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ocuments\GitHub\Workforce_Compliance_Monitor-audit-\AUH1\"/>
    </mc:Choice>
  </mc:AlternateContent>
  <xr:revisionPtr revIDLastSave="0" documentId="13_ncr:1_{D02E84F2-88A1-4AEE-AA97-BE34B533CCC4}"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 name="DWD RAW File" sheetId="3" r:id="rId3"/>
    <sheet name="Anomilies" sheetId="4" r:id="rId4"/>
  </sheets>
  <externalReferences>
    <externalReference r:id="rId5"/>
    <externalReference r:id="rId6"/>
    <externalReference r:id="rId7"/>
    <externalReference r:id="rId8"/>
  </externalReferences>
  <definedNames>
    <definedName name="_xlnm._FilterDatabase" localSheetId="0" hidden="1">Dashboard!$S$1:$AD$9</definedName>
    <definedName name="_xlnm._FilterDatabase" localSheetId="2" hidden="1">'DWD RAW File'!$A$1:$AU$1333</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373" i="1" l="1"/>
  <c r="T1304" i="1"/>
  <c r="T1303" i="1"/>
  <c r="T1301" i="1"/>
  <c r="T1299" i="1"/>
  <c r="T1298" i="1"/>
  <c r="T1296" i="1"/>
  <c r="T1295" i="1"/>
  <c r="T1294" i="1"/>
  <c r="T1293" i="1"/>
  <c r="T1292" i="1"/>
  <c r="T1291" i="1"/>
  <c r="T1290" i="1"/>
  <c r="T1275" i="1"/>
  <c r="T1266" i="1"/>
  <c r="T1265" i="1"/>
  <c r="T1263" i="1"/>
  <c r="T1262" i="1"/>
  <c r="T1261" i="1"/>
  <c r="T1259" i="1"/>
  <c r="T1258" i="1"/>
  <c r="T1256" i="1"/>
  <c r="T1253" i="1"/>
  <c r="T1252" i="1"/>
  <c r="T249" i="1"/>
  <c r="T22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Y359" i="1" l="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L7" i="1"/>
  <c r="L8" i="1"/>
  <c r="L9" i="1"/>
  <c r="L10" i="1"/>
  <c r="L12" i="1"/>
  <c r="L14" i="1"/>
  <c r="L15" i="1"/>
  <c r="L16" i="1"/>
  <c r="L17" i="1"/>
  <c r="L18" i="1"/>
  <c r="L19" i="1"/>
  <c r="L20" i="1"/>
  <c r="L21"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5" i="1"/>
  <c r="L56" i="1"/>
  <c r="L58" i="1"/>
  <c r="L59" i="1"/>
  <c r="L60" i="1"/>
  <c r="L61" i="1"/>
  <c r="L62" i="1"/>
  <c r="L63" i="1"/>
  <c r="L64" i="1"/>
  <c r="L65" i="1"/>
  <c r="L66" i="1"/>
  <c r="L68" i="1"/>
  <c r="L69" i="1"/>
  <c r="L70" i="1"/>
  <c r="L71" i="1"/>
  <c r="L72" i="1"/>
  <c r="L73" i="1"/>
  <c r="L74" i="1"/>
  <c r="L75" i="1"/>
  <c r="L77" i="1"/>
  <c r="L78" i="1"/>
  <c r="L79" i="1"/>
  <c r="L80" i="1"/>
  <c r="L81" i="1"/>
  <c r="L82" i="1"/>
  <c r="L83" i="1"/>
  <c r="Y83" i="1" s="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2" i="1"/>
  <c r="L113" i="1"/>
  <c r="L116" i="1"/>
  <c r="L118" i="1"/>
  <c r="L119" i="1"/>
  <c r="L120" i="1"/>
  <c r="L121" i="1"/>
  <c r="L122" i="1"/>
  <c r="L123" i="1"/>
  <c r="L124" i="1"/>
  <c r="L125" i="1"/>
  <c r="L126" i="1"/>
  <c r="L128" i="1"/>
  <c r="L129" i="1"/>
  <c r="L130" i="1"/>
  <c r="L131" i="1"/>
  <c r="L133" i="1"/>
  <c r="L134" i="1"/>
  <c r="L135" i="1"/>
  <c r="L136" i="1"/>
  <c r="L137" i="1"/>
  <c r="L138" i="1"/>
  <c r="L139" i="1"/>
  <c r="L141" i="1"/>
  <c r="L142" i="1"/>
  <c r="L143" i="1"/>
  <c r="L144" i="1"/>
  <c r="L145" i="1"/>
  <c r="L146" i="1"/>
  <c r="L147" i="1"/>
  <c r="L148" i="1"/>
  <c r="L149" i="1"/>
  <c r="L150" i="1"/>
  <c r="L151" i="1"/>
  <c r="L152" i="1"/>
  <c r="L153" i="1"/>
  <c r="L154" i="1"/>
  <c r="L155" i="1"/>
  <c r="L156" i="1"/>
  <c r="L157" i="1"/>
  <c r="L158" i="1"/>
  <c r="L159" i="1"/>
  <c r="L160"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6" i="1"/>
  <c r="L197" i="1"/>
  <c r="L198" i="1"/>
  <c r="L199" i="1"/>
  <c r="L200" i="1"/>
  <c r="L201" i="1"/>
  <c r="L202" i="1"/>
  <c r="L204" i="1"/>
  <c r="L205" i="1"/>
  <c r="L206" i="1"/>
  <c r="L207" i="1"/>
  <c r="L208" i="1"/>
  <c r="L209" i="1"/>
  <c r="L210" i="1"/>
  <c r="L211" i="1"/>
  <c r="L212" i="1"/>
  <c r="L213" i="1"/>
  <c r="L214" i="1"/>
  <c r="L215" i="1"/>
  <c r="L216" i="1"/>
  <c r="L217" i="1"/>
  <c r="L218" i="1"/>
  <c r="L219"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11" i="1"/>
  <c r="L312" i="1"/>
  <c r="L313" i="1"/>
  <c r="L314" i="1"/>
  <c r="L315"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7" i="1"/>
  <c r="L358"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6" i="1"/>
  <c r="L387" i="1"/>
  <c r="L388" i="1"/>
  <c r="L389" i="1"/>
  <c r="L390" i="1"/>
  <c r="L391" i="1"/>
  <c r="L392"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40" i="1"/>
  <c r="L441" i="1"/>
  <c r="L442"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4" i="1"/>
  <c r="L525" i="1"/>
  <c r="L526" i="1"/>
  <c r="L527" i="1"/>
  <c r="L528" i="1"/>
  <c r="L529" i="1"/>
  <c r="L530" i="1"/>
  <c r="L531" i="1"/>
  <c r="L532" i="1"/>
  <c r="L533" i="1"/>
  <c r="L534" i="1"/>
  <c r="L535" i="1"/>
  <c r="L536" i="1"/>
  <c r="L537" i="1"/>
  <c r="L539" i="1"/>
  <c r="L540" i="1"/>
  <c r="L541" i="1"/>
  <c r="L542" i="1"/>
  <c r="L543" i="1"/>
  <c r="L544" i="1"/>
  <c r="L546" i="1"/>
  <c r="L547" i="1"/>
  <c r="L548" i="1"/>
  <c r="L549"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9" i="1"/>
  <c r="L600" i="1"/>
  <c r="L601" i="1"/>
  <c r="L602" i="1"/>
  <c r="L603" i="1"/>
  <c r="L604" i="1"/>
  <c r="L605" i="1"/>
  <c r="L606" i="1"/>
  <c r="L607" i="1"/>
  <c r="L608" i="1"/>
  <c r="L609"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7" i="1"/>
  <c r="L678" i="1"/>
  <c r="L679" i="1"/>
  <c r="L680" i="1"/>
  <c r="L681" i="1"/>
  <c r="L682" i="1"/>
  <c r="L683" i="1"/>
  <c r="L684" i="1"/>
  <c r="L685" i="1"/>
  <c r="L686" i="1"/>
  <c r="L687" i="1"/>
  <c r="L688" i="1"/>
  <c r="L689" i="1"/>
  <c r="L690" i="1"/>
  <c r="L691" i="1"/>
  <c r="L692" i="1"/>
  <c r="L693"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3" i="1"/>
  <c r="L724" i="1"/>
  <c r="L725" i="1"/>
  <c r="L726" i="1"/>
  <c r="L727" i="1"/>
  <c r="L728" i="1"/>
  <c r="L729" i="1"/>
  <c r="L732" i="1"/>
  <c r="L733" i="1"/>
  <c r="L734" i="1"/>
  <c r="L735" i="1"/>
  <c r="L736" i="1"/>
  <c r="L737" i="1"/>
  <c r="L738" i="1"/>
  <c r="L739" i="1"/>
  <c r="L740" i="1"/>
  <c r="L741" i="1"/>
  <c r="L742"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2" i="1"/>
  <c r="L773" i="1"/>
  <c r="L774" i="1"/>
  <c r="L775" i="1"/>
  <c r="L776" i="1"/>
  <c r="L777" i="1"/>
  <c r="L778" i="1"/>
  <c r="L779" i="1"/>
  <c r="L780" i="1"/>
  <c r="L781" i="1"/>
  <c r="L782" i="1"/>
  <c r="L783" i="1"/>
  <c r="L784" i="1"/>
  <c r="L785" i="1"/>
  <c r="L786" i="1"/>
  <c r="L787" i="1"/>
  <c r="L788" i="1"/>
  <c r="L789" i="1"/>
  <c r="L790" i="1"/>
  <c r="L791" i="1"/>
  <c r="L792" i="1"/>
  <c r="L794" i="1"/>
  <c r="L795" i="1"/>
  <c r="L796" i="1"/>
  <c r="L797" i="1"/>
  <c r="L798" i="1"/>
  <c r="L799" i="1"/>
  <c r="L800" i="1"/>
  <c r="L801" i="1"/>
  <c r="L802" i="1"/>
  <c r="L803" i="1"/>
  <c r="L804" i="1"/>
  <c r="L807" i="1"/>
  <c r="L808" i="1"/>
  <c r="L809" i="1"/>
  <c r="L810" i="1"/>
  <c r="L811" i="1"/>
  <c r="L812" i="1"/>
  <c r="L813" i="1"/>
  <c r="L814" i="1"/>
  <c r="L815" i="1"/>
  <c r="L816" i="1"/>
  <c r="L817" i="1"/>
  <c r="L818" i="1"/>
  <c r="L819" i="1"/>
  <c r="L820" i="1"/>
  <c r="L821" i="1"/>
  <c r="L822" i="1"/>
  <c r="L823"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4" i="1"/>
  <c r="L855" i="1"/>
  <c r="L856" i="1"/>
  <c r="L857" i="1"/>
  <c r="L858" i="1"/>
  <c r="L859" i="1"/>
  <c r="L860" i="1"/>
  <c r="L861" i="1"/>
  <c r="L862" i="1"/>
  <c r="L863" i="1"/>
  <c r="L864" i="1"/>
  <c r="L865" i="1"/>
  <c r="L866" i="1"/>
  <c r="L867" i="1"/>
  <c r="L868" i="1"/>
  <c r="L869" i="1"/>
  <c r="L870" i="1"/>
  <c r="L871" i="1"/>
  <c r="L873" i="1"/>
  <c r="L874" i="1"/>
  <c r="L875" i="1"/>
  <c r="L876" i="1"/>
  <c r="L877" i="1"/>
  <c r="L878" i="1"/>
  <c r="L879" i="1"/>
  <c r="L880" i="1"/>
  <c r="L881" i="1"/>
  <c r="L882" i="1"/>
  <c r="L883" i="1"/>
  <c r="L884" i="1"/>
  <c r="L885" i="1"/>
  <c r="L886" i="1"/>
  <c r="L887" i="1"/>
  <c r="L888" i="1"/>
  <c r="L889" i="1"/>
  <c r="L890" i="1"/>
  <c r="L891" i="1"/>
  <c r="L893" i="1"/>
  <c r="L894" i="1"/>
  <c r="L895" i="1"/>
  <c r="L896" i="1"/>
  <c r="L897" i="1"/>
  <c r="L898" i="1"/>
  <c r="L899" i="1"/>
  <c r="L900" i="1"/>
  <c r="L901" i="1"/>
  <c r="L902" i="1"/>
  <c r="L903" i="1"/>
  <c r="L904" i="1"/>
  <c r="L905" i="1"/>
  <c r="L906" i="1"/>
  <c r="L907" i="1"/>
  <c r="L910" i="1"/>
  <c r="L911" i="1"/>
  <c r="L912" i="1"/>
  <c r="L913" i="1"/>
  <c r="L914" i="1"/>
  <c r="L915" i="1"/>
  <c r="L916" i="1"/>
  <c r="L918" i="1"/>
  <c r="L919" i="1"/>
  <c r="L920" i="1"/>
  <c r="L921" i="1"/>
  <c r="L922" i="1"/>
  <c r="L923" i="1"/>
  <c r="L924" i="1"/>
  <c r="L925" i="1"/>
  <c r="L926" i="1"/>
  <c r="L927" i="1"/>
  <c r="L928" i="1"/>
  <c r="L929" i="1"/>
  <c r="L930" i="1"/>
  <c r="L931" i="1"/>
  <c r="L932" i="1"/>
  <c r="L933" i="1"/>
  <c r="L934" i="1"/>
  <c r="L935" i="1"/>
  <c r="L936" i="1"/>
  <c r="L937" i="1"/>
  <c r="L938" i="1"/>
  <c r="L940" i="1"/>
  <c r="L941" i="1"/>
  <c r="L942" i="1"/>
  <c r="L943" i="1"/>
  <c r="L944" i="1"/>
  <c r="L945" i="1"/>
  <c r="L946" i="1"/>
  <c r="L947" i="1"/>
  <c r="L948" i="1"/>
  <c r="L949" i="1"/>
  <c r="L950" i="1"/>
  <c r="L951" i="1"/>
  <c r="L952"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20" i="1"/>
  <c r="L1021" i="1"/>
  <c r="L1022" i="1"/>
  <c r="L1023" i="1"/>
  <c r="L1024" i="1"/>
  <c r="L1025" i="1"/>
  <c r="L1026" i="1"/>
  <c r="L1027" i="1"/>
  <c r="L1028" i="1"/>
  <c r="L1029" i="1"/>
  <c r="L1030" i="1"/>
  <c r="L1031" i="1"/>
  <c r="L1032" i="1"/>
  <c r="L1033" i="1"/>
  <c r="L1034" i="1"/>
  <c r="L1035" i="1"/>
  <c r="L1036" i="1"/>
  <c r="L1037" i="1"/>
  <c r="L1038" i="1"/>
  <c r="L1039" i="1"/>
  <c r="L1040" i="1"/>
  <c r="L1042" i="1"/>
  <c r="L1043" i="1"/>
  <c r="L1044" i="1"/>
  <c r="L1045" i="1"/>
  <c r="L1046" i="1"/>
  <c r="L1047" i="1"/>
  <c r="L1048" i="1"/>
  <c r="L1050" i="1"/>
  <c r="L1051" i="1"/>
  <c r="L1052" i="1"/>
  <c r="L1053" i="1"/>
  <c r="L1054" i="1"/>
  <c r="L1055" i="1"/>
  <c r="L1056" i="1"/>
  <c r="L1057" i="1"/>
  <c r="L1058" i="1"/>
  <c r="L1059" i="1"/>
  <c r="L1060" i="1"/>
  <c r="L1061" i="1"/>
  <c r="L1062" i="1"/>
  <c r="L1063" i="1"/>
  <c r="L1064" i="1"/>
  <c r="L1065" i="1"/>
  <c r="L1066" i="1"/>
  <c r="L1067" i="1"/>
  <c r="L1068" i="1"/>
  <c r="L1069" i="1"/>
  <c r="L1070"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7" i="1"/>
  <c r="L1158" i="1"/>
  <c r="L1159" i="1"/>
  <c r="L1160" i="1"/>
  <c r="L1161" i="1"/>
  <c r="L1163" i="1"/>
  <c r="L1164" i="1"/>
  <c r="L1165" i="1"/>
  <c r="L1166" i="1"/>
  <c r="L1167" i="1"/>
  <c r="L1168" i="1"/>
  <c r="L1169" i="1"/>
  <c r="L1170" i="1"/>
  <c r="L1171" i="1"/>
  <c r="L1172" i="1"/>
  <c r="L1173" i="1"/>
  <c r="L1174" i="1"/>
  <c r="L1175" i="1"/>
  <c r="L1176" i="1"/>
  <c r="Y1176" i="1" s="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8" i="1"/>
  <c r="L1209" i="1"/>
  <c r="L1210" i="1"/>
  <c r="L1211" i="1"/>
  <c r="L1212" i="1"/>
  <c r="L1213" i="1"/>
  <c r="L1214" i="1"/>
  <c r="L1215" i="1"/>
  <c r="L1216" i="1"/>
  <c r="L1217" i="1"/>
  <c r="L1218" i="1"/>
  <c r="L1219" i="1"/>
  <c r="L1220" i="1"/>
  <c r="L1221" i="1"/>
  <c r="L1222" i="1"/>
  <c r="L1223" i="1"/>
  <c r="L1225" i="1"/>
  <c r="L1226" i="1"/>
  <c r="L1227" i="1"/>
  <c r="L1228" i="1"/>
  <c r="L1229" i="1"/>
  <c r="L1230" i="1"/>
  <c r="L1231" i="1"/>
  <c r="L1232" i="1"/>
  <c r="L1233" i="1"/>
  <c r="L1235" i="1"/>
  <c r="L1236" i="1"/>
  <c r="L1237" i="1"/>
  <c r="L1238" i="1"/>
  <c r="L1239" i="1"/>
  <c r="L1240" i="1"/>
  <c r="L1242" i="1"/>
  <c r="L1243" i="1"/>
  <c r="L1244" i="1"/>
  <c r="L1245" i="1"/>
  <c r="L1246" i="1"/>
  <c r="L1247" i="1"/>
  <c r="L1248" i="1"/>
  <c r="L1250" i="1"/>
  <c r="L1251" i="1"/>
  <c r="L1252" i="1"/>
  <c r="L1253" i="1"/>
  <c r="L1254" i="1"/>
  <c r="L1255" i="1"/>
  <c r="L1256" i="1"/>
  <c r="L1257" i="1"/>
  <c r="L1258" i="1"/>
  <c r="L1259" i="1"/>
  <c r="L1260" i="1"/>
  <c r="L1261" i="1"/>
  <c r="L1262" i="1"/>
  <c r="L1263" i="1"/>
  <c r="L1264" i="1"/>
  <c r="L1265" i="1"/>
  <c r="L1266" i="1"/>
  <c r="L1267"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8" i="1"/>
  <c r="L1309" i="1"/>
  <c r="L1310" i="1"/>
  <c r="L1311" i="1"/>
  <c r="L1312" i="1"/>
  <c r="L1313" i="1"/>
  <c r="L1314" i="1"/>
  <c r="L1315" i="1"/>
  <c r="L1316" i="1"/>
  <c r="L1317" i="1"/>
  <c r="L1318" i="1"/>
  <c r="L1319" i="1"/>
  <c r="L1320"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Y280" i="1" l="1"/>
  <c r="Y702" i="1"/>
  <c r="Y658" i="1"/>
  <c r="Y98" i="1"/>
  <c r="Y772" i="1"/>
  <c r="Y168" i="1"/>
  <c r="Y588" i="1"/>
  <c r="Y784" i="1"/>
  <c r="Y476" i="1"/>
  <c r="Y52" i="1"/>
  <c r="Y429" i="1"/>
  <c r="Y247" i="1"/>
  <c r="Y135" i="1"/>
  <c r="Y65" i="1"/>
  <c r="Y51" i="1"/>
  <c r="Y1156" i="1"/>
  <c r="Y1044" i="1"/>
  <c r="Y625" i="1"/>
  <c r="Y555" i="1"/>
  <c r="Y394" i="1"/>
  <c r="Y282" i="1"/>
  <c r="Y212" i="1"/>
  <c r="Y100" i="1"/>
  <c r="Y86" i="1"/>
  <c r="Y179" i="1"/>
  <c r="Y165" i="1"/>
  <c r="Y53" i="1"/>
  <c r="Y133" i="1"/>
  <c r="Y201" i="1"/>
  <c r="Y131" i="1"/>
  <c r="Y1307" i="1"/>
  <c r="Y1195" i="1"/>
  <c r="Y509" i="1"/>
  <c r="Y1193" i="1"/>
  <c r="Y1275" i="1"/>
  <c r="Y1077" i="1"/>
  <c r="Y965" i="1"/>
  <c r="Y1046" i="1"/>
  <c r="Y1367" i="1"/>
  <c r="Y1353" i="1"/>
  <c r="Y1339" i="1"/>
  <c r="Y1325" i="1"/>
  <c r="Y1311" i="1"/>
  <c r="Y1297" i="1"/>
  <c r="Y1283" i="1"/>
  <c r="Y1269" i="1"/>
  <c r="Y1255" i="1"/>
  <c r="Y1241" i="1"/>
  <c r="Y1227" i="1"/>
  <c r="Y1213" i="1"/>
  <c r="Y1199" i="1"/>
  <c r="Y1185" i="1"/>
  <c r="Y1171" i="1"/>
  <c r="Y1157" i="1"/>
  <c r="Y1143" i="1"/>
  <c r="Y1365" i="1"/>
  <c r="Y1351" i="1"/>
  <c r="Y1337" i="1"/>
  <c r="Y1323" i="1"/>
  <c r="Y1309" i="1"/>
  <c r="Y1295" i="1"/>
  <c r="Y1281" i="1"/>
  <c r="Y1267" i="1"/>
  <c r="Y1253" i="1"/>
  <c r="Y1239" i="1"/>
  <c r="Y1225" i="1"/>
  <c r="Y1211" i="1"/>
  <c r="Y1197" i="1"/>
  <c r="Y1183" i="1"/>
  <c r="Y1169" i="1"/>
  <c r="Y1155" i="1"/>
  <c r="Y1141" i="1"/>
  <c r="Y1127" i="1"/>
  <c r="Y1113" i="1"/>
  <c r="Y1099" i="1"/>
  <c r="Y1085" i="1"/>
  <c r="Y1071" i="1"/>
  <c r="Y1057" i="1"/>
  <c r="Y1043" i="1"/>
  <c r="Y1029" i="1"/>
  <c r="Y1015" i="1"/>
  <c r="Y1001" i="1"/>
  <c r="Y987" i="1"/>
  <c r="Y973" i="1"/>
  <c r="Y959" i="1"/>
  <c r="Y946" i="1"/>
  <c r="Y932" i="1"/>
  <c r="Y918" i="1"/>
  <c r="Y904" i="1"/>
  <c r="Y890" i="1"/>
  <c r="Y876" i="1"/>
  <c r="Y862" i="1"/>
  <c r="Y848" i="1"/>
  <c r="Y834" i="1"/>
  <c r="Y820" i="1"/>
  <c r="Y806" i="1"/>
  <c r="Y792" i="1"/>
  <c r="Y778" i="1"/>
  <c r="Y764" i="1"/>
  <c r="Y750" i="1"/>
  <c r="Y736" i="1"/>
  <c r="Y722" i="1"/>
  <c r="Y708" i="1"/>
  <c r="Y694" i="1"/>
  <c r="Y680" i="1"/>
  <c r="Y666" i="1"/>
  <c r="Y652" i="1"/>
  <c r="Y638" i="1"/>
  <c r="Y624" i="1"/>
  <c r="Y610" i="1"/>
  <c r="Y596" i="1"/>
  <c r="Y582" i="1"/>
  <c r="Y568" i="1"/>
  <c r="Y554" i="1"/>
  <c r="Y540" i="1"/>
  <c r="Y526" i="1"/>
  <c r="Y512" i="1"/>
  <c r="Y819" i="1"/>
  <c r="Y511" i="1"/>
  <c r="Y245" i="1"/>
  <c r="Y1129" i="1"/>
  <c r="Y1115" i="1"/>
  <c r="Y1101" i="1"/>
  <c r="Y1087" i="1"/>
  <c r="Y1073" i="1"/>
  <c r="Y1059" i="1"/>
  <c r="Y1045" i="1"/>
  <c r="Y1031" i="1"/>
  <c r="Y1017" i="1"/>
  <c r="Y1003" i="1"/>
  <c r="Y989" i="1"/>
  <c r="Y975" i="1"/>
  <c r="Y961" i="1"/>
  <c r="Y948" i="1"/>
  <c r="Y934" i="1"/>
  <c r="Y920" i="1"/>
  <c r="Y906" i="1"/>
  <c r="Y892" i="1"/>
  <c r="Y878" i="1"/>
  <c r="Y864" i="1"/>
  <c r="Y850" i="1"/>
  <c r="Y836" i="1"/>
  <c r="Y822" i="1"/>
  <c r="Y808" i="1"/>
  <c r="Y794" i="1"/>
  <c r="Y780" i="1"/>
  <c r="Y766" i="1"/>
  <c r="Y752" i="1"/>
  <c r="Y738" i="1"/>
  <c r="Y724" i="1"/>
  <c r="Y710" i="1"/>
  <c r="Y696" i="1"/>
  <c r="Y682" i="1"/>
  <c r="Y668" i="1"/>
  <c r="Y654" i="1"/>
  <c r="Y640" i="1"/>
  <c r="Y626" i="1"/>
  <c r="Y612" i="1"/>
  <c r="Y598" i="1"/>
  <c r="Y584" i="1"/>
  <c r="Y570" i="1"/>
  <c r="Y556" i="1"/>
  <c r="Y542" i="1"/>
  <c r="Y528" i="1"/>
  <c r="Y514" i="1"/>
  <c r="Y500" i="1"/>
  <c r="Y486" i="1"/>
  <c r="Y472" i="1"/>
  <c r="Y458" i="1"/>
  <c r="Y444" i="1"/>
  <c r="Y430" i="1"/>
  <c r="Y416" i="1"/>
  <c r="Y402" i="1"/>
  <c r="Y388" i="1"/>
  <c r="Y374" i="1"/>
  <c r="Y360" i="1"/>
  <c r="Y346" i="1"/>
  <c r="Y332" i="1"/>
  <c r="Y318" i="1"/>
  <c r="Y304" i="1"/>
  <c r="Y290" i="1"/>
  <c r="Y276" i="1"/>
  <c r="Y262" i="1"/>
  <c r="Y1366" i="1"/>
  <c r="Y1352" i="1"/>
  <c r="Y1338" i="1"/>
  <c r="Y1324" i="1"/>
  <c r="Y1310" i="1"/>
  <c r="Y1296" i="1"/>
  <c r="Y1282" i="1"/>
  <c r="Y1268" i="1"/>
  <c r="Y933" i="1"/>
  <c r="Y737" i="1"/>
  <c r="Y498" i="1"/>
  <c r="Y484" i="1"/>
  <c r="Y470" i="1"/>
  <c r="Y456" i="1"/>
  <c r="Y442" i="1"/>
  <c r="Y428" i="1"/>
  <c r="Y414" i="1"/>
  <c r="Y400" i="1"/>
  <c r="Y386" i="1"/>
  <c r="Y1364" i="1"/>
  <c r="Y1350" i="1"/>
  <c r="Y1336" i="1"/>
  <c r="Y1322" i="1"/>
  <c r="Y1308" i="1"/>
  <c r="Y1294" i="1"/>
  <c r="Y1280" i="1"/>
  <c r="Y1266" i="1"/>
  <c r="Y1252" i="1"/>
  <c r="Y1238" i="1"/>
  <c r="Y1224" i="1"/>
  <c r="Y1210" i="1"/>
  <c r="Y1196" i="1"/>
  <c r="Y1182" i="1"/>
  <c r="Y1168" i="1"/>
  <c r="Y1154" i="1"/>
  <c r="Y1140" i="1"/>
  <c r="Y1126" i="1"/>
  <c r="Y1112" i="1"/>
  <c r="Y1098" i="1"/>
  <c r="Y1084" i="1"/>
  <c r="Y1070" i="1"/>
  <c r="Y1056" i="1"/>
  <c r="Y1042" i="1"/>
  <c r="Y1028" i="1"/>
  <c r="Y1014" i="1"/>
  <c r="Y1000" i="1"/>
  <c r="Y986" i="1"/>
  <c r="Y972" i="1"/>
  <c r="Y958" i="1"/>
  <c r="Y945" i="1"/>
  <c r="Y931" i="1"/>
  <c r="Y917" i="1"/>
  <c r="Y903" i="1"/>
  <c r="Y889" i="1"/>
  <c r="Y875" i="1"/>
  <c r="Y861" i="1"/>
  <c r="Y847" i="1"/>
  <c r="Y833" i="1"/>
  <c r="Y805" i="1"/>
  <c r="Y791" i="1"/>
  <c r="Y777" i="1"/>
  <c r="Y763" i="1"/>
  <c r="Y749" i="1"/>
  <c r="Y735" i="1"/>
  <c r="Y721" i="1"/>
  <c r="Y707" i="1"/>
  <c r="Y693" i="1"/>
  <c r="Y679" i="1"/>
  <c r="Y665" i="1"/>
  <c r="Y651" i="1"/>
  <c r="Y637" i="1"/>
  <c r="Y623" i="1"/>
  <c r="Y609" i="1"/>
  <c r="Y595" i="1"/>
  <c r="Y581" i="1"/>
  <c r="Y567" i="1"/>
  <c r="Y553" i="1"/>
  <c r="Y539" i="1"/>
  <c r="Y525" i="1"/>
  <c r="Y497" i="1"/>
  <c r="Y483" i="1"/>
  <c r="Y469" i="1"/>
  <c r="Y455" i="1"/>
  <c r="Y441" i="1"/>
  <c r="Y427" i="1"/>
  <c r="Y413" i="1"/>
  <c r="Y399" i="1"/>
  <c r="Y385" i="1"/>
  <c r="Y371" i="1"/>
  <c r="Y357" i="1"/>
  <c r="Y343" i="1"/>
  <c r="Y329" i="1"/>
  <c r="Y315" i="1"/>
  <c r="Y301" i="1"/>
  <c r="Y287" i="1"/>
  <c r="Y273" i="1"/>
  <c r="Y259" i="1"/>
  <c r="Y231" i="1"/>
  <c r="Y217" i="1"/>
  <c r="Y147" i="1"/>
  <c r="Y119" i="1"/>
  <c r="Y49" i="1"/>
  <c r="Y35" i="1"/>
  <c r="Y1363" i="1"/>
  <c r="Y1349" i="1"/>
  <c r="Y1335" i="1"/>
  <c r="Y1321" i="1"/>
  <c r="Y1293" i="1"/>
  <c r="Y1279" i="1"/>
  <c r="Y1265" i="1"/>
  <c r="Y1251" i="1"/>
  <c r="Y1237" i="1"/>
  <c r="Y1223" i="1"/>
  <c r="Y1209" i="1"/>
  <c r="Y1181" i="1"/>
  <c r="Y1167" i="1"/>
  <c r="Y1153" i="1"/>
  <c r="Y1139" i="1"/>
  <c r="Y1125" i="1"/>
  <c r="Y1111" i="1"/>
  <c r="Y1362" i="1"/>
  <c r="Y1348" i="1"/>
  <c r="Y1334" i="1"/>
  <c r="Y1320" i="1"/>
  <c r="Y1306" i="1"/>
  <c r="Y1292" i="1"/>
  <c r="Y1278" i="1"/>
  <c r="Y1264" i="1"/>
  <c r="Y1250" i="1"/>
  <c r="Y1236" i="1"/>
  <c r="Y1222" i="1"/>
  <c r="Y1208" i="1"/>
  <c r="Y1194" i="1"/>
  <c r="Y1180" i="1"/>
  <c r="Y1166" i="1"/>
  <c r="Y1152" i="1"/>
  <c r="Y1138" i="1"/>
  <c r="Y1124" i="1"/>
  <c r="Y1110" i="1"/>
  <c r="Y1096" i="1"/>
  <c r="Y1082" i="1"/>
  <c r="Y1068" i="1"/>
  <c r="Y1054" i="1"/>
  <c r="Y1040" i="1"/>
  <c r="Y1026" i="1"/>
  <c r="Y1012" i="1"/>
  <c r="Y998" i="1"/>
  <c r="Y984" i="1"/>
  <c r="Y970" i="1"/>
  <c r="Y957" i="1"/>
  <c r="Y943" i="1"/>
  <c r="Y929" i="1"/>
  <c r="Y915" i="1"/>
  <c r="Y901" i="1"/>
  <c r="Y887" i="1"/>
  <c r="Y873" i="1"/>
  <c r="Y859" i="1"/>
  <c r="Y845" i="1"/>
  <c r="Y831" i="1"/>
  <c r="Y817" i="1"/>
  <c r="Y803" i="1"/>
  <c r="Y789" i="1"/>
  <c r="Y775" i="1"/>
  <c r="Y761" i="1"/>
  <c r="Y747" i="1"/>
  <c r="Y733" i="1"/>
  <c r="Y719" i="1"/>
  <c r="Y705" i="1"/>
  <c r="Y691" i="1"/>
  <c r="Y677" i="1"/>
  <c r="Y663" i="1"/>
  <c r="Y649" i="1"/>
  <c r="Y635" i="1"/>
  <c r="Y621" i="1"/>
  <c r="Y607" i="1"/>
  <c r="Y593" i="1"/>
  <c r="Y579" i="1"/>
  <c r="Y565" i="1"/>
  <c r="Y551" i="1"/>
  <c r="Y537" i="1"/>
  <c r="Y523" i="1"/>
  <c r="Y495" i="1"/>
  <c r="Y481" i="1"/>
  <c r="Y467" i="1"/>
  <c r="Y453" i="1"/>
  <c r="Y439" i="1"/>
  <c r="Y425" i="1"/>
  <c r="Y411" i="1"/>
  <c r="Y397" i="1"/>
  <c r="Y383" i="1"/>
  <c r="Y369" i="1"/>
  <c r="Y327" i="1"/>
  <c r="Y1361" i="1"/>
  <c r="Y1347" i="1"/>
  <c r="Y1333" i="1"/>
  <c r="Y1319" i="1"/>
  <c r="Y1305" i="1"/>
  <c r="Y1291" i="1"/>
  <c r="Y1277" i="1"/>
  <c r="Y1263" i="1"/>
  <c r="Y1249" i="1"/>
  <c r="Y1235" i="1"/>
  <c r="Y1221" i="1"/>
  <c r="Y1207" i="1"/>
  <c r="Y1179" i="1"/>
  <c r="Y1165" i="1"/>
  <c r="Y1151" i="1"/>
  <c r="Y1137" i="1"/>
  <c r="Y1123" i="1"/>
  <c r="Y1095" i="1"/>
  <c r="Y1178" i="1"/>
  <c r="Y1373" i="1"/>
  <c r="Y1359" i="1"/>
  <c r="Y1345" i="1"/>
  <c r="Y1331" i="1"/>
  <c r="Y1317" i="1"/>
  <c r="Y1303" i="1"/>
  <c r="Y1289" i="1"/>
  <c r="Y1261" i="1"/>
  <c r="Y1247" i="1"/>
  <c r="Y1233" i="1"/>
  <c r="Y967" i="1"/>
  <c r="Y898" i="1"/>
  <c r="Y590" i="1"/>
  <c r="Y1120" i="1"/>
  <c r="Y1371" i="1"/>
  <c r="Y1357" i="1"/>
  <c r="Y1343" i="1"/>
  <c r="Y1329" i="1"/>
  <c r="Y1315" i="1"/>
  <c r="Y1301" i="1"/>
  <c r="Y1287" i="1"/>
  <c r="Y1273" i="1"/>
  <c r="Y1259" i="1"/>
  <c r="Y1245" i="1"/>
  <c r="Y1231" i="1"/>
  <c r="Y1217" i="1"/>
  <c r="Y1203" i="1"/>
  <c r="Y1189" i="1"/>
  <c r="Y1175" i="1"/>
  <c r="Y1161" i="1"/>
  <c r="Y1147" i="1"/>
  <c r="Y1133" i="1"/>
  <c r="Y1119" i="1"/>
  <c r="Y1105" i="1"/>
  <c r="Y1091" i="1"/>
  <c r="Y1063" i="1"/>
  <c r="Y1049" i="1"/>
  <c r="Y1035" i="1"/>
  <c r="Y1021" i="1"/>
  <c r="Y1007" i="1"/>
  <c r="Y993" i="1"/>
  <c r="Y979" i="1"/>
  <c r="Y952" i="1"/>
  <c r="Y938" i="1"/>
  <c r="Y924" i="1"/>
  <c r="Y910" i="1"/>
  <c r="Y896" i="1"/>
  <c r="Y882" i="1"/>
  <c r="Y868" i="1"/>
  <c r="Y854" i="1"/>
  <c r="Y840" i="1"/>
  <c r="Y826" i="1"/>
  <c r="Y812" i="1"/>
  <c r="Y798" i="1"/>
  <c r="Y770" i="1"/>
  <c r="Y756" i="1"/>
  <c r="Y742" i="1"/>
  <c r="Y728" i="1"/>
  <c r="Y714" i="1"/>
  <c r="Y700" i="1"/>
  <c r="Y686" i="1"/>
  <c r="Y672" i="1"/>
  <c r="Y574" i="1"/>
  <c r="Y560" i="1"/>
  <c r="Y490" i="1"/>
  <c r="Y462" i="1"/>
  <c r="Y392" i="1"/>
  <c r="Y378" i="1"/>
  <c r="Y364" i="1"/>
  <c r="Y294" i="1"/>
  <c r="Y266" i="1"/>
  <c r="Y196" i="1"/>
  <c r="Y182" i="1"/>
  <c r="Y84" i="1"/>
  <c r="Y70" i="1"/>
  <c r="Y1370" i="1"/>
  <c r="Y1356" i="1"/>
  <c r="Y1342" i="1"/>
  <c r="Y1328" i="1"/>
  <c r="Y1314" i="1"/>
  <c r="Y1300" i="1"/>
  <c r="Y1286" i="1"/>
  <c r="Y1272" i="1"/>
  <c r="Y1258" i="1"/>
  <c r="Y1244" i="1"/>
  <c r="Y1230" i="1"/>
  <c r="Y1216" i="1"/>
  <c r="Y1202" i="1"/>
  <c r="Y1188" i="1"/>
  <c r="Y1174" i="1"/>
  <c r="Y1160" i="1"/>
  <c r="Y1146" i="1"/>
  <c r="Y1132" i="1"/>
  <c r="Y1118" i="1"/>
  <c r="Y1104" i="1"/>
  <c r="Y1090" i="1"/>
  <c r="Y1076" i="1"/>
  <c r="Y1062" i="1"/>
  <c r="Y1048" i="1"/>
  <c r="Y1034" i="1"/>
  <c r="Y1020" i="1"/>
  <c r="Y1006" i="1"/>
  <c r="Y992" i="1"/>
  <c r="Y978" i="1"/>
  <c r="Y964" i="1"/>
  <c r="Y951" i="1"/>
  <c r="Y937" i="1"/>
  <c r="Y923" i="1"/>
  <c r="Y909" i="1"/>
  <c r="Y895" i="1"/>
  <c r="Y881" i="1"/>
  <c r="Y867" i="1"/>
  <c r="Y853" i="1"/>
  <c r="Y839" i="1"/>
  <c r="Y825" i="1"/>
  <c r="Y811" i="1"/>
  <c r="Y797" i="1"/>
  <c r="Y783" i="1"/>
  <c r="Y769" i="1"/>
  <c r="Y755" i="1"/>
  <c r="Y741" i="1"/>
  <c r="Y727" i="1"/>
  <c r="Y713" i="1"/>
  <c r="Y699" i="1"/>
  <c r="Y685" i="1"/>
  <c r="Y671" i="1"/>
  <c r="Y657" i="1"/>
  <c r="Y643" i="1"/>
  <c r="Y629" i="1"/>
  <c r="Y615" i="1"/>
  <c r="Y601" i="1"/>
  <c r="Y587" i="1"/>
  <c r="Y573" i="1"/>
  <c r="Y559" i="1"/>
  <c r="Y545" i="1"/>
  <c r="Y531" i="1"/>
  <c r="Y517" i="1"/>
  <c r="Y503" i="1"/>
  <c r="Y489" i="1"/>
  <c r="Y475" i="1"/>
  <c r="Y461" i="1"/>
  <c r="Y447" i="1"/>
  <c r="Y433" i="1"/>
  <c r="Y419" i="1"/>
  <c r="Y1369" i="1"/>
  <c r="Y1355" i="1"/>
  <c r="Y1341" i="1"/>
  <c r="Y1327" i="1"/>
  <c r="Y1313" i="1"/>
  <c r="Y1299" i="1"/>
  <c r="Y1285" i="1"/>
  <c r="Y1271" i="1"/>
  <c r="Y1257" i="1"/>
  <c r="Y1243" i="1"/>
  <c r="Y1229" i="1"/>
  <c r="Y1215" i="1"/>
  <c r="Y1201" i="1"/>
  <c r="Y1187" i="1"/>
  <c r="Y1173" i="1"/>
  <c r="Y1159" i="1"/>
  <c r="Y1145" i="1"/>
  <c r="Y1131" i="1"/>
  <c r="Y1117" i="1"/>
  <c r="Y1103" i="1"/>
  <c r="Y1089" i="1"/>
  <c r="Y1075" i="1"/>
  <c r="Y1061" i="1"/>
  <c r="Y1047" i="1"/>
  <c r="Y1033" i="1"/>
  <c r="Y1019" i="1"/>
  <c r="Y1005" i="1"/>
  <c r="Y991" i="1"/>
  <c r="Y977" i="1"/>
  <c r="Y963" i="1"/>
  <c r="Y950" i="1"/>
  <c r="Y936" i="1"/>
  <c r="Y922" i="1"/>
  <c r="Y908" i="1"/>
  <c r="Y894" i="1"/>
  <c r="Y880" i="1"/>
  <c r="Y866" i="1"/>
  <c r="Y852" i="1"/>
  <c r="Y838" i="1"/>
  <c r="Y824" i="1"/>
  <c r="Y810" i="1"/>
  <c r="Y796" i="1"/>
  <c r="Y782" i="1"/>
  <c r="Y768" i="1"/>
  <c r="Y754" i="1"/>
  <c r="Y740" i="1"/>
  <c r="Y726" i="1"/>
  <c r="Y712" i="1"/>
  <c r="Y698" i="1"/>
  <c r="Y684" i="1"/>
  <c r="Y670" i="1"/>
  <c r="Y656" i="1"/>
  <c r="Y642" i="1"/>
  <c r="Y628" i="1"/>
  <c r="Y614" i="1"/>
  <c r="Y600" i="1"/>
  <c r="Y586" i="1"/>
  <c r="Y572" i="1"/>
  <c r="Y558" i="1"/>
  <c r="Y544" i="1"/>
  <c r="Y530" i="1"/>
  <c r="Y516" i="1"/>
  <c r="Y502" i="1"/>
  <c r="Y488" i="1"/>
  <c r="Y474" i="1"/>
  <c r="Y460" i="1"/>
  <c r="Y446" i="1"/>
  <c r="Y432" i="1"/>
  <c r="Y418" i="1"/>
  <c r="Y404" i="1"/>
  <c r="Y390" i="1"/>
  <c r="Y376" i="1"/>
  <c r="Y362" i="1"/>
  <c r="Y348" i="1"/>
  <c r="Y334" i="1"/>
  <c r="Y320" i="1"/>
  <c r="Y306" i="1"/>
  <c r="Y292" i="1"/>
  <c r="Y278" i="1"/>
  <c r="Y264" i="1"/>
  <c r="Y250" i="1"/>
  <c r="Y1368" i="1"/>
  <c r="Y1354" i="1"/>
  <c r="Y1340" i="1"/>
  <c r="Y1326" i="1"/>
  <c r="Y1312" i="1"/>
  <c r="Y1298" i="1"/>
  <c r="Y1284" i="1"/>
  <c r="Y1270" i="1"/>
  <c r="Y1256" i="1"/>
  <c r="Y1242" i="1"/>
  <c r="Y1228" i="1"/>
  <c r="Y1214" i="1"/>
  <c r="Y1200" i="1"/>
  <c r="Y1186" i="1"/>
  <c r="Y1172" i="1"/>
  <c r="Y1158" i="1"/>
  <c r="Y1144" i="1"/>
  <c r="Y1130" i="1"/>
  <c r="Y1116" i="1"/>
  <c r="Y1102" i="1"/>
  <c r="Y1088" i="1"/>
  <c r="Y1074" i="1"/>
  <c r="Y1060" i="1"/>
  <c r="Y1032" i="1"/>
  <c r="Y1018" i="1"/>
  <c r="Y1004" i="1"/>
  <c r="Y990" i="1"/>
  <c r="Y976" i="1"/>
  <c r="Y962" i="1"/>
  <c r="Y949" i="1"/>
  <c r="Y935" i="1"/>
  <c r="Y921" i="1"/>
  <c r="Y907" i="1"/>
  <c r="Y893" i="1"/>
  <c r="Y879" i="1"/>
  <c r="Y865" i="1"/>
  <c r="Y851" i="1"/>
  <c r="Y837" i="1"/>
  <c r="Y823" i="1"/>
  <c r="Y809" i="1"/>
  <c r="Y795" i="1"/>
  <c r="Y781" i="1"/>
  <c r="Y767" i="1"/>
  <c r="Y753" i="1"/>
  <c r="Y739" i="1"/>
  <c r="Y725" i="1"/>
  <c r="Y711" i="1"/>
  <c r="Y697" i="1"/>
  <c r="Y683" i="1"/>
  <c r="Y669" i="1"/>
  <c r="Y655" i="1"/>
  <c r="Y641" i="1"/>
  <c r="Y627" i="1"/>
  <c r="Y613" i="1"/>
  <c r="Y599" i="1"/>
  <c r="Y585" i="1"/>
  <c r="Y571" i="1"/>
  <c r="Y557" i="1"/>
  <c r="Y543" i="1"/>
  <c r="Y529" i="1"/>
  <c r="Y515" i="1"/>
  <c r="Y501" i="1"/>
  <c r="Y487" i="1"/>
  <c r="Y473" i="1"/>
  <c r="Y459" i="1"/>
  <c r="Y445" i="1"/>
  <c r="Y431" i="1"/>
  <c r="Y417" i="1"/>
  <c r="Y403" i="1"/>
  <c r="Y389" i="1"/>
  <c r="Y375" i="1"/>
  <c r="Y361" i="1"/>
  <c r="Y347" i="1"/>
  <c r="Y333" i="1"/>
  <c r="Y319" i="1"/>
  <c r="Y305" i="1"/>
  <c r="Y291" i="1"/>
  <c r="Y277" i="1"/>
  <c r="Y263" i="1"/>
  <c r="Y249" i="1"/>
  <c r="Y235" i="1"/>
  <c r="Y221" i="1"/>
  <c r="Y151" i="1"/>
  <c r="Y81" i="1"/>
  <c r="Y67" i="1"/>
  <c r="Y405" i="1"/>
  <c r="Y391" i="1"/>
  <c r="Y377" i="1"/>
  <c r="Y363" i="1"/>
  <c r="Y349" i="1"/>
  <c r="Y335" i="1"/>
  <c r="Y321" i="1"/>
  <c r="Y307" i="1"/>
  <c r="Y293" i="1"/>
  <c r="Y279" i="1"/>
  <c r="Y265" i="1"/>
  <c r="Y251" i="1"/>
  <c r="Y237" i="1"/>
  <c r="Y209" i="1"/>
  <c r="Y181" i="1"/>
  <c r="Y167" i="1"/>
  <c r="Y111" i="1"/>
  <c r="Y69" i="1"/>
  <c r="Y248" i="1"/>
  <c r="Y234" i="1"/>
  <c r="Y220" i="1"/>
  <c r="Y192" i="1"/>
  <c r="Y164" i="1"/>
  <c r="Y150" i="1"/>
  <c r="Y94" i="1"/>
  <c r="Y66" i="1"/>
  <c r="Y1254" i="1"/>
  <c r="Y1240" i="1"/>
  <c r="Y1226" i="1"/>
  <c r="Y1212" i="1"/>
  <c r="Y1198" i="1"/>
  <c r="Y1184" i="1"/>
  <c r="Y1170" i="1"/>
  <c r="Y1142" i="1"/>
  <c r="Y1128" i="1"/>
  <c r="Y1114" i="1"/>
  <c r="Y1100" i="1"/>
  <c r="Y1086" i="1"/>
  <c r="Y1072" i="1"/>
  <c r="Y1058" i="1"/>
  <c r="Y1030" i="1"/>
  <c r="Y1016" i="1"/>
  <c r="Y1002" i="1"/>
  <c r="Y988" i="1"/>
  <c r="Y974" i="1"/>
  <c r="Y960" i="1"/>
  <c r="Y947" i="1"/>
  <c r="Y919" i="1"/>
  <c r="Y905" i="1"/>
  <c r="Y891" i="1"/>
  <c r="Y877" i="1"/>
  <c r="Y863" i="1"/>
  <c r="Y849" i="1"/>
  <c r="Y835" i="1"/>
  <c r="Y821" i="1"/>
  <c r="Y807" i="1"/>
  <c r="Y793" i="1"/>
  <c r="Y779" i="1"/>
  <c r="Y765" i="1"/>
  <c r="Y751" i="1"/>
  <c r="Y723" i="1"/>
  <c r="Y709" i="1"/>
  <c r="Y695" i="1"/>
  <c r="Y653" i="1"/>
  <c r="Y639" i="1"/>
  <c r="Y541" i="1"/>
  <c r="Y527" i="1"/>
  <c r="Y457" i="1"/>
  <c r="Y443" i="1"/>
  <c r="Y345" i="1"/>
  <c r="Y331" i="1"/>
  <c r="Y261" i="1"/>
  <c r="Y233" i="1"/>
  <c r="Y163" i="1"/>
  <c r="Y149" i="1"/>
  <c r="Y37" i="1"/>
  <c r="Y372" i="1"/>
  <c r="Y358" i="1"/>
  <c r="Y344" i="1"/>
  <c r="Y330" i="1"/>
  <c r="Y316" i="1"/>
  <c r="Y302" i="1"/>
  <c r="Y288" i="1"/>
  <c r="Y274" i="1"/>
  <c r="Y260" i="1"/>
  <c r="Y246" i="1"/>
  <c r="Y232" i="1"/>
  <c r="Y218" i="1"/>
  <c r="Y176" i="1"/>
  <c r="Y148" i="1"/>
  <c r="Y134" i="1"/>
  <c r="Y78" i="1"/>
  <c r="Y50" i="1"/>
  <c r="Y36" i="1"/>
  <c r="Y1097" i="1"/>
  <c r="Y1083" i="1"/>
  <c r="Y1069" i="1"/>
  <c r="Y1055" i="1"/>
  <c r="Y1041" i="1"/>
  <c r="Y1027" i="1"/>
  <c r="Y1013" i="1"/>
  <c r="Y999" i="1"/>
  <c r="Y985" i="1"/>
  <c r="Y971" i="1"/>
  <c r="Y944" i="1"/>
  <c r="Y930" i="1"/>
  <c r="Y916" i="1"/>
  <c r="Y902" i="1"/>
  <c r="Y888" i="1"/>
  <c r="Y874" i="1"/>
  <c r="Y860" i="1"/>
  <c r="Y846" i="1"/>
  <c r="Y832" i="1"/>
  <c r="Y818" i="1"/>
  <c r="Y804" i="1"/>
  <c r="Y790" i="1"/>
  <c r="Y776" i="1"/>
  <c r="Y762" i="1"/>
  <c r="Y748" i="1"/>
  <c r="Y734" i="1"/>
  <c r="Y720" i="1"/>
  <c r="Y706" i="1"/>
  <c r="Y692" i="1"/>
  <c r="Y678" i="1"/>
  <c r="Y664" i="1"/>
  <c r="Y650" i="1"/>
  <c r="Y636" i="1"/>
  <c r="Y622" i="1"/>
  <c r="Y608" i="1"/>
  <c r="Y594" i="1"/>
  <c r="Y580" i="1"/>
  <c r="Y566" i="1"/>
  <c r="Y552" i="1"/>
  <c r="Y538" i="1"/>
  <c r="Y524" i="1"/>
  <c r="Y510" i="1"/>
  <c r="Y496" i="1"/>
  <c r="Y482" i="1"/>
  <c r="Y468" i="1"/>
  <c r="Y454" i="1"/>
  <c r="Y440" i="1"/>
  <c r="Y426" i="1"/>
  <c r="Y412" i="1"/>
  <c r="Y398" i="1"/>
  <c r="Y384" i="1"/>
  <c r="Y370" i="1"/>
  <c r="Y356" i="1"/>
  <c r="Y342" i="1"/>
  <c r="Y328" i="1"/>
  <c r="Y314" i="1"/>
  <c r="Y300" i="1"/>
  <c r="Y286" i="1"/>
  <c r="Y272" i="1"/>
  <c r="Y258" i="1"/>
  <c r="Y244" i="1"/>
  <c r="Y230" i="1"/>
  <c r="Y216" i="1"/>
  <c r="Y202" i="1"/>
  <c r="Y188" i="1"/>
  <c r="Y174" i="1"/>
  <c r="Y160" i="1"/>
  <c r="Y146" i="1"/>
  <c r="Y132" i="1"/>
  <c r="Y118" i="1"/>
  <c r="Y104" i="1"/>
  <c r="Y90" i="1"/>
  <c r="Y76" i="1"/>
  <c r="Y62" i="1"/>
  <c r="Y48" i="1"/>
  <c r="Y34" i="1"/>
  <c r="Y20" i="1"/>
  <c r="Y355" i="1"/>
  <c r="Y341" i="1"/>
  <c r="Y313" i="1"/>
  <c r="Y299" i="1"/>
  <c r="Y285" i="1"/>
  <c r="Y271" i="1"/>
  <c r="Y257" i="1"/>
  <c r="Y243" i="1"/>
  <c r="Y229" i="1"/>
  <c r="Y215" i="1"/>
  <c r="Y117" i="1"/>
  <c r="Y103" i="1"/>
  <c r="Y33" i="1"/>
  <c r="Y1109" i="1"/>
  <c r="Y1081" i="1"/>
  <c r="Y1067" i="1"/>
  <c r="Y1053" i="1"/>
  <c r="Y1039" i="1"/>
  <c r="Y1025" i="1"/>
  <c r="Y1011" i="1"/>
  <c r="Y997" i="1"/>
  <c r="Y983" i="1"/>
  <c r="Y969" i="1"/>
  <c r="Y956" i="1"/>
  <c r="Y942" i="1"/>
  <c r="Y928" i="1"/>
  <c r="Y914" i="1"/>
  <c r="Y900" i="1"/>
  <c r="Y886" i="1"/>
  <c r="Y872" i="1"/>
  <c r="Y858" i="1"/>
  <c r="Y844" i="1"/>
  <c r="Y830" i="1"/>
  <c r="Y816" i="1"/>
  <c r="Y802" i="1"/>
  <c r="Y788" i="1"/>
  <c r="Y774" i="1"/>
  <c r="Y760" i="1"/>
  <c r="Y746" i="1"/>
  <c r="Y732" i="1"/>
  <c r="Y718" i="1"/>
  <c r="Y704" i="1"/>
  <c r="Y690" i="1"/>
  <c r="Y676" i="1"/>
  <c r="Y662" i="1"/>
  <c r="Y648" i="1"/>
  <c r="Y634" i="1"/>
  <c r="Y620" i="1"/>
  <c r="Y606" i="1"/>
  <c r="Y592" i="1"/>
  <c r="Y578" i="1"/>
  <c r="Y564" i="1"/>
  <c r="Y550" i="1"/>
  <c r="Y536" i="1"/>
  <c r="Y522" i="1"/>
  <c r="Y508" i="1"/>
  <c r="Y494" i="1"/>
  <c r="Y480" i="1"/>
  <c r="Y466" i="1"/>
  <c r="Y452" i="1"/>
  <c r="Y438" i="1"/>
  <c r="Y424" i="1"/>
  <c r="Y410" i="1"/>
  <c r="Y396" i="1"/>
  <c r="Y382" i="1"/>
  <c r="Y368" i="1"/>
  <c r="Y354" i="1"/>
  <c r="Y340" i="1"/>
  <c r="Y326" i="1"/>
  <c r="Y312" i="1"/>
  <c r="Y298" i="1"/>
  <c r="Y284" i="1"/>
  <c r="Y270" i="1"/>
  <c r="Y256" i="1"/>
  <c r="Y242" i="1"/>
  <c r="Y228" i="1"/>
  <c r="Y214" i="1"/>
  <c r="Y200" i="1"/>
  <c r="Y186" i="1"/>
  <c r="Y172" i="1"/>
  <c r="Y158" i="1"/>
  <c r="Y144" i="1"/>
  <c r="Y130" i="1"/>
  <c r="Y116" i="1"/>
  <c r="Y102" i="1"/>
  <c r="Y88" i="1"/>
  <c r="Y74" i="1"/>
  <c r="Y60" i="1"/>
  <c r="Y46" i="1"/>
  <c r="Y32" i="1"/>
  <c r="Y18" i="1"/>
  <c r="Y1360" i="1"/>
  <c r="Y1346" i="1"/>
  <c r="Y1332" i="1"/>
  <c r="Y1318" i="1"/>
  <c r="Y1304" i="1"/>
  <c r="Y1290" i="1"/>
  <c r="Y1276" i="1"/>
  <c r="Y1262" i="1"/>
  <c r="Y1248" i="1"/>
  <c r="Y1234" i="1"/>
  <c r="Y1220" i="1"/>
  <c r="Y1206" i="1"/>
  <c r="Y1192" i="1"/>
  <c r="Y1164" i="1"/>
  <c r="Y1150" i="1"/>
  <c r="Y1136" i="1"/>
  <c r="Y1122" i="1"/>
  <c r="Y1108" i="1"/>
  <c r="Y1094" i="1"/>
  <c r="Y1080" i="1"/>
  <c r="Y1066" i="1"/>
  <c r="Y1052" i="1"/>
  <c r="Y1038" i="1"/>
  <c r="Y1024" i="1"/>
  <c r="Y1010" i="1"/>
  <c r="Y996" i="1"/>
  <c r="Y982" i="1"/>
  <c r="Y968" i="1"/>
  <c r="Y955" i="1"/>
  <c r="Y941" i="1"/>
  <c r="Y927" i="1"/>
  <c r="Y913" i="1"/>
  <c r="Y899" i="1"/>
  <c r="Y885" i="1"/>
  <c r="Y871" i="1"/>
  <c r="Y857" i="1"/>
  <c r="Y843" i="1"/>
  <c r="Y829" i="1"/>
  <c r="Y815" i="1"/>
  <c r="Y801" i="1"/>
  <c r="Y787" i="1"/>
  <c r="Y773" i="1"/>
  <c r="Y759" i="1"/>
  <c r="Y745" i="1"/>
  <c r="Y731" i="1"/>
  <c r="Y717" i="1"/>
  <c r="Y703" i="1"/>
  <c r="Y689" i="1"/>
  <c r="Y675" i="1"/>
  <c r="Y661" i="1"/>
  <c r="Y647" i="1"/>
  <c r="Y633" i="1"/>
  <c r="Y619" i="1"/>
  <c r="Y605" i="1"/>
  <c r="Y591" i="1"/>
  <c r="Y577" i="1"/>
  <c r="Y1219" i="1"/>
  <c r="Y1205" i="1"/>
  <c r="Y1191" i="1"/>
  <c r="Y1177" i="1"/>
  <c r="Y1163" i="1"/>
  <c r="Y1149" i="1"/>
  <c r="Y1135" i="1"/>
  <c r="Y1121" i="1"/>
  <c r="Y1107" i="1"/>
  <c r="Y1093" i="1"/>
  <c r="Y1079" i="1"/>
  <c r="Y1065" i="1"/>
  <c r="Y1051" i="1"/>
  <c r="Y1037" i="1"/>
  <c r="Y1023" i="1"/>
  <c r="Y1009" i="1"/>
  <c r="Y995" i="1"/>
  <c r="Y981" i="1"/>
  <c r="Y954" i="1"/>
  <c r="Y940" i="1"/>
  <c r="Y926" i="1"/>
  <c r="Y912" i="1"/>
  <c r="Y884" i="1"/>
  <c r="Y870" i="1"/>
  <c r="Y856" i="1"/>
  <c r="Y842" i="1"/>
  <c r="Y828" i="1"/>
  <c r="Y814" i="1"/>
  <c r="Y800" i="1"/>
  <c r="Y786" i="1"/>
  <c r="Y758" i="1"/>
  <c r="Y744" i="1"/>
  <c r="Y730" i="1"/>
  <c r="Y716" i="1"/>
  <c r="Y688" i="1"/>
  <c r="Y674" i="1"/>
  <c r="Y660" i="1"/>
  <c r="Y646" i="1"/>
  <c r="Y632" i="1"/>
  <c r="Y618" i="1"/>
  <c r="Y604" i="1"/>
  <c r="Y576" i="1"/>
  <c r="Y562" i="1"/>
  <c r="Y548" i="1"/>
  <c r="Y534" i="1"/>
  <c r="Y520" i="1"/>
  <c r="Y506" i="1"/>
  <c r="Y492" i="1"/>
  <c r="Y478" i="1"/>
  <c r="Y464" i="1"/>
  <c r="Y450" i="1"/>
  <c r="Y436" i="1"/>
  <c r="Y422" i="1"/>
  <c r="Y408" i="1"/>
  <c r="Y380" i="1"/>
  <c r="Y366" i="1"/>
  <c r="Y352" i="1"/>
  <c r="Y338" i="1"/>
  <c r="Y324" i="1"/>
  <c r="Y310" i="1"/>
  <c r="Y296" i="1"/>
  <c r="Y268" i="1"/>
  <c r="Y254" i="1"/>
  <c r="Y240" i="1"/>
  <c r="Y226" i="1"/>
  <c r="Y198" i="1"/>
  <c r="Y184" i="1"/>
  <c r="Y114" i="1"/>
  <c r="Y1372" i="1"/>
  <c r="Y1358" i="1"/>
  <c r="Y1344" i="1"/>
  <c r="Y1330" i="1"/>
  <c r="Y1316" i="1"/>
  <c r="Y1302" i="1"/>
  <c r="Y1288" i="1"/>
  <c r="Y1274" i="1"/>
  <c r="Y1260" i="1"/>
  <c r="Y1246" i="1"/>
  <c r="Y1232" i="1"/>
  <c r="Y1218" i="1"/>
  <c r="Y1204" i="1"/>
  <c r="Y1190" i="1"/>
  <c r="Y1162" i="1"/>
  <c r="Y1148" i="1"/>
  <c r="Y1134" i="1"/>
  <c r="Y1106" i="1"/>
  <c r="Y1092" i="1"/>
  <c r="Y1078" i="1"/>
  <c r="Y1064" i="1"/>
  <c r="Y1050" i="1"/>
  <c r="Y1036" i="1"/>
  <c r="Y1022" i="1"/>
  <c r="Y1008" i="1"/>
  <c r="Y994" i="1"/>
  <c r="Y980" i="1"/>
  <c r="Y966" i="1"/>
  <c r="Y953" i="1"/>
  <c r="Y939" i="1"/>
  <c r="Y925" i="1"/>
  <c r="Y911" i="1"/>
  <c r="Y897" i="1"/>
  <c r="Y883" i="1"/>
  <c r="Y869" i="1"/>
  <c r="Y855" i="1"/>
  <c r="Y841" i="1"/>
  <c r="Y827" i="1"/>
  <c r="Y813" i="1"/>
  <c r="Y799" i="1"/>
  <c r="Y785" i="1"/>
  <c r="Y771" i="1"/>
  <c r="Y757" i="1"/>
  <c r="Y743" i="1"/>
  <c r="Y729" i="1"/>
  <c r="Y715" i="1"/>
  <c r="Y701" i="1"/>
  <c r="Y687" i="1"/>
  <c r="Y673" i="1"/>
  <c r="Y659" i="1"/>
  <c r="Y645" i="1"/>
  <c r="Y631" i="1"/>
  <c r="Y617" i="1"/>
  <c r="Y603" i="1"/>
  <c r="Y589" i="1"/>
  <c r="Y575" i="1"/>
  <c r="Y561" i="1"/>
  <c r="Y547" i="1"/>
  <c r="Y533" i="1"/>
  <c r="Y519" i="1"/>
  <c r="Y505" i="1"/>
  <c r="Y491" i="1"/>
  <c r="Y477" i="1"/>
  <c r="Y463" i="1"/>
  <c r="Y449" i="1"/>
  <c r="Y435" i="1"/>
  <c r="Y421" i="1"/>
  <c r="Y407" i="1"/>
  <c r="Y393" i="1"/>
  <c r="Y379" i="1"/>
  <c r="Y365" i="1"/>
  <c r="Y351" i="1"/>
  <c r="Y337" i="1"/>
  <c r="Y323" i="1"/>
  <c r="Y309" i="1"/>
  <c r="Y295" i="1"/>
  <c r="Y281" i="1"/>
  <c r="Y267" i="1"/>
  <c r="Y253" i="1"/>
  <c r="Y239" i="1"/>
  <c r="Y225" i="1"/>
  <c r="Y197" i="1"/>
  <c r="Y183" i="1"/>
  <c r="Y127" i="1"/>
  <c r="Y99" i="1"/>
  <c r="Y85" i="1"/>
  <c r="Y29" i="1"/>
  <c r="Y204" i="1"/>
  <c r="Y190" i="1"/>
  <c r="Y162" i="1"/>
  <c r="Y120" i="1"/>
  <c r="Y106" i="1"/>
  <c r="Y92" i="1"/>
  <c r="Y64" i="1"/>
  <c r="Y22" i="1"/>
  <c r="Y8" i="1"/>
  <c r="Y203" i="1"/>
  <c r="Y189" i="1"/>
  <c r="Y175" i="1"/>
  <c r="Y161" i="1"/>
  <c r="Y105" i="1"/>
  <c r="Y91" i="1"/>
  <c r="Y77" i="1"/>
  <c r="Y63" i="1"/>
  <c r="Y21" i="1"/>
  <c r="Y7" i="1"/>
  <c r="Y187" i="1"/>
  <c r="Y173" i="1"/>
  <c r="Y159" i="1"/>
  <c r="Y145" i="1"/>
  <c r="Y89" i="1"/>
  <c r="Y75" i="1"/>
  <c r="Y61" i="1"/>
  <c r="Y47" i="1"/>
  <c r="Y19" i="1"/>
  <c r="Y563" i="1"/>
  <c r="Y549" i="1"/>
  <c r="Y535" i="1"/>
  <c r="Y521" i="1"/>
  <c r="Y507" i="1"/>
  <c r="Y493" i="1"/>
  <c r="Y479" i="1"/>
  <c r="Y465" i="1"/>
  <c r="Y451" i="1"/>
  <c r="Y437" i="1"/>
  <c r="Y423" i="1"/>
  <c r="Y409" i="1"/>
  <c r="Y395" i="1"/>
  <c r="Y381" i="1"/>
  <c r="Y367" i="1"/>
  <c r="Y353" i="1"/>
  <c r="Y339" i="1"/>
  <c r="Y325" i="1"/>
  <c r="Y311" i="1"/>
  <c r="Y297" i="1"/>
  <c r="Y283" i="1"/>
  <c r="Y269" i="1"/>
  <c r="Y255" i="1"/>
  <c r="Y241" i="1"/>
  <c r="Y227" i="1"/>
  <c r="Y213" i="1"/>
  <c r="Y199" i="1"/>
  <c r="Y185" i="1"/>
  <c r="Y171" i="1"/>
  <c r="Y157" i="1"/>
  <c r="Y143" i="1"/>
  <c r="Y129" i="1"/>
  <c r="Y115" i="1"/>
  <c r="Y101" i="1"/>
  <c r="Y87" i="1"/>
  <c r="Y73" i="1"/>
  <c r="Y59" i="1"/>
  <c r="Y45" i="1"/>
  <c r="Y31" i="1"/>
  <c r="Y17" i="1"/>
  <c r="Y170" i="1"/>
  <c r="Y156" i="1"/>
  <c r="Y142" i="1"/>
  <c r="Y128" i="1"/>
  <c r="Y72" i="1"/>
  <c r="Y58" i="1"/>
  <c r="Y44" i="1"/>
  <c r="Y30" i="1"/>
  <c r="Y16" i="1"/>
  <c r="Y211" i="1"/>
  <c r="Y169" i="1"/>
  <c r="Y155" i="1"/>
  <c r="Y141" i="1"/>
  <c r="Y113" i="1"/>
  <c r="Y71" i="1"/>
  <c r="Y57" i="1"/>
  <c r="Y43" i="1"/>
  <c r="Y15" i="1"/>
  <c r="Y644" i="1"/>
  <c r="Y630" i="1"/>
  <c r="Y616" i="1"/>
  <c r="Y602" i="1"/>
  <c r="Y546" i="1"/>
  <c r="Y532" i="1"/>
  <c r="Y518" i="1"/>
  <c r="Y504" i="1"/>
  <c r="Y448" i="1"/>
  <c r="Y434" i="1"/>
  <c r="Y420" i="1"/>
  <c r="Y406" i="1"/>
  <c r="Y350" i="1"/>
  <c r="Y336" i="1"/>
  <c r="Y322" i="1"/>
  <c r="Y308" i="1"/>
  <c r="Y252" i="1"/>
  <c r="Y238" i="1"/>
  <c r="Y224" i="1"/>
  <c r="Y210" i="1"/>
  <c r="Y154" i="1"/>
  <c r="Y140" i="1"/>
  <c r="Y126" i="1"/>
  <c r="Y112" i="1"/>
  <c r="Y56" i="1"/>
  <c r="Y42" i="1"/>
  <c r="Y28" i="1"/>
  <c r="Y14" i="1"/>
  <c r="Y223" i="1"/>
  <c r="Y195" i="1"/>
  <c r="Y153" i="1"/>
  <c r="Y139" i="1"/>
  <c r="Y125" i="1"/>
  <c r="Y97" i="1"/>
  <c r="Y55" i="1"/>
  <c r="Y41" i="1"/>
  <c r="Y27" i="1"/>
  <c r="Y13" i="1"/>
  <c r="Y236" i="1"/>
  <c r="Y222" i="1"/>
  <c r="Y208" i="1"/>
  <c r="Y194" i="1"/>
  <c r="Y180" i="1"/>
  <c r="Y166" i="1"/>
  <c r="Y152" i="1"/>
  <c r="Y138" i="1"/>
  <c r="Y124" i="1"/>
  <c r="Y110" i="1"/>
  <c r="Y96" i="1"/>
  <c r="Y82" i="1"/>
  <c r="Y68" i="1"/>
  <c r="Y54" i="1"/>
  <c r="Y40" i="1"/>
  <c r="Y26" i="1"/>
  <c r="Y12" i="1"/>
  <c r="Y207" i="1"/>
  <c r="Y193" i="1"/>
  <c r="Y137" i="1"/>
  <c r="Y123" i="1"/>
  <c r="Y109" i="1"/>
  <c r="Y95" i="1"/>
  <c r="Y39" i="1"/>
  <c r="Y25" i="1"/>
  <c r="Y11" i="1"/>
  <c r="Y206" i="1"/>
  <c r="Y178" i="1"/>
  <c r="Y136" i="1"/>
  <c r="Y122" i="1"/>
  <c r="Y108" i="1"/>
  <c r="Y80" i="1"/>
  <c r="Y38" i="1"/>
  <c r="Y24" i="1"/>
  <c r="Y10" i="1"/>
  <c r="Y681" i="1"/>
  <c r="Y667" i="1"/>
  <c r="Y611" i="1"/>
  <c r="Y597" i="1"/>
  <c r="Y583" i="1"/>
  <c r="Y569" i="1"/>
  <c r="Y513" i="1"/>
  <c r="Y499" i="1"/>
  <c r="Y485" i="1"/>
  <c r="Y471" i="1"/>
  <c r="Y415" i="1"/>
  <c r="Y401" i="1"/>
  <c r="Y387" i="1"/>
  <c r="Y373" i="1"/>
  <c r="Y317" i="1"/>
  <c r="Y303" i="1"/>
  <c r="Y289" i="1"/>
  <c r="Y275" i="1"/>
  <c r="Y219" i="1"/>
  <c r="Y205" i="1"/>
  <c r="Y191" i="1"/>
  <c r="Y177" i="1"/>
  <c r="Y121" i="1"/>
  <c r="Y107" i="1"/>
  <c r="Y93" i="1"/>
  <c r="Y79" i="1"/>
  <c r="Y23" i="1"/>
  <c r="Y9" i="1"/>
  <c r="C891" i="1" l="1"/>
  <c r="C789" i="1"/>
  <c r="C763" i="1"/>
  <c r="C724" i="1"/>
  <c r="C704" i="1"/>
  <c r="AL18" i="2" l="1"/>
  <c r="C1" i="1" l="1"/>
  <c r="T1369" i="1" l="1"/>
  <c r="T1355" i="1"/>
  <c r="T1341" i="1"/>
  <c r="T1327" i="1"/>
  <c r="T1313" i="1"/>
  <c r="T1243" i="1"/>
  <c r="T1215" i="1"/>
  <c r="T1201" i="1"/>
  <c r="T1187" i="1"/>
  <c r="T1173" i="1"/>
  <c r="T1159" i="1"/>
  <c r="T1145" i="1"/>
  <c r="T1117" i="1"/>
  <c r="T1103" i="1"/>
  <c r="T1089" i="1"/>
  <c r="T1075" i="1"/>
  <c r="T1061" i="1"/>
  <c r="T1047" i="1"/>
  <c r="T1033" i="1"/>
  <c r="T1005" i="1"/>
  <c r="T991" i="1"/>
  <c r="T977" i="1"/>
  <c r="T963" i="1"/>
  <c r="T936" i="1"/>
  <c r="T922" i="1"/>
  <c r="T880" i="1"/>
  <c r="T866" i="1"/>
  <c r="T838" i="1"/>
  <c r="T810" i="1"/>
  <c r="T796" i="1"/>
  <c r="T782" i="1"/>
  <c r="T768" i="1"/>
  <c r="T754" i="1"/>
  <c r="T740" i="1"/>
  <c r="T726" i="1"/>
  <c r="T712" i="1"/>
  <c r="T698" i="1"/>
  <c r="T684" i="1"/>
  <c r="T670" i="1"/>
  <c r="T656" i="1"/>
  <c r="T642" i="1"/>
  <c r="T628" i="1"/>
  <c r="T614" i="1"/>
  <c r="T600" i="1"/>
  <c r="T572" i="1"/>
  <c r="T558" i="1"/>
  <c r="T530" i="1"/>
  <c r="T516" i="1"/>
  <c r="T502" i="1"/>
  <c r="T488" i="1"/>
  <c r="T474" i="1"/>
  <c r="T460" i="1"/>
  <c r="T446" i="1"/>
  <c r="T432" i="1"/>
  <c r="T404" i="1"/>
  <c r="T390" i="1"/>
  <c r="T376" i="1"/>
  <c r="T362" i="1"/>
  <c r="T348" i="1"/>
  <c r="T320" i="1"/>
  <c r="T306" i="1"/>
  <c r="T292" i="1"/>
  <c r="T264" i="1"/>
  <c r="T250" i="1"/>
  <c r="T236" i="1"/>
  <c r="T222" i="1"/>
  <c r="T208" i="1"/>
  <c r="T194" i="1"/>
  <c r="T1368" i="1"/>
  <c r="T1354" i="1"/>
  <c r="T1340" i="1"/>
  <c r="T1326" i="1"/>
  <c r="T1312" i="1"/>
  <c r="T1228" i="1"/>
  <c r="T1214" i="1"/>
  <c r="T1200" i="1"/>
  <c r="T1186" i="1"/>
  <c r="T1172" i="1"/>
  <c r="T1158" i="1"/>
  <c r="T1144" i="1"/>
  <c r="T1130" i="1"/>
  <c r="T1116" i="1"/>
  <c r="T1102" i="1"/>
  <c r="T1088" i="1"/>
  <c r="T1074" i="1"/>
  <c r="T1060" i="1"/>
  <c r="T1046" i="1"/>
  <c r="T1032" i="1"/>
  <c r="T990" i="1"/>
  <c r="T962" i="1"/>
  <c r="T949" i="1"/>
  <c r="T935" i="1"/>
  <c r="T921" i="1"/>
  <c r="T893" i="1"/>
  <c r="T879" i="1"/>
  <c r="T851" i="1"/>
  <c r="T823" i="1"/>
  <c r="T809" i="1"/>
  <c r="T795" i="1"/>
  <c r="T781" i="1"/>
  <c r="T767" i="1"/>
  <c r="T753" i="1"/>
  <c r="T739" i="1"/>
  <c r="T725" i="1"/>
  <c r="T697" i="1"/>
  <c r="T683" i="1"/>
  <c r="T641" i="1"/>
  <c r="T627" i="1"/>
  <c r="T613" i="1"/>
  <c r="T599" i="1"/>
  <c r="T585" i="1"/>
  <c r="T557" i="1"/>
  <c r="T543" i="1"/>
  <c r="T529" i="1"/>
  <c r="T515" i="1"/>
  <c r="T501" i="1"/>
  <c r="T487" i="1"/>
  <c r="T473" i="1"/>
  <c r="T459" i="1"/>
  <c r="T445" i="1"/>
  <c r="T431" i="1"/>
  <c r="T417" i="1"/>
  <c r="T403" i="1"/>
  <c r="T389" i="1"/>
  <c r="T375" i="1"/>
  <c r="T361" i="1"/>
  <c r="T347" i="1"/>
  <c r="T319" i="1"/>
  <c r="T305" i="1"/>
  <c r="T291" i="1"/>
  <c r="T263" i="1"/>
  <c r="T235" i="1"/>
  <c r="T193" i="1"/>
  <c r="T1367" i="1"/>
  <c r="T1353" i="1"/>
  <c r="T1339" i="1"/>
  <c r="T1325" i="1"/>
  <c r="T1311" i="1"/>
  <c r="T1283" i="1"/>
  <c r="T1227" i="1"/>
  <c r="T1213" i="1"/>
  <c r="T1199" i="1"/>
  <c r="T1185" i="1"/>
  <c r="T1171" i="1"/>
  <c r="T1157" i="1"/>
  <c r="T1143" i="1"/>
  <c r="T1129" i="1"/>
  <c r="T1101" i="1"/>
  <c r="T1087" i="1"/>
  <c r="T1073" i="1"/>
  <c r="T1059" i="1"/>
  <c r="T1045" i="1"/>
  <c r="T1031" i="1"/>
  <c r="T1017" i="1"/>
  <c r="T1003" i="1"/>
  <c r="T989" i="1"/>
  <c r="T975" i="1"/>
  <c r="T961" i="1"/>
  <c r="T948" i="1"/>
  <c r="T934" i="1"/>
  <c r="T920" i="1"/>
  <c r="T906" i="1"/>
  <c r="T878" i="1"/>
  <c r="T864" i="1"/>
  <c r="T850" i="1"/>
  <c r="T836" i="1"/>
  <c r="T822" i="1"/>
  <c r="T808" i="1"/>
  <c r="T794" i="1"/>
  <c r="T780" i="1"/>
  <c r="T766" i="1"/>
  <c r="T752" i="1"/>
  <c r="T724" i="1"/>
  <c r="T710" i="1"/>
  <c r="T696" i="1"/>
  <c r="T682" i="1"/>
  <c r="T668" i="1"/>
  <c r="T654" i="1"/>
  <c r="T626" i="1"/>
  <c r="T612" i="1"/>
  <c r="T584" i="1"/>
  <c r="T570" i="1"/>
  <c r="T556" i="1"/>
  <c r="T528" i="1"/>
  <c r="T514" i="1"/>
  <c r="T500" i="1"/>
  <c r="T486" i="1"/>
  <c r="T472" i="1"/>
  <c r="T458" i="1"/>
  <c r="T444" i="1"/>
  <c r="T430" i="1"/>
  <c r="T416" i="1"/>
  <c r="T402" i="1"/>
  <c r="T388" i="1"/>
  <c r="T374" i="1"/>
  <c r="T360" i="1"/>
  <c r="T346" i="1"/>
  <c r="T332" i="1"/>
  <c r="T318" i="1"/>
  <c r="T290" i="1"/>
  <c r="T276" i="1"/>
  <c r="T262" i="1"/>
  <c r="T248" i="1"/>
  <c r="T206" i="1"/>
  <c r="T192" i="1"/>
  <c r="T1366" i="1"/>
  <c r="T1352" i="1"/>
  <c r="T1338" i="1"/>
  <c r="T1324" i="1"/>
  <c r="T1310" i="1"/>
  <c r="T1240" i="1"/>
  <c r="T1226" i="1"/>
  <c r="T1212" i="1"/>
  <c r="T1198" i="1"/>
  <c r="T1184" i="1"/>
  <c r="T1170" i="1"/>
  <c r="T1142" i="1"/>
  <c r="T1128" i="1"/>
  <c r="T1114" i="1"/>
  <c r="T1100" i="1"/>
  <c r="T1072" i="1"/>
  <c r="T1058" i="1"/>
  <c r="T1044" i="1"/>
  <c r="T1030" i="1"/>
  <c r="T1016" i="1"/>
  <c r="T1002" i="1"/>
  <c r="T988" i="1"/>
  <c r="T960" i="1"/>
  <c r="T947" i="1"/>
  <c r="T933" i="1"/>
  <c r="T919" i="1"/>
  <c r="T905" i="1"/>
  <c r="T891" i="1"/>
  <c r="T877" i="1"/>
  <c r="T863" i="1"/>
  <c r="T849" i="1"/>
  <c r="T835" i="1"/>
  <c r="T821" i="1"/>
  <c r="T807" i="1"/>
  <c r="T779" i="1"/>
  <c r="T765" i="1"/>
  <c r="T751" i="1"/>
  <c r="T723" i="1"/>
  <c r="T709" i="1"/>
  <c r="T695" i="1"/>
  <c r="T681" i="1"/>
  <c r="T667" i="1"/>
  <c r="T653" i="1"/>
  <c r="T639" i="1"/>
  <c r="T625" i="1"/>
  <c r="T611" i="1"/>
  <c r="T597" i="1"/>
  <c r="T583" i="1"/>
  <c r="T569" i="1"/>
  <c r="T555" i="1"/>
  <c r="T527" i="1"/>
  <c r="T513" i="1"/>
  <c r="T499" i="1"/>
  <c r="T485" i="1"/>
  <c r="T457" i="1"/>
  <c r="T429" i="1"/>
  <c r="T415" i="1"/>
  <c r="T401" i="1"/>
  <c r="T387" i="1"/>
  <c r="T373" i="1"/>
  <c r="T345" i="1"/>
  <c r="T331" i="1"/>
  <c r="T303" i="1"/>
  <c r="T289" i="1"/>
  <c r="T275" i="1"/>
  <c r="T261" i="1"/>
  <c r="T247" i="1"/>
  <c r="T233" i="1"/>
  <c r="T219" i="1"/>
  <c r="T205" i="1"/>
  <c r="T191" i="1"/>
  <c r="T1365" i="1"/>
  <c r="T1351" i="1"/>
  <c r="T1337" i="1"/>
  <c r="T1323" i="1"/>
  <c r="T1309" i="1"/>
  <c r="T1267" i="1"/>
  <c r="T1239" i="1"/>
  <c r="T1225" i="1"/>
  <c r="T1211" i="1"/>
  <c r="T1197" i="1"/>
  <c r="T1183" i="1"/>
  <c r="T1169" i="1"/>
  <c r="T1155" i="1"/>
  <c r="T1141" i="1"/>
  <c r="T1127" i="1"/>
  <c r="T1113" i="1"/>
  <c r="T1099" i="1"/>
  <c r="T1085" i="1"/>
  <c r="T1057" i="1"/>
  <c r="T1029" i="1"/>
  <c r="T1015" i="1"/>
  <c r="T1001" i="1"/>
  <c r="T987" i="1"/>
  <c r="T973" i="1"/>
  <c r="T959" i="1"/>
  <c r="T946" i="1"/>
  <c r="T918" i="1"/>
  <c r="T904" i="1"/>
  <c r="T890" i="1"/>
  <c r="T876" i="1"/>
  <c r="T862" i="1"/>
  <c r="T848" i="1"/>
  <c r="T834" i="1"/>
  <c r="T820" i="1"/>
  <c r="T792" i="1"/>
  <c r="T778" i="1"/>
  <c r="T764" i="1"/>
  <c r="T750" i="1"/>
  <c r="T736" i="1"/>
  <c r="T680" i="1"/>
  <c r="T666" i="1"/>
  <c r="T652" i="1"/>
  <c r="T638" i="1"/>
  <c r="T624" i="1"/>
  <c r="T596" i="1"/>
  <c r="T582" i="1"/>
  <c r="T568" i="1"/>
  <c r="T554" i="1"/>
  <c r="T498" i="1"/>
  <c r="T484" i="1"/>
  <c r="T470" i="1"/>
  <c r="T456" i="1"/>
  <c r="T442" i="1"/>
  <c r="T428" i="1"/>
  <c r="T414" i="1"/>
  <c r="T400" i="1"/>
  <c r="T386" i="1"/>
  <c r="T372" i="1"/>
  <c r="T358" i="1"/>
  <c r="T344" i="1"/>
  <c r="T330" i="1"/>
  <c r="T302" i="1"/>
  <c r="T288" i="1"/>
  <c r="T274" i="1"/>
  <c r="T260" i="1"/>
  <c r="T246" i="1"/>
  <c r="T232" i="1"/>
  <c r="T218" i="1"/>
  <c r="T204" i="1"/>
  <c r="T190" i="1"/>
  <c r="T1364" i="1"/>
  <c r="T1322" i="1"/>
  <c r="T1308" i="1"/>
  <c r="T1238" i="1"/>
  <c r="T1210" i="1"/>
  <c r="T1182" i="1"/>
  <c r="T1168" i="1"/>
  <c r="T1154" i="1"/>
  <c r="T1140" i="1"/>
  <c r="T1126" i="1"/>
  <c r="T1112" i="1"/>
  <c r="T1098" i="1"/>
  <c r="T1084" i="1"/>
  <c r="T1070" i="1"/>
  <c r="T1056" i="1"/>
  <c r="T1042" i="1"/>
  <c r="T1028" i="1"/>
  <c r="T1014" i="1"/>
  <c r="T1000" i="1"/>
  <c r="T986" i="1"/>
  <c r="T972" i="1"/>
  <c r="T958" i="1"/>
  <c r="T945" i="1"/>
  <c r="T931" i="1"/>
  <c r="T903" i="1"/>
  <c r="T889" i="1"/>
  <c r="T875" i="1"/>
  <c r="T861" i="1"/>
  <c r="T833" i="1"/>
  <c r="T791" i="1"/>
  <c r="T777" i="1"/>
  <c r="T763" i="1"/>
  <c r="T749" i="1"/>
  <c r="T735" i="1"/>
  <c r="T707" i="1"/>
  <c r="T693" i="1"/>
  <c r="T679" i="1"/>
  <c r="T665" i="1"/>
  <c r="T651" i="1"/>
  <c r="T637" i="1"/>
  <c r="T623" i="1"/>
  <c r="T595" i="1"/>
  <c r="T581" i="1"/>
  <c r="T567" i="1"/>
  <c r="T553" i="1"/>
  <c r="T539" i="1"/>
  <c r="T511" i="1"/>
  <c r="T497" i="1"/>
  <c r="T483" i="1"/>
  <c r="T469" i="1"/>
  <c r="T441" i="1"/>
  <c r="T413" i="1"/>
  <c r="T399" i="1"/>
  <c r="T371" i="1"/>
  <c r="T343" i="1"/>
  <c r="T329" i="1"/>
  <c r="T315" i="1"/>
  <c r="T301" i="1"/>
  <c r="T287" i="1"/>
  <c r="T273" i="1"/>
  <c r="T259" i="1"/>
  <c r="T245" i="1"/>
  <c r="T231" i="1"/>
  <c r="T217" i="1"/>
  <c r="T189" i="1"/>
  <c r="T1363" i="1"/>
  <c r="T1349" i="1"/>
  <c r="T1335" i="1"/>
  <c r="T1251" i="1"/>
  <c r="T1237" i="1"/>
  <c r="T1223" i="1"/>
  <c r="T1209" i="1"/>
  <c r="T1181" i="1"/>
  <c r="T1167" i="1"/>
  <c r="T1153" i="1"/>
  <c r="T1139" i="1"/>
  <c r="T1125" i="1"/>
  <c r="T1097" i="1"/>
  <c r="T1083" i="1"/>
  <c r="T1069" i="1"/>
  <c r="T1027" i="1"/>
  <c r="T1013" i="1"/>
  <c r="T999" i="1"/>
  <c r="T985" i="1"/>
  <c r="T971" i="1"/>
  <c r="T916" i="1"/>
  <c r="T902" i="1"/>
  <c r="T888" i="1"/>
  <c r="T874" i="1"/>
  <c r="T860" i="1"/>
  <c r="T832" i="1"/>
  <c r="T818" i="1"/>
  <c r="T804" i="1"/>
  <c r="T790" i="1"/>
  <c r="T776" i="1"/>
  <c r="T762" i="1"/>
  <c r="T748" i="1"/>
  <c r="T734" i="1"/>
  <c r="T720" i="1"/>
  <c r="T706" i="1"/>
  <c r="T678" i="1"/>
  <c r="T664" i="1"/>
  <c r="T650" i="1"/>
  <c r="T636" i="1"/>
  <c r="T594" i="1"/>
  <c r="T580" i="1"/>
  <c r="T566" i="1"/>
  <c r="T552" i="1"/>
  <c r="T524" i="1"/>
  <c r="T510" i="1"/>
  <c r="T496" i="1"/>
  <c r="T482" i="1"/>
  <c r="T468" i="1"/>
  <c r="T454" i="1"/>
  <c r="T440" i="1"/>
  <c r="T426" i="1"/>
  <c r="T412" i="1"/>
  <c r="T398" i="1"/>
  <c r="T384" i="1"/>
  <c r="T370" i="1"/>
  <c r="T342" i="1"/>
  <c r="T328" i="1"/>
  <c r="T314" i="1"/>
  <c r="T300" i="1"/>
  <c r="T286" i="1"/>
  <c r="T272" i="1"/>
  <c r="T244" i="1"/>
  <c r="T230" i="1"/>
  <c r="T216" i="1"/>
  <c r="T188" i="1"/>
  <c r="T1362" i="1"/>
  <c r="T1348" i="1"/>
  <c r="T1334" i="1"/>
  <c r="T1320" i="1"/>
  <c r="T1250" i="1"/>
  <c r="T1236" i="1"/>
  <c r="T1222" i="1"/>
  <c r="T1194" i="1"/>
  <c r="T1180" i="1"/>
  <c r="T1166" i="1"/>
  <c r="T1152" i="1"/>
  <c r="T1124" i="1"/>
  <c r="T1110" i="1"/>
  <c r="T1096" i="1"/>
  <c r="T1082" i="1"/>
  <c r="T1068" i="1"/>
  <c r="T1054" i="1"/>
  <c r="T1040" i="1"/>
  <c r="T1012" i="1"/>
  <c r="T998" i="1"/>
  <c r="T984" i="1"/>
  <c r="T970" i="1"/>
  <c r="T957" i="1"/>
  <c r="T943" i="1"/>
  <c r="T929" i="1"/>
  <c r="T915" i="1"/>
  <c r="T901" i="1"/>
  <c r="T887" i="1"/>
  <c r="T873" i="1"/>
  <c r="T859" i="1"/>
  <c r="T845" i="1"/>
  <c r="T831" i="1"/>
  <c r="T817" i="1"/>
  <c r="T803" i="1"/>
  <c r="T789" i="1"/>
  <c r="T775" i="1"/>
  <c r="T761" i="1"/>
  <c r="T747" i="1"/>
  <c r="T733" i="1"/>
  <c r="T719" i="1"/>
  <c r="T705" i="1"/>
  <c r="T691" i="1"/>
  <c r="T677" i="1"/>
  <c r="T663" i="1"/>
  <c r="T635" i="1"/>
  <c r="T621" i="1"/>
  <c r="T607" i="1"/>
  <c r="T593" i="1"/>
  <c r="T579" i="1"/>
  <c r="T565" i="1"/>
  <c r="T551" i="1"/>
  <c r="T537" i="1"/>
  <c r="T509" i="1"/>
  <c r="T481" i="1"/>
  <c r="T467" i="1"/>
  <c r="T453" i="1"/>
  <c r="T425" i="1"/>
  <c r="T411" i="1"/>
  <c r="T397" i="1"/>
  <c r="T383" i="1"/>
  <c r="T369" i="1"/>
  <c r="T355" i="1"/>
  <c r="T341" i="1"/>
  <c r="T327" i="1"/>
  <c r="T313" i="1"/>
  <c r="T299" i="1"/>
  <c r="T285" i="1"/>
  <c r="T271" i="1"/>
  <c r="T229" i="1"/>
  <c r="T215" i="1"/>
  <c r="T1361" i="1"/>
  <c r="T1347" i="1"/>
  <c r="T1333" i="1"/>
  <c r="T1319" i="1"/>
  <c r="T1235" i="1"/>
  <c r="T1221" i="1"/>
  <c r="T1193" i="1"/>
  <c r="T1179" i="1"/>
  <c r="T1151" i="1"/>
  <c r="T1137" i="1"/>
  <c r="T1123" i="1"/>
  <c r="T1109" i="1"/>
  <c r="T1095" i="1"/>
  <c r="T1081" i="1"/>
  <c r="T1067" i="1"/>
  <c r="T1053" i="1"/>
  <c r="T1025" i="1"/>
  <c r="T1011" i="1"/>
  <c r="T997" i="1"/>
  <c r="T983" i="1"/>
  <c r="T969" i="1"/>
  <c r="T956" i="1"/>
  <c r="T942" i="1"/>
  <c r="T928" i="1"/>
  <c r="T914" i="1"/>
  <c r="T900" i="1"/>
  <c r="T886" i="1"/>
  <c r="T858" i="1"/>
  <c r="T844" i="1"/>
  <c r="T830" i="1"/>
  <c r="T816" i="1"/>
  <c r="T802" i="1"/>
  <c r="T788" i="1"/>
  <c r="T774" i="1"/>
  <c r="T760" i="1"/>
  <c r="T732" i="1"/>
  <c r="T704" i="1"/>
  <c r="T690" i="1"/>
  <c r="T662" i="1"/>
  <c r="T648" i="1"/>
  <c r="T634" i="1"/>
  <c r="T620" i="1"/>
  <c r="T1346" i="1"/>
  <c r="T1332" i="1"/>
  <c r="T1318" i="1"/>
  <c r="T1248" i="1"/>
  <c r="T1220" i="1"/>
  <c r="T1206" i="1"/>
  <c r="T1192" i="1"/>
  <c r="T1178" i="1"/>
  <c r="T1164" i="1"/>
  <c r="T1150" i="1"/>
  <c r="T1136" i="1"/>
  <c r="T1122" i="1"/>
  <c r="T1108" i="1"/>
  <c r="T1080" i="1"/>
  <c r="T1066" i="1"/>
  <c r="T1052" i="1"/>
  <c r="T1038" i="1"/>
  <c r="T1024" i="1"/>
  <c r="T1010" i="1"/>
  <c r="T996" i="1"/>
  <c r="T982" i="1"/>
  <c r="T968" i="1"/>
  <c r="T955" i="1"/>
  <c r="T941" i="1"/>
  <c r="T927" i="1"/>
  <c r="T913" i="1"/>
  <c r="T899" i="1"/>
  <c r="T885" i="1"/>
  <c r="T871" i="1"/>
  <c r="T857" i="1"/>
  <c r="T829" i="1"/>
  <c r="T815" i="1"/>
  <c r="T801" i="1"/>
  <c r="T787" i="1"/>
  <c r="T773" i="1"/>
  <c r="T759" i="1"/>
  <c r="T745" i="1"/>
  <c r="T717" i="1"/>
  <c r="T703" i="1"/>
  <c r="T689" i="1"/>
  <c r="T675" i="1"/>
  <c r="T661" i="1"/>
  <c r="T619" i="1"/>
  <c r="T605" i="1"/>
  <c r="T591" i="1"/>
  <c r="T577" i="1"/>
  <c r="T563" i="1"/>
  <c r="T549" i="1"/>
  <c r="T535" i="1"/>
  <c r="T1359" i="1"/>
  <c r="T1345" i="1"/>
  <c r="T1331" i="1"/>
  <c r="T1317" i="1"/>
  <c r="T1289" i="1"/>
  <c r="T1247" i="1"/>
  <c r="T1233" i="1"/>
  <c r="T1219" i="1"/>
  <c r="T1191" i="1"/>
  <c r="T1149" i="1"/>
  <c r="T1135" i="1"/>
  <c r="T1121" i="1"/>
  <c r="T1107" i="1"/>
  <c r="T1093" i="1"/>
  <c r="T1079" i="1"/>
  <c r="T1065" i="1"/>
  <c r="T1037" i="1"/>
  <c r="T1023" i="1"/>
  <c r="T1009" i="1"/>
  <c r="T995" i="1"/>
  <c r="T981" i="1"/>
  <c r="T967" i="1"/>
  <c r="T954" i="1"/>
  <c r="T940" i="1"/>
  <c r="T926" i="1"/>
  <c r="T912" i="1"/>
  <c r="T898" i="1"/>
  <c r="T884" i="1"/>
  <c r="T870" i="1"/>
  <c r="T856" i="1"/>
  <c r="T842" i="1"/>
  <c r="T828" i="1"/>
  <c r="T814" i="1"/>
  <c r="T800" i="1"/>
  <c r="T786" i="1"/>
  <c r="T772" i="1"/>
  <c r="T758" i="1"/>
  <c r="T744" i="1"/>
  <c r="T716" i="1"/>
  <c r="T702" i="1"/>
  <c r="T1371" i="1"/>
  <c r="T1218" i="1"/>
  <c r="T1160" i="1"/>
  <c r="T1091" i="1"/>
  <c r="T1022" i="1"/>
  <c r="T964" i="1"/>
  <c r="T896" i="1"/>
  <c r="T827" i="1"/>
  <c r="T769" i="1"/>
  <c r="T646" i="1"/>
  <c r="T603" i="1"/>
  <c r="T562" i="1"/>
  <c r="T522" i="1"/>
  <c r="T490" i="1"/>
  <c r="T452" i="1"/>
  <c r="T422" i="1"/>
  <c r="T392" i="1"/>
  <c r="T354" i="1"/>
  <c r="T294" i="1"/>
  <c r="T256" i="1"/>
  <c r="T196" i="1"/>
  <c r="T175" i="1"/>
  <c r="T133" i="1"/>
  <c r="T119" i="1"/>
  <c r="T105" i="1"/>
  <c r="T91" i="1"/>
  <c r="T77" i="1"/>
  <c r="T63" i="1"/>
  <c r="T49" i="1"/>
  <c r="T35" i="1"/>
  <c r="T21" i="1"/>
  <c r="T8" i="1"/>
  <c r="T1344" i="1"/>
  <c r="T1217" i="1"/>
  <c r="T1148" i="1"/>
  <c r="T1090" i="1"/>
  <c r="T826" i="1"/>
  <c r="T645" i="1"/>
  <c r="T602" i="1"/>
  <c r="T561" i="1"/>
  <c r="T520" i="1"/>
  <c r="T489" i="1"/>
  <c r="T451" i="1"/>
  <c r="T391" i="1"/>
  <c r="T353" i="1"/>
  <c r="T293" i="1"/>
  <c r="T255" i="1"/>
  <c r="T225" i="1"/>
  <c r="T160" i="1"/>
  <c r="T146" i="1"/>
  <c r="T118" i="1"/>
  <c r="T104" i="1"/>
  <c r="T20" i="1"/>
  <c r="T1343" i="1"/>
  <c r="T1274" i="1"/>
  <c r="T1216" i="1"/>
  <c r="T1147" i="1"/>
  <c r="T1078" i="1"/>
  <c r="T1020" i="1"/>
  <c r="T952" i="1"/>
  <c r="T883" i="1"/>
  <c r="T825" i="1"/>
  <c r="T756" i="1"/>
  <c r="T688" i="1"/>
  <c r="T644" i="1"/>
  <c r="T519" i="1"/>
  <c r="T480" i="1"/>
  <c r="T420" i="1"/>
  <c r="T382" i="1"/>
  <c r="T352" i="1"/>
  <c r="T322" i="1"/>
  <c r="T284" i="1"/>
  <c r="T254" i="1"/>
  <c r="T187" i="1"/>
  <c r="T173" i="1"/>
  <c r="T159" i="1"/>
  <c r="T131" i="1"/>
  <c r="T103" i="1"/>
  <c r="T89" i="1"/>
  <c r="T75" i="1"/>
  <c r="T61" i="1"/>
  <c r="T47" i="1"/>
  <c r="T33" i="1"/>
  <c r="T19" i="1"/>
  <c r="T1342" i="1"/>
  <c r="T1204" i="1"/>
  <c r="T1146" i="1"/>
  <c r="T1077" i="1"/>
  <c r="T951" i="1"/>
  <c r="T882" i="1"/>
  <c r="T813" i="1"/>
  <c r="T755" i="1"/>
  <c r="T687" i="1"/>
  <c r="T643" i="1"/>
  <c r="T592" i="1"/>
  <c r="T559" i="1"/>
  <c r="T518" i="1"/>
  <c r="T479" i="1"/>
  <c r="T381" i="1"/>
  <c r="T351" i="1"/>
  <c r="T321" i="1"/>
  <c r="T283" i="1"/>
  <c r="T253" i="1"/>
  <c r="T223" i="1"/>
  <c r="T186" i="1"/>
  <c r="T172" i="1"/>
  <c r="T158" i="1"/>
  <c r="T144" i="1"/>
  <c r="T130" i="1"/>
  <c r="T116" i="1"/>
  <c r="T102" i="1"/>
  <c r="T88" i="1"/>
  <c r="T74" i="1"/>
  <c r="T60" i="1"/>
  <c r="T46" i="1"/>
  <c r="T32" i="1"/>
  <c r="T1330" i="1"/>
  <c r="T1203" i="1"/>
  <c r="T1134" i="1"/>
  <c r="T1076" i="1"/>
  <c r="T1007" i="1"/>
  <c r="T812" i="1"/>
  <c r="T686" i="1"/>
  <c r="T632" i="1"/>
  <c r="T590" i="1"/>
  <c r="T517" i="1"/>
  <c r="T478" i="1"/>
  <c r="T448" i="1"/>
  <c r="T410" i="1"/>
  <c r="T380" i="1"/>
  <c r="T350" i="1"/>
  <c r="T312" i="1"/>
  <c r="T282" i="1"/>
  <c r="T252" i="1"/>
  <c r="T214" i="1"/>
  <c r="T185" i="1"/>
  <c r="T157" i="1"/>
  <c r="T143" i="1"/>
  <c r="T101" i="1"/>
  <c r="T87" i="1"/>
  <c r="T73" i="1"/>
  <c r="T59" i="1"/>
  <c r="T31" i="1"/>
  <c r="T17" i="1"/>
  <c r="T1329" i="1"/>
  <c r="T1202" i="1"/>
  <c r="T1133" i="1"/>
  <c r="T1064" i="1"/>
  <c r="T1006" i="1"/>
  <c r="T938" i="1"/>
  <c r="T869" i="1"/>
  <c r="T685" i="1"/>
  <c r="T631" i="1"/>
  <c r="T589" i="1"/>
  <c r="T548" i="1"/>
  <c r="T508" i="1"/>
  <c r="T477" i="1"/>
  <c r="T447" i="1"/>
  <c r="T409" i="1"/>
  <c r="T379" i="1"/>
  <c r="T349" i="1"/>
  <c r="T311" i="1"/>
  <c r="T281" i="1"/>
  <c r="T251" i="1"/>
  <c r="T213" i="1"/>
  <c r="T170" i="1"/>
  <c r="T156" i="1"/>
  <c r="T142" i="1"/>
  <c r="T128" i="1"/>
  <c r="T100" i="1"/>
  <c r="T86" i="1"/>
  <c r="T72" i="1"/>
  <c r="T58" i="1"/>
  <c r="T44" i="1"/>
  <c r="T30" i="1"/>
  <c r="T16" i="1"/>
  <c r="T1328" i="1"/>
  <c r="T1190" i="1"/>
  <c r="T1132" i="1"/>
  <c r="T1063" i="1"/>
  <c r="T994" i="1"/>
  <c r="T937" i="1"/>
  <c r="T868" i="1"/>
  <c r="T741" i="1"/>
  <c r="T674" i="1"/>
  <c r="T630" i="1"/>
  <c r="T588" i="1"/>
  <c r="T547" i="1"/>
  <c r="T506" i="1"/>
  <c r="T476" i="1"/>
  <c r="T438" i="1"/>
  <c r="T408" i="1"/>
  <c r="T378" i="1"/>
  <c r="T340" i="1"/>
  <c r="T280" i="1"/>
  <c r="T242" i="1"/>
  <c r="T212" i="1"/>
  <c r="T183" i="1"/>
  <c r="T169" i="1"/>
  <c r="T155" i="1"/>
  <c r="T99" i="1"/>
  <c r="T71" i="1"/>
  <c r="T43" i="1"/>
  <c r="T29" i="1"/>
  <c r="T15" i="1"/>
  <c r="T134" i="1"/>
  <c r="T64" i="1"/>
  <c r="T1316" i="1"/>
  <c r="T1189" i="1"/>
  <c r="T1120" i="1"/>
  <c r="T1062" i="1"/>
  <c r="T993" i="1"/>
  <c r="T925" i="1"/>
  <c r="T867" i="1"/>
  <c r="T798" i="1"/>
  <c r="T729" i="1"/>
  <c r="T673" i="1"/>
  <c r="T629" i="1"/>
  <c r="T587" i="1"/>
  <c r="T546" i="1"/>
  <c r="T505" i="1"/>
  <c r="T475" i="1"/>
  <c r="T437" i="1"/>
  <c r="T407" i="1"/>
  <c r="T377" i="1"/>
  <c r="T339" i="1"/>
  <c r="T279" i="1"/>
  <c r="T241" i="1"/>
  <c r="T211" i="1"/>
  <c r="T182" i="1"/>
  <c r="T168" i="1"/>
  <c r="T154" i="1"/>
  <c r="T126" i="1"/>
  <c r="T112" i="1"/>
  <c r="T98" i="1"/>
  <c r="T70" i="1"/>
  <c r="T56" i="1"/>
  <c r="T42" i="1"/>
  <c r="T28" i="1"/>
  <c r="T14" i="1"/>
  <c r="T1315" i="1"/>
  <c r="T1246" i="1"/>
  <c r="T1119" i="1"/>
  <c r="T1050" i="1"/>
  <c r="T992" i="1"/>
  <c r="T924" i="1"/>
  <c r="T797" i="1"/>
  <c r="T728" i="1"/>
  <c r="T672" i="1"/>
  <c r="T618" i="1"/>
  <c r="T578" i="1"/>
  <c r="T504" i="1"/>
  <c r="T466" i="1"/>
  <c r="T436" i="1"/>
  <c r="T406" i="1"/>
  <c r="T368" i="1"/>
  <c r="T338" i="1"/>
  <c r="T308" i="1"/>
  <c r="T240" i="1"/>
  <c r="T210" i="1"/>
  <c r="T181" i="1"/>
  <c r="T167" i="1"/>
  <c r="T139" i="1"/>
  <c r="T125" i="1"/>
  <c r="T97" i="1"/>
  <c r="T83" i="1"/>
  <c r="T69" i="1"/>
  <c r="T55" i="1"/>
  <c r="T41" i="1"/>
  <c r="T27" i="1"/>
  <c r="T1358" i="1"/>
  <c r="T1231" i="1"/>
  <c r="T1104" i="1"/>
  <c r="T840" i="1"/>
  <c r="T658" i="1"/>
  <c r="T573" i="1"/>
  <c r="T532" i="1"/>
  <c r="T462" i="1"/>
  <c r="T364" i="1"/>
  <c r="T326" i="1"/>
  <c r="T266" i="1"/>
  <c r="T177" i="1"/>
  <c r="T149" i="1"/>
  <c r="T107" i="1"/>
  <c r="T9" i="1"/>
  <c r="T1357" i="1"/>
  <c r="T1288" i="1"/>
  <c r="T1161" i="1"/>
  <c r="T1092" i="1"/>
  <c r="T1034" i="1"/>
  <c r="T897" i="1"/>
  <c r="T839" i="1"/>
  <c r="T701" i="1"/>
  <c r="T657" i="1"/>
  <c r="T564" i="1"/>
  <c r="T491" i="1"/>
  <c r="T423" i="1"/>
  <c r="T265" i="1"/>
  <c r="T197" i="1"/>
  <c r="T162" i="1"/>
  <c r="T50" i="1"/>
  <c r="T7" i="1"/>
  <c r="T1314" i="1"/>
  <c r="T1245" i="1"/>
  <c r="T1176" i="1"/>
  <c r="T1118" i="1"/>
  <c r="T980" i="1"/>
  <c r="T923" i="1"/>
  <c r="T854" i="1"/>
  <c r="T785" i="1"/>
  <c r="T671" i="1"/>
  <c r="T617" i="1"/>
  <c r="T576" i="1"/>
  <c r="T536" i="1"/>
  <c r="T503" i="1"/>
  <c r="T465" i="1"/>
  <c r="T405" i="1"/>
  <c r="T367" i="1"/>
  <c r="T337" i="1"/>
  <c r="T307" i="1"/>
  <c r="T269" i="1"/>
  <c r="T239" i="1"/>
  <c r="T209" i="1"/>
  <c r="T180" i="1"/>
  <c r="T166" i="1"/>
  <c r="T152" i="1"/>
  <c r="T138" i="1"/>
  <c r="T124" i="1"/>
  <c r="T110" i="1"/>
  <c r="T96" i="1"/>
  <c r="T82" i="1"/>
  <c r="T68" i="1"/>
  <c r="T40" i="1"/>
  <c r="T26" i="1"/>
  <c r="T12" i="1"/>
  <c r="T713" i="1"/>
  <c r="T492" i="1"/>
  <c r="T394" i="1"/>
  <c r="T296" i="1"/>
  <c r="T228" i="1"/>
  <c r="T163" i="1"/>
  <c r="T121" i="1"/>
  <c r="T79" i="1"/>
  <c r="T23" i="1"/>
  <c r="T1230" i="1"/>
  <c r="T770" i="1"/>
  <c r="T604" i="1"/>
  <c r="T531" i="1"/>
  <c r="T461" i="1"/>
  <c r="T363" i="1"/>
  <c r="T295" i="1"/>
  <c r="T227" i="1"/>
  <c r="T176" i="1"/>
  <c r="T148" i="1"/>
  <c r="T78" i="1"/>
  <c r="T1372" i="1"/>
  <c r="T1302" i="1"/>
  <c r="T1244" i="1"/>
  <c r="T1175" i="1"/>
  <c r="T1106" i="1"/>
  <c r="T1048" i="1"/>
  <c r="T979" i="1"/>
  <c r="T911" i="1"/>
  <c r="T784" i="1"/>
  <c r="T715" i="1"/>
  <c r="T575" i="1"/>
  <c r="T534" i="1"/>
  <c r="T494" i="1"/>
  <c r="T464" i="1"/>
  <c r="T434" i="1"/>
  <c r="T396" i="1"/>
  <c r="T366" i="1"/>
  <c r="T268" i="1"/>
  <c r="T238" i="1"/>
  <c r="T179" i="1"/>
  <c r="T165" i="1"/>
  <c r="T151" i="1"/>
  <c r="T137" i="1"/>
  <c r="T109" i="1"/>
  <c r="T95" i="1"/>
  <c r="T81" i="1"/>
  <c r="T53" i="1"/>
  <c r="T39" i="1"/>
  <c r="T25" i="1"/>
  <c r="T1370" i="1"/>
  <c r="T1232" i="1"/>
  <c r="T1174" i="1"/>
  <c r="T1105" i="1"/>
  <c r="T1036" i="1"/>
  <c r="T978" i="1"/>
  <c r="T910" i="1"/>
  <c r="T783" i="1"/>
  <c r="T714" i="1"/>
  <c r="T659" i="1"/>
  <c r="T615" i="1"/>
  <c r="T574" i="1"/>
  <c r="T533" i="1"/>
  <c r="T493" i="1"/>
  <c r="T463" i="1"/>
  <c r="T433" i="1"/>
  <c r="T395" i="1"/>
  <c r="T365" i="1"/>
  <c r="T335" i="1"/>
  <c r="T297" i="1"/>
  <c r="T267" i="1"/>
  <c r="T237" i="1"/>
  <c r="T199" i="1"/>
  <c r="T178" i="1"/>
  <c r="T164" i="1"/>
  <c r="T150" i="1"/>
  <c r="T136" i="1"/>
  <c r="T122" i="1"/>
  <c r="T108" i="1"/>
  <c r="T94" i="1"/>
  <c r="T80" i="1"/>
  <c r="T52" i="1"/>
  <c r="T38" i="1"/>
  <c r="T24" i="1"/>
  <c r="T10" i="1"/>
  <c r="T198" i="1"/>
  <c r="T135" i="1"/>
  <c r="T93" i="1"/>
  <c r="T51" i="1"/>
  <c r="T37" i="1"/>
  <c r="AL12" i="2"/>
  <c r="AL6" i="2"/>
  <c r="AL8" i="2"/>
  <c r="AL14" i="2"/>
  <c r="H18" i="2" l="1"/>
  <c r="I16" i="2"/>
  <c r="F24" i="2"/>
  <c r="H26" i="2" l="1"/>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I7" i="2" l="1"/>
  <c r="K7" i="2" s="1"/>
  <c r="N23" i="2"/>
  <c r="Z8" i="2"/>
  <c r="AA8" i="2" s="1"/>
  <c r="AC8" i="2" s="1"/>
  <c r="AC23" i="2"/>
  <c r="N15" i="2"/>
  <c r="O15" i="2"/>
  <c r="Q15" i="2" s="1"/>
  <c r="O23" i="2"/>
  <c r="Q23" i="2" s="1"/>
  <c r="H6" i="2"/>
  <c r="I6" i="2" s="1"/>
  <c r="H8" i="2"/>
  <c r="V9" i="2"/>
  <c r="K28" i="2"/>
  <c r="D9" i="2"/>
  <c r="AN6" i="2"/>
  <c r="AP6" i="2" s="1"/>
  <c r="AM9" i="2"/>
  <c r="AN9" i="2" s="1"/>
  <c r="AP9" i="2" s="1"/>
  <c r="F34" i="2" l="1"/>
  <c r="F35" i="2"/>
  <c r="W27" i="2"/>
  <c r="Y27" i="2"/>
  <c r="E30" i="2"/>
  <c r="I8" i="2"/>
  <c r="K8" i="2" s="1"/>
  <c r="Z9" i="2"/>
  <c r="AA9" i="2" s="1"/>
  <c r="N28" i="2"/>
  <c r="M28" i="2"/>
  <c r="O28" i="2"/>
  <c r="Q28" i="2" s="1"/>
  <c r="K6" i="2"/>
  <c r="H9" i="2"/>
  <c r="I9" i="2" s="1"/>
  <c r="AC9" i="2" l="1"/>
  <c r="K9" i="2" l="1"/>
</calcChain>
</file>

<file path=xl/sharedStrings.xml><?xml version="1.0" encoding="utf-8"?>
<sst xmlns="http://schemas.openxmlformats.org/spreadsheetml/2006/main" count="54877" uniqueCount="3649">
  <si>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</si>
  <si>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</si>
  <si>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</si>
  <si>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</si>
  <si>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</si>
  <si>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</si>
  <si>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</si>
  <si>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</si>
  <si>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</si>
  <si>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</si>
  <si>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</si>
  <si>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</si>
  <si>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</si>
  <si>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</si>
  <si>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</si>
  <si>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</si>
  <si>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</si>
  <si>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</si>
  <si>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</si>
  <si>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</si>
  <si>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</si>
  <si>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</si>
  <si>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</si>
  <si>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</si>
  <si>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</si>
  <si>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</si>
  <si>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</si>
  <si>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</si>
  <si>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</si>
  <si>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</si>
  <si>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</si>
  <si>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</si>
  <si>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</si>
  <si>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</si>
  <si>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</si>
  <si>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</si>
  <si>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</si>
  <si>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</si>
  <si>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</si>
  <si>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</si>
  <si>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</si>
  <si>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</si>
  <si>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</si>
  <si>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</si>
  <si>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</si>
  <si>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</si>
  <si>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</si>
  <si>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</si>
  <si>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</si>
  <si>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</si>
  <si>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</si>
  <si>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</si>
  <si>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</si>
  <si>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</si>
  <si>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</si>
  <si>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</si>
  <si>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</si>
  <si>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</si>
  <si>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</si>
  <si>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</si>
  <si>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</si>
  <si>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</si>
  <si>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</si>
  <si>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</si>
  <si>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</si>
  <si>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</si>
  <si>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</si>
  <si>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</si>
  <si>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</si>
  <si>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</si>
  <si>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</si>
  <si>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</si>
  <si>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</si>
  <si>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</si>
  <si>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</si>
  <si>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</si>
  <si>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</si>
  <si>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</si>
  <si>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</si>
  <si>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</si>
  <si>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</si>
  <si>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</si>
  <si>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</si>
  <si>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</si>
  <si>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</si>
  <si>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</si>
  <si>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</si>
  <si>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</si>
  <si>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</si>
  <si>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</si>
  <si>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</si>
  <si>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</si>
  <si>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</si>
  <si>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</si>
  <si>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</si>
  <si>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</si>
  <si>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</si>
  <si>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</si>
  <si>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</si>
  <si>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</si>
  <si>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</si>
  <si>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</si>
  <si>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</si>
  <si>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</si>
  <si>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</si>
  <si>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</si>
  <si>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</si>
  <si>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</si>
  <si>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</si>
  <si>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</si>
  <si>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</si>
  <si>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</si>
  <si>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</si>
  <si>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</si>
  <si>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</si>
  <si>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</si>
  <si>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</si>
  <si>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</si>
  <si>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</si>
  <si>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</si>
  <si>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</si>
  <si>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</si>
  <si>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</si>
  <si>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</si>
  <si>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</si>
  <si>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</si>
  <si>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</si>
  <si>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</si>
  <si>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</si>
  <si>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</si>
  <si>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</si>
  <si>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</si>
  <si>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</si>
  <si>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</si>
  <si>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</si>
  <si>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</si>
  <si>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</si>
  <si>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</si>
  <si>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</si>
  <si>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</si>
  <si>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</si>
  <si>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</si>
  <si>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</si>
  <si>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</si>
  <si>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</si>
  <si>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</si>
  <si>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</si>
  <si>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</si>
  <si>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</si>
  <si>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</si>
  <si>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</si>
  <si>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</si>
  <si>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</si>
  <si>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</si>
  <si>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</si>
  <si>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</si>
  <si>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</si>
  <si>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</si>
  <si>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</si>
  <si>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</si>
  <si>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</si>
  <si>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</si>
  <si>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</si>
  <si>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</si>
  <si>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</si>
  <si>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</si>
  <si>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</si>
  <si>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</si>
  <si>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</si>
  <si>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</si>
  <si>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</si>
  <si>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</si>
  <si>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</si>
  <si>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</si>
  <si>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</si>
  <si>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</si>
  <si>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</si>
  <si>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</si>
  <si>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</si>
  <si>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</si>
  <si>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</si>
  <si>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</si>
  <si>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</si>
  <si>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</si>
  <si>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</si>
  <si>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</si>
  <si>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</si>
  <si>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</si>
  <si>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</si>
  <si>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</si>
  <si>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</si>
  <si>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</si>
  <si>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</si>
  <si>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</si>
  <si>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</si>
  <si>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</si>
  <si>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</si>
  <si>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</si>
  <si>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</si>
  <si>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</si>
  <si>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</si>
  <si>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</si>
  <si>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</si>
  <si>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</si>
  <si>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</si>
  <si>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</si>
  <si>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</si>
  <si>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</si>
  <si>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</si>
  <si>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</si>
  <si>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</si>
  <si>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</si>
  <si>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</si>
  <si>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</si>
  <si>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</si>
  <si>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</si>
  <si>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</si>
  <si>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</si>
  <si>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</si>
  <si>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</si>
  <si>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</si>
  <si>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</si>
  <si>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</si>
  <si>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</si>
  <si>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</si>
  <si>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</si>
  <si>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</si>
  <si>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</si>
  <si>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</si>
  <si>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</si>
  <si>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</si>
  <si>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</si>
  <si>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</si>
  <si>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</si>
  <si>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</si>
  <si>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</si>
  <si>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</si>
  <si>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</si>
  <si>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</si>
  <si>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</si>
  <si>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</si>
  <si>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</si>
  <si>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</si>
  <si>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</si>
  <si>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</si>
  <si>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</si>
  <si>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</si>
  <si>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</si>
  <si>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</si>
  <si>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</si>
  <si>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</si>
  <si>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</si>
  <si>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</si>
  <si>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</si>
  <si>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</si>
  <si>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</si>
  <si>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</si>
  <si>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</si>
  <si>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</si>
  <si>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</si>
  <si>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</si>
  <si>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</si>
  <si>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</si>
  <si>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</si>
  <si>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</si>
  <si>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</si>
  <si>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</si>
  <si>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</si>
  <si>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</si>
  <si>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</si>
  <si>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</si>
  <si>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</si>
  <si>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</si>
  <si>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</si>
  <si>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</si>
  <si>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</si>
  <si>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</si>
  <si>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</si>
  <si>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</si>
  <si>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</si>
  <si>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</si>
  <si>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</si>
  <si>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</si>
  <si>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</si>
  <si>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</si>
  <si>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</si>
  <si>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</si>
  <si>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</si>
  <si>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</si>
  <si>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</si>
  <si>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</si>
  <si>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</si>
  <si>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</si>
  <si>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</si>
  <si>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</si>
  <si>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</si>
  <si>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</si>
  <si>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</si>
  <si>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</si>
  <si>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</si>
  <si>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</si>
  <si>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</si>
  <si>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</si>
  <si>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</si>
  <si>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</si>
  <si>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</si>
  <si>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</si>
  <si>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</si>
  <si>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</si>
  <si>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</si>
  <si>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</si>
  <si>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</si>
  <si>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</si>
  <si>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</si>
  <si>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</si>
  <si>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</si>
  <si>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</si>
  <si>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</si>
  <si>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</si>
  <si>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</si>
  <si>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</si>
  <si>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</si>
  <si>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</si>
  <si>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</si>
  <si>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</si>
  <si>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</si>
  <si>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</si>
  <si>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</si>
  <si>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</si>
  <si>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</si>
  <si>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</si>
  <si>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</si>
  <si>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</si>
  <si>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</si>
  <si>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</si>
  <si>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</si>
  <si>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</si>
  <si>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</si>
  <si>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</si>
  <si>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</si>
  <si>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</si>
  <si>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</si>
  <si>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</si>
  <si>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</si>
  <si>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</si>
  <si>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</si>
  <si>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</si>
  <si>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</si>
  <si>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</si>
  <si>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</si>
  <si>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</si>
  <si>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</si>
  <si>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</si>
  <si>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</si>
  <si>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</si>
  <si>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</si>
  <si>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</si>
  <si>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</si>
  <si>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</si>
  <si>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</si>
  <si>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</si>
  <si>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</si>
  <si>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</si>
  <si>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</si>
  <si>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</si>
  <si>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</si>
  <si>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</si>
  <si>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</si>
  <si>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</si>
  <si>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</si>
  <si>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</si>
  <si>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</si>
  <si>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</si>
  <si>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</si>
  <si>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</si>
  <si>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</si>
  <si>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</si>
  <si>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</si>
  <si>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</si>
  <si>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</si>
  <si>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</si>
  <si>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</si>
  <si>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</si>
  <si>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</si>
  <si>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</si>
  <si>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</si>
  <si>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</si>
  <si>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</si>
  <si>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</si>
  <si>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</si>
  <si>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</si>
  <si>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</si>
  <si>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</si>
  <si>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</si>
  <si>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</si>
  <si>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</si>
  <si>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</si>
  <si>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</si>
  <si>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</si>
  <si>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</si>
  <si>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</si>
  <si>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</si>
  <si>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</si>
  <si>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</si>
  <si>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</si>
  <si>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</si>
  <si>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</si>
  <si>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</si>
  <si>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</si>
  <si>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</si>
  <si>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</si>
  <si>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</si>
  <si>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</si>
  <si>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</si>
  <si>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</si>
  <si>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</si>
  <si>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</si>
  <si>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</si>
  <si>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</si>
  <si>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</si>
  <si>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</si>
  <si>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</si>
  <si>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</si>
  <si>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</si>
  <si>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</si>
  <si>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</si>
  <si>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</si>
  <si>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</si>
  <si>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</si>
  <si>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</si>
  <si>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</si>
  <si>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</si>
  <si>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</si>
  <si>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</si>
  <si>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</si>
  <si>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</si>
  <si>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</si>
  <si>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</si>
  <si>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</si>
  <si>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</si>
  <si>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</si>
  <si>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</si>
  <si>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</si>
  <si>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</si>
  <si>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</si>
  <si>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</si>
  <si>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</si>
  <si>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</si>
  <si>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</si>
  <si>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</si>
  <si>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</si>
  <si>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</si>
  <si>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</si>
  <si>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</si>
  <si>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</si>
  <si>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</si>
  <si>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</si>
  <si>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</si>
  <si>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</si>
  <si>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</si>
  <si>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</si>
  <si>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</si>
  <si>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</si>
  <si>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</si>
  <si>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</si>
  <si>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</si>
  <si>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</si>
  <si>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</si>
  <si>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</si>
  <si>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</si>
  <si>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</si>
  <si>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</si>
  <si>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</si>
  <si>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</si>
  <si>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</si>
  <si>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</si>
  <si>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</si>
  <si>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</si>
  <si>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</si>
  <si>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</si>
  <si>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</si>
  <si>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</si>
  <si>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</si>
  <si>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</si>
  <si>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</si>
  <si>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</si>
  <si>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</si>
  <si>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</si>
  <si>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</si>
  <si>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</si>
  <si>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</si>
  <si>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</si>
  <si>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</si>
  <si>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</si>
  <si>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</si>
  <si>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</si>
  <si>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</si>
  <si>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</si>
  <si>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</si>
  <si>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</si>
  <si>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</si>
  <si>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</si>
  <si>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</si>
  <si>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</si>
  <si>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</si>
  <si>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</si>
  <si>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</si>
  <si>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</si>
  <si>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</si>
  <si>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</si>
  <si>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</si>
  <si>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</si>
  <si>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</si>
  <si>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</si>
  <si>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</si>
  <si>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</si>
  <si>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</si>
  <si>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</si>
  <si>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</si>
  <si>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</si>
  <si>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</si>
  <si>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</si>
  <si>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</si>
  <si>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</si>
  <si>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</si>
  <si>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</si>
  <si>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</si>
  <si>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</si>
  <si>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</si>
  <si>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</si>
  <si>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</si>
  <si>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</si>
  <si>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</si>
  <si>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</si>
  <si>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</si>
  <si>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</si>
  <si>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</si>
  <si>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</si>
  <si>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</si>
  <si>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</si>
  <si>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</si>
  <si>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</si>
  <si>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</si>
  <si>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</si>
  <si>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</si>
  <si>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</si>
  <si>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</si>
  <si>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</si>
  <si>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</si>
  <si>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</si>
  <si>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</si>
  <si>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</si>
  <si>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</si>
  <si>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</si>
  <si>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</si>
  <si>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</si>
  <si>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</si>
  <si>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</si>
  <si>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</si>
  <si>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</si>
  <si>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</si>
  <si>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</si>
  <si>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</si>
  <si>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</si>
  <si>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</si>
  <si>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</si>
  <si>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</si>
  <si>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</si>
  <si>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</si>
  <si>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</si>
  <si>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</si>
  <si>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</si>
  <si>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</si>
  <si>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</si>
  <si>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</si>
  <si>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</si>
  <si>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</si>
  <si>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</si>
  <si>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</si>
  <si>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</si>
  <si>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</si>
  <si>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</si>
  <si>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</si>
  <si>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</si>
  <si>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</si>
  <si>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</si>
  <si>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</si>
  <si>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</si>
  <si>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</si>
  <si>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</si>
  <si>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</si>
  <si>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</si>
  <si>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</si>
  <si>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</si>
  <si>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</si>
  <si>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</si>
  <si>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</si>
  <si>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</si>
  <si>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</si>
  <si>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</si>
  <si>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</si>
  <si>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</si>
  <si>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</si>
  <si>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</si>
  <si>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</si>
  <si>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</si>
  <si>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</si>
  <si>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</si>
  <si>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</si>
  <si>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</si>
  <si>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</si>
  <si>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</si>
  <si>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</si>
  <si>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</si>
  <si>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</si>
  <si>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</si>
  <si>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</si>
  <si>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</si>
  <si>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</si>
  <si>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</si>
  <si>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</si>
  <si>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</si>
  <si>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</si>
  <si>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</si>
  <si>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</si>
  <si>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</si>
  <si>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</si>
  <si>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</si>
  <si>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</si>
  <si>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</si>
  <si>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</si>
  <si>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</si>
  <si>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</si>
  <si>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</si>
  <si>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</si>
  <si>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</si>
  <si>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</si>
  <si>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</si>
  <si>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</si>
  <si>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</si>
  <si>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</si>
  <si>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</si>
  <si>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</si>
  <si>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</si>
  <si>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</si>
  <si>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</si>
  <si>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</si>
  <si>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</si>
  <si>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</si>
  <si>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</si>
  <si>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</si>
  <si>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</si>
  <si>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</si>
  <si>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</si>
  <si>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</si>
  <si>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</si>
  <si>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</si>
  <si>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</si>
  <si>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</si>
  <si>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</si>
  <si>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</si>
  <si>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</si>
  <si>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</si>
  <si>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</si>
  <si>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</si>
  <si>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</si>
  <si>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</si>
  <si>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</si>
  <si>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</si>
  <si>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</si>
  <si>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</si>
  <si>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</si>
  <si>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</si>
  <si>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</si>
  <si>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</si>
  <si>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</si>
  <si>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</si>
  <si>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</si>
  <si>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</si>
  <si>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</si>
  <si>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</si>
  <si>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</si>
  <si>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</si>
  <si>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</si>
  <si>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</si>
  <si>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</si>
  <si>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</si>
  <si>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</si>
  <si>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</si>
  <si>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</si>
  <si>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</si>
  <si>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</si>
  <si>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</si>
  <si>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</si>
  <si>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</si>
  <si>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</si>
  <si>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</si>
  <si>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</si>
  <si>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</si>
  <si>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</si>
  <si>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</si>
  <si>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</si>
  <si>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</si>
  <si>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</si>
  <si>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</si>
  <si>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</si>
  <si>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</si>
  <si>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</si>
  <si>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</si>
  <si>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</si>
  <si>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</si>
  <si>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</si>
  <si>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</si>
  <si>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</si>
  <si>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</si>
  <si>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</si>
  <si>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</si>
  <si>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</si>
  <si>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</si>
  <si>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</si>
  <si>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</si>
  <si>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</si>
  <si>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</si>
  <si>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</si>
  <si>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</si>
  <si>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</si>
  <si>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</si>
  <si>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</si>
  <si>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</si>
  <si>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</si>
  <si>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</si>
  <si>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</si>
  <si>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</si>
  <si>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</si>
  <si>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</si>
  <si>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</si>
  <si>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</si>
  <si>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</si>
  <si>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</si>
  <si>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</si>
  <si>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</si>
  <si>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</si>
  <si>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</si>
  <si>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</si>
  <si>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</si>
  <si>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</si>
  <si>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</si>
  <si>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</si>
  <si>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</si>
  <si>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</si>
  <si>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</si>
  <si>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</si>
  <si>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</si>
  <si>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</si>
  <si>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</si>
  <si>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</si>
  <si>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</si>
  <si>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</si>
  <si>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</si>
  <si>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</si>
  <si>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</si>
  <si>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</si>
  <si>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</si>
  <si>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</si>
  <si>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</si>
  <si>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</si>
  <si>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</si>
  <si>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</si>
  <si>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</si>
  <si>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</si>
  <si>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</si>
  <si>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</si>
  <si>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</si>
  <si>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</si>
  <si>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</si>
  <si>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</si>
  <si>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</si>
  <si>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</si>
  <si>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</si>
  <si>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</si>
  <si>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</si>
  <si>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</si>
  <si>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</si>
  <si>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</si>
  <si>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</si>
  <si>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</si>
  <si>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</si>
  <si>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</si>
  <si>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</si>
  <si>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</si>
  <si>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</si>
  <si>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</si>
  <si>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</si>
  <si>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</si>
  <si>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</si>
  <si>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</si>
  <si>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</si>
  <si>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</si>
  <si>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</si>
  <si>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</si>
  <si>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</si>
  <si>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</si>
  <si>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</si>
  <si>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</si>
  <si>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</si>
  <si>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</si>
  <si>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</si>
  <si>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</si>
  <si>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</si>
  <si>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</si>
  <si>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</si>
  <si>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</si>
  <si>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</si>
  <si>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</si>
  <si>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</si>
  <si>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</si>
  <si>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</si>
  <si>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</si>
  <si>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</si>
  <si>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</si>
  <si>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</si>
  <si>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</si>
  <si>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</si>
  <si>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</si>
  <si>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</si>
  <si>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</si>
  <si>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</si>
  <si>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</si>
  <si>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</si>
  <si>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</si>
  <si>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</si>
  <si>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</si>
  <si>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</si>
  <si>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</si>
  <si>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</si>
  <si>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</si>
  <si>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</si>
  <si>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</si>
  <si>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</si>
  <si>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</si>
  <si>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</si>
  <si>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</si>
  <si>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</si>
  <si>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</si>
  <si>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</si>
  <si>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</si>
  <si>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</si>
  <si>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</si>
  <si>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</si>
  <si>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</si>
  <si>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</si>
  <si>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</si>
  <si>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</si>
  <si>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</si>
  <si>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</si>
  <si>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</si>
  <si>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</si>
  <si>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</si>
  <si>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</si>
  <si>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</si>
  <si>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</si>
  <si>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</si>
  <si>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</si>
  <si>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</si>
  <si>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</si>
  <si>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</si>
  <si>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</si>
  <si>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</si>
  <si>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</si>
  <si>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</si>
  <si>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</si>
  <si>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</si>
  <si>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</si>
  <si>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</si>
  <si>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</si>
  <si>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</si>
  <si>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</si>
  <si>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</si>
  <si>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</si>
  <si>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</si>
  <si>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</si>
  <si>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</si>
  <si>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</si>
  <si>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</si>
  <si>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</si>
  <si>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</si>
  <si>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</si>
  <si>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</si>
  <si>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</si>
  <si>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</si>
  <si>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</si>
  <si>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</si>
  <si>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</si>
  <si>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</si>
  <si>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</si>
  <si>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</si>
  <si>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</si>
  <si>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</si>
  <si>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</si>
  <si>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</si>
  <si>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</si>
  <si>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</si>
  <si>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</si>
  <si>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</si>
  <si>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</si>
  <si>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</si>
  <si>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</si>
  <si>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</si>
  <si>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</si>
  <si>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</si>
  <si>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</si>
  <si>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</si>
  <si>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</si>
  <si>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</si>
  <si>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</si>
  <si>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</si>
  <si>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</si>
  <si>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</si>
  <si>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</si>
  <si>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</si>
  <si>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</si>
  <si>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</si>
  <si>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</si>
  <si>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</si>
  <si>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</si>
  <si>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</si>
  <si>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</si>
  <si>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</si>
  <si>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</si>
  <si>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</si>
  <si>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</si>
  <si>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</si>
  <si>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</si>
  <si>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</si>
  <si>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</si>
  <si>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</si>
  <si>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</si>
  <si>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</si>
  <si>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</si>
  <si>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</si>
  <si>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</si>
  <si>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</si>
  <si>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</si>
  <si>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</si>
  <si>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</si>
  <si>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</si>
  <si>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</si>
  <si>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</si>
  <si>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</si>
  <si>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</si>
  <si>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</si>
  <si>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</si>
  <si>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</si>
  <si>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</si>
  <si>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</si>
  <si>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</si>
  <si>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</si>
  <si>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</si>
  <si>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</si>
  <si>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</si>
  <si>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</si>
  <si>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</si>
  <si>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</si>
  <si>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</si>
  <si>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</si>
  <si>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</si>
  <si>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</si>
  <si>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</si>
  <si>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</si>
  <si>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</si>
  <si>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</si>
  <si>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</si>
  <si>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</si>
  <si>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</si>
  <si>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</si>
  <si>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</si>
  <si>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</si>
  <si>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</si>
  <si>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</si>
  <si>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</si>
  <si>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</si>
  <si>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</si>
  <si>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</si>
  <si>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</si>
  <si>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</si>
  <si>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</si>
  <si>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</si>
  <si>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</si>
  <si>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</si>
  <si>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</si>
  <si>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</si>
  <si>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</si>
  <si>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</si>
  <si>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</si>
  <si>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</si>
  <si>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</si>
  <si>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</si>
  <si>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</si>
  <si>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</si>
  <si>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</si>
  <si>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</si>
  <si>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</si>
  <si>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</si>
  <si>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</si>
  <si>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</si>
  <si>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</si>
  <si>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</si>
  <si>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</si>
  <si>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</si>
  <si>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</si>
  <si>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</si>
  <si>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</si>
  <si>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</si>
  <si>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</si>
  <si>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</si>
  <si>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</si>
  <si>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</si>
  <si>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</si>
  <si>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</si>
  <si>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</si>
  <si>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</si>
  <si>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</si>
  <si>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</si>
  <si>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</si>
  <si>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</si>
  <si>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</si>
  <si>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</si>
  <si>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</si>
  <si>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</si>
  <si>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</si>
  <si>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</si>
  <si>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</si>
  <si>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</si>
  <si>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</si>
  <si>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</si>
  <si>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</si>
  <si>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</si>
  <si>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</si>
  <si>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</si>
  <si>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</si>
  <si>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</si>
  <si>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</si>
  <si>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</si>
  <si>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</si>
  <si>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</si>
  <si>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</si>
  <si>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</si>
  <si>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</si>
  <si>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</si>
  <si>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</si>
  <si>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</si>
  <si>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</si>
  <si>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</si>
  <si>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</si>
  <si>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</si>
  <si>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</si>
  <si>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</si>
  <si>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</si>
  <si>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</si>
  <si>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</si>
  <si>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</si>
  <si>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</si>
  <si>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</si>
  <si>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</si>
  <si>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</si>
  <si>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</si>
  <si>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</si>
  <si>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</si>
  <si>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</si>
  <si>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</si>
  <si>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</si>
  <si>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</si>
  <si>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</si>
  <si>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</si>
  <si>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</si>
  <si>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</si>
  <si>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</si>
  <si>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</si>
  <si>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</si>
  <si>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</si>
  <si>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</si>
  <si>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</si>
  <si>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</si>
  <si>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</si>
  <si>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</si>
  <si>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</si>
  <si>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</si>
  <si>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</si>
  <si>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</si>
  <si>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</si>
  <si>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</si>
  <si>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</si>
  <si>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</si>
  <si>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</si>
  <si>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</si>
  <si>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</si>
  <si>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</si>
  <si>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</si>
  <si>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</si>
  <si>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</si>
  <si>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</si>
  <si>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</si>
  <si>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</si>
  <si>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</si>
  <si>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</si>
  <si>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</si>
  <si>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</si>
  <si>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</si>
  <si>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</si>
  <si>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</si>
  <si>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</si>
  <si>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</si>
  <si>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</si>
  <si>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</si>
  <si>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</si>
  <si>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</si>
  <si>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</si>
  <si>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</si>
  <si>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</si>
  <si>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</si>
  <si>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</si>
  <si>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</si>
  <si>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</si>
  <si>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</si>
  <si>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</si>
  <si>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</si>
  <si>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</si>
  <si>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</si>
  <si>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</si>
  <si>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</si>
  <si>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</si>
  <si>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</si>
  <si>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</si>
  <si>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</si>
  <si>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</si>
  <si>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</si>
  <si>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</si>
  <si>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</si>
  <si>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</si>
  <si>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</si>
  <si>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</si>
  <si>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</si>
  <si>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</si>
  <si>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</si>
  <si>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</si>
  <si>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</si>
  <si>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</si>
  <si>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</si>
  <si>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</si>
  <si>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</si>
  <si>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</si>
  <si>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</si>
  <si>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</si>
  <si>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</si>
  <si>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</si>
  <si>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</si>
  <si>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</si>
  <si>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</si>
  <si>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</si>
  <si>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</si>
  <si>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</si>
  <si>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</si>
  <si>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</si>
  <si>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</si>
  <si>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</si>
  <si>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</si>
  <si>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</si>
  <si>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</si>
  <si>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</si>
  <si>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</si>
  <si>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</si>
  <si>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</si>
  <si>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</si>
  <si>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</si>
  <si>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</si>
  <si>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</si>
  <si>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</si>
  <si>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</si>
  <si>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</si>
  <si>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</si>
  <si>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</si>
  <si>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</si>
  <si>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</si>
  <si>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</si>
  <si>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</si>
  <si>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</si>
  <si>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</si>
  <si>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</si>
  <si>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</si>
  <si>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</si>
  <si>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</si>
  <si>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</si>
  <si>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</si>
  <si>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</si>
  <si>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</si>
  <si>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</si>
  <si>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</si>
  <si>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</si>
  <si>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</si>
  <si>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</si>
  <si>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</si>
  <si>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</si>
  <si>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</si>
  <si>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</si>
  <si>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</si>
  <si>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</si>
  <si>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</si>
  <si>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</si>
  <si>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</si>
  <si>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</si>
  <si>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</si>
  <si>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</si>
  <si>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</si>
  <si>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</si>
  <si>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</si>
  <si>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</si>
  <si>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</si>
  <si>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</si>
  <si>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</si>
  <si>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</si>
  <si>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</si>
  <si>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</si>
  <si>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</si>
  <si>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</si>
  <si>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</si>
  <si>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</si>
  <si>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</si>
  <si>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</si>
  <si>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</si>
  <si>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</si>
  <si>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</si>
  <si>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</si>
  <si>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</si>
  <si>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</si>
  <si>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</si>
  <si>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</si>
  <si>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</si>
  <si>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</si>
  <si>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</si>
  <si>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</si>
  <si>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</si>
  <si>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</si>
  <si>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</si>
  <si>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</si>
  <si>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</si>
  <si>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</si>
  <si>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</si>
  <si>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</si>
  <si>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</si>
  <si>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</si>
  <si>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</si>
  <si>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</si>
  <si>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</si>
  <si>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</si>
  <si>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</si>
  <si>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</si>
  <si>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</si>
  <si>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</si>
  <si>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</si>
  <si>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</si>
  <si>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</si>
  <si>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</si>
  <si>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</si>
  <si>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</si>
  <si>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</si>
  <si>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</si>
  <si>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</si>
  <si>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</si>
  <si>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</si>
  <si>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</si>
  <si>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</si>
  <si>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</si>
  <si>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</si>
  <si>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</si>
  <si>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</si>
  <si>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</si>
  <si>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</si>
  <si>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</si>
  <si>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</si>
  <si>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</si>
  <si>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</si>
  <si>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</si>
  <si>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</si>
  <si>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</si>
  <si>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</si>
  <si>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</si>
  <si>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</si>
  <si>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</si>
  <si>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</si>
  <si>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</si>
  <si>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</si>
  <si>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</si>
  <si>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</si>
  <si>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</si>
  <si>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</si>
  <si>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</si>
  <si>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</si>
  <si>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</si>
  <si>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</si>
  <si>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</si>
  <si>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</si>
  <si>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</si>
  <si>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</si>
  <si>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</si>
  <si>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</si>
  <si>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</si>
  <si>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</si>
  <si>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</si>
  <si>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</si>
  <si>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</si>
  <si>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</si>
  <si>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</si>
  <si>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</si>
  <si>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</si>
  <si>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</si>
  <si>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</si>
  <si>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</si>
  <si>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</si>
  <si>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</si>
  <si>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</si>
  <si>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</si>
  <si>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</si>
  <si>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</si>
  <si>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</si>
  <si>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</si>
  <si>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</si>
  <si>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</si>
  <si>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</si>
  <si>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</si>
  <si>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</si>
  <si>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</si>
  <si>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</si>
  <si>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</si>
  <si>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</si>
  <si>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</si>
  <si>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</si>
  <si>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</si>
  <si>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</si>
  <si>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</si>
  <si>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</si>
  <si>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</si>
  <si>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</si>
  <si>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</si>
  <si>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</si>
  <si>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</si>
  <si>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</si>
  <si>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</si>
  <si>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</si>
  <si>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</si>
  <si>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</si>
  <si>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</si>
  <si>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</si>
  <si>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</si>
  <si>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</si>
  <si>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</si>
  <si>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</si>
  <si>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</si>
  <si>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</si>
  <si>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</si>
  <si>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</si>
  <si>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</si>
  <si>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</si>
  <si>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</si>
  <si>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</si>
  <si>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</si>
  <si>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</si>
  <si>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</si>
  <si>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</si>
  <si>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</si>
  <si>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</si>
  <si>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</si>
  <si>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</si>
  <si>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</si>
  <si>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</si>
  <si>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</si>
  <si>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</si>
  <si>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</si>
  <si>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</si>
  <si>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</si>
  <si>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</si>
  <si>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</si>
  <si>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</si>
  <si>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</si>
  <si>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</si>
  <si>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</si>
  <si>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</si>
  <si>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</si>
  <si>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</si>
  <si>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</si>
  <si>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</si>
  <si>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</si>
  <si>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</si>
  <si>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</si>
  <si>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</si>
  <si>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</si>
  <si>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</si>
  <si>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</si>
  <si>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</si>
  <si>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</si>
  <si>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</si>
  <si>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</si>
  <si>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</si>
  <si>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</si>
  <si>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</si>
  <si>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</si>
  <si>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</si>
  <si>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</si>
  <si>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</si>
  <si>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</si>
  <si>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</si>
  <si>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</si>
  <si>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</si>
  <si>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</si>
  <si>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</si>
  <si>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</si>
  <si>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</si>
  <si>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</si>
  <si>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</si>
  <si>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</si>
  <si>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</si>
  <si>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</si>
  <si>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</si>
  <si>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</si>
  <si>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</si>
  <si>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</si>
  <si>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</si>
  <si>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</si>
  <si>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</si>
  <si>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</si>
  <si>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</si>
  <si>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</si>
  <si>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</si>
  <si>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</si>
  <si>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</si>
  <si>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</si>
  <si>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</si>
  <si>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</si>
  <si>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</si>
  <si>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</si>
  <si>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</si>
  <si>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</si>
  <si>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</si>
  <si>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</si>
  <si>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</si>
  <si>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</si>
  <si>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</si>
  <si>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</si>
  <si>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</si>
  <si>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</si>
  <si>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</si>
  <si>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</si>
  <si>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</si>
  <si>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</si>
  <si>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</si>
  <si>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</si>
  <si>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</si>
  <si>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</si>
  <si>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</si>
  <si>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</si>
  <si>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</si>
  <si>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</si>
  <si>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</si>
  <si>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</si>
  <si>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</si>
  <si>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</si>
  <si>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</si>
  <si>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</si>
  <si>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</si>
  <si>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</si>
  <si>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</si>
  <si>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</si>
  <si>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</si>
  <si>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</si>
  <si>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</si>
  <si>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</si>
  <si>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</si>
  <si>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</si>
  <si>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</si>
  <si>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</si>
  <si>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</si>
  <si>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</si>
  <si>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</si>
  <si>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</si>
  <si>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</si>
  <si>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</si>
  <si>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</si>
  <si>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</si>
  <si>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</si>
  <si>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</si>
  <si>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</si>
  <si>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</si>
  <si>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</si>
  <si>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</si>
  <si>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</si>
  <si>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</si>
  <si>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</si>
  <si>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</si>
  <si>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</si>
  <si>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</si>
  <si>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</si>
  <si>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</si>
  <si>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</si>
  <si>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</si>
  <si>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</si>
  <si>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</si>
  <si>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</si>
  <si>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</si>
  <si>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</si>
  <si>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</si>
  <si>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</si>
  <si>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</si>
  <si>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</si>
  <si>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</si>
  <si>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</si>
  <si>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</si>
  <si>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</si>
  <si>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</si>
  <si>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</si>
  <si>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</si>
  <si>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</si>
  <si>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</si>
  <si>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</si>
  <si>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</si>
  <si>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</si>
  <si>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</si>
  <si>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</si>
  <si>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</si>
  <si>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</si>
  <si>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</si>
  <si>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</si>
  <si>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</si>
  <si>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</si>
  <si>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</si>
  <si>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</si>
  <si>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</si>
  <si>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</si>
  <si>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</si>
  <si>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</si>
  <si>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</si>
  <si>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</si>
  <si>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</si>
  <si>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</si>
  <si>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</si>
  <si>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</si>
  <si>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</si>
  <si>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</si>
  <si>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</si>
  <si>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</si>
  <si>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</si>
  <si>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</si>
  <si>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</si>
  <si>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</si>
  <si>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</si>
  <si>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</si>
  <si>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</si>
  <si>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</si>
  <si>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</si>
  <si>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</si>
  <si>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</si>
  <si>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</si>
  <si>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</si>
  <si>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</si>
  <si>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</si>
  <si>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</si>
  <si>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</si>
  <si>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</si>
  <si>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</si>
  <si>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</si>
  <si>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</si>
  <si>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</si>
  <si>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</si>
  <si>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</si>
  <si>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</si>
  <si>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</si>
  <si>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</si>
  <si>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</si>
  <si>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</si>
  <si>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</si>
  <si>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</si>
  <si>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</si>
  <si>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</si>
  <si>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</si>
  <si>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</si>
  <si>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</si>
  <si>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</si>
  <si>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</si>
  <si>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</si>
  <si>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</si>
  <si>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</si>
  <si>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</si>
  <si>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</si>
  <si>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</si>
  <si>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</si>
  <si>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</si>
  <si>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</si>
  <si>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</si>
  <si>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</si>
  <si>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</si>
  <si>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</si>
  <si>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</si>
  <si>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</si>
  <si>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</si>
  <si>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</si>
  <si>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</si>
  <si>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</si>
  <si>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</si>
  <si>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</si>
  <si>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</si>
  <si>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</si>
  <si>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</si>
  <si>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</si>
  <si>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</si>
  <si>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</si>
  <si>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</si>
  <si>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</si>
  <si>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</si>
  <si>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</si>
  <si>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</si>
  <si>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</si>
  <si>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</si>
  <si>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</si>
  <si>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</si>
  <si>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</si>
  <si>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</si>
  <si>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</si>
  <si>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</si>
  <si>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</si>
  <si>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</si>
  <si>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</si>
  <si>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</si>
  <si>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</si>
  <si>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</si>
  <si>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</si>
  <si>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</si>
  <si>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</si>
  <si>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</si>
  <si>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</si>
  <si>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</si>
  <si>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</si>
  <si>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</si>
  <si>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</si>
  <si>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</si>
  <si>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</si>
  <si>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</si>
  <si>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</si>
  <si>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</si>
  <si>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</si>
  <si>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</si>
  <si>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</si>
  <si>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</si>
  <si>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</si>
  <si>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</si>
  <si>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</si>
  <si>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</si>
  <si>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</si>
  <si>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</si>
  <si>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</si>
  <si>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</si>
  <si>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</si>
  <si>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</si>
  <si>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</si>
  <si>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</si>
  <si>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</si>
  <si>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</si>
  <si>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</si>
  <si>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</si>
  <si>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</si>
  <si>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</si>
  <si>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</si>
  <si>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</si>
  <si>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</si>
  <si>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</si>
  <si>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</si>
  <si>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</si>
  <si>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</si>
  <si>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</si>
  <si>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</si>
  <si>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</si>
  <si>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</si>
  <si>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</si>
  <si>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</si>
  <si>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</si>
  <si>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</si>
  <si>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</si>
  <si>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</si>
  <si>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</si>
  <si>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</si>
  <si>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</si>
  <si>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</si>
  <si>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</si>
  <si>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</si>
  <si>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</si>
  <si>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</si>
  <si>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</si>
  <si>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</si>
  <si>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</si>
  <si>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</si>
  <si>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</si>
  <si>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</si>
  <si>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</si>
  <si>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</si>
  <si>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</si>
  <si>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</si>
  <si>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</si>
  <si>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</si>
  <si>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</si>
  <si>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</si>
  <si>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</si>
  <si>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</si>
  <si>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</si>
  <si>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</si>
  <si>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</si>
  <si>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</si>
  <si>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</si>
  <si>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</si>
  <si>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</si>
  <si>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</si>
  <si>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</si>
  <si>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</si>
  <si>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</si>
  <si>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</si>
  <si>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</si>
  <si>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</si>
  <si>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</si>
  <si>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</si>
  <si>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</si>
  <si>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</si>
  <si>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</si>
  <si>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</si>
  <si>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</si>
  <si>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</si>
  <si>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</si>
  <si>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</si>
  <si>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</si>
  <si>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</si>
  <si>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</si>
  <si>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</si>
  <si>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</si>
  <si>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</si>
  <si>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</si>
  <si>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</si>
  <si>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</si>
  <si>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</si>
  <si>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</si>
  <si>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</si>
  <si>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</si>
  <si>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</si>
  <si>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</si>
  <si>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</si>
  <si>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</si>
  <si>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</si>
  <si>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</si>
  <si>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</si>
  <si>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</si>
  <si>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</si>
  <si>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</si>
  <si>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</si>
  <si>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</si>
  <si>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</si>
  <si>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</si>
  <si>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</si>
  <si>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</si>
  <si>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</si>
  <si>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</si>
  <si>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</si>
  <si>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</si>
  <si>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</si>
  <si>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</si>
  <si>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</si>
  <si>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</si>
  <si>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</si>
  <si>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</si>
  <si>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</si>
  <si>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</si>
  <si>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</si>
  <si>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</si>
  <si>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</si>
  <si>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</si>
  <si>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</si>
  <si>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</si>
  <si>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</si>
  <si>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</si>
  <si>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</si>
  <si>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</si>
  <si>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</si>
  <si>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</si>
  <si>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</si>
  <si>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</si>
  <si>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</si>
  <si>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</si>
  <si>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</si>
  <si>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</si>
  <si>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</si>
  <si>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</si>
  <si>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</si>
  <si>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</si>
  <si>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</si>
  <si>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</si>
  <si>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</si>
  <si>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</si>
  <si>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</si>
  <si>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</si>
  <si>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</si>
  <si>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</si>
  <si>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</si>
  <si>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</si>
  <si>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</si>
  <si>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</si>
  <si>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</si>
  <si>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</si>
  <si>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</si>
  <si>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</si>
  <si>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</si>
  <si>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</si>
  <si>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</si>
  <si>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</si>
  <si>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</si>
  <si>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</si>
  <si>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</si>
  <si>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</si>
  <si>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</si>
  <si>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</si>
  <si>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</si>
  <si>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</si>
  <si>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</si>
  <si>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</si>
  <si>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</si>
  <si>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</si>
  <si>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</si>
  <si>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</si>
  <si>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</si>
  <si>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</si>
  <si>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</si>
  <si>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</si>
  <si>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</si>
  <si>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</si>
  <si>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</si>
  <si>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</si>
  <si>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</si>
  <si>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</si>
  <si>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</si>
  <si>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</si>
  <si>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</si>
  <si>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</si>
  <si>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</si>
  <si>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</si>
  <si>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</si>
  <si>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</si>
  <si>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</si>
  <si>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</si>
  <si>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</si>
  <si>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</si>
  <si>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</si>
  <si>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</si>
  <si>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</si>
  <si>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</si>
  <si>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</si>
  <si>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</si>
  <si>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</si>
  <si>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</si>
  <si>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</si>
  <si>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</si>
  <si>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</si>
  <si>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</si>
  <si>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</si>
  <si>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</si>
  <si>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</si>
  <si>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</si>
  <si>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</si>
  <si>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</si>
  <si>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</si>
  <si>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</si>
  <si>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</si>
  <si>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</si>
  <si>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</si>
  <si>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</si>
  <si>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</si>
  <si>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</si>
  <si>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</si>
  <si>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</si>
  <si>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</si>
  <si>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</si>
  <si>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</si>
  <si>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</si>
  <si>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</si>
  <si>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</si>
  <si>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</si>
  <si>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</si>
  <si>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</si>
  <si>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</si>
  <si>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</si>
  <si>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</si>
  <si>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</si>
  <si>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</si>
  <si>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</si>
  <si>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</si>
  <si>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</si>
  <si>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</si>
  <si>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</si>
  <si>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</si>
  <si>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</si>
  <si>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</si>
  <si>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</si>
  <si>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</si>
  <si>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</si>
  <si>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</si>
  <si>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</si>
  <si>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</si>
  <si>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</si>
  <si>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</si>
  <si>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</si>
  <si>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</si>
  <si>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</si>
  <si>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</si>
  <si>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</si>
  <si>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</si>
  <si>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</si>
  <si>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</si>
  <si>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</si>
  <si>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</si>
  <si>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</si>
  <si>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</si>
  <si>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</si>
  <si>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</si>
  <si>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</si>
  <si>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</si>
  <si>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</si>
  <si>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</si>
  <si>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</si>
  <si>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</si>
  <si>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</si>
  <si>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</si>
  <si>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</si>
  <si>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</si>
  <si>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</si>
  <si>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</si>
  <si>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</si>
  <si>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</si>
  <si>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</si>
  <si>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</si>
  <si>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</si>
  <si>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</si>
  <si>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</si>
  <si>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</si>
  <si>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</si>
  <si>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</si>
  <si>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</si>
  <si>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</si>
  <si>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</si>
  <si>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</si>
  <si>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</si>
  <si>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</si>
  <si>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</si>
  <si>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</si>
  <si>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</si>
  <si>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</si>
  <si>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</si>
  <si>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</si>
  <si>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</si>
  <si>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</si>
  <si>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</si>
  <si>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</si>
  <si>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</si>
  <si>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</si>
  <si>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</si>
  <si>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</si>
  <si>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</si>
  <si>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</si>
  <si>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</si>
  <si>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</si>
  <si>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</si>
  <si>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</si>
  <si>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</si>
  <si>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</si>
  <si>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</si>
  <si>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</si>
  <si>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</si>
  <si>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</si>
  <si>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</si>
  <si>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</si>
  <si>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</si>
  <si>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</si>
  <si>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</si>
  <si>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</si>
  <si>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</si>
  <si>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</si>
  <si>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</si>
  <si>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</si>
  <si>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</si>
  <si>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</si>
  <si>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</si>
  <si>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</si>
  <si>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</si>
  <si>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</si>
  <si>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</si>
  <si>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</si>
  <si>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</si>
  <si>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</si>
  <si>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</si>
  <si>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</si>
  <si>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</si>
  <si>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</si>
  <si>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</si>
  <si>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</si>
  <si>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</si>
  <si>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</si>
  <si>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</si>
  <si>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</si>
  <si>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</si>
  <si>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</si>
  <si>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</si>
  <si>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</si>
  <si>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</si>
  <si>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</si>
  <si>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</si>
  <si>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</si>
  <si>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</si>
  <si>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</si>
  <si>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</si>
  <si>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</si>
  <si>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</si>
  <si>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</si>
  <si>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</si>
  <si>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</si>
  <si>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</si>
  <si>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</si>
  <si>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</si>
  <si>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</si>
  <si>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</si>
  <si>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</si>
  <si>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</si>
  <si>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</si>
  <si>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</si>
  <si>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</si>
  <si>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</si>
  <si>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</si>
  <si>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</si>
  <si>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</si>
  <si>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</si>
  <si>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</si>
  <si>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</si>
  <si>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</si>
  <si>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</si>
  <si>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</si>
  <si>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</si>
  <si>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</si>
  <si>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</si>
  <si>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</si>
  <si>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</si>
  <si>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</si>
  <si>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</si>
  <si>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</si>
  <si>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</si>
  <si>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</si>
  <si>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</si>
  <si>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</si>
  <si>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</si>
  <si>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</si>
  <si>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</si>
  <si>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</si>
  <si>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</si>
  <si>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</si>
  <si>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</si>
  <si>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</si>
  <si>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</si>
  <si>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</si>
  <si>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</si>
  <si>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</si>
  <si>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</si>
  <si>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</si>
  <si>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</si>
  <si>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</si>
  <si>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</si>
  <si>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</si>
  <si>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</si>
  <si>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</si>
  <si>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</si>
  <si>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</si>
  <si>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</si>
  <si>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</si>
  <si>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</si>
  <si>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</si>
  <si>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</si>
  <si>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</si>
  <si>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</si>
  <si>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</si>
  <si>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</si>
  <si>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</si>
  <si>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</si>
  <si>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</si>
  <si>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</si>
  <si>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</si>
  <si>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</si>
  <si>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</si>
  <si>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</si>
  <si>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</si>
  <si>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</si>
  <si>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</si>
  <si>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</si>
  <si>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</si>
  <si>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</si>
  <si>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</si>
  <si>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</si>
  <si>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</si>
  <si>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</si>
  <si>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</si>
  <si>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</si>
  <si>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</si>
  <si>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</si>
  <si>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</si>
  <si>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</si>
  <si>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</si>
  <si>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</si>
  <si>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</si>
  <si>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</si>
  <si>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</si>
  <si>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</si>
  <si>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</si>
  <si>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</si>
  <si>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</si>
  <si>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</si>
  <si>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</si>
  <si>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</si>
  <si>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</si>
  <si>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</si>
  <si>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</si>
  <si>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</si>
  <si>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</si>
  <si>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</si>
  <si>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</si>
  <si>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</si>
  <si>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</si>
  <si>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</si>
  <si>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</si>
  <si>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</si>
  <si>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</si>
  <si>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</si>
  <si>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</si>
  <si>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</si>
  <si>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</si>
  <si>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</si>
  <si>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</si>
  <si>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</si>
  <si>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</si>
  <si>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</si>
  <si>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</si>
  <si>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</si>
  <si>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</si>
  <si>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</si>
  <si>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</si>
  <si>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</si>
  <si>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</si>
  <si>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</si>
  <si>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</si>
  <si>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</si>
  <si>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</si>
  <si>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</si>
  <si>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</si>
  <si>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</si>
  <si>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</si>
  <si>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</si>
  <si>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</si>
  <si>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</si>
  <si>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</si>
  <si>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</si>
  <si>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</si>
  <si>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</si>
  <si>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</si>
  <si>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</si>
  <si>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</si>
  <si>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</si>
  <si>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</si>
  <si>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</si>
  <si>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</si>
  <si>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</si>
  <si>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</si>
  <si>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</si>
  <si>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</si>
  <si>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</si>
  <si>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</si>
  <si>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</si>
  <si>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</si>
  <si>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</si>
  <si>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</si>
  <si>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</si>
  <si>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</si>
  <si>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</si>
  <si>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</si>
  <si>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</si>
  <si>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</si>
  <si>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</si>
  <si>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</si>
  <si>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</si>
  <si>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</si>
  <si>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</si>
  <si>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</si>
  <si>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</si>
  <si>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</si>
  <si>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</si>
  <si>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</si>
  <si>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</si>
  <si>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</si>
  <si>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</si>
  <si>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</si>
  <si>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</si>
  <si>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</si>
  <si>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</si>
  <si>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</si>
  <si>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</si>
  <si>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</si>
  <si>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</si>
  <si>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</si>
  <si>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</si>
  <si>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</si>
  <si>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</si>
  <si>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</si>
  <si>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</si>
  <si>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</si>
  <si>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</si>
  <si>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</si>
  <si>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</si>
  <si>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</si>
  <si>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</si>
  <si>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</si>
  <si>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</si>
  <si>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</si>
  <si>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</si>
  <si>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</si>
  <si>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</si>
  <si>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</si>
  <si>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</si>
  <si>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</si>
  <si>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</si>
  <si>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</si>
  <si>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</si>
  <si>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</si>
  <si>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</si>
  <si>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</si>
  <si>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</si>
  <si>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</si>
  <si>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</si>
  <si>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</si>
  <si>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</si>
  <si>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</si>
  <si>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</si>
  <si>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</si>
  <si>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</si>
  <si>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</si>
  <si>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</si>
  <si>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</si>
  <si>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</si>
  <si>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</si>
  <si>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</si>
  <si>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</si>
  <si>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</si>
  <si>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</si>
  <si>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</si>
  <si>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</si>
  <si>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</si>
  <si>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</si>
  <si>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</si>
  <si>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</si>
  <si>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</si>
  <si>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</si>
  <si>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</si>
  <si>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</si>
  <si>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</si>
  <si>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</si>
  <si>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</si>
  <si>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</si>
  <si>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</si>
  <si>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</si>
  <si>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</si>
  <si>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</si>
  <si>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</si>
  <si>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</si>
  <si>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</si>
  <si>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</si>
  <si>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</si>
  <si>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</si>
  <si>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</si>
  <si>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</si>
  <si>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</si>
  <si>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</si>
  <si>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</si>
  <si>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</si>
  <si>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</si>
  <si>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</si>
  <si>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</si>
  <si>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</si>
  <si>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</si>
  <si>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</si>
  <si>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</si>
  <si>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</si>
  <si>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</si>
  <si>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</si>
  <si>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</si>
  <si>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</si>
  <si>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</si>
  <si>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</si>
  <si>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</si>
  <si>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</si>
  <si>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</si>
  <si>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</si>
  <si>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</si>
  <si>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</si>
  <si>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</si>
  <si>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</si>
  <si>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</si>
  <si>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</si>
  <si>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</si>
  <si>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</si>
  <si>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</si>
  <si>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</si>
  <si>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</si>
  <si>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</si>
  <si>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</si>
  <si>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</si>
  <si>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</si>
  <si>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</si>
  <si>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</si>
  <si>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</si>
  <si>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</si>
  <si>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</si>
  <si>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</si>
  <si>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</si>
  <si>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</si>
  <si>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</si>
  <si>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</si>
  <si>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</si>
  <si>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</si>
  <si>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</si>
  <si>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</si>
  <si>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</si>
  <si>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</si>
  <si>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</si>
  <si>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</si>
  <si>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</si>
  <si>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</si>
  <si>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</si>
  <si>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</si>
  <si>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</si>
  <si>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</si>
  <si>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</si>
  <si>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</si>
  <si>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</si>
  <si>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</si>
  <si>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</si>
  <si>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</si>
  <si>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</si>
  <si>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</si>
  <si>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</si>
  <si>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</si>
  <si>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</si>
  <si>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</si>
  <si>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</si>
  <si>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</si>
  <si>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</si>
  <si>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</si>
  <si>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</si>
  <si>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</si>
  <si>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</si>
  <si>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</si>
  <si>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</si>
  <si>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</si>
  <si>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</si>
  <si>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</si>
  <si>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</si>
  <si>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</si>
  <si>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</si>
  <si>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</si>
  <si>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</si>
  <si>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</si>
  <si>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</si>
  <si>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</si>
  <si>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</si>
  <si>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</si>
  <si>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</si>
  <si>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</si>
  <si>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</si>
  <si>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</si>
  <si>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</si>
  <si>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</si>
  <si>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</si>
  <si>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</si>
  <si>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</si>
  <si>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</si>
  <si>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</si>
  <si>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</si>
  <si>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</si>
  <si>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</si>
  <si>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</si>
  <si>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</si>
  <si>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</si>
  <si>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</si>
  <si>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</si>
  <si>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</si>
  <si>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</si>
  <si>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</si>
  <si>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</si>
  <si>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</si>
  <si>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</si>
  <si>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</si>
  <si>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</si>
  <si>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</si>
  <si>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</si>
  <si>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</si>
  <si>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</si>
  <si>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</si>
  <si>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</si>
  <si>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</si>
  <si>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</si>
  <si>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</si>
  <si>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</si>
  <si>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</si>
  <si>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</si>
  <si>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</si>
  <si>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</si>
  <si>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</si>
  <si>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</si>
  <si>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</si>
  <si>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</si>
  <si>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</si>
  <si>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</si>
  <si>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</si>
  <si>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</si>
  <si>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</si>
  <si>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</si>
  <si>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</si>
  <si>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</si>
  <si>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</si>
  <si>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</si>
  <si>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</si>
  <si>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</si>
  <si>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</si>
  <si>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</si>
  <si>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</si>
  <si>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</si>
  <si>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</si>
  <si>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</si>
  <si>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</si>
  <si>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</si>
  <si>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</si>
  <si>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</si>
  <si>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</si>
  <si>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</si>
  <si>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</si>
  <si>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</si>
  <si>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</si>
  <si>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</si>
  <si>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</si>
  <si>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</si>
  <si>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</si>
  <si>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</si>
  <si>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</si>
  <si>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</si>
  <si>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</si>
  <si>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</si>
  <si>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</si>
  <si>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</si>
  <si>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</si>
  <si>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</si>
  <si>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</si>
  <si>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</si>
  <si>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</si>
  <si>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</si>
  <si>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</si>
  <si>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</si>
  <si>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</si>
  <si>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</si>
  <si>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</si>
  <si>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</si>
  <si>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</si>
  <si>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</si>
  <si>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</si>
  <si>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</si>
  <si>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</si>
  <si>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</si>
  <si>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</si>
  <si>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</si>
  <si>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</si>
  <si>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</si>
  <si>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</si>
  <si>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</si>
  <si>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</si>
  <si>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</si>
  <si>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</si>
  <si>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</si>
  <si>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</si>
  <si>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</si>
  <si>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</si>
  <si>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</si>
  <si>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</si>
  <si>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</si>
  <si>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</si>
  <si>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</si>
  <si>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</si>
  <si>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</si>
  <si>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</si>
  <si>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</si>
  <si>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</si>
  <si>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</si>
  <si>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</si>
  <si>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</si>
  <si>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</si>
  <si>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</si>
  <si>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</si>
  <si>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</si>
  <si>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</si>
  <si>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</si>
  <si>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</si>
  <si>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</si>
  <si>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</si>
  <si>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</si>
  <si>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</si>
  <si>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</si>
  <si>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</si>
  <si>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</si>
  <si>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</si>
  <si>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</si>
  <si>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</si>
  <si>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</si>
  <si>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</si>
  <si>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</si>
  <si>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</si>
  <si>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</si>
  <si>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</si>
  <si>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</si>
  <si>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</si>
  <si>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</si>
  <si>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</si>
  <si>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</si>
  <si>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</si>
  <si>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</si>
  <si>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</si>
  <si>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</si>
  <si>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</si>
  <si>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</si>
  <si>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</si>
  <si>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</si>
  <si>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</si>
  <si>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</si>
  <si>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</si>
  <si>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</si>
  <si>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</si>
  <si>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</si>
  <si>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</si>
  <si>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</si>
  <si>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</si>
  <si>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</si>
  <si>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</si>
  <si>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</si>
  <si>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</si>
  <si>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</si>
  <si>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</si>
  <si>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</si>
  <si>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</si>
  <si>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</si>
  <si>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</si>
  <si>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</si>
  <si>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</si>
  <si>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</si>
  <si>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</si>
  <si>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</si>
  <si>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</si>
  <si>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</si>
  <si>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</si>
  <si>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</si>
  <si>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</si>
  <si>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</si>
  <si>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</si>
  <si>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</si>
  <si>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</si>
  <si>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</si>
  <si>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</si>
  <si>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</si>
  <si>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</si>
  <si>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</si>
  <si>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</si>
  <si>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</si>
  <si>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</si>
  <si>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</si>
  <si>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</si>
  <si>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</si>
  <si>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</si>
  <si>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</si>
  <si>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</si>
  <si>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</si>
  <si>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</si>
  <si>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</si>
  <si>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</si>
  <si>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</si>
  <si>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</si>
  <si>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</si>
  <si>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</si>
  <si>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</si>
  <si>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</si>
  <si>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</si>
  <si>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</si>
  <si>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</si>
  <si>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</si>
  <si>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</si>
  <si>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</si>
  <si>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</si>
  <si>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</si>
  <si>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</si>
  <si>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</si>
  <si>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</si>
  <si>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</si>
  <si>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</si>
  <si>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</si>
  <si>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</si>
  <si>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</si>
  <si>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</si>
  <si>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</si>
  <si>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</si>
  <si>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</si>
  <si>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</si>
  <si>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</si>
  <si>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</si>
  <si>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</si>
  <si>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</si>
  <si>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</si>
  <si>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</si>
  <si>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</si>
  <si>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</si>
  <si>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</si>
  <si>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</si>
  <si>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</si>
  <si>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</si>
  <si>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</si>
  <si>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</si>
  <si>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</si>
  <si>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</si>
  <si>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</si>
  <si>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</si>
  <si>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</si>
  <si>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</si>
  <si>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</si>
  <si>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</si>
  <si>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</si>
  <si>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</si>
  <si>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</si>
  <si>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</si>
  <si>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</si>
  <si>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</si>
  <si>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</si>
  <si>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</si>
  <si>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</si>
  <si>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</si>
  <si>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</si>
  <si>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</si>
  <si>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</si>
  <si>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</si>
  <si>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</si>
  <si>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</si>
  <si>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</si>
  <si>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</si>
  <si>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</si>
  <si>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</si>
  <si>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</si>
  <si>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</si>
  <si>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</si>
  <si>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</si>
  <si>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</si>
  <si>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</si>
  <si>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</si>
  <si>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</si>
  <si>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</si>
  <si>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</si>
  <si>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</si>
  <si>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</si>
  <si>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</si>
  <si>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</si>
  <si>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</si>
  <si>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</si>
  <si>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</si>
  <si>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</si>
  <si>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</si>
  <si>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</si>
  <si>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</si>
  <si>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</si>
  <si>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</si>
  <si>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</si>
  <si>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</si>
  <si>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</si>
  <si>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</si>
  <si>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</si>
  <si>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</si>
  <si>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</si>
  <si>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</si>
  <si>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</si>
  <si>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</si>
  <si>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</si>
  <si>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</si>
  <si>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</si>
  <si>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</si>
  <si>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</si>
  <si>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</si>
  <si>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</si>
  <si>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</si>
  <si>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</si>
  <si>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</si>
  <si>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</si>
  <si>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</si>
  <si>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</si>
  <si>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</si>
  <si>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</si>
  <si>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</si>
  <si>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</si>
  <si>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</si>
  <si>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</si>
  <si>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</si>
  <si>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</si>
  <si>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</si>
  <si>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</si>
  <si>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</si>
  <si>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</si>
  <si>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</si>
  <si>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</si>
  <si>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</si>
  <si>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</si>
  <si>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</si>
  <si>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</si>
  <si>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</si>
  <si>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</si>
  <si>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</si>
  <si>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</si>
  <si>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</si>
  <si>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</si>
  <si>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</si>
  <si>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</si>
  <si>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</si>
  <si>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</si>
  <si>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</si>
  <si>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</si>
  <si>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</si>
  <si>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</si>
  <si>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</si>
  <si>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</si>
  <si>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</si>
  <si>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</si>
  <si>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</si>
  <si>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</si>
  <si>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</si>
  <si>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</si>
  <si>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</si>
  <si>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</si>
  <si>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</si>
  <si>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</si>
  <si>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</si>
  <si>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</si>
  <si>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</si>
  <si>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</si>
  <si>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</si>
  <si>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</si>
  <si>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</si>
  <si>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</si>
  <si>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</si>
  <si>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</si>
  <si>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</si>
  <si>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</si>
  <si>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</si>
  <si>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</si>
  <si>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</si>
  <si>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</si>
  <si>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</si>
  <si>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</si>
  <si>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</si>
  <si>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</si>
  <si>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</si>
  <si>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</si>
  <si>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</si>
  <si>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</si>
  <si>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</si>
  <si>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</si>
  <si>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</si>
  <si>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</si>
  <si>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</si>
  <si>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</si>
  <si>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</si>
  <si>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</si>
  <si>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</si>
  <si>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</si>
  <si>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</si>
  <si>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</si>
  <si>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</si>
  <si>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</si>
  <si>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</si>
  <si>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</si>
  <si>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</si>
  <si>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</si>
  <si>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</si>
  <si>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</si>
  <si>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</si>
  <si>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</si>
  <si>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</si>
  <si>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</si>
  <si>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</si>
  <si>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</si>
  <si>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</si>
  <si>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</si>
  <si>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</si>
  <si>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</si>
  <si>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</si>
  <si>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</si>
  <si>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</si>
  <si>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</si>
  <si>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</si>
  <si>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</si>
  <si>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</si>
  <si>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</si>
  <si>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</si>
  <si>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</si>
  <si>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</si>
  <si>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</si>
  <si>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</si>
  <si>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</si>
  <si>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</si>
  <si>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</si>
  <si>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</si>
  <si>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</si>
  <si>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</si>
  <si>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</si>
  <si>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</si>
  <si>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</si>
  <si>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</si>
  <si>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</si>
  <si>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</si>
  <si>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</si>
  <si>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</si>
  <si>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DUFIE MARY</t>
  </si>
  <si>
    <t>GIDEON WANJALA WEYAULA</t>
  </si>
  <si>
    <t>CYRIL DELA AMAVIE</t>
  </si>
  <si>
    <t>FATU F SARCKOH BONARWOLO</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</si>
  <si>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</si>
  <si>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</si>
  <si>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</si>
  <si>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</si>
  <si>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</si>
  <si>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</si>
  <si>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</si>
  <si>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</si>
  <si>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</si>
  <si>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</si>
  <si>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</si>
  <si>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</si>
  <si>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</si>
  <si>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</si>
  <si>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</si>
  <si>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</si>
  <si>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</si>
  <si>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</si>
  <si>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</si>
  <si>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</si>
  <si>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</si>
  <si>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</si>
  <si>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</si>
  <si>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</si>
  <si>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</si>
  <si>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</si>
  <si>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</si>
  <si>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</si>
  <si>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</si>
  <si>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</si>
  <si>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</si>
  <si>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</si>
  <si>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</si>
  <si>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</si>
  <si>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</si>
  <si>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</si>
  <si>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</si>
  <si>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</si>
  <si>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</si>
  <si>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</si>
  <si>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</si>
  <si>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</si>
  <si>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</si>
  <si>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</si>
  <si>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</si>
  <si>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</si>
  <si>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</si>
  <si>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</si>
  <si>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</si>
  <si>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</si>
  <si>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</si>
  <si>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</si>
  <si>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</si>
  <si>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</si>
  <si>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</si>
  <si>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</si>
  <si>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</si>
  <si>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</si>
  <si>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</si>
  <si>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</si>
  <si>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</si>
  <si>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</si>
  <si>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</si>
  <si>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</si>
  <si>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</si>
  <si>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</si>
  <si>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</si>
  <si>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</si>
  <si>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</si>
  <si>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</si>
  <si>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</si>
  <si>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</si>
  <si>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</si>
  <si>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</si>
  <si>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</si>
  <si>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</si>
  <si>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</si>
  <si>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</si>
  <si>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</si>
  <si>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</si>
  <si>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</si>
  <si>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</si>
  <si>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</si>
  <si>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</si>
  <si>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</si>
  <si>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</si>
  <si>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</si>
  <si>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</si>
  <si>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</si>
  <si>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</si>
  <si>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</si>
  <si>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</si>
  <si>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</si>
  <si>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Annual Leave</t>
  </si>
  <si>
    <t xml:space="preserve">Attendance </t>
  </si>
  <si>
    <t>6th Day OT</t>
  </si>
  <si>
    <t>Maternity Leave</t>
  </si>
  <si>
    <t>ayikissa</t>
  </si>
  <si>
    <t>Issah,Ayishatu</t>
  </si>
  <si>
    <t>aljneibi</t>
  </si>
  <si>
    <t>Aljneibi,Khalid</t>
  </si>
  <si>
    <t>makkarmm</t>
  </si>
  <si>
    <t>Makkar,Mahak</t>
  </si>
  <si>
    <t>Comp OFF</t>
  </si>
  <si>
    <t>Direct/Indirect</t>
  </si>
  <si>
    <t>Emp Login</t>
  </si>
  <si>
    <t>EmpID</t>
  </si>
  <si>
    <t>Emp Status</t>
  </si>
  <si>
    <t>Badge Type</t>
  </si>
  <si>
    <t>Job Class</t>
  </si>
  <si>
    <t>Job Code</t>
  </si>
  <si>
    <t>Agency</t>
  </si>
  <si>
    <t>Emp Name</t>
  </si>
  <si>
    <t>Business Title</t>
  </si>
  <si>
    <t>Manager Login</t>
  </si>
  <si>
    <t>Dept</t>
  </si>
  <si>
    <t>Site</t>
  </si>
  <si>
    <t>Cohort</t>
  </si>
  <si>
    <t>Job Level</t>
  </si>
  <si>
    <t>Workevents_LOB</t>
  </si>
  <si>
    <t>First Punch</t>
  </si>
  <si>
    <t>Last Punch</t>
  </si>
  <si>
    <t>Shift Start Date</t>
  </si>
  <si>
    <t>Shift End Date</t>
  </si>
  <si>
    <t>Pay Modifier</t>
  </si>
  <si>
    <t>Schedule Status</t>
  </si>
  <si>
    <t>present_status</t>
  </si>
  <si>
    <t>area_main_process</t>
  </si>
  <si>
    <t>area_process_path</t>
  </si>
  <si>
    <t>area_core_process</t>
  </si>
  <si>
    <t>cohort_weekoff_1</t>
  </si>
  <si>
    <t>cohort_weekoff_2</t>
  </si>
  <si>
    <t>fclm_area</t>
  </si>
  <si>
    <t>termination_date</t>
  </si>
  <si>
    <t>last_hire_date</t>
  </si>
  <si>
    <t>time_off_type</t>
  </si>
  <si>
    <t>gb_leave_type</t>
  </si>
  <si>
    <t>job_family_name</t>
  </si>
  <si>
    <t>employee_class_name</t>
  </si>
  <si>
    <t>employee_status_hcm</t>
  </si>
  <si>
    <t>schedule_duration</t>
  </si>
  <si>
    <t>is_overtime</t>
  </si>
  <si>
    <t>is_present</t>
  </si>
  <si>
    <t>is_scheduled</t>
  </si>
  <si>
    <t>planned_leave</t>
  </si>
  <si>
    <t>unplanned_leave</t>
  </si>
  <si>
    <t>DIRECT</t>
  </si>
  <si>
    <t>A</t>
  </si>
  <si>
    <t>GREEN</t>
  </si>
  <si>
    <t>FULL_TIME</t>
  </si>
  <si>
    <t>Dulsco L.L.C.</t>
  </si>
  <si>
    <t>Warehouse Associate (TEMP)</t>
  </si>
  <si>
    <t>ARE</t>
  </si>
  <si>
    <t>FC159</t>
  </si>
  <si>
    <t>MENA_UAE_FC</t>
  </si>
  <si>
    <t>Customer returns</t>
  </si>
  <si>
    <t>TEMP</t>
  </si>
  <si>
    <t>3P Onsite Worker</t>
  </si>
  <si>
    <t>NEBART ABAHO</t>
  </si>
  <si>
    <t>FC009</t>
  </si>
  <si>
    <t>Stow</t>
  </si>
  <si>
    <t>FC109</t>
  </si>
  <si>
    <t>Rest Day</t>
  </si>
  <si>
    <t>Not Scheduled</t>
  </si>
  <si>
    <t>Not Present</t>
  </si>
  <si>
    <t>Pick</t>
  </si>
  <si>
    <t>Fastlink Outsourcing</t>
  </si>
  <si>
    <t>EFS Facilities Services</t>
  </si>
  <si>
    <t>LK013</t>
  </si>
  <si>
    <t>LK017</t>
  </si>
  <si>
    <t>LK016</t>
  </si>
  <si>
    <t>Sort</t>
  </si>
  <si>
    <t>ABDULHAKIM MULUMBA</t>
  </si>
  <si>
    <t>LK014</t>
  </si>
  <si>
    <t>Mkasi  Mwalimu Abedi</t>
  </si>
  <si>
    <t>LK012</t>
  </si>
  <si>
    <t>LK015</t>
  </si>
  <si>
    <t>Pack</t>
  </si>
  <si>
    <t>abbaszoo</t>
  </si>
  <si>
    <t>FC059</t>
  </si>
  <si>
    <t>Receive</t>
  </si>
  <si>
    <t>FC034</t>
  </si>
  <si>
    <t>Abdumalik Kasawuli</t>
  </si>
  <si>
    <t>Abraham Nsengiunva</t>
  </si>
  <si>
    <t>Linda Abit</t>
  </si>
  <si>
    <t>NOAH ADARKWAH</t>
  </si>
  <si>
    <t>FC134</t>
  </si>
  <si>
    <t>REDUCED</t>
  </si>
  <si>
    <t>RAHUMATA ADEBUGA</t>
  </si>
  <si>
    <t>LK011</t>
  </si>
  <si>
    <t>Ngwemah Etelah Fru</t>
  </si>
  <si>
    <t>MARTIN AGABA</t>
  </si>
  <si>
    <t>BLUE</t>
  </si>
  <si>
    <t>P03231</t>
  </si>
  <si>
    <t>Samuel Agyemang</t>
  </si>
  <si>
    <t>Operations Supervisor</t>
  </si>
  <si>
    <t>Regular Full Time</t>
  </si>
  <si>
    <t>JACOBEL AGYARE</t>
  </si>
  <si>
    <t>Isaac Ainebyona</t>
  </si>
  <si>
    <t>P03251</t>
  </si>
  <si>
    <t>ABDUL QADIR MUHAMMAD AJMAL</t>
  </si>
  <si>
    <t>AKANKWATSA BRIAN</t>
  </si>
  <si>
    <t>NELSON NDIM AKO</t>
  </si>
  <si>
    <t>FC084</t>
  </si>
  <si>
    <t>Alberta Yuwaah Okrah</t>
  </si>
  <si>
    <t>Alec Tilowakuti</t>
  </si>
  <si>
    <t>ALIE KAMARA</t>
  </si>
  <si>
    <t>ALEX MSUKWA</t>
  </si>
  <si>
    <t>ELIAS ALOI</t>
  </si>
  <si>
    <t>Gideon Alusine Mannah</t>
  </si>
  <si>
    <t>VINCENT AMATI</t>
  </si>
  <si>
    <t>Vida Amoako</t>
  </si>
  <si>
    <t>Elisha Amoako</t>
  </si>
  <si>
    <t>Amos Bekoe</t>
  </si>
  <si>
    <t>RITA AMPONSAH</t>
  </si>
  <si>
    <t>CLINTON AMUKHOYWA</t>
  </si>
  <si>
    <t>JOSEPH ANANG</t>
  </si>
  <si>
    <t>BAYINGANA ANDERSON</t>
  </si>
  <si>
    <t>Andrew Ssemanda</t>
  </si>
  <si>
    <t>ANURAG ANILAN</t>
  </si>
  <si>
    <t>JUSTICE ANNOBIL</t>
  </si>
  <si>
    <t>Francis Ansah</t>
  </si>
  <si>
    <t>Samuel Ansah</t>
  </si>
  <si>
    <t>anvishnu</t>
  </si>
  <si>
    <t>Vishnu Ani</t>
  </si>
  <si>
    <t>Dorcas Niamah Appiah</t>
  </si>
  <si>
    <t>NSUBUGA ARNOLD AMOS</t>
  </si>
  <si>
    <t>ARSHAD SHAJAHAN</t>
  </si>
  <si>
    <t>ASHIRAF ABU</t>
  </si>
  <si>
    <t>Georgina Asiamah</t>
  </si>
  <si>
    <t>JAMES ASIIMWE</t>
  </si>
  <si>
    <t>Joseph Atuahene</t>
  </si>
  <si>
    <t>AUGUSTINE KAMANDA</t>
  </si>
  <si>
    <t>Aung Phyo</t>
  </si>
  <si>
    <t>AVINASH KORUKONDA</t>
  </si>
  <si>
    <t>Esmaila Awawou</t>
  </si>
  <si>
    <t>Da</t>
  </si>
  <si>
    <t>Ayishatu Issah</t>
  </si>
  <si>
    <t>ICQA Supervisor</t>
  </si>
  <si>
    <t>Doreen Ayumu</t>
  </si>
  <si>
    <t>BISMARK BAAH</t>
  </si>
  <si>
    <t>ABDALAH BAKARI ISSA</t>
  </si>
  <si>
    <t>BASHIRI KAWESA</t>
  </si>
  <si>
    <t>FRED BAKISULA</t>
  </si>
  <si>
    <t>BENJAMIN OWUSU</t>
  </si>
  <si>
    <t>benteroe</t>
  </si>
  <si>
    <t>Bernadette Chimhau</t>
  </si>
  <si>
    <t>Eric Yaw Bruku</t>
  </si>
  <si>
    <t>Berylline Okine</t>
  </si>
  <si>
    <t>Benjamin Thomas</t>
  </si>
  <si>
    <t>Vera Bih</t>
  </si>
  <si>
    <t>Brenda Bih</t>
  </si>
  <si>
    <t>Sophia Bio</t>
  </si>
  <si>
    <t>RUTH BITTOK</t>
  </si>
  <si>
    <t>Blessing Ndu</t>
  </si>
  <si>
    <t>MAXIMILAR JEPCHUMBA KIPTUI</t>
  </si>
  <si>
    <t>Henry Boamah</t>
  </si>
  <si>
    <t>Daniel Owusu</t>
  </si>
  <si>
    <t>Peter Nti</t>
  </si>
  <si>
    <t>Bradon Kum</t>
  </si>
  <si>
    <t>BRAIN MUHUMUZA</t>
  </si>
  <si>
    <t>Brenda Wangui Mwangi</t>
  </si>
  <si>
    <t>Brenda Rubaya</t>
  </si>
  <si>
    <t>BRIGHTON TAWUYANARGWO</t>
  </si>
  <si>
    <t>BENON TAYEBWE</t>
  </si>
  <si>
    <t>TUGUME BRIAN</t>
  </si>
  <si>
    <t>BUSHILAH NABUWEMBO</t>
  </si>
  <si>
    <t>Benjamin Amoako</t>
  </si>
  <si>
    <t>CATELEN WANJIRA MUCHERU</t>
  </si>
  <si>
    <t>CATHERINE PROMISE NAMALE</t>
  </si>
  <si>
    <t>Takundanashe Chagwedera</t>
  </si>
  <si>
    <t>Enock Asante</t>
  </si>
  <si>
    <t>CHARLES AKPAKA</t>
  </si>
  <si>
    <t>CHATHURIKA THUSHARI</t>
  </si>
  <si>
    <t>Faith Chepkosgei</t>
  </si>
  <si>
    <t>Viola chepkemboi chirchir</t>
  </si>
  <si>
    <t>Winnie Chepchirchir</t>
  </si>
  <si>
    <t>Christian Baiden</t>
  </si>
  <si>
    <t>Christiana Sampana</t>
  </si>
  <si>
    <t>COSMAS KIPCHUMBA</t>
  </si>
  <si>
    <t>UNISA A. CONTEH</t>
  </si>
  <si>
    <t>Ibrahim A Conteh</t>
  </si>
  <si>
    <t>craymana</t>
  </si>
  <si>
    <t>Christian Ray Manalo</t>
  </si>
  <si>
    <t>Cynthia Jepkoech Tanui</t>
  </si>
  <si>
    <t>Daniel Teye-Kwasi Angmortey</t>
  </si>
  <si>
    <t>DAISY CHEPKOECH</t>
  </si>
  <si>
    <t>DAVID DANAA</t>
  </si>
  <si>
    <t>Daniel Boahen</t>
  </si>
  <si>
    <t>Danjuma Ali Muhammad</t>
  </si>
  <si>
    <t>Allen D. Arellano</t>
  </si>
  <si>
    <t>DAVIS WAYABIRA</t>
  </si>
  <si>
    <t>Dennis Appau</t>
  </si>
  <si>
    <t>Depporah Nyamusi Samwel</t>
  </si>
  <si>
    <t>DERRICK KABUYE</t>
  </si>
  <si>
    <t>Ainembabazi Devis</t>
  </si>
  <si>
    <t>Dineshkumar Mohanraj</t>
  </si>
  <si>
    <t>DOUGLAS KWAYIE</t>
  </si>
  <si>
    <t>Ronald Katende</t>
  </si>
  <si>
    <t>Doris Durowaa</t>
  </si>
  <si>
    <t>SAMUEL AMOAKO</t>
  </si>
  <si>
    <t>Edina Kyeremaa</t>
  </si>
  <si>
    <t>EDWARD IBRAHIM MANSARAY</t>
  </si>
  <si>
    <t>ELIZABETH AVONYO</t>
  </si>
  <si>
    <t>MBAZIIRA EMMANUEL</t>
  </si>
  <si>
    <t>Emmanuel Obase Ekweni</t>
  </si>
  <si>
    <t>Emmanuel Mensah</t>
  </si>
  <si>
    <t>MUHAMIN AHMED</t>
  </si>
  <si>
    <t>EMMA WANAMBWA</t>
  </si>
  <si>
    <t>Eric Amengor</t>
  </si>
  <si>
    <t>Mary Essumang</t>
  </si>
  <si>
    <t>Rachael Etama</t>
  </si>
  <si>
    <t>EMMANUEL TUSASIRWE</t>
  </si>
  <si>
    <t>Everlyne Mills</t>
  </si>
  <si>
    <t>Giselle Fuen Fang</t>
  </si>
  <si>
    <t>FLORENCE NZULA NDISYA</t>
  </si>
  <si>
    <t>Juliet Nanyombi</t>
  </si>
  <si>
    <t>Suzzy Foli</t>
  </si>
  <si>
    <t>fondwhit</t>
  </si>
  <si>
    <t>Georgy Omer Fotsing</t>
  </si>
  <si>
    <t>Francis Okai</t>
  </si>
  <si>
    <t>FRANCIS AFEMA</t>
  </si>
  <si>
    <t>Francis Ategeka</t>
  </si>
  <si>
    <t>Francis Frimpong</t>
  </si>
  <si>
    <t>fsarckoh</t>
  </si>
  <si>
    <t>Clement Gbenatey</t>
  </si>
  <si>
    <t>BRENDA NYIRENDA SINGINI</t>
  </si>
  <si>
    <t>George Kiyemba</t>
  </si>
  <si>
    <t>GEORGE KIWANUKA</t>
  </si>
  <si>
    <t>GERALD MUBIRU</t>
  </si>
  <si>
    <t>getamale</t>
  </si>
  <si>
    <t>Edward Tamale</t>
  </si>
  <si>
    <t>gideopwa</t>
  </si>
  <si>
    <t>ISMAIL KIWEEWA</t>
  </si>
  <si>
    <t>GLORIA ADU</t>
  </si>
  <si>
    <t>Giresse Franklin Kwayep Gueudjo</t>
  </si>
  <si>
    <t>Mumuni Hassana</t>
  </si>
  <si>
    <t>Ann Murugi Mwaura</t>
  </si>
  <si>
    <t>HARICK DANSO</t>
  </si>
  <si>
    <t>Kweatey Hayford</t>
  </si>
  <si>
    <t>Henry Edwards</t>
  </si>
  <si>
    <t>Hisham Kutty</t>
  </si>
  <si>
    <t>Harriet Nkansah</t>
  </si>
  <si>
    <t>Awais Ali</t>
  </si>
  <si>
    <t>HUSAMA SSENYONGA</t>
  </si>
  <si>
    <t>IBRAHIM ATUHAIRWE</t>
  </si>
  <si>
    <t>ABDUL MALIK IDDRISU</t>
  </si>
  <si>
    <t>Kehar Sing</t>
  </si>
  <si>
    <t>SYLYN KITUR</t>
  </si>
  <si>
    <t>Harikia Ikome Mbah</t>
  </si>
  <si>
    <t>MUHAMMAD KINOBE</t>
  </si>
  <si>
    <t>Malik irfan</t>
  </si>
  <si>
    <t>ISAAC NDYAMUHAKI</t>
  </si>
  <si>
    <t>Isaac Tawiah</t>
  </si>
  <si>
    <t>Vashim Khan Khan</t>
  </si>
  <si>
    <t>Jafar Abdallah</t>
  </si>
  <si>
    <t>JAVANES KINGORI MAINA</t>
  </si>
  <si>
    <t>jaypeel</t>
  </si>
  <si>
    <t>Jaypee Lopez</t>
  </si>
  <si>
    <t>Mercy Jemutai</t>
  </si>
  <si>
    <t>VALENTINE JEPCHIRCHIR</t>
  </si>
  <si>
    <t>JANE JEPKIRUI</t>
  </si>
  <si>
    <t>Violah Jeptanui</t>
  </si>
  <si>
    <t>Sheilah Kuttoh Jeptoo</t>
  </si>
  <si>
    <t>Joana Agyekum</t>
  </si>
  <si>
    <t>JOEL BUBOLO</t>
  </si>
  <si>
    <t>John Ngere Kiarie</t>
  </si>
  <si>
    <t>JOHN OKYERE</t>
  </si>
  <si>
    <t>Jonathan Tutu</t>
  </si>
  <si>
    <t>LINDAH JOPKOEECH</t>
  </si>
  <si>
    <t>John Thembo</t>
  </si>
  <si>
    <t>Rockson Appaw Junior</t>
  </si>
  <si>
    <t>SALMAN MOHAMMAD</t>
  </si>
  <si>
    <t>Julier Okyere</t>
  </si>
  <si>
    <t>Juma Kambi Jogi</t>
  </si>
  <si>
    <t>Justice Yin</t>
  </si>
  <si>
    <t>HENRY KABANDA</t>
  </si>
  <si>
    <t>Elias Kaduwa</t>
  </si>
  <si>
    <t>WILLIAM KADUMBULA</t>
  </si>
  <si>
    <t>KAMOGA HERMAN HERMAN</t>
  </si>
  <si>
    <t>HENRY KAHUNDE</t>
  </si>
  <si>
    <t>Kato Kimera</t>
  </si>
  <si>
    <t>ESTHER WAIRIMU KAMAU</t>
  </si>
  <si>
    <t>EMMANUEL KAMALIZENI</t>
  </si>
  <si>
    <t>Gibrilla kamara</t>
  </si>
  <si>
    <t>John Kamara</t>
  </si>
  <si>
    <t>MORAS. KAMAL..</t>
  </si>
  <si>
    <t>STEVEN KANYESIGYE</t>
  </si>
  <si>
    <t>johnpaul Karugaba</t>
  </si>
  <si>
    <t>KASASA ABDUL</t>
  </si>
  <si>
    <t>FRANCIS KASOBYA</t>
  </si>
  <si>
    <t>John Katamba</t>
  </si>
  <si>
    <t>KATO JAVIIRA</t>
  </si>
  <si>
    <t>Kawenja Ahmed</t>
  </si>
  <si>
    <t>REUBEN KEIZO KISEMBO</t>
  </si>
  <si>
    <t>Kenneth Nayebare</t>
  </si>
  <si>
    <t>TANVEER KHAN</t>
  </si>
  <si>
    <t>EVELYN KIBAGE</t>
  </si>
  <si>
    <t>FRIDAH KIMUNJOS</t>
  </si>
  <si>
    <t>YAHAYA KINTU</t>
  </si>
  <si>
    <t>Hillary kiprop kipngetich</t>
  </si>
  <si>
    <t>KIVUNBI ANTONY LUTAAYA</t>
  </si>
  <si>
    <t>ABDU KIWANUKA</t>
  </si>
  <si>
    <t>ABIN JOSE</t>
  </si>
  <si>
    <t>Carlson Esah Kendang</t>
  </si>
  <si>
    <t>grace kodua</t>
  </si>
  <si>
    <t>FRANCIS KOJO ACHEAMPONG</t>
  </si>
  <si>
    <t>Abel Kombat</t>
  </si>
  <si>
    <t>WILFRIED KOUNGOU</t>
  </si>
  <si>
    <t>KEVIN SSEKALEGGA</t>
  </si>
  <si>
    <t>SWAMADU KIRYA</t>
  </si>
  <si>
    <t>ANDREWS APPIAH KUBI</t>
  </si>
  <si>
    <t>Kudakwashe Pinjisi</t>
  </si>
  <si>
    <t>Anusha Kukulagoda Ullege</t>
  </si>
  <si>
    <t>MIKA KULE</t>
  </si>
  <si>
    <t>Caroline Wanja Kungu</t>
  </si>
  <si>
    <t>NORAH KULUDHI</t>
  </si>
  <si>
    <t>Min Khant</t>
  </si>
  <si>
    <t>KYEM STEPHEN EBENEZER</t>
  </si>
  <si>
    <t>Late Lawson</t>
  </si>
  <si>
    <t>Lamissi Abatala</t>
  </si>
  <si>
    <t>Dorcas Larteley Lartey</t>
  </si>
  <si>
    <t>Leeynteng Marienette</t>
  </si>
  <si>
    <t>TANAKA NYAMVURA</t>
  </si>
  <si>
    <t>FC Lead</t>
  </si>
  <si>
    <t>LEONARD KWAMOGHA</t>
  </si>
  <si>
    <t>Andrew Ssebuggwawo</t>
  </si>
  <si>
    <t>LYDIA WANGARI WANJIKU</t>
  </si>
  <si>
    <t>MARTHA APOLOT</t>
  </si>
  <si>
    <t>Unnikrishnan Valiyaparambil Madhavan</t>
  </si>
  <si>
    <t>PAUL MAGEMBE</t>
  </si>
  <si>
    <t>Florence Ottilia Tsitsi Makamure</t>
  </si>
  <si>
    <t>malemuhg</t>
  </si>
  <si>
    <t>Muhammed Male</t>
  </si>
  <si>
    <t>MALINGUMU JACKSON</t>
  </si>
  <si>
    <t>FRANCIS MAMBWE</t>
  </si>
  <si>
    <t>Flora Nde Mambo</t>
  </si>
  <si>
    <t>Lilac Mangondili</t>
  </si>
  <si>
    <t>Kelly Marah</t>
  </si>
  <si>
    <t>margdufi</t>
  </si>
  <si>
    <t>Mariette Gran</t>
  </si>
  <si>
    <t>Marvinge Akanang</t>
  </si>
  <si>
    <t>MARY MUTIO WAUSI</t>
  </si>
  <si>
    <t>Kashif Masih</t>
  </si>
  <si>
    <t>Thumelo Ethan Mathe</t>
  </si>
  <si>
    <t>Maureen Chebet Rono</t>
  </si>
  <si>
    <t>MARION CONTEH</t>
  </si>
  <si>
    <t>MAXMILLILA JERUTO</t>
  </si>
  <si>
    <t>Mrithul Maxy</t>
  </si>
  <si>
    <t>Claudette Mbeh</t>
  </si>
  <si>
    <t>Moniya Bockarie</t>
  </si>
  <si>
    <t>Rogers Mbvira Pfouma</t>
  </si>
  <si>
    <t>Gwendoline Mdutshulwa</t>
  </si>
  <si>
    <t>Confidence Mensah</t>
  </si>
  <si>
    <t>Mercy Masuka</t>
  </si>
  <si>
    <t>SYLVIA JELAGAT MESWO</t>
  </si>
  <si>
    <t>Bawa Michael</t>
  </si>
  <si>
    <t>MICHELLE NAMACHANJA MUSUNGU</t>
  </si>
  <si>
    <t>Min Khine</t>
  </si>
  <si>
    <t>Mohamed Ghazy</t>
  </si>
  <si>
    <t>Mohamed S Kamara</t>
  </si>
  <si>
    <t>IDDRISS MOHAMMED</t>
  </si>
  <si>
    <t>MOKA KWEDI</t>
  </si>
  <si>
    <t>MATOVU MOHAMMAD</t>
  </si>
  <si>
    <t>Moses Mukisa</t>
  </si>
  <si>
    <t>SELVA MOSAS</t>
  </si>
  <si>
    <t>KIIZA MOSES</t>
  </si>
  <si>
    <t>MOHAMMED SHAREEF KUTTILA</t>
  </si>
  <si>
    <t>Prep</t>
  </si>
  <si>
    <t>Alex Mugabe</t>
  </si>
  <si>
    <t>ANDREW MUGISHA</t>
  </si>
  <si>
    <t>Richard Mugisha</t>
  </si>
  <si>
    <t>MUHANGI RODGERS</t>
  </si>
  <si>
    <t>Waseem Haider</t>
  </si>
  <si>
    <t>Muhammad Irfan</t>
  </si>
  <si>
    <t>MUKAILA KASSIM</t>
  </si>
  <si>
    <t>Musa Kakooza</t>
  </si>
  <si>
    <t>AYUBU MUKAMA</t>
  </si>
  <si>
    <t>IVAN MULIIKA</t>
  </si>
  <si>
    <t>MONICA MUENI MUTUA</t>
  </si>
  <si>
    <t>MUNIINA IVAN</t>
  </si>
  <si>
    <t>Naserian Naiponi Murdaa</t>
  </si>
  <si>
    <t>Raphael Musah</t>
  </si>
  <si>
    <t>Musa Mwebe</t>
  </si>
  <si>
    <t>Eriya Musoke</t>
  </si>
  <si>
    <t>ISMAIL THEKKE MUSTHAFA</t>
  </si>
  <si>
    <t>FAHAD MUWONGE</t>
  </si>
  <si>
    <t>Samwel Mwangi Kamau</t>
  </si>
  <si>
    <t>JANE MWIIRO</t>
  </si>
  <si>
    <t>Aung Myat</t>
  </si>
  <si>
    <t>NABASA ERIAH</t>
  </si>
  <si>
    <t>Isaac Nabongo</t>
  </si>
  <si>
    <t>SIMON NAGWAKA</t>
  </si>
  <si>
    <t>Sarah Namakula</t>
  </si>
  <si>
    <t>Lillian Nanziri</t>
  </si>
  <si>
    <t>Saw Nar</t>
  </si>
  <si>
    <t>JISHNU BALAKRISHNAN</t>
  </si>
  <si>
    <t>SILETHEMBA NCUBE</t>
  </si>
  <si>
    <t>Shams Ndagire</t>
  </si>
  <si>
    <t>Nehemiah Jaryee</t>
  </si>
  <si>
    <t>Tofik Negash</t>
  </si>
  <si>
    <t>Cosma Ngabirano</t>
  </si>
  <si>
    <t>Cicilia Wairimu Ngethe</t>
  </si>
  <si>
    <t>GRACIOUS PAMHWANYA NYIRENDA</t>
  </si>
  <si>
    <t>Mary  Wambui Nguru</t>
  </si>
  <si>
    <t>Solange Ngwemukum</t>
  </si>
  <si>
    <t>NIWARINDA JAMES</t>
  </si>
  <si>
    <t>koudous abdel</t>
  </si>
  <si>
    <t>JOHNSON JOMAN</t>
  </si>
  <si>
    <t>LILIAN NJUGUNA</t>
  </si>
  <si>
    <t>Ndutu Mbella Gilbert</t>
  </si>
  <si>
    <t>Akullu Noreen</t>
  </si>
  <si>
    <t>NOUFAL FAZILUDEEN</t>
  </si>
  <si>
    <t>Mohammad Rahaman</t>
  </si>
  <si>
    <t>Noemi Tongo Posas</t>
  </si>
  <si>
    <t>Nureni Salifu</t>
  </si>
  <si>
    <t>NIVAH MORAA NYABUTO</t>
  </si>
  <si>
    <t>NOAH NYASHA BUNU</t>
  </si>
  <si>
    <t>Zacharia Nyaosi Nyang</t>
  </si>
  <si>
    <t>Ei Nyein</t>
  </si>
  <si>
    <t>Fridah Kwamboka Nyakweba</t>
  </si>
  <si>
    <t>Patson Nyikadzino</t>
  </si>
  <si>
    <t>Nyasha Millicent Munemo</t>
  </si>
  <si>
    <t>Muhammad Farhan Afzal</t>
  </si>
  <si>
    <t>MAXWELL OFORI</t>
  </si>
  <si>
    <t>EDWARD KISAKYE</t>
  </si>
  <si>
    <t>CHARLES OKRAH</t>
  </si>
  <si>
    <t>Jeevan Kumar</t>
  </si>
  <si>
    <t>Onacis Brew</t>
  </si>
  <si>
    <t>Emmanuel Gyamfi Opoku</t>
  </si>
  <si>
    <t>Sanjana Masih</t>
  </si>
  <si>
    <t>Richmond Osei</t>
  </si>
  <si>
    <t>Joseph Osei</t>
  </si>
  <si>
    <t>Emmanuel Otoo</t>
  </si>
  <si>
    <t>VISHNURAJ RAJAN</t>
  </si>
  <si>
    <t>Owen Babigumira</t>
  </si>
  <si>
    <t>EVELYN OWUSUA MENSAH</t>
  </si>
  <si>
    <t>DAVID OWUSU</t>
  </si>
  <si>
    <t>Solomon Owusu</t>
  </si>
  <si>
    <t>KEZIAH OYE OYE</t>
  </si>
  <si>
    <t>PRINCE AMO ESSEL</t>
  </si>
  <si>
    <t>David Adom</t>
  </si>
  <si>
    <t>Peter Magezi</t>
  </si>
  <si>
    <t>Phumuzile Ndlovu</t>
  </si>
  <si>
    <t>Polycarp Frimpong</t>
  </si>
  <si>
    <t>Posible Jingo</t>
  </si>
  <si>
    <t>PRADEEP GUPTA</t>
  </si>
  <si>
    <t>prasadop</t>
  </si>
  <si>
    <t>prenukap</t>
  </si>
  <si>
    <t>RENUKA PRASANNA P</t>
  </si>
  <si>
    <t>umaghas</t>
  </si>
  <si>
    <t>Vendor returns</t>
  </si>
  <si>
    <t>Vendor Returns</t>
  </si>
  <si>
    <t>Prince Oheneba Jackson</t>
  </si>
  <si>
    <t>Sharon Cherono Psaima</t>
  </si>
  <si>
    <t>purakkal</t>
  </si>
  <si>
    <t>Muhammed Faisal</t>
  </si>
  <si>
    <t>Pyae Maung</t>
  </si>
  <si>
    <t>Zamurd Abbas</t>
  </si>
  <si>
    <t>CARINTINE TAMPA</t>
  </si>
  <si>
    <t>Khin Me Ko</t>
  </si>
  <si>
    <t>Michael Tutu</t>
  </si>
  <si>
    <t>ASANTHE NAMACHA</t>
  </si>
  <si>
    <t>Lloyd Quaye</t>
  </si>
  <si>
    <t>RAHAN RAJEEVAN</t>
  </si>
  <si>
    <t>rajughim</t>
  </si>
  <si>
    <t>Raju Ghimire</t>
  </si>
  <si>
    <t>Regina Kumi</t>
  </si>
  <si>
    <t>REJINA  ABA ANNAN</t>
  </si>
  <si>
    <t>Richmond Nyame</t>
  </si>
  <si>
    <t>Richard Torach</t>
  </si>
  <si>
    <t>MARK KATUMWA</t>
  </si>
  <si>
    <t>Rohit Mundakkalil</t>
  </si>
  <si>
    <t>AMBILIA JEROTICH ROP</t>
  </si>
  <si>
    <t>Ronald Ssebukyu</t>
  </si>
  <si>
    <t>Rose Adams</t>
  </si>
  <si>
    <t>Ronald Ssemanda</t>
  </si>
  <si>
    <t>Ruth Eshun</t>
  </si>
  <si>
    <t>RUTH JEPKEMBOI</t>
  </si>
  <si>
    <t>rveetil</t>
  </si>
  <si>
    <t>Rafeek Theruvathveettil</t>
  </si>
  <si>
    <t>ROBERT COLEMAN</t>
  </si>
  <si>
    <t>AVINASH SAH</t>
  </si>
  <si>
    <t>Margretta Saytue</t>
  </si>
  <si>
    <t>Sandra Namara</t>
  </si>
  <si>
    <t>SARSHAN CHARLES</t>
  </si>
  <si>
    <t>Tino Mangottil Scaria</t>
  </si>
  <si>
    <t>Sedoline Bakoh</t>
  </si>
  <si>
    <t>Senzo Ncube</t>
  </si>
  <si>
    <t>Shafik Sentongo</t>
  </si>
  <si>
    <t>Grace Serwaa</t>
  </si>
  <si>
    <t>MOHAMMAD SHAHID</t>
  </si>
  <si>
    <t>SHARIFU ALI MUGWANYA</t>
  </si>
  <si>
    <t>RABIN SHRESTHA</t>
  </si>
  <si>
    <t>SIMON ASIIMWE</t>
  </si>
  <si>
    <t>IDRISSA SILLAH</t>
  </si>
  <si>
    <t>Selina Kyerewaa</t>
  </si>
  <si>
    <t>smuhama</t>
  </si>
  <si>
    <t>Mike Ssaabwe</t>
  </si>
  <si>
    <t>GILBERT SSEMBOGGA</t>
  </si>
  <si>
    <t>REAGAN SSEMBAJJWE</t>
  </si>
  <si>
    <t>SSERUKEERA RONALD</t>
  </si>
  <si>
    <t>ADAM SSERUTUKA</t>
  </si>
  <si>
    <t>QURAISH SSEMATIMBA</t>
  </si>
  <si>
    <t>Stephen Tante Suh</t>
  </si>
  <si>
    <t>SONU SUDHA</t>
  </si>
  <si>
    <t>sundarad</t>
  </si>
  <si>
    <t>Dhakshinamoorthy Sundaramoorthy</t>
  </si>
  <si>
    <t>Tabitha Monica Atinde</t>
  </si>
  <si>
    <t>Tabi Tabi</t>
  </si>
  <si>
    <t>TADEO KIZITO</t>
  </si>
  <si>
    <t>Daniel Kweku Tamah</t>
  </si>
  <si>
    <t>MAWANDA ANDREW KASAGGA</t>
  </si>
  <si>
    <t>Tanaka Shantel Mbawa</t>
  </si>
  <si>
    <t>Immaculate Tangu</t>
  </si>
  <si>
    <t>Tashinga Dumba</t>
  </si>
  <si>
    <t>tckinuth</t>
  </si>
  <si>
    <t>Caroline Wachera Kinuthia</t>
  </si>
  <si>
    <t>thattyod</t>
  </si>
  <si>
    <t>Sarang Thattyodan</t>
  </si>
  <si>
    <t>SANJU THOMAS</t>
  </si>
  <si>
    <t>Theophilus Torgbor</t>
  </si>
  <si>
    <t>Saidu Thullah</t>
  </si>
  <si>
    <t>TOM TUHAISE</t>
  </si>
  <si>
    <t>Ajenical Tucker</t>
  </si>
  <si>
    <t>TUMUSIIME FRANK</t>
  </si>
  <si>
    <t>Isha Turay</t>
  </si>
  <si>
    <t>KATE TWENEWAA</t>
  </si>
  <si>
    <t>COLLINS TWINAMASIKO</t>
  </si>
  <si>
    <t>Sheila Akatukunda</t>
  </si>
  <si>
    <t>JOSHUA STANLEY DEGLE</t>
  </si>
  <si>
    <t>Asad Ullah</t>
  </si>
  <si>
    <t>Steve Mbugua Maina</t>
  </si>
  <si>
    <t>TRAICY CHEBET MAINA</t>
  </si>
  <si>
    <t>BUGGO LAWRENCE</t>
  </si>
  <si>
    <t>vdelacyr</t>
  </si>
  <si>
    <t>MUHAMMED VEETTIL</t>
  </si>
  <si>
    <t>VENICK KEMUMA MOKUA</t>
  </si>
  <si>
    <t>VICTORIA QUAYSON</t>
  </si>
  <si>
    <t>VINCENT PHIRI</t>
  </si>
  <si>
    <t>VISHNU DASAN</t>
  </si>
  <si>
    <t>Vivian Chepchumba Bomet</t>
  </si>
  <si>
    <t>Aminatu Mustapha</t>
  </si>
  <si>
    <t>SADIQ MOHAMMED</t>
  </si>
  <si>
    <t>Wallace Agyemang Tuffour</t>
  </si>
  <si>
    <t>Noah Walt Kwaku Amoaben</t>
  </si>
  <si>
    <t>JUSTUS WASSWA KAKULU</t>
  </si>
  <si>
    <t>Grace Chido Nhau</t>
  </si>
  <si>
    <t>GORDON WIAFE</t>
  </si>
  <si>
    <t>William Singara</t>
  </si>
  <si>
    <t>WILFRED WOODE BROWN</t>
  </si>
  <si>
    <t>Winston Ashcroft</t>
  </si>
  <si>
    <t>WILLIAM MASOLE</t>
  </si>
  <si>
    <t>Abdul-Aziz Oppong</t>
  </si>
  <si>
    <t>AIJUKA ELIYA</t>
  </si>
  <si>
    <t>SAMUEL AWUNI</t>
  </si>
  <si>
    <t>Bright Bonah</t>
  </si>
  <si>
    <t>James Yiga</t>
  </si>
  <si>
    <t>Yao Pacome Koffi</t>
  </si>
  <si>
    <t>Operations Lead</t>
  </si>
  <si>
    <t>Joseph Kwadwo</t>
  </si>
  <si>
    <t>CYNTHIA JEPKOSGEI ROTICH</t>
  </si>
  <si>
    <t>Sheila jepchumba Yator</t>
  </si>
  <si>
    <t>ABDALLAH KASSIM</t>
  </si>
  <si>
    <t>NATHAN MBUSA</t>
  </si>
  <si>
    <t>Warehouse deals</t>
  </si>
  <si>
    <t>MARY ACHEAMPONG</t>
  </si>
  <si>
    <t>SAMUEL AWINIMI ADOMBILLA</t>
  </si>
  <si>
    <t>DANIEL KWABENA ADOMA</t>
  </si>
  <si>
    <t>Emmanuel Agyei</t>
  </si>
  <si>
    <t>Gideon Amoah</t>
  </si>
  <si>
    <t>MENA_UAE_AMZL</t>
  </si>
  <si>
    <t>Sheila Ampene</t>
  </si>
  <si>
    <t>Alexandro Posas</t>
  </si>
  <si>
    <t>ASHIRAF GIZAZA</t>
  </si>
  <si>
    <t>Gifty Dadzie</t>
  </si>
  <si>
    <t>Dennis Cutanda</t>
  </si>
  <si>
    <t>Logistics Assistant</t>
  </si>
  <si>
    <t>GODFRED KWAKU NSIAH</t>
  </si>
  <si>
    <t>Derick Lacap Dayrit</t>
  </si>
  <si>
    <t>Ayonghe Hanson</t>
  </si>
  <si>
    <t>VINCENT ASHITEY</t>
  </si>
  <si>
    <t>SREEKUTTAN JANARDHANAN</t>
  </si>
  <si>
    <t>Jemuel sanchez Cortez</t>
  </si>
  <si>
    <t>Jeniffer Wanjiku Gichuhi</t>
  </si>
  <si>
    <t>Junita Tataw</t>
  </si>
  <si>
    <t>Leonard Kofie</t>
  </si>
  <si>
    <t>Muniru Mohammed</t>
  </si>
  <si>
    <t>AHMED RASHID ABDI</t>
  </si>
  <si>
    <t>Steven Billz Otchan</t>
  </si>
  <si>
    <t>CLEMENT OWUSU</t>
  </si>
  <si>
    <t>Roland Geronimo</t>
  </si>
  <si>
    <t>SAHR ELISHA JAMES</t>
  </si>
  <si>
    <t>Esther Senahey</t>
  </si>
  <si>
    <t>Lans Koroma Koroma</t>
  </si>
  <si>
    <t>Morris Tugume</t>
  </si>
  <si>
    <t>Umer Rasheed</t>
  </si>
  <si>
    <t>Francis-Benedict Villaraza</t>
  </si>
  <si>
    <t>WISDOM DELE ACOLATSE</t>
  </si>
  <si>
    <t>aberiaj</t>
  </si>
  <si>
    <t>jennifer aberia</t>
  </si>
  <si>
    <t>Bright Adu Adu</t>
  </si>
  <si>
    <t>adimuham</t>
  </si>
  <si>
    <t>Muhammad Adil</t>
  </si>
  <si>
    <t>Irfan Ali</t>
  </si>
  <si>
    <t>Asca Jemutai</t>
  </si>
  <si>
    <t>GRACE COMMEY</t>
  </si>
  <si>
    <t>ELIASU ABUBAKARI</t>
  </si>
  <si>
    <t>Peter Ellie</t>
  </si>
  <si>
    <t>Emmanuel Fofie</t>
  </si>
  <si>
    <t>JEPHTER TWENE</t>
  </si>
  <si>
    <t>Joshua Mpaulo</t>
  </si>
  <si>
    <t>kialicew</t>
  </si>
  <si>
    <t>Alice Wanjiru Kinyanjui</t>
  </si>
  <si>
    <t>Koranteng Kwaku</t>
  </si>
  <si>
    <t>krafanth</t>
  </si>
  <si>
    <t>Anthony Kraft</t>
  </si>
  <si>
    <t>STEPHEN SEETA</t>
  </si>
  <si>
    <t>Syed Ibrahim ajeem Mohamed Basheer</t>
  </si>
  <si>
    <t>MOHAN JHA</t>
  </si>
  <si>
    <t>MUBIRU RAJESHI</t>
  </si>
  <si>
    <t>SHOAIB SHAUKAT MUKRI</t>
  </si>
  <si>
    <t>PAULINE SAWERIA WANGU MURIITHI</t>
  </si>
  <si>
    <t>MARTIN MWANGU</t>
  </si>
  <si>
    <t>MARY NAMUTEBI</t>
  </si>
  <si>
    <t>Orbes Dela Pane</t>
  </si>
  <si>
    <t>Abraham Oppong</t>
  </si>
  <si>
    <t>Innocent Otim</t>
  </si>
  <si>
    <t>Myat Paing</t>
  </si>
  <si>
    <t>Richard Dadzie</t>
  </si>
  <si>
    <t>mbalu sumah</t>
  </si>
  <si>
    <t>K H</t>
  </si>
  <si>
    <t>IDDRISU NUHU</t>
  </si>
  <si>
    <t>IN-DIRECT</t>
  </si>
  <si>
    <t>Norman Ponce</t>
  </si>
  <si>
    <t>Jayson Tunay</t>
  </si>
  <si>
    <t>Mohammad Anas Mohammad Habeeb</t>
  </si>
  <si>
    <t>HR Assistant (TEMP)</t>
  </si>
  <si>
    <t>ARATHI KARICHERY</t>
  </si>
  <si>
    <t>Varies</t>
  </si>
  <si>
    <t>ASHIF AHAMED</t>
  </si>
  <si>
    <t>Anu Damodaran</t>
  </si>
  <si>
    <t>Elizbeth Akuoko</t>
  </si>
  <si>
    <t>Fairoose khader</t>
  </si>
  <si>
    <t>Abdul Khwaja</t>
  </si>
  <si>
    <t>Muhammad Usman</t>
  </si>
  <si>
    <t>Naved Khan Maqdoom khan</t>
  </si>
  <si>
    <t>ALLYZA ASHLEY SALUDO DIMAFELIX</t>
  </si>
  <si>
    <t>Sheikh Muhammad Shameer</t>
  </si>
  <si>
    <t>TONY THOMAS JOSEPH</t>
  </si>
  <si>
    <t>Delivery Station Assoc (TEMP)</t>
  </si>
  <si>
    <t>MEHTHAB KIZHAKAYIL KARABIL</t>
  </si>
  <si>
    <t>Muhammad khalid</t>
  </si>
  <si>
    <t>TimeOff_ARE_OPS_PaidSickLeave</t>
  </si>
  <si>
    <t>TimeOff_ARE_OPS_AnnualLeave</t>
  </si>
  <si>
    <t>Muhammad Zahid Khan Abdul Sattar</t>
  </si>
  <si>
    <t>Muhammad Umair</t>
  </si>
  <si>
    <t>Nagabhushanam Malladi</t>
  </si>
  <si>
    <t>TimeOff_ARE_OPS_SocialLeave</t>
  </si>
  <si>
    <t>ABHITH BABU</t>
  </si>
  <si>
    <t>Carry Forwarded Annual Leave</t>
  </si>
  <si>
    <t>YAKUBU ABONEKA</t>
  </si>
  <si>
    <t>Joab Amanya</t>
  </si>
  <si>
    <t>Bushira Nassonko</t>
  </si>
  <si>
    <t>CHARLES OSEI-POKU</t>
  </si>
  <si>
    <t>DANIEL ABU AKPARIBO</t>
  </si>
  <si>
    <t>Derrick Kiwanuka</t>
  </si>
  <si>
    <t>EMMANUEL BROBBEY</t>
  </si>
  <si>
    <t>KIYEMBA FAIZAL</t>
  </si>
  <si>
    <t>Farhan Valappil</t>
  </si>
  <si>
    <t>Tabitha Wanjira Gitau</t>
  </si>
  <si>
    <t>Jane wangui wambui</t>
  </si>
  <si>
    <t>Jearic Cruz</t>
  </si>
  <si>
    <t>GLORY AKUMAWAH</t>
  </si>
  <si>
    <t>Patience Nganje Joso</t>
  </si>
  <si>
    <t>PAUL LANSHA</t>
  </si>
  <si>
    <t>CONGRATES NDANZE</t>
  </si>
  <si>
    <t>Noeline Nuck Ayong</t>
  </si>
  <si>
    <t>Nyan Htet</t>
  </si>
  <si>
    <t>Prince Nyanson</t>
  </si>
  <si>
    <t>MAMUDU KASSIM</t>
  </si>
  <si>
    <t>PETER  MWAKUNI CHIKOZDA</t>
  </si>
  <si>
    <t>Sharon Shingirirai Kamhuru</t>
  </si>
  <si>
    <t>Yamin Soe</t>
  </si>
  <si>
    <t>Sandrta Kasozi</t>
  </si>
  <si>
    <t>SHAFIK NDAWULA</t>
  </si>
  <si>
    <t>STEPHEN NYADU OFORI</t>
  </si>
  <si>
    <t>CHARLES OSEI</t>
  </si>
  <si>
    <t>UMARU MUSA MUBI</t>
  </si>
  <si>
    <t>Raphael Aboagye</t>
  </si>
  <si>
    <t>Compassionate &amp; Bereavement – Spouse</t>
  </si>
  <si>
    <t>Loss of Pay</t>
  </si>
  <si>
    <t>Stella Nyarko Asare</t>
  </si>
  <si>
    <t>Sick Leave</t>
  </si>
  <si>
    <t>VAJEER MOHAMED.A</t>
  </si>
  <si>
    <t>Anupriya Kalaiselvan</t>
  </si>
  <si>
    <t>Prince Adusah</t>
  </si>
  <si>
    <t>Christiana Boatemaa Asamoah</t>
  </si>
  <si>
    <t>Dumse Mannette Keng</t>
  </si>
  <si>
    <t>First Mupetiwa</t>
  </si>
  <si>
    <t>Goodluck Eugen Shiyo</t>
  </si>
  <si>
    <t>Joseph Gana Dohmovat</t>
  </si>
  <si>
    <t>Briggs Kabaya</t>
  </si>
  <si>
    <t>Grace manjengwa</t>
  </si>
  <si>
    <t>Sabina Pariyar</t>
  </si>
  <si>
    <t>John Mwaura</t>
  </si>
  <si>
    <t>Gifty Awuah</t>
  </si>
  <si>
    <t>STEPHEN AGYEI</t>
  </si>
  <si>
    <t>VISHNU RAVEENDRAN</t>
  </si>
  <si>
    <t>Lissa Shomuzhanga</t>
  </si>
  <si>
    <t>Column1</t>
  </si>
  <si>
    <t>Column2</t>
  </si>
  <si>
    <t>1 NFTE Terminated</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</si>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</sst>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8">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sz val="9"/>
      <color rgb="FF000000"/>
      <name val="Calibri"/>
      <family val="2"/>
      <scheme val="minor"/>
    </font>
    <font>
      <sz val="11"/>
      <color rgb="FF000000"/>
      <name val="Calibri"/>
      <family val="2"/>
    </font>
    <font>
      <sz val="9"/>
      <color theme="1"/>
      <name val="Aptos Narrow"/>
      <family val="2"/>
    </font>
    <font>
      <b/>
      <sz val="11"/>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
      <patternFill patternType="solid">
        <fgColor rgb="FFFFC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5" fillId="0" borderId="0" applyFont="0" applyFill="0" applyBorder="0" applyAlignment="0" applyProtection="0"/>
  </cellStyleXfs>
  <cellXfs count="169">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16" fillId="0" borderId="1" xfId="5" applyNumberFormat="1" applyFont="1" applyFill="1" applyBorder="1" applyAlignment="1">
      <alignment horizontal="center" vertical="center"/>
    </xf>
    <xf numFmtId="1" fontId="16" fillId="0" borderId="1" xfId="1" applyNumberFormat="1" applyFont="1" applyFill="1" applyBorder="1" applyAlignment="1">
      <alignment horizontal="center" vertical="center"/>
    </xf>
    <xf numFmtId="43" fontId="16" fillId="0" borderId="1" xfId="5" applyFont="1" applyFill="1" applyBorder="1" applyAlignment="1">
      <alignment horizontal="center" vertical="center"/>
    </xf>
    <xf numFmtId="14" fontId="4" fillId="8" borderId="5"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0" fontId="2" fillId="0" borderId="0" xfId="1" applyNumberFormat="1" applyFont="1" applyAlignment="1">
      <alignment horizontal="center" vertical="center" wrapText="1"/>
    </xf>
    <xf numFmtId="43" fontId="2" fillId="0" borderId="6" xfId="5" applyFont="1" applyBorder="1" applyAlignment="1">
      <alignment horizontal="center" vertical="center" wrapText="1"/>
    </xf>
    <xf numFmtId="2" fontId="10" fillId="0" borderId="1" xfId="0" applyNumberFormat="1" applyFont="1" applyBorder="1" applyAlignment="1">
      <alignment horizontal="center" vertical="center"/>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43" fontId="2" fillId="0" borderId="1" xfId="5"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43" fontId="2" fillId="0" borderId="27" xfId="5" applyFont="1" applyFill="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0" fontId="0" fillId="0" borderId="1" xfId="0" applyBorder="1"/>
    <xf numFmtId="22" fontId="0" fillId="0" borderId="1" xfId="0" applyNumberFormat="1" applyBorder="1"/>
    <xf numFmtId="0" fontId="17" fillId="12" borderId="1" xfId="0" applyFont="1" applyFill="1" applyBorder="1"/>
    <xf numFmtId="0" fontId="2" fillId="0" borderId="1" xfId="1" applyNumberFormat="1" applyFont="1" applyBorder="1" applyAlignment="1">
      <alignment horizontal="center" vertical="center"/>
    </xf>
    <xf numFmtId="0" fontId="2" fillId="0" borderId="0" xfId="1" applyNumberFormat="1" applyFont="1" applyAlignment="1">
      <alignment horizontal="center"/>
    </xf>
    <xf numFmtId="10" fontId="0" fillId="0" borderId="0" xfId="0" applyNumberFormat="1"/>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619">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7030A0"/>
        </patternFill>
      </fill>
    </dxf>
    <dxf>
      <fill>
        <patternFill>
          <bgColor rgb="FFFFC000"/>
        </patternFill>
      </fill>
    </dxf>
    <dxf>
      <fill>
        <patternFill>
          <bgColor rgb="FF7030A0"/>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theme="4" tint="-0.499984740745262"/>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00B0F0"/>
        </patternFill>
      </fill>
    </dxf>
    <dxf>
      <fill>
        <patternFill>
          <bgColor rgb="FF7030A0"/>
        </patternFill>
      </fill>
    </dxf>
    <dxf>
      <fill>
        <patternFill>
          <bgColor theme="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theme="4" tint="-0.499984740745262"/>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theme="0"/>
        </patternFill>
      </fill>
    </dxf>
    <dxf>
      <fill>
        <patternFill>
          <bgColor rgb="FF7030A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7030A0"/>
        </patternFill>
      </fill>
    </dxf>
    <dxf>
      <fill>
        <patternFill>
          <bgColor theme="0"/>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030A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theme="4" tint="-0.499984740745262"/>
        </patternFill>
      </fill>
    </dxf>
    <dxf>
      <fill>
        <patternFill>
          <bgColor theme="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FFFF0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theme="4" tint="-0.499984740745262"/>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FF00"/>
        </patternFill>
      </fill>
    </dxf>
    <dxf>
      <fill>
        <patternFill>
          <bgColor rgb="FF00B0F0"/>
        </patternFill>
      </fill>
    </dxf>
    <dxf>
      <fill>
        <patternFill>
          <bgColor rgb="FF92D050"/>
        </patternFill>
      </fill>
    </dxf>
    <dxf>
      <fill>
        <patternFill>
          <bgColor rgb="FFFFC0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7030A0"/>
        </patternFill>
      </fill>
    </dxf>
    <dxf>
      <fill>
        <patternFill>
          <bgColor theme="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theme="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7030A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FFFF00"/>
        </patternFill>
      </fill>
    </dxf>
    <dxf>
      <fill>
        <patternFill>
          <bgColor rgb="FF00B0F0"/>
        </patternFill>
      </fill>
    </dxf>
    <dxf>
      <fill>
        <patternFill>
          <bgColor rgb="FFFFC000"/>
        </patternFill>
      </fill>
    </dxf>
    <dxf>
      <fill>
        <patternFill>
          <bgColor theme="4" tint="-0.499984740745262"/>
        </patternFill>
      </fill>
    </dxf>
    <dxf>
      <fill>
        <patternFill>
          <bgColor rgb="FF92D05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theme="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618"/>
    </tableStyle>
    <tableStyle name="Table Style 2" pivot="0" count="2" xr9:uid="{18C1CFA2-D327-418D-9CE3-705B1B857C1A}">
      <tableStyleElement type="headerRow" dxfId="617"/>
      <tableStyleElement type="firstRowStripe" dxfId="616"/>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Shared%20With%20Me\AUH1\AUH%20HC%20list\2026\Sept\AUH1-0109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hamreh/Downloads/Roster_1788384531598.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hamreh/Downloads/employeeAttendance-AUH1-202609020600-202609030400.csv"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hamreh/Downloads/employeeList-AUH1%20(28).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M vs roster validation"/>
      <sheetName val="HC split"/>
      <sheetName val="Roster"/>
      <sheetName val="Released"/>
      <sheetName val="Adj OFF &amp; Shift Roster changes"/>
      <sheetName val="Transferred"/>
      <sheetName val="Management"/>
      <sheetName val="Termination Types-Reasons"/>
      <sheetName val="Termination codes"/>
    </sheetNames>
    <sheetDataSet>
      <sheetData sheetId="0" refreshError="1"/>
      <sheetData sheetId="1" refreshError="1"/>
      <sheetData sheetId="2">
        <row r="1">
          <cell r="C1" t="str">
            <v>Psoft ID</v>
          </cell>
          <cell r="D1" t="str">
            <v>AmazonID</v>
          </cell>
          <cell r="E1" t="str">
            <v>Employee Name</v>
          </cell>
          <cell r="F1" t="str">
            <v>Employment Type</v>
          </cell>
          <cell r="G1" t="str">
            <v>Country</v>
          </cell>
          <cell r="H1" t="str">
            <v>Building</v>
          </cell>
          <cell r="I1" t="str">
            <v>LOB</v>
          </cell>
          <cell r="J1" t="str">
            <v>Cost Center</v>
          </cell>
          <cell r="K1" t="str">
            <v>Shift</v>
          </cell>
          <cell r="L1" t="str">
            <v>Shift Difference</v>
          </cell>
          <cell r="M1" t="str">
            <v>OFF1</v>
          </cell>
          <cell r="N1" t="str">
            <v>OFF2</v>
          </cell>
          <cell r="O1" t="str">
            <v>Job Title</v>
          </cell>
          <cell r="P1" t="str">
            <v>Department</v>
          </cell>
          <cell r="Q1" t="str">
            <v>Type</v>
          </cell>
          <cell r="R1" t="str">
            <v>3P</v>
          </cell>
          <cell r="S1" t="str">
            <v>Line Manager Login</v>
          </cell>
          <cell r="T1" t="str">
            <v>Line Manager</v>
          </cell>
          <cell r="U1" t="str">
            <v>Critical /Non-Critical</v>
          </cell>
          <cell r="V1" t="str">
            <v>Remarks</v>
          </cell>
          <cell r="W1" t="str">
            <v>DOJ</v>
          </cell>
          <cell r="X1" t="str">
            <v>Process Path</v>
          </cell>
          <cell r="Y1" t="str">
            <v>Birthday Month</v>
          </cell>
          <cell r="Z1" t="str">
            <v>Working Hours</v>
          </cell>
          <cell r="AA1" t="str">
            <v>Gender</v>
          </cell>
          <cell r="AB1" t="str">
            <v>Tshirt Size</v>
          </cell>
          <cell r="AC1" t="str">
            <v>Jobl evel</v>
          </cell>
          <cell r="AD1" t="str">
            <v>Tenure end</v>
          </cell>
          <cell r="AE1" t="str">
            <v>Pickup point</v>
          </cell>
          <cell r="AF1" t="str">
            <v>Phone number</v>
          </cell>
          <cell r="AG1" t="str">
            <v>Email address</v>
          </cell>
          <cell r="AH1" t="str">
            <v>Home county</v>
          </cell>
          <cell r="AI1" t="str">
            <v>Religion</v>
          </cell>
        </row>
        <row r="2">
          <cell r="C2">
            <v>206875258</v>
          </cell>
          <cell r="D2" t="str">
            <v>bakabdal</v>
          </cell>
          <cell r="E2" t="str">
            <v>ABDALLAH ABDALLAH ISSA</v>
          </cell>
          <cell r="F2" t="str">
            <v>Temporary</v>
          </cell>
          <cell r="G2" t="str">
            <v>UAE</v>
          </cell>
          <cell r="H2" t="str">
            <v>AUH1</v>
          </cell>
          <cell r="I2" t="str">
            <v>FC</v>
          </cell>
          <cell r="J2">
            <v>1299</v>
          </cell>
          <cell r="K2" t="str">
            <v>Day Shift</v>
          </cell>
          <cell r="L2" t="str">
            <v>NA</v>
          </cell>
          <cell r="M2" t="str">
            <v>Sunday</v>
          </cell>
          <cell r="N2" t="str">
            <v>Monday</v>
          </cell>
          <cell r="O2" t="str">
            <v>Warehouse Associate 8W</v>
          </cell>
          <cell r="P2" t="str">
            <v>CRET</v>
          </cell>
          <cell r="Q2" t="str">
            <v>Direct</v>
          </cell>
          <cell r="R2" t="str">
            <v>Dulsco</v>
          </cell>
          <cell r="S2" t="str">
            <v>aanso</v>
          </cell>
          <cell r="T2" t="str">
            <v>Sohail,Anis</v>
          </cell>
          <cell r="U2" t="str">
            <v>Non-Critical</v>
          </cell>
          <cell r="W2">
            <v>46051</v>
          </cell>
          <cell r="X2" t="str">
            <v>Customer Returns</v>
          </cell>
          <cell r="Y2" t="str">
            <v>June</v>
          </cell>
          <cell r="Z2" t="str">
            <v xml:space="preserve">9 Hours </v>
          </cell>
          <cell r="AA2" t="str">
            <v>Male</v>
          </cell>
          <cell r="AC2">
            <v>99</v>
          </cell>
          <cell r="AE2" t="str">
            <v>Dulsco Al Razeen Camp Abu Dubai</v>
          </cell>
          <cell r="AF2">
            <v>589937464</v>
          </cell>
          <cell r="AG2" t="str">
            <v>abduallahbakari266@gmail.com</v>
          </cell>
          <cell r="AH2" t="str">
            <v>TANZANIA</v>
          </cell>
          <cell r="AI2" t="e">
            <v>#N/A</v>
          </cell>
        </row>
        <row r="3">
          <cell r="C3">
            <v>206873715</v>
          </cell>
          <cell r="D3" t="str">
            <v>zkasabda</v>
          </cell>
          <cell r="E3" t="str">
            <v xml:space="preserve">ABDALLAH KASSIM </v>
          </cell>
          <cell r="F3" t="str">
            <v>Temporary</v>
          </cell>
          <cell r="G3" t="str">
            <v>UAE</v>
          </cell>
          <cell r="H3" t="str">
            <v>AUH1</v>
          </cell>
          <cell r="I3" t="str">
            <v>FC</v>
          </cell>
          <cell r="J3">
            <v>1299</v>
          </cell>
          <cell r="K3" t="str">
            <v>Day Shift</v>
          </cell>
          <cell r="L3" t="str">
            <v>NA</v>
          </cell>
          <cell r="M3" t="str">
            <v>Saturday</v>
          </cell>
          <cell r="N3" t="str">
            <v>Sunday</v>
          </cell>
          <cell r="O3" t="str">
            <v>Warehouse Associate 8W</v>
          </cell>
          <cell r="P3" t="str">
            <v>CRET</v>
          </cell>
          <cell r="Q3" t="str">
            <v>Direct</v>
          </cell>
          <cell r="R3" t="str">
            <v>Dulsco</v>
          </cell>
          <cell r="S3" t="str">
            <v>aanso</v>
          </cell>
          <cell r="T3" t="str">
            <v>Sohail,Anis</v>
          </cell>
          <cell r="U3" t="str">
            <v>Non-Critical</v>
          </cell>
          <cell r="W3">
            <v>46020</v>
          </cell>
          <cell r="X3" t="str">
            <v>Customer Returns</v>
          </cell>
          <cell r="Y3" t="str">
            <v>May</v>
          </cell>
          <cell r="Z3" t="str">
            <v xml:space="preserve">9 Hours </v>
          </cell>
          <cell r="AA3" t="str">
            <v>Male</v>
          </cell>
          <cell r="AC3">
            <v>99</v>
          </cell>
          <cell r="AE3" t="str">
            <v>Dulsco Al Razeen Camp Abu Dubai</v>
          </cell>
          <cell r="AF3">
            <v>507037542</v>
          </cell>
          <cell r="AG3" t="str">
            <v>kassimabdullah403@gmail.com</v>
          </cell>
          <cell r="AH3" t="str">
            <v>UGANDA</v>
          </cell>
          <cell r="AI3" t="str">
            <v>Muslim</v>
          </cell>
        </row>
        <row r="4">
          <cell r="C4">
            <v>203679309</v>
          </cell>
          <cell r="D4" t="str">
            <v>njitaria</v>
          </cell>
          <cell r="E4" t="str">
            <v>Abdel Koudous Njitari Mah</v>
          </cell>
          <cell r="F4" t="str">
            <v>Temporary</v>
          </cell>
          <cell r="G4" t="str">
            <v>UAE</v>
          </cell>
          <cell r="H4" t="str">
            <v>AUH1</v>
          </cell>
          <cell r="I4" t="str">
            <v>FC</v>
          </cell>
          <cell r="J4">
            <v>1299</v>
          </cell>
          <cell r="K4" t="str">
            <v>Night Shift</v>
          </cell>
          <cell r="L4" t="str">
            <v>NA</v>
          </cell>
          <cell r="M4" t="str">
            <v>Sunday</v>
          </cell>
          <cell r="N4" t="str">
            <v>Monday</v>
          </cell>
          <cell r="O4" t="str">
            <v>Warehouse Associate 12M</v>
          </cell>
          <cell r="P4" t="str">
            <v>CRET</v>
          </cell>
          <cell r="Q4" t="str">
            <v>Direct</v>
          </cell>
          <cell r="R4" t="str">
            <v>Fastlink</v>
          </cell>
          <cell r="S4" t="str">
            <v>aanso</v>
          </cell>
          <cell r="T4" t="str">
            <v>Sohail,Anis</v>
          </cell>
          <cell r="U4" t="str">
            <v>Critical</v>
          </cell>
          <cell r="W4">
            <v>45488</v>
          </cell>
          <cell r="X4" t="str">
            <v>Customer Returns</v>
          </cell>
          <cell r="Y4" t="str">
            <v>March</v>
          </cell>
          <cell r="Z4" t="str">
            <v>9 Hours</v>
          </cell>
          <cell r="AA4" t="str">
            <v>Male</v>
          </cell>
          <cell r="AB4" t="str">
            <v>M</v>
          </cell>
          <cell r="AC4">
            <v>99</v>
          </cell>
          <cell r="AD4">
            <v>45853</v>
          </cell>
          <cell r="AE4" t="str">
            <v>AbuDhabiCentralBusStation(oppositeGrandMillenniumHotel&amp;InfrontofBankofAfrica)</v>
          </cell>
          <cell r="AF4">
            <v>545179765</v>
          </cell>
          <cell r="AG4" t="str">
            <v>koudousmah@gmail.com</v>
          </cell>
          <cell r="AH4" t="str">
            <v>Ghana</v>
          </cell>
          <cell r="AI4" t="str">
            <v>Muslim</v>
          </cell>
        </row>
        <row r="5">
          <cell r="C5">
            <v>204864408</v>
          </cell>
          <cell r="D5" t="str">
            <v>iddabdud</v>
          </cell>
          <cell r="E5" t="str">
            <v>ABDULMALIK IDDRISU</v>
          </cell>
          <cell r="F5" t="str">
            <v>Temporary</v>
          </cell>
          <cell r="G5" t="str">
            <v>UAE</v>
          </cell>
          <cell r="H5" t="str">
            <v>AUH1</v>
          </cell>
          <cell r="I5" t="str">
            <v>FC</v>
          </cell>
          <cell r="J5">
            <v>1299</v>
          </cell>
          <cell r="K5" t="str">
            <v>Night Shift</v>
          </cell>
          <cell r="L5" t="str">
            <v>NA</v>
          </cell>
          <cell r="M5" t="str">
            <v>Sunday</v>
          </cell>
          <cell r="N5" t="str">
            <v>Monday</v>
          </cell>
          <cell r="O5" t="str">
            <v>Warehouse Associate 8W</v>
          </cell>
          <cell r="P5" t="str">
            <v>CRET</v>
          </cell>
          <cell r="Q5" t="str">
            <v>Direct</v>
          </cell>
          <cell r="R5" t="str">
            <v>Dulsco</v>
          </cell>
          <cell r="S5" t="str">
            <v>aanso</v>
          </cell>
          <cell r="T5" t="str">
            <v>Sohail,Anis</v>
          </cell>
          <cell r="U5" t="str">
            <v>Non-Critical</v>
          </cell>
          <cell r="W5">
            <v>45684</v>
          </cell>
          <cell r="X5" t="str">
            <v>Customer Returns</v>
          </cell>
          <cell r="Y5" t="str">
            <v>August</v>
          </cell>
          <cell r="Z5" t="str">
            <v>9 Hours</v>
          </cell>
          <cell r="AA5" t="str">
            <v>Male</v>
          </cell>
          <cell r="AB5" t="str">
            <v>L</v>
          </cell>
          <cell r="AC5">
            <v>99</v>
          </cell>
          <cell r="AD5">
            <v>45740</v>
          </cell>
          <cell r="AE5" t="str">
            <v>DulscoICAD-1BusStop</v>
          </cell>
          <cell r="AH5" t="str">
            <v>Ghana</v>
          </cell>
          <cell r="AI5" t="str">
            <v>Muslim</v>
          </cell>
        </row>
        <row r="6">
          <cell r="C6">
            <v>203800376</v>
          </cell>
          <cell r="D6" t="str">
            <v>kiwanuab</v>
          </cell>
          <cell r="E6" t="str">
            <v>ABDURASHID KIWANUKA</v>
          </cell>
          <cell r="F6" t="str">
            <v>Temporary</v>
          </cell>
          <cell r="G6" t="str">
            <v>UAE</v>
          </cell>
          <cell r="H6" t="str">
            <v>AUH1</v>
          </cell>
          <cell r="I6" t="str">
            <v>FC</v>
          </cell>
          <cell r="J6">
            <v>1299</v>
          </cell>
          <cell r="K6" t="str">
            <v>Day Shift</v>
          </cell>
          <cell r="L6" t="str">
            <v>NA</v>
          </cell>
          <cell r="M6" t="str">
            <v>Wednesday</v>
          </cell>
          <cell r="N6" t="str">
            <v>Thursday</v>
          </cell>
          <cell r="O6" t="str">
            <v>Warehouse Associate 8W</v>
          </cell>
          <cell r="P6" t="str">
            <v>CRET</v>
          </cell>
          <cell r="Q6" t="str">
            <v>Direct</v>
          </cell>
          <cell r="R6" t="str">
            <v>Dulsco</v>
          </cell>
          <cell r="S6" t="str">
            <v>aanso</v>
          </cell>
          <cell r="T6" t="str">
            <v>Sohail,Anis</v>
          </cell>
          <cell r="U6" t="str">
            <v>Non-Critical</v>
          </cell>
          <cell r="W6">
            <v>45516</v>
          </cell>
          <cell r="X6" t="str">
            <v>Customer Returns</v>
          </cell>
          <cell r="Y6" t="str">
            <v>May</v>
          </cell>
          <cell r="Z6" t="str">
            <v>9 Hours</v>
          </cell>
          <cell r="AA6" t="str">
            <v>Male</v>
          </cell>
          <cell r="AB6" t="str">
            <v>NA</v>
          </cell>
          <cell r="AC6">
            <v>99</v>
          </cell>
          <cell r="AD6">
            <v>45572</v>
          </cell>
          <cell r="AE6" t="str">
            <v>DulscoICAD-1BusStop</v>
          </cell>
          <cell r="AF6">
            <v>554681172</v>
          </cell>
          <cell r="AG6" t="str">
            <v>kiwanukaabdurashid@gmail.com</v>
          </cell>
          <cell r="AH6" t="str">
            <v>Uganda</v>
          </cell>
          <cell r="AI6" t="str">
            <v>Muslim</v>
          </cell>
        </row>
        <row r="7">
          <cell r="C7">
            <v>206953791</v>
          </cell>
          <cell r="D7" t="str">
            <v>abubodon</v>
          </cell>
          <cell r="E7" t="str">
            <v>ABUBAKAESWIDIQ ODONGO</v>
          </cell>
          <cell r="F7" t="str">
            <v>Temporary</v>
          </cell>
          <cell r="G7" t="str">
            <v>UAE</v>
          </cell>
          <cell r="H7" t="str">
            <v>AUH1</v>
          </cell>
          <cell r="I7" t="str">
            <v>FC</v>
          </cell>
          <cell r="J7">
            <v>1299</v>
          </cell>
          <cell r="K7" t="str">
            <v>Day Shift</v>
          </cell>
          <cell r="L7" t="str">
            <v>NA</v>
          </cell>
          <cell r="M7" t="str">
            <v>Thursday</v>
          </cell>
          <cell r="N7" t="str">
            <v>Friday</v>
          </cell>
          <cell r="O7" t="str">
            <v>Warehouse Associate 24M</v>
          </cell>
          <cell r="P7" t="str">
            <v>CRET</v>
          </cell>
          <cell r="Q7" t="str">
            <v>Direct</v>
          </cell>
          <cell r="R7" t="str">
            <v>Dulsco</v>
          </cell>
          <cell r="S7" t="str">
            <v>aanso</v>
          </cell>
          <cell r="T7" t="str">
            <v>Sohail,Anis</v>
          </cell>
          <cell r="U7" t="str">
            <v>Non-Critical</v>
          </cell>
          <cell r="W7">
            <v>46048</v>
          </cell>
          <cell r="X7" t="str">
            <v>Customer Returns</v>
          </cell>
          <cell r="Y7" t="str">
            <v>January</v>
          </cell>
          <cell r="Z7" t="str">
            <v>9 Hours</v>
          </cell>
          <cell r="AA7" t="str">
            <v>Male</v>
          </cell>
          <cell r="AC7">
            <v>99</v>
          </cell>
          <cell r="AE7" t="str">
            <v>Dulsco Al Razeen Camp Abu Dubai</v>
          </cell>
          <cell r="AF7">
            <v>567846055</v>
          </cell>
          <cell r="AG7" t="str">
            <v>abubakaeswidiq5@gmail.com</v>
          </cell>
          <cell r="AH7" t="str">
            <v>UGANDA</v>
          </cell>
          <cell r="AI7" t="e">
            <v>#N/A</v>
          </cell>
        </row>
        <row r="8">
          <cell r="C8">
            <v>205608373</v>
          </cell>
          <cell r="D8" t="str">
            <v>tiacquah</v>
          </cell>
          <cell r="E8" t="str">
            <v>ACQUAH TIMOTHY</v>
          </cell>
          <cell r="F8" t="str">
            <v>Temporary</v>
          </cell>
          <cell r="G8" t="str">
            <v>UAE</v>
          </cell>
          <cell r="H8" t="str">
            <v>AUH1</v>
          </cell>
          <cell r="I8" t="str">
            <v>FC</v>
          </cell>
          <cell r="J8">
            <v>1299</v>
          </cell>
          <cell r="K8" t="str">
            <v>Night Shift</v>
          </cell>
          <cell r="L8" t="str">
            <v>NA</v>
          </cell>
          <cell r="M8" t="str">
            <v>Wednesday</v>
          </cell>
          <cell r="N8" t="str">
            <v>Thursday</v>
          </cell>
          <cell r="O8" t="str">
            <v>Warehouse Associate 8W</v>
          </cell>
          <cell r="P8" t="str">
            <v>CRET</v>
          </cell>
          <cell r="Q8" t="str">
            <v>Direct</v>
          </cell>
          <cell r="R8" t="str">
            <v>Dulsco</v>
          </cell>
          <cell r="S8" t="str">
            <v>aanso</v>
          </cell>
          <cell r="T8" t="str">
            <v>Sohail,Anis</v>
          </cell>
          <cell r="W8">
            <v>45845</v>
          </cell>
          <cell r="X8" t="str">
            <v>Customer Returns</v>
          </cell>
          <cell r="Y8" t="str">
            <v>November</v>
          </cell>
          <cell r="Z8" t="str">
            <v>9 Hours</v>
          </cell>
          <cell r="AA8" t="str">
            <v>Male</v>
          </cell>
          <cell r="AB8" t="str">
            <v>XL</v>
          </cell>
          <cell r="AC8">
            <v>99</v>
          </cell>
          <cell r="AD8">
            <v>45901</v>
          </cell>
          <cell r="AE8" t="str">
            <v>DulscoICAD-1BusStop</v>
          </cell>
          <cell r="AF8">
            <v>562157492</v>
          </cell>
          <cell r="AG8" t="str">
            <v>sympathyyhaw13@gmail.com</v>
          </cell>
          <cell r="AH8" t="str">
            <v>Ghana</v>
          </cell>
          <cell r="AI8" t="str">
            <v>Non-Muslim</v>
          </cell>
        </row>
        <row r="9">
          <cell r="C9">
            <v>204869098</v>
          </cell>
          <cell r="D9" t="str">
            <v>rosadamu</v>
          </cell>
          <cell r="E9" t="str">
            <v>Adams,Rose</v>
          </cell>
          <cell r="F9" t="str">
            <v>Temporary</v>
          </cell>
          <cell r="G9" t="str">
            <v>UAE</v>
          </cell>
          <cell r="H9" t="str">
            <v>AUH1</v>
          </cell>
          <cell r="I9" t="str">
            <v>FC</v>
          </cell>
          <cell r="J9">
            <v>1299</v>
          </cell>
          <cell r="K9" t="str">
            <v>Night Shift</v>
          </cell>
          <cell r="L9" t="str">
            <v>NA</v>
          </cell>
          <cell r="M9" t="str">
            <v>Friday</v>
          </cell>
          <cell r="N9" t="str">
            <v>Saturday</v>
          </cell>
          <cell r="O9" t="str">
            <v>Warehouse Associate 8W</v>
          </cell>
          <cell r="P9" t="str">
            <v>CRET</v>
          </cell>
          <cell r="Q9" t="str">
            <v>Direct</v>
          </cell>
          <cell r="R9" t="str">
            <v>Quesscorp</v>
          </cell>
          <cell r="S9" t="str">
            <v>aanso</v>
          </cell>
          <cell r="T9" t="str">
            <v>Sohail,Anis</v>
          </cell>
          <cell r="U9" t="str">
            <v>Non-Critical</v>
          </cell>
          <cell r="W9">
            <v>45691</v>
          </cell>
          <cell r="X9" t="str">
            <v>Customer Returns</v>
          </cell>
          <cell r="Y9" t="str">
            <v>January</v>
          </cell>
          <cell r="Z9" t="str">
            <v>9 Hours</v>
          </cell>
          <cell r="AA9" t="str">
            <v>Female</v>
          </cell>
          <cell r="AB9" t="str">
            <v>M</v>
          </cell>
          <cell r="AC9">
            <v>99</v>
          </cell>
          <cell r="AD9">
            <v>45747</v>
          </cell>
          <cell r="AE9" t="str">
            <v>AlSalamaHospital(TouristClubArea)</v>
          </cell>
          <cell r="AF9" t="str">
            <v>0505911814/233545122316</v>
          </cell>
          <cell r="AG9" t="str">
            <v>obaaparose00@gmail.com</v>
          </cell>
          <cell r="AH9" t="str">
            <v>Ghana</v>
          </cell>
          <cell r="AI9" t="str">
            <v>Non-Muslim</v>
          </cell>
        </row>
        <row r="10">
          <cell r="C10">
            <v>206875144</v>
          </cell>
          <cell r="D10" t="str">
            <v>ramaafid</v>
          </cell>
          <cell r="E10" t="str">
            <v>AFIDHU SWAMADU RAMADHANI</v>
          </cell>
          <cell r="F10" t="str">
            <v>Temporary</v>
          </cell>
          <cell r="G10" t="str">
            <v>UAE</v>
          </cell>
          <cell r="H10" t="str">
            <v>AUH1</v>
          </cell>
          <cell r="I10" t="str">
            <v>FC</v>
          </cell>
          <cell r="J10">
            <v>1299</v>
          </cell>
          <cell r="K10" t="str">
            <v>Night Shift</v>
          </cell>
          <cell r="L10" t="str">
            <v>NA</v>
          </cell>
          <cell r="M10" t="str">
            <v>Sunday</v>
          </cell>
          <cell r="N10" t="str">
            <v>Monday</v>
          </cell>
          <cell r="O10" t="str">
            <v>Warehouse Associate 8W</v>
          </cell>
          <cell r="P10" t="str">
            <v>CRET</v>
          </cell>
          <cell r="Q10" t="str">
            <v>Direct</v>
          </cell>
          <cell r="R10" t="str">
            <v>Dulsco</v>
          </cell>
          <cell r="S10" t="str">
            <v>aanso</v>
          </cell>
          <cell r="T10" t="str">
            <v>Sohail,Anis</v>
          </cell>
          <cell r="U10" t="str">
            <v>Non-Critical</v>
          </cell>
          <cell r="W10">
            <v>46020</v>
          </cell>
          <cell r="X10" t="str">
            <v>Customer Returns</v>
          </cell>
          <cell r="Y10" t="str">
            <v>January</v>
          </cell>
          <cell r="Z10" t="str">
            <v xml:space="preserve">9 Hours </v>
          </cell>
          <cell r="AA10" t="str">
            <v>Male</v>
          </cell>
          <cell r="AC10">
            <v>99</v>
          </cell>
          <cell r="AE10" t="str">
            <v>Dulsco Al Razeen Camp Abu Dubai</v>
          </cell>
          <cell r="AF10">
            <v>582449589</v>
          </cell>
          <cell r="AG10" t="str">
            <v>afidhuramadhani2002@gmail.com</v>
          </cell>
          <cell r="AH10" t="str">
            <v>TANZANIA</v>
          </cell>
          <cell r="AI10">
            <v>0</v>
          </cell>
        </row>
        <row r="11">
          <cell r="C11">
            <v>204299542</v>
          </cell>
          <cell r="D11" t="str">
            <v>ahmeumef</v>
          </cell>
          <cell r="E11" t="str">
            <v>Ahmed Tidjan Mefire Nchankou</v>
          </cell>
          <cell r="F11" t="str">
            <v>Temporary</v>
          </cell>
          <cell r="G11" t="str">
            <v>UAE</v>
          </cell>
          <cell r="H11" t="str">
            <v>AUH1</v>
          </cell>
          <cell r="I11" t="str">
            <v>FC</v>
          </cell>
          <cell r="J11">
            <v>1299</v>
          </cell>
          <cell r="K11" t="str">
            <v>Night Shift</v>
          </cell>
          <cell r="L11" t="str">
            <v>NA</v>
          </cell>
          <cell r="M11" t="str">
            <v>Thursday</v>
          </cell>
          <cell r="N11" t="str">
            <v>Friday</v>
          </cell>
          <cell r="O11" t="str">
            <v>Warehouse Associate 8W</v>
          </cell>
          <cell r="P11" t="str">
            <v>CRET</v>
          </cell>
          <cell r="Q11" t="str">
            <v>Direct</v>
          </cell>
          <cell r="R11" t="str">
            <v>Quesscorp</v>
          </cell>
          <cell r="S11" t="str">
            <v>aanso</v>
          </cell>
          <cell r="T11" t="str">
            <v>Sohail,Anis</v>
          </cell>
          <cell r="U11" t="str">
            <v>Non-Critical</v>
          </cell>
          <cell r="W11">
            <v>45586</v>
          </cell>
          <cell r="X11" t="str">
            <v>Customer Returns</v>
          </cell>
          <cell r="Y11" t="str">
            <v>February</v>
          </cell>
          <cell r="Z11" t="str">
            <v>9 Hours</v>
          </cell>
          <cell r="AA11" t="str">
            <v>Male</v>
          </cell>
          <cell r="AB11" t="str">
            <v>XL</v>
          </cell>
          <cell r="AC11">
            <v>99</v>
          </cell>
          <cell r="AD11">
            <v>45642</v>
          </cell>
          <cell r="AE11" t="str">
            <v>ShinningTower(Khalidiyah)</v>
          </cell>
          <cell r="AF11">
            <v>524276034</v>
          </cell>
          <cell r="AG11" t="str">
            <v>Mefire.ahmed20@gmail.com</v>
          </cell>
          <cell r="AH11" t="str">
            <v>Cameroon</v>
          </cell>
          <cell r="AI11" t="str">
            <v>Muslim</v>
          </cell>
        </row>
        <row r="12">
          <cell r="C12">
            <v>206873708</v>
          </cell>
          <cell r="D12" t="str">
            <v>xaijueli</v>
          </cell>
          <cell r="E12" t="str">
            <v xml:space="preserve">AIJUKA ELIYA </v>
          </cell>
          <cell r="F12" t="str">
            <v>Temporary</v>
          </cell>
          <cell r="G12" t="str">
            <v>UAE</v>
          </cell>
          <cell r="H12" t="str">
            <v>AUH1</v>
          </cell>
          <cell r="I12" t="str">
            <v>FC</v>
          </cell>
          <cell r="J12">
            <v>1299</v>
          </cell>
          <cell r="K12" t="str">
            <v>Day Shift</v>
          </cell>
          <cell r="L12" t="str">
            <v>NA</v>
          </cell>
          <cell r="M12" t="str">
            <v>Saturday</v>
          </cell>
          <cell r="N12" t="str">
            <v>Sunday</v>
          </cell>
          <cell r="O12" t="str">
            <v>Warehouse Associate 8W</v>
          </cell>
          <cell r="P12" t="str">
            <v>CRET</v>
          </cell>
          <cell r="Q12" t="str">
            <v>Direct</v>
          </cell>
          <cell r="R12" t="str">
            <v>Dulsco</v>
          </cell>
          <cell r="S12" t="str">
            <v>aanso</v>
          </cell>
          <cell r="T12" t="str">
            <v>Sohail,Anis</v>
          </cell>
          <cell r="U12" t="str">
            <v>Non-Critical</v>
          </cell>
          <cell r="W12">
            <v>46020</v>
          </cell>
          <cell r="X12" t="str">
            <v>Customer Returns</v>
          </cell>
          <cell r="Y12" t="str">
            <v>March</v>
          </cell>
          <cell r="Z12" t="str">
            <v xml:space="preserve">9 Hours </v>
          </cell>
          <cell r="AA12" t="str">
            <v>Male</v>
          </cell>
          <cell r="AC12">
            <v>99</v>
          </cell>
          <cell r="AE12" t="str">
            <v>Dulsco Al Razeen Camp Abu Dubai</v>
          </cell>
          <cell r="AF12">
            <v>704129216</v>
          </cell>
          <cell r="AG12" t="str">
            <v>astrob657@gmail.com</v>
          </cell>
          <cell r="AH12" t="str">
            <v>UGANDA</v>
          </cell>
          <cell r="AI12" t="str">
            <v>Non-Muslim</v>
          </cell>
        </row>
        <row r="13">
          <cell r="C13">
            <v>107117478</v>
          </cell>
          <cell r="D13" t="str">
            <v>lmohsyed</v>
          </cell>
          <cell r="E13" t="str">
            <v>Ajeem,Syed</v>
          </cell>
          <cell r="F13" t="str">
            <v>Regular</v>
          </cell>
          <cell r="G13" t="str">
            <v>UAE</v>
          </cell>
          <cell r="H13" t="str">
            <v>AUH1</v>
          </cell>
          <cell r="I13" t="str">
            <v>FC</v>
          </cell>
          <cell r="J13">
            <v>1299</v>
          </cell>
          <cell r="K13" t="str">
            <v>Day Shift</v>
          </cell>
          <cell r="L13" t="str">
            <v>NA</v>
          </cell>
          <cell r="M13" t="str">
            <v>Thursday</v>
          </cell>
          <cell r="N13" t="str">
            <v>Friday</v>
          </cell>
          <cell r="O13" t="str">
            <v>FC Associate III</v>
          </cell>
          <cell r="P13" t="str">
            <v>CRET</v>
          </cell>
          <cell r="Q13" t="str">
            <v>Direct</v>
          </cell>
          <cell r="R13" t="str">
            <v>Blue Badge</v>
          </cell>
          <cell r="S13" t="str">
            <v>aanso</v>
          </cell>
          <cell r="T13" t="str">
            <v>Sohail,Anis</v>
          </cell>
          <cell r="U13" t="str">
            <v>Critical</v>
          </cell>
          <cell r="W13">
            <v>44797</v>
          </cell>
          <cell r="X13" t="str">
            <v>Customer Returns</v>
          </cell>
          <cell r="Y13" t="str">
            <v>May</v>
          </cell>
          <cell r="Z13" t="str">
            <v>9 Hours</v>
          </cell>
          <cell r="AA13" t="str">
            <v>Male</v>
          </cell>
          <cell r="AB13" t="str">
            <v>XL</v>
          </cell>
          <cell r="AC13">
            <v>3</v>
          </cell>
          <cell r="AE13" t="str">
            <v>Shabiya 11 Bus Stop ( Al Sultan Bakeries)</v>
          </cell>
          <cell r="AF13">
            <v>0</v>
          </cell>
          <cell r="AG13" t="e">
            <v>#N/A</v>
          </cell>
          <cell r="AH13" t="str">
            <v>India</v>
          </cell>
          <cell r="AI13" t="str">
            <v>Muslim</v>
          </cell>
        </row>
        <row r="14">
          <cell r="C14">
            <v>204403651</v>
          </cell>
          <cell r="D14" t="str">
            <v>jalanssh</v>
          </cell>
          <cell r="E14" t="str">
            <v>ALAN SHIJU SHIJU</v>
          </cell>
          <cell r="F14" t="str">
            <v>Temporary</v>
          </cell>
          <cell r="G14" t="str">
            <v>UAE</v>
          </cell>
          <cell r="H14" t="str">
            <v>AUH1</v>
          </cell>
          <cell r="I14" t="str">
            <v>FC</v>
          </cell>
          <cell r="J14">
            <v>1299</v>
          </cell>
          <cell r="K14" t="str">
            <v>Night Shift</v>
          </cell>
          <cell r="L14" t="str">
            <v>NA</v>
          </cell>
          <cell r="M14" t="str">
            <v>Wednesday</v>
          </cell>
          <cell r="N14" t="str">
            <v>Thursday</v>
          </cell>
          <cell r="O14" t="str">
            <v>Warehouse Associate 24M</v>
          </cell>
          <cell r="P14" t="str">
            <v>CRET</v>
          </cell>
          <cell r="Q14" t="str">
            <v>Direct</v>
          </cell>
          <cell r="R14" t="str">
            <v>Adecco</v>
          </cell>
          <cell r="S14" t="str">
            <v>aanso</v>
          </cell>
          <cell r="T14" t="str">
            <v>Sohail,Anis</v>
          </cell>
          <cell r="U14" t="str">
            <v>Non-Critical</v>
          </cell>
          <cell r="W14">
            <v>45596</v>
          </cell>
          <cell r="X14" t="str">
            <v>Customer Returns</v>
          </cell>
          <cell r="Y14" t="str">
            <v>September</v>
          </cell>
          <cell r="Z14" t="str">
            <v>9 Hours</v>
          </cell>
          <cell r="AA14" t="str">
            <v>Male</v>
          </cell>
          <cell r="AB14" t="str">
            <v>XL</v>
          </cell>
          <cell r="AC14">
            <v>99</v>
          </cell>
          <cell r="AD14">
            <v>46326</v>
          </cell>
          <cell r="AE14" t="str">
            <v>AlHaliaHospital(HamdanStr)</v>
          </cell>
          <cell r="AF14">
            <v>559738796</v>
          </cell>
          <cell r="AG14" t="str">
            <v>alanshiju0487@gmail.com</v>
          </cell>
          <cell r="AH14" t="str">
            <v>India</v>
          </cell>
          <cell r="AI14" t="str">
            <v>Non-Muslim</v>
          </cell>
        </row>
        <row r="15">
          <cell r="C15">
            <v>204299562</v>
          </cell>
          <cell r="D15" t="str">
            <v>alectilo</v>
          </cell>
          <cell r="E15" t="str">
            <v>AlecTilowakuti</v>
          </cell>
          <cell r="F15" t="str">
            <v>Temporary</v>
          </cell>
          <cell r="G15" t="str">
            <v>UAE</v>
          </cell>
          <cell r="H15" t="str">
            <v>AUH1</v>
          </cell>
          <cell r="I15" t="str">
            <v>FC</v>
          </cell>
          <cell r="J15">
            <v>1299</v>
          </cell>
          <cell r="K15" t="str">
            <v>Night Shift</v>
          </cell>
          <cell r="L15" t="str">
            <v>NA</v>
          </cell>
          <cell r="M15" t="str">
            <v>Monday</v>
          </cell>
          <cell r="N15" t="str">
            <v>Tuesday</v>
          </cell>
          <cell r="O15" t="str">
            <v>Warehouse Associate 24M</v>
          </cell>
          <cell r="P15" t="str">
            <v>CRET</v>
          </cell>
          <cell r="Q15" t="str">
            <v>Direct</v>
          </cell>
          <cell r="R15" t="str">
            <v>Quesscorp</v>
          </cell>
          <cell r="S15" t="str">
            <v>aanso</v>
          </cell>
          <cell r="T15" t="str">
            <v>Sohail,Anis</v>
          </cell>
          <cell r="U15" t="str">
            <v>Non-Critical</v>
          </cell>
          <cell r="W15">
            <v>45586</v>
          </cell>
          <cell r="X15" t="str">
            <v>Customer Returns</v>
          </cell>
          <cell r="Y15" t="str">
            <v>June</v>
          </cell>
          <cell r="Z15" t="str">
            <v>9 Hours</v>
          </cell>
          <cell r="AA15" t="str">
            <v>Male</v>
          </cell>
          <cell r="AB15" t="str">
            <v>3XL</v>
          </cell>
          <cell r="AC15">
            <v>99</v>
          </cell>
          <cell r="AD15">
            <v>46316</v>
          </cell>
          <cell r="AE15" t="str">
            <v>RedTag (Al Najda St)</v>
          </cell>
          <cell r="AF15">
            <v>528218995</v>
          </cell>
          <cell r="AG15" t="str">
            <v>erictilowakuti30@gmail.com</v>
          </cell>
          <cell r="AH15" t="str">
            <v>Zimbabwe</v>
          </cell>
          <cell r="AI15" t="str">
            <v>Non-Muslim</v>
          </cell>
        </row>
        <row r="16">
          <cell r="C16">
            <v>206949071</v>
          </cell>
          <cell r="D16" t="str">
            <v>alemuyom</v>
          </cell>
          <cell r="E16" t="str">
            <v>ALEX MUYOMBA</v>
          </cell>
          <cell r="F16" t="str">
            <v>Temporary</v>
          </cell>
          <cell r="G16" t="str">
            <v>UAE</v>
          </cell>
          <cell r="H16" t="str">
            <v>AUH1</v>
          </cell>
          <cell r="I16" t="str">
            <v>FC</v>
          </cell>
          <cell r="J16">
            <v>1299</v>
          </cell>
          <cell r="K16" t="str">
            <v>Night Shift</v>
          </cell>
          <cell r="L16" t="str">
            <v>NA</v>
          </cell>
          <cell r="M16" t="str">
            <v>Thursday</v>
          </cell>
          <cell r="N16" t="str">
            <v>Friday</v>
          </cell>
          <cell r="O16" t="str">
            <v>Warehouse Associate 24M</v>
          </cell>
          <cell r="P16" t="str">
            <v>CRET</v>
          </cell>
          <cell r="Q16" t="str">
            <v>Direct</v>
          </cell>
          <cell r="R16" t="str">
            <v>Dulsco</v>
          </cell>
          <cell r="S16" t="str">
            <v>aanso</v>
          </cell>
          <cell r="T16" t="str">
            <v>Sohail,Anis</v>
          </cell>
          <cell r="U16" t="str">
            <v>Non-Critical</v>
          </cell>
          <cell r="W16">
            <v>46048</v>
          </cell>
          <cell r="X16" t="str">
            <v>Customer Returns</v>
          </cell>
          <cell r="Y16" t="str">
            <v>June</v>
          </cell>
          <cell r="Z16" t="str">
            <v>9 Hours</v>
          </cell>
          <cell r="AA16" t="str">
            <v>Male</v>
          </cell>
          <cell r="AC16">
            <v>99</v>
          </cell>
          <cell r="AE16" t="str">
            <v>Dulsco Al Razeen Camp Abu Dubai</v>
          </cell>
          <cell r="AF16" t="str">
            <v xml:space="preserve">509512901    </v>
          </cell>
          <cell r="AG16" t="str">
            <v>muyombaalex@gmail.com</v>
          </cell>
          <cell r="AH16" t="str">
            <v xml:space="preserve">UGANDA </v>
          </cell>
          <cell r="AI16" t="e">
            <v>#N/A</v>
          </cell>
        </row>
        <row r="17">
          <cell r="C17">
            <v>203083928</v>
          </cell>
          <cell r="D17" t="str">
            <v>galeowus</v>
          </cell>
          <cell r="E17" t="str">
            <v>Alex Owusu</v>
          </cell>
          <cell r="F17" t="str">
            <v>Temporary</v>
          </cell>
          <cell r="G17" t="str">
            <v>UAE</v>
          </cell>
          <cell r="H17" t="str">
            <v>AUH1</v>
          </cell>
          <cell r="I17" t="str">
            <v>FC</v>
          </cell>
          <cell r="J17">
            <v>1299</v>
          </cell>
          <cell r="K17" t="str">
            <v>Day Shift</v>
          </cell>
          <cell r="L17" t="str">
            <v>NA</v>
          </cell>
          <cell r="M17" t="str">
            <v>Wednesday</v>
          </cell>
          <cell r="N17" t="str">
            <v>Thursday</v>
          </cell>
          <cell r="O17" t="str">
            <v>Warehouse Associate 12M</v>
          </cell>
          <cell r="P17" t="str">
            <v>CRET</v>
          </cell>
          <cell r="Q17" t="str">
            <v>Direct</v>
          </cell>
          <cell r="R17" t="str">
            <v>Fastlink</v>
          </cell>
          <cell r="S17" t="str">
            <v>aanso</v>
          </cell>
          <cell r="T17" t="str">
            <v>Sohail,Anis</v>
          </cell>
          <cell r="U17" t="str">
            <v>Critical</v>
          </cell>
          <cell r="W17">
            <v>45488</v>
          </cell>
          <cell r="X17" t="str">
            <v>Customer Returns</v>
          </cell>
          <cell r="Y17" t="str">
            <v>July</v>
          </cell>
          <cell r="Z17" t="str">
            <v>9 Hours</v>
          </cell>
          <cell r="AA17" t="str">
            <v>Male</v>
          </cell>
          <cell r="AB17" t="str">
            <v>L</v>
          </cell>
          <cell r="AC17">
            <v>99</v>
          </cell>
          <cell r="AD17">
            <v>45853</v>
          </cell>
          <cell r="AE17" t="str">
            <v>AbuDhabiCentralBusStation(oppositeGrandMillenniumHotel&amp;InfrontofBankofAfrica)</v>
          </cell>
          <cell r="AF17">
            <v>568790263</v>
          </cell>
          <cell r="AG17" t="str">
            <v>a27771130@gmail.com</v>
          </cell>
          <cell r="AH17" t="str">
            <v>Ghana</v>
          </cell>
          <cell r="AI17" t="str">
            <v>Non-Muslim</v>
          </cell>
        </row>
        <row r="18">
          <cell r="C18">
            <v>206926473</v>
          </cell>
          <cell r="D18" t="str">
            <v>kwailaga</v>
          </cell>
          <cell r="E18" t="str">
            <v>ALI WAILAGALA</v>
          </cell>
          <cell r="F18" t="str">
            <v>Temporary</v>
          </cell>
          <cell r="G18" t="str">
            <v>UAE</v>
          </cell>
          <cell r="H18" t="str">
            <v>AUH1</v>
          </cell>
          <cell r="I18" t="str">
            <v>FC</v>
          </cell>
          <cell r="J18">
            <v>1299</v>
          </cell>
          <cell r="K18" t="str">
            <v>Day Shift</v>
          </cell>
          <cell r="L18" t="str">
            <v>NA</v>
          </cell>
          <cell r="M18" t="str">
            <v>Tuesday</v>
          </cell>
          <cell r="N18" t="str">
            <v>Wednesday</v>
          </cell>
          <cell r="O18" t="str">
            <v>Warehouse Associate 8W</v>
          </cell>
          <cell r="P18" t="str">
            <v>CRET</v>
          </cell>
          <cell r="Q18" t="str">
            <v>Direct</v>
          </cell>
          <cell r="R18" t="str">
            <v>Dulsco</v>
          </cell>
          <cell r="S18" t="str">
            <v>aanso</v>
          </cell>
          <cell r="T18" t="str">
            <v>Sohail,Anis</v>
          </cell>
          <cell r="U18" t="str">
            <v>Non-Critical</v>
          </cell>
          <cell r="W18">
            <v>46048</v>
          </cell>
          <cell r="X18" t="str">
            <v>Customer Returns</v>
          </cell>
          <cell r="Y18" t="str">
            <v>March</v>
          </cell>
          <cell r="Z18" t="str">
            <v>9 Hours</v>
          </cell>
          <cell r="AA18" t="str">
            <v>Male</v>
          </cell>
          <cell r="AC18">
            <v>99</v>
          </cell>
          <cell r="AD18">
            <v>46778</v>
          </cell>
          <cell r="AE18" t="str">
            <v>Dulsco Al Razeen Camp Abu Dubai</v>
          </cell>
          <cell r="AF18" t="str">
            <v xml:space="preserve">5648748745    </v>
          </cell>
          <cell r="AG18" t="str">
            <v>aliwailagala@gmail.com</v>
          </cell>
          <cell r="AH18" t="str">
            <v xml:space="preserve">UGANDA </v>
          </cell>
          <cell r="AI18" t="str">
            <v>Muslim</v>
          </cell>
        </row>
        <row r="19">
          <cell r="C19">
            <v>203469072</v>
          </cell>
          <cell r="D19" t="str">
            <v>aliallaf</v>
          </cell>
          <cell r="E19" t="str">
            <v>Allafha Ali</v>
          </cell>
          <cell r="F19" t="str">
            <v>Temporary</v>
          </cell>
          <cell r="G19" t="str">
            <v>UAE</v>
          </cell>
          <cell r="H19" t="str">
            <v>AUH1</v>
          </cell>
          <cell r="I19" t="str">
            <v>FC</v>
          </cell>
          <cell r="J19">
            <v>1299</v>
          </cell>
          <cell r="K19" t="str">
            <v>Night Shift</v>
          </cell>
          <cell r="L19" t="str">
            <v>NA</v>
          </cell>
          <cell r="M19" t="str">
            <v>Friday</v>
          </cell>
          <cell r="N19" t="str">
            <v>Saturday</v>
          </cell>
          <cell r="O19" t="str">
            <v>Warehouse Associate 12M</v>
          </cell>
          <cell r="P19" t="str">
            <v>CRET</v>
          </cell>
          <cell r="Q19" t="str">
            <v>Direct</v>
          </cell>
          <cell r="R19" t="str">
            <v>Fastlink</v>
          </cell>
          <cell r="S19" t="str">
            <v>aanso</v>
          </cell>
          <cell r="T19" t="str">
            <v>Sohail,Anis</v>
          </cell>
          <cell r="U19" t="str">
            <v>Critical</v>
          </cell>
          <cell r="W19">
            <v>45456</v>
          </cell>
          <cell r="X19" t="str">
            <v>Customer Returns</v>
          </cell>
          <cell r="Y19" t="str">
            <v>September</v>
          </cell>
          <cell r="Z19" t="str">
            <v>9 Hours</v>
          </cell>
          <cell r="AA19" t="str">
            <v>Female</v>
          </cell>
          <cell r="AB19" t="str">
            <v>XL</v>
          </cell>
          <cell r="AC19">
            <v>99</v>
          </cell>
          <cell r="AD19">
            <v>45821</v>
          </cell>
          <cell r="AE19" t="str">
            <v>LifeLineHospital(ElectraStr-MuroorRd)</v>
          </cell>
          <cell r="AF19">
            <v>562493345</v>
          </cell>
          <cell r="AG19" t="str">
            <v>allafhaali93@gmail.com</v>
          </cell>
          <cell r="AH19" t="str">
            <v>Nigeria</v>
          </cell>
          <cell r="AI19" t="str">
            <v>Muslim</v>
          </cell>
        </row>
        <row r="20">
          <cell r="C20">
            <v>206875142</v>
          </cell>
          <cell r="D20" t="str">
            <v>ddumalla</v>
          </cell>
          <cell r="E20" t="str">
            <v>ALLAN DDUMBA SSENTAMU</v>
          </cell>
          <cell r="F20" t="str">
            <v>Temporary</v>
          </cell>
          <cell r="G20" t="str">
            <v>UAE</v>
          </cell>
          <cell r="H20" t="str">
            <v>AUH1</v>
          </cell>
          <cell r="I20" t="str">
            <v>FC</v>
          </cell>
          <cell r="J20">
            <v>1299</v>
          </cell>
          <cell r="K20" t="str">
            <v>Night Shift</v>
          </cell>
          <cell r="L20" t="str">
            <v>NA</v>
          </cell>
          <cell r="M20" t="str">
            <v>Sunday</v>
          </cell>
          <cell r="N20" t="str">
            <v>Monday</v>
          </cell>
          <cell r="O20" t="str">
            <v>Warehouse Associate 8W</v>
          </cell>
          <cell r="P20" t="str">
            <v>CRET</v>
          </cell>
          <cell r="Q20" t="str">
            <v>Direct</v>
          </cell>
          <cell r="R20" t="str">
            <v>Dulsco</v>
          </cell>
          <cell r="S20" t="str">
            <v>aanso</v>
          </cell>
          <cell r="T20" t="str">
            <v>Sohail,Anis</v>
          </cell>
          <cell r="U20" t="str">
            <v>Non-Critical</v>
          </cell>
          <cell r="W20">
            <v>46020</v>
          </cell>
          <cell r="X20" t="str">
            <v>Customer Returns</v>
          </cell>
          <cell r="Y20" t="str">
            <v>October</v>
          </cell>
          <cell r="Z20" t="str">
            <v xml:space="preserve">9 Hours </v>
          </cell>
          <cell r="AA20" t="str">
            <v>Male</v>
          </cell>
          <cell r="AC20">
            <v>99</v>
          </cell>
          <cell r="AE20" t="str">
            <v>Dulsco Al Razeen Camp Abu Dubai</v>
          </cell>
          <cell r="AF20">
            <v>589875300</v>
          </cell>
          <cell r="AG20" t="str">
            <v>adegrof331@gmail.com</v>
          </cell>
          <cell r="AH20" t="str">
            <v>UGANDA</v>
          </cell>
          <cell r="AI20">
            <v>0</v>
          </cell>
        </row>
        <row r="21">
          <cell r="C21">
            <v>206953811</v>
          </cell>
          <cell r="D21" t="str">
            <v>allanmub</v>
          </cell>
          <cell r="E21" t="str">
            <v>ALLAN MUBANGIZI</v>
          </cell>
          <cell r="F21" t="str">
            <v>Temporary</v>
          </cell>
          <cell r="G21" t="str">
            <v>UAE</v>
          </cell>
          <cell r="H21" t="str">
            <v>AUH1</v>
          </cell>
          <cell r="I21" t="str">
            <v>FC</v>
          </cell>
          <cell r="J21">
            <v>1299</v>
          </cell>
          <cell r="K21" t="str">
            <v>Night Shift</v>
          </cell>
          <cell r="L21" t="str">
            <v>NA</v>
          </cell>
          <cell r="M21" t="str">
            <v>Thursday</v>
          </cell>
          <cell r="N21" t="str">
            <v>Friday</v>
          </cell>
          <cell r="O21" t="str">
            <v>Warehouse Associate 24M</v>
          </cell>
          <cell r="P21" t="str">
            <v>CRET</v>
          </cell>
          <cell r="Q21" t="str">
            <v>Direct</v>
          </cell>
          <cell r="R21" t="str">
            <v>Dulsco</v>
          </cell>
          <cell r="S21" t="str">
            <v>bavameer</v>
          </cell>
          <cell r="T21" t="str">
            <v>Meera,Bava Bahrudeen</v>
          </cell>
          <cell r="W21">
            <v>46048</v>
          </cell>
          <cell r="X21" t="str">
            <v>Customer Returns</v>
          </cell>
          <cell r="Y21" t="str">
            <v>April</v>
          </cell>
          <cell r="Z21" t="str">
            <v>9 Hours</v>
          </cell>
          <cell r="AA21" t="str">
            <v>Male</v>
          </cell>
          <cell r="AC21">
            <v>99</v>
          </cell>
          <cell r="AI21" t="str">
            <v>Non-Muslim</v>
          </cell>
        </row>
        <row r="22">
          <cell r="C22">
            <v>206875146</v>
          </cell>
          <cell r="D22" t="str">
            <v>alphaatk</v>
          </cell>
          <cell r="E22" t="str">
            <v>ALPHA ATHANASIO KINYAPALA</v>
          </cell>
          <cell r="F22" t="str">
            <v>Temporary</v>
          </cell>
          <cell r="G22" t="str">
            <v>UAE</v>
          </cell>
          <cell r="H22" t="str">
            <v>AUH1</v>
          </cell>
          <cell r="I22" t="str">
            <v>FC</v>
          </cell>
          <cell r="J22">
            <v>1299</v>
          </cell>
          <cell r="K22" t="str">
            <v>Night Shift</v>
          </cell>
          <cell r="L22" t="str">
            <v>NA</v>
          </cell>
          <cell r="M22" t="str">
            <v>Saturday</v>
          </cell>
          <cell r="N22" t="str">
            <v>Sunday</v>
          </cell>
          <cell r="O22" t="str">
            <v>Warehouse Associate 8W</v>
          </cell>
          <cell r="P22" t="str">
            <v>CRET</v>
          </cell>
          <cell r="Q22" t="str">
            <v>Direct</v>
          </cell>
          <cell r="R22" t="str">
            <v>Dulsco</v>
          </cell>
          <cell r="S22" t="str">
            <v>aanso</v>
          </cell>
          <cell r="T22" t="str">
            <v>Sohail,Anis</v>
          </cell>
          <cell r="U22" t="str">
            <v>Non-Critical</v>
          </cell>
          <cell r="W22">
            <v>46020</v>
          </cell>
          <cell r="X22" t="str">
            <v>Customer Returns</v>
          </cell>
          <cell r="Y22" t="str">
            <v>August</v>
          </cell>
          <cell r="Z22" t="str">
            <v xml:space="preserve">9 Hours </v>
          </cell>
          <cell r="AA22" t="str">
            <v>Male</v>
          </cell>
          <cell r="AC22">
            <v>99</v>
          </cell>
          <cell r="AE22" t="str">
            <v>Dulsco Al Razeen Camp Abu Dubai</v>
          </cell>
          <cell r="AF22">
            <v>755487636</v>
          </cell>
          <cell r="AG22" t="str">
            <v>alphaathansio@gmail.com</v>
          </cell>
          <cell r="AH22" t="str">
            <v>TANZANIA</v>
          </cell>
          <cell r="AI22">
            <v>0</v>
          </cell>
        </row>
        <row r="23">
          <cell r="C23">
            <v>205496017</v>
          </cell>
          <cell r="D23" t="str">
            <v>roambili</v>
          </cell>
          <cell r="E23" t="str">
            <v>AmbiliaRop</v>
          </cell>
          <cell r="F23" t="str">
            <v>Temporary</v>
          </cell>
          <cell r="G23" t="str">
            <v>UAE</v>
          </cell>
          <cell r="H23" t="str">
            <v>AUH1</v>
          </cell>
          <cell r="I23" t="str">
            <v>FC</v>
          </cell>
          <cell r="J23">
            <v>1299</v>
          </cell>
          <cell r="K23" t="str">
            <v>Night Shift</v>
          </cell>
          <cell r="L23" t="str">
            <v>NA</v>
          </cell>
          <cell r="M23" t="str">
            <v>Tuesday</v>
          </cell>
          <cell r="N23" t="str">
            <v>Wednesday</v>
          </cell>
          <cell r="O23" t="str">
            <v>Warehouse Associate 8W</v>
          </cell>
          <cell r="P23" t="str">
            <v>CRET</v>
          </cell>
          <cell r="Q23" t="str">
            <v>Direct</v>
          </cell>
          <cell r="R23" t="str">
            <v>EFS</v>
          </cell>
          <cell r="S23" t="str">
            <v>aanso</v>
          </cell>
          <cell r="T23" t="str">
            <v>Sohail,Anis</v>
          </cell>
          <cell r="U23" t="str">
            <v>Non-Critical</v>
          </cell>
          <cell r="W23">
            <v>45831</v>
          </cell>
          <cell r="X23" t="str">
            <v>Customer Returns</v>
          </cell>
          <cell r="Y23" t="str">
            <v>January</v>
          </cell>
          <cell r="Z23" t="str">
            <v>9 Hours</v>
          </cell>
          <cell r="AA23" t="str">
            <v>Female</v>
          </cell>
          <cell r="AB23" t="str">
            <v>NA</v>
          </cell>
          <cell r="AC23">
            <v>99</v>
          </cell>
          <cell r="AD23">
            <v>45887</v>
          </cell>
          <cell r="AH23" t="str">
            <v>Kenya</v>
          </cell>
          <cell r="AI23" t="str">
            <v>Non-Muslim</v>
          </cell>
        </row>
        <row r="24">
          <cell r="C24">
            <v>206294541</v>
          </cell>
          <cell r="D24" t="str">
            <v>amkkamar</v>
          </cell>
          <cell r="E24" t="str">
            <v>AMIDU KAMARA</v>
          </cell>
          <cell r="F24" t="str">
            <v>Temporary</v>
          </cell>
          <cell r="G24" t="str">
            <v>UAE</v>
          </cell>
          <cell r="H24" t="str">
            <v>AUH1</v>
          </cell>
          <cell r="I24" t="str">
            <v>FC</v>
          </cell>
          <cell r="J24">
            <v>1299</v>
          </cell>
          <cell r="K24" t="str">
            <v>Night Shift</v>
          </cell>
          <cell r="L24" t="str">
            <v>NA</v>
          </cell>
          <cell r="M24" t="str">
            <v>Thursday</v>
          </cell>
          <cell r="N24" t="str">
            <v>Friday</v>
          </cell>
          <cell r="O24" t="str">
            <v>Warehouse Associate 8W</v>
          </cell>
          <cell r="P24" t="str">
            <v>CRET</v>
          </cell>
          <cell r="Q24" t="str">
            <v>Direct</v>
          </cell>
          <cell r="R24" t="str">
            <v>EFS</v>
          </cell>
          <cell r="S24" t="str">
            <v>aanso</v>
          </cell>
          <cell r="T24" t="str">
            <v>Sohail,Anis</v>
          </cell>
          <cell r="W24">
            <v>45950</v>
          </cell>
          <cell r="X24" t="str">
            <v>Customer Returns</v>
          </cell>
          <cell r="Y24" t="str">
            <v>May</v>
          </cell>
          <cell r="Z24" t="str">
            <v>9 Hours</v>
          </cell>
          <cell r="AA24" t="str">
            <v>Male</v>
          </cell>
          <cell r="AB24" t="str">
            <v>L</v>
          </cell>
          <cell r="AC24">
            <v>99</v>
          </cell>
          <cell r="AH24" t="str">
            <v>SierraLeonean</v>
          </cell>
          <cell r="AI24" t="str">
            <v>Non-Muslim</v>
          </cell>
        </row>
        <row r="25">
          <cell r="C25">
            <v>203800382</v>
          </cell>
          <cell r="D25" t="str">
            <v>abaaamon</v>
          </cell>
          <cell r="E25" t="str">
            <v>AMON ABAASA</v>
          </cell>
          <cell r="F25" t="str">
            <v>Temporary</v>
          </cell>
          <cell r="G25" t="str">
            <v>UAE</v>
          </cell>
          <cell r="H25" t="str">
            <v>AUH1</v>
          </cell>
          <cell r="I25" t="str">
            <v>FC</v>
          </cell>
          <cell r="J25">
            <v>1299</v>
          </cell>
          <cell r="K25" t="str">
            <v>Day Shift</v>
          </cell>
          <cell r="L25" t="str">
            <v>NA</v>
          </cell>
          <cell r="M25" t="str">
            <v>Thursday</v>
          </cell>
          <cell r="N25" t="str">
            <v>Friday</v>
          </cell>
          <cell r="O25" t="str">
            <v>Warehouse Associate 8W</v>
          </cell>
          <cell r="P25" t="str">
            <v>CRET</v>
          </cell>
          <cell r="Q25" t="str">
            <v>Direct</v>
          </cell>
          <cell r="R25" t="str">
            <v>Dulsco</v>
          </cell>
          <cell r="S25" t="str">
            <v>aanso</v>
          </cell>
          <cell r="T25" t="str">
            <v>Sohail,Anis</v>
          </cell>
          <cell r="U25" t="str">
            <v>Non-Critical</v>
          </cell>
          <cell r="W25">
            <v>45516</v>
          </cell>
          <cell r="X25" t="str">
            <v>Customer Returns</v>
          </cell>
          <cell r="Y25" t="str">
            <v>November</v>
          </cell>
          <cell r="Z25" t="str">
            <v>9 Hours</v>
          </cell>
          <cell r="AA25" t="str">
            <v>Male</v>
          </cell>
          <cell r="AB25" t="str">
            <v>NA</v>
          </cell>
          <cell r="AC25">
            <v>99</v>
          </cell>
          <cell r="AD25">
            <v>45572</v>
          </cell>
          <cell r="AE25" t="str">
            <v>DulscoICAD-1BusStop</v>
          </cell>
          <cell r="AF25">
            <v>521749309</v>
          </cell>
          <cell r="AG25" t="str">
            <v>amonabaasa6@gmail.com</v>
          </cell>
          <cell r="AH25" t="str">
            <v>Uganda</v>
          </cell>
          <cell r="AI25" t="str">
            <v>Non-Muslim</v>
          </cell>
        </row>
        <row r="26">
          <cell r="C26">
            <v>206930700</v>
          </cell>
          <cell r="D26" t="str">
            <v>andmutun</v>
          </cell>
          <cell r="E26" t="str">
            <v>ANDREW MUTUNGI</v>
          </cell>
          <cell r="F26" t="str">
            <v>Temporary</v>
          </cell>
          <cell r="G26" t="str">
            <v>UAE</v>
          </cell>
          <cell r="H26" t="str">
            <v>AUH1</v>
          </cell>
          <cell r="I26" t="str">
            <v>FC</v>
          </cell>
          <cell r="J26">
            <v>1299</v>
          </cell>
          <cell r="K26" t="str">
            <v>Day Shift</v>
          </cell>
          <cell r="L26" t="str">
            <v>NA</v>
          </cell>
          <cell r="M26" t="str">
            <v>Saturday</v>
          </cell>
          <cell r="N26" t="str">
            <v>Sunday</v>
          </cell>
          <cell r="O26" t="str">
            <v>Warehouse Associate 24M</v>
          </cell>
          <cell r="P26" t="str">
            <v>CRET</v>
          </cell>
          <cell r="Q26" t="str">
            <v>Direct</v>
          </cell>
          <cell r="R26" t="str">
            <v>Dulsco</v>
          </cell>
          <cell r="S26" t="str">
            <v>aanso</v>
          </cell>
          <cell r="T26" t="str">
            <v>Sohail,Anis</v>
          </cell>
          <cell r="U26" t="str">
            <v>Non-Critical</v>
          </cell>
          <cell r="W26">
            <v>46048</v>
          </cell>
          <cell r="X26" t="str">
            <v>Customer Returns</v>
          </cell>
          <cell r="Y26" t="str">
            <v>September</v>
          </cell>
          <cell r="Z26" t="str">
            <v>9 Hours</v>
          </cell>
          <cell r="AA26" t="str">
            <v>Male</v>
          </cell>
          <cell r="AC26">
            <v>99</v>
          </cell>
          <cell r="AD26">
            <v>46778</v>
          </cell>
          <cell r="AE26" t="str">
            <v>Dulsco Al Razeen Camp Abu Dubai</v>
          </cell>
          <cell r="AF26" t="str">
            <v xml:space="preserve">5487457457    </v>
          </cell>
          <cell r="AG26" t="str">
            <v>andrewmuntungi@gmail.com</v>
          </cell>
          <cell r="AH26" t="str">
            <v xml:space="preserve">UGANDA </v>
          </cell>
          <cell r="AI26" t="str">
            <v>Non-Muslim</v>
          </cell>
        </row>
        <row r="27">
          <cell r="C27">
            <v>206953786</v>
          </cell>
          <cell r="D27" t="str">
            <v>qnamacha</v>
          </cell>
          <cell r="E27" t="str">
            <v>asante namacha</v>
          </cell>
          <cell r="F27" t="str">
            <v>Temporary</v>
          </cell>
          <cell r="G27" t="str">
            <v>UAE</v>
          </cell>
          <cell r="H27" t="str">
            <v>AUH1</v>
          </cell>
          <cell r="I27" t="str">
            <v>FC</v>
          </cell>
          <cell r="J27">
            <v>1299</v>
          </cell>
          <cell r="K27" t="str">
            <v>Day Shift</v>
          </cell>
          <cell r="L27" t="str">
            <v>NA</v>
          </cell>
          <cell r="M27" t="str">
            <v>Sunday</v>
          </cell>
          <cell r="N27" t="str">
            <v>Monday</v>
          </cell>
          <cell r="O27" t="str">
            <v>Warehouse Associate 8W</v>
          </cell>
          <cell r="P27" t="str">
            <v>CRET</v>
          </cell>
          <cell r="Q27" t="str">
            <v>Direct</v>
          </cell>
          <cell r="R27" t="str">
            <v>Dulsco</v>
          </cell>
          <cell r="S27" t="str">
            <v>aanso</v>
          </cell>
          <cell r="T27" t="str">
            <v>Sohail,Anis</v>
          </cell>
          <cell r="U27" t="str">
            <v>Non-Critical</v>
          </cell>
          <cell r="W27">
            <v>46048</v>
          </cell>
          <cell r="X27" t="str">
            <v>Customer Returns</v>
          </cell>
          <cell r="Y27" t="str">
            <v>March</v>
          </cell>
          <cell r="Z27" t="str">
            <v>9 Hours</v>
          </cell>
          <cell r="AA27" t="str">
            <v>Male</v>
          </cell>
          <cell r="AC27">
            <v>99</v>
          </cell>
          <cell r="AD27">
            <v>46778</v>
          </cell>
          <cell r="AI27" t="str">
            <v>Non-Muslim</v>
          </cell>
        </row>
        <row r="28">
          <cell r="C28">
            <v>206875143</v>
          </cell>
          <cell r="D28" t="str">
            <v>asantimb</v>
          </cell>
          <cell r="E28" t="str">
            <v>ASANTIANO MICHAEL MWANGULE</v>
          </cell>
          <cell r="F28" t="str">
            <v>Temporary</v>
          </cell>
          <cell r="G28" t="str">
            <v>UAE</v>
          </cell>
          <cell r="H28" t="str">
            <v>AUH1</v>
          </cell>
          <cell r="I28" t="str">
            <v>FC</v>
          </cell>
          <cell r="J28">
            <v>1299</v>
          </cell>
          <cell r="K28" t="str">
            <v>Day Shift</v>
          </cell>
          <cell r="L28" t="str">
            <v>NA</v>
          </cell>
          <cell r="M28" t="str">
            <v>Sunday</v>
          </cell>
          <cell r="N28" t="str">
            <v>Monday</v>
          </cell>
          <cell r="O28" t="str">
            <v>Warehouse Associate 8W</v>
          </cell>
          <cell r="P28" t="str">
            <v>CRET</v>
          </cell>
          <cell r="Q28" t="str">
            <v>Direct</v>
          </cell>
          <cell r="R28" t="str">
            <v>Dulsco</v>
          </cell>
          <cell r="S28" t="str">
            <v>aanso</v>
          </cell>
          <cell r="T28" t="str">
            <v>Sohail,Anis</v>
          </cell>
          <cell r="U28" t="str">
            <v>Non-Critical</v>
          </cell>
          <cell r="W28">
            <v>46020</v>
          </cell>
          <cell r="X28" t="str">
            <v>Customer Returns</v>
          </cell>
          <cell r="Y28" t="str">
            <v>July</v>
          </cell>
          <cell r="Z28" t="str">
            <v xml:space="preserve">9 Hours </v>
          </cell>
          <cell r="AA28" t="str">
            <v>Male</v>
          </cell>
          <cell r="AC28">
            <v>99</v>
          </cell>
          <cell r="AE28" t="str">
            <v>Dulsco Al Razeen Camp Abu Dubai</v>
          </cell>
          <cell r="AF28">
            <v>526587965</v>
          </cell>
          <cell r="AG28" t="str">
            <v>asantianmichael@gmail.com</v>
          </cell>
          <cell r="AH28" t="str">
            <v>TANZANIA</v>
          </cell>
          <cell r="AI28">
            <v>0</v>
          </cell>
        </row>
        <row r="29">
          <cell r="C29">
            <v>205647826</v>
          </cell>
          <cell r="D29" t="str">
            <v>bjemuasc</v>
          </cell>
          <cell r="E29" t="str">
            <v>AscaJemutai</v>
          </cell>
          <cell r="F29" t="str">
            <v>Temporary</v>
          </cell>
          <cell r="G29" t="str">
            <v>UAE</v>
          </cell>
          <cell r="H29" t="str">
            <v>AUH1</v>
          </cell>
          <cell r="I29" t="str">
            <v>FC</v>
          </cell>
          <cell r="J29">
            <v>1299</v>
          </cell>
          <cell r="K29" t="str">
            <v>Night Shift</v>
          </cell>
          <cell r="L29" t="str">
            <v>NA</v>
          </cell>
          <cell r="M29" t="str">
            <v>Monday</v>
          </cell>
          <cell r="N29" t="str">
            <v>Tuesday</v>
          </cell>
          <cell r="O29" t="str">
            <v>Warehouse Associate 8W</v>
          </cell>
          <cell r="P29" t="str">
            <v>CRET</v>
          </cell>
          <cell r="Q29" t="str">
            <v>Direct</v>
          </cell>
          <cell r="R29" t="str">
            <v>EFS</v>
          </cell>
          <cell r="S29" t="str">
            <v>aanso</v>
          </cell>
          <cell r="T29" t="str">
            <v>Sohail,Anis</v>
          </cell>
          <cell r="U29" t="str">
            <v>Non-Critical</v>
          </cell>
          <cell r="W29">
            <v>45852</v>
          </cell>
          <cell r="X29" t="str">
            <v>Customer Returns</v>
          </cell>
          <cell r="Y29" t="str">
            <v>May</v>
          </cell>
          <cell r="Z29" t="str">
            <v>9 Hours</v>
          </cell>
          <cell r="AA29" t="str">
            <v>Female</v>
          </cell>
          <cell r="AB29" t="str">
            <v>L</v>
          </cell>
          <cell r="AC29">
            <v>99</v>
          </cell>
          <cell r="AD29">
            <v>45908</v>
          </cell>
          <cell r="AF29">
            <v>554814558</v>
          </cell>
          <cell r="AG29" t="str">
            <v>Jemutaiasca8@gmail.com</v>
          </cell>
          <cell r="AH29" t="str">
            <v>Ghana</v>
          </cell>
          <cell r="AI29" t="str">
            <v>Non-Muslim</v>
          </cell>
        </row>
        <row r="30">
          <cell r="C30">
            <v>206875148</v>
          </cell>
          <cell r="D30" t="str">
            <v>kiyimash</v>
          </cell>
          <cell r="E30" t="str">
            <v>ASHIRAF KIYIMBA</v>
          </cell>
          <cell r="F30" t="str">
            <v>Temporary</v>
          </cell>
          <cell r="G30" t="str">
            <v>UAE</v>
          </cell>
          <cell r="H30" t="str">
            <v>AUH1</v>
          </cell>
          <cell r="I30" t="str">
            <v>FC</v>
          </cell>
          <cell r="J30">
            <v>1299</v>
          </cell>
          <cell r="K30" t="str">
            <v>Night Shift</v>
          </cell>
          <cell r="L30" t="str">
            <v>NA</v>
          </cell>
          <cell r="M30" t="str">
            <v>Thursday</v>
          </cell>
          <cell r="N30" t="str">
            <v>Friday</v>
          </cell>
          <cell r="O30" t="str">
            <v>Warehouse Associate 8W</v>
          </cell>
          <cell r="P30" t="str">
            <v>CRET</v>
          </cell>
          <cell r="Q30" t="str">
            <v>Direct</v>
          </cell>
          <cell r="R30" t="str">
            <v>Dulsco</v>
          </cell>
          <cell r="S30" t="str">
            <v>aanso</v>
          </cell>
          <cell r="T30" t="str">
            <v>Sohail,Anis</v>
          </cell>
          <cell r="U30" t="str">
            <v>Non-Critical</v>
          </cell>
          <cell r="W30">
            <v>46020</v>
          </cell>
          <cell r="X30" t="str">
            <v>Customer Returns</v>
          </cell>
          <cell r="Y30" t="str">
            <v>April</v>
          </cell>
          <cell r="Z30" t="str">
            <v xml:space="preserve">9 Hours </v>
          </cell>
          <cell r="AA30" t="str">
            <v>Male</v>
          </cell>
          <cell r="AC30">
            <v>99</v>
          </cell>
          <cell r="AE30" t="str">
            <v>Dulsco Al Razeen Camp Abu Dubai</v>
          </cell>
          <cell r="AF30">
            <v>545300765</v>
          </cell>
          <cell r="AG30" t="str">
            <v>kiyimbaashirafkinf@gmial.com</v>
          </cell>
          <cell r="AH30" t="str">
            <v>UGANDA</v>
          </cell>
          <cell r="AI30">
            <v>0</v>
          </cell>
        </row>
        <row r="31">
          <cell r="C31">
            <v>205609430</v>
          </cell>
          <cell r="D31" t="str">
            <v>sarpoatt</v>
          </cell>
          <cell r="E31" t="str">
            <v>ATTA AGYEKUM SARPONG</v>
          </cell>
          <cell r="F31" t="str">
            <v>Temporary</v>
          </cell>
          <cell r="G31" t="str">
            <v>UAE</v>
          </cell>
          <cell r="H31" t="str">
            <v>AUH1</v>
          </cell>
          <cell r="I31" t="str">
            <v>FC</v>
          </cell>
          <cell r="J31">
            <v>1299</v>
          </cell>
          <cell r="K31" t="str">
            <v>Night Shift</v>
          </cell>
          <cell r="L31" t="str">
            <v>NA</v>
          </cell>
          <cell r="M31" t="str">
            <v>Monday</v>
          </cell>
          <cell r="N31" t="str">
            <v>Tuesday</v>
          </cell>
          <cell r="O31" t="str">
            <v>Warehouse Associate 8W</v>
          </cell>
          <cell r="P31" t="str">
            <v>CRET</v>
          </cell>
          <cell r="Q31" t="str">
            <v>Direct</v>
          </cell>
          <cell r="R31" t="str">
            <v>Dulsco</v>
          </cell>
          <cell r="S31" t="str">
            <v>aanso</v>
          </cell>
          <cell r="T31" t="str">
            <v>Sohail,Anis</v>
          </cell>
          <cell r="W31">
            <v>45845</v>
          </cell>
          <cell r="X31" t="str">
            <v>Customer Returns</v>
          </cell>
          <cell r="Y31" t="str">
            <v>January</v>
          </cell>
          <cell r="Z31" t="str">
            <v>9 Hours</v>
          </cell>
          <cell r="AA31" t="str">
            <v>Male</v>
          </cell>
          <cell r="AB31" t="str">
            <v>NA</v>
          </cell>
          <cell r="AC31">
            <v>99</v>
          </cell>
          <cell r="AD31">
            <v>45901</v>
          </cell>
          <cell r="AE31" t="str">
            <v>DulscoICAD-1BusStop</v>
          </cell>
          <cell r="AF31">
            <v>562157497</v>
          </cell>
          <cell r="AG31" t="str">
            <v>attasarpong@gmail.com</v>
          </cell>
          <cell r="AH31" t="str">
            <v>Ghana</v>
          </cell>
          <cell r="AI31" t="str">
            <v>Non-Muslim</v>
          </cell>
        </row>
        <row r="32">
          <cell r="C32">
            <v>203555399</v>
          </cell>
          <cell r="D32" t="str">
            <v>berchimh</v>
          </cell>
          <cell r="E32" t="str">
            <v>Bernadette Tarrio Chimhau</v>
          </cell>
          <cell r="F32" t="str">
            <v>Temporary</v>
          </cell>
          <cell r="G32" t="str">
            <v>UAE</v>
          </cell>
          <cell r="H32" t="str">
            <v>AUH1</v>
          </cell>
          <cell r="I32" t="str">
            <v>FC</v>
          </cell>
          <cell r="J32">
            <v>1299</v>
          </cell>
          <cell r="K32" t="str">
            <v>Day Shift</v>
          </cell>
          <cell r="L32" t="str">
            <v>NA</v>
          </cell>
          <cell r="M32" t="str">
            <v>Thursday</v>
          </cell>
          <cell r="N32" t="str">
            <v>Friday</v>
          </cell>
          <cell r="O32" t="str">
            <v>Warehouse Associate 12M</v>
          </cell>
          <cell r="P32" t="str">
            <v>CRET</v>
          </cell>
          <cell r="Q32" t="str">
            <v>Direct</v>
          </cell>
          <cell r="R32" t="str">
            <v>Fastlink</v>
          </cell>
          <cell r="S32" t="str">
            <v>aanso</v>
          </cell>
          <cell r="T32" t="str">
            <v>Sohail,Anis</v>
          </cell>
          <cell r="U32" t="str">
            <v>Non-Critical</v>
          </cell>
          <cell r="W32">
            <v>45470</v>
          </cell>
          <cell r="X32" t="str">
            <v>Customer Returns</v>
          </cell>
          <cell r="Y32" t="str">
            <v>July</v>
          </cell>
          <cell r="Z32" t="str">
            <v>9 Hours</v>
          </cell>
          <cell r="AA32" t="str">
            <v>Female</v>
          </cell>
          <cell r="AB32" t="str">
            <v>M</v>
          </cell>
          <cell r="AC32">
            <v>99</v>
          </cell>
          <cell r="AD32">
            <v>45835</v>
          </cell>
          <cell r="AE32" t="str">
            <v>AlHaliaHospital(HamdanStr)</v>
          </cell>
          <cell r="AF32">
            <v>582419162</v>
          </cell>
          <cell r="AG32" t="str">
            <v>chimhautariro@gmail.com</v>
          </cell>
          <cell r="AH32" t="str">
            <v>Zimbabwe</v>
          </cell>
          <cell r="AI32" t="str">
            <v>Non-Muslim</v>
          </cell>
        </row>
        <row r="33">
          <cell r="C33">
            <v>205997628</v>
          </cell>
          <cell r="D33" t="str">
            <v>gbnyiren</v>
          </cell>
          <cell r="E33" t="str">
            <v>BRENDANYIRENDASINGINI</v>
          </cell>
          <cell r="F33" t="str">
            <v>Temporary</v>
          </cell>
          <cell r="G33" t="str">
            <v>UAE</v>
          </cell>
          <cell r="H33" t="str">
            <v>AUH1</v>
          </cell>
          <cell r="I33" t="str">
            <v>FC</v>
          </cell>
          <cell r="J33">
            <v>1299</v>
          </cell>
          <cell r="K33" t="str">
            <v>Day Shift</v>
          </cell>
          <cell r="L33" t="str">
            <v>NA</v>
          </cell>
          <cell r="M33" t="str">
            <v>Thursday</v>
          </cell>
          <cell r="N33" t="str">
            <v>Friday</v>
          </cell>
          <cell r="O33" t="str">
            <v>Warehouse Associate 8W</v>
          </cell>
          <cell r="P33" t="str">
            <v>CRET</v>
          </cell>
          <cell r="Q33" t="str">
            <v>Direct</v>
          </cell>
          <cell r="R33" t="str">
            <v>Fastlink</v>
          </cell>
          <cell r="S33" t="str">
            <v>aanso</v>
          </cell>
          <cell r="T33" t="str">
            <v>Sohail,Anis</v>
          </cell>
          <cell r="W33">
            <v>45915</v>
          </cell>
          <cell r="X33" t="str">
            <v>Customer Returns</v>
          </cell>
          <cell r="Y33" t="str">
            <v>October</v>
          </cell>
          <cell r="Z33" t="str">
            <v>9 Hours</v>
          </cell>
          <cell r="AA33" t="str">
            <v>Male</v>
          </cell>
          <cell r="AB33" t="str">
            <v>L</v>
          </cell>
          <cell r="AC33">
            <v>99</v>
          </cell>
          <cell r="AH33" t="str">
            <v>Malawi</v>
          </cell>
          <cell r="AI33" t="str">
            <v>Non-Muslim</v>
          </cell>
        </row>
        <row r="34">
          <cell r="C34">
            <v>203555402</v>
          </cell>
          <cell r="D34" t="str">
            <v>brerubay</v>
          </cell>
          <cell r="E34" t="str">
            <v>BrendaRubaya</v>
          </cell>
          <cell r="F34" t="str">
            <v>Temporary</v>
          </cell>
          <cell r="G34" t="str">
            <v>UAE</v>
          </cell>
          <cell r="H34" t="str">
            <v>AUH1</v>
          </cell>
          <cell r="I34" t="str">
            <v>FC</v>
          </cell>
          <cell r="J34">
            <v>1299</v>
          </cell>
          <cell r="K34" t="str">
            <v>Night Shift</v>
          </cell>
          <cell r="L34" t="str">
            <v>NA</v>
          </cell>
          <cell r="M34" t="str">
            <v>Thursday</v>
          </cell>
          <cell r="N34" t="str">
            <v>Friday</v>
          </cell>
          <cell r="O34" t="str">
            <v>Warehouse Associate 12M</v>
          </cell>
          <cell r="P34" t="str">
            <v>CRET</v>
          </cell>
          <cell r="Q34" t="str">
            <v>Direct</v>
          </cell>
          <cell r="R34" t="str">
            <v>Fastlink</v>
          </cell>
          <cell r="S34" t="str">
            <v>aanso</v>
          </cell>
          <cell r="T34" t="str">
            <v>Sohail,Anis</v>
          </cell>
          <cell r="U34" t="str">
            <v>Critical</v>
          </cell>
          <cell r="W34">
            <v>45470</v>
          </cell>
          <cell r="X34" t="str">
            <v>Customer Returns</v>
          </cell>
          <cell r="Y34" t="str">
            <v>September</v>
          </cell>
          <cell r="Z34" t="str">
            <v>9 Hours</v>
          </cell>
          <cell r="AA34" t="str">
            <v>Female</v>
          </cell>
          <cell r="AB34" t="str">
            <v>NA</v>
          </cell>
          <cell r="AC34">
            <v>99</v>
          </cell>
          <cell r="AD34">
            <v>45835</v>
          </cell>
          <cell r="AE34" t="str">
            <v>AlHaliaHospital(HamdanStr)</v>
          </cell>
          <cell r="AF34">
            <v>502936092</v>
          </cell>
          <cell r="AG34" t="str">
            <v>brendarubaya2@gmail.com</v>
          </cell>
          <cell r="AH34" t="str">
            <v>Zimbabwe</v>
          </cell>
          <cell r="AI34" t="str">
            <v>Non-Muslim</v>
          </cell>
        </row>
        <row r="35">
          <cell r="C35">
            <v>206953810</v>
          </cell>
          <cell r="D35" t="str">
            <v>pbmateke</v>
          </cell>
          <cell r="E35" t="str">
            <v>BRIAN MATEKE</v>
          </cell>
          <cell r="F35" t="str">
            <v>Temporary</v>
          </cell>
          <cell r="G35" t="str">
            <v>UAE</v>
          </cell>
          <cell r="H35" t="str">
            <v>AUH1</v>
          </cell>
          <cell r="I35" t="str">
            <v>FC</v>
          </cell>
          <cell r="J35">
            <v>1299</v>
          </cell>
          <cell r="K35" t="str">
            <v>Day Shift</v>
          </cell>
          <cell r="L35" t="str">
            <v>NA</v>
          </cell>
          <cell r="M35" t="str">
            <v>Tuesday</v>
          </cell>
          <cell r="N35" t="str">
            <v>Wednesday</v>
          </cell>
          <cell r="O35" t="str">
            <v>Warehouse Associate 24M</v>
          </cell>
          <cell r="P35" t="str">
            <v>CRET</v>
          </cell>
          <cell r="Q35" t="str">
            <v>Direct</v>
          </cell>
          <cell r="R35" t="str">
            <v>Dulsco</v>
          </cell>
          <cell r="S35" t="str">
            <v>aanso</v>
          </cell>
          <cell r="T35" t="str">
            <v>Sohail,Anis</v>
          </cell>
          <cell r="U35" t="str">
            <v>Non-Critical</v>
          </cell>
          <cell r="W35">
            <v>46048</v>
          </cell>
          <cell r="X35" t="str">
            <v>Customer Returns</v>
          </cell>
          <cell r="Y35" t="str">
            <v>January</v>
          </cell>
          <cell r="Z35" t="str">
            <v>9 Hours</v>
          </cell>
          <cell r="AA35" t="str">
            <v>Male</v>
          </cell>
          <cell r="AC35">
            <v>99</v>
          </cell>
          <cell r="AD35">
            <v>46778</v>
          </cell>
          <cell r="AE35" t="str">
            <v>Dulsco Al Razeen Camp Abu Dubai</v>
          </cell>
          <cell r="AF35" t="str">
            <v xml:space="preserve">564748777  </v>
          </cell>
          <cell r="AG35" t="str">
            <v>brianmatekte2@gmail.com</v>
          </cell>
          <cell r="AH35" t="str">
            <v xml:space="preserve">UGANDA </v>
          </cell>
          <cell r="AI35" t="str">
            <v>Non-Muslim</v>
          </cell>
        </row>
        <row r="36">
          <cell r="C36">
            <v>204299899</v>
          </cell>
          <cell r="D36" t="str">
            <v>ybbright</v>
          </cell>
          <cell r="E36" t="str">
            <v>BrightBonah</v>
          </cell>
          <cell r="F36" t="str">
            <v>Temporary</v>
          </cell>
          <cell r="G36" t="str">
            <v>UAE</v>
          </cell>
          <cell r="H36" t="str">
            <v>AUH1</v>
          </cell>
          <cell r="I36" t="str">
            <v>FC</v>
          </cell>
          <cell r="J36">
            <v>1299</v>
          </cell>
          <cell r="K36" t="str">
            <v>Night Shift</v>
          </cell>
          <cell r="L36" t="str">
            <v>NA</v>
          </cell>
          <cell r="M36" t="str">
            <v>Saturday</v>
          </cell>
          <cell r="N36" t="str">
            <v>Sunday</v>
          </cell>
          <cell r="O36" t="str">
            <v>Warehouse Associate 24M</v>
          </cell>
          <cell r="P36" t="str">
            <v>CRET</v>
          </cell>
          <cell r="Q36" t="str">
            <v>Direct</v>
          </cell>
          <cell r="R36" t="str">
            <v>Quesscorp</v>
          </cell>
          <cell r="S36" t="str">
            <v>aanso</v>
          </cell>
          <cell r="T36" t="str">
            <v>Sohail,Anis</v>
          </cell>
          <cell r="U36" t="str">
            <v>Non-Critical</v>
          </cell>
          <cell r="W36">
            <v>45589</v>
          </cell>
          <cell r="X36" t="str">
            <v>Customer Returns</v>
          </cell>
          <cell r="Y36" t="str">
            <v>May</v>
          </cell>
          <cell r="Z36" t="str">
            <v>9 Hours</v>
          </cell>
          <cell r="AA36" t="str">
            <v>Male</v>
          </cell>
          <cell r="AB36" t="str">
            <v>XL</v>
          </cell>
          <cell r="AC36">
            <v>99</v>
          </cell>
          <cell r="AD36">
            <v>46319</v>
          </cell>
          <cell r="AE36" t="str">
            <v>AlSalamaHospital(TouristClubArea)</v>
          </cell>
          <cell r="AF36">
            <v>562923285</v>
          </cell>
          <cell r="AG36" t="str">
            <v>bonahbright223@gmail.com</v>
          </cell>
          <cell r="AH36" t="str">
            <v>Ghana</v>
          </cell>
          <cell r="AI36" t="str">
            <v>Non-Muslim</v>
          </cell>
        </row>
        <row r="37">
          <cell r="C37">
            <v>206953815</v>
          </cell>
          <cell r="D37" t="str">
            <v>muhbrigh</v>
          </cell>
          <cell r="E37" t="str">
            <v>BRIGHTON MUHEREZA</v>
          </cell>
          <cell r="F37" t="str">
            <v>Temporary</v>
          </cell>
          <cell r="G37" t="str">
            <v>UAE</v>
          </cell>
          <cell r="H37" t="str">
            <v>AUH1</v>
          </cell>
          <cell r="I37" t="str">
            <v>FC</v>
          </cell>
          <cell r="J37">
            <v>1299</v>
          </cell>
          <cell r="K37" t="str">
            <v>Day Shift</v>
          </cell>
          <cell r="L37" t="str">
            <v>NA</v>
          </cell>
          <cell r="M37" t="str">
            <v>Tuesday</v>
          </cell>
          <cell r="N37" t="str">
            <v>Wednesday</v>
          </cell>
          <cell r="O37" t="str">
            <v>Warehouse Associate 24M</v>
          </cell>
          <cell r="P37" t="str">
            <v>CRET</v>
          </cell>
          <cell r="Q37" t="str">
            <v>Direct</v>
          </cell>
          <cell r="R37" t="str">
            <v>Dulsco</v>
          </cell>
          <cell r="S37" t="str">
            <v>aanso</v>
          </cell>
          <cell r="T37" t="str">
            <v>Sohail,Anis</v>
          </cell>
          <cell r="U37" t="str">
            <v>Non-Critical</v>
          </cell>
          <cell r="W37">
            <v>46048</v>
          </cell>
          <cell r="X37" t="str">
            <v>Customer Returns</v>
          </cell>
          <cell r="Y37" t="str">
            <v>June</v>
          </cell>
          <cell r="Z37" t="str">
            <v>9 Hours</v>
          </cell>
          <cell r="AA37" t="str">
            <v>Male</v>
          </cell>
          <cell r="AC37">
            <v>99</v>
          </cell>
          <cell r="AE37" t="str">
            <v>Dulsco Al Razeen Camp Abu Dubai</v>
          </cell>
          <cell r="AF37" t="str">
            <v xml:space="preserve">585487487    </v>
          </cell>
          <cell r="AG37" t="str">
            <v>bmuhereza84@gmail.com</v>
          </cell>
          <cell r="AH37" t="str">
            <v>UGANDA</v>
          </cell>
          <cell r="AI37" t="e">
            <v>#N/A</v>
          </cell>
        </row>
        <row r="38">
          <cell r="C38">
            <v>206016551</v>
          </cell>
          <cell r="D38" t="str">
            <v>brigtawu</v>
          </cell>
          <cell r="E38" t="str">
            <v>BRIGHTONTAWUYANARGWO</v>
          </cell>
          <cell r="F38" t="str">
            <v>Temporary</v>
          </cell>
          <cell r="G38" t="str">
            <v>UAE</v>
          </cell>
          <cell r="H38" t="str">
            <v>AUH1</v>
          </cell>
          <cell r="I38" t="str">
            <v>FC</v>
          </cell>
          <cell r="J38">
            <v>1299</v>
          </cell>
          <cell r="K38" t="str">
            <v>Day Shift</v>
          </cell>
          <cell r="L38" t="str">
            <v>NA</v>
          </cell>
          <cell r="M38" t="str">
            <v>Saturday</v>
          </cell>
          <cell r="N38" t="str">
            <v>Sunday</v>
          </cell>
          <cell r="O38" t="str">
            <v>Warehouse Associate 8W</v>
          </cell>
          <cell r="P38" t="str">
            <v>CRET</v>
          </cell>
          <cell r="Q38" t="str">
            <v>Direct</v>
          </cell>
          <cell r="R38" t="str">
            <v>Fastlink</v>
          </cell>
          <cell r="S38" t="str">
            <v>aanso</v>
          </cell>
          <cell r="T38" t="str">
            <v>Sohail,Anis</v>
          </cell>
          <cell r="W38">
            <v>45915</v>
          </cell>
          <cell r="X38" t="str">
            <v>Customer Returns</v>
          </cell>
          <cell r="Y38" t="str">
            <v>April</v>
          </cell>
          <cell r="Z38" t="str">
            <v>9 Hours</v>
          </cell>
          <cell r="AA38" t="str">
            <v>Male</v>
          </cell>
          <cell r="AB38" t="str">
            <v>M</v>
          </cell>
          <cell r="AC38">
            <v>99</v>
          </cell>
          <cell r="AH38" t="str">
            <v>Zimbabwe</v>
          </cell>
          <cell r="AI38" t="str">
            <v>Non-Muslim</v>
          </cell>
        </row>
        <row r="39">
          <cell r="C39">
            <v>203741547</v>
          </cell>
          <cell r="D39" t="str">
            <v>okrahcha</v>
          </cell>
          <cell r="E39" t="str">
            <v>CHARLESOKRAH</v>
          </cell>
          <cell r="F39" t="str">
            <v>Temporary</v>
          </cell>
          <cell r="G39" t="str">
            <v>UAE</v>
          </cell>
          <cell r="H39" t="str">
            <v>AUH1</v>
          </cell>
          <cell r="I39" t="str">
            <v>FC</v>
          </cell>
          <cell r="J39">
            <v>1299</v>
          </cell>
          <cell r="K39" t="str">
            <v>Day Shift</v>
          </cell>
          <cell r="L39" t="str">
            <v>NA</v>
          </cell>
          <cell r="M39" t="str">
            <v>Friday</v>
          </cell>
          <cell r="N39" t="str">
            <v>Saturday</v>
          </cell>
          <cell r="O39" t="str">
            <v>Warehouse Associate 12M</v>
          </cell>
          <cell r="P39" t="str">
            <v>CRET</v>
          </cell>
          <cell r="Q39" t="str">
            <v>Direct</v>
          </cell>
          <cell r="R39" t="str">
            <v>Fastlink</v>
          </cell>
          <cell r="S39" t="str">
            <v>aanso</v>
          </cell>
          <cell r="T39" t="str">
            <v>Sohail,Anis</v>
          </cell>
          <cell r="U39" t="str">
            <v>Non-Critical</v>
          </cell>
          <cell r="W39">
            <v>45517</v>
          </cell>
          <cell r="X39" t="str">
            <v>Customer Returns</v>
          </cell>
          <cell r="Y39" t="str">
            <v>March</v>
          </cell>
          <cell r="Z39" t="str">
            <v>9 Hours</v>
          </cell>
          <cell r="AA39" t="str">
            <v>Male</v>
          </cell>
          <cell r="AB39" t="str">
            <v>M</v>
          </cell>
          <cell r="AC39">
            <v>99</v>
          </cell>
          <cell r="AD39">
            <v>45882</v>
          </cell>
          <cell r="AE39" t="str">
            <v>FilliCafé(AirPortRd)</v>
          </cell>
          <cell r="AF39">
            <v>562383246</v>
          </cell>
          <cell r="AG39" t="str">
            <v>teachercharles@gmail.com</v>
          </cell>
          <cell r="AH39" t="str">
            <v>Ghana</v>
          </cell>
          <cell r="AI39" t="str">
            <v>Non-Muslim</v>
          </cell>
        </row>
        <row r="40">
          <cell r="C40">
            <v>205608617</v>
          </cell>
          <cell r="D40" t="str">
            <v>chaoseip</v>
          </cell>
          <cell r="E40" t="str">
            <v>CHARLESOSEI-POKU</v>
          </cell>
          <cell r="F40" t="str">
            <v>Temporary</v>
          </cell>
          <cell r="G40" t="str">
            <v>UAE</v>
          </cell>
          <cell r="H40" t="str">
            <v>AUH1</v>
          </cell>
          <cell r="I40" t="str">
            <v>FC</v>
          </cell>
          <cell r="J40">
            <v>1299</v>
          </cell>
          <cell r="K40" t="str">
            <v>Day Shift</v>
          </cell>
          <cell r="L40" t="str">
            <v>NA</v>
          </cell>
          <cell r="M40" t="str">
            <v>Monday</v>
          </cell>
          <cell r="N40" t="str">
            <v>Tuesday</v>
          </cell>
          <cell r="O40" t="str">
            <v>Warehouse Associate 8W</v>
          </cell>
          <cell r="P40" t="str">
            <v>CRET</v>
          </cell>
          <cell r="Q40" t="str">
            <v>Direct</v>
          </cell>
          <cell r="R40" t="str">
            <v>Dulsco</v>
          </cell>
          <cell r="S40" t="str">
            <v>aanso</v>
          </cell>
          <cell r="T40" t="str">
            <v>Sohail,Anis</v>
          </cell>
          <cell r="W40">
            <v>45845</v>
          </cell>
          <cell r="X40" t="str">
            <v>Customer Returns</v>
          </cell>
          <cell r="Y40" t="str">
            <v>May</v>
          </cell>
          <cell r="Z40" t="str">
            <v>9 Hours</v>
          </cell>
          <cell r="AA40" t="str">
            <v>Male</v>
          </cell>
          <cell r="AB40" t="str">
            <v>NA</v>
          </cell>
          <cell r="AC40">
            <v>99</v>
          </cell>
          <cell r="AD40">
            <v>45901</v>
          </cell>
          <cell r="AE40" t="str">
            <v>DulscoICAD-1BusStop</v>
          </cell>
          <cell r="AF40">
            <v>562157505</v>
          </cell>
          <cell r="AG40" t="str">
            <v>opokucharles508@gmail.com</v>
          </cell>
          <cell r="AH40" t="str">
            <v>Ghana</v>
          </cell>
          <cell r="AI40" t="str">
            <v>Non-Muslim</v>
          </cell>
        </row>
        <row r="41">
          <cell r="C41">
            <v>206953974</v>
          </cell>
          <cell r="D41" t="str">
            <v>chawezih</v>
          </cell>
          <cell r="E41" t="str">
            <v>CHAWEZI GERESHOM HARAWA</v>
          </cell>
          <cell r="F41" t="str">
            <v>Temporary</v>
          </cell>
          <cell r="G41" t="str">
            <v>UAE</v>
          </cell>
          <cell r="H41" t="str">
            <v>AUH1</v>
          </cell>
          <cell r="I41" t="str">
            <v>FC</v>
          </cell>
          <cell r="J41">
            <v>1299</v>
          </cell>
          <cell r="K41" t="str">
            <v>Day Shift</v>
          </cell>
          <cell r="L41" t="str">
            <v>NA</v>
          </cell>
          <cell r="M41" t="str">
            <v>Tuesday</v>
          </cell>
          <cell r="N41" t="str">
            <v>Wednesday</v>
          </cell>
          <cell r="O41" t="str">
            <v>Warehouse Associate 24M</v>
          </cell>
          <cell r="P41" t="str">
            <v>CRET</v>
          </cell>
          <cell r="Q41" t="str">
            <v>Direct</v>
          </cell>
          <cell r="R41" t="str">
            <v>Dulsco</v>
          </cell>
          <cell r="S41" t="str">
            <v>aanso</v>
          </cell>
          <cell r="T41" t="str">
            <v>Sohail,Anis</v>
          </cell>
          <cell r="U41" t="str">
            <v>Non-Critical</v>
          </cell>
          <cell r="W41">
            <v>46048</v>
          </cell>
          <cell r="X41" t="str">
            <v>Customer Returns</v>
          </cell>
          <cell r="Y41" t="str">
            <v>August</v>
          </cell>
          <cell r="Z41" t="str">
            <v>9 Hours</v>
          </cell>
          <cell r="AA41" t="str">
            <v>Male</v>
          </cell>
          <cell r="AC41">
            <v>99</v>
          </cell>
          <cell r="AD41">
            <v>46778</v>
          </cell>
          <cell r="AE41" t="str">
            <v>Dulsco Al Razeen Camp Abu Dubai</v>
          </cell>
          <cell r="AF41" t="str">
            <v xml:space="preserve">564754874    </v>
          </cell>
          <cell r="AG41" t="str">
            <v>chawezigereshom@gmail.com</v>
          </cell>
          <cell r="AH41" t="str">
            <v>MALAWI</v>
          </cell>
          <cell r="AI41" t="str">
            <v>Non-Muslim</v>
          </cell>
        </row>
        <row r="42">
          <cell r="C42">
            <v>203555403</v>
          </cell>
          <cell r="D42" t="str">
            <v>chsampan</v>
          </cell>
          <cell r="E42" t="str">
            <v>ChristianaYamigmahSampana</v>
          </cell>
          <cell r="F42" t="str">
            <v>Temporary</v>
          </cell>
          <cell r="G42" t="str">
            <v>UAE</v>
          </cell>
          <cell r="H42" t="str">
            <v>AUH1</v>
          </cell>
          <cell r="I42" t="str">
            <v>FC</v>
          </cell>
          <cell r="J42">
            <v>1299</v>
          </cell>
          <cell r="K42" t="str">
            <v>Day Shift</v>
          </cell>
          <cell r="L42" t="str">
            <v>NA</v>
          </cell>
          <cell r="M42" t="str">
            <v>Saturday</v>
          </cell>
          <cell r="N42" t="str">
            <v>Sunday</v>
          </cell>
          <cell r="O42" t="str">
            <v>Warehouse Associate 12M</v>
          </cell>
          <cell r="P42" t="str">
            <v>CRET</v>
          </cell>
          <cell r="Q42" t="str">
            <v>Direct</v>
          </cell>
          <cell r="R42" t="str">
            <v>Fastlink</v>
          </cell>
          <cell r="S42" t="str">
            <v>aanso</v>
          </cell>
          <cell r="T42" t="str">
            <v>Sohail,Anis</v>
          </cell>
          <cell r="U42" t="str">
            <v>Critical</v>
          </cell>
          <cell r="W42">
            <v>45470</v>
          </cell>
          <cell r="X42" t="str">
            <v>Customer Returns</v>
          </cell>
          <cell r="Y42" t="str">
            <v>October</v>
          </cell>
          <cell r="Z42" t="str">
            <v>9 Hours</v>
          </cell>
          <cell r="AA42" t="str">
            <v>Female</v>
          </cell>
          <cell r="AB42" t="str">
            <v>S</v>
          </cell>
          <cell r="AC42">
            <v>99</v>
          </cell>
          <cell r="AD42">
            <v>45835</v>
          </cell>
          <cell r="AE42" t="str">
            <v>Shabiya 11 Bus Stop ( Al Sultan Bakeries)</v>
          </cell>
          <cell r="AF42">
            <v>524254610</v>
          </cell>
          <cell r="AG42" t="str">
            <v>syamigmah@gmail.com</v>
          </cell>
          <cell r="AH42" t="str">
            <v>Ghana</v>
          </cell>
          <cell r="AI42" t="str">
            <v>Non-Muslim</v>
          </cell>
        </row>
        <row r="43">
          <cell r="C43">
            <v>203469458</v>
          </cell>
          <cell r="D43" t="str">
            <v>ndanzyco</v>
          </cell>
          <cell r="E43" t="str">
            <v>CongratesMoforkengNdanze</v>
          </cell>
          <cell r="F43" t="str">
            <v>Temporary</v>
          </cell>
          <cell r="G43" t="str">
            <v>UAE</v>
          </cell>
          <cell r="H43" t="str">
            <v>AUH1</v>
          </cell>
          <cell r="I43" t="str">
            <v>FC</v>
          </cell>
          <cell r="J43">
            <v>1299</v>
          </cell>
          <cell r="K43" t="str">
            <v>Day Shift</v>
          </cell>
          <cell r="L43" t="str">
            <v>NA</v>
          </cell>
          <cell r="M43" t="str">
            <v>Monday</v>
          </cell>
          <cell r="N43" t="str">
            <v>Tuesday</v>
          </cell>
          <cell r="O43" t="str">
            <v>Warehouse Associate 24M</v>
          </cell>
          <cell r="P43" t="str">
            <v>CRET</v>
          </cell>
          <cell r="Q43" t="str">
            <v>Direct</v>
          </cell>
          <cell r="R43" t="str">
            <v>Adecco</v>
          </cell>
          <cell r="S43" t="str">
            <v>aanso</v>
          </cell>
          <cell r="T43" t="str">
            <v>Sohail,Anis</v>
          </cell>
          <cell r="U43" t="str">
            <v>Non-Critical</v>
          </cell>
          <cell r="W43">
            <v>45456</v>
          </cell>
          <cell r="X43" t="str">
            <v>Customer Returns</v>
          </cell>
          <cell r="Y43" t="str">
            <v>June</v>
          </cell>
          <cell r="Z43" t="str">
            <v>9 Hours</v>
          </cell>
          <cell r="AA43" t="str">
            <v>Male</v>
          </cell>
          <cell r="AB43" t="str">
            <v>NA</v>
          </cell>
          <cell r="AC43">
            <v>99</v>
          </cell>
          <cell r="AD43">
            <v>46186</v>
          </cell>
          <cell r="AE43" t="str">
            <v>LifeLineHospital(ElectraStr-MuroorRd)</v>
          </cell>
          <cell r="AF43">
            <v>545672406</v>
          </cell>
          <cell r="AG43" t="str">
            <v>ndanzecongrates@gmail.com</v>
          </cell>
          <cell r="AH43" t="str">
            <v>Cameroon</v>
          </cell>
          <cell r="AI43" t="str">
            <v>Non-Muslim</v>
          </cell>
        </row>
        <row r="44">
          <cell r="C44">
            <v>206072867</v>
          </cell>
          <cell r="D44" t="str">
            <v>ngabirco</v>
          </cell>
          <cell r="E44" t="str">
            <v>CosmaNgabirano</v>
          </cell>
          <cell r="F44" t="str">
            <v>Temporary</v>
          </cell>
          <cell r="G44" t="str">
            <v>UAE</v>
          </cell>
          <cell r="H44" t="str">
            <v>AUH1</v>
          </cell>
          <cell r="I44" t="str">
            <v>FC</v>
          </cell>
          <cell r="J44">
            <v>1299</v>
          </cell>
          <cell r="K44" t="str">
            <v>Day Shift</v>
          </cell>
          <cell r="L44" t="str">
            <v>NA</v>
          </cell>
          <cell r="M44" t="str">
            <v>Sunday</v>
          </cell>
          <cell r="N44" t="str">
            <v>Monday</v>
          </cell>
          <cell r="O44" t="str">
            <v>Warehouse Associate 8W</v>
          </cell>
          <cell r="P44" t="str">
            <v>CRET</v>
          </cell>
          <cell r="Q44" t="str">
            <v>Direct</v>
          </cell>
          <cell r="R44" t="str">
            <v>Fastlink</v>
          </cell>
          <cell r="S44" t="str">
            <v>aanso</v>
          </cell>
          <cell r="T44" t="str">
            <v>Sohail,Anis</v>
          </cell>
          <cell r="U44" t="str">
            <v>Non-Critical</v>
          </cell>
          <cell r="W44">
            <v>45922</v>
          </cell>
          <cell r="X44" t="str">
            <v>Customer Returns</v>
          </cell>
          <cell r="Y44" t="str">
            <v>April</v>
          </cell>
          <cell r="Z44" t="str">
            <v>9 Hours</v>
          </cell>
          <cell r="AA44" t="str">
            <v>Male</v>
          </cell>
          <cell r="AB44" t="str">
            <v>S</v>
          </cell>
          <cell r="AC44">
            <v>99</v>
          </cell>
          <cell r="AD44">
            <v>45983</v>
          </cell>
          <cell r="AE44" t="str">
            <v>LifeLineHospital(ElectraStr-MuroorRd)</v>
          </cell>
          <cell r="AH44" t="str">
            <v>Uganda</v>
          </cell>
          <cell r="AI44" t="str">
            <v>Non-Muslim</v>
          </cell>
        </row>
        <row r="45">
          <cell r="C45">
            <v>206953984</v>
          </cell>
          <cell r="D45" t="str">
            <v>kamwadan</v>
          </cell>
          <cell r="E45" t="str">
            <v>DANIEL KAMWATHENDO</v>
          </cell>
          <cell r="F45" t="str">
            <v>Temporary</v>
          </cell>
          <cell r="G45" t="str">
            <v>UAE</v>
          </cell>
          <cell r="H45" t="str">
            <v>AUH1</v>
          </cell>
          <cell r="I45" t="str">
            <v>FC</v>
          </cell>
          <cell r="J45">
            <v>1299</v>
          </cell>
          <cell r="K45" t="str">
            <v>Day Shift</v>
          </cell>
          <cell r="L45" t="str">
            <v>NA</v>
          </cell>
          <cell r="M45" t="str">
            <v>Friday</v>
          </cell>
          <cell r="N45" t="str">
            <v>Saturday</v>
          </cell>
          <cell r="O45" t="str">
            <v>Warehouse Associate 24M</v>
          </cell>
          <cell r="P45" t="str">
            <v>CRET</v>
          </cell>
          <cell r="Q45" t="str">
            <v>Direct</v>
          </cell>
          <cell r="R45" t="str">
            <v>Dulsco</v>
          </cell>
          <cell r="S45" t="str">
            <v>aanso</v>
          </cell>
          <cell r="T45" t="str">
            <v>Sohail,Anis</v>
          </cell>
          <cell r="U45" t="str">
            <v>Non-Critical</v>
          </cell>
          <cell r="W45">
            <v>46048</v>
          </cell>
          <cell r="X45" t="str">
            <v>Customer Returns</v>
          </cell>
          <cell r="Y45" t="str">
            <v>June</v>
          </cell>
          <cell r="Z45" t="str">
            <v>9 Hours</v>
          </cell>
          <cell r="AA45" t="str">
            <v>Male</v>
          </cell>
          <cell r="AC45">
            <v>99</v>
          </cell>
          <cell r="AD45">
            <v>46778</v>
          </cell>
          <cell r="AE45" t="str">
            <v>Dulsco Al Razeen Camp Abu Dubai</v>
          </cell>
          <cell r="AF45" t="str">
            <v xml:space="preserve">5987634415    </v>
          </cell>
          <cell r="AG45" t="str">
            <v>danielkamwathendo@gmail.com</v>
          </cell>
          <cell r="AH45" t="str">
            <v>MALAWI</v>
          </cell>
          <cell r="AI45" t="str">
            <v>Non-Muslim</v>
          </cell>
        </row>
        <row r="46">
          <cell r="C46">
            <v>203469449</v>
          </cell>
          <cell r="D46" t="str">
            <v>daniboah</v>
          </cell>
          <cell r="E46" t="str">
            <v>DanielBoahen</v>
          </cell>
          <cell r="F46" t="str">
            <v>Temporary</v>
          </cell>
          <cell r="G46" t="str">
            <v>UAE</v>
          </cell>
          <cell r="H46" t="str">
            <v>AUH1</v>
          </cell>
          <cell r="I46" t="str">
            <v>FC</v>
          </cell>
          <cell r="J46">
            <v>1299</v>
          </cell>
          <cell r="K46" t="str">
            <v>Day Shift</v>
          </cell>
          <cell r="L46" t="str">
            <v>NA</v>
          </cell>
          <cell r="M46" t="str">
            <v>Friday</v>
          </cell>
          <cell r="N46" t="str">
            <v>Saturday</v>
          </cell>
          <cell r="O46" t="str">
            <v>Warehouse Associate 24M</v>
          </cell>
          <cell r="P46" t="str">
            <v>CRET</v>
          </cell>
          <cell r="Q46" t="str">
            <v>Direct</v>
          </cell>
          <cell r="R46" t="str">
            <v>Adecco</v>
          </cell>
          <cell r="S46" t="str">
            <v>aanso</v>
          </cell>
          <cell r="T46" t="str">
            <v>Sohail,Anis</v>
          </cell>
          <cell r="U46" t="str">
            <v>Critical</v>
          </cell>
          <cell r="W46">
            <v>45456</v>
          </cell>
          <cell r="X46" t="str">
            <v>Customer Returns</v>
          </cell>
          <cell r="Y46" t="str">
            <v>April</v>
          </cell>
          <cell r="Z46" t="str">
            <v>9 Hours</v>
          </cell>
          <cell r="AA46" t="str">
            <v>Male</v>
          </cell>
          <cell r="AB46" t="str">
            <v>L</v>
          </cell>
          <cell r="AC46">
            <v>99</v>
          </cell>
          <cell r="AD46">
            <v>46186</v>
          </cell>
          <cell r="AE46" t="str">
            <v>FilliCafé(AirPortRd)</v>
          </cell>
          <cell r="AF46">
            <v>544748458</v>
          </cell>
          <cell r="AG46" t="str">
            <v>danielboahen605@gmail.com</v>
          </cell>
          <cell r="AH46" t="str">
            <v>Ghana</v>
          </cell>
          <cell r="AI46" t="str">
            <v>Non-Muslim</v>
          </cell>
        </row>
        <row r="47">
          <cell r="C47">
            <v>204299548</v>
          </cell>
          <cell r="D47" t="str">
            <v>tamahdan</v>
          </cell>
          <cell r="E47" t="str">
            <v>DanielKwekuTamah</v>
          </cell>
          <cell r="F47" t="str">
            <v>Temporary</v>
          </cell>
          <cell r="G47" t="str">
            <v>UAE</v>
          </cell>
          <cell r="H47" t="str">
            <v>AUH1</v>
          </cell>
          <cell r="I47" t="str">
            <v>FC</v>
          </cell>
          <cell r="J47">
            <v>1299</v>
          </cell>
          <cell r="K47" t="str">
            <v>Day Shift</v>
          </cell>
          <cell r="L47" t="str">
            <v>NA</v>
          </cell>
          <cell r="M47" t="str">
            <v>Saturday</v>
          </cell>
          <cell r="N47" t="str">
            <v>Sunday</v>
          </cell>
          <cell r="O47" t="str">
            <v>Warehouse Associate 8W</v>
          </cell>
          <cell r="P47" t="str">
            <v>CRET</v>
          </cell>
          <cell r="Q47" t="str">
            <v>Direct</v>
          </cell>
          <cell r="R47" t="str">
            <v>Quesscorp</v>
          </cell>
          <cell r="S47" t="str">
            <v>aanso</v>
          </cell>
          <cell r="T47" t="str">
            <v>Sohail,Anis</v>
          </cell>
          <cell r="U47" t="str">
            <v>Non-Critical</v>
          </cell>
          <cell r="W47">
            <v>45586</v>
          </cell>
          <cell r="X47" t="str">
            <v>Customer Returns</v>
          </cell>
          <cell r="Y47" t="str">
            <v>November</v>
          </cell>
          <cell r="Z47" t="str">
            <v>9 Hours</v>
          </cell>
          <cell r="AA47" t="str">
            <v>Male</v>
          </cell>
          <cell r="AB47" t="str">
            <v>XL</v>
          </cell>
          <cell r="AC47">
            <v>99</v>
          </cell>
          <cell r="AD47">
            <v>45642</v>
          </cell>
          <cell r="AE47" t="str">
            <v>LifeLineHospital(ElectraStr-MuroorRd)</v>
          </cell>
          <cell r="AF47">
            <v>551167873</v>
          </cell>
          <cell r="AG47" t="str">
            <v>Tamahdaniel3@gmail.com</v>
          </cell>
          <cell r="AH47" t="str">
            <v>Ghana</v>
          </cell>
          <cell r="AI47" t="str">
            <v>Non-Muslim</v>
          </cell>
        </row>
        <row r="48">
          <cell r="C48">
            <v>203469051</v>
          </cell>
          <cell r="D48" t="str">
            <v>bowusuda</v>
          </cell>
          <cell r="E48" t="str">
            <v>DanielOwusu</v>
          </cell>
          <cell r="F48" t="str">
            <v>Temporary</v>
          </cell>
          <cell r="G48" t="str">
            <v>UAE</v>
          </cell>
          <cell r="H48" t="str">
            <v>AUH1</v>
          </cell>
          <cell r="I48" t="str">
            <v>FC</v>
          </cell>
          <cell r="J48">
            <v>1299</v>
          </cell>
          <cell r="K48" t="str">
            <v>Day Shift</v>
          </cell>
          <cell r="L48" t="str">
            <v>NA</v>
          </cell>
          <cell r="M48" t="str">
            <v>Tuesday</v>
          </cell>
          <cell r="N48" t="str">
            <v>Wednesday</v>
          </cell>
          <cell r="O48" t="str">
            <v>Warehouse Associate 12M</v>
          </cell>
          <cell r="P48" t="str">
            <v>CRET</v>
          </cell>
          <cell r="Q48" t="str">
            <v>Direct</v>
          </cell>
          <cell r="R48" t="str">
            <v>Fastlink</v>
          </cell>
          <cell r="S48" t="str">
            <v>aanso</v>
          </cell>
          <cell r="T48" t="str">
            <v>Sohail,Anis</v>
          </cell>
          <cell r="U48" t="str">
            <v>Critical</v>
          </cell>
          <cell r="W48">
            <v>45456</v>
          </cell>
          <cell r="X48" t="str">
            <v>Customer Returns</v>
          </cell>
          <cell r="Y48" t="str">
            <v>September</v>
          </cell>
          <cell r="Z48" t="str">
            <v>9 Hours</v>
          </cell>
          <cell r="AA48" t="str">
            <v>Male</v>
          </cell>
          <cell r="AB48" t="str">
            <v>NA</v>
          </cell>
          <cell r="AC48">
            <v>99</v>
          </cell>
          <cell r="AD48">
            <v>45821</v>
          </cell>
          <cell r="AE48" t="str">
            <v>FilliCafé(AirPortRd)</v>
          </cell>
          <cell r="AF48">
            <v>509626975</v>
          </cell>
          <cell r="AG48" t="str">
            <v>danikwame@gmail.com</v>
          </cell>
          <cell r="AH48" t="str">
            <v>Ghana</v>
          </cell>
          <cell r="AI48" t="str">
            <v>Non-Muslim</v>
          </cell>
        </row>
        <row r="49">
          <cell r="C49">
            <v>204299544</v>
          </cell>
          <cell r="D49" t="str">
            <v>daangmor</v>
          </cell>
          <cell r="E49" t="str">
            <v>DanielTeye-KwasiAngmortey</v>
          </cell>
          <cell r="F49" t="str">
            <v>Temporary</v>
          </cell>
          <cell r="G49" t="str">
            <v>UAE</v>
          </cell>
          <cell r="H49" t="str">
            <v>AUH1</v>
          </cell>
          <cell r="I49" t="str">
            <v>FC</v>
          </cell>
          <cell r="J49">
            <v>1299</v>
          </cell>
          <cell r="K49" t="str">
            <v>Night Shift</v>
          </cell>
          <cell r="L49" t="str">
            <v>NA</v>
          </cell>
          <cell r="M49" t="str">
            <v>Wednesday</v>
          </cell>
          <cell r="N49" t="str">
            <v>Thursday</v>
          </cell>
          <cell r="O49" t="str">
            <v>Warehouse Associate 24M</v>
          </cell>
          <cell r="P49" t="str">
            <v>CRET</v>
          </cell>
          <cell r="Q49" t="str">
            <v>Direct</v>
          </cell>
          <cell r="R49" t="str">
            <v>Quesscorp</v>
          </cell>
          <cell r="S49" t="str">
            <v>aanso</v>
          </cell>
          <cell r="T49" t="str">
            <v>Sohail,Anis</v>
          </cell>
          <cell r="U49" t="str">
            <v>Non-Critical</v>
          </cell>
          <cell r="W49">
            <v>45586</v>
          </cell>
          <cell r="X49" t="str">
            <v>Customer Returns</v>
          </cell>
          <cell r="Y49" t="str">
            <v>September</v>
          </cell>
          <cell r="Z49" t="str">
            <v>9 Hours</v>
          </cell>
          <cell r="AA49" t="str">
            <v>Male</v>
          </cell>
          <cell r="AB49" t="str">
            <v>L</v>
          </cell>
          <cell r="AC49">
            <v>99</v>
          </cell>
          <cell r="AD49">
            <v>46316</v>
          </cell>
          <cell r="AE49" t="str">
            <v>FilliCafé(AirPortRd)</v>
          </cell>
          <cell r="AF49">
            <v>501716357</v>
          </cell>
          <cell r="AG49" t="str">
            <v>danielolarotimi08@gmail.com</v>
          </cell>
          <cell r="AH49" t="str">
            <v>Ghana</v>
          </cell>
          <cell r="AI49" t="str">
            <v>Non-Muslim</v>
          </cell>
        </row>
        <row r="50">
          <cell r="C50">
            <v>206949308</v>
          </cell>
          <cell r="D50" t="str">
            <v>dxogwang</v>
          </cell>
          <cell r="E50" t="str">
            <v>DAVID OGWANG</v>
          </cell>
          <cell r="F50" t="str">
            <v>Temporary</v>
          </cell>
          <cell r="G50" t="str">
            <v>UAE</v>
          </cell>
          <cell r="H50" t="str">
            <v>AUH1</v>
          </cell>
          <cell r="I50" t="str">
            <v>FC</v>
          </cell>
          <cell r="J50">
            <v>1299</v>
          </cell>
          <cell r="K50" t="str">
            <v>Day Shift</v>
          </cell>
          <cell r="L50" t="str">
            <v>NA</v>
          </cell>
          <cell r="M50" t="str">
            <v>Tuesday</v>
          </cell>
          <cell r="N50" t="str">
            <v>Wednesday</v>
          </cell>
          <cell r="O50" t="str">
            <v>Warehouse Associate 24M</v>
          </cell>
          <cell r="P50" t="str">
            <v>CRET</v>
          </cell>
          <cell r="Q50" t="str">
            <v>Direct</v>
          </cell>
          <cell r="R50" t="str">
            <v>Dulsco</v>
          </cell>
          <cell r="S50" t="str">
            <v>aanso</v>
          </cell>
          <cell r="T50" t="str">
            <v>Sohail,Anis</v>
          </cell>
          <cell r="U50" t="str">
            <v>Non-Critical</v>
          </cell>
          <cell r="W50">
            <v>46048</v>
          </cell>
          <cell r="X50" t="str">
            <v>Customer Returns</v>
          </cell>
          <cell r="Y50" t="str">
            <v>March</v>
          </cell>
          <cell r="Z50" t="str">
            <v>9 Hours</v>
          </cell>
          <cell r="AA50" t="str">
            <v>Male</v>
          </cell>
          <cell r="AC50">
            <v>99</v>
          </cell>
          <cell r="AE50" t="str">
            <v>Dulsco Al Razeen Camp Abu Dubai</v>
          </cell>
          <cell r="AF50">
            <v>567034436</v>
          </cell>
          <cell r="AG50" t="str">
            <v>ogwangdavid1992@gmail.com</v>
          </cell>
          <cell r="AH50" t="str">
            <v>UGANDA</v>
          </cell>
          <cell r="AI50" t="e">
            <v>#N/A</v>
          </cell>
        </row>
        <row r="51">
          <cell r="C51">
            <v>206949309</v>
          </cell>
          <cell r="D51" t="str">
            <v>devssebb</v>
          </cell>
          <cell r="E51" t="str">
            <v>DEVIS SSEBBUGGA</v>
          </cell>
          <cell r="F51" t="str">
            <v>Temporary</v>
          </cell>
          <cell r="G51" t="str">
            <v>UAE</v>
          </cell>
          <cell r="H51" t="str">
            <v>AUH1</v>
          </cell>
          <cell r="I51" t="str">
            <v>FC</v>
          </cell>
          <cell r="J51">
            <v>1299</v>
          </cell>
          <cell r="K51" t="str">
            <v>Night Shift</v>
          </cell>
          <cell r="L51" t="str">
            <v>NA</v>
          </cell>
          <cell r="M51" t="str">
            <v>Tuesday</v>
          </cell>
          <cell r="N51" t="str">
            <v>Wednesday</v>
          </cell>
          <cell r="O51" t="str">
            <v>Warehouse Associate 24M</v>
          </cell>
          <cell r="P51" t="str">
            <v>CRET</v>
          </cell>
          <cell r="Q51" t="str">
            <v>Direct</v>
          </cell>
          <cell r="R51" t="str">
            <v>Dulsco</v>
          </cell>
          <cell r="S51" t="str">
            <v>aanso</v>
          </cell>
          <cell r="T51" t="str">
            <v>Sohail,Anis</v>
          </cell>
          <cell r="U51" t="str">
            <v>Non-Critical</v>
          </cell>
          <cell r="W51">
            <v>46048</v>
          </cell>
          <cell r="X51" t="str">
            <v>Customer Returns</v>
          </cell>
          <cell r="Y51" t="str">
            <v>August</v>
          </cell>
          <cell r="Z51" t="str">
            <v>9 Hours</v>
          </cell>
          <cell r="AA51" t="str">
            <v>Male</v>
          </cell>
          <cell r="AC51">
            <v>99</v>
          </cell>
          <cell r="AE51" t="str">
            <v>Dulsco Al Razeen Camp Abu Dubai</v>
          </cell>
          <cell r="AF51" t="str">
            <v xml:space="preserve">567089037    </v>
          </cell>
          <cell r="AG51" t="str">
            <v>devisssebbugga256@gmail.com</v>
          </cell>
          <cell r="AH51" t="str">
            <v>UGANDA</v>
          </cell>
          <cell r="AI51" t="e">
            <v>#N/A</v>
          </cell>
        </row>
        <row r="52">
          <cell r="C52">
            <v>102207650</v>
          </cell>
          <cell r="D52" t="str">
            <v>SUNDARAD</v>
          </cell>
          <cell r="E52" t="str">
            <v>DhakshinamoorthySundaramoorthy</v>
          </cell>
          <cell r="F52" t="str">
            <v>Regular</v>
          </cell>
          <cell r="G52" t="str">
            <v>UAE</v>
          </cell>
          <cell r="H52" t="str">
            <v>AUH1</v>
          </cell>
          <cell r="I52" t="str">
            <v>FC</v>
          </cell>
          <cell r="J52">
            <v>1299</v>
          </cell>
          <cell r="K52" t="str">
            <v>Day Shift</v>
          </cell>
          <cell r="L52" t="str">
            <v>NA</v>
          </cell>
          <cell r="M52" t="str">
            <v>Wednesday</v>
          </cell>
          <cell r="N52" t="str">
            <v>Thursday</v>
          </cell>
          <cell r="O52" t="str">
            <v>FC Associate I</v>
          </cell>
          <cell r="P52" t="str">
            <v>CRET</v>
          </cell>
          <cell r="Q52" t="str">
            <v>Direct</v>
          </cell>
          <cell r="R52" t="str">
            <v>Blue Badge</v>
          </cell>
          <cell r="S52" t="str">
            <v>aanso</v>
          </cell>
          <cell r="T52" t="str">
            <v>Sohail,Anis</v>
          </cell>
          <cell r="U52" t="str">
            <v>Critical</v>
          </cell>
          <cell r="W52">
            <v>42868</v>
          </cell>
          <cell r="X52" t="str">
            <v>Customer Returns</v>
          </cell>
          <cell r="Y52" t="str">
            <v>June</v>
          </cell>
          <cell r="Z52" t="str">
            <v>9 Hours</v>
          </cell>
          <cell r="AA52" t="str">
            <v>Male</v>
          </cell>
          <cell r="AB52" t="str">
            <v>M</v>
          </cell>
          <cell r="AC52">
            <v>1</v>
          </cell>
          <cell r="AE52" t="str">
            <v>Shabiya 12  Bus Stop (Near Malabar Gold And Diamond)</v>
          </cell>
          <cell r="AF52">
            <v>0</v>
          </cell>
          <cell r="AG52" t="e">
            <v>#N/A</v>
          </cell>
          <cell r="AH52" t="str">
            <v>India</v>
          </cell>
          <cell r="AI52" t="str">
            <v>Non-Muslim</v>
          </cell>
        </row>
        <row r="53">
          <cell r="C53">
            <v>204095444</v>
          </cell>
          <cell r="D53" t="str">
            <v>larteydo</v>
          </cell>
          <cell r="E53" t="str">
            <v>DorcasLarteleyLartey</v>
          </cell>
          <cell r="F53" t="str">
            <v>Temporary</v>
          </cell>
          <cell r="G53" t="str">
            <v>UAE</v>
          </cell>
          <cell r="H53" t="str">
            <v>AUH1</v>
          </cell>
          <cell r="I53" t="str">
            <v>FC</v>
          </cell>
          <cell r="J53">
            <v>1299</v>
          </cell>
          <cell r="K53" t="str">
            <v>Night Shift</v>
          </cell>
          <cell r="L53" t="str">
            <v>NA</v>
          </cell>
          <cell r="M53" t="str">
            <v>Thursday</v>
          </cell>
          <cell r="N53" t="str">
            <v>Friday</v>
          </cell>
          <cell r="O53" t="str">
            <v>Warehouse Associate 24M</v>
          </cell>
          <cell r="P53" t="str">
            <v>CRET</v>
          </cell>
          <cell r="Q53" t="str">
            <v>Direct</v>
          </cell>
          <cell r="R53" t="str">
            <v>Quesscorp</v>
          </cell>
          <cell r="S53" t="str">
            <v>aanso</v>
          </cell>
          <cell r="T53" t="str">
            <v>Sohail,Anis</v>
          </cell>
          <cell r="U53" t="str">
            <v>Non-Critical</v>
          </cell>
          <cell r="W53">
            <v>45561</v>
          </cell>
          <cell r="X53" t="str">
            <v>Customer Returns</v>
          </cell>
          <cell r="Y53" t="str">
            <v>May</v>
          </cell>
          <cell r="Z53" t="str">
            <v>9 Hours</v>
          </cell>
          <cell r="AA53" t="str">
            <v>Female</v>
          </cell>
          <cell r="AB53" t="str">
            <v>3XL</v>
          </cell>
          <cell r="AC53">
            <v>99</v>
          </cell>
          <cell r="AD53">
            <v>46291</v>
          </cell>
          <cell r="AE53" t="str">
            <v>ShinningTower(Khalidiyah)</v>
          </cell>
          <cell r="AF53">
            <v>527894507</v>
          </cell>
          <cell r="AG53" t="str">
            <v>naadorcy@gmail.com</v>
          </cell>
          <cell r="AH53" t="str">
            <v>Ghana</v>
          </cell>
          <cell r="AI53" t="str">
            <v>Non-Muslim</v>
          </cell>
        </row>
        <row r="54">
          <cell r="C54">
            <v>206348021</v>
          </cell>
          <cell r="D54" t="str">
            <v>getaMale</v>
          </cell>
          <cell r="E54" t="str">
            <v>EdwardTaMale</v>
          </cell>
          <cell r="F54" t="str">
            <v>Temporary</v>
          </cell>
          <cell r="G54" t="str">
            <v>UAE</v>
          </cell>
          <cell r="H54" t="str">
            <v>AUH1</v>
          </cell>
          <cell r="I54" t="str">
            <v>FC</v>
          </cell>
          <cell r="J54">
            <v>1299</v>
          </cell>
          <cell r="K54" t="str">
            <v>Night Shift</v>
          </cell>
          <cell r="L54" t="str">
            <v>NA</v>
          </cell>
          <cell r="M54" t="str">
            <v>Sunday</v>
          </cell>
          <cell r="N54" t="str">
            <v>Monday</v>
          </cell>
          <cell r="O54" t="str">
            <v>Warehouse Associate 12M</v>
          </cell>
          <cell r="P54" t="str">
            <v>CRET</v>
          </cell>
          <cell r="Q54" t="str">
            <v>Direct</v>
          </cell>
          <cell r="R54" t="str">
            <v>Fastlink</v>
          </cell>
          <cell r="S54" t="str">
            <v>aanso</v>
          </cell>
          <cell r="T54" t="str">
            <v>Sohail,Anis</v>
          </cell>
          <cell r="U54" t="str">
            <v>Non-Critical</v>
          </cell>
          <cell r="W54">
            <v>45957</v>
          </cell>
          <cell r="X54" t="str">
            <v>Customer Returns</v>
          </cell>
          <cell r="Y54" t="str">
            <v>March</v>
          </cell>
          <cell r="Z54" t="str">
            <v>9 Hours</v>
          </cell>
          <cell r="AA54" t="str">
            <v>Male</v>
          </cell>
          <cell r="AB54" t="str">
            <v>NA</v>
          </cell>
          <cell r="AC54">
            <v>99</v>
          </cell>
          <cell r="AD54">
            <v>46013</v>
          </cell>
          <cell r="AE54" t="str">
            <v>AbuDhabiCentralBusStation(oppositeGrandMillenniumHotel&amp;InfrontofBankofAfrica)</v>
          </cell>
          <cell r="AF54">
            <v>568203751</v>
          </cell>
          <cell r="AG54" t="str">
            <v>kisegerwaedwand75@gmail.com</v>
          </cell>
          <cell r="AH54" t="str">
            <v>UGANDA</v>
          </cell>
          <cell r="AI54" t="str">
            <v>Non-Muslim</v>
          </cell>
        </row>
        <row r="55">
          <cell r="C55">
            <v>206957735</v>
          </cell>
          <cell r="D55" t="str">
            <v>bfedwink</v>
          </cell>
          <cell r="E55" t="str">
            <v>Edwin Kiplimo Bomet</v>
          </cell>
          <cell r="F55" t="str">
            <v>Temporary</v>
          </cell>
          <cell r="G55" t="str">
            <v>UAE</v>
          </cell>
          <cell r="H55" t="str">
            <v>AUH1</v>
          </cell>
          <cell r="I55" t="str">
            <v>FC</v>
          </cell>
          <cell r="J55">
            <v>1299</v>
          </cell>
          <cell r="K55" t="str">
            <v>Day Shift</v>
          </cell>
          <cell r="L55" t="str">
            <v>NA</v>
          </cell>
          <cell r="M55" t="str">
            <v>Monday</v>
          </cell>
          <cell r="N55" t="str">
            <v>Tuesday</v>
          </cell>
          <cell r="O55" t="str">
            <v>Warehouse Associate 8W</v>
          </cell>
          <cell r="P55" t="str">
            <v>CRET</v>
          </cell>
          <cell r="Q55" t="str">
            <v>Direct</v>
          </cell>
          <cell r="R55" t="str">
            <v>EFS</v>
          </cell>
          <cell r="S55" t="str">
            <v>aanso</v>
          </cell>
          <cell r="T55" t="str">
            <v>Sohail,Anis</v>
          </cell>
          <cell r="U55" t="str">
            <v>Non-Critical</v>
          </cell>
          <cell r="W55">
            <v>46048</v>
          </cell>
          <cell r="X55" t="str">
            <v>Customer Returns</v>
          </cell>
          <cell r="Y55" t="str">
            <v>November</v>
          </cell>
          <cell r="Z55" t="str">
            <v>9 Hours</v>
          </cell>
          <cell r="AA55" t="str">
            <v>Male</v>
          </cell>
          <cell r="AC55">
            <v>99</v>
          </cell>
          <cell r="AD55">
            <v>46104</v>
          </cell>
          <cell r="AE55" t="str">
            <v xml:space="preserve">Al raha </v>
          </cell>
          <cell r="AF55" t="str">
            <v>254 112126623</v>
          </cell>
          <cell r="AG55" t="str">
            <v>edwinkiplimobmet@gmail.com</v>
          </cell>
          <cell r="AH55" t="str">
            <v>Kenya</v>
          </cell>
          <cell r="AI55" t="e">
            <v>#N/A</v>
          </cell>
        </row>
        <row r="56">
          <cell r="C56">
            <v>203679313</v>
          </cell>
          <cell r="D56" t="str">
            <v>kadelias</v>
          </cell>
          <cell r="E56" t="str">
            <v>EliasKaduwa</v>
          </cell>
          <cell r="F56" t="str">
            <v>Temporary</v>
          </cell>
          <cell r="G56" t="str">
            <v>UAE</v>
          </cell>
          <cell r="H56" t="str">
            <v>AUH1</v>
          </cell>
          <cell r="I56" t="str">
            <v>FC</v>
          </cell>
          <cell r="J56">
            <v>1299</v>
          </cell>
          <cell r="K56" t="str">
            <v>Day Shift</v>
          </cell>
          <cell r="L56" t="str">
            <v>NA</v>
          </cell>
          <cell r="M56" t="str">
            <v>Thursday</v>
          </cell>
          <cell r="N56" t="str">
            <v>Friday</v>
          </cell>
          <cell r="O56" t="str">
            <v>Warehouse Associate 12M</v>
          </cell>
          <cell r="P56" t="str">
            <v>CRET</v>
          </cell>
          <cell r="Q56" t="str">
            <v>Direct</v>
          </cell>
          <cell r="R56" t="str">
            <v>Fastlink</v>
          </cell>
          <cell r="S56" t="str">
            <v>aanso</v>
          </cell>
          <cell r="T56" t="str">
            <v>Sohail,Anis</v>
          </cell>
          <cell r="U56" t="str">
            <v>Non-Critical</v>
          </cell>
          <cell r="W56">
            <v>45488</v>
          </cell>
          <cell r="X56" t="str">
            <v>Customer Returns</v>
          </cell>
          <cell r="Y56" t="str">
            <v>MAY</v>
          </cell>
          <cell r="Z56" t="str">
            <v>9 Hours</v>
          </cell>
          <cell r="AA56" t="str">
            <v>Male</v>
          </cell>
          <cell r="AB56" t="str">
            <v>NA</v>
          </cell>
          <cell r="AC56">
            <v>99</v>
          </cell>
          <cell r="AD56">
            <v>45853</v>
          </cell>
          <cell r="AE56" t="str">
            <v>AlSalamaHospital(TouristClubArea)</v>
          </cell>
          <cell r="AF56">
            <v>528200728</v>
          </cell>
          <cell r="AG56" t="str">
            <v>eliaskaduwa3@gmail.com</v>
          </cell>
          <cell r="AH56" t="str">
            <v>Uganda</v>
          </cell>
          <cell r="AI56" t="str">
            <v>Non-Muslim</v>
          </cell>
        </row>
        <row r="57">
          <cell r="C57">
            <v>206957724</v>
          </cell>
          <cell r="D57" t="str">
            <v>elizmunu</v>
          </cell>
          <cell r="E57" t="str">
            <v>Elizabeth Njeri Mungai</v>
          </cell>
          <cell r="F57" t="str">
            <v>Temporary</v>
          </cell>
          <cell r="G57" t="str">
            <v>UAE</v>
          </cell>
          <cell r="H57" t="str">
            <v>AUH1</v>
          </cell>
          <cell r="I57" t="str">
            <v>FC</v>
          </cell>
          <cell r="J57">
            <v>1299</v>
          </cell>
          <cell r="K57" t="str">
            <v>Day Shift</v>
          </cell>
          <cell r="L57" t="str">
            <v>NA</v>
          </cell>
          <cell r="M57" t="str">
            <v>Saturday</v>
          </cell>
          <cell r="N57" t="str">
            <v>Sunday</v>
          </cell>
          <cell r="O57" t="str">
            <v>Warehouse Associate 8W</v>
          </cell>
          <cell r="P57" t="str">
            <v>CRET</v>
          </cell>
          <cell r="Q57" t="str">
            <v>Direct</v>
          </cell>
          <cell r="R57" t="str">
            <v>EFS</v>
          </cell>
          <cell r="S57" t="str">
            <v>aanso</v>
          </cell>
          <cell r="T57" t="str">
            <v>Sohail,Anis</v>
          </cell>
          <cell r="U57" t="str">
            <v>Non-Critical</v>
          </cell>
          <cell r="W57">
            <v>46048</v>
          </cell>
          <cell r="X57" t="str">
            <v>Customer Returns</v>
          </cell>
          <cell r="Y57" t="str">
            <v>July</v>
          </cell>
          <cell r="Z57" t="str">
            <v>9 Hours</v>
          </cell>
          <cell r="AA57" t="str">
            <v>Female</v>
          </cell>
          <cell r="AC57">
            <v>99</v>
          </cell>
          <cell r="AD57">
            <v>46104</v>
          </cell>
          <cell r="AE57" t="str">
            <v>Al razeen</v>
          </cell>
          <cell r="AF57" t="str">
            <v>971 582603297</v>
          </cell>
          <cell r="AG57" t="str">
            <v>njeerimungailizabeth@gmail.com</v>
          </cell>
          <cell r="AH57" t="str">
            <v>Kenya</v>
          </cell>
          <cell r="AI57" t="str">
            <v>Non-Muslim</v>
          </cell>
        </row>
        <row r="58">
          <cell r="C58">
            <v>206954239</v>
          </cell>
          <cell r="D58" t="str">
            <v>elviskyl</v>
          </cell>
          <cell r="E58" t="str">
            <v>ELVIS KYLE KAYEMBA</v>
          </cell>
          <cell r="F58" t="str">
            <v>Temporary</v>
          </cell>
          <cell r="G58" t="str">
            <v>UAE</v>
          </cell>
          <cell r="H58" t="str">
            <v>AUH1</v>
          </cell>
          <cell r="I58" t="str">
            <v>FC</v>
          </cell>
          <cell r="J58">
            <v>1299</v>
          </cell>
          <cell r="K58" t="str">
            <v>Night Shift</v>
          </cell>
          <cell r="L58" t="str">
            <v>NA</v>
          </cell>
          <cell r="M58" t="str">
            <v>Thursday</v>
          </cell>
          <cell r="N58" t="str">
            <v>Friday</v>
          </cell>
          <cell r="O58" t="str">
            <v>Warehouse Associate 24M</v>
          </cell>
          <cell r="P58" t="str">
            <v>CRET</v>
          </cell>
          <cell r="Q58" t="str">
            <v>Direct</v>
          </cell>
          <cell r="R58" t="str">
            <v>Dulsco</v>
          </cell>
          <cell r="S58" t="str">
            <v>aanso</v>
          </cell>
          <cell r="T58" t="str">
            <v>Sohail,Anis</v>
          </cell>
          <cell r="U58" t="str">
            <v>Non-Critical</v>
          </cell>
          <cell r="W58">
            <v>46048</v>
          </cell>
          <cell r="X58" t="str">
            <v>Customer Returns</v>
          </cell>
          <cell r="Y58" t="str">
            <v>July</v>
          </cell>
          <cell r="Z58" t="str">
            <v>9 Hours</v>
          </cell>
          <cell r="AA58" t="str">
            <v>Male</v>
          </cell>
          <cell r="AC58">
            <v>99</v>
          </cell>
          <cell r="AE58" t="str">
            <v>Dulsco Al Razeen Camp Abu Dubai</v>
          </cell>
          <cell r="AF58" t="str">
            <v xml:space="preserve">503793432    </v>
          </cell>
          <cell r="AG58" t="str">
            <v>kyleoc902@gmail.com</v>
          </cell>
          <cell r="AH58" t="str">
            <v xml:space="preserve">UGANDA </v>
          </cell>
          <cell r="AI58" t="e">
            <v>#N/A</v>
          </cell>
        </row>
        <row r="59">
          <cell r="C59">
            <v>206875150</v>
          </cell>
          <cell r="D59" t="str">
            <v>emmanajo</v>
          </cell>
          <cell r="E59" t="str">
            <v>EMMANUEL JOSEPH KALEMBO</v>
          </cell>
          <cell r="F59" t="str">
            <v>Temporary</v>
          </cell>
          <cell r="G59" t="str">
            <v>UAE</v>
          </cell>
          <cell r="H59" t="str">
            <v>AUH1</v>
          </cell>
          <cell r="I59" t="str">
            <v>FC</v>
          </cell>
          <cell r="J59">
            <v>1299</v>
          </cell>
          <cell r="K59" t="str">
            <v>Day Shift</v>
          </cell>
          <cell r="L59" t="str">
            <v>NA</v>
          </cell>
          <cell r="M59" t="str">
            <v>Sunday</v>
          </cell>
          <cell r="N59" t="str">
            <v>Monday</v>
          </cell>
          <cell r="O59" t="str">
            <v>Warehouse Associate 8W</v>
          </cell>
          <cell r="P59" t="str">
            <v>CRET</v>
          </cell>
          <cell r="Q59" t="str">
            <v>Direct</v>
          </cell>
          <cell r="R59" t="str">
            <v>Dulsco</v>
          </cell>
          <cell r="S59" t="str">
            <v>aanso</v>
          </cell>
          <cell r="T59" t="str">
            <v>Sohail,Anis</v>
          </cell>
          <cell r="U59" t="str">
            <v>Non-Critical</v>
          </cell>
          <cell r="W59">
            <v>46020</v>
          </cell>
          <cell r="X59" t="str">
            <v>Customer Returns</v>
          </cell>
          <cell r="Y59" t="str">
            <v>May</v>
          </cell>
          <cell r="Z59" t="str">
            <v xml:space="preserve">9 Hours </v>
          </cell>
          <cell r="AA59" t="str">
            <v>Male</v>
          </cell>
          <cell r="AC59">
            <v>99</v>
          </cell>
          <cell r="AE59" t="str">
            <v>Dulsco Al Razeen Camp Abu Dubai</v>
          </cell>
          <cell r="AF59">
            <v>548796657</v>
          </cell>
          <cell r="AG59" t="str">
            <v>emmanueljoseph@gmail.com</v>
          </cell>
          <cell r="AH59" t="str">
            <v>TANZANIA</v>
          </cell>
          <cell r="AI59">
            <v>0</v>
          </cell>
        </row>
        <row r="60">
          <cell r="C60">
            <v>203469452</v>
          </cell>
          <cell r="D60" t="str">
            <v>emmbrobb</v>
          </cell>
          <cell r="E60" t="str">
            <v>EmmanuelBrobbey</v>
          </cell>
          <cell r="F60" t="str">
            <v>Temporary</v>
          </cell>
          <cell r="G60" t="str">
            <v>UAE</v>
          </cell>
          <cell r="H60" t="str">
            <v>AUH1</v>
          </cell>
          <cell r="I60" t="str">
            <v>FC</v>
          </cell>
          <cell r="J60">
            <v>1299</v>
          </cell>
          <cell r="K60" t="str">
            <v>Night Shift</v>
          </cell>
          <cell r="L60" t="str">
            <v>NA</v>
          </cell>
          <cell r="M60" t="str">
            <v>Monday</v>
          </cell>
          <cell r="N60" t="str">
            <v>Tuesday</v>
          </cell>
          <cell r="O60" t="str">
            <v>Warehouse Associate 24M</v>
          </cell>
          <cell r="P60" t="str">
            <v>CRET</v>
          </cell>
          <cell r="Q60" t="str">
            <v>Direct</v>
          </cell>
          <cell r="R60" t="str">
            <v>Adecco</v>
          </cell>
          <cell r="S60" t="str">
            <v>aanso</v>
          </cell>
          <cell r="T60" t="str">
            <v>Sohail,Anis</v>
          </cell>
          <cell r="U60" t="str">
            <v>Non-Critical</v>
          </cell>
          <cell r="W60">
            <v>45456</v>
          </cell>
          <cell r="X60" t="str">
            <v>Customer Returns</v>
          </cell>
          <cell r="Y60" t="str">
            <v>March</v>
          </cell>
          <cell r="Z60" t="str">
            <v>9 Hours</v>
          </cell>
          <cell r="AA60" t="str">
            <v>Male</v>
          </cell>
          <cell r="AB60" t="str">
            <v>L</v>
          </cell>
          <cell r="AC60">
            <v>99</v>
          </cell>
          <cell r="AD60">
            <v>46186</v>
          </cell>
          <cell r="AE60" t="str">
            <v>LifeLineHospital(ElectraStr-MuroorRd)</v>
          </cell>
          <cell r="AF60">
            <v>545195414</v>
          </cell>
          <cell r="AG60" t="str">
            <v>brobbeyb910@gmail.com</v>
          </cell>
          <cell r="AH60" t="str">
            <v>Ghana</v>
          </cell>
          <cell r="AI60" t="str">
            <v>Non-Muslim</v>
          </cell>
        </row>
        <row r="61">
          <cell r="C61">
            <v>204299903</v>
          </cell>
          <cell r="D61" t="str">
            <v>emmfofie</v>
          </cell>
          <cell r="E61" t="str">
            <v>EmmanuelFofie</v>
          </cell>
          <cell r="F61" t="str">
            <v>Temporary</v>
          </cell>
          <cell r="G61" t="str">
            <v>UAE</v>
          </cell>
          <cell r="H61" t="str">
            <v>AUH1</v>
          </cell>
          <cell r="I61" t="str">
            <v>FC</v>
          </cell>
          <cell r="J61">
            <v>1299</v>
          </cell>
          <cell r="K61" t="str">
            <v>Night Shift</v>
          </cell>
          <cell r="L61" t="str">
            <v>NA</v>
          </cell>
          <cell r="M61" t="str">
            <v>Monday</v>
          </cell>
          <cell r="N61" t="str">
            <v>Tuesday</v>
          </cell>
          <cell r="O61" t="str">
            <v>Warehouse Associate 24M</v>
          </cell>
          <cell r="P61" t="str">
            <v>CRET</v>
          </cell>
          <cell r="Q61" t="str">
            <v>Direct</v>
          </cell>
          <cell r="R61" t="str">
            <v>Quesscorp</v>
          </cell>
          <cell r="S61" t="str">
            <v>aanso</v>
          </cell>
          <cell r="T61" t="str">
            <v>Sohail,Anis</v>
          </cell>
          <cell r="U61" t="str">
            <v>Non-Critical</v>
          </cell>
          <cell r="W61">
            <v>45586</v>
          </cell>
          <cell r="X61" t="str">
            <v>Customer Returns</v>
          </cell>
          <cell r="Y61" t="str">
            <v>June</v>
          </cell>
          <cell r="Z61" t="str">
            <v>9 Hours</v>
          </cell>
          <cell r="AA61" t="str">
            <v>Male</v>
          </cell>
          <cell r="AB61" t="str">
            <v>XL</v>
          </cell>
          <cell r="AC61">
            <v>99</v>
          </cell>
          <cell r="AD61">
            <v>46316</v>
          </cell>
          <cell r="AE61" t="str">
            <v>AbuDhabiMall(TouristClubArea)</v>
          </cell>
          <cell r="AF61">
            <v>502600956</v>
          </cell>
          <cell r="AG61" t="str">
            <v>Emmanuelfofie01@gmail.com</v>
          </cell>
          <cell r="AH61" t="str">
            <v>Ghana</v>
          </cell>
          <cell r="AI61" t="str">
            <v>Non-Muslim</v>
          </cell>
        </row>
        <row r="62">
          <cell r="C62">
            <v>204299902</v>
          </cell>
          <cell r="D62" t="str">
            <v>opoemman</v>
          </cell>
          <cell r="E62" t="str">
            <v>EmmanuelGyamfiOpoku</v>
          </cell>
          <cell r="F62" t="str">
            <v>Temporary</v>
          </cell>
          <cell r="G62" t="str">
            <v>UAE</v>
          </cell>
          <cell r="H62" t="str">
            <v>AUH1</v>
          </cell>
          <cell r="I62" t="str">
            <v>FC</v>
          </cell>
          <cell r="J62">
            <v>1299</v>
          </cell>
          <cell r="K62" t="str">
            <v>Day Shift</v>
          </cell>
          <cell r="L62" t="str">
            <v>NA</v>
          </cell>
          <cell r="M62" t="str">
            <v>Wednesday</v>
          </cell>
          <cell r="N62" t="str">
            <v>Thursday</v>
          </cell>
          <cell r="O62" t="str">
            <v>Warehouse Associate 8W</v>
          </cell>
          <cell r="P62" t="str">
            <v>CRET</v>
          </cell>
          <cell r="Q62" t="str">
            <v>Direct</v>
          </cell>
          <cell r="R62" t="str">
            <v>Quesscorp</v>
          </cell>
          <cell r="S62" t="str">
            <v>aanso</v>
          </cell>
          <cell r="T62" t="str">
            <v>Sohail,Anis</v>
          </cell>
          <cell r="U62" t="str">
            <v>Non-Critical</v>
          </cell>
          <cell r="W62">
            <v>45586</v>
          </cell>
          <cell r="X62" t="str">
            <v>Customer Returns</v>
          </cell>
          <cell r="Y62" t="str">
            <v>September</v>
          </cell>
          <cell r="Z62" t="str">
            <v>9 Hours</v>
          </cell>
          <cell r="AA62" t="str">
            <v>Male</v>
          </cell>
          <cell r="AB62" t="str">
            <v>XL</v>
          </cell>
          <cell r="AC62">
            <v>99</v>
          </cell>
          <cell r="AD62">
            <v>45642</v>
          </cell>
          <cell r="AE62" t="str">
            <v>FilliCafé(AirPortRd)</v>
          </cell>
          <cell r="AF62">
            <v>581778336</v>
          </cell>
          <cell r="AG62" t="str">
            <v>ishmaelvic@gmail.com</v>
          </cell>
          <cell r="AH62" t="str">
            <v>Ghana</v>
          </cell>
          <cell r="AI62" t="str">
            <v>Non-Muslim</v>
          </cell>
        </row>
        <row r="63">
          <cell r="C63">
            <v>204319462</v>
          </cell>
          <cell r="D63" t="str">
            <v>emmanhme</v>
          </cell>
          <cell r="E63" t="str">
            <v>EmmanuelMensah</v>
          </cell>
          <cell r="F63" t="str">
            <v>Temporary</v>
          </cell>
          <cell r="G63" t="str">
            <v>UAE</v>
          </cell>
          <cell r="H63" t="str">
            <v>AUH1</v>
          </cell>
          <cell r="I63" t="str">
            <v>FC</v>
          </cell>
          <cell r="J63">
            <v>1299</v>
          </cell>
          <cell r="K63" t="str">
            <v>Night Shift</v>
          </cell>
          <cell r="L63" t="str">
            <v>NA</v>
          </cell>
          <cell r="M63" t="str">
            <v>Monday</v>
          </cell>
          <cell r="N63" t="str">
            <v>Tuesday</v>
          </cell>
          <cell r="O63" t="str">
            <v>Warehouse Associate 8W</v>
          </cell>
          <cell r="P63" t="str">
            <v>CRET</v>
          </cell>
          <cell r="Q63" t="str">
            <v>Direct</v>
          </cell>
          <cell r="R63" t="str">
            <v>Quesscorp</v>
          </cell>
          <cell r="S63" t="str">
            <v>aanso</v>
          </cell>
          <cell r="T63" t="str">
            <v>Sohail,Anis</v>
          </cell>
          <cell r="U63" t="str">
            <v>Non-Critical</v>
          </cell>
          <cell r="W63">
            <v>45589</v>
          </cell>
          <cell r="X63" t="str">
            <v>Customer Returns</v>
          </cell>
          <cell r="Y63" t="str">
            <v>January</v>
          </cell>
          <cell r="Z63" t="str">
            <v>9 Hours</v>
          </cell>
          <cell r="AA63" t="str">
            <v>Male</v>
          </cell>
          <cell r="AB63" t="str">
            <v>NA</v>
          </cell>
          <cell r="AC63">
            <v>99</v>
          </cell>
          <cell r="AD63">
            <v>45645</v>
          </cell>
          <cell r="AE63" t="str">
            <v>AlSalamaHospital(TouristClubArea)</v>
          </cell>
          <cell r="AF63">
            <v>568890492</v>
          </cell>
          <cell r="AG63" t="str">
            <v>critichalj@gmail.com</v>
          </cell>
          <cell r="AH63" t="str">
            <v>Ghana</v>
          </cell>
          <cell r="AI63" t="str">
            <v>Non-Muslim</v>
          </cell>
        </row>
        <row r="64">
          <cell r="C64">
            <v>204299911</v>
          </cell>
          <cell r="D64" t="str">
            <v>emekweni</v>
          </cell>
          <cell r="E64" t="str">
            <v>EmmanuelObaseEkweni</v>
          </cell>
          <cell r="F64" t="str">
            <v>Temporary</v>
          </cell>
          <cell r="G64" t="str">
            <v>UAE</v>
          </cell>
          <cell r="H64" t="str">
            <v>AUH1</v>
          </cell>
          <cell r="I64" t="str">
            <v>FC</v>
          </cell>
          <cell r="J64">
            <v>1299</v>
          </cell>
          <cell r="K64" t="str">
            <v>Night Shift</v>
          </cell>
          <cell r="L64" t="str">
            <v>NA</v>
          </cell>
          <cell r="M64" t="str">
            <v>Friday</v>
          </cell>
          <cell r="N64" t="str">
            <v>Saturday</v>
          </cell>
          <cell r="O64" t="str">
            <v>Warehouse Associate 24M</v>
          </cell>
          <cell r="P64" t="str">
            <v>CRET</v>
          </cell>
          <cell r="Q64" t="str">
            <v>Direct</v>
          </cell>
          <cell r="R64" t="str">
            <v>Quesscorp</v>
          </cell>
          <cell r="S64" t="str">
            <v>aanso</v>
          </cell>
          <cell r="T64" t="str">
            <v>Sohail,Anis</v>
          </cell>
          <cell r="U64" t="str">
            <v>Non-Critical</v>
          </cell>
          <cell r="W64">
            <v>45586</v>
          </cell>
          <cell r="X64" t="str">
            <v>Customer Returns</v>
          </cell>
          <cell r="Y64" t="str">
            <v>April</v>
          </cell>
          <cell r="Z64" t="str">
            <v>9 Hours</v>
          </cell>
          <cell r="AA64" t="str">
            <v>Male</v>
          </cell>
          <cell r="AB64" t="str">
            <v>M</v>
          </cell>
          <cell r="AC64">
            <v>99</v>
          </cell>
          <cell r="AD64">
            <v>46316</v>
          </cell>
          <cell r="AE64" t="str">
            <v>FilliCafé(AirPortRd)</v>
          </cell>
          <cell r="AF64">
            <v>567097730</v>
          </cell>
          <cell r="AG64" t="str">
            <v>obaseemmanuel938@gmail.com</v>
          </cell>
          <cell r="AH64" t="str">
            <v>Cameroon</v>
          </cell>
          <cell r="AI64" t="str">
            <v>Non-Muslim</v>
          </cell>
        </row>
        <row r="65">
          <cell r="C65">
            <v>203679308</v>
          </cell>
          <cell r="D65" t="str">
            <v>cenocasa</v>
          </cell>
          <cell r="E65" t="str">
            <v>EnockAsante</v>
          </cell>
          <cell r="F65" t="str">
            <v>Temporary</v>
          </cell>
          <cell r="G65" t="str">
            <v>UAE</v>
          </cell>
          <cell r="H65" t="str">
            <v>AUH1</v>
          </cell>
          <cell r="I65" t="str">
            <v>FC</v>
          </cell>
          <cell r="J65">
            <v>1299</v>
          </cell>
          <cell r="K65" t="str">
            <v>Day Shift</v>
          </cell>
          <cell r="L65" t="str">
            <v>NA</v>
          </cell>
          <cell r="M65" t="str">
            <v>Thursday</v>
          </cell>
          <cell r="N65" t="str">
            <v>Friday</v>
          </cell>
          <cell r="O65" t="str">
            <v>Warehouse Associate 12M</v>
          </cell>
          <cell r="P65" t="str">
            <v>CRET</v>
          </cell>
          <cell r="Q65" t="str">
            <v>Direct</v>
          </cell>
          <cell r="R65" t="str">
            <v>Fastlink</v>
          </cell>
          <cell r="S65" t="str">
            <v>aanso</v>
          </cell>
          <cell r="T65" t="str">
            <v>Sohail,Anis</v>
          </cell>
          <cell r="U65" t="str">
            <v>Critical</v>
          </cell>
          <cell r="W65">
            <v>45488</v>
          </cell>
          <cell r="X65" t="str">
            <v>Customer Returns</v>
          </cell>
          <cell r="Y65" t="str">
            <v>January</v>
          </cell>
          <cell r="Z65" t="str">
            <v>9 Hours</v>
          </cell>
          <cell r="AA65" t="str">
            <v>Male</v>
          </cell>
          <cell r="AB65" t="str">
            <v>XL</v>
          </cell>
          <cell r="AC65">
            <v>99</v>
          </cell>
          <cell r="AD65">
            <v>45853</v>
          </cell>
          <cell r="AE65" t="str">
            <v>AbuDhabiCentralBusStation(oppositeGrandMillenniumHotel&amp;InfrontofBankofAfrica)</v>
          </cell>
          <cell r="AF65">
            <v>553122507</v>
          </cell>
          <cell r="AG65" t="str">
            <v>enockasante038@gmail.com</v>
          </cell>
          <cell r="AH65" t="str">
            <v>Ghana</v>
          </cell>
          <cell r="AI65" t="str">
            <v>Non-Muslim</v>
          </cell>
        </row>
        <row r="66">
          <cell r="C66">
            <v>206072869</v>
          </cell>
          <cell r="D66" t="str">
            <v>erameng</v>
          </cell>
          <cell r="E66" t="str">
            <v>EricAmengor</v>
          </cell>
          <cell r="F66" t="str">
            <v>Temporary</v>
          </cell>
          <cell r="G66" t="str">
            <v>UAE</v>
          </cell>
          <cell r="H66" t="str">
            <v>AUH1</v>
          </cell>
          <cell r="I66" t="str">
            <v>FC</v>
          </cell>
          <cell r="J66">
            <v>1299</v>
          </cell>
          <cell r="K66" t="str">
            <v>Day Shift</v>
          </cell>
          <cell r="L66" t="str">
            <v>NA</v>
          </cell>
          <cell r="M66" t="str">
            <v>Friday</v>
          </cell>
          <cell r="N66" t="str">
            <v>Saturday</v>
          </cell>
          <cell r="O66" t="str">
            <v>Warehouse Associate 12M</v>
          </cell>
          <cell r="P66" t="str">
            <v>CRET</v>
          </cell>
          <cell r="Q66" t="str">
            <v>Direct</v>
          </cell>
          <cell r="R66" t="str">
            <v>Fastlink</v>
          </cell>
          <cell r="S66" t="str">
            <v>aanso</v>
          </cell>
          <cell r="T66" t="str">
            <v>Sohail,Anis</v>
          </cell>
          <cell r="U66" t="str">
            <v>Non-Critical</v>
          </cell>
          <cell r="W66">
            <v>45922</v>
          </cell>
          <cell r="X66" t="str">
            <v>Customer Returns</v>
          </cell>
          <cell r="Y66" t="str">
            <v>October</v>
          </cell>
          <cell r="Z66" t="str">
            <v>9 Hours</v>
          </cell>
          <cell r="AA66" t="str">
            <v>Male</v>
          </cell>
          <cell r="AB66" t="str">
            <v>XL</v>
          </cell>
          <cell r="AC66">
            <v>99</v>
          </cell>
          <cell r="AD66">
            <v>45983</v>
          </cell>
          <cell r="AE66" t="str">
            <v>LifeLineHospital(ElectraStr-MuroorRd)</v>
          </cell>
          <cell r="AH66" t="str">
            <v>Ghana</v>
          </cell>
          <cell r="AI66" t="str">
            <v>Non-Muslim</v>
          </cell>
        </row>
        <row r="67">
          <cell r="C67">
            <v>204299913</v>
          </cell>
          <cell r="D67" t="str">
            <v>bericyaw</v>
          </cell>
          <cell r="E67" t="str">
            <v>EricYawBruku</v>
          </cell>
          <cell r="F67" t="str">
            <v>Temporary</v>
          </cell>
          <cell r="G67" t="str">
            <v>UAE</v>
          </cell>
          <cell r="H67" t="str">
            <v>AUH1</v>
          </cell>
          <cell r="I67" t="str">
            <v>FC</v>
          </cell>
          <cell r="J67">
            <v>1299</v>
          </cell>
          <cell r="K67" t="str">
            <v>Night Shift</v>
          </cell>
          <cell r="L67" t="str">
            <v>NA</v>
          </cell>
          <cell r="M67" t="str">
            <v>Thursday</v>
          </cell>
          <cell r="N67" t="str">
            <v>Friday</v>
          </cell>
          <cell r="O67" t="str">
            <v>Warehouse Associate 24M</v>
          </cell>
          <cell r="P67" t="str">
            <v>CRET</v>
          </cell>
          <cell r="Q67" t="str">
            <v>Direct</v>
          </cell>
          <cell r="R67" t="str">
            <v>Quesscorp</v>
          </cell>
          <cell r="S67" t="str">
            <v>aanso</v>
          </cell>
          <cell r="T67" t="str">
            <v>Sohail,Anis</v>
          </cell>
          <cell r="U67" t="str">
            <v>Non-Critical</v>
          </cell>
          <cell r="W67">
            <v>45586</v>
          </cell>
          <cell r="X67" t="str">
            <v>Customer Returns</v>
          </cell>
          <cell r="Y67" t="str">
            <v>April</v>
          </cell>
          <cell r="Z67" t="str">
            <v>9 Hours</v>
          </cell>
          <cell r="AA67" t="str">
            <v>Male</v>
          </cell>
          <cell r="AB67" t="str">
            <v>L</v>
          </cell>
          <cell r="AC67">
            <v>99</v>
          </cell>
          <cell r="AD67">
            <v>46316</v>
          </cell>
          <cell r="AE67" t="str">
            <v>LifeLineHospital(ElectraStr-MuroorRd)</v>
          </cell>
          <cell r="AF67">
            <v>556711897</v>
          </cell>
          <cell r="AG67" t="str">
            <v>Brukseric@icloud.com</v>
          </cell>
          <cell r="AH67" t="str">
            <v>Ghana</v>
          </cell>
          <cell r="AI67" t="str">
            <v>Non-Muslim</v>
          </cell>
        </row>
        <row r="68">
          <cell r="C68">
            <v>203635601</v>
          </cell>
          <cell r="D68" t="str">
            <v>awesmail</v>
          </cell>
          <cell r="E68" t="str">
            <v>EsmailaChambanAwawou</v>
          </cell>
          <cell r="F68" t="str">
            <v>Temporary</v>
          </cell>
          <cell r="G68" t="str">
            <v>UAE</v>
          </cell>
          <cell r="H68" t="str">
            <v>AUH1</v>
          </cell>
          <cell r="I68" t="str">
            <v>FC</v>
          </cell>
          <cell r="J68">
            <v>1181</v>
          </cell>
          <cell r="K68" t="str">
            <v>Day Shift</v>
          </cell>
          <cell r="L68" t="str">
            <v>NA</v>
          </cell>
          <cell r="M68" t="str">
            <v>Tuesday</v>
          </cell>
          <cell r="N68" t="str">
            <v>Wednesday</v>
          </cell>
          <cell r="O68" t="str">
            <v>Warehouse Associate 12M</v>
          </cell>
          <cell r="P68" t="str">
            <v>CRET</v>
          </cell>
          <cell r="Q68" t="str">
            <v>Direct</v>
          </cell>
          <cell r="R68" t="str">
            <v>Fastlink</v>
          </cell>
          <cell r="S68" t="str">
            <v>aanso</v>
          </cell>
          <cell r="T68" t="str">
            <v>Sohail,Anis</v>
          </cell>
          <cell r="U68" t="str">
            <v>Critical</v>
          </cell>
          <cell r="W68">
            <v>45481</v>
          </cell>
          <cell r="X68" t="str">
            <v>Customer Returns</v>
          </cell>
          <cell r="Y68" t="str">
            <v>July</v>
          </cell>
          <cell r="Z68" t="str">
            <v>9 Hours</v>
          </cell>
          <cell r="AA68" t="str">
            <v>Female</v>
          </cell>
          <cell r="AB68" t="str">
            <v>NA</v>
          </cell>
          <cell r="AC68">
            <v>99</v>
          </cell>
          <cell r="AD68">
            <v>45846</v>
          </cell>
          <cell r="AE68" t="str">
            <v>AlSalamaHospital(TouristClubArea)</v>
          </cell>
          <cell r="AF68">
            <v>568783197</v>
          </cell>
          <cell r="AG68" t="str">
            <v>chamkifa@gmail.com</v>
          </cell>
          <cell r="AH68" t="str">
            <v>Ghana</v>
          </cell>
          <cell r="AI68" t="str">
            <v>Non-Muslim</v>
          </cell>
        </row>
        <row r="69">
          <cell r="C69">
            <v>206953385</v>
          </cell>
          <cell r="D69" t="str">
            <v>mueunice</v>
          </cell>
          <cell r="E69" t="str">
            <v>Eunice Muthoni</v>
          </cell>
          <cell r="F69" t="str">
            <v>Temporary</v>
          </cell>
          <cell r="G69" t="str">
            <v>UAE</v>
          </cell>
          <cell r="H69" t="str">
            <v>AUH1</v>
          </cell>
          <cell r="I69" t="str">
            <v>FC</v>
          </cell>
          <cell r="J69">
            <v>1299</v>
          </cell>
          <cell r="K69" t="str">
            <v>Day Shift</v>
          </cell>
          <cell r="L69" t="str">
            <v>NA</v>
          </cell>
          <cell r="M69" t="str">
            <v>Thursday</v>
          </cell>
          <cell r="N69" t="str">
            <v>Friday</v>
          </cell>
          <cell r="O69" t="str">
            <v>Warehouse Associate 12M</v>
          </cell>
          <cell r="P69" t="str">
            <v>CRET</v>
          </cell>
          <cell r="Q69" t="str">
            <v>Direct</v>
          </cell>
          <cell r="R69" t="str">
            <v>EFS</v>
          </cell>
          <cell r="S69" t="str">
            <v>aanso</v>
          </cell>
          <cell r="T69" t="str">
            <v>Sohail,Anis</v>
          </cell>
          <cell r="U69" t="str">
            <v>Non-Critical</v>
          </cell>
          <cell r="W69">
            <v>46048</v>
          </cell>
          <cell r="X69" t="str">
            <v>Customer Returns</v>
          </cell>
          <cell r="Y69" t="str">
            <v>May</v>
          </cell>
          <cell r="Z69" t="str">
            <v>9 Hours</v>
          </cell>
          <cell r="AA69" t="str">
            <v>Female</v>
          </cell>
          <cell r="AC69">
            <v>99</v>
          </cell>
          <cell r="AD69">
            <v>46104</v>
          </cell>
          <cell r="AE69" t="str">
            <v>Al razeen</v>
          </cell>
          <cell r="AF69" t="str">
            <v>971 524768276</v>
          </cell>
          <cell r="AG69" t="str">
            <v>eunimugacha254@gmail.com</v>
          </cell>
          <cell r="AH69" t="str">
            <v>Kenya</v>
          </cell>
          <cell r="AI69" t="str">
            <v>Non-Muslim</v>
          </cell>
        </row>
        <row r="70">
          <cell r="C70">
            <v>206015572</v>
          </cell>
          <cell r="D70" t="str">
            <v>owuevely</v>
          </cell>
          <cell r="E70" t="str">
            <v>EVELYNOWUSUAMENSAH</v>
          </cell>
          <cell r="F70" t="str">
            <v>Temporary</v>
          </cell>
          <cell r="G70" t="str">
            <v>UAE</v>
          </cell>
          <cell r="H70" t="str">
            <v>AUH1</v>
          </cell>
          <cell r="I70" t="str">
            <v>FC</v>
          </cell>
          <cell r="J70">
            <v>1299</v>
          </cell>
          <cell r="K70" t="str">
            <v>Night Shift</v>
          </cell>
          <cell r="L70" t="str">
            <v>NA</v>
          </cell>
          <cell r="M70" t="str">
            <v>Saturday</v>
          </cell>
          <cell r="N70" t="str">
            <v>Sunday</v>
          </cell>
          <cell r="O70" t="str">
            <v>Warehouse Associate 8W</v>
          </cell>
          <cell r="P70" t="str">
            <v>CRET</v>
          </cell>
          <cell r="Q70" t="str">
            <v>Direct</v>
          </cell>
          <cell r="R70" t="str">
            <v>Fastlink</v>
          </cell>
          <cell r="S70" t="str">
            <v>aanso</v>
          </cell>
          <cell r="T70" t="str">
            <v>Sohail,Anis</v>
          </cell>
          <cell r="W70">
            <v>45915</v>
          </cell>
          <cell r="X70" t="str">
            <v>Customer Returns</v>
          </cell>
          <cell r="Y70" t="str">
            <v>January</v>
          </cell>
          <cell r="Z70" t="str">
            <v>9 Hours</v>
          </cell>
          <cell r="AA70" t="str">
            <v>Female</v>
          </cell>
          <cell r="AB70" t="str">
            <v>S</v>
          </cell>
          <cell r="AC70">
            <v>99</v>
          </cell>
          <cell r="AH70" t="str">
            <v>Ghana</v>
          </cell>
          <cell r="AI70" t="str">
            <v>Non-Muslim</v>
          </cell>
        </row>
        <row r="71">
          <cell r="C71">
            <v>203469399</v>
          </cell>
          <cell r="D71" t="str">
            <v>everxmil</v>
          </cell>
          <cell r="E71" t="str">
            <v>EverlyneMills</v>
          </cell>
          <cell r="F71" t="str">
            <v>Temporary</v>
          </cell>
          <cell r="G71" t="str">
            <v>UAE</v>
          </cell>
          <cell r="H71" t="str">
            <v>AUH1</v>
          </cell>
          <cell r="I71" t="str">
            <v>FC</v>
          </cell>
          <cell r="J71">
            <v>1299</v>
          </cell>
          <cell r="K71" t="str">
            <v>Day Shift</v>
          </cell>
          <cell r="L71" t="str">
            <v>NA</v>
          </cell>
          <cell r="M71" t="str">
            <v>Wednesday</v>
          </cell>
          <cell r="N71" t="str">
            <v>Thursday</v>
          </cell>
          <cell r="O71" t="str">
            <v>Warehouse Associate 24M</v>
          </cell>
          <cell r="P71" t="str">
            <v>CRET</v>
          </cell>
          <cell r="Q71" t="str">
            <v>Direct</v>
          </cell>
          <cell r="R71" t="str">
            <v>Adecco</v>
          </cell>
          <cell r="S71" t="str">
            <v>aanso</v>
          </cell>
          <cell r="T71" t="str">
            <v>Sohail,Anis</v>
          </cell>
          <cell r="U71" t="str">
            <v>Non-Critical</v>
          </cell>
          <cell r="W71">
            <v>45456</v>
          </cell>
          <cell r="X71" t="str">
            <v>Customer Returns</v>
          </cell>
          <cell r="Y71" t="str">
            <v>May</v>
          </cell>
          <cell r="Z71" t="str">
            <v>9 Hours</v>
          </cell>
          <cell r="AA71" t="str">
            <v>Female</v>
          </cell>
          <cell r="AB71" t="str">
            <v>S</v>
          </cell>
          <cell r="AC71">
            <v>99</v>
          </cell>
          <cell r="AD71">
            <v>46186</v>
          </cell>
          <cell r="AE71" t="str">
            <v>AbuDhabiCo-operativeSociety(COOP)KhalidiyahElectraRoad</v>
          </cell>
          <cell r="AF71">
            <v>558064481</v>
          </cell>
          <cell r="AG71" t="str">
            <v>eva.millz2@gmaoil.com</v>
          </cell>
          <cell r="AH71" t="str">
            <v>Ghana</v>
          </cell>
          <cell r="AI71" t="str">
            <v>Non-Muslim</v>
          </cell>
        </row>
        <row r="72">
          <cell r="C72">
            <v>206953383</v>
          </cell>
          <cell r="D72" t="str">
            <v>faitjepk</v>
          </cell>
          <cell r="E72" t="str">
            <v>Faith Jepkoech</v>
          </cell>
          <cell r="F72" t="str">
            <v>Temporary</v>
          </cell>
          <cell r="G72" t="str">
            <v>UAE</v>
          </cell>
          <cell r="H72" t="str">
            <v>AUH1</v>
          </cell>
          <cell r="I72" t="str">
            <v>FC</v>
          </cell>
          <cell r="J72">
            <v>1299</v>
          </cell>
          <cell r="K72" t="str">
            <v>Day Shift</v>
          </cell>
          <cell r="L72" t="str">
            <v>NA</v>
          </cell>
          <cell r="M72" t="str">
            <v>Thursday</v>
          </cell>
          <cell r="N72" t="str">
            <v>Friday</v>
          </cell>
          <cell r="O72" t="str">
            <v>Warehouse Associate 12M</v>
          </cell>
          <cell r="P72" t="str">
            <v>CRET</v>
          </cell>
          <cell r="Q72" t="str">
            <v>Direct</v>
          </cell>
          <cell r="R72" t="str">
            <v>EFS</v>
          </cell>
          <cell r="S72" t="str">
            <v>aanso</v>
          </cell>
          <cell r="T72" t="str">
            <v>Sohail,Anis</v>
          </cell>
          <cell r="U72" t="str">
            <v>Non-Critical</v>
          </cell>
          <cell r="W72">
            <v>46048</v>
          </cell>
          <cell r="X72" t="str">
            <v>Customer Returns</v>
          </cell>
          <cell r="Y72" t="str">
            <v>July</v>
          </cell>
          <cell r="Z72" t="str">
            <v>9 Hours</v>
          </cell>
          <cell r="AA72" t="str">
            <v>Female</v>
          </cell>
          <cell r="AC72">
            <v>99</v>
          </cell>
          <cell r="AD72">
            <v>46104</v>
          </cell>
          <cell r="AE72" t="str">
            <v>Al razeen</v>
          </cell>
          <cell r="AF72" t="str">
            <v>254 704911179</v>
          </cell>
          <cell r="AG72" t="str">
            <v>faithkurgat@gmail.com</v>
          </cell>
          <cell r="AH72" t="str">
            <v>Kenya</v>
          </cell>
          <cell r="AI72" t="str">
            <v>Non-Muslim</v>
          </cell>
        </row>
        <row r="73">
          <cell r="C73">
            <v>205647827</v>
          </cell>
          <cell r="D73" t="str">
            <v>chepkodf</v>
          </cell>
          <cell r="E73" t="str">
            <v>FaithChepkosgei</v>
          </cell>
          <cell r="F73" t="str">
            <v>Temporary</v>
          </cell>
          <cell r="G73" t="str">
            <v>UAE</v>
          </cell>
          <cell r="H73" t="str">
            <v>AUH1</v>
          </cell>
          <cell r="I73" t="str">
            <v>FC</v>
          </cell>
          <cell r="J73">
            <v>1299</v>
          </cell>
          <cell r="K73" t="str">
            <v>Night Shift</v>
          </cell>
          <cell r="L73" t="str">
            <v>NA</v>
          </cell>
          <cell r="M73" t="str">
            <v>Tuesday</v>
          </cell>
          <cell r="N73" t="str">
            <v>Wednesday</v>
          </cell>
          <cell r="O73" t="str">
            <v>Warehouse Associate 8W</v>
          </cell>
          <cell r="P73" t="str">
            <v>CRET</v>
          </cell>
          <cell r="Q73" t="str">
            <v>Direct</v>
          </cell>
          <cell r="R73" t="str">
            <v>EFS</v>
          </cell>
          <cell r="S73" t="str">
            <v>aanso</v>
          </cell>
          <cell r="T73" t="str">
            <v>Sohail,Anis</v>
          </cell>
          <cell r="U73" t="str">
            <v>Non-Critical</v>
          </cell>
          <cell r="W73">
            <v>45852</v>
          </cell>
          <cell r="X73" t="str">
            <v>Customer Returns</v>
          </cell>
          <cell r="Y73" t="str">
            <v>March</v>
          </cell>
          <cell r="Z73" t="str">
            <v>9 Hours</v>
          </cell>
          <cell r="AA73" t="str">
            <v>Female</v>
          </cell>
          <cell r="AB73" t="str">
            <v>NA</v>
          </cell>
          <cell r="AC73">
            <v>99</v>
          </cell>
          <cell r="AD73">
            <v>45908</v>
          </cell>
          <cell r="AF73">
            <v>254757123370</v>
          </cell>
          <cell r="AG73" t="str">
            <v>faithchepkosgei909@gmail.com</v>
          </cell>
          <cell r="AH73" t="str">
            <v>Kenya</v>
          </cell>
          <cell r="AI73" t="str">
            <v>Non-Muslim</v>
          </cell>
        </row>
        <row r="74">
          <cell r="C74">
            <v>206873779</v>
          </cell>
          <cell r="D74" t="str">
            <v>faroukyj</v>
          </cell>
          <cell r="E74" t="str">
            <v>FAROUK KYOBE</v>
          </cell>
          <cell r="F74" t="str">
            <v>Temporary</v>
          </cell>
          <cell r="G74" t="str">
            <v>UAE</v>
          </cell>
          <cell r="H74" t="str">
            <v>AUH1</v>
          </cell>
          <cell r="I74" t="str">
            <v>FC</v>
          </cell>
          <cell r="J74">
            <v>1299</v>
          </cell>
          <cell r="K74" t="str">
            <v>Night Shift</v>
          </cell>
          <cell r="L74" t="str">
            <v>NA</v>
          </cell>
          <cell r="M74" t="str">
            <v>Sunday</v>
          </cell>
          <cell r="N74" t="str">
            <v>Monday</v>
          </cell>
          <cell r="O74" t="str">
            <v>Warehouse Associate 8W</v>
          </cell>
          <cell r="P74" t="str">
            <v>CRET</v>
          </cell>
          <cell r="Q74" t="str">
            <v>Direct</v>
          </cell>
          <cell r="R74" t="str">
            <v>Dulsco</v>
          </cell>
          <cell r="S74" t="str">
            <v>aanso</v>
          </cell>
          <cell r="T74" t="str">
            <v>Sohail,Anis</v>
          </cell>
          <cell r="U74" t="str">
            <v>Non-Critical</v>
          </cell>
          <cell r="W74">
            <v>46020</v>
          </cell>
          <cell r="X74" t="str">
            <v>Customer Returns</v>
          </cell>
          <cell r="Y74" t="str">
            <v>October</v>
          </cell>
          <cell r="Z74" t="str">
            <v xml:space="preserve">9 Hours </v>
          </cell>
          <cell r="AA74" t="str">
            <v>Male</v>
          </cell>
          <cell r="AC74">
            <v>99</v>
          </cell>
          <cell r="AE74" t="str">
            <v>Dulsco Al Razeen Camp Abu Dubai</v>
          </cell>
          <cell r="AF74">
            <v>561462263</v>
          </cell>
          <cell r="AG74" t="str">
            <v>faroukyobe729@gmail.com</v>
          </cell>
          <cell r="AH74" t="str">
            <v>UGANDA</v>
          </cell>
          <cell r="AI74">
            <v>0</v>
          </cell>
        </row>
        <row r="75">
          <cell r="C75">
            <v>203635497</v>
          </cell>
          <cell r="D75" t="str">
            <v>fotsigeo</v>
          </cell>
          <cell r="E75" t="str">
            <v>Fotsing,GeorgyOmerDorian</v>
          </cell>
          <cell r="F75" t="str">
            <v>Temporary</v>
          </cell>
          <cell r="G75" t="str">
            <v>UAE</v>
          </cell>
          <cell r="H75" t="str">
            <v>AUH1</v>
          </cell>
          <cell r="I75" t="str">
            <v>FC</v>
          </cell>
          <cell r="J75">
            <v>1299</v>
          </cell>
          <cell r="K75" t="str">
            <v>Night Shift</v>
          </cell>
          <cell r="L75" t="str">
            <v>NA</v>
          </cell>
          <cell r="M75" t="str">
            <v>Wednesday</v>
          </cell>
          <cell r="N75" t="str">
            <v>Thursday</v>
          </cell>
          <cell r="O75" t="str">
            <v>Warehouse Associate 12M</v>
          </cell>
          <cell r="P75" t="str">
            <v>CRET</v>
          </cell>
          <cell r="Q75" t="str">
            <v>Direct</v>
          </cell>
          <cell r="R75" t="str">
            <v>Fastlink</v>
          </cell>
          <cell r="S75" t="str">
            <v>aanso</v>
          </cell>
          <cell r="T75" t="str">
            <v>Sohail,Anis</v>
          </cell>
          <cell r="U75" t="str">
            <v>Non-Critical</v>
          </cell>
          <cell r="W75">
            <v>45481</v>
          </cell>
          <cell r="X75" t="str">
            <v>Customer Returns</v>
          </cell>
          <cell r="Y75" t="str">
            <v>July</v>
          </cell>
          <cell r="Z75" t="str">
            <v>9 Hours</v>
          </cell>
          <cell r="AA75" t="str">
            <v>Male</v>
          </cell>
          <cell r="AB75" t="str">
            <v>NA</v>
          </cell>
          <cell r="AC75">
            <v>99</v>
          </cell>
          <cell r="AD75">
            <v>45846</v>
          </cell>
          <cell r="AE75" t="str">
            <v>FilliCafé(AirPortRd)</v>
          </cell>
          <cell r="AF75">
            <v>557695706</v>
          </cell>
          <cell r="AG75" t="str">
            <v>omerfotsing58@gmail.com</v>
          </cell>
          <cell r="AH75" t="str">
            <v>Cameroon</v>
          </cell>
          <cell r="AI75" t="str">
            <v>Muslim</v>
          </cell>
        </row>
        <row r="76">
          <cell r="C76">
            <v>204246172</v>
          </cell>
          <cell r="D76" t="str">
            <v>dogfranc</v>
          </cell>
          <cell r="E76" t="str">
            <v>Francis Yaw Dogli</v>
          </cell>
          <cell r="F76" t="str">
            <v>Temporary</v>
          </cell>
          <cell r="G76" t="str">
            <v>UAE</v>
          </cell>
          <cell r="H76" t="str">
            <v>AUH1</v>
          </cell>
          <cell r="I76" t="str">
            <v>FC</v>
          </cell>
          <cell r="J76">
            <v>1299</v>
          </cell>
          <cell r="K76" t="str">
            <v>Night Shift</v>
          </cell>
          <cell r="L76" t="str">
            <v>NA</v>
          </cell>
          <cell r="M76" t="str">
            <v>Thursday</v>
          </cell>
          <cell r="N76" t="str">
            <v>Friday</v>
          </cell>
          <cell r="O76" t="str">
            <v>Warehouse Associate 8W</v>
          </cell>
          <cell r="P76" t="str">
            <v>CRET</v>
          </cell>
          <cell r="Q76" t="str">
            <v>Direct</v>
          </cell>
          <cell r="R76" t="str">
            <v>QuessCorp</v>
          </cell>
          <cell r="S76" t="str">
            <v>aanso</v>
          </cell>
          <cell r="T76" t="str">
            <v>Sohail,Anis</v>
          </cell>
          <cell r="U76" t="str">
            <v>Non-Critical</v>
          </cell>
          <cell r="W76">
            <v>46020</v>
          </cell>
          <cell r="X76" t="str">
            <v>Customer Returns</v>
          </cell>
          <cell r="Y76" t="str">
            <v>April</v>
          </cell>
          <cell r="Z76" t="str">
            <v xml:space="preserve">9 Hours </v>
          </cell>
          <cell r="AA76" t="str">
            <v>Male</v>
          </cell>
          <cell r="AC76">
            <v>99</v>
          </cell>
          <cell r="AG76" t="str">
            <v>memudeel@yahoo.com</v>
          </cell>
          <cell r="AI76">
            <v>0</v>
          </cell>
        </row>
        <row r="77">
          <cell r="C77">
            <v>206296189</v>
          </cell>
          <cell r="D77" t="str">
            <v>mambbfra</v>
          </cell>
          <cell r="E77" t="str">
            <v>FrancisMambwe</v>
          </cell>
          <cell r="F77" t="str">
            <v>Temporary</v>
          </cell>
          <cell r="G77" t="str">
            <v>UAE</v>
          </cell>
          <cell r="H77" t="str">
            <v>AUH1</v>
          </cell>
          <cell r="I77" t="str">
            <v>FC</v>
          </cell>
          <cell r="J77">
            <v>1299</v>
          </cell>
          <cell r="K77" t="str">
            <v>Day Shift</v>
          </cell>
          <cell r="L77" t="str">
            <v>NA</v>
          </cell>
          <cell r="M77" t="str">
            <v>Tuesday</v>
          </cell>
          <cell r="N77" t="str">
            <v>Wednesday</v>
          </cell>
          <cell r="O77" t="str">
            <v>Warehouse Associate 8W</v>
          </cell>
          <cell r="P77" t="str">
            <v>CRET</v>
          </cell>
          <cell r="Q77" t="str">
            <v>Direct</v>
          </cell>
          <cell r="R77" t="str">
            <v>EFS</v>
          </cell>
          <cell r="S77" t="str">
            <v>aanso</v>
          </cell>
          <cell r="T77" t="str">
            <v>Sohail,Anis</v>
          </cell>
          <cell r="W77">
            <v>45950</v>
          </cell>
          <cell r="X77" t="str">
            <v>Customer Returns</v>
          </cell>
          <cell r="Y77" t="str">
            <v>May</v>
          </cell>
          <cell r="Z77" t="str">
            <v>9 Hours</v>
          </cell>
          <cell r="AA77" t="str">
            <v>Male</v>
          </cell>
          <cell r="AB77" t="str">
            <v>NA</v>
          </cell>
          <cell r="AC77">
            <v>99</v>
          </cell>
          <cell r="AH77" t="str">
            <v>Zambian</v>
          </cell>
          <cell r="AI77" t="str">
            <v>Non-Muslim</v>
          </cell>
        </row>
        <row r="78">
          <cell r="C78">
            <v>203682331</v>
          </cell>
          <cell r="D78" t="str">
            <v>franokai</v>
          </cell>
          <cell r="E78" t="str">
            <v>FrancisOkai</v>
          </cell>
          <cell r="F78" t="str">
            <v>Temporary</v>
          </cell>
          <cell r="G78" t="str">
            <v>UAE</v>
          </cell>
          <cell r="H78" t="str">
            <v>AUH1</v>
          </cell>
          <cell r="I78" t="str">
            <v>FC</v>
          </cell>
          <cell r="J78">
            <v>1299</v>
          </cell>
          <cell r="K78" t="str">
            <v>Night Shift</v>
          </cell>
          <cell r="L78" t="str">
            <v>NA</v>
          </cell>
          <cell r="M78" t="str">
            <v>Sunday</v>
          </cell>
          <cell r="N78" t="str">
            <v>Monday</v>
          </cell>
          <cell r="O78" t="str">
            <v>Warehouse Associate 24M</v>
          </cell>
          <cell r="P78" t="str">
            <v>CRET</v>
          </cell>
          <cell r="Q78" t="str">
            <v>Direct</v>
          </cell>
          <cell r="R78" t="str">
            <v>Adecco</v>
          </cell>
          <cell r="S78" t="str">
            <v>aanso</v>
          </cell>
          <cell r="T78" t="str">
            <v>Sohail,Anis</v>
          </cell>
          <cell r="U78" t="str">
            <v>Critical</v>
          </cell>
          <cell r="W78">
            <v>45488</v>
          </cell>
          <cell r="X78" t="str">
            <v>Customer Returns</v>
          </cell>
          <cell r="Y78" t="str">
            <v>MAY</v>
          </cell>
          <cell r="Z78" t="str">
            <v>9 Hours</v>
          </cell>
          <cell r="AA78" t="str">
            <v>Male</v>
          </cell>
          <cell r="AB78" t="str">
            <v>NA</v>
          </cell>
          <cell r="AC78">
            <v>99</v>
          </cell>
          <cell r="AD78">
            <v>46218</v>
          </cell>
          <cell r="AE78" t="str">
            <v>AlSalamaHospital(TouristClubArea)</v>
          </cell>
          <cell r="AF78">
            <v>567180904</v>
          </cell>
          <cell r="AG78" t="str">
            <v>francisokai007@gmail.com</v>
          </cell>
          <cell r="AH78" t="str">
            <v>Ghana</v>
          </cell>
          <cell r="AI78" t="str">
            <v>Non-Muslim</v>
          </cell>
        </row>
        <row r="79">
          <cell r="C79">
            <v>206846113</v>
          </cell>
          <cell r="D79" t="str">
            <v>afrbakun</v>
          </cell>
          <cell r="E79" t="str">
            <v>FRED BAKUNDANA</v>
          </cell>
          <cell r="F79" t="str">
            <v>Temporary</v>
          </cell>
          <cell r="G79" t="str">
            <v>UAE</v>
          </cell>
          <cell r="H79" t="str">
            <v>AUH1</v>
          </cell>
          <cell r="I79" t="str">
            <v>FC</v>
          </cell>
          <cell r="J79">
            <v>1299</v>
          </cell>
          <cell r="K79" t="str">
            <v>Day Shift</v>
          </cell>
          <cell r="L79" t="str">
            <v>NA</v>
          </cell>
          <cell r="M79" t="str">
            <v>Monday</v>
          </cell>
          <cell r="N79" t="str">
            <v>Tuesday</v>
          </cell>
          <cell r="O79" t="str">
            <v>Warehouse Associate 8W</v>
          </cell>
          <cell r="P79" t="str">
            <v>CRET</v>
          </cell>
          <cell r="Q79" t="str">
            <v>Direct</v>
          </cell>
          <cell r="R79" t="str">
            <v>Dulsco</v>
          </cell>
          <cell r="S79" t="str">
            <v>aanso</v>
          </cell>
          <cell r="T79" t="str">
            <v>Sohail,Anis</v>
          </cell>
          <cell r="U79" t="str">
            <v>Non-Critical</v>
          </cell>
          <cell r="W79">
            <v>46020</v>
          </cell>
          <cell r="X79" t="str">
            <v>Customer Returns</v>
          </cell>
          <cell r="Y79" t="str">
            <v>April</v>
          </cell>
          <cell r="Z79" t="str">
            <v xml:space="preserve">9 Hours </v>
          </cell>
          <cell r="AA79" t="str">
            <v>Male</v>
          </cell>
          <cell r="AC79">
            <v>99</v>
          </cell>
          <cell r="AE79" t="str">
            <v>Dulsco Al Razeen Camp Abu Dubai</v>
          </cell>
          <cell r="AF79">
            <v>57696848</v>
          </cell>
          <cell r="AG79" t="str">
            <v>brownfred12@gmail.com</v>
          </cell>
          <cell r="AH79" t="str">
            <v>UGANDA</v>
          </cell>
          <cell r="AI79" t="str">
            <v>Non-Muslim</v>
          </cell>
        </row>
        <row r="80">
          <cell r="C80">
            <v>206953981</v>
          </cell>
          <cell r="D80" t="str">
            <v>fsangula</v>
          </cell>
          <cell r="E80" t="str">
            <v>FREDO SANGULAYA</v>
          </cell>
          <cell r="F80" t="str">
            <v>Temporary</v>
          </cell>
          <cell r="G80" t="str">
            <v>UAE</v>
          </cell>
          <cell r="H80" t="str">
            <v>AUH1</v>
          </cell>
          <cell r="I80" t="str">
            <v>FC</v>
          </cell>
          <cell r="J80">
            <v>1299</v>
          </cell>
          <cell r="K80" t="str">
            <v>Day Shift</v>
          </cell>
          <cell r="L80" t="str">
            <v>NA</v>
          </cell>
          <cell r="M80" t="str">
            <v>Monday</v>
          </cell>
          <cell r="N80" t="str">
            <v>Tuesday</v>
          </cell>
          <cell r="O80" t="str">
            <v>Warehouse Associate 24M</v>
          </cell>
          <cell r="P80" t="str">
            <v>CRET</v>
          </cell>
          <cell r="Q80" t="str">
            <v>Direct</v>
          </cell>
          <cell r="R80" t="str">
            <v>Dulsco</v>
          </cell>
          <cell r="S80" t="str">
            <v>aanso</v>
          </cell>
          <cell r="T80" t="str">
            <v>Sohail,Anis</v>
          </cell>
          <cell r="U80" t="str">
            <v>Non-Critical</v>
          </cell>
          <cell r="W80">
            <v>46048</v>
          </cell>
          <cell r="X80" t="str">
            <v>Customer Returns</v>
          </cell>
          <cell r="Y80" t="str">
            <v>May</v>
          </cell>
          <cell r="Z80" t="str">
            <v>9 Hours</v>
          </cell>
          <cell r="AA80" t="str">
            <v>Male</v>
          </cell>
          <cell r="AC80">
            <v>99</v>
          </cell>
          <cell r="AD80">
            <v>46778</v>
          </cell>
          <cell r="AE80" t="str">
            <v>Dulsco Al Razeen Camp Abu Dubai</v>
          </cell>
          <cell r="AF80" t="str">
            <v xml:space="preserve">5991060560    </v>
          </cell>
          <cell r="AG80" t="str">
            <v>fredosangulaya@gmail.com</v>
          </cell>
          <cell r="AH80" t="str">
            <v>MALAWI</v>
          </cell>
          <cell r="AI80" t="str">
            <v>Non-Muslim</v>
          </cell>
        </row>
        <row r="81">
          <cell r="C81">
            <v>203555400</v>
          </cell>
          <cell r="D81" t="str">
            <v>asiamahb</v>
          </cell>
          <cell r="E81" t="str">
            <v>GeorginaAsiamah</v>
          </cell>
          <cell r="F81" t="str">
            <v>Temporary</v>
          </cell>
          <cell r="G81" t="str">
            <v>UAE</v>
          </cell>
          <cell r="H81" t="str">
            <v>AUH1</v>
          </cell>
          <cell r="I81" t="str">
            <v>FC</v>
          </cell>
          <cell r="J81">
            <v>1299</v>
          </cell>
          <cell r="K81" t="str">
            <v>Night Shift</v>
          </cell>
          <cell r="L81" t="str">
            <v>NA</v>
          </cell>
          <cell r="M81" t="str">
            <v>Sunday</v>
          </cell>
          <cell r="N81" t="str">
            <v>Monday</v>
          </cell>
          <cell r="O81" t="str">
            <v>Warehouse Associate 12M</v>
          </cell>
          <cell r="P81" t="str">
            <v>CRET</v>
          </cell>
          <cell r="Q81" t="str">
            <v>Direct</v>
          </cell>
          <cell r="R81" t="str">
            <v>Fastlink</v>
          </cell>
          <cell r="S81" t="str">
            <v>aanso</v>
          </cell>
          <cell r="T81" t="str">
            <v>Sohail,Anis</v>
          </cell>
          <cell r="U81" t="str">
            <v>Non-Critical</v>
          </cell>
          <cell r="W81">
            <v>45470</v>
          </cell>
          <cell r="X81" t="str">
            <v>Customer Returns</v>
          </cell>
          <cell r="Y81" t="str">
            <v>July</v>
          </cell>
          <cell r="Z81" t="str">
            <v>9 Hours</v>
          </cell>
          <cell r="AA81" t="str">
            <v>Female</v>
          </cell>
          <cell r="AB81" t="str">
            <v>NA</v>
          </cell>
          <cell r="AC81">
            <v>99</v>
          </cell>
          <cell r="AD81">
            <v>45835</v>
          </cell>
          <cell r="AE81" t="str">
            <v>AlSalamaHospital(TouristClubArea)</v>
          </cell>
          <cell r="AF81">
            <v>504634012</v>
          </cell>
          <cell r="AG81" t="str">
            <v>nanaamagina55@gmail.com</v>
          </cell>
          <cell r="AH81" t="str">
            <v>Ghana</v>
          </cell>
          <cell r="AI81" t="str">
            <v>Non-Muslim</v>
          </cell>
        </row>
        <row r="82">
          <cell r="C82">
            <v>203800483</v>
          </cell>
          <cell r="D82" t="str">
            <v>germubir</v>
          </cell>
          <cell r="E82" t="str">
            <v>GERALDMUBIRU</v>
          </cell>
          <cell r="F82" t="str">
            <v>Temporary</v>
          </cell>
          <cell r="G82" t="str">
            <v>UAE</v>
          </cell>
          <cell r="H82" t="str">
            <v>AUH1</v>
          </cell>
          <cell r="I82" t="str">
            <v>FC</v>
          </cell>
          <cell r="J82">
            <v>1299</v>
          </cell>
          <cell r="K82" t="str">
            <v>Night Shift</v>
          </cell>
          <cell r="L82" t="str">
            <v>NA</v>
          </cell>
          <cell r="M82" t="str">
            <v>Thursday</v>
          </cell>
          <cell r="N82" t="str">
            <v>Friday</v>
          </cell>
          <cell r="O82" t="str">
            <v>Warehouse Associate 8W</v>
          </cell>
          <cell r="P82" t="str">
            <v>CRET</v>
          </cell>
          <cell r="Q82" t="str">
            <v>Direct</v>
          </cell>
          <cell r="R82" t="str">
            <v>Dulsco</v>
          </cell>
          <cell r="S82" t="str">
            <v>aanso</v>
          </cell>
          <cell r="T82" t="str">
            <v>Sohail,Anis</v>
          </cell>
          <cell r="U82" t="str">
            <v>Non-Critical</v>
          </cell>
          <cell r="W82">
            <v>45516</v>
          </cell>
          <cell r="X82" t="str">
            <v>Customer Returns</v>
          </cell>
          <cell r="Y82" t="str">
            <v>April</v>
          </cell>
          <cell r="Z82" t="str">
            <v>9 Hours</v>
          </cell>
          <cell r="AA82" t="str">
            <v>Male</v>
          </cell>
          <cell r="AB82" t="str">
            <v>M</v>
          </cell>
          <cell r="AC82">
            <v>99</v>
          </cell>
          <cell r="AD82">
            <v>45572</v>
          </cell>
          <cell r="AE82" t="str">
            <v>DulscoICAD-1BusStop</v>
          </cell>
          <cell r="AF82" t="str">
            <v>553819641‬</v>
          </cell>
          <cell r="AG82" t="str">
            <v>mbrgerald@gmail.com</v>
          </cell>
          <cell r="AH82" t="str">
            <v>Uganda</v>
          </cell>
          <cell r="AI82" t="str">
            <v>Non-Muslim</v>
          </cell>
        </row>
        <row r="83">
          <cell r="C83">
            <v>103476446</v>
          </cell>
          <cell r="D83" t="str">
            <v>RAJUGHIM</v>
          </cell>
          <cell r="E83" t="str">
            <v>Ghimire,Raju</v>
          </cell>
          <cell r="F83" t="str">
            <v>Regular</v>
          </cell>
          <cell r="G83" t="str">
            <v>UAE</v>
          </cell>
          <cell r="H83" t="str">
            <v>AUH1</v>
          </cell>
          <cell r="I83" t="str">
            <v>FC</v>
          </cell>
          <cell r="J83">
            <v>1299</v>
          </cell>
          <cell r="K83" t="str">
            <v>Day Shift</v>
          </cell>
          <cell r="L83" t="str">
            <v>NA</v>
          </cell>
          <cell r="M83" t="str">
            <v>Sunday</v>
          </cell>
          <cell r="N83" t="str">
            <v>Monday</v>
          </cell>
          <cell r="O83" t="str">
            <v>FC Associate I</v>
          </cell>
          <cell r="P83" t="str">
            <v>CRET</v>
          </cell>
          <cell r="Q83" t="str">
            <v>Direct</v>
          </cell>
          <cell r="R83" t="str">
            <v>Blue Badge</v>
          </cell>
          <cell r="S83" t="str">
            <v>aanso</v>
          </cell>
          <cell r="T83" t="str">
            <v>Sohail,Anis</v>
          </cell>
          <cell r="U83" t="str">
            <v>Critical</v>
          </cell>
          <cell r="W83">
            <v>43306</v>
          </cell>
          <cell r="X83" t="str">
            <v>Customer Returns</v>
          </cell>
          <cell r="Y83" t="str">
            <v>February</v>
          </cell>
          <cell r="Z83" t="str">
            <v>9 Hours</v>
          </cell>
          <cell r="AA83" t="str">
            <v>Male</v>
          </cell>
          <cell r="AB83" t="str">
            <v>M</v>
          </cell>
          <cell r="AC83">
            <v>1</v>
          </cell>
          <cell r="AE83" t="str">
            <v>LifeLineHospital(ElectraStr-MuroorRd)</v>
          </cell>
          <cell r="AF83">
            <v>0</v>
          </cell>
          <cell r="AG83" t="e">
            <v>#N/A</v>
          </cell>
          <cell r="AH83" t="str">
            <v>Nepal</v>
          </cell>
          <cell r="AI83" t="str">
            <v>Non-Muslim</v>
          </cell>
        </row>
        <row r="84">
          <cell r="C84">
            <v>206065204</v>
          </cell>
          <cell r="D84" t="str">
            <v>alusgidf</v>
          </cell>
          <cell r="E84" t="str">
            <v>GideonAlusineMannah</v>
          </cell>
          <cell r="F84" t="str">
            <v>Temporary</v>
          </cell>
          <cell r="G84" t="str">
            <v>UAE</v>
          </cell>
          <cell r="H84" t="str">
            <v>AUH1</v>
          </cell>
          <cell r="I84" t="str">
            <v>FC</v>
          </cell>
          <cell r="J84">
            <v>1299</v>
          </cell>
          <cell r="K84" t="str">
            <v>Day Shift</v>
          </cell>
          <cell r="L84" t="str">
            <v>NA</v>
          </cell>
          <cell r="M84" t="str">
            <v>Sunday</v>
          </cell>
          <cell r="N84" t="str">
            <v>Monday</v>
          </cell>
          <cell r="O84" t="str">
            <v>Warehouse Associate 8W</v>
          </cell>
          <cell r="P84" t="str">
            <v>CRET</v>
          </cell>
          <cell r="Q84" t="str">
            <v>Direct</v>
          </cell>
          <cell r="R84" t="str">
            <v>Fastlink</v>
          </cell>
          <cell r="S84" t="str">
            <v>aanso</v>
          </cell>
          <cell r="T84" t="str">
            <v>Sohail,Anis</v>
          </cell>
          <cell r="U84" t="str">
            <v>Non-Critical</v>
          </cell>
          <cell r="W84">
            <v>45922</v>
          </cell>
          <cell r="X84" t="str">
            <v>Customer Returns</v>
          </cell>
          <cell r="Y84" t="str">
            <v>September</v>
          </cell>
          <cell r="Z84" t="str">
            <v>9 Hours</v>
          </cell>
          <cell r="AA84" t="str">
            <v>Male</v>
          </cell>
          <cell r="AB84" t="str">
            <v>NA</v>
          </cell>
          <cell r="AC84">
            <v>99</v>
          </cell>
          <cell r="AD84">
            <v>45983</v>
          </cell>
          <cell r="AE84" t="str">
            <v>AbuDhabiCentralBusStation(oppositeGrandMillenniumHotel&amp;InfrontofBankofAfrica)</v>
          </cell>
          <cell r="AH84" t="str">
            <v>SierraLeonean</v>
          </cell>
          <cell r="AI84" t="str">
            <v>Non-Muslim</v>
          </cell>
        </row>
        <row r="85">
          <cell r="C85">
            <v>203469400</v>
          </cell>
          <cell r="D85" t="str">
            <v>jglakuma</v>
          </cell>
          <cell r="E85" t="str">
            <v>GloryAkumawah</v>
          </cell>
          <cell r="F85" t="str">
            <v>Temporary</v>
          </cell>
          <cell r="G85" t="str">
            <v>UAE</v>
          </cell>
          <cell r="H85" t="str">
            <v>AUH1</v>
          </cell>
          <cell r="I85" t="str">
            <v>FC</v>
          </cell>
          <cell r="J85">
            <v>1299</v>
          </cell>
          <cell r="K85" t="str">
            <v>Night Shift</v>
          </cell>
          <cell r="L85" t="str">
            <v>NA</v>
          </cell>
          <cell r="M85" t="str">
            <v>Friday</v>
          </cell>
          <cell r="N85" t="str">
            <v>Saturday</v>
          </cell>
          <cell r="O85" t="str">
            <v>Warehouse Associate 24M</v>
          </cell>
          <cell r="P85" t="str">
            <v>CRET</v>
          </cell>
          <cell r="Q85" t="str">
            <v>Direct</v>
          </cell>
          <cell r="R85" t="str">
            <v>Adecco</v>
          </cell>
          <cell r="S85" t="str">
            <v>aanso</v>
          </cell>
          <cell r="T85" t="str">
            <v>Sohail,Anis</v>
          </cell>
          <cell r="U85" t="str">
            <v>Non-Critical</v>
          </cell>
          <cell r="W85">
            <v>45456</v>
          </cell>
          <cell r="X85" t="str">
            <v>Customer Returns</v>
          </cell>
          <cell r="Y85" t="str">
            <v>August</v>
          </cell>
          <cell r="Z85" t="str">
            <v>9 Hours</v>
          </cell>
          <cell r="AA85" t="str">
            <v>Female</v>
          </cell>
          <cell r="AB85" t="str">
            <v>NA</v>
          </cell>
          <cell r="AC85">
            <v>99</v>
          </cell>
          <cell r="AD85">
            <v>46186</v>
          </cell>
          <cell r="AE85" t="str">
            <v>LifeLineHospital(ElectraStr-MuroorRd)</v>
          </cell>
          <cell r="AF85">
            <v>528248074</v>
          </cell>
          <cell r="AG85" t="str">
            <v>glorykumawah@gmail.com</v>
          </cell>
          <cell r="AH85" t="str">
            <v>Ghana</v>
          </cell>
          <cell r="AI85" t="str">
            <v>Non-Muslim</v>
          </cell>
        </row>
        <row r="86">
          <cell r="C86">
            <v>206926477</v>
          </cell>
          <cell r="D86" t="str">
            <v>ssentumg</v>
          </cell>
          <cell r="E86" t="str">
            <v>GODFREY SSENTUMBWE</v>
          </cell>
          <cell r="F86" t="str">
            <v>Temporary</v>
          </cell>
          <cell r="G86" t="str">
            <v>UAE</v>
          </cell>
          <cell r="H86" t="str">
            <v>AUH1</v>
          </cell>
          <cell r="I86" t="str">
            <v>FC</v>
          </cell>
          <cell r="J86">
            <v>1299</v>
          </cell>
          <cell r="K86" t="str">
            <v>Day Shift</v>
          </cell>
          <cell r="L86" t="str">
            <v>NA</v>
          </cell>
          <cell r="M86" t="str">
            <v>Saturday</v>
          </cell>
          <cell r="N86" t="str">
            <v>Sunday</v>
          </cell>
          <cell r="O86" t="str">
            <v>Warehouse Associate 24M</v>
          </cell>
          <cell r="P86" t="str">
            <v>CRET</v>
          </cell>
          <cell r="Q86" t="str">
            <v>Direct</v>
          </cell>
          <cell r="R86" t="str">
            <v>Dulsco</v>
          </cell>
          <cell r="S86" t="str">
            <v>aanso</v>
          </cell>
          <cell r="T86" t="str">
            <v>Sohail,Anis</v>
          </cell>
          <cell r="U86" t="str">
            <v>Non-Critical</v>
          </cell>
          <cell r="W86">
            <v>46048</v>
          </cell>
          <cell r="X86" t="str">
            <v>Customer Returns</v>
          </cell>
          <cell r="Y86" t="str">
            <v>November</v>
          </cell>
          <cell r="Z86" t="str">
            <v>9 Hours</v>
          </cell>
          <cell r="AA86" t="str">
            <v>Male</v>
          </cell>
          <cell r="AC86">
            <v>99</v>
          </cell>
          <cell r="AD86">
            <v>46778</v>
          </cell>
          <cell r="AE86" t="str">
            <v>Dulsco Al Razeen Camp Abu Dubai</v>
          </cell>
          <cell r="AF86" t="str">
            <v xml:space="preserve">5647748745    </v>
          </cell>
          <cell r="AG86" t="str">
            <v>godfreyssentumbawe@gmail.com</v>
          </cell>
          <cell r="AH86" t="str">
            <v xml:space="preserve">UGANDA </v>
          </cell>
          <cell r="AI86" t="str">
            <v>Non-Muslim</v>
          </cell>
        </row>
        <row r="87">
          <cell r="C87">
            <v>203679317</v>
          </cell>
          <cell r="D87" t="str">
            <v>goodeuge</v>
          </cell>
          <cell r="E87" t="str">
            <v>GoodluckEugenShiyo</v>
          </cell>
          <cell r="F87" t="str">
            <v>Temporary</v>
          </cell>
          <cell r="G87" t="str">
            <v>UAE</v>
          </cell>
          <cell r="H87" t="str">
            <v>AUH1</v>
          </cell>
          <cell r="I87" t="str">
            <v>FC</v>
          </cell>
          <cell r="J87">
            <v>1299</v>
          </cell>
          <cell r="K87" t="str">
            <v>Day Shift</v>
          </cell>
          <cell r="L87" t="str">
            <v>NA</v>
          </cell>
          <cell r="M87" t="str">
            <v>Thursday</v>
          </cell>
          <cell r="N87" t="str">
            <v>Friday</v>
          </cell>
          <cell r="O87" t="str">
            <v>Warehouse Associate 12M</v>
          </cell>
          <cell r="P87" t="str">
            <v>CRET</v>
          </cell>
          <cell r="Q87" t="str">
            <v>Direct</v>
          </cell>
          <cell r="R87" t="str">
            <v>Fastlink</v>
          </cell>
          <cell r="S87" t="str">
            <v>aanso</v>
          </cell>
          <cell r="T87" t="str">
            <v>Sohail,Anis</v>
          </cell>
          <cell r="U87" t="str">
            <v>Non-Critical</v>
          </cell>
          <cell r="W87">
            <v>45488</v>
          </cell>
          <cell r="X87" t="str">
            <v>Customer Returns</v>
          </cell>
          <cell r="Y87" t="str">
            <v>August</v>
          </cell>
          <cell r="Z87" t="str">
            <v>9 Hours</v>
          </cell>
          <cell r="AA87" t="str">
            <v>Male</v>
          </cell>
          <cell r="AB87" t="str">
            <v>2XL</v>
          </cell>
          <cell r="AC87">
            <v>99</v>
          </cell>
          <cell r="AD87">
            <v>45853</v>
          </cell>
          <cell r="AE87" t="str">
            <v>AbuDhabiCentralBusStation(oppositeGrandMillenniumHotel&amp;InfrontofBankofAfrica)</v>
          </cell>
          <cell r="AF87">
            <v>545188635</v>
          </cell>
          <cell r="AG87" t="str">
            <v>goodluckeugene@gmail.com</v>
          </cell>
          <cell r="AH87" t="str">
            <v>Uganda</v>
          </cell>
          <cell r="AI87" t="str">
            <v>Non-Muslim</v>
          </cell>
        </row>
        <row r="88">
          <cell r="C88">
            <v>203469060</v>
          </cell>
          <cell r="D88" t="str">
            <v>manjegra</v>
          </cell>
          <cell r="E88" t="str">
            <v>GraceManjengwa</v>
          </cell>
          <cell r="F88" t="str">
            <v>Temporary</v>
          </cell>
          <cell r="G88" t="str">
            <v>UAE</v>
          </cell>
          <cell r="H88" t="str">
            <v>AUH1</v>
          </cell>
          <cell r="I88" t="str">
            <v>FC</v>
          </cell>
          <cell r="J88">
            <v>1299</v>
          </cell>
          <cell r="K88" t="str">
            <v>Day Shift</v>
          </cell>
          <cell r="L88" t="str">
            <v>NA</v>
          </cell>
          <cell r="M88" t="str">
            <v>Tuesday</v>
          </cell>
          <cell r="N88" t="str">
            <v>Wednesday</v>
          </cell>
          <cell r="O88" t="str">
            <v>Warehouse Associate 12M</v>
          </cell>
          <cell r="P88" t="str">
            <v>CRET</v>
          </cell>
          <cell r="Q88" t="str">
            <v>Direct</v>
          </cell>
          <cell r="R88" t="str">
            <v>Fastlink</v>
          </cell>
          <cell r="S88" t="str">
            <v>aanso</v>
          </cell>
          <cell r="T88" t="str">
            <v>Sohail,Anis</v>
          </cell>
          <cell r="U88" t="str">
            <v>Critical</v>
          </cell>
          <cell r="W88">
            <v>45456</v>
          </cell>
          <cell r="X88" t="str">
            <v>Customer Returns</v>
          </cell>
          <cell r="Y88" t="str">
            <v>February</v>
          </cell>
          <cell r="Z88" t="str">
            <v>9 Hours</v>
          </cell>
          <cell r="AA88" t="str">
            <v>Female</v>
          </cell>
          <cell r="AB88" t="str">
            <v>NA</v>
          </cell>
          <cell r="AC88">
            <v>99</v>
          </cell>
          <cell r="AD88">
            <v>45821</v>
          </cell>
          <cell r="AE88" t="str">
            <v>AbuDhabiCo-operativeSociety(COOP)KhalidiyahElectraRoad</v>
          </cell>
          <cell r="AF88">
            <v>505329031</v>
          </cell>
          <cell r="AG88" t="str">
            <v>gracemanjegra29@gmail.com</v>
          </cell>
          <cell r="AH88" t="str">
            <v>Zimbabwe</v>
          </cell>
          <cell r="AI88" t="str">
            <v>Non-Muslim</v>
          </cell>
        </row>
        <row r="89">
          <cell r="C89">
            <v>206875152</v>
          </cell>
          <cell r="D89" t="str">
            <v>xfunhami</v>
          </cell>
          <cell r="E89" t="str">
            <v>HAMISI FUNDI MUSSA</v>
          </cell>
          <cell r="F89" t="str">
            <v>Temporary</v>
          </cell>
          <cell r="G89" t="str">
            <v>UAE</v>
          </cell>
          <cell r="H89" t="str">
            <v>AUH1</v>
          </cell>
          <cell r="I89" t="str">
            <v>FC</v>
          </cell>
          <cell r="J89">
            <v>1299</v>
          </cell>
          <cell r="K89" t="str">
            <v>Night Shift</v>
          </cell>
          <cell r="L89" t="str">
            <v>NA</v>
          </cell>
          <cell r="M89" t="str">
            <v>Sunday</v>
          </cell>
          <cell r="N89" t="str">
            <v>Monday</v>
          </cell>
          <cell r="O89" t="str">
            <v>Warehouse Associate 8W</v>
          </cell>
          <cell r="P89" t="str">
            <v>CRET</v>
          </cell>
          <cell r="Q89" t="str">
            <v>Direct</v>
          </cell>
          <cell r="R89" t="str">
            <v>Dulsco</v>
          </cell>
          <cell r="S89" t="str">
            <v>aanso</v>
          </cell>
          <cell r="T89" t="str">
            <v>Sohail,Anis</v>
          </cell>
          <cell r="U89" t="str">
            <v>Non-Critical</v>
          </cell>
          <cell r="W89">
            <v>46020</v>
          </cell>
          <cell r="X89" t="str">
            <v>Customer Returns</v>
          </cell>
          <cell r="Y89" t="str">
            <v>March</v>
          </cell>
          <cell r="Z89" t="str">
            <v xml:space="preserve">9 Hours </v>
          </cell>
          <cell r="AA89" t="str">
            <v>Male</v>
          </cell>
          <cell r="AC89">
            <v>99</v>
          </cell>
          <cell r="AE89" t="str">
            <v>Dulsco Al Razeen Camp Abu Dubai</v>
          </cell>
          <cell r="AF89">
            <v>582548656</v>
          </cell>
          <cell r="AG89" t="str">
            <v>hasisimussa070@gmail.com</v>
          </cell>
          <cell r="AH89" t="str">
            <v>TANZANIA</v>
          </cell>
          <cell r="AI89">
            <v>0</v>
          </cell>
        </row>
        <row r="90">
          <cell r="C90">
            <v>206174727</v>
          </cell>
          <cell r="D90" t="str">
            <v>harickda</v>
          </cell>
          <cell r="E90" t="str">
            <v>HARICKDANSO</v>
          </cell>
          <cell r="F90" t="str">
            <v>Temporary</v>
          </cell>
          <cell r="G90" t="str">
            <v>UAE</v>
          </cell>
          <cell r="H90" t="str">
            <v>AUH1</v>
          </cell>
          <cell r="I90" t="str">
            <v>FC</v>
          </cell>
          <cell r="J90">
            <v>1299</v>
          </cell>
          <cell r="K90" t="str">
            <v>Night Shift</v>
          </cell>
          <cell r="L90" t="str">
            <v>NA</v>
          </cell>
          <cell r="M90" t="str">
            <v>Tuesday</v>
          </cell>
          <cell r="N90" t="str">
            <v>Wednesday</v>
          </cell>
          <cell r="O90" t="str">
            <v>Warehouse Associate 12M</v>
          </cell>
          <cell r="P90" t="str">
            <v>CRET</v>
          </cell>
          <cell r="Q90" t="str">
            <v>Direct</v>
          </cell>
          <cell r="R90" t="str">
            <v>Fastlink</v>
          </cell>
          <cell r="S90" t="str">
            <v>aanso</v>
          </cell>
          <cell r="T90" t="str">
            <v>Sohail,Anis</v>
          </cell>
          <cell r="W90">
            <v>45932</v>
          </cell>
          <cell r="X90" t="str">
            <v>Customer Returns</v>
          </cell>
          <cell r="Y90" t="str">
            <v>August</v>
          </cell>
          <cell r="Z90" t="str">
            <v>9 Hours</v>
          </cell>
          <cell r="AA90" t="str">
            <v>Male</v>
          </cell>
          <cell r="AB90" t="str">
            <v>2XL</v>
          </cell>
          <cell r="AC90">
            <v>99</v>
          </cell>
          <cell r="AD90">
            <v>45992</v>
          </cell>
          <cell r="AH90" t="str">
            <v>Ghana</v>
          </cell>
          <cell r="AI90" t="str">
            <v>Non-Muslim</v>
          </cell>
        </row>
        <row r="91">
          <cell r="C91">
            <v>206296194</v>
          </cell>
          <cell r="D91" t="str">
            <v>bwalhell</v>
          </cell>
          <cell r="E91" t="str">
            <v>HELLEN tanasho BWALYA</v>
          </cell>
          <cell r="F91" t="str">
            <v>Temporary</v>
          </cell>
          <cell r="G91" t="str">
            <v>UAE</v>
          </cell>
          <cell r="H91" t="str">
            <v>AUH1</v>
          </cell>
          <cell r="I91" t="str">
            <v>FC</v>
          </cell>
          <cell r="J91">
            <v>1299</v>
          </cell>
          <cell r="K91" t="str">
            <v>Day Shift</v>
          </cell>
          <cell r="L91" t="str">
            <v>NA</v>
          </cell>
          <cell r="M91" t="str">
            <v>Tuesday</v>
          </cell>
          <cell r="N91" t="str">
            <v>Wednesday</v>
          </cell>
          <cell r="O91" t="str">
            <v>Warehouse Associate 8W</v>
          </cell>
          <cell r="P91" t="str">
            <v>CRET</v>
          </cell>
          <cell r="Q91" t="str">
            <v>Direct</v>
          </cell>
          <cell r="R91" t="str">
            <v>EFS</v>
          </cell>
          <cell r="S91" t="str">
            <v>aanso</v>
          </cell>
          <cell r="T91" t="str">
            <v>Sohail,Anis</v>
          </cell>
          <cell r="W91">
            <v>45950</v>
          </cell>
          <cell r="X91" t="str">
            <v>Customer Returns</v>
          </cell>
          <cell r="Y91" t="str">
            <v>July</v>
          </cell>
          <cell r="Z91" t="str">
            <v>9 Hours</v>
          </cell>
          <cell r="AA91" t="str">
            <v>Female</v>
          </cell>
          <cell r="AB91" t="str">
            <v>NA</v>
          </cell>
          <cell r="AC91">
            <v>99</v>
          </cell>
          <cell r="AH91" t="str">
            <v>Zambian</v>
          </cell>
          <cell r="AI91" t="str">
            <v>Non-Muslim</v>
          </cell>
        </row>
        <row r="92">
          <cell r="C92">
            <v>206937730</v>
          </cell>
          <cell r="D92" t="str">
            <v>hethesak</v>
          </cell>
          <cell r="E92" t="str">
            <v>HETHERWICK SAKA NJATI</v>
          </cell>
          <cell r="F92" t="str">
            <v>Temporary</v>
          </cell>
          <cell r="G92" t="str">
            <v>UAE</v>
          </cell>
          <cell r="H92" t="str">
            <v>AUH1</v>
          </cell>
          <cell r="I92" t="str">
            <v>FC</v>
          </cell>
          <cell r="J92">
            <v>1299</v>
          </cell>
          <cell r="K92" t="str">
            <v>Day Shift</v>
          </cell>
          <cell r="L92" t="str">
            <v>NA</v>
          </cell>
          <cell r="M92" t="str">
            <v>Tuesday</v>
          </cell>
          <cell r="N92" t="str">
            <v>Wednesday</v>
          </cell>
          <cell r="O92" t="str">
            <v>Warehouse Associate 24M</v>
          </cell>
          <cell r="P92" t="str">
            <v>CRET</v>
          </cell>
          <cell r="Q92" t="str">
            <v>Direct</v>
          </cell>
          <cell r="R92" t="str">
            <v>Dulsco</v>
          </cell>
          <cell r="S92" t="str">
            <v>aanso</v>
          </cell>
          <cell r="T92" t="str">
            <v>Sohail,Anis</v>
          </cell>
          <cell r="U92" t="str">
            <v>Non-Critical</v>
          </cell>
          <cell r="W92">
            <v>46048</v>
          </cell>
          <cell r="X92" t="str">
            <v>Customer Returns</v>
          </cell>
          <cell r="Y92" t="str">
            <v>July</v>
          </cell>
          <cell r="Z92" t="str">
            <v>9 Hours</v>
          </cell>
          <cell r="AA92" t="str">
            <v>Male</v>
          </cell>
          <cell r="AC92">
            <v>99</v>
          </cell>
          <cell r="AD92">
            <v>46778</v>
          </cell>
          <cell r="AE92" t="str">
            <v>Dulsco Al Razeen Camp Abu Dubai</v>
          </cell>
          <cell r="AF92" t="str">
            <v xml:space="preserve">5648845488    </v>
          </cell>
          <cell r="AG92" t="str">
            <v>hetherwicksaka@gmail.com</v>
          </cell>
          <cell r="AH92" t="str">
            <v>MALAWI</v>
          </cell>
          <cell r="AI92" t="str">
            <v>Non-Muslim</v>
          </cell>
        </row>
        <row r="93">
          <cell r="C93">
            <v>206192253</v>
          </cell>
          <cell r="D93" t="str">
            <v>kipngehi</v>
          </cell>
          <cell r="E93" t="str">
            <v>Hillary kipropkipngetich</v>
          </cell>
          <cell r="F93" t="str">
            <v>Temporary</v>
          </cell>
          <cell r="G93" t="str">
            <v>UAE</v>
          </cell>
          <cell r="H93" t="str">
            <v>AUH1</v>
          </cell>
          <cell r="I93" t="str">
            <v>FC</v>
          </cell>
          <cell r="J93">
            <v>1299</v>
          </cell>
          <cell r="K93" t="str">
            <v>Night Shift</v>
          </cell>
          <cell r="L93" t="str">
            <v>NA</v>
          </cell>
          <cell r="M93" t="str">
            <v>Tuesday</v>
          </cell>
          <cell r="N93" t="str">
            <v>Wednesday</v>
          </cell>
          <cell r="O93" t="str">
            <v>Warehouse Associate 12M</v>
          </cell>
          <cell r="P93" t="str">
            <v>CRET</v>
          </cell>
          <cell r="Q93" t="str">
            <v>Direct</v>
          </cell>
          <cell r="R93" t="str">
            <v>EFS</v>
          </cell>
          <cell r="S93" t="str">
            <v>aanso</v>
          </cell>
          <cell r="T93" t="str">
            <v>Sohail,Anis</v>
          </cell>
          <cell r="U93" t="str">
            <v>Non-Critical</v>
          </cell>
          <cell r="W93">
            <v>45936</v>
          </cell>
          <cell r="X93" t="str">
            <v>Customer Returns</v>
          </cell>
          <cell r="Y93" t="str">
            <v>January</v>
          </cell>
          <cell r="Z93" t="str">
            <v>9 Hours</v>
          </cell>
          <cell r="AA93" t="str">
            <v>Male</v>
          </cell>
          <cell r="AB93" t="str">
            <v>L</v>
          </cell>
          <cell r="AC93">
            <v>99</v>
          </cell>
          <cell r="AD93">
            <v>45996</v>
          </cell>
          <cell r="AE93" t="str">
            <v>Baniyascamp</v>
          </cell>
          <cell r="AF93">
            <v>971567829429</v>
          </cell>
          <cell r="AG93" t="str">
            <v>Ceciliahomwando89@gmail.com</v>
          </cell>
          <cell r="AH93" t="str">
            <v>Kenya</v>
          </cell>
          <cell r="AI93" t="str">
            <v>Non-Muslim</v>
          </cell>
        </row>
        <row r="94">
          <cell r="C94">
            <v>204373675</v>
          </cell>
          <cell r="D94" t="str">
            <v>hishkutt</v>
          </cell>
          <cell r="E94" t="str">
            <v>HishamhashimHashimonEssaKutty</v>
          </cell>
          <cell r="F94" t="str">
            <v>Temporary</v>
          </cell>
          <cell r="G94" t="str">
            <v>UAE</v>
          </cell>
          <cell r="H94" t="str">
            <v>AUH1</v>
          </cell>
          <cell r="I94" t="str">
            <v>FC</v>
          </cell>
          <cell r="J94">
            <v>1299</v>
          </cell>
          <cell r="K94" t="str">
            <v>Day Shift</v>
          </cell>
          <cell r="L94" t="str">
            <v>NA</v>
          </cell>
          <cell r="M94" t="str">
            <v>Friday</v>
          </cell>
          <cell r="N94" t="str">
            <v>Saturday</v>
          </cell>
          <cell r="O94" t="str">
            <v>Warehouse Associate 24M</v>
          </cell>
          <cell r="P94" t="str">
            <v>CRET</v>
          </cell>
          <cell r="Q94" t="str">
            <v>Direct</v>
          </cell>
          <cell r="R94" t="str">
            <v>Adecco</v>
          </cell>
          <cell r="S94" t="str">
            <v>aanso</v>
          </cell>
          <cell r="T94" t="str">
            <v>Sohail,Anis</v>
          </cell>
          <cell r="U94" t="str">
            <v>Non-Critical</v>
          </cell>
          <cell r="W94">
            <v>45593</v>
          </cell>
          <cell r="X94" t="str">
            <v>Customer Returns</v>
          </cell>
          <cell r="Y94" t="str">
            <v>March</v>
          </cell>
          <cell r="Z94" t="str">
            <v>9 Hours</v>
          </cell>
          <cell r="AA94" t="str">
            <v>Male</v>
          </cell>
          <cell r="AB94" t="str">
            <v>M</v>
          </cell>
          <cell r="AC94">
            <v>99</v>
          </cell>
          <cell r="AD94">
            <v>46323</v>
          </cell>
          <cell r="AE94" t="str">
            <v>ShinningTower(Khalidiyah)</v>
          </cell>
          <cell r="AF94">
            <v>503517639</v>
          </cell>
          <cell r="AG94" t="str">
            <v>hashimhisham84@gmail.com</v>
          </cell>
          <cell r="AH94" t="str">
            <v>India</v>
          </cell>
          <cell r="AI94" t="str">
            <v>Muslim</v>
          </cell>
        </row>
        <row r="95">
          <cell r="C95">
            <v>204319464</v>
          </cell>
          <cell r="D95" t="str">
            <v>conteiby</v>
          </cell>
          <cell r="E95" t="str">
            <v>IbrahimAConteh</v>
          </cell>
          <cell r="F95" t="str">
            <v>Temporary</v>
          </cell>
          <cell r="G95" t="str">
            <v>UAE</v>
          </cell>
          <cell r="H95" t="str">
            <v>AUH1</v>
          </cell>
          <cell r="I95" t="str">
            <v>FC</v>
          </cell>
          <cell r="J95">
            <v>1299</v>
          </cell>
          <cell r="K95" t="str">
            <v>Day Shift</v>
          </cell>
          <cell r="L95" t="str">
            <v>NA</v>
          </cell>
          <cell r="M95" t="str">
            <v>Tuesday</v>
          </cell>
          <cell r="N95" t="str">
            <v>Wednesday</v>
          </cell>
          <cell r="O95" t="str">
            <v>Warehouse Associate 8W</v>
          </cell>
          <cell r="P95" t="str">
            <v>CRET</v>
          </cell>
          <cell r="Q95" t="str">
            <v>Direct</v>
          </cell>
          <cell r="R95" t="str">
            <v>Quesscorp</v>
          </cell>
          <cell r="S95" t="str">
            <v>aanso</v>
          </cell>
          <cell r="T95" t="str">
            <v>Sohail,Anis</v>
          </cell>
          <cell r="U95" t="str">
            <v>Non-Critical</v>
          </cell>
          <cell r="W95">
            <v>45589</v>
          </cell>
          <cell r="X95" t="str">
            <v>Customer Returns</v>
          </cell>
          <cell r="Y95" t="str">
            <v>January</v>
          </cell>
          <cell r="Z95" t="str">
            <v>9 Hours</v>
          </cell>
          <cell r="AA95" t="str">
            <v>Male</v>
          </cell>
          <cell r="AB95" t="str">
            <v>XL</v>
          </cell>
          <cell r="AC95">
            <v>99</v>
          </cell>
          <cell r="AD95">
            <v>45645</v>
          </cell>
          <cell r="AE95" t="str">
            <v>AlSalamaHospital(TouristClubArea)</v>
          </cell>
          <cell r="AF95">
            <v>545369830</v>
          </cell>
          <cell r="AG95" t="str">
            <v>ibrahimalsonconteh8@gmailo.com</v>
          </cell>
          <cell r="AH95" t="str">
            <v>SierraLeone</v>
          </cell>
          <cell r="AI95" t="str">
            <v>Muslim</v>
          </cell>
        </row>
        <row r="96">
          <cell r="C96">
            <v>206015673</v>
          </cell>
          <cell r="D96" t="str">
            <v>ikomhari</v>
          </cell>
          <cell r="E96" t="str">
            <v xml:space="preserve">Ikome Mbah,Harikia </v>
          </cell>
          <cell r="F96" t="str">
            <v>Temporary</v>
          </cell>
          <cell r="G96" t="str">
            <v>UAE</v>
          </cell>
          <cell r="H96" t="str">
            <v>AUH1</v>
          </cell>
          <cell r="I96" t="str">
            <v>FC</v>
          </cell>
          <cell r="J96">
            <v>1299</v>
          </cell>
          <cell r="K96" t="str">
            <v>Day Shift</v>
          </cell>
          <cell r="L96" t="str">
            <v>NA</v>
          </cell>
          <cell r="M96" t="str">
            <v>Saturday</v>
          </cell>
          <cell r="N96" t="str">
            <v>Sunday</v>
          </cell>
          <cell r="O96" t="str">
            <v>Warehouse Associate 8W</v>
          </cell>
          <cell r="P96" t="str">
            <v>CRET</v>
          </cell>
          <cell r="Q96" t="str">
            <v>Direct</v>
          </cell>
          <cell r="R96" t="str">
            <v>Fastlink</v>
          </cell>
          <cell r="S96" t="str">
            <v>aanso</v>
          </cell>
          <cell r="T96" t="str">
            <v>Sohail,Anis</v>
          </cell>
          <cell r="W96">
            <v>45915</v>
          </cell>
          <cell r="X96" t="str">
            <v>Customer Returns</v>
          </cell>
          <cell r="Y96" t="str">
            <v>July</v>
          </cell>
          <cell r="Z96" t="str">
            <v>9 Hours</v>
          </cell>
          <cell r="AA96" t="str">
            <v>Male</v>
          </cell>
          <cell r="AB96" t="str">
            <v>NA</v>
          </cell>
          <cell r="AC96">
            <v>99</v>
          </cell>
          <cell r="AH96" t="str">
            <v>Cameroon</v>
          </cell>
          <cell r="AI96" t="str">
            <v>Non-Muslim</v>
          </cell>
        </row>
        <row r="97">
          <cell r="C97">
            <v>206006079</v>
          </cell>
          <cell r="D97" t="str">
            <v>agyarjac</v>
          </cell>
          <cell r="E97" t="str">
            <v>JACOBELAGYARE</v>
          </cell>
          <cell r="F97" t="str">
            <v>Temporary</v>
          </cell>
          <cell r="G97" t="str">
            <v>UAE</v>
          </cell>
          <cell r="H97" t="str">
            <v>AUH1</v>
          </cell>
          <cell r="I97" t="str">
            <v>FC</v>
          </cell>
          <cell r="J97">
            <v>1299</v>
          </cell>
          <cell r="K97" t="str">
            <v>Night Shift</v>
          </cell>
          <cell r="L97" t="str">
            <v>NA</v>
          </cell>
          <cell r="M97" t="str">
            <v>Monday</v>
          </cell>
          <cell r="N97" t="str">
            <v>Tuesday</v>
          </cell>
          <cell r="O97" t="str">
            <v>Warehouse Associate 12M</v>
          </cell>
          <cell r="P97" t="str">
            <v>CRET</v>
          </cell>
          <cell r="Q97" t="str">
            <v>Direct</v>
          </cell>
          <cell r="R97" t="str">
            <v>Fastlink</v>
          </cell>
          <cell r="S97" t="str">
            <v>aanso</v>
          </cell>
          <cell r="T97" t="str">
            <v>Sohail,Anis</v>
          </cell>
          <cell r="W97">
            <v>45915</v>
          </cell>
          <cell r="X97" t="str">
            <v>Customer Returns</v>
          </cell>
          <cell r="Y97" t="str">
            <v>September</v>
          </cell>
          <cell r="Z97" t="str">
            <v>9 Hours</v>
          </cell>
          <cell r="AA97" t="str">
            <v>Female</v>
          </cell>
          <cell r="AB97" t="str">
            <v>3XL</v>
          </cell>
          <cell r="AC97">
            <v>99</v>
          </cell>
          <cell r="AH97" t="str">
            <v>Ghana</v>
          </cell>
          <cell r="AI97" t="str">
            <v>Non-Muslim</v>
          </cell>
        </row>
        <row r="98">
          <cell r="C98">
            <v>204373628</v>
          </cell>
          <cell r="D98" t="str">
            <v>jafarsab</v>
          </cell>
          <cell r="E98" t="str">
            <v>JafarAbdallah</v>
          </cell>
          <cell r="F98" t="str">
            <v>Temporary</v>
          </cell>
          <cell r="G98" t="str">
            <v>UAE</v>
          </cell>
          <cell r="H98" t="str">
            <v>AUH1</v>
          </cell>
          <cell r="I98" t="str">
            <v>FC</v>
          </cell>
          <cell r="J98">
            <v>1299</v>
          </cell>
          <cell r="K98" t="str">
            <v>Day Shift</v>
          </cell>
          <cell r="L98" t="str">
            <v>NA</v>
          </cell>
          <cell r="M98" t="str">
            <v>Sunday</v>
          </cell>
          <cell r="N98" t="str">
            <v>Monday</v>
          </cell>
          <cell r="O98" t="str">
            <v>Warehouse Associate 24M</v>
          </cell>
          <cell r="P98" t="str">
            <v>CRET</v>
          </cell>
          <cell r="Q98" t="str">
            <v>Direct</v>
          </cell>
          <cell r="R98" t="str">
            <v>Quesscorp</v>
          </cell>
          <cell r="S98" t="str">
            <v>aanso</v>
          </cell>
          <cell r="T98" t="str">
            <v>Sohail,Anis</v>
          </cell>
          <cell r="U98" t="str">
            <v>Non-Critical</v>
          </cell>
          <cell r="W98">
            <v>45593</v>
          </cell>
          <cell r="X98" t="str">
            <v>Customer Returns</v>
          </cell>
          <cell r="Y98" t="str">
            <v>June</v>
          </cell>
          <cell r="Z98" t="str">
            <v>9 Hours</v>
          </cell>
          <cell r="AA98" t="str">
            <v>Male</v>
          </cell>
          <cell r="AB98" t="str">
            <v>M</v>
          </cell>
          <cell r="AC98">
            <v>99</v>
          </cell>
          <cell r="AD98">
            <v>46323</v>
          </cell>
          <cell r="AE98" t="str">
            <v>AlSalamaHospital(TouristClubArea)</v>
          </cell>
          <cell r="AF98">
            <v>544254697</v>
          </cell>
          <cell r="AG98" t="str">
            <v>Jafarabdallah9@gmail.com</v>
          </cell>
          <cell r="AH98" t="str">
            <v>Ghana</v>
          </cell>
          <cell r="AI98" t="str">
            <v>Muslim</v>
          </cell>
        </row>
        <row r="99">
          <cell r="C99">
            <v>206957730</v>
          </cell>
          <cell r="D99" t="str">
            <v>ochijame</v>
          </cell>
          <cell r="E99" t="str">
            <v>James Ochieng</v>
          </cell>
          <cell r="F99" t="str">
            <v>Temporary</v>
          </cell>
          <cell r="G99" t="str">
            <v>UAE</v>
          </cell>
          <cell r="H99" t="str">
            <v>AUH1</v>
          </cell>
          <cell r="I99" t="str">
            <v>FC</v>
          </cell>
          <cell r="J99">
            <v>1299</v>
          </cell>
          <cell r="K99" t="str">
            <v>Day Shift</v>
          </cell>
          <cell r="L99" t="str">
            <v>NA</v>
          </cell>
          <cell r="M99" t="str">
            <v>Friday</v>
          </cell>
          <cell r="N99" t="str">
            <v>Saturday</v>
          </cell>
          <cell r="O99" t="str">
            <v>Warehouse Associate 8W</v>
          </cell>
          <cell r="P99" t="str">
            <v>CRET</v>
          </cell>
          <cell r="Q99" t="str">
            <v>Direct</v>
          </cell>
          <cell r="R99" t="str">
            <v>EFS</v>
          </cell>
          <cell r="S99" t="str">
            <v>aanso</v>
          </cell>
          <cell r="T99" t="str">
            <v>Sohail,Anis</v>
          </cell>
          <cell r="U99" t="str">
            <v>Non-Critical</v>
          </cell>
          <cell r="W99">
            <v>46048</v>
          </cell>
          <cell r="X99" t="str">
            <v>Customer Returns</v>
          </cell>
          <cell r="Y99" t="str">
            <v>May</v>
          </cell>
          <cell r="Z99" t="str">
            <v>9 Hours</v>
          </cell>
          <cell r="AA99" t="str">
            <v>Male</v>
          </cell>
          <cell r="AC99">
            <v>99</v>
          </cell>
          <cell r="AD99">
            <v>46104</v>
          </cell>
          <cell r="AE99" t="str">
            <v xml:space="preserve">Al raha </v>
          </cell>
          <cell r="AF99" t="str">
            <v>971 59781011</v>
          </cell>
          <cell r="AG99" t="str">
            <v>fimigee04@gmail.com</v>
          </cell>
          <cell r="AH99" t="str">
            <v>SEIRA LEONE</v>
          </cell>
          <cell r="AI99" t="str">
            <v>Non-Muslim</v>
          </cell>
        </row>
        <row r="100">
          <cell r="C100">
            <v>206953803</v>
          </cell>
          <cell r="D100" t="str">
            <v>maijanew</v>
          </cell>
          <cell r="E100" t="str">
            <v>Jane Wangari Maina</v>
          </cell>
          <cell r="F100" t="str">
            <v>Temporary</v>
          </cell>
          <cell r="G100" t="str">
            <v>UAE</v>
          </cell>
          <cell r="H100" t="str">
            <v>AUH1</v>
          </cell>
          <cell r="I100" t="str">
            <v>FC</v>
          </cell>
          <cell r="J100">
            <v>1299</v>
          </cell>
          <cell r="K100" t="str">
            <v>Day Shift</v>
          </cell>
          <cell r="L100" t="str">
            <v>NA</v>
          </cell>
          <cell r="M100" t="str">
            <v>Thursday</v>
          </cell>
          <cell r="N100" t="str">
            <v>Friday</v>
          </cell>
          <cell r="O100" t="str">
            <v>Warehouse Associate 12M</v>
          </cell>
          <cell r="P100" t="str">
            <v>CRET</v>
          </cell>
          <cell r="Q100" t="str">
            <v>Direct</v>
          </cell>
          <cell r="R100" t="str">
            <v>EFS</v>
          </cell>
          <cell r="S100" t="str">
            <v>aanso</v>
          </cell>
          <cell r="T100" t="str">
            <v>Sohail,Anis</v>
          </cell>
          <cell r="U100" t="str">
            <v>Non-Critical</v>
          </cell>
          <cell r="W100">
            <v>46048</v>
          </cell>
          <cell r="X100" t="str">
            <v>Customer Returns</v>
          </cell>
          <cell r="Y100" t="str">
            <v>September</v>
          </cell>
          <cell r="Z100" t="str">
            <v>9 Hours</v>
          </cell>
          <cell r="AA100" t="str">
            <v>Female</v>
          </cell>
          <cell r="AC100">
            <v>99</v>
          </cell>
          <cell r="AD100">
            <v>46104</v>
          </cell>
          <cell r="AE100" t="str">
            <v>Al razeen</v>
          </cell>
          <cell r="AF100" t="str">
            <v>917 589022936</v>
          </cell>
          <cell r="AG100" t="str">
            <v>jawama254@gmail.com</v>
          </cell>
          <cell r="AH100" t="str">
            <v>Kenya</v>
          </cell>
          <cell r="AI100" t="str">
            <v>Non-Muslim</v>
          </cell>
        </row>
        <row r="101">
          <cell r="C101">
            <v>206192268</v>
          </cell>
          <cell r="D101" t="str">
            <v>janewanm</v>
          </cell>
          <cell r="E101" t="str">
            <v>Janewanguiwambui</v>
          </cell>
          <cell r="F101" t="str">
            <v>Temporary</v>
          </cell>
          <cell r="G101" t="str">
            <v>UAE</v>
          </cell>
          <cell r="H101" t="str">
            <v>AUH1</v>
          </cell>
          <cell r="I101" t="str">
            <v>FC</v>
          </cell>
          <cell r="J101">
            <v>1299</v>
          </cell>
          <cell r="K101" t="str">
            <v>Day Shift</v>
          </cell>
          <cell r="L101" t="str">
            <v>NA</v>
          </cell>
          <cell r="M101" t="str">
            <v>Friday</v>
          </cell>
          <cell r="N101" t="str">
            <v>Saturday</v>
          </cell>
          <cell r="O101" t="str">
            <v>Warehouse Associate 12M</v>
          </cell>
          <cell r="P101" t="str">
            <v>CRET</v>
          </cell>
          <cell r="Q101" t="str">
            <v>Direct</v>
          </cell>
          <cell r="R101" t="str">
            <v>EFS</v>
          </cell>
          <cell r="S101" t="str">
            <v>aanso</v>
          </cell>
          <cell r="T101" t="str">
            <v>Sohail,Anis</v>
          </cell>
          <cell r="U101" t="str">
            <v>Non-Critical</v>
          </cell>
          <cell r="W101">
            <v>45936</v>
          </cell>
          <cell r="X101" t="str">
            <v>Customer Returns</v>
          </cell>
          <cell r="Y101" t="str">
            <v>May</v>
          </cell>
          <cell r="Z101" t="str">
            <v>9 Hours</v>
          </cell>
          <cell r="AA101" t="str">
            <v>Female</v>
          </cell>
          <cell r="AB101" t="str">
            <v>M</v>
          </cell>
          <cell r="AC101">
            <v>99</v>
          </cell>
          <cell r="AD101">
            <v>45996</v>
          </cell>
          <cell r="AE101" t="str">
            <v>Baniyascamp</v>
          </cell>
          <cell r="AF101">
            <v>971556847798</v>
          </cell>
          <cell r="AG101" t="str">
            <v>wamboij871@gmail.com</v>
          </cell>
          <cell r="AH101" t="str">
            <v>Kenya</v>
          </cell>
          <cell r="AI101" t="str">
            <v>Non-Muslim</v>
          </cell>
        </row>
        <row r="102">
          <cell r="C102">
            <v>203469395</v>
          </cell>
          <cell r="D102" t="str">
            <v>mwiiroja</v>
          </cell>
          <cell r="E102" t="str">
            <v>JaneWanjikuMwiiro</v>
          </cell>
          <cell r="F102" t="str">
            <v>Temporary</v>
          </cell>
          <cell r="G102" t="str">
            <v>UAE</v>
          </cell>
          <cell r="H102" t="str">
            <v>AUH1</v>
          </cell>
          <cell r="I102" t="str">
            <v>FC</v>
          </cell>
          <cell r="J102">
            <v>1299</v>
          </cell>
          <cell r="K102" t="str">
            <v>Day Shift</v>
          </cell>
          <cell r="L102" t="str">
            <v>NA</v>
          </cell>
          <cell r="M102" t="str">
            <v>Sunday</v>
          </cell>
          <cell r="N102" t="str">
            <v>Monday</v>
          </cell>
          <cell r="O102" t="str">
            <v>Warehouse Associate 24M</v>
          </cell>
          <cell r="P102" t="str">
            <v>CRET</v>
          </cell>
          <cell r="Q102" t="str">
            <v>Direct</v>
          </cell>
          <cell r="R102" t="str">
            <v>Adecco</v>
          </cell>
          <cell r="S102" t="str">
            <v>aanso</v>
          </cell>
          <cell r="T102" t="str">
            <v>Sohail,Anis</v>
          </cell>
          <cell r="U102" t="str">
            <v>Critical</v>
          </cell>
          <cell r="W102">
            <v>45456</v>
          </cell>
          <cell r="X102" t="str">
            <v>Customer Returns</v>
          </cell>
          <cell r="Y102" t="str">
            <v>June</v>
          </cell>
          <cell r="Z102" t="str">
            <v>9 Hours</v>
          </cell>
          <cell r="AA102" t="str">
            <v>Female</v>
          </cell>
          <cell r="AB102" t="str">
            <v>XL</v>
          </cell>
          <cell r="AC102">
            <v>99</v>
          </cell>
          <cell r="AD102">
            <v>46186</v>
          </cell>
          <cell r="AE102" t="str">
            <v>AbuDhabiCo-operativeSociety(COOP)KhalidiyahElectraRoad</v>
          </cell>
          <cell r="AF102">
            <v>544254697</v>
          </cell>
          <cell r="AG102" t="str">
            <v>shanfaandrea@gmail.com</v>
          </cell>
          <cell r="AH102" t="str">
            <v>Kenya</v>
          </cell>
          <cell r="AI102" t="str">
            <v>Non-Muslim</v>
          </cell>
        </row>
        <row r="103">
          <cell r="C103">
            <v>102582334</v>
          </cell>
          <cell r="D103" t="str">
            <v>JAYPEEL</v>
          </cell>
          <cell r="E103" t="str">
            <v>JaypeeLopez</v>
          </cell>
          <cell r="F103" t="str">
            <v>Regular</v>
          </cell>
          <cell r="G103" t="str">
            <v>UAE</v>
          </cell>
          <cell r="H103" t="str">
            <v>AUH1</v>
          </cell>
          <cell r="I103" t="str">
            <v>FC</v>
          </cell>
          <cell r="J103">
            <v>1299</v>
          </cell>
          <cell r="K103" t="str">
            <v>Day Shift</v>
          </cell>
          <cell r="L103" t="str">
            <v>NA</v>
          </cell>
          <cell r="M103" t="str">
            <v>Tuesday</v>
          </cell>
          <cell r="N103" t="str">
            <v>Wednesday</v>
          </cell>
          <cell r="O103" t="str">
            <v>FC Associate I</v>
          </cell>
          <cell r="P103" t="str">
            <v>CRET</v>
          </cell>
          <cell r="Q103" t="str">
            <v>Direct</v>
          </cell>
          <cell r="R103" t="str">
            <v>Blue Badge</v>
          </cell>
          <cell r="S103" t="str">
            <v>bavameer</v>
          </cell>
          <cell r="T103" t="str">
            <v>Meera,Bava Bahrudeen</v>
          </cell>
          <cell r="U103" t="str">
            <v>Critical</v>
          </cell>
          <cell r="W103">
            <v>42960</v>
          </cell>
          <cell r="X103" t="str">
            <v>Customer Returns</v>
          </cell>
          <cell r="Y103" t="str">
            <v>October</v>
          </cell>
          <cell r="Z103" t="str">
            <v>9 Hours</v>
          </cell>
          <cell r="AA103" t="str">
            <v>Male</v>
          </cell>
          <cell r="AB103" t="str">
            <v>L</v>
          </cell>
          <cell r="AC103">
            <v>1</v>
          </cell>
          <cell r="AE103" t="str">
            <v>BankofBaroda(HamdanStr)</v>
          </cell>
          <cell r="AF103">
            <v>0</v>
          </cell>
          <cell r="AG103" t="e">
            <v>#N/A</v>
          </cell>
          <cell r="AH103" t="str">
            <v>Philippines</v>
          </cell>
          <cell r="AI103" t="str">
            <v>Non-Muslim</v>
          </cell>
        </row>
        <row r="104">
          <cell r="C104">
            <v>203687851</v>
          </cell>
          <cell r="D104" t="str">
            <v>nbalakji</v>
          </cell>
          <cell r="E104" t="str">
            <v>JISHNUKIDANGAYATHBALAKRISHNAN</v>
          </cell>
          <cell r="F104" t="str">
            <v>Temporary</v>
          </cell>
          <cell r="G104" t="str">
            <v>UAE</v>
          </cell>
          <cell r="H104" t="str">
            <v>AUH1</v>
          </cell>
          <cell r="I104" t="str">
            <v>FC</v>
          </cell>
          <cell r="J104">
            <v>1299</v>
          </cell>
          <cell r="K104" t="str">
            <v>Night Shift</v>
          </cell>
          <cell r="L104" t="str">
            <v>NA</v>
          </cell>
          <cell r="M104" t="str">
            <v>Saturday</v>
          </cell>
          <cell r="N104" t="str">
            <v>Sunday</v>
          </cell>
          <cell r="O104" t="str">
            <v>Warehouse Associate 24M</v>
          </cell>
          <cell r="P104" t="str">
            <v>CRET</v>
          </cell>
          <cell r="Q104" t="str">
            <v>Direct</v>
          </cell>
          <cell r="R104" t="str">
            <v>Adecco</v>
          </cell>
          <cell r="S104" t="str">
            <v>aanso</v>
          </cell>
          <cell r="T104" t="str">
            <v>Sohail,Anis</v>
          </cell>
          <cell r="U104" t="str">
            <v>Critical</v>
          </cell>
          <cell r="W104">
            <v>45488</v>
          </cell>
          <cell r="X104" t="str">
            <v>Customer Returns</v>
          </cell>
          <cell r="Y104" t="str">
            <v>September</v>
          </cell>
          <cell r="Z104" t="str">
            <v>9 Hours</v>
          </cell>
          <cell r="AA104" t="str">
            <v>Male</v>
          </cell>
          <cell r="AB104" t="str">
            <v>L</v>
          </cell>
          <cell r="AC104">
            <v>99</v>
          </cell>
          <cell r="AD104">
            <v>46218</v>
          </cell>
          <cell r="AE104" t="str">
            <v>Shabiya 10 Bus stop (Near Cake Gallery)</v>
          </cell>
          <cell r="AF104">
            <v>525296276</v>
          </cell>
          <cell r="AG104" t="str">
            <v>jishnujinu666@gmail.com</v>
          </cell>
          <cell r="AH104" t="str">
            <v>India</v>
          </cell>
          <cell r="AI104" t="str">
            <v>Non-Muslim</v>
          </cell>
        </row>
        <row r="105">
          <cell r="C105">
            <v>206953570</v>
          </cell>
          <cell r="D105" t="str">
            <v>chepjoan</v>
          </cell>
          <cell r="E105" t="str">
            <v>Joan Chepngetich</v>
          </cell>
          <cell r="F105" t="str">
            <v>Temporary</v>
          </cell>
          <cell r="G105" t="str">
            <v>UAE</v>
          </cell>
          <cell r="H105" t="str">
            <v>AUH1</v>
          </cell>
          <cell r="I105" t="str">
            <v>FC</v>
          </cell>
          <cell r="J105">
            <v>1299</v>
          </cell>
          <cell r="K105" t="str">
            <v>Day Shift</v>
          </cell>
          <cell r="L105" t="str">
            <v>NA</v>
          </cell>
          <cell r="M105" t="str">
            <v>Thursday</v>
          </cell>
          <cell r="N105" t="str">
            <v>Friday</v>
          </cell>
          <cell r="O105" t="str">
            <v>Warehouse Associate 12M</v>
          </cell>
          <cell r="P105" t="str">
            <v>CRET</v>
          </cell>
          <cell r="Q105" t="str">
            <v>Direct</v>
          </cell>
          <cell r="R105" t="str">
            <v>EFS</v>
          </cell>
          <cell r="S105" t="str">
            <v>aanso</v>
          </cell>
          <cell r="T105" t="str">
            <v>Sohail,Anis</v>
          </cell>
          <cell r="U105" t="str">
            <v>Non-Critical</v>
          </cell>
          <cell r="W105">
            <v>46048</v>
          </cell>
          <cell r="X105" t="str">
            <v>Customer Returns</v>
          </cell>
          <cell r="Y105" t="str">
            <v>April</v>
          </cell>
          <cell r="Z105" t="str">
            <v>9 Hours</v>
          </cell>
          <cell r="AA105" t="str">
            <v>Female</v>
          </cell>
          <cell r="AC105">
            <v>99</v>
          </cell>
          <cell r="AD105">
            <v>46104</v>
          </cell>
          <cell r="AE105" t="str">
            <v>Al razeen</v>
          </cell>
          <cell r="AF105" t="str">
            <v>254 790 974292</v>
          </cell>
          <cell r="AG105" t="str">
            <v>joanchepngetich924@gmail.com</v>
          </cell>
          <cell r="AH105" t="str">
            <v>Kenya</v>
          </cell>
          <cell r="AI105" t="e">
            <v>#N/A</v>
          </cell>
        </row>
        <row r="106">
          <cell r="C106">
            <v>203469053</v>
          </cell>
          <cell r="D106" t="str">
            <v>joaagyek</v>
          </cell>
          <cell r="E106" t="str">
            <v>JoanaAliceAgyekum</v>
          </cell>
          <cell r="F106" t="str">
            <v>Temporary</v>
          </cell>
          <cell r="G106" t="str">
            <v>UAE</v>
          </cell>
          <cell r="H106" t="str">
            <v>AUH1</v>
          </cell>
          <cell r="I106" t="str">
            <v>FC</v>
          </cell>
          <cell r="J106">
            <v>1299</v>
          </cell>
          <cell r="K106" t="str">
            <v>Night Shift</v>
          </cell>
          <cell r="L106" t="str">
            <v>NA</v>
          </cell>
          <cell r="M106" t="str">
            <v>Wednesday</v>
          </cell>
          <cell r="N106" t="str">
            <v>Thursday</v>
          </cell>
          <cell r="O106" t="str">
            <v>Warehouse Associate 12M</v>
          </cell>
          <cell r="P106" t="str">
            <v>CRET</v>
          </cell>
          <cell r="Q106" t="str">
            <v>Direct</v>
          </cell>
          <cell r="R106" t="str">
            <v>Fastlink</v>
          </cell>
          <cell r="S106" t="str">
            <v>aanso</v>
          </cell>
          <cell r="T106" t="str">
            <v>Sohail,Anis</v>
          </cell>
          <cell r="U106" t="str">
            <v>Critical</v>
          </cell>
          <cell r="W106">
            <v>45456</v>
          </cell>
          <cell r="X106" t="str">
            <v>Customer Returns</v>
          </cell>
          <cell r="Y106" t="str">
            <v>June</v>
          </cell>
          <cell r="Z106" t="str">
            <v>9 Hours</v>
          </cell>
          <cell r="AA106" t="str">
            <v>Female</v>
          </cell>
          <cell r="AB106" t="str">
            <v>XL</v>
          </cell>
          <cell r="AC106">
            <v>99</v>
          </cell>
          <cell r="AD106">
            <v>45821</v>
          </cell>
          <cell r="AE106" t="str">
            <v>AbuDhabiCentralBusStation(oppositeGrandMillenniumHotel&amp;InfrontofBankofAfrica)</v>
          </cell>
          <cell r="AF106">
            <v>586258059</v>
          </cell>
          <cell r="AG106" t="str">
            <v>agyekumalice26@gmail.com</v>
          </cell>
          <cell r="AH106" t="str">
            <v>Ghana</v>
          </cell>
          <cell r="AI106" t="str">
            <v>Muslim</v>
          </cell>
        </row>
        <row r="107">
          <cell r="C107">
            <v>206949312</v>
          </cell>
          <cell r="D107" t="str">
            <v>odekjohn</v>
          </cell>
          <cell r="E107" t="str">
            <v>JOHN ODEKE</v>
          </cell>
          <cell r="F107" t="str">
            <v>Temporary</v>
          </cell>
          <cell r="G107" t="str">
            <v>UAE</v>
          </cell>
          <cell r="H107" t="str">
            <v>AUH1</v>
          </cell>
          <cell r="I107" t="str">
            <v>FC</v>
          </cell>
          <cell r="J107">
            <v>1299</v>
          </cell>
          <cell r="K107" t="str">
            <v>Day Shift</v>
          </cell>
          <cell r="L107" t="str">
            <v>NA</v>
          </cell>
          <cell r="M107" t="str">
            <v>Thursday</v>
          </cell>
          <cell r="N107" t="str">
            <v>Friday</v>
          </cell>
          <cell r="O107" t="str">
            <v>Warehouse Associate 24M</v>
          </cell>
          <cell r="P107" t="str">
            <v>CRET</v>
          </cell>
          <cell r="Q107" t="str">
            <v>Direct</v>
          </cell>
          <cell r="R107" t="str">
            <v>Dulsco</v>
          </cell>
          <cell r="S107" t="str">
            <v>aanso</v>
          </cell>
          <cell r="T107" t="str">
            <v>Sohail,Anis</v>
          </cell>
          <cell r="U107" t="str">
            <v>Non-Critical</v>
          </cell>
          <cell r="W107">
            <v>46048</v>
          </cell>
          <cell r="X107" t="str">
            <v>Customer Returns</v>
          </cell>
          <cell r="Y107" t="str">
            <v>February</v>
          </cell>
          <cell r="Z107" t="str">
            <v>9 Hours</v>
          </cell>
          <cell r="AA107" t="str">
            <v>Male</v>
          </cell>
          <cell r="AC107">
            <v>99</v>
          </cell>
          <cell r="AE107" t="str">
            <v>Dulsco Al Razeen Camp Abu Dubai</v>
          </cell>
          <cell r="AF107" t="str">
            <v xml:space="preserve">0577994697    </v>
          </cell>
          <cell r="AG107" t="str">
            <v>johnodeke@gmail.com</v>
          </cell>
          <cell r="AH107" t="str">
            <v>UGANDA </v>
          </cell>
          <cell r="AI107" t="e">
            <v>#N/A</v>
          </cell>
        </row>
        <row r="108">
          <cell r="C108">
            <v>203469401</v>
          </cell>
          <cell r="D108" t="str">
            <v>pmwauraj</v>
          </cell>
          <cell r="E108" t="str">
            <v>JohnNdung'UMwaura</v>
          </cell>
          <cell r="F108" t="str">
            <v>Temporary</v>
          </cell>
          <cell r="G108" t="str">
            <v>UAE</v>
          </cell>
          <cell r="H108" t="str">
            <v>AUH1</v>
          </cell>
          <cell r="I108" t="str">
            <v>FC</v>
          </cell>
          <cell r="J108">
            <v>1299</v>
          </cell>
          <cell r="K108" t="str">
            <v>Day Shift</v>
          </cell>
          <cell r="L108" t="str">
            <v>NA</v>
          </cell>
          <cell r="M108" t="str">
            <v>Thursday</v>
          </cell>
          <cell r="N108" t="str">
            <v>Friday</v>
          </cell>
          <cell r="O108" t="str">
            <v>Warehouse Associate 24M</v>
          </cell>
          <cell r="P108" t="str">
            <v>CRET</v>
          </cell>
          <cell r="Q108" t="str">
            <v>Direct</v>
          </cell>
          <cell r="R108" t="str">
            <v>Adecco</v>
          </cell>
          <cell r="S108" t="str">
            <v>aanso</v>
          </cell>
          <cell r="T108" t="str">
            <v>Sohail,Anis</v>
          </cell>
          <cell r="U108" t="str">
            <v>Critical</v>
          </cell>
          <cell r="W108">
            <v>45456</v>
          </cell>
          <cell r="X108" t="str">
            <v>Customer Returns</v>
          </cell>
          <cell r="Y108" t="str">
            <v>January</v>
          </cell>
          <cell r="Z108" t="str">
            <v>9 Hours</v>
          </cell>
          <cell r="AA108" t="str">
            <v>Male</v>
          </cell>
          <cell r="AB108" t="str">
            <v>L</v>
          </cell>
          <cell r="AC108">
            <v>99</v>
          </cell>
          <cell r="AD108">
            <v>46186</v>
          </cell>
          <cell r="AE108" t="str">
            <v>FilliCafé(AirPortRd)</v>
          </cell>
          <cell r="AF108">
            <v>581736824</v>
          </cell>
          <cell r="AG108" t="str">
            <v>kaurajohn199@gmail.com</v>
          </cell>
          <cell r="AH108" t="str">
            <v>Kenya</v>
          </cell>
          <cell r="AI108" t="str">
            <v>Non-Muslim</v>
          </cell>
        </row>
        <row r="109">
          <cell r="C109">
            <v>206192274</v>
          </cell>
          <cell r="D109" t="str">
            <v>johnngek</v>
          </cell>
          <cell r="E109" t="str">
            <v>Johnngerekiarie</v>
          </cell>
          <cell r="F109" t="str">
            <v>Temporary</v>
          </cell>
          <cell r="G109" t="str">
            <v>UAE</v>
          </cell>
          <cell r="H109" t="str">
            <v>AUH1</v>
          </cell>
          <cell r="I109" t="str">
            <v>FC</v>
          </cell>
          <cell r="J109">
            <v>1299</v>
          </cell>
          <cell r="K109" t="str">
            <v>Night Shift</v>
          </cell>
          <cell r="L109" t="str">
            <v>NA</v>
          </cell>
          <cell r="M109" t="str">
            <v>Wednesday</v>
          </cell>
          <cell r="N109" t="str">
            <v>Thursday</v>
          </cell>
          <cell r="O109" t="str">
            <v>Warehouse Associate 8W</v>
          </cell>
          <cell r="P109" t="str">
            <v>CRET</v>
          </cell>
          <cell r="Q109" t="str">
            <v>Direct</v>
          </cell>
          <cell r="R109" t="str">
            <v>EFS</v>
          </cell>
          <cell r="S109" t="str">
            <v>aanso</v>
          </cell>
          <cell r="T109" t="str">
            <v>Sohail,Anis</v>
          </cell>
          <cell r="U109" t="str">
            <v>Non-Critical</v>
          </cell>
          <cell r="W109">
            <v>45936</v>
          </cell>
          <cell r="X109" t="str">
            <v>Customer Returns</v>
          </cell>
          <cell r="Y109" t="str">
            <v>July</v>
          </cell>
          <cell r="Z109" t="str">
            <v>9 Hours</v>
          </cell>
          <cell r="AA109" t="str">
            <v>Male</v>
          </cell>
          <cell r="AB109" t="str">
            <v>NA</v>
          </cell>
          <cell r="AC109">
            <v>99</v>
          </cell>
          <cell r="AD109">
            <v>45996</v>
          </cell>
          <cell r="AE109" t="str">
            <v>AlRahaMalecamp</v>
          </cell>
          <cell r="AF109">
            <v>254114602308</v>
          </cell>
          <cell r="AG109" t="str">
            <v>johnngesh580@gmail.com</v>
          </cell>
          <cell r="AH109" t="str">
            <v>Kenya</v>
          </cell>
          <cell r="AI109" t="str">
            <v>Non-Muslim</v>
          </cell>
        </row>
        <row r="110">
          <cell r="C110">
            <v>203469078</v>
          </cell>
          <cell r="D110" t="str">
            <v>karugaba</v>
          </cell>
          <cell r="E110" t="str">
            <v>JohnpaulJeckinzKarugaba</v>
          </cell>
          <cell r="F110" t="str">
            <v>Temporary</v>
          </cell>
          <cell r="G110" t="str">
            <v>UAE</v>
          </cell>
          <cell r="H110" t="str">
            <v>AUH1</v>
          </cell>
          <cell r="I110" t="str">
            <v>FC</v>
          </cell>
          <cell r="J110">
            <v>1299</v>
          </cell>
          <cell r="K110" t="str">
            <v>Day Shift</v>
          </cell>
          <cell r="L110" t="str">
            <v>NA</v>
          </cell>
          <cell r="M110" t="str">
            <v>Wednesday</v>
          </cell>
          <cell r="N110" t="str">
            <v>Thursday</v>
          </cell>
          <cell r="O110" t="str">
            <v>Warehouse Associate 12M</v>
          </cell>
          <cell r="P110" t="str">
            <v>CRET</v>
          </cell>
          <cell r="Q110" t="str">
            <v>Direct</v>
          </cell>
          <cell r="R110" t="str">
            <v>Fastlink</v>
          </cell>
          <cell r="S110" t="str">
            <v>aanso</v>
          </cell>
          <cell r="T110" t="str">
            <v>Sohail,Anis</v>
          </cell>
          <cell r="U110" t="str">
            <v>Non-Critical</v>
          </cell>
          <cell r="W110">
            <v>45456</v>
          </cell>
          <cell r="X110" t="str">
            <v>Customer Returns</v>
          </cell>
          <cell r="Y110" t="str">
            <v>December</v>
          </cell>
          <cell r="Z110" t="str">
            <v>9 Hours</v>
          </cell>
          <cell r="AA110" t="str">
            <v>Male</v>
          </cell>
          <cell r="AB110" t="str">
            <v>L</v>
          </cell>
          <cell r="AC110">
            <v>99</v>
          </cell>
          <cell r="AD110">
            <v>45821</v>
          </cell>
          <cell r="AE110" t="str">
            <v>Hamid center</v>
          </cell>
          <cell r="AF110">
            <v>588395879</v>
          </cell>
          <cell r="AG110" t="str">
            <v>jp.kargz@gmail.com</v>
          </cell>
          <cell r="AH110" t="str">
            <v>Uganda</v>
          </cell>
          <cell r="AI110" t="str">
            <v>Non-Muslim</v>
          </cell>
        </row>
        <row r="111">
          <cell r="C111">
            <v>206953972</v>
          </cell>
          <cell r="D111" t="str">
            <v>ukijonat</v>
          </cell>
          <cell r="E111" t="str">
            <v>JONATHAN MWESIGWA KIBUYE</v>
          </cell>
          <cell r="F111" t="str">
            <v>Temporary</v>
          </cell>
          <cell r="G111" t="str">
            <v>UAE</v>
          </cell>
          <cell r="H111" t="str">
            <v>AUH1</v>
          </cell>
          <cell r="I111" t="str">
            <v>FC</v>
          </cell>
          <cell r="J111">
            <v>1299</v>
          </cell>
          <cell r="K111" t="str">
            <v>Day Shift</v>
          </cell>
          <cell r="L111" t="str">
            <v>NA</v>
          </cell>
          <cell r="M111" t="str">
            <v>Thursday</v>
          </cell>
          <cell r="N111" t="str">
            <v>Friday</v>
          </cell>
          <cell r="O111" t="str">
            <v>Warehouse Associate 8W</v>
          </cell>
          <cell r="P111" t="str">
            <v>CRET</v>
          </cell>
          <cell r="Q111" t="str">
            <v>Direct</v>
          </cell>
          <cell r="R111" t="str">
            <v>Dulsco</v>
          </cell>
          <cell r="S111" t="str">
            <v>aanso</v>
          </cell>
          <cell r="T111" t="str">
            <v>Sohail,Anis</v>
          </cell>
          <cell r="U111" t="str">
            <v>Non-Critical</v>
          </cell>
          <cell r="W111">
            <v>46048</v>
          </cell>
          <cell r="X111" t="str">
            <v>Customer Returns</v>
          </cell>
          <cell r="Y111" t="str">
            <v>July</v>
          </cell>
          <cell r="Z111" t="str">
            <v>9 Hours</v>
          </cell>
          <cell r="AA111" t="str">
            <v>Male</v>
          </cell>
          <cell r="AC111">
            <v>99</v>
          </cell>
          <cell r="AD111">
            <v>46778</v>
          </cell>
          <cell r="AE111" t="str">
            <v>Dulsco Al Razeen Camp Abu Dubai</v>
          </cell>
          <cell r="AF111" t="str">
            <v xml:space="preserve">5677604840   </v>
          </cell>
          <cell r="AG111" t="str">
            <v>mwesigwa52@gmail.com</v>
          </cell>
          <cell r="AH111" t="str">
            <v>UGANDA</v>
          </cell>
          <cell r="AI111" t="str">
            <v>Non-Muslim</v>
          </cell>
        </row>
        <row r="112">
          <cell r="C112">
            <v>203469052</v>
          </cell>
          <cell r="D112" t="str">
            <v>jonztutu</v>
          </cell>
          <cell r="E112" t="str">
            <v>JonnathanOseiTutu</v>
          </cell>
          <cell r="F112" t="str">
            <v>Temporary</v>
          </cell>
          <cell r="G112" t="str">
            <v>UAE</v>
          </cell>
          <cell r="H112" t="str">
            <v>AUH1</v>
          </cell>
          <cell r="I112" t="str">
            <v>FC</v>
          </cell>
          <cell r="J112">
            <v>1299</v>
          </cell>
          <cell r="K112" t="str">
            <v>Day Shift</v>
          </cell>
          <cell r="L112" t="str">
            <v>NA</v>
          </cell>
          <cell r="M112" t="str">
            <v>Wednesday</v>
          </cell>
          <cell r="N112" t="str">
            <v>Thursday</v>
          </cell>
          <cell r="O112" t="str">
            <v>Warehouse Associate 12M</v>
          </cell>
          <cell r="P112" t="str">
            <v>CRET</v>
          </cell>
          <cell r="Q112" t="str">
            <v>Direct</v>
          </cell>
          <cell r="R112" t="str">
            <v>Fastlink</v>
          </cell>
          <cell r="S112" t="str">
            <v>aanso</v>
          </cell>
          <cell r="T112" t="str">
            <v>Sohail,Anis</v>
          </cell>
          <cell r="U112" t="str">
            <v>Critical</v>
          </cell>
          <cell r="W112">
            <v>45456</v>
          </cell>
          <cell r="X112" t="str">
            <v>Customer Returns</v>
          </cell>
          <cell r="Y112" t="str">
            <v>August</v>
          </cell>
          <cell r="Z112" t="str">
            <v>9 Hours</v>
          </cell>
          <cell r="AA112" t="str">
            <v>Male</v>
          </cell>
          <cell r="AB112" t="str">
            <v>S</v>
          </cell>
          <cell r="AC112">
            <v>99</v>
          </cell>
          <cell r="AD112">
            <v>45821</v>
          </cell>
          <cell r="AE112" t="str">
            <v>LifeLineHospital(ElectraStr-MuroorRd)</v>
          </cell>
          <cell r="AF112">
            <v>568241090</v>
          </cell>
          <cell r="AG112" t="str">
            <v>jonathanoseitutus@gmail.com</v>
          </cell>
          <cell r="AH112" t="str">
            <v>Ghana</v>
          </cell>
          <cell r="AI112" t="str">
            <v>Non-Muslim</v>
          </cell>
        </row>
        <row r="113">
          <cell r="C113">
            <v>206875598</v>
          </cell>
          <cell r="D113" t="str">
            <v>ssekanje</v>
          </cell>
          <cell r="E113" t="str">
            <v>JOSEPH SSEKANDI</v>
          </cell>
          <cell r="F113" t="str">
            <v>Temporary</v>
          </cell>
          <cell r="G113" t="str">
            <v>UAE</v>
          </cell>
          <cell r="H113" t="str">
            <v>AUH1</v>
          </cell>
          <cell r="I113" t="str">
            <v>FC</v>
          </cell>
          <cell r="J113">
            <v>1299</v>
          </cell>
          <cell r="K113" t="str">
            <v>Day Shift</v>
          </cell>
          <cell r="L113" t="str">
            <v>NA</v>
          </cell>
          <cell r="M113" t="str">
            <v>Saturday</v>
          </cell>
          <cell r="N113" t="str">
            <v>Sunday</v>
          </cell>
          <cell r="O113" t="str">
            <v>Warehouse Associate 8W</v>
          </cell>
          <cell r="P113" t="str">
            <v>CRET</v>
          </cell>
          <cell r="Q113" t="str">
            <v>Direct</v>
          </cell>
          <cell r="R113" t="str">
            <v>Dulsco</v>
          </cell>
          <cell r="S113" t="str">
            <v>aanso</v>
          </cell>
          <cell r="T113" t="str">
            <v>Sohail,Anis</v>
          </cell>
          <cell r="U113" t="str">
            <v>Non-Critical</v>
          </cell>
          <cell r="W113">
            <v>46020</v>
          </cell>
          <cell r="X113" t="str">
            <v>Customer Returns</v>
          </cell>
          <cell r="Y113" t="str">
            <v>February</v>
          </cell>
          <cell r="Z113" t="str">
            <v xml:space="preserve">9 Hours </v>
          </cell>
          <cell r="AA113" t="str">
            <v>Male</v>
          </cell>
          <cell r="AC113">
            <v>99</v>
          </cell>
          <cell r="AE113" t="str">
            <v>Dulsco Al Razeen Camp Abu Dubai</v>
          </cell>
          <cell r="AF113">
            <v>5036879598</v>
          </cell>
          <cell r="AG113" t="str">
            <v>josephssekandi@gmil.com</v>
          </cell>
          <cell r="AH113" t="str">
            <v>UGANDA</v>
          </cell>
          <cell r="AI113">
            <v>0</v>
          </cell>
        </row>
        <row r="114">
          <cell r="C114">
            <v>206957734</v>
          </cell>
          <cell r="D114" t="str">
            <v>wekejose</v>
          </cell>
          <cell r="E114" t="str">
            <v>Joseph Wekesa</v>
          </cell>
          <cell r="F114" t="str">
            <v>Temporary</v>
          </cell>
          <cell r="G114" t="str">
            <v>UAE</v>
          </cell>
          <cell r="H114" t="str">
            <v>AUH1</v>
          </cell>
          <cell r="I114" t="str">
            <v>FC</v>
          </cell>
          <cell r="J114">
            <v>1299</v>
          </cell>
          <cell r="K114" t="str">
            <v>Night Shift</v>
          </cell>
          <cell r="L114" t="str">
            <v>NA</v>
          </cell>
          <cell r="M114" t="str">
            <v>Sunday</v>
          </cell>
          <cell r="N114" t="str">
            <v>Monday</v>
          </cell>
          <cell r="O114" t="str">
            <v>Warehouse Associate 8W</v>
          </cell>
          <cell r="P114" t="str">
            <v>CRET</v>
          </cell>
          <cell r="Q114" t="str">
            <v>Direct</v>
          </cell>
          <cell r="R114" t="str">
            <v>EFS</v>
          </cell>
          <cell r="S114" t="str">
            <v>aanso</v>
          </cell>
          <cell r="T114" t="str">
            <v>Sohail,Anis</v>
          </cell>
          <cell r="U114" t="str">
            <v>Non-Critical</v>
          </cell>
          <cell r="W114">
            <v>46048</v>
          </cell>
          <cell r="X114" t="str">
            <v>Customer Returns</v>
          </cell>
          <cell r="Y114" t="str">
            <v>October</v>
          </cell>
          <cell r="Z114" t="str">
            <v>9 Hours</v>
          </cell>
          <cell r="AA114" t="str">
            <v>Male</v>
          </cell>
          <cell r="AC114">
            <v>99</v>
          </cell>
          <cell r="AD114">
            <v>46104</v>
          </cell>
          <cell r="AE114" t="str">
            <v xml:space="preserve">Al raha </v>
          </cell>
          <cell r="AF114" t="str">
            <v>971 545873774</v>
          </cell>
          <cell r="AG114" t="str">
            <v>joseweke1@mail.com</v>
          </cell>
          <cell r="AH114" t="str">
            <v>Kenya</v>
          </cell>
          <cell r="AI114" t="e">
            <v>#N/A</v>
          </cell>
        </row>
        <row r="115">
          <cell r="C115">
            <v>202199024</v>
          </cell>
          <cell r="D115" t="str">
            <v>josdohmo</v>
          </cell>
          <cell r="E115" t="str">
            <v>JosephGanaDohmovat</v>
          </cell>
          <cell r="F115" t="str">
            <v>Temporary</v>
          </cell>
          <cell r="G115" t="str">
            <v>UAE</v>
          </cell>
          <cell r="H115" t="str">
            <v>AUH1</v>
          </cell>
          <cell r="I115" t="str">
            <v>FC</v>
          </cell>
          <cell r="J115">
            <v>1299</v>
          </cell>
          <cell r="K115" t="str">
            <v>Night Shift</v>
          </cell>
          <cell r="L115" t="str">
            <v>NA</v>
          </cell>
          <cell r="M115" t="str">
            <v>Saturday</v>
          </cell>
          <cell r="N115" t="str">
            <v>Sunday</v>
          </cell>
          <cell r="O115" t="str">
            <v>Warehouse Associate 24M</v>
          </cell>
          <cell r="P115" t="str">
            <v>CRET</v>
          </cell>
          <cell r="Q115" t="str">
            <v>Direct</v>
          </cell>
          <cell r="R115" t="str">
            <v>Quesscorp</v>
          </cell>
          <cell r="S115" t="str">
            <v>aanso</v>
          </cell>
          <cell r="T115" t="str">
            <v>Sohail,Anis</v>
          </cell>
          <cell r="U115" t="str">
            <v>Non-Critical</v>
          </cell>
          <cell r="W115">
            <v>45589</v>
          </cell>
          <cell r="X115" t="str">
            <v>Customer Returns</v>
          </cell>
          <cell r="Y115" t="str">
            <v>October</v>
          </cell>
          <cell r="Z115" t="str">
            <v>9 Hours</v>
          </cell>
          <cell r="AA115" t="str">
            <v>Male</v>
          </cell>
          <cell r="AB115" t="str">
            <v>XL</v>
          </cell>
          <cell r="AC115">
            <v>99</v>
          </cell>
          <cell r="AD115">
            <v>46319</v>
          </cell>
          <cell r="AE115" t="str">
            <v>RedTag (Al Najda St)</v>
          </cell>
          <cell r="AF115">
            <v>525986080</v>
          </cell>
          <cell r="AG115" t="str">
            <v>ganajosephdohmovat@gmail.com</v>
          </cell>
          <cell r="AH115" t="str">
            <v>Cameroon</v>
          </cell>
          <cell r="AI115" t="str">
            <v>Non-Muslim</v>
          </cell>
        </row>
        <row r="116">
          <cell r="C116">
            <v>203817155</v>
          </cell>
          <cell r="D116" t="str">
            <v>ananjosp</v>
          </cell>
          <cell r="E116" t="str">
            <v>JOSEPHOBLIEANANG</v>
          </cell>
          <cell r="F116" t="str">
            <v>Temporary</v>
          </cell>
          <cell r="G116" t="str">
            <v>UAE</v>
          </cell>
          <cell r="H116" t="str">
            <v>AUH1</v>
          </cell>
          <cell r="I116" t="str">
            <v>FC</v>
          </cell>
          <cell r="J116">
            <v>1299</v>
          </cell>
          <cell r="K116" t="str">
            <v>Day Shift</v>
          </cell>
          <cell r="L116" t="str">
            <v>NA</v>
          </cell>
          <cell r="M116" t="str">
            <v>Monday</v>
          </cell>
          <cell r="N116" t="str">
            <v>Tuesday</v>
          </cell>
          <cell r="O116" t="str">
            <v>Warehouse Associate 12M</v>
          </cell>
          <cell r="P116" t="str">
            <v>CRET</v>
          </cell>
          <cell r="Q116" t="str">
            <v>Direct</v>
          </cell>
          <cell r="R116" t="str">
            <v>Fastlink</v>
          </cell>
          <cell r="S116" t="str">
            <v>bavameer</v>
          </cell>
          <cell r="T116" t="str">
            <v>Meera,Bava Bahrudeen</v>
          </cell>
          <cell r="U116" t="str">
            <v>Non-Critical</v>
          </cell>
          <cell r="W116">
            <v>45517</v>
          </cell>
          <cell r="X116" t="str">
            <v>Customer Returns</v>
          </cell>
          <cell r="Y116" t="str">
            <v>October</v>
          </cell>
          <cell r="Z116" t="str">
            <v>9 Hours</v>
          </cell>
          <cell r="AA116" t="str">
            <v>Male</v>
          </cell>
          <cell r="AB116" t="str">
            <v>NA</v>
          </cell>
          <cell r="AC116">
            <v>99</v>
          </cell>
          <cell r="AD116">
            <v>45882</v>
          </cell>
          <cell r="AE116" t="str">
            <v>LifeLineHospital(ElectraStr-MuroorRd)</v>
          </cell>
          <cell r="AF116">
            <v>508471595</v>
          </cell>
          <cell r="AG116" t="str">
            <v>josephanang308@gmail.com</v>
          </cell>
          <cell r="AH116" t="str">
            <v>Ghana</v>
          </cell>
          <cell r="AI116" t="str">
            <v>Non-Muslim</v>
          </cell>
        </row>
        <row r="117">
          <cell r="C117">
            <v>203679319</v>
          </cell>
          <cell r="D117" t="str">
            <v>osjosepf</v>
          </cell>
          <cell r="E117" t="str">
            <v>JosephOsei</v>
          </cell>
          <cell r="F117" t="str">
            <v>Temporary</v>
          </cell>
          <cell r="G117" t="str">
            <v>UAE</v>
          </cell>
          <cell r="H117" t="str">
            <v>AUH1</v>
          </cell>
          <cell r="I117" t="str">
            <v>FC</v>
          </cell>
          <cell r="J117">
            <v>1299</v>
          </cell>
          <cell r="K117" t="str">
            <v>Day Shift</v>
          </cell>
          <cell r="L117" t="str">
            <v>NA</v>
          </cell>
          <cell r="M117" t="str">
            <v>Friday</v>
          </cell>
          <cell r="N117" t="str">
            <v>Saturday</v>
          </cell>
          <cell r="O117" t="str">
            <v>Warehouse Associate 12M</v>
          </cell>
          <cell r="P117" t="str">
            <v>CRET</v>
          </cell>
          <cell r="Q117" t="str">
            <v>Direct</v>
          </cell>
          <cell r="R117" t="str">
            <v>Fastlink</v>
          </cell>
          <cell r="S117" t="str">
            <v>bavameer</v>
          </cell>
          <cell r="T117" t="str">
            <v>Meera,Bava Bahrudeen</v>
          </cell>
          <cell r="U117" t="str">
            <v>Critical</v>
          </cell>
          <cell r="W117">
            <v>45488</v>
          </cell>
          <cell r="X117" t="str">
            <v>Customer Returns</v>
          </cell>
          <cell r="Y117" t="str">
            <v>August</v>
          </cell>
          <cell r="Z117" t="str">
            <v>9 Hours</v>
          </cell>
          <cell r="AA117" t="str">
            <v>Male</v>
          </cell>
          <cell r="AB117" t="str">
            <v>NA</v>
          </cell>
          <cell r="AC117">
            <v>99</v>
          </cell>
          <cell r="AD117">
            <v>45853</v>
          </cell>
          <cell r="AE117" t="str">
            <v>AbuDhabiCentralBusStation(oppositeGrandMillenniumHotel&amp;InfrontofBankofAfrica)</v>
          </cell>
          <cell r="AF117">
            <v>563919401</v>
          </cell>
          <cell r="AG117" t="str">
            <v>oseij1173@gmail.com</v>
          </cell>
          <cell r="AH117" t="str">
            <v>Ghana</v>
          </cell>
          <cell r="AI117" t="str">
            <v>Non-Muslim</v>
          </cell>
        </row>
        <row r="118">
          <cell r="C118">
            <v>206953967</v>
          </cell>
          <cell r="D118" t="str">
            <v>chijosua</v>
          </cell>
          <cell r="E118" t="str">
            <v>JOSUA CHISAMBA</v>
          </cell>
          <cell r="F118" t="str">
            <v>Temporary</v>
          </cell>
          <cell r="G118" t="str">
            <v>UAE</v>
          </cell>
          <cell r="H118" t="str">
            <v>AUH1</v>
          </cell>
          <cell r="I118" t="str">
            <v>FC</v>
          </cell>
          <cell r="J118">
            <v>1299</v>
          </cell>
          <cell r="K118" t="str">
            <v>Day Shift</v>
          </cell>
          <cell r="L118" t="str">
            <v>NA</v>
          </cell>
          <cell r="M118" t="str">
            <v>Thursday</v>
          </cell>
          <cell r="N118" t="str">
            <v>Friday</v>
          </cell>
          <cell r="O118" t="str">
            <v>Warehouse Associate 24M</v>
          </cell>
          <cell r="P118" t="str">
            <v>CRET</v>
          </cell>
          <cell r="Q118" t="str">
            <v>Direct</v>
          </cell>
          <cell r="R118" t="str">
            <v>Dulsco</v>
          </cell>
          <cell r="S118" t="str">
            <v>bavameer</v>
          </cell>
          <cell r="T118" t="str">
            <v>Meera,Bava Bahrudeen</v>
          </cell>
          <cell r="U118" t="str">
            <v>Non-Critical</v>
          </cell>
          <cell r="W118">
            <v>46048</v>
          </cell>
          <cell r="X118" t="str">
            <v>Customer Returns</v>
          </cell>
          <cell r="Y118" t="str">
            <v>March</v>
          </cell>
          <cell r="Z118" t="str">
            <v>9 Hours</v>
          </cell>
          <cell r="AA118" t="str">
            <v>Male</v>
          </cell>
          <cell r="AC118">
            <v>99</v>
          </cell>
          <cell r="AD118">
            <v>46778</v>
          </cell>
          <cell r="AE118" t="str">
            <v>Dulsco Al Razeen Camp Abu Dubai</v>
          </cell>
          <cell r="AF118" t="str">
            <v xml:space="preserve">5990854444    </v>
          </cell>
          <cell r="AG118" t="str">
            <v>josuaangel@gmail.com</v>
          </cell>
          <cell r="AH118" t="str">
            <v>MALAWI</v>
          </cell>
          <cell r="AI118" t="str">
            <v>Non-Muslim</v>
          </cell>
        </row>
        <row r="119">
          <cell r="C119">
            <v>206174652</v>
          </cell>
          <cell r="D119" t="str">
            <v>fnjuliet</v>
          </cell>
          <cell r="E119" t="str">
            <v>JulietNanyombi</v>
          </cell>
          <cell r="F119" t="str">
            <v>Temporary</v>
          </cell>
          <cell r="G119" t="str">
            <v>UAE</v>
          </cell>
          <cell r="H119" t="str">
            <v>AUH1</v>
          </cell>
          <cell r="I119" t="str">
            <v>FC</v>
          </cell>
          <cell r="J119">
            <v>1299</v>
          </cell>
          <cell r="K119" t="str">
            <v>Night Shift</v>
          </cell>
          <cell r="L119" t="str">
            <v>NA</v>
          </cell>
          <cell r="M119" t="str">
            <v>Sunday</v>
          </cell>
          <cell r="N119" t="str">
            <v>Monday</v>
          </cell>
          <cell r="O119" t="str">
            <v>Warehouse Associate 12M</v>
          </cell>
          <cell r="P119" t="str">
            <v>CRET</v>
          </cell>
          <cell r="Q119" t="str">
            <v>Direct</v>
          </cell>
          <cell r="R119" t="str">
            <v>Fastlink</v>
          </cell>
          <cell r="S119" t="str">
            <v>bavameer</v>
          </cell>
          <cell r="T119" t="str">
            <v>Meera,Bava Bahrudeen</v>
          </cell>
          <cell r="W119">
            <v>45932</v>
          </cell>
          <cell r="X119" t="str">
            <v>Customer Returns</v>
          </cell>
          <cell r="Y119" t="str">
            <v>December</v>
          </cell>
          <cell r="Z119" t="str">
            <v>9 Hours</v>
          </cell>
          <cell r="AA119" t="str">
            <v>Female</v>
          </cell>
          <cell r="AB119" t="str">
            <v>L</v>
          </cell>
          <cell r="AC119">
            <v>99</v>
          </cell>
          <cell r="AD119">
            <v>45992</v>
          </cell>
          <cell r="AH119" t="str">
            <v>Uganda</v>
          </cell>
          <cell r="AI119" t="str">
            <v>Non-Muslim</v>
          </cell>
        </row>
        <row r="120">
          <cell r="C120">
            <v>203679318</v>
          </cell>
          <cell r="D120" t="str">
            <v>julieoky</v>
          </cell>
          <cell r="E120" t="str">
            <v>JulietOkyere</v>
          </cell>
          <cell r="F120" t="str">
            <v>Temporary</v>
          </cell>
          <cell r="G120" t="str">
            <v>UAE</v>
          </cell>
          <cell r="H120" t="str">
            <v>AUH1</v>
          </cell>
          <cell r="I120" t="str">
            <v>FC</v>
          </cell>
          <cell r="J120">
            <v>1299</v>
          </cell>
          <cell r="K120" t="str">
            <v>Night Shift</v>
          </cell>
          <cell r="L120" t="str">
            <v>NA</v>
          </cell>
          <cell r="M120" t="str">
            <v>Saturday</v>
          </cell>
          <cell r="N120" t="str">
            <v>Sunday</v>
          </cell>
          <cell r="O120" t="str">
            <v>Warehouse Associate 12M</v>
          </cell>
          <cell r="P120" t="str">
            <v>CRET</v>
          </cell>
          <cell r="Q120" t="str">
            <v>Direct</v>
          </cell>
          <cell r="R120" t="str">
            <v>Fastlink</v>
          </cell>
          <cell r="S120" t="str">
            <v>bavameer</v>
          </cell>
          <cell r="T120" t="str">
            <v>Meera,Bava Bahrudeen</v>
          </cell>
          <cell r="U120" t="str">
            <v>Critical</v>
          </cell>
          <cell r="W120">
            <v>45488</v>
          </cell>
          <cell r="X120" t="str">
            <v>Customer Returns</v>
          </cell>
          <cell r="Y120" t="str">
            <v>February</v>
          </cell>
          <cell r="Z120" t="str">
            <v>9 Hours</v>
          </cell>
          <cell r="AA120" t="str">
            <v>Female</v>
          </cell>
          <cell r="AB120" t="str">
            <v>NA</v>
          </cell>
          <cell r="AC120">
            <v>99</v>
          </cell>
          <cell r="AD120">
            <v>45853</v>
          </cell>
          <cell r="AE120" t="str">
            <v>LifeLineHospital(ElectraStr-MuroorRd)</v>
          </cell>
          <cell r="AF120">
            <v>545506991</v>
          </cell>
          <cell r="AG120" t="str">
            <v>okyerejuliet12@gmail.com</v>
          </cell>
          <cell r="AH120" t="str">
            <v>Ghana</v>
          </cell>
          <cell r="AI120" t="str">
            <v>Non-Muslim</v>
          </cell>
        </row>
        <row r="121">
          <cell r="C121">
            <v>206853664</v>
          </cell>
          <cell r="D121" t="str">
            <v>mugenkag</v>
          </cell>
          <cell r="E121" t="str">
            <v>KAAWA MUGENYI</v>
          </cell>
          <cell r="F121" t="str">
            <v>Temporary</v>
          </cell>
          <cell r="G121" t="str">
            <v>UAE</v>
          </cell>
          <cell r="H121" t="str">
            <v>AUH1</v>
          </cell>
          <cell r="I121" t="str">
            <v>FC</v>
          </cell>
          <cell r="J121">
            <v>1299</v>
          </cell>
          <cell r="K121" t="str">
            <v>Day Shift</v>
          </cell>
          <cell r="L121" t="str">
            <v>NA</v>
          </cell>
          <cell r="M121" t="str">
            <v>Wednesday</v>
          </cell>
          <cell r="N121" t="str">
            <v>Thursday</v>
          </cell>
          <cell r="O121" t="str">
            <v>Warehouse Associate 8W</v>
          </cell>
          <cell r="P121" t="str">
            <v>CRET</v>
          </cell>
          <cell r="Q121" t="str">
            <v>Direct</v>
          </cell>
          <cell r="R121" t="str">
            <v>Dulsco</v>
          </cell>
          <cell r="S121" t="str">
            <v>bavameer</v>
          </cell>
          <cell r="T121" t="str">
            <v>Meera,Bava Bahrudeen</v>
          </cell>
          <cell r="U121" t="str">
            <v>Non-Critical</v>
          </cell>
          <cell r="W121">
            <v>46020</v>
          </cell>
          <cell r="X121" t="str">
            <v>Customer Returns</v>
          </cell>
          <cell r="Y121" t="str">
            <v>December</v>
          </cell>
          <cell r="Z121" t="str">
            <v xml:space="preserve">9 Hours </v>
          </cell>
          <cell r="AA121" t="str">
            <v>Male</v>
          </cell>
          <cell r="AC121">
            <v>99</v>
          </cell>
          <cell r="AE121" t="str">
            <v>Dulsco Al Razeen Camp Abu Dubai</v>
          </cell>
          <cell r="AF121">
            <v>585467976</v>
          </cell>
          <cell r="AG121" t="str">
            <v>kaawawatrades@gmail.com</v>
          </cell>
          <cell r="AH121" t="str">
            <v>UGANDA</v>
          </cell>
          <cell r="AI121" t="str">
            <v>Non-Muslim</v>
          </cell>
        </row>
        <row r="122">
          <cell r="C122">
            <v>206875332</v>
          </cell>
          <cell r="D122" t="str">
            <v>jkaboggo</v>
          </cell>
          <cell r="E122" t="str">
            <v>KABOGGOZA JORAM</v>
          </cell>
          <cell r="F122" t="str">
            <v>Temporary</v>
          </cell>
          <cell r="G122" t="str">
            <v>UAE</v>
          </cell>
          <cell r="H122" t="str">
            <v>AUH1</v>
          </cell>
          <cell r="I122" t="str">
            <v>FC</v>
          </cell>
          <cell r="J122">
            <v>1299</v>
          </cell>
          <cell r="K122" t="str">
            <v>Day Shift</v>
          </cell>
          <cell r="L122" t="str">
            <v>NA</v>
          </cell>
          <cell r="M122" t="str">
            <v>Friday</v>
          </cell>
          <cell r="N122" t="str">
            <v>Saturday</v>
          </cell>
          <cell r="O122" t="str">
            <v>Warehouse Associate 8W</v>
          </cell>
          <cell r="P122" t="str">
            <v>CRET</v>
          </cell>
          <cell r="Q122" t="str">
            <v>Direct</v>
          </cell>
          <cell r="R122" t="str">
            <v>Dulsco</v>
          </cell>
          <cell r="S122" t="str">
            <v>bavameer</v>
          </cell>
          <cell r="T122" t="str">
            <v>Meera,Bava Bahrudeen</v>
          </cell>
          <cell r="U122" t="str">
            <v>Non-Critical</v>
          </cell>
          <cell r="W122">
            <v>46020</v>
          </cell>
          <cell r="X122" t="str">
            <v>Customer Returns</v>
          </cell>
          <cell r="Y122" t="str">
            <v>March</v>
          </cell>
          <cell r="Z122" t="str">
            <v xml:space="preserve">9 Hours </v>
          </cell>
          <cell r="AA122" t="str">
            <v>Male</v>
          </cell>
          <cell r="AC122">
            <v>99</v>
          </cell>
          <cell r="AE122" t="str">
            <v>Dulsco Al Razeen Camp Abu Dubai</v>
          </cell>
          <cell r="AF122">
            <v>568795486</v>
          </cell>
          <cell r="AG122" t="str">
            <v>kaboggozajora1@gmail.com</v>
          </cell>
          <cell r="AH122" t="str">
            <v>UGANDA</v>
          </cell>
          <cell r="AI122" t="str">
            <v>Non-Muslim</v>
          </cell>
        </row>
        <row r="123">
          <cell r="C123">
            <v>206873877</v>
          </cell>
          <cell r="D123" t="str">
            <v>kalugerk</v>
          </cell>
          <cell r="E123" t="str">
            <v>KALULE GERALD</v>
          </cell>
          <cell r="F123" t="str">
            <v>Temporary</v>
          </cell>
          <cell r="G123" t="str">
            <v>UAE</v>
          </cell>
          <cell r="H123" t="str">
            <v>AUH1</v>
          </cell>
          <cell r="I123" t="str">
            <v>FC</v>
          </cell>
          <cell r="J123">
            <v>1299</v>
          </cell>
          <cell r="K123" t="str">
            <v>Night Shift</v>
          </cell>
          <cell r="L123" t="str">
            <v>NA</v>
          </cell>
          <cell r="M123" t="str">
            <v>Sunday</v>
          </cell>
          <cell r="N123" t="str">
            <v>Monday</v>
          </cell>
          <cell r="O123" t="str">
            <v>Warehouse Associate 8W</v>
          </cell>
          <cell r="P123" t="str">
            <v>CRET</v>
          </cell>
          <cell r="Q123" t="str">
            <v>Direct</v>
          </cell>
          <cell r="R123" t="str">
            <v>Dulsco</v>
          </cell>
          <cell r="S123" t="str">
            <v>bavameer</v>
          </cell>
          <cell r="T123" t="str">
            <v>Meera,Bava Bahrudeen</v>
          </cell>
          <cell r="U123" t="str">
            <v>Non-Critical</v>
          </cell>
          <cell r="W123">
            <v>46020</v>
          </cell>
          <cell r="X123" t="str">
            <v>Customer Returns</v>
          </cell>
          <cell r="Y123" t="str">
            <v>November</v>
          </cell>
          <cell r="Z123" t="str">
            <v xml:space="preserve">9 Hours </v>
          </cell>
          <cell r="AA123" t="str">
            <v>Male</v>
          </cell>
          <cell r="AC123">
            <v>99</v>
          </cell>
          <cell r="AE123" t="str">
            <v>Dulsco Al Razeen Camp Abu Dubai</v>
          </cell>
          <cell r="AF123">
            <v>578514885</v>
          </cell>
          <cell r="AG123" t="str">
            <v>geraldjamirkalue@gmail.com</v>
          </cell>
          <cell r="AH123" t="str">
            <v>UGANDA</v>
          </cell>
          <cell r="AI123">
            <v>0</v>
          </cell>
        </row>
        <row r="124">
          <cell r="C124">
            <v>204883244</v>
          </cell>
          <cell r="D124" t="str">
            <v>pkamhuru</v>
          </cell>
          <cell r="E124" t="str">
            <v>Kamhuru,SharonShingirirai</v>
          </cell>
          <cell r="F124" t="str">
            <v>Temporary</v>
          </cell>
          <cell r="G124" t="str">
            <v>UAE</v>
          </cell>
          <cell r="H124" t="str">
            <v>AUH1</v>
          </cell>
          <cell r="I124" t="str">
            <v>FC</v>
          </cell>
          <cell r="J124">
            <v>1299</v>
          </cell>
          <cell r="K124" t="str">
            <v>Day Shift</v>
          </cell>
          <cell r="L124" t="str">
            <v>NA</v>
          </cell>
          <cell r="M124" t="str">
            <v>Thursday</v>
          </cell>
          <cell r="N124" t="str">
            <v>Friday</v>
          </cell>
          <cell r="O124" t="str">
            <v>Warehouse Associate 8W</v>
          </cell>
          <cell r="P124" t="str">
            <v>CRET</v>
          </cell>
          <cell r="Q124" t="str">
            <v>Direct</v>
          </cell>
          <cell r="R124" t="str">
            <v>Quesscorp</v>
          </cell>
          <cell r="S124" t="str">
            <v>bavameer</v>
          </cell>
          <cell r="T124" t="str">
            <v>Meera,Bava Bahrudeen</v>
          </cell>
          <cell r="U124" t="str">
            <v>Non-Critical</v>
          </cell>
          <cell r="W124">
            <v>45691</v>
          </cell>
          <cell r="X124" t="str">
            <v>Customer Returns</v>
          </cell>
          <cell r="Y124" t="str">
            <v>August</v>
          </cell>
          <cell r="Z124" t="str">
            <v>9 Hours</v>
          </cell>
          <cell r="AA124" t="str">
            <v>Female</v>
          </cell>
          <cell r="AB124" t="str">
            <v>NA</v>
          </cell>
          <cell r="AC124">
            <v>99</v>
          </cell>
          <cell r="AD124">
            <v>45747</v>
          </cell>
          <cell r="AE124" t="str">
            <v>AbuDhabiMall(TouristClubArea)</v>
          </cell>
          <cell r="AF124">
            <v>554473259</v>
          </cell>
          <cell r="AG124" t="str">
            <v>sharon.kanhuru@icloud.com</v>
          </cell>
          <cell r="AH124" t="str">
            <v>Zimbabwe</v>
          </cell>
          <cell r="AI124" t="str">
            <v>Non-Muslim</v>
          </cell>
        </row>
        <row r="125">
          <cell r="C125">
            <v>203594431</v>
          </cell>
          <cell r="D125" t="str">
            <v>twenewka</v>
          </cell>
          <cell r="E125" t="str">
            <v>KATETWENEWAA</v>
          </cell>
          <cell r="F125" t="str">
            <v>Temporary</v>
          </cell>
          <cell r="G125" t="str">
            <v>UAE</v>
          </cell>
          <cell r="H125" t="str">
            <v>AUH1</v>
          </cell>
          <cell r="I125" t="str">
            <v>FC</v>
          </cell>
          <cell r="J125">
            <v>1299</v>
          </cell>
          <cell r="K125" t="str">
            <v>Day Shift</v>
          </cell>
          <cell r="L125" t="str">
            <v>NA</v>
          </cell>
          <cell r="M125" t="str">
            <v>Sunday</v>
          </cell>
          <cell r="N125" t="str">
            <v>Monday</v>
          </cell>
          <cell r="O125" t="str">
            <v>Warehouse Associate 8W</v>
          </cell>
          <cell r="P125" t="str">
            <v>CRET</v>
          </cell>
          <cell r="Q125" t="str">
            <v>Direct</v>
          </cell>
          <cell r="R125" t="str">
            <v>Fastlink</v>
          </cell>
          <cell r="S125" t="str">
            <v>bavameer</v>
          </cell>
          <cell r="T125" t="str">
            <v>Meera,Bava Bahrudeen</v>
          </cell>
          <cell r="W125">
            <v>45915</v>
          </cell>
          <cell r="X125" t="str">
            <v>Customer Returns</v>
          </cell>
          <cell r="Y125" t="str">
            <v>January</v>
          </cell>
          <cell r="Z125" t="str">
            <v>9 Hours</v>
          </cell>
          <cell r="AA125" t="str">
            <v>Female</v>
          </cell>
          <cell r="AB125" t="str">
            <v>L</v>
          </cell>
          <cell r="AC125">
            <v>99</v>
          </cell>
          <cell r="AH125" t="str">
            <v>Ghana</v>
          </cell>
          <cell r="AI125" t="str">
            <v>Non-Muslim</v>
          </cell>
        </row>
        <row r="126">
          <cell r="C126">
            <v>206962042</v>
          </cell>
          <cell r="D126" t="str">
            <v>kellkama</v>
          </cell>
          <cell r="E126" t="str">
            <v>KELLY WAMBUI KAMAU</v>
          </cell>
          <cell r="F126" t="str">
            <v>Temporary</v>
          </cell>
          <cell r="G126" t="str">
            <v>UAE</v>
          </cell>
          <cell r="H126" t="str">
            <v>AUH1</v>
          </cell>
          <cell r="I126" t="str">
            <v>FC</v>
          </cell>
          <cell r="J126">
            <v>1299</v>
          </cell>
          <cell r="K126" t="str">
            <v>Night Shift</v>
          </cell>
          <cell r="L126" t="str">
            <v>NA</v>
          </cell>
          <cell r="M126" t="str">
            <v>Monday</v>
          </cell>
          <cell r="N126" t="str">
            <v>Tuesday</v>
          </cell>
          <cell r="O126" t="str">
            <v>Warehouse Associate 12M</v>
          </cell>
          <cell r="P126" t="str">
            <v>CRET</v>
          </cell>
          <cell r="Q126" t="str">
            <v>Direct</v>
          </cell>
          <cell r="R126" t="str">
            <v>EFS</v>
          </cell>
          <cell r="S126" t="str">
            <v>bavameer</v>
          </cell>
          <cell r="T126" t="str">
            <v>Meera,Bava Bahrudeen</v>
          </cell>
          <cell r="U126" t="str">
            <v>Non-Critical</v>
          </cell>
          <cell r="W126">
            <v>46048</v>
          </cell>
          <cell r="X126" t="str">
            <v>Customer Returns</v>
          </cell>
          <cell r="Y126" t="str">
            <v>May</v>
          </cell>
          <cell r="Z126" t="str">
            <v>9 Hours</v>
          </cell>
          <cell r="AA126" t="str">
            <v>Female</v>
          </cell>
          <cell r="AC126">
            <v>99</v>
          </cell>
          <cell r="AE126" t="str">
            <v>Al razeen</v>
          </cell>
          <cell r="AF126" t="str">
            <v>254 99059743</v>
          </cell>
          <cell r="AG126" t="str">
            <v>kellywambui3@gmail.com</v>
          </cell>
          <cell r="AH126" t="str">
            <v>Kenya</v>
          </cell>
          <cell r="AI126" t="e">
            <v>#N/A</v>
          </cell>
        </row>
        <row r="127">
          <cell r="C127">
            <v>205608624</v>
          </cell>
          <cell r="D127" t="str">
            <v>kyeqeben</v>
          </cell>
          <cell r="E127" t="str">
            <v>KYEMSTEPHENEBENEZER</v>
          </cell>
          <cell r="F127" t="str">
            <v>Temporary</v>
          </cell>
          <cell r="G127" t="str">
            <v>UAE</v>
          </cell>
          <cell r="H127" t="str">
            <v>AUH1</v>
          </cell>
          <cell r="I127" t="str">
            <v>FC</v>
          </cell>
          <cell r="J127">
            <v>1299</v>
          </cell>
          <cell r="K127" t="str">
            <v>Night Shift</v>
          </cell>
          <cell r="L127" t="str">
            <v>NA</v>
          </cell>
          <cell r="M127" t="str">
            <v>Wednesday</v>
          </cell>
          <cell r="N127" t="str">
            <v>Thursday</v>
          </cell>
          <cell r="O127" t="str">
            <v>Warehouse Associate 8W</v>
          </cell>
          <cell r="P127" t="str">
            <v>CRET</v>
          </cell>
          <cell r="Q127" t="str">
            <v>Direct</v>
          </cell>
          <cell r="R127" t="str">
            <v>Dulsco</v>
          </cell>
          <cell r="S127" t="str">
            <v>bavameer</v>
          </cell>
          <cell r="T127" t="str">
            <v>Meera,Bava Bahrudeen</v>
          </cell>
          <cell r="W127">
            <v>45845</v>
          </cell>
          <cell r="X127" t="str">
            <v>Customer Returns</v>
          </cell>
          <cell r="Y127" t="str">
            <v>February</v>
          </cell>
          <cell r="Z127" t="str">
            <v>9 Hours</v>
          </cell>
          <cell r="AA127" t="str">
            <v>Male</v>
          </cell>
          <cell r="AB127" t="str">
            <v>NA</v>
          </cell>
          <cell r="AC127">
            <v>99</v>
          </cell>
          <cell r="AD127">
            <v>45901</v>
          </cell>
          <cell r="AE127" t="str">
            <v>DulscoICAD-1BusStop</v>
          </cell>
          <cell r="AF127">
            <v>562157495</v>
          </cell>
          <cell r="AG127" t="str">
            <v>kemerenezerstephen92@gmail.com</v>
          </cell>
          <cell r="AH127" t="str">
            <v>Ghana</v>
          </cell>
          <cell r="AI127" t="str">
            <v>Non-Muslim</v>
          </cell>
        </row>
        <row r="128">
          <cell r="C128">
            <v>204869091</v>
          </cell>
          <cell r="D128" t="str">
            <v>skyeseli</v>
          </cell>
          <cell r="E128" t="str">
            <v>Kyerewaa,Selina</v>
          </cell>
          <cell r="F128" t="str">
            <v>Temporary</v>
          </cell>
          <cell r="G128" t="str">
            <v>UAE</v>
          </cell>
          <cell r="H128" t="str">
            <v>AUH1</v>
          </cell>
          <cell r="I128" t="str">
            <v>FC</v>
          </cell>
          <cell r="J128">
            <v>1299</v>
          </cell>
          <cell r="K128" t="str">
            <v>Night Shift</v>
          </cell>
          <cell r="L128" t="str">
            <v>NA</v>
          </cell>
          <cell r="M128" t="str">
            <v>Tuesday</v>
          </cell>
          <cell r="N128" t="str">
            <v>Wednesday</v>
          </cell>
          <cell r="O128" t="str">
            <v>Warehouse Associate 8W</v>
          </cell>
          <cell r="P128" t="str">
            <v>CRET</v>
          </cell>
          <cell r="Q128" t="str">
            <v>Direct</v>
          </cell>
          <cell r="R128" t="str">
            <v>Quesscorp</v>
          </cell>
          <cell r="S128" t="str">
            <v>bavameer</v>
          </cell>
          <cell r="T128" t="str">
            <v>Meera,Bava Bahrudeen</v>
          </cell>
          <cell r="U128" t="str">
            <v>Non-Critical</v>
          </cell>
          <cell r="W128">
            <v>45691</v>
          </cell>
          <cell r="X128" t="str">
            <v>Customer Returns</v>
          </cell>
          <cell r="Y128" t="str">
            <v>December</v>
          </cell>
          <cell r="Z128" t="str">
            <v>9 Hours</v>
          </cell>
          <cell r="AA128" t="str">
            <v>Female</v>
          </cell>
          <cell r="AB128" t="str">
            <v>M</v>
          </cell>
          <cell r="AC128">
            <v>99</v>
          </cell>
          <cell r="AD128">
            <v>45747</v>
          </cell>
          <cell r="AE128" t="str">
            <v>AbuDhabiMall(TouristClubArea)</v>
          </cell>
          <cell r="AF128">
            <v>526938440</v>
          </cell>
          <cell r="AG128" t="str">
            <v>sallyfoday1@gmail.com</v>
          </cell>
          <cell r="AH128" t="str">
            <v>Ghana</v>
          </cell>
          <cell r="AI128" t="str">
            <v>Non-Muslim</v>
          </cell>
        </row>
        <row r="129">
          <cell r="C129">
            <v>203850779</v>
          </cell>
          <cell r="D129" t="str">
            <v>lamissia</v>
          </cell>
          <cell r="E129" t="str">
            <v>LamissiAbatala</v>
          </cell>
          <cell r="F129" t="str">
            <v>Temporary</v>
          </cell>
          <cell r="G129" t="str">
            <v>UAE</v>
          </cell>
          <cell r="H129" t="str">
            <v>AUH1</v>
          </cell>
          <cell r="I129" t="str">
            <v>FC</v>
          </cell>
          <cell r="J129">
            <v>1299</v>
          </cell>
          <cell r="K129" t="str">
            <v>Night Shift</v>
          </cell>
          <cell r="L129" t="str">
            <v>NA</v>
          </cell>
          <cell r="M129" t="str">
            <v>Wednesday</v>
          </cell>
          <cell r="N129" t="str">
            <v>Thursday</v>
          </cell>
          <cell r="O129" t="str">
            <v>Warehouse Associate 12M</v>
          </cell>
          <cell r="P129" t="str">
            <v>CRET</v>
          </cell>
          <cell r="Q129" t="str">
            <v>Direct</v>
          </cell>
          <cell r="R129" t="str">
            <v>Fastlink</v>
          </cell>
          <cell r="S129" t="str">
            <v>bavameer</v>
          </cell>
          <cell r="T129" t="str">
            <v>Meera,Bava Bahrudeen</v>
          </cell>
          <cell r="U129" t="str">
            <v>Non-Critical</v>
          </cell>
          <cell r="W129">
            <v>45524</v>
          </cell>
          <cell r="X129" t="str">
            <v>Customer Returns</v>
          </cell>
          <cell r="Y129" t="str">
            <v>April</v>
          </cell>
          <cell r="Z129" t="str">
            <v>9 Hours</v>
          </cell>
          <cell r="AA129" t="str">
            <v>Female</v>
          </cell>
          <cell r="AB129" t="str">
            <v>M</v>
          </cell>
          <cell r="AC129">
            <v>99</v>
          </cell>
          <cell r="AD129">
            <v>45889</v>
          </cell>
          <cell r="AE129" t="str">
            <v>AbuDhabiMall(TouristClubArea)</v>
          </cell>
          <cell r="AF129">
            <v>545615700</v>
          </cell>
          <cell r="AG129" t="str">
            <v>22hannibel95@gmail.com</v>
          </cell>
          <cell r="AH129" t="str">
            <v>Ghana</v>
          </cell>
          <cell r="AI129" t="str">
            <v>Non-Muslim</v>
          </cell>
        </row>
        <row r="130">
          <cell r="C130">
            <v>206958279</v>
          </cell>
          <cell r="D130" t="str">
            <v>lmbeneka</v>
          </cell>
          <cell r="E130" t="str">
            <v>Lawrencious Mutindi Mbeneka</v>
          </cell>
          <cell r="F130" t="str">
            <v>Temporary</v>
          </cell>
          <cell r="G130" t="str">
            <v>UAE</v>
          </cell>
          <cell r="H130" t="str">
            <v>AUH1</v>
          </cell>
          <cell r="I130" t="str">
            <v>FC</v>
          </cell>
          <cell r="J130">
            <v>1299</v>
          </cell>
          <cell r="K130" t="str">
            <v>Night Shift</v>
          </cell>
          <cell r="L130" t="str">
            <v>NA</v>
          </cell>
          <cell r="M130" t="str">
            <v>Monday</v>
          </cell>
          <cell r="N130" t="str">
            <v>Tuesday</v>
          </cell>
          <cell r="O130" t="str">
            <v>Warehouse Associate 8W</v>
          </cell>
          <cell r="P130" t="str">
            <v>CRET</v>
          </cell>
          <cell r="Q130" t="str">
            <v>Direct</v>
          </cell>
          <cell r="R130" t="str">
            <v>EFS</v>
          </cell>
          <cell r="S130" t="str">
            <v>bavameer</v>
          </cell>
          <cell r="T130" t="str">
            <v>Meera,Bava Bahrudeen</v>
          </cell>
          <cell r="U130" t="str">
            <v>Non-Critical</v>
          </cell>
          <cell r="W130">
            <v>46048</v>
          </cell>
          <cell r="X130" t="str">
            <v>Customer Returns</v>
          </cell>
          <cell r="Y130" t="str">
            <v>September</v>
          </cell>
          <cell r="Z130" t="str">
            <v>9 Hours</v>
          </cell>
          <cell r="AA130" t="str">
            <v>Female</v>
          </cell>
          <cell r="AC130">
            <v>99</v>
          </cell>
          <cell r="AD130">
            <v>46104</v>
          </cell>
          <cell r="AE130" t="str">
            <v>Al razeen</v>
          </cell>
          <cell r="AF130" t="str">
            <v>254 794867985</v>
          </cell>
          <cell r="AG130" t="str">
            <v>lawrenciousm99@gmail.com</v>
          </cell>
          <cell r="AH130" t="e">
            <v>#N/A</v>
          </cell>
          <cell r="AI130" t="e">
            <v>#N/A</v>
          </cell>
        </row>
        <row r="131">
          <cell r="C131">
            <v>203555407</v>
          </cell>
          <cell r="D131" t="str">
            <v>leeyntem</v>
          </cell>
          <cell r="E131" t="str">
            <v>LeeyntengMarienette</v>
          </cell>
          <cell r="F131" t="str">
            <v>Temporary</v>
          </cell>
          <cell r="G131" t="str">
            <v>UAE</v>
          </cell>
          <cell r="H131" t="str">
            <v>AUH1</v>
          </cell>
          <cell r="I131" t="str">
            <v>FC</v>
          </cell>
          <cell r="J131">
            <v>1299</v>
          </cell>
          <cell r="K131" t="str">
            <v>Day Shift</v>
          </cell>
          <cell r="L131" t="str">
            <v>NA</v>
          </cell>
          <cell r="M131" t="str">
            <v>Sunday</v>
          </cell>
          <cell r="N131" t="str">
            <v>Monday</v>
          </cell>
          <cell r="O131" t="str">
            <v>Warehouse Associate 12M</v>
          </cell>
          <cell r="P131" t="str">
            <v>CRET</v>
          </cell>
          <cell r="Q131" t="str">
            <v>Direct</v>
          </cell>
          <cell r="R131" t="str">
            <v>Fastlink</v>
          </cell>
          <cell r="S131" t="str">
            <v>bavameer</v>
          </cell>
          <cell r="T131" t="str">
            <v>Meera,Bava Bahrudeen</v>
          </cell>
          <cell r="U131" t="str">
            <v>Critical</v>
          </cell>
          <cell r="W131">
            <v>45470</v>
          </cell>
          <cell r="X131" t="str">
            <v>Customer Returns</v>
          </cell>
          <cell r="Y131" t="str">
            <v>June</v>
          </cell>
          <cell r="Z131" t="str">
            <v>9 Hours</v>
          </cell>
          <cell r="AA131" t="str">
            <v>Female</v>
          </cell>
          <cell r="AB131" t="str">
            <v>NA</v>
          </cell>
          <cell r="AC131">
            <v>99</v>
          </cell>
          <cell r="AD131">
            <v>45835</v>
          </cell>
          <cell r="AE131" t="str">
            <v>LifeLineHospital(ElectraStr-MuroorRd)</v>
          </cell>
          <cell r="AF131">
            <v>506895081</v>
          </cell>
          <cell r="AG131" t="str">
            <v>mleeynteng@gmail.com</v>
          </cell>
          <cell r="AH131" t="str">
            <v>Ghana</v>
          </cell>
          <cell r="AI131" t="str">
            <v>Non-Muslim</v>
          </cell>
        </row>
        <row r="132">
          <cell r="C132">
            <v>206175159</v>
          </cell>
          <cell r="D132" t="str">
            <v>nanziril</v>
          </cell>
          <cell r="E132" t="str">
            <v>LillianNanziri</v>
          </cell>
          <cell r="F132" t="str">
            <v>Temporary</v>
          </cell>
          <cell r="G132" t="str">
            <v>UAE</v>
          </cell>
          <cell r="H132" t="str">
            <v>AUH1</v>
          </cell>
          <cell r="I132" t="str">
            <v>FC</v>
          </cell>
          <cell r="J132">
            <v>1299</v>
          </cell>
          <cell r="K132" t="str">
            <v>Night Shift</v>
          </cell>
          <cell r="L132" t="str">
            <v>NA</v>
          </cell>
          <cell r="M132" t="str">
            <v>Friday</v>
          </cell>
          <cell r="N132" t="str">
            <v>Saturday</v>
          </cell>
          <cell r="O132" t="str">
            <v>Warehouse Associate 12M</v>
          </cell>
          <cell r="P132" t="str">
            <v>CRET</v>
          </cell>
          <cell r="Q132" t="str">
            <v>Direct</v>
          </cell>
          <cell r="R132" t="str">
            <v>Fastlink</v>
          </cell>
          <cell r="S132" t="str">
            <v>bavameer</v>
          </cell>
          <cell r="T132" t="str">
            <v>Meera,Bava Bahrudeen</v>
          </cell>
          <cell r="W132">
            <v>45932</v>
          </cell>
          <cell r="X132" t="str">
            <v>Customer Returns</v>
          </cell>
          <cell r="Y132" t="str">
            <v>January</v>
          </cell>
          <cell r="Z132" t="str">
            <v>9 Hours</v>
          </cell>
          <cell r="AA132" t="str">
            <v>Male</v>
          </cell>
          <cell r="AB132" t="str">
            <v>NA</v>
          </cell>
          <cell r="AC132">
            <v>99</v>
          </cell>
          <cell r="AD132">
            <v>45992</v>
          </cell>
          <cell r="AH132" t="str">
            <v>Uganda</v>
          </cell>
          <cell r="AI132" t="str">
            <v>Non-Muslim</v>
          </cell>
        </row>
        <row r="133">
          <cell r="C133">
            <v>203850775</v>
          </cell>
          <cell r="D133" t="str">
            <v>abwlinda</v>
          </cell>
          <cell r="E133" t="str">
            <v>LindaSallyAbit</v>
          </cell>
          <cell r="F133" t="str">
            <v>Temporary</v>
          </cell>
          <cell r="G133" t="str">
            <v>UAE</v>
          </cell>
          <cell r="H133" t="str">
            <v>AUH1</v>
          </cell>
          <cell r="I133" t="str">
            <v>FC</v>
          </cell>
          <cell r="J133">
            <v>1299</v>
          </cell>
          <cell r="K133" t="str">
            <v>Day Shift</v>
          </cell>
          <cell r="L133" t="str">
            <v>NA</v>
          </cell>
          <cell r="M133" t="str">
            <v>Thursday</v>
          </cell>
          <cell r="N133" t="str">
            <v>Friday</v>
          </cell>
          <cell r="O133" t="str">
            <v>Warehouse Associate 12M</v>
          </cell>
          <cell r="P133" t="str">
            <v>CRET</v>
          </cell>
          <cell r="Q133" t="str">
            <v>Direct</v>
          </cell>
          <cell r="R133" t="str">
            <v>Fastlink</v>
          </cell>
          <cell r="S133" t="str">
            <v>bavameer</v>
          </cell>
          <cell r="T133" t="str">
            <v>Meera,Bava Bahrudeen</v>
          </cell>
          <cell r="U133" t="str">
            <v>Non-Critical</v>
          </cell>
          <cell r="W133">
            <v>45524</v>
          </cell>
          <cell r="X133" t="str">
            <v>Customer Returns</v>
          </cell>
          <cell r="Y133" t="str">
            <v>July</v>
          </cell>
          <cell r="Z133" t="str">
            <v>9 Hours</v>
          </cell>
          <cell r="AA133" t="str">
            <v>Female</v>
          </cell>
          <cell r="AB133" t="str">
            <v>NA</v>
          </cell>
          <cell r="AC133">
            <v>99</v>
          </cell>
          <cell r="AD133">
            <v>45889</v>
          </cell>
          <cell r="AE133" t="str">
            <v>AbuDhabiMall(TouristClubArea)</v>
          </cell>
          <cell r="AF133">
            <v>565849755</v>
          </cell>
          <cell r="AG133" t="str">
            <v>abitsally74@gmail.com</v>
          </cell>
          <cell r="AH133" t="str">
            <v>Cameroon</v>
          </cell>
          <cell r="AI133" t="str">
            <v>Non-Muslim</v>
          </cell>
        </row>
        <row r="134">
          <cell r="C134">
            <v>203469169</v>
          </cell>
          <cell r="D134" t="str">
            <v>quayeell</v>
          </cell>
          <cell r="E134" t="str">
            <v>LloydQuaye</v>
          </cell>
          <cell r="F134" t="str">
            <v>Temporary</v>
          </cell>
          <cell r="G134" t="str">
            <v>UAE</v>
          </cell>
          <cell r="H134" t="str">
            <v>AUH1</v>
          </cell>
          <cell r="I134" t="str">
            <v>FC</v>
          </cell>
          <cell r="J134">
            <v>1299</v>
          </cell>
          <cell r="K134" t="str">
            <v>Day Shift</v>
          </cell>
          <cell r="L134" t="str">
            <v>NA</v>
          </cell>
          <cell r="M134" t="str">
            <v>Tuesday</v>
          </cell>
          <cell r="N134" t="str">
            <v>Wednesday</v>
          </cell>
          <cell r="O134" t="str">
            <v>Warehouse Associate 12M</v>
          </cell>
          <cell r="P134" t="str">
            <v>CRET</v>
          </cell>
          <cell r="Q134" t="str">
            <v>Direct</v>
          </cell>
          <cell r="R134" t="str">
            <v>Fastlink</v>
          </cell>
          <cell r="S134" t="str">
            <v>bavameer</v>
          </cell>
          <cell r="T134" t="str">
            <v>Meera,Bava Bahrudeen</v>
          </cell>
          <cell r="U134" t="str">
            <v>Critical</v>
          </cell>
          <cell r="W134">
            <v>45456</v>
          </cell>
          <cell r="X134" t="str">
            <v>Customer Returns</v>
          </cell>
          <cell r="Y134" t="str">
            <v>March</v>
          </cell>
          <cell r="Z134" t="str">
            <v>9 Hours</v>
          </cell>
          <cell r="AA134" t="str">
            <v>Male</v>
          </cell>
          <cell r="AB134" t="str">
            <v>NA</v>
          </cell>
          <cell r="AC134">
            <v>99</v>
          </cell>
          <cell r="AD134">
            <v>45821</v>
          </cell>
          <cell r="AE134" t="str">
            <v>AlHaliaHospital(HamdanStr)</v>
          </cell>
          <cell r="AF134">
            <v>558414552</v>
          </cell>
          <cell r="AG134" t="str">
            <v>lloydquaye24@gmail.com</v>
          </cell>
          <cell r="AH134" t="str">
            <v>Ghana</v>
          </cell>
          <cell r="AI134" t="str">
            <v>Non-Muslim</v>
          </cell>
        </row>
        <row r="135">
          <cell r="C135">
            <v>205502952</v>
          </cell>
          <cell r="D135" t="str">
            <v>lydiawwa</v>
          </cell>
          <cell r="E135" t="str">
            <v>LydiaWangari</v>
          </cell>
          <cell r="F135" t="str">
            <v>Temporary</v>
          </cell>
          <cell r="G135" t="str">
            <v>UAE</v>
          </cell>
          <cell r="H135" t="str">
            <v>AUH1</v>
          </cell>
          <cell r="I135" t="str">
            <v>FC</v>
          </cell>
          <cell r="J135">
            <v>1299</v>
          </cell>
          <cell r="K135" t="str">
            <v>Day Shift</v>
          </cell>
          <cell r="L135" t="str">
            <v>NA</v>
          </cell>
          <cell r="M135" t="str">
            <v>Wednesday</v>
          </cell>
          <cell r="N135" t="str">
            <v>Thursday</v>
          </cell>
          <cell r="O135" t="str">
            <v>Warehouse Associate 8W</v>
          </cell>
          <cell r="P135" t="str">
            <v>CRET</v>
          </cell>
          <cell r="Q135" t="str">
            <v>Direct</v>
          </cell>
          <cell r="R135" t="str">
            <v>EFS</v>
          </cell>
          <cell r="S135" t="str">
            <v>bavameer</v>
          </cell>
          <cell r="T135" t="str">
            <v>Meera,Bava Bahrudeen</v>
          </cell>
          <cell r="U135" t="str">
            <v>Non-Critical</v>
          </cell>
          <cell r="W135">
            <v>45831</v>
          </cell>
          <cell r="X135" t="str">
            <v>Customer Returns</v>
          </cell>
          <cell r="Y135" t="str">
            <v>October</v>
          </cell>
          <cell r="Z135" t="str">
            <v>9 Hours</v>
          </cell>
          <cell r="AA135" t="str">
            <v>Female</v>
          </cell>
          <cell r="AB135" t="str">
            <v>NA</v>
          </cell>
          <cell r="AC135">
            <v>99</v>
          </cell>
          <cell r="AD135">
            <v>45887</v>
          </cell>
          <cell r="AH135" t="str">
            <v>Kenya</v>
          </cell>
          <cell r="AI135" t="str">
            <v>Non-Muslim</v>
          </cell>
        </row>
        <row r="136">
          <cell r="C136">
            <v>205608619</v>
          </cell>
          <cell r="D136" t="str">
            <v>omamudka</v>
          </cell>
          <cell r="E136" t="str">
            <v>MAMUDUKASSIM</v>
          </cell>
          <cell r="F136" t="str">
            <v>Temporary</v>
          </cell>
          <cell r="G136" t="str">
            <v>UAE</v>
          </cell>
          <cell r="H136" t="str">
            <v>AUH1</v>
          </cell>
          <cell r="I136" t="str">
            <v>FC</v>
          </cell>
          <cell r="J136">
            <v>1299</v>
          </cell>
          <cell r="K136" t="str">
            <v>Day Shift</v>
          </cell>
          <cell r="L136" t="str">
            <v>NA</v>
          </cell>
          <cell r="M136" t="str">
            <v>Thursday</v>
          </cell>
          <cell r="N136" t="str">
            <v>Friday</v>
          </cell>
          <cell r="O136" t="str">
            <v>Warehouse Associate 8W</v>
          </cell>
          <cell r="P136" t="str">
            <v>CRET</v>
          </cell>
          <cell r="Q136" t="str">
            <v>Direct</v>
          </cell>
          <cell r="R136" t="str">
            <v>Dulsco</v>
          </cell>
          <cell r="S136" t="str">
            <v>bavameer</v>
          </cell>
          <cell r="T136" t="str">
            <v>Meera,Bava Bahrudeen</v>
          </cell>
          <cell r="W136">
            <v>45845</v>
          </cell>
          <cell r="X136" t="str">
            <v>Customer Returns</v>
          </cell>
          <cell r="Y136" t="str">
            <v>January</v>
          </cell>
          <cell r="Z136" t="str">
            <v>9 Hours</v>
          </cell>
          <cell r="AA136" t="str">
            <v>Male</v>
          </cell>
          <cell r="AB136" t="str">
            <v>XL</v>
          </cell>
          <cell r="AC136">
            <v>99</v>
          </cell>
          <cell r="AD136">
            <v>45901</v>
          </cell>
          <cell r="AE136" t="str">
            <v>DulscoICAD-1BusStop</v>
          </cell>
          <cell r="AF136">
            <v>562157512</v>
          </cell>
          <cell r="AG136" t="str">
            <v>muh.kassim741@gmail.com</v>
          </cell>
          <cell r="AH136" t="str">
            <v>Ghana</v>
          </cell>
          <cell r="AI136" t="str">
            <v>Muslim</v>
          </cell>
        </row>
        <row r="137">
          <cell r="C137">
            <v>202219229</v>
          </cell>
          <cell r="D137" t="str">
            <v>mavconte</v>
          </cell>
          <cell r="E137" t="str">
            <v>MARIONCONTEH</v>
          </cell>
          <cell r="F137" t="str">
            <v>Temporary</v>
          </cell>
          <cell r="G137" t="str">
            <v>UAE</v>
          </cell>
          <cell r="H137" t="str">
            <v>AUH1</v>
          </cell>
          <cell r="I137" t="str">
            <v>FC</v>
          </cell>
          <cell r="J137">
            <v>1299</v>
          </cell>
          <cell r="K137" t="str">
            <v>Day Shift</v>
          </cell>
          <cell r="L137" t="str">
            <v>NA</v>
          </cell>
          <cell r="M137" t="str">
            <v>Tuesday</v>
          </cell>
          <cell r="N137" t="str">
            <v>Wednesday</v>
          </cell>
          <cell r="O137" t="str">
            <v>Warehouse Associate 12M</v>
          </cell>
          <cell r="P137" t="str">
            <v>CRET</v>
          </cell>
          <cell r="Q137" t="str">
            <v>Direct</v>
          </cell>
          <cell r="R137" t="str">
            <v>Fastlink</v>
          </cell>
          <cell r="S137" t="str">
            <v>bavameer</v>
          </cell>
          <cell r="T137" t="str">
            <v>Meera,Bava Bahrudeen</v>
          </cell>
          <cell r="U137" t="str">
            <v>Non-Critical</v>
          </cell>
          <cell r="W137">
            <v>45596</v>
          </cell>
          <cell r="X137" t="str">
            <v>Customer Returns</v>
          </cell>
          <cell r="Y137" t="str">
            <v>June</v>
          </cell>
          <cell r="Z137" t="str">
            <v>9 Hours</v>
          </cell>
          <cell r="AA137" t="str">
            <v>Female</v>
          </cell>
          <cell r="AB137" t="str">
            <v>L</v>
          </cell>
          <cell r="AC137">
            <v>99</v>
          </cell>
          <cell r="AD137">
            <v>46326</v>
          </cell>
          <cell r="AE137" t="str">
            <v>BankofBaroda(HamdanStr)</v>
          </cell>
          <cell r="AF137">
            <v>542811653</v>
          </cell>
          <cell r="AG137" t="str">
            <v>Marionconteh143@gmail.com</v>
          </cell>
          <cell r="AH137" t="str">
            <v>SierraLeone</v>
          </cell>
          <cell r="AI137" t="str">
            <v>Non-Muslim</v>
          </cell>
        </row>
        <row r="138">
          <cell r="C138">
            <v>206953971</v>
          </cell>
          <cell r="D138" t="str">
            <v>lwangazm</v>
          </cell>
          <cell r="E138" t="str">
            <v>MARTIN GOSHEN LWANGA</v>
          </cell>
          <cell r="F138" t="str">
            <v>Temporary</v>
          </cell>
          <cell r="G138" t="str">
            <v>UAE</v>
          </cell>
          <cell r="H138" t="str">
            <v>AUH1</v>
          </cell>
          <cell r="I138" t="str">
            <v>FC</v>
          </cell>
          <cell r="J138">
            <v>1299</v>
          </cell>
          <cell r="K138" t="str">
            <v>Day Shift</v>
          </cell>
          <cell r="L138" t="str">
            <v>NA</v>
          </cell>
          <cell r="M138" t="str">
            <v>Thursday</v>
          </cell>
          <cell r="N138" t="str">
            <v>Friday</v>
          </cell>
          <cell r="O138" t="str">
            <v>Warehouse Associate 8W</v>
          </cell>
          <cell r="P138" t="str">
            <v>CRET</v>
          </cell>
          <cell r="Q138" t="str">
            <v>Direct</v>
          </cell>
          <cell r="R138" t="str">
            <v>Dulsco</v>
          </cell>
          <cell r="S138" t="str">
            <v>bavameer</v>
          </cell>
          <cell r="T138" t="str">
            <v>Meera,Bava Bahrudeen</v>
          </cell>
          <cell r="U138" t="str">
            <v>Non-Critical</v>
          </cell>
          <cell r="W138">
            <v>46048</v>
          </cell>
          <cell r="X138" t="str">
            <v>Customer Returns</v>
          </cell>
          <cell r="Y138" t="str">
            <v>July</v>
          </cell>
          <cell r="Z138" t="str">
            <v>9 Hours</v>
          </cell>
          <cell r="AA138" t="str">
            <v>Male</v>
          </cell>
          <cell r="AC138">
            <v>99</v>
          </cell>
          <cell r="AD138">
            <v>46778</v>
          </cell>
          <cell r="AE138" t="str">
            <v>Dulsco Al Razeen Camp Abu Dubai</v>
          </cell>
          <cell r="AF138">
            <v>567010550</v>
          </cell>
          <cell r="AG138" t="str">
            <v>martinlwawga7@gmail.com</v>
          </cell>
          <cell r="AH138" t="str">
            <v>UGANDA</v>
          </cell>
          <cell r="AI138" t="str">
            <v>Non-Muslim</v>
          </cell>
        </row>
        <row r="139">
          <cell r="C139">
            <v>203800602</v>
          </cell>
          <cell r="D139" t="str">
            <v>agabamag</v>
          </cell>
          <cell r="E139" t="str">
            <v>MARTINAGABA</v>
          </cell>
          <cell r="F139" t="str">
            <v>Temporary</v>
          </cell>
          <cell r="G139" t="str">
            <v>UAE</v>
          </cell>
          <cell r="H139" t="str">
            <v>AUH1</v>
          </cell>
          <cell r="I139" t="str">
            <v>FC</v>
          </cell>
          <cell r="J139">
            <v>1299</v>
          </cell>
          <cell r="K139" t="str">
            <v>Night Shift</v>
          </cell>
          <cell r="L139" t="str">
            <v>NA</v>
          </cell>
          <cell r="M139" t="str">
            <v>Monday</v>
          </cell>
          <cell r="N139" t="str">
            <v>Tuesday</v>
          </cell>
          <cell r="O139" t="str">
            <v>Warehouse Associate 8W</v>
          </cell>
          <cell r="P139" t="str">
            <v>CRET</v>
          </cell>
          <cell r="Q139" t="str">
            <v>Direct</v>
          </cell>
          <cell r="R139" t="str">
            <v>Dulsco</v>
          </cell>
          <cell r="S139" t="str">
            <v>bavameer</v>
          </cell>
          <cell r="T139" t="str">
            <v>Meera,Bava Bahrudeen</v>
          </cell>
          <cell r="U139" t="str">
            <v>Non-Critical</v>
          </cell>
          <cell r="W139">
            <v>45516</v>
          </cell>
          <cell r="X139" t="str">
            <v>Customer Returns</v>
          </cell>
          <cell r="Y139" t="str">
            <v>September</v>
          </cell>
          <cell r="Z139" t="str">
            <v>9 Hours</v>
          </cell>
          <cell r="AA139" t="str">
            <v>Male</v>
          </cell>
          <cell r="AB139" t="str">
            <v>L</v>
          </cell>
          <cell r="AC139">
            <v>99</v>
          </cell>
          <cell r="AD139">
            <v>45572</v>
          </cell>
          <cell r="AE139" t="str">
            <v>DulscoICAD-1BusStop</v>
          </cell>
          <cell r="AF139">
            <v>555656341</v>
          </cell>
          <cell r="AG139" t="str">
            <v>agaba2trevor@gmail.co</v>
          </cell>
          <cell r="AH139" t="str">
            <v>Uganda</v>
          </cell>
          <cell r="AI139" t="str">
            <v>Non-Muslim</v>
          </cell>
        </row>
        <row r="140">
          <cell r="C140">
            <v>203800375</v>
          </cell>
          <cell r="D140" t="str">
            <v>mwrmarti</v>
          </cell>
          <cell r="E140" t="str">
            <v>MARTINMWANGU</v>
          </cell>
          <cell r="F140" t="str">
            <v>Temporary</v>
          </cell>
          <cell r="G140" t="str">
            <v>UAE</v>
          </cell>
          <cell r="H140" t="str">
            <v>AUH1</v>
          </cell>
          <cell r="I140" t="str">
            <v>FC</v>
          </cell>
          <cell r="J140">
            <v>1299</v>
          </cell>
          <cell r="K140" t="str">
            <v>Day Shift</v>
          </cell>
          <cell r="L140" t="str">
            <v>NA</v>
          </cell>
          <cell r="M140" t="str">
            <v>Monday</v>
          </cell>
          <cell r="N140" t="str">
            <v>Tuesday</v>
          </cell>
          <cell r="O140" t="str">
            <v>Warehouse Associate 8W</v>
          </cell>
          <cell r="P140" t="str">
            <v>CRET</v>
          </cell>
          <cell r="Q140" t="str">
            <v>Direct</v>
          </cell>
          <cell r="R140" t="str">
            <v>Dulsco</v>
          </cell>
          <cell r="S140" t="str">
            <v>bavameer</v>
          </cell>
          <cell r="T140" t="str">
            <v>Meera,Bava Bahrudeen</v>
          </cell>
          <cell r="U140" t="str">
            <v>Non-Critical</v>
          </cell>
          <cell r="W140">
            <v>45516</v>
          </cell>
          <cell r="X140" t="str">
            <v>Customer Returns</v>
          </cell>
          <cell r="Y140" t="str">
            <v>August</v>
          </cell>
          <cell r="Z140" t="str">
            <v>9 Hours</v>
          </cell>
          <cell r="AA140" t="str">
            <v>Male</v>
          </cell>
          <cell r="AB140" t="str">
            <v>L</v>
          </cell>
          <cell r="AC140">
            <v>99</v>
          </cell>
          <cell r="AD140">
            <v>45572</v>
          </cell>
          <cell r="AE140" t="str">
            <v>DulscoICAD-1BusStop</v>
          </cell>
          <cell r="AF140">
            <v>554636818</v>
          </cell>
          <cell r="AG140" t="str">
            <v>martimwangu199@gmail.com</v>
          </cell>
          <cell r="AH140" t="str">
            <v>Uganda</v>
          </cell>
          <cell r="AI140" t="str">
            <v>Non-Muslim</v>
          </cell>
        </row>
        <row r="141">
          <cell r="C141">
            <v>203555405</v>
          </cell>
          <cell r="D141" t="str">
            <v>essummau</v>
          </cell>
          <cell r="E141" t="str">
            <v>MaryEssumang</v>
          </cell>
          <cell r="F141" t="str">
            <v>Temporary</v>
          </cell>
          <cell r="G141" t="str">
            <v>UAE</v>
          </cell>
          <cell r="H141" t="str">
            <v>AUH1</v>
          </cell>
          <cell r="I141" t="str">
            <v>FC</v>
          </cell>
          <cell r="J141">
            <v>1299</v>
          </cell>
          <cell r="K141" t="str">
            <v>Day Shift</v>
          </cell>
          <cell r="L141" t="str">
            <v>NA</v>
          </cell>
          <cell r="M141" t="str">
            <v>Thursday</v>
          </cell>
          <cell r="N141" t="str">
            <v>Friday</v>
          </cell>
          <cell r="O141" t="str">
            <v>Warehouse Associate 12M</v>
          </cell>
          <cell r="P141" t="str">
            <v>CRET</v>
          </cell>
          <cell r="Q141" t="str">
            <v>Direct</v>
          </cell>
          <cell r="R141" t="str">
            <v>Fastlink</v>
          </cell>
          <cell r="S141" t="str">
            <v>bavameer</v>
          </cell>
          <cell r="T141" t="str">
            <v>Meera,Bava Bahrudeen</v>
          </cell>
          <cell r="U141" t="str">
            <v>Critical</v>
          </cell>
          <cell r="W141">
            <v>45470</v>
          </cell>
          <cell r="X141" t="str">
            <v>Customer Returns</v>
          </cell>
          <cell r="Y141" t="str">
            <v>February</v>
          </cell>
          <cell r="Z141" t="str">
            <v>9 Hours</v>
          </cell>
          <cell r="AA141" t="str">
            <v>Female</v>
          </cell>
          <cell r="AB141" t="str">
            <v>M</v>
          </cell>
          <cell r="AC141">
            <v>99</v>
          </cell>
          <cell r="AD141">
            <v>45835</v>
          </cell>
          <cell r="AE141" t="str">
            <v>Shabiya 12  Bus Stop (Near Malabar Gold And Diamond)</v>
          </cell>
          <cell r="AF141">
            <v>569704669</v>
          </cell>
          <cell r="AG141" t="str">
            <v>audreymary824@gmail.com</v>
          </cell>
          <cell r="AH141" t="str">
            <v>Ghana</v>
          </cell>
          <cell r="AI141" t="str">
            <v>Non-Muslim</v>
          </cell>
        </row>
        <row r="142">
          <cell r="C142">
            <v>203469396</v>
          </cell>
          <cell r="D142" t="str">
            <v>namutmar</v>
          </cell>
          <cell r="E142" t="str">
            <v>MaryNamutebi</v>
          </cell>
          <cell r="F142" t="str">
            <v>Temporary</v>
          </cell>
          <cell r="G142" t="str">
            <v>UAE</v>
          </cell>
          <cell r="H142" t="str">
            <v>AUH1</v>
          </cell>
          <cell r="I142" t="str">
            <v>FC</v>
          </cell>
          <cell r="J142">
            <v>1299</v>
          </cell>
          <cell r="K142" t="str">
            <v>Night Shift</v>
          </cell>
          <cell r="L142" t="str">
            <v>NA</v>
          </cell>
          <cell r="M142" t="str">
            <v>Friday</v>
          </cell>
          <cell r="N142" t="str">
            <v>Saturday</v>
          </cell>
          <cell r="O142" t="str">
            <v>Warehouse Associate 24M</v>
          </cell>
          <cell r="P142" t="str">
            <v>CRET</v>
          </cell>
          <cell r="Q142" t="str">
            <v>Direct</v>
          </cell>
          <cell r="R142" t="str">
            <v>Adecco</v>
          </cell>
          <cell r="S142" t="str">
            <v>bavameer</v>
          </cell>
          <cell r="T142" t="str">
            <v>Meera,Bava Bahrudeen</v>
          </cell>
          <cell r="U142" t="str">
            <v>Critical</v>
          </cell>
          <cell r="W142">
            <v>45456</v>
          </cell>
          <cell r="X142" t="str">
            <v>Customer Returns</v>
          </cell>
          <cell r="Y142" t="str">
            <v>February</v>
          </cell>
          <cell r="Z142" t="str">
            <v>9 Hours</v>
          </cell>
          <cell r="AA142" t="str">
            <v>Female</v>
          </cell>
          <cell r="AB142" t="str">
            <v>NA</v>
          </cell>
          <cell r="AC142">
            <v>99</v>
          </cell>
          <cell r="AD142">
            <v>46186</v>
          </cell>
          <cell r="AE142" t="str">
            <v>AbuDhabiCo-operativeSociety(COOP)KhalidiyahElectraRoad</v>
          </cell>
          <cell r="AF142">
            <v>508262007</v>
          </cell>
          <cell r="AG142" t="str">
            <v>marynamutebi55@gmail.com</v>
          </cell>
          <cell r="AH142" t="str">
            <v>Uganda</v>
          </cell>
          <cell r="AI142" t="str">
            <v>Non-Muslim</v>
          </cell>
        </row>
        <row r="143">
          <cell r="C143">
            <v>206514852</v>
          </cell>
          <cell r="D143" t="str">
            <v>tamawand</v>
          </cell>
          <cell r="E143" t="str">
            <v>MawandaAndrewKasagga</v>
          </cell>
          <cell r="F143" t="str">
            <v>Temporary</v>
          </cell>
          <cell r="G143" t="str">
            <v>UAE</v>
          </cell>
          <cell r="H143" t="str">
            <v>AUH1</v>
          </cell>
          <cell r="I143" t="str">
            <v>FC</v>
          </cell>
          <cell r="J143">
            <v>1299</v>
          </cell>
          <cell r="K143" t="str">
            <v>Night Shift</v>
          </cell>
          <cell r="L143" t="str">
            <v>NA</v>
          </cell>
          <cell r="M143" t="str">
            <v>Monday</v>
          </cell>
          <cell r="N143" t="str">
            <v>Tuesday</v>
          </cell>
          <cell r="O143" t="str">
            <v>Warehouse Associate 8W</v>
          </cell>
          <cell r="P143" t="str">
            <v>CRET</v>
          </cell>
          <cell r="Q143" t="str">
            <v>Direct</v>
          </cell>
          <cell r="R143" t="str">
            <v>Dulsco</v>
          </cell>
          <cell r="S143" t="str">
            <v>bavameer</v>
          </cell>
          <cell r="T143" t="str">
            <v>Meera,Bava Bahrudeen</v>
          </cell>
          <cell r="U143" t="str">
            <v>Non-Critical</v>
          </cell>
          <cell r="W143">
            <v>45971</v>
          </cell>
          <cell r="X143" t="str">
            <v>Customer Returns</v>
          </cell>
          <cell r="Y143" t="str">
            <v>May</v>
          </cell>
          <cell r="Z143" t="str">
            <v>9 Hours</v>
          </cell>
          <cell r="AA143" t="str">
            <v>Male</v>
          </cell>
          <cell r="AB143" t="str">
            <v>NA</v>
          </cell>
          <cell r="AC143">
            <v>99</v>
          </cell>
          <cell r="AD143">
            <v>46245</v>
          </cell>
          <cell r="AE143" t="str">
            <v>DulscoCamp</v>
          </cell>
          <cell r="AF143">
            <v>567002645</v>
          </cell>
          <cell r="AG143" t="str">
            <v>andrewkasagga8@mail.com</v>
          </cell>
          <cell r="AH143" t="str">
            <v>UGANDA</v>
          </cell>
          <cell r="AI143" t="str">
            <v>Non-Muslim</v>
          </cell>
        </row>
        <row r="144">
          <cell r="C144">
            <v>205647583</v>
          </cell>
          <cell r="D144" t="str">
            <v>abedmkas</v>
          </cell>
          <cell r="E144" t="str">
            <v>MkasiMwalimuAbedi</v>
          </cell>
          <cell r="F144" t="str">
            <v>Temporary</v>
          </cell>
          <cell r="G144" t="str">
            <v>UAE</v>
          </cell>
          <cell r="H144" t="str">
            <v>AUH1</v>
          </cell>
          <cell r="I144" t="str">
            <v>FC</v>
          </cell>
          <cell r="J144">
            <v>1299</v>
          </cell>
          <cell r="K144" t="str">
            <v>Night Shift</v>
          </cell>
          <cell r="L144" t="str">
            <v>NA</v>
          </cell>
          <cell r="M144" t="str">
            <v>Saturday</v>
          </cell>
          <cell r="N144" t="str">
            <v>Sunday</v>
          </cell>
          <cell r="O144" t="str">
            <v>Warehouse Associate 8W</v>
          </cell>
          <cell r="P144" t="str">
            <v>CRET</v>
          </cell>
          <cell r="Q144" t="str">
            <v>Direct</v>
          </cell>
          <cell r="R144" t="str">
            <v>EFS</v>
          </cell>
          <cell r="S144" t="str">
            <v>bavameer</v>
          </cell>
          <cell r="T144" t="str">
            <v>Meera,Bava Bahrudeen</v>
          </cell>
          <cell r="U144" t="str">
            <v>Non-Critical</v>
          </cell>
          <cell r="W144">
            <v>45852</v>
          </cell>
          <cell r="X144" t="str">
            <v>Customer Returns</v>
          </cell>
          <cell r="Y144" t="str">
            <v>April</v>
          </cell>
          <cell r="Z144" t="str">
            <v>9 Hours</v>
          </cell>
          <cell r="AA144" t="str">
            <v>Female</v>
          </cell>
          <cell r="AB144" t="str">
            <v>NA</v>
          </cell>
          <cell r="AC144">
            <v>99</v>
          </cell>
          <cell r="AD144">
            <v>45908</v>
          </cell>
          <cell r="AF144">
            <v>523044307</v>
          </cell>
          <cell r="AG144" t="str">
            <v>mkasiabedi@gmail.com</v>
          </cell>
          <cell r="AH144" t="str">
            <v>Kenya</v>
          </cell>
          <cell r="AI144" t="str">
            <v>Muslim</v>
          </cell>
        </row>
        <row r="145">
          <cell r="C145">
            <v>206949318</v>
          </cell>
          <cell r="D145" t="str">
            <v>mogumusi</v>
          </cell>
          <cell r="E145" t="str">
            <v>MOSES GUMUSIRIZA</v>
          </cell>
          <cell r="F145" t="str">
            <v>Temporary</v>
          </cell>
          <cell r="G145" t="str">
            <v>UAE</v>
          </cell>
          <cell r="H145" t="str">
            <v>AUH1</v>
          </cell>
          <cell r="I145" t="str">
            <v>FC</v>
          </cell>
          <cell r="J145">
            <v>1299</v>
          </cell>
          <cell r="K145" t="str">
            <v>Day Shift</v>
          </cell>
          <cell r="L145" t="str">
            <v>NA</v>
          </cell>
          <cell r="M145" t="str">
            <v>Tuesday</v>
          </cell>
          <cell r="N145" t="str">
            <v>Wednesday</v>
          </cell>
          <cell r="O145" t="str">
            <v>Warehouse Associate 24M</v>
          </cell>
          <cell r="P145" t="str">
            <v>CRET</v>
          </cell>
          <cell r="Q145" t="str">
            <v>Direct</v>
          </cell>
          <cell r="R145" t="str">
            <v>Dulsco</v>
          </cell>
          <cell r="S145" t="str">
            <v>bavameer</v>
          </cell>
          <cell r="T145" t="str">
            <v>Meera,Bava Bahrudeen</v>
          </cell>
          <cell r="U145" t="str">
            <v>Non-Critical</v>
          </cell>
          <cell r="W145">
            <v>46048</v>
          </cell>
          <cell r="X145" t="str">
            <v>Customer Returns</v>
          </cell>
          <cell r="Y145" t="str">
            <v>December</v>
          </cell>
          <cell r="Z145" t="str">
            <v>9 Hours</v>
          </cell>
          <cell r="AA145" t="str">
            <v>Male</v>
          </cell>
          <cell r="AC145">
            <v>99</v>
          </cell>
          <cell r="AE145" t="str">
            <v>Dulsco Al Razeen Camp Abu Dubai</v>
          </cell>
          <cell r="AF145" t="str">
            <v xml:space="preserve">567606154  </v>
          </cell>
          <cell r="AG145" t="str">
            <v>gigsmoses99@gmail.com</v>
          </cell>
          <cell r="AH145" t="str">
            <v>UGANDA</v>
          </cell>
          <cell r="AI145" t="e">
            <v>#N/A</v>
          </cell>
        </row>
        <row r="146">
          <cell r="C146">
            <v>206934491</v>
          </cell>
          <cell r="D146" t="str">
            <v>munsaamu</v>
          </cell>
          <cell r="E146" t="str">
            <v>MUDASHIRU NSAAMU</v>
          </cell>
          <cell r="F146" t="str">
            <v>Temporary</v>
          </cell>
          <cell r="G146" t="str">
            <v>UAE</v>
          </cell>
          <cell r="H146" t="str">
            <v>AUH1</v>
          </cell>
          <cell r="I146" t="str">
            <v>FC</v>
          </cell>
          <cell r="J146">
            <v>1299</v>
          </cell>
          <cell r="K146" t="str">
            <v>Day Shift</v>
          </cell>
          <cell r="L146" t="str">
            <v>NA</v>
          </cell>
          <cell r="M146" t="str">
            <v>Saturday</v>
          </cell>
          <cell r="N146" t="str">
            <v>Sunday</v>
          </cell>
          <cell r="O146" t="str">
            <v>Warehouse Associate 24M</v>
          </cell>
          <cell r="P146" t="str">
            <v>CRET</v>
          </cell>
          <cell r="Q146" t="str">
            <v>Direct</v>
          </cell>
          <cell r="R146" t="str">
            <v>Dulsco</v>
          </cell>
          <cell r="S146" t="str">
            <v>bavameer</v>
          </cell>
          <cell r="T146" t="str">
            <v>Meera,Bava Bahrudeen</v>
          </cell>
          <cell r="U146" t="str">
            <v>Non-Critical</v>
          </cell>
          <cell r="W146">
            <v>46048</v>
          </cell>
          <cell r="X146" t="str">
            <v>Customer Returns</v>
          </cell>
          <cell r="Y146" t="str">
            <v>May</v>
          </cell>
          <cell r="Z146" t="str">
            <v>9 Hours</v>
          </cell>
          <cell r="AA146" t="str">
            <v>Male</v>
          </cell>
          <cell r="AC146">
            <v>99</v>
          </cell>
          <cell r="AD146">
            <v>46778</v>
          </cell>
          <cell r="AE146" t="str">
            <v>Dulsco Al Razeen Camp Abu Dubai</v>
          </cell>
          <cell r="AF146" t="str">
            <v xml:space="preserve">5647845784    </v>
          </cell>
          <cell r="AG146" t="str">
            <v>mudashirunsaamu@gmail.com</v>
          </cell>
          <cell r="AH146" t="str">
            <v xml:space="preserve">UGANDA </v>
          </cell>
          <cell r="AI146" t="str">
            <v>Non-Muslim</v>
          </cell>
        </row>
        <row r="147">
          <cell r="C147">
            <v>103775146</v>
          </cell>
          <cell r="D147" t="str">
            <v>SMUHAMA</v>
          </cell>
          <cell r="E147" t="str">
            <v>Muhammad Shahzad</v>
          </cell>
          <cell r="F147" t="str">
            <v>Regular</v>
          </cell>
          <cell r="G147" t="str">
            <v>UAE</v>
          </cell>
          <cell r="H147" t="str">
            <v>AUH1</v>
          </cell>
          <cell r="I147" t="str">
            <v>FC</v>
          </cell>
          <cell r="J147">
            <v>1299</v>
          </cell>
          <cell r="K147" t="str">
            <v>Day Shift</v>
          </cell>
          <cell r="L147" t="str">
            <v>NA</v>
          </cell>
          <cell r="M147" t="str">
            <v>Sunday</v>
          </cell>
          <cell r="N147" t="str">
            <v>Monday</v>
          </cell>
          <cell r="O147" t="str">
            <v>FC Associate III</v>
          </cell>
          <cell r="P147" t="str">
            <v>CRET</v>
          </cell>
          <cell r="Q147" t="str">
            <v>Direct</v>
          </cell>
          <cell r="R147" t="str">
            <v>Blue Badge</v>
          </cell>
          <cell r="S147" t="str">
            <v>bavameer</v>
          </cell>
          <cell r="T147" t="str">
            <v>Meera,Bava Bahrudeen</v>
          </cell>
          <cell r="W147">
            <v>44067</v>
          </cell>
          <cell r="X147" t="str">
            <v>Customer Returns</v>
          </cell>
          <cell r="Y147" t="str">
            <v>November</v>
          </cell>
          <cell r="Z147" t="str">
            <v>9 Hours</v>
          </cell>
          <cell r="AA147" t="str">
            <v>Male</v>
          </cell>
          <cell r="AB147" t="str">
            <v>M</v>
          </cell>
          <cell r="AC147">
            <v>3</v>
          </cell>
          <cell r="AE147" t="str">
            <v>Shabiya 12  Bus Stop (Near Malabar Gold And Diamond)</v>
          </cell>
          <cell r="AF147">
            <v>0</v>
          </cell>
          <cell r="AG147" t="e">
            <v>#N/A</v>
          </cell>
          <cell r="AH147" t="str">
            <v>Pakistan</v>
          </cell>
          <cell r="AI147" t="str">
            <v>Muslim</v>
          </cell>
        </row>
        <row r="148">
          <cell r="C148">
            <v>102206211</v>
          </cell>
          <cell r="D148" t="str">
            <v>ADIMUHAM</v>
          </cell>
          <cell r="E148" t="str">
            <v>MuhammadAdil</v>
          </cell>
          <cell r="F148" t="str">
            <v>Regular</v>
          </cell>
          <cell r="G148" t="str">
            <v>UAE</v>
          </cell>
          <cell r="H148" t="str">
            <v>AUH1</v>
          </cell>
          <cell r="I148" t="str">
            <v>FC</v>
          </cell>
          <cell r="J148">
            <v>1299</v>
          </cell>
          <cell r="K148" t="str">
            <v>Day Shift</v>
          </cell>
          <cell r="L148" t="str">
            <v>NA</v>
          </cell>
          <cell r="M148" t="str">
            <v>Friday</v>
          </cell>
          <cell r="N148" t="str">
            <v>Saturday</v>
          </cell>
          <cell r="O148" t="str">
            <v>FC Associate I</v>
          </cell>
          <cell r="P148" t="str">
            <v>CRET</v>
          </cell>
          <cell r="Q148" t="str">
            <v>Direct</v>
          </cell>
          <cell r="R148" t="str">
            <v>Blue Badge</v>
          </cell>
          <cell r="S148" t="str">
            <v>aanso</v>
          </cell>
          <cell r="T148" t="str">
            <v>Sohail,Anis</v>
          </cell>
          <cell r="U148" t="str">
            <v>Critical</v>
          </cell>
          <cell r="W148">
            <v>42868</v>
          </cell>
          <cell r="X148" t="str">
            <v>Customer Returns</v>
          </cell>
          <cell r="Y148" t="str">
            <v>July</v>
          </cell>
          <cell r="Z148" t="str">
            <v>9 Hours</v>
          </cell>
          <cell r="AA148" t="str">
            <v>Male</v>
          </cell>
          <cell r="AB148" t="str">
            <v>L</v>
          </cell>
          <cell r="AC148">
            <v>1</v>
          </cell>
          <cell r="AE148" t="str">
            <v>Shabiya 10 Bus stop (Near Cake Gallery)</v>
          </cell>
          <cell r="AF148">
            <v>0</v>
          </cell>
          <cell r="AG148" t="e">
            <v>#N/A</v>
          </cell>
          <cell r="AH148" t="str">
            <v>Pakistan</v>
          </cell>
          <cell r="AI148" t="str">
            <v>Muslim</v>
          </cell>
        </row>
        <row r="149">
          <cell r="C149">
            <v>203816296</v>
          </cell>
          <cell r="D149" t="str">
            <v>Malemuhg</v>
          </cell>
          <cell r="E149" t="str">
            <v>MUHAMMEDKIWANUKAMale</v>
          </cell>
          <cell r="F149" t="str">
            <v>Temporary</v>
          </cell>
          <cell r="G149" t="str">
            <v>UAE</v>
          </cell>
          <cell r="H149" t="str">
            <v>AUH1</v>
          </cell>
          <cell r="I149" t="str">
            <v>FC</v>
          </cell>
          <cell r="J149">
            <v>1299</v>
          </cell>
          <cell r="K149" t="str">
            <v>Day Shift</v>
          </cell>
          <cell r="L149" t="str">
            <v>NA</v>
          </cell>
          <cell r="M149" t="str">
            <v>Wednesday</v>
          </cell>
          <cell r="N149" t="str">
            <v>Thursday</v>
          </cell>
          <cell r="O149" t="str">
            <v>Warehouse Associate 8W</v>
          </cell>
          <cell r="P149" t="str">
            <v>CRET</v>
          </cell>
          <cell r="Q149" t="str">
            <v>Direct</v>
          </cell>
          <cell r="R149" t="str">
            <v>Dulsco</v>
          </cell>
          <cell r="S149" t="str">
            <v>bavameer</v>
          </cell>
          <cell r="T149" t="str">
            <v>Meera,Bava Bahrudeen</v>
          </cell>
          <cell r="U149" t="str">
            <v>Critical</v>
          </cell>
          <cell r="W149">
            <v>45518</v>
          </cell>
          <cell r="X149" t="str">
            <v>Customer Returns</v>
          </cell>
          <cell r="Y149" t="str">
            <v>December</v>
          </cell>
          <cell r="Z149" t="str">
            <v>9 Hours</v>
          </cell>
          <cell r="AA149" t="str">
            <v>Male</v>
          </cell>
          <cell r="AB149" t="str">
            <v>L</v>
          </cell>
          <cell r="AC149">
            <v>99</v>
          </cell>
          <cell r="AD149">
            <v>45574</v>
          </cell>
          <cell r="AE149" t="str">
            <v>DulscoICAD-1BusStop</v>
          </cell>
          <cell r="AF149">
            <v>582768871</v>
          </cell>
          <cell r="AG149" t="str">
            <v>marlekmudi21@gmail.com</v>
          </cell>
          <cell r="AH149" t="str">
            <v>Uganda</v>
          </cell>
          <cell r="AI149" t="str">
            <v>Muslim</v>
          </cell>
        </row>
        <row r="150">
          <cell r="C150">
            <v>102205456</v>
          </cell>
          <cell r="D150" t="str">
            <v>PURAKKAL</v>
          </cell>
          <cell r="E150" t="str">
            <v>MuhammedPurakkal</v>
          </cell>
          <cell r="F150" t="str">
            <v>Regular</v>
          </cell>
          <cell r="G150" t="str">
            <v>UAE</v>
          </cell>
          <cell r="H150" t="str">
            <v>AUH1</v>
          </cell>
          <cell r="I150" t="str">
            <v>FC</v>
          </cell>
          <cell r="J150">
            <v>1299</v>
          </cell>
          <cell r="K150" t="str">
            <v>Day Shift</v>
          </cell>
          <cell r="L150" t="str">
            <v>NA</v>
          </cell>
          <cell r="M150" t="str">
            <v>Thursday</v>
          </cell>
          <cell r="N150" t="str">
            <v>Friday</v>
          </cell>
          <cell r="O150" t="str">
            <v>FC Associate I</v>
          </cell>
          <cell r="P150" t="str">
            <v>CRET</v>
          </cell>
          <cell r="Q150" t="str">
            <v>Direct</v>
          </cell>
          <cell r="R150" t="str">
            <v>Blue Badge</v>
          </cell>
          <cell r="S150" t="str">
            <v>aanso</v>
          </cell>
          <cell r="T150" t="str">
            <v>Sohail,Anis</v>
          </cell>
          <cell r="U150" t="str">
            <v>Critical</v>
          </cell>
          <cell r="W150">
            <v>42868</v>
          </cell>
          <cell r="X150" t="str">
            <v>Customer Returns</v>
          </cell>
          <cell r="Y150" t="str">
            <v>June</v>
          </cell>
          <cell r="Z150" t="str">
            <v>9 Hours</v>
          </cell>
          <cell r="AA150" t="str">
            <v>Male</v>
          </cell>
          <cell r="AB150" t="str">
            <v>XL</v>
          </cell>
          <cell r="AC150">
            <v>1</v>
          </cell>
          <cell r="AE150" t="str">
            <v>Shabiya 10 Bus stop (Near Cake Gallery)</v>
          </cell>
          <cell r="AF150">
            <v>0</v>
          </cell>
          <cell r="AG150" t="e">
            <v>#N/A</v>
          </cell>
          <cell r="AH150" t="str">
            <v>India</v>
          </cell>
          <cell r="AI150" t="str">
            <v>Muslim</v>
          </cell>
        </row>
        <row r="151">
          <cell r="C151">
            <v>203469404</v>
          </cell>
          <cell r="D151" t="str">
            <v>musakmwe</v>
          </cell>
          <cell r="E151" t="str">
            <v>MusaNkataMwebe</v>
          </cell>
          <cell r="F151" t="str">
            <v>Temporary</v>
          </cell>
          <cell r="G151" t="str">
            <v>UAE</v>
          </cell>
          <cell r="H151" t="str">
            <v>AUH1</v>
          </cell>
          <cell r="I151" t="str">
            <v>FC</v>
          </cell>
          <cell r="J151">
            <v>1299</v>
          </cell>
          <cell r="K151" t="str">
            <v>Day Shift</v>
          </cell>
          <cell r="L151" t="str">
            <v>NA</v>
          </cell>
          <cell r="M151" t="str">
            <v>Saturday</v>
          </cell>
          <cell r="N151" t="str">
            <v>Sunday</v>
          </cell>
          <cell r="O151" t="str">
            <v>Warehouse Associate 24M</v>
          </cell>
          <cell r="P151" t="str">
            <v>CRET</v>
          </cell>
          <cell r="Q151" t="str">
            <v>Direct</v>
          </cell>
          <cell r="R151" t="str">
            <v>Adecco</v>
          </cell>
          <cell r="S151" t="str">
            <v>bavameer</v>
          </cell>
          <cell r="T151" t="str">
            <v>Meera,Bava Bahrudeen</v>
          </cell>
          <cell r="U151" t="str">
            <v>Critical</v>
          </cell>
          <cell r="W151">
            <v>45456</v>
          </cell>
          <cell r="X151" t="str">
            <v>Customer Returns</v>
          </cell>
          <cell r="Y151" t="str">
            <v>March</v>
          </cell>
          <cell r="Z151" t="str">
            <v>9 Hours</v>
          </cell>
          <cell r="AA151" t="str">
            <v>Male</v>
          </cell>
          <cell r="AB151" t="str">
            <v>XL</v>
          </cell>
          <cell r="AC151">
            <v>99</v>
          </cell>
          <cell r="AD151">
            <v>46186</v>
          </cell>
          <cell r="AE151" t="str">
            <v>AlSalamaHospital(TouristClubArea)</v>
          </cell>
          <cell r="AF151">
            <v>521283880</v>
          </cell>
          <cell r="AG151" t="str">
            <v>musamwebe93@gmail.com</v>
          </cell>
          <cell r="AH151" t="str">
            <v>Uganda</v>
          </cell>
          <cell r="AI151" t="str">
            <v>Muslim</v>
          </cell>
        </row>
        <row r="152">
          <cell r="C152">
            <v>206514788</v>
          </cell>
          <cell r="D152" t="str">
            <v>nabaeria</v>
          </cell>
          <cell r="E152" t="str">
            <v>NabasaEriah</v>
          </cell>
          <cell r="F152" t="str">
            <v>Temporary</v>
          </cell>
          <cell r="G152" t="str">
            <v>UAE</v>
          </cell>
          <cell r="H152" t="str">
            <v>AUH1</v>
          </cell>
          <cell r="I152" t="str">
            <v>FC</v>
          </cell>
          <cell r="J152">
            <v>1299</v>
          </cell>
          <cell r="K152" t="str">
            <v>Night Shift</v>
          </cell>
          <cell r="L152" t="str">
            <v>NA</v>
          </cell>
          <cell r="M152" t="str">
            <v>Saturday</v>
          </cell>
          <cell r="N152" t="str">
            <v>Sunday</v>
          </cell>
          <cell r="O152" t="str">
            <v>Warehouse Associate 8W</v>
          </cell>
          <cell r="P152" t="str">
            <v>CRET</v>
          </cell>
          <cell r="Q152" t="str">
            <v>Direct</v>
          </cell>
          <cell r="R152" t="str">
            <v>Dulsco</v>
          </cell>
          <cell r="S152" t="str">
            <v>bavameer</v>
          </cell>
          <cell r="T152" t="str">
            <v>Meera,Bava Bahrudeen</v>
          </cell>
          <cell r="U152" t="str">
            <v>Non-Critical</v>
          </cell>
          <cell r="W152">
            <v>45971</v>
          </cell>
          <cell r="X152" t="str">
            <v>Customer Returns</v>
          </cell>
          <cell r="Y152" t="str">
            <v>January</v>
          </cell>
          <cell r="Z152" t="str">
            <v>9 Hours</v>
          </cell>
          <cell r="AA152" t="str">
            <v>Male</v>
          </cell>
          <cell r="AB152" t="str">
            <v>NA</v>
          </cell>
          <cell r="AC152">
            <v>99</v>
          </cell>
          <cell r="AD152">
            <v>46245</v>
          </cell>
          <cell r="AE152" t="str">
            <v>DulscoCamp</v>
          </cell>
          <cell r="AF152">
            <v>557217399</v>
          </cell>
          <cell r="AG152" t="str">
            <v>nabasaeriah@gmail.com</v>
          </cell>
          <cell r="AH152" t="str">
            <v>UGANDA</v>
          </cell>
          <cell r="AI152" t="str">
            <v>Muslim</v>
          </cell>
        </row>
        <row r="153">
          <cell r="C153">
            <v>205647581</v>
          </cell>
          <cell r="D153" t="str">
            <v>murdnase</v>
          </cell>
          <cell r="E153" t="str">
            <v>NaserianNaiponiMurdaa</v>
          </cell>
          <cell r="F153" t="str">
            <v>Temporary</v>
          </cell>
          <cell r="G153" t="str">
            <v>UAE</v>
          </cell>
          <cell r="H153" t="str">
            <v>AUH1</v>
          </cell>
          <cell r="I153" t="str">
            <v>FC</v>
          </cell>
          <cell r="J153">
            <v>1299</v>
          </cell>
          <cell r="K153" t="str">
            <v>Night Shift</v>
          </cell>
          <cell r="L153" t="str">
            <v>NA</v>
          </cell>
          <cell r="M153" t="str">
            <v>Friday</v>
          </cell>
          <cell r="N153" t="str">
            <v>Saturday</v>
          </cell>
          <cell r="O153" t="str">
            <v>Warehouse Associate 8W</v>
          </cell>
          <cell r="P153" t="str">
            <v>CRET</v>
          </cell>
          <cell r="Q153" t="str">
            <v>Direct</v>
          </cell>
          <cell r="R153" t="str">
            <v>EFS</v>
          </cell>
          <cell r="S153" t="str">
            <v>bavameer</v>
          </cell>
          <cell r="T153" t="str">
            <v>Meera,Bava Bahrudeen</v>
          </cell>
          <cell r="U153" t="str">
            <v>Non-Critical</v>
          </cell>
          <cell r="W153">
            <v>45852</v>
          </cell>
          <cell r="X153" t="str">
            <v>Customer Returns</v>
          </cell>
          <cell r="Y153" t="str">
            <v>October</v>
          </cell>
          <cell r="Z153" t="str">
            <v>9 Hours</v>
          </cell>
          <cell r="AA153" t="str">
            <v>Female</v>
          </cell>
          <cell r="AB153" t="str">
            <v>XL</v>
          </cell>
          <cell r="AC153">
            <v>99</v>
          </cell>
          <cell r="AD153">
            <v>45908</v>
          </cell>
          <cell r="AF153">
            <v>526400684</v>
          </cell>
          <cell r="AG153" t="str">
            <v>naserianmurdaa@gmail.com</v>
          </cell>
          <cell r="AH153" t="str">
            <v>Kenya</v>
          </cell>
          <cell r="AI153" t="str">
            <v>Non-Muslim</v>
          </cell>
        </row>
        <row r="154">
          <cell r="C154">
            <v>102981768</v>
          </cell>
          <cell r="D154" t="str">
            <v>nmbella</v>
          </cell>
          <cell r="E154" t="str">
            <v>NdutuMbellaGilbert</v>
          </cell>
          <cell r="F154" t="str">
            <v>Regular</v>
          </cell>
          <cell r="G154" t="str">
            <v>UAE</v>
          </cell>
          <cell r="H154" t="str">
            <v>AUH1</v>
          </cell>
          <cell r="I154" t="str">
            <v>FC</v>
          </cell>
          <cell r="J154">
            <v>1299</v>
          </cell>
          <cell r="K154" t="str">
            <v>Night Shift</v>
          </cell>
          <cell r="L154" t="str">
            <v>NA</v>
          </cell>
          <cell r="M154" t="str">
            <v>Tuesday</v>
          </cell>
          <cell r="N154" t="str">
            <v>Wednesday</v>
          </cell>
          <cell r="O154" t="str">
            <v>FC Associate III</v>
          </cell>
          <cell r="P154" t="str">
            <v>CRET</v>
          </cell>
          <cell r="Q154" t="str">
            <v>Direct</v>
          </cell>
          <cell r="R154" t="str">
            <v>Blue Badge</v>
          </cell>
          <cell r="S154" t="str">
            <v>aanso</v>
          </cell>
          <cell r="T154" t="str">
            <v>Sohail,Anis</v>
          </cell>
          <cell r="W154">
            <v>43044</v>
          </cell>
          <cell r="X154" t="str">
            <v>Customer Returns</v>
          </cell>
          <cell r="Y154" t="str">
            <v>June</v>
          </cell>
          <cell r="Z154" t="str">
            <v>9 Hours</v>
          </cell>
          <cell r="AA154" t="str">
            <v>Male</v>
          </cell>
          <cell r="AB154" t="str">
            <v>L</v>
          </cell>
          <cell r="AC154">
            <v>3</v>
          </cell>
          <cell r="AE154" t="str">
            <v>AbuDhabiCentralBusStation(oppositeGrandMillenniumHotel&amp;InfrontofBankofAfrica)</v>
          </cell>
          <cell r="AF154">
            <v>0</v>
          </cell>
          <cell r="AG154" t="e">
            <v>#N/A</v>
          </cell>
          <cell r="AH154" t="str">
            <v>Cameroon</v>
          </cell>
          <cell r="AI154" t="str">
            <v>Non-Muslim</v>
          </cell>
        </row>
        <row r="155">
          <cell r="C155">
            <v>203801393</v>
          </cell>
          <cell r="D155" t="str">
            <v>akonelso</v>
          </cell>
          <cell r="E155" t="str">
            <v>NELSONNDIMAKO</v>
          </cell>
          <cell r="F155" t="str">
            <v>Temporary</v>
          </cell>
          <cell r="G155" t="str">
            <v>UAE</v>
          </cell>
          <cell r="H155" t="str">
            <v>AUH1</v>
          </cell>
          <cell r="I155" t="str">
            <v>FC</v>
          </cell>
          <cell r="J155">
            <v>1299</v>
          </cell>
          <cell r="K155" t="str">
            <v>Day Shift</v>
          </cell>
          <cell r="L155" t="str">
            <v>NA</v>
          </cell>
          <cell r="M155" t="str">
            <v>Monday</v>
          </cell>
          <cell r="N155" t="str">
            <v>Tuesday</v>
          </cell>
          <cell r="O155" t="str">
            <v>Warehouse Associate 12M</v>
          </cell>
          <cell r="P155" t="str">
            <v>CRET</v>
          </cell>
          <cell r="Q155" t="str">
            <v>Direct</v>
          </cell>
          <cell r="R155" t="str">
            <v>Fastlink</v>
          </cell>
          <cell r="S155" t="str">
            <v>bavameer</v>
          </cell>
          <cell r="T155" t="str">
            <v>Meera,Bava Bahrudeen</v>
          </cell>
          <cell r="U155" t="str">
            <v>Non-Critical</v>
          </cell>
          <cell r="W155">
            <v>45517</v>
          </cell>
          <cell r="X155" t="str">
            <v>Customer Returns</v>
          </cell>
          <cell r="Y155" t="str">
            <v>July</v>
          </cell>
          <cell r="Z155" t="str">
            <v>9 Hours</v>
          </cell>
          <cell r="AA155" t="str">
            <v>Male</v>
          </cell>
          <cell r="AB155" t="str">
            <v>NA</v>
          </cell>
          <cell r="AC155">
            <v>99</v>
          </cell>
          <cell r="AD155">
            <v>45882</v>
          </cell>
          <cell r="AE155" t="str">
            <v>FilliCafé(AirPortRd)</v>
          </cell>
          <cell r="AF155">
            <v>558106293</v>
          </cell>
          <cell r="AG155" t="str">
            <v>akonelsonndim23@gmail.com</v>
          </cell>
          <cell r="AH155" t="str">
            <v>Cameroon</v>
          </cell>
          <cell r="AI155" t="str">
            <v>Non-Muslim</v>
          </cell>
        </row>
        <row r="156">
          <cell r="C156">
            <v>204864416</v>
          </cell>
          <cell r="D156" t="str">
            <v>adarkwno</v>
          </cell>
          <cell r="E156" t="str">
            <v>NOAHADARKWAH</v>
          </cell>
          <cell r="F156" t="str">
            <v>Temporary</v>
          </cell>
          <cell r="G156" t="str">
            <v>UAE</v>
          </cell>
          <cell r="H156" t="str">
            <v>AUH1</v>
          </cell>
          <cell r="I156" t="str">
            <v>FC</v>
          </cell>
          <cell r="J156">
            <v>1299</v>
          </cell>
          <cell r="K156" t="str">
            <v>Day Shift</v>
          </cell>
          <cell r="L156" t="str">
            <v>NA</v>
          </cell>
          <cell r="M156" t="str">
            <v>Wednesday</v>
          </cell>
          <cell r="N156" t="str">
            <v>Thursday</v>
          </cell>
          <cell r="O156" t="str">
            <v>Warehouse Associate 8W</v>
          </cell>
          <cell r="P156" t="str">
            <v>CRET</v>
          </cell>
          <cell r="Q156" t="str">
            <v>Direct</v>
          </cell>
          <cell r="R156" t="str">
            <v>Dulsco</v>
          </cell>
          <cell r="S156" t="str">
            <v>bavameer</v>
          </cell>
          <cell r="T156" t="str">
            <v>Meera,Bava Bahrudeen</v>
          </cell>
          <cell r="U156" t="str">
            <v>Non-Critical</v>
          </cell>
          <cell r="W156">
            <v>45684</v>
          </cell>
          <cell r="X156" t="str">
            <v>Customer Returns</v>
          </cell>
          <cell r="Y156" t="str">
            <v>May</v>
          </cell>
          <cell r="Z156" t="str">
            <v>9 Hours</v>
          </cell>
          <cell r="AA156" t="str">
            <v>Male</v>
          </cell>
          <cell r="AB156" t="str">
            <v>M</v>
          </cell>
          <cell r="AC156">
            <v>99</v>
          </cell>
          <cell r="AD156">
            <v>45740</v>
          </cell>
          <cell r="AE156" t="str">
            <v>DulscoICAD-1BusStop</v>
          </cell>
          <cell r="AH156" t="str">
            <v>Ghana</v>
          </cell>
          <cell r="AI156" t="str">
            <v>Non-Muslim</v>
          </cell>
        </row>
        <row r="157">
          <cell r="C157">
            <v>206016552</v>
          </cell>
          <cell r="D157" t="str">
            <v>nyasnoah</v>
          </cell>
          <cell r="E157" t="str">
            <v>NOAHNYASHABUNU</v>
          </cell>
          <cell r="F157" t="str">
            <v>Temporary</v>
          </cell>
          <cell r="G157" t="str">
            <v>UAE</v>
          </cell>
          <cell r="H157" t="str">
            <v>AUH1</v>
          </cell>
          <cell r="I157" t="str">
            <v>FC</v>
          </cell>
          <cell r="J157">
            <v>1299</v>
          </cell>
          <cell r="K157" t="str">
            <v>Day Shift</v>
          </cell>
          <cell r="L157" t="str">
            <v>NA</v>
          </cell>
          <cell r="M157" t="str">
            <v>Saturday</v>
          </cell>
          <cell r="N157" t="str">
            <v>Sunday</v>
          </cell>
          <cell r="O157" t="str">
            <v>Warehouse Associate 8W</v>
          </cell>
          <cell r="P157" t="str">
            <v>CRET</v>
          </cell>
          <cell r="Q157" t="str">
            <v>Direct</v>
          </cell>
          <cell r="R157" t="str">
            <v>Fastlink</v>
          </cell>
          <cell r="S157" t="str">
            <v>bavameer</v>
          </cell>
          <cell r="T157" t="str">
            <v>Meera,Bava Bahrudeen</v>
          </cell>
          <cell r="W157">
            <v>45915</v>
          </cell>
          <cell r="X157" t="str">
            <v>Customer Returns</v>
          </cell>
          <cell r="Y157" t="str">
            <v>April</v>
          </cell>
          <cell r="Z157" t="str">
            <v>9 Hours</v>
          </cell>
          <cell r="AA157" t="str">
            <v>Male</v>
          </cell>
          <cell r="AB157" t="str">
            <v>M</v>
          </cell>
          <cell r="AC157">
            <v>99</v>
          </cell>
          <cell r="AH157" t="str">
            <v>Zimbabwe</v>
          </cell>
          <cell r="AI157" t="str">
            <v>Non-Muslim</v>
          </cell>
        </row>
        <row r="158">
          <cell r="C158">
            <v>204403811</v>
          </cell>
          <cell r="D158" t="str">
            <v>ntongopo</v>
          </cell>
          <cell r="E158" t="str">
            <v>NoemiTongoPosas</v>
          </cell>
          <cell r="F158" t="str">
            <v>Temporary</v>
          </cell>
          <cell r="G158" t="str">
            <v>UAE</v>
          </cell>
          <cell r="H158" t="str">
            <v>AUH1</v>
          </cell>
          <cell r="I158" t="str">
            <v>FC</v>
          </cell>
          <cell r="J158">
            <v>1299</v>
          </cell>
          <cell r="K158" t="str">
            <v>Day Shift</v>
          </cell>
          <cell r="L158" t="str">
            <v>NA</v>
          </cell>
          <cell r="M158" t="str">
            <v>Monday</v>
          </cell>
          <cell r="N158" t="str">
            <v>Tuesday</v>
          </cell>
          <cell r="O158" t="str">
            <v>Warehouse Associate 12M</v>
          </cell>
          <cell r="P158" t="str">
            <v>CRET</v>
          </cell>
          <cell r="Q158" t="str">
            <v>Direct</v>
          </cell>
          <cell r="R158" t="str">
            <v>Fastlink</v>
          </cell>
          <cell r="S158" t="str">
            <v>bavameer</v>
          </cell>
          <cell r="T158" t="str">
            <v>Meera,Bava Bahrudeen</v>
          </cell>
          <cell r="U158" t="str">
            <v>Non-Critical</v>
          </cell>
          <cell r="W158">
            <v>45596</v>
          </cell>
          <cell r="X158" t="str">
            <v>Customer Returns</v>
          </cell>
          <cell r="Y158" t="str">
            <v>January</v>
          </cell>
          <cell r="Z158" t="str">
            <v>9 Hours</v>
          </cell>
          <cell r="AA158" t="str">
            <v>Female</v>
          </cell>
          <cell r="AB158" t="str">
            <v>XL</v>
          </cell>
          <cell r="AC158">
            <v>99</v>
          </cell>
          <cell r="AD158">
            <v>45961</v>
          </cell>
          <cell r="AE158" t="str">
            <v>AbuDhabiCentralBusStation(oppositeGrandMillenniumHotel&amp;InfrontofBankofAfrica)</v>
          </cell>
          <cell r="AF158">
            <v>543218836</v>
          </cell>
          <cell r="AG158" t="str">
            <v>noemi_posas0121@yahoo.com</v>
          </cell>
          <cell r="AH158" t="str">
            <v>Filipino</v>
          </cell>
          <cell r="AI158" t="str">
            <v>Non-Muslim</v>
          </cell>
        </row>
        <row r="159">
          <cell r="C159">
            <v>206348053</v>
          </cell>
          <cell r="D159" t="str">
            <v>kunorahk</v>
          </cell>
          <cell r="E159" t="str">
            <v>NORAHKULUDHI</v>
          </cell>
          <cell r="F159" t="str">
            <v>Temporary</v>
          </cell>
          <cell r="G159" t="str">
            <v>UAE</v>
          </cell>
          <cell r="H159" t="str">
            <v>AUH1</v>
          </cell>
          <cell r="I159" t="str">
            <v>FC</v>
          </cell>
          <cell r="J159">
            <v>1299</v>
          </cell>
          <cell r="K159" t="str">
            <v>Night Shift</v>
          </cell>
          <cell r="L159" t="str">
            <v>NA</v>
          </cell>
          <cell r="M159" t="str">
            <v>Tuesday</v>
          </cell>
          <cell r="N159" t="str">
            <v>Wednesday</v>
          </cell>
          <cell r="O159" t="str">
            <v>Warehouse Associate 12M</v>
          </cell>
          <cell r="P159" t="str">
            <v>CRET</v>
          </cell>
          <cell r="Q159" t="str">
            <v>Direct</v>
          </cell>
          <cell r="R159" t="str">
            <v>Fastlink</v>
          </cell>
          <cell r="S159" t="str">
            <v>bavameer</v>
          </cell>
          <cell r="T159" t="str">
            <v>Meera,Bava Bahrudeen</v>
          </cell>
          <cell r="U159" t="str">
            <v>Non-Critical</v>
          </cell>
          <cell r="W159">
            <v>45957</v>
          </cell>
          <cell r="X159" t="str">
            <v>Customer Returns</v>
          </cell>
          <cell r="Y159" t="str">
            <v>October</v>
          </cell>
          <cell r="Z159" t="str">
            <v>9 Hours</v>
          </cell>
          <cell r="AA159" t="str">
            <v>Female</v>
          </cell>
          <cell r="AB159" t="str">
            <v>M</v>
          </cell>
          <cell r="AC159">
            <v>99</v>
          </cell>
          <cell r="AD159">
            <v>46013</v>
          </cell>
          <cell r="AE159" t="str">
            <v>LifeLineHospital(ElectraStr-MuroorRd)</v>
          </cell>
          <cell r="AF159">
            <v>525611462</v>
          </cell>
          <cell r="AG159" t="str">
            <v>norahkuludhi@gmail.com</v>
          </cell>
          <cell r="AH159" t="str">
            <v>UGANDA</v>
          </cell>
          <cell r="AI159" t="str">
            <v>Non-Muslim</v>
          </cell>
        </row>
        <row r="160">
          <cell r="C160">
            <v>206915011</v>
          </cell>
          <cell r="D160" t="str">
            <v>arnonsub</v>
          </cell>
          <cell r="E160" t="str">
            <v xml:space="preserve">NSUBUGA ARNOLD AMOS </v>
          </cell>
          <cell r="F160" t="str">
            <v>Temporary</v>
          </cell>
          <cell r="G160" t="str">
            <v>UAE</v>
          </cell>
          <cell r="H160" t="str">
            <v>AUH1</v>
          </cell>
          <cell r="I160" t="str">
            <v>FC</v>
          </cell>
          <cell r="J160">
            <v>1299</v>
          </cell>
          <cell r="K160" t="str">
            <v>Day Shift</v>
          </cell>
          <cell r="L160" t="str">
            <v>NA</v>
          </cell>
          <cell r="M160" t="str">
            <v>Monday</v>
          </cell>
          <cell r="N160" t="str">
            <v>Tuesday</v>
          </cell>
          <cell r="O160" t="str">
            <v>Warehouse Associate 24M</v>
          </cell>
          <cell r="P160" t="str">
            <v>CRET</v>
          </cell>
          <cell r="Q160" t="str">
            <v>Direct</v>
          </cell>
          <cell r="R160" t="str">
            <v>Dulsco</v>
          </cell>
          <cell r="S160" t="str">
            <v>bavameer</v>
          </cell>
          <cell r="T160" t="str">
            <v>Meera,Bava Bahrudeen</v>
          </cell>
          <cell r="U160" t="str">
            <v>Non-Critical</v>
          </cell>
          <cell r="W160">
            <v>46048</v>
          </cell>
          <cell r="X160" t="str">
            <v>Customer Returns</v>
          </cell>
          <cell r="Y160" t="str">
            <v>May</v>
          </cell>
          <cell r="Z160" t="str">
            <v>9 Hours</v>
          </cell>
          <cell r="AA160" t="str">
            <v>Male</v>
          </cell>
          <cell r="AC160">
            <v>99</v>
          </cell>
          <cell r="AD160">
            <v>46778</v>
          </cell>
          <cell r="AE160" t="str">
            <v>Dulsco Al Razeen Camp Abu Dubai</v>
          </cell>
          <cell r="AF160" t="str">
            <v xml:space="preserve">568787872    </v>
          </cell>
          <cell r="AG160" t="str">
            <v>nsubugaarnold@gmail.com</v>
          </cell>
          <cell r="AH160" t="str">
            <v xml:space="preserve">UGANDA </v>
          </cell>
          <cell r="AI160" t="str">
            <v>Non-Muslim</v>
          </cell>
        </row>
        <row r="161">
          <cell r="C161">
            <v>203850788</v>
          </cell>
          <cell r="D161" t="str">
            <v>nurenisd</v>
          </cell>
          <cell r="E161" t="str">
            <v>NureniSalifu</v>
          </cell>
          <cell r="F161" t="str">
            <v>Temporary</v>
          </cell>
          <cell r="G161" t="str">
            <v>UAE</v>
          </cell>
          <cell r="H161" t="str">
            <v>AUH1</v>
          </cell>
          <cell r="I161" t="str">
            <v>FC</v>
          </cell>
          <cell r="J161">
            <v>1299</v>
          </cell>
          <cell r="K161" t="str">
            <v>Night Shift</v>
          </cell>
          <cell r="L161" t="str">
            <v>NA</v>
          </cell>
          <cell r="M161" t="str">
            <v>Tuesday</v>
          </cell>
          <cell r="N161" t="str">
            <v>Wednesday</v>
          </cell>
          <cell r="O161" t="str">
            <v>Warehouse Associate 12M</v>
          </cell>
          <cell r="P161" t="str">
            <v>CRET</v>
          </cell>
          <cell r="Q161" t="str">
            <v>Direct</v>
          </cell>
          <cell r="R161" t="str">
            <v>Fastlink</v>
          </cell>
          <cell r="S161" t="str">
            <v>bavameer</v>
          </cell>
          <cell r="T161" t="str">
            <v>Meera,Bava Bahrudeen</v>
          </cell>
          <cell r="U161" t="str">
            <v>Critical</v>
          </cell>
          <cell r="W161">
            <v>45524</v>
          </cell>
          <cell r="X161" t="str">
            <v>Customer Returns</v>
          </cell>
          <cell r="Y161" t="str">
            <v>May</v>
          </cell>
          <cell r="Z161" t="str">
            <v>9 Hours</v>
          </cell>
          <cell r="AA161" t="str">
            <v>Male</v>
          </cell>
          <cell r="AB161" t="str">
            <v>XL</v>
          </cell>
          <cell r="AC161">
            <v>99</v>
          </cell>
          <cell r="AD161">
            <v>45889</v>
          </cell>
          <cell r="AE161" t="str">
            <v>AbuDhabiMall(TouristClubArea)</v>
          </cell>
          <cell r="AF161">
            <v>582254787</v>
          </cell>
          <cell r="AG161" t="str">
            <v>salifunureni@gmail.com</v>
          </cell>
          <cell r="AH161" t="str">
            <v>Ghana</v>
          </cell>
          <cell r="AI161" t="str">
            <v>Muslim</v>
          </cell>
        </row>
        <row r="162">
          <cell r="C162">
            <v>206873785</v>
          </cell>
          <cell r="D162" t="str">
            <v>ocpjohnc</v>
          </cell>
          <cell r="E162" t="str">
            <v>OCHOM JOHN CHARLES</v>
          </cell>
          <cell r="F162" t="str">
            <v>Temporary</v>
          </cell>
          <cell r="G162" t="str">
            <v>UAE</v>
          </cell>
          <cell r="H162" t="str">
            <v>AUH1</v>
          </cell>
          <cell r="I162" t="str">
            <v>FC</v>
          </cell>
          <cell r="J162">
            <v>1299</v>
          </cell>
          <cell r="K162" t="str">
            <v>Night Shift</v>
          </cell>
          <cell r="L162" t="str">
            <v>NA</v>
          </cell>
          <cell r="M162" t="str">
            <v>Tuesday</v>
          </cell>
          <cell r="N162" t="str">
            <v>Wednesday</v>
          </cell>
          <cell r="O162" t="str">
            <v>Warehouse Associate 8W</v>
          </cell>
          <cell r="P162" t="str">
            <v>CRET</v>
          </cell>
          <cell r="Q162" t="str">
            <v>Direct</v>
          </cell>
          <cell r="R162" t="str">
            <v>Dulsco</v>
          </cell>
          <cell r="S162" t="str">
            <v>bavameer</v>
          </cell>
          <cell r="T162" t="str">
            <v>Meera,Bava Bahrudeen</v>
          </cell>
          <cell r="U162" t="str">
            <v>Non-Critical</v>
          </cell>
          <cell r="W162">
            <v>46020</v>
          </cell>
          <cell r="X162" t="str">
            <v>Customer Returns</v>
          </cell>
          <cell r="Y162" t="str">
            <v>June</v>
          </cell>
          <cell r="Z162" t="str">
            <v xml:space="preserve">9 Hours </v>
          </cell>
          <cell r="AA162" t="str">
            <v>Male</v>
          </cell>
          <cell r="AC162">
            <v>99</v>
          </cell>
          <cell r="AE162" t="str">
            <v>Dulsco Al Razeen Camp Abu Dubai</v>
          </cell>
          <cell r="AF162">
            <v>564281109</v>
          </cell>
          <cell r="AG162" t="str">
            <v>ochomchalres05@gmail.com</v>
          </cell>
          <cell r="AH162" t="str">
            <v>UGANDA</v>
          </cell>
          <cell r="AI162">
            <v>0</v>
          </cell>
        </row>
        <row r="163">
          <cell r="C163">
            <v>204319468</v>
          </cell>
          <cell r="D163" t="str">
            <v>onacisbr</v>
          </cell>
          <cell r="E163" t="str">
            <v>OnacisBrew</v>
          </cell>
          <cell r="F163" t="str">
            <v>Temporary</v>
          </cell>
          <cell r="G163" t="str">
            <v>UAE</v>
          </cell>
          <cell r="H163" t="str">
            <v>AUH1</v>
          </cell>
          <cell r="I163" t="str">
            <v>FC</v>
          </cell>
          <cell r="J163">
            <v>1299</v>
          </cell>
          <cell r="K163" t="str">
            <v>Day Shift</v>
          </cell>
          <cell r="L163" t="str">
            <v>NA</v>
          </cell>
          <cell r="M163" t="str">
            <v>Monday</v>
          </cell>
          <cell r="N163" t="str">
            <v>Tuesday</v>
          </cell>
          <cell r="O163" t="str">
            <v>Warehouse Associate 24M</v>
          </cell>
          <cell r="P163" t="str">
            <v>CRET</v>
          </cell>
          <cell r="Q163" t="str">
            <v>Direct</v>
          </cell>
          <cell r="R163" t="str">
            <v>Quesscorp</v>
          </cell>
          <cell r="S163" t="str">
            <v>bavameer</v>
          </cell>
          <cell r="T163" t="str">
            <v>Meera,Bava Bahrudeen</v>
          </cell>
          <cell r="U163" t="str">
            <v>Non-Critical</v>
          </cell>
          <cell r="W163">
            <v>45589</v>
          </cell>
          <cell r="X163" t="str">
            <v>Customer Returns</v>
          </cell>
          <cell r="Y163" t="str">
            <v>September</v>
          </cell>
          <cell r="Z163" t="str">
            <v>9 Hours</v>
          </cell>
          <cell r="AA163" t="str">
            <v>Male</v>
          </cell>
          <cell r="AB163" t="str">
            <v>L</v>
          </cell>
          <cell r="AC163">
            <v>99</v>
          </cell>
          <cell r="AD163">
            <v>46319</v>
          </cell>
          <cell r="AE163" t="str">
            <v>FilliCafé(AirPortRd)</v>
          </cell>
          <cell r="AF163">
            <v>506731024</v>
          </cell>
          <cell r="AG163" t="str">
            <v>jaysonkellygenius77@gmail.com</v>
          </cell>
          <cell r="AH163" t="str">
            <v>Ghana</v>
          </cell>
          <cell r="AI163" t="str">
            <v>Non-Muslim</v>
          </cell>
        </row>
        <row r="164">
          <cell r="C164">
            <v>204868856</v>
          </cell>
          <cell r="D164" t="str">
            <v>otooemml</v>
          </cell>
          <cell r="E164" t="str">
            <v>Otoo,Emmanuel</v>
          </cell>
          <cell r="F164" t="str">
            <v>Temporary</v>
          </cell>
          <cell r="G164" t="str">
            <v>UAE</v>
          </cell>
          <cell r="H164" t="str">
            <v>AUH1</v>
          </cell>
          <cell r="I164" t="str">
            <v>FC</v>
          </cell>
          <cell r="J164">
            <v>1299</v>
          </cell>
          <cell r="K164" t="str">
            <v>Night Shift</v>
          </cell>
          <cell r="L164" t="str">
            <v>NA</v>
          </cell>
          <cell r="M164" t="str">
            <v>Thursday</v>
          </cell>
          <cell r="N164" t="str">
            <v>Friday</v>
          </cell>
          <cell r="O164" t="str">
            <v>Warehouse Associate 8W</v>
          </cell>
          <cell r="P164" t="str">
            <v>CRET</v>
          </cell>
          <cell r="Q164" t="str">
            <v>Direct</v>
          </cell>
          <cell r="R164" t="str">
            <v>Quesscorp</v>
          </cell>
          <cell r="S164" t="str">
            <v>bavameer</v>
          </cell>
          <cell r="T164" t="str">
            <v>Meera,Bava Bahrudeen</v>
          </cell>
          <cell r="U164" t="str">
            <v>Non-Critical</v>
          </cell>
          <cell r="W164">
            <v>45691</v>
          </cell>
          <cell r="X164" t="str">
            <v>Customer Returns</v>
          </cell>
          <cell r="Y164" t="str">
            <v>September</v>
          </cell>
          <cell r="Z164" t="str">
            <v>9 Hours</v>
          </cell>
          <cell r="AA164" t="str">
            <v>Male</v>
          </cell>
          <cell r="AB164" t="str">
            <v>XL</v>
          </cell>
          <cell r="AC164">
            <v>99</v>
          </cell>
          <cell r="AD164">
            <v>45747</v>
          </cell>
          <cell r="AE164" t="str">
            <v>AlSalamaHospital(TouristClubArea)</v>
          </cell>
          <cell r="AF164">
            <v>544589942</v>
          </cell>
          <cell r="AG164" t="str">
            <v>otooe4475@gmail.com</v>
          </cell>
          <cell r="AH164" t="str">
            <v>Ghana</v>
          </cell>
          <cell r="AI164" t="str">
            <v>Non-Muslim</v>
          </cell>
        </row>
        <row r="165">
          <cell r="C165">
            <v>206953812</v>
          </cell>
          <cell r="D165" t="str">
            <v>magepaul</v>
          </cell>
          <cell r="E165" t="str">
            <v>Paul Magembe</v>
          </cell>
          <cell r="F165" t="str">
            <v>Temporary</v>
          </cell>
          <cell r="G165" t="str">
            <v>UAE</v>
          </cell>
          <cell r="H165" t="str">
            <v>AUH1</v>
          </cell>
          <cell r="I165" t="str">
            <v>FC</v>
          </cell>
          <cell r="J165">
            <v>1299</v>
          </cell>
          <cell r="K165" t="str">
            <v>Day Shift</v>
          </cell>
          <cell r="L165" t="str">
            <v>NA</v>
          </cell>
          <cell r="M165" t="str">
            <v>Thursday</v>
          </cell>
          <cell r="N165" t="str">
            <v>Friday</v>
          </cell>
          <cell r="O165" t="str">
            <v>Warehouse Associate 8W</v>
          </cell>
          <cell r="P165" t="str">
            <v>CRET</v>
          </cell>
          <cell r="Q165" t="str">
            <v>Direct</v>
          </cell>
          <cell r="R165" t="str">
            <v>Dulsco</v>
          </cell>
          <cell r="S165" t="str">
            <v>bavameer</v>
          </cell>
          <cell r="T165" t="str">
            <v>Meera,Bava Bahrudeen</v>
          </cell>
          <cell r="U165" t="str">
            <v>Non-Critical</v>
          </cell>
          <cell r="W165">
            <v>46048</v>
          </cell>
          <cell r="X165" t="str">
            <v>Customer Returns</v>
          </cell>
          <cell r="Y165" t="str">
            <v>October</v>
          </cell>
          <cell r="Z165" t="str">
            <v>9 Hours</v>
          </cell>
          <cell r="AA165" t="str">
            <v>Male</v>
          </cell>
          <cell r="AC165">
            <v>99</v>
          </cell>
          <cell r="AD165">
            <v>46778</v>
          </cell>
          <cell r="AE165" t="str">
            <v>Dulsco Al Razeen Camp Abu Dubai</v>
          </cell>
          <cell r="AF165" t="str">
            <v xml:space="preserve">543828292    </v>
          </cell>
          <cell r="AG165" t="str">
            <v>magemepaul025@gmail.com</v>
          </cell>
          <cell r="AH165" t="str">
            <v xml:space="preserve">UGANDA </v>
          </cell>
          <cell r="AI165" t="str">
            <v>Non-Muslim</v>
          </cell>
        </row>
        <row r="166">
          <cell r="C166">
            <v>205495602</v>
          </cell>
          <cell r="D166" t="str">
            <v>pechikoz</v>
          </cell>
          <cell r="E166" t="str">
            <v>PeterMwakuniChikodza</v>
          </cell>
          <cell r="F166" t="str">
            <v>Temporary</v>
          </cell>
          <cell r="G166" t="str">
            <v>UAE</v>
          </cell>
          <cell r="H166" t="str">
            <v>AUH1</v>
          </cell>
          <cell r="I166" t="str">
            <v>FC</v>
          </cell>
          <cell r="J166">
            <v>1299</v>
          </cell>
          <cell r="K166" t="str">
            <v>Day Shift</v>
          </cell>
          <cell r="L166" t="str">
            <v>NA</v>
          </cell>
          <cell r="M166" t="str">
            <v>Friday</v>
          </cell>
          <cell r="N166" t="str">
            <v>Saturday</v>
          </cell>
          <cell r="O166" t="str">
            <v>Warehouse Associate 8W</v>
          </cell>
          <cell r="P166" t="str">
            <v>CRET</v>
          </cell>
          <cell r="Q166" t="str">
            <v>Direct</v>
          </cell>
          <cell r="R166" t="str">
            <v>EFS</v>
          </cell>
          <cell r="S166" t="str">
            <v>bavameer</v>
          </cell>
          <cell r="T166" t="str">
            <v>Meera,Bava Bahrudeen</v>
          </cell>
          <cell r="U166" t="str">
            <v>Non-Critical</v>
          </cell>
          <cell r="W166">
            <v>45831</v>
          </cell>
          <cell r="X166" t="str">
            <v>Customer Returns</v>
          </cell>
          <cell r="Y166" t="str">
            <v>May</v>
          </cell>
          <cell r="Z166" t="str">
            <v>9 Hours</v>
          </cell>
          <cell r="AA166" t="str">
            <v>Male</v>
          </cell>
          <cell r="AB166" t="str">
            <v>S</v>
          </cell>
          <cell r="AC166">
            <v>99</v>
          </cell>
          <cell r="AD166">
            <v>45887</v>
          </cell>
          <cell r="AH166" t="str">
            <v>Kenya</v>
          </cell>
          <cell r="AI166" t="str">
            <v>Non-Muslim</v>
          </cell>
        </row>
        <row r="167">
          <cell r="C167">
            <v>204299909</v>
          </cell>
          <cell r="D167" t="str">
            <v>bpetenti</v>
          </cell>
          <cell r="E167" t="str">
            <v>PeterNti</v>
          </cell>
          <cell r="F167" t="str">
            <v>Temporary</v>
          </cell>
          <cell r="G167" t="str">
            <v>UAE</v>
          </cell>
          <cell r="H167" t="str">
            <v>AUH1</v>
          </cell>
          <cell r="I167" t="str">
            <v>FC</v>
          </cell>
          <cell r="J167">
            <v>1299</v>
          </cell>
          <cell r="K167" t="str">
            <v>Day Shift</v>
          </cell>
          <cell r="L167" t="str">
            <v>NA</v>
          </cell>
          <cell r="M167" t="str">
            <v>Saturday</v>
          </cell>
          <cell r="N167" t="str">
            <v>Sunday</v>
          </cell>
          <cell r="O167" t="str">
            <v>Warehouse Associate 24M</v>
          </cell>
          <cell r="P167" t="str">
            <v>CRET</v>
          </cell>
          <cell r="Q167" t="str">
            <v>Direct</v>
          </cell>
          <cell r="R167" t="str">
            <v>Quesscorp</v>
          </cell>
          <cell r="S167" t="str">
            <v>bavameer</v>
          </cell>
          <cell r="T167" t="str">
            <v>Meera,Bava Bahrudeen</v>
          </cell>
          <cell r="U167" t="str">
            <v>Non-Critical</v>
          </cell>
          <cell r="W167">
            <v>45589</v>
          </cell>
          <cell r="X167" t="str">
            <v>Customer Returns</v>
          </cell>
          <cell r="Y167" t="str">
            <v>June</v>
          </cell>
          <cell r="Z167" t="str">
            <v>9 Hours</v>
          </cell>
          <cell r="AA167" t="str">
            <v>Male</v>
          </cell>
          <cell r="AB167" t="str">
            <v>2XL</v>
          </cell>
          <cell r="AC167">
            <v>99</v>
          </cell>
          <cell r="AD167">
            <v>46319</v>
          </cell>
          <cell r="AE167" t="str">
            <v>ShinningTower(Khalidiyah)</v>
          </cell>
          <cell r="AF167">
            <v>564239883</v>
          </cell>
          <cell r="AG167" t="str">
            <v>ntipeter444@gmail.com</v>
          </cell>
          <cell r="AH167" t="str">
            <v>Ghana</v>
          </cell>
          <cell r="AI167" t="str">
            <v>Non-Muslim</v>
          </cell>
        </row>
        <row r="168">
          <cell r="C168">
            <v>203850935</v>
          </cell>
          <cell r="D168" t="str">
            <v>phumuzin</v>
          </cell>
          <cell r="E168" t="str">
            <v>PhumuzileNdlovu</v>
          </cell>
          <cell r="F168" t="str">
            <v>Temporary</v>
          </cell>
          <cell r="G168" t="str">
            <v>UAE</v>
          </cell>
          <cell r="H168" t="str">
            <v>AUH1</v>
          </cell>
          <cell r="I168" t="str">
            <v>FC</v>
          </cell>
          <cell r="J168">
            <v>1299</v>
          </cell>
          <cell r="K168" t="str">
            <v>Day Shift</v>
          </cell>
          <cell r="L168" t="str">
            <v>NA</v>
          </cell>
          <cell r="M168" t="str">
            <v>Saturday</v>
          </cell>
          <cell r="N168" t="str">
            <v>Sunday</v>
          </cell>
          <cell r="O168" t="str">
            <v>Warehouse Associate 12M</v>
          </cell>
          <cell r="P168" t="str">
            <v>CRET</v>
          </cell>
          <cell r="Q168" t="str">
            <v>Direct</v>
          </cell>
          <cell r="R168" t="str">
            <v>Fastlink</v>
          </cell>
          <cell r="S168" t="str">
            <v>bavameer</v>
          </cell>
          <cell r="T168" t="str">
            <v>Meera,Bava Bahrudeen</v>
          </cell>
          <cell r="U168" t="str">
            <v>Non-Critical</v>
          </cell>
          <cell r="W168">
            <v>45524</v>
          </cell>
          <cell r="X168" t="str">
            <v>Customer Returns</v>
          </cell>
          <cell r="Y168" t="str">
            <v>May</v>
          </cell>
          <cell r="Z168" t="str">
            <v>9 Hours</v>
          </cell>
          <cell r="AA168" t="str">
            <v>Female</v>
          </cell>
          <cell r="AB168" t="str">
            <v>NA</v>
          </cell>
          <cell r="AC168">
            <v>99</v>
          </cell>
          <cell r="AD168">
            <v>45889</v>
          </cell>
          <cell r="AE168" t="str">
            <v>ShinningTower(Khalidiyah)</v>
          </cell>
          <cell r="AF168">
            <v>561508184</v>
          </cell>
          <cell r="AG168" t="str">
            <v>candicemoyo81@gmail.com</v>
          </cell>
          <cell r="AH168" t="str">
            <v>Zimbabwe</v>
          </cell>
          <cell r="AI168" t="str">
            <v>Non-Muslim</v>
          </cell>
        </row>
        <row r="169">
          <cell r="C169">
            <v>203679325</v>
          </cell>
          <cell r="D169" t="str">
            <v>nyanprin</v>
          </cell>
          <cell r="E169" t="str">
            <v>PrinceNyanson</v>
          </cell>
          <cell r="F169" t="str">
            <v>Temporary</v>
          </cell>
          <cell r="G169" t="str">
            <v>UAE</v>
          </cell>
          <cell r="H169" t="str">
            <v>AUH1</v>
          </cell>
          <cell r="I169" t="str">
            <v>FC</v>
          </cell>
          <cell r="J169">
            <v>1299</v>
          </cell>
          <cell r="K169" t="str">
            <v>Day Shift</v>
          </cell>
          <cell r="L169" t="str">
            <v>NA</v>
          </cell>
          <cell r="M169" t="str">
            <v>Monday</v>
          </cell>
          <cell r="N169" t="str">
            <v>Tuesday</v>
          </cell>
          <cell r="O169" t="str">
            <v>Warehouse Associate 12M</v>
          </cell>
          <cell r="P169" t="str">
            <v>CRET</v>
          </cell>
          <cell r="Q169" t="str">
            <v>Direct</v>
          </cell>
          <cell r="R169" t="str">
            <v>Fastlink</v>
          </cell>
          <cell r="S169" t="str">
            <v>bavameer</v>
          </cell>
          <cell r="T169" t="str">
            <v>Meera,Bava Bahrudeen</v>
          </cell>
          <cell r="U169" t="str">
            <v>Critical</v>
          </cell>
          <cell r="W169">
            <v>45488</v>
          </cell>
          <cell r="X169" t="str">
            <v>Customer Returns</v>
          </cell>
          <cell r="Y169" t="str">
            <v>May</v>
          </cell>
          <cell r="Z169" t="str">
            <v>9 Hours</v>
          </cell>
          <cell r="AA169" t="str">
            <v>Male</v>
          </cell>
          <cell r="AB169" t="str">
            <v>XL</v>
          </cell>
          <cell r="AC169">
            <v>99</v>
          </cell>
          <cell r="AD169">
            <v>45853</v>
          </cell>
          <cell r="AE169" t="str">
            <v>Hamid center</v>
          </cell>
          <cell r="AF169">
            <v>551250860</v>
          </cell>
          <cell r="AG169" t="str">
            <v>jefferymarknyanson@gmail.com</v>
          </cell>
          <cell r="AH169" t="str">
            <v>Ghana</v>
          </cell>
          <cell r="AI169" t="str">
            <v>Non-Muslim</v>
          </cell>
        </row>
        <row r="170">
          <cell r="C170">
            <v>202238249</v>
          </cell>
          <cell r="D170" t="str">
            <v>princeor</v>
          </cell>
          <cell r="E170" t="str">
            <v>PrinceOhenebaJackson</v>
          </cell>
          <cell r="F170" t="str">
            <v>Temporary</v>
          </cell>
          <cell r="G170" t="str">
            <v>UAE</v>
          </cell>
          <cell r="H170" t="str">
            <v>AUH1</v>
          </cell>
          <cell r="I170" t="str">
            <v>FC</v>
          </cell>
          <cell r="J170">
            <v>1299</v>
          </cell>
          <cell r="K170" t="str">
            <v>Day Shift</v>
          </cell>
          <cell r="L170" t="str">
            <v>NA</v>
          </cell>
          <cell r="M170" t="str">
            <v>Sunday</v>
          </cell>
          <cell r="N170" t="str">
            <v>Monday</v>
          </cell>
          <cell r="O170" t="str">
            <v>Warehouse Associate 24M</v>
          </cell>
          <cell r="P170" t="str">
            <v>CRET</v>
          </cell>
          <cell r="Q170" t="str">
            <v>Direct</v>
          </cell>
          <cell r="R170" t="str">
            <v>Quesscorp</v>
          </cell>
          <cell r="S170" t="str">
            <v>bavameer</v>
          </cell>
          <cell r="T170" t="str">
            <v>Meera,Bava Bahrudeen</v>
          </cell>
          <cell r="U170" t="str">
            <v>Non-Critical</v>
          </cell>
          <cell r="W170">
            <v>45586</v>
          </cell>
          <cell r="X170" t="str">
            <v>Customer Returns</v>
          </cell>
          <cell r="Y170" t="str">
            <v>April</v>
          </cell>
          <cell r="Z170" t="str">
            <v>9 Hours</v>
          </cell>
          <cell r="AA170" t="str">
            <v>Male</v>
          </cell>
          <cell r="AB170" t="str">
            <v>2XL</v>
          </cell>
          <cell r="AC170">
            <v>99</v>
          </cell>
          <cell r="AD170">
            <v>46316</v>
          </cell>
          <cell r="AE170" t="str">
            <v>ShinningTower(Khalidiyah)</v>
          </cell>
          <cell r="AF170">
            <v>564266279</v>
          </cell>
          <cell r="AG170" t="str">
            <v>obenebajackson874@gmail.com</v>
          </cell>
          <cell r="AH170" t="str">
            <v>Ghana</v>
          </cell>
          <cell r="AI170" t="str">
            <v>Non-Muslim</v>
          </cell>
        </row>
        <row r="171">
          <cell r="C171">
            <v>102207652</v>
          </cell>
          <cell r="D171" t="str">
            <v>RVEETIL</v>
          </cell>
          <cell r="E171" t="str">
            <v>RafeekTheruvathVeettil</v>
          </cell>
          <cell r="F171" t="str">
            <v>Regular</v>
          </cell>
          <cell r="G171" t="str">
            <v>UAE</v>
          </cell>
          <cell r="H171" t="str">
            <v>AUH1</v>
          </cell>
          <cell r="I171" t="str">
            <v>FC</v>
          </cell>
          <cell r="J171">
            <v>1299</v>
          </cell>
          <cell r="K171" t="str">
            <v>Night Shift</v>
          </cell>
          <cell r="L171" t="str">
            <v>NA</v>
          </cell>
          <cell r="M171" t="str">
            <v>Thursday</v>
          </cell>
          <cell r="N171" t="str">
            <v>Friday</v>
          </cell>
          <cell r="O171" t="str">
            <v>FC Associate I</v>
          </cell>
          <cell r="P171" t="str">
            <v>CRET</v>
          </cell>
          <cell r="Q171" t="str">
            <v>Direct</v>
          </cell>
          <cell r="R171" t="str">
            <v>Blue Badge</v>
          </cell>
          <cell r="S171" t="str">
            <v>aanso</v>
          </cell>
          <cell r="T171" t="str">
            <v>Sohail,Anis</v>
          </cell>
          <cell r="U171" t="str">
            <v>Critical</v>
          </cell>
          <cell r="W171">
            <v>42868</v>
          </cell>
          <cell r="X171" t="str">
            <v>Customer Returns</v>
          </cell>
          <cell r="Y171" t="str">
            <v>February</v>
          </cell>
          <cell r="Z171" t="str">
            <v>9 Hours</v>
          </cell>
          <cell r="AA171" t="str">
            <v>Male</v>
          </cell>
          <cell r="AB171" t="str">
            <v>XL</v>
          </cell>
          <cell r="AC171">
            <v>1</v>
          </cell>
          <cell r="AE171" t="str">
            <v>Shabiya 10 Bus stop (Near Cake Gallery)</v>
          </cell>
          <cell r="AF171">
            <v>502909988</v>
          </cell>
          <cell r="AG171" t="e">
            <v>#N/A</v>
          </cell>
          <cell r="AH171" t="str">
            <v>India</v>
          </cell>
          <cell r="AI171" t="str">
            <v>Muslim</v>
          </cell>
        </row>
        <row r="172">
          <cell r="C172">
            <v>203813085</v>
          </cell>
          <cell r="D172" t="str">
            <v>rahanraj</v>
          </cell>
          <cell r="E172" t="str">
            <v>RAHANRAJRAJEEVAN</v>
          </cell>
          <cell r="F172" t="str">
            <v>Temporary</v>
          </cell>
          <cell r="G172" t="str">
            <v>UAE</v>
          </cell>
          <cell r="H172" t="str">
            <v>AUH1</v>
          </cell>
          <cell r="I172" t="str">
            <v>FC</v>
          </cell>
          <cell r="J172">
            <v>1299</v>
          </cell>
          <cell r="K172" t="str">
            <v>Day Shift</v>
          </cell>
          <cell r="L172" t="str">
            <v>NA</v>
          </cell>
          <cell r="M172" t="str">
            <v>Monday</v>
          </cell>
          <cell r="N172" t="str">
            <v>Tuesday</v>
          </cell>
          <cell r="O172" t="str">
            <v>Warehouse Associate 24M</v>
          </cell>
          <cell r="P172" t="str">
            <v>CRET</v>
          </cell>
          <cell r="Q172" t="str">
            <v>Direct</v>
          </cell>
          <cell r="R172" t="str">
            <v>Adecco</v>
          </cell>
          <cell r="S172" t="str">
            <v>bavameer</v>
          </cell>
          <cell r="T172" t="str">
            <v>Meera,Bava Bahrudeen</v>
          </cell>
          <cell r="U172" t="str">
            <v>Non-Critical</v>
          </cell>
          <cell r="W172">
            <v>45517</v>
          </cell>
          <cell r="X172" t="str">
            <v>Customer Returns</v>
          </cell>
          <cell r="Y172" t="str">
            <v>October</v>
          </cell>
          <cell r="Z172" t="str">
            <v>9 Hours</v>
          </cell>
          <cell r="AA172" t="str">
            <v>Male</v>
          </cell>
          <cell r="AB172" t="str">
            <v>M</v>
          </cell>
          <cell r="AC172">
            <v>99</v>
          </cell>
          <cell r="AD172">
            <v>46247</v>
          </cell>
          <cell r="AE172" t="str">
            <v>Shabiya 12  Bus Stop (Near Malabar Gold And Diamond)</v>
          </cell>
          <cell r="AF172">
            <v>547140955</v>
          </cell>
          <cell r="AG172" t="str">
            <v>itsrahanrajoff7@gmail.com</v>
          </cell>
          <cell r="AH172" t="str">
            <v>India</v>
          </cell>
          <cell r="AI172" t="str">
            <v>Non-Muslim</v>
          </cell>
        </row>
        <row r="173">
          <cell r="C173">
            <v>206875145</v>
          </cell>
          <cell r="D173" t="str">
            <v>zinrakib</v>
          </cell>
          <cell r="E173" t="str">
            <v>RAKIB ZINGIRA</v>
          </cell>
          <cell r="F173" t="str">
            <v>Temporary</v>
          </cell>
          <cell r="G173" t="str">
            <v>UAE</v>
          </cell>
          <cell r="H173" t="str">
            <v>AUH1</v>
          </cell>
          <cell r="I173" t="str">
            <v>FC</v>
          </cell>
          <cell r="J173">
            <v>1299</v>
          </cell>
          <cell r="K173" t="str">
            <v>Day Shift</v>
          </cell>
          <cell r="L173" t="str">
            <v>NA</v>
          </cell>
          <cell r="M173" t="str">
            <v>Monday</v>
          </cell>
          <cell r="N173" t="str">
            <v>Tuesday</v>
          </cell>
          <cell r="O173" t="str">
            <v>Warehouse Associate 8W</v>
          </cell>
          <cell r="P173" t="str">
            <v>CRET</v>
          </cell>
          <cell r="Q173" t="str">
            <v>Direct</v>
          </cell>
          <cell r="R173" t="str">
            <v>Dulsco</v>
          </cell>
          <cell r="S173" t="str">
            <v>bavameer</v>
          </cell>
          <cell r="T173" t="str">
            <v>Meera,Bava Bahrudeen</v>
          </cell>
          <cell r="U173" t="str">
            <v>Non-Critical</v>
          </cell>
          <cell r="W173">
            <v>46020</v>
          </cell>
          <cell r="X173" t="str">
            <v>Customer Returns</v>
          </cell>
          <cell r="Y173" t="str">
            <v>December</v>
          </cell>
          <cell r="Z173" t="str">
            <v xml:space="preserve">9 Hours </v>
          </cell>
          <cell r="AA173" t="str">
            <v>Male</v>
          </cell>
          <cell r="AC173">
            <v>99</v>
          </cell>
          <cell r="AE173" t="str">
            <v>Dulsco Al Razeen Camp Abu Dubai</v>
          </cell>
          <cell r="AF173">
            <v>589796545</v>
          </cell>
          <cell r="AG173" t="str">
            <v>rakibzingira@gmail.com</v>
          </cell>
          <cell r="AH173" t="str">
            <v>UGANDA</v>
          </cell>
          <cell r="AI173">
            <v>0</v>
          </cell>
        </row>
        <row r="174">
          <cell r="C174">
            <v>206136724</v>
          </cell>
          <cell r="D174" t="str">
            <v>musahrap</v>
          </cell>
          <cell r="E174" t="str">
            <v>RaphaelMusah</v>
          </cell>
          <cell r="F174" t="str">
            <v>Temporary</v>
          </cell>
          <cell r="G174" t="str">
            <v>UAE</v>
          </cell>
          <cell r="H174" t="str">
            <v>AUH1</v>
          </cell>
          <cell r="I174" t="str">
            <v>FC</v>
          </cell>
          <cell r="J174">
            <v>1299</v>
          </cell>
          <cell r="K174" t="str">
            <v>Day Shift</v>
          </cell>
          <cell r="L174" t="str">
            <v>NA</v>
          </cell>
          <cell r="M174" t="str">
            <v>Monday</v>
          </cell>
          <cell r="N174" t="str">
            <v>Tuesday</v>
          </cell>
          <cell r="O174" t="str">
            <v>Warehouse Associate 8W</v>
          </cell>
          <cell r="P174" t="str">
            <v>CRET</v>
          </cell>
          <cell r="Q174" t="str">
            <v>Direct</v>
          </cell>
          <cell r="R174" t="str">
            <v>Fastlink</v>
          </cell>
          <cell r="S174" t="str">
            <v>bavameer</v>
          </cell>
          <cell r="T174" t="str">
            <v>Meera,Bava Bahrudeen</v>
          </cell>
          <cell r="W174">
            <v>45932</v>
          </cell>
          <cell r="X174" t="str">
            <v>Customer Returns</v>
          </cell>
          <cell r="Y174" t="str">
            <v>October</v>
          </cell>
          <cell r="Z174" t="str">
            <v>9 Hours</v>
          </cell>
          <cell r="AA174" t="str">
            <v>Male</v>
          </cell>
          <cell r="AB174" t="str">
            <v>NA</v>
          </cell>
          <cell r="AC174">
            <v>99</v>
          </cell>
          <cell r="AD174">
            <v>45992</v>
          </cell>
          <cell r="AH174" t="str">
            <v>Ghana</v>
          </cell>
          <cell r="AI174" t="str">
            <v>Muslim</v>
          </cell>
        </row>
        <row r="175">
          <cell r="C175">
            <v>204329123</v>
          </cell>
          <cell r="D175" t="str">
            <v>ribnyame</v>
          </cell>
          <cell r="E175" t="str">
            <v>RichmondNyame</v>
          </cell>
          <cell r="F175" t="str">
            <v>Temporary</v>
          </cell>
          <cell r="G175" t="str">
            <v>UAE</v>
          </cell>
          <cell r="H175" t="str">
            <v>AUH1</v>
          </cell>
          <cell r="I175" t="str">
            <v>FC</v>
          </cell>
          <cell r="J175">
            <v>1299</v>
          </cell>
          <cell r="K175" t="str">
            <v>Night Shift</v>
          </cell>
          <cell r="L175" t="str">
            <v>NA</v>
          </cell>
          <cell r="M175" t="str">
            <v>Saturday</v>
          </cell>
          <cell r="N175" t="str">
            <v>Sunday</v>
          </cell>
          <cell r="O175" t="str">
            <v>Warehouse Associate 24M</v>
          </cell>
          <cell r="P175" t="str">
            <v>CRET</v>
          </cell>
          <cell r="Q175" t="str">
            <v>Direct</v>
          </cell>
          <cell r="R175" t="str">
            <v>Quesscorp</v>
          </cell>
          <cell r="S175" t="str">
            <v>bavameer</v>
          </cell>
          <cell r="T175" t="str">
            <v>Meera,Bava Bahrudeen</v>
          </cell>
          <cell r="U175" t="str">
            <v>Non-Critical</v>
          </cell>
          <cell r="W175">
            <v>45589</v>
          </cell>
          <cell r="X175" t="str">
            <v>Customer Returns</v>
          </cell>
          <cell r="Y175" t="str">
            <v>June</v>
          </cell>
          <cell r="Z175" t="str">
            <v>9 Hours</v>
          </cell>
          <cell r="AA175" t="str">
            <v>Male</v>
          </cell>
          <cell r="AB175" t="str">
            <v>L</v>
          </cell>
          <cell r="AC175">
            <v>99</v>
          </cell>
          <cell r="AD175">
            <v>46319</v>
          </cell>
          <cell r="AE175" t="str">
            <v>AlSalamaHospital(TouristClubArea)</v>
          </cell>
          <cell r="AF175">
            <v>557880795</v>
          </cell>
          <cell r="AG175" t="str">
            <v>bellinghamnanaagyei@gmail.com</v>
          </cell>
          <cell r="AH175" t="str">
            <v>Ghana</v>
          </cell>
          <cell r="AI175" t="str">
            <v>Non-Muslim</v>
          </cell>
        </row>
        <row r="176">
          <cell r="C176">
            <v>206851163</v>
          </cell>
          <cell r="D176" t="str">
            <v>roberkig</v>
          </cell>
          <cell r="E176" t="str">
            <v>ROBERT KIGGUNDU</v>
          </cell>
          <cell r="F176" t="str">
            <v>Temporary</v>
          </cell>
          <cell r="G176" t="str">
            <v>UAE</v>
          </cell>
          <cell r="H176" t="str">
            <v>AUH1</v>
          </cell>
          <cell r="I176" t="str">
            <v>FC</v>
          </cell>
          <cell r="J176">
            <v>1299</v>
          </cell>
          <cell r="K176" t="str">
            <v>Day Shift</v>
          </cell>
          <cell r="L176" t="str">
            <v>NA</v>
          </cell>
          <cell r="M176" t="str">
            <v>Wednesday</v>
          </cell>
          <cell r="N176" t="str">
            <v>Thursday</v>
          </cell>
          <cell r="O176" t="str">
            <v>Warehouse Associate 8W</v>
          </cell>
          <cell r="P176" t="str">
            <v>CRET</v>
          </cell>
          <cell r="Q176" t="str">
            <v>Direct</v>
          </cell>
          <cell r="R176" t="str">
            <v>Dulsco</v>
          </cell>
          <cell r="S176" t="str">
            <v>bavameer</v>
          </cell>
          <cell r="T176" t="str">
            <v>Meera,Bava Bahrudeen</v>
          </cell>
          <cell r="U176" t="str">
            <v>Non-Critical</v>
          </cell>
          <cell r="W176">
            <v>46020</v>
          </cell>
          <cell r="X176" t="str">
            <v>Customer Returns</v>
          </cell>
          <cell r="Y176" t="str">
            <v>October</v>
          </cell>
          <cell r="Z176" t="str">
            <v xml:space="preserve">9 Hours </v>
          </cell>
          <cell r="AA176" t="str">
            <v>Male</v>
          </cell>
          <cell r="AC176">
            <v>99</v>
          </cell>
          <cell r="AE176" t="str">
            <v>Dulsco Al Razeen Camp Abu Dubai</v>
          </cell>
          <cell r="AF176">
            <v>540921680</v>
          </cell>
          <cell r="AG176" t="str">
            <v>sekito@gmail.com</v>
          </cell>
          <cell r="AH176" t="str">
            <v>UGANDA</v>
          </cell>
          <cell r="AI176" t="str">
            <v>Non-Muslim</v>
          </cell>
        </row>
        <row r="177">
          <cell r="C177">
            <v>203469083</v>
          </cell>
          <cell r="D177" t="str">
            <v>jrockson</v>
          </cell>
          <cell r="E177" t="str">
            <v>RocksonAwusiJunior</v>
          </cell>
          <cell r="F177" t="str">
            <v>Temporary</v>
          </cell>
          <cell r="G177" t="str">
            <v>UAE</v>
          </cell>
          <cell r="H177" t="str">
            <v>AUH1</v>
          </cell>
          <cell r="I177" t="str">
            <v>FC</v>
          </cell>
          <cell r="J177">
            <v>1299</v>
          </cell>
          <cell r="K177" t="str">
            <v>Night Shift</v>
          </cell>
          <cell r="L177" t="str">
            <v>NA</v>
          </cell>
          <cell r="M177" t="str">
            <v>Friday</v>
          </cell>
          <cell r="N177" t="str">
            <v>Saturday</v>
          </cell>
          <cell r="O177" t="str">
            <v>Warehouse Associate 12M</v>
          </cell>
          <cell r="P177" t="str">
            <v>CRET</v>
          </cell>
          <cell r="Q177" t="str">
            <v>Direct</v>
          </cell>
          <cell r="R177" t="str">
            <v>Fastlink</v>
          </cell>
          <cell r="S177" t="str">
            <v>bavameer</v>
          </cell>
          <cell r="T177" t="str">
            <v>Meera,Bava Bahrudeen</v>
          </cell>
          <cell r="U177" t="str">
            <v>Critical</v>
          </cell>
          <cell r="W177">
            <v>45456</v>
          </cell>
          <cell r="X177" t="str">
            <v>Customer Returns</v>
          </cell>
          <cell r="Y177" t="str">
            <v>March</v>
          </cell>
          <cell r="Z177" t="str">
            <v>9 Hours</v>
          </cell>
          <cell r="AA177" t="str">
            <v>Male</v>
          </cell>
          <cell r="AB177" t="str">
            <v>M</v>
          </cell>
          <cell r="AC177">
            <v>99</v>
          </cell>
          <cell r="AD177">
            <v>45821</v>
          </cell>
          <cell r="AE177" t="str">
            <v>LifeLineHospital(ElectraStr-MuroorRd)</v>
          </cell>
          <cell r="AF177">
            <v>555606981</v>
          </cell>
          <cell r="AG177" t="str">
            <v>rocksonappaw4@gmail.com</v>
          </cell>
          <cell r="AH177" t="str">
            <v>Ghana</v>
          </cell>
          <cell r="AI177" t="str">
            <v>Non-Muslim</v>
          </cell>
        </row>
        <row r="178">
          <cell r="C178">
            <v>203679326</v>
          </cell>
          <cell r="D178" t="str">
            <v>ruteshun</v>
          </cell>
          <cell r="E178" t="str">
            <v>RuthJacklineEshun</v>
          </cell>
          <cell r="F178" t="str">
            <v>Temporary</v>
          </cell>
          <cell r="G178" t="str">
            <v>UAE</v>
          </cell>
          <cell r="H178" t="str">
            <v>AUH1</v>
          </cell>
          <cell r="I178" t="str">
            <v>FC</v>
          </cell>
          <cell r="J178">
            <v>1299</v>
          </cell>
          <cell r="K178" t="str">
            <v>Day Shift</v>
          </cell>
          <cell r="L178" t="str">
            <v>NA</v>
          </cell>
          <cell r="M178" t="str">
            <v>Saturday</v>
          </cell>
          <cell r="N178" t="str">
            <v>Sunday</v>
          </cell>
          <cell r="O178" t="str">
            <v>Warehouse Associate 12M</v>
          </cell>
          <cell r="P178" t="str">
            <v>CRET</v>
          </cell>
          <cell r="Q178" t="str">
            <v>Direct</v>
          </cell>
          <cell r="R178" t="str">
            <v>Fastlink</v>
          </cell>
          <cell r="S178" t="str">
            <v>bavameer</v>
          </cell>
          <cell r="T178" t="str">
            <v>Meera,Bava Bahrudeen</v>
          </cell>
          <cell r="U178" t="str">
            <v>Non-Critical</v>
          </cell>
          <cell r="W178">
            <v>45488</v>
          </cell>
          <cell r="X178" t="str">
            <v>Customer Returns</v>
          </cell>
          <cell r="Y178" t="str">
            <v>September</v>
          </cell>
          <cell r="Z178" t="str">
            <v>9 Hours</v>
          </cell>
          <cell r="AA178" t="str">
            <v>Female</v>
          </cell>
          <cell r="AB178" t="str">
            <v>M</v>
          </cell>
          <cell r="AC178">
            <v>99</v>
          </cell>
          <cell r="AD178">
            <v>45853</v>
          </cell>
          <cell r="AE178" t="str">
            <v>LifeLineHospital(ElectraStr-MuroorRd)</v>
          </cell>
          <cell r="AF178">
            <v>561905956</v>
          </cell>
          <cell r="AG178" t="str">
            <v>ruthjacklineeshun@gmail.com</v>
          </cell>
          <cell r="AH178" t="str">
            <v>Ghana</v>
          </cell>
          <cell r="AI178" t="str">
            <v>Non-Muslim</v>
          </cell>
        </row>
        <row r="179">
          <cell r="C179">
            <v>205301874</v>
          </cell>
          <cell r="D179" t="str">
            <v>opariyar</v>
          </cell>
          <cell r="E179" t="str">
            <v>SabinaPariyar</v>
          </cell>
          <cell r="F179" t="str">
            <v>Temporary</v>
          </cell>
          <cell r="G179" t="str">
            <v>UAE</v>
          </cell>
          <cell r="H179" t="str">
            <v>AUH1</v>
          </cell>
          <cell r="I179" t="str">
            <v>FC</v>
          </cell>
          <cell r="J179">
            <v>1299</v>
          </cell>
          <cell r="K179" t="str">
            <v>Day Shift</v>
          </cell>
          <cell r="L179" t="str">
            <v>NA</v>
          </cell>
          <cell r="M179" t="str">
            <v>Saturday</v>
          </cell>
          <cell r="N179" t="str">
            <v>Sunday</v>
          </cell>
          <cell r="O179" t="str">
            <v>Warehouse Associate 8W</v>
          </cell>
          <cell r="P179" t="str">
            <v>CRET</v>
          </cell>
          <cell r="Q179" t="str">
            <v>Direct</v>
          </cell>
          <cell r="R179" t="str">
            <v>EFS</v>
          </cell>
          <cell r="S179" t="str">
            <v>bavameer</v>
          </cell>
          <cell r="T179" t="str">
            <v>Meera,Bava Bahrudeen</v>
          </cell>
          <cell r="W179">
            <v>45950</v>
          </cell>
          <cell r="X179" t="str">
            <v>Customer Returns</v>
          </cell>
          <cell r="Y179" t="str">
            <v>September</v>
          </cell>
          <cell r="Z179" t="str">
            <v>9 Hours</v>
          </cell>
          <cell r="AA179" t="str">
            <v>Female</v>
          </cell>
          <cell r="AB179" t="str">
            <v>NA</v>
          </cell>
          <cell r="AC179">
            <v>99</v>
          </cell>
          <cell r="AH179" t="str">
            <v>Nepal</v>
          </cell>
          <cell r="AI179" t="str">
            <v>Non-Muslim</v>
          </cell>
        </row>
        <row r="180">
          <cell r="C180">
            <v>206008708</v>
          </cell>
          <cell r="D180" t="str">
            <v>vsadimoh</v>
          </cell>
          <cell r="E180" t="str">
            <v>SADIQMOHAMMED</v>
          </cell>
          <cell r="F180" t="str">
            <v>Temporary</v>
          </cell>
          <cell r="G180" t="str">
            <v>UAE</v>
          </cell>
          <cell r="H180" t="str">
            <v>AUH1</v>
          </cell>
          <cell r="I180" t="str">
            <v>FC</v>
          </cell>
          <cell r="J180">
            <v>1299</v>
          </cell>
          <cell r="K180" t="str">
            <v>Day Shift</v>
          </cell>
          <cell r="L180" t="str">
            <v>NA</v>
          </cell>
          <cell r="M180" t="str">
            <v>Saturday</v>
          </cell>
          <cell r="N180" t="str">
            <v>Sunday</v>
          </cell>
          <cell r="O180" t="str">
            <v>Warehouse Associate 8W</v>
          </cell>
          <cell r="P180" t="str">
            <v>CRET</v>
          </cell>
          <cell r="Q180" t="str">
            <v>Direct</v>
          </cell>
          <cell r="R180" t="str">
            <v>Fastlink</v>
          </cell>
          <cell r="S180" t="str">
            <v>bavameer</v>
          </cell>
          <cell r="T180" t="str">
            <v>Meera,Bava Bahrudeen</v>
          </cell>
          <cell r="W180">
            <v>45915</v>
          </cell>
          <cell r="X180" t="str">
            <v>Customer Returns</v>
          </cell>
          <cell r="Y180" t="str">
            <v>March</v>
          </cell>
          <cell r="Z180" t="str">
            <v>9 Hours</v>
          </cell>
          <cell r="AA180" t="str">
            <v>Male</v>
          </cell>
          <cell r="AB180" t="str">
            <v>XL</v>
          </cell>
          <cell r="AC180">
            <v>99</v>
          </cell>
          <cell r="AH180" t="str">
            <v>Ghana</v>
          </cell>
          <cell r="AI180" t="str">
            <v>Muslim</v>
          </cell>
        </row>
        <row r="181">
          <cell r="C181">
            <v>206873881</v>
          </cell>
          <cell r="D181" t="str">
            <v>mugwanas</v>
          </cell>
          <cell r="E181" t="str">
            <v>SALIMU MUGWANA</v>
          </cell>
          <cell r="F181" t="str">
            <v>Temporary</v>
          </cell>
          <cell r="G181" t="str">
            <v>UAE</v>
          </cell>
          <cell r="H181" t="str">
            <v>AUH1</v>
          </cell>
          <cell r="I181" t="str">
            <v>FC</v>
          </cell>
          <cell r="J181">
            <v>1299</v>
          </cell>
          <cell r="K181" t="str">
            <v>Day Shift</v>
          </cell>
          <cell r="L181" t="str">
            <v>NA</v>
          </cell>
          <cell r="M181" t="str">
            <v>Saturday</v>
          </cell>
          <cell r="N181" t="str">
            <v>Sunday</v>
          </cell>
          <cell r="O181" t="str">
            <v>Warehouse Associate 8W</v>
          </cell>
          <cell r="P181" t="str">
            <v>CRET</v>
          </cell>
          <cell r="Q181" t="str">
            <v>Direct</v>
          </cell>
          <cell r="R181" t="str">
            <v>Dulsco</v>
          </cell>
          <cell r="S181" t="str">
            <v>bavameer</v>
          </cell>
          <cell r="T181" t="str">
            <v>Meera,Bava Bahrudeen</v>
          </cell>
          <cell r="U181" t="str">
            <v>Non-Critical</v>
          </cell>
          <cell r="W181">
            <v>46020</v>
          </cell>
          <cell r="X181" t="str">
            <v>Customer Returns</v>
          </cell>
          <cell r="Y181" t="str">
            <v>May</v>
          </cell>
          <cell r="Z181" t="str">
            <v xml:space="preserve">9 Hours </v>
          </cell>
          <cell r="AA181" t="str">
            <v>Male</v>
          </cell>
          <cell r="AC181">
            <v>99</v>
          </cell>
          <cell r="AE181" t="str">
            <v>Dulsco Al Razeen Camp Abu Dubai</v>
          </cell>
          <cell r="AF181">
            <v>56583352</v>
          </cell>
          <cell r="AG181" t="str">
            <v>mugwanasalimu@gmail.com</v>
          </cell>
          <cell r="AH181" t="str">
            <v>UGANDA</v>
          </cell>
          <cell r="AI181" t="str">
            <v>Muslim</v>
          </cell>
        </row>
        <row r="182">
          <cell r="C182">
            <v>206175107</v>
          </cell>
          <cell r="D182" t="str">
            <v>mwansamw</v>
          </cell>
          <cell r="E182" t="str">
            <v>SamwelMwangiKamau</v>
          </cell>
          <cell r="F182" t="str">
            <v>Temporary</v>
          </cell>
          <cell r="G182" t="str">
            <v>UAE</v>
          </cell>
          <cell r="H182" t="str">
            <v>AUH1</v>
          </cell>
          <cell r="I182" t="str">
            <v>FC</v>
          </cell>
          <cell r="J182">
            <v>1299</v>
          </cell>
          <cell r="K182" t="str">
            <v>Day Shift</v>
          </cell>
          <cell r="L182" t="str">
            <v>NA</v>
          </cell>
          <cell r="M182" t="str">
            <v>Saturday</v>
          </cell>
          <cell r="N182" t="str">
            <v>Sunday</v>
          </cell>
          <cell r="O182" t="str">
            <v>Warehouse Associate 8W</v>
          </cell>
          <cell r="P182" t="str">
            <v>CRET</v>
          </cell>
          <cell r="Q182" t="str">
            <v>Direct</v>
          </cell>
          <cell r="R182" t="str">
            <v>Fastlink</v>
          </cell>
          <cell r="S182" t="str">
            <v>bavameer</v>
          </cell>
          <cell r="T182" t="str">
            <v>Meera,Bava Bahrudeen</v>
          </cell>
          <cell r="W182">
            <v>45932</v>
          </cell>
          <cell r="X182" t="str">
            <v>Customer Returns</v>
          </cell>
          <cell r="Y182" t="str">
            <v>July</v>
          </cell>
          <cell r="Z182" t="str">
            <v>9 Hours</v>
          </cell>
          <cell r="AA182" t="str">
            <v>Male</v>
          </cell>
          <cell r="AB182" t="str">
            <v>NA</v>
          </cell>
          <cell r="AC182">
            <v>99</v>
          </cell>
          <cell r="AD182">
            <v>45992</v>
          </cell>
          <cell r="AH182" t="str">
            <v>Kenya</v>
          </cell>
          <cell r="AI182" t="str">
            <v>Non-Muslim</v>
          </cell>
        </row>
        <row r="183">
          <cell r="C183">
            <v>203469455</v>
          </cell>
          <cell r="D183" t="str">
            <v>sandrtka</v>
          </cell>
          <cell r="E183" t="str">
            <v>SandrtaNalubegaKasozi</v>
          </cell>
          <cell r="F183" t="str">
            <v>Temporary</v>
          </cell>
          <cell r="G183" t="str">
            <v>UAE</v>
          </cell>
          <cell r="H183" t="str">
            <v>AUH1</v>
          </cell>
          <cell r="I183" t="str">
            <v>FC</v>
          </cell>
          <cell r="J183">
            <v>1299</v>
          </cell>
          <cell r="K183" t="str">
            <v>Night Shift</v>
          </cell>
          <cell r="L183" t="str">
            <v>NA</v>
          </cell>
          <cell r="M183" t="str">
            <v>Wednesday</v>
          </cell>
          <cell r="N183" t="str">
            <v>Thursday</v>
          </cell>
          <cell r="O183" t="str">
            <v>Warehouse Associate 24M</v>
          </cell>
          <cell r="P183" t="str">
            <v>CRET</v>
          </cell>
          <cell r="Q183" t="str">
            <v>Direct</v>
          </cell>
          <cell r="R183" t="str">
            <v>Adecco</v>
          </cell>
          <cell r="S183" t="str">
            <v>bavameer</v>
          </cell>
          <cell r="T183" t="str">
            <v>Meera,Bava Bahrudeen</v>
          </cell>
          <cell r="U183" t="str">
            <v>Non-Critical</v>
          </cell>
          <cell r="W183">
            <v>45456</v>
          </cell>
          <cell r="X183" t="str">
            <v>Customer Returns</v>
          </cell>
          <cell r="Y183" t="str">
            <v>June</v>
          </cell>
          <cell r="Z183" t="str">
            <v>9 Hours</v>
          </cell>
          <cell r="AA183" t="str">
            <v>Female</v>
          </cell>
          <cell r="AB183" t="str">
            <v>L</v>
          </cell>
          <cell r="AC183">
            <v>99</v>
          </cell>
          <cell r="AD183">
            <v>46186</v>
          </cell>
          <cell r="AE183" t="str">
            <v>Burjeel Hospital(Al Najda Str)</v>
          </cell>
          <cell r="AF183">
            <v>558956509</v>
          </cell>
          <cell r="AG183" t="str">
            <v>sandranalubega352@gmail.com</v>
          </cell>
          <cell r="AH183" t="str">
            <v>Uganda</v>
          </cell>
          <cell r="AI183" t="str">
            <v>Non-Muslim</v>
          </cell>
        </row>
        <row r="184">
          <cell r="C184">
            <v>203813088</v>
          </cell>
          <cell r="D184" t="str">
            <v>thosanjq</v>
          </cell>
          <cell r="E184" t="str">
            <v>SANJUTHOMAS</v>
          </cell>
          <cell r="F184" t="str">
            <v>Temporary</v>
          </cell>
          <cell r="G184" t="str">
            <v>UAE</v>
          </cell>
          <cell r="H184" t="str">
            <v>AUH1</v>
          </cell>
          <cell r="I184" t="str">
            <v>FC</v>
          </cell>
          <cell r="J184">
            <v>1299</v>
          </cell>
          <cell r="K184" t="str">
            <v>Night Shift</v>
          </cell>
          <cell r="L184" t="str">
            <v>NA</v>
          </cell>
          <cell r="M184" t="str">
            <v>Monday</v>
          </cell>
          <cell r="N184" t="str">
            <v>Tuesday</v>
          </cell>
          <cell r="O184" t="str">
            <v>Warehouse Associate 24M</v>
          </cell>
          <cell r="P184" t="str">
            <v>CRET</v>
          </cell>
          <cell r="Q184" t="str">
            <v>Direct</v>
          </cell>
          <cell r="R184" t="str">
            <v>Adecco</v>
          </cell>
          <cell r="S184" t="str">
            <v>bavameer</v>
          </cell>
          <cell r="T184" t="str">
            <v>Meera,Bava Bahrudeen</v>
          </cell>
          <cell r="U184" t="str">
            <v>Non-Critical</v>
          </cell>
          <cell r="W184">
            <v>45517</v>
          </cell>
          <cell r="X184" t="str">
            <v>Customer Returns</v>
          </cell>
          <cell r="Y184" t="str">
            <v>October</v>
          </cell>
          <cell r="Z184" t="str">
            <v>9 Hours</v>
          </cell>
          <cell r="AA184" t="str">
            <v>Male</v>
          </cell>
          <cell r="AB184" t="str">
            <v>NA</v>
          </cell>
          <cell r="AC184">
            <v>99</v>
          </cell>
          <cell r="AD184">
            <v>46247</v>
          </cell>
          <cell r="AE184" t="str">
            <v>LifeLineHospital(ElectraStr-MuroorRd)</v>
          </cell>
          <cell r="AF184">
            <v>543770163</v>
          </cell>
          <cell r="AG184" t="str">
            <v>sanjuthomas04@gmail.com</v>
          </cell>
          <cell r="AH184" t="str">
            <v>India</v>
          </cell>
          <cell r="AI184" t="str">
            <v>Non-Muslim</v>
          </cell>
        </row>
        <row r="185">
          <cell r="C185">
            <v>204072320</v>
          </cell>
          <cell r="D185" t="str">
            <v>mosaselv</v>
          </cell>
          <cell r="E185" t="str">
            <v>SELVAK.M.MOSAS</v>
          </cell>
          <cell r="F185" t="str">
            <v>Temporary</v>
          </cell>
          <cell r="G185" t="str">
            <v>UAE</v>
          </cell>
          <cell r="H185" t="str">
            <v>AUH1</v>
          </cell>
          <cell r="I185" t="str">
            <v>FC</v>
          </cell>
          <cell r="J185">
            <v>1299</v>
          </cell>
          <cell r="K185" t="str">
            <v>Night Shift</v>
          </cell>
          <cell r="L185" t="str">
            <v>NA</v>
          </cell>
          <cell r="M185" t="str">
            <v>Wednesday</v>
          </cell>
          <cell r="N185" t="str">
            <v>Thursday</v>
          </cell>
          <cell r="O185" t="str">
            <v>Warehouse Associate 8W</v>
          </cell>
          <cell r="P185" t="str">
            <v>CRET</v>
          </cell>
          <cell r="Q185" t="str">
            <v>Direct</v>
          </cell>
          <cell r="R185" t="str">
            <v>Dulsco</v>
          </cell>
          <cell r="S185" t="str">
            <v>bavameer</v>
          </cell>
          <cell r="T185" t="str">
            <v>Meera,Bava Bahrudeen</v>
          </cell>
          <cell r="U185" t="str">
            <v>Non-Critical</v>
          </cell>
          <cell r="W185">
            <v>45684</v>
          </cell>
          <cell r="X185" t="str">
            <v>Customer Returns</v>
          </cell>
          <cell r="Y185" t="str">
            <v>June</v>
          </cell>
          <cell r="Z185" t="str">
            <v>9 Hours</v>
          </cell>
          <cell r="AA185" t="str">
            <v>Male</v>
          </cell>
          <cell r="AB185" t="str">
            <v>NA</v>
          </cell>
          <cell r="AC185">
            <v>99</v>
          </cell>
          <cell r="AD185">
            <v>45740</v>
          </cell>
          <cell r="AE185" t="str">
            <v>DulscoICAD-1BusStop</v>
          </cell>
          <cell r="AH185" t="str">
            <v>SriLanka</v>
          </cell>
          <cell r="AI185" t="str">
            <v>Non-Muslim</v>
          </cell>
        </row>
        <row r="186">
          <cell r="C186">
            <v>204299908</v>
          </cell>
          <cell r="D186" t="str">
            <v>senncube</v>
          </cell>
          <cell r="E186" t="str">
            <v>SenzoNcube</v>
          </cell>
          <cell r="F186" t="str">
            <v>Temporary</v>
          </cell>
          <cell r="G186" t="str">
            <v>UAE</v>
          </cell>
          <cell r="H186" t="str">
            <v>AUH1</v>
          </cell>
          <cell r="I186" t="str">
            <v>FC</v>
          </cell>
          <cell r="J186">
            <v>1299</v>
          </cell>
          <cell r="K186" t="str">
            <v>Night Shift</v>
          </cell>
          <cell r="L186" t="str">
            <v>NA</v>
          </cell>
          <cell r="M186" t="str">
            <v>Saturday</v>
          </cell>
          <cell r="N186" t="str">
            <v>Sunday</v>
          </cell>
          <cell r="O186" t="str">
            <v>Warehouse Associate 24M</v>
          </cell>
          <cell r="P186" t="str">
            <v>CRET</v>
          </cell>
          <cell r="Q186" t="str">
            <v>Direct</v>
          </cell>
          <cell r="R186" t="str">
            <v>Quesscorp</v>
          </cell>
          <cell r="S186" t="str">
            <v>bavameer</v>
          </cell>
          <cell r="T186" t="str">
            <v>Meera,Bava Bahrudeen</v>
          </cell>
          <cell r="U186" t="str">
            <v>Non-Critical</v>
          </cell>
          <cell r="W186">
            <v>45589</v>
          </cell>
          <cell r="X186" t="str">
            <v>Customer Returns</v>
          </cell>
          <cell r="Y186" t="str">
            <v>August</v>
          </cell>
          <cell r="Z186" t="str">
            <v>9 Hours</v>
          </cell>
          <cell r="AA186" t="str">
            <v>Male</v>
          </cell>
          <cell r="AB186" t="str">
            <v>XL</v>
          </cell>
          <cell r="AC186">
            <v>99</v>
          </cell>
          <cell r="AD186">
            <v>46319</v>
          </cell>
          <cell r="AE186" t="str">
            <v>RedTag (Al Najda St)</v>
          </cell>
          <cell r="AF186">
            <v>503605264</v>
          </cell>
          <cell r="AG186" t="str">
            <v>senzoncube34@gmail.com</v>
          </cell>
          <cell r="AH186" t="str">
            <v>Zimbabwe</v>
          </cell>
          <cell r="AI186" t="str">
            <v>Non-Muslim</v>
          </cell>
        </row>
        <row r="187">
          <cell r="C187">
            <v>205647585</v>
          </cell>
          <cell r="D187" t="str">
            <v>sentshaf</v>
          </cell>
          <cell r="E187" t="str">
            <v>ShafikSentongo</v>
          </cell>
          <cell r="F187" t="str">
            <v>Temporary</v>
          </cell>
          <cell r="G187" t="str">
            <v>UAE</v>
          </cell>
          <cell r="H187" t="str">
            <v>AUH1</v>
          </cell>
          <cell r="I187" t="str">
            <v>FC</v>
          </cell>
          <cell r="J187">
            <v>1299</v>
          </cell>
          <cell r="K187" t="str">
            <v>Day Shift</v>
          </cell>
          <cell r="L187" t="str">
            <v>NA</v>
          </cell>
          <cell r="M187" t="str">
            <v>Friday</v>
          </cell>
          <cell r="N187" t="str">
            <v>Saturday</v>
          </cell>
          <cell r="O187" t="str">
            <v>Warehouse Associate 8W</v>
          </cell>
          <cell r="P187" t="str">
            <v>CRET</v>
          </cell>
          <cell r="Q187" t="str">
            <v>Direct</v>
          </cell>
          <cell r="R187" t="str">
            <v>EFS</v>
          </cell>
          <cell r="S187" t="str">
            <v>bavameer</v>
          </cell>
          <cell r="T187" t="str">
            <v>Meera,Bava Bahrudeen</v>
          </cell>
          <cell r="U187" t="str">
            <v>Non-Critical</v>
          </cell>
          <cell r="W187">
            <v>45852</v>
          </cell>
          <cell r="X187" t="str">
            <v>Customer Returns</v>
          </cell>
          <cell r="Y187" t="str">
            <v>February</v>
          </cell>
          <cell r="Z187" t="str">
            <v>9 Hours</v>
          </cell>
          <cell r="AA187" t="str">
            <v>Male</v>
          </cell>
          <cell r="AB187" t="str">
            <v>NA</v>
          </cell>
          <cell r="AC187">
            <v>99</v>
          </cell>
          <cell r="AD187">
            <v>45908</v>
          </cell>
          <cell r="AF187">
            <v>554547916</v>
          </cell>
          <cell r="AG187" t="str">
            <v>sentongoshafik95@gmail.com</v>
          </cell>
          <cell r="AH187" t="str">
            <v>Uganda</v>
          </cell>
          <cell r="AI187" t="str">
            <v>Muslim</v>
          </cell>
        </row>
        <row r="188">
          <cell r="C188">
            <v>205647825</v>
          </cell>
          <cell r="D188" t="str">
            <v>psharonc</v>
          </cell>
          <cell r="E188" t="str">
            <v>SharonCheronoPsaima</v>
          </cell>
          <cell r="F188" t="str">
            <v>Temporary</v>
          </cell>
          <cell r="G188" t="str">
            <v>UAE</v>
          </cell>
          <cell r="H188" t="str">
            <v>AUH1</v>
          </cell>
          <cell r="I188" t="str">
            <v>FC</v>
          </cell>
          <cell r="J188">
            <v>1299</v>
          </cell>
          <cell r="K188" t="str">
            <v>Day Shift</v>
          </cell>
          <cell r="L188" t="str">
            <v>NA</v>
          </cell>
          <cell r="M188" t="str">
            <v>Thursday</v>
          </cell>
          <cell r="N188" t="str">
            <v>Friday</v>
          </cell>
          <cell r="O188" t="str">
            <v>Warehouse Associate 8W</v>
          </cell>
          <cell r="P188" t="str">
            <v>CRET</v>
          </cell>
          <cell r="Q188" t="str">
            <v>Direct</v>
          </cell>
          <cell r="R188" t="str">
            <v>EFS</v>
          </cell>
          <cell r="S188" t="str">
            <v>bavameer</v>
          </cell>
          <cell r="T188" t="str">
            <v>Meera,Bava Bahrudeen</v>
          </cell>
          <cell r="U188" t="str">
            <v>Non-Critical</v>
          </cell>
          <cell r="W188">
            <v>45852</v>
          </cell>
          <cell r="X188" t="str">
            <v>Customer Returns</v>
          </cell>
          <cell r="Y188" t="str">
            <v>March</v>
          </cell>
          <cell r="Z188" t="str">
            <v>9 Hours</v>
          </cell>
          <cell r="AA188" t="str">
            <v>Female</v>
          </cell>
          <cell r="AB188" t="str">
            <v>NA</v>
          </cell>
          <cell r="AC188">
            <v>99</v>
          </cell>
          <cell r="AD188">
            <v>45908</v>
          </cell>
          <cell r="AF188">
            <v>558944871</v>
          </cell>
          <cell r="AG188" t="str">
            <v>shrnmbg@gmail.com</v>
          </cell>
          <cell r="AH188" t="str">
            <v>Kenya</v>
          </cell>
          <cell r="AI188" t="str">
            <v>Non-Muslim</v>
          </cell>
        </row>
        <row r="189">
          <cell r="C189">
            <v>206297429</v>
          </cell>
          <cell r="D189" t="str">
            <v>jfsheila</v>
          </cell>
          <cell r="E189" t="str">
            <v>SheilahKuttohJeptoo</v>
          </cell>
          <cell r="F189" t="str">
            <v>Temporary</v>
          </cell>
          <cell r="G189" t="str">
            <v>UAE</v>
          </cell>
          <cell r="H189" t="str">
            <v>AUH1</v>
          </cell>
          <cell r="I189" t="str">
            <v>FC</v>
          </cell>
          <cell r="J189">
            <v>1299</v>
          </cell>
          <cell r="K189" t="str">
            <v>Night Shift</v>
          </cell>
          <cell r="L189" t="str">
            <v>NA</v>
          </cell>
          <cell r="M189" t="str">
            <v>Saturday</v>
          </cell>
          <cell r="N189" t="str">
            <v>Sunday</v>
          </cell>
          <cell r="O189" t="str">
            <v>Warehouse Associate 12M</v>
          </cell>
          <cell r="P189" t="str">
            <v>CRET</v>
          </cell>
          <cell r="Q189" t="str">
            <v>Direct</v>
          </cell>
          <cell r="R189" t="str">
            <v>EFS</v>
          </cell>
          <cell r="S189" t="str">
            <v>bavameer</v>
          </cell>
          <cell r="T189" t="str">
            <v>Meera,Bava Bahrudeen</v>
          </cell>
          <cell r="W189">
            <v>45950</v>
          </cell>
          <cell r="X189" t="str">
            <v>Customer Returns</v>
          </cell>
          <cell r="Y189" t="str">
            <v>February</v>
          </cell>
          <cell r="Z189" t="str">
            <v>9 Hours</v>
          </cell>
          <cell r="AA189" t="str">
            <v>Female</v>
          </cell>
          <cell r="AB189" t="str">
            <v>NA</v>
          </cell>
          <cell r="AC189">
            <v>99</v>
          </cell>
          <cell r="AH189" t="str">
            <v>Kenya</v>
          </cell>
          <cell r="AI189" t="str">
            <v>Non-Muslim</v>
          </cell>
        </row>
        <row r="190">
          <cell r="C190">
            <v>203469406</v>
          </cell>
          <cell r="D190" t="str">
            <v>ncusilet</v>
          </cell>
          <cell r="E190" t="str">
            <v>SilethembaNcube</v>
          </cell>
          <cell r="F190" t="str">
            <v>Temporary</v>
          </cell>
          <cell r="G190" t="str">
            <v>UAE</v>
          </cell>
          <cell r="H190" t="str">
            <v>AUH1</v>
          </cell>
          <cell r="I190" t="str">
            <v>FC</v>
          </cell>
          <cell r="J190">
            <v>1299</v>
          </cell>
          <cell r="K190" t="str">
            <v>Day Shift</v>
          </cell>
          <cell r="L190" t="str">
            <v>NA</v>
          </cell>
          <cell r="M190" t="str">
            <v>Wednesday</v>
          </cell>
          <cell r="N190" t="str">
            <v>Thursday</v>
          </cell>
          <cell r="O190" t="str">
            <v>Warehouse Associate 24M</v>
          </cell>
          <cell r="P190" t="str">
            <v>CRET</v>
          </cell>
          <cell r="Q190" t="str">
            <v>Direct</v>
          </cell>
          <cell r="R190" t="str">
            <v>Adecco</v>
          </cell>
          <cell r="S190" t="str">
            <v>bavameer</v>
          </cell>
          <cell r="T190" t="str">
            <v>Meera,Bava Bahrudeen</v>
          </cell>
          <cell r="U190" t="str">
            <v>Non-Critical</v>
          </cell>
          <cell r="W190">
            <v>45456</v>
          </cell>
          <cell r="X190" t="str">
            <v>Customer Returns</v>
          </cell>
          <cell r="Y190" t="str">
            <v>April</v>
          </cell>
          <cell r="Z190" t="str">
            <v>9 Hours</v>
          </cell>
          <cell r="AA190" t="str">
            <v>Female</v>
          </cell>
          <cell r="AB190" t="str">
            <v>S</v>
          </cell>
          <cell r="AC190">
            <v>99</v>
          </cell>
          <cell r="AD190">
            <v>46186</v>
          </cell>
          <cell r="AE190" t="str">
            <v>AbuDhabiMall(TouristClubArea)</v>
          </cell>
          <cell r="AF190">
            <v>508051820</v>
          </cell>
          <cell r="AG190" t="str">
            <v>silethembancube548@gmail.com</v>
          </cell>
          <cell r="AH190" t="str">
            <v>Zimbabwe</v>
          </cell>
          <cell r="AI190" t="str">
            <v>Non-Muslim</v>
          </cell>
        </row>
        <row r="191">
          <cell r="C191">
            <v>203555408</v>
          </cell>
          <cell r="D191" t="str">
            <v>ngwesola</v>
          </cell>
          <cell r="E191" t="str">
            <v>SolangeSombongNgwemukum</v>
          </cell>
          <cell r="F191" t="str">
            <v>Temporary</v>
          </cell>
          <cell r="G191" t="str">
            <v>UAE</v>
          </cell>
          <cell r="H191" t="str">
            <v>AUH1</v>
          </cell>
          <cell r="I191" t="str">
            <v>FC</v>
          </cell>
          <cell r="J191">
            <v>1299</v>
          </cell>
          <cell r="K191" t="str">
            <v>Night Shift</v>
          </cell>
          <cell r="L191" t="str">
            <v>NA</v>
          </cell>
          <cell r="M191" t="str">
            <v>Saturday</v>
          </cell>
          <cell r="N191" t="str">
            <v>Sunday</v>
          </cell>
          <cell r="O191" t="str">
            <v>Warehouse Associate 12M</v>
          </cell>
          <cell r="P191" t="str">
            <v>CRET</v>
          </cell>
          <cell r="Q191" t="str">
            <v>Direct</v>
          </cell>
          <cell r="R191" t="str">
            <v>Fastlink</v>
          </cell>
          <cell r="S191" t="str">
            <v>bavameer</v>
          </cell>
          <cell r="T191" t="str">
            <v>Meera,Bava Bahrudeen</v>
          </cell>
          <cell r="U191" t="str">
            <v>Non-Critical</v>
          </cell>
          <cell r="W191">
            <v>45470</v>
          </cell>
          <cell r="X191" t="str">
            <v>Customer Returns</v>
          </cell>
          <cell r="Y191" t="str">
            <v>December</v>
          </cell>
          <cell r="Z191" t="str">
            <v>9 Hours</v>
          </cell>
          <cell r="AA191" t="str">
            <v>Male</v>
          </cell>
          <cell r="AB191" t="str">
            <v>L</v>
          </cell>
          <cell r="AC191">
            <v>99</v>
          </cell>
          <cell r="AD191">
            <v>45835</v>
          </cell>
          <cell r="AE191" t="str">
            <v>AbuDhabiCentralBusStation(oppositeGrandMillenniumHotel&amp;InfrontofBankofAfrica)</v>
          </cell>
          <cell r="AF191">
            <v>565541897</v>
          </cell>
          <cell r="AG191" t="str">
            <v>solangeblanche077@gmail.com</v>
          </cell>
          <cell r="AH191" t="str">
            <v>Cameroon</v>
          </cell>
          <cell r="AI191" t="str">
            <v>Non-Muslim</v>
          </cell>
        </row>
        <row r="192">
          <cell r="C192">
            <v>203469114</v>
          </cell>
          <cell r="D192" t="str">
            <v>owususol</v>
          </cell>
          <cell r="E192" t="str">
            <v>SolomonOwusu</v>
          </cell>
          <cell r="F192" t="str">
            <v>Temporary</v>
          </cell>
          <cell r="G192" t="str">
            <v>UAE</v>
          </cell>
          <cell r="H192" t="str">
            <v>AUH1</v>
          </cell>
          <cell r="I192" t="str">
            <v>FC</v>
          </cell>
          <cell r="J192">
            <v>1299</v>
          </cell>
          <cell r="K192" t="str">
            <v>Day Shift</v>
          </cell>
          <cell r="L192" t="str">
            <v>NA</v>
          </cell>
          <cell r="M192" t="str">
            <v>Thursday</v>
          </cell>
          <cell r="N192" t="str">
            <v>Friday</v>
          </cell>
          <cell r="O192" t="str">
            <v>Warehouse Associate 12M</v>
          </cell>
          <cell r="P192" t="str">
            <v>CRET</v>
          </cell>
          <cell r="Q192" t="str">
            <v>Direct</v>
          </cell>
          <cell r="R192" t="str">
            <v>Fastlink</v>
          </cell>
          <cell r="S192" t="str">
            <v>bavameer</v>
          </cell>
          <cell r="T192" t="str">
            <v>Meera,Bava Bahrudeen</v>
          </cell>
          <cell r="U192" t="str">
            <v>Critical</v>
          </cell>
          <cell r="W192">
            <v>45456</v>
          </cell>
          <cell r="X192" t="str">
            <v>Customer Returns</v>
          </cell>
          <cell r="Y192" t="str">
            <v>March</v>
          </cell>
          <cell r="Z192" t="str">
            <v>9 Hours</v>
          </cell>
          <cell r="AA192" t="str">
            <v>Male</v>
          </cell>
          <cell r="AB192" t="str">
            <v>NA</v>
          </cell>
          <cell r="AC192">
            <v>99</v>
          </cell>
          <cell r="AD192">
            <v>45821</v>
          </cell>
          <cell r="AE192" t="str">
            <v>FilliCafé(AirPortRd)</v>
          </cell>
          <cell r="AF192">
            <v>566473269</v>
          </cell>
          <cell r="AG192" t="str">
            <v>kobbyy474@gmail.com</v>
          </cell>
          <cell r="AH192" t="str">
            <v>Ghana</v>
          </cell>
          <cell r="AI192" t="str">
            <v>Non-Muslim</v>
          </cell>
        </row>
        <row r="193">
          <cell r="C193">
            <v>203813078</v>
          </cell>
          <cell r="D193" t="str">
            <v>sudqsonu</v>
          </cell>
          <cell r="E193" t="str">
            <v>SONUKRISHNASUDHA</v>
          </cell>
          <cell r="F193" t="str">
            <v>Temporary</v>
          </cell>
          <cell r="G193" t="str">
            <v>UAE</v>
          </cell>
          <cell r="H193" t="str">
            <v>AUH1</v>
          </cell>
          <cell r="I193" t="str">
            <v>FC</v>
          </cell>
          <cell r="J193">
            <v>1299</v>
          </cell>
          <cell r="K193" t="str">
            <v>Night Shift</v>
          </cell>
          <cell r="L193" t="str">
            <v>NA</v>
          </cell>
          <cell r="M193" t="str">
            <v>Sunday</v>
          </cell>
          <cell r="N193" t="str">
            <v>Monday</v>
          </cell>
          <cell r="O193" t="str">
            <v>Warehouse Associate 24M</v>
          </cell>
          <cell r="P193" t="str">
            <v>CRET</v>
          </cell>
          <cell r="Q193" t="str">
            <v>Direct</v>
          </cell>
          <cell r="R193" t="str">
            <v>Adecco</v>
          </cell>
          <cell r="S193" t="str">
            <v>bavameer</v>
          </cell>
          <cell r="T193" t="str">
            <v>Meera,Bava Bahrudeen</v>
          </cell>
          <cell r="U193" t="str">
            <v>Critical</v>
          </cell>
          <cell r="W193">
            <v>45517</v>
          </cell>
          <cell r="X193" t="str">
            <v>Customer Returns</v>
          </cell>
          <cell r="Y193" t="str">
            <v>July</v>
          </cell>
          <cell r="Z193" t="str">
            <v>9 Hours</v>
          </cell>
          <cell r="AA193" t="str">
            <v>Male</v>
          </cell>
          <cell r="AB193" t="str">
            <v>L</v>
          </cell>
          <cell r="AC193">
            <v>99</v>
          </cell>
          <cell r="AD193">
            <v>46247</v>
          </cell>
          <cell r="AE193" t="str">
            <v>LifeLineHospital(ElectraStr-MuroorRd)</v>
          </cell>
          <cell r="AF193">
            <v>561223817</v>
          </cell>
          <cell r="AG193" t="str">
            <v>sonukrishnasounu143@gmail.com</v>
          </cell>
          <cell r="AH193" t="str">
            <v>India</v>
          </cell>
          <cell r="AI193" t="str">
            <v>Non-Muslim</v>
          </cell>
        </row>
        <row r="194">
          <cell r="C194">
            <v>206952968</v>
          </cell>
          <cell r="D194" t="str">
            <v>samssema</v>
          </cell>
          <cell r="E194" t="str">
            <v>SSEMAKULA SAM</v>
          </cell>
          <cell r="F194" t="str">
            <v>Temporary</v>
          </cell>
          <cell r="G194" t="str">
            <v>UAE</v>
          </cell>
          <cell r="H194" t="str">
            <v>AUH1</v>
          </cell>
          <cell r="I194" t="str">
            <v>FC</v>
          </cell>
          <cell r="J194">
            <v>1299</v>
          </cell>
          <cell r="K194" t="str">
            <v>Day Shift</v>
          </cell>
          <cell r="L194" t="str">
            <v>NA</v>
          </cell>
          <cell r="M194" t="str">
            <v>Tuesday</v>
          </cell>
          <cell r="N194" t="str">
            <v>Wednesday</v>
          </cell>
          <cell r="O194" t="str">
            <v>Warehouse Associate 24M</v>
          </cell>
          <cell r="P194" t="str">
            <v>CRET</v>
          </cell>
          <cell r="Q194" t="str">
            <v>Direct</v>
          </cell>
          <cell r="R194" t="str">
            <v>Dulsco</v>
          </cell>
          <cell r="S194" t="str">
            <v>bavameer</v>
          </cell>
          <cell r="T194" t="str">
            <v>Meera,Bava Bahrudeen</v>
          </cell>
          <cell r="U194" t="str">
            <v>Non-Critical</v>
          </cell>
          <cell r="W194">
            <v>46048</v>
          </cell>
          <cell r="X194" t="str">
            <v>Customer Returns</v>
          </cell>
          <cell r="Y194" t="str">
            <v>November</v>
          </cell>
          <cell r="Z194" t="str">
            <v>9 Hours</v>
          </cell>
          <cell r="AA194" t="str">
            <v>Male</v>
          </cell>
          <cell r="AC194">
            <v>99</v>
          </cell>
          <cell r="AD194">
            <v>46778</v>
          </cell>
          <cell r="AI194" t="str">
            <v>Muslim</v>
          </cell>
        </row>
        <row r="195">
          <cell r="C195">
            <v>205608882</v>
          </cell>
          <cell r="D195" t="str">
            <v>stepagye</v>
          </cell>
          <cell r="E195" t="str">
            <v>STEPHENAGYEI</v>
          </cell>
          <cell r="F195" t="str">
            <v>Temporary</v>
          </cell>
          <cell r="G195" t="str">
            <v>UAE</v>
          </cell>
          <cell r="H195" t="str">
            <v>AUH1</v>
          </cell>
          <cell r="I195" t="str">
            <v>FC</v>
          </cell>
          <cell r="J195">
            <v>1299</v>
          </cell>
          <cell r="K195" t="str">
            <v>Night Shift</v>
          </cell>
          <cell r="L195" t="str">
            <v>NA</v>
          </cell>
          <cell r="M195" t="str">
            <v>Monday</v>
          </cell>
          <cell r="N195" t="str">
            <v>Tuesday</v>
          </cell>
          <cell r="O195" t="str">
            <v>Warehouse Associate 8W</v>
          </cell>
          <cell r="P195" t="str">
            <v>CRET</v>
          </cell>
          <cell r="Q195" t="str">
            <v>Direct</v>
          </cell>
          <cell r="R195" t="str">
            <v>Dulsco</v>
          </cell>
          <cell r="S195" t="str">
            <v>bavameer</v>
          </cell>
          <cell r="T195" t="str">
            <v>Meera,Bava Bahrudeen</v>
          </cell>
          <cell r="W195">
            <v>45845</v>
          </cell>
          <cell r="X195" t="str">
            <v>Customer Returns</v>
          </cell>
          <cell r="Y195" t="str">
            <v>June</v>
          </cell>
          <cell r="Z195" t="str">
            <v>9 Hours</v>
          </cell>
          <cell r="AA195" t="str">
            <v>Male</v>
          </cell>
          <cell r="AB195" t="str">
            <v>NA</v>
          </cell>
          <cell r="AC195">
            <v>99</v>
          </cell>
          <cell r="AD195">
            <v>45901</v>
          </cell>
          <cell r="AE195" t="str">
            <v>DulscoICAD-1BusStop</v>
          </cell>
          <cell r="AF195">
            <v>562157508</v>
          </cell>
          <cell r="AG195" t="str">
            <v>stephenagyei0208201269@gmail.com</v>
          </cell>
          <cell r="AH195" t="str">
            <v>Ghana</v>
          </cell>
          <cell r="AI195" t="str">
            <v>Non-Muslim</v>
          </cell>
        </row>
        <row r="196">
          <cell r="C196">
            <v>205276100</v>
          </cell>
          <cell r="D196" t="str">
            <v>stepheof</v>
          </cell>
          <cell r="E196" t="str">
            <v>STEPHENNYADUOFORI</v>
          </cell>
          <cell r="F196" t="str">
            <v>Temporary</v>
          </cell>
          <cell r="G196" t="str">
            <v>UAE</v>
          </cell>
          <cell r="H196" t="str">
            <v>AUH1</v>
          </cell>
          <cell r="I196" t="str">
            <v>FC</v>
          </cell>
          <cell r="J196">
            <v>1299</v>
          </cell>
          <cell r="K196" t="str">
            <v>Night Shift</v>
          </cell>
          <cell r="L196" t="str">
            <v>NA</v>
          </cell>
          <cell r="M196" t="str">
            <v>Saturday</v>
          </cell>
          <cell r="N196" t="str">
            <v>Sunday</v>
          </cell>
          <cell r="O196" t="str">
            <v>Warehouse Associate 8W</v>
          </cell>
          <cell r="P196" t="str">
            <v>CRET</v>
          </cell>
          <cell r="Q196" t="str">
            <v>Direct</v>
          </cell>
          <cell r="R196" t="str">
            <v>Dulsco</v>
          </cell>
          <cell r="S196" t="str">
            <v>bavameer</v>
          </cell>
          <cell r="T196" t="str">
            <v>Meera,Bava Bahrudeen</v>
          </cell>
          <cell r="U196" t="str">
            <v>Non-Critical</v>
          </cell>
          <cell r="W196">
            <v>45796</v>
          </cell>
          <cell r="X196" t="str">
            <v>Customer Returns</v>
          </cell>
          <cell r="Y196" t="str">
            <v>July</v>
          </cell>
          <cell r="Z196" t="str">
            <v>9 Hours</v>
          </cell>
          <cell r="AA196" t="str">
            <v>Male</v>
          </cell>
          <cell r="AB196" t="str">
            <v>M</v>
          </cell>
          <cell r="AC196">
            <v>99</v>
          </cell>
          <cell r="AD196">
            <v>45838</v>
          </cell>
          <cell r="AE196" t="str">
            <v>DulscoICAD-1BusStop</v>
          </cell>
          <cell r="AF196">
            <v>502903470</v>
          </cell>
          <cell r="AG196" t="str">
            <v>stephenroyalty3@gmail.com</v>
          </cell>
          <cell r="AH196" t="str">
            <v>Ghana</v>
          </cell>
          <cell r="AI196" t="str">
            <v>Non-Muslim</v>
          </cell>
        </row>
        <row r="197">
          <cell r="C197">
            <v>203908354</v>
          </cell>
          <cell r="D197" t="str">
            <v>ksesteph</v>
          </cell>
          <cell r="E197" t="str">
            <v>STEPHENSEETA</v>
          </cell>
          <cell r="F197" t="str">
            <v>Temporary</v>
          </cell>
          <cell r="G197" t="str">
            <v>UAE</v>
          </cell>
          <cell r="H197" t="str">
            <v>AUH1</v>
          </cell>
          <cell r="I197" t="str">
            <v>FC</v>
          </cell>
          <cell r="J197">
            <v>1299</v>
          </cell>
          <cell r="K197" t="str">
            <v>Day Shift</v>
          </cell>
          <cell r="L197" t="str">
            <v>NA</v>
          </cell>
          <cell r="M197" t="str">
            <v>Friday</v>
          </cell>
          <cell r="N197" t="str">
            <v>Saturday</v>
          </cell>
          <cell r="O197" t="str">
            <v>Warehouse Associate 8W</v>
          </cell>
          <cell r="P197" t="str">
            <v>CRET</v>
          </cell>
          <cell r="Q197" t="str">
            <v>Direct</v>
          </cell>
          <cell r="R197" t="str">
            <v>Dulsco</v>
          </cell>
          <cell r="S197" t="str">
            <v>bavameer</v>
          </cell>
          <cell r="T197" t="str">
            <v>Meera,Bava Bahrudeen</v>
          </cell>
          <cell r="U197" t="str">
            <v>Non-Critical</v>
          </cell>
          <cell r="W197">
            <v>45684</v>
          </cell>
          <cell r="X197" t="str">
            <v>Customer Returns</v>
          </cell>
          <cell r="Y197" t="str">
            <v>December</v>
          </cell>
          <cell r="Z197" t="str">
            <v>9 Hours</v>
          </cell>
          <cell r="AA197" t="str">
            <v>Male</v>
          </cell>
          <cell r="AB197" t="str">
            <v>NA</v>
          </cell>
          <cell r="AC197">
            <v>99</v>
          </cell>
          <cell r="AD197">
            <v>45740</v>
          </cell>
          <cell r="AE197" t="str">
            <v>DulscoICAD-1BusStop</v>
          </cell>
          <cell r="AH197" t="str">
            <v>Uganda</v>
          </cell>
          <cell r="AI197" t="str">
            <v>Non-Muslim</v>
          </cell>
        </row>
        <row r="198">
          <cell r="C198">
            <v>205647835</v>
          </cell>
          <cell r="D198" t="str">
            <v>ustemain</v>
          </cell>
          <cell r="E198" t="str">
            <v>STEVEMBUGUAMAINA</v>
          </cell>
          <cell r="F198" t="str">
            <v>Temporary</v>
          </cell>
          <cell r="G198" t="str">
            <v>UAE</v>
          </cell>
          <cell r="H198" t="str">
            <v>AUH1</v>
          </cell>
          <cell r="I198" t="str">
            <v>FC</v>
          </cell>
          <cell r="J198">
            <v>1299</v>
          </cell>
          <cell r="K198" t="str">
            <v>Day Shift</v>
          </cell>
          <cell r="L198" t="str">
            <v>NA</v>
          </cell>
          <cell r="M198" t="str">
            <v>Wednesday</v>
          </cell>
          <cell r="N198" t="str">
            <v>Thursday</v>
          </cell>
          <cell r="O198" t="str">
            <v>Warehouse Associate 8W</v>
          </cell>
          <cell r="P198" t="str">
            <v>CRET</v>
          </cell>
          <cell r="Q198" t="str">
            <v>Direct</v>
          </cell>
          <cell r="R198" t="str">
            <v>EFS</v>
          </cell>
          <cell r="S198" t="str">
            <v>bavameer</v>
          </cell>
          <cell r="T198" t="str">
            <v>Meera,Bava Bahrudeen</v>
          </cell>
          <cell r="U198" t="str">
            <v>Non-Critical</v>
          </cell>
          <cell r="W198">
            <v>45852</v>
          </cell>
          <cell r="X198" t="str">
            <v>Customer Returns</v>
          </cell>
          <cell r="Y198" t="str">
            <v>September</v>
          </cell>
          <cell r="Z198" t="str">
            <v>9 Hours</v>
          </cell>
          <cell r="AA198" t="str">
            <v>Female</v>
          </cell>
          <cell r="AB198" t="str">
            <v>NA</v>
          </cell>
          <cell r="AC198">
            <v>99</v>
          </cell>
          <cell r="AD198">
            <v>45908</v>
          </cell>
          <cell r="AF198">
            <v>254746935676</v>
          </cell>
          <cell r="AG198" t="str">
            <v>stevembun4219@gmail.com</v>
          </cell>
          <cell r="AH198" t="str">
            <v>Cameroon</v>
          </cell>
          <cell r="AI198" t="str">
            <v>Non-Muslim</v>
          </cell>
        </row>
        <row r="199">
          <cell r="C199">
            <v>203850776</v>
          </cell>
          <cell r="D199" t="str">
            <v>folisuzw</v>
          </cell>
          <cell r="E199" t="str">
            <v>SuzzyFoli</v>
          </cell>
          <cell r="F199" t="str">
            <v>Temporary</v>
          </cell>
          <cell r="G199" t="str">
            <v>UAE</v>
          </cell>
          <cell r="H199" t="str">
            <v>AUH1</v>
          </cell>
          <cell r="I199" t="str">
            <v>FC</v>
          </cell>
          <cell r="J199">
            <v>1299</v>
          </cell>
          <cell r="K199" t="str">
            <v>Day Shift</v>
          </cell>
          <cell r="L199" t="str">
            <v>NA</v>
          </cell>
          <cell r="M199" t="str">
            <v>Saturday</v>
          </cell>
          <cell r="N199" t="str">
            <v>Sunday</v>
          </cell>
          <cell r="O199" t="str">
            <v>Warehouse Associate 12M</v>
          </cell>
          <cell r="P199" t="str">
            <v>CRET</v>
          </cell>
          <cell r="Q199" t="str">
            <v>Direct</v>
          </cell>
          <cell r="R199" t="str">
            <v>Fastlink</v>
          </cell>
          <cell r="S199" t="str">
            <v>bavameer</v>
          </cell>
          <cell r="T199" t="str">
            <v>Meera,Bava Bahrudeen</v>
          </cell>
          <cell r="U199" t="str">
            <v>Non-Critical</v>
          </cell>
          <cell r="W199">
            <v>45524</v>
          </cell>
          <cell r="X199" t="str">
            <v>Customer Returns</v>
          </cell>
          <cell r="Y199" t="str">
            <v>November</v>
          </cell>
          <cell r="Z199" t="str">
            <v>9 Hours</v>
          </cell>
          <cell r="AA199" t="str">
            <v>Female</v>
          </cell>
          <cell r="AB199" t="str">
            <v>L</v>
          </cell>
          <cell r="AC199">
            <v>99</v>
          </cell>
          <cell r="AD199">
            <v>45889</v>
          </cell>
          <cell r="AE199" t="str">
            <v>AbuDhabiMall(TouristClubArea)</v>
          </cell>
          <cell r="AF199">
            <v>582898457</v>
          </cell>
          <cell r="AG199" t="str">
            <v>suzzyfoli292@gmail.com</v>
          </cell>
          <cell r="AH199" t="str">
            <v>Ghana</v>
          </cell>
          <cell r="AI199" t="str">
            <v>Non-Muslim</v>
          </cell>
        </row>
        <row r="200">
          <cell r="C200">
            <v>203469168</v>
          </cell>
          <cell r="D200" t="str">
            <v>tabtabi</v>
          </cell>
          <cell r="E200" t="str">
            <v>TabiPeterTabi</v>
          </cell>
          <cell r="F200" t="str">
            <v>Temporary</v>
          </cell>
          <cell r="G200" t="str">
            <v>UAE</v>
          </cell>
          <cell r="H200" t="str">
            <v>AUH1</v>
          </cell>
          <cell r="I200" t="str">
            <v>FC</v>
          </cell>
          <cell r="J200">
            <v>1299</v>
          </cell>
          <cell r="K200" t="str">
            <v>Night Shift</v>
          </cell>
          <cell r="L200" t="str">
            <v>NA</v>
          </cell>
          <cell r="M200" t="str">
            <v>Tuesday</v>
          </cell>
          <cell r="N200" t="str">
            <v>Wednesday</v>
          </cell>
          <cell r="O200" t="str">
            <v>Warehouse Associate 12M</v>
          </cell>
          <cell r="P200" t="str">
            <v>CRET</v>
          </cell>
          <cell r="Q200" t="str">
            <v>Direct</v>
          </cell>
          <cell r="R200" t="str">
            <v>Fastlink</v>
          </cell>
          <cell r="S200" t="str">
            <v>bavameer</v>
          </cell>
          <cell r="T200" t="str">
            <v>Meera,Bava Bahrudeen</v>
          </cell>
          <cell r="U200" t="str">
            <v>Critical</v>
          </cell>
          <cell r="W200">
            <v>45456</v>
          </cell>
          <cell r="X200" t="str">
            <v>Customer Returns</v>
          </cell>
          <cell r="Y200" t="str">
            <v>May</v>
          </cell>
          <cell r="Z200" t="str">
            <v>9 Hours</v>
          </cell>
          <cell r="AA200" t="str">
            <v>Male</v>
          </cell>
          <cell r="AB200" t="str">
            <v>L</v>
          </cell>
          <cell r="AC200">
            <v>99</v>
          </cell>
          <cell r="AD200">
            <v>45821</v>
          </cell>
          <cell r="AE200" t="str">
            <v>LifeLineHospital(ElectraStr-MuroorRd)</v>
          </cell>
          <cell r="AF200">
            <v>529068653</v>
          </cell>
          <cell r="AG200" t="str">
            <v>petertabitabi@gmail.com</v>
          </cell>
          <cell r="AH200" t="str">
            <v>Cameroon</v>
          </cell>
          <cell r="AI200" t="str">
            <v>Non-Muslim</v>
          </cell>
        </row>
        <row r="201">
          <cell r="C201">
            <v>205651024</v>
          </cell>
          <cell r="D201" t="str">
            <v>taatinde</v>
          </cell>
          <cell r="E201" t="str">
            <v>TabithaMonicaAtinde</v>
          </cell>
          <cell r="F201" t="str">
            <v>Temporary</v>
          </cell>
          <cell r="G201" t="str">
            <v>UAE</v>
          </cell>
          <cell r="H201" t="str">
            <v>AUH1</v>
          </cell>
          <cell r="I201" t="str">
            <v>FC</v>
          </cell>
          <cell r="J201">
            <v>1299</v>
          </cell>
          <cell r="K201" t="str">
            <v>Day Shift</v>
          </cell>
          <cell r="L201" t="str">
            <v>NA</v>
          </cell>
          <cell r="M201" t="str">
            <v>Friday</v>
          </cell>
          <cell r="N201" t="str">
            <v>Saturday</v>
          </cell>
          <cell r="O201" t="str">
            <v>Warehouse Associate 8W</v>
          </cell>
          <cell r="P201" t="str">
            <v>CRET</v>
          </cell>
          <cell r="Q201" t="str">
            <v>Direct</v>
          </cell>
          <cell r="R201" t="str">
            <v>EFS</v>
          </cell>
          <cell r="S201" t="str">
            <v>bavameer</v>
          </cell>
          <cell r="T201" t="str">
            <v>Meera,Bava Bahrudeen</v>
          </cell>
          <cell r="U201" t="str">
            <v>Non-Critical</v>
          </cell>
          <cell r="W201">
            <v>45852</v>
          </cell>
          <cell r="X201" t="str">
            <v>Customer Returns</v>
          </cell>
          <cell r="Y201" t="str">
            <v>December</v>
          </cell>
          <cell r="Z201" t="str">
            <v>9 Hours</v>
          </cell>
          <cell r="AA201" t="str">
            <v>Female</v>
          </cell>
          <cell r="AB201" t="str">
            <v>L</v>
          </cell>
          <cell r="AC201">
            <v>99</v>
          </cell>
          <cell r="AD201">
            <v>45908</v>
          </cell>
          <cell r="AF201">
            <v>555158681</v>
          </cell>
          <cell r="AG201" t="str">
            <v>atindemonica412@outlook.com</v>
          </cell>
          <cell r="AH201" t="str">
            <v>Cameroon</v>
          </cell>
          <cell r="AI201" t="str">
            <v>Non-Muslim</v>
          </cell>
        </row>
        <row r="202">
          <cell r="C202">
            <v>205647828</v>
          </cell>
          <cell r="D202" t="str">
            <v>gittabit</v>
          </cell>
          <cell r="E202" t="str">
            <v>TABITHAWANJIRAGITAU</v>
          </cell>
          <cell r="F202" t="str">
            <v>Temporary</v>
          </cell>
          <cell r="G202" t="str">
            <v>UAE</v>
          </cell>
          <cell r="H202" t="str">
            <v>AUH1</v>
          </cell>
          <cell r="I202" t="str">
            <v>FC</v>
          </cell>
          <cell r="J202">
            <v>1299</v>
          </cell>
          <cell r="K202" t="str">
            <v>Day Shift</v>
          </cell>
          <cell r="L202" t="str">
            <v>NA</v>
          </cell>
          <cell r="M202" t="str">
            <v>Monday</v>
          </cell>
          <cell r="N202" t="str">
            <v>Tuesday</v>
          </cell>
          <cell r="O202" t="str">
            <v>Warehouse Associate 8W</v>
          </cell>
          <cell r="P202" t="str">
            <v>CRET</v>
          </cell>
          <cell r="Q202" t="str">
            <v>Direct</v>
          </cell>
          <cell r="R202" t="str">
            <v>EFS</v>
          </cell>
          <cell r="S202" t="str">
            <v>bavameer</v>
          </cell>
          <cell r="T202" t="str">
            <v>Meera,Bava Bahrudeen</v>
          </cell>
          <cell r="U202" t="str">
            <v>Non-Critical</v>
          </cell>
          <cell r="W202">
            <v>45852</v>
          </cell>
          <cell r="X202" t="str">
            <v>Customer Returns</v>
          </cell>
          <cell r="Y202" t="str">
            <v>November</v>
          </cell>
          <cell r="Z202" t="str">
            <v>9 Hours</v>
          </cell>
          <cell r="AA202" t="str">
            <v>Female</v>
          </cell>
          <cell r="AB202" t="str">
            <v>NA</v>
          </cell>
          <cell r="AC202">
            <v>99</v>
          </cell>
          <cell r="AD202">
            <v>45908</v>
          </cell>
          <cell r="AF202">
            <v>504073427</v>
          </cell>
          <cell r="AG202" t="str">
            <v>gtautabs@gmail.com</v>
          </cell>
          <cell r="AH202" t="str">
            <v>Kenya</v>
          </cell>
          <cell r="AI202" t="str">
            <v>Non-Muslim</v>
          </cell>
        </row>
        <row r="203">
          <cell r="C203">
            <v>203555404</v>
          </cell>
          <cell r="D203" t="str">
            <v>tashindu</v>
          </cell>
          <cell r="E203" t="str">
            <v>TashingaWiddyDumba</v>
          </cell>
          <cell r="F203" t="str">
            <v>Temporary</v>
          </cell>
          <cell r="G203" t="str">
            <v>UAE</v>
          </cell>
          <cell r="H203" t="str">
            <v>AUH1</v>
          </cell>
          <cell r="I203" t="str">
            <v>FC</v>
          </cell>
          <cell r="J203">
            <v>1299</v>
          </cell>
          <cell r="K203" t="str">
            <v>Day Shift</v>
          </cell>
          <cell r="L203" t="str">
            <v>NA</v>
          </cell>
          <cell r="M203" t="str">
            <v>Thursday</v>
          </cell>
          <cell r="N203" t="str">
            <v>Friday</v>
          </cell>
          <cell r="O203" t="str">
            <v>Warehouse Associate 12M</v>
          </cell>
          <cell r="P203" t="str">
            <v>CRET</v>
          </cell>
          <cell r="Q203" t="str">
            <v>Direct</v>
          </cell>
          <cell r="R203" t="str">
            <v>Fastlink</v>
          </cell>
          <cell r="S203" t="str">
            <v>bavameer</v>
          </cell>
          <cell r="T203" t="str">
            <v>Meera,Bava Bahrudeen</v>
          </cell>
          <cell r="U203" t="str">
            <v>Critical</v>
          </cell>
          <cell r="W203">
            <v>45470</v>
          </cell>
          <cell r="X203" t="str">
            <v>Customer Returns</v>
          </cell>
          <cell r="Y203" t="str">
            <v>June</v>
          </cell>
          <cell r="Z203" t="str">
            <v>9 Hours</v>
          </cell>
          <cell r="AA203" t="str">
            <v>Male</v>
          </cell>
          <cell r="AB203" t="str">
            <v>NA</v>
          </cell>
          <cell r="AC203">
            <v>99</v>
          </cell>
          <cell r="AD203">
            <v>45835</v>
          </cell>
          <cell r="AE203" t="str">
            <v>AlHaliaHospital(HamdanStr)</v>
          </cell>
          <cell r="AF203">
            <v>529623797</v>
          </cell>
          <cell r="AG203" t="str">
            <v>tashinga96@gmail.com</v>
          </cell>
          <cell r="AH203" t="str">
            <v>Zimbabwe</v>
          </cell>
          <cell r="AI203" t="str">
            <v>Non-Muslim</v>
          </cell>
        </row>
        <row r="204">
          <cell r="C204">
            <v>102434105</v>
          </cell>
          <cell r="D204" t="str">
            <v>THATTYOD</v>
          </cell>
          <cell r="E204" t="str">
            <v>Thattyodan,Sarang</v>
          </cell>
          <cell r="F204" t="str">
            <v>Regular</v>
          </cell>
          <cell r="G204" t="str">
            <v>UAE</v>
          </cell>
          <cell r="H204" t="str">
            <v>AUH1</v>
          </cell>
          <cell r="I204" t="str">
            <v>FC</v>
          </cell>
          <cell r="J204">
            <v>1299</v>
          </cell>
          <cell r="K204" t="str">
            <v>Day Shift</v>
          </cell>
          <cell r="L204" t="str">
            <v>NA</v>
          </cell>
          <cell r="M204" t="str">
            <v>Sunday</v>
          </cell>
          <cell r="N204" t="str">
            <v>Monday</v>
          </cell>
          <cell r="O204" t="str">
            <v>FC Associate I</v>
          </cell>
          <cell r="P204" t="str">
            <v>CRET</v>
          </cell>
          <cell r="Q204" t="str">
            <v>Direct</v>
          </cell>
          <cell r="R204" t="str">
            <v>Blue Badge</v>
          </cell>
          <cell r="S204" t="str">
            <v>bavameer</v>
          </cell>
          <cell r="T204" t="str">
            <v>Meera,Bava Bahrudeen</v>
          </cell>
          <cell r="U204" t="str">
            <v>Critical</v>
          </cell>
          <cell r="W204">
            <v>42883</v>
          </cell>
          <cell r="X204" t="str">
            <v>Customer Returns</v>
          </cell>
          <cell r="Y204" t="str">
            <v>July</v>
          </cell>
          <cell r="Z204" t="str">
            <v>9 Hours</v>
          </cell>
          <cell r="AA204" t="str">
            <v>Male</v>
          </cell>
          <cell r="AB204" t="str">
            <v>M</v>
          </cell>
          <cell r="AC204">
            <v>1</v>
          </cell>
          <cell r="AE204" t="str">
            <v>Shabiya 10 Bus stop (Near Cake Gallery)</v>
          </cell>
          <cell r="AF204">
            <v>0</v>
          </cell>
          <cell r="AG204" t="e">
            <v>#N/A</v>
          </cell>
          <cell r="AH204" t="str">
            <v>India</v>
          </cell>
          <cell r="AI204" t="str">
            <v>Non-Muslim</v>
          </cell>
        </row>
        <row r="205">
          <cell r="C205">
            <v>204319805</v>
          </cell>
          <cell r="D205" t="str">
            <v>thtorgbo</v>
          </cell>
          <cell r="E205" t="str">
            <v>TheophilusTorgbor</v>
          </cell>
          <cell r="F205" t="str">
            <v>Temporary</v>
          </cell>
          <cell r="G205" t="str">
            <v>UAE</v>
          </cell>
          <cell r="H205" t="str">
            <v>AUH1</v>
          </cell>
          <cell r="I205" t="str">
            <v>FC</v>
          </cell>
          <cell r="J205">
            <v>1299</v>
          </cell>
          <cell r="K205" t="str">
            <v>Night Shift</v>
          </cell>
          <cell r="L205" t="str">
            <v>NA</v>
          </cell>
          <cell r="M205" t="str">
            <v>Saturday</v>
          </cell>
          <cell r="N205" t="str">
            <v>Sunday</v>
          </cell>
          <cell r="O205" t="str">
            <v>Warehouse Associate 24M</v>
          </cell>
          <cell r="P205" t="str">
            <v>CRET</v>
          </cell>
          <cell r="Q205" t="str">
            <v>Direct</v>
          </cell>
          <cell r="R205" t="str">
            <v>Quesscorp</v>
          </cell>
          <cell r="S205" t="str">
            <v>bavameer</v>
          </cell>
          <cell r="T205" t="str">
            <v>Meera,Bava Bahrudeen</v>
          </cell>
          <cell r="U205" t="str">
            <v>Non-Critical</v>
          </cell>
          <cell r="W205">
            <v>45589</v>
          </cell>
          <cell r="X205" t="str">
            <v>Customer Returns</v>
          </cell>
          <cell r="Y205" t="str">
            <v>September</v>
          </cell>
          <cell r="Z205" t="str">
            <v>9 Hours</v>
          </cell>
          <cell r="AA205" t="str">
            <v>Male</v>
          </cell>
          <cell r="AB205" t="str">
            <v>L</v>
          </cell>
          <cell r="AC205">
            <v>99</v>
          </cell>
          <cell r="AD205">
            <v>46319</v>
          </cell>
          <cell r="AE205" t="str">
            <v>ShinningTower(Khalidiyah)</v>
          </cell>
          <cell r="AF205">
            <v>558501520</v>
          </cell>
          <cell r="AG205" t="str">
            <v>sirtheo17@gmail.com</v>
          </cell>
          <cell r="AH205" t="str">
            <v>Ghana</v>
          </cell>
          <cell r="AI205" t="str">
            <v>Non-Muslim</v>
          </cell>
        </row>
        <row r="206">
          <cell r="C206">
            <v>206949310</v>
          </cell>
          <cell r="D206" t="str">
            <v>simwtimo</v>
          </cell>
          <cell r="E206" t="str">
            <v>TIMOTHY SIMWENDE</v>
          </cell>
          <cell r="F206" t="str">
            <v>Temporary</v>
          </cell>
          <cell r="G206" t="str">
            <v>UAE</v>
          </cell>
          <cell r="H206" t="str">
            <v>AUH1</v>
          </cell>
          <cell r="I206" t="str">
            <v>FC</v>
          </cell>
          <cell r="J206">
            <v>1299</v>
          </cell>
          <cell r="K206" t="str">
            <v>Day Shift</v>
          </cell>
          <cell r="L206" t="str">
            <v>NA</v>
          </cell>
          <cell r="M206" t="str">
            <v>Tuesday</v>
          </cell>
          <cell r="N206" t="str">
            <v>Wednesday</v>
          </cell>
          <cell r="O206" t="str">
            <v>Warehouse Associate 24M</v>
          </cell>
          <cell r="P206" t="str">
            <v>CRET</v>
          </cell>
          <cell r="Q206" t="str">
            <v>Direct</v>
          </cell>
          <cell r="R206" t="str">
            <v>Dulsco</v>
          </cell>
          <cell r="S206" t="str">
            <v>bavameer</v>
          </cell>
          <cell r="T206" t="str">
            <v>Meera,Bava Bahrudeen</v>
          </cell>
          <cell r="U206" t="str">
            <v>Non-Critical</v>
          </cell>
          <cell r="W206">
            <v>46048</v>
          </cell>
          <cell r="X206" t="str">
            <v>Customer Returns</v>
          </cell>
          <cell r="Y206" t="str">
            <v>October</v>
          </cell>
          <cell r="Z206" t="str">
            <v>9 Hours</v>
          </cell>
          <cell r="AA206" t="str">
            <v>Male</v>
          </cell>
          <cell r="AC206">
            <v>99</v>
          </cell>
          <cell r="AE206" t="str">
            <v>Dulsco Al Razeen Camp Abu Dubai</v>
          </cell>
          <cell r="AF206" t="str">
            <v xml:space="preserve">567006246   </v>
          </cell>
          <cell r="AG206" t="str">
            <v>simwendetim95@gmail.com</v>
          </cell>
          <cell r="AH206" t="str">
            <v>UGANDA</v>
          </cell>
          <cell r="AI206" t="e">
            <v>#N/A</v>
          </cell>
        </row>
        <row r="207">
          <cell r="C207">
            <v>206007530</v>
          </cell>
          <cell r="D207" t="str">
            <v>netofikz</v>
          </cell>
          <cell r="E207" t="str">
            <v>TofikNegash</v>
          </cell>
          <cell r="F207" t="str">
            <v>Temporary</v>
          </cell>
          <cell r="G207" t="str">
            <v>UAE</v>
          </cell>
          <cell r="H207" t="str">
            <v>AUH1</v>
          </cell>
          <cell r="I207" t="str">
            <v>FC</v>
          </cell>
          <cell r="J207">
            <v>1299</v>
          </cell>
          <cell r="K207" t="str">
            <v>Day Shift</v>
          </cell>
          <cell r="L207" t="str">
            <v>NA</v>
          </cell>
          <cell r="M207" t="str">
            <v>Thursday</v>
          </cell>
          <cell r="N207" t="str">
            <v>Friday</v>
          </cell>
          <cell r="O207" t="str">
            <v>Warehouse Associate 8W</v>
          </cell>
          <cell r="P207" t="str">
            <v>CRET</v>
          </cell>
          <cell r="Q207" t="str">
            <v>Direct</v>
          </cell>
          <cell r="R207" t="str">
            <v>Fastlink</v>
          </cell>
          <cell r="S207" t="str">
            <v>bavameer</v>
          </cell>
          <cell r="T207" t="str">
            <v>Meera,Bava Bahrudeen</v>
          </cell>
          <cell r="W207">
            <v>45915</v>
          </cell>
          <cell r="X207" t="str">
            <v>Customer Returns</v>
          </cell>
          <cell r="Y207" t="str">
            <v>June</v>
          </cell>
          <cell r="Z207" t="str">
            <v>9 Hours</v>
          </cell>
          <cell r="AA207" t="str">
            <v>Male</v>
          </cell>
          <cell r="AB207" t="str">
            <v>S</v>
          </cell>
          <cell r="AC207">
            <v>99</v>
          </cell>
          <cell r="AH207" t="str">
            <v>Ethiopia</v>
          </cell>
          <cell r="AI207" t="str">
            <v>Muslim</v>
          </cell>
        </row>
        <row r="208">
          <cell r="C208">
            <v>203800377</v>
          </cell>
          <cell r="D208" t="str">
            <v>totuhais</v>
          </cell>
          <cell r="E208" t="str">
            <v>TOMTUHAISE</v>
          </cell>
          <cell r="F208" t="str">
            <v>Temporary</v>
          </cell>
          <cell r="G208" t="str">
            <v>UAE</v>
          </cell>
          <cell r="H208" t="str">
            <v>AUH1</v>
          </cell>
          <cell r="I208" t="str">
            <v>FC</v>
          </cell>
          <cell r="J208">
            <v>1299</v>
          </cell>
          <cell r="K208" t="str">
            <v>Day Shift</v>
          </cell>
          <cell r="L208" t="str">
            <v>NA</v>
          </cell>
          <cell r="M208" t="str">
            <v>Tuesday</v>
          </cell>
          <cell r="N208" t="str">
            <v>Wednesday</v>
          </cell>
          <cell r="O208" t="str">
            <v>Warehouse Associate 8W</v>
          </cell>
          <cell r="P208" t="str">
            <v>CRET</v>
          </cell>
          <cell r="Q208" t="str">
            <v>Direct</v>
          </cell>
          <cell r="R208" t="str">
            <v>Dulsco</v>
          </cell>
          <cell r="S208" t="str">
            <v>bavameer</v>
          </cell>
          <cell r="T208" t="str">
            <v>Meera,Bava Bahrudeen</v>
          </cell>
          <cell r="U208" t="str">
            <v>Critical</v>
          </cell>
          <cell r="W208">
            <v>45516</v>
          </cell>
          <cell r="X208" t="str">
            <v>Customer Returns</v>
          </cell>
          <cell r="Y208" t="str">
            <v>June</v>
          </cell>
          <cell r="Z208" t="str">
            <v>9 Hours</v>
          </cell>
          <cell r="AA208" t="str">
            <v>Male</v>
          </cell>
          <cell r="AB208" t="str">
            <v>2XL</v>
          </cell>
          <cell r="AC208">
            <v>99</v>
          </cell>
          <cell r="AD208">
            <v>45572</v>
          </cell>
          <cell r="AE208" t="str">
            <v>DulscoICAD-1BusStop</v>
          </cell>
          <cell r="AF208">
            <v>554586177</v>
          </cell>
          <cell r="AG208" t="str">
            <v>tuhaisetom8@gmail.com</v>
          </cell>
          <cell r="AH208" t="str">
            <v>Uganda</v>
          </cell>
          <cell r="AI208" t="str">
            <v>Non-Muslim</v>
          </cell>
        </row>
        <row r="209">
          <cell r="C209">
            <v>205609143</v>
          </cell>
          <cell r="D209" t="str">
            <v>umaymusa</v>
          </cell>
          <cell r="E209" t="str">
            <v>UMARUMUSAMUBI</v>
          </cell>
          <cell r="F209" t="str">
            <v>Temporary</v>
          </cell>
          <cell r="G209" t="str">
            <v>UAE</v>
          </cell>
          <cell r="H209" t="str">
            <v>AUH1</v>
          </cell>
          <cell r="I209" t="str">
            <v>FC</v>
          </cell>
          <cell r="J209">
            <v>1299</v>
          </cell>
          <cell r="K209" t="str">
            <v>Night Shift</v>
          </cell>
          <cell r="L209" t="str">
            <v>NA</v>
          </cell>
          <cell r="M209" t="str">
            <v>Thursday</v>
          </cell>
          <cell r="N209" t="str">
            <v>Friday</v>
          </cell>
          <cell r="O209" t="str">
            <v>Warehouse Associate 8W</v>
          </cell>
          <cell r="P209" t="str">
            <v>CRET</v>
          </cell>
          <cell r="Q209" t="str">
            <v>Direct</v>
          </cell>
          <cell r="R209" t="str">
            <v>Dulsco</v>
          </cell>
          <cell r="S209" t="str">
            <v>bavameer</v>
          </cell>
          <cell r="T209" t="str">
            <v>Meera,Bava Bahrudeen</v>
          </cell>
          <cell r="W209">
            <v>45845</v>
          </cell>
          <cell r="X209" t="str">
            <v>Customer Returns</v>
          </cell>
          <cell r="Y209" t="str">
            <v>February</v>
          </cell>
          <cell r="Z209" t="str">
            <v>9 Hours</v>
          </cell>
          <cell r="AA209" t="str">
            <v>Male</v>
          </cell>
          <cell r="AB209" t="str">
            <v>NA</v>
          </cell>
          <cell r="AC209">
            <v>99</v>
          </cell>
          <cell r="AD209">
            <v>45901</v>
          </cell>
          <cell r="AE209" t="str">
            <v>DulscoICAD-1BusStop</v>
          </cell>
          <cell r="AF209">
            <v>502918367</v>
          </cell>
          <cell r="AG209" t="str">
            <v>musaumarumubi8@gmail.com</v>
          </cell>
          <cell r="AH209" t="str">
            <v>Uganda</v>
          </cell>
          <cell r="AI209" t="str">
            <v>Muslim</v>
          </cell>
        </row>
        <row r="210">
          <cell r="C210">
            <v>206296205</v>
          </cell>
          <cell r="D210" t="str">
            <v>conteeun</v>
          </cell>
          <cell r="E210" t="str">
            <v>UNISAA.CONTEH</v>
          </cell>
          <cell r="F210" t="str">
            <v>Temporary</v>
          </cell>
          <cell r="G210" t="str">
            <v>UAE</v>
          </cell>
          <cell r="H210" t="str">
            <v>AUH1</v>
          </cell>
          <cell r="I210" t="str">
            <v>FC</v>
          </cell>
          <cell r="J210">
            <v>1299</v>
          </cell>
          <cell r="K210" t="str">
            <v>Night Shift</v>
          </cell>
          <cell r="L210" t="str">
            <v>NA</v>
          </cell>
          <cell r="M210" t="str">
            <v>Monday</v>
          </cell>
          <cell r="N210" t="str">
            <v>Tuesday</v>
          </cell>
          <cell r="O210" t="str">
            <v>Warehouse Associate 8W</v>
          </cell>
          <cell r="P210" t="str">
            <v>CRET</v>
          </cell>
          <cell r="Q210" t="str">
            <v>Direct</v>
          </cell>
          <cell r="R210" t="str">
            <v>EFS</v>
          </cell>
          <cell r="S210" t="str">
            <v>bavameer</v>
          </cell>
          <cell r="T210" t="str">
            <v>Meera,Bava Bahrudeen</v>
          </cell>
          <cell r="W210">
            <v>45950</v>
          </cell>
          <cell r="X210" t="str">
            <v>Customer Returns</v>
          </cell>
          <cell r="Y210" t="str">
            <v>August</v>
          </cell>
          <cell r="Z210" t="str">
            <v>9 Hours</v>
          </cell>
          <cell r="AA210" t="str">
            <v>Male</v>
          </cell>
          <cell r="AB210" t="str">
            <v>NA</v>
          </cell>
          <cell r="AC210">
            <v>99</v>
          </cell>
          <cell r="AH210" t="str">
            <v>SierraLeonean</v>
          </cell>
          <cell r="AI210" t="str">
            <v>Non-Muslim</v>
          </cell>
        </row>
        <row r="211">
          <cell r="C211">
            <v>203555406</v>
          </cell>
          <cell r="D211" t="str">
            <v>bihveraf</v>
          </cell>
          <cell r="E211" t="str">
            <v>VeraAnyangweBih</v>
          </cell>
          <cell r="F211" t="str">
            <v>Temporary</v>
          </cell>
          <cell r="G211" t="str">
            <v>UAE</v>
          </cell>
          <cell r="H211" t="str">
            <v>AUH1</v>
          </cell>
          <cell r="I211" t="str">
            <v>FC</v>
          </cell>
          <cell r="J211">
            <v>1299</v>
          </cell>
          <cell r="K211" t="str">
            <v>Day Shift</v>
          </cell>
          <cell r="L211" t="str">
            <v>NA</v>
          </cell>
          <cell r="M211" t="str">
            <v>Sunday</v>
          </cell>
          <cell r="N211" t="str">
            <v>Monday</v>
          </cell>
          <cell r="O211" t="str">
            <v>Warehouse Associate 12M</v>
          </cell>
          <cell r="P211" t="str">
            <v>CRET</v>
          </cell>
          <cell r="Q211" t="str">
            <v>Direct</v>
          </cell>
          <cell r="R211" t="str">
            <v>Fastlink</v>
          </cell>
          <cell r="S211" t="str">
            <v>bavameer</v>
          </cell>
          <cell r="T211" t="str">
            <v>Meera,Bava Bahrudeen</v>
          </cell>
          <cell r="U211" t="str">
            <v>Critical</v>
          </cell>
          <cell r="W211">
            <v>45470</v>
          </cell>
          <cell r="X211" t="str">
            <v>Customer Returns</v>
          </cell>
          <cell r="Y211" t="str">
            <v>June</v>
          </cell>
          <cell r="Z211" t="str">
            <v>9 Hours</v>
          </cell>
          <cell r="AA211" t="str">
            <v>Female</v>
          </cell>
          <cell r="AB211" t="str">
            <v>S</v>
          </cell>
          <cell r="AC211">
            <v>99</v>
          </cell>
          <cell r="AD211">
            <v>45835</v>
          </cell>
          <cell r="AE211" t="str">
            <v>AlSalamaHospital(TouristClubArea)</v>
          </cell>
          <cell r="AF211">
            <v>509548719</v>
          </cell>
          <cell r="AG211" t="str">
            <v>bihvera96@gmail.com</v>
          </cell>
          <cell r="AH211" t="str">
            <v>Cameroon</v>
          </cell>
          <cell r="AI211" t="str">
            <v>Non-Muslim</v>
          </cell>
        </row>
        <row r="212">
          <cell r="C212">
            <v>203817154</v>
          </cell>
          <cell r="D212" t="str">
            <v>vicwquay</v>
          </cell>
          <cell r="E212" t="str">
            <v>VICTORIAQUAYSON</v>
          </cell>
          <cell r="F212" t="str">
            <v>Temporary</v>
          </cell>
          <cell r="G212" t="str">
            <v>UAE</v>
          </cell>
          <cell r="H212" t="str">
            <v>AUH1</v>
          </cell>
          <cell r="I212" t="str">
            <v>FC</v>
          </cell>
          <cell r="J212">
            <v>1299</v>
          </cell>
          <cell r="K212" t="str">
            <v>Night Shift</v>
          </cell>
          <cell r="L212" t="str">
            <v>NA</v>
          </cell>
          <cell r="M212" t="str">
            <v>Monday</v>
          </cell>
          <cell r="N212" t="str">
            <v>Tuesday</v>
          </cell>
          <cell r="O212" t="str">
            <v>Warehouse Associate 12M</v>
          </cell>
          <cell r="P212" t="str">
            <v>CRET</v>
          </cell>
          <cell r="Q212" t="str">
            <v>Direct</v>
          </cell>
          <cell r="R212" t="str">
            <v>Fastlink</v>
          </cell>
          <cell r="S212" t="str">
            <v>bavameer</v>
          </cell>
          <cell r="T212" t="str">
            <v>Meera,Bava Bahrudeen</v>
          </cell>
          <cell r="U212" t="str">
            <v>Non-Critical</v>
          </cell>
          <cell r="W212">
            <v>45517</v>
          </cell>
          <cell r="X212" t="str">
            <v>Customer Returns</v>
          </cell>
          <cell r="Y212" t="str">
            <v>April</v>
          </cell>
          <cell r="Z212" t="str">
            <v>9 Hours</v>
          </cell>
          <cell r="AA212" t="str">
            <v>Female</v>
          </cell>
          <cell r="AB212" t="str">
            <v>2XL</v>
          </cell>
          <cell r="AC212">
            <v>99</v>
          </cell>
          <cell r="AD212">
            <v>45882</v>
          </cell>
          <cell r="AE212" t="str">
            <v>FilliCafé(AirPortRd)</v>
          </cell>
          <cell r="AF212">
            <v>544589774</v>
          </cell>
          <cell r="AG212" t="str">
            <v>quaysonvictoria19@gmail.com</v>
          </cell>
          <cell r="AH212" t="str">
            <v>Ghana</v>
          </cell>
          <cell r="AI212" t="str">
            <v>Non-Muslim</v>
          </cell>
        </row>
        <row r="213">
          <cell r="C213">
            <v>206192235</v>
          </cell>
          <cell r="D213" t="str">
            <v>chirviol</v>
          </cell>
          <cell r="E213" t="str">
            <v>Violachepkemboichirchir</v>
          </cell>
          <cell r="F213" t="str">
            <v>Temporary</v>
          </cell>
          <cell r="G213" t="str">
            <v>UAE</v>
          </cell>
          <cell r="H213" t="str">
            <v>AUH1</v>
          </cell>
          <cell r="I213" t="str">
            <v>FC</v>
          </cell>
          <cell r="J213">
            <v>1299</v>
          </cell>
          <cell r="K213" t="str">
            <v>Day Shift</v>
          </cell>
          <cell r="L213" t="str">
            <v>NA</v>
          </cell>
          <cell r="M213" t="str">
            <v>Saturday</v>
          </cell>
          <cell r="N213" t="str">
            <v>Sunday</v>
          </cell>
          <cell r="O213" t="str">
            <v>Warehouse Associate 12M</v>
          </cell>
          <cell r="P213" t="str">
            <v>CRET</v>
          </cell>
          <cell r="Q213" t="str">
            <v>Direct</v>
          </cell>
          <cell r="R213" t="str">
            <v>EFS</v>
          </cell>
          <cell r="S213" t="str">
            <v>bavameer</v>
          </cell>
          <cell r="T213" t="str">
            <v>Meera,Bava Bahrudeen</v>
          </cell>
          <cell r="U213" t="str">
            <v>Non-Critical</v>
          </cell>
          <cell r="W213">
            <v>45936</v>
          </cell>
          <cell r="X213" t="str">
            <v>Customer Returns</v>
          </cell>
          <cell r="Y213" t="str">
            <v>November</v>
          </cell>
          <cell r="Z213" t="str">
            <v>9 Hours</v>
          </cell>
          <cell r="AA213" t="str">
            <v>Female</v>
          </cell>
          <cell r="AB213" t="str">
            <v>NA</v>
          </cell>
          <cell r="AC213">
            <v>99</v>
          </cell>
          <cell r="AD213">
            <v>45996</v>
          </cell>
          <cell r="AE213" t="str">
            <v>Baniyascamp</v>
          </cell>
          <cell r="AF213">
            <v>254717859542</v>
          </cell>
          <cell r="AG213" t="str">
            <v>vchepkemboi03@gmail.com</v>
          </cell>
          <cell r="AH213" t="str">
            <v>Kenya</v>
          </cell>
          <cell r="AI213" t="str">
            <v>Non-Muslim</v>
          </cell>
        </row>
        <row r="214">
          <cell r="C214">
            <v>203813132</v>
          </cell>
          <cell r="D214" t="str">
            <v>ovirajan</v>
          </cell>
          <cell r="E214" t="str">
            <v>VISHNURAJBABYRAJAN</v>
          </cell>
          <cell r="F214" t="str">
            <v>Temporary</v>
          </cell>
          <cell r="G214" t="str">
            <v>UAE</v>
          </cell>
          <cell r="H214" t="str">
            <v>AUH1</v>
          </cell>
          <cell r="I214" t="str">
            <v>FC</v>
          </cell>
          <cell r="J214">
            <v>1299</v>
          </cell>
          <cell r="K214" t="str">
            <v>Night Shift</v>
          </cell>
          <cell r="L214" t="str">
            <v>NA</v>
          </cell>
          <cell r="M214" t="str">
            <v>Friday</v>
          </cell>
          <cell r="N214" t="str">
            <v>Saturday</v>
          </cell>
          <cell r="O214" t="str">
            <v>Warehouse Associate 24M</v>
          </cell>
          <cell r="P214" t="str">
            <v>CRET</v>
          </cell>
          <cell r="Q214" t="str">
            <v>Direct</v>
          </cell>
          <cell r="R214" t="str">
            <v>Adecco</v>
          </cell>
          <cell r="S214" t="str">
            <v>bavameer</v>
          </cell>
          <cell r="T214" t="str">
            <v>Meera,Bava Bahrudeen</v>
          </cell>
          <cell r="U214" t="str">
            <v>Non-Critical</v>
          </cell>
          <cell r="W214">
            <v>45517</v>
          </cell>
          <cell r="X214" t="str">
            <v>Customer Returns</v>
          </cell>
          <cell r="Y214" t="str">
            <v>April</v>
          </cell>
          <cell r="Z214" t="str">
            <v>9 Hours</v>
          </cell>
          <cell r="AA214" t="str">
            <v>Male</v>
          </cell>
          <cell r="AB214" t="str">
            <v>L</v>
          </cell>
          <cell r="AC214">
            <v>99</v>
          </cell>
          <cell r="AD214">
            <v>46247</v>
          </cell>
          <cell r="AE214" t="str">
            <v>Shabiya 12  Bus Stop (Near Malabar Gold And Diamond)</v>
          </cell>
          <cell r="AF214">
            <v>545329032</v>
          </cell>
          <cell r="AG214" t="str">
            <v>vishnuraj2204@gmail.com</v>
          </cell>
          <cell r="AH214" t="str">
            <v>India</v>
          </cell>
          <cell r="AI214" t="str">
            <v>Non-Muslim</v>
          </cell>
        </row>
        <row r="215">
          <cell r="C215">
            <v>203735945</v>
          </cell>
          <cell r="D215" t="str">
            <v>wmasolwi</v>
          </cell>
          <cell r="E215" t="str">
            <v>WILLIAMMASOLE</v>
          </cell>
          <cell r="F215" t="str">
            <v>Temporary</v>
          </cell>
          <cell r="G215" t="str">
            <v>UAE</v>
          </cell>
          <cell r="H215" t="str">
            <v>AUH1</v>
          </cell>
          <cell r="I215" t="str">
            <v>FC</v>
          </cell>
          <cell r="J215">
            <v>1299</v>
          </cell>
          <cell r="K215" t="str">
            <v>Night Shift</v>
          </cell>
          <cell r="L215" t="str">
            <v>NA</v>
          </cell>
          <cell r="M215" t="str">
            <v>Wednesday</v>
          </cell>
          <cell r="N215" t="str">
            <v>Thursday</v>
          </cell>
          <cell r="O215" t="str">
            <v>Warehouse Associate 8W</v>
          </cell>
          <cell r="P215" t="str">
            <v>CRET</v>
          </cell>
          <cell r="Q215" t="str">
            <v>Direct</v>
          </cell>
          <cell r="R215" t="str">
            <v>Dulsco</v>
          </cell>
          <cell r="S215" t="str">
            <v>bavameer</v>
          </cell>
          <cell r="T215" t="str">
            <v>Meera,Bava Bahrudeen</v>
          </cell>
          <cell r="U215" t="str">
            <v>Non-Critical</v>
          </cell>
          <cell r="W215">
            <v>45502</v>
          </cell>
          <cell r="X215" t="str">
            <v>Customer Returns</v>
          </cell>
          <cell r="Y215" t="str">
            <v>July</v>
          </cell>
          <cell r="Z215" t="str">
            <v>9 Hours</v>
          </cell>
          <cell r="AA215" t="str">
            <v>Male</v>
          </cell>
          <cell r="AB215" t="str">
            <v>M</v>
          </cell>
          <cell r="AC215">
            <v>99</v>
          </cell>
          <cell r="AD215">
            <v>45558</v>
          </cell>
          <cell r="AE215" t="str">
            <v>DulscoICAD-1BusStop</v>
          </cell>
          <cell r="AF215">
            <v>558678793</v>
          </cell>
          <cell r="AG215" t="str">
            <v>sixtowilliam19@gmail.com</v>
          </cell>
          <cell r="AH215" t="str">
            <v>Zambia</v>
          </cell>
          <cell r="AI215" t="str">
            <v>Non-Muslim</v>
          </cell>
        </row>
        <row r="216">
          <cell r="C216">
            <v>203816755</v>
          </cell>
          <cell r="D216" t="str">
            <v>abonekay</v>
          </cell>
          <cell r="E216" t="str">
            <v>YAKUBUABONEKA</v>
          </cell>
          <cell r="F216" t="str">
            <v>Temporary</v>
          </cell>
          <cell r="G216" t="str">
            <v>UAE</v>
          </cell>
          <cell r="H216" t="str">
            <v>AUH1</v>
          </cell>
          <cell r="I216" t="str">
            <v>FC</v>
          </cell>
          <cell r="J216">
            <v>1299</v>
          </cell>
          <cell r="K216" t="str">
            <v>Night Shift</v>
          </cell>
          <cell r="L216" t="str">
            <v>NA</v>
          </cell>
          <cell r="M216" t="str">
            <v>Sunday</v>
          </cell>
          <cell r="N216" t="str">
            <v>Monday</v>
          </cell>
          <cell r="O216" t="str">
            <v>Warehouse Associate 8W</v>
          </cell>
          <cell r="P216" t="str">
            <v>CRET</v>
          </cell>
          <cell r="Q216" t="str">
            <v>Direct</v>
          </cell>
          <cell r="R216" t="str">
            <v>Dulsco</v>
          </cell>
          <cell r="S216" t="str">
            <v>bavameer</v>
          </cell>
          <cell r="T216" t="str">
            <v>Meera,Bava Bahrudeen</v>
          </cell>
          <cell r="U216" t="str">
            <v>Non-Critical</v>
          </cell>
          <cell r="W216">
            <v>45518</v>
          </cell>
          <cell r="X216" t="str">
            <v>Customer Returns</v>
          </cell>
          <cell r="Y216" t="str">
            <v>December</v>
          </cell>
          <cell r="Z216" t="str">
            <v>9 Hours</v>
          </cell>
          <cell r="AA216" t="str">
            <v>Male</v>
          </cell>
          <cell r="AB216" t="str">
            <v>2XL</v>
          </cell>
          <cell r="AC216">
            <v>99</v>
          </cell>
          <cell r="AD216">
            <v>45574</v>
          </cell>
          <cell r="AE216" t="str">
            <v>DulscoICAD-1BusStop</v>
          </cell>
          <cell r="AF216">
            <v>588097934</v>
          </cell>
          <cell r="AG216" t="str">
            <v>djneonaboneka@gmail.com</v>
          </cell>
          <cell r="AH216" t="str">
            <v>Uganda</v>
          </cell>
          <cell r="AI216" t="str">
            <v>Muslim</v>
          </cell>
        </row>
        <row r="217">
          <cell r="C217">
            <v>205275635</v>
          </cell>
          <cell r="D217" t="str">
            <v>nyazacha</v>
          </cell>
          <cell r="E217" t="str">
            <v>ZachariaNyaosiNyang</v>
          </cell>
          <cell r="F217" t="str">
            <v>Temporary</v>
          </cell>
          <cell r="G217" t="str">
            <v>UAE</v>
          </cell>
          <cell r="H217" t="str">
            <v>AUH1</v>
          </cell>
          <cell r="I217" t="str">
            <v>FC</v>
          </cell>
          <cell r="J217">
            <v>1299</v>
          </cell>
          <cell r="K217" t="str">
            <v>Day Shift</v>
          </cell>
          <cell r="L217" t="str">
            <v>NA</v>
          </cell>
          <cell r="M217" t="str">
            <v>Saturday</v>
          </cell>
          <cell r="N217" t="str">
            <v>Sunday</v>
          </cell>
          <cell r="O217" t="str">
            <v>Warehouse Associate 8W</v>
          </cell>
          <cell r="P217" t="str">
            <v>CRET</v>
          </cell>
          <cell r="Q217" t="str">
            <v>Direct</v>
          </cell>
          <cell r="R217" t="str">
            <v>EFS</v>
          </cell>
          <cell r="S217" t="str">
            <v>bavameer</v>
          </cell>
          <cell r="T217" t="str">
            <v>Meera,Bava Bahrudeen</v>
          </cell>
          <cell r="W217">
            <v>45950</v>
          </cell>
          <cell r="X217" t="str">
            <v>Customer Returns</v>
          </cell>
          <cell r="Y217" t="str">
            <v>February</v>
          </cell>
          <cell r="Z217" t="str">
            <v>9 Hours</v>
          </cell>
          <cell r="AA217" t="str">
            <v>Male</v>
          </cell>
          <cell r="AB217" t="str">
            <v>NA</v>
          </cell>
          <cell r="AC217">
            <v>99</v>
          </cell>
          <cell r="AH217" t="str">
            <v>Kenya</v>
          </cell>
          <cell r="AI217" t="str">
            <v>Non-Muslim</v>
          </cell>
        </row>
        <row r="218">
          <cell r="C218">
            <v>203468510</v>
          </cell>
          <cell r="D218" t="str">
            <v>kombabep</v>
          </cell>
          <cell r="E218" t="str">
            <v>Abel Bayelema Kombat</v>
          </cell>
          <cell r="F218" t="str">
            <v>Temporary</v>
          </cell>
          <cell r="G218" t="str">
            <v>UAE</v>
          </cell>
          <cell r="H218" t="str">
            <v>AUH1</v>
          </cell>
          <cell r="I218" t="str">
            <v>FC</v>
          </cell>
          <cell r="J218">
            <v>1299</v>
          </cell>
          <cell r="K218" t="str">
            <v>Night Shift</v>
          </cell>
          <cell r="L218" t="str">
            <v>NA</v>
          </cell>
          <cell r="M218" t="str">
            <v>Friday</v>
          </cell>
          <cell r="N218" t="str">
            <v>Saturday</v>
          </cell>
          <cell r="O218" t="str">
            <v>Warehouse Associate 12M</v>
          </cell>
          <cell r="P218" t="str">
            <v>ICQA</v>
          </cell>
          <cell r="Q218" t="str">
            <v>Direct</v>
          </cell>
          <cell r="R218" t="str">
            <v>Fastlink</v>
          </cell>
          <cell r="S218" t="str">
            <v>kebedeed</v>
          </cell>
          <cell r="T218" t="str">
            <v>Dinberu,Eden</v>
          </cell>
          <cell r="U218" t="str">
            <v>Critical</v>
          </cell>
          <cell r="W218">
            <v>45456</v>
          </cell>
          <cell r="X218" t="str">
            <v>IC/QA/CS</v>
          </cell>
          <cell r="Y218" t="str">
            <v>November</v>
          </cell>
          <cell r="Z218" t="str">
            <v>9 Hours</v>
          </cell>
          <cell r="AA218" t="str">
            <v>Male</v>
          </cell>
          <cell r="AB218" t="str">
            <v>L</v>
          </cell>
          <cell r="AC218">
            <v>99</v>
          </cell>
          <cell r="AD218">
            <v>45821</v>
          </cell>
          <cell r="AE218" t="str">
            <v>Burjeel Hospital(Al Najda Str)</v>
          </cell>
          <cell r="AF218">
            <v>501034625</v>
          </cell>
          <cell r="AG218" t="str">
            <v>abelkombat874@gmail.com</v>
          </cell>
          <cell r="AH218" t="str">
            <v>Ghana</v>
          </cell>
          <cell r="AI218" t="str">
            <v>Muslim</v>
          </cell>
        </row>
        <row r="219">
          <cell r="C219">
            <v>202308467</v>
          </cell>
          <cell r="D219" t="str">
            <v>oppongla</v>
          </cell>
          <cell r="E219" t="str">
            <v>ABRAHAM SENIOR OPPONG</v>
          </cell>
          <cell r="F219" t="str">
            <v>Temporary</v>
          </cell>
          <cell r="G219" t="str">
            <v>UAE</v>
          </cell>
          <cell r="H219" t="str">
            <v>AUH1</v>
          </cell>
          <cell r="I219" t="str">
            <v>FC</v>
          </cell>
          <cell r="J219">
            <v>1299</v>
          </cell>
          <cell r="K219" t="str">
            <v>Day Shift</v>
          </cell>
          <cell r="L219" t="str">
            <v>NA</v>
          </cell>
          <cell r="M219" t="str">
            <v>Monday</v>
          </cell>
          <cell r="N219" t="str">
            <v>Tuesday</v>
          </cell>
          <cell r="O219" t="str">
            <v>Warehouse Associate 12M</v>
          </cell>
          <cell r="P219" t="str">
            <v>ICQA</v>
          </cell>
          <cell r="Q219" t="str">
            <v>Direct</v>
          </cell>
          <cell r="R219" t="str">
            <v>Fastlink</v>
          </cell>
          <cell r="S219" t="str">
            <v>kebedeed</v>
          </cell>
          <cell r="T219" t="str">
            <v>Dinberu,Eden</v>
          </cell>
          <cell r="W219">
            <v>45915</v>
          </cell>
          <cell r="X219" t="str">
            <v>IC/QA/CS</v>
          </cell>
          <cell r="Y219" t="str">
            <v>April</v>
          </cell>
          <cell r="Z219" t="str">
            <v>9 Hours</v>
          </cell>
          <cell r="AA219" t="str">
            <v>Male</v>
          </cell>
          <cell r="AB219" t="str">
            <v>M</v>
          </cell>
          <cell r="AC219">
            <v>99</v>
          </cell>
          <cell r="AH219" t="str">
            <v>Ghana</v>
          </cell>
          <cell r="AI219" t="str">
            <v>Muslim</v>
          </cell>
        </row>
        <row r="220">
          <cell r="C220">
            <v>204246160</v>
          </cell>
          <cell r="D220" t="str">
            <v>danjuali</v>
          </cell>
          <cell r="E220" t="str">
            <v>Ali Muhammad Danjuma</v>
          </cell>
          <cell r="F220" t="str">
            <v>Temporary</v>
          </cell>
          <cell r="G220" t="str">
            <v>UAE</v>
          </cell>
          <cell r="H220" t="str">
            <v>AUH1</v>
          </cell>
          <cell r="I220" t="str">
            <v>FC</v>
          </cell>
          <cell r="J220">
            <v>1299</v>
          </cell>
          <cell r="K220" t="str">
            <v>Day Shift</v>
          </cell>
          <cell r="L220" t="str">
            <v>NA</v>
          </cell>
          <cell r="M220" t="str">
            <v>Tuesday</v>
          </cell>
          <cell r="N220" t="str">
            <v>Wednesday</v>
          </cell>
          <cell r="O220" t="str">
            <v>Warehouse Associate 24M</v>
          </cell>
          <cell r="P220" t="str">
            <v>ICQA</v>
          </cell>
          <cell r="Q220" t="str">
            <v>Direct</v>
          </cell>
          <cell r="R220" t="str">
            <v>Quesscorp</v>
          </cell>
          <cell r="S220" t="str">
            <v>kebedeed</v>
          </cell>
          <cell r="T220" t="str">
            <v>Dinberu,Eden</v>
          </cell>
          <cell r="U220" t="str">
            <v>Non-Critical</v>
          </cell>
          <cell r="W220">
            <v>45579</v>
          </cell>
          <cell r="X220" t="str">
            <v>IC/QA/CS</v>
          </cell>
          <cell r="Y220" t="str">
            <v>June</v>
          </cell>
          <cell r="Z220" t="str">
            <v>9 Hours</v>
          </cell>
          <cell r="AA220" t="str">
            <v>Male</v>
          </cell>
          <cell r="AB220" t="str">
            <v>M</v>
          </cell>
          <cell r="AC220">
            <v>99</v>
          </cell>
          <cell r="AD220">
            <v>46309</v>
          </cell>
          <cell r="AE220" t="str">
            <v>AlSalamaHospital(TouristClubArea)</v>
          </cell>
          <cell r="AF220">
            <v>582503667</v>
          </cell>
          <cell r="AG220" t="str">
            <v>alidanjumaccch237@gmail.com</v>
          </cell>
          <cell r="AH220" t="str">
            <v>Ghana</v>
          </cell>
          <cell r="AI220" t="str">
            <v>Muslim</v>
          </cell>
        </row>
        <row r="221">
          <cell r="C221">
            <v>207220266</v>
          </cell>
          <cell r="D221" t="str">
            <v>halzaabi</v>
          </cell>
          <cell r="E221" t="str">
            <v>Alzaabi,Hamad</v>
          </cell>
          <cell r="F221" t="str">
            <v>Regular</v>
          </cell>
          <cell r="G221" t="str">
            <v>UAE</v>
          </cell>
          <cell r="H221" t="str">
            <v>AUH1</v>
          </cell>
          <cell r="I221" t="str">
            <v>FC</v>
          </cell>
          <cell r="J221">
            <v>1299</v>
          </cell>
          <cell r="K221" t="str">
            <v>Day Shift</v>
          </cell>
          <cell r="L221" t="str">
            <v>NA</v>
          </cell>
          <cell r="M221" t="str">
            <v>Saturday</v>
          </cell>
          <cell r="N221" t="str">
            <v>Sunday</v>
          </cell>
          <cell r="O221" t="str">
            <v>FC Associate III</v>
          </cell>
          <cell r="P221" t="str">
            <v>ICQA</v>
          </cell>
          <cell r="Q221" t="str">
            <v>Direct</v>
          </cell>
          <cell r="R221" t="str">
            <v>Blue Badge</v>
          </cell>
          <cell r="S221" t="str">
            <v>kebedeed</v>
          </cell>
          <cell r="T221" t="str">
            <v>Dinberu,Eden</v>
          </cell>
          <cell r="W221">
            <v>46147</v>
          </cell>
          <cell r="X221" t="str">
            <v>IC/QA/CS</v>
          </cell>
          <cell r="Z221" t="str">
            <v>9 Hours</v>
          </cell>
          <cell r="AA221" t="str">
            <v>Male</v>
          </cell>
          <cell r="AC221">
            <v>3</v>
          </cell>
          <cell r="AI221" t="str">
            <v>Muslim</v>
          </cell>
        </row>
        <row r="222">
          <cell r="C222">
            <v>203850930</v>
          </cell>
          <cell r="D222" t="str">
            <v>vmustapa</v>
          </cell>
          <cell r="E222" t="str">
            <v>Aminatu Korkor Mustapha</v>
          </cell>
          <cell r="F222" t="str">
            <v>Temporary</v>
          </cell>
          <cell r="G222" t="str">
            <v>UAE</v>
          </cell>
          <cell r="H222" t="str">
            <v>AUH1</v>
          </cell>
          <cell r="I222" t="str">
            <v>FC</v>
          </cell>
          <cell r="J222">
            <v>1299</v>
          </cell>
          <cell r="K222" t="str">
            <v>Day Shift</v>
          </cell>
          <cell r="L222" t="str">
            <v>NA</v>
          </cell>
          <cell r="M222" t="str">
            <v>Tuesday</v>
          </cell>
          <cell r="N222" t="str">
            <v>Wednesday</v>
          </cell>
          <cell r="O222" t="str">
            <v>Warehouse Associate 12M</v>
          </cell>
          <cell r="P222" t="str">
            <v>ICQA</v>
          </cell>
          <cell r="Q222" t="str">
            <v>Direct</v>
          </cell>
          <cell r="R222" t="str">
            <v>Fastlink</v>
          </cell>
          <cell r="S222" t="str">
            <v>kebedeed</v>
          </cell>
          <cell r="T222" t="str">
            <v>Dinberu,Eden</v>
          </cell>
          <cell r="U222" t="str">
            <v>Critical</v>
          </cell>
          <cell r="W222">
            <v>45524</v>
          </cell>
          <cell r="X222" t="str">
            <v>IC/QA/CS</v>
          </cell>
          <cell r="Y222" t="str">
            <v>November</v>
          </cell>
          <cell r="Z222" t="str">
            <v>9 Hours</v>
          </cell>
          <cell r="AA222" t="str">
            <v>Female</v>
          </cell>
          <cell r="AB222" t="str">
            <v>2XL</v>
          </cell>
          <cell r="AC222">
            <v>99</v>
          </cell>
          <cell r="AD222">
            <v>45889</v>
          </cell>
          <cell r="AE222" t="str">
            <v>LifeLineHospital(ElectraStr-MuroorRd)</v>
          </cell>
          <cell r="AF222">
            <v>581662537</v>
          </cell>
          <cell r="AG222" t="str">
            <v>aminamustapha537@gmail.com</v>
          </cell>
          <cell r="AH222" t="str">
            <v>Ghana</v>
          </cell>
          <cell r="AI222" t="str">
            <v>Muslim</v>
          </cell>
        </row>
        <row r="223">
          <cell r="C223">
            <v>206953795</v>
          </cell>
          <cell r="D223" t="str">
            <v>nalhaudr</v>
          </cell>
          <cell r="E223" t="str">
            <v>Audrey Rael Naliaka</v>
          </cell>
          <cell r="F223" t="str">
            <v>Temporary</v>
          </cell>
          <cell r="G223" t="str">
            <v>UAE</v>
          </cell>
          <cell r="H223" t="str">
            <v>AUH1</v>
          </cell>
          <cell r="I223" t="str">
            <v>FC</v>
          </cell>
          <cell r="J223">
            <v>1299</v>
          </cell>
          <cell r="K223" t="str">
            <v>Day Shift</v>
          </cell>
          <cell r="L223" t="str">
            <v>NA</v>
          </cell>
          <cell r="M223" t="str">
            <v>Monday</v>
          </cell>
          <cell r="N223" t="str">
            <v>Tuesday</v>
          </cell>
          <cell r="O223" t="str">
            <v>Warehouse Associate 24M</v>
          </cell>
          <cell r="P223" t="str">
            <v>ICQA</v>
          </cell>
          <cell r="Q223" t="str">
            <v>Direct</v>
          </cell>
          <cell r="R223" t="str">
            <v>EFS</v>
          </cell>
          <cell r="S223" t="str">
            <v>kebedeed</v>
          </cell>
          <cell r="T223" t="str">
            <v>Dinberu,Eden</v>
          </cell>
          <cell r="U223" t="str">
            <v>Non-Critical</v>
          </cell>
          <cell r="W223">
            <v>46048</v>
          </cell>
          <cell r="X223" t="str">
            <v>IC/QA/CS</v>
          </cell>
          <cell r="Y223" t="str">
            <v>November</v>
          </cell>
          <cell r="Z223" t="str">
            <v>9 Hours</v>
          </cell>
          <cell r="AA223" t="str">
            <v>Female</v>
          </cell>
          <cell r="AC223">
            <v>99</v>
          </cell>
          <cell r="AD223">
            <v>46104</v>
          </cell>
          <cell r="AE223" t="str">
            <v>Al razeen</v>
          </cell>
          <cell r="AF223" t="str">
            <v>254 799 212684</v>
          </cell>
          <cell r="AG223" t="str">
            <v>audreyweyao90@gmail.com</v>
          </cell>
          <cell r="AH223" t="str">
            <v>Kenya</v>
          </cell>
          <cell r="AI223" t="e">
            <v>#N/A</v>
          </cell>
        </row>
        <row r="224">
          <cell r="C224">
            <v>206348033</v>
          </cell>
          <cell r="D224" t="str">
            <v>esiraben</v>
          </cell>
          <cell r="E224" t="str">
            <v>BENEDICTA ESI RAMSON</v>
          </cell>
          <cell r="F224" t="str">
            <v>Temporary</v>
          </cell>
          <cell r="G224" t="str">
            <v>UAE</v>
          </cell>
          <cell r="H224" t="str">
            <v>AUH1</v>
          </cell>
          <cell r="I224" t="str">
            <v>FC</v>
          </cell>
          <cell r="J224">
            <v>1299</v>
          </cell>
          <cell r="K224" t="str">
            <v>Day Shift</v>
          </cell>
          <cell r="L224" t="str">
            <v>NA</v>
          </cell>
          <cell r="M224" t="str">
            <v>Saturday</v>
          </cell>
          <cell r="N224" t="str">
            <v>Sunday</v>
          </cell>
          <cell r="O224" t="str">
            <v>Warehouse Associate 12M</v>
          </cell>
          <cell r="P224" t="str">
            <v>ICQA</v>
          </cell>
          <cell r="Q224" t="str">
            <v>Direct</v>
          </cell>
          <cell r="R224" t="str">
            <v>Fastlink</v>
          </cell>
          <cell r="S224" t="str">
            <v>kebedeed</v>
          </cell>
          <cell r="T224" t="str">
            <v>Dinberu,Eden</v>
          </cell>
          <cell r="U224" t="str">
            <v>Non-Critical</v>
          </cell>
          <cell r="W224">
            <v>45957</v>
          </cell>
          <cell r="X224" t="str">
            <v>IC/QA/CS</v>
          </cell>
          <cell r="Y224" t="str">
            <v>March</v>
          </cell>
          <cell r="Z224" t="str">
            <v>9 Hours</v>
          </cell>
          <cell r="AA224" t="str">
            <v>Female</v>
          </cell>
          <cell r="AB224" t="str">
            <v>NA</v>
          </cell>
          <cell r="AC224">
            <v>99</v>
          </cell>
          <cell r="AD224">
            <v>46013</v>
          </cell>
          <cell r="AE224" t="str">
            <v>AlSalamaHospital(TouristClubArea)</v>
          </cell>
          <cell r="AF224">
            <v>554811741</v>
          </cell>
          <cell r="AG224" t="str">
            <v xml:space="preserve">benedictaesiramson@gmail.com </v>
          </cell>
          <cell r="AH224" t="str">
            <v>GHANA</v>
          </cell>
          <cell r="AI224" t="str">
            <v>Non-Muslim</v>
          </cell>
        </row>
        <row r="225">
          <cell r="C225">
            <v>205977130</v>
          </cell>
          <cell r="D225" t="str">
            <v>tumwgben</v>
          </cell>
          <cell r="E225" t="str">
            <v>BENSON TUMWINE</v>
          </cell>
          <cell r="F225" t="str">
            <v>Temporary</v>
          </cell>
          <cell r="G225" t="str">
            <v>UAE</v>
          </cell>
          <cell r="H225" t="str">
            <v>AUH1</v>
          </cell>
          <cell r="I225" t="str">
            <v>FC</v>
          </cell>
          <cell r="J225">
            <v>1299</v>
          </cell>
          <cell r="K225" t="str">
            <v>Day Shift</v>
          </cell>
          <cell r="L225" t="str">
            <v>NA</v>
          </cell>
          <cell r="M225" t="str">
            <v>Monday</v>
          </cell>
          <cell r="N225" t="str">
            <v>Tuesday</v>
          </cell>
          <cell r="O225" t="str">
            <v>Warehouse Associate 24M</v>
          </cell>
          <cell r="P225" t="str">
            <v>ICQA</v>
          </cell>
          <cell r="Q225" t="str">
            <v>Direct</v>
          </cell>
          <cell r="R225" t="str">
            <v>Dulsco</v>
          </cell>
          <cell r="S225" t="str">
            <v>kebedeed</v>
          </cell>
          <cell r="T225" t="str">
            <v>Dinberu,Eden</v>
          </cell>
          <cell r="W225">
            <v>45915</v>
          </cell>
          <cell r="X225" t="str">
            <v>IC/QA/CS</v>
          </cell>
          <cell r="Y225" t="str">
            <v>July</v>
          </cell>
          <cell r="Z225" t="str">
            <v>9 Hours</v>
          </cell>
          <cell r="AA225" t="str">
            <v>Male</v>
          </cell>
          <cell r="AB225" t="str">
            <v>M</v>
          </cell>
          <cell r="AC225">
            <v>99</v>
          </cell>
          <cell r="AH225" t="str">
            <v>Uganda</v>
          </cell>
          <cell r="AI225" t="str">
            <v>Non-Muslim</v>
          </cell>
        </row>
        <row r="226">
          <cell r="C226">
            <v>203555224</v>
          </cell>
          <cell r="D226" t="str">
            <v>beryllin</v>
          </cell>
          <cell r="E226" t="str">
            <v>Berylline Naa Ayeley Okine</v>
          </cell>
          <cell r="F226" t="str">
            <v>Temporary</v>
          </cell>
          <cell r="G226" t="str">
            <v>UAE</v>
          </cell>
          <cell r="H226" t="str">
            <v>AUH1</v>
          </cell>
          <cell r="I226" t="str">
            <v>FC</v>
          </cell>
          <cell r="J226">
            <v>1299</v>
          </cell>
          <cell r="K226" t="str">
            <v>Day Shift</v>
          </cell>
          <cell r="L226" t="str">
            <v>NA</v>
          </cell>
          <cell r="M226" t="str">
            <v>Saturday</v>
          </cell>
          <cell r="N226" t="str">
            <v>Sunday</v>
          </cell>
          <cell r="O226" t="str">
            <v>Warehouse Associate 12M</v>
          </cell>
          <cell r="P226" t="str">
            <v>ICQA</v>
          </cell>
          <cell r="Q226" t="str">
            <v>Direct</v>
          </cell>
          <cell r="R226" t="str">
            <v>Fastlink</v>
          </cell>
          <cell r="S226" t="str">
            <v>kebedeed</v>
          </cell>
          <cell r="T226" t="str">
            <v>Dinberu,Eden</v>
          </cell>
          <cell r="U226" t="str">
            <v>Non-Critical</v>
          </cell>
          <cell r="W226">
            <v>45470</v>
          </cell>
          <cell r="X226" t="str">
            <v>Warehouse Deals</v>
          </cell>
          <cell r="Y226" t="str">
            <v>January</v>
          </cell>
          <cell r="Z226" t="str">
            <v>9 Hours</v>
          </cell>
          <cell r="AA226" t="str">
            <v>Female</v>
          </cell>
          <cell r="AB226" t="str">
            <v>M</v>
          </cell>
          <cell r="AC226">
            <v>99</v>
          </cell>
          <cell r="AD226">
            <v>45835</v>
          </cell>
          <cell r="AE226" t="str">
            <v>AbuDhabiMall(TouristClubArea)</v>
          </cell>
          <cell r="AF226">
            <v>554800645</v>
          </cell>
          <cell r="AG226" t="str">
            <v>beryllineokine@gmail.com</v>
          </cell>
          <cell r="AH226" t="str">
            <v>Ghana</v>
          </cell>
          <cell r="AI226" t="str">
            <v>Non-Muslim</v>
          </cell>
        </row>
        <row r="227">
          <cell r="C227">
            <v>206953381</v>
          </cell>
          <cell r="D227" t="str">
            <v>karerahb</v>
          </cell>
          <cell r="E227" t="str">
            <v>Brenda Wambui Karerah</v>
          </cell>
          <cell r="F227" t="str">
            <v>Temporary</v>
          </cell>
          <cell r="G227" t="str">
            <v>UAE</v>
          </cell>
          <cell r="H227" t="str">
            <v>AUH1</v>
          </cell>
          <cell r="I227" t="str">
            <v>FC</v>
          </cell>
          <cell r="J227">
            <v>1299</v>
          </cell>
          <cell r="K227" t="str">
            <v>Day Shift</v>
          </cell>
          <cell r="L227" t="str">
            <v>NA</v>
          </cell>
          <cell r="M227" t="str">
            <v>Monday</v>
          </cell>
          <cell r="N227" t="str">
            <v>Tuesday</v>
          </cell>
          <cell r="O227" t="str">
            <v>Warehouse Associate 24M</v>
          </cell>
          <cell r="P227" t="str">
            <v>ICQA</v>
          </cell>
          <cell r="Q227" t="str">
            <v>Direct</v>
          </cell>
          <cell r="R227" t="str">
            <v>EFS</v>
          </cell>
          <cell r="S227" t="str">
            <v>kebedeed</v>
          </cell>
          <cell r="T227" t="str">
            <v>Dinberu,Eden</v>
          </cell>
          <cell r="U227" t="str">
            <v>Non-Critical</v>
          </cell>
          <cell r="W227">
            <v>46048</v>
          </cell>
          <cell r="X227" t="str">
            <v>IC/QA/CS</v>
          </cell>
          <cell r="Y227" t="str">
            <v>May</v>
          </cell>
          <cell r="Z227" t="str">
            <v>9 Hours</v>
          </cell>
          <cell r="AA227" t="str">
            <v>Female</v>
          </cell>
          <cell r="AC227">
            <v>99</v>
          </cell>
          <cell r="AD227">
            <v>46104</v>
          </cell>
          <cell r="AE227" t="str">
            <v>Al razeen</v>
          </cell>
          <cell r="AF227" t="str">
            <v>971 563874868</v>
          </cell>
          <cell r="AG227" t="str">
            <v>brendawambui705@gmail.com</v>
          </cell>
          <cell r="AH227" t="str">
            <v>Kenya</v>
          </cell>
          <cell r="AI227" t="e">
            <v>#N/A</v>
          </cell>
        </row>
        <row r="228">
          <cell r="C228">
            <v>205996683</v>
          </cell>
          <cell r="D228" t="str">
            <v>cmaforun</v>
          </cell>
          <cell r="E228" t="str">
            <v>CHANTAL MAFOR UNABI</v>
          </cell>
          <cell r="F228" t="str">
            <v>Temporary</v>
          </cell>
          <cell r="G228" t="str">
            <v>UAE</v>
          </cell>
          <cell r="H228" t="str">
            <v>AUH1</v>
          </cell>
          <cell r="I228" t="str">
            <v>FC</v>
          </cell>
          <cell r="J228">
            <v>1299</v>
          </cell>
          <cell r="K228" t="str">
            <v>Day Shift</v>
          </cell>
          <cell r="L228" t="str">
            <v>NA</v>
          </cell>
          <cell r="M228" t="str">
            <v>Tuesday</v>
          </cell>
          <cell r="N228" t="str">
            <v>Wednesday</v>
          </cell>
          <cell r="O228" t="str">
            <v>Warehouse Associate 12M</v>
          </cell>
          <cell r="P228" t="str">
            <v>ICQA</v>
          </cell>
          <cell r="Q228" t="str">
            <v>Direct</v>
          </cell>
          <cell r="R228" t="str">
            <v>Fastlink</v>
          </cell>
          <cell r="S228" t="str">
            <v>kebedeed</v>
          </cell>
          <cell r="T228" t="str">
            <v>Dinberu,Eden</v>
          </cell>
          <cell r="W228">
            <v>45915</v>
          </cell>
          <cell r="X228" t="str">
            <v>IC/QA/CS</v>
          </cell>
          <cell r="Y228" t="str">
            <v>December</v>
          </cell>
          <cell r="Z228" t="str">
            <v>9 Hours</v>
          </cell>
          <cell r="AA228" t="str">
            <v>Female</v>
          </cell>
          <cell r="AB228" t="str">
            <v>NA</v>
          </cell>
          <cell r="AC228">
            <v>99</v>
          </cell>
          <cell r="AH228" t="str">
            <v>Ghana</v>
          </cell>
          <cell r="AI228" t="str">
            <v>Non-Muslim</v>
          </cell>
        </row>
        <row r="229">
          <cell r="C229">
            <v>206192647</v>
          </cell>
          <cell r="D229" t="str">
            <v>cchrisas</v>
          </cell>
          <cell r="E229" t="str">
            <v>Christiana Asamoah Boatemaa</v>
          </cell>
          <cell r="F229" t="str">
            <v>Temporary</v>
          </cell>
          <cell r="G229" t="str">
            <v>UAE</v>
          </cell>
          <cell r="H229" t="str">
            <v>AUH1</v>
          </cell>
          <cell r="I229" t="str">
            <v>FC</v>
          </cell>
          <cell r="J229">
            <v>1299</v>
          </cell>
          <cell r="K229" t="str">
            <v>Day Shift</v>
          </cell>
          <cell r="L229" t="str">
            <v>NA</v>
          </cell>
          <cell r="M229" t="str">
            <v>Sunday</v>
          </cell>
          <cell r="N229" t="str">
            <v>Monday</v>
          </cell>
          <cell r="O229" t="str">
            <v>Warehouse Associate 12M</v>
          </cell>
          <cell r="P229" t="str">
            <v>ICQA</v>
          </cell>
          <cell r="Q229" t="str">
            <v>Direct</v>
          </cell>
          <cell r="R229" t="str">
            <v>EFS</v>
          </cell>
          <cell r="S229" t="str">
            <v>kebedeed</v>
          </cell>
          <cell r="T229" t="str">
            <v>Dinberu,Eden</v>
          </cell>
          <cell r="U229" t="str">
            <v>Non-Critical</v>
          </cell>
          <cell r="W229">
            <v>45943</v>
          </cell>
          <cell r="X229" t="str">
            <v>IC/QA/CS</v>
          </cell>
          <cell r="Y229" t="str">
            <v>March</v>
          </cell>
          <cell r="Z229" t="str">
            <v>9 hours</v>
          </cell>
          <cell r="AA229" t="str">
            <v>Female</v>
          </cell>
          <cell r="AB229" t="str">
            <v>NA</v>
          </cell>
          <cell r="AC229">
            <v>99</v>
          </cell>
          <cell r="AD229" t="str">
            <v>13/10/2026</v>
          </cell>
          <cell r="AE229" t="str">
            <v>Shakhbout City</v>
          </cell>
          <cell r="AF229" t="str">
            <v>233 53 079 2415</v>
          </cell>
          <cell r="AG229" t="str">
            <v>Christianaasamoah27@gmail.com</v>
          </cell>
          <cell r="AH229" t="str">
            <v>Ghana</v>
          </cell>
          <cell r="AI229" t="str">
            <v>Non-Muslim</v>
          </cell>
        </row>
        <row r="230">
          <cell r="C230">
            <v>206953797</v>
          </cell>
          <cell r="D230" t="str">
            <v>dianajek</v>
          </cell>
          <cell r="E230" t="str">
            <v>Diana Jerono Kimutai</v>
          </cell>
          <cell r="F230" t="str">
            <v>Temporary</v>
          </cell>
          <cell r="G230" t="str">
            <v>UAE</v>
          </cell>
          <cell r="H230" t="str">
            <v>AUH1</v>
          </cell>
          <cell r="I230" t="str">
            <v>FC</v>
          </cell>
          <cell r="J230">
            <v>1299</v>
          </cell>
          <cell r="K230" t="str">
            <v>Day Shift</v>
          </cell>
          <cell r="L230" t="str">
            <v>NA</v>
          </cell>
          <cell r="M230" t="str">
            <v>Monday</v>
          </cell>
          <cell r="N230" t="str">
            <v>Tuesday</v>
          </cell>
          <cell r="O230" t="str">
            <v>Warehouse Associate 24M</v>
          </cell>
          <cell r="P230" t="str">
            <v>ICQA</v>
          </cell>
          <cell r="Q230" t="str">
            <v>Direct</v>
          </cell>
          <cell r="R230" t="str">
            <v>EFS</v>
          </cell>
          <cell r="S230" t="str">
            <v>kebedeed</v>
          </cell>
          <cell r="T230" t="str">
            <v>Dinberu,Eden</v>
          </cell>
          <cell r="U230" t="str">
            <v>Non-Critical</v>
          </cell>
          <cell r="W230">
            <v>46048</v>
          </cell>
          <cell r="X230" t="str">
            <v>IC/QA/CS</v>
          </cell>
          <cell r="Y230" t="str">
            <v>October</v>
          </cell>
          <cell r="Z230" t="str">
            <v>9 Hours</v>
          </cell>
          <cell r="AA230" t="str">
            <v>Female</v>
          </cell>
          <cell r="AC230">
            <v>99</v>
          </cell>
          <cell r="AD230">
            <v>46104</v>
          </cell>
          <cell r="AE230" t="str">
            <v>Al razeen</v>
          </cell>
          <cell r="AF230" t="str">
            <v>254 742207607</v>
          </cell>
          <cell r="AG230" t="str">
            <v>jeronodiana886@gmail.com</v>
          </cell>
          <cell r="AH230" t="str">
            <v>Kenya</v>
          </cell>
          <cell r="AI230" t="e">
            <v>#N/A</v>
          </cell>
        </row>
        <row r="231">
          <cell r="C231">
            <v>203850932</v>
          </cell>
          <cell r="D231" t="str">
            <v>ayumuwdo</v>
          </cell>
          <cell r="E231" t="str">
            <v>Doreen Demor Ayumu</v>
          </cell>
          <cell r="F231" t="str">
            <v>Temporary</v>
          </cell>
          <cell r="G231" t="str">
            <v>UAE</v>
          </cell>
          <cell r="H231" t="str">
            <v>AUH1</v>
          </cell>
          <cell r="I231" t="str">
            <v>FC</v>
          </cell>
          <cell r="J231">
            <v>1299</v>
          </cell>
          <cell r="K231" t="str">
            <v>Day Shift</v>
          </cell>
          <cell r="L231" t="str">
            <v>NA</v>
          </cell>
          <cell r="M231" t="str">
            <v>Tuesday</v>
          </cell>
          <cell r="N231" t="str">
            <v>Wednesday</v>
          </cell>
          <cell r="O231" t="str">
            <v>Warehouse Associate 12M</v>
          </cell>
          <cell r="P231" t="str">
            <v>ICQA</v>
          </cell>
          <cell r="Q231" t="str">
            <v>Direct</v>
          </cell>
          <cell r="R231" t="str">
            <v>Fastlink</v>
          </cell>
          <cell r="S231" t="str">
            <v>kebedeed</v>
          </cell>
          <cell r="T231" t="str">
            <v>Dinberu,Eden</v>
          </cell>
          <cell r="U231" t="str">
            <v>Critical</v>
          </cell>
          <cell r="W231">
            <v>45524</v>
          </cell>
          <cell r="X231" t="str">
            <v>IC/QA/CS</v>
          </cell>
          <cell r="Y231" t="str">
            <v>January</v>
          </cell>
          <cell r="Z231" t="str">
            <v>9 Hours</v>
          </cell>
          <cell r="AA231" t="str">
            <v>Female</v>
          </cell>
          <cell r="AB231" t="str">
            <v>XL</v>
          </cell>
          <cell r="AC231">
            <v>99</v>
          </cell>
          <cell r="AD231">
            <v>45889</v>
          </cell>
          <cell r="AE231" t="str">
            <v>AbuDhabiMall(TouristClubArea)</v>
          </cell>
          <cell r="AF231">
            <v>566630950</v>
          </cell>
          <cell r="AG231" t="str">
            <v>doreenayumu@gmail.com</v>
          </cell>
          <cell r="AH231" t="str">
            <v>Ghana</v>
          </cell>
          <cell r="AI231" t="str">
            <v>Non-Muslim</v>
          </cell>
        </row>
        <row r="232">
          <cell r="C232">
            <v>203709877</v>
          </cell>
          <cell r="D232" t="str">
            <v>nyeineb</v>
          </cell>
          <cell r="E232" t="str">
            <v>Ei Ei Nyein</v>
          </cell>
          <cell r="F232" t="str">
            <v>Temporary</v>
          </cell>
          <cell r="G232" t="str">
            <v>UAE</v>
          </cell>
          <cell r="H232" t="str">
            <v>AUH1</v>
          </cell>
          <cell r="I232" t="str">
            <v>FC</v>
          </cell>
          <cell r="J232">
            <v>1299</v>
          </cell>
          <cell r="K232" t="str">
            <v>Day Shift</v>
          </cell>
          <cell r="L232" t="str">
            <v>NA</v>
          </cell>
          <cell r="M232" t="str">
            <v>Saturday</v>
          </cell>
          <cell r="N232" t="str">
            <v>Sunday</v>
          </cell>
          <cell r="O232" t="str">
            <v>Warehouse Associate 24M</v>
          </cell>
          <cell r="P232" t="str">
            <v>ICQA</v>
          </cell>
          <cell r="Q232" t="str">
            <v>Direct</v>
          </cell>
          <cell r="R232" t="str">
            <v>Adecco</v>
          </cell>
          <cell r="S232" t="str">
            <v>kebedeed</v>
          </cell>
          <cell r="T232" t="str">
            <v>Dinberu,Eden</v>
          </cell>
          <cell r="U232" t="str">
            <v>Critical</v>
          </cell>
          <cell r="W232">
            <v>45495</v>
          </cell>
          <cell r="X232" t="str">
            <v>IC/QA/CS</v>
          </cell>
          <cell r="Y232" t="str">
            <v>April</v>
          </cell>
          <cell r="Z232" t="str">
            <v>9 Hours</v>
          </cell>
          <cell r="AA232" t="str">
            <v>Female</v>
          </cell>
          <cell r="AB232" t="str">
            <v>S</v>
          </cell>
          <cell r="AC232">
            <v>99</v>
          </cell>
          <cell r="AD232">
            <v>46225</v>
          </cell>
          <cell r="AE232" t="str">
            <v>AbuDhabiMall(TouristClubArea)</v>
          </cell>
          <cell r="AF232">
            <v>522703452</v>
          </cell>
          <cell r="AG232" t="str">
            <v>eieinyein7007@gmail.com</v>
          </cell>
          <cell r="AH232" t="str">
            <v>Myanmar</v>
          </cell>
          <cell r="AI232" t="str">
            <v>Non-Muslim</v>
          </cell>
        </row>
        <row r="233">
          <cell r="C233">
            <v>206953796</v>
          </cell>
          <cell r="D233" t="str">
            <v>elisenco</v>
          </cell>
          <cell r="E233" t="str">
            <v>Elise Nyatuka Colonel</v>
          </cell>
          <cell r="F233" t="str">
            <v>Temporary</v>
          </cell>
          <cell r="G233" t="str">
            <v>UAE</v>
          </cell>
          <cell r="H233" t="str">
            <v>AUH1</v>
          </cell>
          <cell r="I233" t="str">
            <v>FC</v>
          </cell>
          <cell r="J233">
            <v>1299</v>
          </cell>
          <cell r="K233" t="str">
            <v>Day Shift</v>
          </cell>
          <cell r="L233" t="str">
            <v>NA</v>
          </cell>
          <cell r="M233" t="str">
            <v>Monday</v>
          </cell>
          <cell r="N233" t="str">
            <v>Tuesday</v>
          </cell>
          <cell r="O233" t="str">
            <v>Warehouse Associate 24M</v>
          </cell>
          <cell r="P233" t="str">
            <v>ICQA</v>
          </cell>
          <cell r="Q233" t="str">
            <v>Direct</v>
          </cell>
          <cell r="R233" t="str">
            <v>EFS</v>
          </cell>
          <cell r="S233" t="str">
            <v>kebedeed</v>
          </cell>
          <cell r="T233" t="str">
            <v>Dinberu,Eden</v>
          </cell>
          <cell r="U233" t="str">
            <v>Non-Critical</v>
          </cell>
          <cell r="W233">
            <v>46048</v>
          </cell>
          <cell r="X233" t="str">
            <v>IC/QA/CS</v>
          </cell>
          <cell r="Y233" t="str">
            <v>September</v>
          </cell>
          <cell r="Z233" t="str">
            <v>9 Hours</v>
          </cell>
          <cell r="AA233" t="str">
            <v>Female</v>
          </cell>
          <cell r="AC233">
            <v>99</v>
          </cell>
          <cell r="AD233">
            <v>46104</v>
          </cell>
          <cell r="AE233" t="str">
            <v>Al razeen</v>
          </cell>
          <cell r="AF233" t="str">
            <v>917 586800413</v>
          </cell>
          <cell r="AG233" t="str">
            <v>elisecolonel407@gmail.com</v>
          </cell>
          <cell r="AH233" t="str">
            <v>Kenya</v>
          </cell>
          <cell r="AI233" t="e">
            <v>#N/A</v>
          </cell>
        </row>
        <row r="234">
          <cell r="C234">
            <v>203850933</v>
          </cell>
          <cell r="D234" t="str">
            <v>emmaabug</v>
          </cell>
          <cell r="E234" t="str">
            <v>Emmanuel Abugri</v>
          </cell>
          <cell r="F234" t="str">
            <v>Temporary</v>
          </cell>
          <cell r="G234" t="str">
            <v>UAE</v>
          </cell>
          <cell r="H234" t="str">
            <v>AUH1</v>
          </cell>
          <cell r="I234" t="str">
            <v>FC</v>
          </cell>
          <cell r="J234">
            <v>1299</v>
          </cell>
          <cell r="K234" t="str">
            <v>Day Shift</v>
          </cell>
          <cell r="L234" t="str">
            <v>NA</v>
          </cell>
          <cell r="M234" t="str">
            <v>Friday</v>
          </cell>
          <cell r="N234" t="str">
            <v>Saturday</v>
          </cell>
          <cell r="O234" t="str">
            <v>Warehouse Associate 12M</v>
          </cell>
          <cell r="P234" t="str">
            <v>ICQA</v>
          </cell>
          <cell r="Q234" t="str">
            <v>Direct</v>
          </cell>
          <cell r="R234" t="str">
            <v>Fastlink</v>
          </cell>
          <cell r="S234" t="str">
            <v>kebedeed</v>
          </cell>
          <cell r="T234" t="str">
            <v>Dinberu,Eden</v>
          </cell>
          <cell r="U234" t="str">
            <v>Critical</v>
          </cell>
          <cell r="W234">
            <v>45524</v>
          </cell>
          <cell r="X234" t="str">
            <v>IC/QA/CS</v>
          </cell>
          <cell r="Y234" t="str">
            <v>September</v>
          </cell>
          <cell r="Z234" t="str">
            <v>9 Hours</v>
          </cell>
          <cell r="AA234" t="str">
            <v>Male</v>
          </cell>
          <cell r="AB234" t="str">
            <v>L</v>
          </cell>
          <cell r="AC234">
            <v>99</v>
          </cell>
          <cell r="AD234">
            <v>45889</v>
          </cell>
          <cell r="AE234" t="str">
            <v>LifeLineHospital(ElectraStr-MuroorRd)</v>
          </cell>
          <cell r="AF234">
            <v>576184844</v>
          </cell>
          <cell r="AG234" t="str">
            <v>abugriemmNavedel77@gmail.com</v>
          </cell>
          <cell r="AH234" t="str">
            <v>Ghana</v>
          </cell>
          <cell r="AI234" t="str">
            <v>Non-Muslim</v>
          </cell>
        </row>
        <row r="235">
          <cell r="C235">
            <v>203468509</v>
          </cell>
          <cell r="D235" t="str">
            <v>xcemmanu</v>
          </cell>
          <cell r="E235" t="str">
            <v>Emmanuel Cudjoe</v>
          </cell>
          <cell r="F235" t="str">
            <v>Temporary</v>
          </cell>
          <cell r="G235" t="str">
            <v>UAE</v>
          </cell>
          <cell r="H235" t="str">
            <v>AUH1</v>
          </cell>
          <cell r="I235" t="str">
            <v>FC</v>
          </cell>
          <cell r="J235">
            <v>1299</v>
          </cell>
          <cell r="K235" t="str">
            <v>Day Shift</v>
          </cell>
          <cell r="L235" t="str">
            <v>NA</v>
          </cell>
          <cell r="M235" t="str">
            <v>Friday</v>
          </cell>
          <cell r="N235" t="str">
            <v>Saturday</v>
          </cell>
          <cell r="O235" t="str">
            <v>Warehouse Associate 12M</v>
          </cell>
          <cell r="P235" t="str">
            <v>ICQA</v>
          </cell>
          <cell r="Q235" t="str">
            <v>Direct</v>
          </cell>
          <cell r="R235" t="str">
            <v>Fastlink</v>
          </cell>
          <cell r="S235" t="str">
            <v>kebedeed</v>
          </cell>
          <cell r="T235" t="str">
            <v>Dinberu,Eden</v>
          </cell>
          <cell r="U235" t="str">
            <v>Critical</v>
          </cell>
          <cell r="W235">
            <v>45456</v>
          </cell>
          <cell r="X235" t="str">
            <v>IC/QA/CS</v>
          </cell>
          <cell r="Y235" t="str">
            <v>May</v>
          </cell>
          <cell r="Z235" t="str">
            <v>9 Hours</v>
          </cell>
          <cell r="AA235" t="str">
            <v>Male</v>
          </cell>
          <cell r="AB235" t="str">
            <v>M</v>
          </cell>
          <cell r="AC235">
            <v>99</v>
          </cell>
          <cell r="AD235">
            <v>45821</v>
          </cell>
          <cell r="AE235" t="str">
            <v>LifeLineHospital(ElectraStr-MuroorRd)</v>
          </cell>
          <cell r="AF235">
            <v>555425181</v>
          </cell>
          <cell r="AG235" t="str">
            <v>cudjoe962@gmail.com</v>
          </cell>
          <cell r="AH235" t="str">
            <v>Ghana</v>
          </cell>
          <cell r="AI235" t="str">
            <v>Non-Muslim</v>
          </cell>
        </row>
        <row r="236">
          <cell r="C236">
            <v>206361763</v>
          </cell>
          <cell r="D236" t="str">
            <v>embaziir</v>
          </cell>
          <cell r="E236" t="str">
            <v>EMMANUEL MBAZIIRA</v>
          </cell>
          <cell r="F236" t="str">
            <v>Temporary</v>
          </cell>
          <cell r="G236" t="str">
            <v>UAE</v>
          </cell>
          <cell r="H236" t="str">
            <v>AUH1</v>
          </cell>
          <cell r="I236" t="str">
            <v>FC</v>
          </cell>
          <cell r="J236">
            <v>1299</v>
          </cell>
          <cell r="K236" t="str">
            <v>Day Shift</v>
          </cell>
          <cell r="L236" t="str">
            <v>NA</v>
          </cell>
          <cell r="M236" t="str">
            <v>Monday</v>
          </cell>
          <cell r="N236" t="str">
            <v>Tuesday</v>
          </cell>
          <cell r="O236" t="str">
            <v>Warehouse Associate 8W</v>
          </cell>
          <cell r="P236" t="str">
            <v>ICQA</v>
          </cell>
          <cell r="Q236" t="str">
            <v>Direct</v>
          </cell>
          <cell r="R236" t="str">
            <v>Fastlink</v>
          </cell>
          <cell r="S236" t="str">
            <v>kebedeed</v>
          </cell>
          <cell r="T236" t="str">
            <v>Dinberu,Eden</v>
          </cell>
          <cell r="U236" t="str">
            <v>Non-Critical</v>
          </cell>
          <cell r="W236">
            <v>45957</v>
          </cell>
          <cell r="X236" t="str">
            <v>IC/QA/CS</v>
          </cell>
          <cell r="Y236" t="str">
            <v>December</v>
          </cell>
          <cell r="Z236" t="str">
            <v>9 Hours</v>
          </cell>
          <cell r="AA236" t="str">
            <v>Male</v>
          </cell>
          <cell r="AB236" t="str">
            <v>M</v>
          </cell>
          <cell r="AC236">
            <v>99</v>
          </cell>
          <cell r="AD236">
            <v>46013</v>
          </cell>
          <cell r="AE236" t="str">
            <v>AbuDhabiCentralBusStation(oppositeGrandMillenniumHotel&amp;InfrontofBankofAfrica)</v>
          </cell>
          <cell r="AF236">
            <v>553095039</v>
          </cell>
          <cell r="AG236" t="str">
            <v xml:space="preserve">emmanuelmbaziira240@gmail.com </v>
          </cell>
          <cell r="AH236" t="str">
            <v>UGANDA</v>
          </cell>
          <cell r="AI236" t="str">
            <v>Non-Muslim</v>
          </cell>
        </row>
        <row r="237">
          <cell r="C237">
            <v>203850934</v>
          </cell>
          <cell r="D237" t="str">
            <v>uemodoom</v>
          </cell>
          <cell r="E237" t="str">
            <v>Emmanuel Odoom</v>
          </cell>
          <cell r="F237" t="str">
            <v>Temporary</v>
          </cell>
          <cell r="G237" t="str">
            <v>UAE</v>
          </cell>
          <cell r="H237" t="str">
            <v>AUH1</v>
          </cell>
          <cell r="I237" t="str">
            <v>FC</v>
          </cell>
          <cell r="J237">
            <v>1299</v>
          </cell>
          <cell r="K237" t="str">
            <v>Day Shift</v>
          </cell>
          <cell r="L237" t="str">
            <v>NA</v>
          </cell>
          <cell r="M237" t="str">
            <v>Wednesday</v>
          </cell>
          <cell r="N237" t="str">
            <v>Thursday</v>
          </cell>
          <cell r="O237" t="str">
            <v>Warehouse Associate 12M</v>
          </cell>
          <cell r="P237" t="str">
            <v>ICQA</v>
          </cell>
          <cell r="Q237" t="str">
            <v>Direct</v>
          </cell>
          <cell r="R237" t="str">
            <v>Fastlink</v>
          </cell>
          <cell r="S237" t="str">
            <v>kebedeed</v>
          </cell>
          <cell r="T237" t="str">
            <v>Dinberu,Eden</v>
          </cell>
          <cell r="U237" t="str">
            <v>Critical</v>
          </cell>
          <cell r="W237">
            <v>45524</v>
          </cell>
          <cell r="X237" t="str">
            <v>IC/QA/CS</v>
          </cell>
          <cell r="Y237" t="str">
            <v>October</v>
          </cell>
          <cell r="Z237" t="str">
            <v>9 Hours</v>
          </cell>
          <cell r="AA237" t="str">
            <v>Male</v>
          </cell>
          <cell r="AB237" t="str">
            <v>NA</v>
          </cell>
          <cell r="AC237">
            <v>99</v>
          </cell>
          <cell r="AD237">
            <v>45889</v>
          </cell>
          <cell r="AE237" t="str">
            <v>ShinningTower(Khalidiyah)</v>
          </cell>
          <cell r="AF237">
            <v>559784119</v>
          </cell>
          <cell r="AG237" t="str">
            <v>e22117925@gmail.com</v>
          </cell>
          <cell r="AH237" t="str">
            <v>Ghana</v>
          </cell>
          <cell r="AI237" t="str">
            <v>Non-Muslim</v>
          </cell>
        </row>
        <row r="238">
          <cell r="C238">
            <v>205996686</v>
          </cell>
          <cell r="D238" t="str">
            <v>timfelig</v>
          </cell>
          <cell r="E238" t="str">
            <v>FELICIA TIMAH</v>
          </cell>
          <cell r="F238" t="str">
            <v>Temporary</v>
          </cell>
          <cell r="G238" t="str">
            <v>UAE</v>
          </cell>
          <cell r="H238" t="str">
            <v>AUH1</v>
          </cell>
          <cell r="I238" t="str">
            <v>FC</v>
          </cell>
          <cell r="J238">
            <v>1299</v>
          </cell>
          <cell r="K238" t="str">
            <v>Day Shift</v>
          </cell>
          <cell r="L238" t="str">
            <v>NA</v>
          </cell>
          <cell r="M238" t="str">
            <v>Thursday</v>
          </cell>
          <cell r="N238" t="str">
            <v>Friday</v>
          </cell>
          <cell r="O238" t="str">
            <v>Warehouse Associate 8W</v>
          </cell>
          <cell r="P238" t="str">
            <v>ICQA</v>
          </cell>
          <cell r="Q238" t="str">
            <v>Direct</v>
          </cell>
          <cell r="R238" t="str">
            <v>Fastlink</v>
          </cell>
          <cell r="S238" t="str">
            <v>kebedeed</v>
          </cell>
          <cell r="T238" t="str">
            <v>Dinberu,Eden</v>
          </cell>
          <cell r="W238">
            <v>45915</v>
          </cell>
          <cell r="X238" t="str">
            <v>IC/QA/CS</v>
          </cell>
          <cell r="Y238" t="str">
            <v>April</v>
          </cell>
          <cell r="Z238" t="str">
            <v>9 Hours</v>
          </cell>
          <cell r="AA238" t="str">
            <v>Female</v>
          </cell>
          <cell r="AB238" t="str">
            <v>NA</v>
          </cell>
          <cell r="AC238">
            <v>99</v>
          </cell>
          <cell r="AH238" t="str">
            <v>Ghana</v>
          </cell>
          <cell r="AI238" t="str">
            <v>Non-Muslim</v>
          </cell>
        </row>
        <row r="239">
          <cell r="C239">
            <v>203468508</v>
          </cell>
          <cell r="D239" t="str">
            <v>amaduga</v>
          </cell>
          <cell r="E239" t="str">
            <v>Ganiu Amadu</v>
          </cell>
          <cell r="F239" t="str">
            <v>Temporary</v>
          </cell>
          <cell r="G239" t="str">
            <v>UAE</v>
          </cell>
          <cell r="H239" t="str">
            <v>AUH1</v>
          </cell>
          <cell r="I239" t="str">
            <v>FC</v>
          </cell>
          <cell r="J239">
            <v>1299</v>
          </cell>
          <cell r="K239" t="str">
            <v>Day Shift</v>
          </cell>
          <cell r="L239" t="str">
            <v>NA</v>
          </cell>
          <cell r="M239" t="str">
            <v>Tuesday</v>
          </cell>
          <cell r="N239" t="str">
            <v>Wednesday</v>
          </cell>
          <cell r="O239" t="str">
            <v>Warehouse Associate 12M</v>
          </cell>
          <cell r="P239" t="str">
            <v>ICQA</v>
          </cell>
          <cell r="Q239" t="str">
            <v>Direct</v>
          </cell>
          <cell r="R239" t="str">
            <v>Fastlink</v>
          </cell>
          <cell r="S239" t="str">
            <v>kebedeed</v>
          </cell>
          <cell r="T239" t="str">
            <v>Dinberu,Eden</v>
          </cell>
          <cell r="U239" t="str">
            <v>Critical</v>
          </cell>
          <cell r="W239">
            <v>45456</v>
          </cell>
          <cell r="X239" t="str">
            <v>IC/QA/CS</v>
          </cell>
          <cell r="Y239" t="str">
            <v>March</v>
          </cell>
          <cell r="Z239" t="str">
            <v>9 Hours</v>
          </cell>
          <cell r="AA239" t="str">
            <v>Male</v>
          </cell>
          <cell r="AB239" t="str">
            <v>2XL</v>
          </cell>
          <cell r="AC239">
            <v>99</v>
          </cell>
          <cell r="AD239">
            <v>45821</v>
          </cell>
          <cell r="AE239" t="str">
            <v>AbuDhabiMall(TouristClubArea)</v>
          </cell>
          <cell r="AF239">
            <v>554800238</v>
          </cell>
          <cell r="AG239" t="str">
            <v>amaduganiu15@gmail.com</v>
          </cell>
          <cell r="AH239" t="str">
            <v>Ghana</v>
          </cell>
          <cell r="AI239" t="str">
            <v>Non-Muslim</v>
          </cell>
        </row>
        <row r="240">
          <cell r="C240">
            <v>204941770</v>
          </cell>
          <cell r="D240" t="str">
            <v>moghazy</v>
          </cell>
          <cell r="E240" t="str">
            <v>Ghazy,Mohamed </v>
          </cell>
          <cell r="F240" t="str">
            <v>Regular</v>
          </cell>
          <cell r="G240" t="str">
            <v>UAE</v>
          </cell>
          <cell r="H240" t="str">
            <v>AUH1</v>
          </cell>
          <cell r="I240" t="str">
            <v>FC</v>
          </cell>
          <cell r="J240">
            <v>1299</v>
          </cell>
          <cell r="K240" t="str">
            <v>Day Shift</v>
          </cell>
          <cell r="L240" t="str">
            <v>NA</v>
          </cell>
          <cell r="M240" t="str">
            <v>Sunday</v>
          </cell>
          <cell r="N240" t="str">
            <v>Monday</v>
          </cell>
          <cell r="O240" t="str">
            <v>FC Associate III</v>
          </cell>
          <cell r="P240" t="str">
            <v>ICQA</v>
          </cell>
          <cell r="Q240" t="str">
            <v>Direct</v>
          </cell>
          <cell r="R240" t="str">
            <v>Blue Badge</v>
          </cell>
          <cell r="S240" t="str">
            <v>kebedeed</v>
          </cell>
          <cell r="T240" t="str">
            <v>Dinberu,Eden</v>
          </cell>
          <cell r="W240">
            <v>45733</v>
          </cell>
          <cell r="X240" t="str">
            <v>IC/QA/CS</v>
          </cell>
          <cell r="Y240" t="str">
            <v>October</v>
          </cell>
          <cell r="Z240" t="str">
            <v>9 Hours</v>
          </cell>
          <cell r="AA240" t="str">
            <v>Male</v>
          </cell>
          <cell r="AB240" t="str">
            <v>M</v>
          </cell>
          <cell r="AC240">
            <v>3</v>
          </cell>
          <cell r="AH240" t="str">
            <v>Egypt</v>
          </cell>
          <cell r="AI240" t="str">
            <v>Muslim</v>
          </cell>
        </row>
        <row r="241">
          <cell r="C241">
            <v>203468507</v>
          </cell>
          <cell r="D241" t="str">
            <v>boamhenr</v>
          </cell>
          <cell r="E241" t="str">
            <v>Henry Asiamah Boamah</v>
          </cell>
          <cell r="F241" t="str">
            <v>Temporary</v>
          </cell>
          <cell r="G241" t="str">
            <v>UAE</v>
          </cell>
          <cell r="H241" t="str">
            <v>AUH1</v>
          </cell>
          <cell r="I241" t="str">
            <v>FC</v>
          </cell>
          <cell r="J241">
            <v>1299</v>
          </cell>
          <cell r="K241" t="str">
            <v>Night Shift</v>
          </cell>
          <cell r="L241" t="str">
            <v>NA</v>
          </cell>
          <cell r="M241" t="str">
            <v>Wednesday</v>
          </cell>
          <cell r="N241" t="str">
            <v>Thursday</v>
          </cell>
          <cell r="O241" t="str">
            <v>Warehouse Associate 12M</v>
          </cell>
          <cell r="P241" t="str">
            <v>ICQA</v>
          </cell>
          <cell r="Q241" t="str">
            <v>Direct</v>
          </cell>
          <cell r="R241" t="str">
            <v>Fastlink</v>
          </cell>
          <cell r="S241" t="str">
            <v>kebedeed</v>
          </cell>
          <cell r="T241" t="str">
            <v>Dinberu,Eden</v>
          </cell>
          <cell r="U241" t="str">
            <v>Critical</v>
          </cell>
          <cell r="W241">
            <v>45456</v>
          </cell>
          <cell r="X241" t="str">
            <v>IC/QA/CS</v>
          </cell>
          <cell r="Y241" t="str">
            <v>June</v>
          </cell>
          <cell r="Z241" t="str">
            <v>9 Hours</v>
          </cell>
          <cell r="AA241" t="str">
            <v>Male</v>
          </cell>
          <cell r="AB241" t="str">
            <v>L</v>
          </cell>
          <cell r="AC241">
            <v>99</v>
          </cell>
          <cell r="AD241">
            <v>45821</v>
          </cell>
          <cell r="AE241" t="str">
            <v>Burjeel Hospital(Al Najda Str)</v>
          </cell>
          <cell r="AF241">
            <v>586874630</v>
          </cell>
          <cell r="AG241" t="str">
            <v>boamahhenry94@gmail.com</v>
          </cell>
          <cell r="AH241" t="str">
            <v>Ghana</v>
          </cell>
          <cell r="AI241" t="str">
            <v>Non-Muslim</v>
          </cell>
        </row>
        <row r="242">
          <cell r="C242">
            <v>106268319</v>
          </cell>
          <cell r="D242" t="str">
            <v>jemaisen</v>
          </cell>
          <cell r="E242" t="str">
            <v>Jemaisen Hermano Plaza</v>
          </cell>
          <cell r="F242" t="str">
            <v>Regular</v>
          </cell>
          <cell r="G242" t="str">
            <v>UAE</v>
          </cell>
          <cell r="H242" t="str">
            <v>AUH1</v>
          </cell>
          <cell r="I242" t="str">
            <v>FC</v>
          </cell>
          <cell r="J242">
            <v>1299</v>
          </cell>
          <cell r="K242" t="str">
            <v>Day Shift</v>
          </cell>
          <cell r="L242" t="str">
            <v>NA</v>
          </cell>
          <cell r="M242" t="str">
            <v>Friday</v>
          </cell>
          <cell r="N242" t="str">
            <v>Saturday</v>
          </cell>
          <cell r="O242" t="str">
            <v>FC Associate I</v>
          </cell>
          <cell r="P242" t="str">
            <v>ICQA</v>
          </cell>
          <cell r="Q242" t="str">
            <v>Direct</v>
          </cell>
          <cell r="R242" t="str">
            <v>Blue Badge</v>
          </cell>
          <cell r="S242" t="str">
            <v>kebedeed</v>
          </cell>
          <cell r="T242" t="str">
            <v>Dinberu,Eden</v>
          </cell>
          <cell r="W242">
            <v>44757</v>
          </cell>
          <cell r="X242" t="str">
            <v>IC/QA/CS</v>
          </cell>
          <cell r="Y242" t="str">
            <v>April</v>
          </cell>
          <cell r="Z242" t="str">
            <v>9 Hours</v>
          </cell>
          <cell r="AA242" t="str">
            <v>Female</v>
          </cell>
          <cell r="AB242" t="str">
            <v>M</v>
          </cell>
          <cell r="AC242">
            <v>1</v>
          </cell>
          <cell r="AE242" t="str">
            <v>AbuDhabiCentralBusStation(oppositeGrandMillenniumHotel&amp;InfrontofBankofAfrica)</v>
          </cell>
          <cell r="AF242">
            <v>0</v>
          </cell>
          <cell r="AG242" t="e">
            <v>#N/A</v>
          </cell>
          <cell r="AH242" t="str">
            <v>Philippines</v>
          </cell>
          <cell r="AI242" t="str">
            <v>Non-Muslim</v>
          </cell>
        </row>
        <row r="243">
          <cell r="C243">
            <v>206149617</v>
          </cell>
          <cell r="D243" t="str">
            <v>kaijudit</v>
          </cell>
          <cell r="E243" t="str">
            <v>JUDITH KABUGHO</v>
          </cell>
          <cell r="F243" t="str">
            <v>Temporary</v>
          </cell>
          <cell r="G243" t="str">
            <v>UAE</v>
          </cell>
          <cell r="H243" t="str">
            <v>AUH1</v>
          </cell>
          <cell r="I243" t="str">
            <v>FC</v>
          </cell>
          <cell r="J243">
            <v>1299</v>
          </cell>
          <cell r="K243" t="str">
            <v>Day Shift</v>
          </cell>
          <cell r="L243" t="str">
            <v>NA</v>
          </cell>
          <cell r="M243" t="str">
            <v>Sunday</v>
          </cell>
          <cell r="N243" t="str">
            <v>Monday</v>
          </cell>
          <cell r="O243" t="str">
            <v>Warehouse Associate 12M</v>
          </cell>
          <cell r="P243" t="str">
            <v>ICQA</v>
          </cell>
          <cell r="Q243" t="str">
            <v>Direct</v>
          </cell>
          <cell r="R243" t="str">
            <v>Fastlink</v>
          </cell>
          <cell r="S243" t="str">
            <v>kebedeed</v>
          </cell>
          <cell r="T243" t="str">
            <v>Dinberu,Eden</v>
          </cell>
          <cell r="W243">
            <v>45929</v>
          </cell>
          <cell r="X243" t="str">
            <v>IC/QA/CS</v>
          </cell>
          <cell r="Y243" t="str">
            <v>September</v>
          </cell>
          <cell r="Z243" t="str">
            <v>9 Hours</v>
          </cell>
          <cell r="AA243" t="str">
            <v>Female</v>
          </cell>
          <cell r="AB243" t="str">
            <v>NA</v>
          </cell>
          <cell r="AC243">
            <v>99</v>
          </cell>
          <cell r="AH243" t="str">
            <v>Uganda</v>
          </cell>
          <cell r="AI243" t="str">
            <v>Non-Muslim</v>
          </cell>
        </row>
        <row r="244">
          <cell r="C244">
            <v>102577243</v>
          </cell>
          <cell r="D244" t="str">
            <v>kmmohami</v>
          </cell>
          <cell r="E244" t="str">
            <v>K M Mohamed Imran</v>
          </cell>
          <cell r="F244" t="str">
            <v>Regular</v>
          </cell>
          <cell r="G244" t="str">
            <v>UAE</v>
          </cell>
          <cell r="H244" t="str">
            <v>AUH1</v>
          </cell>
          <cell r="I244" t="str">
            <v>FC</v>
          </cell>
          <cell r="J244">
            <v>1299</v>
          </cell>
          <cell r="K244" t="str">
            <v>Day Shift</v>
          </cell>
          <cell r="L244" t="str">
            <v>NA</v>
          </cell>
          <cell r="M244" t="str">
            <v>Friday</v>
          </cell>
          <cell r="N244" t="str">
            <v>Saturday</v>
          </cell>
          <cell r="O244" t="str">
            <v>FC Associate III</v>
          </cell>
          <cell r="P244" t="str">
            <v>ICQA</v>
          </cell>
          <cell r="Q244" t="str">
            <v>Direct</v>
          </cell>
          <cell r="R244" t="str">
            <v>Blue Badge</v>
          </cell>
          <cell r="S244" t="str">
            <v>kebedeed</v>
          </cell>
          <cell r="T244" t="str">
            <v>Dinberu,Eden</v>
          </cell>
          <cell r="W244">
            <v>42913</v>
          </cell>
          <cell r="X244" t="str">
            <v>IC/QA/CS</v>
          </cell>
          <cell r="Y244" t="str">
            <v>August</v>
          </cell>
          <cell r="Z244" t="str">
            <v>9 Hours</v>
          </cell>
          <cell r="AA244" t="str">
            <v>Male</v>
          </cell>
          <cell r="AB244" t="str">
            <v>M</v>
          </cell>
          <cell r="AC244">
            <v>3</v>
          </cell>
          <cell r="AE244" t="str">
            <v>Hamid center</v>
          </cell>
          <cell r="AF244">
            <v>0</v>
          </cell>
          <cell r="AG244" t="e">
            <v>#N/A</v>
          </cell>
          <cell r="AH244" t="str">
            <v>India</v>
          </cell>
          <cell r="AI244" t="str">
            <v>Muslim</v>
          </cell>
        </row>
        <row r="245">
          <cell r="C245">
            <v>204095446</v>
          </cell>
          <cell r="D245" t="str">
            <v>ndugakue</v>
          </cell>
          <cell r="E245" t="str">
            <v>Kelvin Anankeng Azem Ndugakue</v>
          </cell>
          <cell r="F245" t="str">
            <v>Temporary</v>
          </cell>
          <cell r="G245" t="str">
            <v>UAE</v>
          </cell>
          <cell r="H245" t="str">
            <v>AUH1</v>
          </cell>
          <cell r="I245" t="str">
            <v>FC</v>
          </cell>
          <cell r="J245">
            <v>1181</v>
          </cell>
          <cell r="K245" t="str">
            <v>Day Shift</v>
          </cell>
          <cell r="L245" t="str">
            <v>NA</v>
          </cell>
          <cell r="M245" t="str">
            <v>Wednesday</v>
          </cell>
          <cell r="N245" t="str">
            <v>Thursday</v>
          </cell>
          <cell r="O245" t="str">
            <v>Warehouse Associate 24M</v>
          </cell>
          <cell r="P245" t="str">
            <v>ICQA</v>
          </cell>
          <cell r="Q245" t="str">
            <v>Direct</v>
          </cell>
          <cell r="R245" t="str">
            <v>Quesscorp</v>
          </cell>
          <cell r="S245" t="str">
            <v>kebedeed</v>
          </cell>
          <cell r="T245" t="str">
            <v>Dinberu,Eden</v>
          </cell>
          <cell r="U245" t="str">
            <v>Non-Critical</v>
          </cell>
          <cell r="W245">
            <v>45561</v>
          </cell>
          <cell r="X245" t="str">
            <v>IC/QA/CS</v>
          </cell>
          <cell r="Y245" t="str">
            <v>February</v>
          </cell>
          <cell r="Z245" t="str">
            <v>9 Hours</v>
          </cell>
          <cell r="AA245" t="str">
            <v>Male</v>
          </cell>
          <cell r="AB245" t="str">
            <v>NA</v>
          </cell>
          <cell r="AC245">
            <v>99</v>
          </cell>
          <cell r="AD245">
            <v>46291</v>
          </cell>
          <cell r="AE245" t="str">
            <v>AbuDhabiCentralBusStation(oppositeGrandMillenniumHotel&amp;InfrontofBankofAfrica)</v>
          </cell>
          <cell r="AF245">
            <v>569112403</v>
          </cell>
          <cell r="AG245" t="str">
            <v>azemkelvin96@gmail.com</v>
          </cell>
          <cell r="AH245" t="str">
            <v>Cameroon</v>
          </cell>
          <cell r="AI245" t="str">
            <v>Non-Muslim</v>
          </cell>
        </row>
        <row r="246">
          <cell r="C246">
            <v>206239528</v>
          </cell>
          <cell r="D246" t="str">
            <v>oykeziah</v>
          </cell>
          <cell r="E246" t="str">
            <v>KEZIAH OYE</v>
          </cell>
          <cell r="F246" t="str">
            <v>Temporary</v>
          </cell>
          <cell r="G246" t="str">
            <v>UAE</v>
          </cell>
          <cell r="H246" t="str">
            <v>AUH1</v>
          </cell>
          <cell r="I246" t="str">
            <v>FC</v>
          </cell>
          <cell r="J246">
            <v>1299</v>
          </cell>
          <cell r="K246" t="str">
            <v>Day Shift</v>
          </cell>
          <cell r="L246" t="str">
            <v>NA</v>
          </cell>
          <cell r="M246" t="str">
            <v>Friday</v>
          </cell>
          <cell r="N246" t="str">
            <v>Saturday</v>
          </cell>
          <cell r="O246" t="str">
            <v>Warehouse Associate 12M</v>
          </cell>
          <cell r="P246" t="str">
            <v>ICQA</v>
          </cell>
          <cell r="Q246" t="str">
            <v>Direct</v>
          </cell>
          <cell r="R246" t="str">
            <v>Fastlink</v>
          </cell>
          <cell r="S246" t="str">
            <v>kebedeed</v>
          </cell>
          <cell r="T246" t="str">
            <v>Dinberu,Eden</v>
          </cell>
          <cell r="U246" t="str">
            <v>Non-Critical</v>
          </cell>
          <cell r="W246">
            <v>45943</v>
          </cell>
          <cell r="X246" t="str">
            <v>IC/QA/CS</v>
          </cell>
          <cell r="Y246" t="str">
            <v>April</v>
          </cell>
          <cell r="Z246" t="str">
            <v>9 hours</v>
          </cell>
          <cell r="AA246" t="str">
            <v>Female</v>
          </cell>
          <cell r="AB246" t="str">
            <v>NA</v>
          </cell>
          <cell r="AC246">
            <v>99</v>
          </cell>
          <cell r="AD246" t="str">
            <v>13/10/2026</v>
          </cell>
          <cell r="AE246" t="str">
            <v>Shakhbout City</v>
          </cell>
          <cell r="AF246">
            <v>588836061</v>
          </cell>
          <cell r="AG246" t="str">
            <v>billsonkeziah@gmail.com</v>
          </cell>
          <cell r="AH246" t="str">
            <v>Ghana</v>
          </cell>
          <cell r="AI246" t="str">
            <v>Non-Muslim</v>
          </cell>
        </row>
        <row r="247">
          <cell r="C247">
            <v>203709876</v>
          </cell>
          <cell r="D247" t="str">
            <v>qkhinmek</v>
          </cell>
          <cell r="E247" t="str">
            <v>Khin Me Me Ko</v>
          </cell>
          <cell r="F247" t="str">
            <v>Temporary</v>
          </cell>
          <cell r="G247" t="str">
            <v>UAE</v>
          </cell>
          <cell r="H247" t="str">
            <v>AUH1</v>
          </cell>
          <cell r="I247" t="str">
            <v>FC</v>
          </cell>
          <cell r="J247">
            <v>1299</v>
          </cell>
          <cell r="K247" t="str">
            <v>Day Shift</v>
          </cell>
          <cell r="L247" t="str">
            <v>NA</v>
          </cell>
          <cell r="M247" t="str">
            <v>Friday</v>
          </cell>
          <cell r="N247" t="str">
            <v>Saturday</v>
          </cell>
          <cell r="O247" t="str">
            <v>Warehouse Associate 24M</v>
          </cell>
          <cell r="P247" t="str">
            <v>ICQA</v>
          </cell>
          <cell r="Q247" t="str">
            <v>Direct</v>
          </cell>
          <cell r="R247" t="str">
            <v>Adecco</v>
          </cell>
          <cell r="S247" t="str">
            <v>kebedeed</v>
          </cell>
          <cell r="T247" t="str">
            <v>Dinberu,Eden</v>
          </cell>
          <cell r="U247" t="str">
            <v>Critical</v>
          </cell>
          <cell r="W247">
            <v>45495</v>
          </cell>
          <cell r="X247" t="str">
            <v>IC/QA/CS</v>
          </cell>
          <cell r="Y247" t="str">
            <v>December</v>
          </cell>
          <cell r="Z247" t="str">
            <v>9 Hours</v>
          </cell>
          <cell r="AA247" t="str">
            <v>Female</v>
          </cell>
          <cell r="AB247" t="str">
            <v>S</v>
          </cell>
          <cell r="AC247">
            <v>99</v>
          </cell>
          <cell r="AD247">
            <v>46225</v>
          </cell>
          <cell r="AE247" t="str">
            <v>AbuDhabiMall(TouristClubArea)</v>
          </cell>
          <cell r="AF247">
            <v>586701235</v>
          </cell>
          <cell r="AG247" t="str">
            <v>khinmeko95@gmail.com</v>
          </cell>
          <cell r="AH247" t="str">
            <v>Myanmar</v>
          </cell>
          <cell r="AI247" t="str">
            <v>Non-Muslim</v>
          </cell>
        </row>
        <row r="248">
          <cell r="C248">
            <v>201228114</v>
          </cell>
          <cell r="D248" t="str">
            <v>tuleoleo</v>
          </cell>
          <cell r="E248" t="str">
            <v>Leo Leonardo Tumay</v>
          </cell>
          <cell r="F248" t="str">
            <v>Temporary</v>
          </cell>
          <cell r="G248" t="str">
            <v>UAE</v>
          </cell>
          <cell r="H248" t="str">
            <v>AUH1</v>
          </cell>
          <cell r="I248" t="str">
            <v>FC</v>
          </cell>
          <cell r="J248">
            <v>1299</v>
          </cell>
          <cell r="K248" t="str">
            <v>Night Shift</v>
          </cell>
          <cell r="L248" t="str">
            <v>NA</v>
          </cell>
          <cell r="M248" t="str">
            <v>Sunday</v>
          </cell>
          <cell r="N248" t="str">
            <v>Monday</v>
          </cell>
          <cell r="O248" t="str">
            <v>Warehouse Associate 24M</v>
          </cell>
          <cell r="P248" t="str">
            <v>ICQA</v>
          </cell>
          <cell r="Q248" t="str">
            <v>Direct</v>
          </cell>
          <cell r="R248" t="str">
            <v>Quesscorp</v>
          </cell>
          <cell r="S248" t="str">
            <v>kebedeed</v>
          </cell>
          <cell r="T248" t="str">
            <v>Dinberu,Eden</v>
          </cell>
          <cell r="U248" t="str">
            <v>Critical</v>
          </cell>
          <cell r="W248">
            <v>45596</v>
          </cell>
          <cell r="X248" t="str">
            <v>IC/QA/CS</v>
          </cell>
          <cell r="Y248" t="str">
            <v>August</v>
          </cell>
          <cell r="Z248" t="str">
            <v>9 Hours</v>
          </cell>
          <cell r="AA248" t="str">
            <v>Male</v>
          </cell>
          <cell r="AB248" t="str">
            <v>XL</v>
          </cell>
          <cell r="AC248">
            <v>99</v>
          </cell>
          <cell r="AD248">
            <v>46326</v>
          </cell>
          <cell r="AE248" t="str">
            <v>Shabiya 12  Bus Stop (Near Malabar Gold And Diamond)</v>
          </cell>
          <cell r="AF248">
            <v>547052798</v>
          </cell>
          <cell r="AG248" t="str">
            <v>tumayleo7@gmail.com</v>
          </cell>
          <cell r="AH248" t="str">
            <v>Ghana</v>
          </cell>
          <cell r="AI248" t="str">
            <v>Non-Muslim</v>
          </cell>
        </row>
        <row r="249">
          <cell r="C249">
            <v>206348034</v>
          </cell>
          <cell r="D249" t="str">
            <v>marimudi</v>
          </cell>
          <cell r="E249" t="str">
            <v>MARTINE MUDIMI WONIALA</v>
          </cell>
          <cell r="F249" t="str">
            <v>Temporary</v>
          </cell>
          <cell r="G249" t="str">
            <v>UAE</v>
          </cell>
          <cell r="H249" t="str">
            <v>AUH1</v>
          </cell>
          <cell r="I249" t="str">
            <v>FC</v>
          </cell>
          <cell r="J249">
            <v>1181</v>
          </cell>
          <cell r="K249" t="str">
            <v>Day Shift</v>
          </cell>
          <cell r="L249" t="str">
            <v>NA</v>
          </cell>
          <cell r="M249" t="str">
            <v>Tuesday</v>
          </cell>
          <cell r="N249" t="str">
            <v>Wednesday</v>
          </cell>
          <cell r="O249" t="str">
            <v>Warehouse Associate 8W</v>
          </cell>
          <cell r="P249" t="str">
            <v>ICQA</v>
          </cell>
          <cell r="Q249" t="str">
            <v>Direct</v>
          </cell>
          <cell r="R249" t="str">
            <v>Fastlink</v>
          </cell>
          <cell r="S249" t="str">
            <v>kebedeed</v>
          </cell>
          <cell r="T249" t="str">
            <v>Dinberu,Eden</v>
          </cell>
          <cell r="U249" t="str">
            <v>Non-Critical</v>
          </cell>
          <cell r="W249">
            <v>45957</v>
          </cell>
          <cell r="X249" t="str">
            <v>IC/QA/CS</v>
          </cell>
          <cell r="Y249" t="str">
            <v>September</v>
          </cell>
          <cell r="Z249" t="str">
            <v>9 Hours</v>
          </cell>
          <cell r="AA249" t="str">
            <v>Male</v>
          </cell>
          <cell r="AB249" t="str">
            <v>M</v>
          </cell>
          <cell r="AC249">
            <v>99</v>
          </cell>
          <cell r="AD249">
            <v>46013</v>
          </cell>
          <cell r="AE249" t="str">
            <v>LifeLineHospital(ElectraStr-MuroorRd)</v>
          </cell>
          <cell r="AF249">
            <v>526209479</v>
          </cell>
          <cell r="AG249" t="str">
            <v>mudimijoneswonial@gmail.com</v>
          </cell>
          <cell r="AH249" t="str">
            <v>UGANDA</v>
          </cell>
          <cell r="AI249" t="str">
            <v>Non-Muslim</v>
          </cell>
        </row>
        <row r="250">
          <cell r="C250">
            <v>203850938</v>
          </cell>
          <cell r="D250" t="str">
            <v>maryabua</v>
          </cell>
          <cell r="E250" t="str">
            <v>Mary Abudu</v>
          </cell>
          <cell r="F250" t="str">
            <v>Temporary</v>
          </cell>
          <cell r="G250" t="str">
            <v>UAE</v>
          </cell>
          <cell r="H250" t="str">
            <v>AUH1</v>
          </cell>
          <cell r="I250" t="str">
            <v>FC</v>
          </cell>
          <cell r="J250">
            <v>1299</v>
          </cell>
          <cell r="K250" t="str">
            <v>Day Shift</v>
          </cell>
          <cell r="L250" t="str">
            <v>NA</v>
          </cell>
          <cell r="M250" t="str">
            <v>Tuesday</v>
          </cell>
          <cell r="N250" t="str">
            <v>Wednesday</v>
          </cell>
          <cell r="O250" t="str">
            <v>Warehouse Associate 12M</v>
          </cell>
          <cell r="P250" t="str">
            <v>ICQA</v>
          </cell>
          <cell r="Q250" t="str">
            <v>Direct</v>
          </cell>
          <cell r="R250" t="str">
            <v>Fastlink</v>
          </cell>
          <cell r="S250" t="str">
            <v>kebedeed</v>
          </cell>
          <cell r="T250" t="str">
            <v>Dinberu,Eden</v>
          </cell>
          <cell r="U250" t="str">
            <v>Critical</v>
          </cell>
          <cell r="W250">
            <v>45524</v>
          </cell>
          <cell r="X250" t="str">
            <v>IC/QA/CS</v>
          </cell>
          <cell r="Y250" t="str">
            <v>July</v>
          </cell>
          <cell r="Z250" t="str">
            <v>9 Hours</v>
          </cell>
          <cell r="AA250" t="str">
            <v>Female</v>
          </cell>
          <cell r="AB250" t="str">
            <v>XL</v>
          </cell>
          <cell r="AC250">
            <v>99</v>
          </cell>
          <cell r="AD250">
            <v>45889</v>
          </cell>
          <cell r="AE250" t="str">
            <v>AbuDhabiMall(TouristClubArea)</v>
          </cell>
          <cell r="AF250">
            <v>588941262</v>
          </cell>
          <cell r="AG250" t="str">
            <v>abudumary498@gmail.com</v>
          </cell>
          <cell r="AH250" t="str">
            <v>Ghana</v>
          </cell>
          <cell r="AI250" t="str">
            <v>Non-Muslim</v>
          </cell>
        </row>
        <row r="251">
          <cell r="C251">
            <v>203709886</v>
          </cell>
          <cell r="D251" t="str">
            <v>kyawqmin</v>
          </cell>
          <cell r="E251" t="str">
            <v>Min Khant Kyaw</v>
          </cell>
          <cell r="F251" t="str">
            <v>Temporary</v>
          </cell>
          <cell r="G251" t="str">
            <v>UAE</v>
          </cell>
          <cell r="H251" t="str">
            <v>AUH1</v>
          </cell>
          <cell r="I251" t="str">
            <v>FC</v>
          </cell>
          <cell r="J251">
            <v>1299</v>
          </cell>
          <cell r="K251" t="str">
            <v>Night Shift</v>
          </cell>
          <cell r="L251" t="str">
            <v>NA</v>
          </cell>
          <cell r="M251" t="str">
            <v>Friday</v>
          </cell>
          <cell r="N251" t="str">
            <v>Saturday</v>
          </cell>
          <cell r="O251" t="str">
            <v>Warehouse Associate 24M</v>
          </cell>
          <cell r="P251" t="str">
            <v>ICQA</v>
          </cell>
          <cell r="Q251" t="str">
            <v>Direct</v>
          </cell>
          <cell r="R251" t="str">
            <v>Adecco</v>
          </cell>
          <cell r="S251" t="str">
            <v>kebedeed</v>
          </cell>
          <cell r="T251" t="str">
            <v>Dinberu,Eden</v>
          </cell>
          <cell r="U251" t="str">
            <v>Critical</v>
          </cell>
          <cell r="W251">
            <v>45495</v>
          </cell>
          <cell r="X251" t="str">
            <v>IC/QA/CS</v>
          </cell>
          <cell r="Y251" t="str">
            <v>August</v>
          </cell>
          <cell r="Z251" t="str">
            <v>9 Hours</v>
          </cell>
          <cell r="AA251" t="str">
            <v>Male</v>
          </cell>
          <cell r="AB251" t="str">
            <v>L</v>
          </cell>
          <cell r="AC251">
            <v>99</v>
          </cell>
          <cell r="AD251">
            <v>46225</v>
          </cell>
          <cell r="AE251" t="str">
            <v>AbuDhabiMall(TouristClubArea)</v>
          </cell>
          <cell r="AF251">
            <v>559724811</v>
          </cell>
          <cell r="AG251" t="str">
            <v>minkhantkyaw11916@gmail.com</v>
          </cell>
          <cell r="AH251" t="str">
            <v>Myanmar</v>
          </cell>
          <cell r="AI251" t="str">
            <v>Non-Muslim</v>
          </cell>
        </row>
        <row r="252">
          <cell r="C252">
            <v>103875256</v>
          </cell>
          <cell r="D252" t="str">
            <v>mkhlim</v>
          </cell>
          <cell r="E252" t="str">
            <v>Muhammad Khalid</v>
          </cell>
          <cell r="F252" t="str">
            <v>Regular</v>
          </cell>
          <cell r="G252" t="str">
            <v>UAE</v>
          </cell>
          <cell r="H252" t="str">
            <v>AUH1</v>
          </cell>
          <cell r="I252" t="str">
            <v>FC</v>
          </cell>
          <cell r="J252">
            <v>1299</v>
          </cell>
          <cell r="K252" t="str">
            <v>Day Shift</v>
          </cell>
          <cell r="L252" t="str">
            <v>NA</v>
          </cell>
          <cell r="M252" t="str">
            <v>Thursday</v>
          </cell>
          <cell r="N252" t="str">
            <v>Friday</v>
          </cell>
          <cell r="O252" t="str">
            <v>FC Associate I</v>
          </cell>
          <cell r="P252" t="str">
            <v>ICQA</v>
          </cell>
          <cell r="Q252" t="str">
            <v>Direct</v>
          </cell>
          <cell r="R252" t="str">
            <v>Blue Badge</v>
          </cell>
          <cell r="S252" t="str">
            <v>kebedeed</v>
          </cell>
          <cell r="T252" t="str">
            <v>Dinberu,Eden</v>
          </cell>
          <cell r="W252">
            <v>44782</v>
          </cell>
          <cell r="X252" t="str">
            <v>IC/QA/CS</v>
          </cell>
          <cell r="Y252" t="str">
            <v>April</v>
          </cell>
          <cell r="Z252" t="str">
            <v>9 Hours</v>
          </cell>
          <cell r="AA252" t="str">
            <v>Male</v>
          </cell>
          <cell r="AB252" t="str">
            <v>M</v>
          </cell>
          <cell r="AC252">
            <v>1</v>
          </cell>
          <cell r="AE252" t="str">
            <v>Shabiya 11 Bus Stop ( Al Sultan Bakeries)</v>
          </cell>
          <cell r="AF252">
            <v>0</v>
          </cell>
          <cell r="AG252" t="e">
            <v>#N/A</v>
          </cell>
          <cell r="AH252" t="str">
            <v>Pakistan</v>
          </cell>
          <cell r="AI252" t="str">
            <v>Muslim</v>
          </cell>
        </row>
        <row r="253">
          <cell r="C253">
            <v>204883087</v>
          </cell>
          <cell r="D253" t="str">
            <v>firstmup</v>
          </cell>
          <cell r="E253" t="str">
            <v>Mupetiwa,First</v>
          </cell>
          <cell r="F253" t="str">
            <v>Temporary</v>
          </cell>
          <cell r="G253" t="str">
            <v>UAE</v>
          </cell>
          <cell r="H253" t="str">
            <v>AUH1</v>
          </cell>
          <cell r="I253" t="str">
            <v>FC</v>
          </cell>
          <cell r="J253">
            <v>1299</v>
          </cell>
          <cell r="K253" t="str">
            <v>Day Shift</v>
          </cell>
          <cell r="L253" t="str">
            <v>NA</v>
          </cell>
          <cell r="M253" t="str">
            <v>Friday</v>
          </cell>
          <cell r="N253" t="str">
            <v>Saturday</v>
          </cell>
          <cell r="O253" t="str">
            <v>Warehouse Associate 24M</v>
          </cell>
          <cell r="P253" t="str">
            <v>ICQA</v>
          </cell>
          <cell r="Q253" t="str">
            <v>Direct</v>
          </cell>
          <cell r="R253" t="str">
            <v>Quesscorp</v>
          </cell>
          <cell r="S253" t="str">
            <v>kebedeed</v>
          </cell>
          <cell r="T253" t="str">
            <v>Dinberu,Eden</v>
          </cell>
          <cell r="U253" t="str">
            <v>Non-Critical</v>
          </cell>
          <cell r="W253">
            <v>45691</v>
          </cell>
          <cell r="X253" t="str">
            <v>IC/QA/CS</v>
          </cell>
          <cell r="Y253" t="str">
            <v>November</v>
          </cell>
          <cell r="Z253" t="str">
            <v>9 Hours</v>
          </cell>
          <cell r="AA253" t="str">
            <v>Female</v>
          </cell>
          <cell r="AB253" t="str">
            <v>XL</v>
          </cell>
          <cell r="AC253">
            <v>99</v>
          </cell>
          <cell r="AD253">
            <v>45747</v>
          </cell>
          <cell r="AE253" t="str">
            <v>AbuDhabiMall(TouristClubArea)</v>
          </cell>
          <cell r="AF253" t="str">
            <v>058 2114069</v>
          </cell>
          <cell r="AG253" t="str">
            <v>firstmupetiwa@gmail.com</v>
          </cell>
          <cell r="AH253" t="str">
            <v>Zimbabwe</v>
          </cell>
          <cell r="AI253" t="str">
            <v>Non-Muslim</v>
          </cell>
        </row>
        <row r="254">
          <cell r="C254">
            <v>204967040</v>
          </cell>
          <cell r="D254" t="str">
            <v>dprincer</v>
          </cell>
          <cell r="E254" t="str">
            <v>PRINCE RICHARD DARKO SRAHA</v>
          </cell>
          <cell r="F254" t="str">
            <v>Temporary</v>
          </cell>
          <cell r="G254" t="str">
            <v>UAE</v>
          </cell>
          <cell r="H254" t="str">
            <v>AUH1</v>
          </cell>
          <cell r="I254" t="str">
            <v>FC</v>
          </cell>
          <cell r="J254">
            <v>1299</v>
          </cell>
          <cell r="K254" t="str">
            <v>Night Shift</v>
          </cell>
          <cell r="L254" t="str">
            <v>NA</v>
          </cell>
          <cell r="M254" t="str">
            <v>Sunday</v>
          </cell>
          <cell r="N254" t="str">
            <v>Monday</v>
          </cell>
          <cell r="O254" t="str">
            <v>Warehouse Associate 24M</v>
          </cell>
          <cell r="P254" t="str">
            <v>ICQA</v>
          </cell>
          <cell r="Q254" t="str">
            <v>Direct</v>
          </cell>
          <cell r="R254" t="str">
            <v>Dulsco</v>
          </cell>
          <cell r="S254" t="str">
            <v>kebedeed</v>
          </cell>
          <cell r="T254" t="str">
            <v>Dinberu,Eden</v>
          </cell>
          <cell r="U254" t="str">
            <v>Critical</v>
          </cell>
          <cell r="W254">
            <v>45719</v>
          </cell>
          <cell r="X254" t="str">
            <v>IC/QA/CS</v>
          </cell>
          <cell r="Y254" t="str">
            <v>March</v>
          </cell>
          <cell r="Z254" t="str">
            <v>9 Hours</v>
          </cell>
          <cell r="AA254" t="str">
            <v>Male</v>
          </cell>
          <cell r="AB254" t="str">
            <v>XL</v>
          </cell>
          <cell r="AC254">
            <v>99</v>
          </cell>
          <cell r="AD254">
            <v>45775</v>
          </cell>
          <cell r="AE254" t="str">
            <v>Dulsco ICAD-1 Bus Stop</v>
          </cell>
          <cell r="AF254">
            <v>526692252</v>
          </cell>
          <cell r="AG254" t="str">
            <v>sraha.richard@yahoo.com</v>
          </cell>
          <cell r="AH254" t="str">
            <v>Ghana</v>
          </cell>
          <cell r="AI254" t="str">
            <v>Non-Muslim</v>
          </cell>
        </row>
        <row r="255">
          <cell r="C255">
            <v>203470082</v>
          </cell>
          <cell r="D255" t="str">
            <v>pyaeomau</v>
          </cell>
          <cell r="E255" t="str">
            <v>Pyae Phyo Maung</v>
          </cell>
          <cell r="F255" t="str">
            <v>Temporary</v>
          </cell>
          <cell r="G255" t="str">
            <v>UAE</v>
          </cell>
          <cell r="H255" t="str">
            <v>AUH1</v>
          </cell>
          <cell r="I255" t="str">
            <v>FC</v>
          </cell>
          <cell r="J255">
            <v>1299</v>
          </cell>
          <cell r="K255" t="str">
            <v>Night Shift</v>
          </cell>
          <cell r="L255" t="str">
            <v>NA</v>
          </cell>
          <cell r="M255" t="str">
            <v>Tuesday</v>
          </cell>
          <cell r="N255" t="str">
            <v>Wednesday</v>
          </cell>
          <cell r="O255" t="str">
            <v>Warehouse Associate 24M</v>
          </cell>
          <cell r="P255" t="str">
            <v>ICQA</v>
          </cell>
          <cell r="Q255" t="str">
            <v>Direct</v>
          </cell>
          <cell r="R255" t="str">
            <v>Adecco</v>
          </cell>
          <cell r="S255" t="str">
            <v>kebedeed</v>
          </cell>
          <cell r="T255" t="str">
            <v>Dinberu,Eden</v>
          </cell>
          <cell r="U255" t="str">
            <v>Critical</v>
          </cell>
          <cell r="W255">
            <v>45456</v>
          </cell>
          <cell r="X255" t="str">
            <v>IC/QA/CS</v>
          </cell>
          <cell r="Y255" t="str">
            <v>October</v>
          </cell>
          <cell r="Z255" t="str">
            <v>9 Hours</v>
          </cell>
          <cell r="AA255" t="str">
            <v>Male</v>
          </cell>
          <cell r="AB255" t="str">
            <v>M</v>
          </cell>
          <cell r="AC255">
            <v>99</v>
          </cell>
          <cell r="AD255">
            <v>46186</v>
          </cell>
          <cell r="AE255" t="str">
            <v>AbuDhabiMall(TouristClubArea)</v>
          </cell>
          <cell r="AF255">
            <v>552922103</v>
          </cell>
          <cell r="AG255" t="str">
            <v>pushane5@gmail.com</v>
          </cell>
          <cell r="AH255" t="str">
            <v>Myanmar</v>
          </cell>
          <cell r="AI255" t="str">
            <v>Non-Muslim</v>
          </cell>
        </row>
        <row r="256">
          <cell r="C256">
            <v>206015654</v>
          </cell>
          <cell r="D256" t="str">
            <v>roedieme</v>
          </cell>
          <cell r="E256" t="str">
            <v>Roland Ediemejang Muankume</v>
          </cell>
          <cell r="F256" t="str">
            <v>Temporary</v>
          </cell>
          <cell r="G256" t="str">
            <v>UAE</v>
          </cell>
          <cell r="H256" t="str">
            <v>AUH1</v>
          </cell>
          <cell r="I256" t="str">
            <v>FC</v>
          </cell>
          <cell r="J256">
            <v>1299</v>
          </cell>
          <cell r="K256" t="str">
            <v>Day Shift</v>
          </cell>
          <cell r="L256" t="str">
            <v>NA</v>
          </cell>
          <cell r="M256" t="str">
            <v>Monday</v>
          </cell>
          <cell r="N256" t="str">
            <v>Tuesday</v>
          </cell>
          <cell r="O256" t="str">
            <v>Warehouse Associate 12M</v>
          </cell>
          <cell r="P256" t="str">
            <v>ICQA</v>
          </cell>
          <cell r="Q256" t="str">
            <v>Direct</v>
          </cell>
          <cell r="R256" t="str">
            <v>Fastlink</v>
          </cell>
          <cell r="S256" t="str">
            <v>kebedeed</v>
          </cell>
          <cell r="T256" t="str">
            <v>Dinberu,Eden</v>
          </cell>
          <cell r="W256">
            <v>45915</v>
          </cell>
          <cell r="X256" t="str">
            <v>IC/QA/CS</v>
          </cell>
          <cell r="Y256" t="str">
            <v>April</v>
          </cell>
          <cell r="Z256" t="str">
            <v>9 Hours</v>
          </cell>
          <cell r="AA256" t="str">
            <v>Male</v>
          </cell>
          <cell r="AB256" t="str">
            <v>NA</v>
          </cell>
          <cell r="AC256">
            <v>99</v>
          </cell>
          <cell r="AH256" t="str">
            <v>Cameroon</v>
          </cell>
          <cell r="AI256" t="str">
            <v>Non-Muslim</v>
          </cell>
        </row>
        <row r="257">
          <cell r="C257">
            <v>203635600</v>
          </cell>
          <cell r="D257" t="str">
            <v>ansahfsa</v>
          </cell>
          <cell r="E257" t="str">
            <v xml:space="preserve">Samuel Kwesi Ansah </v>
          </cell>
          <cell r="F257" t="str">
            <v>Temporary</v>
          </cell>
          <cell r="G257" t="str">
            <v>UAE</v>
          </cell>
          <cell r="H257" t="str">
            <v>AUH1</v>
          </cell>
          <cell r="I257" t="str">
            <v>FC</v>
          </cell>
          <cell r="J257">
            <v>1299</v>
          </cell>
          <cell r="K257" t="str">
            <v>Day Shift</v>
          </cell>
          <cell r="L257" t="str">
            <v>NA</v>
          </cell>
          <cell r="M257" t="str">
            <v>Thursday</v>
          </cell>
          <cell r="N257" t="str">
            <v>Friday</v>
          </cell>
          <cell r="O257" t="str">
            <v>Warehouse Associate 12M</v>
          </cell>
          <cell r="P257" t="str">
            <v>ICQA</v>
          </cell>
          <cell r="Q257" t="str">
            <v>Direct</v>
          </cell>
          <cell r="R257" t="str">
            <v>Fastlink</v>
          </cell>
          <cell r="S257" t="str">
            <v>kebedeed</v>
          </cell>
          <cell r="T257" t="str">
            <v>Dinberu,Eden</v>
          </cell>
          <cell r="U257" t="str">
            <v>Critical</v>
          </cell>
          <cell r="W257">
            <v>45481</v>
          </cell>
          <cell r="X257" t="str">
            <v>IC/QA/CS</v>
          </cell>
          <cell r="Y257" t="str">
            <v>May</v>
          </cell>
          <cell r="Z257" t="str">
            <v>9 Hours</v>
          </cell>
          <cell r="AA257" t="str">
            <v>Male</v>
          </cell>
          <cell r="AB257" t="str">
            <v>3XL</v>
          </cell>
          <cell r="AC257">
            <v>99</v>
          </cell>
          <cell r="AD257">
            <v>45846</v>
          </cell>
          <cell r="AE257" t="str">
            <v>LifeLineHospital(ElectraStr-MuroorRd)</v>
          </cell>
          <cell r="AF257">
            <v>544537362</v>
          </cell>
          <cell r="AG257" t="str">
            <v>sammyansah1@gmail.com</v>
          </cell>
          <cell r="AH257" t="str">
            <v>Ghana</v>
          </cell>
          <cell r="AI257" t="str">
            <v>Non-Muslim</v>
          </cell>
        </row>
        <row r="258">
          <cell r="C258">
            <v>204013736</v>
          </cell>
          <cell r="D258" t="str">
            <v>tabifors</v>
          </cell>
          <cell r="E258" t="str">
            <v>Sergeo Tabifor</v>
          </cell>
          <cell r="F258" t="str">
            <v>Temporary</v>
          </cell>
          <cell r="G258" t="str">
            <v>UAE</v>
          </cell>
          <cell r="H258" t="str">
            <v>AUH1</v>
          </cell>
          <cell r="I258" t="str">
            <v>FC</v>
          </cell>
          <cell r="J258">
            <v>1299</v>
          </cell>
          <cell r="K258" t="str">
            <v>Night Shift</v>
          </cell>
          <cell r="L258" t="str">
            <v>NA</v>
          </cell>
          <cell r="M258" t="str">
            <v>Saturday</v>
          </cell>
          <cell r="N258" t="str">
            <v>Sunday</v>
          </cell>
          <cell r="O258" t="str">
            <v>Warehouse Associate 12M</v>
          </cell>
          <cell r="P258" t="str">
            <v>ICQA</v>
          </cell>
          <cell r="Q258" t="str">
            <v>Direct</v>
          </cell>
          <cell r="R258" t="str">
            <v>Fastlink</v>
          </cell>
          <cell r="S258" t="str">
            <v>kebedeed</v>
          </cell>
          <cell r="T258" t="str">
            <v>Dinberu,Eden</v>
          </cell>
          <cell r="U258" t="str">
            <v>Critical</v>
          </cell>
          <cell r="W258">
            <v>45551</v>
          </cell>
          <cell r="X258" t="str">
            <v>IC/QA/CS</v>
          </cell>
          <cell r="Y258" t="str">
            <v>March</v>
          </cell>
          <cell r="Z258" t="str">
            <v>9 Hours</v>
          </cell>
          <cell r="AA258" t="str">
            <v>Male</v>
          </cell>
          <cell r="AB258" t="str">
            <v>L</v>
          </cell>
          <cell r="AC258">
            <v>99</v>
          </cell>
          <cell r="AD258">
            <v>45916</v>
          </cell>
          <cell r="AE258" t="str">
            <v>AlSalamaHospital(TouristClubArea)</v>
          </cell>
          <cell r="AF258">
            <v>524862846</v>
          </cell>
          <cell r="AG258" t="str">
            <v>sergeotabifor39@gmail.com</v>
          </cell>
          <cell r="AH258" t="str">
            <v>Cameroon</v>
          </cell>
          <cell r="AI258" t="str">
            <v>Non-Muslim</v>
          </cell>
        </row>
        <row r="259">
          <cell r="C259">
            <v>206953819</v>
          </cell>
          <cell r="D259" t="str">
            <v>suwanjik</v>
          </cell>
          <cell r="E259" t="str">
            <v>SUSAN RUGURU WANJIKU</v>
          </cell>
          <cell r="F259" t="str">
            <v>Temporary</v>
          </cell>
          <cell r="G259" t="str">
            <v>UAE</v>
          </cell>
          <cell r="H259" t="str">
            <v>AUH1</v>
          </cell>
          <cell r="I259" t="str">
            <v>FC</v>
          </cell>
          <cell r="J259">
            <v>1299</v>
          </cell>
          <cell r="K259" t="str">
            <v>Day Shift</v>
          </cell>
          <cell r="L259" t="str">
            <v>NA</v>
          </cell>
          <cell r="M259" t="str">
            <v>Thursday</v>
          </cell>
          <cell r="N259" t="str">
            <v>Friday</v>
          </cell>
          <cell r="O259" t="str">
            <v>Warehouse Associate 8W</v>
          </cell>
          <cell r="P259" t="str">
            <v>ICQA</v>
          </cell>
          <cell r="Q259" t="str">
            <v>Direct</v>
          </cell>
          <cell r="R259" t="str">
            <v>EFS</v>
          </cell>
          <cell r="S259" t="str">
            <v>kebedeed</v>
          </cell>
          <cell r="T259" t="str">
            <v>Dinberu,Eden</v>
          </cell>
          <cell r="U259" t="str">
            <v>Non-Critical</v>
          </cell>
          <cell r="W259">
            <v>46048</v>
          </cell>
          <cell r="X259" t="str">
            <v>IC/QA/CS</v>
          </cell>
          <cell r="Y259" t="str">
            <v>February</v>
          </cell>
          <cell r="Z259" t="str">
            <v>9 Hours</v>
          </cell>
          <cell r="AA259" t="str">
            <v>Female</v>
          </cell>
          <cell r="AC259">
            <v>99</v>
          </cell>
          <cell r="AD259">
            <v>46104</v>
          </cell>
          <cell r="AE259" t="str">
            <v>Al razeen</v>
          </cell>
          <cell r="AF259" t="str">
            <v>254 110 251257</v>
          </cell>
          <cell r="AG259" t="str">
            <v>nmonicah038@gmail.com</v>
          </cell>
          <cell r="AH259" t="str">
            <v>Kenya</v>
          </cell>
          <cell r="AI259" t="str">
            <v>Non-Muslim</v>
          </cell>
        </row>
        <row r="260">
          <cell r="C260">
            <v>206348214</v>
          </cell>
          <cell r="D260" t="str">
            <v>lestanak</v>
          </cell>
          <cell r="E260" t="str">
            <v>TANAKA LESLIE NYAMVURA</v>
          </cell>
          <cell r="F260" t="str">
            <v>Temporary</v>
          </cell>
          <cell r="G260" t="str">
            <v>UAE</v>
          </cell>
          <cell r="H260" t="str">
            <v>AUH1</v>
          </cell>
          <cell r="I260" t="str">
            <v>FC</v>
          </cell>
          <cell r="J260">
            <v>1299</v>
          </cell>
          <cell r="K260" t="str">
            <v>Day Shift</v>
          </cell>
          <cell r="L260" t="str">
            <v>NA</v>
          </cell>
          <cell r="M260" t="str">
            <v>Saturday</v>
          </cell>
          <cell r="N260" t="str">
            <v>Sunday</v>
          </cell>
          <cell r="O260" t="str">
            <v>Warehouse Associate 8W</v>
          </cell>
          <cell r="P260" t="str">
            <v>ICQA</v>
          </cell>
          <cell r="Q260" t="str">
            <v>Direct</v>
          </cell>
          <cell r="R260" t="str">
            <v>Fastlink</v>
          </cell>
          <cell r="S260" t="str">
            <v>kebedeed</v>
          </cell>
          <cell r="T260" t="str">
            <v>Dinberu,Eden</v>
          </cell>
          <cell r="U260" t="str">
            <v>Non-Critical</v>
          </cell>
          <cell r="W260">
            <v>45957</v>
          </cell>
          <cell r="X260" t="str">
            <v>IC/QA/CS</v>
          </cell>
          <cell r="Y260" t="str">
            <v>April</v>
          </cell>
          <cell r="Z260" t="str">
            <v>9 Hours</v>
          </cell>
          <cell r="AA260" t="str">
            <v>Male</v>
          </cell>
          <cell r="AB260" t="str">
            <v>NA</v>
          </cell>
          <cell r="AC260">
            <v>99</v>
          </cell>
          <cell r="AD260">
            <v>46013</v>
          </cell>
          <cell r="AE260" t="str">
            <v>Hamid center</v>
          </cell>
          <cell r="AF260">
            <v>542947539</v>
          </cell>
          <cell r="AG260" t="str">
            <v xml:space="preserve">tanakanyamvura45@gmail.com </v>
          </cell>
          <cell r="AH260" t="str">
            <v>Zimbabwe</v>
          </cell>
          <cell r="AI260" t="str">
            <v>Non-Muslim</v>
          </cell>
        </row>
        <row r="261">
          <cell r="C261">
            <v>206148779</v>
          </cell>
          <cell r="D261" t="str">
            <v>thxnakop</v>
          </cell>
          <cell r="E261" t="str">
            <v>Theresa Nako Petiafo</v>
          </cell>
          <cell r="F261" t="str">
            <v>Temporary</v>
          </cell>
          <cell r="G261" t="str">
            <v>UAE</v>
          </cell>
          <cell r="H261" t="str">
            <v>AUH1</v>
          </cell>
          <cell r="I261" t="str">
            <v>FC</v>
          </cell>
          <cell r="J261">
            <v>1299</v>
          </cell>
          <cell r="K261" t="str">
            <v>Day Shift</v>
          </cell>
          <cell r="L261" t="str">
            <v>NA</v>
          </cell>
          <cell r="M261" t="str">
            <v>Friday</v>
          </cell>
          <cell r="N261" t="str">
            <v>Saturday</v>
          </cell>
          <cell r="O261" t="str">
            <v>Warehouse Associate 12M</v>
          </cell>
          <cell r="P261" t="str">
            <v>ICQA</v>
          </cell>
          <cell r="Q261" t="str">
            <v>Direct</v>
          </cell>
          <cell r="R261" t="str">
            <v>Fastlink</v>
          </cell>
          <cell r="S261" t="str">
            <v>kebedeed</v>
          </cell>
          <cell r="T261" t="str">
            <v>Dinberu,Eden</v>
          </cell>
          <cell r="W261">
            <v>45929</v>
          </cell>
          <cell r="X261" t="str">
            <v>IC/QA/CS</v>
          </cell>
          <cell r="Y261" t="str">
            <v>March</v>
          </cell>
          <cell r="Z261" t="str">
            <v>9 Hours</v>
          </cell>
          <cell r="AA261" t="str">
            <v>Female</v>
          </cell>
          <cell r="AB261" t="str">
            <v>L</v>
          </cell>
          <cell r="AC261">
            <v>99</v>
          </cell>
          <cell r="AH261" t="str">
            <v>Ghana</v>
          </cell>
          <cell r="AI261" t="str">
            <v>Non-Muslim</v>
          </cell>
        </row>
        <row r="262">
          <cell r="C262">
            <v>206192491</v>
          </cell>
          <cell r="D262" t="str">
            <v>tewveron</v>
          </cell>
          <cell r="E262" t="str">
            <v>Veronica Tetteh</v>
          </cell>
          <cell r="F262" t="str">
            <v>Temporary</v>
          </cell>
          <cell r="G262" t="str">
            <v>UAE</v>
          </cell>
          <cell r="H262" t="str">
            <v>AUH1</v>
          </cell>
          <cell r="I262" t="str">
            <v>FC</v>
          </cell>
          <cell r="J262">
            <v>1299</v>
          </cell>
          <cell r="K262" t="str">
            <v>Day Shift</v>
          </cell>
          <cell r="L262" t="str">
            <v>NA</v>
          </cell>
          <cell r="M262" t="str">
            <v>Wednesday</v>
          </cell>
          <cell r="N262" t="str">
            <v>Thursday</v>
          </cell>
          <cell r="O262" t="str">
            <v>Warehouse Associate 12M</v>
          </cell>
          <cell r="P262" t="str">
            <v>ICQA</v>
          </cell>
          <cell r="Q262" t="str">
            <v>Direct</v>
          </cell>
          <cell r="R262" t="str">
            <v>EFS</v>
          </cell>
          <cell r="S262" t="str">
            <v>kebedeed</v>
          </cell>
          <cell r="T262" t="str">
            <v>Dinberu,Eden</v>
          </cell>
          <cell r="U262" t="str">
            <v>Non-Critical</v>
          </cell>
          <cell r="W262">
            <v>45943</v>
          </cell>
          <cell r="X262" t="str">
            <v>IC/QA/CS</v>
          </cell>
          <cell r="Y262" t="str">
            <v>November</v>
          </cell>
          <cell r="Z262" t="str">
            <v>9 hours</v>
          </cell>
          <cell r="AA262" t="str">
            <v>Female</v>
          </cell>
          <cell r="AB262" t="str">
            <v>NA</v>
          </cell>
          <cell r="AC262">
            <v>99</v>
          </cell>
          <cell r="AD262" t="str">
            <v>13/10/2026</v>
          </cell>
          <cell r="AE262" t="str">
            <v>Shakhbout City</v>
          </cell>
          <cell r="AF262" t="str">
            <v>233 53 193 1472</v>
          </cell>
          <cell r="AG262" t="str">
            <v>Ver41937@gmail.com</v>
          </cell>
          <cell r="AH262" t="str">
            <v>Ghana</v>
          </cell>
          <cell r="AI262" t="str">
            <v>Non-Muslim</v>
          </cell>
        </row>
        <row r="263">
          <cell r="C263">
            <v>206953568</v>
          </cell>
          <cell r="D263" t="str">
            <v>chepkvio</v>
          </cell>
          <cell r="E263" t="str">
            <v>Violah Chepkirui</v>
          </cell>
          <cell r="F263" t="str">
            <v>Temporary</v>
          </cell>
          <cell r="G263" t="str">
            <v>UAE</v>
          </cell>
          <cell r="H263" t="str">
            <v>AUH1</v>
          </cell>
          <cell r="I263" t="str">
            <v>FC</v>
          </cell>
          <cell r="J263">
            <v>1299</v>
          </cell>
          <cell r="K263" t="str">
            <v>Day Shift</v>
          </cell>
          <cell r="L263" t="str">
            <v>NA</v>
          </cell>
          <cell r="M263" t="str">
            <v>Saturday</v>
          </cell>
          <cell r="N263" t="str">
            <v>Sunday</v>
          </cell>
          <cell r="O263" t="str">
            <v>Warehouse Associate 8W</v>
          </cell>
          <cell r="P263" t="str">
            <v>ICQA</v>
          </cell>
          <cell r="Q263" t="str">
            <v>Direct</v>
          </cell>
          <cell r="R263" t="str">
            <v>EFS</v>
          </cell>
          <cell r="S263" t="str">
            <v>kebedeed</v>
          </cell>
          <cell r="T263" t="str">
            <v>Dinberu,Eden</v>
          </cell>
          <cell r="U263" t="str">
            <v>Non-Critical</v>
          </cell>
          <cell r="W263">
            <v>46048</v>
          </cell>
          <cell r="X263" t="str">
            <v>IC/QA/CS</v>
          </cell>
          <cell r="Y263" t="str">
            <v>November</v>
          </cell>
          <cell r="Z263" t="str">
            <v>9 Hours</v>
          </cell>
          <cell r="AA263" t="str">
            <v>Female</v>
          </cell>
          <cell r="AC263">
            <v>99</v>
          </cell>
          <cell r="AD263">
            <v>46104</v>
          </cell>
          <cell r="AE263" t="str">
            <v>Al razeen</v>
          </cell>
          <cell r="AF263" t="str">
            <v>254 716 627089</v>
          </cell>
          <cell r="AG263" t="str">
            <v>violahchepkiru@gmail.com</v>
          </cell>
          <cell r="AH263" t="str">
            <v>Kenya</v>
          </cell>
          <cell r="AI263" t="str">
            <v>Non-Muslim</v>
          </cell>
        </row>
        <row r="264">
          <cell r="C264">
            <v>206953818</v>
          </cell>
          <cell r="D264" t="str">
            <v>winwayua</v>
          </cell>
          <cell r="E264" t="str">
            <v>Winfred Wayua</v>
          </cell>
          <cell r="F264" t="str">
            <v>Temporary</v>
          </cell>
          <cell r="G264" t="str">
            <v>UAE</v>
          </cell>
          <cell r="H264" t="str">
            <v>AUH1</v>
          </cell>
          <cell r="I264" t="str">
            <v>FC</v>
          </cell>
          <cell r="J264">
            <v>1299</v>
          </cell>
          <cell r="K264" t="str">
            <v>Day Shift</v>
          </cell>
          <cell r="L264" t="str">
            <v>NA</v>
          </cell>
          <cell r="M264" t="str">
            <v>Monday</v>
          </cell>
          <cell r="N264" t="str">
            <v>Tuesday</v>
          </cell>
          <cell r="O264" t="str">
            <v>Warehouse Associate 8W</v>
          </cell>
          <cell r="P264" t="str">
            <v>ICQA</v>
          </cell>
          <cell r="Q264" t="str">
            <v>Direct</v>
          </cell>
          <cell r="R264" t="str">
            <v>EFS</v>
          </cell>
          <cell r="S264" t="str">
            <v>kebedeed</v>
          </cell>
          <cell r="T264" t="str">
            <v>Dinberu,Eden</v>
          </cell>
          <cell r="U264" t="str">
            <v>Non-Critical</v>
          </cell>
          <cell r="W264">
            <v>46048</v>
          </cell>
          <cell r="X264" t="str">
            <v>IC/QA/CS</v>
          </cell>
          <cell r="Y264" t="str">
            <v>October</v>
          </cell>
          <cell r="Z264" t="str">
            <v>9 Hours</v>
          </cell>
          <cell r="AA264" t="str">
            <v>Female</v>
          </cell>
          <cell r="AC264">
            <v>99</v>
          </cell>
          <cell r="AD264">
            <v>46104</v>
          </cell>
          <cell r="AE264" t="str">
            <v>Al razeen</v>
          </cell>
          <cell r="AF264" t="str">
            <v>254 791 419736</v>
          </cell>
          <cell r="AG264" t="str">
            <v>winfredwayua77@gmail.com</v>
          </cell>
          <cell r="AH264" t="str">
            <v>Kenya</v>
          </cell>
          <cell r="AI264" t="e">
            <v>#N/A</v>
          </cell>
        </row>
        <row r="265">
          <cell r="C265">
            <v>203709884</v>
          </cell>
          <cell r="D265" t="str">
            <v>pyaminso</v>
          </cell>
          <cell r="E265" t="str">
            <v>Yamin Kyaw Soe</v>
          </cell>
          <cell r="F265" t="str">
            <v>Temporary</v>
          </cell>
          <cell r="G265" t="str">
            <v>UAE</v>
          </cell>
          <cell r="H265" t="str">
            <v>AUH1</v>
          </cell>
          <cell r="I265" t="str">
            <v>FC</v>
          </cell>
          <cell r="J265">
            <v>1299</v>
          </cell>
          <cell r="K265" t="str">
            <v>Day Shift</v>
          </cell>
          <cell r="L265" t="str">
            <v>NA</v>
          </cell>
          <cell r="M265" t="str">
            <v>Saturday</v>
          </cell>
          <cell r="N265" t="str">
            <v>Sunday</v>
          </cell>
          <cell r="O265" t="str">
            <v>Warehouse Associate 24M</v>
          </cell>
          <cell r="P265" t="str">
            <v>ICQA</v>
          </cell>
          <cell r="Q265" t="str">
            <v>Direct</v>
          </cell>
          <cell r="R265" t="str">
            <v>Adecco</v>
          </cell>
          <cell r="S265" t="str">
            <v>kebedeed</v>
          </cell>
          <cell r="T265" t="str">
            <v>Dinberu,Eden</v>
          </cell>
          <cell r="U265" t="str">
            <v>Critical</v>
          </cell>
          <cell r="W265">
            <v>45495</v>
          </cell>
          <cell r="X265" t="str">
            <v>IC/QA/CS</v>
          </cell>
          <cell r="Y265" t="str">
            <v>February</v>
          </cell>
          <cell r="Z265" t="str">
            <v>9 Hours</v>
          </cell>
          <cell r="AA265" t="str">
            <v>Female</v>
          </cell>
          <cell r="AB265" t="str">
            <v>M</v>
          </cell>
          <cell r="AC265">
            <v>99</v>
          </cell>
          <cell r="AD265">
            <v>46225</v>
          </cell>
          <cell r="AE265" t="str">
            <v>AbuDhabiMall(TouristClubArea)</v>
          </cell>
          <cell r="AF265">
            <v>503568657</v>
          </cell>
          <cell r="AG265" t="str">
            <v>yaminkyawsoe150@gmail.com</v>
          </cell>
          <cell r="AH265" t="str">
            <v>Myanmar</v>
          </cell>
          <cell r="AI265" t="str">
            <v>Non-Muslim</v>
          </cell>
        </row>
        <row r="266">
          <cell r="C266">
            <v>203709883</v>
          </cell>
          <cell r="D266" t="str">
            <v>minooxye</v>
          </cell>
          <cell r="E266" t="str">
            <v>Ye Min Oo</v>
          </cell>
          <cell r="F266" t="str">
            <v>Temporary</v>
          </cell>
          <cell r="G266" t="str">
            <v>UAE</v>
          </cell>
          <cell r="H266" t="str">
            <v>AUH1</v>
          </cell>
          <cell r="I266" t="str">
            <v>FC</v>
          </cell>
          <cell r="J266">
            <v>1299</v>
          </cell>
          <cell r="K266" t="str">
            <v>Day Shift</v>
          </cell>
          <cell r="L266" t="str">
            <v>NA</v>
          </cell>
          <cell r="M266" t="str">
            <v>Wednesday</v>
          </cell>
          <cell r="N266" t="str">
            <v>Thursday</v>
          </cell>
          <cell r="O266" t="str">
            <v>Warehouse Associate 24M</v>
          </cell>
          <cell r="P266" t="str">
            <v>ICQA</v>
          </cell>
          <cell r="Q266" t="str">
            <v>Direct</v>
          </cell>
          <cell r="R266" t="str">
            <v>Adecco</v>
          </cell>
          <cell r="S266" t="str">
            <v>kebedeed</v>
          </cell>
          <cell r="T266" t="str">
            <v>Dinberu,Eden</v>
          </cell>
          <cell r="U266" t="str">
            <v>Critical</v>
          </cell>
          <cell r="W266">
            <v>45495</v>
          </cell>
          <cell r="X266" t="str">
            <v>IC/QA/CS</v>
          </cell>
          <cell r="Y266" t="str">
            <v>January</v>
          </cell>
          <cell r="Z266" t="str">
            <v>9 Hours</v>
          </cell>
          <cell r="AA266" t="str">
            <v>Male</v>
          </cell>
          <cell r="AB266" t="str">
            <v>M</v>
          </cell>
          <cell r="AC266">
            <v>99</v>
          </cell>
          <cell r="AD266">
            <v>46225</v>
          </cell>
          <cell r="AE266" t="str">
            <v>AbuDhabiMall(TouristClubArea)</v>
          </cell>
          <cell r="AF266">
            <v>566226576</v>
          </cell>
          <cell r="AG266" t="str">
            <v>yeminoo1387@gmail.com</v>
          </cell>
          <cell r="AH266" t="str">
            <v>Myanmar</v>
          </cell>
          <cell r="AI266" t="str">
            <v>Non-Muslim</v>
          </cell>
        </row>
        <row r="267">
          <cell r="C267">
            <v>203470579</v>
          </cell>
          <cell r="D267" t="str">
            <v>fzizinga</v>
          </cell>
          <cell r="E267" t="str">
            <v>Zizinga Faizal</v>
          </cell>
          <cell r="F267" t="str">
            <v>Temporary</v>
          </cell>
          <cell r="G267" t="str">
            <v>UAE</v>
          </cell>
          <cell r="H267" t="str">
            <v>AUH1</v>
          </cell>
          <cell r="I267" t="str">
            <v>FC</v>
          </cell>
          <cell r="J267">
            <v>1299</v>
          </cell>
          <cell r="K267" t="str">
            <v>Day Shift</v>
          </cell>
          <cell r="L267" t="str">
            <v>NA</v>
          </cell>
          <cell r="M267" t="str">
            <v>Saturday</v>
          </cell>
          <cell r="N267" t="str">
            <v>Sunday</v>
          </cell>
          <cell r="O267" t="str">
            <v>Warehouse Associate 24M</v>
          </cell>
          <cell r="P267" t="str">
            <v>ICQA</v>
          </cell>
          <cell r="Q267" t="str">
            <v>Direct</v>
          </cell>
          <cell r="R267" t="str">
            <v>Adecco</v>
          </cell>
          <cell r="S267" t="str">
            <v>kebedeed</v>
          </cell>
          <cell r="T267" t="str">
            <v>Dinberu,Eden</v>
          </cell>
          <cell r="U267" t="str">
            <v>Critical</v>
          </cell>
          <cell r="W267">
            <v>45456</v>
          </cell>
          <cell r="X267" t="str">
            <v>IC/QA/CS</v>
          </cell>
          <cell r="Y267" t="str">
            <v>April</v>
          </cell>
          <cell r="Z267" t="str">
            <v>9 Hours</v>
          </cell>
          <cell r="AA267" t="str">
            <v>Male</v>
          </cell>
          <cell r="AB267" t="str">
            <v>M</v>
          </cell>
          <cell r="AC267">
            <v>99</v>
          </cell>
          <cell r="AD267">
            <v>46186</v>
          </cell>
          <cell r="AE267" t="str">
            <v>LifeLineHospital(ElectraStr-MuroorRd)</v>
          </cell>
          <cell r="AF267">
            <v>557233482</v>
          </cell>
          <cell r="AG267" t="str">
            <v>questfaizol34@gmail.com</v>
          </cell>
          <cell r="AH267" t="str">
            <v>Uganda</v>
          </cell>
          <cell r="AI267" t="str">
            <v>Muslim</v>
          </cell>
        </row>
        <row r="268">
          <cell r="C268">
            <v>206791751</v>
          </cell>
          <cell r="D268" t="str">
            <v>abanebar</v>
          </cell>
          <cell r="E268" t="str">
            <v>ABAHO,NEBART</v>
          </cell>
          <cell r="F268" t="str">
            <v>Temporary</v>
          </cell>
          <cell r="G268" t="str">
            <v>UAE</v>
          </cell>
          <cell r="H268" t="str">
            <v>AUH1</v>
          </cell>
          <cell r="I268" t="str">
            <v>FC</v>
          </cell>
          <cell r="J268">
            <v>1299</v>
          </cell>
          <cell r="K268" t="str">
            <v>Day Shift</v>
          </cell>
          <cell r="L268" t="str">
            <v>NA</v>
          </cell>
          <cell r="M268" t="str">
            <v>Friday</v>
          </cell>
          <cell r="N268" t="str">
            <v>Saturday</v>
          </cell>
          <cell r="O268" t="str">
            <v>Warehouse Associate 8W</v>
          </cell>
          <cell r="P268" t="str">
            <v>Inbound</v>
          </cell>
          <cell r="Q268" t="str">
            <v>Direct</v>
          </cell>
          <cell r="R268" t="str">
            <v>Dulsco</v>
          </cell>
          <cell r="S268" t="str">
            <v>pparsin</v>
          </cell>
          <cell r="T268" t="str">
            <v>Singh,Pardeep</v>
          </cell>
          <cell r="W268">
            <v>45999</v>
          </cell>
          <cell r="X268" t="str">
            <v>Inbound Stow</v>
          </cell>
          <cell r="Y268" t="str">
            <v>January</v>
          </cell>
          <cell r="Z268" t="str">
            <v>9 Hours</v>
          </cell>
          <cell r="AA268" t="str">
            <v>Male</v>
          </cell>
          <cell r="AB268" t="str">
            <v>NA</v>
          </cell>
          <cell r="AC268">
            <v>99</v>
          </cell>
          <cell r="AH268" t="str">
            <v>Uganda</v>
          </cell>
          <cell r="AI268" t="str">
            <v>Non-Muslim</v>
          </cell>
        </row>
        <row r="269">
          <cell r="C269">
            <v>111231851</v>
          </cell>
          <cell r="D269" t="str">
            <v>ajmalaa</v>
          </cell>
          <cell r="E269" t="str">
            <v>Abdul Qadir Muhammad Ajmal</v>
          </cell>
          <cell r="F269" t="str">
            <v>Regular</v>
          </cell>
          <cell r="G269" t="str">
            <v>UAE</v>
          </cell>
          <cell r="H269" t="str">
            <v>AUH1</v>
          </cell>
          <cell r="I269" t="str">
            <v>FC</v>
          </cell>
          <cell r="J269">
            <v>1299</v>
          </cell>
          <cell r="K269" t="str">
            <v>Day Shift</v>
          </cell>
          <cell r="L269" t="str">
            <v>NA</v>
          </cell>
          <cell r="M269" t="str">
            <v>Thursday</v>
          </cell>
          <cell r="N269" t="str">
            <v>Friday</v>
          </cell>
          <cell r="O269" t="str">
            <v>FC Associate I</v>
          </cell>
          <cell r="P269" t="str">
            <v>Inbound</v>
          </cell>
          <cell r="Q269" t="str">
            <v>Direct</v>
          </cell>
          <cell r="R269" t="str">
            <v>Blue Badge</v>
          </cell>
          <cell r="S269" t="str">
            <v>pparsin</v>
          </cell>
          <cell r="T269" t="str">
            <v>Singh,Pardeep</v>
          </cell>
          <cell r="U269" t="str">
            <v>Critical</v>
          </cell>
          <cell r="W269">
            <v>44782</v>
          </cell>
          <cell r="X269" t="str">
            <v>IB Problem Solve</v>
          </cell>
          <cell r="Y269" t="str">
            <v>September</v>
          </cell>
          <cell r="Z269" t="str">
            <v>9 Hours</v>
          </cell>
          <cell r="AA269" t="str">
            <v>Male</v>
          </cell>
          <cell r="AB269" t="str">
            <v>M</v>
          </cell>
          <cell r="AC269">
            <v>1</v>
          </cell>
          <cell r="AE269" t="str">
            <v>Shabiya 12  Bus Stop (Near Malabar Gold And Diamond)</v>
          </cell>
          <cell r="AF269">
            <v>0</v>
          </cell>
          <cell r="AG269" t="e">
            <v>#N/A</v>
          </cell>
          <cell r="AH269" t="str">
            <v>Pakistan</v>
          </cell>
          <cell r="AI269" t="str">
            <v>Muslim</v>
          </cell>
        </row>
        <row r="270">
          <cell r="C270">
            <v>206791753</v>
          </cell>
          <cell r="D270" t="str">
            <v>kasasabd</v>
          </cell>
          <cell r="E270" t="str">
            <v>ABDUL,KASASA</v>
          </cell>
          <cell r="F270" t="str">
            <v>Temporary</v>
          </cell>
          <cell r="G270" t="str">
            <v>UAE</v>
          </cell>
          <cell r="H270" t="str">
            <v>AUH1</v>
          </cell>
          <cell r="I270" t="str">
            <v>FC</v>
          </cell>
          <cell r="J270">
            <v>1299</v>
          </cell>
          <cell r="K270" t="str">
            <v>Day Shift</v>
          </cell>
          <cell r="L270" t="str">
            <v>NA</v>
          </cell>
          <cell r="M270" t="str">
            <v>Thursday</v>
          </cell>
          <cell r="N270" t="str">
            <v>Friday</v>
          </cell>
          <cell r="O270" t="str">
            <v>Warehouse Associate 8W</v>
          </cell>
          <cell r="P270" t="str">
            <v>Inbound</v>
          </cell>
          <cell r="Q270" t="str">
            <v>Direct</v>
          </cell>
          <cell r="R270" t="str">
            <v>Dulsco</v>
          </cell>
          <cell r="S270" t="str">
            <v>nnahla</v>
          </cell>
          <cell r="T270" t="str">
            <v>Nahla,Fathimathul</v>
          </cell>
          <cell r="W270">
            <v>45999</v>
          </cell>
          <cell r="X270" t="str">
            <v>Receive Dock</v>
          </cell>
          <cell r="Y270" t="str">
            <v>July</v>
          </cell>
          <cell r="Z270" t="str">
            <v>9 Hours</v>
          </cell>
          <cell r="AA270" t="str">
            <v>Male</v>
          </cell>
          <cell r="AB270" t="str">
            <v>NA</v>
          </cell>
          <cell r="AC270">
            <v>99</v>
          </cell>
          <cell r="AH270" t="str">
            <v>Uganda</v>
          </cell>
          <cell r="AI270" t="str">
            <v>Muslim</v>
          </cell>
        </row>
        <row r="271">
          <cell r="C271">
            <v>203850647</v>
          </cell>
          <cell r="D271" t="str">
            <v>abkasawu</v>
          </cell>
          <cell r="E271" t="str">
            <v>ABDUMALIK KASAWULI</v>
          </cell>
          <cell r="F271" t="str">
            <v>Temporary</v>
          </cell>
          <cell r="G271" t="str">
            <v>UAE</v>
          </cell>
          <cell r="H271" t="str">
            <v>AUH1</v>
          </cell>
          <cell r="I271" t="str">
            <v>FC</v>
          </cell>
          <cell r="J271">
            <v>1299</v>
          </cell>
          <cell r="K271" t="str">
            <v>Day Shift</v>
          </cell>
          <cell r="L271" t="str">
            <v>NA</v>
          </cell>
          <cell r="M271" t="str">
            <v>Friday</v>
          </cell>
          <cell r="N271" t="str">
            <v>Saturday</v>
          </cell>
          <cell r="O271" t="str">
            <v>Warehouse Associate 24M</v>
          </cell>
          <cell r="P271" t="str">
            <v>Inbound</v>
          </cell>
          <cell r="Q271" t="str">
            <v>Direct</v>
          </cell>
          <cell r="R271" t="str">
            <v>Dulsco</v>
          </cell>
          <cell r="S271" t="str">
            <v>nnahla</v>
          </cell>
          <cell r="T271" t="str">
            <v>Nahla,Fathimathul</v>
          </cell>
          <cell r="U271" t="str">
            <v>Non-Critical</v>
          </cell>
          <cell r="W271">
            <v>45524</v>
          </cell>
          <cell r="X271" t="str">
            <v>Vendor Receive</v>
          </cell>
          <cell r="Y271" t="str">
            <v>March</v>
          </cell>
          <cell r="Z271" t="str">
            <v>9 Hours</v>
          </cell>
          <cell r="AA271" t="str">
            <v>Male</v>
          </cell>
          <cell r="AB271" t="str">
            <v>L</v>
          </cell>
          <cell r="AC271">
            <v>99</v>
          </cell>
          <cell r="AD271">
            <v>45580</v>
          </cell>
          <cell r="AE271" t="str">
            <v>Dulsco ICAD-1 Bus Stop</v>
          </cell>
          <cell r="AF271">
            <v>523907724</v>
          </cell>
          <cell r="AG271" t="str">
            <v>kasawuliabdulmalik@gmail.com</v>
          </cell>
          <cell r="AH271" t="str">
            <v>Uganda</v>
          </cell>
          <cell r="AI271" t="str">
            <v>Muslim</v>
          </cell>
        </row>
        <row r="272">
          <cell r="C272">
            <v>203816837</v>
          </cell>
          <cell r="D272" t="str">
            <v>abhiybab</v>
          </cell>
          <cell r="E272" t="str">
            <v>ABHITH KUTTI PUNATHIL THAZHA BABU</v>
          </cell>
          <cell r="F272" t="str">
            <v>Temporary</v>
          </cell>
          <cell r="G272" t="str">
            <v>UAE</v>
          </cell>
          <cell r="H272" t="str">
            <v>AUH1</v>
          </cell>
          <cell r="I272" t="str">
            <v>FC</v>
          </cell>
          <cell r="J272">
            <v>1299</v>
          </cell>
          <cell r="K272" t="str">
            <v>Day Shift</v>
          </cell>
          <cell r="L272" t="str">
            <v>NA</v>
          </cell>
          <cell r="M272" t="str">
            <v>Thursday</v>
          </cell>
          <cell r="N272" t="str">
            <v>Friday</v>
          </cell>
          <cell r="O272" t="str">
            <v>Warehouse Associate 24M</v>
          </cell>
          <cell r="P272" t="str">
            <v>Inbound</v>
          </cell>
          <cell r="Q272" t="str">
            <v>Direct</v>
          </cell>
          <cell r="R272" t="str">
            <v>Adecco</v>
          </cell>
          <cell r="S272" t="str">
            <v>nnahla</v>
          </cell>
          <cell r="T272" t="str">
            <v>Nahla,Fathimathul</v>
          </cell>
          <cell r="U272" t="str">
            <v>Non-Critical</v>
          </cell>
          <cell r="W272">
            <v>45517</v>
          </cell>
          <cell r="X272" t="str">
            <v>Inbound Stow</v>
          </cell>
          <cell r="Y272" t="str">
            <v>September</v>
          </cell>
          <cell r="Z272" t="str">
            <v>9 Hours</v>
          </cell>
          <cell r="AA272" t="str">
            <v xml:space="preserve">Male </v>
          </cell>
          <cell r="AB272" t="str">
            <v>XL</v>
          </cell>
          <cell r="AC272">
            <v>99</v>
          </cell>
          <cell r="AD272">
            <v>46247</v>
          </cell>
          <cell r="AE272" t="str">
            <v>Shabiya 12  Bus Stop (Near Malabar Gold And Diamond)</v>
          </cell>
          <cell r="AF272">
            <v>525151304</v>
          </cell>
          <cell r="AG272" t="str">
            <v>abhithkt41@gmail.com</v>
          </cell>
          <cell r="AH272" t="str">
            <v>India</v>
          </cell>
          <cell r="AI272" t="str">
            <v>Non-Muslim</v>
          </cell>
        </row>
        <row r="273">
          <cell r="C273">
            <v>206006416</v>
          </cell>
          <cell r="D273" t="str">
            <v>chinaabo</v>
          </cell>
          <cell r="E273" t="str">
            <v>ABOUH CHINARINE EFEUTLAKA</v>
          </cell>
          <cell r="F273" t="str">
            <v>Temporary</v>
          </cell>
          <cell r="G273" t="str">
            <v>UAE</v>
          </cell>
          <cell r="H273" t="str">
            <v>AUH1</v>
          </cell>
          <cell r="I273" t="str">
            <v>FC</v>
          </cell>
          <cell r="J273">
            <v>1299</v>
          </cell>
          <cell r="K273" t="str">
            <v>Day Shift</v>
          </cell>
          <cell r="L273" t="str">
            <v>NA</v>
          </cell>
          <cell r="M273" t="str">
            <v>Friday</v>
          </cell>
          <cell r="N273" t="str">
            <v>Saturday</v>
          </cell>
          <cell r="O273" t="str">
            <v>Warehouse Associate 12M</v>
          </cell>
          <cell r="P273" t="str">
            <v>Inbound</v>
          </cell>
          <cell r="Q273" t="str">
            <v>Direct</v>
          </cell>
          <cell r="R273" t="str">
            <v>Fastlink</v>
          </cell>
          <cell r="S273" t="str">
            <v>vkkatyal</v>
          </cell>
          <cell r="T273" t="str">
            <v>Katyal,Varun</v>
          </cell>
          <cell r="W273">
            <v>45915</v>
          </cell>
          <cell r="X273" t="str">
            <v>Inbound Stow</v>
          </cell>
          <cell r="Y273" t="str">
            <v>August</v>
          </cell>
          <cell r="Z273" t="str">
            <v>9 Hours</v>
          </cell>
          <cell r="AA273" t="str">
            <v>Female</v>
          </cell>
          <cell r="AB273" t="str">
            <v>M</v>
          </cell>
          <cell r="AC273">
            <v>99</v>
          </cell>
          <cell r="AH273" t="str">
            <v>Cameroon</v>
          </cell>
          <cell r="AI273" t="str">
            <v>Non-Muslim</v>
          </cell>
        </row>
        <row r="274">
          <cell r="C274">
            <v>203850646</v>
          </cell>
          <cell r="D274" t="str">
            <v>abrajnse</v>
          </cell>
          <cell r="E274" t="str">
            <v>ABRAHAM NSENGIUNVA</v>
          </cell>
          <cell r="F274" t="str">
            <v>Temporary</v>
          </cell>
          <cell r="G274" t="str">
            <v>UAE</v>
          </cell>
          <cell r="H274" t="str">
            <v>AUH1</v>
          </cell>
          <cell r="I274" t="str">
            <v>FC</v>
          </cell>
          <cell r="J274">
            <v>1299</v>
          </cell>
          <cell r="K274" t="str">
            <v>Day Shift</v>
          </cell>
          <cell r="L274" t="str">
            <v>NA</v>
          </cell>
          <cell r="M274" t="str">
            <v>Thursday</v>
          </cell>
          <cell r="N274" t="str">
            <v>Friday</v>
          </cell>
          <cell r="O274" t="str">
            <v>Warehouse Associate 24M</v>
          </cell>
          <cell r="P274" t="str">
            <v>Inbound</v>
          </cell>
          <cell r="Q274" t="str">
            <v>Direct</v>
          </cell>
          <cell r="R274" t="str">
            <v>Dulsco</v>
          </cell>
          <cell r="S274" t="str">
            <v>nnahla</v>
          </cell>
          <cell r="T274" t="str">
            <v>Nahla,Fathimathul</v>
          </cell>
          <cell r="U274" t="str">
            <v>Non-Critical</v>
          </cell>
          <cell r="W274">
            <v>45524</v>
          </cell>
          <cell r="X274" t="str">
            <v>Vendor Receive</v>
          </cell>
          <cell r="Y274" t="str">
            <v>August</v>
          </cell>
          <cell r="Z274" t="str">
            <v>9 Hours</v>
          </cell>
          <cell r="AA274" t="str">
            <v>Male</v>
          </cell>
          <cell r="AB274" t="str">
            <v>NA</v>
          </cell>
          <cell r="AC274">
            <v>99</v>
          </cell>
          <cell r="AD274">
            <v>45580</v>
          </cell>
          <cell r="AE274" t="str">
            <v>Dulsco ICAD-1 Bus Stop</v>
          </cell>
          <cell r="AF274">
            <v>502697759</v>
          </cell>
          <cell r="AG274" t="str">
            <v>holyak2023@gmail.com</v>
          </cell>
          <cell r="AH274" t="str">
            <v>Uganda</v>
          </cell>
          <cell r="AI274" t="str">
            <v>Non-Muslim</v>
          </cell>
        </row>
        <row r="275">
          <cell r="C275">
            <v>203741314</v>
          </cell>
          <cell r="D275" t="str">
            <v>agnestwu</v>
          </cell>
          <cell r="E275" t="str">
            <v>AGNES TWUMWAA</v>
          </cell>
          <cell r="F275" t="str">
            <v>Temporary</v>
          </cell>
          <cell r="G275" t="str">
            <v>UAE</v>
          </cell>
          <cell r="H275" t="str">
            <v>AUH1</v>
          </cell>
          <cell r="I275" t="str">
            <v>FC</v>
          </cell>
          <cell r="J275">
            <v>1299</v>
          </cell>
          <cell r="K275" t="str">
            <v>Day Shift</v>
          </cell>
          <cell r="L275" t="str">
            <v>NA</v>
          </cell>
          <cell r="M275" t="str">
            <v>Thursday</v>
          </cell>
          <cell r="N275" t="str">
            <v>Friday</v>
          </cell>
          <cell r="O275" t="str">
            <v>Warehouse Associate 12M</v>
          </cell>
          <cell r="P275" t="str">
            <v>Inbound</v>
          </cell>
          <cell r="Q275" t="str">
            <v>Direct</v>
          </cell>
          <cell r="R275" t="str">
            <v>Fastlink</v>
          </cell>
          <cell r="S275" t="str">
            <v>pparsin</v>
          </cell>
          <cell r="T275" t="str">
            <v>Singh,Pardeep</v>
          </cell>
          <cell r="U275" t="str">
            <v>Non-Critical</v>
          </cell>
          <cell r="W275">
            <v>45502</v>
          </cell>
          <cell r="X275" t="str">
            <v>Inbound Stow</v>
          </cell>
          <cell r="Y275" t="str">
            <v>August</v>
          </cell>
          <cell r="Z275" t="str">
            <v>9 Hours</v>
          </cell>
          <cell r="AA275" t="str">
            <v>Female</v>
          </cell>
          <cell r="AB275" t="str">
            <v>L</v>
          </cell>
          <cell r="AC275">
            <v>99</v>
          </cell>
          <cell r="AD275">
            <v>45867</v>
          </cell>
          <cell r="AE275" t="str">
            <v>AlSalamaHospital(TouristClubArea)</v>
          </cell>
          <cell r="AF275">
            <v>556098115</v>
          </cell>
          <cell r="AG275" t="str">
            <v>agnestwumwaa01@gmail.com</v>
          </cell>
          <cell r="AH275" t="str">
            <v>Ghana</v>
          </cell>
          <cell r="AI275" t="str">
            <v>Non-Muslim</v>
          </cell>
        </row>
        <row r="276">
          <cell r="C276">
            <v>203813034</v>
          </cell>
          <cell r="D276" t="str">
            <v>manoajay</v>
          </cell>
          <cell r="E276" t="str">
            <v>AJAY MANOHAR</v>
          </cell>
          <cell r="F276" t="str">
            <v>Temporary</v>
          </cell>
          <cell r="G276" t="str">
            <v>UAE</v>
          </cell>
          <cell r="H276" t="str">
            <v>AUH1</v>
          </cell>
          <cell r="I276" t="str">
            <v>FC</v>
          </cell>
          <cell r="J276">
            <v>1299</v>
          </cell>
          <cell r="K276" t="str">
            <v>Night Shift</v>
          </cell>
          <cell r="L276" t="str">
            <v>NA</v>
          </cell>
          <cell r="M276" t="str">
            <v>Sunday</v>
          </cell>
          <cell r="N276" t="str">
            <v>Monday</v>
          </cell>
          <cell r="O276" t="str">
            <v>Warehouse Associate 24M</v>
          </cell>
          <cell r="P276" t="str">
            <v>Inbound</v>
          </cell>
          <cell r="Q276" t="str">
            <v>Direct</v>
          </cell>
          <cell r="R276" t="str">
            <v>Adecco</v>
          </cell>
          <cell r="S276" t="str">
            <v>nnahla</v>
          </cell>
          <cell r="T276" t="str">
            <v>Nahla,Fathimathul</v>
          </cell>
          <cell r="U276" t="str">
            <v>Non-Critical</v>
          </cell>
          <cell r="W276">
            <v>45517</v>
          </cell>
          <cell r="X276" t="str">
            <v>Inbound Stow</v>
          </cell>
          <cell r="Y276" t="str">
            <v>March</v>
          </cell>
          <cell r="Z276" t="str">
            <v>9 Hours</v>
          </cell>
          <cell r="AA276" t="str">
            <v xml:space="preserve">Male </v>
          </cell>
          <cell r="AB276" t="str">
            <v>NA</v>
          </cell>
          <cell r="AC276">
            <v>99</v>
          </cell>
          <cell r="AD276">
            <v>46247</v>
          </cell>
          <cell r="AE276" t="str">
            <v>Shabiya 12  Bus Stop (Near Malabar Gold And Diamond)</v>
          </cell>
          <cell r="AF276">
            <v>544826645</v>
          </cell>
          <cell r="AG276" t="str">
            <v>ajaymanohar060@gmail.com</v>
          </cell>
          <cell r="AH276" t="str">
            <v>India</v>
          </cell>
          <cell r="AI276" t="str">
            <v>Non-Muslim</v>
          </cell>
        </row>
        <row r="277">
          <cell r="C277">
            <v>203813038</v>
          </cell>
          <cell r="D277" t="str">
            <v>kodataks</v>
          </cell>
          <cell r="E277" t="str">
            <v>AKSHAY KODATHAMVALLY</v>
          </cell>
          <cell r="F277" t="str">
            <v>Temporary</v>
          </cell>
          <cell r="G277" t="str">
            <v>UAE</v>
          </cell>
          <cell r="H277" t="str">
            <v>AUH1</v>
          </cell>
          <cell r="I277" t="str">
            <v>FC</v>
          </cell>
          <cell r="J277">
            <v>1299</v>
          </cell>
          <cell r="K277" t="str">
            <v>Day Shift</v>
          </cell>
          <cell r="L277" t="str">
            <v>NA</v>
          </cell>
          <cell r="M277" t="str">
            <v>Sunday</v>
          </cell>
          <cell r="N277" t="str">
            <v>Monday</v>
          </cell>
          <cell r="O277" t="str">
            <v>Warehouse Associate 24M</v>
          </cell>
          <cell r="P277" t="str">
            <v>Inbound</v>
          </cell>
          <cell r="Q277" t="str">
            <v>Direct</v>
          </cell>
          <cell r="R277" t="str">
            <v>Adecco</v>
          </cell>
          <cell r="S277" t="str">
            <v>nnahla</v>
          </cell>
          <cell r="T277" t="str">
            <v>Nahla,Fathimathul</v>
          </cell>
          <cell r="U277" t="str">
            <v>Non-Critical</v>
          </cell>
          <cell r="W277">
            <v>45517</v>
          </cell>
          <cell r="X277" t="str">
            <v>Inbound Stow</v>
          </cell>
          <cell r="Y277" t="str">
            <v>July</v>
          </cell>
          <cell r="Z277" t="str">
            <v>9 Hours</v>
          </cell>
          <cell r="AA277" t="str">
            <v xml:space="preserve">Male </v>
          </cell>
          <cell r="AB277" t="str">
            <v>M</v>
          </cell>
          <cell r="AC277">
            <v>99</v>
          </cell>
          <cell r="AD277">
            <v>46247</v>
          </cell>
          <cell r="AE277" t="str">
            <v>Workers Village  ( Musaffa 24)</v>
          </cell>
          <cell r="AF277">
            <v>525151304</v>
          </cell>
          <cell r="AG277" t="str">
            <v>abhithkt41@gmail.com</v>
          </cell>
          <cell r="AH277" t="str">
            <v>India</v>
          </cell>
          <cell r="AI277" t="str">
            <v>Non-Muslim</v>
          </cell>
        </row>
        <row r="278">
          <cell r="C278">
            <v>203813033</v>
          </cell>
          <cell r="D278" t="str">
            <v>jospalbi</v>
          </cell>
          <cell r="E278" t="str">
            <v>ALBIN JOSE</v>
          </cell>
          <cell r="F278" t="str">
            <v>Temporary</v>
          </cell>
          <cell r="G278" t="str">
            <v>UAE</v>
          </cell>
          <cell r="H278" t="str">
            <v>AUH1</v>
          </cell>
          <cell r="I278" t="str">
            <v>FC</v>
          </cell>
          <cell r="J278">
            <v>1299</v>
          </cell>
          <cell r="K278" t="str">
            <v>Night Shift</v>
          </cell>
          <cell r="L278" t="str">
            <v>NA</v>
          </cell>
          <cell r="M278" t="str">
            <v>Tuesday</v>
          </cell>
          <cell r="N278" t="str">
            <v>Wednesday</v>
          </cell>
          <cell r="O278" t="str">
            <v>Warehouse Associate 24M</v>
          </cell>
          <cell r="P278" t="str">
            <v>Inbound</v>
          </cell>
          <cell r="Q278" t="str">
            <v>Direct</v>
          </cell>
          <cell r="R278" t="str">
            <v>Adecco</v>
          </cell>
          <cell r="S278" t="str">
            <v>nnahla</v>
          </cell>
          <cell r="T278" t="str">
            <v>Nahla,Fathimathul</v>
          </cell>
          <cell r="U278" t="str">
            <v>Non-Critical</v>
          </cell>
          <cell r="W278">
            <v>45517</v>
          </cell>
          <cell r="X278" t="str">
            <v>Inbound Stow</v>
          </cell>
          <cell r="Y278" t="str">
            <v>February</v>
          </cell>
          <cell r="Z278" t="str">
            <v>9 Hours</v>
          </cell>
          <cell r="AA278" t="str">
            <v xml:space="preserve">Male </v>
          </cell>
          <cell r="AB278" t="str">
            <v>L</v>
          </cell>
          <cell r="AC278">
            <v>99</v>
          </cell>
          <cell r="AD278">
            <v>46247</v>
          </cell>
          <cell r="AE278" t="str">
            <v>Shabiya 12  Bus Stop (Near Malabar Gold And Diamond)</v>
          </cell>
          <cell r="AF278">
            <v>561175619</v>
          </cell>
          <cell r="AG278" t="str">
            <v>albin8744@gmail.com</v>
          </cell>
          <cell r="AH278" t="str">
            <v>India</v>
          </cell>
          <cell r="AI278" t="str">
            <v>Non-Muslim</v>
          </cell>
        </row>
        <row r="279">
          <cell r="C279">
            <v>205977111</v>
          </cell>
          <cell r="D279" t="str">
            <v>mpandeal</v>
          </cell>
          <cell r="E279" t="str">
            <v>ALEX MPANDE</v>
          </cell>
          <cell r="F279" t="str">
            <v>Temporary</v>
          </cell>
          <cell r="G279" t="str">
            <v>UAE</v>
          </cell>
          <cell r="H279" t="str">
            <v>AUH1</v>
          </cell>
          <cell r="I279" t="str">
            <v>FC</v>
          </cell>
          <cell r="J279">
            <v>1299</v>
          </cell>
          <cell r="K279" t="str">
            <v>Day Shift</v>
          </cell>
          <cell r="L279" t="str">
            <v>NA</v>
          </cell>
          <cell r="M279" t="str">
            <v>Wednesday</v>
          </cell>
          <cell r="N279" t="str">
            <v>Thursday</v>
          </cell>
          <cell r="O279" t="str">
            <v>Warehouse Associate 24M</v>
          </cell>
          <cell r="P279" t="str">
            <v>Inbound</v>
          </cell>
          <cell r="Q279" t="str">
            <v>Direct</v>
          </cell>
          <cell r="R279" t="str">
            <v>Dulsco</v>
          </cell>
          <cell r="S279" t="str">
            <v>vkkatyal</v>
          </cell>
          <cell r="T279" t="str">
            <v>Katyal,Varun</v>
          </cell>
          <cell r="W279">
            <v>45915</v>
          </cell>
          <cell r="X279" t="str">
            <v>Inbound Prep</v>
          </cell>
          <cell r="Y279" t="str">
            <v>April</v>
          </cell>
          <cell r="Z279" t="str">
            <v>9 Hours</v>
          </cell>
          <cell r="AA279" t="str">
            <v>Male</v>
          </cell>
          <cell r="AB279" t="str">
            <v>NA</v>
          </cell>
          <cell r="AC279">
            <v>99</v>
          </cell>
          <cell r="AH279" t="str">
            <v>Uganda</v>
          </cell>
          <cell r="AI279" t="str">
            <v>Non-Muslim</v>
          </cell>
        </row>
        <row r="280">
          <cell r="C280">
            <v>204319797</v>
          </cell>
          <cell r="D280" t="str">
            <v>nkrumaai</v>
          </cell>
          <cell r="E280" t="str">
            <v>Alex Nkrumah</v>
          </cell>
          <cell r="F280" t="str">
            <v>Temporary</v>
          </cell>
          <cell r="G280" t="str">
            <v>UAE</v>
          </cell>
          <cell r="H280" t="str">
            <v>AUH3</v>
          </cell>
          <cell r="I280" t="str">
            <v>SC</v>
          </cell>
          <cell r="J280">
            <v>1299</v>
          </cell>
          <cell r="K280" t="str">
            <v>Day Shift</v>
          </cell>
          <cell r="L280" t="str">
            <v>NA</v>
          </cell>
          <cell r="M280" t="str">
            <v>Sunday</v>
          </cell>
          <cell r="N280" t="str">
            <v>Monday</v>
          </cell>
          <cell r="O280" t="str">
            <v>Warehouse Associate 24M</v>
          </cell>
          <cell r="P280" t="str">
            <v>Warehouse Deals</v>
          </cell>
          <cell r="Q280" t="str">
            <v>Direct</v>
          </cell>
          <cell r="R280" t="str">
            <v>Quesscorp</v>
          </cell>
          <cell r="S280" t="str">
            <v>gylrdg</v>
          </cell>
          <cell r="T280" t="str">
            <v>De Guzman,Gaylord Baliwag</v>
          </cell>
          <cell r="U280" t="str">
            <v>Non-Critical</v>
          </cell>
          <cell r="W280">
            <v>45589</v>
          </cell>
          <cell r="X280" t="str">
            <v>Warehouse Deals</v>
          </cell>
          <cell r="Y280" t="str">
            <v>June</v>
          </cell>
          <cell r="Z280" t="str">
            <v>9 Hours</v>
          </cell>
          <cell r="AA280" t="str">
            <v>Male</v>
          </cell>
          <cell r="AB280" t="str">
            <v>L</v>
          </cell>
          <cell r="AC280">
            <v>99</v>
          </cell>
          <cell r="AD280">
            <v>45645</v>
          </cell>
          <cell r="AE280" t="str">
            <v>AlSalamaHospital(TouristClubArea)</v>
          </cell>
          <cell r="AH280" t="str">
            <v>Ghana</v>
          </cell>
          <cell r="AI280" t="str">
            <v>Non-Muslim</v>
          </cell>
        </row>
        <row r="281">
          <cell r="C281">
            <v>206871907</v>
          </cell>
          <cell r="D281" t="str">
            <v>naralexu</v>
          </cell>
          <cell r="E281" t="str">
            <v>ALEXANDER NARTEY KUSI</v>
          </cell>
          <cell r="F281" t="str">
            <v>Temporary</v>
          </cell>
          <cell r="G281" t="str">
            <v>UAE</v>
          </cell>
          <cell r="H281" t="str">
            <v>AUH1</v>
          </cell>
          <cell r="I281" t="str">
            <v>FC</v>
          </cell>
          <cell r="J281">
            <v>1299</v>
          </cell>
          <cell r="K281" t="str">
            <v>Night Shift</v>
          </cell>
          <cell r="L281" t="str">
            <v>NA</v>
          </cell>
          <cell r="M281" t="str">
            <v>Tuesday</v>
          </cell>
          <cell r="N281" t="str">
            <v>Wednesday</v>
          </cell>
          <cell r="O281" t="str">
            <v>Warehouse Associate 8W</v>
          </cell>
          <cell r="P281" t="str">
            <v>Inbound</v>
          </cell>
          <cell r="Q281" t="str">
            <v>Direct</v>
          </cell>
          <cell r="R281" t="str">
            <v>Fastlink</v>
          </cell>
          <cell r="S281" t="str">
            <v>nnahla</v>
          </cell>
          <cell r="T281" t="str">
            <v>Nahla,Fathimathul</v>
          </cell>
          <cell r="U281" t="str">
            <v>Non-Critical</v>
          </cell>
          <cell r="W281">
            <v>46020</v>
          </cell>
          <cell r="X281" t="str">
            <v>Vendor Receive</v>
          </cell>
          <cell r="Y281" t="str">
            <v>August</v>
          </cell>
          <cell r="Z281" t="str">
            <v xml:space="preserve">9 Hours </v>
          </cell>
          <cell r="AA281" t="str">
            <v>Male</v>
          </cell>
          <cell r="AC281">
            <v>99</v>
          </cell>
          <cell r="AE281" t="str">
            <v>AlSalamaHospital(TouristClubArea)</v>
          </cell>
          <cell r="AF281">
            <v>567648379</v>
          </cell>
          <cell r="AG281" t="str">
            <v>alexerkn18@gmail.com</v>
          </cell>
          <cell r="AH281" t="str">
            <v>GHANA</v>
          </cell>
          <cell r="AI281">
            <v>0</v>
          </cell>
        </row>
        <row r="282">
          <cell r="C282">
            <v>110330601</v>
          </cell>
          <cell r="D282" t="str">
            <v>alhajban</v>
          </cell>
          <cell r="E282" t="str">
            <v>Alhaji Amara Rahman Bangura</v>
          </cell>
          <cell r="F282" t="str">
            <v>Regular</v>
          </cell>
          <cell r="G282" t="str">
            <v>UAE</v>
          </cell>
          <cell r="H282" t="str">
            <v>AUH1</v>
          </cell>
          <cell r="I282" t="str">
            <v>FC</v>
          </cell>
          <cell r="J282">
            <v>1299</v>
          </cell>
          <cell r="K282" t="str">
            <v>Night Shift</v>
          </cell>
          <cell r="L282" t="str">
            <v>NA</v>
          </cell>
          <cell r="M282" t="str">
            <v>Friday</v>
          </cell>
          <cell r="N282" t="str">
            <v>Saturday</v>
          </cell>
          <cell r="O282" t="str">
            <v>FC Associate I</v>
          </cell>
          <cell r="P282" t="str">
            <v>Inbound</v>
          </cell>
          <cell r="Q282" t="str">
            <v>Direct</v>
          </cell>
          <cell r="R282" t="str">
            <v>Blue Badge</v>
          </cell>
          <cell r="S282" t="str">
            <v>pparsin</v>
          </cell>
          <cell r="T282" t="str">
            <v>Singh,Pardeep</v>
          </cell>
          <cell r="U282" t="str">
            <v>Critical</v>
          </cell>
          <cell r="W282">
            <v>44757</v>
          </cell>
          <cell r="X282" t="str">
            <v>IB Problem Solve</v>
          </cell>
          <cell r="Y282" t="str">
            <v>July</v>
          </cell>
          <cell r="Z282" t="str">
            <v>9 Hours</v>
          </cell>
          <cell r="AA282" t="str">
            <v>Male</v>
          </cell>
          <cell r="AB282" t="str">
            <v>S</v>
          </cell>
          <cell r="AC282">
            <v>1</v>
          </cell>
          <cell r="AE282" t="str">
            <v>Mouror 31 Signal</v>
          </cell>
          <cell r="AF282">
            <v>0</v>
          </cell>
          <cell r="AG282" t="e">
            <v>#N/A</v>
          </cell>
          <cell r="AH282" t="str">
            <v>Sierra Leone</v>
          </cell>
          <cell r="AI282" t="str">
            <v>Muslim</v>
          </cell>
        </row>
        <row r="283">
          <cell r="C283">
            <v>203796734</v>
          </cell>
          <cell r="D283" t="str">
            <v>alhaslis</v>
          </cell>
          <cell r="E283" t="str">
            <v>ALHASSAN ISSAKA</v>
          </cell>
          <cell r="F283" t="str">
            <v>Temporary</v>
          </cell>
          <cell r="G283" t="str">
            <v>UAE</v>
          </cell>
          <cell r="H283" t="str">
            <v>AUH1</v>
          </cell>
          <cell r="I283" t="str">
            <v>FC</v>
          </cell>
          <cell r="J283">
            <v>1299</v>
          </cell>
          <cell r="K283" t="str">
            <v>Night Shift</v>
          </cell>
          <cell r="L283" t="str">
            <v>NA</v>
          </cell>
          <cell r="M283" t="str">
            <v>Sunday</v>
          </cell>
          <cell r="N283" t="str">
            <v>Monday</v>
          </cell>
          <cell r="O283" t="str">
            <v>Warehouse Associate 12M</v>
          </cell>
          <cell r="P283" t="str">
            <v>Inbound</v>
          </cell>
          <cell r="Q283" t="str">
            <v>Direct</v>
          </cell>
          <cell r="R283" t="str">
            <v>Fastlink</v>
          </cell>
          <cell r="S283" t="str">
            <v>nnahla</v>
          </cell>
          <cell r="T283" t="str">
            <v>Nahla,Fathimathul</v>
          </cell>
          <cell r="U283" t="str">
            <v>Non-Critical</v>
          </cell>
          <cell r="W283">
            <v>45517</v>
          </cell>
          <cell r="X283" t="str">
            <v>Inbound Stow</v>
          </cell>
          <cell r="Y283" t="str">
            <v>June</v>
          </cell>
          <cell r="Z283" t="str">
            <v>9 Hours</v>
          </cell>
          <cell r="AA283" t="str">
            <v>Male</v>
          </cell>
          <cell r="AB283" t="str">
            <v>NA</v>
          </cell>
          <cell r="AC283">
            <v>99</v>
          </cell>
          <cell r="AD283">
            <v>45882</v>
          </cell>
          <cell r="AE283" t="str">
            <v>FilliCafé(AirPortRd)</v>
          </cell>
          <cell r="AF283">
            <v>504924363</v>
          </cell>
          <cell r="AG283" t="str">
            <v>larryjaguar24@gmail.com</v>
          </cell>
          <cell r="AH283" t="str">
            <v>Ghana</v>
          </cell>
          <cell r="AI283" t="str">
            <v>Muslim</v>
          </cell>
        </row>
        <row r="284">
          <cell r="C284">
            <v>206883746</v>
          </cell>
          <cell r="D284" t="str">
            <v>alicewan</v>
          </cell>
          <cell r="E284" t="str">
            <v>ALICE NJAMBI WANJIKU</v>
          </cell>
          <cell r="F284" t="str">
            <v>Temporary</v>
          </cell>
          <cell r="G284" t="str">
            <v>UAE</v>
          </cell>
          <cell r="H284" t="str">
            <v>AUH1</v>
          </cell>
          <cell r="I284" t="str">
            <v>FC</v>
          </cell>
          <cell r="J284">
            <v>1299</v>
          </cell>
          <cell r="K284" t="str">
            <v>Day Shift</v>
          </cell>
          <cell r="L284" t="str">
            <v>NA</v>
          </cell>
          <cell r="M284" t="str">
            <v>Friday</v>
          </cell>
          <cell r="N284" t="str">
            <v>Saturday</v>
          </cell>
          <cell r="O284" t="str">
            <v>Warehouse Associate 8W</v>
          </cell>
          <cell r="P284" t="str">
            <v>Inbound</v>
          </cell>
          <cell r="Q284" t="str">
            <v>Direct</v>
          </cell>
          <cell r="R284" t="str">
            <v>EFS</v>
          </cell>
          <cell r="S284" t="str">
            <v>vkkatyal</v>
          </cell>
          <cell r="T284" t="str">
            <v>Katyal,Varun</v>
          </cell>
          <cell r="U284" t="str">
            <v>Non-Critical</v>
          </cell>
          <cell r="W284">
            <v>46027</v>
          </cell>
          <cell r="X284" t="str">
            <v>Inbound Stow</v>
          </cell>
          <cell r="Y284" t="str">
            <v>November</v>
          </cell>
          <cell r="Z284" t="str">
            <v>9 Hours</v>
          </cell>
          <cell r="AA284" t="str">
            <v>Female</v>
          </cell>
          <cell r="AC284">
            <v>99</v>
          </cell>
          <cell r="AD284">
            <v>46024</v>
          </cell>
          <cell r="AE284" t="str">
            <v>Al Quoz female camp</v>
          </cell>
          <cell r="AF284" t="str">
            <v>971 585625243</v>
          </cell>
          <cell r="AG284" t="str">
            <v>njambialicel16@gmail.com</v>
          </cell>
          <cell r="AH284" t="str">
            <v>Kenya</v>
          </cell>
          <cell r="AI284" t="str">
            <v>Non-Muslim</v>
          </cell>
        </row>
        <row r="285">
          <cell r="C285">
            <v>205477618</v>
          </cell>
          <cell r="D285" t="str">
            <v>alusikor</v>
          </cell>
          <cell r="E285" t="str">
            <v>ALUSINE KOROMA</v>
          </cell>
          <cell r="F285" t="str">
            <v>Temporary</v>
          </cell>
          <cell r="G285" t="str">
            <v>UAE</v>
          </cell>
          <cell r="H285" t="str">
            <v>AUH1</v>
          </cell>
          <cell r="I285" t="str">
            <v>FC</v>
          </cell>
          <cell r="J285">
            <v>1299</v>
          </cell>
          <cell r="K285" t="str">
            <v>Day Shift</v>
          </cell>
          <cell r="L285" t="str">
            <v>NA</v>
          </cell>
          <cell r="M285" t="str">
            <v>Thursday</v>
          </cell>
          <cell r="N285" t="str">
            <v>Friday</v>
          </cell>
          <cell r="O285" t="str">
            <v>Warehouse Associate 24M</v>
          </cell>
          <cell r="P285" t="str">
            <v>Inbound</v>
          </cell>
          <cell r="Q285" t="str">
            <v>Direct</v>
          </cell>
          <cell r="R285" t="str">
            <v>Dulsco</v>
          </cell>
          <cell r="S285" t="str">
            <v>nnahla</v>
          </cell>
          <cell r="T285" t="str">
            <v>Nahla,Fathimathul</v>
          </cell>
          <cell r="U285" t="str">
            <v>Critical</v>
          </cell>
          <cell r="W285">
            <v>45831</v>
          </cell>
          <cell r="X285" t="str">
            <v>Receive Dock</v>
          </cell>
          <cell r="Y285" t="str">
            <v>June</v>
          </cell>
          <cell r="Z285" t="str">
            <v>9 Hours</v>
          </cell>
          <cell r="AA285" t="str">
            <v>Male</v>
          </cell>
          <cell r="AB285" t="str">
            <v>L</v>
          </cell>
          <cell r="AC285">
            <v>99</v>
          </cell>
          <cell r="AD285">
            <v>45887</v>
          </cell>
          <cell r="AH285" t="str">
            <v>Sierra Leone</v>
          </cell>
          <cell r="AI285" t="str">
            <v>Non-Muslim</v>
          </cell>
        </row>
        <row r="286">
          <cell r="C286">
            <v>206015600</v>
          </cell>
          <cell r="D286" t="str">
            <v>bamehami</v>
          </cell>
          <cell r="E286" t="str">
            <v>AMINATA BAMEH MARAH</v>
          </cell>
          <cell r="F286" t="str">
            <v>Temporary</v>
          </cell>
          <cell r="G286" t="str">
            <v>UAE</v>
          </cell>
          <cell r="H286" t="str">
            <v>AUH1</v>
          </cell>
          <cell r="I286" t="str">
            <v>FC</v>
          </cell>
          <cell r="J286">
            <v>1299</v>
          </cell>
          <cell r="K286" t="str">
            <v>Day Shift</v>
          </cell>
          <cell r="L286" t="str">
            <v>NA</v>
          </cell>
          <cell r="M286" t="str">
            <v>Thursday</v>
          </cell>
          <cell r="N286" t="str">
            <v>Friday</v>
          </cell>
          <cell r="O286" t="str">
            <v>Warehouse Associate 12M</v>
          </cell>
          <cell r="P286" t="str">
            <v>Inbound</v>
          </cell>
          <cell r="Q286" t="str">
            <v>Direct</v>
          </cell>
          <cell r="R286" t="str">
            <v>Fastlink</v>
          </cell>
          <cell r="S286" t="str">
            <v>vkkatyal</v>
          </cell>
          <cell r="T286" t="str">
            <v>Katyal,Varun</v>
          </cell>
          <cell r="W286">
            <v>45915</v>
          </cell>
          <cell r="X286" t="str">
            <v>Inbound Stow</v>
          </cell>
          <cell r="Y286" t="str">
            <v>March</v>
          </cell>
          <cell r="Z286" t="str">
            <v>9 Hours</v>
          </cell>
          <cell r="AA286" t="str">
            <v>Female</v>
          </cell>
          <cell r="AB286" t="str">
            <v>XL</v>
          </cell>
          <cell r="AC286">
            <v>99</v>
          </cell>
          <cell r="AH286" t="str">
            <v>Sierra Leone</v>
          </cell>
          <cell r="AI286" t="str">
            <v>Muslim</v>
          </cell>
        </row>
        <row r="287">
          <cell r="C287">
            <v>203880236</v>
          </cell>
          <cell r="D287" t="str">
            <v>amoakviw</v>
          </cell>
          <cell r="E287" t="str">
            <v>Amoako Vida</v>
          </cell>
          <cell r="F287" t="str">
            <v>Temporary</v>
          </cell>
          <cell r="G287" t="str">
            <v>UAE</v>
          </cell>
          <cell r="H287" t="str">
            <v>AUH1</v>
          </cell>
          <cell r="I287" t="str">
            <v>FC</v>
          </cell>
          <cell r="J287">
            <v>1299</v>
          </cell>
          <cell r="K287" t="str">
            <v>Day Shift</v>
          </cell>
          <cell r="L287" t="str">
            <v>NA</v>
          </cell>
          <cell r="M287" t="str">
            <v>Friday</v>
          </cell>
          <cell r="N287" t="str">
            <v>Saturday</v>
          </cell>
          <cell r="O287" t="str">
            <v>Warehouse Associate 12M</v>
          </cell>
          <cell r="P287" t="str">
            <v>Inbound</v>
          </cell>
          <cell r="Q287" t="str">
            <v>Direct</v>
          </cell>
          <cell r="R287" t="str">
            <v>Fastlink</v>
          </cell>
          <cell r="S287" t="str">
            <v>nnahla</v>
          </cell>
          <cell r="T287" t="str">
            <v>Nahla,Fathimathul</v>
          </cell>
          <cell r="U287" t="str">
            <v>Non-Critical</v>
          </cell>
          <cell r="W287">
            <v>45530</v>
          </cell>
          <cell r="X287" t="str">
            <v>Inbound Stow</v>
          </cell>
          <cell r="Y287" t="str">
            <v>March</v>
          </cell>
          <cell r="Z287" t="str">
            <v>9 Hours</v>
          </cell>
          <cell r="AA287" t="str">
            <v>Female</v>
          </cell>
          <cell r="AB287" t="str">
            <v>2XL</v>
          </cell>
          <cell r="AC287">
            <v>99</v>
          </cell>
          <cell r="AD287">
            <v>46260</v>
          </cell>
          <cell r="AE287" t="str">
            <v>ShinningTower(Khalidiyah)</v>
          </cell>
          <cell r="AF287">
            <v>545302021</v>
          </cell>
          <cell r="AG287" t="str">
            <v>amoakov84@gmail.com</v>
          </cell>
          <cell r="AH287" t="str">
            <v>Ghana</v>
          </cell>
          <cell r="AI287" t="str">
            <v>Non-Muslim</v>
          </cell>
        </row>
        <row r="288">
          <cell r="C288">
            <v>203741612</v>
          </cell>
          <cell r="D288" t="str">
            <v>yankeant</v>
          </cell>
          <cell r="E288" t="str">
            <v>ANTHONY YANKEY</v>
          </cell>
          <cell r="F288" t="str">
            <v>Temporary</v>
          </cell>
          <cell r="G288" t="str">
            <v>UAE</v>
          </cell>
          <cell r="H288" t="str">
            <v>AUH1</v>
          </cell>
          <cell r="I288" t="str">
            <v>FC</v>
          </cell>
          <cell r="J288">
            <v>1299</v>
          </cell>
          <cell r="K288" t="str">
            <v>Night Shift</v>
          </cell>
          <cell r="L288" t="str">
            <v>NA</v>
          </cell>
          <cell r="M288" t="str">
            <v>Friday</v>
          </cell>
          <cell r="N288" t="str">
            <v>Saturday</v>
          </cell>
          <cell r="O288" t="str">
            <v>Warehouse Associate 12M</v>
          </cell>
          <cell r="P288" t="str">
            <v>Inbound</v>
          </cell>
          <cell r="Q288" t="str">
            <v>Direct</v>
          </cell>
          <cell r="R288" t="str">
            <v>Fastlink</v>
          </cell>
          <cell r="S288" t="str">
            <v>pparsin</v>
          </cell>
          <cell r="T288" t="str">
            <v>Singh,Pardeep</v>
          </cell>
          <cell r="U288" t="str">
            <v>Non-Critical</v>
          </cell>
          <cell r="W288">
            <v>45516</v>
          </cell>
          <cell r="X288" t="str">
            <v>Inbound Stow</v>
          </cell>
          <cell r="Y288" t="str">
            <v>June</v>
          </cell>
          <cell r="Z288" t="str">
            <v>9 Hours</v>
          </cell>
          <cell r="AA288" t="str">
            <v>Male</v>
          </cell>
          <cell r="AB288" t="str">
            <v>NA</v>
          </cell>
          <cell r="AC288">
            <v>99</v>
          </cell>
          <cell r="AD288">
            <v>45881</v>
          </cell>
          <cell r="AE288" t="str">
            <v>FilliCafé(AirPortRd)</v>
          </cell>
          <cell r="AF288">
            <v>509542776</v>
          </cell>
          <cell r="AG288" t="str">
            <v>Yankeya84@gmail.com</v>
          </cell>
          <cell r="AH288" t="str">
            <v>Ghana</v>
          </cell>
          <cell r="AI288" t="str">
            <v>Non-Muslim</v>
          </cell>
        </row>
        <row r="289">
          <cell r="C289">
            <v>203737145</v>
          </cell>
          <cell r="D289" t="str">
            <v>kukulago</v>
          </cell>
          <cell r="E289" t="str">
            <v>Anusha Dilrukshi Gunathilake</v>
          </cell>
          <cell r="F289" t="str">
            <v>Temporary</v>
          </cell>
          <cell r="G289" t="str">
            <v>UAE</v>
          </cell>
          <cell r="H289" t="str">
            <v>AUH1</v>
          </cell>
          <cell r="I289" t="str">
            <v>FC</v>
          </cell>
          <cell r="J289">
            <v>1299</v>
          </cell>
          <cell r="K289" t="str">
            <v>Night Shift</v>
          </cell>
          <cell r="L289" t="str">
            <v>NA</v>
          </cell>
          <cell r="M289" t="str">
            <v>Friday</v>
          </cell>
          <cell r="N289" t="str">
            <v>Saturday</v>
          </cell>
          <cell r="O289" t="str">
            <v>Warehouse Associate 12M</v>
          </cell>
          <cell r="P289" t="str">
            <v>Inbound</v>
          </cell>
          <cell r="Q289" t="str">
            <v>Direct</v>
          </cell>
          <cell r="R289" t="str">
            <v>Fastlink</v>
          </cell>
          <cell r="S289" t="str">
            <v>pparsin</v>
          </cell>
          <cell r="T289" t="str">
            <v>Singh,Pardeep</v>
          </cell>
          <cell r="U289" t="str">
            <v>Non-Critical</v>
          </cell>
          <cell r="W289">
            <v>45502</v>
          </cell>
          <cell r="X289" t="str">
            <v>Inbound Stow</v>
          </cell>
          <cell r="Y289" t="str">
            <v>February</v>
          </cell>
          <cell r="Z289" t="str">
            <v>9 Hours</v>
          </cell>
          <cell r="AA289" t="str">
            <v>Female</v>
          </cell>
          <cell r="AB289" t="str">
            <v>M</v>
          </cell>
          <cell r="AC289">
            <v>99</v>
          </cell>
          <cell r="AD289">
            <v>46232</v>
          </cell>
          <cell r="AE289" t="str">
            <v>RedTag (Al Najda St)</v>
          </cell>
          <cell r="AF289">
            <v>521749309</v>
          </cell>
          <cell r="AG289" t="str">
            <v>A.d.gunathilke@gmail.com</v>
          </cell>
          <cell r="AH289" t="str">
            <v>Sri Lanka</v>
          </cell>
          <cell r="AI289" t="str">
            <v>Non-Muslim</v>
          </cell>
        </row>
        <row r="290">
          <cell r="C290">
            <v>203813036</v>
          </cell>
          <cell r="D290" t="str">
            <v>arshshaj</v>
          </cell>
          <cell r="E290" t="str">
            <v>ARSHAD  SHAJAHAN</v>
          </cell>
          <cell r="F290" t="str">
            <v>Temporary</v>
          </cell>
          <cell r="G290" t="str">
            <v>UAE</v>
          </cell>
          <cell r="H290" t="str">
            <v>AUH1</v>
          </cell>
          <cell r="I290" t="str">
            <v>FC</v>
          </cell>
          <cell r="J290">
            <v>1299</v>
          </cell>
          <cell r="K290" t="str">
            <v>Day Shift</v>
          </cell>
          <cell r="L290" t="str">
            <v>NA</v>
          </cell>
          <cell r="M290" t="str">
            <v>Saturday</v>
          </cell>
          <cell r="N290" t="str">
            <v>Sunday</v>
          </cell>
          <cell r="O290" t="str">
            <v>Warehouse Associate 24M</v>
          </cell>
          <cell r="P290" t="str">
            <v>Inbound</v>
          </cell>
          <cell r="Q290" t="str">
            <v>Direct</v>
          </cell>
          <cell r="R290" t="str">
            <v>Adecco</v>
          </cell>
          <cell r="S290" t="str">
            <v>nnahla</v>
          </cell>
          <cell r="T290" t="str">
            <v>Nahla,Fathimathul</v>
          </cell>
          <cell r="U290" t="str">
            <v>Critical</v>
          </cell>
          <cell r="W290">
            <v>45517</v>
          </cell>
          <cell r="X290" t="str">
            <v>Receive Dock</v>
          </cell>
          <cell r="Y290" t="str">
            <v>June</v>
          </cell>
          <cell r="Z290" t="str">
            <v>9 Hours</v>
          </cell>
          <cell r="AA290" t="str">
            <v xml:space="preserve">Male </v>
          </cell>
          <cell r="AB290" t="str">
            <v>NA</v>
          </cell>
          <cell r="AC290">
            <v>99</v>
          </cell>
          <cell r="AD290">
            <v>46247</v>
          </cell>
          <cell r="AE290" t="str">
            <v>LifeLineHospital(ElectraStr-MuroorRd)</v>
          </cell>
          <cell r="AF290">
            <v>561290175</v>
          </cell>
          <cell r="AG290" t="str">
            <v>arshadshajahan8910@gmail.com</v>
          </cell>
          <cell r="AH290" t="str">
            <v>India</v>
          </cell>
          <cell r="AI290" t="str">
            <v>Muslim</v>
          </cell>
        </row>
        <row r="291">
          <cell r="C291">
            <v>203813037</v>
          </cell>
          <cell r="D291" t="str">
            <v>hbabuaru</v>
          </cell>
          <cell r="E291" t="str">
            <v>ARUN BABU</v>
          </cell>
          <cell r="F291" t="str">
            <v>Temporary</v>
          </cell>
          <cell r="G291" t="str">
            <v>UAE</v>
          </cell>
          <cell r="H291" t="str">
            <v>AUH1</v>
          </cell>
          <cell r="I291" t="str">
            <v>FC</v>
          </cell>
          <cell r="J291">
            <v>1299</v>
          </cell>
          <cell r="K291" t="str">
            <v>Night Shift</v>
          </cell>
          <cell r="L291" t="str">
            <v>NA</v>
          </cell>
          <cell r="M291" t="str">
            <v>Friday</v>
          </cell>
          <cell r="N291" t="str">
            <v>Saturday</v>
          </cell>
          <cell r="O291" t="str">
            <v>Warehouse Associate 24M</v>
          </cell>
          <cell r="P291" t="str">
            <v>Inbound</v>
          </cell>
          <cell r="Q291" t="str">
            <v>Direct</v>
          </cell>
          <cell r="R291" t="str">
            <v>Adecco</v>
          </cell>
          <cell r="S291" t="str">
            <v>nnahla</v>
          </cell>
          <cell r="T291" t="str">
            <v>Nahla,Fathimathul</v>
          </cell>
          <cell r="U291" t="str">
            <v>Non-Critical</v>
          </cell>
          <cell r="W291">
            <v>45517</v>
          </cell>
          <cell r="X291" t="str">
            <v>Inbound Stow</v>
          </cell>
          <cell r="Y291" t="str">
            <v>August</v>
          </cell>
          <cell r="Z291" t="str">
            <v>9 Hours</v>
          </cell>
          <cell r="AA291" t="str">
            <v xml:space="preserve">Male </v>
          </cell>
          <cell r="AB291" t="str">
            <v>NA</v>
          </cell>
          <cell r="AC291">
            <v>99</v>
          </cell>
          <cell r="AD291">
            <v>46247</v>
          </cell>
          <cell r="AE291" t="str">
            <v>ShinningTower(Khalidiyah)</v>
          </cell>
          <cell r="AF291">
            <v>586262789</v>
          </cell>
          <cell r="AG291" t="str">
            <v>arunbabuk321@gmail.com</v>
          </cell>
          <cell r="AH291" t="str">
            <v>India</v>
          </cell>
          <cell r="AI291" t="str">
            <v>Non-Muslim</v>
          </cell>
        </row>
        <row r="292">
          <cell r="C292">
            <v>206958086</v>
          </cell>
          <cell r="D292" t="str">
            <v>ullazasa</v>
          </cell>
          <cell r="E292" t="str">
            <v>asad ullah</v>
          </cell>
          <cell r="F292" t="str">
            <v>Temporary</v>
          </cell>
          <cell r="G292" t="str">
            <v>UAE</v>
          </cell>
          <cell r="H292" t="str">
            <v>AUH1</v>
          </cell>
          <cell r="I292" t="str">
            <v>FC</v>
          </cell>
          <cell r="J292">
            <v>1299</v>
          </cell>
          <cell r="K292" t="str">
            <v>Day Shift</v>
          </cell>
          <cell r="L292" t="str">
            <v>NA</v>
          </cell>
          <cell r="M292" t="str">
            <v>Thursday</v>
          </cell>
          <cell r="N292" t="str">
            <v>Friday</v>
          </cell>
          <cell r="O292" t="str">
            <v>Warehouse Associate 8W</v>
          </cell>
          <cell r="P292" t="str">
            <v>Inbound</v>
          </cell>
          <cell r="Q292" t="str">
            <v>Direct</v>
          </cell>
          <cell r="R292" t="str">
            <v>EFS</v>
          </cell>
          <cell r="S292" t="str">
            <v>pparsin</v>
          </cell>
          <cell r="T292" t="str">
            <v>Singh,Pardeep</v>
          </cell>
          <cell r="U292" t="str">
            <v>Non-Critical</v>
          </cell>
          <cell r="W292">
            <v>46048</v>
          </cell>
          <cell r="X292" t="str">
            <v>Inbound Stow</v>
          </cell>
          <cell r="Y292" t="str">
            <v>September</v>
          </cell>
          <cell r="Z292" t="str">
            <v>9 Hours</v>
          </cell>
          <cell r="AA292" t="str">
            <v>Male</v>
          </cell>
          <cell r="AC292">
            <v>99</v>
          </cell>
          <cell r="AD292">
            <v>46104</v>
          </cell>
          <cell r="AE292" t="str">
            <v xml:space="preserve">Al raha </v>
          </cell>
          <cell r="AF292" t="str">
            <v>971 58 993 6921</v>
          </cell>
          <cell r="AG292" t="str">
            <v>asadcom878@gmail.com</v>
          </cell>
          <cell r="AH292" t="str">
            <v>Pakistan</v>
          </cell>
          <cell r="AI292" t="str">
            <v>Muslim</v>
          </cell>
        </row>
        <row r="293">
          <cell r="C293">
            <v>204868861</v>
          </cell>
          <cell r="D293" t="str">
            <v>stelasar</v>
          </cell>
          <cell r="E293" t="str">
            <v>Asare,Stella Nyarko</v>
          </cell>
          <cell r="F293" t="str">
            <v>Temporary</v>
          </cell>
          <cell r="G293" t="str">
            <v>UAE</v>
          </cell>
          <cell r="H293" t="str">
            <v>AUH1</v>
          </cell>
          <cell r="I293" t="str">
            <v>FC</v>
          </cell>
          <cell r="J293">
            <v>1299</v>
          </cell>
          <cell r="K293" t="str">
            <v>Day Shift</v>
          </cell>
          <cell r="L293" t="str">
            <v>NA</v>
          </cell>
          <cell r="M293" t="str">
            <v>Thursday</v>
          </cell>
          <cell r="N293" t="str">
            <v>Friday</v>
          </cell>
          <cell r="O293" t="str">
            <v>Warehouse Associate 24M</v>
          </cell>
          <cell r="P293" t="str">
            <v>Inbound</v>
          </cell>
          <cell r="Q293" t="str">
            <v>Direct</v>
          </cell>
          <cell r="R293" t="str">
            <v>Quesscorp</v>
          </cell>
          <cell r="S293" t="str">
            <v>pparsin</v>
          </cell>
          <cell r="T293" t="str">
            <v>Singh,Pardeep</v>
          </cell>
          <cell r="U293" t="str">
            <v>Non-Critical</v>
          </cell>
          <cell r="W293">
            <v>45691</v>
          </cell>
          <cell r="X293" t="str">
            <v>Inbound Stow</v>
          </cell>
          <cell r="Y293" t="str">
            <v>September</v>
          </cell>
          <cell r="Z293" t="str">
            <v>9 Hours</v>
          </cell>
          <cell r="AA293" t="str">
            <v>Female</v>
          </cell>
          <cell r="AB293" t="str">
            <v>XL</v>
          </cell>
          <cell r="AC293">
            <v>99</v>
          </cell>
          <cell r="AD293">
            <v>45747</v>
          </cell>
          <cell r="AE293" t="str">
            <v>ShinningTower(Khalidiyah)</v>
          </cell>
          <cell r="AF293" t="str">
            <v>055 5274485</v>
          </cell>
          <cell r="AG293" t="str">
            <v>stellanyarko888@gmail.com</v>
          </cell>
          <cell r="AH293" t="str">
            <v>Ghana</v>
          </cell>
          <cell r="AI293" t="str">
            <v>Non-Muslim</v>
          </cell>
        </row>
        <row r="294">
          <cell r="C294">
            <v>206883741</v>
          </cell>
          <cell r="D294" t="str">
            <v>jerutaum</v>
          </cell>
          <cell r="E294" t="str">
            <v>AUDIA JERUTO</v>
          </cell>
          <cell r="F294" t="str">
            <v>Temporary</v>
          </cell>
          <cell r="G294" t="str">
            <v>UAE</v>
          </cell>
          <cell r="H294" t="str">
            <v>AUH1</v>
          </cell>
          <cell r="I294" t="str">
            <v>FC</v>
          </cell>
          <cell r="J294">
            <v>1299</v>
          </cell>
          <cell r="K294" t="str">
            <v>Day Shift</v>
          </cell>
          <cell r="L294" t="str">
            <v>NA</v>
          </cell>
          <cell r="M294" t="str">
            <v>Thursday</v>
          </cell>
          <cell r="N294" t="str">
            <v>Friday</v>
          </cell>
          <cell r="O294" t="str">
            <v>Warehouse Associate 8W</v>
          </cell>
          <cell r="P294" t="str">
            <v>Inbound</v>
          </cell>
          <cell r="Q294" t="str">
            <v>Direct</v>
          </cell>
          <cell r="R294" t="str">
            <v>EFS</v>
          </cell>
          <cell r="S294" t="str">
            <v>vkkatyal</v>
          </cell>
          <cell r="T294" t="str">
            <v>Katyal,Varun</v>
          </cell>
          <cell r="U294" t="str">
            <v>Non-Critical</v>
          </cell>
          <cell r="W294">
            <v>46027</v>
          </cell>
          <cell r="X294" t="str">
            <v>Inbound Stow</v>
          </cell>
          <cell r="Y294" t="str">
            <v>July</v>
          </cell>
          <cell r="Z294" t="str">
            <v>9 Hours</v>
          </cell>
          <cell r="AA294" t="str">
            <v>Female</v>
          </cell>
          <cell r="AC294">
            <v>99</v>
          </cell>
          <cell r="AD294">
            <v>46024</v>
          </cell>
          <cell r="AE294" t="str">
            <v>Al Quoz female camp</v>
          </cell>
          <cell r="AF294" t="str">
            <v>254 768686993</v>
          </cell>
          <cell r="AG294" t="str">
            <v>jerutoaudia@gmail.com</v>
          </cell>
          <cell r="AH294" t="str">
            <v>Kenya</v>
          </cell>
          <cell r="AI294" t="str">
            <v>Muslim</v>
          </cell>
        </row>
        <row r="295">
          <cell r="C295">
            <v>203813035</v>
          </cell>
          <cell r="D295" t="str">
            <v>zauguaug</v>
          </cell>
          <cell r="E295" t="str">
            <v>AUGUSTIN AUGUSTIN</v>
          </cell>
          <cell r="F295" t="str">
            <v>Temporary</v>
          </cell>
          <cell r="G295" t="str">
            <v>UAE</v>
          </cell>
          <cell r="H295" t="str">
            <v>AUH1</v>
          </cell>
          <cell r="I295" t="str">
            <v>FC</v>
          </cell>
          <cell r="J295">
            <v>1299</v>
          </cell>
          <cell r="K295" t="str">
            <v>Day Shift</v>
          </cell>
          <cell r="L295" t="str">
            <v>NA</v>
          </cell>
          <cell r="M295" t="str">
            <v>Sunday</v>
          </cell>
          <cell r="N295" t="str">
            <v>Monday</v>
          </cell>
          <cell r="O295" t="str">
            <v>Warehouse Associate 24M</v>
          </cell>
          <cell r="P295" t="str">
            <v>Inbound</v>
          </cell>
          <cell r="Q295" t="str">
            <v>Direct</v>
          </cell>
          <cell r="R295" t="str">
            <v>Adecco</v>
          </cell>
          <cell r="S295" t="str">
            <v>pparsin</v>
          </cell>
          <cell r="T295" t="str">
            <v>Singh,Pardeep</v>
          </cell>
          <cell r="U295" t="str">
            <v>Non-Critical</v>
          </cell>
          <cell r="W295">
            <v>45517</v>
          </cell>
          <cell r="X295" t="str">
            <v>Inbound Stow</v>
          </cell>
          <cell r="Y295" t="str">
            <v>December</v>
          </cell>
          <cell r="Z295" t="str">
            <v>9 Hours</v>
          </cell>
          <cell r="AA295" t="str">
            <v xml:space="preserve">Male </v>
          </cell>
          <cell r="AB295" t="str">
            <v>S</v>
          </cell>
          <cell r="AC295">
            <v>99</v>
          </cell>
          <cell r="AD295">
            <v>46247</v>
          </cell>
          <cell r="AE295" t="str">
            <v>ShinningTower(Khalidiyah)</v>
          </cell>
          <cell r="AF295">
            <v>561139582</v>
          </cell>
          <cell r="AG295" t="str">
            <v>augustinaugustin7510@gmail.com</v>
          </cell>
          <cell r="AH295" t="str">
            <v>India</v>
          </cell>
          <cell r="AI295" t="str">
            <v>Non-Muslim</v>
          </cell>
        </row>
        <row r="296">
          <cell r="C296">
            <v>203736754</v>
          </cell>
          <cell r="D296" t="str">
            <v>myasaung</v>
          </cell>
          <cell r="E296" t="str">
            <v>Aung Kaung Myat</v>
          </cell>
          <cell r="F296" t="str">
            <v>Temporary</v>
          </cell>
          <cell r="G296" t="str">
            <v>UAE</v>
          </cell>
          <cell r="H296" t="str">
            <v>AUH1</v>
          </cell>
          <cell r="I296" t="str">
            <v>FC</v>
          </cell>
          <cell r="J296">
            <v>1299</v>
          </cell>
          <cell r="K296" t="str">
            <v>Day Shift</v>
          </cell>
          <cell r="L296" t="str">
            <v>NA</v>
          </cell>
          <cell r="M296" t="str">
            <v>Tuesday</v>
          </cell>
          <cell r="N296" t="str">
            <v>Wednesday</v>
          </cell>
          <cell r="O296" t="str">
            <v>Warehouse Associate 24M</v>
          </cell>
          <cell r="P296" t="str">
            <v>Inbound</v>
          </cell>
          <cell r="Q296" t="str">
            <v>Direct</v>
          </cell>
          <cell r="R296" t="str">
            <v>Adecco</v>
          </cell>
          <cell r="S296" t="str">
            <v>pparsin</v>
          </cell>
          <cell r="T296" t="str">
            <v>Singh,Pardeep</v>
          </cell>
          <cell r="U296" t="str">
            <v>Non-Critical</v>
          </cell>
          <cell r="W296">
            <v>45502</v>
          </cell>
          <cell r="X296" t="str">
            <v>Inbound Stow</v>
          </cell>
          <cell r="Y296" t="str">
            <v>March</v>
          </cell>
          <cell r="Z296" t="str">
            <v>9 Hours</v>
          </cell>
          <cell r="AA296" t="str">
            <v>Male</v>
          </cell>
          <cell r="AB296" t="str">
            <v>L</v>
          </cell>
          <cell r="AC296">
            <v>99</v>
          </cell>
          <cell r="AD296">
            <v>46232</v>
          </cell>
          <cell r="AE296" t="str">
            <v>AlSalamaHospital(TouristClubArea)</v>
          </cell>
          <cell r="AF296">
            <v>504255778</v>
          </cell>
          <cell r="AG296" t="str">
            <v>shtoo612@gmail.com</v>
          </cell>
          <cell r="AH296" t="str">
            <v>Myanmar</v>
          </cell>
          <cell r="AI296" t="str">
            <v>Non-Muslim</v>
          </cell>
        </row>
        <row r="297">
          <cell r="C297">
            <v>203709740</v>
          </cell>
          <cell r="D297" t="str">
            <v>aungphy</v>
          </cell>
          <cell r="E297" t="str">
            <v>Aung Thu Ya Phyo</v>
          </cell>
          <cell r="F297" t="str">
            <v>Temporary</v>
          </cell>
          <cell r="G297" t="str">
            <v>UAE</v>
          </cell>
          <cell r="H297" t="str">
            <v>AUH1</v>
          </cell>
          <cell r="I297" t="str">
            <v>FC</v>
          </cell>
          <cell r="J297">
            <v>1299</v>
          </cell>
          <cell r="K297" t="str">
            <v>Night Shift</v>
          </cell>
          <cell r="L297" t="str">
            <v>NA</v>
          </cell>
          <cell r="M297" t="str">
            <v>Wednesday</v>
          </cell>
          <cell r="N297" t="str">
            <v>Thursday</v>
          </cell>
          <cell r="O297" t="str">
            <v>Warehouse Associate 24M</v>
          </cell>
          <cell r="P297" t="str">
            <v>Inbound</v>
          </cell>
          <cell r="Q297" t="str">
            <v>Direct</v>
          </cell>
          <cell r="R297" t="str">
            <v>Adecco</v>
          </cell>
          <cell r="S297" t="str">
            <v>pparsin</v>
          </cell>
          <cell r="T297" t="str">
            <v>Singh,Pardeep</v>
          </cell>
          <cell r="U297" t="str">
            <v>Non-Critical</v>
          </cell>
          <cell r="W297">
            <v>45495</v>
          </cell>
          <cell r="X297" t="str">
            <v>Inbound Stow</v>
          </cell>
          <cell r="Y297" t="str">
            <v>January</v>
          </cell>
          <cell r="Z297" t="str">
            <v>9 Hours</v>
          </cell>
          <cell r="AA297" t="str">
            <v>Male</v>
          </cell>
          <cell r="AB297" t="str">
            <v>2XL</v>
          </cell>
          <cell r="AC297">
            <v>99</v>
          </cell>
          <cell r="AD297">
            <v>46225</v>
          </cell>
          <cell r="AE297" t="str">
            <v>AbuDhabiMall(TouristClubArea)</v>
          </cell>
          <cell r="AF297">
            <v>508424678</v>
          </cell>
          <cell r="AG297" t="str">
            <v>thureinambrose888@gmail.com</v>
          </cell>
          <cell r="AH297" t="str">
            <v>Myanmar</v>
          </cell>
          <cell r="AI297" t="str">
            <v>Non-Muslim</v>
          </cell>
        </row>
        <row r="298">
          <cell r="C298">
            <v>203802272</v>
          </cell>
          <cell r="D298" t="str">
            <v>fuseawal</v>
          </cell>
          <cell r="E298" t="str">
            <v>AWAL FUSEINI</v>
          </cell>
          <cell r="F298" t="str">
            <v>Temporary</v>
          </cell>
          <cell r="G298" t="str">
            <v>UAE</v>
          </cell>
          <cell r="H298" t="str">
            <v>AUH1</v>
          </cell>
          <cell r="I298" t="str">
            <v>FC</v>
          </cell>
          <cell r="J298">
            <v>1299</v>
          </cell>
          <cell r="K298" t="str">
            <v>Day Shift</v>
          </cell>
          <cell r="L298" t="str">
            <v>NA</v>
          </cell>
          <cell r="M298" t="str">
            <v>Tuesday</v>
          </cell>
          <cell r="N298" t="str">
            <v>Wednesday</v>
          </cell>
          <cell r="O298" t="str">
            <v>Warehouse Associate 12M</v>
          </cell>
          <cell r="P298" t="str">
            <v>Inbound</v>
          </cell>
          <cell r="Q298" t="str">
            <v>Direct</v>
          </cell>
          <cell r="R298" t="str">
            <v>Fastlink</v>
          </cell>
          <cell r="S298" t="str">
            <v>pparsin</v>
          </cell>
          <cell r="T298" t="str">
            <v>Singh,Pardeep</v>
          </cell>
          <cell r="U298" t="str">
            <v>Non-Critical</v>
          </cell>
          <cell r="W298">
            <v>45517</v>
          </cell>
          <cell r="X298" t="str">
            <v>Inbound Stow</v>
          </cell>
          <cell r="Y298" t="str">
            <v>August</v>
          </cell>
          <cell r="Z298" t="str">
            <v>9 Hours</v>
          </cell>
          <cell r="AA298" t="str">
            <v>Male</v>
          </cell>
          <cell r="AB298" t="str">
            <v>NA</v>
          </cell>
          <cell r="AC298">
            <v>99</v>
          </cell>
          <cell r="AD298">
            <v>45882</v>
          </cell>
          <cell r="AE298" t="str">
            <v>AbuDhabiMall(TouristClubArea)</v>
          </cell>
          <cell r="AF298">
            <v>582343841</v>
          </cell>
          <cell r="AG298" t="str">
            <v>AWALFUSEINI@GMAIL.COM</v>
          </cell>
          <cell r="AH298" t="str">
            <v>Ghana</v>
          </cell>
          <cell r="AI298" t="str">
            <v>Non-Muslim</v>
          </cell>
        </row>
        <row r="299">
          <cell r="C299">
            <v>204869090</v>
          </cell>
          <cell r="D299" t="str">
            <v>noeliayo</v>
          </cell>
          <cell r="E299" t="str">
            <v>Ayong,Noeline Nuck</v>
          </cell>
          <cell r="F299" t="str">
            <v>Temporary</v>
          </cell>
          <cell r="G299" t="str">
            <v>UAE</v>
          </cell>
          <cell r="H299" t="str">
            <v>AUH1</v>
          </cell>
          <cell r="I299" t="str">
            <v>FC</v>
          </cell>
          <cell r="J299">
            <v>1299</v>
          </cell>
          <cell r="K299" t="str">
            <v>Day Shift</v>
          </cell>
          <cell r="L299" t="str">
            <v>NA</v>
          </cell>
          <cell r="M299" t="str">
            <v>Friday</v>
          </cell>
          <cell r="N299" t="str">
            <v>Saturday</v>
          </cell>
          <cell r="O299" t="str">
            <v>Warehouse Associate 24M</v>
          </cell>
          <cell r="P299" t="str">
            <v>Inbound</v>
          </cell>
          <cell r="Q299" t="str">
            <v>Direct</v>
          </cell>
          <cell r="R299" t="str">
            <v>Quesscorp</v>
          </cell>
          <cell r="S299" t="str">
            <v>nnahla</v>
          </cell>
          <cell r="T299" t="str">
            <v>Nahla,Fathimathul</v>
          </cell>
          <cell r="U299" t="str">
            <v>Non-Critical</v>
          </cell>
          <cell r="W299">
            <v>45691</v>
          </cell>
          <cell r="X299" t="str">
            <v>Vendor Receive</v>
          </cell>
          <cell r="Y299" t="str">
            <v>December</v>
          </cell>
          <cell r="Z299" t="str">
            <v>9 Hours</v>
          </cell>
          <cell r="AA299" t="str">
            <v>Female</v>
          </cell>
          <cell r="AB299" t="str">
            <v>XL</v>
          </cell>
          <cell r="AC299">
            <v>99</v>
          </cell>
          <cell r="AD299">
            <v>45747</v>
          </cell>
          <cell r="AE299" t="str">
            <v>AlHaliaHospital(HamdanStr)</v>
          </cell>
          <cell r="AF299" t="str">
            <v>050 6926337</v>
          </cell>
          <cell r="AG299" t="str">
            <v>ayongnoelyne@gmail.com</v>
          </cell>
          <cell r="AH299" t="str">
            <v>Cameroon</v>
          </cell>
          <cell r="AI299" t="str">
            <v>Non-Muslim</v>
          </cell>
        </row>
        <row r="300">
          <cell r="C300">
            <v>206845692</v>
          </cell>
          <cell r="D300" t="str">
            <v>mukamaay</v>
          </cell>
          <cell r="E300" t="str">
            <v>Ayubu Mukama</v>
          </cell>
          <cell r="F300" t="str">
            <v>Temporary</v>
          </cell>
          <cell r="G300" t="str">
            <v>UAE</v>
          </cell>
          <cell r="H300" t="str">
            <v>AUH1</v>
          </cell>
          <cell r="I300" t="str">
            <v>FC</v>
          </cell>
          <cell r="J300">
            <v>1299</v>
          </cell>
          <cell r="K300" t="str">
            <v>Day Shift</v>
          </cell>
          <cell r="L300" t="str">
            <v>NA</v>
          </cell>
          <cell r="M300" t="str">
            <v>Thursday</v>
          </cell>
          <cell r="N300" t="str">
            <v>Friday</v>
          </cell>
          <cell r="O300" t="str">
            <v>Warehouse Associate 8W</v>
          </cell>
          <cell r="P300" t="str">
            <v>Inbound</v>
          </cell>
          <cell r="Q300" t="str">
            <v>Direct</v>
          </cell>
          <cell r="R300" t="str">
            <v>Dulsco</v>
          </cell>
          <cell r="S300" t="str">
            <v>vkkatyal</v>
          </cell>
          <cell r="T300" t="str">
            <v>Katyal,Varun</v>
          </cell>
          <cell r="U300" t="str">
            <v>Non- Critical</v>
          </cell>
          <cell r="W300">
            <v>46013</v>
          </cell>
          <cell r="X300" t="str">
            <v>Inbound Stow</v>
          </cell>
          <cell r="Y300" t="str">
            <v>October</v>
          </cell>
          <cell r="Z300" t="str">
            <v>9 Hours</v>
          </cell>
          <cell r="AA300" t="str">
            <v>Male</v>
          </cell>
          <cell r="AC300">
            <v>99</v>
          </cell>
          <cell r="AD300">
            <v>45648</v>
          </cell>
          <cell r="AE300" t="str">
            <v>Dulsco Al Razeen Camp Abu Dubai</v>
          </cell>
          <cell r="AF300" t="str">
            <v xml:space="preserve">505448042    </v>
          </cell>
          <cell r="AG300" t="str">
            <v>nyanyade3@gmail.com</v>
          </cell>
          <cell r="AH300" t="str">
            <v>Uganda</v>
          </cell>
          <cell r="AI300" t="str">
            <v>Muslim</v>
          </cell>
        </row>
        <row r="301">
          <cell r="C301">
            <v>203635501</v>
          </cell>
          <cell r="D301" t="str">
            <v>sedbakoh</v>
          </cell>
          <cell r="E301" t="str">
            <v>Bakoh,Sedoline Ndongo</v>
          </cell>
          <cell r="F301" t="str">
            <v>Temporary</v>
          </cell>
          <cell r="G301" t="str">
            <v>UAE</v>
          </cell>
          <cell r="H301" t="str">
            <v>AUH1</v>
          </cell>
          <cell r="I301" t="str">
            <v>FC</v>
          </cell>
          <cell r="J301">
            <v>1299</v>
          </cell>
          <cell r="K301" t="str">
            <v>Day Shift</v>
          </cell>
          <cell r="L301" t="str">
            <v>NA</v>
          </cell>
          <cell r="M301" t="str">
            <v>Tuesday</v>
          </cell>
          <cell r="N301" t="str">
            <v>Wednesday</v>
          </cell>
          <cell r="O301" t="str">
            <v>Warehouse Associate 12M</v>
          </cell>
          <cell r="P301" t="str">
            <v>Inbound</v>
          </cell>
          <cell r="Q301" t="str">
            <v>Direct</v>
          </cell>
          <cell r="R301" t="str">
            <v>Fastlink</v>
          </cell>
          <cell r="S301" t="str">
            <v>nnahla</v>
          </cell>
          <cell r="T301" t="str">
            <v>Nahla,Fathimathul</v>
          </cell>
          <cell r="U301" t="str">
            <v>Non-Critical</v>
          </cell>
          <cell r="W301">
            <v>45481</v>
          </cell>
          <cell r="X301" t="str">
            <v>Inbound Stow</v>
          </cell>
          <cell r="Y301" t="str">
            <v>November</v>
          </cell>
          <cell r="Z301" t="str">
            <v>9 Hours</v>
          </cell>
          <cell r="AA301" t="str">
            <v>Female</v>
          </cell>
          <cell r="AB301" t="str">
            <v>M</v>
          </cell>
          <cell r="AC301">
            <v>99</v>
          </cell>
          <cell r="AD301">
            <v>45846</v>
          </cell>
          <cell r="AE301" t="str">
            <v>FilliCafé(AirPortRd)</v>
          </cell>
          <cell r="AF301">
            <v>553990231</v>
          </cell>
          <cell r="AG301" t="str">
            <v>sedolinelizzy@gmail.com</v>
          </cell>
          <cell r="AH301" t="str">
            <v>Cameroon</v>
          </cell>
          <cell r="AI301" t="str">
            <v>Non-Muslim</v>
          </cell>
        </row>
        <row r="302">
          <cell r="C302">
            <v>206915298</v>
          </cell>
          <cell r="D302" t="str">
            <v>bakawesa</v>
          </cell>
          <cell r="E302" t="str">
            <v>Bashiri Kawesa</v>
          </cell>
          <cell r="F302" t="str">
            <v>Temporary</v>
          </cell>
          <cell r="G302" t="str">
            <v>UAE</v>
          </cell>
          <cell r="H302" t="str">
            <v>AUH1</v>
          </cell>
          <cell r="I302" t="str">
            <v>FC</v>
          </cell>
          <cell r="J302">
            <v>1299</v>
          </cell>
          <cell r="K302" t="str">
            <v>Day Shift</v>
          </cell>
          <cell r="L302" t="str">
            <v>NA</v>
          </cell>
          <cell r="M302" t="str">
            <v>Thursday</v>
          </cell>
          <cell r="N302" t="str">
            <v>Friday</v>
          </cell>
          <cell r="O302" t="str">
            <v>Warehouse Associate 8W</v>
          </cell>
          <cell r="P302" t="str">
            <v>Inbound</v>
          </cell>
          <cell r="Q302" t="str">
            <v>Direct</v>
          </cell>
          <cell r="R302" t="str">
            <v>Dulsco</v>
          </cell>
          <cell r="S302" t="str">
            <v>pparsin</v>
          </cell>
          <cell r="T302" t="str">
            <v>Singh,Pardeep</v>
          </cell>
          <cell r="U302" t="str">
            <v>Non-Critical</v>
          </cell>
          <cell r="W302">
            <v>46034</v>
          </cell>
          <cell r="X302" t="str">
            <v>Inbound Stow</v>
          </cell>
          <cell r="Y302" t="str">
            <v>February</v>
          </cell>
          <cell r="Z302" t="str">
            <v>9 Hours</v>
          </cell>
          <cell r="AA302" t="str">
            <v>Male</v>
          </cell>
          <cell r="AC302">
            <v>99</v>
          </cell>
          <cell r="AD302">
            <v>46441</v>
          </cell>
          <cell r="AE302" t="str">
            <v>Dulsco Al Razeen Camp Abu Dubai</v>
          </cell>
          <cell r="AF302">
            <v>525422484</v>
          </cell>
          <cell r="AG302" t="str">
            <v>BASHIRI.KAWESA9@GMIAL.COM</v>
          </cell>
          <cell r="AH302" t="str">
            <v>UGANDA</v>
          </cell>
          <cell r="AI302" t="str">
            <v>Muslim</v>
          </cell>
        </row>
        <row r="303">
          <cell r="C303">
            <v>206504126</v>
          </cell>
          <cell r="D303" t="str">
            <v>andebayi</v>
          </cell>
          <cell r="E303" t="str">
            <v>Bayingana Anderson</v>
          </cell>
          <cell r="F303" t="str">
            <v>Temporary</v>
          </cell>
          <cell r="G303" t="str">
            <v>UAE</v>
          </cell>
          <cell r="H303" t="str">
            <v>AUH1</v>
          </cell>
          <cell r="I303" t="str">
            <v>FC</v>
          </cell>
          <cell r="J303">
            <v>1299</v>
          </cell>
          <cell r="K303" t="str">
            <v>Day Shift</v>
          </cell>
          <cell r="L303" t="str">
            <v>NA</v>
          </cell>
          <cell r="M303" t="str">
            <v>Thursday</v>
          </cell>
          <cell r="N303" t="str">
            <v>Friday</v>
          </cell>
          <cell r="O303" t="str">
            <v>Warehouse Associate 24M</v>
          </cell>
          <cell r="P303" t="str">
            <v>Inbound</v>
          </cell>
          <cell r="Q303" t="str">
            <v>Direct</v>
          </cell>
          <cell r="R303" t="str">
            <v>Dulsco</v>
          </cell>
          <cell r="S303" t="str">
            <v>vkkatyal</v>
          </cell>
          <cell r="T303" t="str">
            <v>Katyal,Varun</v>
          </cell>
          <cell r="U303" t="str">
            <v>Non-Critical</v>
          </cell>
          <cell r="W303">
            <v>45971</v>
          </cell>
          <cell r="X303" t="str">
            <v>Inbound Stow</v>
          </cell>
          <cell r="Y303" t="str">
            <v>April</v>
          </cell>
          <cell r="Z303" t="str">
            <v>9 Hours</v>
          </cell>
          <cell r="AA303" t="str">
            <v>Male</v>
          </cell>
          <cell r="AB303" t="str">
            <v>NA</v>
          </cell>
          <cell r="AC303">
            <v>99</v>
          </cell>
          <cell r="AD303">
            <v>46245</v>
          </cell>
          <cell r="AE303" t="str">
            <v>Dulsco Camp</v>
          </cell>
          <cell r="AF303">
            <v>567807860</v>
          </cell>
          <cell r="AG303" t="str">
            <v>bayinganaanderson@gmail.com</v>
          </cell>
          <cell r="AH303" t="str">
            <v>UGANDA</v>
          </cell>
          <cell r="AI303" t="str">
            <v>Non-Muslim</v>
          </cell>
        </row>
        <row r="304">
          <cell r="C304">
            <v>203881598</v>
          </cell>
          <cell r="D304" t="str">
            <v>bwamoako</v>
          </cell>
          <cell r="E304" t="str">
            <v>Benjamin Kwarteng Amoako</v>
          </cell>
          <cell r="F304" t="str">
            <v>Temporary</v>
          </cell>
          <cell r="G304" t="str">
            <v>UAE</v>
          </cell>
          <cell r="H304" t="str">
            <v>AUH1</v>
          </cell>
          <cell r="I304" t="str">
            <v>FC</v>
          </cell>
          <cell r="J304">
            <v>1299</v>
          </cell>
          <cell r="K304" t="str">
            <v>Day Shift</v>
          </cell>
          <cell r="L304" t="str">
            <v>NA</v>
          </cell>
          <cell r="M304" t="str">
            <v>Wednesday</v>
          </cell>
          <cell r="N304" t="str">
            <v>Thursday</v>
          </cell>
          <cell r="O304" t="str">
            <v>Warehouse Associate 12M</v>
          </cell>
          <cell r="P304" t="str">
            <v>Inbound</v>
          </cell>
          <cell r="Q304" t="str">
            <v>Direct</v>
          </cell>
          <cell r="R304" t="str">
            <v>Fastlink</v>
          </cell>
          <cell r="S304" t="str">
            <v>nnahla</v>
          </cell>
          <cell r="T304" t="str">
            <v>Nahla,Fathimathul</v>
          </cell>
          <cell r="U304" t="str">
            <v>Non-Critical</v>
          </cell>
          <cell r="W304">
            <v>45530</v>
          </cell>
          <cell r="X304" t="str">
            <v>Inbound Stow</v>
          </cell>
          <cell r="Y304" t="str">
            <v>April</v>
          </cell>
          <cell r="Z304" t="str">
            <v>9 Hours</v>
          </cell>
          <cell r="AA304" t="str">
            <v>Male</v>
          </cell>
          <cell r="AB304" t="str">
            <v>2XL</v>
          </cell>
          <cell r="AC304">
            <v>99</v>
          </cell>
          <cell r="AD304">
            <v>45895</v>
          </cell>
          <cell r="AE304" t="str">
            <v>LifeLineHospital(ElectraStr-MuroorRd)</v>
          </cell>
          <cell r="AF304">
            <v>527904768</v>
          </cell>
          <cell r="AG304" t="str">
            <v>benjaminkwarteng2020@gmail.com</v>
          </cell>
          <cell r="AH304" t="str">
            <v>Ghana</v>
          </cell>
          <cell r="AI304" t="str">
            <v>Non-Muslim</v>
          </cell>
        </row>
        <row r="305">
          <cell r="C305">
            <v>206915295</v>
          </cell>
          <cell r="D305" t="str">
            <v>btayebwe</v>
          </cell>
          <cell r="E305" t="str">
            <v>Benon Tayebwe</v>
          </cell>
          <cell r="F305" t="str">
            <v>Temporary</v>
          </cell>
          <cell r="G305" t="str">
            <v>UAE</v>
          </cell>
          <cell r="H305" t="str">
            <v>AUH1</v>
          </cell>
          <cell r="I305" t="str">
            <v>FC</v>
          </cell>
          <cell r="J305">
            <v>1299</v>
          </cell>
          <cell r="K305" t="str">
            <v>Day Shift</v>
          </cell>
          <cell r="L305" t="str">
            <v>NA</v>
          </cell>
          <cell r="M305" t="str">
            <v>Wednesday</v>
          </cell>
          <cell r="N305" t="str">
            <v>Thursday</v>
          </cell>
          <cell r="O305" t="str">
            <v>Warehouse Associate 8W</v>
          </cell>
          <cell r="P305" t="str">
            <v>Inbound</v>
          </cell>
          <cell r="Q305" t="str">
            <v>Direct</v>
          </cell>
          <cell r="R305" t="str">
            <v>Dulsco</v>
          </cell>
          <cell r="S305" t="str">
            <v>pparsin</v>
          </cell>
          <cell r="T305" t="str">
            <v>Singh,Pardeep</v>
          </cell>
          <cell r="U305" t="str">
            <v>Non-Critical</v>
          </cell>
          <cell r="W305">
            <v>46034</v>
          </cell>
          <cell r="X305" t="str">
            <v>Inbound Stow</v>
          </cell>
          <cell r="Y305" t="str">
            <v>November</v>
          </cell>
          <cell r="Z305" t="str">
            <v>9 Hours</v>
          </cell>
          <cell r="AA305" t="str">
            <v>Male</v>
          </cell>
          <cell r="AC305">
            <v>99</v>
          </cell>
          <cell r="AD305">
            <v>46437</v>
          </cell>
          <cell r="AE305" t="str">
            <v>Dulsco Al Razeen Camp Abu Dubai</v>
          </cell>
          <cell r="AF305">
            <v>525422488</v>
          </cell>
          <cell r="AG305" t="str">
            <v>BENON.TAYEBWE@GMIAL.COM</v>
          </cell>
          <cell r="AH305" t="str">
            <v>UGANDA</v>
          </cell>
          <cell r="AI305" t="str">
            <v>Non-Muslim</v>
          </cell>
        </row>
        <row r="306">
          <cell r="C306">
            <v>203712972</v>
          </cell>
          <cell r="D306" t="str">
            <v>hbinepal</v>
          </cell>
          <cell r="E306" t="str">
            <v>BIKASH NEPALI</v>
          </cell>
          <cell r="F306" t="str">
            <v>Temporary</v>
          </cell>
          <cell r="G306" t="str">
            <v>UAE</v>
          </cell>
          <cell r="H306" t="str">
            <v>AUH1</v>
          </cell>
          <cell r="I306" t="str">
            <v>FC</v>
          </cell>
          <cell r="J306">
            <v>1299</v>
          </cell>
          <cell r="K306" t="str">
            <v>Day Shift</v>
          </cell>
          <cell r="L306" t="str">
            <v>NA</v>
          </cell>
          <cell r="M306" t="str">
            <v>Sunday</v>
          </cell>
          <cell r="N306" t="str">
            <v>Monday</v>
          </cell>
          <cell r="O306" t="str">
            <v>Warehouse Associate 24M</v>
          </cell>
          <cell r="P306" t="str">
            <v>Inbound</v>
          </cell>
          <cell r="Q306" t="str">
            <v>Direct</v>
          </cell>
          <cell r="R306" t="str">
            <v>Adecco</v>
          </cell>
          <cell r="S306" t="str">
            <v>nnahla</v>
          </cell>
          <cell r="T306" t="str">
            <v>Nahla,Fathimathul</v>
          </cell>
          <cell r="U306" t="str">
            <v>Non-Critical</v>
          </cell>
          <cell r="W306">
            <v>45517</v>
          </cell>
          <cell r="X306" t="str">
            <v>Inbound Stow</v>
          </cell>
          <cell r="Y306" t="str">
            <v>February</v>
          </cell>
          <cell r="Z306" t="str">
            <v>9 Hours</v>
          </cell>
          <cell r="AA306" t="str">
            <v>Male</v>
          </cell>
          <cell r="AB306" t="str">
            <v>M</v>
          </cell>
          <cell r="AC306">
            <v>99</v>
          </cell>
          <cell r="AD306">
            <v>46247</v>
          </cell>
          <cell r="AE306" t="str">
            <v>AbuDhabiCentralBusStation(oppositeGrandMillenniumHotel&amp;InfrontofBankofAfrica)</v>
          </cell>
          <cell r="AF306">
            <v>544969302</v>
          </cell>
          <cell r="AG306" t="str">
            <v>nepalibikash236@gmail.com</v>
          </cell>
          <cell r="AH306" t="str">
            <v>Nepal</v>
          </cell>
          <cell r="AI306" t="str">
            <v>Non-Muslim</v>
          </cell>
        </row>
        <row r="307">
          <cell r="C307">
            <v>204883250</v>
          </cell>
          <cell r="D307" t="str">
            <v>bisophij</v>
          </cell>
          <cell r="E307" t="str">
            <v>Bio,Sophia</v>
          </cell>
          <cell r="F307" t="str">
            <v>Temporary</v>
          </cell>
          <cell r="G307" t="str">
            <v>UAE</v>
          </cell>
          <cell r="H307" t="str">
            <v>AUH1</v>
          </cell>
          <cell r="I307" t="str">
            <v>FC</v>
          </cell>
          <cell r="J307">
            <v>1299</v>
          </cell>
          <cell r="K307" t="str">
            <v>Day Shift</v>
          </cell>
          <cell r="L307" t="str">
            <v>NA</v>
          </cell>
          <cell r="M307" t="str">
            <v>Wednesday</v>
          </cell>
          <cell r="N307" t="str">
            <v>Thursday</v>
          </cell>
          <cell r="O307" t="str">
            <v>Warehouse Associate 24M</v>
          </cell>
          <cell r="P307" t="str">
            <v>Inbound</v>
          </cell>
          <cell r="Q307" t="str">
            <v>Direct</v>
          </cell>
          <cell r="R307" t="str">
            <v>Quesscorp</v>
          </cell>
          <cell r="S307" t="str">
            <v>nnahla</v>
          </cell>
          <cell r="T307" t="str">
            <v>Nahla,Fathimathul</v>
          </cell>
          <cell r="U307" t="str">
            <v>Non-Critical</v>
          </cell>
          <cell r="W307">
            <v>45691</v>
          </cell>
          <cell r="X307" t="str">
            <v>Vendor Receive</v>
          </cell>
          <cell r="Y307" t="str">
            <v>April</v>
          </cell>
          <cell r="Z307" t="str">
            <v>9 Hours</v>
          </cell>
          <cell r="AA307" t="str">
            <v>Female</v>
          </cell>
          <cell r="AB307" t="str">
            <v>M</v>
          </cell>
          <cell r="AC307">
            <v>99</v>
          </cell>
          <cell r="AD307">
            <v>45747</v>
          </cell>
          <cell r="AE307" t="str">
            <v>FilliCafé(AirPortRd)</v>
          </cell>
          <cell r="AF307" t="str">
            <v>0526198187/+233242763275</v>
          </cell>
          <cell r="AG307" t="str">
            <v>biosophia11@gmail.com</v>
          </cell>
          <cell r="AH307" t="str">
            <v>Ghana</v>
          </cell>
          <cell r="AI307" t="str">
            <v>Non-Muslim</v>
          </cell>
        </row>
        <row r="308">
          <cell r="C308">
            <v>203521129</v>
          </cell>
          <cell r="D308" t="str">
            <v>bismopok</v>
          </cell>
          <cell r="E308" t="str">
            <v>Bismark Opoku</v>
          </cell>
          <cell r="F308" t="str">
            <v>Temporary</v>
          </cell>
          <cell r="G308" t="str">
            <v>UAE</v>
          </cell>
          <cell r="H308" t="str">
            <v>AUH1</v>
          </cell>
          <cell r="I308" t="str">
            <v>FC</v>
          </cell>
          <cell r="J308">
            <v>1299</v>
          </cell>
          <cell r="K308" t="str">
            <v>Night Shift</v>
          </cell>
          <cell r="L308" t="str">
            <v>NA</v>
          </cell>
          <cell r="M308" t="str">
            <v>Sunday</v>
          </cell>
          <cell r="N308" t="str">
            <v>Monday</v>
          </cell>
          <cell r="O308" t="str">
            <v>Warehouse Associate 12M</v>
          </cell>
          <cell r="P308" t="str">
            <v>Inbound</v>
          </cell>
          <cell r="Q308" t="str">
            <v>Direct</v>
          </cell>
          <cell r="R308" t="str">
            <v>Fastlink</v>
          </cell>
          <cell r="S308" t="str">
            <v>pparsin</v>
          </cell>
          <cell r="T308" t="str">
            <v>Singh,Pardeep</v>
          </cell>
          <cell r="U308" t="str">
            <v>Non-Critical</v>
          </cell>
          <cell r="W308">
            <v>45463</v>
          </cell>
          <cell r="X308" t="str">
            <v>Inbound Stow</v>
          </cell>
          <cell r="Y308" t="str">
            <v>February</v>
          </cell>
          <cell r="Z308" t="str">
            <v>9 Hours</v>
          </cell>
          <cell r="AA308" t="str">
            <v>Male</v>
          </cell>
          <cell r="AB308" t="str">
            <v>L</v>
          </cell>
          <cell r="AC308">
            <v>99</v>
          </cell>
          <cell r="AD308">
            <v>45828</v>
          </cell>
          <cell r="AE308" t="str">
            <v>AbuDhabiMall(TouristClubArea)</v>
          </cell>
          <cell r="AF308">
            <v>551729724</v>
          </cell>
          <cell r="AG308" t="str">
            <v>hakunamat1993@gmail.com</v>
          </cell>
          <cell r="AH308" t="str">
            <v>Ghana</v>
          </cell>
          <cell r="AI308" t="str">
            <v>Non-Muslim</v>
          </cell>
        </row>
        <row r="309">
          <cell r="C309">
            <v>205236900</v>
          </cell>
          <cell r="D309" t="str">
            <v>sarpbism</v>
          </cell>
          <cell r="E309" t="str">
            <v>BISMARK SARPONG</v>
          </cell>
          <cell r="F309" t="str">
            <v>Temporary</v>
          </cell>
          <cell r="G309" t="str">
            <v>UAE</v>
          </cell>
          <cell r="H309" t="str">
            <v>AUH1</v>
          </cell>
          <cell r="I309" t="str">
            <v>FC</v>
          </cell>
          <cell r="J309">
            <v>1299</v>
          </cell>
          <cell r="K309" t="str">
            <v>Day Shift</v>
          </cell>
          <cell r="L309" t="str">
            <v>NA</v>
          </cell>
          <cell r="M309" t="str">
            <v>Sunday</v>
          </cell>
          <cell r="N309" t="str">
            <v>Monday</v>
          </cell>
          <cell r="O309" t="str">
            <v>Warehouse Associate 24M</v>
          </cell>
          <cell r="P309" t="str">
            <v>Inbound</v>
          </cell>
          <cell r="Q309" t="str">
            <v>Direct</v>
          </cell>
          <cell r="R309" t="str">
            <v>Dulsco</v>
          </cell>
          <cell r="S309" t="str">
            <v>nnahla</v>
          </cell>
          <cell r="T309" t="str">
            <v>Nahla,Fathimathul</v>
          </cell>
          <cell r="U309" t="str">
            <v>Critical</v>
          </cell>
          <cell r="W309">
            <v>45831</v>
          </cell>
          <cell r="X309" t="str">
            <v>Receive Dock</v>
          </cell>
          <cell r="Y309" t="str">
            <v>March</v>
          </cell>
          <cell r="Z309" t="str">
            <v>9 Hours</v>
          </cell>
          <cell r="AA309" t="str">
            <v>Male</v>
          </cell>
          <cell r="AB309" t="str">
            <v>XL</v>
          </cell>
          <cell r="AC309">
            <v>99</v>
          </cell>
          <cell r="AD309">
            <v>45887</v>
          </cell>
          <cell r="AH309" t="str">
            <v>Ghana</v>
          </cell>
          <cell r="AI309" t="str">
            <v>Non-Muslim</v>
          </cell>
        </row>
        <row r="310">
          <cell r="C310">
            <v>203468310</v>
          </cell>
          <cell r="D310" t="str">
            <v>blesndu</v>
          </cell>
          <cell r="E310" t="str">
            <v>Blessing Anya Ndu</v>
          </cell>
          <cell r="F310" t="str">
            <v>Temporary</v>
          </cell>
          <cell r="G310" t="str">
            <v>UAE</v>
          </cell>
          <cell r="H310" t="str">
            <v>AUH1</v>
          </cell>
          <cell r="I310" t="str">
            <v>FC</v>
          </cell>
          <cell r="J310">
            <v>1299</v>
          </cell>
          <cell r="K310" t="str">
            <v>Day Shift</v>
          </cell>
          <cell r="L310" t="str">
            <v>NA</v>
          </cell>
          <cell r="M310" t="str">
            <v>Tuesday</v>
          </cell>
          <cell r="N310" t="str">
            <v>Wednesday</v>
          </cell>
          <cell r="O310" t="str">
            <v>Warehouse Associate 12M</v>
          </cell>
          <cell r="P310" t="str">
            <v>Inbound</v>
          </cell>
          <cell r="Q310" t="str">
            <v>Direct</v>
          </cell>
          <cell r="R310" t="str">
            <v>Fastlink</v>
          </cell>
          <cell r="S310" t="str">
            <v>nnahla</v>
          </cell>
          <cell r="T310" t="str">
            <v>Nahla,Fathimathul</v>
          </cell>
          <cell r="U310" t="str">
            <v>Critical</v>
          </cell>
          <cell r="W310">
            <v>45456</v>
          </cell>
          <cell r="X310" t="str">
            <v>IB Problem Solve</v>
          </cell>
          <cell r="Y310" t="str">
            <v>March</v>
          </cell>
          <cell r="Z310" t="str">
            <v>9 Hours</v>
          </cell>
          <cell r="AA310" t="str">
            <v>Female</v>
          </cell>
          <cell r="AB310" t="str">
            <v>L</v>
          </cell>
          <cell r="AC310">
            <v>99</v>
          </cell>
          <cell r="AD310">
            <v>45821</v>
          </cell>
          <cell r="AE310" t="str">
            <v>LifeLineHospital(ElectraStr-MuroorRd)</v>
          </cell>
          <cell r="AF310">
            <v>524223055</v>
          </cell>
          <cell r="AG310" t="str">
            <v>blessingndu97@gmail.com</v>
          </cell>
          <cell r="AH310" t="str">
            <v>Ghana</v>
          </cell>
          <cell r="AI310" t="str">
            <v>Non-Muslim</v>
          </cell>
        </row>
        <row r="311">
          <cell r="C311">
            <v>206873865</v>
          </cell>
          <cell r="D311" t="str">
            <v>bogerabd</v>
          </cell>
          <cell r="E311" t="str">
            <v>BOGERE ABDU</v>
          </cell>
          <cell r="F311" t="str">
            <v>Temporary</v>
          </cell>
          <cell r="G311" t="str">
            <v>UAE</v>
          </cell>
          <cell r="H311" t="str">
            <v>AUH1</v>
          </cell>
          <cell r="I311" t="str">
            <v>FC</v>
          </cell>
          <cell r="J311">
            <v>1299</v>
          </cell>
          <cell r="K311" t="str">
            <v>Day Shift</v>
          </cell>
          <cell r="L311" t="str">
            <v>NA</v>
          </cell>
          <cell r="M311" t="str">
            <v>Wednesday</v>
          </cell>
          <cell r="N311" t="str">
            <v>Thursday</v>
          </cell>
          <cell r="O311" t="str">
            <v>Warehouse Associate 8W</v>
          </cell>
          <cell r="P311" t="str">
            <v>Inbound</v>
          </cell>
          <cell r="Q311" t="str">
            <v>Direct</v>
          </cell>
          <cell r="R311" t="str">
            <v>Dulsco</v>
          </cell>
          <cell r="S311" t="str">
            <v>vkkatyal</v>
          </cell>
          <cell r="T311" t="str">
            <v>Katyal,Varun</v>
          </cell>
          <cell r="U311" t="str">
            <v>Non-Critical</v>
          </cell>
          <cell r="W311">
            <v>46020</v>
          </cell>
          <cell r="X311" t="str">
            <v>Inbound Stow</v>
          </cell>
          <cell r="Y311" t="str">
            <v>August</v>
          </cell>
          <cell r="Z311" t="str">
            <v xml:space="preserve">9 Hours </v>
          </cell>
          <cell r="AA311" t="str">
            <v>Male</v>
          </cell>
          <cell r="AC311">
            <v>99</v>
          </cell>
          <cell r="AE311" t="str">
            <v>Dulsco Al Razeen Camp Abu Dubai</v>
          </cell>
          <cell r="AF311">
            <v>543253470</v>
          </cell>
          <cell r="AG311" t="str">
            <v>bogereabdulk@gmail.com</v>
          </cell>
          <cell r="AH311" t="str">
            <v>UGANDA</v>
          </cell>
          <cell r="AI311" t="str">
            <v>Muslim</v>
          </cell>
        </row>
        <row r="312">
          <cell r="C312">
            <v>203800480</v>
          </cell>
          <cell r="D312" t="str">
            <v>braimuha</v>
          </cell>
          <cell r="E312" t="str">
            <v>BRAIN CHOSEN MUHUMUZA</v>
          </cell>
          <cell r="F312" t="str">
            <v>Temporary</v>
          </cell>
          <cell r="G312" t="str">
            <v>UAE</v>
          </cell>
          <cell r="H312" t="str">
            <v>AUH1</v>
          </cell>
          <cell r="I312" t="str">
            <v>FC</v>
          </cell>
          <cell r="J312">
            <v>1299</v>
          </cell>
          <cell r="K312" t="str">
            <v>Day Shift</v>
          </cell>
          <cell r="L312" t="str">
            <v>NA</v>
          </cell>
          <cell r="M312" t="str">
            <v>Wednesday</v>
          </cell>
          <cell r="N312" t="str">
            <v>Thursday</v>
          </cell>
          <cell r="O312" t="str">
            <v>Warehouse Associate 24M</v>
          </cell>
          <cell r="P312" t="str">
            <v>Inbound</v>
          </cell>
          <cell r="Q312" t="str">
            <v>Direct</v>
          </cell>
          <cell r="R312" t="str">
            <v>Dulsco</v>
          </cell>
          <cell r="S312" t="str">
            <v>pparsin</v>
          </cell>
          <cell r="T312" t="str">
            <v>Singh,Pardeep</v>
          </cell>
          <cell r="U312" t="str">
            <v>Non-Critical</v>
          </cell>
          <cell r="W312">
            <v>45516</v>
          </cell>
          <cell r="X312" t="str">
            <v>Inbound Stow</v>
          </cell>
          <cell r="Y312" t="str">
            <v>July</v>
          </cell>
          <cell r="Z312" t="str">
            <v>9 Hours</v>
          </cell>
          <cell r="AA312" t="str">
            <v>Male</v>
          </cell>
          <cell r="AB312" t="str">
            <v>L</v>
          </cell>
          <cell r="AC312">
            <v>99</v>
          </cell>
          <cell r="AD312">
            <v>45572</v>
          </cell>
          <cell r="AE312" t="str">
            <v>Dulsco ICAD-1 Bus Stop</v>
          </cell>
          <cell r="AF312">
            <v>525299784</v>
          </cell>
          <cell r="AG312" t="str">
            <v>muhumuzachosen@gmail.com</v>
          </cell>
          <cell r="AH312" t="str">
            <v>Uganda</v>
          </cell>
          <cell r="AI312" t="str">
            <v>Non-Muslim</v>
          </cell>
        </row>
        <row r="313">
          <cell r="C313">
            <v>206958910</v>
          </cell>
          <cell r="D313" t="str">
            <v>bredacko</v>
          </cell>
          <cell r="E313" t="str">
            <v>Breda chepkmoi Koech</v>
          </cell>
          <cell r="F313" t="str">
            <v>Temporary</v>
          </cell>
          <cell r="G313" t="str">
            <v>UAE</v>
          </cell>
          <cell r="H313" t="str">
            <v>AUH1</v>
          </cell>
          <cell r="I313" t="str">
            <v>FC</v>
          </cell>
          <cell r="J313">
            <v>1299</v>
          </cell>
          <cell r="K313" t="str">
            <v>Day Shift</v>
          </cell>
          <cell r="L313" t="str">
            <v>NA</v>
          </cell>
          <cell r="M313" t="str">
            <v>Sunday</v>
          </cell>
          <cell r="N313" t="str">
            <v>Monday</v>
          </cell>
          <cell r="O313" t="str">
            <v>Warehouse Associate 8W</v>
          </cell>
          <cell r="P313" t="str">
            <v>Inbound</v>
          </cell>
          <cell r="Q313" t="str">
            <v>Direct</v>
          </cell>
          <cell r="R313" t="str">
            <v>EFS</v>
          </cell>
          <cell r="S313" t="str">
            <v>pparsin</v>
          </cell>
          <cell r="T313" t="str">
            <v>Singh,Pardeep</v>
          </cell>
          <cell r="U313" t="str">
            <v>Non-Critical</v>
          </cell>
          <cell r="W313">
            <v>46048</v>
          </cell>
          <cell r="X313" t="str">
            <v>Inbound Stow</v>
          </cell>
          <cell r="Y313" t="str">
            <v>March</v>
          </cell>
          <cell r="Z313" t="str">
            <v>9 Hours</v>
          </cell>
          <cell r="AA313" t="str">
            <v>Female</v>
          </cell>
          <cell r="AC313">
            <v>99</v>
          </cell>
          <cell r="AD313">
            <v>46104</v>
          </cell>
          <cell r="AE313" t="str">
            <v>Al razeen</v>
          </cell>
          <cell r="AF313" t="str">
            <v>971 562917597</v>
          </cell>
          <cell r="AG313" t="str">
            <v>brendakoech03@gmail.com</v>
          </cell>
          <cell r="AH313" t="str">
            <v>Kenya</v>
          </cell>
          <cell r="AI313" t="str">
            <v>Non-Muslim</v>
          </cell>
        </row>
        <row r="314">
          <cell r="C314">
            <v>203521521</v>
          </cell>
          <cell r="D314" t="str">
            <v>kabbrigg</v>
          </cell>
          <cell r="E314" t="str">
            <v>Briggs Mudiwa Kabaya</v>
          </cell>
          <cell r="F314" t="str">
            <v>Temporary</v>
          </cell>
          <cell r="G314" t="str">
            <v>UAE</v>
          </cell>
          <cell r="H314" t="str">
            <v>AUH1</v>
          </cell>
          <cell r="I314" t="str">
            <v>FC</v>
          </cell>
          <cell r="J314">
            <v>1299</v>
          </cell>
          <cell r="K314" t="str">
            <v>Day Shift</v>
          </cell>
          <cell r="L314" t="str">
            <v>NA</v>
          </cell>
          <cell r="M314" t="str">
            <v>Tuesday</v>
          </cell>
          <cell r="N314" t="str">
            <v>Wednesday</v>
          </cell>
          <cell r="O314" t="str">
            <v>Warehouse Associate 12M</v>
          </cell>
          <cell r="P314" t="str">
            <v>Inbound</v>
          </cell>
          <cell r="Q314" t="str">
            <v>Direct</v>
          </cell>
          <cell r="R314" t="str">
            <v>Fastlink</v>
          </cell>
          <cell r="S314" t="str">
            <v>nnahla</v>
          </cell>
          <cell r="T314" t="str">
            <v>Nahla,Fathimathul</v>
          </cell>
          <cell r="U314" t="str">
            <v>Critical</v>
          </cell>
          <cell r="W314">
            <v>45463</v>
          </cell>
          <cell r="X314" t="str">
            <v>IB Problem Solve</v>
          </cell>
          <cell r="Y314" t="str">
            <v>February</v>
          </cell>
          <cell r="Z314" t="str">
            <v>9 Hours</v>
          </cell>
          <cell r="AA314" t="str">
            <v>Male</v>
          </cell>
          <cell r="AB314" t="str">
            <v>L</v>
          </cell>
          <cell r="AC314">
            <v>99</v>
          </cell>
          <cell r="AD314">
            <v>45828</v>
          </cell>
          <cell r="AE314" t="str">
            <v>AlSalamaHospital(TouristClubArea)</v>
          </cell>
          <cell r="AF314">
            <v>525568946</v>
          </cell>
          <cell r="AG314" t="str">
            <v>briggskabaya@gmail.com</v>
          </cell>
          <cell r="AH314" t="str">
            <v>Ghana</v>
          </cell>
          <cell r="AI314" t="str">
            <v>Non-Muslim</v>
          </cell>
        </row>
        <row r="315">
          <cell r="C315">
            <v>203965524</v>
          </cell>
          <cell r="D315" t="str">
            <v>adufbrig</v>
          </cell>
          <cell r="E315" t="str">
            <v>Bright Adu</v>
          </cell>
          <cell r="F315" t="str">
            <v>Temporary</v>
          </cell>
          <cell r="G315" t="str">
            <v>UAE</v>
          </cell>
          <cell r="H315" t="str">
            <v>AUH1</v>
          </cell>
          <cell r="I315" t="str">
            <v>FC</v>
          </cell>
          <cell r="J315">
            <v>1299</v>
          </cell>
          <cell r="K315" t="str">
            <v>Day Shift</v>
          </cell>
          <cell r="L315" t="str">
            <v>NA</v>
          </cell>
          <cell r="M315" t="str">
            <v>Friday</v>
          </cell>
          <cell r="N315" t="str">
            <v>Saturday</v>
          </cell>
          <cell r="O315" t="str">
            <v>Warehouse Associate 12M</v>
          </cell>
          <cell r="P315" t="str">
            <v>Inbound</v>
          </cell>
          <cell r="Q315" t="str">
            <v>Direct</v>
          </cell>
          <cell r="R315" t="str">
            <v>Fastlink</v>
          </cell>
          <cell r="S315" t="str">
            <v>nnahla</v>
          </cell>
          <cell r="T315" t="str">
            <v>Nahla,Fathimathul</v>
          </cell>
          <cell r="U315" t="str">
            <v>Non-Critical</v>
          </cell>
          <cell r="W315">
            <v>45544</v>
          </cell>
          <cell r="X315" t="str">
            <v>Inbound Stow</v>
          </cell>
          <cell r="Y315" t="str">
            <v>March</v>
          </cell>
          <cell r="Z315" t="str">
            <v>9 Hours</v>
          </cell>
          <cell r="AA315" t="str">
            <v>Male</v>
          </cell>
          <cell r="AB315" t="str">
            <v>XL</v>
          </cell>
          <cell r="AC315">
            <v>99</v>
          </cell>
          <cell r="AD315">
            <v>45909</v>
          </cell>
          <cell r="AE315" t="str">
            <v>ShinningTower(Khalidiyah)</v>
          </cell>
          <cell r="AF315">
            <v>553156880</v>
          </cell>
          <cell r="AG315" t="str">
            <v>jachrysolite@gmail.com</v>
          </cell>
          <cell r="AH315" t="str">
            <v>Ghana</v>
          </cell>
          <cell r="AI315" t="str">
            <v>Non-Muslim</v>
          </cell>
        </row>
        <row r="316">
          <cell r="C316">
            <v>205609884</v>
          </cell>
          <cell r="D316" t="str">
            <v>sattabob</v>
          </cell>
          <cell r="E316" t="str">
            <v>BRIGHT ATTA BOAHENE</v>
          </cell>
          <cell r="F316" t="str">
            <v>Temporary</v>
          </cell>
          <cell r="G316" t="str">
            <v>UAE</v>
          </cell>
          <cell r="H316" t="str">
            <v>AUH1</v>
          </cell>
          <cell r="I316" t="str">
            <v>FC</v>
          </cell>
          <cell r="J316">
            <v>1299</v>
          </cell>
          <cell r="K316" t="str">
            <v>Day Shift</v>
          </cell>
          <cell r="L316" t="str">
            <v>NA</v>
          </cell>
          <cell r="M316" t="str">
            <v>Sunday</v>
          </cell>
          <cell r="N316" t="str">
            <v>Monday</v>
          </cell>
          <cell r="O316" t="str">
            <v>Warehouse Associate 24M</v>
          </cell>
          <cell r="P316" t="str">
            <v>Inbound</v>
          </cell>
          <cell r="Q316" t="str">
            <v>Direct</v>
          </cell>
          <cell r="R316" t="str">
            <v>Dulsco</v>
          </cell>
          <cell r="S316" t="str">
            <v>pparsin</v>
          </cell>
          <cell r="T316" t="str">
            <v>Singh,Pardeep</v>
          </cell>
          <cell r="W316">
            <v>45845</v>
          </cell>
          <cell r="X316" t="str">
            <v>Inbound Stow</v>
          </cell>
          <cell r="Y316" t="str">
            <v>May</v>
          </cell>
          <cell r="Z316" t="str">
            <v>9 Hours</v>
          </cell>
          <cell r="AA316" t="str">
            <v>Male</v>
          </cell>
          <cell r="AB316" t="str">
            <v>NA</v>
          </cell>
          <cell r="AC316">
            <v>99</v>
          </cell>
          <cell r="AD316">
            <v>45901</v>
          </cell>
          <cell r="AE316" t="str">
            <v>Dulsco ICAD-1 Bus Stop</v>
          </cell>
          <cell r="AF316">
            <v>562157494</v>
          </cell>
          <cell r="AG316" t="str">
            <v>boahenbrighi26@gmail.com</v>
          </cell>
          <cell r="AH316" t="str">
            <v>Ghana</v>
          </cell>
          <cell r="AI316" t="str">
            <v>Non-Muslim</v>
          </cell>
        </row>
        <row r="317">
          <cell r="C317">
            <v>206006412</v>
          </cell>
          <cell r="D317" t="str">
            <v>cathprom</v>
          </cell>
          <cell r="E317" t="str">
            <v>CATHERINE PROMISE NAMale</v>
          </cell>
          <cell r="F317" t="str">
            <v>Temporary</v>
          </cell>
          <cell r="G317" t="str">
            <v>UAE</v>
          </cell>
          <cell r="H317" t="str">
            <v>AUH1</v>
          </cell>
          <cell r="I317" t="str">
            <v>FC</v>
          </cell>
          <cell r="J317">
            <v>1299</v>
          </cell>
          <cell r="K317" t="str">
            <v>Day Shift</v>
          </cell>
          <cell r="L317" t="str">
            <v>NA</v>
          </cell>
          <cell r="M317" t="str">
            <v>Thursday</v>
          </cell>
          <cell r="N317" t="str">
            <v>Friday</v>
          </cell>
          <cell r="O317" t="str">
            <v>Warehouse Associate 12M</v>
          </cell>
          <cell r="P317" t="str">
            <v>Inbound</v>
          </cell>
          <cell r="Q317" t="str">
            <v>Direct</v>
          </cell>
          <cell r="R317" t="str">
            <v>Fastlink</v>
          </cell>
          <cell r="S317" t="str">
            <v>pparsin</v>
          </cell>
          <cell r="T317" t="str">
            <v>Singh,Pardeep</v>
          </cell>
          <cell r="W317">
            <v>45915</v>
          </cell>
          <cell r="X317" t="str">
            <v>Inbound Stow</v>
          </cell>
          <cell r="Y317" t="str">
            <v>July</v>
          </cell>
          <cell r="Z317" t="str">
            <v>9 Hours</v>
          </cell>
          <cell r="AA317" t="str">
            <v>Female</v>
          </cell>
          <cell r="AB317" t="str">
            <v>NA</v>
          </cell>
          <cell r="AC317">
            <v>99</v>
          </cell>
          <cell r="AH317" t="str">
            <v>Uganda</v>
          </cell>
          <cell r="AI317" t="str">
            <v>Non-Muslim</v>
          </cell>
        </row>
        <row r="318">
          <cell r="C318">
            <v>203965495</v>
          </cell>
          <cell r="D318" t="str">
            <v>vachampa</v>
          </cell>
          <cell r="E318" t="str">
            <v>Champagne Vanessa Djaba</v>
          </cell>
          <cell r="F318" t="str">
            <v>Temporary</v>
          </cell>
          <cell r="G318" t="str">
            <v>UAE</v>
          </cell>
          <cell r="H318" t="str">
            <v>AUH1</v>
          </cell>
          <cell r="I318" t="str">
            <v>FC</v>
          </cell>
          <cell r="J318">
            <v>1299</v>
          </cell>
          <cell r="K318" t="str">
            <v>Night Shift</v>
          </cell>
          <cell r="L318" t="str">
            <v>NA</v>
          </cell>
          <cell r="M318" t="str">
            <v>Monday</v>
          </cell>
          <cell r="N318" t="str">
            <v>Tuesday</v>
          </cell>
          <cell r="O318" t="str">
            <v>Warehouse Associate 12M</v>
          </cell>
          <cell r="P318" t="str">
            <v>Inbound</v>
          </cell>
          <cell r="Q318" t="str">
            <v>Direct</v>
          </cell>
          <cell r="R318" t="str">
            <v>Fastlink</v>
          </cell>
          <cell r="S318" t="str">
            <v>pparsin</v>
          </cell>
          <cell r="T318" t="str">
            <v>Singh,Pardeep</v>
          </cell>
          <cell r="U318" t="str">
            <v>Non-Critical</v>
          </cell>
          <cell r="W318">
            <v>45544</v>
          </cell>
          <cell r="X318" t="str">
            <v>Inbound Stow</v>
          </cell>
          <cell r="Y318" t="str">
            <v>June</v>
          </cell>
          <cell r="Z318" t="str">
            <v>9 Hours</v>
          </cell>
          <cell r="AA318" t="str">
            <v>Female</v>
          </cell>
          <cell r="AB318" t="str">
            <v>L</v>
          </cell>
          <cell r="AC318">
            <v>99</v>
          </cell>
          <cell r="AD318">
            <v>45909</v>
          </cell>
          <cell r="AE318" t="str">
            <v>ShinningTower(Khalidiyah)</v>
          </cell>
          <cell r="AF318">
            <v>565847296</v>
          </cell>
          <cell r="AG318" t="str">
            <v>zainabiddrris@gmail.com</v>
          </cell>
          <cell r="AH318" t="str">
            <v>Ghana</v>
          </cell>
          <cell r="AI318" t="str">
            <v>Non-Muslim</v>
          </cell>
        </row>
        <row r="319">
          <cell r="C319">
            <v>203802274</v>
          </cell>
          <cell r="D319" t="str">
            <v>chicharf</v>
          </cell>
          <cell r="E319" t="str">
            <v>CHARLES CHIBINDI</v>
          </cell>
          <cell r="F319" t="str">
            <v>Temporary</v>
          </cell>
          <cell r="G319" t="str">
            <v>UAE</v>
          </cell>
          <cell r="H319" t="str">
            <v>AUH1</v>
          </cell>
          <cell r="I319" t="str">
            <v>FC</v>
          </cell>
          <cell r="J319">
            <v>1299</v>
          </cell>
          <cell r="K319" t="str">
            <v>Day Shift</v>
          </cell>
          <cell r="L319" t="str">
            <v>NA</v>
          </cell>
          <cell r="M319" t="str">
            <v>Sunday</v>
          </cell>
          <cell r="N319" t="str">
            <v>Monday</v>
          </cell>
          <cell r="O319" t="str">
            <v>Warehouse Associate 12M</v>
          </cell>
          <cell r="P319" t="str">
            <v>Inbound</v>
          </cell>
          <cell r="Q319" t="str">
            <v>Direct</v>
          </cell>
          <cell r="R319" t="str">
            <v>Fastlink</v>
          </cell>
          <cell r="S319" t="str">
            <v>pparsin</v>
          </cell>
          <cell r="T319" t="str">
            <v>Singh,Pardeep</v>
          </cell>
          <cell r="U319" t="str">
            <v>Non-Critical</v>
          </cell>
          <cell r="W319">
            <v>45516</v>
          </cell>
          <cell r="X319" t="str">
            <v>Inbound Stow</v>
          </cell>
          <cell r="Y319" t="str">
            <v>October</v>
          </cell>
          <cell r="Z319" t="str">
            <v>9 Hours</v>
          </cell>
          <cell r="AA319" t="str">
            <v>Male</v>
          </cell>
          <cell r="AB319" t="str">
            <v>S</v>
          </cell>
          <cell r="AC319">
            <v>99</v>
          </cell>
          <cell r="AD319">
            <v>45881</v>
          </cell>
          <cell r="AE319" t="str">
            <v>BankofBaroda(HamdanStr)</v>
          </cell>
          <cell r="AF319">
            <v>529330612</v>
          </cell>
          <cell r="AG319" t="str">
            <v>charleschibindi8@gmail.com</v>
          </cell>
          <cell r="AH319" t="str">
            <v>Zimbabwe</v>
          </cell>
          <cell r="AI319" t="str">
            <v>Non-Muslim</v>
          </cell>
        </row>
        <row r="320">
          <cell r="C320">
            <v>205506017</v>
          </cell>
          <cell r="D320" t="str">
            <v>mainaoso</v>
          </cell>
          <cell r="E320" t="str">
            <v>Charles Maina Osora</v>
          </cell>
          <cell r="F320" t="str">
            <v>Temporary</v>
          </cell>
          <cell r="G320" t="str">
            <v>UAE</v>
          </cell>
          <cell r="H320" t="str">
            <v>AUH1</v>
          </cell>
          <cell r="I320" t="str">
            <v>FC</v>
          </cell>
          <cell r="J320">
            <v>1299</v>
          </cell>
          <cell r="K320" t="str">
            <v>Day Shift</v>
          </cell>
          <cell r="L320" t="str">
            <v>NA</v>
          </cell>
          <cell r="M320" t="str">
            <v>Saturday</v>
          </cell>
          <cell r="N320" t="str">
            <v>Sunday</v>
          </cell>
          <cell r="O320" t="str">
            <v>Warehouse Associate 8W</v>
          </cell>
          <cell r="P320" t="str">
            <v>Inbound</v>
          </cell>
          <cell r="Q320" t="str">
            <v>Direct</v>
          </cell>
          <cell r="R320" t="str">
            <v>EFS</v>
          </cell>
          <cell r="S320" t="str">
            <v>pparsin</v>
          </cell>
          <cell r="T320" t="str">
            <v>Singh,Pardeep</v>
          </cell>
          <cell r="U320" t="str">
            <v>Non-Critical</v>
          </cell>
          <cell r="W320">
            <v>45831</v>
          </cell>
          <cell r="X320" t="str">
            <v>Inbound Stow</v>
          </cell>
          <cell r="Y320" t="str">
            <v>December</v>
          </cell>
          <cell r="Z320" t="str">
            <v>9 Hours</v>
          </cell>
          <cell r="AA320" t="str">
            <v>Male</v>
          </cell>
          <cell r="AB320" t="str">
            <v>L</v>
          </cell>
          <cell r="AC320">
            <v>99</v>
          </cell>
          <cell r="AD320">
            <v>45887</v>
          </cell>
          <cell r="AH320" t="str">
            <v>Kenya</v>
          </cell>
          <cell r="AI320" t="str">
            <v>Non-Muslim</v>
          </cell>
        </row>
        <row r="321">
          <cell r="C321">
            <v>205608618</v>
          </cell>
          <cell r="D321" t="str">
            <v>zchowusu</v>
          </cell>
          <cell r="E321" t="str">
            <v>CHARLES TONTO OWUSU</v>
          </cell>
          <cell r="F321" t="str">
            <v>Temporary</v>
          </cell>
          <cell r="G321" t="str">
            <v>UAE</v>
          </cell>
          <cell r="H321" t="str">
            <v>AUH1</v>
          </cell>
          <cell r="I321" t="str">
            <v>FC</v>
          </cell>
          <cell r="J321">
            <v>1299</v>
          </cell>
          <cell r="K321" t="str">
            <v>Day Shift</v>
          </cell>
          <cell r="L321" t="str">
            <v>NA</v>
          </cell>
          <cell r="M321" t="str">
            <v>Wednesday</v>
          </cell>
          <cell r="N321" t="str">
            <v>Thursday</v>
          </cell>
          <cell r="O321" t="str">
            <v>Warehouse Associate 24M</v>
          </cell>
          <cell r="P321" t="str">
            <v>Inbound</v>
          </cell>
          <cell r="Q321" t="str">
            <v>Direct</v>
          </cell>
          <cell r="R321" t="str">
            <v>Dulsco</v>
          </cell>
          <cell r="S321" t="str">
            <v>pparsin</v>
          </cell>
          <cell r="T321" t="str">
            <v>Singh,Pardeep</v>
          </cell>
          <cell r="W321">
            <v>45845</v>
          </cell>
          <cell r="X321" t="str">
            <v>Inbound Stow</v>
          </cell>
          <cell r="Y321" t="str">
            <v>February</v>
          </cell>
          <cell r="Z321" t="str">
            <v>9 Hours</v>
          </cell>
          <cell r="AA321" t="str">
            <v>Male</v>
          </cell>
          <cell r="AB321" t="str">
            <v>NA</v>
          </cell>
          <cell r="AC321">
            <v>99</v>
          </cell>
          <cell r="AD321">
            <v>45901</v>
          </cell>
          <cell r="AE321" t="str">
            <v>Dulsco ICAD-1 Bus Stop</v>
          </cell>
          <cell r="AF321">
            <v>562157503</v>
          </cell>
          <cell r="AG321" t="str">
            <v>charlestonto12@gmial.com</v>
          </cell>
          <cell r="AH321" t="str">
            <v>Ghana</v>
          </cell>
          <cell r="AI321" t="str">
            <v>Non-Muslim</v>
          </cell>
        </row>
        <row r="322">
          <cell r="C322">
            <v>203965520</v>
          </cell>
          <cell r="D322" t="str">
            <v>achungak</v>
          </cell>
          <cell r="E322" t="str">
            <v>Chelsea Achu Ngako</v>
          </cell>
          <cell r="F322" t="str">
            <v>Temporary</v>
          </cell>
          <cell r="G322" t="str">
            <v>UAE</v>
          </cell>
          <cell r="H322" t="str">
            <v>AUH1</v>
          </cell>
          <cell r="I322" t="str">
            <v>FC</v>
          </cell>
          <cell r="J322">
            <v>1299</v>
          </cell>
          <cell r="K322" t="str">
            <v>Night Shift</v>
          </cell>
          <cell r="L322" t="str">
            <v>NA</v>
          </cell>
          <cell r="M322" t="str">
            <v>Monday</v>
          </cell>
          <cell r="N322" t="str">
            <v>Tuesday</v>
          </cell>
          <cell r="O322" t="str">
            <v>Warehouse Associate 12M</v>
          </cell>
          <cell r="P322" t="str">
            <v>Inbound</v>
          </cell>
          <cell r="Q322" t="str">
            <v>Direct</v>
          </cell>
          <cell r="R322" t="str">
            <v>Fastlink</v>
          </cell>
          <cell r="S322" t="str">
            <v>pparsin</v>
          </cell>
          <cell r="T322" t="str">
            <v>Singh,Pardeep</v>
          </cell>
          <cell r="U322" t="str">
            <v>Non-Critical</v>
          </cell>
          <cell r="W322">
            <v>45544</v>
          </cell>
          <cell r="X322" t="str">
            <v>Inbound Stow</v>
          </cell>
          <cell r="Y322" t="str">
            <v>May</v>
          </cell>
          <cell r="Z322" t="str">
            <v>9 Hours</v>
          </cell>
          <cell r="AA322" t="str">
            <v>Female</v>
          </cell>
          <cell r="AB322" t="str">
            <v>NA</v>
          </cell>
          <cell r="AC322">
            <v>99</v>
          </cell>
          <cell r="AD322">
            <v>45909</v>
          </cell>
          <cell r="AE322" t="str">
            <v>ShinningTower(Khalidiyah)</v>
          </cell>
          <cell r="AF322">
            <v>565634413</v>
          </cell>
          <cell r="AG322" t="str">
            <v>ngakochelsea@yahoo.com</v>
          </cell>
          <cell r="AH322" t="str">
            <v>Cameroon</v>
          </cell>
          <cell r="AI322" t="str">
            <v>Non-Muslim</v>
          </cell>
        </row>
        <row r="323">
          <cell r="C323">
            <v>203851006</v>
          </cell>
          <cell r="D323" t="str">
            <v>chrbaid</v>
          </cell>
          <cell r="E323" t="str">
            <v>Christian Ampofo Baiden</v>
          </cell>
          <cell r="F323" t="str">
            <v>Temporary</v>
          </cell>
          <cell r="G323" t="str">
            <v>UAE</v>
          </cell>
          <cell r="H323" t="str">
            <v>AUH1</v>
          </cell>
          <cell r="I323" t="str">
            <v>FC</v>
          </cell>
          <cell r="J323">
            <v>1299</v>
          </cell>
          <cell r="K323" t="str">
            <v>Day Shift</v>
          </cell>
          <cell r="L323" t="str">
            <v>NA</v>
          </cell>
          <cell r="M323" t="str">
            <v>Sunday</v>
          </cell>
          <cell r="N323" t="str">
            <v>Monday</v>
          </cell>
          <cell r="O323" t="str">
            <v>Warehouse Associate 12M</v>
          </cell>
          <cell r="P323" t="str">
            <v>Inbound</v>
          </cell>
          <cell r="Q323" t="str">
            <v>Direct</v>
          </cell>
          <cell r="R323" t="str">
            <v>Fastlink</v>
          </cell>
          <cell r="S323" t="str">
            <v>nnahla</v>
          </cell>
          <cell r="T323" t="str">
            <v>Nahla,Fathimathul</v>
          </cell>
          <cell r="U323" t="str">
            <v>Non-Critical</v>
          </cell>
          <cell r="W323">
            <v>45524</v>
          </cell>
          <cell r="X323" t="str">
            <v>Vendor Receive</v>
          </cell>
          <cell r="Y323" t="str">
            <v>December</v>
          </cell>
          <cell r="Z323" t="str">
            <v>9 Hours</v>
          </cell>
          <cell r="AA323" t="str">
            <v>Male</v>
          </cell>
          <cell r="AB323" t="str">
            <v>NA</v>
          </cell>
          <cell r="AC323">
            <v>99</v>
          </cell>
          <cell r="AD323">
            <v>45889</v>
          </cell>
          <cell r="AE323" t="str">
            <v>Shabiya 12  Bus Stop (Near Malabar Gold And Diamond)</v>
          </cell>
          <cell r="AF323">
            <v>552966204</v>
          </cell>
          <cell r="AG323" t="str">
            <v>christianbaiden19@gmail.com</v>
          </cell>
          <cell r="AH323" t="str">
            <v>Ghana</v>
          </cell>
          <cell r="AI323" t="str">
            <v>Non-Muslim</v>
          </cell>
        </row>
        <row r="324">
          <cell r="C324">
            <v>203881601</v>
          </cell>
          <cell r="D324" t="str">
            <v>ashiegbi</v>
          </cell>
          <cell r="E324" t="str">
            <v>Clemence Ashiegbi</v>
          </cell>
          <cell r="F324" t="str">
            <v>Temporary</v>
          </cell>
          <cell r="G324" t="str">
            <v>UAE</v>
          </cell>
          <cell r="H324" t="str">
            <v>AUH1</v>
          </cell>
          <cell r="I324" t="str">
            <v>FC</v>
          </cell>
          <cell r="J324">
            <v>1299</v>
          </cell>
          <cell r="K324" t="str">
            <v>Night Shift</v>
          </cell>
          <cell r="L324" t="str">
            <v>NA</v>
          </cell>
          <cell r="M324" t="str">
            <v>Thursday</v>
          </cell>
          <cell r="N324" t="str">
            <v>Friday</v>
          </cell>
          <cell r="O324" t="str">
            <v>Warehouse Associate 12M</v>
          </cell>
          <cell r="P324" t="str">
            <v>Inbound</v>
          </cell>
          <cell r="Q324" t="str">
            <v>Direct</v>
          </cell>
          <cell r="R324" t="str">
            <v>Fastlink</v>
          </cell>
          <cell r="S324" t="str">
            <v>pparsin</v>
          </cell>
          <cell r="T324" t="str">
            <v>Singh,Pardeep</v>
          </cell>
          <cell r="U324" t="str">
            <v>Non-Critical</v>
          </cell>
          <cell r="W324">
            <v>45530</v>
          </cell>
          <cell r="X324" t="str">
            <v>Inbound Stow</v>
          </cell>
          <cell r="Y324" t="str">
            <v>May</v>
          </cell>
          <cell r="Z324" t="str">
            <v>9 Hours</v>
          </cell>
          <cell r="AA324" t="str">
            <v>Male</v>
          </cell>
          <cell r="AB324" t="str">
            <v>NA</v>
          </cell>
          <cell r="AC324">
            <v>99</v>
          </cell>
          <cell r="AD324">
            <v>45895</v>
          </cell>
          <cell r="AE324" t="str">
            <v>LifeLineHospital(ElectraStr-MuroorRd)</v>
          </cell>
          <cell r="AF324">
            <v>582364766</v>
          </cell>
          <cell r="AG324" t="str">
            <v>Clemenceashiegbi36@gmail.com</v>
          </cell>
          <cell r="AH324" t="str">
            <v>Ghana</v>
          </cell>
          <cell r="AI324" t="str">
            <v>Non-Muslim</v>
          </cell>
        </row>
        <row r="325">
          <cell r="C325">
            <v>204967143</v>
          </cell>
          <cell r="D325" t="str">
            <v>ananecle</v>
          </cell>
          <cell r="E325" t="str">
            <v>CLEMENT ANANE GEYI</v>
          </cell>
          <cell r="F325" t="str">
            <v>Temporary</v>
          </cell>
          <cell r="G325" t="str">
            <v>UAE</v>
          </cell>
          <cell r="H325" t="str">
            <v>AUH1</v>
          </cell>
          <cell r="I325" t="str">
            <v>FC</v>
          </cell>
          <cell r="J325">
            <v>1299</v>
          </cell>
          <cell r="K325" t="str">
            <v>Night Shift</v>
          </cell>
          <cell r="L325" t="str">
            <v>NA</v>
          </cell>
          <cell r="M325" t="str">
            <v>Saturday</v>
          </cell>
          <cell r="N325" t="str">
            <v>Sunday</v>
          </cell>
          <cell r="O325" t="str">
            <v>Warehouse Associate 24M</v>
          </cell>
          <cell r="P325" t="str">
            <v>Inbound</v>
          </cell>
          <cell r="Q325" t="str">
            <v>Direct</v>
          </cell>
          <cell r="R325" t="str">
            <v>Dulsco</v>
          </cell>
          <cell r="S325" t="str">
            <v>pparsin</v>
          </cell>
          <cell r="T325" t="str">
            <v>Singh,Pardeep</v>
          </cell>
          <cell r="U325" t="str">
            <v>Non-Critical</v>
          </cell>
          <cell r="W325">
            <v>45826</v>
          </cell>
          <cell r="X325" t="str">
            <v>Inbound Stow</v>
          </cell>
          <cell r="Y325" t="str">
            <v>January</v>
          </cell>
          <cell r="Z325" t="str">
            <v>9 Hours</v>
          </cell>
          <cell r="AA325" t="str">
            <v>Male</v>
          </cell>
          <cell r="AB325" t="str">
            <v>M</v>
          </cell>
          <cell r="AC325">
            <v>99</v>
          </cell>
          <cell r="AD325">
            <v>45882</v>
          </cell>
          <cell r="AE325" t="str">
            <v>Dulsco ICAD-1 Bus Stop</v>
          </cell>
          <cell r="AH325" t="str">
            <v>Ghana</v>
          </cell>
          <cell r="AI325" t="str">
            <v>Non-Muslim</v>
          </cell>
        </row>
        <row r="326">
          <cell r="C326">
            <v>206065200</v>
          </cell>
          <cell r="D326" t="str">
            <v>abiadcon</v>
          </cell>
          <cell r="E326" t="str">
            <v>Constance Abiadoo Bentum</v>
          </cell>
          <cell r="F326" t="str">
            <v>Temporary</v>
          </cell>
          <cell r="G326" t="str">
            <v>UAE</v>
          </cell>
          <cell r="H326" t="str">
            <v>AUH1</v>
          </cell>
          <cell r="I326" t="str">
            <v>FC</v>
          </cell>
          <cell r="J326">
            <v>1299</v>
          </cell>
          <cell r="K326" t="str">
            <v>Day Shift</v>
          </cell>
          <cell r="L326" t="str">
            <v>NA</v>
          </cell>
          <cell r="M326" t="str">
            <v>Sunday</v>
          </cell>
          <cell r="N326" t="str">
            <v>Monday</v>
          </cell>
          <cell r="O326" t="str">
            <v>Warehouse Associate 12M</v>
          </cell>
          <cell r="P326" t="str">
            <v>Inbound</v>
          </cell>
          <cell r="Q326" t="str">
            <v>Direct</v>
          </cell>
          <cell r="R326" t="str">
            <v>Fastlink</v>
          </cell>
          <cell r="S326" t="str">
            <v>nnahla</v>
          </cell>
          <cell r="T326" t="str">
            <v>Nahla,Fathimathul</v>
          </cell>
          <cell r="U326" t="str">
            <v>Non-Critical</v>
          </cell>
          <cell r="W326">
            <v>45922</v>
          </cell>
          <cell r="X326" t="str">
            <v>Vendor Receive</v>
          </cell>
          <cell r="Y326" t="str">
            <v>July</v>
          </cell>
          <cell r="Z326" t="str">
            <v>9 Hours</v>
          </cell>
          <cell r="AA326" t="str">
            <v>Female</v>
          </cell>
          <cell r="AB326" t="str">
            <v>NA</v>
          </cell>
          <cell r="AC326">
            <v>99</v>
          </cell>
          <cell r="AD326">
            <v>45983</v>
          </cell>
          <cell r="AE326" t="str">
            <v>LifeLineHospital(ElectraStr-MuroorRd)</v>
          </cell>
          <cell r="AH326" t="str">
            <v>Ghana</v>
          </cell>
          <cell r="AI326" t="str">
            <v>Non-Muslim</v>
          </cell>
        </row>
        <row r="327">
          <cell r="C327">
            <v>205495596</v>
          </cell>
          <cell r="D327" t="str">
            <v>cokipchu</v>
          </cell>
          <cell r="E327" t="str">
            <v>Cosmas Kipchumba</v>
          </cell>
          <cell r="F327" t="str">
            <v>Temporary</v>
          </cell>
          <cell r="G327" t="str">
            <v>UAE</v>
          </cell>
          <cell r="H327" t="str">
            <v>AUH1</v>
          </cell>
          <cell r="I327" t="str">
            <v>FC</v>
          </cell>
          <cell r="J327">
            <v>1299</v>
          </cell>
          <cell r="K327" t="str">
            <v>Day Shift</v>
          </cell>
          <cell r="L327" t="str">
            <v>NA</v>
          </cell>
          <cell r="M327" t="str">
            <v>Monday</v>
          </cell>
          <cell r="N327" t="str">
            <v>Tuesday</v>
          </cell>
          <cell r="O327" t="str">
            <v>Warehouse Associate 8W</v>
          </cell>
          <cell r="P327" t="str">
            <v>Inbound</v>
          </cell>
          <cell r="Q327" t="str">
            <v>Direct</v>
          </cell>
          <cell r="R327" t="str">
            <v>EFS</v>
          </cell>
          <cell r="S327" t="str">
            <v>pparsin</v>
          </cell>
          <cell r="T327" t="str">
            <v>Singh,Pardeep</v>
          </cell>
          <cell r="U327" t="str">
            <v>Non-Critical</v>
          </cell>
          <cell r="W327">
            <v>45831</v>
          </cell>
          <cell r="X327" t="str">
            <v>Inbound Stow</v>
          </cell>
          <cell r="Y327" t="str">
            <v>January</v>
          </cell>
          <cell r="Z327" t="str">
            <v>9 Hours</v>
          </cell>
          <cell r="AA327" t="str">
            <v>Male</v>
          </cell>
          <cell r="AB327" t="str">
            <v>L</v>
          </cell>
          <cell r="AC327">
            <v>99</v>
          </cell>
          <cell r="AD327">
            <v>45887</v>
          </cell>
          <cell r="AH327" t="str">
            <v>Kenya</v>
          </cell>
          <cell r="AI327" t="str">
            <v>Non-Muslim</v>
          </cell>
        </row>
        <row r="328">
          <cell r="C328">
            <v>204246157</v>
          </cell>
          <cell r="D328" t="str">
            <v>dhobhada</v>
          </cell>
          <cell r="E328" t="str">
            <v>Dadirai Dhobha</v>
          </cell>
          <cell r="F328" t="str">
            <v>Temporary</v>
          </cell>
          <cell r="G328" t="str">
            <v>UAE</v>
          </cell>
          <cell r="H328" t="str">
            <v>AUH1</v>
          </cell>
          <cell r="I328" t="str">
            <v>FC</v>
          </cell>
          <cell r="J328">
            <v>1299</v>
          </cell>
          <cell r="K328" t="str">
            <v>Night Shift</v>
          </cell>
          <cell r="L328" t="str">
            <v>NA</v>
          </cell>
          <cell r="M328" t="str">
            <v>Monday</v>
          </cell>
          <cell r="N328" t="str">
            <v>Tuesday</v>
          </cell>
          <cell r="O328" t="str">
            <v>Warehouse Associate 24M</v>
          </cell>
          <cell r="P328" t="str">
            <v>Inbound</v>
          </cell>
          <cell r="Q328" t="str">
            <v>Direct</v>
          </cell>
          <cell r="R328" t="str">
            <v>Quesscorp</v>
          </cell>
          <cell r="S328" t="str">
            <v>pparsin</v>
          </cell>
          <cell r="T328" t="str">
            <v>Singh,Pardeep</v>
          </cell>
          <cell r="U328" t="str">
            <v>Non-Critical</v>
          </cell>
          <cell r="W328">
            <v>45579</v>
          </cell>
          <cell r="X328" t="str">
            <v>Inbound Stow</v>
          </cell>
          <cell r="Y328" t="str">
            <v>June</v>
          </cell>
          <cell r="Z328" t="str">
            <v>9 Hours</v>
          </cell>
          <cell r="AA328" t="str">
            <v>Female</v>
          </cell>
          <cell r="AB328" t="str">
            <v>2XL</v>
          </cell>
          <cell r="AC328">
            <v>99</v>
          </cell>
          <cell r="AD328">
            <v>46309</v>
          </cell>
          <cell r="AE328" t="str">
            <v>LifeLineHospital(ElectraStr-MuroorRd)</v>
          </cell>
          <cell r="AF328">
            <v>582466599</v>
          </cell>
          <cell r="AG328" t="str">
            <v>dhobhadadirai@gmail.com</v>
          </cell>
          <cell r="AH328" t="str">
            <v>Zimbabwe</v>
          </cell>
          <cell r="AI328" t="str">
            <v>Non-Muslim</v>
          </cell>
        </row>
        <row r="329">
          <cell r="C329">
            <v>204868859</v>
          </cell>
          <cell r="D329" t="str">
            <v>ridadzid</v>
          </cell>
          <cell r="E329" t="str">
            <v>Dadzie,Richard</v>
          </cell>
          <cell r="F329" t="str">
            <v>Temporary</v>
          </cell>
          <cell r="G329" t="str">
            <v>UAE</v>
          </cell>
          <cell r="H329" t="str">
            <v>AUH1</v>
          </cell>
          <cell r="I329" t="str">
            <v>FC</v>
          </cell>
          <cell r="J329">
            <v>1299</v>
          </cell>
          <cell r="K329" t="str">
            <v>Night Shift</v>
          </cell>
          <cell r="L329" t="str">
            <v>NA</v>
          </cell>
          <cell r="M329" t="str">
            <v>Monday</v>
          </cell>
          <cell r="N329" t="str">
            <v>Tuesday</v>
          </cell>
          <cell r="O329" t="str">
            <v>Warehouse Associate 24M</v>
          </cell>
          <cell r="P329" t="str">
            <v>Inbound</v>
          </cell>
          <cell r="Q329" t="str">
            <v>Direct</v>
          </cell>
          <cell r="R329" t="str">
            <v>Quesscorp</v>
          </cell>
          <cell r="S329" t="str">
            <v>vkkatyal</v>
          </cell>
          <cell r="T329" t="str">
            <v>Katyal,Varun</v>
          </cell>
          <cell r="U329" t="str">
            <v>Non-Critical</v>
          </cell>
          <cell r="W329">
            <v>45691</v>
          </cell>
          <cell r="X329" t="str">
            <v>Inbound Stow</v>
          </cell>
          <cell r="Y329" t="str">
            <v>February</v>
          </cell>
          <cell r="Z329" t="str">
            <v>9 Hours</v>
          </cell>
          <cell r="AA329" t="str">
            <v>Male</v>
          </cell>
          <cell r="AB329" t="str">
            <v>L</v>
          </cell>
          <cell r="AC329">
            <v>99</v>
          </cell>
          <cell r="AD329">
            <v>45747</v>
          </cell>
          <cell r="AE329" t="str">
            <v>AlSalamaHospital(TouristClubArea)</v>
          </cell>
          <cell r="AF329" t="str">
            <v>055 2991762</v>
          </cell>
          <cell r="AG329" t="str">
            <v>fhreshehlement100@gmail.com</v>
          </cell>
          <cell r="AH329" t="str">
            <v>Ghana</v>
          </cell>
          <cell r="AI329" t="str">
            <v>Non-Muslim</v>
          </cell>
        </row>
        <row r="330">
          <cell r="C330">
            <v>204872907</v>
          </cell>
          <cell r="D330" t="str">
            <v>danabuak</v>
          </cell>
          <cell r="E330" t="str">
            <v>Daniel Abu Akparibo</v>
          </cell>
          <cell r="F330" t="str">
            <v>Temporary</v>
          </cell>
          <cell r="G330" t="str">
            <v>UAE</v>
          </cell>
          <cell r="H330" t="str">
            <v>AUH1</v>
          </cell>
          <cell r="I330" t="str">
            <v>FC</v>
          </cell>
          <cell r="J330">
            <v>1299</v>
          </cell>
          <cell r="K330" t="str">
            <v>Night Shift</v>
          </cell>
          <cell r="L330" t="str">
            <v>NA</v>
          </cell>
          <cell r="M330" t="str">
            <v>Tuesday</v>
          </cell>
          <cell r="N330" t="str">
            <v>Wednesday</v>
          </cell>
          <cell r="O330" t="str">
            <v>Warehouse Associate 24M</v>
          </cell>
          <cell r="P330" t="str">
            <v>Inbound</v>
          </cell>
          <cell r="Q330" t="str">
            <v>Direct</v>
          </cell>
          <cell r="R330" t="str">
            <v>Dulsco</v>
          </cell>
          <cell r="S330" t="str">
            <v>pparsin</v>
          </cell>
          <cell r="T330" t="str">
            <v>Singh,Pardeep</v>
          </cell>
          <cell r="U330" t="str">
            <v>Non-Critical</v>
          </cell>
          <cell r="W330">
            <v>45826</v>
          </cell>
          <cell r="X330" t="str">
            <v>Inbound Stow</v>
          </cell>
          <cell r="Y330" t="str">
            <v>September</v>
          </cell>
          <cell r="Z330" t="str">
            <v>9 Hours</v>
          </cell>
          <cell r="AA330" t="str">
            <v>Male</v>
          </cell>
          <cell r="AB330" t="str">
            <v>M</v>
          </cell>
          <cell r="AC330">
            <v>99</v>
          </cell>
          <cell r="AD330">
            <v>45882</v>
          </cell>
          <cell r="AE330" t="str">
            <v>Dulsco ICAD-1 Bus Stop</v>
          </cell>
          <cell r="AH330" t="str">
            <v>Ghana</v>
          </cell>
          <cell r="AI330" t="str">
            <v>Non-Muslim</v>
          </cell>
        </row>
        <row r="331">
          <cell r="C331">
            <v>206065195</v>
          </cell>
          <cell r="D331" t="str">
            <v>dangbaso</v>
          </cell>
          <cell r="E331" t="str">
            <v>Daniel Basonege</v>
          </cell>
          <cell r="F331" t="str">
            <v>Temporary</v>
          </cell>
          <cell r="G331" t="str">
            <v>UAE</v>
          </cell>
          <cell r="H331" t="str">
            <v>AUH1</v>
          </cell>
          <cell r="I331" t="str">
            <v>FC</v>
          </cell>
          <cell r="J331">
            <v>1299</v>
          </cell>
          <cell r="K331" t="str">
            <v>Day Shift</v>
          </cell>
          <cell r="L331" t="str">
            <v>NA</v>
          </cell>
          <cell r="M331" t="str">
            <v>Sunday</v>
          </cell>
          <cell r="N331" t="str">
            <v>Monday</v>
          </cell>
          <cell r="O331" t="str">
            <v>Warehouse Associate 12M</v>
          </cell>
          <cell r="P331" t="str">
            <v>Inbound</v>
          </cell>
          <cell r="Q331" t="str">
            <v>Direct</v>
          </cell>
          <cell r="R331" t="str">
            <v>Fastlink</v>
          </cell>
          <cell r="S331" t="str">
            <v>nnahla</v>
          </cell>
          <cell r="T331" t="str">
            <v>Nahla,Fathimathul</v>
          </cell>
          <cell r="U331" t="str">
            <v>Non-Critical</v>
          </cell>
          <cell r="W331">
            <v>45922</v>
          </cell>
          <cell r="X331" t="str">
            <v>Vendor Receive</v>
          </cell>
          <cell r="Y331" t="str">
            <v>June</v>
          </cell>
          <cell r="Z331" t="str">
            <v>9 Hours</v>
          </cell>
          <cell r="AA331" t="str">
            <v>Male</v>
          </cell>
          <cell r="AB331" t="str">
            <v>XL</v>
          </cell>
          <cell r="AC331">
            <v>99</v>
          </cell>
          <cell r="AD331">
            <v>45983</v>
          </cell>
          <cell r="AE331" t="str">
            <v>Shabiya 12  Bus Stop (Near Malabar Gold And Diamond)</v>
          </cell>
          <cell r="AH331" t="str">
            <v>Ghana</v>
          </cell>
          <cell r="AI331" t="str">
            <v>Non-Muslim</v>
          </cell>
        </row>
        <row r="332">
          <cell r="C332">
            <v>203468317</v>
          </cell>
          <cell r="D332" t="str">
            <v>pdavadom</v>
          </cell>
          <cell r="E332" t="str">
            <v>David Benjamin Adom</v>
          </cell>
          <cell r="F332" t="str">
            <v>Temporary</v>
          </cell>
          <cell r="G332" t="str">
            <v>UAE</v>
          </cell>
          <cell r="H332" t="str">
            <v>AUH1</v>
          </cell>
          <cell r="I332" t="str">
            <v>FC</v>
          </cell>
          <cell r="J332">
            <v>1299</v>
          </cell>
          <cell r="K332" t="str">
            <v>Day Shift</v>
          </cell>
          <cell r="L332" t="str">
            <v>NA</v>
          </cell>
          <cell r="M332" t="str">
            <v>Tuesday</v>
          </cell>
          <cell r="N332" t="str">
            <v>Wednesday</v>
          </cell>
          <cell r="O332" t="str">
            <v>Warehouse Associate 12M</v>
          </cell>
          <cell r="P332" t="str">
            <v>Inbound</v>
          </cell>
          <cell r="Q332" t="str">
            <v>Direct</v>
          </cell>
          <cell r="R332" t="str">
            <v>Fastlink</v>
          </cell>
          <cell r="S332" t="str">
            <v>nnahla</v>
          </cell>
          <cell r="T332" t="str">
            <v>Nahla,Fathimathul</v>
          </cell>
          <cell r="U332" t="str">
            <v>Critical</v>
          </cell>
          <cell r="W332">
            <v>45456</v>
          </cell>
          <cell r="X332" t="str">
            <v>IB Problem Solve</v>
          </cell>
          <cell r="Y332" t="str">
            <v>July</v>
          </cell>
          <cell r="Z332" t="str">
            <v>9 Hours</v>
          </cell>
          <cell r="AA332" t="str">
            <v>Male</v>
          </cell>
          <cell r="AB332" t="str">
            <v>L</v>
          </cell>
          <cell r="AC332">
            <v>99</v>
          </cell>
          <cell r="AD332">
            <v>45821</v>
          </cell>
          <cell r="AE332" t="str">
            <v>AlSalamaHospital(TouristClubArea)</v>
          </cell>
          <cell r="AF332">
            <v>558371614</v>
          </cell>
          <cell r="AG332" t="str">
            <v>bugapounds2@gmail.com</v>
          </cell>
          <cell r="AH332" t="str">
            <v>Ghana</v>
          </cell>
          <cell r="AI332" t="str">
            <v>Non-Muslim</v>
          </cell>
        </row>
        <row r="333">
          <cell r="C333">
            <v>205671334</v>
          </cell>
          <cell r="D333" t="str">
            <v>denjeria</v>
          </cell>
          <cell r="E333" t="str">
            <v>Denin Jeril</v>
          </cell>
          <cell r="F333" t="str">
            <v>Regular</v>
          </cell>
          <cell r="G333" t="str">
            <v>UAE</v>
          </cell>
          <cell r="H333" t="str">
            <v>AUH1</v>
          </cell>
          <cell r="I333" t="str">
            <v>FC</v>
          </cell>
          <cell r="J333">
            <v>1299</v>
          </cell>
          <cell r="K333" t="str">
            <v>Day Shift</v>
          </cell>
          <cell r="L333" t="str">
            <v>NA</v>
          </cell>
          <cell r="M333" t="str">
            <v>Sunday</v>
          </cell>
          <cell r="N333" t="str">
            <v>Monday</v>
          </cell>
          <cell r="O333" t="str">
            <v>FC Associate III</v>
          </cell>
          <cell r="P333" t="str">
            <v>Inbound</v>
          </cell>
          <cell r="Q333" t="str">
            <v>Direct</v>
          </cell>
          <cell r="R333" t="str">
            <v>Blue Badge</v>
          </cell>
          <cell r="S333" t="str">
            <v>vkkatyal</v>
          </cell>
          <cell r="T333" t="str">
            <v>Katyal,Varun</v>
          </cell>
          <cell r="U333" t="str">
            <v>Critical</v>
          </cell>
          <cell r="W333">
            <v>46062</v>
          </cell>
          <cell r="X333" t="str">
            <v>IB Lead/PA</v>
          </cell>
          <cell r="Z333" t="str">
            <v>9 Hours</v>
          </cell>
          <cell r="AA333" t="str">
            <v>Male</v>
          </cell>
          <cell r="AC333">
            <v>3</v>
          </cell>
          <cell r="AI333" t="e">
            <v>#N/A</v>
          </cell>
        </row>
        <row r="334">
          <cell r="C334">
            <v>203851004</v>
          </cell>
          <cell r="D334" t="str">
            <v>denniaap</v>
          </cell>
          <cell r="E334" t="str">
            <v>Dennis Kwabena Appau</v>
          </cell>
          <cell r="F334" t="str">
            <v>Temporary</v>
          </cell>
          <cell r="G334" t="str">
            <v>UAE</v>
          </cell>
          <cell r="H334" t="str">
            <v>AUH1</v>
          </cell>
          <cell r="I334" t="str">
            <v>FC</v>
          </cell>
          <cell r="J334">
            <v>1299</v>
          </cell>
          <cell r="K334" t="str">
            <v>Night Shift</v>
          </cell>
          <cell r="L334" t="str">
            <v>NA</v>
          </cell>
          <cell r="M334" t="str">
            <v>Tuesday</v>
          </cell>
          <cell r="N334" t="str">
            <v>Wednesday</v>
          </cell>
          <cell r="O334" t="str">
            <v>Warehouse Associate 12M</v>
          </cell>
          <cell r="P334" t="str">
            <v>Inbound</v>
          </cell>
          <cell r="Q334" t="str">
            <v>Direct</v>
          </cell>
          <cell r="R334" t="str">
            <v>Fastlink</v>
          </cell>
          <cell r="S334" t="str">
            <v>nnahla</v>
          </cell>
          <cell r="T334" t="str">
            <v>Nahla,Fathimathul</v>
          </cell>
          <cell r="U334" t="str">
            <v>Non-Critical</v>
          </cell>
          <cell r="W334">
            <v>45524</v>
          </cell>
          <cell r="X334" t="str">
            <v>Vendor Receive</v>
          </cell>
          <cell r="Y334" t="str">
            <v>March</v>
          </cell>
          <cell r="Z334" t="str">
            <v>9 Hours</v>
          </cell>
          <cell r="AA334" t="str">
            <v>Male</v>
          </cell>
          <cell r="AB334" t="str">
            <v>NA</v>
          </cell>
          <cell r="AC334">
            <v>99</v>
          </cell>
          <cell r="AD334">
            <v>45889</v>
          </cell>
          <cell r="AE334" t="str">
            <v>AlSalamaHospital(TouristClubArea)</v>
          </cell>
          <cell r="AF334">
            <v>502398386</v>
          </cell>
          <cell r="AG334" t="str">
            <v>appaudnns@gmail.com</v>
          </cell>
          <cell r="AH334" t="str">
            <v>Ghana</v>
          </cell>
          <cell r="AI334" t="str">
            <v>Non-Muslim</v>
          </cell>
        </row>
        <row r="335">
          <cell r="C335">
            <v>203736252</v>
          </cell>
          <cell r="D335" t="str">
            <v>mukaderi</v>
          </cell>
          <cell r="E335" t="str">
            <v>DERICK MUKAMA</v>
          </cell>
          <cell r="F335" t="str">
            <v>Temporary</v>
          </cell>
          <cell r="G335" t="str">
            <v>UAE</v>
          </cell>
          <cell r="H335" t="str">
            <v>AUH1</v>
          </cell>
          <cell r="I335" t="str">
            <v>FC</v>
          </cell>
          <cell r="J335">
            <v>1299</v>
          </cell>
          <cell r="K335" t="str">
            <v>Night Shift</v>
          </cell>
          <cell r="L335" t="str">
            <v>NA</v>
          </cell>
          <cell r="M335" t="str">
            <v>Monday</v>
          </cell>
          <cell r="N335" t="str">
            <v>Tuesday</v>
          </cell>
          <cell r="O335" t="str">
            <v>Warehouse Associate 24M</v>
          </cell>
          <cell r="P335" t="str">
            <v>Inbound</v>
          </cell>
          <cell r="Q335" t="str">
            <v>Direct</v>
          </cell>
          <cell r="R335" t="str">
            <v>Dulsco</v>
          </cell>
          <cell r="S335" t="str">
            <v>pparsin</v>
          </cell>
          <cell r="T335" t="str">
            <v>Singh,Pardeep</v>
          </cell>
          <cell r="U335" t="str">
            <v>Non-Critical</v>
          </cell>
          <cell r="W335">
            <v>45502</v>
          </cell>
          <cell r="X335" t="str">
            <v>Inbound Stow</v>
          </cell>
          <cell r="Y335" t="str">
            <v>June</v>
          </cell>
          <cell r="Z335" t="str">
            <v>9 Hours</v>
          </cell>
          <cell r="AA335" t="str">
            <v>Male</v>
          </cell>
          <cell r="AB335" t="str">
            <v>L</v>
          </cell>
          <cell r="AC335">
            <v>99</v>
          </cell>
          <cell r="AD335">
            <v>45558</v>
          </cell>
          <cell r="AE335" t="str">
            <v>Dulsco ICAD-1 Bus Stop</v>
          </cell>
          <cell r="AF335">
            <v>554564784</v>
          </cell>
          <cell r="AG335" t="str">
            <v>rickiedonor@gmail.com</v>
          </cell>
          <cell r="AH335" t="str">
            <v>Uganda</v>
          </cell>
          <cell r="AI335" t="str">
            <v>Non-Muslim</v>
          </cell>
        </row>
        <row r="336">
          <cell r="C336">
            <v>204246170</v>
          </cell>
          <cell r="D336" t="str">
            <v>inkooder</v>
          </cell>
          <cell r="E336" t="str">
            <v>Derrick Inkoom</v>
          </cell>
          <cell r="F336" t="str">
            <v>Temporary</v>
          </cell>
          <cell r="G336" t="str">
            <v>UAE</v>
          </cell>
          <cell r="H336" t="str">
            <v>AUH1</v>
          </cell>
          <cell r="I336" t="str">
            <v>FC</v>
          </cell>
          <cell r="J336">
            <v>1299</v>
          </cell>
          <cell r="K336" t="str">
            <v>Night Shift</v>
          </cell>
          <cell r="L336" t="str">
            <v>NA</v>
          </cell>
          <cell r="M336" t="str">
            <v>Wednesday</v>
          </cell>
          <cell r="N336" t="str">
            <v>Thursday</v>
          </cell>
          <cell r="O336" t="str">
            <v>Warehouse Associate 24M</v>
          </cell>
          <cell r="P336" t="str">
            <v>Inbound</v>
          </cell>
          <cell r="Q336" t="str">
            <v>Direct</v>
          </cell>
          <cell r="R336" t="str">
            <v>Quesscorp</v>
          </cell>
          <cell r="S336" t="str">
            <v>pparsin</v>
          </cell>
          <cell r="T336" t="str">
            <v>Singh,Pardeep</v>
          </cell>
          <cell r="U336" t="str">
            <v>Non-Critical</v>
          </cell>
          <cell r="W336">
            <v>45579</v>
          </cell>
          <cell r="X336" t="str">
            <v>Inbound Stow</v>
          </cell>
          <cell r="Y336" t="str">
            <v>September</v>
          </cell>
          <cell r="Z336" t="str">
            <v>9 Hours</v>
          </cell>
          <cell r="AA336" t="str">
            <v>Male</v>
          </cell>
          <cell r="AB336" t="str">
            <v>L</v>
          </cell>
          <cell r="AC336">
            <v>99</v>
          </cell>
          <cell r="AD336">
            <v>46309</v>
          </cell>
          <cell r="AE336" t="str">
            <v>ShinningTower(Khalidiyah)</v>
          </cell>
          <cell r="AF336">
            <v>557805013</v>
          </cell>
          <cell r="AG336" t="str">
            <v>derkoom213@gmail.com</v>
          </cell>
          <cell r="AH336" t="str">
            <v>Ghana</v>
          </cell>
          <cell r="AI336" t="str">
            <v>Non-Muslim</v>
          </cell>
        </row>
        <row r="337">
          <cell r="C337">
            <v>204246161</v>
          </cell>
          <cell r="D337" t="str">
            <v>diclklin</v>
          </cell>
          <cell r="E337" t="str">
            <v>Dickson Kojo Klinogo</v>
          </cell>
          <cell r="F337" t="str">
            <v>Temporary</v>
          </cell>
          <cell r="G337" t="str">
            <v>UAE</v>
          </cell>
          <cell r="H337" t="str">
            <v>AUH3</v>
          </cell>
          <cell r="I337" t="str">
            <v>SC</v>
          </cell>
          <cell r="J337">
            <v>1299</v>
          </cell>
          <cell r="K337" t="str">
            <v>Day Shift</v>
          </cell>
          <cell r="L337" t="str">
            <v>NA</v>
          </cell>
          <cell r="M337" t="str">
            <v>Thursday</v>
          </cell>
          <cell r="N337" t="str">
            <v>Friday</v>
          </cell>
          <cell r="O337" t="str">
            <v>Warehouse Associate 24M</v>
          </cell>
          <cell r="P337" t="str">
            <v>Warehouse Deals</v>
          </cell>
          <cell r="Q337" t="str">
            <v>Direct</v>
          </cell>
          <cell r="R337" t="str">
            <v>Quesscorp</v>
          </cell>
          <cell r="S337" t="str">
            <v>gylrdg</v>
          </cell>
          <cell r="T337" t="str">
            <v>De Guzman,Gaylord Baliwag</v>
          </cell>
          <cell r="U337" t="str">
            <v>Non-Critical</v>
          </cell>
          <cell r="W337">
            <v>45579</v>
          </cell>
          <cell r="X337" t="str">
            <v>Warehouse Deals</v>
          </cell>
          <cell r="Y337" t="str">
            <v>July</v>
          </cell>
          <cell r="Z337" t="str">
            <v>9 Hours</v>
          </cell>
          <cell r="AA337" t="str">
            <v>Male</v>
          </cell>
          <cell r="AB337" t="str">
            <v>XL</v>
          </cell>
          <cell r="AC337">
            <v>99</v>
          </cell>
          <cell r="AD337">
            <v>46309</v>
          </cell>
          <cell r="AE337" t="str">
            <v>ShinningTower(Khalidiyah)</v>
          </cell>
          <cell r="AF337">
            <v>526657412</v>
          </cell>
          <cell r="AG337" t="str">
            <v>dicksonklinogo@gmail.com</v>
          </cell>
          <cell r="AH337" t="str">
            <v>Ghana</v>
          </cell>
          <cell r="AI337" t="str">
            <v>Non-Muslim</v>
          </cell>
        </row>
        <row r="338">
          <cell r="C338">
            <v>102582327</v>
          </cell>
          <cell r="D338" t="str">
            <v>dimohanr</v>
          </cell>
          <cell r="E338" t="str">
            <v>DineshKumar Mohanraj</v>
          </cell>
          <cell r="F338" t="str">
            <v>Regular</v>
          </cell>
          <cell r="G338" t="str">
            <v>UAE</v>
          </cell>
          <cell r="H338" t="str">
            <v>AUH1</v>
          </cell>
          <cell r="I338" t="str">
            <v>FC</v>
          </cell>
          <cell r="J338">
            <v>1299</v>
          </cell>
          <cell r="K338" t="str">
            <v>Night Shift</v>
          </cell>
          <cell r="L338" t="str">
            <v>NA</v>
          </cell>
          <cell r="M338" t="str">
            <v>Sunday</v>
          </cell>
          <cell r="N338" t="str">
            <v>Monday</v>
          </cell>
          <cell r="O338" t="str">
            <v>FC Associate III</v>
          </cell>
          <cell r="P338" t="str">
            <v>Inbound</v>
          </cell>
          <cell r="Q338" t="str">
            <v>Direct</v>
          </cell>
          <cell r="R338" t="str">
            <v>Blue Badge</v>
          </cell>
          <cell r="S338" t="str">
            <v>pparsin</v>
          </cell>
          <cell r="T338" t="str">
            <v>Singh,Pardeep</v>
          </cell>
          <cell r="U338" t="str">
            <v>Critical</v>
          </cell>
          <cell r="W338">
            <v>42960</v>
          </cell>
          <cell r="X338" t="str">
            <v>IB Lead/PA</v>
          </cell>
          <cell r="Y338" t="str">
            <v>July</v>
          </cell>
          <cell r="Z338" t="str">
            <v>9 Hours</v>
          </cell>
          <cell r="AA338" t="str">
            <v>Male</v>
          </cell>
          <cell r="AB338" t="str">
            <v>L</v>
          </cell>
          <cell r="AC338">
            <v>3</v>
          </cell>
          <cell r="AE338" t="str">
            <v>Shabiya 12  Bus Stop (Near Malabar Gold And Diamond)</v>
          </cell>
          <cell r="AF338">
            <v>0</v>
          </cell>
          <cell r="AG338" t="e">
            <v>#N/A</v>
          </cell>
          <cell r="AH338" t="str">
            <v>India</v>
          </cell>
          <cell r="AI338" t="str">
            <v>Non-Muslim</v>
          </cell>
        </row>
        <row r="339">
          <cell r="C339">
            <v>203555714</v>
          </cell>
          <cell r="D339" t="str">
            <v>tsadorca</v>
          </cell>
          <cell r="E339" t="str">
            <v>Dorcas Sakyiamah</v>
          </cell>
          <cell r="F339" t="str">
            <v>Temporary</v>
          </cell>
          <cell r="G339" t="str">
            <v>UAE</v>
          </cell>
          <cell r="H339" t="str">
            <v>AUH1</v>
          </cell>
          <cell r="I339" t="str">
            <v>FC</v>
          </cell>
          <cell r="J339">
            <v>1299</v>
          </cell>
          <cell r="K339" t="str">
            <v>Night Shift</v>
          </cell>
          <cell r="L339" t="str">
            <v>NA</v>
          </cell>
          <cell r="M339" t="str">
            <v>Wednesday</v>
          </cell>
          <cell r="N339" t="str">
            <v>Thursday</v>
          </cell>
          <cell r="O339" t="str">
            <v>Warehouse Associate 12M</v>
          </cell>
          <cell r="P339" t="str">
            <v>Inbound</v>
          </cell>
          <cell r="Q339" t="str">
            <v>Direct</v>
          </cell>
          <cell r="R339" t="str">
            <v>Fastlink</v>
          </cell>
          <cell r="S339" t="str">
            <v>nnahla</v>
          </cell>
          <cell r="T339" t="str">
            <v>Nahla,Fathimathul</v>
          </cell>
          <cell r="U339" t="str">
            <v>Non-Critical</v>
          </cell>
          <cell r="W339">
            <v>45470</v>
          </cell>
          <cell r="X339" t="str">
            <v>Vendor Receive</v>
          </cell>
          <cell r="Y339" t="str">
            <v>July</v>
          </cell>
          <cell r="Z339" t="str">
            <v>9 Hours</v>
          </cell>
          <cell r="AA339" t="str">
            <v>Female</v>
          </cell>
          <cell r="AB339" t="str">
            <v>NA</v>
          </cell>
          <cell r="AC339">
            <v>99</v>
          </cell>
          <cell r="AD339">
            <v>45835</v>
          </cell>
          <cell r="AE339" t="str">
            <v>AbuDhabiCentralBusStation(oppositeGrandMillenniumHotel&amp;InfrontofBankofAfrica)</v>
          </cell>
          <cell r="AF339">
            <v>568905348</v>
          </cell>
          <cell r="AG339" t="str">
            <v>dorcas199007@gmail.com</v>
          </cell>
          <cell r="AH339" t="str">
            <v>Ghana</v>
          </cell>
          <cell r="AI339" t="str">
            <v>Non-Muslim</v>
          </cell>
        </row>
        <row r="340">
          <cell r="C340">
            <v>203468318</v>
          </cell>
          <cell r="D340" t="str">
            <v>dorasare</v>
          </cell>
          <cell r="E340" t="str">
            <v>Dorothy Asare</v>
          </cell>
          <cell r="F340" t="str">
            <v>Temporary</v>
          </cell>
          <cell r="G340" t="str">
            <v>UAE</v>
          </cell>
          <cell r="H340" t="str">
            <v>AUH1</v>
          </cell>
          <cell r="I340" t="str">
            <v>FC</v>
          </cell>
          <cell r="J340">
            <v>1299</v>
          </cell>
          <cell r="K340" t="str">
            <v>Day Shift</v>
          </cell>
          <cell r="L340" t="str">
            <v>NA</v>
          </cell>
          <cell r="M340" t="str">
            <v>Thursday</v>
          </cell>
          <cell r="N340" t="str">
            <v>Friday</v>
          </cell>
          <cell r="O340" t="str">
            <v>Warehouse Associate 12M</v>
          </cell>
          <cell r="P340" t="str">
            <v>Inbound</v>
          </cell>
          <cell r="Q340" t="str">
            <v>Direct</v>
          </cell>
          <cell r="R340" t="str">
            <v>Fastlink</v>
          </cell>
          <cell r="S340" t="str">
            <v>nnahla</v>
          </cell>
          <cell r="T340" t="str">
            <v>Nahla,Fathimathul</v>
          </cell>
          <cell r="U340" t="str">
            <v>Critical</v>
          </cell>
          <cell r="W340">
            <v>45456</v>
          </cell>
          <cell r="X340" t="str">
            <v>IB Problem Solve</v>
          </cell>
          <cell r="Y340" t="str">
            <v>April</v>
          </cell>
          <cell r="Z340" t="str">
            <v>9 Hours</v>
          </cell>
          <cell r="AA340" t="str">
            <v>Female</v>
          </cell>
          <cell r="AB340" t="str">
            <v>M</v>
          </cell>
          <cell r="AC340">
            <v>99</v>
          </cell>
          <cell r="AD340">
            <v>45821</v>
          </cell>
          <cell r="AE340" t="str">
            <v>Burjeel Hospital(Al Najda Str)</v>
          </cell>
          <cell r="AF340">
            <v>547828405</v>
          </cell>
          <cell r="AG340" t="str">
            <v>misscall1957@gmail.com</v>
          </cell>
          <cell r="AH340" t="str">
            <v>Ghana</v>
          </cell>
          <cell r="AI340" t="str">
            <v>Non-Muslim</v>
          </cell>
        </row>
        <row r="341">
          <cell r="C341">
            <v>206873868</v>
          </cell>
          <cell r="D341" t="str">
            <v>douglalx</v>
          </cell>
          <cell r="E341" t="str">
            <v>DOUGLAS ALEXANDA BIYUNGU</v>
          </cell>
          <cell r="F341" t="str">
            <v>Temporary</v>
          </cell>
          <cell r="G341" t="str">
            <v>UAE</v>
          </cell>
          <cell r="H341" t="str">
            <v>AUH1</v>
          </cell>
          <cell r="I341" t="str">
            <v>FC</v>
          </cell>
          <cell r="J341">
            <v>1299</v>
          </cell>
          <cell r="K341" t="str">
            <v>Day Shift</v>
          </cell>
          <cell r="L341" t="str">
            <v>NA</v>
          </cell>
          <cell r="M341" t="str">
            <v>Monday</v>
          </cell>
          <cell r="N341" t="str">
            <v>Tuesday</v>
          </cell>
          <cell r="O341" t="str">
            <v>Warehouse Associate 8W</v>
          </cell>
          <cell r="P341" t="str">
            <v>Inbound</v>
          </cell>
          <cell r="Q341" t="str">
            <v>Direct</v>
          </cell>
          <cell r="R341" t="str">
            <v>Dulsco</v>
          </cell>
          <cell r="S341" t="str">
            <v>vkkatyal</v>
          </cell>
          <cell r="T341" t="str">
            <v>Katyal,Varun</v>
          </cell>
          <cell r="U341" t="str">
            <v>Non-Critical</v>
          </cell>
          <cell r="W341">
            <v>46020</v>
          </cell>
          <cell r="X341" t="str">
            <v>Inbound Stow</v>
          </cell>
          <cell r="Y341" t="str">
            <v>December</v>
          </cell>
          <cell r="Z341" t="str">
            <v xml:space="preserve">9 Hours </v>
          </cell>
          <cell r="AA341" t="str">
            <v>Male</v>
          </cell>
          <cell r="AC341">
            <v>99</v>
          </cell>
          <cell r="AE341" t="str">
            <v>Dulsco Al Razeen Camp Abu Dubai</v>
          </cell>
          <cell r="AF341">
            <v>700957704</v>
          </cell>
          <cell r="AG341" t="str">
            <v>christforallfoundationuganda@gmail.com</v>
          </cell>
          <cell r="AH341" t="str">
            <v>UGANDA</v>
          </cell>
          <cell r="AI341" t="str">
            <v>Non-Muslim</v>
          </cell>
        </row>
        <row r="342">
          <cell r="C342">
            <v>204868858</v>
          </cell>
          <cell r="D342" t="str">
            <v>durodori</v>
          </cell>
          <cell r="E342" t="str">
            <v>Durowaa,Doris</v>
          </cell>
          <cell r="F342" t="str">
            <v>Temporary</v>
          </cell>
          <cell r="G342" t="str">
            <v>UAE</v>
          </cell>
          <cell r="H342" t="str">
            <v>AUH1</v>
          </cell>
          <cell r="I342" t="str">
            <v>FC</v>
          </cell>
          <cell r="J342">
            <v>1299</v>
          </cell>
          <cell r="K342" t="str">
            <v>Night Shift</v>
          </cell>
          <cell r="L342" t="str">
            <v>NA</v>
          </cell>
          <cell r="M342" t="str">
            <v>Tuesday</v>
          </cell>
          <cell r="N342" t="str">
            <v>Wednesday</v>
          </cell>
          <cell r="O342" t="str">
            <v>Warehouse Associate 24M</v>
          </cell>
          <cell r="P342" t="str">
            <v>Inbound</v>
          </cell>
          <cell r="Q342" t="str">
            <v>Direct</v>
          </cell>
          <cell r="R342" t="str">
            <v>Quesscorp</v>
          </cell>
          <cell r="S342" t="str">
            <v>pparsin</v>
          </cell>
          <cell r="T342" t="str">
            <v>Singh,Pardeep</v>
          </cell>
          <cell r="U342" t="str">
            <v>Non-Critical</v>
          </cell>
          <cell r="W342">
            <v>45691</v>
          </cell>
          <cell r="X342" t="str">
            <v>Inbound Stow</v>
          </cell>
          <cell r="Y342" t="str">
            <v>August</v>
          </cell>
          <cell r="Z342" t="str">
            <v>9 Hours</v>
          </cell>
          <cell r="AA342" t="str">
            <v>Female</v>
          </cell>
          <cell r="AB342" t="str">
            <v>L</v>
          </cell>
          <cell r="AC342">
            <v>99</v>
          </cell>
          <cell r="AD342">
            <v>45747</v>
          </cell>
          <cell r="AE342" t="str">
            <v>AlSalamaHospital(TouristClubArea)</v>
          </cell>
          <cell r="AF342" t="str">
            <v>052 3933072 / 233548250135</v>
          </cell>
          <cell r="AG342" t="str">
            <v>akosuadoris5@gmail.com</v>
          </cell>
          <cell r="AH342" t="str">
            <v>Ghana</v>
          </cell>
          <cell r="AI342" t="str">
            <v>Non-Muslim</v>
          </cell>
        </row>
        <row r="343">
          <cell r="C343">
            <v>203521428</v>
          </cell>
          <cell r="D343" t="str">
            <v>soebenep</v>
          </cell>
          <cell r="E343" t="str">
            <v>Ebenezer Somiah</v>
          </cell>
          <cell r="F343" t="str">
            <v>Temporary</v>
          </cell>
          <cell r="G343" t="str">
            <v>UAE</v>
          </cell>
          <cell r="H343" t="str">
            <v>AUH1</v>
          </cell>
          <cell r="I343" t="str">
            <v>FC</v>
          </cell>
          <cell r="J343">
            <v>1299</v>
          </cell>
          <cell r="K343" t="str">
            <v>Day Shift</v>
          </cell>
          <cell r="L343" t="str">
            <v>NA</v>
          </cell>
          <cell r="M343" t="str">
            <v>Thursday</v>
          </cell>
          <cell r="N343" t="str">
            <v>Friday</v>
          </cell>
          <cell r="O343" t="str">
            <v>Warehouse Associate 12M</v>
          </cell>
          <cell r="P343" t="str">
            <v>Inbound</v>
          </cell>
          <cell r="Q343" t="str">
            <v>Direct</v>
          </cell>
          <cell r="R343" t="str">
            <v>Fastlink</v>
          </cell>
          <cell r="S343" t="str">
            <v>nnahla</v>
          </cell>
          <cell r="T343" t="str">
            <v>Nahla,Fathimathul</v>
          </cell>
          <cell r="U343" t="str">
            <v>Critical</v>
          </cell>
          <cell r="W343">
            <v>45463</v>
          </cell>
          <cell r="X343" t="str">
            <v>Receive Dock</v>
          </cell>
          <cell r="Y343" t="str">
            <v>July</v>
          </cell>
          <cell r="Z343" t="str">
            <v>9 Hours</v>
          </cell>
          <cell r="AA343" t="str">
            <v>Male</v>
          </cell>
          <cell r="AB343" t="str">
            <v>NA</v>
          </cell>
          <cell r="AC343">
            <v>99</v>
          </cell>
          <cell r="AD343">
            <v>45828</v>
          </cell>
          <cell r="AE343" t="str">
            <v>RedTag (Al Najda St)</v>
          </cell>
          <cell r="AF343">
            <v>528464623</v>
          </cell>
          <cell r="AG343" t="str">
            <v>ebenezersomiah86@gmail.com</v>
          </cell>
          <cell r="AH343" t="str">
            <v>Ghana</v>
          </cell>
          <cell r="AI343" t="str">
            <v>Non-Muslim</v>
          </cell>
        </row>
        <row r="344">
          <cell r="C344">
            <v>204246156</v>
          </cell>
          <cell r="D344" t="str">
            <v>twumeben</v>
          </cell>
          <cell r="E344" t="str">
            <v>Ebenezer Twumasi</v>
          </cell>
          <cell r="F344" t="str">
            <v>Temporary</v>
          </cell>
          <cell r="G344" t="str">
            <v>UAE</v>
          </cell>
          <cell r="H344" t="str">
            <v>AUH1</v>
          </cell>
          <cell r="I344" t="str">
            <v>FC</v>
          </cell>
          <cell r="J344">
            <v>1299</v>
          </cell>
          <cell r="K344" t="str">
            <v>Day Shift</v>
          </cell>
          <cell r="L344" t="str">
            <v>NA</v>
          </cell>
          <cell r="M344" t="str">
            <v>Sunday</v>
          </cell>
          <cell r="N344" t="str">
            <v>Monday</v>
          </cell>
          <cell r="O344" t="str">
            <v>Warehouse Associate 24M</v>
          </cell>
          <cell r="P344" t="str">
            <v>Inbound</v>
          </cell>
          <cell r="Q344" t="str">
            <v>Direct</v>
          </cell>
          <cell r="R344" t="str">
            <v>Quesscorp</v>
          </cell>
          <cell r="S344" t="str">
            <v>pparsin</v>
          </cell>
          <cell r="T344" t="str">
            <v>Singh,Pardeep</v>
          </cell>
          <cell r="U344" t="str">
            <v>Non-Critical</v>
          </cell>
          <cell r="W344">
            <v>45579</v>
          </cell>
          <cell r="X344" t="str">
            <v>Inbound Stow</v>
          </cell>
          <cell r="Y344" t="str">
            <v>November</v>
          </cell>
          <cell r="Z344" t="str">
            <v>9 Hours</v>
          </cell>
          <cell r="AA344" t="str">
            <v>Male</v>
          </cell>
          <cell r="AB344" t="str">
            <v>M</v>
          </cell>
          <cell r="AC344">
            <v>99</v>
          </cell>
          <cell r="AD344">
            <v>46309</v>
          </cell>
          <cell r="AE344" t="str">
            <v>AlSalamaHospital(TouristClubArea)</v>
          </cell>
          <cell r="AF344">
            <v>562383246</v>
          </cell>
          <cell r="AG344" t="str">
            <v>twumasiebenezer59@gmail.com</v>
          </cell>
          <cell r="AH344" t="str">
            <v>Ghana</v>
          </cell>
          <cell r="AI344" t="str">
            <v>Non-Muslim</v>
          </cell>
        </row>
        <row r="345">
          <cell r="C345">
            <v>103060279</v>
          </cell>
          <cell r="D345" t="str">
            <v>BENTEROE</v>
          </cell>
          <cell r="E345" t="str">
            <v>Edito Bentero</v>
          </cell>
          <cell r="F345" t="str">
            <v>Regular</v>
          </cell>
          <cell r="G345" t="str">
            <v>UAE</v>
          </cell>
          <cell r="H345" t="str">
            <v>AUH1</v>
          </cell>
          <cell r="I345" t="str">
            <v>FC</v>
          </cell>
          <cell r="J345">
            <v>1299</v>
          </cell>
          <cell r="K345" t="str">
            <v>Day Shift</v>
          </cell>
          <cell r="L345" t="str">
            <v>NA</v>
          </cell>
          <cell r="M345" t="str">
            <v>Sunday</v>
          </cell>
          <cell r="N345" t="str">
            <v>Monday</v>
          </cell>
          <cell r="O345" t="str">
            <v>FC Associate I</v>
          </cell>
          <cell r="P345" t="str">
            <v>Inbound</v>
          </cell>
          <cell r="Q345" t="str">
            <v>Direct</v>
          </cell>
          <cell r="R345" t="str">
            <v>Blue Badge</v>
          </cell>
          <cell r="S345" t="str">
            <v>nnahla</v>
          </cell>
          <cell r="T345" t="str">
            <v>Nahla,Fathimathul</v>
          </cell>
          <cell r="U345" t="str">
            <v>Critical</v>
          </cell>
          <cell r="W345">
            <v>43080</v>
          </cell>
          <cell r="X345" t="str">
            <v>Receive Dock</v>
          </cell>
          <cell r="Y345" t="str">
            <v>August</v>
          </cell>
          <cell r="Z345" t="str">
            <v>9 Hours</v>
          </cell>
          <cell r="AA345" t="str">
            <v>Male</v>
          </cell>
          <cell r="AB345" t="str">
            <v>XL</v>
          </cell>
          <cell r="AC345">
            <v>1</v>
          </cell>
          <cell r="AE345" t="str">
            <v>LifeLineHospital(ElectraStr-MuroorRd)</v>
          </cell>
          <cell r="AF345">
            <v>0</v>
          </cell>
          <cell r="AG345" t="e">
            <v>#N/A</v>
          </cell>
          <cell r="AH345" t="str">
            <v>Philippines</v>
          </cell>
          <cell r="AI345" t="str">
            <v>Non-Muslim</v>
          </cell>
        </row>
        <row r="346">
          <cell r="C346">
            <v>204880567</v>
          </cell>
          <cell r="D346" t="str">
            <v>edwamans</v>
          </cell>
          <cell r="E346" t="str">
            <v>Edward Ibrahim Mansaray</v>
          </cell>
          <cell r="F346" t="str">
            <v>Temporary</v>
          </cell>
          <cell r="G346" t="str">
            <v>UAE</v>
          </cell>
          <cell r="H346" t="str">
            <v>AUH1</v>
          </cell>
          <cell r="I346" t="str">
            <v>FC</v>
          </cell>
          <cell r="J346">
            <v>1299</v>
          </cell>
          <cell r="K346" t="str">
            <v>Day Shift</v>
          </cell>
          <cell r="L346" t="str">
            <v>NA</v>
          </cell>
          <cell r="M346" t="str">
            <v>Monday</v>
          </cell>
          <cell r="N346" t="str">
            <v>Tuesday</v>
          </cell>
          <cell r="O346" t="str">
            <v>Warehouse Associate 8W</v>
          </cell>
          <cell r="P346" t="str">
            <v>Inbound</v>
          </cell>
          <cell r="Q346" t="str">
            <v>Direct</v>
          </cell>
          <cell r="R346" t="str">
            <v>Dulsco</v>
          </cell>
          <cell r="S346" t="str">
            <v>pparsin</v>
          </cell>
          <cell r="T346" t="str">
            <v>Singh,Pardeep</v>
          </cell>
          <cell r="U346" t="str">
            <v>Non-Critical</v>
          </cell>
          <cell r="W346">
            <v>45826</v>
          </cell>
          <cell r="X346" t="str">
            <v>Inbound Stow</v>
          </cell>
          <cell r="Y346" t="str">
            <v>September</v>
          </cell>
          <cell r="Z346" t="str">
            <v>9 Hours</v>
          </cell>
          <cell r="AA346" t="str">
            <v>Male</v>
          </cell>
          <cell r="AB346" t="str">
            <v>XL</v>
          </cell>
          <cell r="AC346">
            <v>99</v>
          </cell>
          <cell r="AD346">
            <v>45882</v>
          </cell>
          <cell r="AE346" t="str">
            <v>Dulsco ICAD-1 Bus Stop</v>
          </cell>
          <cell r="AH346" t="str">
            <v>Sierra Leone</v>
          </cell>
          <cell r="AI346" t="str">
            <v>Muslim</v>
          </cell>
        </row>
        <row r="347">
          <cell r="C347">
            <v>203736250</v>
          </cell>
          <cell r="D347" t="str">
            <v>okisakye</v>
          </cell>
          <cell r="E347" t="str">
            <v>EDWARD SSEMPIJJA KISAKYE</v>
          </cell>
          <cell r="F347" t="str">
            <v>Temporary</v>
          </cell>
          <cell r="G347" t="str">
            <v>UAE</v>
          </cell>
          <cell r="H347" t="str">
            <v>AUH1</v>
          </cell>
          <cell r="I347" t="str">
            <v>FC</v>
          </cell>
          <cell r="J347">
            <v>1299</v>
          </cell>
          <cell r="K347" t="str">
            <v>Night Shift</v>
          </cell>
          <cell r="L347" t="str">
            <v>NA</v>
          </cell>
          <cell r="M347" t="str">
            <v>Saturday</v>
          </cell>
          <cell r="N347" t="str">
            <v>Sunday</v>
          </cell>
          <cell r="O347" t="str">
            <v>Warehouse Associate 24M</v>
          </cell>
          <cell r="P347" t="str">
            <v>Inbound</v>
          </cell>
          <cell r="Q347" t="str">
            <v>Direct</v>
          </cell>
          <cell r="R347" t="str">
            <v>Dulsco</v>
          </cell>
          <cell r="S347" t="str">
            <v>pparsin</v>
          </cell>
          <cell r="T347" t="str">
            <v>Singh,Pardeep</v>
          </cell>
          <cell r="U347" t="str">
            <v>Non-Critical</v>
          </cell>
          <cell r="W347">
            <v>45502</v>
          </cell>
          <cell r="X347" t="str">
            <v>Inbound Stow</v>
          </cell>
          <cell r="Y347" t="str">
            <v>January</v>
          </cell>
          <cell r="Z347" t="str">
            <v>9 Hours</v>
          </cell>
          <cell r="AA347" t="str">
            <v>Male</v>
          </cell>
          <cell r="AB347" t="str">
            <v>XL</v>
          </cell>
          <cell r="AC347">
            <v>99</v>
          </cell>
          <cell r="AD347">
            <v>45558</v>
          </cell>
          <cell r="AE347" t="str">
            <v>Dulsco ICAD-1 Bus Stop</v>
          </cell>
          <cell r="AF347">
            <v>545116173</v>
          </cell>
          <cell r="AG347" t="str">
            <v>kisakyeedward541@gmail.com</v>
          </cell>
          <cell r="AH347" t="str">
            <v>Uganda</v>
          </cell>
          <cell r="AI347" t="str">
            <v>Non-Muslim</v>
          </cell>
        </row>
        <row r="348">
          <cell r="C348">
            <v>205495355</v>
          </cell>
          <cell r="D348" t="str">
            <v>biyeahe</v>
          </cell>
          <cell r="E348" t="str">
            <v>EDWIN BIYEAH</v>
          </cell>
          <cell r="F348" t="str">
            <v>Temporary</v>
          </cell>
          <cell r="G348" t="str">
            <v>UAE</v>
          </cell>
          <cell r="H348" t="str">
            <v>AUH1</v>
          </cell>
          <cell r="I348" t="str">
            <v>FC</v>
          </cell>
          <cell r="J348">
            <v>1299</v>
          </cell>
          <cell r="K348" t="str">
            <v>Night Shift</v>
          </cell>
          <cell r="L348" t="str">
            <v>NA</v>
          </cell>
          <cell r="M348" t="str">
            <v>Sunday</v>
          </cell>
          <cell r="N348" t="str">
            <v>Monday</v>
          </cell>
          <cell r="O348" t="str">
            <v>Warehouse Associate 8W</v>
          </cell>
          <cell r="P348" t="str">
            <v>Inbound</v>
          </cell>
          <cell r="Q348" t="str">
            <v>Direct</v>
          </cell>
          <cell r="R348" t="str">
            <v>EFS</v>
          </cell>
          <cell r="S348" t="str">
            <v>nnahla</v>
          </cell>
          <cell r="T348" t="str">
            <v>Nahla,Fathimathul</v>
          </cell>
          <cell r="U348" t="str">
            <v>Critical</v>
          </cell>
          <cell r="W348">
            <v>45831</v>
          </cell>
          <cell r="X348" t="str">
            <v>Receive Dock</v>
          </cell>
          <cell r="Y348" t="str">
            <v>June</v>
          </cell>
          <cell r="Z348" t="str">
            <v>9 Hours</v>
          </cell>
          <cell r="AA348" t="str">
            <v>Male</v>
          </cell>
          <cell r="AB348" t="str">
            <v>L</v>
          </cell>
          <cell r="AC348">
            <v>99</v>
          </cell>
          <cell r="AD348">
            <v>45887</v>
          </cell>
          <cell r="AH348" t="str">
            <v>Cameroon</v>
          </cell>
          <cell r="AI348" t="str">
            <v>Non-Muslim</v>
          </cell>
        </row>
        <row r="349">
          <cell r="C349">
            <v>206873870</v>
          </cell>
          <cell r="D349" t="str">
            <v>elimukis</v>
          </cell>
          <cell r="E349" t="str">
            <v>ELIJAH MUKISA WABWIRE</v>
          </cell>
          <cell r="F349" t="str">
            <v>Temporary</v>
          </cell>
          <cell r="G349" t="str">
            <v>UAE</v>
          </cell>
          <cell r="H349" t="str">
            <v>AUH1</v>
          </cell>
          <cell r="I349" t="str">
            <v>FC</v>
          </cell>
          <cell r="J349">
            <v>1299</v>
          </cell>
          <cell r="K349" t="str">
            <v>Day Shift</v>
          </cell>
          <cell r="L349" t="str">
            <v>NA</v>
          </cell>
          <cell r="M349" t="str">
            <v>Monday</v>
          </cell>
          <cell r="N349" t="str">
            <v>Tuesday</v>
          </cell>
          <cell r="O349" t="str">
            <v>Warehouse Associate 8W</v>
          </cell>
          <cell r="P349" t="str">
            <v>Inbound</v>
          </cell>
          <cell r="Q349" t="str">
            <v>Direct</v>
          </cell>
          <cell r="R349" t="str">
            <v>Dulsco</v>
          </cell>
          <cell r="S349" t="str">
            <v>vkkatyal</v>
          </cell>
          <cell r="T349" t="str">
            <v>Katyal,Varun</v>
          </cell>
          <cell r="U349" t="str">
            <v>Non-Critical</v>
          </cell>
          <cell r="W349">
            <v>46020</v>
          </cell>
          <cell r="X349" t="str">
            <v>Inbound Stow</v>
          </cell>
          <cell r="Y349" t="str">
            <v>October</v>
          </cell>
          <cell r="Z349" t="str">
            <v xml:space="preserve">9 Hours </v>
          </cell>
          <cell r="AA349" t="str">
            <v>Male</v>
          </cell>
          <cell r="AC349">
            <v>99</v>
          </cell>
          <cell r="AE349" t="str">
            <v>Dulsco Al Razeen Camp Abu Dubai</v>
          </cell>
          <cell r="AF349">
            <v>501046223</v>
          </cell>
          <cell r="AG349" t="str">
            <v>emukisa191@gmail.com</v>
          </cell>
          <cell r="AH349" t="str">
            <v>UGANDA</v>
          </cell>
          <cell r="AI349" t="str">
            <v>Muslim</v>
          </cell>
        </row>
        <row r="350">
          <cell r="C350">
            <v>203741310</v>
          </cell>
          <cell r="D350" t="str">
            <v>eliavony</v>
          </cell>
          <cell r="E350" t="str">
            <v>ELIZABETH ABENA AVONYO</v>
          </cell>
          <cell r="F350" t="str">
            <v>Temporary</v>
          </cell>
          <cell r="G350" t="str">
            <v>UAE</v>
          </cell>
          <cell r="H350" t="str">
            <v>AUH1</v>
          </cell>
          <cell r="I350" t="str">
            <v>FC</v>
          </cell>
          <cell r="J350">
            <v>1299</v>
          </cell>
          <cell r="K350" t="str">
            <v>Day Shift</v>
          </cell>
          <cell r="L350" t="str">
            <v>NA</v>
          </cell>
          <cell r="M350" t="str">
            <v>Monday</v>
          </cell>
          <cell r="N350" t="str">
            <v>Tuesday</v>
          </cell>
          <cell r="O350" t="str">
            <v>Warehouse Associate 12M</v>
          </cell>
          <cell r="P350" t="str">
            <v>Inbound</v>
          </cell>
          <cell r="Q350" t="str">
            <v>Direct</v>
          </cell>
          <cell r="R350" t="str">
            <v>Fastlink</v>
          </cell>
          <cell r="S350" t="str">
            <v>pparsin</v>
          </cell>
          <cell r="T350" t="str">
            <v>Singh,Pardeep</v>
          </cell>
          <cell r="U350" t="str">
            <v>Non-Critical</v>
          </cell>
          <cell r="W350">
            <v>45502</v>
          </cell>
          <cell r="X350" t="str">
            <v>Inbound Stow</v>
          </cell>
          <cell r="Y350" t="str">
            <v>November</v>
          </cell>
          <cell r="Z350" t="str">
            <v>9 Hours</v>
          </cell>
          <cell r="AA350" t="str">
            <v>Female</v>
          </cell>
          <cell r="AB350" t="str">
            <v>S</v>
          </cell>
          <cell r="AC350">
            <v>99</v>
          </cell>
          <cell r="AD350">
            <v>45867</v>
          </cell>
          <cell r="AE350" t="str">
            <v>AlSalamaHospital(TouristClubArea)</v>
          </cell>
          <cell r="AF350">
            <v>553419779</v>
          </cell>
          <cell r="AG350" t="str">
            <v>elizabethmorrison369@gmail.com</v>
          </cell>
          <cell r="AH350" t="str">
            <v>Ghana</v>
          </cell>
          <cell r="AI350" t="str">
            <v>Non-Muslim</v>
          </cell>
        </row>
        <row r="351">
          <cell r="C351">
            <v>203741317</v>
          </cell>
          <cell r="D351" t="str">
            <v>remmanai</v>
          </cell>
          <cell r="E351" t="str">
            <v>Emmanuel Aidoo</v>
          </cell>
          <cell r="F351" t="str">
            <v>Temporary</v>
          </cell>
          <cell r="G351" t="str">
            <v>UAE</v>
          </cell>
          <cell r="H351" t="str">
            <v>AUH1</v>
          </cell>
          <cell r="I351" t="str">
            <v>FC</v>
          </cell>
          <cell r="J351">
            <v>1299</v>
          </cell>
          <cell r="K351" t="str">
            <v>Night Shift</v>
          </cell>
          <cell r="L351" t="str">
            <v>NA</v>
          </cell>
          <cell r="M351" t="str">
            <v>Wednesday</v>
          </cell>
          <cell r="N351" t="str">
            <v>Thursday</v>
          </cell>
          <cell r="O351" t="str">
            <v>Warehouse Associate 12M</v>
          </cell>
          <cell r="P351" t="str">
            <v>Inbound</v>
          </cell>
          <cell r="Q351" t="str">
            <v>Direct</v>
          </cell>
          <cell r="R351" t="str">
            <v>Fastlink</v>
          </cell>
          <cell r="S351" t="str">
            <v>pparsin</v>
          </cell>
          <cell r="T351" t="str">
            <v>Singh,Pardeep</v>
          </cell>
          <cell r="U351" t="str">
            <v>Non-Critical</v>
          </cell>
          <cell r="W351">
            <v>45502</v>
          </cell>
          <cell r="X351" t="str">
            <v>Inbound Stow</v>
          </cell>
          <cell r="Y351" t="str">
            <v>August</v>
          </cell>
          <cell r="Z351" t="str">
            <v>9 Hours</v>
          </cell>
          <cell r="AA351" t="str">
            <v>Male</v>
          </cell>
          <cell r="AB351" t="str">
            <v>XL</v>
          </cell>
          <cell r="AC351">
            <v>99</v>
          </cell>
          <cell r="AD351">
            <v>45867</v>
          </cell>
          <cell r="AE351" t="str">
            <v>LifeLineHospital(ElectraStr-MuroorRd)</v>
          </cell>
          <cell r="AF351">
            <v>558552908</v>
          </cell>
          <cell r="AG351" t="str">
            <v>www.emmNavedel595@gmail.com</v>
          </cell>
          <cell r="AH351" t="str">
            <v>Ghana</v>
          </cell>
          <cell r="AI351" t="str">
            <v>Non-Muslim</v>
          </cell>
        </row>
        <row r="352">
          <cell r="C352">
            <v>206065199</v>
          </cell>
          <cell r="D352" t="str">
            <v>enanemma</v>
          </cell>
          <cell r="E352" t="str">
            <v>Emmanuel Enang Nkwonji</v>
          </cell>
          <cell r="F352" t="str">
            <v>Temporary</v>
          </cell>
          <cell r="G352" t="str">
            <v>UAE</v>
          </cell>
          <cell r="H352" t="str">
            <v>AUH1</v>
          </cell>
          <cell r="I352" t="str">
            <v>FC</v>
          </cell>
          <cell r="J352">
            <v>1299</v>
          </cell>
          <cell r="K352" t="str">
            <v>Day Shift</v>
          </cell>
          <cell r="L352" t="str">
            <v>NA</v>
          </cell>
          <cell r="M352" t="str">
            <v>Thursday</v>
          </cell>
          <cell r="N352" t="str">
            <v>Friday</v>
          </cell>
          <cell r="O352" t="str">
            <v>Warehouse Associate 12M</v>
          </cell>
          <cell r="P352" t="str">
            <v>Inbound</v>
          </cell>
          <cell r="Q352" t="str">
            <v>Direct</v>
          </cell>
          <cell r="R352" t="str">
            <v>Fastlink</v>
          </cell>
          <cell r="S352" t="str">
            <v>nnahla</v>
          </cell>
          <cell r="T352" t="str">
            <v>Nahla,Fathimathul</v>
          </cell>
          <cell r="U352" t="str">
            <v>Non-Critical</v>
          </cell>
          <cell r="W352">
            <v>45922</v>
          </cell>
          <cell r="X352" t="str">
            <v>Vendor Receive</v>
          </cell>
          <cell r="Y352" t="str">
            <v>November</v>
          </cell>
          <cell r="Z352" t="str">
            <v>9 Hours</v>
          </cell>
          <cell r="AA352" t="str">
            <v>Male</v>
          </cell>
          <cell r="AB352" t="str">
            <v>NA</v>
          </cell>
          <cell r="AC352">
            <v>99</v>
          </cell>
          <cell r="AD352">
            <v>45983</v>
          </cell>
          <cell r="AE352" t="str">
            <v>AlSalamaHospital(TouristClubArea)</v>
          </cell>
          <cell r="AH352" t="str">
            <v>Cameroon</v>
          </cell>
          <cell r="AI352" t="str">
            <v>Non-Muslim</v>
          </cell>
        </row>
        <row r="353">
          <cell r="C353">
            <v>203736253</v>
          </cell>
          <cell r="D353" t="str">
            <v>obwemman</v>
          </cell>
          <cell r="E353" t="str">
            <v>EMMANUEL OBWANA</v>
          </cell>
          <cell r="F353" t="str">
            <v>Temporary</v>
          </cell>
          <cell r="G353" t="str">
            <v>UAE</v>
          </cell>
          <cell r="H353" t="str">
            <v>AUH1</v>
          </cell>
          <cell r="I353" t="str">
            <v>FC</v>
          </cell>
          <cell r="J353">
            <v>1299</v>
          </cell>
          <cell r="K353" t="str">
            <v>Night Shift</v>
          </cell>
          <cell r="L353" t="str">
            <v>NA</v>
          </cell>
          <cell r="M353" t="str">
            <v>Saturday</v>
          </cell>
          <cell r="N353" t="str">
            <v>Sunday</v>
          </cell>
          <cell r="O353" t="str">
            <v>Warehouse Associate 24M</v>
          </cell>
          <cell r="P353" t="str">
            <v>Inbound</v>
          </cell>
          <cell r="Q353" t="str">
            <v>Direct</v>
          </cell>
          <cell r="R353" t="str">
            <v>Dulsco</v>
          </cell>
          <cell r="S353" t="str">
            <v>pparsin</v>
          </cell>
          <cell r="T353" t="str">
            <v>Singh,Pardeep</v>
          </cell>
          <cell r="U353" t="str">
            <v>Non-Critical</v>
          </cell>
          <cell r="W353">
            <v>45502</v>
          </cell>
          <cell r="X353" t="str">
            <v>Inbound Stow</v>
          </cell>
          <cell r="Y353" t="str">
            <v>August</v>
          </cell>
          <cell r="Z353" t="str">
            <v>9 Hours</v>
          </cell>
          <cell r="AA353" t="str">
            <v>Male</v>
          </cell>
          <cell r="AB353" t="str">
            <v>L</v>
          </cell>
          <cell r="AC353">
            <v>99</v>
          </cell>
          <cell r="AD353">
            <v>45558</v>
          </cell>
          <cell r="AE353" t="str">
            <v>Dulsco ICAD-1 Bus Stop</v>
          </cell>
          <cell r="AF353">
            <v>554519668</v>
          </cell>
          <cell r="AG353" t="str">
            <v>obwana862@gmail.com</v>
          </cell>
          <cell r="AH353" t="str">
            <v>Uganda</v>
          </cell>
          <cell r="AI353" t="str">
            <v>Non-Muslim</v>
          </cell>
        </row>
        <row r="354">
          <cell r="C354">
            <v>203521133</v>
          </cell>
          <cell r="D354" t="str">
            <v>agyeieem</v>
          </cell>
          <cell r="E354" t="str">
            <v>Emmanuel Yeboah Agyei</v>
          </cell>
          <cell r="F354" t="str">
            <v>Temporary</v>
          </cell>
          <cell r="G354" t="str">
            <v>UAE</v>
          </cell>
          <cell r="H354" t="str">
            <v>AUH3</v>
          </cell>
          <cell r="I354" t="str">
            <v>SC</v>
          </cell>
          <cell r="J354">
            <v>1299</v>
          </cell>
          <cell r="K354" t="str">
            <v>Night Shift</v>
          </cell>
          <cell r="L354" t="str">
            <v>NA</v>
          </cell>
          <cell r="M354" t="str">
            <v>Friday</v>
          </cell>
          <cell r="N354" t="str">
            <v>Saturday</v>
          </cell>
          <cell r="O354" t="str">
            <v>Warehouse Associate 12M</v>
          </cell>
          <cell r="P354" t="str">
            <v>Warehouse Deals</v>
          </cell>
          <cell r="Q354" t="str">
            <v>Direct</v>
          </cell>
          <cell r="R354" t="str">
            <v>Fastlink</v>
          </cell>
          <cell r="S354" t="str">
            <v>gylrdg</v>
          </cell>
          <cell r="T354" t="str">
            <v>De Guzman,Gaylord Baliwag</v>
          </cell>
          <cell r="U354" t="str">
            <v>Non-Critical</v>
          </cell>
          <cell r="W354">
            <v>45463</v>
          </cell>
          <cell r="X354" t="str">
            <v>Warehouse Deals</v>
          </cell>
          <cell r="Y354" t="str">
            <v>June</v>
          </cell>
          <cell r="Z354" t="str">
            <v>9 Hours</v>
          </cell>
          <cell r="AA354" t="str">
            <v>Male</v>
          </cell>
          <cell r="AB354" t="str">
            <v>2XL</v>
          </cell>
          <cell r="AC354">
            <v>99</v>
          </cell>
          <cell r="AD354">
            <v>45828</v>
          </cell>
          <cell r="AE354" t="str">
            <v>Shabiya 10 Bus stop (Near Cake Gallery)</v>
          </cell>
          <cell r="AF354">
            <v>581367249</v>
          </cell>
          <cell r="AG354" t="str">
            <v>emmanuelagyeiyeboah68@gmail.com</v>
          </cell>
          <cell r="AH354" t="str">
            <v>Ghana</v>
          </cell>
          <cell r="AI354" t="str">
            <v>Non-Muslim</v>
          </cell>
        </row>
        <row r="355">
          <cell r="C355">
            <v>204013733</v>
          </cell>
          <cell r="D355" t="str">
            <v>geoppong</v>
          </cell>
          <cell r="E355" t="str">
            <v>Enoch Oppong</v>
          </cell>
          <cell r="F355" t="str">
            <v>Temporary</v>
          </cell>
          <cell r="G355" t="str">
            <v>UAE</v>
          </cell>
          <cell r="H355" t="str">
            <v>AUH3</v>
          </cell>
          <cell r="I355" t="str">
            <v>SC</v>
          </cell>
          <cell r="J355">
            <v>1299</v>
          </cell>
          <cell r="K355" t="str">
            <v>Night Shift</v>
          </cell>
          <cell r="L355" t="str">
            <v>NA</v>
          </cell>
          <cell r="M355" t="str">
            <v>Sunday</v>
          </cell>
          <cell r="N355" t="str">
            <v>Monday</v>
          </cell>
          <cell r="O355" t="str">
            <v>Warehouse Associate 12M</v>
          </cell>
          <cell r="P355" t="str">
            <v>Warehouse Deals</v>
          </cell>
          <cell r="Q355" t="str">
            <v>Direct</v>
          </cell>
          <cell r="R355" t="str">
            <v>Fastlink</v>
          </cell>
          <cell r="S355" t="str">
            <v>gylrdg</v>
          </cell>
          <cell r="T355" t="str">
            <v>De Guzman,Gaylord Baliwag</v>
          </cell>
          <cell r="U355" t="str">
            <v>Non-Critical</v>
          </cell>
          <cell r="W355">
            <v>45551</v>
          </cell>
          <cell r="X355" t="str">
            <v>Warehouse Deals</v>
          </cell>
          <cell r="Y355" t="str">
            <v>March</v>
          </cell>
          <cell r="Z355" t="str">
            <v>9 Hours</v>
          </cell>
          <cell r="AA355" t="str">
            <v>Male</v>
          </cell>
          <cell r="AB355" t="str">
            <v>XL</v>
          </cell>
          <cell r="AC355">
            <v>99</v>
          </cell>
          <cell r="AD355">
            <v>45916</v>
          </cell>
          <cell r="AE355" t="str">
            <v>AlSalamaHospital(TouristClubArea)</v>
          </cell>
          <cell r="AF355">
            <v>525057898</v>
          </cell>
          <cell r="AG355" t="str">
            <v>oppongenoch7898@gmail.com</v>
          </cell>
          <cell r="AH355" t="str">
            <v>Ghana</v>
          </cell>
          <cell r="AI355" t="str">
            <v>Non-Muslim</v>
          </cell>
        </row>
        <row r="356">
          <cell r="C356">
            <v>204967151</v>
          </cell>
          <cell r="D356" t="str">
            <v>koomsoer</v>
          </cell>
          <cell r="E356" t="str">
            <v>ERIC KUM KOOMSON</v>
          </cell>
          <cell r="F356" t="str">
            <v>Temporary</v>
          </cell>
          <cell r="G356" t="str">
            <v>UAE</v>
          </cell>
          <cell r="H356" t="str">
            <v>AUH1</v>
          </cell>
          <cell r="I356" t="str">
            <v>FC</v>
          </cell>
          <cell r="J356">
            <v>1299</v>
          </cell>
          <cell r="K356" t="str">
            <v>Night Shift</v>
          </cell>
          <cell r="L356" t="str">
            <v>NA</v>
          </cell>
          <cell r="M356" t="str">
            <v>Monday</v>
          </cell>
          <cell r="N356" t="str">
            <v>Tuesday</v>
          </cell>
          <cell r="O356" t="str">
            <v>Warehouse Associate 24M</v>
          </cell>
          <cell r="P356" t="str">
            <v>Inbound</v>
          </cell>
          <cell r="Q356" t="str">
            <v>Direct</v>
          </cell>
          <cell r="R356" t="str">
            <v>Dulsco</v>
          </cell>
          <cell r="S356" t="str">
            <v>pparsin</v>
          </cell>
          <cell r="T356" t="str">
            <v>Singh,Pardeep</v>
          </cell>
          <cell r="U356" t="str">
            <v>Non-Critical</v>
          </cell>
          <cell r="W356">
            <v>45826</v>
          </cell>
          <cell r="X356" t="str">
            <v>Inbound Stow</v>
          </cell>
          <cell r="Y356" t="str">
            <v>June</v>
          </cell>
          <cell r="Z356" t="str">
            <v>9 Hours</v>
          </cell>
          <cell r="AA356" t="str">
            <v>Male</v>
          </cell>
          <cell r="AB356" t="str">
            <v>L</v>
          </cell>
          <cell r="AC356">
            <v>99</v>
          </cell>
          <cell r="AD356">
            <v>45882</v>
          </cell>
          <cell r="AE356" t="str">
            <v>Dulsco ICAD-1 Bus Stop</v>
          </cell>
          <cell r="AH356" t="str">
            <v>Ghana</v>
          </cell>
          <cell r="AI356" t="str">
            <v>Non-Muslim</v>
          </cell>
        </row>
        <row r="357">
          <cell r="C357">
            <v>203965496</v>
          </cell>
          <cell r="D357" t="str">
            <v>abongger</v>
          </cell>
          <cell r="E357" t="str">
            <v>Erica Abong Ghogah</v>
          </cell>
          <cell r="F357" t="str">
            <v>Temporary</v>
          </cell>
          <cell r="G357" t="str">
            <v>UAE</v>
          </cell>
          <cell r="H357" t="str">
            <v>AUH1</v>
          </cell>
          <cell r="I357" t="str">
            <v>FC</v>
          </cell>
          <cell r="J357">
            <v>1299</v>
          </cell>
          <cell r="K357" t="str">
            <v>Night Shift</v>
          </cell>
          <cell r="L357" t="str">
            <v>NA</v>
          </cell>
          <cell r="M357" t="str">
            <v>Tuesday</v>
          </cell>
          <cell r="N357" t="str">
            <v>Wednesday</v>
          </cell>
          <cell r="O357" t="str">
            <v>Warehouse Associate 12M</v>
          </cell>
          <cell r="P357" t="str">
            <v>Inbound</v>
          </cell>
          <cell r="Q357" t="str">
            <v>Direct</v>
          </cell>
          <cell r="R357" t="str">
            <v>Fastlink</v>
          </cell>
          <cell r="S357" t="str">
            <v>pparsin</v>
          </cell>
          <cell r="T357" t="str">
            <v>Singh,Pardeep</v>
          </cell>
          <cell r="U357" t="str">
            <v>Non-Critical</v>
          </cell>
          <cell r="W357">
            <v>45544</v>
          </cell>
          <cell r="X357" t="str">
            <v>Inbound Stow</v>
          </cell>
          <cell r="Y357" t="str">
            <v>November</v>
          </cell>
          <cell r="Z357" t="str">
            <v>9 Hours</v>
          </cell>
          <cell r="AA357" t="str">
            <v>Female</v>
          </cell>
          <cell r="AB357" t="str">
            <v>3XL</v>
          </cell>
          <cell r="AC357">
            <v>99</v>
          </cell>
          <cell r="AD357">
            <v>45909</v>
          </cell>
          <cell r="AE357" t="str">
            <v>ShinningTower(Khalidiyah)</v>
          </cell>
          <cell r="AF357">
            <v>526411024</v>
          </cell>
          <cell r="AG357" t="str">
            <v xml:space="preserve">abongenca105@gmail.com </v>
          </cell>
          <cell r="AH357" t="str">
            <v>Cameroon</v>
          </cell>
          <cell r="AI357" t="str">
            <v>Non-Muslim</v>
          </cell>
        </row>
        <row r="358">
          <cell r="C358">
            <v>203965492</v>
          </cell>
          <cell r="D358" t="str">
            <v>uernesme</v>
          </cell>
          <cell r="E358" t="str">
            <v>Ernest Mensah Awudi</v>
          </cell>
          <cell r="F358" t="str">
            <v>Temporary</v>
          </cell>
          <cell r="G358" t="str">
            <v>UAE</v>
          </cell>
          <cell r="H358" t="str">
            <v>AUH1</v>
          </cell>
          <cell r="I358" t="str">
            <v>FC</v>
          </cell>
          <cell r="J358">
            <v>1299</v>
          </cell>
          <cell r="K358" t="str">
            <v>Night Shift</v>
          </cell>
          <cell r="L358" t="str">
            <v>NA</v>
          </cell>
          <cell r="M358" t="str">
            <v>Tuesday</v>
          </cell>
          <cell r="N358" t="str">
            <v>Wednesday</v>
          </cell>
          <cell r="O358" t="str">
            <v>Warehouse Associate 12M</v>
          </cell>
          <cell r="P358" t="str">
            <v>Inbound</v>
          </cell>
          <cell r="Q358" t="str">
            <v>Direct</v>
          </cell>
          <cell r="R358" t="str">
            <v>Fastlink</v>
          </cell>
          <cell r="S358" t="str">
            <v>pparsin</v>
          </cell>
          <cell r="T358" t="str">
            <v>Singh,Pardeep</v>
          </cell>
          <cell r="U358" t="str">
            <v>Non-Critical</v>
          </cell>
          <cell r="W358">
            <v>45544</v>
          </cell>
          <cell r="X358" t="str">
            <v>Inbound Stow</v>
          </cell>
          <cell r="Y358" t="str">
            <v>December</v>
          </cell>
          <cell r="Z358" t="str">
            <v>9 Hours</v>
          </cell>
          <cell r="AA358" t="str">
            <v>Male</v>
          </cell>
          <cell r="AB358" t="str">
            <v>XL</v>
          </cell>
          <cell r="AC358">
            <v>99</v>
          </cell>
          <cell r="AD358">
            <v>45909</v>
          </cell>
          <cell r="AE358" t="str">
            <v>AbuDhabiMall(TouristClubArea)</v>
          </cell>
          <cell r="AF358">
            <v>566250536</v>
          </cell>
          <cell r="AG358" t="str">
            <v>ernestawudi2079@gmail.com</v>
          </cell>
          <cell r="AH358" t="str">
            <v>Ghana</v>
          </cell>
          <cell r="AI358" t="str">
            <v>Non-Muslim</v>
          </cell>
        </row>
        <row r="359">
          <cell r="C359">
            <v>205502951</v>
          </cell>
          <cell r="D359" t="str">
            <v>kamaesth</v>
          </cell>
          <cell r="E359" t="str">
            <v>Esther Wairimu Kamau</v>
          </cell>
          <cell r="F359" t="str">
            <v>Temporary</v>
          </cell>
          <cell r="G359" t="str">
            <v>UAE</v>
          </cell>
          <cell r="H359" t="str">
            <v>AUH1</v>
          </cell>
          <cell r="I359" t="str">
            <v>FC</v>
          </cell>
          <cell r="J359">
            <v>1299</v>
          </cell>
          <cell r="K359" t="str">
            <v>Night Shift</v>
          </cell>
          <cell r="L359" t="str">
            <v>NA</v>
          </cell>
          <cell r="M359" t="str">
            <v>Thursday</v>
          </cell>
          <cell r="N359" t="str">
            <v>Friday</v>
          </cell>
          <cell r="O359" t="str">
            <v>Warehouse Associate 8W</v>
          </cell>
          <cell r="P359" t="str">
            <v>Inbound</v>
          </cell>
          <cell r="Q359" t="str">
            <v>Direct</v>
          </cell>
          <cell r="R359" t="str">
            <v>EFS</v>
          </cell>
          <cell r="S359" t="str">
            <v>pparsin</v>
          </cell>
          <cell r="T359" t="str">
            <v>Singh,Pardeep</v>
          </cell>
          <cell r="U359" t="str">
            <v>Non-Critical</v>
          </cell>
          <cell r="W359">
            <v>45831</v>
          </cell>
          <cell r="X359" t="str">
            <v>Inbound Stow</v>
          </cell>
          <cell r="Y359" t="str">
            <v>July</v>
          </cell>
          <cell r="Z359" t="str">
            <v>9 Hours</v>
          </cell>
          <cell r="AA359" t="str">
            <v>Female</v>
          </cell>
          <cell r="AB359" t="str">
            <v>M</v>
          </cell>
          <cell r="AC359">
            <v>99</v>
          </cell>
          <cell r="AD359">
            <v>45887</v>
          </cell>
          <cell r="AH359" t="str">
            <v>Kenya</v>
          </cell>
          <cell r="AI359" t="str">
            <v>Non-Muslim</v>
          </cell>
        </row>
        <row r="360">
          <cell r="C360">
            <v>203521134</v>
          </cell>
          <cell r="D360" t="str">
            <v>evanasam</v>
          </cell>
          <cell r="E360" t="str">
            <v>Evans Asamoah</v>
          </cell>
          <cell r="F360" t="str">
            <v>Temporary</v>
          </cell>
          <cell r="G360" t="str">
            <v>UAE</v>
          </cell>
          <cell r="H360" t="str">
            <v>AUH1</v>
          </cell>
          <cell r="I360" t="str">
            <v>FC</v>
          </cell>
          <cell r="J360">
            <v>1299</v>
          </cell>
          <cell r="K360" t="str">
            <v>Day Shift</v>
          </cell>
          <cell r="L360" t="str">
            <v>NA</v>
          </cell>
          <cell r="M360" t="str">
            <v>Sunday</v>
          </cell>
          <cell r="N360" t="str">
            <v>Monday</v>
          </cell>
          <cell r="O360" t="str">
            <v>Warehouse Associate 12M</v>
          </cell>
          <cell r="P360" t="str">
            <v>Inbound</v>
          </cell>
          <cell r="Q360" t="str">
            <v>Direct</v>
          </cell>
          <cell r="R360" t="str">
            <v>Fastlink</v>
          </cell>
          <cell r="S360" t="str">
            <v>vkkatyal</v>
          </cell>
          <cell r="T360" t="str">
            <v>Katyal,Varun</v>
          </cell>
          <cell r="U360" t="str">
            <v>Non-Critical</v>
          </cell>
          <cell r="W360">
            <v>45463</v>
          </cell>
          <cell r="X360" t="str">
            <v>Inbound Stow</v>
          </cell>
          <cell r="Y360" t="str">
            <v>January</v>
          </cell>
          <cell r="Z360" t="str">
            <v>9 Hours</v>
          </cell>
          <cell r="AA360" t="str">
            <v>Male</v>
          </cell>
          <cell r="AB360" t="str">
            <v>XL</v>
          </cell>
          <cell r="AC360">
            <v>99</v>
          </cell>
          <cell r="AD360">
            <v>45828</v>
          </cell>
          <cell r="AE360" t="str">
            <v>Big Mart Mussafah 38</v>
          </cell>
          <cell r="AF360">
            <v>588298924</v>
          </cell>
          <cell r="AG360" t="str">
            <v>evansasamoah889@gmail.com</v>
          </cell>
          <cell r="AH360" t="str">
            <v>Ghana</v>
          </cell>
          <cell r="AI360" t="str">
            <v>Non-Muslim</v>
          </cell>
        </row>
        <row r="361">
          <cell r="C361">
            <v>206886729</v>
          </cell>
          <cell r="D361" t="str">
            <v>evermbul</v>
          </cell>
          <cell r="E361" t="str">
            <v>EVERLYNE MBULA</v>
          </cell>
          <cell r="F361" t="str">
            <v>Temporary</v>
          </cell>
          <cell r="G361" t="str">
            <v>UAE</v>
          </cell>
          <cell r="H361" t="str">
            <v>AUH1</v>
          </cell>
          <cell r="I361" t="str">
            <v>FC</v>
          </cell>
          <cell r="J361">
            <v>1299</v>
          </cell>
          <cell r="K361" t="str">
            <v>Day Shift</v>
          </cell>
          <cell r="L361" t="str">
            <v>NA</v>
          </cell>
          <cell r="M361" t="str">
            <v>Monday</v>
          </cell>
          <cell r="N361" t="str">
            <v>Tuesday</v>
          </cell>
          <cell r="O361" t="str">
            <v>Warehouse Associate 12M</v>
          </cell>
          <cell r="P361" t="str">
            <v>Inbound</v>
          </cell>
          <cell r="Q361" t="str">
            <v>Direct</v>
          </cell>
          <cell r="R361" t="str">
            <v>EFS</v>
          </cell>
          <cell r="S361" t="str">
            <v>pparsin</v>
          </cell>
          <cell r="T361" t="str">
            <v>Singh,Pardeep</v>
          </cell>
          <cell r="U361" t="str">
            <v>Non-Critical</v>
          </cell>
          <cell r="W361">
            <v>46027</v>
          </cell>
          <cell r="X361" t="str">
            <v>Inbound Stow</v>
          </cell>
          <cell r="Y361" t="str">
            <v>May</v>
          </cell>
          <cell r="Z361" t="str">
            <v>9 Hours</v>
          </cell>
          <cell r="AA361" t="str">
            <v>Female</v>
          </cell>
          <cell r="AC361">
            <v>99</v>
          </cell>
          <cell r="AD361">
            <v>46024</v>
          </cell>
          <cell r="AE361" t="str">
            <v>Al Quoz female camp</v>
          </cell>
          <cell r="AF361" t="str">
            <v>254 797446610</v>
          </cell>
          <cell r="AG361" t="str">
            <v>everlynfavour</v>
          </cell>
          <cell r="AH361" t="str">
            <v>Kenya</v>
          </cell>
          <cell r="AI361" t="str">
            <v>Non-Muslim</v>
          </cell>
        </row>
        <row r="362">
          <cell r="C362">
            <v>206886638</v>
          </cell>
          <cell r="D362" t="str">
            <v>faitdngi</v>
          </cell>
          <cell r="E362" t="str">
            <v>FAITH JEPNGETICH NGIROIN</v>
          </cell>
          <cell r="F362" t="str">
            <v>Temporary</v>
          </cell>
          <cell r="G362" t="str">
            <v>UAE</v>
          </cell>
          <cell r="H362" t="str">
            <v>AUH1</v>
          </cell>
          <cell r="I362" t="str">
            <v>FC</v>
          </cell>
          <cell r="J362">
            <v>1299</v>
          </cell>
          <cell r="K362" t="str">
            <v>Day Shift</v>
          </cell>
          <cell r="L362" t="str">
            <v>NA</v>
          </cell>
          <cell r="M362" t="str">
            <v>Tuesday</v>
          </cell>
          <cell r="N362" t="str">
            <v>Wednesday</v>
          </cell>
          <cell r="O362" t="str">
            <v>Warehouse Associate 8W</v>
          </cell>
          <cell r="P362" t="str">
            <v>Inbound</v>
          </cell>
          <cell r="Q362" t="str">
            <v>Direct</v>
          </cell>
          <cell r="R362" t="str">
            <v>EFS</v>
          </cell>
          <cell r="S362" t="str">
            <v>pparsin</v>
          </cell>
          <cell r="T362" t="str">
            <v>Singh,Pardeep</v>
          </cell>
          <cell r="U362" t="str">
            <v>Non-Critical</v>
          </cell>
          <cell r="W362">
            <v>46027</v>
          </cell>
          <cell r="X362" t="str">
            <v>Inbound Stow</v>
          </cell>
          <cell r="Y362" t="str">
            <v>September</v>
          </cell>
          <cell r="Z362" t="str">
            <v>9 Hours</v>
          </cell>
          <cell r="AA362" t="str">
            <v>Female</v>
          </cell>
          <cell r="AC362">
            <v>99</v>
          </cell>
          <cell r="AD362">
            <v>46024</v>
          </cell>
          <cell r="AE362" t="str">
            <v>Al Quoz female camp</v>
          </cell>
          <cell r="AF362" t="str">
            <v>254 110457768</v>
          </cell>
          <cell r="AG362" t="str">
            <v>faithngiroin@gmail.com</v>
          </cell>
          <cell r="AH362" t="str">
            <v>Kenya</v>
          </cell>
          <cell r="AI362" t="str">
            <v>Non-Muslim</v>
          </cell>
        </row>
        <row r="363">
          <cell r="C363">
            <v>206890228</v>
          </cell>
          <cell r="D363" t="str">
            <v>jerodfai</v>
          </cell>
          <cell r="E363" t="str">
            <v>FAITH JEROTICH</v>
          </cell>
          <cell r="F363" t="str">
            <v>Temporary</v>
          </cell>
          <cell r="G363" t="str">
            <v>UAE</v>
          </cell>
          <cell r="H363" t="str">
            <v>AUH1</v>
          </cell>
          <cell r="I363" t="str">
            <v>FC</v>
          </cell>
          <cell r="J363">
            <v>1299</v>
          </cell>
          <cell r="K363" t="str">
            <v>Day Shift</v>
          </cell>
          <cell r="L363" t="str">
            <v>NA</v>
          </cell>
          <cell r="M363" t="str">
            <v>Tuesday</v>
          </cell>
          <cell r="N363" t="str">
            <v>Wednesday</v>
          </cell>
          <cell r="O363" t="str">
            <v>Warehouse Associate 8W</v>
          </cell>
          <cell r="P363" t="str">
            <v>Inbound</v>
          </cell>
          <cell r="Q363" t="str">
            <v>Direct</v>
          </cell>
          <cell r="R363" t="str">
            <v>EFS</v>
          </cell>
          <cell r="S363" t="str">
            <v>pparsin</v>
          </cell>
          <cell r="T363" t="str">
            <v>Singh,Pardeep</v>
          </cell>
          <cell r="U363" t="str">
            <v>Non-Critical</v>
          </cell>
          <cell r="W363">
            <v>46027</v>
          </cell>
          <cell r="X363" t="str">
            <v>Inbound Stow</v>
          </cell>
          <cell r="Y363" t="str">
            <v>July</v>
          </cell>
          <cell r="Z363" t="str">
            <v>9 Hours</v>
          </cell>
          <cell r="AA363" t="str">
            <v>Female</v>
          </cell>
          <cell r="AC363">
            <v>99</v>
          </cell>
          <cell r="AD363">
            <v>46024</v>
          </cell>
          <cell r="AE363" t="str">
            <v>Al Quoz female camp</v>
          </cell>
          <cell r="AF363" t="str">
            <v>917 509947973</v>
          </cell>
          <cell r="AG363" t="str">
            <v>faithjerotich881@gmail.com</v>
          </cell>
          <cell r="AH363" t="str">
            <v>Kenya</v>
          </cell>
          <cell r="AI363">
            <v>0</v>
          </cell>
        </row>
        <row r="364">
          <cell r="C364">
            <v>206015637</v>
          </cell>
          <cell r="D364" t="str">
            <v>chepfanc</v>
          </cell>
          <cell r="E364" t="str">
            <v>FANCY CHEPKEMOI</v>
          </cell>
          <cell r="F364" t="str">
            <v>Temporary</v>
          </cell>
          <cell r="G364" t="str">
            <v>UAE</v>
          </cell>
          <cell r="H364" t="str">
            <v>AUH1</v>
          </cell>
          <cell r="I364" t="str">
            <v>FC</v>
          </cell>
          <cell r="J364">
            <v>1299</v>
          </cell>
          <cell r="K364" t="str">
            <v>Day Shift</v>
          </cell>
          <cell r="L364" t="str">
            <v>NA</v>
          </cell>
          <cell r="M364" t="str">
            <v>Tuesday</v>
          </cell>
          <cell r="N364" t="str">
            <v>Wednesday</v>
          </cell>
          <cell r="O364" t="str">
            <v>Warehouse Associate 12M</v>
          </cell>
          <cell r="P364" t="str">
            <v>Inbound</v>
          </cell>
          <cell r="Q364" t="str">
            <v>Direct</v>
          </cell>
          <cell r="R364" t="str">
            <v>Fastlink</v>
          </cell>
          <cell r="S364" t="str">
            <v>nnahla</v>
          </cell>
          <cell r="T364" t="str">
            <v>Nahla,Fathimathul</v>
          </cell>
          <cell r="W364">
            <v>45915</v>
          </cell>
          <cell r="X364" t="str">
            <v>Receive Dock</v>
          </cell>
          <cell r="Y364" t="str">
            <v>June</v>
          </cell>
          <cell r="Z364" t="str">
            <v>9 Hours</v>
          </cell>
          <cell r="AA364" t="str">
            <v>Female</v>
          </cell>
          <cell r="AB364" t="str">
            <v>M</v>
          </cell>
          <cell r="AC364">
            <v>99</v>
          </cell>
          <cell r="AH364" t="str">
            <v>Kenya</v>
          </cell>
          <cell r="AI364" t="str">
            <v>Non-Muslim</v>
          </cell>
        </row>
        <row r="365">
          <cell r="C365">
            <v>206065197</v>
          </cell>
          <cell r="D365" t="str">
            <v>fatawabd</v>
          </cell>
          <cell r="E365" t="str">
            <v>Fataw Abdulai</v>
          </cell>
          <cell r="F365" t="str">
            <v>Temporary</v>
          </cell>
          <cell r="G365" t="str">
            <v>UAE</v>
          </cell>
          <cell r="H365" t="str">
            <v>AUH1</v>
          </cell>
          <cell r="I365" t="str">
            <v>FC</v>
          </cell>
          <cell r="J365">
            <v>1299</v>
          </cell>
          <cell r="K365" t="str">
            <v>Day Shift</v>
          </cell>
          <cell r="L365" t="str">
            <v>NA</v>
          </cell>
          <cell r="M365" t="str">
            <v>Thursday</v>
          </cell>
          <cell r="N365" t="str">
            <v>Friday</v>
          </cell>
          <cell r="O365" t="str">
            <v>Warehouse Associate 12M</v>
          </cell>
          <cell r="P365" t="str">
            <v>Inbound</v>
          </cell>
          <cell r="Q365" t="str">
            <v>Direct</v>
          </cell>
          <cell r="R365" t="str">
            <v>Fastlink</v>
          </cell>
          <cell r="S365" t="str">
            <v>nnahla</v>
          </cell>
          <cell r="T365" t="str">
            <v>Nahla,Fathimathul</v>
          </cell>
          <cell r="U365" t="str">
            <v>Non-Critical</v>
          </cell>
          <cell r="W365">
            <v>45922</v>
          </cell>
          <cell r="X365" t="str">
            <v>Vendor Receive</v>
          </cell>
          <cell r="Y365" t="str">
            <v>December</v>
          </cell>
          <cell r="Z365" t="str">
            <v>9 Hours</v>
          </cell>
          <cell r="AA365" t="str">
            <v>Male</v>
          </cell>
          <cell r="AB365" t="str">
            <v>NA</v>
          </cell>
          <cell r="AC365">
            <v>99</v>
          </cell>
          <cell r="AD365">
            <v>45983</v>
          </cell>
          <cell r="AE365" t="str">
            <v>FilliCafé(AirPortRd)</v>
          </cell>
          <cell r="AH365" t="str">
            <v>Ghana</v>
          </cell>
          <cell r="AI365" t="str">
            <v>Muslim</v>
          </cell>
        </row>
        <row r="366">
          <cell r="C366">
            <v>206873556</v>
          </cell>
          <cell r="D366" t="str">
            <v>ferawerk</v>
          </cell>
          <cell r="E366" t="str">
            <v>FERAND WERENGA AMANG</v>
          </cell>
          <cell r="F366" t="str">
            <v>Temporary</v>
          </cell>
          <cell r="G366" t="str">
            <v>UAE</v>
          </cell>
          <cell r="H366" t="str">
            <v>AUH1</v>
          </cell>
          <cell r="I366" t="str">
            <v>FC</v>
          </cell>
          <cell r="J366">
            <v>1299</v>
          </cell>
          <cell r="K366" t="str">
            <v>Day Shift</v>
          </cell>
          <cell r="L366" t="str">
            <v>NA</v>
          </cell>
          <cell r="M366" t="str">
            <v>Tuesday</v>
          </cell>
          <cell r="N366" t="str">
            <v>Wednesday</v>
          </cell>
          <cell r="O366" t="str">
            <v>Warehouse Associate 12M</v>
          </cell>
          <cell r="P366" t="str">
            <v>Inbound</v>
          </cell>
          <cell r="Q366" t="str">
            <v>Direct</v>
          </cell>
          <cell r="R366" t="str">
            <v>Fastlink</v>
          </cell>
          <cell r="S366" t="str">
            <v>nnahla</v>
          </cell>
          <cell r="T366" t="str">
            <v>Nahla,Fathimathul</v>
          </cell>
          <cell r="U366" t="str">
            <v>Non-Critical</v>
          </cell>
          <cell r="W366">
            <v>46020</v>
          </cell>
          <cell r="X366" t="str">
            <v>Vendor Receive</v>
          </cell>
          <cell r="Y366" t="str">
            <v>June</v>
          </cell>
          <cell r="Z366" t="str">
            <v xml:space="preserve">9 Hours </v>
          </cell>
          <cell r="AA366" t="str">
            <v>Male</v>
          </cell>
          <cell r="AC366">
            <v>99</v>
          </cell>
          <cell r="AE366" t="str">
            <v>Hamid center</v>
          </cell>
          <cell r="AF366">
            <v>557726959</v>
          </cell>
          <cell r="AG366" t="str">
            <v>ferandamang45@gmail.com</v>
          </cell>
          <cell r="AH366" t="str">
            <v>CAMEROON</v>
          </cell>
          <cell r="AI366" t="str">
            <v>Non-Muslim</v>
          </cell>
        </row>
        <row r="367">
          <cell r="C367">
            <v>204246158</v>
          </cell>
          <cell r="D367" t="str">
            <v>festusnd</v>
          </cell>
          <cell r="E367" t="str">
            <v>Festus Nii Darko</v>
          </cell>
          <cell r="F367" t="str">
            <v>Temporary</v>
          </cell>
          <cell r="G367" t="str">
            <v>UAE</v>
          </cell>
          <cell r="H367" t="str">
            <v>AUH1</v>
          </cell>
          <cell r="I367" t="str">
            <v>FC</v>
          </cell>
          <cell r="J367">
            <v>1299</v>
          </cell>
          <cell r="K367" t="str">
            <v>Night Shift</v>
          </cell>
          <cell r="L367" t="str">
            <v>NA</v>
          </cell>
          <cell r="M367" t="str">
            <v>Tuesday</v>
          </cell>
          <cell r="N367" t="str">
            <v>Wednesday</v>
          </cell>
          <cell r="O367" t="str">
            <v>Warehouse Associate 24M</v>
          </cell>
          <cell r="P367" t="str">
            <v>Inbound</v>
          </cell>
          <cell r="Q367" t="str">
            <v>Direct</v>
          </cell>
          <cell r="R367" t="str">
            <v>Quesscorp</v>
          </cell>
          <cell r="S367" t="str">
            <v>nnahla</v>
          </cell>
          <cell r="T367" t="str">
            <v>Nahla,Fathimathul</v>
          </cell>
          <cell r="U367" t="str">
            <v>Non-Critical</v>
          </cell>
          <cell r="W367">
            <v>45579</v>
          </cell>
          <cell r="X367" t="str">
            <v>Vendor Receive</v>
          </cell>
          <cell r="Y367" t="str">
            <v>May</v>
          </cell>
          <cell r="Z367" t="str">
            <v>9 Hours</v>
          </cell>
          <cell r="AA367" t="str">
            <v>Male</v>
          </cell>
          <cell r="AB367" t="str">
            <v>L</v>
          </cell>
          <cell r="AC367">
            <v>99</v>
          </cell>
          <cell r="AD367">
            <v>46309</v>
          </cell>
          <cell r="AE367" t="str">
            <v>AlSalamaHospital(TouristClubArea)</v>
          </cell>
          <cell r="AF367">
            <v>555157412</v>
          </cell>
          <cell r="AG367" t="str">
            <v>festus.larbi90@gmail.com</v>
          </cell>
          <cell r="AH367" t="str">
            <v>Ghana</v>
          </cell>
          <cell r="AI367" t="str">
            <v>Non-Muslim</v>
          </cell>
        </row>
        <row r="368">
          <cell r="C368">
            <v>205495359</v>
          </cell>
          <cell r="D368" t="str">
            <v>florndis</v>
          </cell>
          <cell r="E368" t="str">
            <v>Florence Nzulya Ndijya</v>
          </cell>
          <cell r="F368" t="str">
            <v>Temporary</v>
          </cell>
          <cell r="G368" t="str">
            <v>UAE</v>
          </cell>
          <cell r="H368" t="str">
            <v>AUH1</v>
          </cell>
          <cell r="I368" t="str">
            <v>FC</v>
          </cell>
          <cell r="J368">
            <v>1299</v>
          </cell>
          <cell r="K368" t="str">
            <v>Day Shift</v>
          </cell>
          <cell r="L368" t="str">
            <v>NA</v>
          </cell>
          <cell r="M368" t="str">
            <v>Thursday</v>
          </cell>
          <cell r="N368" t="str">
            <v>Friday</v>
          </cell>
          <cell r="O368" t="str">
            <v>Warehouse Associate 8W</v>
          </cell>
          <cell r="P368" t="str">
            <v>Inbound</v>
          </cell>
          <cell r="Q368" t="str">
            <v>Direct</v>
          </cell>
          <cell r="R368" t="str">
            <v>EFS</v>
          </cell>
          <cell r="S368" t="str">
            <v>pparsin</v>
          </cell>
          <cell r="T368" t="str">
            <v>Singh,Pardeep</v>
          </cell>
          <cell r="U368" t="str">
            <v>Non-Critical</v>
          </cell>
          <cell r="W368">
            <v>45831</v>
          </cell>
          <cell r="X368" t="str">
            <v>Inbound Stow</v>
          </cell>
          <cell r="Y368" t="str">
            <v>March</v>
          </cell>
          <cell r="Z368" t="str">
            <v>9 Hours</v>
          </cell>
          <cell r="AA368" t="str">
            <v>Female</v>
          </cell>
          <cell r="AB368" t="str">
            <v>NA</v>
          </cell>
          <cell r="AC368">
            <v>99</v>
          </cell>
          <cell r="AD368">
            <v>45887</v>
          </cell>
          <cell r="AH368" t="str">
            <v>Kenya</v>
          </cell>
          <cell r="AI368" t="str">
            <v>Non-Muslim</v>
          </cell>
        </row>
        <row r="369">
          <cell r="C369">
            <v>206873551</v>
          </cell>
          <cell r="D369" t="str">
            <v>valdezfo</v>
          </cell>
          <cell r="E369" t="str">
            <v>FON VALDEZ TAMSANG</v>
          </cell>
          <cell r="F369" t="str">
            <v>Temporary</v>
          </cell>
          <cell r="G369" t="str">
            <v>UAE</v>
          </cell>
          <cell r="H369" t="str">
            <v>AUH1</v>
          </cell>
          <cell r="I369" t="str">
            <v>FC</v>
          </cell>
          <cell r="J369">
            <v>1299</v>
          </cell>
          <cell r="K369" t="str">
            <v>Night Shift</v>
          </cell>
          <cell r="L369" t="str">
            <v>NA</v>
          </cell>
          <cell r="M369" t="str">
            <v>Tuesday</v>
          </cell>
          <cell r="N369" t="str">
            <v>Wednesday</v>
          </cell>
          <cell r="O369" t="str">
            <v>Warehouse Associate 8W</v>
          </cell>
          <cell r="P369" t="str">
            <v>Inbound</v>
          </cell>
          <cell r="Q369" t="str">
            <v>Direct</v>
          </cell>
          <cell r="R369" t="str">
            <v>Fastlink</v>
          </cell>
          <cell r="S369" t="str">
            <v>vkkatyal</v>
          </cell>
          <cell r="T369" t="str">
            <v>Katyal,Varun</v>
          </cell>
          <cell r="U369" t="str">
            <v>Non-Critical</v>
          </cell>
          <cell r="W369">
            <v>46020</v>
          </cell>
          <cell r="X369" t="str">
            <v>Inbound Stow</v>
          </cell>
          <cell r="Y369" t="str">
            <v>August</v>
          </cell>
          <cell r="Z369" t="str">
            <v xml:space="preserve">9 Hours </v>
          </cell>
          <cell r="AA369" t="str">
            <v>Male</v>
          </cell>
          <cell r="AC369">
            <v>99</v>
          </cell>
          <cell r="AE369" t="str">
            <v>Souq Sarab (Zone D)</v>
          </cell>
          <cell r="AF369">
            <v>524044357</v>
          </cell>
          <cell r="AG369" t="str">
            <v>fonvaldez282@gmail.com</v>
          </cell>
          <cell r="AH369" t="str">
            <v>CAMEROON</v>
          </cell>
          <cell r="AI369">
            <v>0</v>
          </cell>
        </row>
        <row r="370">
          <cell r="C370">
            <v>203468401</v>
          </cell>
          <cell r="D370" t="str">
            <v>francpam</v>
          </cell>
          <cell r="E370" t="str">
            <v>Francis Ampong</v>
          </cell>
          <cell r="F370" t="str">
            <v>Temporary</v>
          </cell>
          <cell r="G370" t="str">
            <v>UAE</v>
          </cell>
          <cell r="H370" t="str">
            <v>AUH1</v>
          </cell>
          <cell r="I370" t="str">
            <v>FC</v>
          </cell>
          <cell r="J370">
            <v>1299</v>
          </cell>
          <cell r="K370" t="str">
            <v>Day Shift</v>
          </cell>
          <cell r="L370" t="str">
            <v>NA</v>
          </cell>
          <cell r="M370" t="str">
            <v>Friday</v>
          </cell>
          <cell r="N370" t="str">
            <v>Saturday</v>
          </cell>
          <cell r="O370" t="str">
            <v>Warehouse Associate 12M</v>
          </cell>
          <cell r="P370" t="str">
            <v>Inbound</v>
          </cell>
          <cell r="Q370" t="str">
            <v>Direct</v>
          </cell>
          <cell r="R370" t="str">
            <v>Fastlink</v>
          </cell>
          <cell r="S370" t="str">
            <v>pparsin</v>
          </cell>
          <cell r="T370" t="str">
            <v>Singh,Pardeep</v>
          </cell>
          <cell r="U370" t="str">
            <v>Non-Critical</v>
          </cell>
          <cell r="W370">
            <v>45456</v>
          </cell>
          <cell r="X370" t="str">
            <v>Inbound Stow</v>
          </cell>
          <cell r="Y370" t="str">
            <v>July</v>
          </cell>
          <cell r="Z370" t="str">
            <v>9 Hours</v>
          </cell>
          <cell r="AA370" t="str">
            <v>Male</v>
          </cell>
          <cell r="AB370" t="str">
            <v>2XL</v>
          </cell>
          <cell r="AC370">
            <v>99</v>
          </cell>
          <cell r="AD370">
            <v>45821</v>
          </cell>
          <cell r="AE370" t="str">
            <v>AbuDhabiMall(TouristClubArea)</v>
          </cell>
          <cell r="AF370">
            <v>547843102</v>
          </cell>
          <cell r="AG370" t="str">
            <v>flexzyking@icloud.com</v>
          </cell>
          <cell r="AH370" t="str">
            <v>Ghana</v>
          </cell>
          <cell r="AI370" t="str">
            <v>Non-Muslim</v>
          </cell>
        </row>
        <row r="371">
          <cell r="C371">
            <v>206873639</v>
          </cell>
          <cell r="D371" t="str">
            <v>ganifran</v>
          </cell>
          <cell r="E371" t="str">
            <v>FRANCIS ANIM</v>
          </cell>
          <cell r="F371" t="str">
            <v>Temporary</v>
          </cell>
          <cell r="G371" t="str">
            <v>UAE</v>
          </cell>
          <cell r="H371" t="str">
            <v>AUH1</v>
          </cell>
          <cell r="I371" t="str">
            <v>FC</v>
          </cell>
          <cell r="J371">
            <v>1299</v>
          </cell>
          <cell r="K371" t="str">
            <v>Day Shift</v>
          </cell>
          <cell r="L371" t="str">
            <v>NA</v>
          </cell>
          <cell r="M371" t="str">
            <v>Tuesday</v>
          </cell>
          <cell r="N371" t="str">
            <v>Wednesday</v>
          </cell>
          <cell r="O371" t="str">
            <v>Warehouse Associate 12M</v>
          </cell>
          <cell r="P371" t="str">
            <v>Inbound</v>
          </cell>
          <cell r="Q371" t="str">
            <v>Direct</v>
          </cell>
          <cell r="R371" t="str">
            <v>Fastlink</v>
          </cell>
          <cell r="S371" t="str">
            <v>vkkatyal</v>
          </cell>
          <cell r="T371" t="str">
            <v>Katyal,Varun</v>
          </cell>
          <cell r="U371" t="str">
            <v>Non-Critical</v>
          </cell>
          <cell r="W371">
            <v>46020</v>
          </cell>
          <cell r="X371" t="str">
            <v>Inbound Stow</v>
          </cell>
          <cell r="Y371" t="str">
            <v>July</v>
          </cell>
          <cell r="Z371" t="str">
            <v xml:space="preserve">9 Hours </v>
          </cell>
          <cell r="AA371" t="str">
            <v>Male</v>
          </cell>
          <cell r="AC371">
            <v>99</v>
          </cell>
          <cell r="AE371" t="str">
            <v>Shabiya 12  Bus Stop (Near Malabar Gold And Diamond)</v>
          </cell>
          <cell r="AF371">
            <v>544310670</v>
          </cell>
          <cell r="AG371" t="str">
            <v>animf1234@gmail.com</v>
          </cell>
          <cell r="AH371" t="str">
            <v>GHANA</v>
          </cell>
          <cell r="AI371">
            <v>0</v>
          </cell>
        </row>
        <row r="372">
          <cell r="C372">
            <v>206504141</v>
          </cell>
          <cell r="D372" t="str">
            <v>kasobfra</v>
          </cell>
          <cell r="E372" t="str">
            <v>Francis Kasobya</v>
          </cell>
          <cell r="F372" t="str">
            <v>Temporary</v>
          </cell>
          <cell r="G372" t="str">
            <v>UAE</v>
          </cell>
          <cell r="H372" t="str">
            <v>AUH1</v>
          </cell>
          <cell r="I372" t="str">
            <v>FC</v>
          </cell>
          <cell r="J372">
            <v>1299</v>
          </cell>
          <cell r="K372" t="str">
            <v>Day Shift</v>
          </cell>
          <cell r="L372" t="str">
            <v>NA</v>
          </cell>
          <cell r="M372" t="str">
            <v>Tuesday</v>
          </cell>
          <cell r="N372" t="str">
            <v>Wednesday</v>
          </cell>
          <cell r="O372" t="str">
            <v>Warehouse Associate 24M</v>
          </cell>
          <cell r="P372" t="str">
            <v>Inbound</v>
          </cell>
          <cell r="Q372" t="str">
            <v>Direct</v>
          </cell>
          <cell r="R372" t="str">
            <v>Dulsco</v>
          </cell>
          <cell r="S372" t="str">
            <v>vkkatyal</v>
          </cell>
          <cell r="T372" t="str">
            <v>Katyal,Varun</v>
          </cell>
          <cell r="U372" t="str">
            <v>Non-Critical</v>
          </cell>
          <cell r="W372">
            <v>45971</v>
          </cell>
          <cell r="X372" t="str">
            <v>Inbound Stow</v>
          </cell>
          <cell r="Y372" t="str">
            <v>February</v>
          </cell>
          <cell r="Z372" t="str">
            <v>9 Hours</v>
          </cell>
          <cell r="AA372" t="str">
            <v>Male</v>
          </cell>
          <cell r="AB372" t="str">
            <v>NA</v>
          </cell>
          <cell r="AC372">
            <v>99</v>
          </cell>
          <cell r="AD372">
            <v>46245</v>
          </cell>
          <cell r="AE372" t="str">
            <v>Dulsco Camp</v>
          </cell>
          <cell r="AF372">
            <v>567416600</v>
          </cell>
          <cell r="AG372" t="str">
            <v>buqembefrincis32@gmail.com</v>
          </cell>
          <cell r="AH372" t="str">
            <v>UGANDA</v>
          </cell>
          <cell r="AI372" t="str">
            <v>Non-Muslim</v>
          </cell>
        </row>
        <row r="373">
          <cell r="C373">
            <v>203468395</v>
          </cell>
          <cell r="D373" t="str">
            <v>frimpofr</v>
          </cell>
          <cell r="E373" t="str">
            <v>Francis Owusu Frimpong</v>
          </cell>
          <cell r="F373" t="str">
            <v>Temporary</v>
          </cell>
          <cell r="G373" t="str">
            <v>UAE</v>
          </cell>
          <cell r="H373" t="str">
            <v>AUH1</v>
          </cell>
          <cell r="I373" t="str">
            <v>FC</v>
          </cell>
          <cell r="J373">
            <v>1299</v>
          </cell>
          <cell r="K373" t="str">
            <v>Day Shift</v>
          </cell>
          <cell r="L373" t="str">
            <v>NA</v>
          </cell>
          <cell r="M373" t="str">
            <v>Sunday</v>
          </cell>
          <cell r="N373" t="str">
            <v>Monday</v>
          </cell>
          <cell r="O373" t="str">
            <v>Warehouse Associate 12M</v>
          </cell>
          <cell r="P373" t="str">
            <v>Inbound</v>
          </cell>
          <cell r="Q373" t="str">
            <v>Direct</v>
          </cell>
          <cell r="R373" t="str">
            <v>Fastlink</v>
          </cell>
          <cell r="S373" t="str">
            <v>pparsin</v>
          </cell>
          <cell r="T373" t="str">
            <v>Singh,Pardeep</v>
          </cell>
          <cell r="U373" t="str">
            <v>Non-Critical</v>
          </cell>
          <cell r="W373">
            <v>45456</v>
          </cell>
          <cell r="X373" t="str">
            <v>Inbound Stow</v>
          </cell>
          <cell r="Y373" t="str">
            <v>April</v>
          </cell>
          <cell r="Z373" t="str">
            <v>9 Hours</v>
          </cell>
          <cell r="AA373" t="str">
            <v>Male</v>
          </cell>
          <cell r="AB373" t="str">
            <v>M</v>
          </cell>
          <cell r="AC373">
            <v>99</v>
          </cell>
          <cell r="AD373">
            <v>45821</v>
          </cell>
          <cell r="AE373" t="str">
            <v>AbuDhabiMall(TouristClubArea)</v>
          </cell>
          <cell r="AF373">
            <v>559234397</v>
          </cell>
          <cell r="AG373" t="str">
            <v>francisowusufrimpong9@gmail.com</v>
          </cell>
          <cell r="AH373" t="str">
            <v>Ghana</v>
          </cell>
          <cell r="AI373" t="str">
            <v>Non-Muslim</v>
          </cell>
        </row>
        <row r="374">
          <cell r="C374">
            <v>204406416</v>
          </cell>
          <cell r="D374" t="str">
            <v>frgontra</v>
          </cell>
          <cell r="E374" t="str">
            <v>Francois C Gontran Gbekonsi</v>
          </cell>
          <cell r="F374" t="str">
            <v>Temporary</v>
          </cell>
          <cell r="G374" t="str">
            <v>UAE</v>
          </cell>
          <cell r="H374" t="str">
            <v>AUH1</v>
          </cell>
          <cell r="I374" t="str">
            <v>FC</v>
          </cell>
          <cell r="J374">
            <v>1299</v>
          </cell>
          <cell r="K374" t="str">
            <v>Day Shift</v>
          </cell>
          <cell r="L374" t="str">
            <v>NA</v>
          </cell>
          <cell r="M374" t="str">
            <v>Sunday</v>
          </cell>
          <cell r="N374" t="str">
            <v>Monday</v>
          </cell>
          <cell r="O374" t="str">
            <v>Warehouse Associate 24M</v>
          </cell>
          <cell r="P374" t="str">
            <v>Inbound</v>
          </cell>
          <cell r="Q374" t="str">
            <v>Direct</v>
          </cell>
          <cell r="R374" t="str">
            <v>Quesscorp</v>
          </cell>
          <cell r="S374" t="str">
            <v>pparsin</v>
          </cell>
          <cell r="T374" t="str">
            <v>Singh,Pardeep</v>
          </cell>
          <cell r="U374" t="str">
            <v>Critical</v>
          </cell>
          <cell r="W374">
            <v>45596</v>
          </cell>
          <cell r="X374" t="str">
            <v>Receive Dock</v>
          </cell>
          <cell r="Y374" t="str">
            <v>March</v>
          </cell>
          <cell r="Z374" t="str">
            <v>9 Hours</v>
          </cell>
          <cell r="AA374" t="str">
            <v>Male</v>
          </cell>
          <cell r="AB374" t="str">
            <v>L</v>
          </cell>
          <cell r="AC374">
            <v>99</v>
          </cell>
          <cell r="AD374">
            <v>46326</v>
          </cell>
          <cell r="AE374" t="str">
            <v>Pending</v>
          </cell>
          <cell r="AF374">
            <v>502936092</v>
          </cell>
          <cell r="AG374" t="str">
            <v>gbekonsi@gmail.com</v>
          </cell>
          <cell r="AH374" t="str">
            <v>Ghana</v>
          </cell>
          <cell r="AI374" t="str">
            <v>Non-Muslim</v>
          </cell>
        </row>
        <row r="375">
          <cell r="C375">
            <v>203741324</v>
          </cell>
          <cell r="D375" t="str">
            <v>iahfrank</v>
          </cell>
          <cell r="E375" t="str">
            <v>FRANK AHEN</v>
          </cell>
          <cell r="F375" t="str">
            <v>Temporary</v>
          </cell>
          <cell r="G375" t="str">
            <v>UAE</v>
          </cell>
          <cell r="H375" t="str">
            <v>AUH1</v>
          </cell>
          <cell r="I375" t="str">
            <v>FC</v>
          </cell>
          <cell r="J375">
            <v>1299</v>
          </cell>
          <cell r="K375" t="str">
            <v>Day Shift</v>
          </cell>
          <cell r="L375" t="str">
            <v>NA</v>
          </cell>
          <cell r="M375" t="str">
            <v>Wednesday</v>
          </cell>
          <cell r="N375" t="str">
            <v>Thursday</v>
          </cell>
          <cell r="O375" t="str">
            <v>Warehouse Associate 12M</v>
          </cell>
          <cell r="P375" t="str">
            <v>Inbound</v>
          </cell>
          <cell r="Q375" t="str">
            <v>Direct</v>
          </cell>
          <cell r="R375" t="str">
            <v>Fastlink</v>
          </cell>
          <cell r="S375" t="str">
            <v>pparsin</v>
          </cell>
          <cell r="T375" t="str">
            <v>Singh,Pardeep</v>
          </cell>
          <cell r="U375" t="str">
            <v>Non-Critical</v>
          </cell>
          <cell r="W375">
            <v>45502</v>
          </cell>
          <cell r="X375" t="str">
            <v>Inbound Stow</v>
          </cell>
          <cell r="Y375" t="str">
            <v>September</v>
          </cell>
          <cell r="Z375" t="str">
            <v>9 Hours</v>
          </cell>
          <cell r="AA375" t="str">
            <v>Male</v>
          </cell>
          <cell r="AB375" t="str">
            <v>L</v>
          </cell>
          <cell r="AC375">
            <v>99</v>
          </cell>
          <cell r="AD375">
            <v>45867</v>
          </cell>
          <cell r="AE375" t="str">
            <v>AlSalamaHospital(TouristClubArea)</v>
          </cell>
          <cell r="AF375">
            <v>508347054</v>
          </cell>
          <cell r="AG375" t="str">
            <v>adamsdaniel131@gmail.com</v>
          </cell>
          <cell r="AH375" t="str">
            <v>Ghana</v>
          </cell>
          <cell r="AI375" t="str">
            <v>Non-Muslim</v>
          </cell>
        </row>
        <row r="376">
          <cell r="C376">
            <v>203816301</v>
          </cell>
          <cell r="D376" t="str">
            <v>geoekiye</v>
          </cell>
          <cell r="E376" t="str">
            <v>GEORGE KIYEMBA</v>
          </cell>
          <cell r="F376" t="str">
            <v>Temporary</v>
          </cell>
          <cell r="G376" t="str">
            <v>UAE</v>
          </cell>
          <cell r="H376" t="str">
            <v>AUH1</v>
          </cell>
          <cell r="I376" t="str">
            <v>FC</v>
          </cell>
          <cell r="J376">
            <v>1299</v>
          </cell>
          <cell r="K376" t="str">
            <v>Day Shift</v>
          </cell>
          <cell r="L376" t="str">
            <v>NA</v>
          </cell>
          <cell r="M376" t="str">
            <v>Tuesday</v>
          </cell>
          <cell r="N376" t="str">
            <v>Wednesday</v>
          </cell>
          <cell r="O376" t="str">
            <v>Warehouse Associate 24M</v>
          </cell>
          <cell r="P376" t="str">
            <v>Inbound</v>
          </cell>
          <cell r="Q376" t="str">
            <v>Direct</v>
          </cell>
          <cell r="R376" t="str">
            <v>Dulsco</v>
          </cell>
          <cell r="S376" t="str">
            <v>nnahla</v>
          </cell>
          <cell r="T376" t="str">
            <v>Nahla,Fathimathul</v>
          </cell>
          <cell r="U376" t="str">
            <v>Non-Critical</v>
          </cell>
          <cell r="W376">
            <v>45518</v>
          </cell>
          <cell r="X376" t="str">
            <v>Inbound Stow</v>
          </cell>
          <cell r="Y376" t="str">
            <v>June</v>
          </cell>
          <cell r="Z376" t="str">
            <v>9 Hours</v>
          </cell>
          <cell r="AA376" t="str">
            <v>Male</v>
          </cell>
          <cell r="AB376" t="str">
            <v>M</v>
          </cell>
          <cell r="AC376">
            <v>99</v>
          </cell>
          <cell r="AD376">
            <v>45574</v>
          </cell>
          <cell r="AE376" t="str">
            <v>Dulsco ICAD-1 Bus Stop</v>
          </cell>
          <cell r="AF376">
            <v>588675902</v>
          </cell>
          <cell r="AG376" t="str">
            <v>georgeemanuel015@gmail.com</v>
          </cell>
          <cell r="AH376" t="str">
            <v>Uganda</v>
          </cell>
          <cell r="AI376" t="str">
            <v>Non-Muslim</v>
          </cell>
        </row>
        <row r="377">
          <cell r="C377">
            <v>203800383</v>
          </cell>
          <cell r="D377" t="str">
            <v>geokiwan</v>
          </cell>
          <cell r="E377" t="str">
            <v>GEORGE WILLIAM KIWANUKA</v>
          </cell>
          <cell r="F377" t="str">
            <v>Temporary</v>
          </cell>
          <cell r="G377" t="str">
            <v>UAE</v>
          </cell>
          <cell r="H377" t="str">
            <v>AUH1</v>
          </cell>
          <cell r="I377" t="str">
            <v>FC</v>
          </cell>
          <cell r="J377">
            <v>1299</v>
          </cell>
          <cell r="K377" t="str">
            <v>Day Shift</v>
          </cell>
          <cell r="L377" t="str">
            <v>NA</v>
          </cell>
          <cell r="M377" t="str">
            <v>Tuesday</v>
          </cell>
          <cell r="N377" t="str">
            <v>Wednesday</v>
          </cell>
          <cell r="O377" t="str">
            <v>Warehouse Associate 24M</v>
          </cell>
          <cell r="P377" t="str">
            <v>Inbound</v>
          </cell>
          <cell r="Q377" t="str">
            <v>Direct</v>
          </cell>
          <cell r="R377" t="str">
            <v>Dulsco</v>
          </cell>
          <cell r="S377" t="str">
            <v>pparsin</v>
          </cell>
          <cell r="T377" t="str">
            <v>Singh,Pardeep</v>
          </cell>
          <cell r="U377" t="str">
            <v>Critical</v>
          </cell>
          <cell r="W377">
            <v>45516</v>
          </cell>
          <cell r="X377" t="str">
            <v>Receive Dock</v>
          </cell>
          <cell r="Y377" t="str">
            <v>October</v>
          </cell>
          <cell r="Z377" t="str">
            <v>9 Hours</v>
          </cell>
          <cell r="AA377" t="str">
            <v>Male</v>
          </cell>
          <cell r="AB377" t="str">
            <v>L</v>
          </cell>
          <cell r="AC377">
            <v>99</v>
          </cell>
          <cell r="AD377">
            <v>45572</v>
          </cell>
          <cell r="AE377" t="str">
            <v>Dulsco ICAD-1 Bus Stop</v>
          </cell>
          <cell r="AF377">
            <v>559743105</v>
          </cell>
          <cell r="AG377" t="str">
            <v>georgegerman08@gmail.com</v>
          </cell>
          <cell r="AH377" t="str">
            <v>Uganda</v>
          </cell>
          <cell r="AI377" t="str">
            <v>Non-Muslim</v>
          </cell>
        </row>
        <row r="378">
          <cell r="C378">
            <v>203521427</v>
          </cell>
          <cell r="D378" t="str">
            <v>kamargib</v>
          </cell>
          <cell r="E378" t="str">
            <v>Gibrilla Kamara</v>
          </cell>
          <cell r="F378" t="str">
            <v>Temporary</v>
          </cell>
          <cell r="G378" t="str">
            <v>UAE</v>
          </cell>
          <cell r="H378" t="str">
            <v>AUH1</v>
          </cell>
          <cell r="I378" t="str">
            <v>FC</v>
          </cell>
          <cell r="J378">
            <v>1299</v>
          </cell>
          <cell r="K378" t="str">
            <v>Day Shift</v>
          </cell>
          <cell r="L378" t="str">
            <v>NA</v>
          </cell>
          <cell r="M378" t="str">
            <v>Friday</v>
          </cell>
          <cell r="N378" t="str">
            <v>Saturday</v>
          </cell>
          <cell r="O378" t="str">
            <v>Warehouse Associate 12M</v>
          </cell>
          <cell r="P378" t="str">
            <v>Inbound</v>
          </cell>
          <cell r="Q378" t="str">
            <v>Direct</v>
          </cell>
          <cell r="R378" t="str">
            <v>Fastlink</v>
          </cell>
          <cell r="S378" t="str">
            <v>nnahla</v>
          </cell>
          <cell r="T378" t="str">
            <v>Nahla,Fathimathul</v>
          </cell>
          <cell r="U378" t="str">
            <v>Non-Critical</v>
          </cell>
          <cell r="W378">
            <v>45463</v>
          </cell>
          <cell r="X378" t="str">
            <v>Inbound Prep</v>
          </cell>
          <cell r="Y378" t="str">
            <v>January</v>
          </cell>
          <cell r="Z378" t="str">
            <v>9 Hours</v>
          </cell>
          <cell r="AA378" t="str">
            <v>Male</v>
          </cell>
          <cell r="AB378" t="str">
            <v>NA</v>
          </cell>
          <cell r="AC378">
            <v>99</v>
          </cell>
          <cell r="AD378">
            <v>45828</v>
          </cell>
          <cell r="AE378" t="str">
            <v>AbuDhabiCentralBusStation(oppositeGrandMillenniumHotel&amp;InfrontofBankofAfrica)</v>
          </cell>
          <cell r="AF378">
            <v>544908067</v>
          </cell>
          <cell r="AG378" t="str">
            <v>Gibrilla523@gmail.com</v>
          </cell>
          <cell r="AH378" t="str">
            <v>Sierra Leone</v>
          </cell>
          <cell r="AI378" t="str">
            <v>Non-Muslim</v>
          </cell>
        </row>
        <row r="379">
          <cell r="C379">
            <v>203965502</v>
          </cell>
          <cell r="D379" t="str">
            <v>gikwameg</v>
          </cell>
          <cell r="E379" t="str">
            <v>Gideon Kwame Gyasi</v>
          </cell>
          <cell r="F379" t="str">
            <v>Temporary</v>
          </cell>
          <cell r="G379" t="str">
            <v>UAE</v>
          </cell>
          <cell r="H379" t="str">
            <v>AUH1</v>
          </cell>
          <cell r="I379" t="str">
            <v>FC</v>
          </cell>
          <cell r="J379">
            <v>1299</v>
          </cell>
          <cell r="K379" t="str">
            <v>Day Shift</v>
          </cell>
          <cell r="L379" t="str">
            <v>NA</v>
          </cell>
          <cell r="M379" t="str">
            <v>Thursday</v>
          </cell>
          <cell r="N379" t="str">
            <v>Friday</v>
          </cell>
          <cell r="O379" t="str">
            <v>Warehouse Associate 12M</v>
          </cell>
          <cell r="P379" t="str">
            <v>Inbound</v>
          </cell>
          <cell r="Q379" t="str">
            <v>Direct</v>
          </cell>
          <cell r="R379" t="str">
            <v>Fastlink</v>
          </cell>
          <cell r="S379" t="str">
            <v>nnahla</v>
          </cell>
          <cell r="T379" t="str">
            <v>Nahla,Fathimathul</v>
          </cell>
          <cell r="U379" t="str">
            <v>Non-Critical</v>
          </cell>
          <cell r="W379">
            <v>45544</v>
          </cell>
          <cell r="X379" t="str">
            <v>Inbound Stow</v>
          </cell>
          <cell r="Y379" t="str">
            <v>July</v>
          </cell>
          <cell r="Z379" t="str">
            <v>9 Hours</v>
          </cell>
          <cell r="AA379" t="str">
            <v>Male</v>
          </cell>
          <cell r="AB379" t="str">
            <v>NA</v>
          </cell>
          <cell r="AC379">
            <v>99</v>
          </cell>
          <cell r="AD379">
            <v>45909</v>
          </cell>
          <cell r="AE379" t="str">
            <v>ShinningTower(Khalidiyah)</v>
          </cell>
          <cell r="AF379">
            <v>508816128</v>
          </cell>
          <cell r="AG379" t="str">
            <v>gyasigideon4020@gmail.com</v>
          </cell>
          <cell r="AH379" t="str">
            <v>Ghana</v>
          </cell>
          <cell r="AI379" t="str">
            <v>Non-Muslim</v>
          </cell>
        </row>
        <row r="380">
          <cell r="C380">
            <v>206072868</v>
          </cell>
          <cell r="D380" t="str">
            <v>andohogi</v>
          </cell>
          <cell r="E380" t="str">
            <v>Gifty Andoh</v>
          </cell>
          <cell r="F380" t="str">
            <v>Temporary</v>
          </cell>
          <cell r="G380" t="str">
            <v>UAE</v>
          </cell>
          <cell r="H380" t="str">
            <v>AUH1</v>
          </cell>
          <cell r="I380" t="str">
            <v>FC</v>
          </cell>
          <cell r="J380">
            <v>1299</v>
          </cell>
          <cell r="K380" t="str">
            <v>Day Shift</v>
          </cell>
          <cell r="L380" t="str">
            <v>NA</v>
          </cell>
          <cell r="M380" t="str">
            <v>Wednesday</v>
          </cell>
          <cell r="N380" t="str">
            <v>Thursday</v>
          </cell>
          <cell r="O380" t="str">
            <v>Warehouse Associate 12M</v>
          </cell>
          <cell r="P380" t="str">
            <v>Inbound</v>
          </cell>
          <cell r="Q380" t="str">
            <v>Direct</v>
          </cell>
          <cell r="R380" t="str">
            <v>Fastlink</v>
          </cell>
          <cell r="S380" t="str">
            <v>vkkatyal</v>
          </cell>
          <cell r="T380" t="str">
            <v>Katyal,Varun</v>
          </cell>
          <cell r="U380" t="str">
            <v>Non-Critical</v>
          </cell>
          <cell r="W380">
            <v>45922</v>
          </cell>
          <cell r="X380" t="str">
            <v>Inbound Stow</v>
          </cell>
          <cell r="Y380" t="str">
            <v>August</v>
          </cell>
          <cell r="Z380" t="str">
            <v>9 Hours</v>
          </cell>
          <cell r="AA380" t="str">
            <v>Female</v>
          </cell>
          <cell r="AB380" t="str">
            <v>NA</v>
          </cell>
          <cell r="AC380">
            <v>99</v>
          </cell>
          <cell r="AD380">
            <v>45983</v>
          </cell>
          <cell r="AE380" t="str">
            <v>AlSalamaHospital(TouristClubArea)</v>
          </cell>
          <cell r="AH380" t="str">
            <v>Ghana</v>
          </cell>
          <cell r="AI380" t="str">
            <v>Non-Muslim</v>
          </cell>
        </row>
        <row r="381">
          <cell r="C381">
            <v>206504132</v>
          </cell>
          <cell r="D381" t="str">
            <v>ssegilbe</v>
          </cell>
          <cell r="E381" t="str">
            <v>Gilbert Ssembogga</v>
          </cell>
          <cell r="F381" t="str">
            <v>Temporary</v>
          </cell>
          <cell r="G381" t="str">
            <v>UAE</v>
          </cell>
          <cell r="H381" t="str">
            <v>AUH1</v>
          </cell>
          <cell r="I381" t="str">
            <v>FC</v>
          </cell>
          <cell r="J381">
            <v>1299</v>
          </cell>
          <cell r="K381" t="str">
            <v>Day Shift</v>
          </cell>
          <cell r="L381" t="str">
            <v>NA</v>
          </cell>
          <cell r="M381" t="str">
            <v>Tuesday</v>
          </cell>
          <cell r="N381" t="str">
            <v>Wednesday</v>
          </cell>
          <cell r="O381" t="str">
            <v>Warehouse Associate 24M</v>
          </cell>
          <cell r="P381" t="str">
            <v>Inbound</v>
          </cell>
          <cell r="Q381" t="str">
            <v>Direct</v>
          </cell>
          <cell r="R381" t="str">
            <v>Dulsco</v>
          </cell>
          <cell r="S381" t="str">
            <v>vkkatyal</v>
          </cell>
          <cell r="T381" t="str">
            <v>Katyal,Varun</v>
          </cell>
          <cell r="U381" t="str">
            <v>Non-Critical</v>
          </cell>
          <cell r="W381">
            <v>45971</v>
          </cell>
          <cell r="X381" t="str">
            <v>Inbound Stow</v>
          </cell>
          <cell r="Y381" t="str">
            <v>October</v>
          </cell>
          <cell r="Z381" t="str">
            <v>9 Hours</v>
          </cell>
          <cell r="AA381" t="str">
            <v>Male</v>
          </cell>
          <cell r="AB381" t="str">
            <v>NA</v>
          </cell>
          <cell r="AC381">
            <v>99</v>
          </cell>
          <cell r="AD381">
            <v>46245</v>
          </cell>
          <cell r="AE381" t="str">
            <v>Dulsco Camp</v>
          </cell>
          <cell r="AF381">
            <v>567069960</v>
          </cell>
          <cell r="AG381" t="str">
            <v>hakimssemboga@gmail.com</v>
          </cell>
          <cell r="AH381" t="str">
            <v>UGANDA</v>
          </cell>
          <cell r="AI381" t="str">
            <v>Non-Muslim</v>
          </cell>
        </row>
        <row r="382">
          <cell r="C382">
            <v>205608625</v>
          </cell>
          <cell r="D382" t="str">
            <v>takpalgo</v>
          </cell>
          <cell r="E382" t="str">
            <v>GODWIN AKPALU</v>
          </cell>
          <cell r="F382" t="str">
            <v>Temporary</v>
          </cell>
          <cell r="G382" t="str">
            <v>UAE</v>
          </cell>
          <cell r="H382" t="str">
            <v>AUH1</v>
          </cell>
          <cell r="I382" t="str">
            <v>FC</v>
          </cell>
          <cell r="J382">
            <v>1299</v>
          </cell>
          <cell r="K382" t="str">
            <v>Night Shift</v>
          </cell>
          <cell r="L382" t="str">
            <v>NA</v>
          </cell>
          <cell r="M382" t="str">
            <v>Thursday</v>
          </cell>
          <cell r="N382" t="str">
            <v>Friday</v>
          </cell>
          <cell r="O382" t="str">
            <v>Warehouse Associate 24M</v>
          </cell>
          <cell r="P382" t="str">
            <v>Inbound</v>
          </cell>
          <cell r="Q382" t="str">
            <v>Direct</v>
          </cell>
          <cell r="R382" t="str">
            <v>Dulsco</v>
          </cell>
          <cell r="S382" t="str">
            <v>pparsin</v>
          </cell>
          <cell r="T382" t="str">
            <v>Singh,Pardeep</v>
          </cell>
          <cell r="W382">
            <v>45845</v>
          </cell>
          <cell r="X382" t="str">
            <v>Inbound Stow</v>
          </cell>
          <cell r="Y382" t="str">
            <v>August</v>
          </cell>
          <cell r="Z382" t="str">
            <v>9 Hours</v>
          </cell>
          <cell r="AA382" t="str">
            <v>Male</v>
          </cell>
          <cell r="AB382" t="str">
            <v>L</v>
          </cell>
          <cell r="AC382">
            <v>99</v>
          </cell>
          <cell r="AD382">
            <v>45901</v>
          </cell>
          <cell r="AE382" t="str">
            <v>Dulsco ICAD-1 Bus Stop</v>
          </cell>
          <cell r="AF382">
            <v>562157500</v>
          </cell>
          <cell r="AG382" t="str">
            <v>godeinduplex173@gmail.com</v>
          </cell>
          <cell r="AH382" t="str">
            <v>Ghana</v>
          </cell>
          <cell r="AI382" t="str">
            <v>Non-Muslim</v>
          </cell>
        </row>
        <row r="383">
          <cell r="C383">
            <v>206873552</v>
          </cell>
          <cell r="D383" t="str">
            <v>gmikesse</v>
          </cell>
          <cell r="E383" t="str">
            <v>GONZAGA MIKE SSEBUTINDE</v>
          </cell>
          <cell r="F383" t="str">
            <v>Temporary</v>
          </cell>
          <cell r="G383" t="str">
            <v>UAE</v>
          </cell>
          <cell r="H383" t="str">
            <v>AUH1</v>
          </cell>
          <cell r="I383" t="str">
            <v>FC</v>
          </cell>
          <cell r="J383">
            <v>1299</v>
          </cell>
          <cell r="K383" t="str">
            <v>Day Shift</v>
          </cell>
          <cell r="L383" t="str">
            <v>NA</v>
          </cell>
          <cell r="M383" t="str">
            <v>Tuesday</v>
          </cell>
          <cell r="N383" t="str">
            <v>Wednesday</v>
          </cell>
          <cell r="O383" t="str">
            <v>Warehouse Associate 8W</v>
          </cell>
          <cell r="P383" t="str">
            <v>Inbound</v>
          </cell>
          <cell r="Q383" t="str">
            <v>Direct</v>
          </cell>
          <cell r="R383" t="str">
            <v>Fastlink</v>
          </cell>
          <cell r="S383" t="str">
            <v>vkkatyal</v>
          </cell>
          <cell r="T383" t="str">
            <v>Katyal,Varun</v>
          </cell>
          <cell r="U383" t="str">
            <v>Non-Critical</v>
          </cell>
          <cell r="W383">
            <v>46020</v>
          </cell>
          <cell r="X383" t="str">
            <v>Inbound Stow</v>
          </cell>
          <cell r="Y383" t="str">
            <v>March</v>
          </cell>
          <cell r="Z383" t="str">
            <v xml:space="preserve">9 Hours </v>
          </cell>
          <cell r="AA383" t="str">
            <v>Male</v>
          </cell>
          <cell r="AC383">
            <v>99</v>
          </cell>
          <cell r="AE383" t="str">
            <v>FilliCafé(AirPortRd)</v>
          </cell>
          <cell r="AF383">
            <v>566094710</v>
          </cell>
          <cell r="AG383" t="str">
            <v>MmikesebutindeI@GMAIL.COM</v>
          </cell>
          <cell r="AH383" t="str">
            <v>UGANDA</v>
          </cell>
          <cell r="AI383">
            <v>0</v>
          </cell>
        </row>
        <row r="384">
          <cell r="C384">
            <v>202218633</v>
          </cell>
          <cell r="D384" t="str">
            <v>wiafgord</v>
          </cell>
          <cell r="E384" t="str">
            <v>Gordon Wiafe</v>
          </cell>
          <cell r="F384" t="str">
            <v>Temporary</v>
          </cell>
          <cell r="G384" t="str">
            <v>UAE</v>
          </cell>
          <cell r="H384" t="str">
            <v>AUH1</v>
          </cell>
          <cell r="I384" t="str">
            <v>FC</v>
          </cell>
          <cell r="J384">
            <v>1299</v>
          </cell>
          <cell r="K384" t="str">
            <v>Day Shift</v>
          </cell>
          <cell r="L384" t="str">
            <v>NA</v>
          </cell>
          <cell r="M384" t="str">
            <v>Wednesday</v>
          </cell>
          <cell r="N384" t="str">
            <v>Thursday</v>
          </cell>
          <cell r="O384" t="str">
            <v>Warehouse Associate 24M</v>
          </cell>
          <cell r="P384" t="str">
            <v>Inbound</v>
          </cell>
          <cell r="Q384" t="str">
            <v>Direct</v>
          </cell>
          <cell r="R384" t="str">
            <v>Quesscorp</v>
          </cell>
          <cell r="S384" t="str">
            <v>pparsin</v>
          </cell>
          <cell r="T384" t="str">
            <v>Singh,Pardeep</v>
          </cell>
          <cell r="U384" t="str">
            <v>Non-Critical</v>
          </cell>
          <cell r="W384">
            <v>45586</v>
          </cell>
          <cell r="X384" t="str">
            <v>Inbound Stow</v>
          </cell>
          <cell r="Y384" t="str">
            <v>March</v>
          </cell>
          <cell r="Z384" t="str">
            <v>9 Hours</v>
          </cell>
          <cell r="AA384" t="str">
            <v>Male</v>
          </cell>
          <cell r="AB384" t="str">
            <v>M</v>
          </cell>
          <cell r="AC384">
            <v>99</v>
          </cell>
          <cell r="AD384">
            <v>46316</v>
          </cell>
          <cell r="AE384" t="str">
            <v>AlSalamaHospital(TouristClubArea)</v>
          </cell>
          <cell r="AF384">
            <v>588290191</v>
          </cell>
          <cell r="AG384">
            <v>0</v>
          </cell>
          <cell r="AH384" t="str">
            <v>Ghana</v>
          </cell>
          <cell r="AI384" t="str">
            <v>Non-Muslim</v>
          </cell>
        </row>
        <row r="385">
          <cell r="C385">
            <v>206073369</v>
          </cell>
          <cell r="D385" t="str">
            <v>asargrav</v>
          </cell>
          <cell r="E385" t="str">
            <v>Grace Asare</v>
          </cell>
          <cell r="F385" t="str">
            <v>Temporary</v>
          </cell>
          <cell r="G385" t="str">
            <v>UAE</v>
          </cell>
          <cell r="H385" t="str">
            <v>AUH1</v>
          </cell>
          <cell r="I385" t="str">
            <v>FC</v>
          </cell>
          <cell r="J385">
            <v>1299</v>
          </cell>
          <cell r="K385" t="str">
            <v>Day Shift</v>
          </cell>
          <cell r="L385" t="str">
            <v>NA</v>
          </cell>
          <cell r="M385" t="str">
            <v>Thursday</v>
          </cell>
          <cell r="N385" t="str">
            <v>Friday</v>
          </cell>
          <cell r="O385" t="str">
            <v>Warehouse Associate 8W</v>
          </cell>
          <cell r="P385" t="str">
            <v>Inbound</v>
          </cell>
          <cell r="Q385" t="str">
            <v>Direct</v>
          </cell>
          <cell r="R385" t="str">
            <v>Fastlink</v>
          </cell>
          <cell r="S385" t="str">
            <v>nnahla</v>
          </cell>
          <cell r="T385" t="str">
            <v>Nahla,Fathimathul</v>
          </cell>
          <cell r="U385" t="str">
            <v>Non-Critical</v>
          </cell>
          <cell r="W385">
            <v>45922</v>
          </cell>
          <cell r="X385" t="str">
            <v>Vendor Receive</v>
          </cell>
          <cell r="Y385" t="str">
            <v>April</v>
          </cell>
          <cell r="Z385" t="str">
            <v>9 Hours</v>
          </cell>
          <cell r="AA385" t="str">
            <v>Female</v>
          </cell>
          <cell r="AB385" t="str">
            <v>L</v>
          </cell>
          <cell r="AC385">
            <v>99</v>
          </cell>
          <cell r="AD385">
            <v>45983</v>
          </cell>
          <cell r="AE385" t="str">
            <v>AlSalamaHospital(TouristClubArea)</v>
          </cell>
          <cell r="AH385" t="str">
            <v>Ghana</v>
          </cell>
          <cell r="AI385" t="str">
            <v>Non-Muslim</v>
          </cell>
        </row>
        <row r="386">
          <cell r="C386">
            <v>206874115</v>
          </cell>
          <cell r="D386" t="str">
            <v>gumoshab</v>
          </cell>
          <cell r="E386" t="str">
            <v>GUMOSHABE JONAN</v>
          </cell>
          <cell r="F386" t="str">
            <v>Temporary</v>
          </cell>
          <cell r="G386" t="str">
            <v>UAE</v>
          </cell>
          <cell r="H386" t="str">
            <v>AUH1</v>
          </cell>
          <cell r="I386" t="str">
            <v>FC</v>
          </cell>
          <cell r="J386">
            <v>1299</v>
          </cell>
          <cell r="K386" t="str">
            <v>Day Shift</v>
          </cell>
          <cell r="L386" t="str">
            <v>NA</v>
          </cell>
          <cell r="M386" t="str">
            <v>Tuesday</v>
          </cell>
          <cell r="N386" t="str">
            <v>Wednesday</v>
          </cell>
          <cell r="O386" t="str">
            <v>Warehouse Associate 8W</v>
          </cell>
          <cell r="P386" t="str">
            <v>Inbound</v>
          </cell>
          <cell r="Q386" t="str">
            <v>Direct</v>
          </cell>
          <cell r="R386" t="str">
            <v>Dulsco</v>
          </cell>
          <cell r="S386" t="str">
            <v>vkkatyal</v>
          </cell>
          <cell r="T386" t="str">
            <v>Katyal,Varun</v>
          </cell>
          <cell r="U386" t="str">
            <v>Non-Critical</v>
          </cell>
          <cell r="W386">
            <v>46020</v>
          </cell>
          <cell r="X386" t="str">
            <v>Inbound Stow</v>
          </cell>
          <cell r="Y386" t="str">
            <v>February</v>
          </cell>
          <cell r="Z386" t="str">
            <v xml:space="preserve">9 Hours </v>
          </cell>
          <cell r="AA386" t="str">
            <v>Male</v>
          </cell>
          <cell r="AC386">
            <v>99</v>
          </cell>
          <cell r="AE386" t="str">
            <v>Dulsco Al Razeen Camp Abu Dubai</v>
          </cell>
          <cell r="AF386">
            <v>564621901</v>
          </cell>
          <cell r="AG386" t="str">
            <v>johangumoshabe398@gmail.com</v>
          </cell>
          <cell r="AH386" t="str">
            <v>UGANDA</v>
          </cell>
          <cell r="AI386" t="str">
            <v>Non-Muslim</v>
          </cell>
        </row>
        <row r="387">
          <cell r="C387">
            <v>206873567</v>
          </cell>
          <cell r="D387" t="str">
            <v>lkofhenr</v>
          </cell>
          <cell r="E387" t="str">
            <v>HENRY KOFI</v>
          </cell>
          <cell r="F387" t="str">
            <v>Temporary</v>
          </cell>
          <cell r="G387" t="str">
            <v>UAE</v>
          </cell>
          <cell r="H387" t="str">
            <v>AUH1</v>
          </cell>
          <cell r="I387" t="str">
            <v>FC</v>
          </cell>
          <cell r="J387">
            <v>1299</v>
          </cell>
          <cell r="K387" t="str">
            <v>Day Shift</v>
          </cell>
          <cell r="L387" t="str">
            <v>NA</v>
          </cell>
          <cell r="M387" t="str">
            <v>Sunday</v>
          </cell>
          <cell r="N387" t="str">
            <v>Monday</v>
          </cell>
          <cell r="O387" t="str">
            <v>Warehouse Associate 8W</v>
          </cell>
          <cell r="P387" t="str">
            <v>Inbound</v>
          </cell>
          <cell r="Q387" t="str">
            <v>Direct</v>
          </cell>
          <cell r="R387" t="str">
            <v>Fastlink</v>
          </cell>
          <cell r="S387" t="str">
            <v>vkkatyal</v>
          </cell>
          <cell r="T387" t="str">
            <v>Katyal,Varun</v>
          </cell>
          <cell r="U387" t="str">
            <v>Non-Critical</v>
          </cell>
          <cell r="W387">
            <v>46020</v>
          </cell>
          <cell r="X387" t="str">
            <v>Inbound Stow</v>
          </cell>
          <cell r="Y387" t="str">
            <v>August</v>
          </cell>
          <cell r="Z387" t="str">
            <v xml:space="preserve">9 Hours </v>
          </cell>
          <cell r="AA387" t="str">
            <v>Male</v>
          </cell>
          <cell r="AC387">
            <v>99</v>
          </cell>
          <cell r="AE387" t="str">
            <v>LifeLineHospital(ElectraStr-MuroorRd)</v>
          </cell>
          <cell r="AF387">
            <v>531403241</v>
          </cell>
          <cell r="AG387" t="str">
            <v>henrydoe098@gmail.com</v>
          </cell>
          <cell r="AH387" t="str">
            <v>GHANA</v>
          </cell>
          <cell r="AI387">
            <v>0</v>
          </cell>
        </row>
        <row r="388">
          <cell r="C388">
            <v>203737200</v>
          </cell>
          <cell r="D388" t="str">
            <v>kabhenry</v>
          </cell>
          <cell r="E388" t="str">
            <v>HENRY PETER KABANDA</v>
          </cell>
          <cell r="F388" t="str">
            <v>Temporary</v>
          </cell>
          <cell r="G388" t="str">
            <v>UAE</v>
          </cell>
          <cell r="H388" t="str">
            <v>AUH1</v>
          </cell>
          <cell r="I388" t="str">
            <v>FC</v>
          </cell>
          <cell r="J388">
            <v>1299</v>
          </cell>
          <cell r="K388" t="str">
            <v>Day Shift</v>
          </cell>
          <cell r="L388" t="str">
            <v>NA</v>
          </cell>
          <cell r="M388" t="str">
            <v>Wednesday</v>
          </cell>
          <cell r="N388" t="str">
            <v>Thursday</v>
          </cell>
          <cell r="O388" t="str">
            <v>Warehouse Associate 24M</v>
          </cell>
          <cell r="P388" t="str">
            <v>Inbound</v>
          </cell>
          <cell r="Q388" t="str">
            <v>Direct</v>
          </cell>
          <cell r="R388" t="str">
            <v>Dulsco</v>
          </cell>
          <cell r="S388" t="str">
            <v>vkkatyal</v>
          </cell>
          <cell r="T388" t="str">
            <v>Katyal,Varun</v>
          </cell>
          <cell r="U388" t="str">
            <v>Non-Critical</v>
          </cell>
          <cell r="W388">
            <v>45502</v>
          </cell>
          <cell r="X388" t="str">
            <v>Inbound Stow</v>
          </cell>
          <cell r="Y388" t="str">
            <v>November</v>
          </cell>
          <cell r="Z388" t="str">
            <v>9 Hours</v>
          </cell>
          <cell r="AA388" t="str">
            <v>Male</v>
          </cell>
          <cell r="AB388" t="str">
            <v>NA</v>
          </cell>
          <cell r="AC388">
            <v>99</v>
          </cell>
          <cell r="AD388">
            <v>45558</v>
          </cell>
          <cell r="AE388" t="str">
            <v>Dulsco ICAD-1 Bus Stop</v>
          </cell>
          <cell r="AF388">
            <v>554518736</v>
          </cell>
          <cell r="AG388" t="str">
            <v>henrykabanda5999@gmail.com</v>
          </cell>
          <cell r="AH388" t="str">
            <v>Uganda</v>
          </cell>
          <cell r="AI388" t="str">
            <v>Non-Muslim</v>
          </cell>
        </row>
        <row r="389">
          <cell r="C389">
            <v>206873643</v>
          </cell>
          <cell r="D389" t="str">
            <v>hekibuuk</v>
          </cell>
          <cell r="E389" t="str">
            <v>HERMAN KIBUUKA</v>
          </cell>
          <cell r="F389" t="str">
            <v>Temporary</v>
          </cell>
          <cell r="G389" t="str">
            <v>UAE</v>
          </cell>
          <cell r="H389" t="str">
            <v>AUH1</v>
          </cell>
          <cell r="I389" t="str">
            <v>FC</v>
          </cell>
          <cell r="J389">
            <v>1299</v>
          </cell>
          <cell r="K389" t="str">
            <v>Day Shift</v>
          </cell>
          <cell r="L389" t="str">
            <v>NA</v>
          </cell>
          <cell r="M389" t="str">
            <v>Sunday</v>
          </cell>
          <cell r="N389" t="str">
            <v>Monday</v>
          </cell>
          <cell r="O389" t="str">
            <v>Warehouse Associate 8W</v>
          </cell>
          <cell r="P389" t="str">
            <v>Inbound</v>
          </cell>
          <cell r="Q389" t="str">
            <v>Direct</v>
          </cell>
          <cell r="R389" t="str">
            <v>Fastlink</v>
          </cell>
          <cell r="S389" t="str">
            <v>vkkatyal</v>
          </cell>
          <cell r="T389" t="str">
            <v>Katyal,Varun</v>
          </cell>
          <cell r="U389" t="str">
            <v>Non-Critical</v>
          </cell>
          <cell r="W389">
            <v>46020</v>
          </cell>
          <cell r="X389" t="str">
            <v>Inbound Stow</v>
          </cell>
          <cell r="Y389" t="str">
            <v>February</v>
          </cell>
          <cell r="Z389" t="str">
            <v xml:space="preserve">9 Hours </v>
          </cell>
          <cell r="AA389" t="str">
            <v>Male</v>
          </cell>
          <cell r="AC389">
            <v>99</v>
          </cell>
          <cell r="AE389" t="str">
            <v>AbuDhabiCentralBusStation(oppositeGrandMillenniumHotel&amp;InfrontofBankofAfrica)</v>
          </cell>
          <cell r="AF389">
            <v>525723441</v>
          </cell>
          <cell r="AG389" t="str">
            <v>kibuukahermanz442@gmail.com</v>
          </cell>
          <cell r="AH389" t="str">
            <v>UGANDA</v>
          </cell>
          <cell r="AI389" t="str">
            <v>Non-Muslim</v>
          </cell>
        </row>
        <row r="390">
          <cell r="C390">
            <v>204246601</v>
          </cell>
          <cell r="D390" t="str">
            <v>honoadan</v>
          </cell>
          <cell r="E390" t="str">
            <v>Honorine Eyandong Adang</v>
          </cell>
          <cell r="F390" t="str">
            <v>Temporary</v>
          </cell>
          <cell r="G390" t="str">
            <v>UAE</v>
          </cell>
          <cell r="H390" t="str">
            <v>AUH1</v>
          </cell>
          <cell r="I390" t="str">
            <v>FC</v>
          </cell>
          <cell r="J390">
            <v>1299</v>
          </cell>
          <cell r="K390" t="str">
            <v>Night Shift</v>
          </cell>
          <cell r="L390" t="str">
            <v>NA</v>
          </cell>
          <cell r="M390" t="str">
            <v>Tuesday</v>
          </cell>
          <cell r="N390" t="str">
            <v>Wednesday</v>
          </cell>
          <cell r="O390" t="str">
            <v>Warehouse Associate 24M</v>
          </cell>
          <cell r="P390" t="str">
            <v>Inbound</v>
          </cell>
          <cell r="Q390" t="str">
            <v>Direct</v>
          </cell>
          <cell r="R390" t="str">
            <v>Quesscorp</v>
          </cell>
          <cell r="S390" t="str">
            <v>pparsin</v>
          </cell>
          <cell r="T390" t="str">
            <v>Singh,Pardeep</v>
          </cell>
          <cell r="U390" t="str">
            <v>Non-Critical</v>
          </cell>
          <cell r="W390">
            <v>45579</v>
          </cell>
          <cell r="X390" t="str">
            <v>Inbound Stow</v>
          </cell>
          <cell r="Y390" t="str">
            <v>December</v>
          </cell>
          <cell r="Z390" t="str">
            <v>9 Hours</v>
          </cell>
          <cell r="AA390" t="str">
            <v>Female</v>
          </cell>
          <cell r="AB390" t="str">
            <v>M</v>
          </cell>
          <cell r="AC390">
            <v>99</v>
          </cell>
          <cell r="AD390">
            <v>46309</v>
          </cell>
          <cell r="AE390" t="str">
            <v>AbuDhabiMall(TouristClubArea)</v>
          </cell>
          <cell r="AF390">
            <v>542730086</v>
          </cell>
          <cell r="AG390" t="str">
            <v>eyandongadang@gmail.com</v>
          </cell>
          <cell r="AH390" t="str">
            <v>cameroon</v>
          </cell>
          <cell r="AI390" t="str">
            <v>Non-Muslim</v>
          </cell>
        </row>
        <row r="391">
          <cell r="C391">
            <v>206874042</v>
          </cell>
          <cell r="D391" t="str">
            <v>obanhuss</v>
          </cell>
          <cell r="E391" t="str">
            <v>HUSSEIN OBANDYO</v>
          </cell>
          <cell r="F391" t="str">
            <v>Temporary</v>
          </cell>
          <cell r="G391" t="str">
            <v>UAE</v>
          </cell>
          <cell r="H391" t="str">
            <v>AUH1</v>
          </cell>
          <cell r="I391" t="str">
            <v>FC</v>
          </cell>
          <cell r="J391">
            <v>1299</v>
          </cell>
          <cell r="K391" t="str">
            <v>Day Shift</v>
          </cell>
          <cell r="L391" t="str">
            <v>NA</v>
          </cell>
          <cell r="M391" t="str">
            <v>Tuesday</v>
          </cell>
          <cell r="N391" t="str">
            <v>Wednesday</v>
          </cell>
          <cell r="O391" t="str">
            <v>Warehouse Associate 8W</v>
          </cell>
          <cell r="P391" t="str">
            <v>Inbound</v>
          </cell>
          <cell r="Q391" t="str">
            <v>Direct</v>
          </cell>
          <cell r="R391" t="str">
            <v>Dulsco</v>
          </cell>
          <cell r="S391" t="str">
            <v>vkkatyal</v>
          </cell>
          <cell r="T391" t="str">
            <v>Katyal,Varun</v>
          </cell>
          <cell r="U391" t="str">
            <v>Non-Critical</v>
          </cell>
          <cell r="W391">
            <v>46020</v>
          </cell>
          <cell r="X391" t="str">
            <v>Inbound Stow</v>
          </cell>
          <cell r="Y391" t="str">
            <v>May</v>
          </cell>
          <cell r="Z391" t="str">
            <v xml:space="preserve">9 Hours </v>
          </cell>
          <cell r="AA391" t="str">
            <v>Male</v>
          </cell>
          <cell r="AC391">
            <v>99</v>
          </cell>
          <cell r="AE391" t="str">
            <v>Dulsco Al Razeen Camp Abu Dubai</v>
          </cell>
          <cell r="AF391">
            <v>544894524</v>
          </cell>
          <cell r="AG391" t="str">
            <v>www.obandyo27@gmail.com</v>
          </cell>
          <cell r="AH391" t="str">
            <v>UGANDA</v>
          </cell>
          <cell r="AI391" t="str">
            <v>Muslim</v>
          </cell>
        </row>
        <row r="392">
          <cell r="C392">
            <v>206846115</v>
          </cell>
          <cell r="D392" t="str">
            <v>ibratuha</v>
          </cell>
          <cell r="E392" t="str">
            <v>Ibrahim Atuhairwe</v>
          </cell>
          <cell r="F392" t="str">
            <v>Temporary</v>
          </cell>
          <cell r="G392" t="str">
            <v>UAE</v>
          </cell>
          <cell r="H392" t="str">
            <v>AUH1</v>
          </cell>
          <cell r="I392" t="str">
            <v>FC</v>
          </cell>
          <cell r="J392">
            <v>1299</v>
          </cell>
          <cell r="K392" t="str">
            <v>Day Shift</v>
          </cell>
          <cell r="L392" t="str">
            <v>NA</v>
          </cell>
          <cell r="M392" t="str">
            <v>Thursday</v>
          </cell>
          <cell r="N392" t="str">
            <v>Friday</v>
          </cell>
          <cell r="O392" t="str">
            <v>Warehouse Associate 8W</v>
          </cell>
          <cell r="P392" t="str">
            <v>Inbound</v>
          </cell>
          <cell r="Q392" t="str">
            <v>Direct</v>
          </cell>
          <cell r="R392" t="str">
            <v>Dulsco</v>
          </cell>
          <cell r="S392" t="str">
            <v>vkkatyal</v>
          </cell>
          <cell r="T392" t="str">
            <v>Katyal,Varun</v>
          </cell>
          <cell r="U392" t="str">
            <v>Non- Critical</v>
          </cell>
          <cell r="W392">
            <v>46013</v>
          </cell>
          <cell r="X392" t="str">
            <v>Inbound Stow</v>
          </cell>
          <cell r="Y392" t="str">
            <v>April</v>
          </cell>
          <cell r="Z392" t="str">
            <v>9 Hours</v>
          </cell>
          <cell r="AA392" t="str">
            <v>Male</v>
          </cell>
          <cell r="AC392">
            <v>99</v>
          </cell>
          <cell r="AD392">
            <v>45648</v>
          </cell>
          <cell r="AE392" t="str">
            <v>Dulsco Al Razeen Camp Abu Dubai</v>
          </cell>
          <cell r="AF392" t="str">
            <v xml:space="preserve">574078591    </v>
          </cell>
          <cell r="AG392" t="str">
            <v>atupilly18@gmail.com</v>
          </cell>
          <cell r="AH392" t="str">
            <v>Uganda</v>
          </cell>
          <cell r="AI392" t="str">
            <v>Muslim</v>
          </cell>
        </row>
        <row r="393">
          <cell r="C393">
            <v>203816298</v>
          </cell>
          <cell r="D393" t="str">
            <v>ainisaac</v>
          </cell>
          <cell r="E393" t="str">
            <v>ISAAC AINEBYONA</v>
          </cell>
          <cell r="F393" t="str">
            <v>Temporary</v>
          </cell>
          <cell r="G393" t="str">
            <v>UAE</v>
          </cell>
          <cell r="H393" t="str">
            <v>AUH1</v>
          </cell>
          <cell r="I393" t="str">
            <v>FC</v>
          </cell>
          <cell r="J393">
            <v>1299</v>
          </cell>
          <cell r="K393" t="str">
            <v>Night Shift</v>
          </cell>
          <cell r="L393" t="str">
            <v>NA</v>
          </cell>
          <cell r="M393" t="str">
            <v>Sunday</v>
          </cell>
          <cell r="N393" t="str">
            <v>Monday</v>
          </cell>
          <cell r="O393" t="str">
            <v>Warehouse Associate 24M</v>
          </cell>
          <cell r="P393" t="str">
            <v>Inbound</v>
          </cell>
          <cell r="Q393" t="str">
            <v>Direct</v>
          </cell>
          <cell r="R393" t="str">
            <v>Dulsco</v>
          </cell>
          <cell r="S393" t="str">
            <v>nnahla</v>
          </cell>
          <cell r="T393" t="str">
            <v>Nahla,Fathimathul</v>
          </cell>
          <cell r="U393" t="str">
            <v>Non-Critical</v>
          </cell>
          <cell r="W393">
            <v>45826</v>
          </cell>
          <cell r="X393" t="str">
            <v>Inbound Stow</v>
          </cell>
          <cell r="Y393" t="str">
            <v>December</v>
          </cell>
          <cell r="Z393" t="str">
            <v>9 Hours</v>
          </cell>
          <cell r="AA393" t="str">
            <v>Male</v>
          </cell>
          <cell r="AB393" t="str">
            <v>L</v>
          </cell>
          <cell r="AC393">
            <v>99</v>
          </cell>
          <cell r="AD393">
            <v>45882</v>
          </cell>
          <cell r="AE393" t="str">
            <v>Dulsco ICAD-1 Bus Stop</v>
          </cell>
          <cell r="AH393" t="str">
            <v>Sierra Leone</v>
          </cell>
          <cell r="AI393" t="str">
            <v>Non-Muslim</v>
          </cell>
        </row>
        <row r="394">
          <cell r="C394">
            <v>204246603</v>
          </cell>
          <cell r="D394" t="str">
            <v>isaankru</v>
          </cell>
          <cell r="E394" t="str">
            <v>Isaac Kwame Nkrumah</v>
          </cell>
          <cell r="F394" t="str">
            <v>Temporary</v>
          </cell>
          <cell r="G394" t="str">
            <v>UAE</v>
          </cell>
          <cell r="H394" t="str">
            <v>AUH3</v>
          </cell>
          <cell r="I394" t="str">
            <v>SC</v>
          </cell>
          <cell r="J394">
            <v>1299</v>
          </cell>
          <cell r="K394" t="str">
            <v>Day Shift</v>
          </cell>
          <cell r="L394" t="str">
            <v>NA</v>
          </cell>
          <cell r="M394" t="str">
            <v>Wednesday</v>
          </cell>
          <cell r="N394" t="str">
            <v>Thursday</v>
          </cell>
          <cell r="O394" t="str">
            <v>Warehouse Associate 24M</v>
          </cell>
          <cell r="P394" t="str">
            <v>Warehouse Deals</v>
          </cell>
          <cell r="Q394" t="str">
            <v>Direct</v>
          </cell>
          <cell r="R394" t="str">
            <v>Quesscorp</v>
          </cell>
          <cell r="S394" t="str">
            <v>gylrdg</v>
          </cell>
          <cell r="T394" t="str">
            <v>De Guzman,Gaylord Baliwag</v>
          </cell>
          <cell r="U394" t="str">
            <v>Non-Critical</v>
          </cell>
          <cell r="W394">
            <v>45579</v>
          </cell>
          <cell r="X394" t="str">
            <v>Warehouse Deals</v>
          </cell>
          <cell r="Y394" t="str">
            <v>January</v>
          </cell>
          <cell r="Z394" t="str">
            <v>9 Hours</v>
          </cell>
          <cell r="AA394" t="str">
            <v>Male</v>
          </cell>
          <cell r="AB394" t="str">
            <v>XL</v>
          </cell>
          <cell r="AC394">
            <v>99</v>
          </cell>
          <cell r="AD394">
            <v>46309</v>
          </cell>
          <cell r="AE394" t="str">
            <v>AlSalamaHospital(TouristClubArea)</v>
          </cell>
          <cell r="AF394">
            <v>507416091</v>
          </cell>
          <cell r="AG394" t="str">
            <v>ikesonnkrumah@gmail.com</v>
          </cell>
          <cell r="AH394" t="str">
            <v>Ghana</v>
          </cell>
          <cell r="AI394" t="str">
            <v>Muslim</v>
          </cell>
        </row>
        <row r="395">
          <cell r="C395">
            <v>205977115</v>
          </cell>
          <cell r="D395" t="str">
            <v>masinois</v>
          </cell>
          <cell r="E395" t="str">
            <v>ISAAC MASINDE</v>
          </cell>
          <cell r="F395" t="str">
            <v>Temporary</v>
          </cell>
          <cell r="G395" t="str">
            <v>UAE</v>
          </cell>
          <cell r="H395" t="str">
            <v>AUH1</v>
          </cell>
          <cell r="I395" t="str">
            <v>FC</v>
          </cell>
          <cell r="J395">
            <v>1299</v>
          </cell>
          <cell r="K395" t="str">
            <v>Day Shift</v>
          </cell>
          <cell r="L395" t="str">
            <v>NA</v>
          </cell>
          <cell r="M395" t="str">
            <v>Sunday</v>
          </cell>
          <cell r="N395" t="str">
            <v>Monday</v>
          </cell>
          <cell r="O395" t="str">
            <v>Warehouse Associate 24M</v>
          </cell>
          <cell r="P395" t="str">
            <v>Inbound</v>
          </cell>
          <cell r="Q395" t="str">
            <v>Direct</v>
          </cell>
          <cell r="R395" t="str">
            <v>Dulsco</v>
          </cell>
          <cell r="S395" t="str">
            <v>pparsin</v>
          </cell>
          <cell r="T395" t="str">
            <v>Singh,Pardeep</v>
          </cell>
          <cell r="W395">
            <v>45915</v>
          </cell>
          <cell r="X395" t="str">
            <v>Inbound Stow</v>
          </cell>
          <cell r="Y395" t="str">
            <v>July</v>
          </cell>
          <cell r="Z395" t="str">
            <v>9 Hours</v>
          </cell>
          <cell r="AA395" t="str">
            <v>Male</v>
          </cell>
          <cell r="AB395" t="str">
            <v>XL</v>
          </cell>
          <cell r="AC395">
            <v>99</v>
          </cell>
          <cell r="AH395" t="str">
            <v>Uganda</v>
          </cell>
          <cell r="AI395" t="str">
            <v>Non-Muslim</v>
          </cell>
        </row>
        <row r="396">
          <cell r="C396">
            <v>206504129</v>
          </cell>
          <cell r="D396" t="str">
            <v>isandyam</v>
          </cell>
          <cell r="E396" t="str">
            <v>Isaac ndyamuhaki</v>
          </cell>
          <cell r="F396" t="str">
            <v>Temporary</v>
          </cell>
          <cell r="G396" t="str">
            <v>UAE</v>
          </cell>
          <cell r="H396" t="str">
            <v>AUH1</v>
          </cell>
          <cell r="I396" t="str">
            <v>FC</v>
          </cell>
          <cell r="J396">
            <v>1299</v>
          </cell>
          <cell r="K396" t="str">
            <v>Day Shift</v>
          </cell>
          <cell r="L396" t="str">
            <v>NA</v>
          </cell>
          <cell r="M396" t="str">
            <v>Thursday</v>
          </cell>
          <cell r="N396" t="str">
            <v>Friday</v>
          </cell>
          <cell r="O396" t="str">
            <v>Warehouse Associate 24M</v>
          </cell>
          <cell r="P396" t="str">
            <v>Inbound</v>
          </cell>
          <cell r="Q396" t="str">
            <v>Direct</v>
          </cell>
          <cell r="R396" t="str">
            <v>Dulsco</v>
          </cell>
          <cell r="S396" t="str">
            <v>pparsin</v>
          </cell>
          <cell r="T396" t="str">
            <v>Singh,Pardeep</v>
          </cell>
          <cell r="U396" t="str">
            <v>Non-Critical</v>
          </cell>
          <cell r="W396">
            <v>45971</v>
          </cell>
          <cell r="X396" t="str">
            <v>Inbound Stow</v>
          </cell>
          <cell r="Y396" t="str">
            <v>October</v>
          </cell>
          <cell r="Z396" t="str">
            <v>9 Hours</v>
          </cell>
          <cell r="AA396" t="str">
            <v>Male</v>
          </cell>
          <cell r="AB396" t="str">
            <v>NA</v>
          </cell>
          <cell r="AC396">
            <v>99</v>
          </cell>
          <cell r="AD396">
            <v>46245</v>
          </cell>
          <cell r="AE396" t="str">
            <v>Dulsco Camp</v>
          </cell>
          <cell r="AF396">
            <v>567070725</v>
          </cell>
          <cell r="AG396" t="str">
            <v>isaacndyanuhaki@gmail.com</v>
          </cell>
          <cell r="AH396" t="str">
            <v>UGANDA</v>
          </cell>
          <cell r="AI396" t="str">
            <v>Non-Muslim</v>
          </cell>
        </row>
        <row r="397">
          <cell r="C397">
            <v>203521425</v>
          </cell>
          <cell r="D397" t="str">
            <v>samlisaa</v>
          </cell>
          <cell r="E397" t="str">
            <v>Isaac Sam</v>
          </cell>
          <cell r="F397" t="str">
            <v>Temporary</v>
          </cell>
          <cell r="G397" t="str">
            <v>UAE</v>
          </cell>
          <cell r="H397" t="str">
            <v>AUH1</v>
          </cell>
          <cell r="I397" t="str">
            <v>FC</v>
          </cell>
          <cell r="J397">
            <v>1299</v>
          </cell>
          <cell r="K397" t="str">
            <v>Day Shift</v>
          </cell>
          <cell r="L397" t="str">
            <v>NA</v>
          </cell>
          <cell r="M397" t="str">
            <v>Saturday</v>
          </cell>
          <cell r="N397" t="str">
            <v>Sunday</v>
          </cell>
          <cell r="O397" t="str">
            <v>Warehouse Associate 12M</v>
          </cell>
          <cell r="P397" t="str">
            <v>Inbound</v>
          </cell>
          <cell r="Q397" t="str">
            <v>Direct</v>
          </cell>
          <cell r="R397" t="str">
            <v>Fastlink</v>
          </cell>
          <cell r="S397" t="str">
            <v>nnahla</v>
          </cell>
          <cell r="T397" t="str">
            <v>Nahla,Fathimathul</v>
          </cell>
          <cell r="U397" t="str">
            <v>Non-Critical</v>
          </cell>
          <cell r="W397">
            <v>45463</v>
          </cell>
          <cell r="X397" t="str">
            <v>Vendor Receive</v>
          </cell>
          <cell r="Y397" t="str">
            <v>December</v>
          </cell>
          <cell r="Z397" t="str">
            <v>9 Hours</v>
          </cell>
          <cell r="AA397" t="str">
            <v>Male</v>
          </cell>
          <cell r="AB397" t="str">
            <v>M</v>
          </cell>
          <cell r="AC397">
            <v>99</v>
          </cell>
          <cell r="AD397">
            <v>45828</v>
          </cell>
          <cell r="AE397" t="str">
            <v>AbuDhabiMall(TouristClubArea)</v>
          </cell>
          <cell r="AF397">
            <v>509238850</v>
          </cell>
          <cell r="AG397" t="str">
            <v>isaacsam723@gmail.com</v>
          </cell>
          <cell r="AH397" t="str">
            <v>Ghana</v>
          </cell>
          <cell r="AI397" t="str">
            <v>Muslim</v>
          </cell>
        </row>
        <row r="398">
          <cell r="C398">
            <v>203736254</v>
          </cell>
          <cell r="D398" t="str">
            <v>mukujung</v>
          </cell>
          <cell r="E398" t="str">
            <v>ISAAH MUKUJUNGU</v>
          </cell>
          <cell r="F398" t="str">
            <v>Temporary</v>
          </cell>
          <cell r="G398" t="str">
            <v>UAE</v>
          </cell>
          <cell r="H398" t="str">
            <v>AUH3</v>
          </cell>
          <cell r="I398" t="str">
            <v>SC</v>
          </cell>
          <cell r="J398">
            <v>1299</v>
          </cell>
          <cell r="K398" t="str">
            <v>Night Shift</v>
          </cell>
          <cell r="L398" t="str">
            <v>NA</v>
          </cell>
          <cell r="M398" t="str">
            <v>Tuesday</v>
          </cell>
          <cell r="N398" t="str">
            <v>Wednesday</v>
          </cell>
          <cell r="O398" t="str">
            <v>Warehouse Associate 24M</v>
          </cell>
          <cell r="P398" t="str">
            <v>Warehouse Deals</v>
          </cell>
          <cell r="Q398" t="str">
            <v>Direct</v>
          </cell>
          <cell r="R398" t="str">
            <v>Dulsco</v>
          </cell>
          <cell r="S398" t="str">
            <v>gylrdg</v>
          </cell>
          <cell r="T398" t="str">
            <v>De Guzman,Gaylord Baliwag</v>
          </cell>
          <cell r="U398" t="str">
            <v>Non-Critical</v>
          </cell>
          <cell r="W398">
            <v>45502</v>
          </cell>
          <cell r="X398" t="str">
            <v>Warehouse Deals</v>
          </cell>
          <cell r="Y398" t="str">
            <v>November</v>
          </cell>
          <cell r="Z398" t="str">
            <v>9 Hours</v>
          </cell>
          <cell r="AA398" t="str">
            <v>Male</v>
          </cell>
          <cell r="AB398" t="str">
            <v>M</v>
          </cell>
          <cell r="AC398">
            <v>99</v>
          </cell>
          <cell r="AD398">
            <v>45558</v>
          </cell>
          <cell r="AE398" t="str">
            <v>Dulsco ICAD-1 Bus Stop</v>
          </cell>
          <cell r="AF398">
            <v>554620305</v>
          </cell>
          <cell r="AG398" t="str">
            <v>isamukose32@gmail.com</v>
          </cell>
          <cell r="AH398" t="str">
            <v>Uganda</v>
          </cell>
          <cell r="AI398" t="str">
            <v>Muslim</v>
          </cell>
        </row>
        <row r="399">
          <cell r="C399">
            <v>203800481</v>
          </cell>
          <cell r="D399" t="str">
            <v>aivamule</v>
          </cell>
          <cell r="E399" t="str">
            <v>IVAN MULEMA</v>
          </cell>
          <cell r="F399" t="str">
            <v>Temporary</v>
          </cell>
          <cell r="G399" t="str">
            <v>UAE</v>
          </cell>
          <cell r="H399" t="str">
            <v>AUH1</v>
          </cell>
          <cell r="I399" t="str">
            <v>FC</v>
          </cell>
          <cell r="J399">
            <v>1299</v>
          </cell>
          <cell r="K399" t="str">
            <v>Day Shift</v>
          </cell>
          <cell r="L399" t="str">
            <v>NA</v>
          </cell>
          <cell r="M399" t="str">
            <v>Thursday</v>
          </cell>
          <cell r="N399" t="str">
            <v>Friday</v>
          </cell>
          <cell r="O399" t="str">
            <v>Warehouse Associate 24M</v>
          </cell>
          <cell r="P399" t="str">
            <v>Inbound</v>
          </cell>
          <cell r="Q399" t="str">
            <v>Direct</v>
          </cell>
          <cell r="R399" t="str">
            <v>Dulsco</v>
          </cell>
          <cell r="S399" t="str">
            <v>nnahla</v>
          </cell>
          <cell r="T399" t="str">
            <v>Nahla,Fathimathul</v>
          </cell>
          <cell r="U399" t="str">
            <v>Non-Critical</v>
          </cell>
          <cell r="W399">
            <v>45516</v>
          </cell>
          <cell r="X399" t="str">
            <v>Inbound Stow</v>
          </cell>
          <cell r="Y399" t="str">
            <v>August</v>
          </cell>
          <cell r="Z399" t="str">
            <v>9 Hours</v>
          </cell>
          <cell r="AA399" t="str">
            <v>Male</v>
          </cell>
          <cell r="AB399" t="str">
            <v>L</v>
          </cell>
          <cell r="AC399">
            <v>99</v>
          </cell>
          <cell r="AD399">
            <v>45572</v>
          </cell>
          <cell r="AE399" t="str">
            <v>Dulsco ICAD-1 Bus Stop</v>
          </cell>
          <cell r="AF399">
            <v>522125789</v>
          </cell>
          <cell r="AG399" t="str">
            <v>koranguzi226@gmail.com</v>
          </cell>
          <cell r="AH399" t="str">
            <v>Uganda</v>
          </cell>
          <cell r="AI399" t="str">
            <v>Non-Muslim</v>
          </cell>
        </row>
        <row r="400">
          <cell r="C400">
            <v>205977117</v>
          </cell>
          <cell r="D400" t="str">
            <v>ssemuyai</v>
          </cell>
          <cell r="E400" t="str">
            <v>IVAN SSEMUYABA</v>
          </cell>
          <cell r="F400" t="str">
            <v>Temporary</v>
          </cell>
          <cell r="G400" t="str">
            <v>UAE</v>
          </cell>
          <cell r="H400" t="str">
            <v>AUH1</v>
          </cell>
          <cell r="I400" t="str">
            <v>FC</v>
          </cell>
          <cell r="J400">
            <v>1299</v>
          </cell>
          <cell r="K400" t="str">
            <v>Day Shift</v>
          </cell>
          <cell r="L400" t="str">
            <v>NA</v>
          </cell>
          <cell r="M400" t="str">
            <v>Sunday</v>
          </cell>
          <cell r="N400" t="str">
            <v>Monday</v>
          </cell>
          <cell r="O400" t="str">
            <v>Warehouse Associate 24M</v>
          </cell>
          <cell r="P400" t="str">
            <v>Inbound</v>
          </cell>
          <cell r="Q400" t="str">
            <v>Direct</v>
          </cell>
          <cell r="R400" t="str">
            <v>Dulsco</v>
          </cell>
          <cell r="S400" t="str">
            <v>vkkatyal</v>
          </cell>
          <cell r="T400" t="str">
            <v>Katyal,Varun</v>
          </cell>
          <cell r="W400">
            <v>45915</v>
          </cell>
          <cell r="X400" t="str">
            <v>Inbound Stow</v>
          </cell>
          <cell r="Y400" t="str">
            <v>December</v>
          </cell>
          <cell r="Z400" t="str">
            <v>9 Hours</v>
          </cell>
          <cell r="AA400" t="str">
            <v>Male</v>
          </cell>
          <cell r="AB400" t="str">
            <v>NA</v>
          </cell>
          <cell r="AC400">
            <v>99</v>
          </cell>
          <cell r="AH400" t="str">
            <v>Uganda</v>
          </cell>
          <cell r="AI400" t="str">
            <v>Non-Muslim</v>
          </cell>
        </row>
        <row r="401">
          <cell r="C401">
            <v>205236908</v>
          </cell>
          <cell r="D401" t="str">
            <v>adnjames</v>
          </cell>
          <cell r="E401" t="str">
            <v>JAMES ADADE</v>
          </cell>
          <cell r="F401" t="str">
            <v>Temporary</v>
          </cell>
          <cell r="G401" t="str">
            <v>UAE</v>
          </cell>
          <cell r="H401" t="str">
            <v>AUH1</v>
          </cell>
          <cell r="I401" t="str">
            <v>FC</v>
          </cell>
          <cell r="J401">
            <v>1299</v>
          </cell>
          <cell r="K401" t="str">
            <v>Day Shift</v>
          </cell>
          <cell r="L401" t="str">
            <v>NA</v>
          </cell>
          <cell r="M401" t="str">
            <v>Wednesday</v>
          </cell>
          <cell r="N401" t="str">
            <v>Thursday</v>
          </cell>
          <cell r="O401" t="str">
            <v>Warehouse Associate 24M</v>
          </cell>
          <cell r="P401" t="str">
            <v>Inbound</v>
          </cell>
          <cell r="Q401" t="str">
            <v>Direct</v>
          </cell>
          <cell r="R401" t="str">
            <v>Dulsco</v>
          </cell>
          <cell r="S401" t="str">
            <v>nnahla</v>
          </cell>
          <cell r="T401" t="str">
            <v>Nahla,Fathimathul</v>
          </cell>
          <cell r="U401" t="str">
            <v>Critical</v>
          </cell>
          <cell r="W401">
            <v>45831</v>
          </cell>
          <cell r="X401" t="str">
            <v>Receive Dock</v>
          </cell>
          <cell r="Y401" t="str">
            <v>April</v>
          </cell>
          <cell r="Z401" t="str">
            <v>9 Hours</v>
          </cell>
          <cell r="AA401" t="str">
            <v>Male</v>
          </cell>
          <cell r="AB401" t="str">
            <v>L</v>
          </cell>
          <cell r="AC401">
            <v>99</v>
          </cell>
          <cell r="AD401">
            <v>45887</v>
          </cell>
          <cell r="AH401" t="str">
            <v>Ghana</v>
          </cell>
          <cell r="AI401" t="str">
            <v>Non-Muslim</v>
          </cell>
        </row>
        <row r="402">
          <cell r="C402">
            <v>206846689</v>
          </cell>
          <cell r="D402" t="str">
            <v>asiimwja</v>
          </cell>
          <cell r="E402" t="str">
            <v>James Asiimwe</v>
          </cell>
          <cell r="F402" t="str">
            <v>Temporary</v>
          </cell>
          <cell r="G402" t="str">
            <v>UAE</v>
          </cell>
          <cell r="H402" t="str">
            <v>AUH1</v>
          </cell>
          <cell r="I402" t="str">
            <v>FC</v>
          </cell>
          <cell r="J402">
            <v>1299</v>
          </cell>
          <cell r="K402" t="str">
            <v>Night Shift</v>
          </cell>
          <cell r="L402" t="str">
            <v>NA</v>
          </cell>
          <cell r="M402" t="str">
            <v>Tuesday</v>
          </cell>
          <cell r="N402" t="str">
            <v>Wednesday</v>
          </cell>
          <cell r="O402" t="str">
            <v>Warehouse Associate 8W</v>
          </cell>
          <cell r="P402" t="str">
            <v>Inbound</v>
          </cell>
          <cell r="Q402" t="str">
            <v>Direct</v>
          </cell>
          <cell r="R402" t="str">
            <v>Dulsco</v>
          </cell>
          <cell r="S402" t="str">
            <v>vkkatyal</v>
          </cell>
          <cell r="T402" t="str">
            <v>Katyal,Varun</v>
          </cell>
          <cell r="U402" t="str">
            <v>Non- Critical</v>
          </cell>
          <cell r="W402">
            <v>46013</v>
          </cell>
          <cell r="X402" t="str">
            <v>Inbound Stow</v>
          </cell>
          <cell r="Y402" t="str">
            <v>May</v>
          </cell>
          <cell r="Z402" t="str">
            <v>9 Hours</v>
          </cell>
          <cell r="AA402" t="str">
            <v>Male</v>
          </cell>
          <cell r="AC402">
            <v>99</v>
          </cell>
          <cell r="AD402">
            <v>45648</v>
          </cell>
          <cell r="AE402" t="str">
            <v>Dulsco Al Razeen Camp Abu Dubai</v>
          </cell>
          <cell r="AF402" t="str">
            <v xml:space="preserve">509072629    </v>
          </cell>
          <cell r="AG402" t="str">
            <v>asiimwet972@gmail.com</v>
          </cell>
          <cell r="AH402" t="str">
            <v>Uganda</v>
          </cell>
          <cell r="AI402" t="str">
            <v>Non-Muslim</v>
          </cell>
        </row>
        <row r="403">
          <cell r="C403">
            <v>206934195</v>
          </cell>
          <cell r="D403" t="str">
            <v>javahmai</v>
          </cell>
          <cell r="E403" t="str">
            <v>Javanes Kingori Maina</v>
          </cell>
          <cell r="F403" t="str">
            <v>Temporary</v>
          </cell>
          <cell r="G403" t="str">
            <v>UAE</v>
          </cell>
          <cell r="H403" t="str">
            <v>AUH1</v>
          </cell>
          <cell r="I403" t="str">
            <v>FC</v>
          </cell>
          <cell r="J403">
            <v>1299</v>
          </cell>
          <cell r="K403" t="str">
            <v>Night Shift</v>
          </cell>
          <cell r="L403" t="str">
            <v>NA</v>
          </cell>
          <cell r="M403" t="str">
            <v>Sunday</v>
          </cell>
          <cell r="N403" t="str">
            <v>Monday</v>
          </cell>
          <cell r="O403" t="str">
            <v>Warehouse Associate 12M</v>
          </cell>
          <cell r="P403" t="str">
            <v>Inbound</v>
          </cell>
          <cell r="Q403" t="str">
            <v>Direct</v>
          </cell>
          <cell r="R403" t="str">
            <v>EFS</v>
          </cell>
          <cell r="S403" t="str">
            <v>pparsin</v>
          </cell>
          <cell r="T403" t="str">
            <v>Singh,Pardeep</v>
          </cell>
          <cell r="U403" t="str">
            <v>Non-Critical</v>
          </cell>
          <cell r="W403">
            <v>46041</v>
          </cell>
          <cell r="X403" t="str">
            <v>Inbound Stow</v>
          </cell>
          <cell r="Y403" t="str">
            <v>May</v>
          </cell>
          <cell r="Z403" t="str">
            <v>9 Hours</v>
          </cell>
          <cell r="AA403" t="str">
            <v>Male</v>
          </cell>
          <cell r="AB403" t="str">
            <v>NA</v>
          </cell>
          <cell r="AC403">
            <v>99</v>
          </cell>
          <cell r="AE403" t="str">
            <v xml:space="preserve">al raha </v>
          </cell>
          <cell r="AF403" t="str">
            <v>971 551942978</v>
          </cell>
          <cell r="AG403" t="str">
            <v>javanesmaina2020@gmail.com</v>
          </cell>
          <cell r="AH403" t="str">
            <v>Kenyan</v>
          </cell>
          <cell r="AI403" t="e">
            <v>#N/A</v>
          </cell>
        </row>
        <row r="404">
          <cell r="C404">
            <v>206791755</v>
          </cell>
          <cell r="D404" t="str">
            <v>katojavi</v>
          </cell>
          <cell r="E404" t="str">
            <v>JAVIIRA,KATO</v>
          </cell>
          <cell r="F404" t="str">
            <v>Temporary</v>
          </cell>
          <cell r="G404" t="str">
            <v>UAE</v>
          </cell>
          <cell r="H404" t="str">
            <v>AUH1</v>
          </cell>
          <cell r="I404" t="str">
            <v>FC</v>
          </cell>
          <cell r="J404">
            <v>1299</v>
          </cell>
          <cell r="K404" t="str">
            <v>Night Shift</v>
          </cell>
          <cell r="L404" t="str">
            <v>NA</v>
          </cell>
          <cell r="M404" t="str">
            <v>Friday</v>
          </cell>
          <cell r="N404" t="str">
            <v>Saturday</v>
          </cell>
          <cell r="O404" t="str">
            <v>Warehouse Associate 8W</v>
          </cell>
          <cell r="P404" t="str">
            <v>Inbound</v>
          </cell>
          <cell r="Q404" t="str">
            <v>Direct</v>
          </cell>
          <cell r="R404" t="str">
            <v>Dulsco</v>
          </cell>
          <cell r="S404" t="str">
            <v>pparsin</v>
          </cell>
          <cell r="T404" t="str">
            <v>Singh,Pardeep</v>
          </cell>
          <cell r="W404">
            <v>45999</v>
          </cell>
          <cell r="X404" t="str">
            <v>Inbound Stow</v>
          </cell>
          <cell r="Y404" t="str">
            <v>June</v>
          </cell>
          <cell r="Z404" t="str">
            <v>9 Hours</v>
          </cell>
          <cell r="AA404" t="str">
            <v>Male</v>
          </cell>
          <cell r="AB404" t="str">
            <v>NA</v>
          </cell>
          <cell r="AC404">
            <v>99</v>
          </cell>
          <cell r="AH404" t="str">
            <v>Uganda</v>
          </cell>
          <cell r="AI404">
            <v>0</v>
          </cell>
        </row>
        <row r="405">
          <cell r="C405">
            <v>203736255</v>
          </cell>
          <cell r="D405" t="str">
            <v>javiramu</v>
          </cell>
          <cell r="E405" t="str">
            <v>JAVIRA MUTEBI</v>
          </cell>
          <cell r="F405" t="str">
            <v>Temporary</v>
          </cell>
          <cell r="G405" t="str">
            <v>UAE</v>
          </cell>
          <cell r="H405" t="str">
            <v>AUH1</v>
          </cell>
          <cell r="I405" t="str">
            <v>FC</v>
          </cell>
          <cell r="J405">
            <v>1299</v>
          </cell>
          <cell r="K405" t="str">
            <v>Night Shift</v>
          </cell>
          <cell r="L405" t="str">
            <v>NA</v>
          </cell>
          <cell r="M405" t="str">
            <v>Monday</v>
          </cell>
          <cell r="N405" t="str">
            <v>Tuesday</v>
          </cell>
          <cell r="O405" t="str">
            <v>Warehouse Associate 24M</v>
          </cell>
          <cell r="P405" t="str">
            <v>Inbound</v>
          </cell>
          <cell r="Q405" t="str">
            <v>Direct</v>
          </cell>
          <cell r="R405" t="str">
            <v>Dulsco</v>
          </cell>
          <cell r="S405" t="str">
            <v>pparsin</v>
          </cell>
          <cell r="T405" t="str">
            <v>Singh,Pardeep</v>
          </cell>
          <cell r="U405" t="str">
            <v>Non-Critical</v>
          </cell>
          <cell r="W405">
            <v>45502</v>
          </cell>
          <cell r="X405" t="str">
            <v>Inbound Stow</v>
          </cell>
          <cell r="Y405" t="str">
            <v>August</v>
          </cell>
          <cell r="Z405" t="str">
            <v>9 Hours</v>
          </cell>
          <cell r="AA405" t="str">
            <v>Male</v>
          </cell>
          <cell r="AB405" t="str">
            <v>L</v>
          </cell>
          <cell r="AC405">
            <v>99</v>
          </cell>
          <cell r="AD405">
            <v>45558</v>
          </cell>
          <cell r="AE405" t="str">
            <v>Dulsco ICAD-1 Bus Stop</v>
          </cell>
          <cell r="AF405">
            <v>563027891</v>
          </cell>
          <cell r="AG405" t="str">
            <v>mutebijavira2018@gmail.com</v>
          </cell>
          <cell r="AH405" t="str">
            <v>Uganda</v>
          </cell>
          <cell r="AI405" t="str">
            <v>Non-Muslim</v>
          </cell>
        </row>
        <row r="406">
          <cell r="C406">
            <v>204246163</v>
          </cell>
          <cell r="D406" t="str">
            <v>jescmapu</v>
          </cell>
          <cell r="E406" t="str">
            <v>Jescar Mapuranga</v>
          </cell>
          <cell r="F406" t="str">
            <v>Temporary</v>
          </cell>
          <cell r="G406" t="str">
            <v>UAE</v>
          </cell>
          <cell r="H406" t="str">
            <v>AUH1</v>
          </cell>
          <cell r="I406" t="str">
            <v>FC</v>
          </cell>
          <cell r="J406">
            <v>1299</v>
          </cell>
          <cell r="K406" t="str">
            <v>Night Shift</v>
          </cell>
          <cell r="L406" t="str">
            <v>NA</v>
          </cell>
          <cell r="M406" t="str">
            <v>Saturday</v>
          </cell>
          <cell r="N406" t="str">
            <v>Sunday</v>
          </cell>
          <cell r="O406" t="str">
            <v>Warehouse Associate 24M</v>
          </cell>
          <cell r="P406" t="str">
            <v>Inbound</v>
          </cell>
          <cell r="Q406" t="str">
            <v>Direct</v>
          </cell>
          <cell r="R406" t="str">
            <v>Quesscorp</v>
          </cell>
          <cell r="S406" t="str">
            <v>pparsin</v>
          </cell>
          <cell r="T406" t="str">
            <v>Singh,Pardeep</v>
          </cell>
          <cell r="U406" t="str">
            <v>Non-Critical</v>
          </cell>
          <cell r="W406">
            <v>45579</v>
          </cell>
          <cell r="X406" t="str">
            <v>Inbound Stow</v>
          </cell>
          <cell r="Y406" t="str">
            <v>January</v>
          </cell>
          <cell r="Z406" t="str">
            <v>9 Hours</v>
          </cell>
          <cell r="AA406" t="str">
            <v>Female</v>
          </cell>
          <cell r="AB406" t="str">
            <v>L</v>
          </cell>
          <cell r="AC406">
            <v>99</v>
          </cell>
          <cell r="AD406">
            <v>46309</v>
          </cell>
          <cell r="AE406" t="str">
            <v>AbuDhabiCentralBusStation(oppositeGrandMillenniumHotel&amp;InfrontofBankofAfrica)</v>
          </cell>
          <cell r="AF406">
            <v>523512196</v>
          </cell>
          <cell r="AG406" t="str">
            <v>jescarmapuranga75@gmail.com</v>
          </cell>
          <cell r="AH406" t="str">
            <v>Zimbabwe</v>
          </cell>
          <cell r="AI406" t="str">
            <v>Non-Muslim</v>
          </cell>
        </row>
        <row r="407">
          <cell r="C407">
            <v>206846692</v>
          </cell>
          <cell r="D407" t="str">
            <v>jobubolo</v>
          </cell>
          <cell r="E407" t="str">
            <v>Joel Bubolo</v>
          </cell>
          <cell r="F407" t="str">
            <v>Temporary</v>
          </cell>
          <cell r="G407" t="str">
            <v>UAE</v>
          </cell>
          <cell r="H407" t="str">
            <v>AUH1</v>
          </cell>
          <cell r="I407" t="str">
            <v>FC</v>
          </cell>
          <cell r="J407">
            <v>1299</v>
          </cell>
          <cell r="K407" t="str">
            <v>Day Shift</v>
          </cell>
          <cell r="L407" t="str">
            <v>NA</v>
          </cell>
          <cell r="M407" t="str">
            <v>Friday</v>
          </cell>
          <cell r="N407" t="str">
            <v>Saturday</v>
          </cell>
          <cell r="O407" t="str">
            <v>Warehouse Associate 8W</v>
          </cell>
          <cell r="P407" t="str">
            <v>Inbound</v>
          </cell>
          <cell r="Q407" t="str">
            <v>Direct</v>
          </cell>
          <cell r="R407" t="str">
            <v>Dulsco</v>
          </cell>
          <cell r="S407" t="str">
            <v>vkkatyal</v>
          </cell>
          <cell r="T407" t="str">
            <v>Katyal,Varun</v>
          </cell>
          <cell r="U407" t="str">
            <v>Non- Critical</v>
          </cell>
          <cell r="W407">
            <v>46013</v>
          </cell>
          <cell r="X407" t="str">
            <v>Inbound Stow</v>
          </cell>
          <cell r="Y407" t="str">
            <v>November</v>
          </cell>
          <cell r="Z407" t="str">
            <v>9 Hours</v>
          </cell>
          <cell r="AA407" t="str">
            <v>Male</v>
          </cell>
          <cell r="AC407">
            <v>99</v>
          </cell>
          <cell r="AD407">
            <v>45648</v>
          </cell>
          <cell r="AE407" t="str">
            <v>Dulsco Al Razeen Camp Abu Dubai</v>
          </cell>
          <cell r="AF407" t="str">
            <v xml:space="preserve">567787064    </v>
          </cell>
          <cell r="AG407" t="str">
            <v>kayembjoel86@gmail.com</v>
          </cell>
          <cell r="AH407" t="str">
            <v>Uganda</v>
          </cell>
          <cell r="AI407" t="str">
            <v>Non-Muslim</v>
          </cell>
        </row>
        <row r="408">
          <cell r="C408">
            <v>206072876</v>
          </cell>
          <cell r="D408" t="str">
            <v>cjoheyia</v>
          </cell>
          <cell r="E408" t="str">
            <v>John Eyiah</v>
          </cell>
          <cell r="F408" t="str">
            <v>Temporary</v>
          </cell>
          <cell r="G408" t="str">
            <v>UAE</v>
          </cell>
          <cell r="H408" t="str">
            <v>AUH1</v>
          </cell>
          <cell r="I408" t="str">
            <v>FC</v>
          </cell>
          <cell r="J408">
            <v>1299</v>
          </cell>
          <cell r="K408" t="str">
            <v>Day Shift</v>
          </cell>
          <cell r="L408" t="str">
            <v>NA</v>
          </cell>
          <cell r="M408" t="str">
            <v>Friday</v>
          </cell>
          <cell r="N408" t="str">
            <v>Saturday</v>
          </cell>
          <cell r="O408" t="str">
            <v>Warehouse Associate 12M</v>
          </cell>
          <cell r="P408" t="str">
            <v>Inbound</v>
          </cell>
          <cell r="Q408" t="str">
            <v>Direct</v>
          </cell>
          <cell r="R408" t="str">
            <v>Fastlink</v>
          </cell>
          <cell r="S408" t="str">
            <v>pparsin</v>
          </cell>
          <cell r="T408" t="str">
            <v>Singh,Pardeep</v>
          </cell>
          <cell r="U408" t="str">
            <v>Non-Critical</v>
          </cell>
          <cell r="W408">
            <v>45922</v>
          </cell>
          <cell r="X408" t="str">
            <v>Inbound Stow</v>
          </cell>
          <cell r="Y408" t="str">
            <v>March</v>
          </cell>
          <cell r="Z408" t="str">
            <v>9 Hours</v>
          </cell>
          <cell r="AA408" t="str">
            <v>Male</v>
          </cell>
          <cell r="AB408" t="str">
            <v>2XL</v>
          </cell>
          <cell r="AC408">
            <v>99</v>
          </cell>
          <cell r="AD408">
            <v>45983</v>
          </cell>
          <cell r="AE408" t="str">
            <v>AlSalamaHospital(TouristClubArea)</v>
          </cell>
          <cell r="AH408" t="str">
            <v>Ghana</v>
          </cell>
          <cell r="AI408" t="str">
            <v>Non-Muslim</v>
          </cell>
        </row>
        <row r="409">
          <cell r="C409">
            <v>203736329</v>
          </cell>
          <cell r="D409" t="str">
            <v>joolubeg</v>
          </cell>
          <cell r="E409" t="str">
            <v>JOHN LUBEGA</v>
          </cell>
          <cell r="F409" t="str">
            <v>Temporary</v>
          </cell>
          <cell r="G409" t="str">
            <v>UAE</v>
          </cell>
          <cell r="H409" t="str">
            <v>AUH1</v>
          </cell>
          <cell r="I409" t="str">
            <v>FC</v>
          </cell>
          <cell r="J409">
            <v>1299</v>
          </cell>
          <cell r="K409" t="str">
            <v>Day Shift</v>
          </cell>
          <cell r="L409" t="str">
            <v>NA</v>
          </cell>
          <cell r="M409" t="str">
            <v>Tuesday</v>
          </cell>
          <cell r="N409" t="str">
            <v>Wednesday</v>
          </cell>
          <cell r="O409" t="str">
            <v>Warehouse Associate 24M</v>
          </cell>
          <cell r="P409" t="str">
            <v>Inbound</v>
          </cell>
          <cell r="Q409" t="str">
            <v>Direct</v>
          </cell>
          <cell r="R409" t="str">
            <v>Dulsco</v>
          </cell>
          <cell r="S409" t="str">
            <v>pparsin</v>
          </cell>
          <cell r="T409" t="str">
            <v>Singh,Pardeep</v>
          </cell>
          <cell r="U409" t="str">
            <v>Non-Critical</v>
          </cell>
          <cell r="W409">
            <v>45502</v>
          </cell>
          <cell r="X409" t="str">
            <v>Inbound Stow</v>
          </cell>
          <cell r="Y409" t="str">
            <v>December</v>
          </cell>
          <cell r="Z409" t="str">
            <v>9 Hours</v>
          </cell>
          <cell r="AA409" t="str">
            <v>Male</v>
          </cell>
          <cell r="AB409" t="str">
            <v>L</v>
          </cell>
          <cell r="AC409">
            <v>99</v>
          </cell>
          <cell r="AD409">
            <v>45558</v>
          </cell>
          <cell r="AE409" t="str">
            <v>Dulsco ICAD-1 Bus Stop</v>
          </cell>
          <cell r="AF409">
            <v>526798244</v>
          </cell>
          <cell r="AG409" t="str">
            <v>lubegadexismael75@gmail.com</v>
          </cell>
          <cell r="AH409" t="str">
            <v>Uganda</v>
          </cell>
          <cell r="AI409" t="str">
            <v>Non-Muslim</v>
          </cell>
        </row>
        <row r="410">
          <cell r="C410">
            <v>205477624</v>
          </cell>
          <cell r="D410" t="str">
            <v>xjonyank</v>
          </cell>
          <cell r="E410" t="str">
            <v>JOHN NYANKEY</v>
          </cell>
          <cell r="F410" t="str">
            <v>Temporary</v>
          </cell>
          <cell r="G410" t="str">
            <v>UAE</v>
          </cell>
          <cell r="H410" t="str">
            <v>AUH1</v>
          </cell>
          <cell r="I410" t="str">
            <v>FC</v>
          </cell>
          <cell r="J410">
            <v>1299</v>
          </cell>
          <cell r="K410" t="str">
            <v>Day Shift</v>
          </cell>
          <cell r="L410" t="str">
            <v>NA</v>
          </cell>
          <cell r="M410" t="str">
            <v>Thursday</v>
          </cell>
          <cell r="N410" t="str">
            <v>Friday</v>
          </cell>
          <cell r="O410" t="str">
            <v>Warehouse Associate 24M</v>
          </cell>
          <cell r="P410" t="str">
            <v>Inbound</v>
          </cell>
          <cell r="Q410" t="str">
            <v>Direct</v>
          </cell>
          <cell r="R410" t="str">
            <v>Dulsco</v>
          </cell>
          <cell r="S410" t="str">
            <v>nnahla</v>
          </cell>
          <cell r="T410" t="str">
            <v>Nahla,Fathimathul</v>
          </cell>
          <cell r="U410" t="str">
            <v>Critical</v>
          </cell>
          <cell r="W410">
            <v>45831</v>
          </cell>
          <cell r="X410" t="str">
            <v>Receive Dock</v>
          </cell>
          <cell r="Y410" t="str">
            <v>July</v>
          </cell>
          <cell r="Z410" t="str">
            <v>9 Hours</v>
          </cell>
          <cell r="AA410" t="str">
            <v>Male</v>
          </cell>
          <cell r="AB410" t="str">
            <v>L</v>
          </cell>
          <cell r="AC410">
            <v>99</v>
          </cell>
          <cell r="AD410">
            <v>45887</v>
          </cell>
          <cell r="AH410" t="str">
            <v>Ghana</v>
          </cell>
          <cell r="AI410" t="str">
            <v>Non-Muslim</v>
          </cell>
        </row>
        <row r="411">
          <cell r="C411">
            <v>203599606</v>
          </cell>
          <cell r="D411" t="str">
            <v>johnyoky</v>
          </cell>
          <cell r="E411" t="str">
            <v>John Okyere</v>
          </cell>
          <cell r="F411" t="str">
            <v>Temporary</v>
          </cell>
          <cell r="G411" t="str">
            <v>UAE</v>
          </cell>
          <cell r="H411" t="str">
            <v>AUH1</v>
          </cell>
          <cell r="I411" t="str">
            <v>FC</v>
          </cell>
          <cell r="J411">
            <v>1299</v>
          </cell>
          <cell r="K411" t="str">
            <v>Day Shift</v>
          </cell>
          <cell r="L411" t="str">
            <v>NA</v>
          </cell>
          <cell r="M411" t="str">
            <v>Thursday</v>
          </cell>
          <cell r="N411" t="str">
            <v>Friday</v>
          </cell>
          <cell r="O411" t="str">
            <v>Warehouse Associate 12M</v>
          </cell>
          <cell r="P411" t="str">
            <v>Inbound</v>
          </cell>
          <cell r="Q411" t="str">
            <v>Direct</v>
          </cell>
          <cell r="R411" t="str">
            <v>Fastlink</v>
          </cell>
          <cell r="S411" t="str">
            <v>pparsin</v>
          </cell>
          <cell r="T411" t="str">
            <v>Singh,Pardeep</v>
          </cell>
          <cell r="U411" t="str">
            <v>Non-Critical</v>
          </cell>
          <cell r="W411">
            <v>45544</v>
          </cell>
          <cell r="X411" t="str">
            <v>Inbound Stow</v>
          </cell>
          <cell r="Y411" t="str">
            <v>July</v>
          </cell>
          <cell r="Z411" t="str">
            <v>9 Hours</v>
          </cell>
          <cell r="AA411" t="str">
            <v>Male</v>
          </cell>
          <cell r="AB411" t="str">
            <v>NA</v>
          </cell>
          <cell r="AC411">
            <v>99</v>
          </cell>
          <cell r="AD411">
            <v>45909</v>
          </cell>
          <cell r="AE411" t="str">
            <v>LifeLineHospital(ElectraStr-MuroorRd)</v>
          </cell>
          <cell r="AF411">
            <v>544848380</v>
          </cell>
          <cell r="AG411" t="str">
            <v>jkokyere11@gmail.com</v>
          </cell>
          <cell r="AH411" t="str">
            <v>Ghana</v>
          </cell>
          <cell r="AI411" t="str">
            <v>Non-Muslim</v>
          </cell>
        </row>
        <row r="412">
          <cell r="C412">
            <v>202334276</v>
          </cell>
          <cell r="D412" t="str">
            <v>kamarjoy</v>
          </cell>
          <cell r="E412" t="str">
            <v>John Philip Kamara</v>
          </cell>
          <cell r="F412" t="str">
            <v>Temporary</v>
          </cell>
          <cell r="G412" t="str">
            <v>UAE</v>
          </cell>
          <cell r="H412" t="str">
            <v>AUH1</v>
          </cell>
          <cell r="I412" t="str">
            <v>FC</v>
          </cell>
          <cell r="J412">
            <v>1299</v>
          </cell>
          <cell r="K412" t="str">
            <v>Day Shift</v>
          </cell>
          <cell r="L412" t="str">
            <v>NA</v>
          </cell>
          <cell r="M412" t="str">
            <v>Thursday</v>
          </cell>
          <cell r="N412" t="str">
            <v>Friday</v>
          </cell>
          <cell r="O412" t="str">
            <v>Warehouse Associate 24M</v>
          </cell>
          <cell r="P412" t="str">
            <v>Inbound</v>
          </cell>
          <cell r="Q412" t="str">
            <v>Direct</v>
          </cell>
          <cell r="R412" t="str">
            <v>Quesscorp</v>
          </cell>
          <cell r="S412" t="str">
            <v>vkkatyal</v>
          </cell>
          <cell r="T412" t="str">
            <v>Katyal,Varun</v>
          </cell>
          <cell r="U412" t="str">
            <v>Non-Critical</v>
          </cell>
          <cell r="W412">
            <v>45581</v>
          </cell>
          <cell r="X412" t="str">
            <v>Inbound Stow</v>
          </cell>
          <cell r="Y412" t="str">
            <v>August</v>
          </cell>
          <cell r="Z412" t="str">
            <v>9 Hours</v>
          </cell>
          <cell r="AA412" t="str">
            <v>Male</v>
          </cell>
          <cell r="AB412" t="str">
            <v>L</v>
          </cell>
          <cell r="AC412">
            <v>99</v>
          </cell>
          <cell r="AD412">
            <v>46311</v>
          </cell>
          <cell r="AE412" t="str">
            <v>FilliCafé(AirPortRd)</v>
          </cell>
          <cell r="AF412">
            <v>543910468</v>
          </cell>
          <cell r="AG412" t="str">
            <v>john061527@gmail.com</v>
          </cell>
          <cell r="AH412" t="str">
            <v>Ghana</v>
          </cell>
          <cell r="AI412" t="str">
            <v>Non-Muslim</v>
          </cell>
        </row>
        <row r="413">
          <cell r="C413">
            <v>203521525</v>
          </cell>
          <cell r="D413" t="str">
            <v>agorgije</v>
          </cell>
          <cell r="E413" t="str">
            <v>Jonathan Agorgi</v>
          </cell>
          <cell r="F413" t="str">
            <v>Temporary</v>
          </cell>
          <cell r="G413" t="str">
            <v>UAE</v>
          </cell>
          <cell r="H413" t="str">
            <v>AUH1</v>
          </cell>
          <cell r="I413" t="str">
            <v>FC</v>
          </cell>
          <cell r="J413">
            <v>1299</v>
          </cell>
          <cell r="K413" t="str">
            <v>Day Shift</v>
          </cell>
          <cell r="L413" t="str">
            <v>NA</v>
          </cell>
          <cell r="M413" t="str">
            <v>Thursday</v>
          </cell>
          <cell r="N413" t="str">
            <v>Friday</v>
          </cell>
          <cell r="O413" t="str">
            <v>Warehouse Associate 12M</v>
          </cell>
          <cell r="P413" t="str">
            <v>Inbound</v>
          </cell>
          <cell r="Q413" t="str">
            <v>Direct</v>
          </cell>
          <cell r="R413" t="str">
            <v>Fastlink</v>
          </cell>
          <cell r="S413" t="str">
            <v>nnahla</v>
          </cell>
          <cell r="T413" t="str">
            <v>Nahla,Fathimathul</v>
          </cell>
          <cell r="U413" t="str">
            <v>Non-Critical</v>
          </cell>
          <cell r="W413">
            <v>45463</v>
          </cell>
          <cell r="X413" t="str">
            <v>Inbound Prep</v>
          </cell>
          <cell r="Y413" t="str">
            <v>June</v>
          </cell>
          <cell r="Z413" t="str">
            <v>9 Hours</v>
          </cell>
          <cell r="AA413" t="str">
            <v>Male</v>
          </cell>
          <cell r="AB413" t="str">
            <v>NA</v>
          </cell>
          <cell r="AC413">
            <v>99</v>
          </cell>
          <cell r="AD413">
            <v>45828</v>
          </cell>
          <cell r="AE413" t="str">
            <v>AbuDhabiMall(TouristClubArea)</v>
          </cell>
          <cell r="AF413">
            <v>564295323</v>
          </cell>
          <cell r="AG413" t="str">
            <v>agorgijonathan87@gmail.com</v>
          </cell>
          <cell r="AH413" t="str">
            <v>Ghana</v>
          </cell>
          <cell r="AI413" t="str">
            <v>Non-Muslim</v>
          </cell>
        </row>
        <row r="414">
          <cell r="C414">
            <v>206073366</v>
          </cell>
          <cell r="D414" t="str">
            <v>vjoasare</v>
          </cell>
          <cell r="E414" t="str">
            <v>Josep Asare Yalley</v>
          </cell>
          <cell r="F414" t="str">
            <v>Temporary</v>
          </cell>
          <cell r="G414" t="str">
            <v>UAE</v>
          </cell>
          <cell r="H414" t="str">
            <v>AUH1</v>
          </cell>
          <cell r="I414" t="str">
            <v>FC</v>
          </cell>
          <cell r="J414">
            <v>1299</v>
          </cell>
          <cell r="K414" t="str">
            <v>Day Shift</v>
          </cell>
          <cell r="L414" t="str">
            <v>NA</v>
          </cell>
          <cell r="M414" t="str">
            <v>Friday</v>
          </cell>
          <cell r="N414" t="str">
            <v>Saturday</v>
          </cell>
          <cell r="O414" t="str">
            <v>Warehouse Associate 12M</v>
          </cell>
          <cell r="P414" t="str">
            <v>Inbound</v>
          </cell>
          <cell r="Q414" t="str">
            <v>Direct</v>
          </cell>
          <cell r="R414" t="str">
            <v>Fastlink</v>
          </cell>
          <cell r="S414" t="str">
            <v>vkkatyal</v>
          </cell>
          <cell r="T414" t="str">
            <v>Katyal,Varun</v>
          </cell>
          <cell r="U414" t="str">
            <v>Non-Critical</v>
          </cell>
          <cell r="W414">
            <v>45922</v>
          </cell>
          <cell r="X414" t="str">
            <v>Inbound Stow</v>
          </cell>
          <cell r="Y414" t="str">
            <v>February</v>
          </cell>
          <cell r="Z414" t="str">
            <v>9 Hours</v>
          </cell>
          <cell r="AA414" t="str">
            <v>Male</v>
          </cell>
          <cell r="AB414" t="str">
            <v>L</v>
          </cell>
          <cell r="AC414">
            <v>99</v>
          </cell>
          <cell r="AD414">
            <v>45983</v>
          </cell>
          <cell r="AE414" t="str">
            <v>AbuDhabiMall(TouristClubArea)</v>
          </cell>
          <cell r="AH414" t="str">
            <v>Ghana</v>
          </cell>
          <cell r="AI414" t="str">
            <v>Non-Muslim</v>
          </cell>
        </row>
        <row r="415">
          <cell r="C415">
            <v>205608629</v>
          </cell>
          <cell r="D415" t="str">
            <v>thembjos</v>
          </cell>
          <cell r="E415" t="str">
            <v>JOSEPH MUNEYI THEMBO</v>
          </cell>
          <cell r="F415" t="str">
            <v>Temporary</v>
          </cell>
          <cell r="G415" t="str">
            <v>UAE</v>
          </cell>
          <cell r="H415" t="str">
            <v>AUH1</v>
          </cell>
          <cell r="I415" t="str">
            <v>FC</v>
          </cell>
          <cell r="J415">
            <v>1299</v>
          </cell>
          <cell r="K415" t="str">
            <v>Night Shift</v>
          </cell>
          <cell r="L415" t="str">
            <v>NA</v>
          </cell>
          <cell r="M415" t="str">
            <v>Saturday</v>
          </cell>
          <cell r="N415" t="str">
            <v>Sunday</v>
          </cell>
          <cell r="O415" t="str">
            <v>Warehouse Associate 24M</v>
          </cell>
          <cell r="P415" t="str">
            <v>Inbound</v>
          </cell>
          <cell r="Q415" t="str">
            <v>Direct</v>
          </cell>
          <cell r="R415" t="str">
            <v>Dulsco</v>
          </cell>
          <cell r="S415" t="str">
            <v>pparsin</v>
          </cell>
          <cell r="T415" t="str">
            <v>Singh,Pardeep</v>
          </cell>
          <cell r="W415">
            <v>45845</v>
          </cell>
          <cell r="X415" t="str">
            <v>Inbound Stow</v>
          </cell>
          <cell r="Y415" t="str">
            <v>December</v>
          </cell>
          <cell r="Z415" t="str">
            <v>9 Hours</v>
          </cell>
          <cell r="AA415" t="str">
            <v>Male</v>
          </cell>
          <cell r="AB415" t="str">
            <v>S</v>
          </cell>
          <cell r="AC415">
            <v>99</v>
          </cell>
          <cell r="AD415">
            <v>45901</v>
          </cell>
          <cell r="AE415" t="str">
            <v>Dulsco ICAD-1 Bus Stop</v>
          </cell>
          <cell r="AF415">
            <v>775716581</v>
          </cell>
          <cell r="AG415" t="str">
            <v>josephthembo46@gmail.com</v>
          </cell>
          <cell r="AH415" t="str">
            <v>Uganda</v>
          </cell>
          <cell r="AI415" t="str">
            <v>Non-Muslim</v>
          </cell>
        </row>
        <row r="416">
          <cell r="C416">
            <v>203521131</v>
          </cell>
          <cell r="D416" t="str">
            <v>ndedjose</v>
          </cell>
          <cell r="E416" t="str">
            <v>Joseph Ndede</v>
          </cell>
          <cell r="F416" t="str">
            <v>Temporary</v>
          </cell>
          <cell r="G416" t="str">
            <v>UAE</v>
          </cell>
          <cell r="H416" t="str">
            <v>AUH1</v>
          </cell>
          <cell r="I416" t="str">
            <v>FC</v>
          </cell>
          <cell r="J416">
            <v>1299</v>
          </cell>
          <cell r="K416" t="str">
            <v>Day Shift</v>
          </cell>
          <cell r="L416" t="str">
            <v>NA</v>
          </cell>
          <cell r="M416" t="str">
            <v>Saturday</v>
          </cell>
          <cell r="N416" t="str">
            <v>Sunday</v>
          </cell>
          <cell r="O416" t="str">
            <v>Warehouse Associate 12M</v>
          </cell>
          <cell r="P416" t="str">
            <v>Inbound</v>
          </cell>
          <cell r="Q416" t="str">
            <v>Direct</v>
          </cell>
          <cell r="R416" t="str">
            <v>Fastlink</v>
          </cell>
          <cell r="S416" t="str">
            <v>pparsin</v>
          </cell>
          <cell r="T416" t="str">
            <v>Singh,Pardeep</v>
          </cell>
          <cell r="U416" t="str">
            <v>Non-Critical</v>
          </cell>
          <cell r="W416">
            <v>45463</v>
          </cell>
          <cell r="X416" t="str">
            <v>Inbound Stow</v>
          </cell>
          <cell r="Y416" t="str">
            <v>August</v>
          </cell>
          <cell r="Z416" t="str">
            <v>9 Hours</v>
          </cell>
          <cell r="AA416" t="str">
            <v>Male</v>
          </cell>
          <cell r="AB416" t="str">
            <v>NA</v>
          </cell>
          <cell r="AC416">
            <v>99</v>
          </cell>
          <cell r="AD416">
            <v>45828</v>
          </cell>
          <cell r="AE416" t="str">
            <v>AbuDhabiMall(TouristClubArea)</v>
          </cell>
          <cell r="AF416">
            <v>552336573</v>
          </cell>
          <cell r="AG416" t="str">
            <v>josephndede03@gmail.com</v>
          </cell>
          <cell r="AH416" t="str">
            <v>Ghana</v>
          </cell>
          <cell r="AI416" t="str">
            <v>Non-Muslim</v>
          </cell>
        </row>
        <row r="417">
          <cell r="C417">
            <v>206953801</v>
          </cell>
          <cell r="D417" t="str">
            <v>jkusasir</v>
          </cell>
          <cell r="E417" t="str">
            <v>JOSEPHATE KUSASIRA</v>
          </cell>
          <cell r="F417" t="str">
            <v>Temporary</v>
          </cell>
          <cell r="G417" t="str">
            <v>UAE</v>
          </cell>
          <cell r="H417" t="str">
            <v>AUH1</v>
          </cell>
          <cell r="I417" t="str">
            <v>FC</v>
          </cell>
          <cell r="J417">
            <v>1299</v>
          </cell>
          <cell r="K417" t="str">
            <v>Day Shift</v>
          </cell>
          <cell r="L417" t="str">
            <v>NA</v>
          </cell>
          <cell r="M417" t="str">
            <v>Friday</v>
          </cell>
          <cell r="N417" t="str">
            <v>Saturday</v>
          </cell>
          <cell r="O417" t="str">
            <v>Warehouse Associate 24M</v>
          </cell>
          <cell r="P417" t="str">
            <v>Inbound</v>
          </cell>
          <cell r="Q417" t="str">
            <v>Direct</v>
          </cell>
          <cell r="R417" t="str">
            <v>Dulsco</v>
          </cell>
          <cell r="S417" t="str">
            <v>pparsin</v>
          </cell>
          <cell r="T417" t="str">
            <v>Singh,Pardeep</v>
          </cell>
          <cell r="U417" t="str">
            <v>Non-Critical</v>
          </cell>
          <cell r="W417">
            <v>46051</v>
          </cell>
          <cell r="X417" t="str">
            <v>Inbound Stow</v>
          </cell>
          <cell r="Y417" t="str">
            <v>November</v>
          </cell>
          <cell r="Z417" t="str">
            <v>9 Hours</v>
          </cell>
          <cell r="AA417" t="str">
            <v>Male</v>
          </cell>
          <cell r="AC417">
            <v>99</v>
          </cell>
          <cell r="AD417">
            <v>46107</v>
          </cell>
          <cell r="AE417" t="str">
            <v>Dulsco Al Razeen Camp Abu Dubai</v>
          </cell>
          <cell r="AF417">
            <v>565874548</v>
          </cell>
          <cell r="AG417" t="str">
            <v>Josephatekusasira@gmail.com</v>
          </cell>
          <cell r="AH417" t="str">
            <v>UGANDA</v>
          </cell>
          <cell r="AI417" t="e">
            <v>#N/A</v>
          </cell>
        </row>
        <row r="418">
          <cell r="C418">
            <v>204246608</v>
          </cell>
          <cell r="D418" t="str">
            <v>uknijosh</v>
          </cell>
          <cell r="E418" t="str">
            <v>Joshua Chuchuboy Knight</v>
          </cell>
          <cell r="F418" t="str">
            <v>Temporary</v>
          </cell>
          <cell r="G418" t="str">
            <v>UAE</v>
          </cell>
          <cell r="H418" t="str">
            <v>AUH1</v>
          </cell>
          <cell r="I418" t="str">
            <v>FC</v>
          </cell>
          <cell r="J418">
            <v>1299</v>
          </cell>
          <cell r="K418" t="str">
            <v>Night Shift</v>
          </cell>
          <cell r="L418" t="str">
            <v>NA</v>
          </cell>
          <cell r="M418" t="str">
            <v>Friday</v>
          </cell>
          <cell r="N418" t="str">
            <v>Saturday</v>
          </cell>
          <cell r="O418" t="str">
            <v>Warehouse Associate 24M</v>
          </cell>
          <cell r="P418" t="str">
            <v>Inbound</v>
          </cell>
          <cell r="Q418" t="str">
            <v>Direct</v>
          </cell>
          <cell r="R418" t="str">
            <v>Quesscorp</v>
          </cell>
          <cell r="S418" t="str">
            <v>nnahla</v>
          </cell>
          <cell r="T418" t="str">
            <v>Nahla,Fathimathul</v>
          </cell>
          <cell r="U418" t="str">
            <v>Non-Critical</v>
          </cell>
          <cell r="W418">
            <v>45579</v>
          </cell>
          <cell r="X418" t="str">
            <v>Vendor Receive</v>
          </cell>
          <cell r="Y418" t="str">
            <v>February</v>
          </cell>
          <cell r="Z418" t="str">
            <v>9 Hours</v>
          </cell>
          <cell r="AA418" t="str">
            <v>Male</v>
          </cell>
          <cell r="AB418" t="str">
            <v>XL</v>
          </cell>
          <cell r="AC418">
            <v>99</v>
          </cell>
          <cell r="AD418">
            <v>46309</v>
          </cell>
          <cell r="AE418" t="str">
            <v>Pending</v>
          </cell>
          <cell r="AF418">
            <v>558799732</v>
          </cell>
          <cell r="AG418" t="str">
            <v>jknight3232@icloud.com</v>
          </cell>
          <cell r="AH418" t="str">
            <v>Liberia</v>
          </cell>
          <cell r="AI418" t="str">
            <v>Non-Muslim</v>
          </cell>
        </row>
        <row r="419">
          <cell r="C419">
            <v>204869083</v>
          </cell>
          <cell r="D419" t="str">
            <v>jospatie</v>
          </cell>
          <cell r="E419" t="str">
            <v>Joso,Patience Nganje</v>
          </cell>
          <cell r="F419" t="str">
            <v>Temporary</v>
          </cell>
          <cell r="G419" t="str">
            <v>UAE</v>
          </cell>
          <cell r="H419" t="str">
            <v>AUH1</v>
          </cell>
          <cell r="I419" t="str">
            <v>FC</v>
          </cell>
          <cell r="J419">
            <v>1299</v>
          </cell>
          <cell r="K419" t="str">
            <v>Day Shift</v>
          </cell>
          <cell r="L419" t="str">
            <v>NA</v>
          </cell>
          <cell r="M419" t="str">
            <v>Thursday</v>
          </cell>
          <cell r="N419" t="str">
            <v>Friday</v>
          </cell>
          <cell r="O419" t="str">
            <v>Warehouse Associate 24M</v>
          </cell>
          <cell r="P419" t="str">
            <v>Inbound</v>
          </cell>
          <cell r="Q419" t="str">
            <v>Direct</v>
          </cell>
          <cell r="R419" t="str">
            <v>Quesscorp</v>
          </cell>
          <cell r="S419" t="str">
            <v>nnahla</v>
          </cell>
          <cell r="T419" t="str">
            <v>Nahla,Fathimathul</v>
          </cell>
          <cell r="U419" t="str">
            <v>Non-Critical</v>
          </cell>
          <cell r="W419">
            <v>45691</v>
          </cell>
          <cell r="X419" t="str">
            <v>Vendor Receive</v>
          </cell>
          <cell r="Y419" t="str">
            <v>June</v>
          </cell>
          <cell r="Z419" t="str">
            <v>9 Hours</v>
          </cell>
          <cell r="AA419" t="str">
            <v>Female</v>
          </cell>
          <cell r="AB419" t="str">
            <v>M</v>
          </cell>
          <cell r="AC419">
            <v>99</v>
          </cell>
          <cell r="AD419">
            <v>45747</v>
          </cell>
          <cell r="AE419" t="str">
            <v>LifeLineHospital(ElectraStr-MuroorRd)</v>
          </cell>
          <cell r="AF419" t="str">
            <v>055 9892421</v>
          </cell>
          <cell r="AG419" t="str">
            <v>nganjepatience@gmail.com</v>
          </cell>
          <cell r="AH419" t="str">
            <v>Cameroon</v>
          </cell>
          <cell r="AI419" t="str">
            <v>Non-Muslim</v>
          </cell>
        </row>
        <row r="420">
          <cell r="C420">
            <v>204241393</v>
          </cell>
          <cell r="D420" t="str">
            <v>ofosuhjo</v>
          </cell>
          <cell r="E420" t="str">
            <v>Joyce Ofosuhene</v>
          </cell>
          <cell r="F420" t="str">
            <v>Temporary</v>
          </cell>
          <cell r="G420" t="str">
            <v>UAE</v>
          </cell>
          <cell r="H420" t="str">
            <v>AUH1</v>
          </cell>
          <cell r="I420" t="str">
            <v>FC</v>
          </cell>
          <cell r="J420">
            <v>1299</v>
          </cell>
          <cell r="K420" t="str">
            <v>Day Shift</v>
          </cell>
          <cell r="L420" t="str">
            <v>NA</v>
          </cell>
          <cell r="M420" t="str">
            <v>Friday</v>
          </cell>
          <cell r="N420" t="str">
            <v>Saturday</v>
          </cell>
          <cell r="O420" t="str">
            <v>Warehouse Associate 24M</v>
          </cell>
          <cell r="P420" t="str">
            <v>Inbound</v>
          </cell>
          <cell r="Q420" t="str">
            <v>Direct</v>
          </cell>
          <cell r="R420" t="str">
            <v>Quesscorp</v>
          </cell>
          <cell r="S420" t="str">
            <v>pparsin</v>
          </cell>
          <cell r="T420" t="str">
            <v>Singh,Pardeep</v>
          </cell>
          <cell r="U420" t="str">
            <v>Non-Critical</v>
          </cell>
          <cell r="W420">
            <v>45579</v>
          </cell>
          <cell r="X420" t="str">
            <v>Vendor Receive</v>
          </cell>
          <cell r="Y420" t="str">
            <v>January</v>
          </cell>
          <cell r="Z420" t="str">
            <v>9 Hours</v>
          </cell>
          <cell r="AA420" t="str">
            <v>Female</v>
          </cell>
          <cell r="AB420" t="str">
            <v>S</v>
          </cell>
          <cell r="AC420">
            <v>99</v>
          </cell>
          <cell r="AD420">
            <v>46309</v>
          </cell>
          <cell r="AE420" t="str">
            <v>FilliCafé(AirPortRd)</v>
          </cell>
          <cell r="AF420">
            <v>556321417</v>
          </cell>
          <cell r="AG420" t="str">
            <v>nyamewaa.everyoung@gmail.com</v>
          </cell>
          <cell r="AH420" t="str">
            <v>Ghana</v>
          </cell>
          <cell r="AI420" t="str">
            <v>Non-Muslim</v>
          </cell>
        </row>
        <row r="421">
          <cell r="C421">
            <v>204246616</v>
          </cell>
          <cell r="D421" t="str">
            <v>tchuinok</v>
          </cell>
          <cell r="E421" t="str">
            <v>Julienne Tchuino Kamche</v>
          </cell>
          <cell r="F421" t="str">
            <v>Temporary</v>
          </cell>
          <cell r="G421" t="str">
            <v>UAE</v>
          </cell>
          <cell r="H421" t="str">
            <v>AUH1</v>
          </cell>
          <cell r="I421" t="str">
            <v>FC</v>
          </cell>
          <cell r="J421">
            <v>1299</v>
          </cell>
          <cell r="K421" t="str">
            <v>Night Shift</v>
          </cell>
          <cell r="L421" t="str">
            <v>NA</v>
          </cell>
          <cell r="M421" t="str">
            <v>Sunday</v>
          </cell>
          <cell r="N421" t="str">
            <v>Monday</v>
          </cell>
          <cell r="O421" t="str">
            <v>Warehouse Associate 24M</v>
          </cell>
          <cell r="P421" t="str">
            <v>Inbound</v>
          </cell>
          <cell r="Q421" t="str">
            <v>Direct</v>
          </cell>
          <cell r="R421" t="str">
            <v>Quesscorp</v>
          </cell>
          <cell r="S421" t="str">
            <v>pparsin</v>
          </cell>
          <cell r="T421" t="str">
            <v>Singh,Pardeep</v>
          </cell>
          <cell r="U421" t="str">
            <v>Non-Critical</v>
          </cell>
          <cell r="W421">
            <v>45579</v>
          </cell>
          <cell r="X421" t="str">
            <v>Inbound Stow</v>
          </cell>
          <cell r="Y421" t="str">
            <v>April</v>
          </cell>
          <cell r="Z421" t="str">
            <v>9 Hours</v>
          </cell>
          <cell r="AA421" t="str">
            <v>Female</v>
          </cell>
          <cell r="AB421" t="str">
            <v>XL</v>
          </cell>
          <cell r="AC421">
            <v>99</v>
          </cell>
          <cell r="AD421">
            <v>46309</v>
          </cell>
          <cell r="AE421" t="str">
            <v>FilliCafé(AirPortRd)</v>
          </cell>
          <cell r="AF421">
            <v>581078997</v>
          </cell>
          <cell r="AG421" t="str">
            <v>tchuinojulienne98@gmail.com</v>
          </cell>
          <cell r="AH421" t="str">
            <v>Ghana</v>
          </cell>
          <cell r="AI421" t="str">
            <v>Non-Muslim</v>
          </cell>
        </row>
        <row r="422">
          <cell r="C422">
            <v>204246611</v>
          </cell>
          <cell r="D422" t="str">
            <v>appiajul</v>
          </cell>
          <cell r="E422" t="str">
            <v>Juliet Appiah</v>
          </cell>
          <cell r="F422" t="str">
            <v>Temporary</v>
          </cell>
          <cell r="G422" t="str">
            <v>UAE</v>
          </cell>
          <cell r="H422" t="str">
            <v>AUH1</v>
          </cell>
          <cell r="I422" t="str">
            <v>FC</v>
          </cell>
          <cell r="J422">
            <v>1299</v>
          </cell>
          <cell r="K422" t="str">
            <v>Day Shift</v>
          </cell>
          <cell r="L422" t="str">
            <v>NA</v>
          </cell>
          <cell r="M422" t="str">
            <v>Friday</v>
          </cell>
          <cell r="N422" t="str">
            <v>Saturday</v>
          </cell>
          <cell r="O422" t="str">
            <v>Warehouse Associate 24M</v>
          </cell>
          <cell r="P422" t="str">
            <v>Inbound</v>
          </cell>
          <cell r="Q422" t="str">
            <v>Direct</v>
          </cell>
          <cell r="R422" t="str">
            <v>Quesscorp</v>
          </cell>
          <cell r="S422" t="str">
            <v>nnahla</v>
          </cell>
          <cell r="T422" t="str">
            <v>Nahla,Fathimathul</v>
          </cell>
          <cell r="U422" t="str">
            <v>Non-Critical</v>
          </cell>
          <cell r="W422">
            <v>45579</v>
          </cell>
          <cell r="X422" t="str">
            <v>Vendor Receive</v>
          </cell>
          <cell r="Y422" t="str">
            <v>December</v>
          </cell>
          <cell r="Z422" t="str">
            <v>9 Hours</v>
          </cell>
          <cell r="AA422" t="str">
            <v>Female</v>
          </cell>
          <cell r="AB422" t="str">
            <v>M</v>
          </cell>
          <cell r="AC422">
            <v>99</v>
          </cell>
          <cell r="AD422">
            <v>46309</v>
          </cell>
          <cell r="AE422" t="str">
            <v>AbuDhabiMall(TouristClubArea)</v>
          </cell>
          <cell r="AF422">
            <v>557724296</v>
          </cell>
          <cell r="AG422" t="str">
            <v>appiahjuliet032@gmail.com</v>
          </cell>
          <cell r="AH422" t="str">
            <v>Ghana</v>
          </cell>
          <cell r="AI422" t="str">
            <v>Non-Muslim</v>
          </cell>
        </row>
        <row r="423">
          <cell r="C423">
            <v>206004604</v>
          </cell>
          <cell r="D423" t="str">
            <v>qkejulie</v>
          </cell>
          <cell r="E423" t="str">
            <v>JULIET KENEMA</v>
          </cell>
          <cell r="F423" t="str">
            <v>Temporary</v>
          </cell>
          <cell r="G423" t="str">
            <v>UAE</v>
          </cell>
          <cell r="H423" t="str">
            <v>AUH1</v>
          </cell>
          <cell r="I423" t="str">
            <v>FC</v>
          </cell>
          <cell r="J423">
            <v>1299</v>
          </cell>
          <cell r="K423" t="str">
            <v>Day Shift</v>
          </cell>
          <cell r="L423" t="str">
            <v>NA</v>
          </cell>
          <cell r="M423" t="str">
            <v>Friday</v>
          </cell>
          <cell r="N423" t="str">
            <v>Saturday</v>
          </cell>
          <cell r="O423" t="str">
            <v>Warehouse Associate 12M</v>
          </cell>
          <cell r="P423" t="str">
            <v>Inbound</v>
          </cell>
          <cell r="Q423" t="str">
            <v>Direct</v>
          </cell>
          <cell r="R423" t="str">
            <v>Fastlink</v>
          </cell>
          <cell r="S423" t="str">
            <v>nnahla</v>
          </cell>
          <cell r="T423" t="str">
            <v>Nahla,Fathimathul</v>
          </cell>
          <cell r="W423">
            <v>45915</v>
          </cell>
          <cell r="X423" t="str">
            <v>Receive Dock</v>
          </cell>
          <cell r="Y423" t="str">
            <v>July</v>
          </cell>
          <cell r="Z423" t="str">
            <v>9 Hours</v>
          </cell>
          <cell r="AA423" t="str">
            <v>Female</v>
          </cell>
          <cell r="AB423" t="str">
            <v>L</v>
          </cell>
          <cell r="AC423">
            <v>99</v>
          </cell>
          <cell r="AH423" t="str">
            <v>Uganda</v>
          </cell>
          <cell r="AI423" t="str">
            <v>Non-Muslim</v>
          </cell>
        </row>
        <row r="424">
          <cell r="C424">
            <v>206846703</v>
          </cell>
          <cell r="D424" t="str">
            <v>wasjustu</v>
          </cell>
          <cell r="E424" t="str">
            <v>Justus Wasswa Kakulu</v>
          </cell>
          <cell r="F424" t="str">
            <v>Temporary</v>
          </cell>
          <cell r="G424" t="str">
            <v>UAE</v>
          </cell>
          <cell r="H424" t="str">
            <v>AUH1</v>
          </cell>
          <cell r="I424" t="str">
            <v>FC</v>
          </cell>
          <cell r="J424">
            <v>1299</v>
          </cell>
          <cell r="K424" t="str">
            <v>Day Shift</v>
          </cell>
          <cell r="L424" t="str">
            <v>NA</v>
          </cell>
          <cell r="M424" t="str">
            <v>Thursday</v>
          </cell>
          <cell r="N424" t="str">
            <v>Friday</v>
          </cell>
          <cell r="O424" t="str">
            <v>Warehouse Associate 8W</v>
          </cell>
          <cell r="P424" t="str">
            <v>Inbound</v>
          </cell>
          <cell r="Q424" t="str">
            <v>Direct</v>
          </cell>
          <cell r="R424" t="str">
            <v>Dulsco</v>
          </cell>
          <cell r="S424" t="str">
            <v>vkkatyal</v>
          </cell>
          <cell r="T424" t="str">
            <v>Katyal,Varun</v>
          </cell>
          <cell r="U424" t="str">
            <v>Non- Critical</v>
          </cell>
          <cell r="W424">
            <v>46013</v>
          </cell>
          <cell r="X424" t="str">
            <v>Inbound Stow</v>
          </cell>
          <cell r="Y424" t="str">
            <v>December</v>
          </cell>
          <cell r="Z424" t="str">
            <v>9 Hours</v>
          </cell>
          <cell r="AA424" t="str">
            <v>Male</v>
          </cell>
          <cell r="AC424">
            <v>99</v>
          </cell>
          <cell r="AD424">
            <v>45648</v>
          </cell>
          <cell r="AE424" t="str">
            <v>Dulsco Al Razeen Camp Abu Dubai</v>
          </cell>
          <cell r="AF424">
            <v>564896564</v>
          </cell>
          <cell r="AG424" t="str">
            <v>justuswassawa@gmail.com</v>
          </cell>
          <cell r="AH424" t="str">
            <v>Uganda</v>
          </cell>
          <cell r="AI424" t="str">
            <v>Non-Muslim</v>
          </cell>
        </row>
        <row r="425">
          <cell r="C425">
            <v>204882795</v>
          </cell>
          <cell r="D425" t="str">
            <v>aliikama</v>
          </cell>
          <cell r="E425" t="str">
            <v>KAMARA,ALIE</v>
          </cell>
          <cell r="F425" t="str">
            <v>Temporary</v>
          </cell>
          <cell r="G425" t="str">
            <v>UAE</v>
          </cell>
          <cell r="H425" t="str">
            <v>AUH1</v>
          </cell>
          <cell r="I425" t="str">
            <v>FC</v>
          </cell>
          <cell r="J425">
            <v>1299</v>
          </cell>
          <cell r="K425" t="str">
            <v>Day Shift</v>
          </cell>
          <cell r="L425" t="str">
            <v>NA</v>
          </cell>
          <cell r="M425" t="str">
            <v>Saturday</v>
          </cell>
          <cell r="N425" t="str">
            <v>Sunday</v>
          </cell>
          <cell r="O425" t="str">
            <v>Warehouse Associate 24M</v>
          </cell>
          <cell r="P425" t="str">
            <v>Inbound</v>
          </cell>
          <cell r="Q425" t="str">
            <v>Direct</v>
          </cell>
          <cell r="R425" t="str">
            <v>Dulsco</v>
          </cell>
          <cell r="S425" t="str">
            <v>pparsin</v>
          </cell>
          <cell r="T425" t="str">
            <v>Singh,Pardeep</v>
          </cell>
          <cell r="U425" t="str">
            <v>Non-Critical</v>
          </cell>
          <cell r="W425">
            <v>45826</v>
          </cell>
          <cell r="X425" t="str">
            <v>Inbound Stow</v>
          </cell>
          <cell r="Y425" t="str">
            <v>February</v>
          </cell>
          <cell r="Z425" t="str">
            <v>9 Hours</v>
          </cell>
          <cell r="AA425" t="str">
            <v>Male</v>
          </cell>
          <cell r="AB425" t="str">
            <v>XL</v>
          </cell>
          <cell r="AC425">
            <v>99</v>
          </cell>
          <cell r="AD425">
            <v>45882</v>
          </cell>
          <cell r="AE425" t="str">
            <v>Dulsco ICAD-1 Bus Stop</v>
          </cell>
          <cell r="AH425" t="str">
            <v>Sierra Leone</v>
          </cell>
          <cell r="AI425" t="str">
            <v>Muslim</v>
          </cell>
        </row>
        <row r="426">
          <cell r="C426">
            <v>203737144</v>
          </cell>
          <cell r="D426" t="str">
            <v>kahermaj</v>
          </cell>
          <cell r="E426" t="str">
            <v>KAMOGA HERMAN</v>
          </cell>
          <cell r="F426" t="str">
            <v>Temporary</v>
          </cell>
          <cell r="G426" t="str">
            <v>UAE</v>
          </cell>
          <cell r="H426" t="str">
            <v>AUH1</v>
          </cell>
          <cell r="I426" t="str">
            <v>FC</v>
          </cell>
          <cell r="J426">
            <v>1299</v>
          </cell>
          <cell r="K426" t="str">
            <v>Day Shift</v>
          </cell>
          <cell r="L426" t="str">
            <v>NA</v>
          </cell>
          <cell r="M426" t="str">
            <v>Monday</v>
          </cell>
          <cell r="N426" t="str">
            <v>Tuesday</v>
          </cell>
          <cell r="O426" t="str">
            <v>Warehouse Associate 12M</v>
          </cell>
          <cell r="P426" t="str">
            <v>Inbound</v>
          </cell>
          <cell r="Q426" t="str">
            <v>Direct</v>
          </cell>
          <cell r="R426" t="str">
            <v>Fastlink</v>
          </cell>
          <cell r="S426" t="str">
            <v>pparsin</v>
          </cell>
          <cell r="T426" t="str">
            <v>Singh,Pardeep</v>
          </cell>
          <cell r="U426" t="str">
            <v>Non-Critical</v>
          </cell>
          <cell r="W426">
            <v>45502</v>
          </cell>
          <cell r="X426" t="str">
            <v>Inbound Stow</v>
          </cell>
          <cell r="Y426" t="str">
            <v>February</v>
          </cell>
          <cell r="Z426" t="str">
            <v>9 Hours</v>
          </cell>
          <cell r="AA426" t="str">
            <v>Male</v>
          </cell>
          <cell r="AB426" t="str">
            <v>M</v>
          </cell>
          <cell r="AC426">
            <v>99</v>
          </cell>
          <cell r="AD426">
            <v>46232</v>
          </cell>
          <cell r="AE426" t="str">
            <v>FilliCafé(AirPortRd)</v>
          </cell>
          <cell r="AF426">
            <v>557708825</v>
          </cell>
          <cell r="AG426" t="str">
            <v>Hexonherman22@gmail.com</v>
          </cell>
          <cell r="AH426" t="str">
            <v>Uganda</v>
          </cell>
          <cell r="AI426" t="str">
            <v>Non-Muslim</v>
          </cell>
        </row>
        <row r="427">
          <cell r="C427">
            <v>102434104</v>
          </cell>
          <cell r="D427" t="str">
            <v>kmadhusr</v>
          </cell>
          <cell r="E427" t="str">
            <v>Kandala Madhusudhan Rao</v>
          </cell>
          <cell r="F427" t="str">
            <v>Regular</v>
          </cell>
          <cell r="G427" t="str">
            <v>UAE</v>
          </cell>
          <cell r="H427" t="str">
            <v>AUH1</v>
          </cell>
          <cell r="I427" t="str">
            <v>FC</v>
          </cell>
          <cell r="J427">
            <v>1299</v>
          </cell>
          <cell r="K427" t="str">
            <v>Day Shift</v>
          </cell>
          <cell r="L427" t="str">
            <v>NA</v>
          </cell>
          <cell r="M427" t="str">
            <v>Thursday</v>
          </cell>
          <cell r="N427" t="str">
            <v>Friday</v>
          </cell>
          <cell r="O427" t="str">
            <v>FC Associate III</v>
          </cell>
          <cell r="P427" t="str">
            <v>Inbound</v>
          </cell>
          <cell r="Q427" t="str">
            <v>Direct</v>
          </cell>
          <cell r="R427" t="str">
            <v>Blue Badge</v>
          </cell>
          <cell r="S427" t="str">
            <v>vkkatyal</v>
          </cell>
          <cell r="T427" t="str">
            <v>Katyal,Varun</v>
          </cell>
          <cell r="U427" t="str">
            <v>Critical</v>
          </cell>
          <cell r="W427">
            <v>42883</v>
          </cell>
          <cell r="X427" t="str">
            <v>IB Lead/PA</v>
          </cell>
          <cell r="Y427" t="str">
            <v>June</v>
          </cell>
          <cell r="Z427" t="str">
            <v>9 Hours</v>
          </cell>
          <cell r="AA427" t="str">
            <v>Male</v>
          </cell>
          <cell r="AB427" t="str">
            <v>L</v>
          </cell>
          <cell r="AC427">
            <v>3</v>
          </cell>
          <cell r="AE427" t="str">
            <v>Shabiya 10 Bus stop (Near Cake Gallery)</v>
          </cell>
          <cell r="AF427">
            <v>0</v>
          </cell>
          <cell r="AG427" t="e">
            <v>#N/A</v>
          </cell>
          <cell r="AH427" t="str">
            <v>India</v>
          </cell>
          <cell r="AI427" t="str">
            <v>Non-Muslim</v>
          </cell>
        </row>
        <row r="428">
          <cell r="C428">
            <v>204967153</v>
          </cell>
          <cell r="D428" t="str">
            <v>jkissawk</v>
          </cell>
          <cell r="E428" t="str">
            <v>KASIM KISSAW</v>
          </cell>
          <cell r="F428" t="str">
            <v>Temporary</v>
          </cell>
          <cell r="G428" t="str">
            <v>UAE</v>
          </cell>
          <cell r="H428" t="str">
            <v>AUH1</v>
          </cell>
          <cell r="I428" t="str">
            <v>FC</v>
          </cell>
          <cell r="J428">
            <v>1299</v>
          </cell>
          <cell r="K428" t="str">
            <v>Night Shift</v>
          </cell>
          <cell r="L428" t="str">
            <v>NA</v>
          </cell>
          <cell r="M428" t="str">
            <v>Monday</v>
          </cell>
          <cell r="N428" t="str">
            <v>Tuesday</v>
          </cell>
          <cell r="O428" t="str">
            <v>Warehouse Associate 24M</v>
          </cell>
          <cell r="P428" t="str">
            <v>Inbound</v>
          </cell>
          <cell r="Q428" t="str">
            <v>Direct</v>
          </cell>
          <cell r="R428" t="str">
            <v>Dulsco</v>
          </cell>
          <cell r="S428" t="str">
            <v>pparsin</v>
          </cell>
          <cell r="T428" t="str">
            <v>Singh,Pardeep</v>
          </cell>
          <cell r="U428" t="str">
            <v>Non-Critical</v>
          </cell>
          <cell r="W428">
            <v>45826</v>
          </cell>
          <cell r="X428" t="str">
            <v>Inbound Stow</v>
          </cell>
          <cell r="Y428" t="str">
            <v>May</v>
          </cell>
          <cell r="Z428" t="str">
            <v>9 Hours</v>
          </cell>
          <cell r="AA428" t="str">
            <v>Male</v>
          </cell>
          <cell r="AB428" t="str">
            <v>XL</v>
          </cell>
          <cell r="AC428">
            <v>99</v>
          </cell>
          <cell r="AD428">
            <v>45882</v>
          </cell>
          <cell r="AE428" t="str">
            <v>Dulsco ICAD-1 Bus Stop</v>
          </cell>
          <cell r="AH428" t="str">
            <v>Ghana</v>
          </cell>
          <cell r="AI428" t="str">
            <v>Muslim</v>
          </cell>
        </row>
        <row r="429">
          <cell r="C429">
            <v>206015634</v>
          </cell>
          <cell r="D429" t="str">
            <v>umarkas</v>
          </cell>
          <cell r="E429" t="str">
            <v>Kassim Umar</v>
          </cell>
          <cell r="F429" t="str">
            <v>Temporary</v>
          </cell>
          <cell r="G429" t="str">
            <v>UAE</v>
          </cell>
          <cell r="H429" t="str">
            <v>AUH1</v>
          </cell>
          <cell r="I429" t="str">
            <v>FC</v>
          </cell>
          <cell r="J429">
            <v>1299</v>
          </cell>
          <cell r="K429" t="str">
            <v>Day Shift</v>
          </cell>
          <cell r="L429" t="str">
            <v>NA</v>
          </cell>
          <cell r="M429" t="str">
            <v>Thursday</v>
          </cell>
          <cell r="N429" t="str">
            <v>Friday</v>
          </cell>
          <cell r="O429" t="str">
            <v>Warehouse Associate 12M</v>
          </cell>
          <cell r="P429" t="str">
            <v>Inbound</v>
          </cell>
          <cell r="Q429" t="str">
            <v>Direct</v>
          </cell>
          <cell r="R429" t="str">
            <v>Fastlink</v>
          </cell>
          <cell r="S429" t="str">
            <v>vkkatyal</v>
          </cell>
          <cell r="T429" t="str">
            <v>Katyal,Varun</v>
          </cell>
          <cell r="W429">
            <v>45915</v>
          </cell>
          <cell r="X429" t="str">
            <v>Inbound Prep</v>
          </cell>
          <cell r="Y429" t="str">
            <v>November</v>
          </cell>
          <cell r="Z429" t="str">
            <v>9 Hours</v>
          </cell>
          <cell r="AA429" t="str">
            <v>Male</v>
          </cell>
          <cell r="AB429" t="str">
            <v>XL</v>
          </cell>
          <cell r="AC429">
            <v>99</v>
          </cell>
          <cell r="AH429" t="str">
            <v>Uganda</v>
          </cell>
          <cell r="AI429" t="str">
            <v>Muslim</v>
          </cell>
        </row>
        <row r="430">
          <cell r="C430">
            <v>203736757</v>
          </cell>
          <cell r="D430" t="str">
            <v>vkaunght</v>
          </cell>
          <cell r="E430" t="str">
            <v>Kaung Htet</v>
          </cell>
          <cell r="F430" t="str">
            <v>Temporary</v>
          </cell>
          <cell r="G430" t="str">
            <v>UAE</v>
          </cell>
          <cell r="H430" t="str">
            <v>AUH1</v>
          </cell>
          <cell r="I430" t="str">
            <v>FC</v>
          </cell>
          <cell r="J430">
            <v>1299</v>
          </cell>
          <cell r="K430" t="str">
            <v>Day Shift</v>
          </cell>
          <cell r="L430" t="str">
            <v>NA</v>
          </cell>
          <cell r="M430" t="str">
            <v>Thursday</v>
          </cell>
          <cell r="N430" t="str">
            <v>Friday</v>
          </cell>
          <cell r="O430" t="str">
            <v>Warehouse Associate 24M</v>
          </cell>
          <cell r="P430" t="str">
            <v>Inbound</v>
          </cell>
          <cell r="Q430" t="str">
            <v>Direct</v>
          </cell>
          <cell r="R430" t="str">
            <v>Adecco</v>
          </cell>
          <cell r="S430" t="str">
            <v>vkkatyal</v>
          </cell>
          <cell r="T430" t="str">
            <v>Katyal,Varun</v>
          </cell>
          <cell r="U430" t="str">
            <v>Non-Critical</v>
          </cell>
          <cell r="W430">
            <v>45502</v>
          </cell>
          <cell r="X430" t="str">
            <v>Inbound Stow</v>
          </cell>
          <cell r="Y430" t="str">
            <v>March</v>
          </cell>
          <cell r="Z430" t="str">
            <v>9 Hours</v>
          </cell>
          <cell r="AA430" t="str">
            <v>Male</v>
          </cell>
          <cell r="AB430" t="str">
            <v>2XL</v>
          </cell>
          <cell r="AC430">
            <v>99</v>
          </cell>
          <cell r="AD430">
            <v>46232</v>
          </cell>
          <cell r="AE430" t="str">
            <v>Shabiya 12  Bus Stop (Near Malabar Gold And Diamond)</v>
          </cell>
          <cell r="AF430">
            <v>501932464</v>
          </cell>
          <cell r="AG430" t="str">
            <v>kaunghtet235123@gmail.com</v>
          </cell>
          <cell r="AH430" t="str">
            <v>Myanmar</v>
          </cell>
          <cell r="AI430" t="str">
            <v>Non-Muslim</v>
          </cell>
        </row>
        <row r="431">
          <cell r="C431">
            <v>206874057</v>
          </cell>
          <cell r="D431" t="str">
            <v>kayimose</v>
          </cell>
          <cell r="E431" t="str">
            <v>KAYIRA MOSES</v>
          </cell>
          <cell r="F431" t="str">
            <v>Temporary</v>
          </cell>
          <cell r="G431" t="str">
            <v>UAE</v>
          </cell>
          <cell r="H431" t="str">
            <v>AUH1</v>
          </cell>
          <cell r="I431" t="str">
            <v>FC</v>
          </cell>
          <cell r="J431">
            <v>1299</v>
          </cell>
          <cell r="K431" t="str">
            <v>Night Shift</v>
          </cell>
          <cell r="L431" t="str">
            <v>NA</v>
          </cell>
          <cell r="M431" t="str">
            <v>Wednesday</v>
          </cell>
          <cell r="N431" t="str">
            <v>Thursday</v>
          </cell>
          <cell r="O431" t="str">
            <v>Warehouse Associate 8W</v>
          </cell>
          <cell r="P431" t="str">
            <v>Inbound</v>
          </cell>
          <cell r="Q431" t="str">
            <v>Direct</v>
          </cell>
          <cell r="R431" t="str">
            <v>Dulsco</v>
          </cell>
          <cell r="S431" t="str">
            <v>vkkatyal</v>
          </cell>
          <cell r="T431" t="str">
            <v>Katyal,Varun</v>
          </cell>
          <cell r="U431" t="str">
            <v>Non-Critical</v>
          </cell>
          <cell r="W431">
            <v>46020</v>
          </cell>
          <cell r="X431" t="str">
            <v>Inbound Stow</v>
          </cell>
          <cell r="Y431" t="str">
            <v>December</v>
          </cell>
          <cell r="Z431" t="str">
            <v xml:space="preserve">9 Hours </v>
          </cell>
          <cell r="AA431" t="str">
            <v>Male</v>
          </cell>
          <cell r="AC431">
            <v>99</v>
          </cell>
          <cell r="AE431" t="str">
            <v>Dulsco Al Razeen Camp Abu Dubai</v>
          </cell>
          <cell r="AF431">
            <v>521860014</v>
          </cell>
          <cell r="AG431" t="str">
            <v>kayiirah80@gmail.com</v>
          </cell>
          <cell r="AH431" t="str">
            <v>UGANDA</v>
          </cell>
          <cell r="AI431" t="str">
            <v>Non-Muslim</v>
          </cell>
        </row>
        <row r="432">
          <cell r="C432">
            <v>206874041</v>
          </cell>
          <cell r="D432" t="str">
            <v>kazibwas</v>
          </cell>
          <cell r="E432" t="str">
            <v>KAZIBWA SIRAGI</v>
          </cell>
          <cell r="F432" t="str">
            <v>Temporary</v>
          </cell>
          <cell r="G432" t="str">
            <v>UAE</v>
          </cell>
          <cell r="H432" t="str">
            <v>AUH1</v>
          </cell>
          <cell r="I432" t="str">
            <v>FC</v>
          </cell>
          <cell r="J432">
            <v>1299</v>
          </cell>
          <cell r="K432" t="str">
            <v>Day Shift</v>
          </cell>
          <cell r="L432" t="str">
            <v>NA</v>
          </cell>
          <cell r="M432" t="str">
            <v>Friday</v>
          </cell>
          <cell r="N432" t="str">
            <v>Saturday</v>
          </cell>
          <cell r="O432" t="str">
            <v>Warehouse Associate 8W</v>
          </cell>
          <cell r="P432" t="str">
            <v>Inbound</v>
          </cell>
          <cell r="Q432" t="str">
            <v>Direct</v>
          </cell>
          <cell r="R432" t="str">
            <v>Dulsco</v>
          </cell>
          <cell r="S432" t="str">
            <v>vkkatyal</v>
          </cell>
          <cell r="T432" t="str">
            <v>Katyal,Varun</v>
          </cell>
          <cell r="U432" t="str">
            <v>Non-Critical</v>
          </cell>
          <cell r="W432">
            <v>46020</v>
          </cell>
          <cell r="X432" t="str">
            <v>Inbound Stow</v>
          </cell>
          <cell r="Y432" t="str">
            <v>September</v>
          </cell>
          <cell r="Z432" t="str">
            <v xml:space="preserve">9 Hours </v>
          </cell>
          <cell r="AA432" t="str">
            <v>Male</v>
          </cell>
          <cell r="AC432">
            <v>99</v>
          </cell>
          <cell r="AE432" t="str">
            <v>Dulsco Al Razeen Camp Abu Dubai</v>
          </cell>
          <cell r="AF432">
            <v>569250131</v>
          </cell>
          <cell r="AG432" t="str">
            <v>ka21ba290@gmail.com</v>
          </cell>
          <cell r="AH432" t="str">
            <v>UGANDA</v>
          </cell>
          <cell r="AI432" t="str">
            <v>Non-Muslim</v>
          </cell>
        </row>
        <row r="433">
          <cell r="C433">
            <v>203736776</v>
          </cell>
          <cell r="D433" t="str">
            <v>ikeharsa</v>
          </cell>
          <cell r="E433" t="str">
            <v>Kehar Sing Sarki</v>
          </cell>
          <cell r="F433" t="str">
            <v>Temporary</v>
          </cell>
          <cell r="G433" t="str">
            <v>UAE</v>
          </cell>
          <cell r="H433" t="str">
            <v>AUH1</v>
          </cell>
          <cell r="I433" t="str">
            <v>FC</v>
          </cell>
          <cell r="J433">
            <v>1299</v>
          </cell>
          <cell r="K433" t="str">
            <v>Night Shift</v>
          </cell>
          <cell r="L433" t="str">
            <v>NA</v>
          </cell>
          <cell r="M433" t="str">
            <v>Thursday</v>
          </cell>
          <cell r="N433" t="str">
            <v>Friday</v>
          </cell>
          <cell r="O433" t="str">
            <v>Warehouse Associate 24M</v>
          </cell>
          <cell r="P433" t="str">
            <v>Inbound</v>
          </cell>
          <cell r="Q433" t="str">
            <v>Direct</v>
          </cell>
          <cell r="R433" t="str">
            <v>Adecco</v>
          </cell>
          <cell r="S433" t="str">
            <v>pparsin</v>
          </cell>
          <cell r="T433" t="str">
            <v>Singh,Pardeep</v>
          </cell>
          <cell r="U433" t="str">
            <v>Non-Critical</v>
          </cell>
          <cell r="W433">
            <v>45502</v>
          </cell>
          <cell r="X433" t="str">
            <v>Inbound Stow</v>
          </cell>
          <cell r="Y433" t="str">
            <v>July</v>
          </cell>
          <cell r="Z433" t="str">
            <v>9 Hours</v>
          </cell>
          <cell r="AA433" t="str">
            <v>Male</v>
          </cell>
          <cell r="AB433" t="str">
            <v>L</v>
          </cell>
          <cell r="AC433">
            <v>99</v>
          </cell>
          <cell r="AD433">
            <v>46232</v>
          </cell>
          <cell r="AE433" t="str">
            <v>Shabiya 12  Bus Stop (Near Malabar Gold And Diamond)</v>
          </cell>
          <cell r="AF433">
            <v>568989317</v>
          </cell>
          <cell r="AG433" t="str">
            <v>keshavgaire101@gmail.com</v>
          </cell>
          <cell r="AH433" t="str">
            <v>Nepal</v>
          </cell>
          <cell r="AI433" t="str">
            <v>Non-Muslim</v>
          </cell>
        </row>
        <row r="434">
          <cell r="C434">
            <v>204868850</v>
          </cell>
          <cell r="D434" t="str">
            <v>kkecarls</v>
          </cell>
          <cell r="E434" t="str">
            <v>Kendang,Carlson Esah</v>
          </cell>
          <cell r="F434" t="str">
            <v>Temporary</v>
          </cell>
          <cell r="G434" t="str">
            <v>UAE</v>
          </cell>
          <cell r="H434" t="str">
            <v>AUH1</v>
          </cell>
          <cell r="I434" t="str">
            <v>FC</v>
          </cell>
          <cell r="J434">
            <v>1299</v>
          </cell>
          <cell r="K434" t="str">
            <v>Night Shift</v>
          </cell>
          <cell r="L434" t="str">
            <v>NA</v>
          </cell>
          <cell r="M434" t="str">
            <v>Saturday</v>
          </cell>
          <cell r="N434" t="str">
            <v>Sunday</v>
          </cell>
          <cell r="O434" t="str">
            <v>Warehouse Associate 24M</v>
          </cell>
          <cell r="P434" t="str">
            <v>Inbound</v>
          </cell>
          <cell r="Q434" t="str">
            <v>Direct</v>
          </cell>
          <cell r="R434" t="str">
            <v>Quesscorp</v>
          </cell>
          <cell r="S434" t="str">
            <v>nnahla</v>
          </cell>
          <cell r="T434" t="str">
            <v>Nahla,Fathimathul</v>
          </cell>
          <cell r="U434" t="str">
            <v>Non-Critical</v>
          </cell>
          <cell r="W434">
            <v>45691</v>
          </cell>
          <cell r="X434" t="str">
            <v>Vendor Receive</v>
          </cell>
          <cell r="Y434" t="str">
            <v>March</v>
          </cell>
          <cell r="Z434" t="str">
            <v>9 Hours</v>
          </cell>
          <cell r="AA434" t="str">
            <v>Male</v>
          </cell>
          <cell r="AB434" t="str">
            <v>XL</v>
          </cell>
          <cell r="AC434">
            <v>99</v>
          </cell>
          <cell r="AD434">
            <v>45747</v>
          </cell>
          <cell r="AE434" t="str">
            <v>FilliCafé(AirPortRd)</v>
          </cell>
          <cell r="AF434" t="str">
            <v>058 1643155</v>
          </cell>
          <cell r="AG434" t="str">
            <v>kencarl4444@gmail.com</v>
          </cell>
          <cell r="AH434" t="str">
            <v>Cameroon</v>
          </cell>
          <cell r="AI434" t="str">
            <v>Non-Muslim</v>
          </cell>
        </row>
        <row r="435">
          <cell r="C435">
            <v>204246610</v>
          </cell>
          <cell r="D435" t="str">
            <v>appiakin</v>
          </cell>
          <cell r="E435" t="str">
            <v>Kingsley Appiah</v>
          </cell>
          <cell r="F435" t="str">
            <v>Temporary</v>
          </cell>
          <cell r="G435" t="str">
            <v>UAE</v>
          </cell>
          <cell r="H435" t="str">
            <v>AUH3</v>
          </cell>
          <cell r="I435" t="str">
            <v>SC</v>
          </cell>
          <cell r="J435">
            <v>1299</v>
          </cell>
          <cell r="K435" t="str">
            <v>Night Shift</v>
          </cell>
          <cell r="L435" t="str">
            <v>NA</v>
          </cell>
          <cell r="M435" t="str">
            <v>Friday</v>
          </cell>
          <cell r="N435" t="str">
            <v>Saturday</v>
          </cell>
          <cell r="O435" t="str">
            <v>Warehouse Associate 24M</v>
          </cell>
          <cell r="P435" t="str">
            <v>Warehouse Deals</v>
          </cell>
          <cell r="Q435" t="str">
            <v>Direct</v>
          </cell>
          <cell r="R435" t="str">
            <v>Quesscorp</v>
          </cell>
          <cell r="S435" t="str">
            <v>gylrdg</v>
          </cell>
          <cell r="T435" t="str">
            <v>De Guzman,Gaylord Baliwag</v>
          </cell>
          <cell r="U435" t="str">
            <v>Non-Critical</v>
          </cell>
          <cell r="W435">
            <v>45579</v>
          </cell>
          <cell r="X435" t="str">
            <v>Warehouse Deals</v>
          </cell>
          <cell r="Y435" t="str">
            <v>August</v>
          </cell>
          <cell r="Z435" t="str">
            <v>9 Hours</v>
          </cell>
          <cell r="AA435" t="str">
            <v>Male</v>
          </cell>
          <cell r="AB435" t="str">
            <v>L</v>
          </cell>
          <cell r="AC435">
            <v>99</v>
          </cell>
          <cell r="AD435">
            <v>46309</v>
          </cell>
          <cell r="AE435" t="str">
            <v>ShinningTower(Khalidiyah)</v>
          </cell>
          <cell r="AF435">
            <v>567253078</v>
          </cell>
          <cell r="AG435" t="str">
            <v>kkingappia@gmail.com</v>
          </cell>
          <cell r="AH435" t="str">
            <v>Ghana</v>
          </cell>
          <cell r="AI435" t="str">
            <v>Non-Muslim</v>
          </cell>
        </row>
        <row r="436">
          <cell r="C436">
            <v>109468376</v>
          </cell>
          <cell r="D436" t="str">
            <v>ykkoffi</v>
          </cell>
          <cell r="E436" t="str">
            <v>Koffi,Yao Pacome</v>
          </cell>
          <cell r="F436" t="str">
            <v>Regular</v>
          </cell>
          <cell r="G436" t="str">
            <v>UAE</v>
          </cell>
          <cell r="H436" t="str">
            <v>AUH1</v>
          </cell>
          <cell r="I436" t="str">
            <v>FC</v>
          </cell>
          <cell r="J436">
            <v>1299</v>
          </cell>
          <cell r="K436" t="str">
            <v>Day Shift</v>
          </cell>
          <cell r="L436" t="str">
            <v>NA</v>
          </cell>
          <cell r="M436" t="str">
            <v>Sunday</v>
          </cell>
          <cell r="N436" t="str">
            <v>Monday</v>
          </cell>
          <cell r="O436" t="str">
            <v>FC Associate III</v>
          </cell>
          <cell r="P436" t="str">
            <v>Inbound</v>
          </cell>
          <cell r="Q436" t="str">
            <v>Direct</v>
          </cell>
          <cell r="R436" t="str">
            <v>Blue Badge</v>
          </cell>
          <cell r="S436" t="str">
            <v>pparsin</v>
          </cell>
          <cell r="T436" t="str">
            <v>Singh,Pardeep</v>
          </cell>
          <cell r="U436" t="str">
            <v>Critical</v>
          </cell>
          <cell r="W436">
            <v>44812</v>
          </cell>
          <cell r="X436" t="str">
            <v>IB Lead/PA</v>
          </cell>
          <cell r="Y436" t="str">
            <v>August</v>
          </cell>
          <cell r="Z436" t="str">
            <v>9 Hours</v>
          </cell>
          <cell r="AA436" t="str">
            <v>Male</v>
          </cell>
          <cell r="AB436" t="str">
            <v>XL</v>
          </cell>
          <cell r="AC436">
            <v>3</v>
          </cell>
          <cell r="AE436" t="str">
            <v>LifeLineHospital(ElectraStr-MuroorRd)</v>
          </cell>
          <cell r="AF436">
            <v>0</v>
          </cell>
          <cell r="AG436" t="e">
            <v>#N/A</v>
          </cell>
          <cell r="AH436" t="str">
            <v>Côte d'Ivoire</v>
          </cell>
          <cell r="AI436" t="str">
            <v>Non-Muslim</v>
          </cell>
        </row>
        <row r="437">
          <cell r="C437">
            <v>205986151</v>
          </cell>
          <cell r="D437" t="str">
            <v>kufkamid</v>
          </cell>
          <cell r="E437" t="str">
            <v>KUFAM AMIDU</v>
          </cell>
          <cell r="F437" t="str">
            <v>Temporary</v>
          </cell>
          <cell r="G437" t="str">
            <v>UAE</v>
          </cell>
          <cell r="H437" t="str">
            <v>AUH1</v>
          </cell>
          <cell r="I437" t="str">
            <v>FC</v>
          </cell>
          <cell r="J437">
            <v>1299</v>
          </cell>
          <cell r="K437" t="str">
            <v>Night Shift</v>
          </cell>
          <cell r="L437" t="str">
            <v>NA</v>
          </cell>
          <cell r="M437" t="str">
            <v>Thursday</v>
          </cell>
          <cell r="N437" t="str">
            <v>Friday</v>
          </cell>
          <cell r="O437" t="str">
            <v>Warehouse Associate 24M</v>
          </cell>
          <cell r="P437" t="str">
            <v>Inbound</v>
          </cell>
          <cell r="Q437" t="str">
            <v>Direct</v>
          </cell>
          <cell r="R437" t="str">
            <v>Dulsco</v>
          </cell>
          <cell r="S437" t="str">
            <v>vkkatyal</v>
          </cell>
          <cell r="T437" t="str">
            <v>Katyal,Varun</v>
          </cell>
          <cell r="W437">
            <v>45915</v>
          </cell>
          <cell r="X437" t="str">
            <v>Inbound Stow</v>
          </cell>
          <cell r="Y437" t="str">
            <v>November</v>
          </cell>
          <cell r="Z437" t="str">
            <v>9 Hours</v>
          </cell>
          <cell r="AA437" t="str">
            <v>Male</v>
          </cell>
          <cell r="AB437" t="str">
            <v>XL</v>
          </cell>
          <cell r="AC437">
            <v>99</v>
          </cell>
          <cell r="AH437" t="str">
            <v>Ghana</v>
          </cell>
          <cell r="AI437" t="str">
            <v>Non-Muslim</v>
          </cell>
        </row>
        <row r="438">
          <cell r="C438">
            <v>204246607</v>
          </cell>
          <cell r="D438" t="str">
            <v>kwaaboag</v>
          </cell>
          <cell r="E438" t="str">
            <v>Kwabena Aboagye-Acheampong</v>
          </cell>
          <cell r="F438" t="str">
            <v>Temporary</v>
          </cell>
          <cell r="G438" t="str">
            <v>UAE</v>
          </cell>
          <cell r="H438" t="str">
            <v>AUH1</v>
          </cell>
          <cell r="I438" t="str">
            <v>FC</v>
          </cell>
          <cell r="J438">
            <v>1299</v>
          </cell>
          <cell r="K438" t="str">
            <v>Night Shift</v>
          </cell>
          <cell r="L438" t="str">
            <v>NA</v>
          </cell>
          <cell r="M438" t="str">
            <v>Wednesday</v>
          </cell>
          <cell r="N438" t="str">
            <v>Thursday</v>
          </cell>
          <cell r="O438" t="str">
            <v>Warehouse Associate 24M</v>
          </cell>
          <cell r="P438" t="str">
            <v>Inbound</v>
          </cell>
          <cell r="Q438" t="str">
            <v>Direct</v>
          </cell>
          <cell r="R438" t="str">
            <v>Quesscorp</v>
          </cell>
          <cell r="S438" t="str">
            <v>pparsin</v>
          </cell>
          <cell r="T438" t="str">
            <v>Singh,Pardeep</v>
          </cell>
          <cell r="U438" t="str">
            <v>Non-Critical</v>
          </cell>
          <cell r="W438">
            <v>45579</v>
          </cell>
          <cell r="X438" t="str">
            <v>Inbound Stow</v>
          </cell>
          <cell r="Y438" t="str">
            <v>October</v>
          </cell>
          <cell r="Z438" t="str">
            <v>9 Hours</v>
          </cell>
          <cell r="AA438" t="str">
            <v>Male</v>
          </cell>
          <cell r="AB438" t="str">
            <v>L</v>
          </cell>
          <cell r="AC438">
            <v>99</v>
          </cell>
          <cell r="AD438">
            <v>46309</v>
          </cell>
          <cell r="AE438" t="str">
            <v>ShinningTower(Khalidiyah)</v>
          </cell>
          <cell r="AF438">
            <v>527639385</v>
          </cell>
          <cell r="AG438" t="str">
            <v>stelynk@gmail.com</v>
          </cell>
          <cell r="AH438" t="str">
            <v>Ghana</v>
          </cell>
          <cell r="AI438" t="str">
            <v>Non-Muslim</v>
          </cell>
        </row>
        <row r="439">
          <cell r="C439">
            <v>205608621</v>
          </cell>
          <cell r="D439" t="str">
            <v>abkwaben</v>
          </cell>
          <cell r="E439" t="str">
            <v>KWABENA ABOBIRE</v>
          </cell>
          <cell r="F439" t="str">
            <v>Temporary</v>
          </cell>
          <cell r="G439" t="str">
            <v>UAE</v>
          </cell>
          <cell r="H439" t="str">
            <v>AUH1</v>
          </cell>
          <cell r="I439" t="str">
            <v>FC</v>
          </cell>
          <cell r="J439">
            <v>1299</v>
          </cell>
          <cell r="K439" t="str">
            <v>Day Shift</v>
          </cell>
          <cell r="L439" t="str">
            <v>NA</v>
          </cell>
          <cell r="M439" t="str">
            <v>Friday</v>
          </cell>
          <cell r="N439" t="str">
            <v>Saturday</v>
          </cell>
          <cell r="O439" t="str">
            <v>Warehouse Associate 24M</v>
          </cell>
          <cell r="P439" t="str">
            <v>Inbound</v>
          </cell>
          <cell r="Q439" t="str">
            <v>Direct</v>
          </cell>
          <cell r="R439" t="str">
            <v>Dulsco</v>
          </cell>
          <cell r="S439" t="str">
            <v>pparsin</v>
          </cell>
          <cell r="T439" t="str">
            <v>Singh,Pardeep</v>
          </cell>
          <cell r="W439">
            <v>45845</v>
          </cell>
          <cell r="X439" t="str">
            <v>Inbound Stow</v>
          </cell>
          <cell r="Y439" t="str">
            <v>November</v>
          </cell>
          <cell r="Z439" t="str">
            <v>9 Hours</v>
          </cell>
          <cell r="AA439" t="str">
            <v>Male</v>
          </cell>
          <cell r="AB439" t="str">
            <v>L</v>
          </cell>
          <cell r="AC439">
            <v>99</v>
          </cell>
          <cell r="AD439">
            <v>45901</v>
          </cell>
          <cell r="AE439" t="str">
            <v>Dulsco ICAD-1 Bus Stop</v>
          </cell>
          <cell r="AF439">
            <v>562157496</v>
          </cell>
          <cell r="AG439" t="str">
            <v>abobirekwabena@gmail.com</v>
          </cell>
          <cell r="AH439" t="str">
            <v>Ghana</v>
          </cell>
          <cell r="AI439" t="str">
            <v>Non-Muslim</v>
          </cell>
        </row>
        <row r="440">
          <cell r="C440">
            <v>205506107</v>
          </cell>
          <cell r="D440" t="str">
            <v>lameckoe</v>
          </cell>
          <cell r="E440" t="str">
            <v>LAMECK KIPKURGAT KOECH</v>
          </cell>
          <cell r="F440" t="str">
            <v>Temporary</v>
          </cell>
          <cell r="G440" t="str">
            <v>UAE</v>
          </cell>
          <cell r="H440" t="str">
            <v>AUH1</v>
          </cell>
          <cell r="I440" t="str">
            <v>FC</v>
          </cell>
          <cell r="J440">
            <v>1299</v>
          </cell>
          <cell r="K440" t="str">
            <v>Day Shift</v>
          </cell>
          <cell r="L440" t="str">
            <v>NA</v>
          </cell>
          <cell r="M440" t="str">
            <v>Friday</v>
          </cell>
          <cell r="N440" t="str">
            <v>Saturday</v>
          </cell>
          <cell r="O440" t="str">
            <v>Warehouse Associate 8W</v>
          </cell>
          <cell r="P440" t="str">
            <v>Inbound</v>
          </cell>
          <cell r="Q440" t="str">
            <v>Direct</v>
          </cell>
          <cell r="R440" t="str">
            <v>EFS</v>
          </cell>
          <cell r="S440" t="str">
            <v>pparsin</v>
          </cell>
          <cell r="T440" t="str">
            <v>Singh,Pardeep</v>
          </cell>
          <cell r="U440" t="str">
            <v>Non-Critical</v>
          </cell>
          <cell r="W440">
            <v>45831</v>
          </cell>
          <cell r="X440" t="str">
            <v>Inbound Stow</v>
          </cell>
          <cell r="Y440" t="str">
            <v>June</v>
          </cell>
          <cell r="Z440" t="str">
            <v>9 Hours</v>
          </cell>
          <cell r="AA440" t="str">
            <v>Male</v>
          </cell>
          <cell r="AB440" t="str">
            <v>NA</v>
          </cell>
          <cell r="AC440">
            <v>99</v>
          </cell>
          <cell r="AD440">
            <v>45887</v>
          </cell>
          <cell r="AH440" t="str">
            <v>Kenya</v>
          </cell>
          <cell r="AI440" t="str">
            <v>Non-Muslim</v>
          </cell>
        </row>
        <row r="441">
          <cell r="C441">
            <v>203881600</v>
          </cell>
          <cell r="D441" t="str">
            <v>lajlawso</v>
          </cell>
          <cell r="E441" t="str">
            <v>Late Flynn Lawson</v>
          </cell>
          <cell r="F441" t="str">
            <v>Temporary</v>
          </cell>
          <cell r="G441" t="str">
            <v>UAE</v>
          </cell>
          <cell r="H441" t="str">
            <v>AUH1</v>
          </cell>
          <cell r="I441" t="str">
            <v>FC</v>
          </cell>
          <cell r="J441">
            <v>1299</v>
          </cell>
          <cell r="K441" t="str">
            <v>Night Shift</v>
          </cell>
          <cell r="L441" t="str">
            <v>NA</v>
          </cell>
          <cell r="M441" t="str">
            <v>Tuesday</v>
          </cell>
          <cell r="N441" t="str">
            <v>Wednesday</v>
          </cell>
          <cell r="O441" t="str">
            <v>Warehouse Associate 12M</v>
          </cell>
          <cell r="P441" t="str">
            <v>Inbound</v>
          </cell>
          <cell r="Q441" t="str">
            <v>Direct</v>
          </cell>
          <cell r="R441" t="str">
            <v>Fastlink</v>
          </cell>
          <cell r="S441" t="str">
            <v>pparsin</v>
          </cell>
          <cell r="T441" t="str">
            <v>Singh,Pardeep</v>
          </cell>
          <cell r="U441" t="str">
            <v>Non-Critical</v>
          </cell>
          <cell r="W441">
            <v>45530</v>
          </cell>
          <cell r="X441" t="str">
            <v>Inbound Stow</v>
          </cell>
          <cell r="Y441" t="str">
            <v>June</v>
          </cell>
          <cell r="Z441" t="str">
            <v>9 Hours</v>
          </cell>
          <cell r="AA441" t="str">
            <v>Male</v>
          </cell>
          <cell r="AB441" t="str">
            <v>L</v>
          </cell>
          <cell r="AC441">
            <v>99</v>
          </cell>
          <cell r="AD441">
            <v>45895</v>
          </cell>
          <cell r="AE441" t="str">
            <v>ShinningTower(Khalidiyah)</v>
          </cell>
          <cell r="AF441">
            <v>547419980</v>
          </cell>
          <cell r="AG441" t="str">
            <v>lawsonlate001@gmail.com</v>
          </cell>
          <cell r="AH441" t="str">
            <v>Togo</v>
          </cell>
          <cell r="AI441" t="str">
            <v>Non-Muslim</v>
          </cell>
        </row>
        <row r="442">
          <cell r="C442">
            <v>206073365</v>
          </cell>
          <cell r="D442" t="str">
            <v>letiowus</v>
          </cell>
          <cell r="E442" t="str">
            <v>Leticia Owusu</v>
          </cell>
          <cell r="F442" t="str">
            <v>Temporary</v>
          </cell>
          <cell r="G442" t="str">
            <v>UAE</v>
          </cell>
          <cell r="H442" t="str">
            <v>AUH1</v>
          </cell>
          <cell r="I442" t="str">
            <v>FC</v>
          </cell>
          <cell r="J442">
            <v>1299</v>
          </cell>
          <cell r="K442" t="str">
            <v>Day Shift</v>
          </cell>
          <cell r="L442" t="str">
            <v>NA</v>
          </cell>
          <cell r="M442" t="str">
            <v>Tuesday</v>
          </cell>
          <cell r="N442" t="str">
            <v>Wednesday</v>
          </cell>
          <cell r="O442" t="str">
            <v>Warehouse Associate 12M</v>
          </cell>
          <cell r="P442" t="str">
            <v>Inbound</v>
          </cell>
          <cell r="Q442" t="str">
            <v>Direct</v>
          </cell>
          <cell r="R442" t="str">
            <v>Fastlink</v>
          </cell>
          <cell r="S442" t="str">
            <v>nnahla</v>
          </cell>
          <cell r="T442" t="str">
            <v>Nahla,Fathimathul</v>
          </cell>
          <cell r="U442" t="str">
            <v>Non-Critical</v>
          </cell>
          <cell r="W442">
            <v>45922</v>
          </cell>
          <cell r="X442" t="str">
            <v>Vendor Receive</v>
          </cell>
          <cell r="Y442" t="str">
            <v>November</v>
          </cell>
          <cell r="Z442" t="str">
            <v>9 Hours</v>
          </cell>
          <cell r="AA442" t="str">
            <v>Female</v>
          </cell>
          <cell r="AB442" t="str">
            <v>M</v>
          </cell>
          <cell r="AC442">
            <v>99</v>
          </cell>
          <cell r="AD442">
            <v>45983</v>
          </cell>
          <cell r="AE442" t="str">
            <v>Shabiya 12  Bus Stop (Near Malabar Gold And Diamond)</v>
          </cell>
          <cell r="AH442" t="str">
            <v>Ghana</v>
          </cell>
          <cell r="AI442" t="str">
            <v>Non-Muslim</v>
          </cell>
        </row>
        <row r="443">
          <cell r="C443">
            <v>206934198</v>
          </cell>
          <cell r="D443" t="str">
            <v>njugulil</v>
          </cell>
          <cell r="E443" t="str">
            <v>Lilian Njuguna</v>
          </cell>
          <cell r="F443" t="str">
            <v>Temporary</v>
          </cell>
          <cell r="G443" t="str">
            <v>UAE</v>
          </cell>
          <cell r="H443" t="str">
            <v>AUH1</v>
          </cell>
          <cell r="I443" t="str">
            <v>FC</v>
          </cell>
          <cell r="J443">
            <v>1299</v>
          </cell>
          <cell r="K443" t="str">
            <v>Day Shift</v>
          </cell>
          <cell r="L443" t="str">
            <v>NA</v>
          </cell>
          <cell r="M443" t="str">
            <v>Friday</v>
          </cell>
          <cell r="N443" t="str">
            <v>Saturday</v>
          </cell>
          <cell r="O443" t="str">
            <v>Warehouse Associate 8W</v>
          </cell>
          <cell r="P443" t="str">
            <v>Inbound</v>
          </cell>
          <cell r="Q443" t="str">
            <v>Direct</v>
          </cell>
          <cell r="R443" t="str">
            <v>EFS</v>
          </cell>
          <cell r="S443" t="str">
            <v>nnahla</v>
          </cell>
          <cell r="T443" t="str">
            <v>Nahla,Fathimathul</v>
          </cell>
          <cell r="U443" t="str">
            <v>Non-Critical</v>
          </cell>
          <cell r="W443">
            <v>46041</v>
          </cell>
          <cell r="X443" t="str">
            <v>Receive Dock</v>
          </cell>
          <cell r="Y443" t="str">
            <v>July</v>
          </cell>
          <cell r="Z443" t="str">
            <v>9 Hours</v>
          </cell>
          <cell r="AA443" t="str">
            <v>Female</v>
          </cell>
          <cell r="AC443">
            <v>99</v>
          </cell>
          <cell r="AD443">
            <v>46096</v>
          </cell>
          <cell r="AE443" t="str">
            <v xml:space="preserve">al razeen </v>
          </cell>
          <cell r="AF443" t="str">
            <v>971 543851894</v>
          </cell>
          <cell r="AG443" t="str">
            <v>NYAMBURANJUGUNA18011@GMAIL.COM</v>
          </cell>
          <cell r="AH443" t="str">
            <v>Kenyan</v>
          </cell>
          <cell r="AI443" t="e">
            <v>#N/A</v>
          </cell>
        </row>
        <row r="444">
          <cell r="C444">
            <v>206874046</v>
          </cell>
          <cell r="D444" t="str">
            <v>zluwunge</v>
          </cell>
          <cell r="E444" t="str">
            <v>LUWUNGE JAMES</v>
          </cell>
          <cell r="F444" t="str">
            <v>Temporary</v>
          </cell>
          <cell r="G444" t="str">
            <v>UAE</v>
          </cell>
          <cell r="H444" t="str">
            <v>AUH1</v>
          </cell>
          <cell r="I444" t="str">
            <v>FC</v>
          </cell>
          <cell r="J444">
            <v>1299</v>
          </cell>
          <cell r="K444" t="str">
            <v>Day Shift</v>
          </cell>
          <cell r="L444" t="str">
            <v>NA</v>
          </cell>
          <cell r="M444" t="str">
            <v>Friday</v>
          </cell>
          <cell r="N444" t="str">
            <v>Saturday</v>
          </cell>
          <cell r="O444" t="str">
            <v>Warehouse Associate 8W</v>
          </cell>
          <cell r="P444" t="str">
            <v>Inbound</v>
          </cell>
          <cell r="Q444" t="str">
            <v>Direct</v>
          </cell>
          <cell r="R444" t="str">
            <v>Dulsco</v>
          </cell>
          <cell r="S444" t="str">
            <v>vkkatyal</v>
          </cell>
          <cell r="T444" t="str">
            <v>Katyal,Varun</v>
          </cell>
          <cell r="U444" t="str">
            <v>Non-Critical</v>
          </cell>
          <cell r="W444">
            <v>46020</v>
          </cell>
          <cell r="X444" t="str">
            <v>Inbound Stow</v>
          </cell>
          <cell r="Y444" t="str">
            <v>September</v>
          </cell>
          <cell r="Z444" t="str">
            <v xml:space="preserve">9 Hours </v>
          </cell>
          <cell r="AA444" t="str">
            <v>Male</v>
          </cell>
          <cell r="AC444">
            <v>99</v>
          </cell>
          <cell r="AE444" t="str">
            <v>Dulsco Al Razeen Camp Abu Dubai</v>
          </cell>
          <cell r="AF444">
            <v>506913580</v>
          </cell>
          <cell r="AG444" t="str">
            <v>luwungejames@gmail.com</v>
          </cell>
          <cell r="AH444" t="str">
            <v>UGANDA</v>
          </cell>
          <cell r="AI444" t="str">
            <v>Non-Muslim</v>
          </cell>
        </row>
        <row r="445">
          <cell r="C445">
            <v>206873657</v>
          </cell>
          <cell r="D445" t="str">
            <v>magdanya</v>
          </cell>
          <cell r="E445" t="str">
            <v>MAGDALENE NYARKOA ASANT</v>
          </cell>
          <cell r="F445" t="str">
            <v>Temporary</v>
          </cell>
          <cell r="G445" t="str">
            <v>UAE</v>
          </cell>
          <cell r="H445" t="str">
            <v>AUH1</v>
          </cell>
          <cell r="I445" t="str">
            <v>FC</v>
          </cell>
          <cell r="J445">
            <v>1299</v>
          </cell>
          <cell r="K445" t="str">
            <v>Day Shift</v>
          </cell>
          <cell r="L445" t="str">
            <v>NA</v>
          </cell>
          <cell r="M445" t="str">
            <v>Friday</v>
          </cell>
          <cell r="N445" t="str">
            <v>Saturday</v>
          </cell>
          <cell r="O445" t="str">
            <v>Warehouse Associate 12M</v>
          </cell>
          <cell r="P445" t="str">
            <v>Inbound</v>
          </cell>
          <cell r="Q445" t="str">
            <v>Direct</v>
          </cell>
          <cell r="R445" t="str">
            <v>Fastlink</v>
          </cell>
          <cell r="S445" t="str">
            <v>nnahla</v>
          </cell>
          <cell r="T445" t="str">
            <v>Nahla,Fathimathul</v>
          </cell>
          <cell r="U445" t="str">
            <v>Non-Critical</v>
          </cell>
          <cell r="W445">
            <v>46020</v>
          </cell>
          <cell r="X445" t="str">
            <v>Vendor Receive</v>
          </cell>
          <cell r="Y445" t="str">
            <v>January</v>
          </cell>
          <cell r="Z445" t="str">
            <v xml:space="preserve">9 Hours </v>
          </cell>
          <cell r="AA445" t="str">
            <v>Female</v>
          </cell>
          <cell r="AC445">
            <v>99</v>
          </cell>
          <cell r="AE445" t="str">
            <v>AbuDhabiCentralBusStation(oppositeGrandMillenniumHotel&amp;InfrontofBankofAfrica)</v>
          </cell>
          <cell r="AF445">
            <v>547725244</v>
          </cell>
          <cell r="AG445" t="str">
            <v>manenyarkoaasante@gmail.com</v>
          </cell>
          <cell r="AH445" t="str">
            <v>GHANA</v>
          </cell>
          <cell r="AI445" t="str">
            <v>Non-Muslim</v>
          </cell>
        </row>
        <row r="446">
          <cell r="C446">
            <v>206873651</v>
          </cell>
          <cell r="D446" t="str">
            <v>mtsagued</v>
          </cell>
          <cell r="E446" t="str">
            <v>MAIVA TSAGUE DONFACK EPSE NDONGO</v>
          </cell>
          <cell r="F446" t="str">
            <v>Temporary</v>
          </cell>
          <cell r="G446" t="str">
            <v>UAE</v>
          </cell>
          <cell r="H446" t="str">
            <v>AUH1</v>
          </cell>
          <cell r="I446" t="str">
            <v>FC</v>
          </cell>
          <cell r="J446">
            <v>1299</v>
          </cell>
          <cell r="K446" t="str">
            <v>Day Shift</v>
          </cell>
          <cell r="L446" t="str">
            <v>NA</v>
          </cell>
          <cell r="M446" t="str">
            <v>Friday</v>
          </cell>
          <cell r="N446" t="str">
            <v>Saturday</v>
          </cell>
          <cell r="O446" t="str">
            <v>Warehouse Associate 8W</v>
          </cell>
          <cell r="P446" t="str">
            <v>Inbound</v>
          </cell>
          <cell r="Q446" t="str">
            <v>Direct</v>
          </cell>
          <cell r="R446" t="str">
            <v>Fastlink</v>
          </cell>
          <cell r="S446" t="str">
            <v>nnahla</v>
          </cell>
          <cell r="T446" t="str">
            <v>Nahla,Fathimathul</v>
          </cell>
          <cell r="U446" t="str">
            <v>Non-Critical</v>
          </cell>
          <cell r="W446">
            <v>46020</v>
          </cell>
          <cell r="X446" t="str">
            <v>Vendor Receive</v>
          </cell>
          <cell r="Y446" t="str">
            <v>July</v>
          </cell>
          <cell r="Z446" t="str">
            <v xml:space="preserve">9 Hours </v>
          </cell>
          <cell r="AA446" t="str">
            <v>Female</v>
          </cell>
          <cell r="AC446">
            <v>99</v>
          </cell>
          <cell r="AE446" t="str">
            <v>AlSalamaHospital(TouristClubArea)</v>
          </cell>
          <cell r="AF446">
            <v>564703898</v>
          </cell>
          <cell r="AG446" t="str">
            <v>maivatasgue1@gmail.com</v>
          </cell>
          <cell r="AH446" t="str">
            <v>CAMEROON</v>
          </cell>
          <cell r="AI446" t="str">
            <v>Non-Muslim</v>
          </cell>
        </row>
        <row r="447">
          <cell r="C447">
            <v>205608623</v>
          </cell>
          <cell r="D447" t="str">
            <v>daudmaji</v>
          </cell>
          <cell r="E447" t="str">
            <v>MAJID DAUDA</v>
          </cell>
          <cell r="F447" t="str">
            <v>Temporary</v>
          </cell>
          <cell r="G447" t="str">
            <v>UAE</v>
          </cell>
          <cell r="H447" t="str">
            <v>AUH1</v>
          </cell>
          <cell r="I447" t="str">
            <v>FC</v>
          </cell>
          <cell r="J447">
            <v>1299</v>
          </cell>
          <cell r="K447" t="str">
            <v>Night Shift</v>
          </cell>
          <cell r="L447" t="str">
            <v>NA</v>
          </cell>
          <cell r="M447" t="str">
            <v>Friday</v>
          </cell>
          <cell r="N447" t="str">
            <v>Saturday</v>
          </cell>
          <cell r="O447" t="str">
            <v>Warehouse Associate 24M</v>
          </cell>
          <cell r="P447" t="str">
            <v>Inbound</v>
          </cell>
          <cell r="Q447" t="str">
            <v>Direct</v>
          </cell>
          <cell r="R447" t="str">
            <v>Dulsco</v>
          </cell>
          <cell r="S447" t="str">
            <v>vkkatyal</v>
          </cell>
          <cell r="T447" t="str">
            <v>Katyal,Varun</v>
          </cell>
          <cell r="W447">
            <v>45845</v>
          </cell>
          <cell r="X447" t="str">
            <v>Inbound Stow</v>
          </cell>
          <cell r="Y447" t="str">
            <v>June</v>
          </cell>
          <cell r="Z447" t="str">
            <v>9 Hours</v>
          </cell>
          <cell r="AA447" t="str">
            <v>Male</v>
          </cell>
          <cell r="AB447" t="str">
            <v>NA</v>
          </cell>
          <cell r="AC447">
            <v>99</v>
          </cell>
          <cell r="AD447">
            <v>45901</v>
          </cell>
          <cell r="AE447" t="str">
            <v>Dulsco ICAD-1 Bus Stop</v>
          </cell>
          <cell r="AF447">
            <v>562157499</v>
          </cell>
          <cell r="AG447" t="str">
            <v>evabanks861@gmail.com</v>
          </cell>
          <cell r="AH447" t="str">
            <v>Ghana</v>
          </cell>
          <cell r="AI447" t="str">
            <v>Muslim</v>
          </cell>
        </row>
        <row r="448">
          <cell r="C448">
            <v>204883236</v>
          </cell>
          <cell r="D448" t="str">
            <v>makaflor</v>
          </cell>
          <cell r="E448" t="str">
            <v>Makamure,Florence Ottilia Tsitsi</v>
          </cell>
          <cell r="F448" t="str">
            <v>Temporary</v>
          </cell>
          <cell r="G448" t="str">
            <v>UAE</v>
          </cell>
          <cell r="H448" t="str">
            <v>AUH1</v>
          </cell>
          <cell r="I448" t="str">
            <v>FC</v>
          </cell>
          <cell r="J448">
            <v>1299</v>
          </cell>
          <cell r="K448" t="str">
            <v>Night Shift</v>
          </cell>
          <cell r="L448" t="str">
            <v>NA</v>
          </cell>
          <cell r="M448" t="str">
            <v>Friday</v>
          </cell>
          <cell r="N448" t="str">
            <v>Saturday</v>
          </cell>
          <cell r="O448" t="str">
            <v>Warehouse Associate 8W</v>
          </cell>
          <cell r="P448" t="str">
            <v>Inbound</v>
          </cell>
          <cell r="Q448" t="str">
            <v>Direct</v>
          </cell>
          <cell r="R448" t="str">
            <v>Quesscorp</v>
          </cell>
          <cell r="S448" t="str">
            <v>nnahla</v>
          </cell>
          <cell r="T448" t="str">
            <v>Nahla,Fathimathul</v>
          </cell>
          <cell r="U448" t="str">
            <v>Non-Critical</v>
          </cell>
          <cell r="W448">
            <v>45691</v>
          </cell>
          <cell r="X448" t="str">
            <v>Vendor Receive</v>
          </cell>
          <cell r="Y448" t="str">
            <v>February</v>
          </cell>
          <cell r="Z448" t="str">
            <v>9 Hours</v>
          </cell>
          <cell r="AA448" t="str">
            <v>Female</v>
          </cell>
          <cell r="AB448" t="str">
            <v>M</v>
          </cell>
          <cell r="AC448">
            <v>99</v>
          </cell>
          <cell r="AD448">
            <v>45747</v>
          </cell>
          <cell r="AE448" t="str">
            <v>AlSalamaHospital(TouristClubArea)</v>
          </cell>
          <cell r="AF448" t="str">
            <v>058 2394661</v>
          </cell>
          <cell r="AG448" t="str">
            <v>fotmakamure@gmail.com</v>
          </cell>
          <cell r="AH448" t="str">
            <v>Zimbabwe</v>
          </cell>
          <cell r="AI448" t="str">
            <v>Non-Muslim</v>
          </cell>
        </row>
        <row r="449">
          <cell r="C449">
            <v>206915008</v>
          </cell>
          <cell r="D449" t="str">
            <v>malingum</v>
          </cell>
          <cell r="E449" t="str">
            <v>Malingumu Jackson</v>
          </cell>
          <cell r="F449" t="str">
            <v>Temporary</v>
          </cell>
          <cell r="G449" t="str">
            <v>UAE</v>
          </cell>
          <cell r="H449" t="str">
            <v>AUH1</v>
          </cell>
          <cell r="I449" t="str">
            <v>FC</v>
          </cell>
          <cell r="J449">
            <v>1299</v>
          </cell>
          <cell r="K449" t="str">
            <v>Day Shift</v>
          </cell>
          <cell r="L449" t="str">
            <v>NA</v>
          </cell>
          <cell r="M449" t="str">
            <v>Friday</v>
          </cell>
          <cell r="N449" t="str">
            <v>Saturday</v>
          </cell>
          <cell r="O449" t="str">
            <v>Warehouse Associate 8W</v>
          </cell>
          <cell r="P449" t="str">
            <v>Inbound</v>
          </cell>
          <cell r="Q449" t="str">
            <v>Direct</v>
          </cell>
          <cell r="R449" t="str">
            <v>Dulsco</v>
          </cell>
          <cell r="S449" t="str">
            <v>nnahla</v>
          </cell>
          <cell r="T449" t="str">
            <v>Nahla,Fathimathul</v>
          </cell>
          <cell r="U449" t="str">
            <v>Non-Critical</v>
          </cell>
          <cell r="W449">
            <v>46034</v>
          </cell>
          <cell r="X449" t="str">
            <v>Vendor Receive</v>
          </cell>
          <cell r="Y449" t="str">
            <v>May</v>
          </cell>
          <cell r="Z449" t="str">
            <v>9 Hours</v>
          </cell>
          <cell r="AA449" t="str">
            <v>Male</v>
          </cell>
          <cell r="AC449">
            <v>99</v>
          </cell>
          <cell r="AE449" t="str">
            <v>Dulsco Al Razeen Camp Abu Dubai</v>
          </cell>
          <cell r="AF449">
            <v>525422478</v>
          </cell>
          <cell r="AG449" t="str">
            <v>MALINGUMU.JACKSON@GMIAL.COM</v>
          </cell>
          <cell r="AH449" t="str">
            <v>UGANDA</v>
          </cell>
          <cell r="AI449" t="e">
            <v>#N/A</v>
          </cell>
        </row>
        <row r="450">
          <cell r="C450">
            <v>109749061</v>
          </cell>
          <cell r="D450" t="str">
            <v>naemalla</v>
          </cell>
          <cell r="E450" t="str">
            <v>Malladi, NagaBhushananm</v>
          </cell>
          <cell r="F450" t="str">
            <v>Regular</v>
          </cell>
          <cell r="G450" t="str">
            <v>UAE</v>
          </cell>
          <cell r="H450" t="str">
            <v>AUH1</v>
          </cell>
          <cell r="I450" t="str">
            <v>FC</v>
          </cell>
          <cell r="J450">
            <v>1299</v>
          </cell>
          <cell r="K450" t="str">
            <v>Day Shift</v>
          </cell>
          <cell r="L450" t="str">
            <v>NA</v>
          </cell>
          <cell r="M450" t="str">
            <v>Friday</v>
          </cell>
          <cell r="N450" t="str">
            <v>Saturday</v>
          </cell>
          <cell r="O450" t="str">
            <v>FC Associate I</v>
          </cell>
          <cell r="P450" t="str">
            <v>Inbound</v>
          </cell>
          <cell r="Q450" t="str">
            <v>Direct</v>
          </cell>
          <cell r="R450" t="str">
            <v>Blue Badge</v>
          </cell>
          <cell r="S450" t="str">
            <v>nnahla</v>
          </cell>
          <cell r="T450" t="str">
            <v>Nahla,Fathimathul</v>
          </cell>
          <cell r="U450" t="str">
            <v>Critical</v>
          </cell>
          <cell r="W450">
            <v>44831</v>
          </cell>
          <cell r="X450" t="str">
            <v>Receive Dock</v>
          </cell>
          <cell r="Y450" t="str">
            <v>March</v>
          </cell>
          <cell r="Z450" t="str">
            <v>9 Hours</v>
          </cell>
          <cell r="AA450" t="str">
            <v>Male</v>
          </cell>
          <cell r="AB450" t="str">
            <v>L</v>
          </cell>
          <cell r="AC450">
            <v>1</v>
          </cell>
          <cell r="AE450" t="str">
            <v>LifeLineHospital(ElectraStr-MuroorRd)</v>
          </cell>
          <cell r="AF450">
            <v>0</v>
          </cell>
          <cell r="AG450" t="e">
            <v>#N/A</v>
          </cell>
          <cell r="AH450" t="str">
            <v>India</v>
          </cell>
          <cell r="AI450" t="str">
            <v>Non-Muslim</v>
          </cell>
        </row>
        <row r="451">
          <cell r="C451">
            <v>204883085</v>
          </cell>
          <cell r="D451" t="str">
            <v>mambflor</v>
          </cell>
          <cell r="E451" t="str">
            <v>Mambo,Flora Nde</v>
          </cell>
          <cell r="F451" t="str">
            <v>Temporary</v>
          </cell>
          <cell r="G451" t="str">
            <v>UAE</v>
          </cell>
          <cell r="H451" t="str">
            <v>AUH1</v>
          </cell>
          <cell r="I451" t="str">
            <v>FC</v>
          </cell>
          <cell r="J451">
            <v>1299</v>
          </cell>
          <cell r="K451" t="str">
            <v>Day Shift</v>
          </cell>
          <cell r="L451" t="str">
            <v>NA</v>
          </cell>
          <cell r="M451" t="str">
            <v>Saturday</v>
          </cell>
          <cell r="N451" t="str">
            <v>Sunday</v>
          </cell>
          <cell r="O451" t="str">
            <v>Warehouse Associate 24M</v>
          </cell>
          <cell r="P451" t="str">
            <v>Inbound</v>
          </cell>
          <cell r="Q451" t="str">
            <v>Direct</v>
          </cell>
          <cell r="R451" t="str">
            <v>Quesscorp</v>
          </cell>
          <cell r="S451" t="str">
            <v>vkkatyal</v>
          </cell>
          <cell r="T451" t="str">
            <v>Katyal,Varun</v>
          </cell>
          <cell r="U451" t="str">
            <v>Non-Critical</v>
          </cell>
          <cell r="W451">
            <v>45691</v>
          </cell>
          <cell r="X451" t="str">
            <v>Inbound Stow</v>
          </cell>
          <cell r="Y451" t="str">
            <v>February</v>
          </cell>
          <cell r="Z451" t="str">
            <v>9 Hours</v>
          </cell>
          <cell r="AA451" t="str">
            <v>Female</v>
          </cell>
          <cell r="AB451" t="str">
            <v>M</v>
          </cell>
          <cell r="AC451">
            <v>99</v>
          </cell>
          <cell r="AD451">
            <v>45747</v>
          </cell>
          <cell r="AE451" t="str">
            <v>FilliCafé(AirPortRd)</v>
          </cell>
          <cell r="AF451" t="str">
            <v>055 3316854</v>
          </cell>
          <cell r="AG451" t="str">
            <v>mamboflorande94@gmail.com</v>
          </cell>
          <cell r="AH451" t="str">
            <v>Cameroon</v>
          </cell>
          <cell r="AI451" t="str">
            <v>Non-Muslim</v>
          </cell>
        </row>
        <row r="452">
          <cell r="C452">
            <v>102207617</v>
          </cell>
          <cell r="D452" t="str">
            <v>mangondi</v>
          </cell>
          <cell r="E452" t="str">
            <v>Mangondili,Lilac Jayawon</v>
          </cell>
          <cell r="F452" t="str">
            <v>Regular</v>
          </cell>
          <cell r="G452" t="str">
            <v>UAE</v>
          </cell>
          <cell r="H452" t="str">
            <v>AUH1</v>
          </cell>
          <cell r="I452" t="str">
            <v>FC</v>
          </cell>
          <cell r="J452">
            <v>1299</v>
          </cell>
          <cell r="K452" t="str">
            <v>Day Shift</v>
          </cell>
          <cell r="L452" t="str">
            <v>NA</v>
          </cell>
          <cell r="M452" t="str">
            <v>Monday</v>
          </cell>
          <cell r="N452" t="str">
            <v>Tuesday</v>
          </cell>
          <cell r="O452" t="str">
            <v>FC Associate III</v>
          </cell>
          <cell r="P452" t="str">
            <v>Inbound</v>
          </cell>
          <cell r="Q452" t="str">
            <v>Direct</v>
          </cell>
          <cell r="R452" t="str">
            <v>Blue Badge</v>
          </cell>
          <cell r="S452" t="str">
            <v>nnahla</v>
          </cell>
          <cell r="T452" t="str">
            <v>Nahla,Fathimathul</v>
          </cell>
          <cell r="U452" t="str">
            <v>Critical</v>
          </cell>
          <cell r="W452">
            <v>42868</v>
          </cell>
          <cell r="X452" t="str">
            <v>IB Lead/PA</v>
          </cell>
          <cell r="Y452" t="str">
            <v>November</v>
          </cell>
          <cell r="Z452" t="str">
            <v>9 Hours</v>
          </cell>
          <cell r="AA452" t="str">
            <v>Female</v>
          </cell>
          <cell r="AB452" t="str">
            <v>M</v>
          </cell>
          <cell r="AC452">
            <v>3</v>
          </cell>
          <cell r="AE452" t="str">
            <v>LifeLineHospital(ElectraStr-MuroorRd)</v>
          </cell>
          <cell r="AF452">
            <v>0</v>
          </cell>
          <cell r="AG452" t="e">
            <v>#N/A</v>
          </cell>
          <cell r="AH452" t="str">
            <v>Philippines</v>
          </cell>
          <cell r="AI452" t="str">
            <v>Non-Muslim</v>
          </cell>
        </row>
        <row r="453">
          <cell r="C453">
            <v>204967049</v>
          </cell>
          <cell r="D453" t="str">
            <v>markumek</v>
          </cell>
          <cell r="E453" t="str">
            <v>MARTIN KUMEKPE</v>
          </cell>
          <cell r="F453" t="str">
            <v>Temporary</v>
          </cell>
          <cell r="G453" t="str">
            <v>UAE</v>
          </cell>
          <cell r="H453" t="str">
            <v>AUH1</v>
          </cell>
          <cell r="I453" t="str">
            <v>FC</v>
          </cell>
          <cell r="J453">
            <v>1299</v>
          </cell>
          <cell r="K453" t="str">
            <v>Day Shift</v>
          </cell>
          <cell r="L453" t="str">
            <v>NA</v>
          </cell>
          <cell r="M453" t="str">
            <v>Thursday</v>
          </cell>
          <cell r="N453" t="str">
            <v>Friday</v>
          </cell>
          <cell r="O453" t="str">
            <v>Warehouse Associate 24M</v>
          </cell>
          <cell r="P453" t="str">
            <v>Inbound</v>
          </cell>
          <cell r="Q453" t="str">
            <v>Direct</v>
          </cell>
          <cell r="R453" t="str">
            <v>Dulsco</v>
          </cell>
          <cell r="S453" t="str">
            <v>vkkatyal</v>
          </cell>
          <cell r="T453" t="str">
            <v>Katyal,Varun</v>
          </cell>
          <cell r="U453" t="str">
            <v>Non-Critical</v>
          </cell>
          <cell r="W453">
            <v>45826</v>
          </cell>
          <cell r="X453" t="str">
            <v>Inbound Stow</v>
          </cell>
          <cell r="Y453" t="str">
            <v>December</v>
          </cell>
          <cell r="Z453" t="str">
            <v>9 Hours</v>
          </cell>
          <cell r="AA453" t="str">
            <v>Male</v>
          </cell>
          <cell r="AB453" t="str">
            <v>2XL</v>
          </cell>
          <cell r="AC453">
            <v>99</v>
          </cell>
          <cell r="AD453">
            <v>45882</v>
          </cell>
          <cell r="AE453" t="str">
            <v>Dulsco ICAD-1 Bus Stop</v>
          </cell>
          <cell r="AH453" t="str">
            <v>Ghana</v>
          </cell>
          <cell r="AI453" t="str">
            <v>Non-Muslim</v>
          </cell>
        </row>
        <row r="454">
          <cell r="C454">
            <v>203881597</v>
          </cell>
          <cell r="D454" t="str">
            <v>marvingx</v>
          </cell>
          <cell r="E454" t="str">
            <v>Marvinge Mokabe Akanang</v>
          </cell>
          <cell r="F454" t="str">
            <v>Temporary</v>
          </cell>
          <cell r="G454" t="str">
            <v>UAE</v>
          </cell>
          <cell r="H454" t="str">
            <v>AUH1</v>
          </cell>
          <cell r="I454" t="str">
            <v>FC</v>
          </cell>
          <cell r="J454">
            <v>1299</v>
          </cell>
          <cell r="K454" t="str">
            <v>Night Shift</v>
          </cell>
          <cell r="L454" t="str">
            <v>NA</v>
          </cell>
          <cell r="M454" t="str">
            <v>Tuesday</v>
          </cell>
          <cell r="N454" t="str">
            <v>Wednesday</v>
          </cell>
          <cell r="O454" t="str">
            <v>Warehouse Associate 12M</v>
          </cell>
          <cell r="P454" t="str">
            <v>Inbound</v>
          </cell>
          <cell r="Q454" t="str">
            <v>Direct</v>
          </cell>
          <cell r="R454" t="str">
            <v>Fastlink</v>
          </cell>
          <cell r="S454" t="str">
            <v>vkkatyal</v>
          </cell>
          <cell r="T454" t="str">
            <v>Katyal,Varun</v>
          </cell>
          <cell r="U454" t="str">
            <v>Non-Critical</v>
          </cell>
          <cell r="W454">
            <v>45530</v>
          </cell>
          <cell r="X454" t="str">
            <v>Inbound Stow</v>
          </cell>
          <cell r="Y454" t="str">
            <v>September</v>
          </cell>
          <cell r="Z454" t="str">
            <v>9 Hours</v>
          </cell>
          <cell r="AA454" t="str">
            <v>Male</v>
          </cell>
          <cell r="AB454" t="str">
            <v>NA</v>
          </cell>
          <cell r="AC454">
            <v>99</v>
          </cell>
          <cell r="AD454">
            <v>45895</v>
          </cell>
          <cell r="AE454" t="str">
            <v>ShinningTower(Khalidiyah)</v>
          </cell>
          <cell r="AF454">
            <v>524072348</v>
          </cell>
          <cell r="AG454" t="str">
            <v>marvinmokabe123@gmail.com</v>
          </cell>
          <cell r="AH454" t="str">
            <v>Cameroon</v>
          </cell>
          <cell r="AI454" t="str">
            <v>Non-Muslim</v>
          </cell>
        </row>
        <row r="455">
          <cell r="C455">
            <v>203881599</v>
          </cell>
          <cell r="D455" t="str">
            <v>mmensahf</v>
          </cell>
          <cell r="E455" t="str">
            <v>Mary Mensah</v>
          </cell>
          <cell r="F455" t="str">
            <v>Temporary</v>
          </cell>
          <cell r="G455" t="str">
            <v>UAE</v>
          </cell>
          <cell r="H455" t="str">
            <v>AUH1</v>
          </cell>
          <cell r="I455" t="str">
            <v>FC</v>
          </cell>
          <cell r="J455">
            <v>1299</v>
          </cell>
          <cell r="K455" t="str">
            <v>Night Shift</v>
          </cell>
          <cell r="L455" t="str">
            <v>NA</v>
          </cell>
          <cell r="M455" t="str">
            <v>Friday</v>
          </cell>
          <cell r="N455" t="str">
            <v>Saturday</v>
          </cell>
          <cell r="O455" t="str">
            <v>Warehouse Associate 12M</v>
          </cell>
          <cell r="P455" t="str">
            <v>Inbound</v>
          </cell>
          <cell r="Q455" t="str">
            <v>Direct</v>
          </cell>
          <cell r="R455" t="str">
            <v>Fastlink</v>
          </cell>
          <cell r="S455" t="str">
            <v>vkkatyal</v>
          </cell>
          <cell r="T455" t="str">
            <v>Katyal,Varun</v>
          </cell>
          <cell r="U455" t="str">
            <v>Non-Critical</v>
          </cell>
          <cell r="W455">
            <v>45530</v>
          </cell>
          <cell r="X455" t="str">
            <v>Inbound Stow</v>
          </cell>
          <cell r="Y455" t="str">
            <v>February</v>
          </cell>
          <cell r="Z455" t="str">
            <v>9 Hours</v>
          </cell>
          <cell r="AA455" t="str">
            <v>Female</v>
          </cell>
          <cell r="AB455" t="str">
            <v>NA</v>
          </cell>
          <cell r="AC455">
            <v>99</v>
          </cell>
          <cell r="AD455">
            <v>45895</v>
          </cell>
          <cell r="AE455" t="str">
            <v>AlSalamaHospital(TouristClubArea)</v>
          </cell>
          <cell r="AF455">
            <v>586303711</v>
          </cell>
          <cell r="AG455" t="str">
            <v>marymensah021990@gmail.com</v>
          </cell>
          <cell r="AH455" t="str">
            <v>Ghana</v>
          </cell>
          <cell r="AI455" t="str">
            <v>Non-Muslim</v>
          </cell>
        </row>
        <row r="456">
          <cell r="C456">
            <v>204869096</v>
          </cell>
          <cell r="D456" t="str">
            <v>mercyema</v>
          </cell>
          <cell r="E456" t="str">
            <v>Masuka,Mercy</v>
          </cell>
          <cell r="F456" t="str">
            <v>Temporary</v>
          </cell>
          <cell r="G456" t="str">
            <v>UAE</v>
          </cell>
          <cell r="H456" t="str">
            <v>AUH1</v>
          </cell>
          <cell r="I456" t="str">
            <v>FC</v>
          </cell>
          <cell r="J456">
            <v>1299</v>
          </cell>
          <cell r="K456" t="str">
            <v>Day Shift</v>
          </cell>
          <cell r="L456" t="str">
            <v>NA</v>
          </cell>
          <cell r="M456" t="str">
            <v>Saturday</v>
          </cell>
          <cell r="N456" t="str">
            <v>Sunday</v>
          </cell>
          <cell r="O456" t="str">
            <v>Warehouse Associate 24M</v>
          </cell>
          <cell r="P456" t="str">
            <v>Inbound</v>
          </cell>
          <cell r="Q456" t="str">
            <v>Direct</v>
          </cell>
          <cell r="R456" t="str">
            <v>Quesscorp</v>
          </cell>
          <cell r="S456" t="str">
            <v>vkkatyal</v>
          </cell>
          <cell r="T456" t="str">
            <v>Katyal,Varun</v>
          </cell>
          <cell r="U456" t="str">
            <v>Non-Critical</v>
          </cell>
          <cell r="W456">
            <v>45691</v>
          </cell>
          <cell r="X456" t="str">
            <v>Inbound Stow</v>
          </cell>
          <cell r="Y456" t="str">
            <v>June</v>
          </cell>
          <cell r="Z456" t="str">
            <v>9 Hours</v>
          </cell>
          <cell r="AA456" t="str">
            <v>Female</v>
          </cell>
          <cell r="AB456" t="str">
            <v>M</v>
          </cell>
          <cell r="AC456">
            <v>99</v>
          </cell>
          <cell r="AD456">
            <v>45747</v>
          </cell>
          <cell r="AE456" t="str">
            <v>AlSalamaHospital(TouristClubArea)</v>
          </cell>
          <cell r="AF456" t="str">
            <v>052 9251286 / c 055 699 3769</v>
          </cell>
          <cell r="AG456" t="str">
            <v>masukamercy88@gmail.com</v>
          </cell>
          <cell r="AH456" t="str">
            <v>Zimbabwe</v>
          </cell>
          <cell r="AI456" t="str">
            <v>Non-Muslim</v>
          </cell>
        </row>
        <row r="457">
          <cell r="C457">
            <v>204869088</v>
          </cell>
          <cell r="D457" t="str">
            <v>maththum</v>
          </cell>
          <cell r="E457" t="str">
            <v>Mathe,Thumelo Ethan</v>
          </cell>
          <cell r="F457" t="str">
            <v>Temporary</v>
          </cell>
          <cell r="G457" t="str">
            <v>UAE</v>
          </cell>
          <cell r="H457" t="str">
            <v>AUH1</v>
          </cell>
          <cell r="I457" t="str">
            <v>FC</v>
          </cell>
          <cell r="J457">
            <v>1299</v>
          </cell>
          <cell r="K457" t="str">
            <v>Day Shift</v>
          </cell>
          <cell r="L457" t="str">
            <v>NA</v>
          </cell>
          <cell r="M457" t="str">
            <v>Thursday</v>
          </cell>
          <cell r="N457" t="str">
            <v>Friday</v>
          </cell>
          <cell r="O457" t="str">
            <v>Warehouse Associate 24M</v>
          </cell>
          <cell r="P457" t="str">
            <v>Inbound</v>
          </cell>
          <cell r="Q457" t="str">
            <v>Direct</v>
          </cell>
          <cell r="R457" t="str">
            <v>Quesscorp</v>
          </cell>
          <cell r="S457" t="str">
            <v>nnahla</v>
          </cell>
          <cell r="T457" t="str">
            <v>Nahla,Fathimathul</v>
          </cell>
          <cell r="U457" t="str">
            <v>Non-Critical</v>
          </cell>
          <cell r="W457">
            <v>45691</v>
          </cell>
          <cell r="X457" t="str">
            <v>Vendor Receive</v>
          </cell>
          <cell r="Y457" t="str">
            <v>September</v>
          </cell>
          <cell r="Z457" t="str">
            <v>9 Hours</v>
          </cell>
          <cell r="AA457" t="str">
            <v>Male</v>
          </cell>
          <cell r="AB457" t="str">
            <v>M</v>
          </cell>
          <cell r="AC457">
            <v>99</v>
          </cell>
          <cell r="AD457">
            <v>45747</v>
          </cell>
          <cell r="AE457" t="str">
            <v>AlSalamaHospital(TouristClubArea)</v>
          </cell>
          <cell r="AF457" t="str">
            <v>058 8759071</v>
          </cell>
          <cell r="AG457" t="str">
            <v>thumelomathe0@gmail.com</v>
          </cell>
          <cell r="AH457" t="str">
            <v>Zimbabwe</v>
          </cell>
          <cell r="AI457" t="str">
            <v>Non-Muslim</v>
          </cell>
        </row>
        <row r="458">
          <cell r="C458">
            <v>203521523</v>
          </cell>
          <cell r="D458" t="str">
            <v>ayematil</v>
          </cell>
          <cell r="E458" t="str">
            <v>Matilda Ayesu</v>
          </cell>
          <cell r="F458" t="str">
            <v>Temporary</v>
          </cell>
          <cell r="G458" t="str">
            <v>UAE</v>
          </cell>
          <cell r="H458" t="str">
            <v>AUH1</v>
          </cell>
          <cell r="I458" t="str">
            <v>FC</v>
          </cell>
          <cell r="J458">
            <v>1299</v>
          </cell>
          <cell r="K458" t="str">
            <v>Day Shift</v>
          </cell>
          <cell r="L458" t="str">
            <v>NA</v>
          </cell>
          <cell r="M458" t="str">
            <v>Sunday</v>
          </cell>
          <cell r="N458" t="str">
            <v>Monday</v>
          </cell>
          <cell r="O458" t="str">
            <v>Warehouse Associate 12M</v>
          </cell>
          <cell r="P458" t="str">
            <v>Inbound</v>
          </cell>
          <cell r="Q458" t="str">
            <v>Direct</v>
          </cell>
          <cell r="R458" t="str">
            <v>Fastlink</v>
          </cell>
          <cell r="S458" t="str">
            <v>nnahla</v>
          </cell>
          <cell r="T458" t="str">
            <v>Nahla,Fathimathul</v>
          </cell>
          <cell r="U458" t="str">
            <v>Critical</v>
          </cell>
          <cell r="W458">
            <v>45463</v>
          </cell>
          <cell r="X458" t="str">
            <v>IB Problem Solve</v>
          </cell>
          <cell r="Y458" t="str">
            <v>October</v>
          </cell>
          <cell r="Z458" t="str">
            <v>9 Hours</v>
          </cell>
          <cell r="AA458" t="str">
            <v>Female</v>
          </cell>
          <cell r="AB458" t="str">
            <v>NA</v>
          </cell>
          <cell r="AC458">
            <v>99</v>
          </cell>
          <cell r="AD458">
            <v>45828</v>
          </cell>
          <cell r="AE458" t="str">
            <v>AbuDhabiMall(TouristClubArea)</v>
          </cell>
          <cell r="AF458">
            <v>583054220</v>
          </cell>
          <cell r="AG458" t="str">
            <v>ayesumatilda6@gmail.com</v>
          </cell>
          <cell r="AH458" t="str">
            <v>Ghana</v>
          </cell>
          <cell r="AI458" t="str">
            <v>Non-Muslim</v>
          </cell>
        </row>
        <row r="459">
          <cell r="C459">
            <v>206874059</v>
          </cell>
          <cell r="D459" t="str">
            <v>momatovu</v>
          </cell>
          <cell r="E459" t="str">
            <v>MATOVUMOHAMMAD</v>
          </cell>
          <cell r="F459" t="str">
            <v>Temporary</v>
          </cell>
          <cell r="G459" t="str">
            <v>UAE</v>
          </cell>
          <cell r="H459" t="str">
            <v>AUH1</v>
          </cell>
          <cell r="I459" t="str">
            <v>FC</v>
          </cell>
          <cell r="J459">
            <v>1299</v>
          </cell>
          <cell r="K459" t="str">
            <v>Day Shift</v>
          </cell>
          <cell r="L459" t="str">
            <v>NA</v>
          </cell>
          <cell r="M459" t="str">
            <v>Friday</v>
          </cell>
          <cell r="N459" t="str">
            <v>Saturday</v>
          </cell>
          <cell r="O459" t="str">
            <v>Warehouse Associate 8W</v>
          </cell>
          <cell r="P459" t="str">
            <v>Inbound</v>
          </cell>
          <cell r="Q459" t="str">
            <v>Direct</v>
          </cell>
          <cell r="R459" t="str">
            <v>Dulsco</v>
          </cell>
          <cell r="S459" t="str">
            <v>vkkatyal</v>
          </cell>
          <cell r="T459" t="str">
            <v>Katyal,Varun</v>
          </cell>
          <cell r="U459" t="str">
            <v>Non-Critical</v>
          </cell>
          <cell r="W459">
            <v>46020</v>
          </cell>
          <cell r="X459" t="str">
            <v>Inbound Stow</v>
          </cell>
          <cell r="Y459" t="str">
            <v>February</v>
          </cell>
          <cell r="Z459" t="str">
            <v xml:space="preserve">9 Hours </v>
          </cell>
          <cell r="AA459" t="str">
            <v>Male</v>
          </cell>
          <cell r="AC459">
            <v>99</v>
          </cell>
          <cell r="AE459" t="str">
            <v>Dulsco Al Razeen Camp Abu Dubai</v>
          </cell>
          <cell r="AF459">
            <v>545203258</v>
          </cell>
          <cell r="AG459" t="str">
            <v>beyondjhesocus628@gmail.com</v>
          </cell>
          <cell r="AH459" t="str">
            <v>UGANDA</v>
          </cell>
          <cell r="AI459" t="str">
            <v>Muslim</v>
          </cell>
        </row>
        <row r="460">
          <cell r="C460">
            <v>204252239</v>
          </cell>
          <cell r="D460" t="str">
            <v>alamavis</v>
          </cell>
          <cell r="E460" t="str">
            <v>Mavis Akua Alabila</v>
          </cell>
          <cell r="F460" t="str">
            <v>Temporary</v>
          </cell>
          <cell r="G460" t="str">
            <v>UAE</v>
          </cell>
          <cell r="H460" t="str">
            <v>AUH1</v>
          </cell>
          <cell r="I460" t="str">
            <v>FC</v>
          </cell>
          <cell r="J460">
            <v>1299</v>
          </cell>
          <cell r="K460" t="str">
            <v>Day Shift</v>
          </cell>
          <cell r="L460" t="str">
            <v>NA</v>
          </cell>
          <cell r="M460" t="str">
            <v>Wednesday</v>
          </cell>
          <cell r="N460" t="str">
            <v>Thursday</v>
          </cell>
          <cell r="O460" t="str">
            <v>Warehouse Associate 24M</v>
          </cell>
          <cell r="P460" t="str">
            <v>Inbound</v>
          </cell>
          <cell r="Q460" t="str">
            <v>Direct</v>
          </cell>
          <cell r="R460" t="str">
            <v>Quesscorp</v>
          </cell>
          <cell r="S460" t="str">
            <v>nnahla</v>
          </cell>
          <cell r="T460" t="str">
            <v>Nahla,Fathimathul</v>
          </cell>
          <cell r="U460" t="str">
            <v>Non-Critical</v>
          </cell>
          <cell r="W460">
            <v>45579</v>
          </cell>
          <cell r="X460" t="str">
            <v>Inbound Stow</v>
          </cell>
          <cell r="Y460" t="str">
            <v>May</v>
          </cell>
          <cell r="Z460" t="str">
            <v>9 Hours</v>
          </cell>
          <cell r="AA460" t="str">
            <v>Female</v>
          </cell>
          <cell r="AB460" t="str">
            <v>L</v>
          </cell>
          <cell r="AC460">
            <v>99</v>
          </cell>
          <cell r="AD460">
            <v>46309</v>
          </cell>
          <cell r="AE460" t="str">
            <v>LifeLineHospital(ElectraStr-MuroorRd)</v>
          </cell>
          <cell r="AF460">
            <v>563304762</v>
          </cell>
          <cell r="AG460" t="str">
            <v>alabilamavis14@gmail.com</v>
          </cell>
          <cell r="AH460" t="str">
            <v>Ghana</v>
          </cell>
          <cell r="AI460" t="str">
            <v>Non-Muslim</v>
          </cell>
        </row>
        <row r="461">
          <cell r="C461">
            <v>206934437</v>
          </cell>
          <cell r="D461" t="str">
            <v>maxmijer</v>
          </cell>
          <cell r="E461" t="str">
            <v>Maxmillila Jeruto</v>
          </cell>
          <cell r="F461" t="str">
            <v>Temporary</v>
          </cell>
          <cell r="G461" t="str">
            <v>UAE</v>
          </cell>
          <cell r="H461" t="str">
            <v>AUH1</v>
          </cell>
          <cell r="I461" t="str">
            <v>FC</v>
          </cell>
          <cell r="J461">
            <v>1299</v>
          </cell>
          <cell r="K461" t="str">
            <v>Day Shift</v>
          </cell>
          <cell r="L461" t="str">
            <v>NA</v>
          </cell>
          <cell r="M461" t="str">
            <v>Friday</v>
          </cell>
          <cell r="N461" t="str">
            <v>Saturday</v>
          </cell>
          <cell r="O461" t="str">
            <v>Warehouse Associate 8W</v>
          </cell>
          <cell r="P461" t="str">
            <v>Inbound</v>
          </cell>
          <cell r="Q461" t="str">
            <v>Direct</v>
          </cell>
          <cell r="R461" t="str">
            <v>EFS</v>
          </cell>
          <cell r="S461" t="str">
            <v>pparsin</v>
          </cell>
          <cell r="T461" t="str">
            <v>Singh,Pardeep</v>
          </cell>
          <cell r="U461" t="str">
            <v>Non-Critical</v>
          </cell>
          <cell r="W461">
            <v>46041</v>
          </cell>
          <cell r="X461" t="str">
            <v>Inbound Stow</v>
          </cell>
          <cell r="Y461" t="str">
            <v>September</v>
          </cell>
          <cell r="Z461" t="str">
            <v>9 Hours</v>
          </cell>
          <cell r="AA461" t="str">
            <v>Female</v>
          </cell>
          <cell r="AC461">
            <v>99</v>
          </cell>
          <cell r="AD461">
            <v>46096</v>
          </cell>
          <cell r="AE461" t="str">
            <v xml:space="preserve">al razeen </v>
          </cell>
          <cell r="AF461" t="str">
            <v>254 740655212</v>
          </cell>
          <cell r="AG461" t="str">
            <v>Maxmillabaliat6gmail. Com</v>
          </cell>
          <cell r="AH461" t="str">
            <v>Kenyan</v>
          </cell>
          <cell r="AI461" t="e">
            <v>#N/A</v>
          </cell>
        </row>
        <row r="462">
          <cell r="C462">
            <v>203881596</v>
          </cell>
          <cell r="D462" t="str">
            <v>maxtokpr</v>
          </cell>
          <cell r="E462" t="str">
            <v>Maxwell Tokpor</v>
          </cell>
          <cell r="F462" t="str">
            <v>Temporary</v>
          </cell>
          <cell r="G462" t="str">
            <v>UAE</v>
          </cell>
          <cell r="H462" t="str">
            <v>AUH1</v>
          </cell>
          <cell r="I462" t="str">
            <v>FC</v>
          </cell>
          <cell r="J462">
            <v>1299</v>
          </cell>
          <cell r="K462" t="str">
            <v>Day Shift</v>
          </cell>
          <cell r="L462" t="str">
            <v>NA</v>
          </cell>
          <cell r="M462" t="str">
            <v>Saturday</v>
          </cell>
          <cell r="N462" t="str">
            <v>Sunday</v>
          </cell>
          <cell r="O462" t="str">
            <v>Warehouse Associate 12M</v>
          </cell>
          <cell r="P462" t="str">
            <v>Inbound</v>
          </cell>
          <cell r="Q462" t="str">
            <v>Direct</v>
          </cell>
          <cell r="R462" t="str">
            <v>Fastlink</v>
          </cell>
          <cell r="S462" t="str">
            <v>vkkatyal</v>
          </cell>
          <cell r="T462" t="str">
            <v>Katyal,Varun</v>
          </cell>
          <cell r="U462" t="str">
            <v>Non-Critical</v>
          </cell>
          <cell r="W462">
            <v>45530</v>
          </cell>
          <cell r="X462" t="str">
            <v>Inbound Stow</v>
          </cell>
          <cell r="Y462" t="str">
            <v>January</v>
          </cell>
          <cell r="Z462" t="str">
            <v>9 Hours</v>
          </cell>
          <cell r="AA462" t="str">
            <v>Male</v>
          </cell>
          <cell r="AB462" t="str">
            <v>XL</v>
          </cell>
          <cell r="AC462">
            <v>99</v>
          </cell>
          <cell r="AD462">
            <v>45895</v>
          </cell>
          <cell r="AE462" t="str">
            <v>AlSalamaHospital(TouristClubArea)</v>
          </cell>
          <cell r="AF462">
            <v>524483724</v>
          </cell>
          <cell r="AG462" t="str">
            <v>maxwellelorm.7@gmail.com</v>
          </cell>
          <cell r="AH462" t="str">
            <v>Ghana</v>
          </cell>
          <cell r="AI462" t="str">
            <v>Non-Muslim</v>
          </cell>
        </row>
        <row r="463">
          <cell r="C463">
            <v>204869092</v>
          </cell>
          <cell r="D463" t="str">
            <v>tanakasm</v>
          </cell>
          <cell r="E463" t="str">
            <v>Mbawa,Tanaka Shantel</v>
          </cell>
          <cell r="F463" t="str">
            <v>Temporary</v>
          </cell>
          <cell r="G463" t="str">
            <v>UAE</v>
          </cell>
          <cell r="H463" t="str">
            <v>AUH1</v>
          </cell>
          <cell r="I463" t="str">
            <v>FC</v>
          </cell>
          <cell r="J463">
            <v>1299</v>
          </cell>
          <cell r="K463" t="str">
            <v>Day Shift</v>
          </cell>
          <cell r="L463" t="str">
            <v>NA</v>
          </cell>
          <cell r="M463" t="str">
            <v>Thursday</v>
          </cell>
          <cell r="N463" t="str">
            <v>Friday</v>
          </cell>
          <cell r="O463" t="str">
            <v>Warehouse Associate 24M</v>
          </cell>
          <cell r="P463" t="str">
            <v>Inbound</v>
          </cell>
          <cell r="Q463" t="str">
            <v>Direct</v>
          </cell>
          <cell r="R463" t="str">
            <v>Quesscorp</v>
          </cell>
          <cell r="S463" t="str">
            <v>nnahla</v>
          </cell>
          <cell r="T463" t="str">
            <v>Nahla,Fathimathul</v>
          </cell>
          <cell r="U463" t="str">
            <v>Non-Critical</v>
          </cell>
          <cell r="W463">
            <v>45691</v>
          </cell>
          <cell r="X463" t="str">
            <v>Vendor Receive</v>
          </cell>
          <cell r="Y463" t="str">
            <v>July</v>
          </cell>
          <cell r="Z463" t="str">
            <v>9 Hours</v>
          </cell>
          <cell r="AA463" t="str">
            <v>Female</v>
          </cell>
          <cell r="AB463" t="str">
            <v>M</v>
          </cell>
          <cell r="AC463">
            <v>99</v>
          </cell>
          <cell r="AD463">
            <v>45747</v>
          </cell>
          <cell r="AE463" t="str">
            <v>AlSalamaHospital(TouristClubArea)</v>
          </cell>
          <cell r="AF463" t="str">
            <v>058 1865126</v>
          </cell>
          <cell r="AG463" t="str">
            <v>mbawashanteltanaka@gmail.com</v>
          </cell>
          <cell r="AH463" t="str">
            <v>Zimbabwe</v>
          </cell>
          <cell r="AI463" t="str">
            <v>Non-Muslim</v>
          </cell>
        </row>
        <row r="464">
          <cell r="C464">
            <v>204883247</v>
          </cell>
          <cell r="D464" t="str">
            <v>mdutygwe</v>
          </cell>
          <cell r="E464" t="str">
            <v>Mdutshulwa,Gwendoline</v>
          </cell>
          <cell r="F464" t="str">
            <v>Temporary</v>
          </cell>
          <cell r="G464" t="str">
            <v>UAE</v>
          </cell>
          <cell r="H464" t="str">
            <v>AUH1</v>
          </cell>
          <cell r="I464" t="str">
            <v>FC</v>
          </cell>
          <cell r="J464">
            <v>1299</v>
          </cell>
          <cell r="K464" t="str">
            <v>Day Shift</v>
          </cell>
          <cell r="L464" t="str">
            <v>NA</v>
          </cell>
          <cell r="M464" t="str">
            <v>Sunday</v>
          </cell>
          <cell r="N464" t="str">
            <v>Monday</v>
          </cell>
          <cell r="O464" t="str">
            <v>Warehouse Associate 24M</v>
          </cell>
          <cell r="P464" t="str">
            <v>Inbound</v>
          </cell>
          <cell r="Q464" t="str">
            <v>Direct</v>
          </cell>
          <cell r="R464" t="str">
            <v>Quesscorp</v>
          </cell>
          <cell r="S464" t="str">
            <v>nnahla</v>
          </cell>
          <cell r="T464" t="str">
            <v>Nahla,Fathimathul</v>
          </cell>
          <cell r="U464" t="str">
            <v>Non-Critical</v>
          </cell>
          <cell r="W464">
            <v>45691</v>
          </cell>
          <cell r="X464" t="str">
            <v>Vendor Receive</v>
          </cell>
          <cell r="Y464" t="str">
            <v>December</v>
          </cell>
          <cell r="Z464" t="str">
            <v>9 Hours</v>
          </cell>
          <cell r="AA464" t="str">
            <v>Female</v>
          </cell>
          <cell r="AB464" t="str">
            <v>L</v>
          </cell>
          <cell r="AC464">
            <v>99</v>
          </cell>
          <cell r="AD464">
            <v>45747</v>
          </cell>
          <cell r="AE464" t="str">
            <v>AbuDhabiMall(TouristClubArea)</v>
          </cell>
          <cell r="AF464" t="str">
            <v>056 4268996</v>
          </cell>
          <cell r="AG464" t="str">
            <v>gwendolinemdutshulwa@gmail.com</v>
          </cell>
          <cell r="AH464" t="str">
            <v>Zimbabwe</v>
          </cell>
          <cell r="AI464" t="str">
            <v>Non-Muslim</v>
          </cell>
        </row>
        <row r="465">
          <cell r="C465">
            <v>204868854</v>
          </cell>
          <cell r="D465" t="str">
            <v>mensacon</v>
          </cell>
          <cell r="E465" t="str">
            <v>Mensah,Confidence</v>
          </cell>
          <cell r="F465" t="str">
            <v>Temporary</v>
          </cell>
          <cell r="G465" t="str">
            <v>UAE</v>
          </cell>
          <cell r="H465" t="str">
            <v>AUH1</v>
          </cell>
          <cell r="I465" t="str">
            <v>FC</v>
          </cell>
          <cell r="J465">
            <v>1299</v>
          </cell>
          <cell r="K465" t="str">
            <v>Day Shift</v>
          </cell>
          <cell r="L465" t="str">
            <v>NA</v>
          </cell>
          <cell r="M465" t="str">
            <v>Friday</v>
          </cell>
          <cell r="N465" t="str">
            <v>Saturday</v>
          </cell>
          <cell r="O465" t="str">
            <v>Warehouse Associate 24M</v>
          </cell>
          <cell r="P465" t="str">
            <v>Inbound</v>
          </cell>
          <cell r="Q465" t="str">
            <v>Direct</v>
          </cell>
          <cell r="R465" t="str">
            <v>Quesscorp</v>
          </cell>
          <cell r="S465" t="str">
            <v>vkkatyal</v>
          </cell>
          <cell r="T465" t="str">
            <v>Katyal,Varun</v>
          </cell>
          <cell r="U465" t="str">
            <v>Non-Critical</v>
          </cell>
          <cell r="W465">
            <v>45691</v>
          </cell>
          <cell r="X465" t="str">
            <v>Inbound Stow</v>
          </cell>
          <cell r="Y465" t="str">
            <v>December</v>
          </cell>
          <cell r="Z465" t="str">
            <v>9 Hours</v>
          </cell>
          <cell r="AA465" t="str">
            <v>Male</v>
          </cell>
          <cell r="AB465" t="str">
            <v>L</v>
          </cell>
          <cell r="AC465">
            <v>99</v>
          </cell>
          <cell r="AD465">
            <v>45747</v>
          </cell>
          <cell r="AE465" t="str">
            <v>FilliCafé(AirPortRd)</v>
          </cell>
          <cell r="AF465" t="str">
            <v>054 4689609</v>
          </cell>
          <cell r="AG465" t="str">
            <v>confidencemensah32@gmail.com</v>
          </cell>
          <cell r="AH465" t="str">
            <v>Ghana</v>
          </cell>
          <cell r="AI465" t="str">
            <v>Non-Muslim</v>
          </cell>
        </row>
        <row r="466">
          <cell r="C466">
            <v>203521526</v>
          </cell>
          <cell r="D466" t="str">
            <v>darkwamj</v>
          </cell>
          <cell r="E466" t="str">
            <v>Michael Darkwah</v>
          </cell>
          <cell r="F466" t="str">
            <v>Temporary</v>
          </cell>
          <cell r="G466" t="str">
            <v>UAE</v>
          </cell>
          <cell r="H466" t="str">
            <v>AUH1</v>
          </cell>
          <cell r="I466" t="str">
            <v>FC</v>
          </cell>
          <cell r="J466">
            <v>1299</v>
          </cell>
          <cell r="K466" t="str">
            <v>Day Shift</v>
          </cell>
          <cell r="L466" t="str">
            <v>NA</v>
          </cell>
          <cell r="M466" t="str">
            <v>Sunday</v>
          </cell>
          <cell r="N466" t="str">
            <v>Monday</v>
          </cell>
          <cell r="O466" t="str">
            <v>Warehouse Associate 12M</v>
          </cell>
          <cell r="P466" t="str">
            <v>Inbound</v>
          </cell>
          <cell r="Q466" t="str">
            <v>Direct</v>
          </cell>
          <cell r="R466" t="str">
            <v>Fastlink</v>
          </cell>
          <cell r="S466" t="str">
            <v>nnahla</v>
          </cell>
          <cell r="T466" t="str">
            <v>Nahla,Fathimathul</v>
          </cell>
          <cell r="U466" t="str">
            <v>Critical</v>
          </cell>
          <cell r="W466">
            <v>45463</v>
          </cell>
          <cell r="X466" t="str">
            <v>IB Problem Solve</v>
          </cell>
          <cell r="Y466" t="str">
            <v>August</v>
          </cell>
          <cell r="Z466" t="str">
            <v>9 Hours</v>
          </cell>
          <cell r="AA466" t="str">
            <v>Male</v>
          </cell>
          <cell r="AB466" t="str">
            <v>NA</v>
          </cell>
          <cell r="AC466">
            <v>99</v>
          </cell>
          <cell r="AD466">
            <v>45828</v>
          </cell>
          <cell r="AE466" t="str">
            <v>AbuDhabiMall(TouristClubArea)</v>
          </cell>
          <cell r="AF466">
            <v>542481432</v>
          </cell>
          <cell r="AG466" t="str">
            <v>michaeldarkwah122@gmail.com</v>
          </cell>
          <cell r="AH466" t="str">
            <v>Ghana</v>
          </cell>
          <cell r="AI466" t="str">
            <v>Non-Muslim</v>
          </cell>
        </row>
        <row r="467">
          <cell r="C467">
            <v>203521132</v>
          </cell>
          <cell r="D467" t="str">
            <v>qmichtut</v>
          </cell>
          <cell r="E467" t="str">
            <v>Michael Osei Tutu</v>
          </cell>
          <cell r="F467" t="str">
            <v>Temporary</v>
          </cell>
          <cell r="G467" t="str">
            <v>UAE</v>
          </cell>
          <cell r="H467" t="str">
            <v>AUH1</v>
          </cell>
          <cell r="I467" t="str">
            <v>FC</v>
          </cell>
          <cell r="J467">
            <v>1299</v>
          </cell>
          <cell r="K467" t="str">
            <v>Day Shift</v>
          </cell>
          <cell r="L467" t="str">
            <v>NA</v>
          </cell>
          <cell r="M467" t="str">
            <v>Sunday</v>
          </cell>
          <cell r="N467" t="str">
            <v>Monday</v>
          </cell>
          <cell r="O467" t="str">
            <v>Warehouse Associate 12M</v>
          </cell>
          <cell r="P467" t="str">
            <v>Inbound</v>
          </cell>
          <cell r="Q467" t="str">
            <v>Direct</v>
          </cell>
          <cell r="R467" t="str">
            <v>Fastlink</v>
          </cell>
          <cell r="S467" t="str">
            <v>nnahla</v>
          </cell>
          <cell r="T467" t="str">
            <v>Nahla,Fathimathul</v>
          </cell>
          <cell r="U467" t="str">
            <v>Non-Critical</v>
          </cell>
          <cell r="W467">
            <v>45463</v>
          </cell>
          <cell r="X467" t="str">
            <v>Inbound Stow</v>
          </cell>
          <cell r="Y467" t="str">
            <v>September</v>
          </cell>
          <cell r="Z467" t="str">
            <v>9 Hours</v>
          </cell>
          <cell r="AA467" t="str">
            <v>Male</v>
          </cell>
          <cell r="AB467" t="str">
            <v>NA</v>
          </cell>
          <cell r="AC467">
            <v>99</v>
          </cell>
          <cell r="AD467">
            <v>45828</v>
          </cell>
          <cell r="AE467" t="str">
            <v>AbuDhabiMall(TouristClubArea)</v>
          </cell>
          <cell r="AF467">
            <v>557147195</v>
          </cell>
          <cell r="AG467" t="str">
            <v>Michealoseitutu34@gmail.com</v>
          </cell>
          <cell r="AH467" t="str">
            <v>Ghana</v>
          </cell>
          <cell r="AI467" t="str">
            <v>Non-Muslim</v>
          </cell>
        </row>
        <row r="468">
          <cell r="C468">
            <v>203800381</v>
          </cell>
          <cell r="D468" t="str">
            <v>mikegalc</v>
          </cell>
          <cell r="E468" t="str">
            <v>MIKE GALIWANGO</v>
          </cell>
          <cell r="F468" t="str">
            <v>Temporary</v>
          </cell>
          <cell r="G468" t="str">
            <v>UAE</v>
          </cell>
          <cell r="H468" t="str">
            <v>AUH1</v>
          </cell>
          <cell r="I468" t="str">
            <v>FC</v>
          </cell>
          <cell r="J468">
            <v>1299</v>
          </cell>
          <cell r="K468" t="str">
            <v>Day Shift</v>
          </cell>
          <cell r="L468" t="str">
            <v>NA</v>
          </cell>
          <cell r="M468" t="str">
            <v>Sunday</v>
          </cell>
          <cell r="N468" t="str">
            <v>Monday</v>
          </cell>
          <cell r="O468" t="str">
            <v>Warehouse Associate 24M</v>
          </cell>
          <cell r="P468" t="str">
            <v>Inbound</v>
          </cell>
          <cell r="Q468" t="str">
            <v>Direct</v>
          </cell>
          <cell r="R468" t="str">
            <v>Dulsco</v>
          </cell>
          <cell r="S468" t="str">
            <v>nnahla</v>
          </cell>
          <cell r="T468" t="str">
            <v>Nahla,Fathimathul</v>
          </cell>
          <cell r="U468" t="str">
            <v>Critical</v>
          </cell>
          <cell r="W468">
            <v>45516</v>
          </cell>
          <cell r="X468" t="str">
            <v>Receive Dock</v>
          </cell>
          <cell r="Y468" t="str">
            <v>July</v>
          </cell>
          <cell r="Z468" t="str">
            <v>9 Hours</v>
          </cell>
          <cell r="AA468" t="str">
            <v>Male</v>
          </cell>
          <cell r="AB468" t="str">
            <v>2XL</v>
          </cell>
          <cell r="AC468">
            <v>99</v>
          </cell>
          <cell r="AD468">
            <v>45572</v>
          </cell>
          <cell r="AE468" t="str">
            <v>Dulsco ICAD-1 Bus Stop</v>
          </cell>
          <cell r="AF468">
            <v>554668018</v>
          </cell>
          <cell r="AG468" t="str">
            <v>mikelamder17@gmail.com</v>
          </cell>
          <cell r="AH468" t="str">
            <v>Uganda</v>
          </cell>
          <cell r="AI468" t="str">
            <v>Muslim</v>
          </cell>
        </row>
        <row r="469">
          <cell r="C469">
            <v>203736777</v>
          </cell>
          <cell r="D469" t="str">
            <v>minkhine</v>
          </cell>
          <cell r="E469" t="str">
            <v>Min Thway Khine</v>
          </cell>
          <cell r="F469" t="str">
            <v>Temporary</v>
          </cell>
          <cell r="G469" t="str">
            <v>UAE</v>
          </cell>
          <cell r="H469" t="str">
            <v>AUH1</v>
          </cell>
          <cell r="I469" t="str">
            <v>FC</v>
          </cell>
          <cell r="J469">
            <v>1299</v>
          </cell>
          <cell r="K469" t="str">
            <v>Night Shift</v>
          </cell>
          <cell r="L469" t="str">
            <v>NA</v>
          </cell>
          <cell r="M469" t="str">
            <v>Monday</v>
          </cell>
          <cell r="N469" t="str">
            <v>Tuesday</v>
          </cell>
          <cell r="O469" t="str">
            <v>Warehouse Associate 24M</v>
          </cell>
          <cell r="P469" t="str">
            <v>Inbound</v>
          </cell>
          <cell r="Q469" t="str">
            <v>Direct</v>
          </cell>
          <cell r="R469" t="str">
            <v>Adecco</v>
          </cell>
          <cell r="S469" t="str">
            <v>pparsin</v>
          </cell>
          <cell r="T469" t="str">
            <v>Singh,Pardeep</v>
          </cell>
          <cell r="U469" t="str">
            <v>Non-Critical</v>
          </cell>
          <cell r="W469">
            <v>45502</v>
          </cell>
          <cell r="X469" t="str">
            <v>Inbound Stow</v>
          </cell>
          <cell r="Y469" t="str">
            <v>July</v>
          </cell>
          <cell r="Z469" t="str">
            <v>9 Hours</v>
          </cell>
          <cell r="AA469" t="str">
            <v>Male</v>
          </cell>
          <cell r="AB469" t="str">
            <v>M</v>
          </cell>
          <cell r="AC469">
            <v>99</v>
          </cell>
          <cell r="AD469">
            <v>46232</v>
          </cell>
          <cell r="AE469" t="str">
            <v>AlSalamaHospital(TouristClubArea)</v>
          </cell>
          <cell r="AF469">
            <v>557148104</v>
          </cell>
          <cell r="AG469" t="str">
            <v>minthwaykhine.leo@gmail.com</v>
          </cell>
          <cell r="AH469" t="str">
            <v>Myanmar</v>
          </cell>
          <cell r="AI469" t="str">
            <v>Non-Muslim</v>
          </cell>
        </row>
        <row r="470">
          <cell r="C470">
            <v>206953970</v>
          </cell>
          <cell r="D470" t="str">
            <v>misaelst</v>
          </cell>
          <cell r="E470" t="str">
            <v>MISAEL STEVEN BULIANI</v>
          </cell>
          <cell r="F470" t="str">
            <v>Temporary</v>
          </cell>
          <cell r="G470" t="str">
            <v>UAE</v>
          </cell>
          <cell r="H470" t="str">
            <v>AUH1</v>
          </cell>
          <cell r="I470" t="str">
            <v>FC</v>
          </cell>
          <cell r="J470">
            <v>1299</v>
          </cell>
          <cell r="K470" t="str">
            <v>Night Shift</v>
          </cell>
          <cell r="L470" t="str">
            <v>NA</v>
          </cell>
          <cell r="M470" t="str">
            <v>Sunday</v>
          </cell>
          <cell r="N470" t="str">
            <v>Monday</v>
          </cell>
          <cell r="O470" t="str">
            <v>Warehouse Associate 24M</v>
          </cell>
          <cell r="P470" t="str">
            <v>Inbound</v>
          </cell>
          <cell r="Q470" t="str">
            <v>Direct</v>
          </cell>
          <cell r="R470" t="str">
            <v>Dulsco</v>
          </cell>
          <cell r="S470" t="str">
            <v>pparsin</v>
          </cell>
          <cell r="T470" t="str">
            <v>Singh,Pardeep</v>
          </cell>
          <cell r="U470" t="str">
            <v>Non-Critical</v>
          </cell>
          <cell r="W470">
            <v>46051</v>
          </cell>
          <cell r="X470" t="str">
            <v>Inbound Stow</v>
          </cell>
          <cell r="Y470" t="str">
            <v>September</v>
          </cell>
          <cell r="Z470" t="str">
            <v>9 Hours</v>
          </cell>
          <cell r="AA470" t="str">
            <v>Male</v>
          </cell>
          <cell r="AC470">
            <v>99</v>
          </cell>
          <cell r="AD470">
            <v>46780</v>
          </cell>
          <cell r="AE470" t="str">
            <v>Dulsco Al Razeen Camp Abu Dubai</v>
          </cell>
          <cell r="AF470">
            <v>588213180</v>
          </cell>
          <cell r="AG470" t="str">
            <v>misaelbuliani@gmail.com</v>
          </cell>
          <cell r="AH470" t="str">
            <v>UGANDA</v>
          </cell>
          <cell r="AI470" t="e">
            <v>#N/A</v>
          </cell>
        </row>
        <row r="471">
          <cell r="C471">
            <v>206873867</v>
          </cell>
          <cell r="D471" t="str">
            <v>damisuse</v>
          </cell>
          <cell r="E471" t="str">
            <v>MISUSERA DAVID LUBWAMA</v>
          </cell>
          <cell r="F471" t="str">
            <v>Temporary</v>
          </cell>
          <cell r="G471" t="str">
            <v>UAE</v>
          </cell>
          <cell r="H471" t="str">
            <v>AUH1</v>
          </cell>
          <cell r="I471" t="str">
            <v>FC</v>
          </cell>
          <cell r="J471">
            <v>1299</v>
          </cell>
          <cell r="K471" t="str">
            <v>Night Shift</v>
          </cell>
          <cell r="L471" t="str">
            <v>NA</v>
          </cell>
          <cell r="M471" t="str">
            <v>Saturday</v>
          </cell>
          <cell r="N471" t="str">
            <v>Sunday</v>
          </cell>
          <cell r="O471" t="str">
            <v>Warehouse Associate 8W</v>
          </cell>
          <cell r="P471" t="str">
            <v>Inbound</v>
          </cell>
          <cell r="Q471" t="str">
            <v>Direct</v>
          </cell>
          <cell r="R471" t="str">
            <v>Dulsco</v>
          </cell>
          <cell r="S471" t="str">
            <v>vkkatyal</v>
          </cell>
          <cell r="T471" t="str">
            <v>Katyal,Varun</v>
          </cell>
          <cell r="U471" t="str">
            <v>Non-Critical</v>
          </cell>
          <cell r="W471">
            <v>46020</v>
          </cell>
          <cell r="X471" t="str">
            <v>Inbound Stow</v>
          </cell>
          <cell r="Y471" t="str">
            <v>October</v>
          </cell>
          <cell r="Z471" t="str">
            <v xml:space="preserve">9 Hours </v>
          </cell>
          <cell r="AA471" t="str">
            <v>Male</v>
          </cell>
          <cell r="AC471">
            <v>99</v>
          </cell>
          <cell r="AE471" t="str">
            <v>Dulsco Al Razeen Camp Abu Dubai</v>
          </cell>
          <cell r="AF471">
            <v>543766592</v>
          </cell>
          <cell r="AG471" t="str">
            <v>davidlubwama34@gmail.com</v>
          </cell>
          <cell r="AH471" t="str">
            <v>UGANDA</v>
          </cell>
          <cell r="AI471" t="str">
            <v>Non-Muslim</v>
          </cell>
        </row>
        <row r="472">
          <cell r="C472">
            <v>203468399</v>
          </cell>
          <cell r="D472" t="str">
            <v>nrahamoh</v>
          </cell>
          <cell r="E472" t="str">
            <v>Mohammad Abdul Rahaman</v>
          </cell>
          <cell r="F472" t="str">
            <v>Temporary</v>
          </cell>
          <cell r="G472" t="str">
            <v>UAE</v>
          </cell>
          <cell r="H472" t="str">
            <v>AUH1</v>
          </cell>
          <cell r="I472" t="str">
            <v>FC</v>
          </cell>
          <cell r="J472">
            <v>1299</v>
          </cell>
          <cell r="K472" t="str">
            <v>Day Shift</v>
          </cell>
          <cell r="L472" t="str">
            <v>NA</v>
          </cell>
          <cell r="M472" t="str">
            <v>Friday</v>
          </cell>
          <cell r="N472" t="str">
            <v>Saturday</v>
          </cell>
          <cell r="O472" t="str">
            <v>Warehouse Associate 12M</v>
          </cell>
          <cell r="P472" t="str">
            <v>Inbound</v>
          </cell>
          <cell r="Q472" t="str">
            <v>Direct</v>
          </cell>
          <cell r="R472" t="str">
            <v>Fastlink</v>
          </cell>
          <cell r="S472" t="str">
            <v>pparsin</v>
          </cell>
          <cell r="T472" t="str">
            <v>Singh,Pardeep</v>
          </cell>
          <cell r="U472" t="str">
            <v>Critical</v>
          </cell>
          <cell r="W472">
            <v>45456</v>
          </cell>
          <cell r="X472" t="str">
            <v>IB Problem Solve</v>
          </cell>
          <cell r="Y472" t="str">
            <v>March</v>
          </cell>
          <cell r="Z472" t="str">
            <v>9 Hours</v>
          </cell>
          <cell r="AA472" t="str">
            <v>Male</v>
          </cell>
          <cell r="AB472" t="str">
            <v>L</v>
          </cell>
          <cell r="AC472">
            <v>99</v>
          </cell>
          <cell r="AD472">
            <v>45821</v>
          </cell>
          <cell r="AE472" t="str">
            <v>AbuDhabiMall(TouristClubArea)</v>
          </cell>
          <cell r="AF472">
            <v>582690980</v>
          </cell>
          <cell r="AG472" t="str">
            <v>mohammed.rahman8720@gmail.com</v>
          </cell>
          <cell r="AH472" t="str">
            <v>Ghana</v>
          </cell>
          <cell r="AI472" t="str">
            <v>Muslim</v>
          </cell>
        </row>
        <row r="473">
          <cell r="C473">
            <v>203736772</v>
          </cell>
          <cell r="D473" t="str">
            <v>shahidgm</v>
          </cell>
          <cell r="E473" t="str">
            <v>MOHAMMAD SARFARAZ ANSARI SHAHID</v>
          </cell>
          <cell r="F473" t="str">
            <v>Temporary</v>
          </cell>
          <cell r="G473" t="str">
            <v>UAE</v>
          </cell>
          <cell r="H473" t="str">
            <v>AUH1</v>
          </cell>
          <cell r="I473" t="str">
            <v>FC</v>
          </cell>
          <cell r="J473">
            <v>1299</v>
          </cell>
          <cell r="K473" t="str">
            <v>Day Shift</v>
          </cell>
          <cell r="L473" t="str">
            <v>NA</v>
          </cell>
          <cell r="M473" t="str">
            <v>Saturday</v>
          </cell>
          <cell r="N473" t="str">
            <v>Sunday</v>
          </cell>
          <cell r="O473" t="str">
            <v>Warehouse Associate 24M</v>
          </cell>
          <cell r="P473" t="str">
            <v>Inbound</v>
          </cell>
          <cell r="Q473" t="str">
            <v>Direct</v>
          </cell>
          <cell r="R473" t="str">
            <v>Adecco</v>
          </cell>
          <cell r="S473" t="str">
            <v>vkkatyal</v>
          </cell>
          <cell r="T473" t="str">
            <v>Katyal,Varun</v>
          </cell>
          <cell r="U473" t="str">
            <v>Non-Critical</v>
          </cell>
          <cell r="W473">
            <v>45502</v>
          </cell>
          <cell r="X473" t="str">
            <v>Inbound Stow</v>
          </cell>
          <cell r="Y473" t="str">
            <v>May</v>
          </cell>
          <cell r="Z473" t="str">
            <v>9 Hours</v>
          </cell>
          <cell r="AA473" t="str">
            <v>Male</v>
          </cell>
          <cell r="AB473" t="str">
            <v>M</v>
          </cell>
          <cell r="AC473">
            <v>99</v>
          </cell>
          <cell r="AD473">
            <v>46232</v>
          </cell>
          <cell r="AE473" t="str">
            <v>Dulsco ICAD-1 Bus Stop</v>
          </cell>
          <cell r="AF473">
            <v>551364908</v>
          </cell>
          <cell r="AG473" t="str">
            <v>mdsarfarazansari911@gmail.com</v>
          </cell>
          <cell r="AH473" t="str">
            <v>India</v>
          </cell>
          <cell r="AI473" t="str">
            <v>Muslim</v>
          </cell>
        </row>
        <row r="474">
          <cell r="C474">
            <v>204246604</v>
          </cell>
          <cell r="D474" t="str">
            <v>amizmoha</v>
          </cell>
          <cell r="E474" t="str">
            <v>Mohammed Aminu</v>
          </cell>
          <cell r="F474" t="str">
            <v>Temporary</v>
          </cell>
          <cell r="G474" t="str">
            <v>UAE</v>
          </cell>
          <cell r="H474" t="str">
            <v>AUH3</v>
          </cell>
          <cell r="I474" t="str">
            <v>SC</v>
          </cell>
          <cell r="J474">
            <v>1299</v>
          </cell>
          <cell r="K474" t="str">
            <v>Day Shift</v>
          </cell>
          <cell r="L474" t="str">
            <v>NA</v>
          </cell>
          <cell r="M474" t="str">
            <v>Tuesday</v>
          </cell>
          <cell r="N474" t="str">
            <v>Wednesday</v>
          </cell>
          <cell r="O474" t="str">
            <v>Warehouse Associate 24M</v>
          </cell>
          <cell r="P474" t="str">
            <v>Warehouse Deals</v>
          </cell>
          <cell r="Q474" t="str">
            <v>Direct</v>
          </cell>
          <cell r="R474" t="str">
            <v>Quesscorp</v>
          </cell>
          <cell r="S474" t="str">
            <v>gylrdg</v>
          </cell>
          <cell r="T474" t="str">
            <v>De Guzman,Gaylord Baliwag</v>
          </cell>
          <cell r="U474" t="str">
            <v>Non-Critical</v>
          </cell>
          <cell r="W474">
            <v>45579</v>
          </cell>
          <cell r="X474" t="str">
            <v>Warehouse Deals</v>
          </cell>
          <cell r="Y474" t="str">
            <v>June</v>
          </cell>
          <cell r="Z474" t="str">
            <v>9 Hours</v>
          </cell>
          <cell r="AA474" t="str">
            <v>Male</v>
          </cell>
          <cell r="AB474" t="str">
            <v>M</v>
          </cell>
          <cell r="AC474">
            <v>99</v>
          </cell>
          <cell r="AD474">
            <v>46309</v>
          </cell>
          <cell r="AE474" t="str">
            <v>AlSalamaHospital(TouristClubArea)</v>
          </cell>
          <cell r="AF474">
            <v>527871558</v>
          </cell>
          <cell r="AG474" t="str">
            <v>aminmohammed672@gmail.com</v>
          </cell>
          <cell r="AH474" t="str">
            <v>Ghana</v>
          </cell>
          <cell r="AI474" t="str">
            <v>Muslim</v>
          </cell>
        </row>
        <row r="475">
          <cell r="C475">
            <v>203709595</v>
          </cell>
          <cell r="D475" t="str">
            <v>moshareb</v>
          </cell>
          <cell r="E475" t="str">
            <v>MOHAMMED SHAREEF KUTTILA VALAPPIL</v>
          </cell>
          <cell r="F475" t="str">
            <v>Temporary</v>
          </cell>
          <cell r="G475" t="str">
            <v>UAE</v>
          </cell>
          <cell r="H475" t="str">
            <v>AUH1</v>
          </cell>
          <cell r="I475" t="str">
            <v>FC</v>
          </cell>
          <cell r="J475">
            <v>1299</v>
          </cell>
          <cell r="K475" t="str">
            <v>Night Shift</v>
          </cell>
          <cell r="L475" t="str">
            <v>NA</v>
          </cell>
          <cell r="M475" t="str">
            <v>Sunday</v>
          </cell>
          <cell r="N475" t="str">
            <v>Monday</v>
          </cell>
          <cell r="O475" t="str">
            <v>Warehouse Associate 24M</v>
          </cell>
          <cell r="P475" t="str">
            <v>Inbound</v>
          </cell>
          <cell r="Q475" t="str">
            <v>Direct</v>
          </cell>
          <cell r="R475" t="str">
            <v>Adecco</v>
          </cell>
          <cell r="S475" t="str">
            <v>vkkatyal</v>
          </cell>
          <cell r="T475" t="str">
            <v>Katyal,Varun</v>
          </cell>
          <cell r="U475" t="str">
            <v>Non-Critical</v>
          </cell>
          <cell r="W475">
            <v>45495</v>
          </cell>
          <cell r="X475" t="str">
            <v>Inbound Stow</v>
          </cell>
          <cell r="Y475" t="str">
            <v>March</v>
          </cell>
          <cell r="Z475" t="str">
            <v>9 Hours</v>
          </cell>
          <cell r="AA475" t="str">
            <v>Male</v>
          </cell>
          <cell r="AB475" t="str">
            <v>L</v>
          </cell>
          <cell r="AC475">
            <v>99</v>
          </cell>
          <cell r="AD475">
            <v>46225</v>
          </cell>
          <cell r="AE475" t="str">
            <v>Shabiya 12  Bus Stop (Near Malabar Gold And Diamond)</v>
          </cell>
          <cell r="AF475">
            <v>589966750</v>
          </cell>
          <cell r="AG475" t="str">
            <v>shareefshaz598@gmail.com</v>
          </cell>
          <cell r="AH475" t="str">
            <v>India</v>
          </cell>
          <cell r="AI475" t="str">
            <v>Muslim</v>
          </cell>
        </row>
        <row r="476">
          <cell r="C476">
            <v>204882806</v>
          </cell>
          <cell r="D476" t="str">
            <v>moiddris</v>
          </cell>
          <cell r="E476" t="str">
            <v>MOHAMMED,IDDRISS</v>
          </cell>
          <cell r="F476" t="str">
            <v>Temporary</v>
          </cell>
          <cell r="G476" t="str">
            <v>UAE</v>
          </cell>
          <cell r="H476" t="str">
            <v>AUH1</v>
          </cell>
          <cell r="I476" t="str">
            <v>FC</v>
          </cell>
          <cell r="J476">
            <v>1299</v>
          </cell>
          <cell r="K476" t="str">
            <v>Day Shift</v>
          </cell>
          <cell r="L476" t="str">
            <v>NA</v>
          </cell>
          <cell r="M476" t="str">
            <v>Saturday</v>
          </cell>
          <cell r="N476" t="str">
            <v>Sunday</v>
          </cell>
          <cell r="O476" t="str">
            <v>Warehouse Associate 24M</v>
          </cell>
          <cell r="P476" t="str">
            <v>Inbound</v>
          </cell>
          <cell r="Q476" t="str">
            <v>Direct</v>
          </cell>
          <cell r="R476" t="str">
            <v>Dulsco</v>
          </cell>
          <cell r="S476" t="str">
            <v>vkkatyal</v>
          </cell>
          <cell r="T476" t="str">
            <v>Katyal,Varun</v>
          </cell>
          <cell r="U476" t="str">
            <v>Non-Critical</v>
          </cell>
          <cell r="W476">
            <v>45691</v>
          </cell>
          <cell r="X476" t="str">
            <v>Inbound Stow</v>
          </cell>
          <cell r="Y476" t="str">
            <v>January</v>
          </cell>
          <cell r="Z476" t="str">
            <v>9 Hours</v>
          </cell>
          <cell r="AA476" t="str">
            <v>Male</v>
          </cell>
          <cell r="AB476" t="str">
            <v>L</v>
          </cell>
          <cell r="AC476">
            <v>99</v>
          </cell>
          <cell r="AD476">
            <v>45747</v>
          </cell>
          <cell r="AE476" t="str">
            <v>Dulsco ICAD-1 Bus Stop</v>
          </cell>
          <cell r="AF476">
            <v>556557415</v>
          </cell>
          <cell r="AG476" t="str">
            <v>mohammed552@gmail.com</v>
          </cell>
          <cell r="AH476" t="str">
            <v>Ghana</v>
          </cell>
          <cell r="AI476" t="str">
            <v>Muslim</v>
          </cell>
        </row>
        <row r="477">
          <cell r="C477">
            <v>204967150</v>
          </cell>
          <cell r="D477" t="str">
            <v>ibramoro</v>
          </cell>
          <cell r="E477" t="str">
            <v>MORO IBRAHIM</v>
          </cell>
          <cell r="F477" t="str">
            <v>Temporary</v>
          </cell>
          <cell r="G477" t="str">
            <v>UAE</v>
          </cell>
          <cell r="H477" t="str">
            <v>AUH1</v>
          </cell>
          <cell r="I477" t="str">
            <v>FC</v>
          </cell>
          <cell r="J477">
            <v>1299</v>
          </cell>
          <cell r="K477" t="str">
            <v>Day Shift</v>
          </cell>
          <cell r="L477" t="str">
            <v>NA</v>
          </cell>
          <cell r="M477" t="str">
            <v>Tuesday</v>
          </cell>
          <cell r="N477" t="str">
            <v>Wednesday</v>
          </cell>
          <cell r="O477" t="str">
            <v>Warehouse Associate 24M</v>
          </cell>
          <cell r="P477" t="str">
            <v>Inbound</v>
          </cell>
          <cell r="Q477" t="str">
            <v>Direct</v>
          </cell>
          <cell r="R477" t="str">
            <v>Dulsco</v>
          </cell>
          <cell r="S477" t="str">
            <v>vkkatyal</v>
          </cell>
          <cell r="T477" t="str">
            <v>Katyal,Varun</v>
          </cell>
          <cell r="U477" t="str">
            <v>Non-Critical</v>
          </cell>
          <cell r="W477">
            <v>45826</v>
          </cell>
          <cell r="X477" t="str">
            <v>Inbound Stow</v>
          </cell>
          <cell r="Y477" t="str">
            <v>March</v>
          </cell>
          <cell r="Z477" t="str">
            <v>9 Hours</v>
          </cell>
          <cell r="AA477" t="str">
            <v>Male</v>
          </cell>
          <cell r="AB477" t="str">
            <v>2XL</v>
          </cell>
          <cell r="AC477">
            <v>99</v>
          </cell>
          <cell r="AD477">
            <v>45882</v>
          </cell>
          <cell r="AE477" t="str">
            <v>Dulsco ICAD-1 Bus Stop</v>
          </cell>
          <cell r="AH477" t="str">
            <v>Ghana</v>
          </cell>
          <cell r="AI477" t="str">
            <v>Muslim</v>
          </cell>
        </row>
        <row r="478">
          <cell r="C478">
            <v>203816300</v>
          </cell>
          <cell r="D478" t="str">
            <v>tugumemo</v>
          </cell>
          <cell r="E478" t="str">
            <v>MORRIS TUGUME</v>
          </cell>
          <cell r="F478" t="str">
            <v>Temporary</v>
          </cell>
          <cell r="G478" t="str">
            <v>UAE</v>
          </cell>
          <cell r="H478" t="str">
            <v>AUH3</v>
          </cell>
          <cell r="I478" t="str">
            <v>SC</v>
          </cell>
          <cell r="J478">
            <v>1299</v>
          </cell>
          <cell r="K478" t="str">
            <v>Night Shift</v>
          </cell>
          <cell r="L478" t="str">
            <v>NA</v>
          </cell>
          <cell r="M478" t="str">
            <v>Tuesday</v>
          </cell>
          <cell r="N478" t="str">
            <v>Wednesday</v>
          </cell>
          <cell r="O478" t="str">
            <v>Warehouse Associate 8W</v>
          </cell>
          <cell r="P478" t="str">
            <v>Warehouse Deals</v>
          </cell>
          <cell r="Q478" t="str">
            <v>Direct</v>
          </cell>
          <cell r="R478" t="str">
            <v>Dulsco</v>
          </cell>
          <cell r="S478" t="str">
            <v>gylrdg</v>
          </cell>
          <cell r="T478" t="str">
            <v>De Guzman,Gaylord Baliwag</v>
          </cell>
          <cell r="U478" t="str">
            <v>Non-Critical</v>
          </cell>
          <cell r="W478">
            <v>45524</v>
          </cell>
          <cell r="X478" t="str">
            <v>Warehouse Deals</v>
          </cell>
          <cell r="Y478" t="str">
            <v>January</v>
          </cell>
          <cell r="Z478" t="str">
            <v>9 Hours</v>
          </cell>
          <cell r="AA478" t="str">
            <v>Male</v>
          </cell>
          <cell r="AB478" t="str">
            <v>L</v>
          </cell>
          <cell r="AC478">
            <v>99</v>
          </cell>
          <cell r="AD478">
            <v>45580</v>
          </cell>
          <cell r="AE478" t="str">
            <v>Dulsco ICAD-1 Bus Stop</v>
          </cell>
          <cell r="AF478">
            <v>564476531</v>
          </cell>
          <cell r="AG478" t="str">
            <v>tugmorris7@gmail.com</v>
          </cell>
          <cell r="AH478" t="str">
            <v>Uganda</v>
          </cell>
          <cell r="AI478" t="str">
            <v>Non-Muslim</v>
          </cell>
        </row>
        <row r="479">
          <cell r="C479">
            <v>203735944</v>
          </cell>
          <cell r="D479" t="str">
            <v>twasmose</v>
          </cell>
          <cell r="E479" t="str">
            <v>MOSES WASSWA</v>
          </cell>
          <cell r="F479" t="str">
            <v>Temporary</v>
          </cell>
          <cell r="G479" t="str">
            <v>UAE</v>
          </cell>
          <cell r="H479" t="str">
            <v>AUH1</v>
          </cell>
          <cell r="I479" t="str">
            <v>FC</v>
          </cell>
          <cell r="J479">
            <v>1299</v>
          </cell>
          <cell r="K479" t="str">
            <v>Day Shift</v>
          </cell>
          <cell r="L479" t="str">
            <v>NA</v>
          </cell>
          <cell r="M479" t="str">
            <v>Friday</v>
          </cell>
          <cell r="N479" t="str">
            <v>Saturday</v>
          </cell>
          <cell r="O479" t="str">
            <v>Warehouse Associate 24M</v>
          </cell>
          <cell r="P479" t="str">
            <v>Inbound</v>
          </cell>
          <cell r="Q479" t="str">
            <v>Direct</v>
          </cell>
          <cell r="R479" t="str">
            <v>Dulsco</v>
          </cell>
          <cell r="S479" t="str">
            <v>vkkatyal</v>
          </cell>
          <cell r="T479" t="str">
            <v>Katyal,Varun</v>
          </cell>
          <cell r="U479" t="str">
            <v>Non-Critical</v>
          </cell>
          <cell r="W479">
            <v>45502</v>
          </cell>
          <cell r="X479" t="str">
            <v>Inbound Stow</v>
          </cell>
          <cell r="Y479" t="str">
            <v>September</v>
          </cell>
          <cell r="Z479" t="str">
            <v>9 Hours</v>
          </cell>
          <cell r="AA479" t="str">
            <v>Male</v>
          </cell>
          <cell r="AB479" t="str">
            <v>M</v>
          </cell>
          <cell r="AC479">
            <v>99</v>
          </cell>
          <cell r="AD479">
            <v>45558</v>
          </cell>
          <cell r="AE479" t="str">
            <v>Dulsco ICAD-1 Bus Stop</v>
          </cell>
          <cell r="AF479">
            <v>559096847</v>
          </cell>
          <cell r="AG479" t="str">
            <v>moseswasswa386@gmail.com</v>
          </cell>
          <cell r="AH479" t="str">
            <v>Uganda</v>
          </cell>
          <cell r="AI479" t="str">
            <v>Non-Muslim</v>
          </cell>
        </row>
        <row r="480">
          <cell r="C480">
            <v>203736755</v>
          </cell>
          <cell r="D480" t="str">
            <v>maxmrith</v>
          </cell>
          <cell r="E480" t="str">
            <v xml:space="preserve">Mrithul Maxy </v>
          </cell>
          <cell r="F480" t="str">
            <v>Temporary</v>
          </cell>
          <cell r="G480" t="str">
            <v>UAE</v>
          </cell>
          <cell r="H480" t="str">
            <v>AUH1</v>
          </cell>
          <cell r="I480" t="str">
            <v>FC</v>
          </cell>
          <cell r="J480">
            <v>1299</v>
          </cell>
          <cell r="K480" t="str">
            <v>Day Shift</v>
          </cell>
          <cell r="L480" t="str">
            <v>NA</v>
          </cell>
          <cell r="M480" t="str">
            <v>Saturday</v>
          </cell>
          <cell r="N480" t="str">
            <v>Sunday</v>
          </cell>
          <cell r="O480" t="str">
            <v>Warehouse Associate 24M</v>
          </cell>
          <cell r="P480" t="str">
            <v>Inbound</v>
          </cell>
          <cell r="Q480" t="str">
            <v>Direct</v>
          </cell>
          <cell r="R480" t="str">
            <v>Adecco</v>
          </cell>
          <cell r="S480" t="str">
            <v>vkkatyal</v>
          </cell>
          <cell r="T480" t="str">
            <v>Katyal,Varun</v>
          </cell>
          <cell r="U480" t="str">
            <v>Non-Critical</v>
          </cell>
          <cell r="W480">
            <v>45502</v>
          </cell>
          <cell r="X480" t="str">
            <v>Inbound Stow</v>
          </cell>
          <cell r="Y480" t="str">
            <v>September</v>
          </cell>
          <cell r="Z480" t="str">
            <v>9 Hours</v>
          </cell>
          <cell r="AA480" t="str">
            <v>Male</v>
          </cell>
          <cell r="AB480" t="str">
            <v>2XL</v>
          </cell>
          <cell r="AC480">
            <v>99</v>
          </cell>
          <cell r="AD480">
            <v>46232</v>
          </cell>
          <cell r="AE480" t="str">
            <v>Shabiya 12  Bus Stop (Near Malabar Gold And Diamond)</v>
          </cell>
          <cell r="AF480">
            <v>509051889</v>
          </cell>
          <cell r="AG480" t="str">
            <v>mrithul.maxy8343@gmail.com</v>
          </cell>
          <cell r="AH480" t="str">
            <v>Sri Lanka</v>
          </cell>
          <cell r="AI480" t="str">
            <v>Non-Muslim</v>
          </cell>
        </row>
        <row r="481">
          <cell r="C481">
            <v>206873871</v>
          </cell>
          <cell r="D481" t="str">
            <v>ramugeny</v>
          </cell>
          <cell r="E481" t="str">
            <v>MUGENYI RAYMOND</v>
          </cell>
          <cell r="F481" t="str">
            <v>Temporary</v>
          </cell>
          <cell r="G481" t="str">
            <v>UAE</v>
          </cell>
          <cell r="H481" t="str">
            <v>AUH1</v>
          </cell>
          <cell r="I481" t="str">
            <v>FC</v>
          </cell>
          <cell r="J481">
            <v>1299</v>
          </cell>
          <cell r="K481" t="str">
            <v>Day Shift</v>
          </cell>
          <cell r="L481" t="str">
            <v>NA</v>
          </cell>
          <cell r="M481" t="str">
            <v>Tuesday</v>
          </cell>
          <cell r="N481" t="str">
            <v>Wednesday</v>
          </cell>
          <cell r="O481" t="str">
            <v>Warehouse Associate 8W</v>
          </cell>
          <cell r="P481" t="str">
            <v>Inbound</v>
          </cell>
          <cell r="Q481" t="str">
            <v>Direct</v>
          </cell>
          <cell r="R481" t="str">
            <v>Dulsco</v>
          </cell>
          <cell r="S481" t="str">
            <v>vkkatyal</v>
          </cell>
          <cell r="T481" t="str">
            <v>Katyal,Varun</v>
          </cell>
          <cell r="U481" t="str">
            <v>Non-Critical</v>
          </cell>
          <cell r="W481">
            <v>46020</v>
          </cell>
          <cell r="X481" t="str">
            <v>Inbound Stow</v>
          </cell>
          <cell r="Y481" t="str">
            <v>September</v>
          </cell>
          <cell r="Z481" t="str">
            <v xml:space="preserve">9 Hours </v>
          </cell>
          <cell r="AA481" t="str">
            <v>Male</v>
          </cell>
          <cell r="AC481">
            <v>99</v>
          </cell>
          <cell r="AE481" t="str">
            <v>Dulsco Al Razeen Camp Abu Dubai</v>
          </cell>
          <cell r="AF481">
            <v>5287658358</v>
          </cell>
          <cell r="AG481" t="str">
            <v>raymondmugenyi414@gmail.com</v>
          </cell>
          <cell r="AH481" t="str">
            <v>UGANDA</v>
          </cell>
          <cell r="AI481" t="str">
            <v>Non-Muslim</v>
          </cell>
        </row>
        <row r="482">
          <cell r="C482">
            <v>204890367</v>
          </cell>
          <cell r="D482" t="str">
            <v>mugandrn</v>
          </cell>
          <cell r="E482" t="str">
            <v>MUGISHA,ANDREW</v>
          </cell>
          <cell r="F482" t="str">
            <v>Temporary</v>
          </cell>
          <cell r="G482" t="str">
            <v>UAE</v>
          </cell>
          <cell r="H482" t="str">
            <v>AUH1</v>
          </cell>
          <cell r="I482" t="str">
            <v>FC</v>
          </cell>
          <cell r="J482">
            <v>1299</v>
          </cell>
          <cell r="K482" t="str">
            <v>Day Shift</v>
          </cell>
          <cell r="L482" t="str">
            <v>NA</v>
          </cell>
          <cell r="M482" t="str">
            <v>Monday</v>
          </cell>
          <cell r="N482" t="str">
            <v>Tuesday</v>
          </cell>
          <cell r="O482" t="str">
            <v>Warehouse Associate 24M</v>
          </cell>
          <cell r="P482" t="str">
            <v>Inbound</v>
          </cell>
          <cell r="Q482" t="str">
            <v>Direct</v>
          </cell>
          <cell r="R482" t="str">
            <v>Dulsco</v>
          </cell>
          <cell r="S482" t="str">
            <v>vkkatyal</v>
          </cell>
          <cell r="T482" t="str">
            <v>Katyal,Varun</v>
          </cell>
          <cell r="U482" t="str">
            <v>Non-Critical</v>
          </cell>
          <cell r="W482">
            <v>45826</v>
          </cell>
          <cell r="X482" t="str">
            <v>Inbound Stow</v>
          </cell>
          <cell r="Y482" t="str">
            <v>February</v>
          </cell>
          <cell r="Z482" t="str">
            <v>9 Hours</v>
          </cell>
          <cell r="AA482" t="str">
            <v>Male</v>
          </cell>
          <cell r="AB482" t="str">
            <v>XL</v>
          </cell>
          <cell r="AC482">
            <v>99</v>
          </cell>
          <cell r="AD482">
            <v>45882</v>
          </cell>
          <cell r="AE482" t="str">
            <v>Dulsco ICAD-1 Bus Stop</v>
          </cell>
          <cell r="AH482" t="str">
            <v>Ghana</v>
          </cell>
          <cell r="AI482" t="str">
            <v>Non-Muslim</v>
          </cell>
        </row>
        <row r="483">
          <cell r="C483">
            <v>201633155</v>
          </cell>
          <cell r="D483" t="str">
            <v>oafmuham</v>
          </cell>
          <cell r="E483" t="str">
            <v>Muhammad Farhan</v>
          </cell>
          <cell r="F483" t="str">
            <v>Temporary</v>
          </cell>
          <cell r="G483" t="str">
            <v>UAE</v>
          </cell>
          <cell r="H483" t="str">
            <v>AUH1</v>
          </cell>
          <cell r="I483" t="str">
            <v>FC</v>
          </cell>
          <cell r="J483">
            <v>1299</v>
          </cell>
          <cell r="K483" t="str">
            <v>Day Shift</v>
          </cell>
          <cell r="L483" t="str">
            <v>NA</v>
          </cell>
          <cell r="M483" t="str">
            <v>Tuesday</v>
          </cell>
          <cell r="N483" t="str">
            <v>Wednesday</v>
          </cell>
          <cell r="O483" t="str">
            <v>Warehouse Associate 24M</v>
          </cell>
          <cell r="P483" t="str">
            <v>Inbound</v>
          </cell>
          <cell r="Q483" t="str">
            <v>Direct</v>
          </cell>
          <cell r="R483" t="str">
            <v>Quesscorp</v>
          </cell>
          <cell r="S483" t="str">
            <v>nnahla</v>
          </cell>
          <cell r="T483" t="str">
            <v>Nahla,Fathimathul</v>
          </cell>
          <cell r="U483" t="str">
            <v>Non-Critical</v>
          </cell>
          <cell r="W483">
            <v>45581</v>
          </cell>
          <cell r="X483" t="str">
            <v>Inbound Stow</v>
          </cell>
          <cell r="Y483" t="str">
            <v>February</v>
          </cell>
          <cell r="Z483" t="str">
            <v>9 Hours</v>
          </cell>
          <cell r="AA483" t="str">
            <v>Male</v>
          </cell>
          <cell r="AB483" t="str">
            <v>M</v>
          </cell>
          <cell r="AC483">
            <v>99</v>
          </cell>
          <cell r="AD483">
            <v>46311</v>
          </cell>
          <cell r="AE483" t="str">
            <v>Shabiya 12  Bus Stop (Near Malabar Gold And Diamond)</v>
          </cell>
          <cell r="AF483">
            <v>566326373</v>
          </cell>
          <cell r="AG483" t="str">
            <v>farhanmalik0800@gmail.com</v>
          </cell>
          <cell r="AH483" t="str">
            <v>Pakistan</v>
          </cell>
          <cell r="AI483" t="str">
            <v>Muslim</v>
          </cell>
        </row>
        <row r="484">
          <cell r="C484">
            <v>103986189</v>
          </cell>
          <cell r="D484" t="str">
            <v>irfmali</v>
          </cell>
          <cell r="E484" t="str">
            <v>Muhammad,Malik</v>
          </cell>
          <cell r="F484" t="str">
            <v>Regular</v>
          </cell>
          <cell r="G484" t="str">
            <v>UAE</v>
          </cell>
          <cell r="H484" t="str">
            <v>AUH1</v>
          </cell>
          <cell r="I484" t="str">
            <v>FC</v>
          </cell>
          <cell r="J484">
            <v>1299</v>
          </cell>
          <cell r="K484" t="str">
            <v>Night Shift</v>
          </cell>
          <cell r="L484" t="str">
            <v>NA</v>
          </cell>
          <cell r="M484" t="str">
            <v>Friday</v>
          </cell>
          <cell r="N484" t="str">
            <v>Saturday</v>
          </cell>
          <cell r="O484" t="str">
            <v>FC Associate III</v>
          </cell>
          <cell r="P484" t="str">
            <v>Inbound</v>
          </cell>
          <cell r="Q484" t="str">
            <v>Direct</v>
          </cell>
          <cell r="R484" t="str">
            <v>Blue Badge</v>
          </cell>
          <cell r="S484" t="str">
            <v>vkkatyal</v>
          </cell>
          <cell r="T484" t="str">
            <v>Katyal,Varun</v>
          </cell>
          <cell r="U484" t="str">
            <v>Critical</v>
          </cell>
          <cell r="W484">
            <v>44782</v>
          </cell>
          <cell r="X484" t="str">
            <v>IB Problem Solve</v>
          </cell>
          <cell r="Y484" t="str">
            <v>September</v>
          </cell>
          <cell r="Z484" t="str">
            <v>9 Hours</v>
          </cell>
          <cell r="AA484" t="str">
            <v>Male</v>
          </cell>
          <cell r="AB484" t="str">
            <v>XXL</v>
          </cell>
          <cell r="AC484">
            <v>3</v>
          </cell>
          <cell r="AE484" t="str">
            <v>Shabiya 11 Bus Stop ( Al Sultan Bakeries)</v>
          </cell>
          <cell r="AF484">
            <v>0</v>
          </cell>
          <cell r="AG484" t="e">
            <v>#N/A</v>
          </cell>
          <cell r="AH484" t="str">
            <v>Pakistan</v>
          </cell>
          <cell r="AI484" t="str">
            <v>Muslim</v>
          </cell>
        </row>
        <row r="485">
          <cell r="C485">
            <v>204967148</v>
          </cell>
          <cell r="D485" t="str">
            <v>muhapibr</v>
          </cell>
          <cell r="E485" t="str">
            <v>MUHAMMED IBRAHIM</v>
          </cell>
          <cell r="F485" t="str">
            <v>Temporary</v>
          </cell>
          <cell r="G485" t="str">
            <v>UAE</v>
          </cell>
          <cell r="H485" t="str">
            <v>AUH1</v>
          </cell>
          <cell r="I485" t="str">
            <v>FC</v>
          </cell>
          <cell r="J485">
            <v>1299</v>
          </cell>
          <cell r="K485" t="str">
            <v>Night Shift</v>
          </cell>
          <cell r="L485" t="str">
            <v>NA</v>
          </cell>
          <cell r="M485" t="str">
            <v>Monday</v>
          </cell>
          <cell r="N485" t="str">
            <v>Tuesday</v>
          </cell>
          <cell r="O485" t="str">
            <v>Warehouse Associate 8W</v>
          </cell>
          <cell r="P485" t="str">
            <v>Inbound</v>
          </cell>
          <cell r="Q485" t="str">
            <v>Direct</v>
          </cell>
          <cell r="R485" t="str">
            <v>Dulsco</v>
          </cell>
          <cell r="S485" t="str">
            <v>vkkatyal</v>
          </cell>
          <cell r="T485" t="str">
            <v>Katyal,Varun</v>
          </cell>
          <cell r="U485" t="str">
            <v>Non-Critical</v>
          </cell>
          <cell r="W485">
            <v>45826</v>
          </cell>
          <cell r="X485" t="str">
            <v>Inbound Stow</v>
          </cell>
          <cell r="Y485" t="str">
            <v>April</v>
          </cell>
          <cell r="Z485" t="str">
            <v>9 Hours</v>
          </cell>
          <cell r="AA485" t="str">
            <v>Male</v>
          </cell>
          <cell r="AB485" t="str">
            <v>XL</v>
          </cell>
          <cell r="AC485">
            <v>99</v>
          </cell>
          <cell r="AD485">
            <v>45882</v>
          </cell>
          <cell r="AE485" t="str">
            <v>Dulsco ICAD-1 Bus Stop</v>
          </cell>
          <cell r="AH485" t="str">
            <v>Ghana</v>
          </cell>
          <cell r="AI485" t="str">
            <v>Muslim</v>
          </cell>
        </row>
        <row r="486">
          <cell r="C486">
            <v>203813080</v>
          </cell>
          <cell r="D486" t="str">
            <v>veetmuha</v>
          </cell>
          <cell r="E486" t="str">
            <v>MUHAMMED MIKTHATH NOTTAM VEETTIL</v>
          </cell>
          <cell r="F486" t="str">
            <v>Temporary</v>
          </cell>
          <cell r="G486" t="str">
            <v>UAE</v>
          </cell>
          <cell r="H486" t="str">
            <v>AUH1</v>
          </cell>
          <cell r="I486" t="str">
            <v>FC</v>
          </cell>
          <cell r="J486">
            <v>1299</v>
          </cell>
          <cell r="K486" t="str">
            <v>Night Shift</v>
          </cell>
          <cell r="L486" t="str">
            <v>NA</v>
          </cell>
          <cell r="M486" t="str">
            <v>Tuesday</v>
          </cell>
          <cell r="N486" t="str">
            <v>Wednesday</v>
          </cell>
          <cell r="O486" t="str">
            <v>Warehouse Associate 24M</v>
          </cell>
          <cell r="P486" t="str">
            <v>Inbound</v>
          </cell>
          <cell r="Q486" t="str">
            <v>Direct</v>
          </cell>
          <cell r="R486" t="str">
            <v>Adecco</v>
          </cell>
          <cell r="S486" t="str">
            <v>vkkatyal</v>
          </cell>
          <cell r="T486" t="str">
            <v>Katyal,Varun</v>
          </cell>
          <cell r="U486" t="str">
            <v>Non-Critical</v>
          </cell>
          <cell r="W486">
            <v>45517</v>
          </cell>
          <cell r="X486" t="str">
            <v>Inbound Stow</v>
          </cell>
          <cell r="Y486" t="str">
            <v>February</v>
          </cell>
          <cell r="Z486" t="str">
            <v>9 Hours</v>
          </cell>
          <cell r="AA486" t="str">
            <v xml:space="preserve">Male </v>
          </cell>
          <cell r="AB486" t="str">
            <v>M</v>
          </cell>
          <cell r="AC486">
            <v>99</v>
          </cell>
          <cell r="AD486">
            <v>46247</v>
          </cell>
          <cell r="AE486" t="str">
            <v>Shabiya 12  Bus Stop (Near Malabar Gold And Diamond)</v>
          </cell>
          <cell r="AF486">
            <v>563261577</v>
          </cell>
          <cell r="AG486" t="str">
            <v>mikthathmikku@gmail.com</v>
          </cell>
          <cell r="AH486" t="str">
            <v>India</v>
          </cell>
          <cell r="AI486" t="str">
            <v>Muslim</v>
          </cell>
        </row>
        <row r="487">
          <cell r="C487">
            <v>206846697</v>
          </cell>
          <cell r="D487" t="str">
            <v>muhanrod</v>
          </cell>
          <cell r="E487" t="str">
            <v>Muhangi Rodgers</v>
          </cell>
          <cell r="F487" t="str">
            <v>Temporary</v>
          </cell>
          <cell r="G487" t="str">
            <v>UAE</v>
          </cell>
          <cell r="H487" t="str">
            <v>AUH1</v>
          </cell>
          <cell r="I487" t="str">
            <v>FC</v>
          </cell>
          <cell r="J487">
            <v>1299</v>
          </cell>
          <cell r="K487" t="str">
            <v>Day Shift</v>
          </cell>
          <cell r="L487" t="str">
            <v>NA</v>
          </cell>
          <cell r="M487" t="str">
            <v>Thursday</v>
          </cell>
          <cell r="N487" t="str">
            <v>Friday</v>
          </cell>
          <cell r="O487" t="str">
            <v>Warehouse Associate 8W</v>
          </cell>
          <cell r="P487" t="str">
            <v>Inbound</v>
          </cell>
          <cell r="Q487" t="str">
            <v>Direct</v>
          </cell>
          <cell r="R487" t="str">
            <v>Dulsco</v>
          </cell>
          <cell r="S487" t="str">
            <v>vkkatyal</v>
          </cell>
          <cell r="T487" t="str">
            <v>Katyal,Varun</v>
          </cell>
          <cell r="U487" t="str">
            <v>Non- Critical</v>
          </cell>
          <cell r="W487">
            <v>46013</v>
          </cell>
          <cell r="X487" t="str">
            <v>Inbound Stow</v>
          </cell>
          <cell r="Y487" t="str">
            <v>August</v>
          </cell>
          <cell r="Z487" t="str">
            <v>9 Hours</v>
          </cell>
          <cell r="AA487" t="str">
            <v>Male</v>
          </cell>
          <cell r="AC487">
            <v>99</v>
          </cell>
          <cell r="AD487">
            <v>45648</v>
          </cell>
          <cell r="AE487" t="str">
            <v>Dulsco Al Razeen Camp Abu Dubai</v>
          </cell>
          <cell r="AF487">
            <v>568475676</v>
          </cell>
          <cell r="AG487" t="str">
            <v>rodgers@gmail.com</v>
          </cell>
          <cell r="AH487" t="str">
            <v>Uganda</v>
          </cell>
          <cell r="AI487" t="str">
            <v>Non-Muslim</v>
          </cell>
        </row>
        <row r="488">
          <cell r="C488">
            <v>204883234</v>
          </cell>
          <cell r="D488" t="str">
            <v>nymunemw</v>
          </cell>
          <cell r="E488" t="str">
            <v>Munemo,Nyasha Millicent</v>
          </cell>
          <cell r="F488" t="str">
            <v>Temporary</v>
          </cell>
          <cell r="G488" t="str">
            <v>UAE</v>
          </cell>
          <cell r="H488" t="str">
            <v>AUH1</v>
          </cell>
          <cell r="I488" t="str">
            <v>FC</v>
          </cell>
          <cell r="J488">
            <v>1299</v>
          </cell>
          <cell r="K488" t="str">
            <v>Day Shift</v>
          </cell>
          <cell r="L488" t="str">
            <v>NA</v>
          </cell>
          <cell r="M488" t="str">
            <v>Sunday</v>
          </cell>
          <cell r="N488" t="str">
            <v>Monday</v>
          </cell>
          <cell r="O488" t="str">
            <v>Warehouse Associate 24M</v>
          </cell>
          <cell r="P488" t="str">
            <v>Inbound</v>
          </cell>
          <cell r="Q488" t="str">
            <v>Direct</v>
          </cell>
          <cell r="R488" t="str">
            <v>Quesscorp</v>
          </cell>
          <cell r="S488" t="str">
            <v>nnahla</v>
          </cell>
          <cell r="T488" t="str">
            <v>Nahla,Fathimathul</v>
          </cell>
          <cell r="U488" t="str">
            <v>Non-Critical</v>
          </cell>
          <cell r="W488">
            <v>45691</v>
          </cell>
          <cell r="X488" t="str">
            <v>Vendor Receive</v>
          </cell>
          <cell r="Y488" t="str">
            <v>December</v>
          </cell>
          <cell r="Z488" t="str">
            <v>9 Hours</v>
          </cell>
          <cell r="AA488" t="str">
            <v>Female</v>
          </cell>
          <cell r="AB488" t="str">
            <v>M</v>
          </cell>
          <cell r="AC488">
            <v>99</v>
          </cell>
          <cell r="AD488">
            <v>45747</v>
          </cell>
          <cell r="AE488" t="str">
            <v>AlSalamaHospital(TouristClubArea)</v>
          </cell>
          <cell r="AF488" t="str">
            <v>058 1469210</v>
          </cell>
          <cell r="AG488" t="str">
            <v>munemonyasha402@gmail.com</v>
          </cell>
          <cell r="AH488" t="str">
            <v>Zimbabwe</v>
          </cell>
          <cell r="AI488" t="str">
            <v>Non-Muslim</v>
          </cell>
        </row>
        <row r="489">
          <cell r="C489">
            <v>203851274</v>
          </cell>
          <cell r="D489" t="str">
            <v>munisuku</v>
          </cell>
          <cell r="E489" t="str">
            <v>Munish Kumar</v>
          </cell>
          <cell r="F489" t="str">
            <v>Temporary</v>
          </cell>
          <cell r="G489" t="str">
            <v>UAE</v>
          </cell>
          <cell r="H489" t="str">
            <v>AUH1</v>
          </cell>
          <cell r="I489" t="str">
            <v>FC</v>
          </cell>
          <cell r="J489">
            <v>1299</v>
          </cell>
          <cell r="K489" t="str">
            <v>Day Shift</v>
          </cell>
          <cell r="L489" t="str">
            <v>NA</v>
          </cell>
          <cell r="M489" t="str">
            <v>Sunday</v>
          </cell>
          <cell r="N489" t="str">
            <v>Monday</v>
          </cell>
          <cell r="O489" t="str">
            <v>PIT Operator 24M</v>
          </cell>
          <cell r="P489" t="str">
            <v>Inbound</v>
          </cell>
          <cell r="Q489" t="str">
            <v>Direct</v>
          </cell>
          <cell r="R489" t="str">
            <v>Adecco</v>
          </cell>
          <cell r="S489" t="str">
            <v>nnahla</v>
          </cell>
          <cell r="T489" t="str">
            <v>Nahla,Fathimathul</v>
          </cell>
          <cell r="U489" t="str">
            <v>Non-Critical</v>
          </cell>
          <cell r="W489">
            <v>45524</v>
          </cell>
          <cell r="X489" t="str">
            <v>Inbound Stow</v>
          </cell>
          <cell r="Y489" t="str">
            <v>July</v>
          </cell>
          <cell r="Z489" t="str">
            <v>9 Hours</v>
          </cell>
          <cell r="AA489" t="str">
            <v>Male</v>
          </cell>
          <cell r="AB489" t="str">
            <v>XL</v>
          </cell>
          <cell r="AC489">
            <v>99</v>
          </cell>
          <cell r="AD489">
            <v>46254</v>
          </cell>
          <cell r="AE489" t="str">
            <v>Big Mart Mussafah 38</v>
          </cell>
          <cell r="AF489">
            <v>562840121</v>
          </cell>
          <cell r="AG489" t="str">
            <v>munishchauhan07@gmail.com</v>
          </cell>
          <cell r="AH489" t="str">
            <v>India</v>
          </cell>
          <cell r="AI489" t="str">
            <v>Non-Muslim</v>
          </cell>
        </row>
        <row r="490">
          <cell r="C490">
            <v>205495599</v>
          </cell>
          <cell r="D490" t="str">
            <v>muriipau</v>
          </cell>
          <cell r="E490" t="str">
            <v>Muriithi Pauline</v>
          </cell>
          <cell r="F490" t="str">
            <v>Temporary</v>
          </cell>
          <cell r="G490" t="str">
            <v>UAE</v>
          </cell>
          <cell r="H490" t="str">
            <v>AUH1</v>
          </cell>
          <cell r="I490" t="str">
            <v>FC</v>
          </cell>
          <cell r="J490">
            <v>1299</v>
          </cell>
          <cell r="K490" t="str">
            <v>Day Shift</v>
          </cell>
          <cell r="L490" t="str">
            <v>NA</v>
          </cell>
          <cell r="M490" t="str">
            <v>Sunday</v>
          </cell>
          <cell r="N490" t="str">
            <v>Monday</v>
          </cell>
          <cell r="O490" t="str">
            <v>Warehouse Associate 8W</v>
          </cell>
          <cell r="P490" t="str">
            <v>Inbound</v>
          </cell>
          <cell r="Q490" t="str">
            <v>Direct</v>
          </cell>
          <cell r="R490" t="str">
            <v>EFS</v>
          </cell>
          <cell r="S490" t="str">
            <v>nnahla</v>
          </cell>
          <cell r="T490" t="str">
            <v>Nahla,Fathimathul</v>
          </cell>
          <cell r="U490" t="str">
            <v>Critical</v>
          </cell>
          <cell r="W490">
            <v>45831</v>
          </cell>
          <cell r="X490" t="str">
            <v>Receive Dock</v>
          </cell>
          <cell r="Y490" t="str">
            <v>July</v>
          </cell>
          <cell r="Z490" t="str">
            <v>9 Hours</v>
          </cell>
          <cell r="AA490" t="str">
            <v>Female</v>
          </cell>
          <cell r="AB490" t="str">
            <v>XL</v>
          </cell>
          <cell r="AC490">
            <v>99</v>
          </cell>
          <cell r="AD490">
            <v>45887</v>
          </cell>
          <cell r="AH490" t="str">
            <v>Kenya</v>
          </cell>
          <cell r="AI490" t="str">
            <v>Non-Muslim</v>
          </cell>
        </row>
        <row r="491">
          <cell r="C491">
            <v>203737250</v>
          </cell>
          <cell r="D491" t="str">
            <v>murssesa</v>
          </cell>
          <cell r="E491" t="str">
            <v>MURSHID SSESANGA</v>
          </cell>
          <cell r="F491" t="str">
            <v>Temporary</v>
          </cell>
          <cell r="G491" t="str">
            <v>UAE</v>
          </cell>
          <cell r="H491" t="str">
            <v>AUH1</v>
          </cell>
          <cell r="I491" t="str">
            <v>FC</v>
          </cell>
          <cell r="J491">
            <v>1299</v>
          </cell>
          <cell r="K491" t="str">
            <v>Night Shift</v>
          </cell>
          <cell r="L491" t="str">
            <v>NA</v>
          </cell>
          <cell r="M491" t="str">
            <v>Tuesday</v>
          </cell>
          <cell r="N491" t="str">
            <v>Wednesday</v>
          </cell>
          <cell r="O491" t="str">
            <v>Warehouse Associate 24M</v>
          </cell>
          <cell r="P491" t="str">
            <v>Inbound</v>
          </cell>
          <cell r="Q491" t="str">
            <v>Direct</v>
          </cell>
          <cell r="R491" t="str">
            <v>Dulsco</v>
          </cell>
          <cell r="S491" t="str">
            <v>vkkatyal</v>
          </cell>
          <cell r="T491" t="str">
            <v>Katyal,Varun</v>
          </cell>
          <cell r="U491" t="str">
            <v>Non-Critical</v>
          </cell>
          <cell r="W491">
            <v>45502</v>
          </cell>
          <cell r="X491" t="str">
            <v>Inbound Stow</v>
          </cell>
          <cell r="Y491" t="str">
            <v>December</v>
          </cell>
          <cell r="Z491" t="str">
            <v>9 Hours</v>
          </cell>
          <cell r="AA491" t="str">
            <v>Male</v>
          </cell>
          <cell r="AB491" t="str">
            <v>XL</v>
          </cell>
          <cell r="AC491">
            <v>99</v>
          </cell>
          <cell r="AD491">
            <v>45558</v>
          </cell>
          <cell r="AE491" t="str">
            <v>Dulsco ICAD-1 Bus Stop</v>
          </cell>
          <cell r="AF491" t="str">
            <v>562923285</v>
          </cell>
          <cell r="AG491" t="str">
            <v>Ssesangamurshid0@gmail.com</v>
          </cell>
          <cell r="AH491" t="str">
            <v>Uganda</v>
          </cell>
          <cell r="AI491" t="str">
            <v>Muslim</v>
          </cell>
        </row>
        <row r="492">
          <cell r="C492">
            <v>204967146</v>
          </cell>
          <cell r="D492" t="str">
            <v>issakmuz</v>
          </cell>
          <cell r="E492" t="str">
            <v>MUSTAPHA SABIT ISSAKA</v>
          </cell>
          <cell r="F492" t="str">
            <v>Temporary</v>
          </cell>
          <cell r="G492" t="str">
            <v>UAE</v>
          </cell>
          <cell r="H492" t="str">
            <v>AUH1</v>
          </cell>
          <cell r="I492" t="str">
            <v>FC</v>
          </cell>
          <cell r="J492">
            <v>1299</v>
          </cell>
          <cell r="K492" t="str">
            <v>Night Shift</v>
          </cell>
          <cell r="L492" t="str">
            <v>NA</v>
          </cell>
          <cell r="M492" t="str">
            <v>Friday</v>
          </cell>
          <cell r="N492" t="str">
            <v>Saturday</v>
          </cell>
          <cell r="O492" t="str">
            <v>Warehouse Associate 8W</v>
          </cell>
          <cell r="P492" t="str">
            <v>Inbound</v>
          </cell>
          <cell r="Q492" t="str">
            <v>Direct</v>
          </cell>
          <cell r="R492" t="str">
            <v>Dulsco</v>
          </cell>
          <cell r="S492" t="str">
            <v>vkkatyal</v>
          </cell>
          <cell r="T492" t="str">
            <v>Katyal,Varun</v>
          </cell>
          <cell r="U492" t="str">
            <v>Non-Critical</v>
          </cell>
          <cell r="W492">
            <v>45826</v>
          </cell>
          <cell r="X492" t="str">
            <v>Inbound Stow</v>
          </cell>
          <cell r="Y492" t="str">
            <v>November</v>
          </cell>
          <cell r="Z492" t="str">
            <v>9 Hours</v>
          </cell>
          <cell r="AA492" t="str">
            <v>Male</v>
          </cell>
          <cell r="AB492" t="str">
            <v>XL</v>
          </cell>
          <cell r="AC492">
            <v>99</v>
          </cell>
          <cell r="AD492">
            <v>45882</v>
          </cell>
          <cell r="AE492" t="str">
            <v>Dulsco ICAD-1 Bus Stop</v>
          </cell>
          <cell r="AH492" t="str">
            <v>Ghana</v>
          </cell>
          <cell r="AI492" t="str">
            <v>Muslim</v>
          </cell>
        </row>
        <row r="493">
          <cell r="C493">
            <v>206791444</v>
          </cell>
          <cell r="D493" t="str">
            <v>muwofaha</v>
          </cell>
          <cell r="E493" t="str">
            <v>MUWONGE,FAHAD</v>
          </cell>
          <cell r="F493" t="str">
            <v>Temporary</v>
          </cell>
          <cell r="G493" t="str">
            <v>UAE</v>
          </cell>
          <cell r="H493" t="str">
            <v>AUH1</v>
          </cell>
          <cell r="I493" t="str">
            <v>FC</v>
          </cell>
          <cell r="J493">
            <v>1299</v>
          </cell>
          <cell r="K493" t="str">
            <v>Day Shift</v>
          </cell>
          <cell r="L493" t="str">
            <v>NA</v>
          </cell>
          <cell r="M493" t="str">
            <v>Tuesday</v>
          </cell>
          <cell r="N493" t="str">
            <v>Wednesday</v>
          </cell>
          <cell r="O493" t="str">
            <v>Warehouse Associate 8W</v>
          </cell>
          <cell r="P493" t="str">
            <v>Inbound</v>
          </cell>
          <cell r="Q493" t="str">
            <v>Direct</v>
          </cell>
          <cell r="R493" t="str">
            <v>Dulsco</v>
          </cell>
          <cell r="S493" t="str">
            <v>pparsin</v>
          </cell>
          <cell r="T493" t="str">
            <v>Singh,Pardeep</v>
          </cell>
          <cell r="W493">
            <v>45999</v>
          </cell>
          <cell r="X493" t="str">
            <v>Inbound Stow</v>
          </cell>
          <cell r="Y493" t="str">
            <v>February</v>
          </cell>
          <cell r="Z493" t="str">
            <v>9 Hours</v>
          </cell>
          <cell r="AA493" t="str">
            <v>Male</v>
          </cell>
          <cell r="AB493" t="str">
            <v>NA</v>
          </cell>
          <cell r="AC493">
            <v>99</v>
          </cell>
          <cell r="AH493" t="str">
            <v>Uganda</v>
          </cell>
          <cell r="AI493" t="str">
            <v>Muslim</v>
          </cell>
        </row>
        <row r="494">
          <cell r="C494">
            <v>206953813</v>
          </cell>
          <cell r="D494" t="str">
            <v>rpnahabw</v>
          </cell>
          <cell r="E494" t="str">
            <v>NAHABWE RODGERS</v>
          </cell>
          <cell r="F494" t="str">
            <v>Temporary</v>
          </cell>
          <cell r="G494" t="str">
            <v>UAE</v>
          </cell>
          <cell r="H494" t="str">
            <v>AUH1</v>
          </cell>
          <cell r="I494" t="str">
            <v>FC</v>
          </cell>
          <cell r="J494">
            <v>1299</v>
          </cell>
          <cell r="K494" t="str">
            <v>Night Shift</v>
          </cell>
          <cell r="L494" t="str">
            <v>NA</v>
          </cell>
          <cell r="M494" t="str">
            <v>Tuesday</v>
          </cell>
          <cell r="N494" t="str">
            <v>Wednesday</v>
          </cell>
          <cell r="O494" t="str">
            <v>Warehouse Associate 24M</v>
          </cell>
          <cell r="P494" t="str">
            <v>Inbound</v>
          </cell>
          <cell r="Q494" t="str">
            <v>Direct</v>
          </cell>
          <cell r="R494" t="str">
            <v>Dulsco</v>
          </cell>
          <cell r="S494" t="str">
            <v>pparsin</v>
          </cell>
          <cell r="T494" t="str">
            <v>Singh,Pardeep</v>
          </cell>
          <cell r="U494" t="str">
            <v>Non-Critical</v>
          </cell>
          <cell r="W494">
            <v>46051</v>
          </cell>
          <cell r="X494" t="str">
            <v>Inbound Stow</v>
          </cell>
          <cell r="Y494" t="str">
            <v>July</v>
          </cell>
          <cell r="Z494" t="str">
            <v>9 Hours</v>
          </cell>
          <cell r="AA494" t="str">
            <v>Male</v>
          </cell>
          <cell r="AC494">
            <v>99</v>
          </cell>
          <cell r="AD494">
            <v>46780</v>
          </cell>
          <cell r="AE494" t="str">
            <v>Dulsco Al Razeen Camp Abu Dubai</v>
          </cell>
          <cell r="AF494">
            <v>564874487</v>
          </cell>
          <cell r="AG494" t="str">
            <v>nahabwerodgers@gmail.com</v>
          </cell>
          <cell r="AH494" t="str">
            <v>UGANDA</v>
          </cell>
          <cell r="AI494" t="e">
            <v>#N/A</v>
          </cell>
        </row>
        <row r="495">
          <cell r="C495">
            <v>206873780</v>
          </cell>
          <cell r="D495" t="str">
            <v>sharrifn</v>
          </cell>
          <cell r="E495" t="str">
            <v>NAJJIBU SHARRIFU</v>
          </cell>
          <cell r="F495" t="str">
            <v>Temporary</v>
          </cell>
          <cell r="G495" t="str">
            <v>UAE</v>
          </cell>
          <cell r="H495" t="str">
            <v>AUH1</v>
          </cell>
          <cell r="I495" t="str">
            <v>FC</v>
          </cell>
          <cell r="J495">
            <v>1299</v>
          </cell>
          <cell r="K495" t="str">
            <v>Night Shift</v>
          </cell>
          <cell r="L495" t="str">
            <v>NA</v>
          </cell>
          <cell r="M495" t="str">
            <v>Tuesday</v>
          </cell>
          <cell r="N495" t="str">
            <v>Wednesday</v>
          </cell>
          <cell r="O495" t="str">
            <v>Warehouse Associate 8W</v>
          </cell>
          <cell r="P495" t="str">
            <v>Inbound</v>
          </cell>
          <cell r="Q495" t="str">
            <v>Direct</v>
          </cell>
          <cell r="R495" t="str">
            <v>Dulsco</v>
          </cell>
          <cell r="S495" t="str">
            <v>vkkatyal</v>
          </cell>
          <cell r="T495" t="str">
            <v>Katyal,Varun</v>
          </cell>
          <cell r="U495" t="str">
            <v>Non-Critical</v>
          </cell>
          <cell r="W495">
            <v>46020</v>
          </cell>
          <cell r="X495" t="str">
            <v>Inbound Stow</v>
          </cell>
          <cell r="Y495" t="str">
            <v>June</v>
          </cell>
          <cell r="Z495" t="str">
            <v xml:space="preserve">9 Hours </v>
          </cell>
          <cell r="AA495" t="str">
            <v>Male</v>
          </cell>
          <cell r="AC495">
            <v>99</v>
          </cell>
          <cell r="AE495" t="str">
            <v>Dulsco Al Razeen Camp Abu Dubai</v>
          </cell>
          <cell r="AF495">
            <v>505615274</v>
          </cell>
          <cell r="AG495" t="str">
            <v>sharifnajib16@gmail.com</v>
          </cell>
          <cell r="AH495" t="str">
            <v>UGANDA</v>
          </cell>
          <cell r="AI495" t="str">
            <v>Muslim</v>
          </cell>
        </row>
        <row r="496">
          <cell r="C496">
            <v>203800374</v>
          </cell>
          <cell r="D496" t="str">
            <v>znambusa</v>
          </cell>
          <cell r="E496" t="str">
            <v>NATHAN BAGHENDA MBUSA</v>
          </cell>
          <cell r="F496" t="str">
            <v>Temporary</v>
          </cell>
          <cell r="G496" t="str">
            <v>UAE</v>
          </cell>
          <cell r="H496" t="str">
            <v>AUH1</v>
          </cell>
          <cell r="I496" t="str">
            <v>FC</v>
          </cell>
          <cell r="J496">
            <v>1299</v>
          </cell>
          <cell r="K496" t="str">
            <v>Night Shift</v>
          </cell>
          <cell r="L496" t="str">
            <v>NA</v>
          </cell>
          <cell r="M496" t="str">
            <v>Friday</v>
          </cell>
          <cell r="N496" t="str">
            <v>Saturday</v>
          </cell>
          <cell r="O496" t="str">
            <v>Warehouse Associate 8W</v>
          </cell>
          <cell r="P496" t="str">
            <v>Inbound</v>
          </cell>
          <cell r="Q496" t="str">
            <v>Direct</v>
          </cell>
          <cell r="R496" t="str">
            <v>Dulsco</v>
          </cell>
          <cell r="S496" t="str">
            <v>vkkatyal</v>
          </cell>
          <cell r="T496" t="str">
            <v>Katyal,Varun</v>
          </cell>
          <cell r="U496" t="str">
            <v>Non-Critical</v>
          </cell>
          <cell r="W496">
            <v>45516</v>
          </cell>
          <cell r="X496" t="str">
            <v>Inbound Stow</v>
          </cell>
          <cell r="Y496" t="str">
            <v>June</v>
          </cell>
          <cell r="Z496" t="str">
            <v>9 Hours</v>
          </cell>
          <cell r="AA496" t="str">
            <v>Male</v>
          </cell>
          <cell r="AB496" t="str">
            <v>M</v>
          </cell>
          <cell r="AC496">
            <v>99</v>
          </cell>
          <cell r="AD496">
            <v>45572</v>
          </cell>
          <cell r="AE496" t="str">
            <v>Dulsco ICAD-1 Bus Stop</v>
          </cell>
          <cell r="AF496">
            <v>554645109</v>
          </cell>
          <cell r="AG496" t="str">
            <v>baghendanathan9@gmail.com</v>
          </cell>
          <cell r="AH496" t="str">
            <v>Uganda</v>
          </cell>
          <cell r="AI496" t="str">
            <v>Non-Muslim</v>
          </cell>
        </row>
        <row r="497">
          <cell r="C497">
            <v>204883245</v>
          </cell>
          <cell r="D497" t="str">
            <v>wgracech</v>
          </cell>
          <cell r="E497" t="str">
            <v>Nhau,Grace Chido</v>
          </cell>
          <cell r="F497" t="str">
            <v>Temporary</v>
          </cell>
          <cell r="G497" t="str">
            <v>UAE</v>
          </cell>
          <cell r="H497" t="str">
            <v>AUH1</v>
          </cell>
          <cell r="I497" t="str">
            <v>FC</v>
          </cell>
          <cell r="J497">
            <v>1299</v>
          </cell>
          <cell r="K497" t="str">
            <v>Day Shift</v>
          </cell>
          <cell r="L497" t="str">
            <v>NA</v>
          </cell>
          <cell r="M497" t="str">
            <v>Tuesday</v>
          </cell>
          <cell r="N497" t="str">
            <v>Wednesday</v>
          </cell>
          <cell r="O497" t="str">
            <v>Warehouse Associate 24M</v>
          </cell>
          <cell r="P497" t="str">
            <v>Inbound</v>
          </cell>
          <cell r="Q497" t="str">
            <v>Direct</v>
          </cell>
          <cell r="R497" t="str">
            <v>Quesscorp</v>
          </cell>
          <cell r="S497" t="str">
            <v>nnahla</v>
          </cell>
          <cell r="T497" t="str">
            <v>Nahla,Fathimathul</v>
          </cell>
          <cell r="U497" t="str">
            <v>Non-Critical</v>
          </cell>
          <cell r="W497">
            <v>45691</v>
          </cell>
          <cell r="X497" t="str">
            <v>Vendor Receive</v>
          </cell>
          <cell r="Y497" t="str">
            <v>May</v>
          </cell>
          <cell r="Z497" t="str">
            <v>9 Hours</v>
          </cell>
          <cell r="AA497" t="str">
            <v>Female</v>
          </cell>
          <cell r="AB497" t="str">
            <v>M</v>
          </cell>
          <cell r="AC497">
            <v>99</v>
          </cell>
          <cell r="AD497">
            <v>45747</v>
          </cell>
          <cell r="AE497" t="str">
            <v>AlSalamaHospital(TouristClubArea)</v>
          </cell>
          <cell r="AF497" t="str">
            <v>055 3705957</v>
          </cell>
          <cell r="AG497" t="str">
            <v>gracechidon@gmail.com</v>
          </cell>
          <cell r="AH497" t="str">
            <v>Zimbabwe</v>
          </cell>
          <cell r="AI497" t="str">
            <v>Non-Muslim</v>
          </cell>
        </row>
        <row r="498">
          <cell r="C498">
            <v>205506476</v>
          </cell>
          <cell r="D498" t="str">
            <v>ukimtani</v>
          </cell>
          <cell r="E498" t="str">
            <v>NICHOLAS KIRWA KIMTAI</v>
          </cell>
          <cell r="F498" t="str">
            <v>Temporary</v>
          </cell>
          <cell r="G498" t="str">
            <v>UAE</v>
          </cell>
          <cell r="H498" t="str">
            <v>AUH1</v>
          </cell>
          <cell r="I498" t="str">
            <v>FC</v>
          </cell>
          <cell r="J498">
            <v>1299</v>
          </cell>
          <cell r="K498" t="str">
            <v>Day Shift</v>
          </cell>
          <cell r="L498" t="str">
            <v>NA</v>
          </cell>
          <cell r="M498" t="str">
            <v>Tuesday</v>
          </cell>
          <cell r="N498" t="str">
            <v>Wednesday</v>
          </cell>
          <cell r="O498" t="str">
            <v>Warehouse Associate 8W</v>
          </cell>
          <cell r="P498" t="str">
            <v>Inbound</v>
          </cell>
          <cell r="Q498" t="str">
            <v>Direct</v>
          </cell>
          <cell r="R498" t="str">
            <v>EFS</v>
          </cell>
          <cell r="S498" t="str">
            <v>vkkatyal</v>
          </cell>
          <cell r="T498" t="str">
            <v>Katyal,Varun</v>
          </cell>
          <cell r="U498" t="str">
            <v>Non-Critical</v>
          </cell>
          <cell r="W498">
            <v>45831</v>
          </cell>
          <cell r="X498" t="str">
            <v>Inbound Stow</v>
          </cell>
          <cell r="Y498" t="str">
            <v>March</v>
          </cell>
          <cell r="Z498" t="str">
            <v>9 Hours</v>
          </cell>
          <cell r="AA498" t="str">
            <v>Male</v>
          </cell>
          <cell r="AB498" t="str">
            <v>L</v>
          </cell>
          <cell r="AC498">
            <v>99</v>
          </cell>
          <cell r="AD498">
            <v>45887</v>
          </cell>
          <cell r="AH498" t="str">
            <v>Kenya</v>
          </cell>
          <cell r="AI498" t="str">
            <v>Non-Muslim</v>
          </cell>
        </row>
        <row r="499">
          <cell r="C499">
            <v>204405779</v>
          </cell>
          <cell r="D499" t="str">
            <v>nichwtak</v>
          </cell>
          <cell r="E499" t="str">
            <v>Nicholas Takyi</v>
          </cell>
          <cell r="F499" t="str">
            <v>Temporary</v>
          </cell>
          <cell r="G499" t="str">
            <v>UAE</v>
          </cell>
          <cell r="H499" t="str">
            <v>AUH1</v>
          </cell>
          <cell r="I499" t="str">
            <v>FC</v>
          </cell>
          <cell r="J499">
            <v>1299</v>
          </cell>
          <cell r="K499" t="str">
            <v>Day Shift</v>
          </cell>
          <cell r="L499" t="str">
            <v>NA</v>
          </cell>
          <cell r="M499" t="str">
            <v>Friday</v>
          </cell>
          <cell r="N499" t="str">
            <v>Saturday</v>
          </cell>
          <cell r="O499" t="str">
            <v>Warehouse Associate 24M</v>
          </cell>
          <cell r="P499" t="str">
            <v>Inbound</v>
          </cell>
          <cell r="Q499" t="str">
            <v>Direct</v>
          </cell>
          <cell r="R499" t="str">
            <v>Quesscorp</v>
          </cell>
          <cell r="S499" t="str">
            <v>nnahla</v>
          </cell>
          <cell r="T499" t="str">
            <v>Nahla,Fathimathul</v>
          </cell>
          <cell r="U499" t="str">
            <v>Critical</v>
          </cell>
          <cell r="W499">
            <v>45596</v>
          </cell>
          <cell r="X499" t="str">
            <v>Receive Dock</v>
          </cell>
          <cell r="Y499" t="str">
            <v>November</v>
          </cell>
          <cell r="Z499" t="str">
            <v>9 Hours</v>
          </cell>
          <cell r="AA499" t="str">
            <v>Male</v>
          </cell>
          <cell r="AB499" t="str">
            <v>M</v>
          </cell>
          <cell r="AC499">
            <v>99</v>
          </cell>
          <cell r="AD499">
            <v>46326</v>
          </cell>
          <cell r="AE499" t="str">
            <v>AlSalamaHospital(TouristClubArea)</v>
          </cell>
          <cell r="AF499">
            <v>562383246</v>
          </cell>
          <cell r="AG499" t="str">
            <v>kobytiny@gmail.com</v>
          </cell>
          <cell r="AH499" t="str">
            <v>Ghana</v>
          </cell>
          <cell r="AI499" t="str">
            <v>Non-Muslim</v>
          </cell>
        </row>
        <row r="500">
          <cell r="C500">
            <v>205495595</v>
          </cell>
          <cell r="D500" t="str">
            <v>nyabuniv</v>
          </cell>
          <cell r="E500" t="str">
            <v>Nivah Moraa Nyabuto</v>
          </cell>
          <cell r="F500" t="str">
            <v>Temporary</v>
          </cell>
          <cell r="G500" t="str">
            <v>UAE</v>
          </cell>
          <cell r="H500" t="str">
            <v>AUH1</v>
          </cell>
          <cell r="I500" t="str">
            <v>FC</v>
          </cell>
          <cell r="J500">
            <v>1299</v>
          </cell>
          <cell r="K500" t="str">
            <v>Day Shift</v>
          </cell>
          <cell r="L500" t="str">
            <v>NA</v>
          </cell>
          <cell r="M500" t="str">
            <v>Tuesday</v>
          </cell>
          <cell r="N500" t="str">
            <v>Wednesday</v>
          </cell>
          <cell r="O500" t="str">
            <v>Warehouse Associate 8W</v>
          </cell>
          <cell r="P500" t="str">
            <v>Inbound</v>
          </cell>
          <cell r="Q500" t="str">
            <v>Direct</v>
          </cell>
          <cell r="R500" t="str">
            <v>EFS</v>
          </cell>
          <cell r="S500" t="str">
            <v>vkkatyal</v>
          </cell>
          <cell r="T500" t="str">
            <v>Katyal,Varun</v>
          </cell>
          <cell r="U500" t="str">
            <v>Non-Critical</v>
          </cell>
          <cell r="W500">
            <v>45831</v>
          </cell>
          <cell r="X500" t="str">
            <v>Inbound Stow</v>
          </cell>
          <cell r="Y500" t="str">
            <v>March</v>
          </cell>
          <cell r="Z500" t="str">
            <v>9 Hours</v>
          </cell>
          <cell r="AA500" t="str">
            <v>Female</v>
          </cell>
          <cell r="AB500" t="str">
            <v>NA</v>
          </cell>
          <cell r="AC500">
            <v>99</v>
          </cell>
          <cell r="AD500">
            <v>45887</v>
          </cell>
          <cell r="AH500" t="str">
            <v>Kenya</v>
          </cell>
          <cell r="AI500" t="str">
            <v>Non-Muslim</v>
          </cell>
        </row>
        <row r="501">
          <cell r="C501">
            <v>203850937</v>
          </cell>
          <cell r="D501" t="str">
            <v>yenorber</v>
          </cell>
          <cell r="E501" t="str">
            <v>Norbert Yeboah</v>
          </cell>
          <cell r="F501" t="str">
            <v>Temporary</v>
          </cell>
          <cell r="G501" t="str">
            <v>UAE</v>
          </cell>
          <cell r="H501" t="str">
            <v>AUH1</v>
          </cell>
          <cell r="I501" t="str">
            <v>FC</v>
          </cell>
          <cell r="J501">
            <v>1299</v>
          </cell>
          <cell r="K501" t="str">
            <v>Night Shift</v>
          </cell>
          <cell r="L501" t="str">
            <v>NA</v>
          </cell>
          <cell r="M501" t="str">
            <v>Sunday</v>
          </cell>
          <cell r="N501" t="str">
            <v>Monday</v>
          </cell>
          <cell r="O501" t="str">
            <v>Warehouse Associate 12M</v>
          </cell>
          <cell r="P501" t="str">
            <v>Inbound</v>
          </cell>
          <cell r="Q501" t="str">
            <v>Direct</v>
          </cell>
          <cell r="R501" t="str">
            <v>Fastlink</v>
          </cell>
          <cell r="S501" t="str">
            <v>nnahla</v>
          </cell>
          <cell r="T501" t="str">
            <v>Nahla,Fathimathul</v>
          </cell>
          <cell r="U501" t="str">
            <v>Non-Critical</v>
          </cell>
          <cell r="W501">
            <v>45524</v>
          </cell>
          <cell r="X501" t="str">
            <v>Vendor Receive</v>
          </cell>
          <cell r="Y501" t="str">
            <v>March</v>
          </cell>
          <cell r="Z501" t="str">
            <v>9 Hours</v>
          </cell>
          <cell r="AA501" t="str">
            <v>Male</v>
          </cell>
          <cell r="AB501" t="str">
            <v>XL</v>
          </cell>
          <cell r="AC501">
            <v>99</v>
          </cell>
          <cell r="AD501">
            <v>45889</v>
          </cell>
          <cell r="AE501" t="str">
            <v>ShinningTower(Khalidiyah)</v>
          </cell>
          <cell r="AF501">
            <v>551497836</v>
          </cell>
          <cell r="AG501" t="str">
            <v>yebert3434@gmail.com</v>
          </cell>
          <cell r="AH501" t="str">
            <v>Ghana</v>
          </cell>
          <cell r="AI501" t="str">
            <v>Non-Muslim</v>
          </cell>
        </row>
        <row r="502">
          <cell r="C502">
            <v>203736774</v>
          </cell>
          <cell r="D502" t="str">
            <v>nyanahte</v>
          </cell>
          <cell r="E502" t="str">
            <v>Nyan Lin Htet</v>
          </cell>
          <cell r="F502" t="str">
            <v>Temporary</v>
          </cell>
          <cell r="G502" t="str">
            <v>UAE</v>
          </cell>
          <cell r="H502" t="str">
            <v>AUH1</v>
          </cell>
          <cell r="I502" t="str">
            <v>FC</v>
          </cell>
          <cell r="J502">
            <v>1299</v>
          </cell>
          <cell r="K502" t="str">
            <v>Day Shift</v>
          </cell>
          <cell r="L502" t="str">
            <v>NA</v>
          </cell>
          <cell r="M502" t="str">
            <v>Sunday</v>
          </cell>
          <cell r="N502" t="str">
            <v>Monday</v>
          </cell>
          <cell r="O502" t="str">
            <v>Warehouse Associate 24M</v>
          </cell>
          <cell r="P502" t="str">
            <v>Inbound</v>
          </cell>
          <cell r="Q502" t="str">
            <v>Direct</v>
          </cell>
          <cell r="R502" t="str">
            <v>Adecco</v>
          </cell>
          <cell r="S502" t="str">
            <v>vkkatyal</v>
          </cell>
          <cell r="T502" t="str">
            <v>Katyal,Varun</v>
          </cell>
          <cell r="U502" t="str">
            <v>Non-Critical</v>
          </cell>
          <cell r="W502">
            <v>45502</v>
          </cell>
          <cell r="X502" t="str">
            <v>Inbound Stow</v>
          </cell>
          <cell r="Y502" t="str">
            <v>April</v>
          </cell>
          <cell r="Z502" t="str">
            <v>9 Hours</v>
          </cell>
          <cell r="AA502" t="str">
            <v>Male</v>
          </cell>
          <cell r="AB502" t="str">
            <v>NA</v>
          </cell>
          <cell r="AC502">
            <v>99</v>
          </cell>
          <cell r="AD502">
            <v>46232</v>
          </cell>
          <cell r="AE502" t="str">
            <v>BANYAS (Souq Sarab)</v>
          </cell>
          <cell r="AF502">
            <v>561711372</v>
          </cell>
          <cell r="AG502" t="str">
            <v>htetnyanlin838@gmail.com</v>
          </cell>
          <cell r="AH502" t="str">
            <v>Myanmar</v>
          </cell>
          <cell r="AI502" t="str">
            <v>Non-Muslim</v>
          </cell>
        </row>
        <row r="503">
          <cell r="C503">
            <v>204869089</v>
          </cell>
          <cell r="D503" t="str">
            <v>nyikadzp</v>
          </cell>
          <cell r="E503" t="str">
            <v>Nyikadzino,Patson</v>
          </cell>
          <cell r="F503" t="str">
            <v>Temporary</v>
          </cell>
          <cell r="G503" t="str">
            <v>UAE</v>
          </cell>
          <cell r="H503" t="str">
            <v>AUH1</v>
          </cell>
          <cell r="I503" t="str">
            <v>FC</v>
          </cell>
          <cell r="J503">
            <v>1299</v>
          </cell>
          <cell r="K503" t="str">
            <v>Day Shift</v>
          </cell>
          <cell r="L503" t="str">
            <v>NA</v>
          </cell>
          <cell r="M503" t="str">
            <v>Wednesday</v>
          </cell>
          <cell r="N503" t="str">
            <v>Thursday</v>
          </cell>
          <cell r="O503" t="str">
            <v>Warehouse Associate 24M</v>
          </cell>
          <cell r="P503" t="str">
            <v>Inbound</v>
          </cell>
          <cell r="Q503" t="str">
            <v>Direct</v>
          </cell>
          <cell r="R503" t="str">
            <v>Quesscorp</v>
          </cell>
          <cell r="S503" t="str">
            <v>vkkatyal</v>
          </cell>
          <cell r="T503" t="str">
            <v>Katyal,Varun</v>
          </cell>
          <cell r="U503" t="str">
            <v>Non-Critical</v>
          </cell>
          <cell r="W503">
            <v>45691</v>
          </cell>
          <cell r="X503" t="str">
            <v>Inbound Stow</v>
          </cell>
          <cell r="Y503" t="str">
            <v>April</v>
          </cell>
          <cell r="Z503" t="str">
            <v>9 Hours</v>
          </cell>
          <cell r="AA503" t="str">
            <v>Male</v>
          </cell>
          <cell r="AB503" t="str">
            <v>M</v>
          </cell>
          <cell r="AC503">
            <v>99</v>
          </cell>
          <cell r="AD503">
            <v>45747</v>
          </cell>
          <cell r="AE503" t="str">
            <v>AlSalamaHospital(TouristClubArea)</v>
          </cell>
          <cell r="AF503" t="str">
            <v>056 2280865</v>
          </cell>
          <cell r="AG503" t="str">
            <v>nyikadzinopatson@gmail.com</v>
          </cell>
          <cell r="AH503" t="str">
            <v>Zimbabwe</v>
          </cell>
          <cell r="AI503" t="str">
            <v>Non-Muslim</v>
          </cell>
        </row>
        <row r="504">
          <cell r="C504">
            <v>206873793</v>
          </cell>
          <cell r="D504" t="str">
            <v>freokelc</v>
          </cell>
          <cell r="E504" t="str">
            <v>OKELLO FRED</v>
          </cell>
          <cell r="F504" t="str">
            <v>Temporary</v>
          </cell>
          <cell r="G504" t="str">
            <v>UAE</v>
          </cell>
          <cell r="H504" t="str">
            <v>AUH1</v>
          </cell>
          <cell r="I504" t="str">
            <v>FC</v>
          </cell>
          <cell r="J504">
            <v>1299</v>
          </cell>
          <cell r="K504" t="str">
            <v>Day Shift</v>
          </cell>
          <cell r="L504" t="str">
            <v>NA</v>
          </cell>
          <cell r="M504" t="str">
            <v>Tuesday</v>
          </cell>
          <cell r="N504" t="str">
            <v>Wednesday</v>
          </cell>
          <cell r="O504" t="str">
            <v>Warehouse Associate 8W</v>
          </cell>
          <cell r="P504" t="str">
            <v>Inbound</v>
          </cell>
          <cell r="Q504" t="str">
            <v>Direct</v>
          </cell>
          <cell r="R504" t="str">
            <v>Dulsco</v>
          </cell>
          <cell r="S504" t="str">
            <v>vkkatyal</v>
          </cell>
          <cell r="T504" t="str">
            <v>Katyal,Varun</v>
          </cell>
          <cell r="U504" t="str">
            <v>Non-Critical</v>
          </cell>
          <cell r="W504">
            <v>46020</v>
          </cell>
          <cell r="X504" t="str">
            <v>Inbound Stow</v>
          </cell>
          <cell r="Y504" t="str">
            <v>December</v>
          </cell>
          <cell r="Z504" t="str">
            <v xml:space="preserve">9 Hours </v>
          </cell>
          <cell r="AA504" t="str">
            <v>Male</v>
          </cell>
          <cell r="AC504">
            <v>99</v>
          </cell>
          <cell r="AE504" t="str">
            <v>Dulsco Al Razeen Camp Abu Dubai</v>
          </cell>
          <cell r="AF504">
            <v>504169376</v>
          </cell>
          <cell r="AG504" t="str">
            <v>yonixdon3@gmail.com</v>
          </cell>
          <cell r="AH504" t="str">
            <v>UGANDA</v>
          </cell>
          <cell r="AI504" t="str">
            <v>Non-Muslim</v>
          </cell>
        </row>
        <row r="505">
          <cell r="C505">
            <v>204883081</v>
          </cell>
          <cell r="D505" t="str">
            <v>alberokr</v>
          </cell>
          <cell r="E505" t="str">
            <v>Okrah,Alberta Yuwaah</v>
          </cell>
          <cell r="F505" t="str">
            <v>Temporary</v>
          </cell>
          <cell r="G505" t="str">
            <v>UAE</v>
          </cell>
          <cell r="H505" t="str">
            <v>AUH1</v>
          </cell>
          <cell r="I505" t="str">
            <v>FC</v>
          </cell>
          <cell r="J505">
            <v>1299</v>
          </cell>
          <cell r="K505" t="str">
            <v>Day Shift</v>
          </cell>
          <cell r="L505" t="str">
            <v>NA</v>
          </cell>
          <cell r="M505" t="str">
            <v>Tuesday</v>
          </cell>
          <cell r="N505" t="str">
            <v>Wednesday</v>
          </cell>
          <cell r="O505" t="str">
            <v>Warehouse Associate 24M</v>
          </cell>
          <cell r="P505" t="str">
            <v>Inbound</v>
          </cell>
          <cell r="Q505" t="str">
            <v>Direct</v>
          </cell>
          <cell r="R505" t="str">
            <v>Quesscorp</v>
          </cell>
          <cell r="S505" t="str">
            <v>nnahla</v>
          </cell>
          <cell r="T505" t="str">
            <v>Nahla,Fathimathul</v>
          </cell>
          <cell r="U505" t="str">
            <v>Non-Critical</v>
          </cell>
          <cell r="W505">
            <v>45691</v>
          </cell>
          <cell r="X505" t="str">
            <v>Vendor Receive</v>
          </cell>
          <cell r="Y505" t="str">
            <v>July</v>
          </cell>
          <cell r="Z505" t="str">
            <v>9 Hours</v>
          </cell>
          <cell r="AA505" t="str">
            <v>Female</v>
          </cell>
          <cell r="AB505" t="str">
            <v>M</v>
          </cell>
          <cell r="AC505">
            <v>99</v>
          </cell>
          <cell r="AD505">
            <v>45747</v>
          </cell>
          <cell r="AE505" t="str">
            <v>Burjeel Hospital(Al Najda Str)</v>
          </cell>
          <cell r="AF505" t="str">
            <v>052 2264153</v>
          </cell>
          <cell r="AG505" t="str">
            <v>yuwaahokrahalberta@gmail.com</v>
          </cell>
          <cell r="AH505" t="str">
            <v>Ghana</v>
          </cell>
          <cell r="AI505" t="str">
            <v>Non-Muslim</v>
          </cell>
        </row>
        <row r="506">
          <cell r="C506">
            <v>102718052</v>
          </cell>
          <cell r="D506" t="str">
            <v>PRASADOP</v>
          </cell>
          <cell r="E506" t="str">
            <v>Omprakash Prasad</v>
          </cell>
          <cell r="F506" t="str">
            <v>Regular</v>
          </cell>
          <cell r="G506" t="str">
            <v>UAE</v>
          </cell>
          <cell r="H506" t="str">
            <v>AUH1</v>
          </cell>
          <cell r="I506" t="str">
            <v>FC</v>
          </cell>
          <cell r="J506">
            <v>1299</v>
          </cell>
          <cell r="K506" t="str">
            <v>Night Shift</v>
          </cell>
          <cell r="L506" t="str">
            <v>NA</v>
          </cell>
          <cell r="M506" t="str">
            <v>Friday</v>
          </cell>
          <cell r="N506" t="str">
            <v>Saturday</v>
          </cell>
          <cell r="O506" t="str">
            <v>FC Associate I</v>
          </cell>
          <cell r="P506" t="str">
            <v>Inbound</v>
          </cell>
          <cell r="Q506" t="str">
            <v>Direct</v>
          </cell>
          <cell r="R506" t="str">
            <v>Blue Badge</v>
          </cell>
          <cell r="S506" t="str">
            <v>nnahla</v>
          </cell>
          <cell r="T506" t="str">
            <v>Nahla,Fathimathul</v>
          </cell>
          <cell r="U506" t="str">
            <v>Critical</v>
          </cell>
          <cell r="W506">
            <v>42990</v>
          </cell>
          <cell r="X506" t="str">
            <v>Receive Dock</v>
          </cell>
          <cell r="Y506" t="str">
            <v>April</v>
          </cell>
          <cell r="Z506" t="str">
            <v>9 Hours</v>
          </cell>
          <cell r="AA506" t="str">
            <v>Male</v>
          </cell>
          <cell r="AB506" t="str">
            <v>L</v>
          </cell>
          <cell r="AC506">
            <v>1</v>
          </cell>
          <cell r="AE506" t="str">
            <v>Shabiya 10 Bus stop (Near Cake Gallery)</v>
          </cell>
          <cell r="AF506">
            <v>0</v>
          </cell>
          <cell r="AG506" t="e">
            <v>#N/A</v>
          </cell>
          <cell r="AH506" t="str">
            <v>India</v>
          </cell>
          <cell r="AI506" t="str">
            <v>Non-Muslim</v>
          </cell>
        </row>
        <row r="507">
          <cell r="C507">
            <v>204882798</v>
          </cell>
          <cell r="D507" t="str">
            <v>tchaosei</v>
          </cell>
          <cell r="E507" t="str">
            <v>OSEI,CHARLES</v>
          </cell>
          <cell r="F507" t="str">
            <v>Temporary</v>
          </cell>
          <cell r="G507" t="str">
            <v>UAE</v>
          </cell>
          <cell r="H507" t="str">
            <v>AUH1</v>
          </cell>
          <cell r="I507" t="str">
            <v>FC</v>
          </cell>
          <cell r="J507">
            <v>1299</v>
          </cell>
          <cell r="K507" t="str">
            <v>Night Shift</v>
          </cell>
          <cell r="L507" t="str">
            <v>NA</v>
          </cell>
          <cell r="M507" t="str">
            <v>Friday</v>
          </cell>
          <cell r="N507" t="str">
            <v>Saturday</v>
          </cell>
          <cell r="O507" t="str">
            <v>Warehouse Associate 24M</v>
          </cell>
          <cell r="P507" t="str">
            <v>Inbound</v>
          </cell>
          <cell r="Q507" t="str">
            <v>Direct</v>
          </cell>
          <cell r="R507" t="str">
            <v>Dulsco</v>
          </cell>
          <cell r="S507" t="str">
            <v>vkkatyal</v>
          </cell>
          <cell r="T507" t="str">
            <v>Katyal,Varun</v>
          </cell>
          <cell r="U507" t="str">
            <v>Non-Critical</v>
          </cell>
          <cell r="W507">
            <v>45691</v>
          </cell>
          <cell r="X507" t="str">
            <v>Inbound Stow</v>
          </cell>
          <cell r="Y507" t="str">
            <v>November</v>
          </cell>
          <cell r="Z507" t="str">
            <v>9 Hours</v>
          </cell>
          <cell r="AA507" t="str">
            <v>Male</v>
          </cell>
          <cell r="AB507" t="str">
            <v>XL</v>
          </cell>
          <cell r="AC507">
            <v>99</v>
          </cell>
          <cell r="AD507">
            <v>45747</v>
          </cell>
          <cell r="AE507" t="str">
            <v>Dulsco ICAD-1 Bus Stop</v>
          </cell>
          <cell r="AF507">
            <v>503142291</v>
          </cell>
          <cell r="AG507" t="str">
            <v>cosai3545@gmail.com</v>
          </cell>
          <cell r="AH507" t="str">
            <v>Ghana</v>
          </cell>
          <cell r="AI507" t="str">
            <v>Non-Muslim</v>
          </cell>
        </row>
        <row r="508">
          <cell r="C508">
            <v>204883239</v>
          </cell>
          <cell r="D508" t="str">
            <v>oserichm</v>
          </cell>
          <cell r="E508" t="str">
            <v>Osei,Richmond</v>
          </cell>
          <cell r="F508" t="str">
            <v>Temporary</v>
          </cell>
          <cell r="G508" t="str">
            <v>UAE</v>
          </cell>
          <cell r="H508" t="str">
            <v>AUH1</v>
          </cell>
          <cell r="I508" t="str">
            <v>FC</v>
          </cell>
          <cell r="J508">
            <v>1299</v>
          </cell>
          <cell r="K508" t="str">
            <v>Day Shift</v>
          </cell>
          <cell r="L508" t="str">
            <v>NA</v>
          </cell>
          <cell r="M508" t="str">
            <v>Wednesday</v>
          </cell>
          <cell r="N508" t="str">
            <v>Thursday</v>
          </cell>
          <cell r="O508" t="str">
            <v>Warehouse Associate 24M</v>
          </cell>
          <cell r="P508" t="str">
            <v>Inbound</v>
          </cell>
          <cell r="Q508" t="str">
            <v>Direct</v>
          </cell>
          <cell r="R508" t="str">
            <v>Quesscorp</v>
          </cell>
          <cell r="S508" t="str">
            <v>nnahla</v>
          </cell>
          <cell r="T508" t="str">
            <v>Nahla,Fathimathul</v>
          </cell>
          <cell r="U508" t="str">
            <v>Non-Critical</v>
          </cell>
          <cell r="W508">
            <v>45691</v>
          </cell>
          <cell r="X508" t="str">
            <v>Vendor Receive</v>
          </cell>
          <cell r="Y508" t="str">
            <v>July</v>
          </cell>
          <cell r="Z508" t="str">
            <v>9 Hours</v>
          </cell>
          <cell r="AA508" t="str">
            <v>Male</v>
          </cell>
          <cell r="AB508" t="str">
            <v>M</v>
          </cell>
          <cell r="AC508">
            <v>99</v>
          </cell>
          <cell r="AD508">
            <v>45747</v>
          </cell>
          <cell r="AE508" t="str">
            <v>AbuDhabiMall(TouristClubArea)</v>
          </cell>
          <cell r="AF508" t="str">
            <v>055 7413170</v>
          </cell>
          <cell r="AG508" t="str">
            <v>richmondo158@gmail.com</v>
          </cell>
          <cell r="AH508" t="str">
            <v>Ghana</v>
          </cell>
          <cell r="AI508" t="str">
            <v>Non-Muslim</v>
          </cell>
        </row>
        <row r="509">
          <cell r="C509">
            <v>203965493</v>
          </cell>
          <cell r="D509" t="str">
            <v>bibrahio</v>
          </cell>
          <cell r="E509" t="str">
            <v>Osman Ibrahim</v>
          </cell>
          <cell r="F509" t="str">
            <v>Temporary</v>
          </cell>
          <cell r="G509" t="str">
            <v>UAE</v>
          </cell>
          <cell r="H509" t="str">
            <v>AUH1</v>
          </cell>
          <cell r="I509" t="str">
            <v>FC</v>
          </cell>
          <cell r="J509">
            <v>1299</v>
          </cell>
          <cell r="K509" t="str">
            <v>Day Shift</v>
          </cell>
          <cell r="L509" t="str">
            <v>NA</v>
          </cell>
          <cell r="M509" t="str">
            <v>Saturday</v>
          </cell>
          <cell r="N509" t="str">
            <v>Sunday</v>
          </cell>
          <cell r="O509" t="str">
            <v>Warehouse Associate 12M</v>
          </cell>
          <cell r="P509" t="str">
            <v>Inbound</v>
          </cell>
          <cell r="Q509" t="str">
            <v>Direct</v>
          </cell>
          <cell r="R509" t="str">
            <v>Fastlink</v>
          </cell>
          <cell r="S509" t="str">
            <v>nnahla</v>
          </cell>
          <cell r="T509" t="str">
            <v>Nahla,Fathimathul</v>
          </cell>
          <cell r="U509" t="str">
            <v>Non-Critical</v>
          </cell>
          <cell r="W509">
            <v>45544</v>
          </cell>
          <cell r="X509" t="str">
            <v>Inbound Stow</v>
          </cell>
          <cell r="Y509" t="str">
            <v>March</v>
          </cell>
          <cell r="Z509" t="str">
            <v>9 Hours</v>
          </cell>
          <cell r="AA509" t="str">
            <v>Male</v>
          </cell>
          <cell r="AB509" t="str">
            <v>NA</v>
          </cell>
          <cell r="AC509">
            <v>99</v>
          </cell>
          <cell r="AD509">
            <v>45909</v>
          </cell>
          <cell r="AE509" t="str">
            <v>ShinningTower(Khalidiyah)</v>
          </cell>
          <cell r="AF509">
            <v>558791617</v>
          </cell>
          <cell r="AG509" t="str">
            <v>rrozay106@gmail.com</v>
          </cell>
          <cell r="AH509" t="str">
            <v>Ghana</v>
          </cell>
          <cell r="AI509" t="str">
            <v>Muslim</v>
          </cell>
        </row>
        <row r="510">
          <cell r="C510">
            <v>204882810</v>
          </cell>
          <cell r="D510" t="str">
            <v>owusukda</v>
          </cell>
          <cell r="E510" t="str">
            <v>OWUSU,DAVID</v>
          </cell>
          <cell r="F510" t="str">
            <v>Temporary</v>
          </cell>
          <cell r="G510" t="str">
            <v>UAE</v>
          </cell>
          <cell r="H510" t="str">
            <v>AUH1</v>
          </cell>
          <cell r="I510" t="str">
            <v>FC</v>
          </cell>
          <cell r="J510">
            <v>1299</v>
          </cell>
          <cell r="K510" t="str">
            <v>Day Shift</v>
          </cell>
          <cell r="L510" t="str">
            <v>NA</v>
          </cell>
          <cell r="M510" t="str">
            <v>Tuesday</v>
          </cell>
          <cell r="N510" t="str">
            <v>Wednesday</v>
          </cell>
          <cell r="O510" t="str">
            <v>Warehouse Associate 24M</v>
          </cell>
          <cell r="P510" t="str">
            <v>Inbound</v>
          </cell>
          <cell r="Q510" t="str">
            <v>Direct</v>
          </cell>
          <cell r="R510" t="str">
            <v>Dulsco</v>
          </cell>
          <cell r="S510" t="str">
            <v>pparsin</v>
          </cell>
          <cell r="T510" t="str">
            <v>Singh,Pardeep</v>
          </cell>
          <cell r="U510" t="str">
            <v>Non-Critical</v>
          </cell>
          <cell r="W510">
            <v>45691</v>
          </cell>
          <cell r="X510" t="str">
            <v>Inbound Stow</v>
          </cell>
          <cell r="Y510" t="str">
            <v>June</v>
          </cell>
          <cell r="Z510" t="str">
            <v>9 Hours</v>
          </cell>
          <cell r="AA510" t="str">
            <v>Male</v>
          </cell>
          <cell r="AB510" t="str">
            <v>NA</v>
          </cell>
          <cell r="AC510">
            <v>99</v>
          </cell>
          <cell r="AD510">
            <v>45747</v>
          </cell>
          <cell r="AE510" t="str">
            <v>Dulsco ICAD-1 Bus Stop</v>
          </cell>
          <cell r="AF510">
            <v>581106356</v>
          </cell>
          <cell r="AG510" t="str">
            <v>agyapong@gmail.com</v>
          </cell>
          <cell r="AH510" t="str">
            <v>Ghana</v>
          </cell>
          <cell r="AI510" t="str">
            <v>Non-Muslim</v>
          </cell>
        </row>
        <row r="511">
          <cell r="C511">
            <v>206873650</v>
          </cell>
          <cell r="D511" t="str">
            <v>paswellx</v>
          </cell>
          <cell r="E511" t="str">
            <v>PASWELL GYAMFI</v>
          </cell>
          <cell r="F511" t="str">
            <v>Temporary</v>
          </cell>
          <cell r="G511" t="str">
            <v>UAE</v>
          </cell>
          <cell r="H511" t="str">
            <v>AUH1</v>
          </cell>
          <cell r="I511" t="str">
            <v>FC</v>
          </cell>
          <cell r="J511">
            <v>1299</v>
          </cell>
          <cell r="K511" t="str">
            <v>Day Shift</v>
          </cell>
          <cell r="L511" t="str">
            <v>NA</v>
          </cell>
          <cell r="M511" t="str">
            <v>Sunday</v>
          </cell>
          <cell r="N511" t="str">
            <v>Monday</v>
          </cell>
          <cell r="O511" t="str">
            <v>Warehouse Associate 12M</v>
          </cell>
          <cell r="P511" t="str">
            <v>Inbound</v>
          </cell>
          <cell r="Q511" t="str">
            <v>Direct</v>
          </cell>
          <cell r="R511" t="str">
            <v>Fastlink</v>
          </cell>
          <cell r="S511" t="str">
            <v>vkkatyal</v>
          </cell>
          <cell r="T511" t="str">
            <v>Katyal,Varun</v>
          </cell>
          <cell r="U511" t="str">
            <v>Non-Critical</v>
          </cell>
          <cell r="W511">
            <v>46020</v>
          </cell>
          <cell r="X511" t="str">
            <v>Inbound Stow</v>
          </cell>
          <cell r="Y511" t="str">
            <v>August</v>
          </cell>
          <cell r="Z511" t="str">
            <v xml:space="preserve">9 Hours </v>
          </cell>
          <cell r="AA511" t="str">
            <v>Male</v>
          </cell>
          <cell r="AC511">
            <v>99</v>
          </cell>
          <cell r="AE511" t="str">
            <v>FilliCafé(AirPortRd)</v>
          </cell>
          <cell r="AF511">
            <v>545799556</v>
          </cell>
          <cell r="AG511" t="str">
            <v>doritynbim01@gmail.com</v>
          </cell>
          <cell r="AH511" t="str">
            <v>GHANA</v>
          </cell>
          <cell r="AI511">
            <v>0</v>
          </cell>
        </row>
        <row r="512">
          <cell r="C512">
            <v>203800486</v>
          </cell>
          <cell r="D512" t="str">
            <v>petekamu</v>
          </cell>
          <cell r="E512" t="str">
            <v>PETER KAMULEGEYA</v>
          </cell>
          <cell r="F512" t="str">
            <v>Temporary</v>
          </cell>
          <cell r="G512" t="str">
            <v>UAE</v>
          </cell>
          <cell r="H512" t="str">
            <v>AUH3</v>
          </cell>
          <cell r="I512" t="str">
            <v>SC</v>
          </cell>
          <cell r="J512">
            <v>1299</v>
          </cell>
          <cell r="K512" t="str">
            <v>Day Shift</v>
          </cell>
          <cell r="L512" t="str">
            <v>NA</v>
          </cell>
          <cell r="M512" t="str">
            <v>Saturday</v>
          </cell>
          <cell r="N512" t="str">
            <v>Sunday</v>
          </cell>
          <cell r="O512" t="str">
            <v>Warehouse Associate 24M</v>
          </cell>
          <cell r="P512" t="str">
            <v>Warehouse Deals</v>
          </cell>
          <cell r="Q512" t="str">
            <v>Direct</v>
          </cell>
          <cell r="R512" t="str">
            <v>Dulsco</v>
          </cell>
          <cell r="S512" t="str">
            <v>gylrdg</v>
          </cell>
          <cell r="T512" t="str">
            <v>De Guzman,Gaylord Baliwag</v>
          </cell>
          <cell r="U512" t="str">
            <v>Non-Critical</v>
          </cell>
          <cell r="W512">
            <v>45516</v>
          </cell>
          <cell r="X512" t="str">
            <v>Warehouse Deals</v>
          </cell>
          <cell r="Y512" t="str">
            <v>September</v>
          </cell>
          <cell r="Z512" t="str">
            <v>9 Hours</v>
          </cell>
          <cell r="AA512" t="str">
            <v>Male</v>
          </cell>
          <cell r="AB512" t="str">
            <v>L</v>
          </cell>
          <cell r="AC512">
            <v>99</v>
          </cell>
          <cell r="AD512">
            <v>45572</v>
          </cell>
          <cell r="AE512" t="str">
            <v>Dulsco ICAD-1 Bus Stop</v>
          </cell>
          <cell r="AF512">
            <v>558437872</v>
          </cell>
          <cell r="AG512" t="str">
            <v>kampeter37@gmail.com</v>
          </cell>
          <cell r="AH512" t="str">
            <v>Uganda</v>
          </cell>
          <cell r="AI512" t="str">
            <v>Non-Muslim</v>
          </cell>
        </row>
        <row r="513">
          <cell r="C513">
            <v>205977126</v>
          </cell>
          <cell r="D513" t="str">
            <v>ssettinp</v>
          </cell>
          <cell r="E513" t="str">
            <v>PETER SSETTINBA</v>
          </cell>
          <cell r="F513" t="str">
            <v>Temporary</v>
          </cell>
          <cell r="G513" t="str">
            <v>UAE</v>
          </cell>
          <cell r="H513" t="str">
            <v>AUH1</v>
          </cell>
          <cell r="I513" t="str">
            <v>FC</v>
          </cell>
          <cell r="J513">
            <v>1299</v>
          </cell>
          <cell r="K513" t="str">
            <v>Day Shift</v>
          </cell>
          <cell r="L513" t="str">
            <v>NA</v>
          </cell>
          <cell r="M513" t="str">
            <v>Tuesday</v>
          </cell>
          <cell r="N513" t="str">
            <v>Wednesday</v>
          </cell>
          <cell r="O513" t="str">
            <v>Warehouse Associate 24M</v>
          </cell>
          <cell r="P513" t="str">
            <v>Inbound</v>
          </cell>
          <cell r="Q513" t="str">
            <v>Direct</v>
          </cell>
          <cell r="R513" t="str">
            <v>Dulsco</v>
          </cell>
          <cell r="S513" t="str">
            <v>pparsin</v>
          </cell>
          <cell r="T513" t="str">
            <v>Singh,Pardeep</v>
          </cell>
          <cell r="W513">
            <v>45915</v>
          </cell>
          <cell r="X513" t="str">
            <v>Inbound Stow</v>
          </cell>
          <cell r="Y513" t="str">
            <v>September</v>
          </cell>
          <cell r="Z513" t="str">
            <v>9 Hours</v>
          </cell>
          <cell r="AA513" t="str">
            <v>Male</v>
          </cell>
          <cell r="AB513" t="str">
            <v>NA</v>
          </cell>
          <cell r="AC513">
            <v>99</v>
          </cell>
          <cell r="AH513" t="str">
            <v>Uganda</v>
          </cell>
          <cell r="AI513" t="str">
            <v>Non-Muslim</v>
          </cell>
        </row>
        <row r="514">
          <cell r="C514">
            <v>203816295</v>
          </cell>
          <cell r="D514" t="str">
            <v>posiblji</v>
          </cell>
          <cell r="E514" t="str">
            <v>POSIBLE JINGO</v>
          </cell>
          <cell r="F514" t="str">
            <v>Temporary</v>
          </cell>
          <cell r="G514" t="str">
            <v>UAE</v>
          </cell>
          <cell r="H514" t="str">
            <v>AUH1</v>
          </cell>
          <cell r="I514" t="str">
            <v>FC</v>
          </cell>
          <cell r="J514">
            <v>1299</v>
          </cell>
          <cell r="K514" t="str">
            <v>Day Shift</v>
          </cell>
          <cell r="L514" t="str">
            <v>NA</v>
          </cell>
          <cell r="M514" t="str">
            <v>Friday</v>
          </cell>
          <cell r="N514" t="str">
            <v>Saturday</v>
          </cell>
          <cell r="O514" t="str">
            <v>Warehouse Associate 24M</v>
          </cell>
          <cell r="P514" t="str">
            <v>Inbound</v>
          </cell>
          <cell r="Q514" t="str">
            <v>Direct</v>
          </cell>
          <cell r="R514" t="str">
            <v>Dulsco</v>
          </cell>
          <cell r="S514" t="str">
            <v>nnahla</v>
          </cell>
          <cell r="T514" t="str">
            <v>Nahla,Fathimathul</v>
          </cell>
          <cell r="U514" t="str">
            <v>Non-Critical</v>
          </cell>
          <cell r="W514">
            <v>45524</v>
          </cell>
          <cell r="X514" t="str">
            <v>Vendor Receive</v>
          </cell>
          <cell r="Y514" t="str">
            <v>April</v>
          </cell>
          <cell r="Z514" t="str">
            <v>9 Hours</v>
          </cell>
          <cell r="AA514" t="str">
            <v>Male</v>
          </cell>
          <cell r="AB514" t="str">
            <v>NA</v>
          </cell>
          <cell r="AC514">
            <v>99</v>
          </cell>
          <cell r="AD514">
            <v>45580</v>
          </cell>
          <cell r="AE514" t="str">
            <v>Dulsco ICAD-1 Bus Stop</v>
          </cell>
          <cell r="AF514">
            <v>588474806</v>
          </cell>
          <cell r="AG514" t="str">
            <v>jingopossible@gmail.com</v>
          </cell>
          <cell r="AH514" t="str">
            <v>Uganda</v>
          </cell>
          <cell r="AI514" t="str">
            <v>Non-Muslim</v>
          </cell>
        </row>
        <row r="515">
          <cell r="C515">
            <v>205608627</v>
          </cell>
          <cell r="D515" t="str">
            <v>aglagopr</v>
          </cell>
          <cell r="E515" t="str">
            <v>PRINCE AGLAGOVI</v>
          </cell>
          <cell r="F515" t="str">
            <v>Temporary</v>
          </cell>
          <cell r="G515" t="str">
            <v>UAE</v>
          </cell>
          <cell r="H515" t="str">
            <v>AUH1</v>
          </cell>
          <cell r="I515" t="str">
            <v>FC</v>
          </cell>
          <cell r="J515">
            <v>1299</v>
          </cell>
          <cell r="K515" t="str">
            <v>Day Shift</v>
          </cell>
          <cell r="L515" t="str">
            <v>NA</v>
          </cell>
          <cell r="M515" t="str">
            <v>Thursday</v>
          </cell>
          <cell r="N515" t="str">
            <v>Friday</v>
          </cell>
          <cell r="O515" t="str">
            <v>Warehouse Associate 24M</v>
          </cell>
          <cell r="P515" t="str">
            <v>Inbound</v>
          </cell>
          <cell r="Q515" t="str">
            <v>Direct</v>
          </cell>
          <cell r="R515" t="str">
            <v>Dulsco</v>
          </cell>
          <cell r="S515" t="str">
            <v>vkkatyal</v>
          </cell>
          <cell r="T515" t="str">
            <v>Katyal,Varun</v>
          </cell>
          <cell r="W515">
            <v>45845</v>
          </cell>
          <cell r="X515" t="str">
            <v>Inbound Stow</v>
          </cell>
          <cell r="Y515" t="str">
            <v>January</v>
          </cell>
          <cell r="Z515" t="str">
            <v>9 Hours</v>
          </cell>
          <cell r="AA515" t="str">
            <v>Male</v>
          </cell>
          <cell r="AB515" t="str">
            <v>L</v>
          </cell>
          <cell r="AC515">
            <v>99</v>
          </cell>
          <cell r="AD515">
            <v>45901</v>
          </cell>
          <cell r="AE515" t="str">
            <v>Dulsco ICAD-1 Bus Stop</v>
          </cell>
          <cell r="AF515">
            <v>562157514</v>
          </cell>
          <cell r="AG515" t="str">
            <v>aglagovi.prince@gmail.com</v>
          </cell>
          <cell r="AH515" t="str">
            <v>Ghana</v>
          </cell>
          <cell r="AI515" t="str">
            <v>Non-Muslim</v>
          </cell>
        </row>
        <row r="516">
          <cell r="C516">
            <v>203813082</v>
          </cell>
          <cell r="D516" t="str">
            <v>gprincsi</v>
          </cell>
          <cell r="E516" t="str">
            <v>PRINCEPAL SINGH</v>
          </cell>
          <cell r="F516" t="str">
            <v>Temporary</v>
          </cell>
          <cell r="G516" t="str">
            <v>UAE</v>
          </cell>
          <cell r="H516" t="str">
            <v>AUH1</v>
          </cell>
          <cell r="I516" t="str">
            <v>FC</v>
          </cell>
          <cell r="J516">
            <v>1299</v>
          </cell>
          <cell r="K516" t="str">
            <v>Night Shift</v>
          </cell>
          <cell r="L516" t="str">
            <v>NA</v>
          </cell>
          <cell r="M516" t="str">
            <v>Saturday</v>
          </cell>
          <cell r="N516" t="str">
            <v>Sunday</v>
          </cell>
          <cell r="O516" t="str">
            <v>Warehouse Associate 24M</v>
          </cell>
          <cell r="P516" t="str">
            <v>Inbound</v>
          </cell>
          <cell r="Q516" t="str">
            <v>Direct</v>
          </cell>
          <cell r="R516" t="str">
            <v>Adecco</v>
          </cell>
          <cell r="S516" t="str">
            <v>vkkatyal</v>
          </cell>
          <cell r="T516" t="str">
            <v>Katyal,Varun</v>
          </cell>
          <cell r="U516" t="str">
            <v>Non-Critical</v>
          </cell>
          <cell r="W516">
            <v>45517</v>
          </cell>
          <cell r="X516" t="str">
            <v>Inbound Stow</v>
          </cell>
          <cell r="Y516" t="str">
            <v>November</v>
          </cell>
          <cell r="Z516" t="str">
            <v>9 Hours</v>
          </cell>
          <cell r="AA516" t="str">
            <v xml:space="preserve">Male </v>
          </cell>
          <cell r="AB516" t="str">
            <v>M</v>
          </cell>
          <cell r="AC516">
            <v>99</v>
          </cell>
          <cell r="AD516">
            <v>46247</v>
          </cell>
          <cell r="AE516" t="str">
            <v>LifeLineHospital(ElectraStr-MuroorRd)</v>
          </cell>
          <cell r="AF516">
            <v>501523712</v>
          </cell>
          <cell r="AG516" t="str">
            <v>ps12355432@gmail.com</v>
          </cell>
          <cell r="AH516" t="str">
            <v>India</v>
          </cell>
          <cell r="AI516" t="str">
            <v>Non-Muslim</v>
          </cell>
        </row>
        <row r="517">
          <cell r="C517">
            <v>206873561</v>
          </cell>
          <cell r="D517" t="str">
            <v>melvprin</v>
          </cell>
          <cell r="E517" t="str">
            <v>PRINCESS MELVINA YALLEY</v>
          </cell>
          <cell r="F517" t="str">
            <v>Temporary</v>
          </cell>
          <cell r="G517" t="str">
            <v>UAE</v>
          </cell>
          <cell r="H517" t="str">
            <v>AUH1</v>
          </cell>
          <cell r="I517" t="str">
            <v>FC</v>
          </cell>
          <cell r="J517">
            <v>1299</v>
          </cell>
          <cell r="K517" t="str">
            <v>Day Shift</v>
          </cell>
          <cell r="L517" t="str">
            <v>NA</v>
          </cell>
          <cell r="M517" t="str">
            <v>Tuesday</v>
          </cell>
          <cell r="N517" t="str">
            <v>Wednesday</v>
          </cell>
          <cell r="O517" t="str">
            <v>Warehouse Associate 8W</v>
          </cell>
          <cell r="P517" t="str">
            <v>Inbound</v>
          </cell>
          <cell r="Q517" t="str">
            <v>Direct</v>
          </cell>
          <cell r="R517" t="str">
            <v>Fastlink</v>
          </cell>
          <cell r="S517" t="str">
            <v>nnahla</v>
          </cell>
          <cell r="T517" t="str">
            <v>Nahla,Fathimathul</v>
          </cell>
          <cell r="U517" t="str">
            <v>Non-Critical</v>
          </cell>
          <cell r="W517">
            <v>46020</v>
          </cell>
          <cell r="X517" t="str">
            <v>Vendor Receive</v>
          </cell>
          <cell r="Y517" t="str">
            <v>April</v>
          </cell>
          <cell r="Z517" t="str">
            <v xml:space="preserve">9 Hours </v>
          </cell>
          <cell r="AA517" t="str">
            <v>Female</v>
          </cell>
          <cell r="AC517">
            <v>99</v>
          </cell>
          <cell r="AE517" t="str">
            <v>Shabiya 12  Bus Stop (Near Malabar Gold And Diamond)</v>
          </cell>
          <cell r="AF517">
            <v>554060635</v>
          </cell>
          <cell r="AG517" t="str">
            <v>pricessmelvinayalley@gmail.com</v>
          </cell>
          <cell r="AH517" t="str">
            <v>LIBERIA</v>
          </cell>
          <cell r="AI517">
            <v>0</v>
          </cell>
        </row>
        <row r="518">
          <cell r="C518">
            <v>204246169</v>
          </cell>
          <cell r="D518" t="str">
            <v>eprisbmo</v>
          </cell>
          <cell r="E518" t="str">
            <v>Prisbetty Moyo</v>
          </cell>
          <cell r="F518" t="str">
            <v>Temporary</v>
          </cell>
          <cell r="G518" t="str">
            <v>UAE</v>
          </cell>
          <cell r="H518" t="str">
            <v>AUH1</v>
          </cell>
          <cell r="I518" t="str">
            <v>FC</v>
          </cell>
          <cell r="J518">
            <v>1299</v>
          </cell>
          <cell r="K518" t="str">
            <v>Day Shift</v>
          </cell>
          <cell r="L518" t="str">
            <v>NA</v>
          </cell>
          <cell r="M518" t="str">
            <v>Wednesday</v>
          </cell>
          <cell r="N518" t="str">
            <v>Thursday</v>
          </cell>
          <cell r="O518" t="str">
            <v>Warehouse Associate 24M</v>
          </cell>
          <cell r="P518" t="str">
            <v>Inbound</v>
          </cell>
          <cell r="Q518" t="str">
            <v>Direct</v>
          </cell>
          <cell r="R518" t="str">
            <v>Quesscorp</v>
          </cell>
          <cell r="S518" t="str">
            <v>vkkatyal</v>
          </cell>
          <cell r="T518" t="str">
            <v>Katyal,Varun</v>
          </cell>
          <cell r="U518" t="str">
            <v>Non-Critical</v>
          </cell>
          <cell r="W518">
            <v>45579</v>
          </cell>
          <cell r="X518" t="str">
            <v>Inbound Stow</v>
          </cell>
          <cell r="Y518" t="str">
            <v>May</v>
          </cell>
          <cell r="Z518" t="str">
            <v>9 Hours</v>
          </cell>
          <cell r="AA518" t="str">
            <v>Female</v>
          </cell>
          <cell r="AB518" t="str">
            <v>S</v>
          </cell>
          <cell r="AC518">
            <v>99</v>
          </cell>
          <cell r="AD518">
            <v>46309</v>
          </cell>
          <cell r="AE518" t="str">
            <v>AbuDhabiMall(TouristClubArea)</v>
          </cell>
          <cell r="AF518">
            <v>559882077</v>
          </cell>
          <cell r="AG518" t="str">
            <v>moyoprisbetty@gmail.com</v>
          </cell>
          <cell r="AH518" t="str">
            <v>Zimbabwe</v>
          </cell>
          <cell r="AI518" t="str">
            <v>Non-Muslim</v>
          </cell>
        </row>
        <row r="519">
          <cell r="C519">
            <v>204967046</v>
          </cell>
          <cell r="D519" t="str">
            <v>anniipro</v>
          </cell>
          <cell r="E519" t="str">
            <v>PROSPER ANNI</v>
          </cell>
          <cell r="F519" t="str">
            <v>Temporary</v>
          </cell>
          <cell r="G519" t="str">
            <v>UAE</v>
          </cell>
          <cell r="H519" t="str">
            <v>AUH1</v>
          </cell>
          <cell r="I519" t="str">
            <v>FC</v>
          </cell>
          <cell r="J519">
            <v>1299</v>
          </cell>
          <cell r="K519" t="str">
            <v>Day Shift</v>
          </cell>
          <cell r="L519" t="str">
            <v>NA</v>
          </cell>
          <cell r="M519" t="str">
            <v>Monday</v>
          </cell>
          <cell r="N519" t="str">
            <v>Tuesday</v>
          </cell>
          <cell r="O519" t="str">
            <v>Warehouse Associate 8W</v>
          </cell>
          <cell r="P519" t="str">
            <v>Inbound</v>
          </cell>
          <cell r="Q519" t="str">
            <v>Direct</v>
          </cell>
          <cell r="R519" t="str">
            <v>Dulsco</v>
          </cell>
          <cell r="S519" t="str">
            <v>vkkatyal</v>
          </cell>
          <cell r="T519" t="str">
            <v>Katyal,Varun</v>
          </cell>
          <cell r="U519" t="str">
            <v>Non-Critical</v>
          </cell>
          <cell r="W519">
            <v>45826</v>
          </cell>
          <cell r="X519" t="str">
            <v>Inbound Stow</v>
          </cell>
          <cell r="Y519" t="str">
            <v>November</v>
          </cell>
          <cell r="Z519" t="str">
            <v>9 Hours</v>
          </cell>
          <cell r="AA519" t="str">
            <v>Male</v>
          </cell>
          <cell r="AB519" t="str">
            <v>M</v>
          </cell>
          <cell r="AC519">
            <v>99</v>
          </cell>
          <cell r="AD519">
            <v>45882</v>
          </cell>
          <cell r="AE519" t="str">
            <v>Dulsco ICAD-1 Bus Stop</v>
          </cell>
          <cell r="AH519" t="str">
            <v>Sierra Leone</v>
          </cell>
          <cell r="AI519" t="str">
            <v>Non-Muslim</v>
          </cell>
        </row>
        <row r="520">
          <cell r="C520">
            <v>204246605</v>
          </cell>
          <cell r="D520" t="str">
            <v>gamprosp</v>
          </cell>
          <cell r="E520" t="str">
            <v>Prosper Gamah</v>
          </cell>
          <cell r="F520" t="str">
            <v>Temporary</v>
          </cell>
          <cell r="G520" t="str">
            <v>UAE</v>
          </cell>
          <cell r="H520" t="str">
            <v>AUH1</v>
          </cell>
          <cell r="I520" t="str">
            <v>FC</v>
          </cell>
          <cell r="J520">
            <v>1299</v>
          </cell>
          <cell r="K520" t="str">
            <v>Day Shift</v>
          </cell>
          <cell r="L520" t="str">
            <v>NA</v>
          </cell>
          <cell r="M520" t="str">
            <v>Monday</v>
          </cell>
          <cell r="N520" t="str">
            <v>Tuesday</v>
          </cell>
          <cell r="O520" t="str">
            <v>Warehouse Associate 24M</v>
          </cell>
          <cell r="P520" t="str">
            <v>Inbound</v>
          </cell>
          <cell r="Q520" t="str">
            <v>Direct</v>
          </cell>
          <cell r="R520" t="str">
            <v>Quesscorp</v>
          </cell>
          <cell r="S520" t="str">
            <v>vkkatyal</v>
          </cell>
          <cell r="T520" t="str">
            <v>Katyal,Varun</v>
          </cell>
          <cell r="U520" t="str">
            <v>Non-Critical</v>
          </cell>
          <cell r="W520">
            <v>45579</v>
          </cell>
          <cell r="X520" t="str">
            <v>Inbound Stow</v>
          </cell>
          <cell r="Y520" t="str">
            <v>May</v>
          </cell>
          <cell r="Z520" t="str">
            <v>9 Hours</v>
          </cell>
          <cell r="AA520" t="str">
            <v>Male</v>
          </cell>
          <cell r="AB520" t="str">
            <v>L</v>
          </cell>
          <cell r="AC520">
            <v>99</v>
          </cell>
          <cell r="AD520">
            <v>46309</v>
          </cell>
          <cell r="AE520" t="str">
            <v>ShinningTower(Khalidiyah)</v>
          </cell>
          <cell r="AF520">
            <v>586598383</v>
          </cell>
          <cell r="AG520" t="str">
            <v>pgamahsenior@gmail.com</v>
          </cell>
          <cell r="AH520" t="str">
            <v>Ghana</v>
          </cell>
          <cell r="AI520" t="str">
            <v>Non-Muslim</v>
          </cell>
        </row>
        <row r="521">
          <cell r="C521">
            <v>203965523</v>
          </cell>
          <cell r="D521" t="str">
            <v>proskwak</v>
          </cell>
          <cell r="E521" t="str">
            <v>Prosper Kwaku Boateng</v>
          </cell>
          <cell r="F521" t="str">
            <v>Temporary</v>
          </cell>
          <cell r="G521" t="str">
            <v>UAE</v>
          </cell>
          <cell r="H521" t="str">
            <v>AUH1</v>
          </cell>
          <cell r="I521" t="str">
            <v>FC</v>
          </cell>
          <cell r="J521">
            <v>1299</v>
          </cell>
          <cell r="K521" t="str">
            <v>Day Shift</v>
          </cell>
          <cell r="L521" t="str">
            <v>NA</v>
          </cell>
          <cell r="M521" t="str">
            <v>Saturday</v>
          </cell>
          <cell r="N521" t="str">
            <v>Sunday</v>
          </cell>
          <cell r="O521" t="str">
            <v>Warehouse Associate 12M</v>
          </cell>
          <cell r="P521" t="str">
            <v>Inbound</v>
          </cell>
          <cell r="Q521" t="str">
            <v>Direct</v>
          </cell>
          <cell r="R521" t="str">
            <v>Fastlink</v>
          </cell>
          <cell r="S521" t="str">
            <v>vkkatyal</v>
          </cell>
          <cell r="T521" t="str">
            <v>Katyal,Varun</v>
          </cell>
          <cell r="U521" t="str">
            <v>Non-Critical</v>
          </cell>
          <cell r="W521">
            <v>45544</v>
          </cell>
          <cell r="X521" t="str">
            <v>Inbound Stow</v>
          </cell>
          <cell r="Y521" t="str">
            <v>January</v>
          </cell>
          <cell r="Z521" t="str">
            <v>9 Hours</v>
          </cell>
          <cell r="AA521" t="str">
            <v>Male</v>
          </cell>
          <cell r="AB521" t="str">
            <v>L</v>
          </cell>
          <cell r="AC521">
            <v>99</v>
          </cell>
          <cell r="AD521">
            <v>45909</v>
          </cell>
          <cell r="AE521" t="str">
            <v>ShinningTower(Khalidiyah)</v>
          </cell>
          <cell r="AF521">
            <v>544277462</v>
          </cell>
          <cell r="AG521" t="str">
            <v>baidooprosper71@gmail.com</v>
          </cell>
          <cell r="AH521" t="str">
            <v>Ghana</v>
          </cell>
          <cell r="AI521" t="str">
            <v>Non-Muslim</v>
          </cell>
        </row>
        <row r="522">
          <cell r="C522">
            <v>206513281</v>
          </cell>
          <cell r="D522" t="str">
            <v>adebugar</v>
          </cell>
          <cell r="E522" t="str">
            <v>Rahumata Adebuga</v>
          </cell>
          <cell r="F522" t="str">
            <v>Temporary</v>
          </cell>
          <cell r="G522" t="str">
            <v>UAE</v>
          </cell>
          <cell r="H522" t="str">
            <v>AUH1</v>
          </cell>
          <cell r="I522" t="str">
            <v>FC</v>
          </cell>
          <cell r="J522">
            <v>1299</v>
          </cell>
          <cell r="K522" t="str">
            <v>Day Shift</v>
          </cell>
          <cell r="L522" t="str">
            <v>NA</v>
          </cell>
          <cell r="M522" t="str">
            <v>Tuesday</v>
          </cell>
          <cell r="N522" t="str">
            <v>Wednesday</v>
          </cell>
          <cell r="O522" t="str">
            <v>Warehouse Associate 8W</v>
          </cell>
          <cell r="P522" t="str">
            <v>Inbound</v>
          </cell>
          <cell r="Q522" t="str">
            <v>Direct</v>
          </cell>
          <cell r="R522" t="str">
            <v>Dulsco</v>
          </cell>
          <cell r="S522" t="str">
            <v>vkkatyal</v>
          </cell>
          <cell r="T522" t="str">
            <v>Katyal,Varun</v>
          </cell>
          <cell r="U522" t="str">
            <v>Non-Critical</v>
          </cell>
          <cell r="W522">
            <v>45971</v>
          </cell>
          <cell r="X522" t="str">
            <v>Inbound Stow</v>
          </cell>
          <cell r="Y522" t="str">
            <v>October</v>
          </cell>
          <cell r="Z522" t="str">
            <v>9 Hours</v>
          </cell>
          <cell r="AA522" t="str">
            <v>Male</v>
          </cell>
          <cell r="AB522" t="str">
            <v>NA</v>
          </cell>
          <cell r="AC522">
            <v>99</v>
          </cell>
          <cell r="AD522">
            <v>46245</v>
          </cell>
          <cell r="AE522" t="str">
            <v>Dulsco Camp</v>
          </cell>
          <cell r="AF522">
            <v>567086341</v>
          </cell>
          <cell r="AG522" t="str">
            <v>tymata2000@gmail.com</v>
          </cell>
          <cell r="AH522" t="str">
            <v>UGANDA</v>
          </cell>
          <cell r="AI522" t="str">
            <v>Muslim</v>
          </cell>
        </row>
        <row r="523">
          <cell r="C523">
            <v>203796750</v>
          </cell>
          <cell r="D523" t="str">
            <v>ramsemap</v>
          </cell>
          <cell r="E523" t="str">
            <v>RAMDHAN SEMAJONGI</v>
          </cell>
          <cell r="F523" t="str">
            <v>Temporary</v>
          </cell>
          <cell r="G523" t="str">
            <v>UAE</v>
          </cell>
          <cell r="H523" t="str">
            <v>AUH1</v>
          </cell>
          <cell r="I523" t="str">
            <v>FC</v>
          </cell>
          <cell r="J523">
            <v>1299</v>
          </cell>
          <cell r="K523" t="str">
            <v>Day Shift</v>
          </cell>
          <cell r="L523" t="str">
            <v>NA</v>
          </cell>
          <cell r="M523" t="str">
            <v>Friday</v>
          </cell>
          <cell r="N523" t="str">
            <v>Saturday</v>
          </cell>
          <cell r="O523" t="str">
            <v>Warehouse Associate 12M</v>
          </cell>
          <cell r="P523" t="str">
            <v>Inbound</v>
          </cell>
          <cell r="Q523" t="str">
            <v>Direct</v>
          </cell>
          <cell r="R523" t="str">
            <v>Fastlink</v>
          </cell>
          <cell r="S523" t="str">
            <v>vkkatyal</v>
          </cell>
          <cell r="T523" t="str">
            <v>Katyal,Varun</v>
          </cell>
          <cell r="U523" t="str">
            <v>Non-Critical</v>
          </cell>
          <cell r="W523">
            <v>45516</v>
          </cell>
          <cell r="X523" t="str">
            <v>Inbound Stow</v>
          </cell>
          <cell r="Y523" t="str">
            <v>January</v>
          </cell>
          <cell r="Z523" t="str">
            <v>9 Hours</v>
          </cell>
          <cell r="AA523" t="str">
            <v>Male</v>
          </cell>
          <cell r="AB523" t="str">
            <v>L</v>
          </cell>
          <cell r="AC523">
            <v>99</v>
          </cell>
          <cell r="AD523">
            <v>45881</v>
          </cell>
          <cell r="AE523" t="str">
            <v>LifeLineHospital(ElectraStr-MuroorRd)</v>
          </cell>
          <cell r="AF523">
            <v>524254610</v>
          </cell>
          <cell r="AG523" t="str">
            <v>Dgossking8@gmail.com</v>
          </cell>
          <cell r="AH523" t="str">
            <v>Rwanda</v>
          </cell>
          <cell r="AI523" t="str">
            <v>Non-Muslim</v>
          </cell>
        </row>
        <row r="524">
          <cell r="C524">
            <v>206073367</v>
          </cell>
          <cell r="D524" t="str">
            <v>kinenray</v>
          </cell>
          <cell r="E524" t="str">
            <v>Raymond Kinene</v>
          </cell>
          <cell r="F524" t="str">
            <v>Temporary</v>
          </cell>
          <cell r="G524" t="str">
            <v>UAE</v>
          </cell>
          <cell r="H524" t="str">
            <v>AUH1</v>
          </cell>
          <cell r="I524" t="str">
            <v>FC</v>
          </cell>
          <cell r="J524">
            <v>1299</v>
          </cell>
          <cell r="K524" t="str">
            <v>Day Shift</v>
          </cell>
          <cell r="L524" t="str">
            <v>NA</v>
          </cell>
          <cell r="M524" t="str">
            <v>Tuesday</v>
          </cell>
          <cell r="N524" t="str">
            <v>Wednesday</v>
          </cell>
          <cell r="O524" t="str">
            <v>Warehouse Associate 12M</v>
          </cell>
          <cell r="P524" t="str">
            <v>Inbound</v>
          </cell>
          <cell r="Q524" t="str">
            <v>Direct</v>
          </cell>
          <cell r="R524" t="str">
            <v>Fastlink</v>
          </cell>
          <cell r="S524" t="str">
            <v>vkkatyal</v>
          </cell>
          <cell r="T524" t="str">
            <v>Katyal,Varun</v>
          </cell>
          <cell r="U524" t="str">
            <v>Non-Critical</v>
          </cell>
          <cell r="W524">
            <v>45922</v>
          </cell>
          <cell r="X524" t="str">
            <v>Inbound Stow</v>
          </cell>
          <cell r="Y524" t="str">
            <v>June</v>
          </cell>
          <cell r="Z524" t="str">
            <v>9 Hours</v>
          </cell>
          <cell r="AA524" t="str">
            <v>Male</v>
          </cell>
          <cell r="AB524" t="str">
            <v>NA</v>
          </cell>
          <cell r="AC524">
            <v>99</v>
          </cell>
          <cell r="AD524">
            <v>45983</v>
          </cell>
          <cell r="AE524" t="str">
            <v>AbuDhabiCentralBusStation(oppositeGrandMillenniumHotel&amp;InfrontofBankofAfrica)</v>
          </cell>
          <cell r="AH524" t="str">
            <v>Uganda</v>
          </cell>
          <cell r="AI524" t="str">
            <v>Non-Muslim</v>
          </cell>
        </row>
        <row r="525">
          <cell r="C525">
            <v>203816757</v>
          </cell>
          <cell r="D525" t="str">
            <v>ssereaga</v>
          </cell>
          <cell r="E525" t="str">
            <v>REAGAN MAGUNGA SSEMBAJJWE</v>
          </cell>
          <cell r="F525" t="str">
            <v>Temporary</v>
          </cell>
          <cell r="G525" t="str">
            <v>UAE</v>
          </cell>
          <cell r="H525" t="str">
            <v>AUH1</v>
          </cell>
          <cell r="I525" t="str">
            <v>FC</v>
          </cell>
          <cell r="J525">
            <v>1299</v>
          </cell>
          <cell r="K525" t="str">
            <v>Night Shift</v>
          </cell>
          <cell r="L525" t="str">
            <v>NA</v>
          </cell>
          <cell r="M525" t="str">
            <v>Sunday</v>
          </cell>
          <cell r="N525" t="str">
            <v>Monday</v>
          </cell>
          <cell r="O525" t="str">
            <v>Warehouse Associate 24M</v>
          </cell>
          <cell r="P525" t="str">
            <v>Inbound</v>
          </cell>
          <cell r="Q525" t="str">
            <v>Direct</v>
          </cell>
          <cell r="R525" t="str">
            <v>Dulsco</v>
          </cell>
          <cell r="S525" t="str">
            <v>nnahla</v>
          </cell>
          <cell r="T525" t="str">
            <v>Nahla,Fathimathul</v>
          </cell>
          <cell r="U525" t="str">
            <v>Non-Critical</v>
          </cell>
          <cell r="W525">
            <v>45518</v>
          </cell>
          <cell r="X525" t="str">
            <v>Vendor Receive</v>
          </cell>
          <cell r="Y525" t="str">
            <v>January</v>
          </cell>
          <cell r="Z525" t="str">
            <v>9 Hours</v>
          </cell>
          <cell r="AA525" t="str">
            <v>Male</v>
          </cell>
          <cell r="AB525" t="str">
            <v>XL</v>
          </cell>
          <cell r="AC525">
            <v>99</v>
          </cell>
          <cell r="AD525">
            <v>45574</v>
          </cell>
          <cell r="AE525" t="str">
            <v>Dulsco ICAD-1 Bus Stop</v>
          </cell>
          <cell r="AF525">
            <v>556933852</v>
          </cell>
          <cell r="AG525" t="str">
            <v>reaganzmuzamiru066@gmail.com</v>
          </cell>
          <cell r="AH525" t="str">
            <v>Uganda</v>
          </cell>
          <cell r="AI525" t="str">
            <v>Non-Muslim</v>
          </cell>
        </row>
        <row r="526">
          <cell r="C526">
            <v>205496019</v>
          </cell>
          <cell r="D526" t="str">
            <v>rejinaae</v>
          </cell>
          <cell r="E526" t="str">
            <v>Regina Aba Annan</v>
          </cell>
          <cell r="F526" t="str">
            <v>Temporary</v>
          </cell>
          <cell r="G526" t="str">
            <v>UAE</v>
          </cell>
          <cell r="H526" t="str">
            <v>AUH1</v>
          </cell>
          <cell r="I526" t="str">
            <v>FC</v>
          </cell>
          <cell r="J526">
            <v>1299</v>
          </cell>
          <cell r="K526" t="str">
            <v>Day Shift</v>
          </cell>
          <cell r="L526" t="str">
            <v>NA</v>
          </cell>
          <cell r="M526" t="str">
            <v>Tuesday</v>
          </cell>
          <cell r="N526" t="str">
            <v>Wednesday</v>
          </cell>
          <cell r="O526" t="str">
            <v>Warehouse Associate 8W</v>
          </cell>
          <cell r="P526" t="str">
            <v>Inbound</v>
          </cell>
          <cell r="Q526" t="str">
            <v>Direct</v>
          </cell>
          <cell r="R526" t="str">
            <v>EFS</v>
          </cell>
          <cell r="S526" t="str">
            <v>vkkatyal</v>
          </cell>
          <cell r="T526" t="str">
            <v>Katyal,Varun</v>
          </cell>
          <cell r="U526" t="str">
            <v>Non-Critical</v>
          </cell>
          <cell r="W526">
            <v>45831</v>
          </cell>
          <cell r="X526" t="str">
            <v>Inbound Stow</v>
          </cell>
          <cell r="Y526" t="str">
            <v>July</v>
          </cell>
          <cell r="Z526" t="str">
            <v>9 Hours</v>
          </cell>
          <cell r="AA526" t="str">
            <v>Female</v>
          </cell>
          <cell r="AB526" t="str">
            <v>NA</v>
          </cell>
          <cell r="AC526">
            <v>99</v>
          </cell>
          <cell r="AD526">
            <v>45887</v>
          </cell>
          <cell r="AH526" t="str">
            <v>Ghana</v>
          </cell>
          <cell r="AI526" t="str">
            <v>Non-Muslim</v>
          </cell>
        </row>
        <row r="527">
          <cell r="C527">
            <v>206513285</v>
          </cell>
          <cell r="D527" t="str">
            <v>keizokre</v>
          </cell>
          <cell r="E527" t="str">
            <v>Reuben Keizo Kisembo</v>
          </cell>
          <cell r="F527" t="str">
            <v>Temporary</v>
          </cell>
          <cell r="G527" t="str">
            <v>UAE</v>
          </cell>
          <cell r="H527" t="str">
            <v>AUH1</v>
          </cell>
          <cell r="I527" t="str">
            <v>FC</v>
          </cell>
          <cell r="J527">
            <v>1299</v>
          </cell>
          <cell r="K527" t="str">
            <v>Night Shift</v>
          </cell>
          <cell r="L527" t="str">
            <v>NA</v>
          </cell>
          <cell r="M527" t="str">
            <v>Tuesday</v>
          </cell>
          <cell r="N527" t="str">
            <v>Wednesday</v>
          </cell>
          <cell r="O527" t="str">
            <v>Warehouse Associate 8W</v>
          </cell>
          <cell r="P527" t="str">
            <v>Inbound</v>
          </cell>
          <cell r="Q527" t="str">
            <v>Direct</v>
          </cell>
          <cell r="R527" t="str">
            <v>Dulsco</v>
          </cell>
          <cell r="S527" t="str">
            <v>pparsin</v>
          </cell>
          <cell r="T527" t="str">
            <v>Singh,Pardeep</v>
          </cell>
          <cell r="U527" t="str">
            <v>Non-Critical</v>
          </cell>
          <cell r="W527">
            <v>45971</v>
          </cell>
          <cell r="X527" t="str">
            <v>Inbound Stow</v>
          </cell>
          <cell r="Y527" t="str">
            <v>June</v>
          </cell>
          <cell r="Z527" t="str">
            <v>9 Hours</v>
          </cell>
          <cell r="AA527" t="str">
            <v>Male</v>
          </cell>
          <cell r="AB527" t="str">
            <v>NA</v>
          </cell>
          <cell r="AC527">
            <v>99</v>
          </cell>
          <cell r="AD527">
            <v>46245</v>
          </cell>
          <cell r="AE527" t="str">
            <v>Dulsco Camp</v>
          </cell>
          <cell r="AF527">
            <v>567528940</v>
          </cell>
          <cell r="AG527" t="str">
            <v>kimkeizo121@gmail.com</v>
          </cell>
          <cell r="AH527" t="str">
            <v>UGANDA</v>
          </cell>
          <cell r="AI527" t="str">
            <v>Non-Muslim</v>
          </cell>
        </row>
        <row r="528">
          <cell r="C528">
            <v>206004608</v>
          </cell>
          <cell r="D528" t="str">
            <v>drichani</v>
          </cell>
          <cell r="E528" t="str">
            <v>RICHARD ANIM</v>
          </cell>
          <cell r="F528" t="str">
            <v>Temporary</v>
          </cell>
          <cell r="G528" t="str">
            <v>UAE</v>
          </cell>
          <cell r="H528" t="str">
            <v>AUH1</v>
          </cell>
          <cell r="I528" t="str">
            <v>FC</v>
          </cell>
          <cell r="J528">
            <v>1299</v>
          </cell>
          <cell r="K528" t="str">
            <v>Day Shift</v>
          </cell>
          <cell r="L528" t="str">
            <v>NA</v>
          </cell>
          <cell r="M528" t="str">
            <v>Tuesday</v>
          </cell>
          <cell r="N528" t="str">
            <v>Wednesday</v>
          </cell>
          <cell r="O528" t="str">
            <v>Warehouse Associate 12M</v>
          </cell>
          <cell r="P528" t="str">
            <v>Inbound</v>
          </cell>
          <cell r="Q528" t="str">
            <v>Direct</v>
          </cell>
          <cell r="R528" t="str">
            <v>Fastlink</v>
          </cell>
          <cell r="S528" t="str">
            <v>nnahla</v>
          </cell>
          <cell r="T528" t="str">
            <v>Nahla,Fathimathul</v>
          </cell>
          <cell r="W528">
            <v>45915</v>
          </cell>
          <cell r="X528" t="str">
            <v>Receive Dock</v>
          </cell>
          <cell r="Y528" t="str">
            <v>December</v>
          </cell>
          <cell r="Z528" t="str">
            <v>9 Hours</v>
          </cell>
          <cell r="AA528" t="str">
            <v>Male</v>
          </cell>
          <cell r="AB528" t="str">
            <v>NA</v>
          </cell>
          <cell r="AC528">
            <v>99</v>
          </cell>
          <cell r="AH528" t="str">
            <v>Ghana</v>
          </cell>
          <cell r="AI528" t="str">
            <v>Non-Muslim</v>
          </cell>
        </row>
        <row r="529">
          <cell r="C529">
            <v>206873879</v>
          </cell>
          <cell r="D529" t="str">
            <v>turyaric</v>
          </cell>
          <cell r="E529" t="str">
            <v>RICHARD TURYASINGURA</v>
          </cell>
          <cell r="F529" t="str">
            <v>Temporary</v>
          </cell>
          <cell r="G529" t="str">
            <v>UAE</v>
          </cell>
          <cell r="H529" t="str">
            <v>AUH1</v>
          </cell>
          <cell r="I529" t="str">
            <v>FC</v>
          </cell>
          <cell r="J529">
            <v>1299</v>
          </cell>
          <cell r="K529" t="str">
            <v>Day Shift</v>
          </cell>
          <cell r="L529" t="str">
            <v>NA</v>
          </cell>
          <cell r="M529" t="str">
            <v>Tuesday</v>
          </cell>
          <cell r="N529" t="str">
            <v>Wednesday</v>
          </cell>
          <cell r="O529" t="str">
            <v>Warehouse Associate 8W</v>
          </cell>
          <cell r="P529" t="str">
            <v>Inbound</v>
          </cell>
          <cell r="Q529" t="str">
            <v>Direct</v>
          </cell>
          <cell r="R529" t="str">
            <v>Dulsco</v>
          </cell>
          <cell r="S529" t="str">
            <v>vkkatyal</v>
          </cell>
          <cell r="T529" t="str">
            <v>Katyal,Varun</v>
          </cell>
          <cell r="U529" t="str">
            <v>Non-Critical</v>
          </cell>
          <cell r="W529">
            <v>46020</v>
          </cell>
          <cell r="X529" t="str">
            <v>Inbound Stow</v>
          </cell>
          <cell r="Y529" t="str">
            <v>May</v>
          </cell>
          <cell r="Z529" t="str">
            <v xml:space="preserve">9 Hours </v>
          </cell>
          <cell r="AA529" t="str">
            <v>Male</v>
          </cell>
          <cell r="AC529">
            <v>99</v>
          </cell>
          <cell r="AE529" t="str">
            <v>Dulsco Al Razeen Camp Abu Dubai</v>
          </cell>
          <cell r="AF529">
            <v>547483010</v>
          </cell>
          <cell r="AG529" t="str">
            <v>turyasiwgura@gmail.com</v>
          </cell>
          <cell r="AH529" t="str">
            <v>UGANDA</v>
          </cell>
          <cell r="AI529" t="str">
            <v>Non-Muslim</v>
          </cell>
        </row>
        <row r="530">
          <cell r="C530">
            <v>203736258</v>
          </cell>
          <cell r="D530" t="str">
            <v>robembug</v>
          </cell>
          <cell r="E530" t="str">
            <v>ROBERT MBUGHEKI</v>
          </cell>
          <cell r="F530" t="str">
            <v>Temporary</v>
          </cell>
          <cell r="G530" t="str">
            <v>UAE</v>
          </cell>
          <cell r="H530" t="str">
            <v>AUH1</v>
          </cell>
          <cell r="I530" t="str">
            <v>FC</v>
          </cell>
          <cell r="J530">
            <v>1299</v>
          </cell>
          <cell r="K530" t="str">
            <v>Night Shift</v>
          </cell>
          <cell r="L530" t="str">
            <v>NA</v>
          </cell>
          <cell r="M530" t="str">
            <v>Saturday</v>
          </cell>
          <cell r="N530" t="str">
            <v>Sunday</v>
          </cell>
          <cell r="O530" t="str">
            <v>Warehouse Associate 24M</v>
          </cell>
          <cell r="P530" t="str">
            <v>Inbound</v>
          </cell>
          <cell r="Q530" t="str">
            <v>Direct</v>
          </cell>
          <cell r="R530" t="str">
            <v>Dulsco</v>
          </cell>
          <cell r="S530" t="str">
            <v>vkkatyal</v>
          </cell>
          <cell r="T530" t="str">
            <v>Katyal,Varun</v>
          </cell>
          <cell r="U530" t="str">
            <v>Non-Critical</v>
          </cell>
          <cell r="W530">
            <v>45502</v>
          </cell>
          <cell r="X530" t="str">
            <v>Inbound Stow</v>
          </cell>
          <cell r="Y530" t="str">
            <v>March</v>
          </cell>
          <cell r="Z530" t="str">
            <v>9 Hours</v>
          </cell>
          <cell r="AA530" t="str">
            <v>Male</v>
          </cell>
          <cell r="AB530" t="str">
            <v>NA</v>
          </cell>
          <cell r="AC530">
            <v>99</v>
          </cell>
          <cell r="AD530">
            <v>45558</v>
          </cell>
          <cell r="AE530" t="str">
            <v>Dulsco ICAD-1 Bus Stop</v>
          </cell>
          <cell r="AF530">
            <v>554468056</v>
          </cell>
          <cell r="AG530" t="str">
            <v>rmbugheki@gmail.com</v>
          </cell>
          <cell r="AH530" t="str">
            <v>Uganda</v>
          </cell>
          <cell r="AI530" t="str">
            <v>Non-Muslim</v>
          </cell>
        </row>
        <row r="531">
          <cell r="C531">
            <v>203468402</v>
          </cell>
          <cell r="D531" t="str">
            <v>mbvirapf</v>
          </cell>
          <cell r="E531" t="str">
            <v>Rogers Francis Mbvira Pfouma</v>
          </cell>
          <cell r="F531" t="str">
            <v>Temporary</v>
          </cell>
          <cell r="G531" t="str">
            <v>UAE</v>
          </cell>
          <cell r="H531" t="str">
            <v>AUH1</v>
          </cell>
          <cell r="I531" t="str">
            <v>FC</v>
          </cell>
          <cell r="J531">
            <v>1299</v>
          </cell>
          <cell r="K531" t="str">
            <v>Day Shift</v>
          </cell>
          <cell r="L531" t="str">
            <v>NA</v>
          </cell>
          <cell r="M531" t="str">
            <v>Monday</v>
          </cell>
          <cell r="N531" t="str">
            <v>Tuesday</v>
          </cell>
          <cell r="O531" t="str">
            <v>Warehouse Associate 12M</v>
          </cell>
          <cell r="P531" t="str">
            <v>Inbound</v>
          </cell>
          <cell r="Q531" t="str">
            <v>Direct</v>
          </cell>
          <cell r="R531" t="str">
            <v>Fastlink</v>
          </cell>
          <cell r="S531" t="str">
            <v>vkkatyal</v>
          </cell>
          <cell r="T531" t="str">
            <v>Katyal,Varun</v>
          </cell>
          <cell r="U531" t="str">
            <v>Critical</v>
          </cell>
          <cell r="W531">
            <v>45456</v>
          </cell>
          <cell r="X531" t="str">
            <v>IB Problem Solve</v>
          </cell>
          <cell r="Y531" t="str">
            <v>April</v>
          </cell>
          <cell r="Z531" t="str">
            <v>9 Hours</v>
          </cell>
          <cell r="AA531" t="str">
            <v>Male</v>
          </cell>
          <cell r="AB531" t="str">
            <v>3XL</v>
          </cell>
          <cell r="AC531">
            <v>99</v>
          </cell>
          <cell r="AD531">
            <v>45821</v>
          </cell>
          <cell r="AE531" t="str">
            <v>AlSalamaHospital(TouristClubArea)</v>
          </cell>
          <cell r="AF531">
            <v>557826378</v>
          </cell>
          <cell r="AG531" t="str">
            <v>rogerfrancispfouma@gmail.com</v>
          </cell>
          <cell r="AH531" t="str">
            <v>Ghana</v>
          </cell>
          <cell r="AI531" t="str">
            <v>Non-Muslim</v>
          </cell>
        </row>
        <row r="532">
          <cell r="C532">
            <v>204013737</v>
          </cell>
          <cell r="D532" t="str">
            <v>roabatab</v>
          </cell>
          <cell r="E532" t="str">
            <v>Roland Aba Taboh</v>
          </cell>
          <cell r="F532" t="str">
            <v>Temporary</v>
          </cell>
          <cell r="G532" t="str">
            <v>UAE</v>
          </cell>
          <cell r="H532" t="str">
            <v>AUH1</v>
          </cell>
          <cell r="I532" t="str">
            <v>FC</v>
          </cell>
          <cell r="J532">
            <v>1299</v>
          </cell>
          <cell r="K532" t="str">
            <v>Day Shift</v>
          </cell>
          <cell r="L532" t="str">
            <v>NA</v>
          </cell>
          <cell r="M532" t="str">
            <v>Sunday</v>
          </cell>
          <cell r="N532" t="str">
            <v>Monday</v>
          </cell>
          <cell r="O532" t="str">
            <v>Warehouse Associate 12M</v>
          </cell>
          <cell r="P532" t="str">
            <v>Inbound</v>
          </cell>
          <cell r="Q532" t="str">
            <v>Direct</v>
          </cell>
          <cell r="R532" t="str">
            <v>Fastlink</v>
          </cell>
          <cell r="S532" t="str">
            <v>nnahla</v>
          </cell>
          <cell r="T532" t="str">
            <v>Nahla,Fathimathul</v>
          </cell>
          <cell r="U532" t="str">
            <v>Non-Critical</v>
          </cell>
          <cell r="W532">
            <v>45551</v>
          </cell>
          <cell r="X532" t="str">
            <v>Inbound Stow</v>
          </cell>
          <cell r="Y532" t="str">
            <v>March</v>
          </cell>
          <cell r="Z532" t="str">
            <v>9 Hours</v>
          </cell>
          <cell r="AA532" t="str">
            <v>Male</v>
          </cell>
          <cell r="AB532" t="str">
            <v>M</v>
          </cell>
          <cell r="AC532">
            <v>99</v>
          </cell>
          <cell r="AD532">
            <v>45916</v>
          </cell>
          <cell r="AE532" t="str">
            <v>AbuDhabiCentralBusStation(oppositeGrandMillenniumHotel&amp;InfrontofBankofAfrica)</v>
          </cell>
          <cell r="AF532">
            <v>552082997</v>
          </cell>
          <cell r="AG532" t="str">
            <v>tabohaba@gmail.com</v>
          </cell>
          <cell r="AH532" t="str">
            <v>Cameroon</v>
          </cell>
          <cell r="AI532" t="str">
            <v>Non-Muslim</v>
          </cell>
        </row>
        <row r="533">
          <cell r="C533">
            <v>202444409</v>
          </cell>
          <cell r="D533" t="str">
            <v>romemetu</v>
          </cell>
          <cell r="E533" t="str">
            <v>Romeo Mesape Metuge</v>
          </cell>
          <cell r="F533" t="str">
            <v>Temporary</v>
          </cell>
          <cell r="G533" t="str">
            <v>UAE</v>
          </cell>
          <cell r="H533" t="str">
            <v>AUH3</v>
          </cell>
          <cell r="I533" t="str">
            <v>SC</v>
          </cell>
          <cell r="J533">
            <v>1299</v>
          </cell>
          <cell r="K533" t="str">
            <v>Day Shift</v>
          </cell>
          <cell r="L533" t="str">
            <v>NA</v>
          </cell>
          <cell r="M533" t="str">
            <v>Sunday</v>
          </cell>
          <cell r="N533" t="str">
            <v>Monday</v>
          </cell>
          <cell r="O533" t="str">
            <v>Warehouse Associate 24M</v>
          </cell>
          <cell r="P533" t="str">
            <v>Warehouse Deals</v>
          </cell>
          <cell r="Q533" t="str">
            <v>Direct</v>
          </cell>
          <cell r="R533" t="str">
            <v>Quesscorp</v>
          </cell>
          <cell r="S533" t="str">
            <v>gylrdg</v>
          </cell>
          <cell r="T533" t="str">
            <v>De Guzman,Gaylord Baliwag</v>
          </cell>
          <cell r="U533" t="str">
            <v>Non-Critical</v>
          </cell>
          <cell r="W533">
            <v>45579</v>
          </cell>
          <cell r="X533" t="str">
            <v>Warehouse Deals</v>
          </cell>
          <cell r="Y533" t="str">
            <v>March</v>
          </cell>
          <cell r="Z533" t="str">
            <v>9 Hours</v>
          </cell>
          <cell r="AA533" t="str">
            <v>Male</v>
          </cell>
          <cell r="AB533" t="str">
            <v>M</v>
          </cell>
          <cell r="AC533">
            <v>99</v>
          </cell>
          <cell r="AD533">
            <v>46309</v>
          </cell>
          <cell r="AE533" t="str">
            <v>Shabiya 10 Bus stop (Near Cake Gallery)</v>
          </cell>
          <cell r="AF533">
            <v>582956624</v>
          </cell>
          <cell r="AG533" t="str">
            <v>metugeromeom@gmail.com</v>
          </cell>
          <cell r="AH533" t="str">
            <v>Cameroon</v>
          </cell>
          <cell r="AI533" t="str">
            <v>Non-Muslim</v>
          </cell>
        </row>
        <row r="534">
          <cell r="C534">
            <v>204246606</v>
          </cell>
          <cell r="D534" t="str">
            <v>rosethea</v>
          </cell>
          <cell r="E534" t="str">
            <v>Rose Thea</v>
          </cell>
          <cell r="F534" t="str">
            <v>Temporary</v>
          </cell>
          <cell r="G534" t="str">
            <v>UAE</v>
          </cell>
          <cell r="H534" t="str">
            <v>AUH1</v>
          </cell>
          <cell r="I534" t="str">
            <v>FC</v>
          </cell>
          <cell r="J534">
            <v>1299</v>
          </cell>
          <cell r="K534" t="str">
            <v>Day Shift</v>
          </cell>
          <cell r="L534" t="str">
            <v>NA</v>
          </cell>
          <cell r="M534" t="str">
            <v>Saturday</v>
          </cell>
          <cell r="N534" t="str">
            <v>Sunday</v>
          </cell>
          <cell r="O534" t="str">
            <v>Warehouse Associate 24M</v>
          </cell>
          <cell r="P534" t="str">
            <v>Inbound</v>
          </cell>
          <cell r="Q534" t="str">
            <v>Direct</v>
          </cell>
          <cell r="R534" t="str">
            <v>Quesscorp</v>
          </cell>
          <cell r="S534" t="str">
            <v>vkkatyal</v>
          </cell>
          <cell r="T534" t="str">
            <v>Katyal,Varun</v>
          </cell>
          <cell r="U534" t="str">
            <v>Non-Critical</v>
          </cell>
          <cell r="W534">
            <v>45579</v>
          </cell>
          <cell r="X534" t="str">
            <v>Vendor Receive</v>
          </cell>
          <cell r="Y534" t="str">
            <v>November</v>
          </cell>
          <cell r="Z534" t="str">
            <v>9 Hours</v>
          </cell>
          <cell r="AA534" t="str">
            <v>Female</v>
          </cell>
          <cell r="AB534" t="str">
            <v>NA</v>
          </cell>
          <cell r="AC534">
            <v>99</v>
          </cell>
          <cell r="AD534">
            <v>46309</v>
          </cell>
          <cell r="AE534" t="str">
            <v>LifeLineHospital(ElectraStr-MuroorRd)</v>
          </cell>
          <cell r="AF534">
            <v>523820898</v>
          </cell>
          <cell r="AG534" t="str">
            <v>camara151012@gmail.com</v>
          </cell>
          <cell r="AH534" t="str">
            <v>Guinea</v>
          </cell>
          <cell r="AI534" t="str">
            <v>Non-Muslim</v>
          </cell>
        </row>
        <row r="535">
          <cell r="C535">
            <v>203521426</v>
          </cell>
          <cell r="D535" t="str">
            <v>sadatayu</v>
          </cell>
          <cell r="E535" t="str">
            <v>Sadat Ayuba</v>
          </cell>
          <cell r="F535" t="str">
            <v>Temporary</v>
          </cell>
          <cell r="G535" t="str">
            <v>UAE</v>
          </cell>
          <cell r="H535" t="str">
            <v>AUH1</v>
          </cell>
          <cell r="I535" t="str">
            <v>FC</v>
          </cell>
          <cell r="J535">
            <v>1299</v>
          </cell>
          <cell r="K535" t="str">
            <v>Day Shift</v>
          </cell>
          <cell r="L535" t="str">
            <v>NA</v>
          </cell>
          <cell r="M535" t="str">
            <v>Sunday</v>
          </cell>
          <cell r="N535" t="str">
            <v>Monday</v>
          </cell>
          <cell r="O535" t="str">
            <v>Warehouse Associate 12M</v>
          </cell>
          <cell r="P535" t="str">
            <v>Inbound</v>
          </cell>
          <cell r="Q535" t="str">
            <v>Direct</v>
          </cell>
          <cell r="R535" t="str">
            <v>Fastlink</v>
          </cell>
          <cell r="S535" t="str">
            <v>nnahla</v>
          </cell>
          <cell r="T535" t="str">
            <v>Nahla,Fathimathul</v>
          </cell>
          <cell r="U535" t="str">
            <v>Critical</v>
          </cell>
          <cell r="W535">
            <v>45463</v>
          </cell>
          <cell r="X535" t="str">
            <v>Receive Dock</v>
          </cell>
          <cell r="Y535" t="str">
            <v>March</v>
          </cell>
          <cell r="Z535" t="str">
            <v>9 Hours</v>
          </cell>
          <cell r="AA535" t="str">
            <v>Male</v>
          </cell>
          <cell r="AB535" t="str">
            <v>NA</v>
          </cell>
          <cell r="AC535">
            <v>99</v>
          </cell>
          <cell r="AD535">
            <v>45828</v>
          </cell>
          <cell r="AE535" t="str">
            <v>AbuDhabiMall(TouristClubArea)</v>
          </cell>
          <cell r="AF535">
            <v>553193541</v>
          </cell>
          <cell r="AG535" t="str">
            <v>ayuba92.com@gmail.com</v>
          </cell>
          <cell r="AH535" t="str">
            <v>Ghana</v>
          </cell>
          <cell r="AI535" t="str">
            <v>Muslim</v>
          </cell>
        </row>
        <row r="536">
          <cell r="C536">
            <v>203736781</v>
          </cell>
          <cell r="D536" t="str">
            <v>zsagramd</v>
          </cell>
          <cell r="E536" t="str">
            <v>Sagar Ramdan</v>
          </cell>
          <cell r="F536" t="str">
            <v>Temporary</v>
          </cell>
          <cell r="G536" t="str">
            <v>UAE</v>
          </cell>
          <cell r="H536" t="str">
            <v>AUH1</v>
          </cell>
          <cell r="I536" t="str">
            <v>FC</v>
          </cell>
          <cell r="J536">
            <v>1299</v>
          </cell>
          <cell r="K536" t="str">
            <v>Night Shift</v>
          </cell>
          <cell r="L536" t="str">
            <v>NA</v>
          </cell>
          <cell r="M536" t="str">
            <v>Monday</v>
          </cell>
          <cell r="N536" t="str">
            <v>Tuesday</v>
          </cell>
          <cell r="O536" t="str">
            <v>Warehouse Associate 24M</v>
          </cell>
          <cell r="P536" t="str">
            <v>Inbound</v>
          </cell>
          <cell r="Q536" t="str">
            <v>Direct</v>
          </cell>
          <cell r="R536" t="str">
            <v>Adecco</v>
          </cell>
          <cell r="S536" t="str">
            <v>vkkatyal</v>
          </cell>
          <cell r="T536" t="str">
            <v>Katyal,Varun</v>
          </cell>
          <cell r="U536" t="str">
            <v>Non-Critical</v>
          </cell>
          <cell r="W536">
            <v>45502</v>
          </cell>
          <cell r="X536" t="str">
            <v>Inbound Stow</v>
          </cell>
          <cell r="Y536" t="str">
            <v>August</v>
          </cell>
          <cell r="Z536" t="str">
            <v>9 Hours</v>
          </cell>
          <cell r="AA536" t="str">
            <v>Male</v>
          </cell>
          <cell r="AB536" t="str">
            <v>NA</v>
          </cell>
          <cell r="AC536">
            <v>99</v>
          </cell>
          <cell r="AD536">
            <v>46232</v>
          </cell>
          <cell r="AE536" t="str">
            <v>AbuDhabiMall(TouristClubArea)</v>
          </cell>
          <cell r="AF536">
            <v>545989151</v>
          </cell>
          <cell r="AG536" t="str">
            <v>ramdansagar345@gmail.com</v>
          </cell>
          <cell r="AH536" t="str">
            <v>Nepal</v>
          </cell>
          <cell r="AI536" t="str">
            <v>Non-Muslim</v>
          </cell>
        </row>
        <row r="537">
          <cell r="C537">
            <v>203965521</v>
          </cell>
          <cell r="D537" t="str">
            <v>sunashir</v>
          </cell>
          <cell r="E537" t="str">
            <v>Samsudeen Nashiru</v>
          </cell>
          <cell r="F537" t="str">
            <v>Temporary</v>
          </cell>
          <cell r="G537" t="str">
            <v>UAE</v>
          </cell>
          <cell r="H537" t="str">
            <v>AUH3</v>
          </cell>
          <cell r="I537" t="str">
            <v>SC</v>
          </cell>
          <cell r="J537">
            <v>1299</v>
          </cell>
          <cell r="K537" t="str">
            <v>Day Shift</v>
          </cell>
          <cell r="L537" t="str">
            <v>NA</v>
          </cell>
          <cell r="M537" t="str">
            <v>Thursday</v>
          </cell>
          <cell r="N537" t="str">
            <v>Friday</v>
          </cell>
          <cell r="O537" t="str">
            <v>Warehouse Associate 12M</v>
          </cell>
          <cell r="P537" t="str">
            <v>Warehouse Deals</v>
          </cell>
          <cell r="Q537" t="str">
            <v>Direct</v>
          </cell>
          <cell r="R537" t="str">
            <v>Fastlink</v>
          </cell>
          <cell r="S537" t="str">
            <v>gylrdg</v>
          </cell>
          <cell r="T537" t="str">
            <v>De Guzman,Gaylord Baliwag</v>
          </cell>
          <cell r="U537" t="str">
            <v>Non-Critical</v>
          </cell>
          <cell r="W537">
            <v>45544</v>
          </cell>
          <cell r="X537" t="str">
            <v>Warehouse Deals</v>
          </cell>
          <cell r="Y537" t="str">
            <v>July</v>
          </cell>
          <cell r="Z537" t="str">
            <v>9 Hours</v>
          </cell>
          <cell r="AA537" t="str">
            <v>Male</v>
          </cell>
          <cell r="AB537" t="str">
            <v>XL</v>
          </cell>
          <cell r="AC537">
            <v>99</v>
          </cell>
          <cell r="AD537">
            <v>45909</v>
          </cell>
          <cell r="AE537" t="str">
            <v>AbuDhabiCentralBusStation(oppositeGrandMillenniumHotel&amp;InfrontofBankofAfrica)</v>
          </cell>
          <cell r="AF537">
            <v>557742834</v>
          </cell>
          <cell r="AG537" t="str">
            <v>nashirushamsudeen9@gmail.com</v>
          </cell>
          <cell r="AH537" t="str">
            <v>Ghana</v>
          </cell>
          <cell r="AI537" t="str">
            <v>Muslim</v>
          </cell>
        </row>
        <row r="538">
          <cell r="C538">
            <v>204864420</v>
          </cell>
          <cell r="D538" t="str">
            <v>jsamuean</v>
          </cell>
          <cell r="E538" t="str">
            <v>SAMUEL ANNOR BOAITEY</v>
          </cell>
          <cell r="F538" t="str">
            <v>Temporary</v>
          </cell>
          <cell r="G538" t="str">
            <v>UAE</v>
          </cell>
          <cell r="H538" t="str">
            <v>AUH1</v>
          </cell>
          <cell r="I538" t="str">
            <v>FC</v>
          </cell>
          <cell r="J538">
            <v>1299</v>
          </cell>
          <cell r="K538" t="str">
            <v>Night Shift</v>
          </cell>
          <cell r="L538" t="str">
            <v>NA</v>
          </cell>
          <cell r="M538" t="str">
            <v>Saturday</v>
          </cell>
          <cell r="N538" t="str">
            <v>Sunday</v>
          </cell>
          <cell r="O538" t="str">
            <v>Warehouse Associate 8W</v>
          </cell>
          <cell r="P538" t="str">
            <v>Inbound</v>
          </cell>
          <cell r="Q538" t="str">
            <v>Direct</v>
          </cell>
          <cell r="R538" t="str">
            <v>Dulsco</v>
          </cell>
          <cell r="S538" t="str">
            <v>vkkatyal</v>
          </cell>
          <cell r="T538" t="str">
            <v>Katyal,Varun</v>
          </cell>
          <cell r="U538" t="str">
            <v>Non-Critical</v>
          </cell>
          <cell r="W538">
            <v>45684</v>
          </cell>
          <cell r="X538" t="str">
            <v>Inbound Stow</v>
          </cell>
          <cell r="Y538" t="str">
            <v>June</v>
          </cell>
          <cell r="Z538" t="str">
            <v>9 Hours</v>
          </cell>
          <cell r="AA538" t="str">
            <v>Male</v>
          </cell>
          <cell r="AB538" t="str">
            <v>NA</v>
          </cell>
          <cell r="AC538">
            <v>99</v>
          </cell>
          <cell r="AD538">
            <v>45740</v>
          </cell>
          <cell r="AE538" t="str">
            <v>Dulsco ICAD-1 Bus Stop</v>
          </cell>
          <cell r="AH538" t="str">
            <v>Ghana</v>
          </cell>
          <cell r="AI538" t="str">
            <v>Non-Muslim</v>
          </cell>
        </row>
        <row r="539">
          <cell r="C539">
            <v>206873658</v>
          </cell>
          <cell r="D539" t="str">
            <v>samukasz</v>
          </cell>
          <cell r="E539" t="str">
            <v>SAMUEL KASSAH</v>
          </cell>
          <cell r="F539" t="str">
            <v>Temporary</v>
          </cell>
          <cell r="G539" t="str">
            <v>UAE</v>
          </cell>
          <cell r="H539" t="str">
            <v>AUH1</v>
          </cell>
          <cell r="I539" t="str">
            <v>FC</v>
          </cell>
          <cell r="J539">
            <v>1299</v>
          </cell>
          <cell r="K539" t="str">
            <v>Day Shift</v>
          </cell>
          <cell r="L539" t="str">
            <v>NA</v>
          </cell>
          <cell r="M539" t="str">
            <v>Friday</v>
          </cell>
          <cell r="N539" t="str">
            <v>Saturday</v>
          </cell>
          <cell r="O539" t="str">
            <v>Warehouse Associate 8W</v>
          </cell>
          <cell r="P539" t="str">
            <v>Inbound</v>
          </cell>
          <cell r="Q539" t="str">
            <v>Direct</v>
          </cell>
          <cell r="R539" t="str">
            <v>Fastlink</v>
          </cell>
          <cell r="S539" t="str">
            <v>vkkatyal</v>
          </cell>
          <cell r="T539" t="str">
            <v>Katyal,Varun</v>
          </cell>
          <cell r="U539" t="str">
            <v>Non-Critical</v>
          </cell>
          <cell r="W539">
            <v>46020</v>
          </cell>
          <cell r="X539" t="str">
            <v>Inbound Stow</v>
          </cell>
          <cell r="Y539" t="str">
            <v>September</v>
          </cell>
          <cell r="Z539" t="str">
            <v xml:space="preserve">9 Hours </v>
          </cell>
          <cell r="AA539" t="str">
            <v>Male</v>
          </cell>
          <cell r="AC539">
            <v>99</v>
          </cell>
          <cell r="AE539" t="str">
            <v>MUSSAFAH 24</v>
          </cell>
          <cell r="AF539">
            <v>588049393</v>
          </cell>
          <cell r="AG539" t="str">
            <v>samuelkassah@gmail.com</v>
          </cell>
          <cell r="AH539" t="str">
            <v>GHANA</v>
          </cell>
          <cell r="AI539" t="str">
            <v>Non-Muslim</v>
          </cell>
        </row>
        <row r="540">
          <cell r="C540">
            <v>203736780</v>
          </cell>
          <cell r="D540" t="str">
            <v>msanmyin</v>
          </cell>
          <cell r="E540" t="str">
            <v>San Myint</v>
          </cell>
          <cell r="F540" t="str">
            <v>Temporary</v>
          </cell>
          <cell r="G540" t="str">
            <v>UAE</v>
          </cell>
          <cell r="H540" t="str">
            <v>AUH1</v>
          </cell>
          <cell r="I540" t="str">
            <v>FC</v>
          </cell>
          <cell r="J540">
            <v>1299</v>
          </cell>
          <cell r="K540" t="str">
            <v>Night Shift</v>
          </cell>
          <cell r="L540" t="str">
            <v>NA</v>
          </cell>
          <cell r="M540" t="str">
            <v>Wednesday</v>
          </cell>
          <cell r="N540" t="str">
            <v>Thursday</v>
          </cell>
          <cell r="O540" t="str">
            <v>Warehouse Associate 24M</v>
          </cell>
          <cell r="P540" t="str">
            <v>Inbound</v>
          </cell>
          <cell r="Q540" t="str">
            <v>Direct</v>
          </cell>
          <cell r="R540" t="str">
            <v>Adecco</v>
          </cell>
          <cell r="S540" t="str">
            <v>vkkatyal</v>
          </cell>
          <cell r="T540" t="str">
            <v>Katyal,Varun</v>
          </cell>
          <cell r="U540" t="str">
            <v>Non-Critical</v>
          </cell>
          <cell r="W540">
            <v>45502</v>
          </cell>
          <cell r="X540" t="str">
            <v>Inbound Stow</v>
          </cell>
          <cell r="Y540" t="str">
            <v>January</v>
          </cell>
          <cell r="Z540" t="str">
            <v>9 Hours</v>
          </cell>
          <cell r="AA540" t="str">
            <v>Male</v>
          </cell>
          <cell r="AB540" t="str">
            <v>L</v>
          </cell>
          <cell r="AC540">
            <v>99</v>
          </cell>
          <cell r="AD540">
            <v>46232</v>
          </cell>
          <cell r="AE540" t="str">
            <v>AbuDhabiMall(TouristClubArea)</v>
          </cell>
          <cell r="AF540">
            <v>589504406</v>
          </cell>
          <cell r="AG540" t="str">
            <v>sanmyint791701@gmail.com</v>
          </cell>
          <cell r="AH540" t="str">
            <v>Myanmar</v>
          </cell>
          <cell r="AI540" t="str">
            <v>Non-Muslim</v>
          </cell>
        </row>
        <row r="541">
          <cell r="C541">
            <v>206873654</v>
          </cell>
          <cell r="D541" t="str">
            <v>ahiakosa</v>
          </cell>
          <cell r="E541" t="str">
            <v>SANDRA AHIAKOR</v>
          </cell>
          <cell r="F541" t="str">
            <v>Temporary</v>
          </cell>
          <cell r="G541" t="str">
            <v>UAE</v>
          </cell>
          <cell r="H541" t="str">
            <v>AUH1</v>
          </cell>
          <cell r="I541" t="str">
            <v>FC</v>
          </cell>
          <cell r="J541">
            <v>1299</v>
          </cell>
          <cell r="K541" t="str">
            <v>Day Shift</v>
          </cell>
          <cell r="L541" t="str">
            <v>NA</v>
          </cell>
          <cell r="M541" t="str">
            <v>Thursday</v>
          </cell>
          <cell r="N541" t="str">
            <v>Friday</v>
          </cell>
          <cell r="O541" t="str">
            <v>Warehouse Associate 12M</v>
          </cell>
          <cell r="P541" t="str">
            <v>Inbound</v>
          </cell>
          <cell r="Q541" t="str">
            <v>Direct</v>
          </cell>
          <cell r="R541" t="str">
            <v>Fastlink</v>
          </cell>
          <cell r="S541" t="str">
            <v>nnahla</v>
          </cell>
          <cell r="T541" t="str">
            <v>Nahla,Fathimathul</v>
          </cell>
          <cell r="U541" t="str">
            <v>Non-Critical</v>
          </cell>
          <cell r="W541">
            <v>46020</v>
          </cell>
          <cell r="X541" t="str">
            <v>Vendor Receive</v>
          </cell>
          <cell r="Y541" t="str">
            <v>March</v>
          </cell>
          <cell r="Z541" t="str">
            <v xml:space="preserve">9 Hours </v>
          </cell>
          <cell r="AA541" t="str">
            <v>Female</v>
          </cell>
          <cell r="AC541">
            <v>99</v>
          </cell>
          <cell r="AE541" t="str">
            <v>Shabiya 12  Bus Stop (Near Malabar Gold And Diamond)</v>
          </cell>
          <cell r="AF541">
            <v>544172526</v>
          </cell>
          <cell r="AG541" t="str">
            <v>sandraahiakor229@gmail.com</v>
          </cell>
          <cell r="AH541" t="str">
            <v>GHANA</v>
          </cell>
          <cell r="AI541" t="str">
            <v>Non-Muslim</v>
          </cell>
        </row>
        <row r="542">
          <cell r="C542">
            <v>206016554</v>
          </cell>
          <cell r="D542" t="str">
            <v>fynsarah</v>
          </cell>
          <cell r="E542" t="str">
            <v>Sarah Fynn Arthur</v>
          </cell>
          <cell r="F542" t="str">
            <v>Temporary</v>
          </cell>
          <cell r="G542" t="str">
            <v>UAE</v>
          </cell>
          <cell r="H542" t="str">
            <v>AUH1</v>
          </cell>
          <cell r="I542" t="str">
            <v>FC</v>
          </cell>
          <cell r="J542">
            <v>1299</v>
          </cell>
          <cell r="K542" t="str">
            <v>Day Shift</v>
          </cell>
          <cell r="L542" t="str">
            <v>NA</v>
          </cell>
          <cell r="M542" t="str">
            <v>Saturday</v>
          </cell>
          <cell r="N542" t="str">
            <v>Sunday</v>
          </cell>
          <cell r="O542" t="str">
            <v>Warehouse Associate 12M</v>
          </cell>
          <cell r="P542" t="str">
            <v>Inbound</v>
          </cell>
          <cell r="Q542" t="str">
            <v>Direct</v>
          </cell>
          <cell r="R542" t="str">
            <v>Fastlink</v>
          </cell>
          <cell r="S542" t="str">
            <v>nnahla</v>
          </cell>
          <cell r="T542" t="str">
            <v>Nahla,Fathimathul</v>
          </cell>
          <cell r="W542">
            <v>45915</v>
          </cell>
          <cell r="X542" t="str">
            <v>Receive Dock</v>
          </cell>
          <cell r="Y542" t="str">
            <v>December</v>
          </cell>
          <cell r="Z542" t="str">
            <v>9 Hours</v>
          </cell>
          <cell r="AA542" t="str">
            <v>Female</v>
          </cell>
          <cell r="AB542" t="str">
            <v>L</v>
          </cell>
          <cell r="AC542">
            <v>99</v>
          </cell>
          <cell r="AH542" t="str">
            <v>Ghana</v>
          </cell>
          <cell r="AI542" t="str">
            <v>Non-Muslim</v>
          </cell>
        </row>
        <row r="543">
          <cell r="C543">
            <v>203709743</v>
          </cell>
          <cell r="D543" t="str">
            <v>nardsa</v>
          </cell>
          <cell r="E543" t="str">
            <v xml:space="preserve">Saw lwe Nar </v>
          </cell>
          <cell r="F543" t="str">
            <v>Temporary</v>
          </cell>
          <cell r="G543" t="str">
            <v>UAE</v>
          </cell>
          <cell r="H543" t="str">
            <v>AUH1</v>
          </cell>
          <cell r="I543" t="str">
            <v>FC</v>
          </cell>
          <cell r="J543">
            <v>1299</v>
          </cell>
          <cell r="K543" t="str">
            <v>Day Shift</v>
          </cell>
          <cell r="L543" t="str">
            <v>NA</v>
          </cell>
          <cell r="M543" t="str">
            <v>Tuesday</v>
          </cell>
          <cell r="N543" t="str">
            <v>Wednesday</v>
          </cell>
          <cell r="O543" t="str">
            <v>Warehouse Associate 24M</v>
          </cell>
          <cell r="P543" t="str">
            <v>Inbound</v>
          </cell>
          <cell r="Q543" t="str">
            <v>Direct</v>
          </cell>
          <cell r="R543" t="str">
            <v>Adecco</v>
          </cell>
          <cell r="S543" t="str">
            <v>vkkatyal</v>
          </cell>
          <cell r="T543" t="str">
            <v>Katyal,Varun</v>
          </cell>
          <cell r="U543" t="str">
            <v>Non-Critical</v>
          </cell>
          <cell r="W543">
            <v>45495</v>
          </cell>
          <cell r="X543" t="str">
            <v>Inbound Stow</v>
          </cell>
          <cell r="Y543" t="str">
            <v>October</v>
          </cell>
          <cell r="Z543" t="str">
            <v>9 Hours</v>
          </cell>
          <cell r="AA543" t="str">
            <v>Male</v>
          </cell>
          <cell r="AB543" t="str">
            <v>L</v>
          </cell>
          <cell r="AC543">
            <v>99</v>
          </cell>
          <cell r="AD543">
            <v>46225</v>
          </cell>
          <cell r="AE543" t="str">
            <v>AbuDhabiMall(TouristClubArea)</v>
          </cell>
          <cell r="AF543">
            <v>588397504</v>
          </cell>
          <cell r="AG543" t="str">
            <v>sawlwenar4040@gmail.com</v>
          </cell>
          <cell r="AH543" t="str">
            <v>Myanmar</v>
          </cell>
          <cell r="AI543" t="str">
            <v>Non-Muslim</v>
          </cell>
        </row>
        <row r="544">
          <cell r="C544">
            <v>206008709</v>
          </cell>
          <cell r="D544" t="str">
            <v>ayukakos</v>
          </cell>
          <cell r="E544" t="str">
            <v>SCHOLASTIKA AYUK AKO</v>
          </cell>
          <cell r="F544" t="str">
            <v>Temporary</v>
          </cell>
          <cell r="G544" t="str">
            <v>UAE</v>
          </cell>
          <cell r="H544" t="str">
            <v>AUH1</v>
          </cell>
          <cell r="I544" t="str">
            <v>FC</v>
          </cell>
          <cell r="J544">
            <v>1299</v>
          </cell>
          <cell r="K544" t="str">
            <v>Day Shift</v>
          </cell>
          <cell r="L544" t="str">
            <v>NA</v>
          </cell>
          <cell r="M544" t="str">
            <v>Wednesday</v>
          </cell>
          <cell r="N544" t="str">
            <v>Thursday</v>
          </cell>
          <cell r="O544" t="str">
            <v>Warehouse Associate 12M</v>
          </cell>
          <cell r="P544" t="str">
            <v>Inbound</v>
          </cell>
          <cell r="Q544" t="str">
            <v>Direct</v>
          </cell>
          <cell r="R544" t="str">
            <v>Fastlink</v>
          </cell>
          <cell r="S544" t="str">
            <v>vkkatyal</v>
          </cell>
          <cell r="T544" t="str">
            <v>Katyal,Varun</v>
          </cell>
          <cell r="W544">
            <v>45915</v>
          </cell>
          <cell r="X544" t="str">
            <v>Inbound Stow</v>
          </cell>
          <cell r="Y544" t="str">
            <v>August</v>
          </cell>
          <cell r="Z544" t="str">
            <v>9 Hours</v>
          </cell>
          <cell r="AA544" t="str">
            <v>Female</v>
          </cell>
          <cell r="AB544" t="str">
            <v>NA</v>
          </cell>
          <cell r="AC544">
            <v>99</v>
          </cell>
          <cell r="AH544" t="str">
            <v>Cameroon</v>
          </cell>
          <cell r="AI544" t="str">
            <v>Non-Muslim</v>
          </cell>
        </row>
        <row r="545">
          <cell r="C545">
            <v>206015636</v>
          </cell>
          <cell r="D545" t="str">
            <v>kkengtis</v>
          </cell>
          <cell r="E545" t="str">
            <v>SCOLITITH KENG TIBA</v>
          </cell>
          <cell r="F545" t="str">
            <v>Temporary</v>
          </cell>
          <cell r="G545" t="str">
            <v>UAE</v>
          </cell>
          <cell r="H545" t="str">
            <v>AUH1</v>
          </cell>
          <cell r="I545" t="str">
            <v>FC</v>
          </cell>
          <cell r="J545">
            <v>1299</v>
          </cell>
          <cell r="K545" t="str">
            <v>Day Shift</v>
          </cell>
          <cell r="L545" t="str">
            <v>NA</v>
          </cell>
          <cell r="M545" t="str">
            <v>Wednesday</v>
          </cell>
          <cell r="N545" t="str">
            <v>Thursday</v>
          </cell>
          <cell r="O545" t="str">
            <v>Warehouse Associate 12M</v>
          </cell>
          <cell r="P545" t="str">
            <v>Inbound</v>
          </cell>
          <cell r="Q545" t="str">
            <v>Direct</v>
          </cell>
          <cell r="R545" t="str">
            <v>Fastlink</v>
          </cell>
          <cell r="S545" t="str">
            <v>pparsin</v>
          </cell>
          <cell r="T545" t="str">
            <v>Singh,Pardeep</v>
          </cell>
          <cell r="W545">
            <v>45915</v>
          </cell>
          <cell r="X545" t="str">
            <v>Inbound Stow</v>
          </cell>
          <cell r="Y545" t="str">
            <v>May</v>
          </cell>
          <cell r="Z545" t="str">
            <v>9 Hours</v>
          </cell>
          <cell r="AA545" t="str">
            <v>Female</v>
          </cell>
          <cell r="AB545" t="str">
            <v>S</v>
          </cell>
          <cell r="AC545">
            <v>99</v>
          </cell>
          <cell r="AH545" t="str">
            <v>Cameroon</v>
          </cell>
          <cell r="AI545" t="str">
            <v>Non-Muslim</v>
          </cell>
        </row>
        <row r="546">
          <cell r="C546">
            <v>204869087</v>
          </cell>
          <cell r="D546" t="str">
            <v>seugrace</v>
          </cell>
          <cell r="E546" t="str">
            <v>Serwaa,Grace</v>
          </cell>
          <cell r="F546" t="str">
            <v>Temporary</v>
          </cell>
          <cell r="G546" t="str">
            <v>UAE</v>
          </cell>
          <cell r="H546" t="str">
            <v>AUH1</v>
          </cell>
          <cell r="I546" t="str">
            <v>FC</v>
          </cell>
          <cell r="J546">
            <v>1299</v>
          </cell>
          <cell r="K546" t="str">
            <v>Day Shift</v>
          </cell>
          <cell r="L546" t="str">
            <v>NA</v>
          </cell>
          <cell r="M546" t="str">
            <v>Sunday</v>
          </cell>
          <cell r="N546" t="str">
            <v>Monday</v>
          </cell>
          <cell r="O546" t="str">
            <v>Warehouse Associate 24M</v>
          </cell>
          <cell r="P546" t="str">
            <v>Inbound</v>
          </cell>
          <cell r="Q546" t="str">
            <v>Direct</v>
          </cell>
          <cell r="R546" t="str">
            <v>Quesscorp</v>
          </cell>
          <cell r="S546" t="str">
            <v>vkkatyal</v>
          </cell>
          <cell r="T546" t="str">
            <v>Katyal,Varun</v>
          </cell>
          <cell r="U546" t="str">
            <v>Non-Critical</v>
          </cell>
          <cell r="W546">
            <v>45691</v>
          </cell>
          <cell r="X546" t="str">
            <v>Inbound Stow</v>
          </cell>
          <cell r="Y546" t="str">
            <v>June</v>
          </cell>
          <cell r="Z546" t="str">
            <v>9 Hours</v>
          </cell>
          <cell r="AA546" t="str">
            <v>Female</v>
          </cell>
          <cell r="AB546" t="str">
            <v>2XL</v>
          </cell>
          <cell r="AC546">
            <v>99</v>
          </cell>
          <cell r="AD546">
            <v>45747</v>
          </cell>
          <cell r="AE546" t="str">
            <v>FilliCafé(AirPortRd)</v>
          </cell>
          <cell r="AF546" t="str">
            <v>055 5041153</v>
          </cell>
          <cell r="AG546" t="str">
            <v>graceadom2004@gmail.com</v>
          </cell>
          <cell r="AH546" t="str">
            <v>Ghana</v>
          </cell>
          <cell r="AI546" t="str">
            <v>Non-Muslim</v>
          </cell>
        </row>
        <row r="547">
          <cell r="C547">
            <v>204967051</v>
          </cell>
          <cell r="D547" t="str">
            <v>selaryea</v>
          </cell>
          <cell r="E547" t="str">
            <v>SETH LARYEA</v>
          </cell>
          <cell r="F547" t="str">
            <v>Temporary</v>
          </cell>
          <cell r="G547" t="str">
            <v>UAE</v>
          </cell>
          <cell r="H547" t="str">
            <v>AUH1</v>
          </cell>
          <cell r="I547" t="str">
            <v>FC</v>
          </cell>
          <cell r="J547">
            <v>1299</v>
          </cell>
          <cell r="K547" t="str">
            <v>Night Shift</v>
          </cell>
          <cell r="L547" t="str">
            <v>NA</v>
          </cell>
          <cell r="M547" t="str">
            <v>Sunday</v>
          </cell>
          <cell r="N547" t="str">
            <v>Monday</v>
          </cell>
          <cell r="O547" t="str">
            <v>Warehouse Associate 8W</v>
          </cell>
          <cell r="P547" t="str">
            <v>Inbound</v>
          </cell>
          <cell r="Q547" t="str">
            <v>Direct</v>
          </cell>
          <cell r="R547" t="str">
            <v>Dulsco</v>
          </cell>
          <cell r="S547" t="str">
            <v>vkkatyal</v>
          </cell>
          <cell r="T547" t="str">
            <v>Katyal,Varun</v>
          </cell>
          <cell r="U547" t="str">
            <v>Non-Critical</v>
          </cell>
          <cell r="W547">
            <v>45826</v>
          </cell>
          <cell r="X547" t="str">
            <v>Inbound Stow</v>
          </cell>
          <cell r="Y547" t="str">
            <v>April</v>
          </cell>
          <cell r="Z547" t="str">
            <v>9 Hours</v>
          </cell>
          <cell r="AA547" t="str">
            <v>Male</v>
          </cell>
          <cell r="AB547" t="str">
            <v>L</v>
          </cell>
          <cell r="AC547">
            <v>99</v>
          </cell>
          <cell r="AD547">
            <v>45882</v>
          </cell>
          <cell r="AE547" t="str">
            <v>Dulsco ICAD-1 Bus Stop</v>
          </cell>
          <cell r="AH547" t="str">
            <v>Ghana</v>
          </cell>
          <cell r="AI547" t="str">
            <v>Non-Muslim</v>
          </cell>
        </row>
        <row r="548">
          <cell r="C548">
            <v>203737252</v>
          </cell>
          <cell r="D548" t="str">
            <v>shafinda</v>
          </cell>
          <cell r="E548" t="str">
            <v>SHAFIK KYAZE NDAWULA</v>
          </cell>
          <cell r="F548" t="str">
            <v>Temporary</v>
          </cell>
          <cell r="G548" t="str">
            <v>UAE</v>
          </cell>
          <cell r="H548" t="str">
            <v>AUH1</v>
          </cell>
          <cell r="I548" t="str">
            <v>FC</v>
          </cell>
          <cell r="J548">
            <v>1299</v>
          </cell>
          <cell r="K548" t="str">
            <v>Day Shift</v>
          </cell>
          <cell r="L548" t="str">
            <v>NA</v>
          </cell>
          <cell r="M548" t="str">
            <v>Thursday</v>
          </cell>
          <cell r="N548" t="str">
            <v>Friday</v>
          </cell>
          <cell r="O548" t="str">
            <v>Warehouse Associate 24M</v>
          </cell>
          <cell r="P548" t="str">
            <v>Inbound</v>
          </cell>
          <cell r="Q548" t="str">
            <v>Direct</v>
          </cell>
          <cell r="R548" t="str">
            <v>Dulsco</v>
          </cell>
          <cell r="S548" t="str">
            <v>vkkatyal</v>
          </cell>
          <cell r="T548" t="str">
            <v>Katyal,Varun</v>
          </cell>
          <cell r="U548" t="str">
            <v>Non-Critical</v>
          </cell>
          <cell r="W548">
            <v>45502</v>
          </cell>
          <cell r="X548" t="str">
            <v>Inbound Stow</v>
          </cell>
          <cell r="Y548" t="str">
            <v>December</v>
          </cell>
          <cell r="Z548" t="str">
            <v>9 Hours</v>
          </cell>
          <cell r="AA548" t="str">
            <v>Male</v>
          </cell>
          <cell r="AB548" t="str">
            <v>NA</v>
          </cell>
          <cell r="AC548">
            <v>99</v>
          </cell>
          <cell r="AD548">
            <v>45558</v>
          </cell>
          <cell r="AE548" t="str">
            <v>Dulsco ICAD-1 Bus Stop</v>
          </cell>
          <cell r="AF548">
            <v>566990177</v>
          </cell>
          <cell r="AG548" t="str">
            <v>ndawulashafiq344@gmail.com</v>
          </cell>
          <cell r="AH548" t="str">
            <v>Uganda</v>
          </cell>
          <cell r="AI548" t="str">
            <v>Muslim</v>
          </cell>
        </row>
        <row r="549">
          <cell r="C549">
            <v>203737015</v>
          </cell>
          <cell r="D549" t="str">
            <v>uakatuks</v>
          </cell>
          <cell r="E549" t="str">
            <v>Sheila Precious Akatukunda</v>
          </cell>
          <cell r="F549" t="str">
            <v>Temporary</v>
          </cell>
          <cell r="G549" t="str">
            <v>UAE</v>
          </cell>
          <cell r="H549" t="str">
            <v>AUH1</v>
          </cell>
          <cell r="I549" t="str">
            <v>FC</v>
          </cell>
          <cell r="J549">
            <v>1299</v>
          </cell>
          <cell r="K549" t="str">
            <v>Day Shift</v>
          </cell>
          <cell r="L549" t="str">
            <v>NA</v>
          </cell>
          <cell r="M549" t="str">
            <v>Monday</v>
          </cell>
          <cell r="N549" t="str">
            <v>Tuesday</v>
          </cell>
          <cell r="O549" t="str">
            <v>Warehouse Associate 12M</v>
          </cell>
          <cell r="P549" t="str">
            <v>Inbound</v>
          </cell>
          <cell r="Q549" t="str">
            <v>Direct</v>
          </cell>
          <cell r="R549" t="str">
            <v>Fastlink</v>
          </cell>
          <cell r="S549" t="str">
            <v>vkkatyal</v>
          </cell>
          <cell r="T549" t="str">
            <v>Katyal,Varun</v>
          </cell>
          <cell r="U549" t="str">
            <v>Non-Critical</v>
          </cell>
          <cell r="W549">
            <v>45502</v>
          </cell>
          <cell r="X549" t="str">
            <v>Inbound Stow</v>
          </cell>
          <cell r="Y549" t="str">
            <v>February</v>
          </cell>
          <cell r="Z549" t="str">
            <v>9 Hours</v>
          </cell>
          <cell r="AA549" t="str">
            <v>Female</v>
          </cell>
          <cell r="AB549" t="str">
            <v>L</v>
          </cell>
          <cell r="AC549">
            <v>99</v>
          </cell>
          <cell r="AD549">
            <v>46232</v>
          </cell>
          <cell r="AE549" t="str">
            <v>Hamid center</v>
          </cell>
          <cell r="AF549">
            <v>527206920</v>
          </cell>
          <cell r="AG549" t="str">
            <v>akatukundasheila23@gmail.com</v>
          </cell>
          <cell r="AH549" t="str">
            <v>Uganda</v>
          </cell>
          <cell r="AI549" t="str">
            <v>Non-Muslim</v>
          </cell>
        </row>
        <row r="550">
          <cell r="C550">
            <v>204883095</v>
          </cell>
          <cell r="D550" t="str">
            <v>sillahei</v>
          </cell>
          <cell r="E550" t="str">
            <v>SILLAH,IDRISSA</v>
          </cell>
          <cell r="F550" t="str">
            <v>Temporary</v>
          </cell>
          <cell r="G550" t="str">
            <v>UAE</v>
          </cell>
          <cell r="H550" t="str">
            <v>AUH1</v>
          </cell>
          <cell r="I550" t="str">
            <v>FC</v>
          </cell>
          <cell r="J550">
            <v>1299</v>
          </cell>
          <cell r="K550" t="str">
            <v>Day Shift</v>
          </cell>
          <cell r="L550" t="str">
            <v>NA</v>
          </cell>
          <cell r="M550" t="str">
            <v>Sunday</v>
          </cell>
          <cell r="N550" t="str">
            <v>Monday</v>
          </cell>
          <cell r="O550" t="str">
            <v>Warehouse Associate 8W</v>
          </cell>
          <cell r="P550" t="str">
            <v>Inbound</v>
          </cell>
          <cell r="Q550" t="str">
            <v>Direct</v>
          </cell>
          <cell r="R550" t="str">
            <v>Dulsco</v>
          </cell>
          <cell r="S550" t="str">
            <v>vkkatyal</v>
          </cell>
          <cell r="T550" t="str">
            <v>Katyal,Varun</v>
          </cell>
          <cell r="U550" t="str">
            <v>Non-Critical</v>
          </cell>
          <cell r="W550">
            <v>45826</v>
          </cell>
          <cell r="X550" t="str">
            <v>Inbound Stow</v>
          </cell>
          <cell r="Y550" t="str">
            <v>February</v>
          </cell>
          <cell r="Z550" t="str">
            <v>9 Hours</v>
          </cell>
          <cell r="AA550" t="str">
            <v>Male</v>
          </cell>
          <cell r="AB550" t="str">
            <v>NA</v>
          </cell>
          <cell r="AC550">
            <v>99</v>
          </cell>
          <cell r="AD550">
            <v>45882</v>
          </cell>
          <cell r="AE550" t="str">
            <v>Dulsco ICAD-1 Bus Stop</v>
          </cell>
          <cell r="AH550" t="str">
            <v>Sierra Leone</v>
          </cell>
          <cell r="AI550" t="str">
            <v>Muslim</v>
          </cell>
        </row>
        <row r="551">
          <cell r="C551">
            <v>204967558</v>
          </cell>
          <cell r="D551" t="str">
            <v>kwlsimon</v>
          </cell>
          <cell r="E551" t="str">
            <v>SIMON KWAO</v>
          </cell>
          <cell r="F551" t="str">
            <v>Temporary</v>
          </cell>
          <cell r="G551" t="str">
            <v>UAE</v>
          </cell>
          <cell r="H551" t="str">
            <v>AUH1</v>
          </cell>
          <cell r="I551" t="str">
            <v>FC</v>
          </cell>
          <cell r="J551">
            <v>1299</v>
          </cell>
          <cell r="K551" t="str">
            <v>Night Shift</v>
          </cell>
          <cell r="L551" t="str">
            <v>NA</v>
          </cell>
          <cell r="M551" t="str">
            <v>Sunday</v>
          </cell>
          <cell r="N551" t="str">
            <v>Monday</v>
          </cell>
          <cell r="O551" t="str">
            <v>Warehouse Associate 24M</v>
          </cell>
          <cell r="P551" t="str">
            <v>Inbound</v>
          </cell>
          <cell r="Q551" t="str">
            <v>Direct</v>
          </cell>
          <cell r="R551" t="str">
            <v>Dulsco</v>
          </cell>
          <cell r="S551" t="str">
            <v>vkkatyal</v>
          </cell>
          <cell r="T551" t="str">
            <v>Katyal,Varun</v>
          </cell>
          <cell r="U551" t="str">
            <v>Non-Critical</v>
          </cell>
          <cell r="W551">
            <v>45826</v>
          </cell>
          <cell r="X551" t="str">
            <v>Inbound Stow</v>
          </cell>
          <cell r="Y551" t="str">
            <v>November</v>
          </cell>
          <cell r="Z551" t="str">
            <v>9 Hours</v>
          </cell>
          <cell r="AA551" t="str">
            <v>Male</v>
          </cell>
          <cell r="AB551" t="str">
            <v>M</v>
          </cell>
          <cell r="AC551">
            <v>99</v>
          </cell>
          <cell r="AD551">
            <v>45882</v>
          </cell>
          <cell r="AE551" t="str">
            <v>Dulsco ICAD-1 Bus Stop</v>
          </cell>
          <cell r="AH551" t="str">
            <v>Ghana</v>
          </cell>
          <cell r="AI551" t="str">
            <v>Non-Muslim</v>
          </cell>
        </row>
        <row r="552">
          <cell r="C552">
            <v>112648320</v>
          </cell>
          <cell r="D552" t="str">
            <v>kyeisolo</v>
          </cell>
          <cell r="E552" t="str">
            <v>Solomon Kyei</v>
          </cell>
          <cell r="F552" t="str">
            <v>Regular</v>
          </cell>
          <cell r="G552" t="str">
            <v>UAE</v>
          </cell>
          <cell r="H552" t="str">
            <v>AUH1</v>
          </cell>
          <cell r="I552" t="str">
            <v>FC</v>
          </cell>
          <cell r="J552">
            <v>1299</v>
          </cell>
          <cell r="K552" t="str">
            <v>Day Shift</v>
          </cell>
          <cell r="L552" t="str">
            <v>NA</v>
          </cell>
          <cell r="M552" t="str">
            <v>Friday</v>
          </cell>
          <cell r="N552" t="str">
            <v>Saturday</v>
          </cell>
          <cell r="O552" t="str">
            <v>FC Associate III</v>
          </cell>
          <cell r="P552" t="str">
            <v>Inbound</v>
          </cell>
          <cell r="Q552" t="str">
            <v>Direct</v>
          </cell>
          <cell r="R552" t="str">
            <v>Blue Badge</v>
          </cell>
          <cell r="S552" t="str">
            <v>nnahla</v>
          </cell>
          <cell r="T552" t="str">
            <v>Nahla,Fathimathul</v>
          </cell>
          <cell r="W552">
            <v>46132</v>
          </cell>
          <cell r="X552" t="str">
            <v>IB Lead/PA</v>
          </cell>
          <cell r="Y552" t="str">
            <v>December</v>
          </cell>
          <cell r="Z552" t="str">
            <v>9 Hours</v>
          </cell>
          <cell r="AA552" t="str">
            <v>Male</v>
          </cell>
          <cell r="AB552" t="str">
            <v>M</v>
          </cell>
          <cell r="AC552">
            <v>3</v>
          </cell>
          <cell r="AE552" t="str">
            <v>AbuDhabiMall(TouristClubArea)</v>
          </cell>
          <cell r="AF552">
            <v>507389891</v>
          </cell>
          <cell r="AG552" t="str">
            <v>kyeisolomon004@gmail.com</v>
          </cell>
          <cell r="AH552" t="str">
            <v>Ghana</v>
          </cell>
          <cell r="AI552" t="str">
            <v>Non-Muslim</v>
          </cell>
        </row>
        <row r="553">
          <cell r="C553">
            <v>203813083</v>
          </cell>
          <cell r="D553" t="str">
            <v>janarsre</v>
          </cell>
          <cell r="E553" t="str">
            <v>SREEKUTTAN KOTTUKKALPARAMBU
 JANARDHANAN</v>
          </cell>
          <cell r="F553" t="str">
            <v>Temporary</v>
          </cell>
          <cell r="G553" t="str">
            <v>UAE</v>
          </cell>
          <cell r="H553" t="str">
            <v>AUH3</v>
          </cell>
          <cell r="I553" t="str">
            <v>SC</v>
          </cell>
          <cell r="J553">
            <v>1299</v>
          </cell>
          <cell r="K553" t="str">
            <v>Day Shift</v>
          </cell>
          <cell r="L553" t="str">
            <v>NA</v>
          </cell>
          <cell r="M553" t="str">
            <v>Sunday</v>
          </cell>
          <cell r="N553" t="str">
            <v>Monday</v>
          </cell>
          <cell r="O553" t="str">
            <v>Warehouse Associate 24M</v>
          </cell>
          <cell r="P553" t="str">
            <v>Warehouse Deals</v>
          </cell>
          <cell r="Q553" t="str">
            <v>Direct</v>
          </cell>
          <cell r="R553" t="str">
            <v>Adecco</v>
          </cell>
          <cell r="S553" t="str">
            <v>gylrdg</v>
          </cell>
          <cell r="T553" t="str">
            <v>De Guzman,Gaylord Baliwag</v>
          </cell>
          <cell r="U553" t="str">
            <v>Non-Critical</v>
          </cell>
          <cell r="W553">
            <v>45517</v>
          </cell>
          <cell r="X553" t="str">
            <v>Warehouse Deals</v>
          </cell>
          <cell r="Y553" t="str">
            <v>January</v>
          </cell>
          <cell r="Z553" t="str">
            <v>9 Hours</v>
          </cell>
          <cell r="AA553" t="str">
            <v xml:space="preserve">Male </v>
          </cell>
          <cell r="AB553" t="str">
            <v>NA</v>
          </cell>
          <cell r="AC553">
            <v>99</v>
          </cell>
          <cell r="AD553">
            <v>46247</v>
          </cell>
          <cell r="AE553" t="str">
            <v>LifeLineHospital(ElectraStr-MuroorRd)</v>
          </cell>
          <cell r="AF553">
            <v>545944187</v>
          </cell>
          <cell r="AG553" t="str">
            <v>sreekuttankj045@gmail.com</v>
          </cell>
          <cell r="AH553" t="str">
            <v>India</v>
          </cell>
          <cell r="AI553" t="str">
            <v>Non-Muslim</v>
          </cell>
        </row>
        <row r="554">
          <cell r="C554">
            <v>206791445</v>
          </cell>
          <cell r="D554" t="str">
            <v>huslssen</v>
          </cell>
          <cell r="E554" t="str">
            <v>SSENYONGA,HUSAMA</v>
          </cell>
          <cell r="F554" t="str">
            <v>Temporary</v>
          </cell>
          <cell r="G554" t="str">
            <v>UAE</v>
          </cell>
          <cell r="H554" t="str">
            <v>AUH1</v>
          </cell>
          <cell r="I554" t="str">
            <v>FC</v>
          </cell>
          <cell r="J554">
            <v>1299</v>
          </cell>
          <cell r="K554" t="str">
            <v>Day Shift</v>
          </cell>
          <cell r="L554" t="str">
            <v>NA</v>
          </cell>
          <cell r="M554" t="str">
            <v>Sunday</v>
          </cell>
          <cell r="N554" t="str">
            <v>Monday</v>
          </cell>
          <cell r="O554" t="str">
            <v>Warehouse Associate 8W</v>
          </cell>
          <cell r="P554" t="str">
            <v>Inbound</v>
          </cell>
          <cell r="Q554" t="str">
            <v>Direct</v>
          </cell>
          <cell r="R554" t="str">
            <v>Dulsco</v>
          </cell>
          <cell r="S554" t="str">
            <v>vkkatyal</v>
          </cell>
          <cell r="T554" t="str">
            <v>Katyal,Varun</v>
          </cell>
          <cell r="W554">
            <v>45999</v>
          </cell>
          <cell r="X554" t="str">
            <v>Inbound Stow</v>
          </cell>
          <cell r="Y554" t="str">
            <v>September</v>
          </cell>
          <cell r="Z554" t="str">
            <v>9 Hours</v>
          </cell>
          <cell r="AA554" t="str">
            <v>Male</v>
          </cell>
          <cell r="AB554" t="str">
            <v>NA</v>
          </cell>
          <cell r="AC554">
            <v>99</v>
          </cell>
          <cell r="AH554" t="str">
            <v>Uganda</v>
          </cell>
          <cell r="AI554" t="str">
            <v>Muslim</v>
          </cell>
        </row>
        <row r="555">
          <cell r="C555">
            <v>206072878</v>
          </cell>
          <cell r="D555" t="str">
            <v>wiafstep</v>
          </cell>
          <cell r="E555" t="str">
            <v>Stephen Wiafe</v>
          </cell>
          <cell r="F555" t="str">
            <v>Temporary</v>
          </cell>
          <cell r="G555" t="str">
            <v>UAE</v>
          </cell>
          <cell r="H555" t="str">
            <v>AUH1</v>
          </cell>
          <cell r="I555" t="str">
            <v>FC</v>
          </cell>
          <cell r="J555">
            <v>1299</v>
          </cell>
          <cell r="K555" t="str">
            <v>Day Shift</v>
          </cell>
          <cell r="L555" t="str">
            <v>NA</v>
          </cell>
          <cell r="M555" t="str">
            <v>Sunday</v>
          </cell>
          <cell r="N555" t="str">
            <v>Monday</v>
          </cell>
          <cell r="O555" t="str">
            <v>Warehouse Associate 12M</v>
          </cell>
          <cell r="P555" t="str">
            <v>Inbound</v>
          </cell>
          <cell r="Q555" t="str">
            <v>Direct</v>
          </cell>
          <cell r="R555" t="str">
            <v>Fastlink</v>
          </cell>
          <cell r="S555" t="str">
            <v>vkkatyal</v>
          </cell>
          <cell r="T555" t="str">
            <v>Katyal,Varun</v>
          </cell>
          <cell r="U555" t="str">
            <v>Non-Critical</v>
          </cell>
          <cell r="W555">
            <v>45922</v>
          </cell>
          <cell r="X555" t="str">
            <v>Inbound Stow</v>
          </cell>
          <cell r="Y555" t="str">
            <v>April</v>
          </cell>
          <cell r="Z555" t="str">
            <v>9 Hours</v>
          </cell>
          <cell r="AA555" t="str">
            <v>Male</v>
          </cell>
          <cell r="AB555" t="str">
            <v>L</v>
          </cell>
          <cell r="AC555">
            <v>99</v>
          </cell>
          <cell r="AD555">
            <v>45983</v>
          </cell>
          <cell r="AE555" t="str">
            <v>AbuDhabiMall(TouristClubArea)</v>
          </cell>
          <cell r="AH555" t="str">
            <v>Ghana</v>
          </cell>
          <cell r="AI555" t="str">
            <v>Non-Muslim</v>
          </cell>
        </row>
        <row r="556">
          <cell r="C556">
            <v>206915156</v>
          </cell>
          <cell r="D556" t="str">
            <v>otchaste</v>
          </cell>
          <cell r="E556" t="str">
            <v>Steven Bills Otchan</v>
          </cell>
          <cell r="F556" t="str">
            <v>Temporary</v>
          </cell>
          <cell r="G556" t="str">
            <v>UAE</v>
          </cell>
          <cell r="H556" t="str">
            <v>AUH3</v>
          </cell>
          <cell r="I556" t="str">
            <v>SC</v>
          </cell>
          <cell r="J556">
            <v>1299</v>
          </cell>
          <cell r="K556" t="str">
            <v>Night Shift</v>
          </cell>
          <cell r="L556" t="str">
            <v>NA</v>
          </cell>
          <cell r="M556" t="str">
            <v>Saturday</v>
          </cell>
          <cell r="N556" t="str">
            <v>Sunday</v>
          </cell>
          <cell r="O556" t="str">
            <v>Warehouse Associate 8W</v>
          </cell>
          <cell r="P556" t="str">
            <v>Warehouse Deals</v>
          </cell>
          <cell r="Q556" t="str">
            <v>Direct</v>
          </cell>
          <cell r="R556" t="str">
            <v>Dulsco</v>
          </cell>
          <cell r="S556" t="str">
            <v>gylrdg</v>
          </cell>
          <cell r="T556" t="str">
            <v>De Guzman,Gaylord Baliwag</v>
          </cell>
          <cell r="U556" t="str">
            <v>Non-Critical</v>
          </cell>
          <cell r="W556">
            <v>46034</v>
          </cell>
          <cell r="X556" t="str">
            <v>Warehouse Deals</v>
          </cell>
          <cell r="Y556" t="str">
            <v>February</v>
          </cell>
          <cell r="Z556" t="str">
            <v>9 Hours</v>
          </cell>
          <cell r="AA556" t="str">
            <v>Male</v>
          </cell>
          <cell r="AC556">
            <v>99</v>
          </cell>
          <cell r="AD556">
            <v>46429</v>
          </cell>
          <cell r="AE556" t="str">
            <v>Dulsco Al Razeen Camp Abu Dubai</v>
          </cell>
          <cell r="AF556">
            <v>525422497</v>
          </cell>
          <cell r="AG556" t="str">
            <v>STEVENBILLS@GMIAL.COM</v>
          </cell>
          <cell r="AH556" t="str">
            <v>MALAWI</v>
          </cell>
          <cell r="AI556" t="e">
            <v>#N/A</v>
          </cell>
        </row>
        <row r="557">
          <cell r="C557">
            <v>203816396</v>
          </cell>
          <cell r="D557" t="str">
            <v>muhwebst</v>
          </cell>
          <cell r="E557" t="str">
            <v>STEVEN MUHWEZI</v>
          </cell>
          <cell r="F557" t="str">
            <v>Temporary</v>
          </cell>
          <cell r="G557" t="str">
            <v>UAE</v>
          </cell>
          <cell r="H557" t="str">
            <v>AUH1</v>
          </cell>
          <cell r="I557" t="str">
            <v>FC</v>
          </cell>
          <cell r="J557">
            <v>1299</v>
          </cell>
          <cell r="K557" t="str">
            <v>Day Shift</v>
          </cell>
          <cell r="L557" t="str">
            <v>NA</v>
          </cell>
          <cell r="M557" t="str">
            <v>Sunday</v>
          </cell>
          <cell r="N557" t="str">
            <v>Monday</v>
          </cell>
          <cell r="O557" t="str">
            <v>Warehouse Associate 8W</v>
          </cell>
          <cell r="P557" t="str">
            <v>Inbound</v>
          </cell>
          <cell r="Q557" t="str">
            <v>Direct</v>
          </cell>
          <cell r="R557" t="str">
            <v>Dulsco</v>
          </cell>
          <cell r="S557" t="str">
            <v>nnahla</v>
          </cell>
          <cell r="T557" t="str">
            <v>Nahla,Fathimathul</v>
          </cell>
          <cell r="U557" t="str">
            <v>Non-Critical</v>
          </cell>
          <cell r="W557">
            <v>45518</v>
          </cell>
          <cell r="X557" t="str">
            <v>Vendor Receive</v>
          </cell>
          <cell r="Y557" t="str">
            <v>April</v>
          </cell>
          <cell r="Z557" t="str">
            <v>9 Hours</v>
          </cell>
          <cell r="AA557" t="str">
            <v>Male</v>
          </cell>
          <cell r="AB557" t="str">
            <v>NA</v>
          </cell>
          <cell r="AC557">
            <v>99</v>
          </cell>
          <cell r="AD557">
            <v>45574</v>
          </cell>
          <cell r="AE557" t="str">
            <v>Dulsco ICAD-1 Bus Stop</v>
          </cell>
          <cell r="AF557">
            <v>552887043</v>
          </cell>
          <cell r="AG557" t="str">
            <v>stevenmuhwezi90@gmail.com</v>
          </cell>
          <cell r="AH557" t="str">
            <v>Uganda</v>
          </cell>
          <cell r="AI557" t="str">
            <v>Non-Muslim</v>
          </cell>
        </row>
        <row r="558">
          <cell r="C558">
            <v>206873878</v>
          </cell>
          <cell r="D558" t="str">
            <v>lubsulah</v>
          </cell>
          <cell r="E558" t="str">
            <v>SULAH LUBWAMA</v>
          </cell>
          <cell r="F558" t="str">
            <v>Temporary</v>
          </cell>
          <cell r="G558" t="str">
            <v>UAE</v>
          </cell>
          <cell r="H558" t="str">
            <v>AUH1</v>
          </cell>
          <cell r="I558" t="str">
            <v>FC</v>
          </cell>
          <cell r="J558">
            <v>1299</v>
          </cell>
          <cell r="K558" t="str">
            <v>Day Shift</v>
          </cell>
          <cell r="L558" t="str">
            <v>NA</v>
          </cell>
          <cell r="M558" t="str">
            <v>Sunday</v>
          </cell>
          <cell r="N558" t="str">
            <v>Monday</v>
          </cell>
          <cell r="O558" t="str">
            <v>Warehouse Associate 8W</v>
          </cell>
          <cell r="P558" t="str">
            <v>Inbound</v>
          </cell>
          <cell r="Q558" t="str">
            <v>Direct</v>
          </cell>
          <cell r="R558" t="str">
            <v>Dulsco</v>
          </cell>
          <cell r="S558" t="str">
            <v>vkkatyal</v>
          </cell>
          <cell r="T558" t="str">
            <v>Katyal,Varun</v>
          </cell>
          <cell r="U558" t="str">
            <v>Non-Critical</v>
          </cell>
          <cell r="W558">
            <v>46020</v>
          </cell>
          <cell r="X558" t="str">
            <v>Inbound Stow</v>
          </cell>
          <cell r="Y558" t="str">
            <v>September</v>
          </cell>
          <cell r="Z558" t="str">
            <v xml:space="preserve">9 Hours </v>
          </cell>
          <cell r="AA558" t="str">
            <v>Male</v>
          </cell>
          <cell r="AC558">
            <v>99</v>
          </cell>
          <cell r="AE558" t="str">
            <v>Dulsco Al Razeen Camp Abu Dubai</v>
          </cell>
          <cell r="AF558">
            <v>502938504</v>
          </cell>
          <cell r="AG558" t="str">
            <v>lubwamasulah93@gmail.com</v>
          </cell>
          <cell r="AH558" t="str">
            <v>UGANDA</v>
          </cell>
          <cell r="AI558" t="str">
            <v>Muslim</v>
          </cell>
        </row>
        <row r="559">
          <cell r="C559">
            <v>203800482</v>
          </cell>
          <cell r="D559" t="str">
            <v>kabalisu</v>
          </cell>
          <cell r="E559" t="str">
            <v>SULAIT KABALI</v>
          </cell>
          <cell r="F559" t="str">
            <v>Temporary</v>
          </cell>
          <cell r="G559" t="str">
            <v>UAE</v>
          </cell>
          <cell r="H559" t="str">
            <v>AUH1</v>
          </cell>
          <cell r="I559" t="str">
            <v>FC</v>
          </cell>
          <cell r="J559">
            <v>1299</v>
          </cell>
          <cell r="K559" t="str">
            <v>Night Shift</v>
          </cell>
          <cell r="L559" t="str">
            <v>NA</v>
          </cell>
          <cell r="M559" t="str">
            <v>Wednesday</v>
          </cell>
          <cell r="N559" t="str">
            <v>Thursday</v>
          </cell>
          <cell r="O559" t="str">
            <v>Warehouse Associate 24M</v>
          </cell>
          <cell r="P559" t="str">
            <v>Inbound</v>
          </cell>
          <cell r="Q559" t="str">
            <v>Direct</v>
          </cell>
          <cell r="R559" t="str">
            <v>Dulsco</v>
          </cell>
          <cell r="S559" t="str">
            <v>vkkatyal</v>
          </cell>
          <cell r="T559" t="str">
            <v>Katyal,Varun</v>
          </cell>
          <cell r="U559" t="str">
            <v>Non-Critical</v>
          </cell>
          <cell r="W559">
            <v>45516</v>
          </cell>
          <cell r="X559" t="str">
            <v>Inbound Stow</v>
          </cell>
          <cell r="Y559" t="str">
            <v>May</v>
          </cell>
          <cell r="Z559" t="str">
            <v>9 Hours</v>
          </cell>
          <cell r="AA559" t="str">
            <v>Male</v>
          </cell>
          <cell r="AB559" t="str">
            <v>L</v>
          </cell>
          <cell r="AC559">
            <v>99</v>
          </cell>
          <cell r="AD559">
            <v>45572</v>
          </cell>
          <cell r="AE559" t="str">
            <v>Dulsco ICAD-1 Bus Stop</v>
          </cell>
          <cell r="AF559">
            <v>589978682</v>
          </cell>
          <cell r="AG559" t="str">
            <v>sulaitkabali123@gmail.com</v>
          </cell>
          <cell r="AH559" t="str">
            <v>Uganda</v>
          </cell>
          <cell r="AI559" t="str">
            <v>Muslim</v>
          </cell>
        </row>
        <row r="560">
          <cell r="C560">
            <v>206953817</v>
          </cell>
          <cell r="D560" t="str">
            <v>sagsumaq</v>
          </cell>
          <cell r="E560" t="str">
            <v>SUMAN SAG</v>
          </cell>
          <cell r="F560" t="str">
            <v>Temporary</v>
          </cell>
          <cell r="G560" t="str">
            <v>UAE</v>
          </cell>
          <cell r="H560" t="str">
            <v>AUH1</v>
          </cell>
          <cell r="I560" t="str">
            <v>FC</v>
          </cell>
          <cell r="J560">
            <v>1299</v>
          </cell>
          <cell r="K560" t="str">
            <v>Day Shift</v>
          </cell>
          <cell r="L560" t="str">
            <v>NA</v>
          </cell>
          <cell r="M560" t="str">
            <v>Sunday</v>
          </cell>
          <cell r="N560" t="str">
            <v>Monday</v>
          </cell>
          <cell r="O560" t="str">
            <v>Warehouse Associate 24M</v>
          </cell>
          <cell r="P560" t="str">
            <v>Inbound</v>
          </cell>
          <cell r="Q560" t="str">
            <v>Direct</v>
          </cell>
          <cell r="R560" t="str">
            <v>Dulsco</v>
          </cell>
          <cell r="S560" t="str">
            <v>pparsin</v>
          </cell>
          <cell r="T560" t="str">
            <v>Singh,Pardeep</v>
          </cell>
          <cell r="U560" t="str">
            <v>Non-Critical</v>
          </cell>
          <cell r="W560">
            <v>46051</v>
          </cell>
          <cell r="X560" t="str">
            <v>Inbound Stow</v>
          </cell>
          <cell r="Y560" t="str">
            <v>March</v>
          </cell>
          <cell r="Z560" t="str">
            <v>9 Hours</v>
          </cell>
          <cell r="AA560" t="str">
            <v>Male</v>
          </cell>
          <cell r="AC560">
            <v>99</v>
          </cell>
          <cell r="AD560">
            <v>46107</v>
          </cell>
          <cell r="AE560" t="str">
            <v>Dulsco Al Razeen Camp Abu Dubai</v>
          </cell>
          <cell r="AF560">
            <v>599096885</v>
          </cell>
          <cell r="AG560" t="str">
            <v>ssagsuman@gmail.com</v>
          </cell>
          <cell r="AH560" t="str">
            <v>UGANDA</v>
          </cell>
          <cell r="AI560" t="e">
            <v>#N/A</v>
          </cell>
        </row>
        <row r="561">
          <cell r="C561">
            <v>106262694</v>
          </cell>
          <cell r="D561" t="str">
            <v>gautasu</v>
          </cell>
          <cell r="E561" t="str">
            <v>Suresh Gautam</v>
          </cell>
          <cell r="F561" t="str">
            <v>Regular</v>
          </cell>
          <cell r="G561" t="str">
            <v>UAE</v>
          </cell>
          <cell r="H561" t="str">
            <v>AUH1</v>
          </cell>
          <cell r="I561" t="str">
            <v>FC</v>
          </cell>
          <cell r="J561">
            <v>1299</v>
          </cell>
          <cell r="K561" t="str">
            <v>Day Shift</v>
          </cell>
          <cell r="L561" t="str">
            <v>NA</v>
          </cell>
          <cell r="M561" t="str">
            <v>Tuesday</v>
          </cell>
          <cell r="N561" t="str">
            <v>Wednesday</v>
          </cell>
          <cell r="O561" t="str">
            <v>FC Associate I</v>
          </cell>
          <cell r="P561" t="str">
            <v>Inbound</v>
          </cell>
          <cell r="Q561" t="str">
            <v>Direct</v>
          </cell>
          <cell r="R561" t="str">
            <v>Blue Badge</v>
          </cell>
          <cell r="S561" t="str">
            <v>vkkatyal</v>
          </cell>
          <cell r="T561" t="str">
            <v>Katyal,Varun</v>
          </cell>
          <cell r="U561" t="str">
            <v>Critical</v>
          </cell>
          <cell r="W561">
            <v>44757</v>
          </cell>
          <cell r="X561" t="str">
            <v>IB Problem Solve</v>
          </cell>
          <cell r="Y561" t="str">
            <v>June</v>
          </cell>
          <cell r="Z561" t="str">
            <v>9 Hours</v>
          </cell>
          <cell r="AA561" t="str">
            <v>Male</v>
          </cell>
          <cell r="AB561" t="str">
            <v>M</v>
          </cell>
          <cell r="AC561">
            <v>1</v>
          </cell>
          <cell r="AE561" t="str">
            <v>LifeLineHospital(ElectraStr-MuroorRd)</v>
          </cell>
          <cell r="AF561">
            <v>0</v>
          </cell>
          <cell r="AG561" t="e">
            <v>#N/A</v>
          </cell>
          <cell r="AH561" t="str">
            <v>Nepal</v>
          </cell>
          <cell r="AI561" t="str">
            <v>Non-Muslim</v>
          </cell>
        </row>
        <row r="562">
          <cell r="C562">
            <v>205506109</v>
          </cell>
          <cell r="D562" t="str">
            <v>osnganga</v>
          </cell>
          <cell r="E562" t="str">
            <v>SUSAN WANJIKU NG'ANG'A</v>
          </cell>
          <cell r="F562" t="str">
            <v>Temporary</v>
          </cell>
          <cell r="G562" t="str">
            <v>UAE</v>
          </cell>
          <cell r="H562" t="str">
            <v>AUH1</v>
          </cell>
          <cell r="I562" t="str">
            <v>FC</v>
          </cell>
          <cell r="J562">
            <v>1299</v>
          </cell>
          <cell r="K562" t="str">
            <v>Day Shift</v>
          </cell>
          <cell r="L562" t="str">
            <v>NA</v>
          </cell>
          <cell r="M562" t="str">
            <v>Saturday</v>
          </cell>
          <cell r="N562" t="str">
            <v>Sunday</v>
          </cell>
          <cell r="O562" t="str">
            <v>Warehouse Associate 8W</v>
          </cell>
          <cell r="P562" t="str">
            <v>Inbound</v>
          </cell>
          <cell r="Q562" t="str">
            <v>Direct</v>
          </cell>
          <cell r="R562" t="str">
            <v>EFS</v>
          </cell>
          <cell r="S562" t="str">
            <v>vkkatyal</v>
          </cell>
          <cell r="T562" t="str">
            <v>Katyal,Varun</v>
          </cell>
          <cell r="U562" t="str">
            <v>Non-Critical</v>
          </cell>
          <cell r="W562">
            <v>45831</v>
          </cell>
          <cell r="X562" t="str">
            <v>Inbound Stow</v>
          </cell>
          <cell r="Y562" t="str">
            <v>November</v>
          </cell>
          <cell r="Z562" t="str">
            <v>9 Hours</v>
          </cell>
          <cell r="AA562" t="str">
            <v>Female</v>
          </cell>
          <cell r="AB562" t="str">
            <v>M</v>
          </cell>
          <cell r="AC562">
            <v>99</v>
          </cell>
          <cell r="AD562">
            <v>45887</v>
          </cell>
          <cell r="AH562" t="str">
            <v>Kenya</v>
          </cell>
          <cell r="AI562" t="str">
            <v>Non-Muslim</v>
          </cell>
        </row>
        <row r="563">
          <cell r="C563">
            <v>204967149</v>
          </cell>
          <cell r="D563" t="str">
            <v>kisssylv</v>
          </cell>
          <cell r="E563" t="str">
            <v>SYLVESTER KISSEIH</v>
          </cell>
          <cell r="F563" t="str">
            <v>Temporary</v>
          </cell>
          <cell r="G563" t="str">
            <v>UAE</v>
          </cell>
          <cell r="H563" t="str">
            <v>AUH1</v>
          </cell>
          <cell r="I563" t="str">
            <v>FC</v>
          </cell>
          <cell r="J563">
            <v>1299</v>
          </cell>
          <cell r="K563" t="str">
            <v>Night Shift</v>
          </cell>
          <cell r="L563" t="str">
            <v>NA</v>
          </cell>
          <cell r="M563" t="str">
            <v>Sunday</v>
          </cell>
          <cell r="N563" t="str">
            <v>Monday</v>
          </cell>
          <cell r="O563" t="str">
            <v>Warehouse Associate 24M</v>
          </cell>
          <cell r="P563" t="str">
            <v>Inbound</v>
          </cell>
          <cell r="Q563" t="str">
            <v>Direct</v>
          </cell>
          <cell r="R563" t="str">
            <v>Dulsco</v>
          </cell>
          <cell r="S563" t="str">
            <v>vkkatyal</v>
          </cell>
          <cell r="T563" t="str">
            <v>Katyal,Varun</v>
          </cell>
          <cell r="U563" t="str">
            <v>Non-Critical</v>
          </cell>
          <cell r="W563">
            <v>45826</v>
          </cell>
          <cell r="X563" t="str">
            <v>Inbound Stow</v>
          </cell>
          <cell r="Y563" t="str">
            <v>May</v>
          </cell>
          <cell r="Z563" t="str">
            <v>9 Hours</v>
          </cell>
          <cell r="AA563" t="str">
            <v>Male</v>
          </cell>
          <cell r="AB563" t="str">
            <v>L</v>
          </cell>
          <cell r="AC563">
            <v>99</v>
          </cell>
          <cell r="AD563">
            <v>45882</v>
          </cell>
          <cell r="AE563" t="str">
            <v>Dulsco ICAD-1 Bus Stop</v>
          </cell>
          <cell r="AH563" t="str">
            <v>Ghana</v>
          </cell>
          <cell r="AI563" t="str">
            <v>Non-Muslim</v>
          </cell>
        </row>
        <row r="564">
          <cell r="C564">
            <v>205496022</v>
          </cell>
          <cell r="D564" t="str">
            <v>meswsylv</v>
          </cell>
          <cell r="E564" t="str">
            <v>Sylvia Jelagat Meswo</v>
          </cell>
          <cell r="F564" t="str">
            <v>Temporary</v>
          </cell>
          <cell r="G564" t="str">
            <v>UAE</v>
          </cell>
          <cell r="H564" t="str">
            <v>AUH1</v>
          </cell>
          <cell r="I564" t="str">
            <v>FC</v>
          </cell>
          <cell r="J564">
            <v>1299</v>
          </cell>
          <cell r="K564" t="str">
            <v>Day Shift</v>
          </cell>
          <cell r="L564" t="str">
            <v>NA</v>
          </cell>
          <cell r="M564" t="str">
            <v>Sunday</v>
          </cell>
          <cell r="N564" t="str">
            <v>Monday</v>
          </cell>
          <cell r="O564" t="str">
            <v>Warehouse Associate 8W</v>
          </cell>
          <cell r="P564" t="str">
            <v>Inbound</v>
          </cell>
          <cell r="Q564" t="str">
            <v>Direct</v>
          </cell>
          <cell r="R564" t="str">
            <v>EFS</v>
          </cell>
          <cell r="S564" t="str">
            <v>vkkatyal</v>
          </cell>
          <cell r="T564" t="str">
            <v>Katyal,Varun</v>
          </cell>
          <cell r="U564" t="str">
            <v>Non-Critical</v>
          </cell>
          <cell r="W564">
            <v>45831</v>
          </cell>
          <cell r="X564" t="str">
            <v>Inbound Stow</v>
          </cell>
          <cell r="Y564" t="str">
            <v>June</v>
          </cell>
          <cell r="Z564" t="str">
            <v>9 Hours</v>
          </cell>
          <cell r="AA564" t="str">
            <v>Female</v>
          </cell>
          <cell r="AB564" t="str">
            <v>M</v>
          </cell>
          <cell r="AC564">
            <v>99</v>
          </cell>
          <cell r="AD564">
            <v>45887</v>
          </cell>
          <cell r="AH564" t="str">
            <v>Kenya</v>
          </cell>
          <cell r="AI564" t="str">
            <v>Non-Muslim</v>
          </cell>
        </row>
        <row r="565">
          <cell r="C565">
            <v>206504596</v>
          </cell>
          <cell r="D565" t="str">
            <v>tadekizi</v>
          </cell>
          <cell r="E565" t="str">
            <v>Tadeo Kizito</v>
          </cell>
          <cell r="F565" t="str">
            <v>Temporary</v>
          </cell>
          <cell r="G565" t="str">
            <v>UAE</v>
          </cell>
          <cell r="H565" t="str">
            <v>AUH1</v>
          </cell>
          <cell r="I565" t="str">
            <v>FC</v>
          </cell>
          <cell r="J565">
            <v>1299</v>
          </cell>
          <cell r="K565" t="str">
            <v>Day Shift</v>
          </cell>
          <cell r="L565" t="str">
            <v>NA</v>
          </cell>
          <cell r="M565" t="str">
            <v>Sunday</v>
          </cell>
          <cell r="N565" t="str">
            <v>Monday</v>
          </cell>
          <cell r="O565" t="str">
            <v>Warehouse Associate 8W</v>
          </cell>
          <cell r="P565" t="str">
            <v>Inbound</v>
          </cell>
          <cell r="Q565" t="str">
            <v>Direct</v>
          </cell>
          <cell r="R565" t="str">
            <v>Dulsco</v>
          </cell>
          <cell r="S565" t="str">
            <v>vkkatyal</v>
          </cell>
          <cell r="T565" t="str">
            <v>Katyal,Varun</v>
          </cell>
          <cell r="U565" t="str">
            <v>Non-Critical</v>
          </cell>
          <cell r="W565">
            <v>45971</v>
          </cell>
          <cell r="X565" t="str">
            <v>Inbound Stow</v>
          </cell>
          <cell r="Y565" t="str">
            <v>March</v>
          </cell>
          <cell r="Z565" t="str">
            <v>9 Hours</v>
          </cell>
          <cell r="AA565" t="str">
            <v>Male</v>
          </cell>
          <cell r="AB565" t="str">
            <v>NA</v>
          </cell>
          <cell r="AC565">
            <v>99</v>
          </cell>
          <cell r="AD565">
            <v>46245</v>
          </cell>
          <cell r="AE565" t="str">
            <v>Dulsco Camp</v>
          </cell>
          <cell r="AF565">
            <v>567028268</v>
          </cell>
          <cell r="AG565" t="str">
            <v>lilk122756@gmail.com</v>
          </cell>
          <cell r="AH565" t="str">
            <v>UGANDA</v>
          </cell>
          <cell r="AI565" t="str">
            <v>Non-Muslim</v>
          </cell>
        </row>
        <row r="566">
          <cell r="C566">
            <v>204246613</v>
          </cell>
          <cell r="D566" t="str">
            <v>talenzim</v>
          </cell>
          <cell r="E566" t="str">
            <v>Talent Zimbuma</v>
          </cell>
          <cell r="F566" t="str">
            <v>Temporary</v>
          </cell>
          <cell r="G566" t="str">
            <v>UAE</v>
          </cell>
          <cell r="H566" t="str">
            <v>AUH1</v>
          </cell>
          <cell r="I566" t="str">
            <v>FC</v>
          </cell>
          <cell r="J566">
            <v>1299</v>
          </cell>
          <cell r="K566" t="str">
            <v>Day Shift</v>
          </cell>
          <cell r="L566" t="str">
            <v>NA</v>
          </cell>
          <cell r="M566" t="str">
            <v>Sunday</v>
          </cell>
          <cell r="N566" t="str">
            <v>Monday</v>
          </cell>
          <cell r="O566" t="str">
            <v>Warehouse Associate 24M</v>
          </cell>
          <cell r="P566" t="str">
            <v>Inbound</v>
          </cell>
          <cell r="Q566" t="str">
            <v>Direct</v>
          </cell>
          <cell r="R566" t="str">
            <v>Quesscorp</v>
          </cell>
          <cell r="S566" t="str">
            <v>vkkatyal</v>
          </cell>
          <cell r="T566" t="str">
            <v>Katyal,Varun</v>
          </cell>
          <cell r="U566" t="str">
            <v>Non-Critical</v>
          </cell>
          <cell r="W566">
            <v>45579</v>
          </cell>
          <cell r="X566" t="str">
            <v>Inbound Stow</v>
          </cell>
          <cell r="Y566" t="str">
            <v>July</v>
          </cell>
          <cell r="Z566" t="str">
            <v>9 Hours</v>
          </cell>
          <cell r="AA566" t="str">
            <v>Female</v>
          </cell>
          <cell r="AB566" t="str">
            <v>M</v>
          </cell>
          <cell r="AC566">
            <v>99</v>
          </cell>
          <cell r="AD566">
            <v>46309</v>
          </cell>
          <cell r="AE566" t="str">
            <v>LifeLineHospital(ElectraStr-MuroorRd)</v>
          </cell>
          <cell r="AF566">
            <v>559052407</v>
          </cell>
          <cell r="AG566" t="str">
            <v>zimbumatalent13@gmail.com</v>
          </cell>
          <cell r="AH566" t="str">
            <v>Zimbabwe</v>
          </cell>
          <cell r="AI566" t="str">
            <v>Non-Muslim</v>
          </cell>
        </row>
        <row r="567">
          <cell r="C567">
            <v>206015633</v>
          </cell>
          <cell r="D567" t="str">
            <v>ciliatan</v>
          </cell>
          <cell r="E567" t="str">
            <v>TANDU CILIA NAMA</v>
          </cell>
          <cell r="F567" t="str">
            <v>Temporary</v>
          </cell>
          <cell r="G567" t="str">
            <v>UAE</v>
          </cell>
          <cell r="H567" t="str">
            <v>AUH1</v>
          </cell>
          <cell r="I567" t="str">
            <v>FC</v>
          </cell>
          <cell r="J567">
            <v>1299</v>
          </cell>
          <cell r="K567" t="str">
            <v>Day Shift</v>
          </cell>
          <cell r="L567" t="str">
            <v>NA</v>
          </cell>
          <cell r="M567" t="str">
            <v>Sunday</v>
          </cell>
          <cell r="N567" t="str">
            <v>Monday</v>
          </cell>
          <cell r="O567" t="str">
            <v>Warehouse Associate 12M</v>
          </cell>
          <cell r="P567" t="str">
            <v>Inbound</v>
          </cell>
          <cell r="Q567" t="str">
            <v>Direct</v>
          </cell>
          <cell r="R567" t="str">
            <v>Fastlink</v>
          </cell>
          <cell r="S567" t="str">
            <v>nnahla</v>
          </cell>
          <cell r="T567" t="str">
            <v>Nahla,Fathimathul</v>
          </cell>
          <cell r="W567">
            <v>45915</v>
          </cell>
          <cell r="X567" t="str">
            <v>Receive Dock</v>
          </cell>
          <cell r="Y567" t="str">
            <v>August</v>
          </cell>
          <cell r="Z567" t="str">
            <v>9 Hours</v>
          </cell>
          <cell r="AA567" t="str">
            <v>Female</v>
          </cell>
          <cell r="AB567" t="str">
            <v>XL</v>
          </cell>
          <cell r="AC567">
            <v>99</v>
          </cell>
          <cell r="AH567" t="str">
            <v>Cameroon</v>
          </cell>
          <cell r="AI567" t="str">
            <v>Non-Muslim</v>
          </cell>
        </row>
        <row r="568">
          <cell r="C568">
            <v>206875751</v>
          </cell>
          <cell r="D568" t="str">
            <v>jurutapi</v>
          </cell>
          <cell r="E568" t="str">
            <v>TAPIWA JURU</v>
          </cell>
          <cell r="F568" t="str">
            <v>Temporary</v>
          </cell>
          <cell r="G568" t="str">
            <v>UAE</v>
          </cell>
          <cell r="H568" t="str">
            <v>AUH1</v>
          </cell>
          <cell r="I568" t="str">
            <v>FC</v>
          </cell>
          <cell r="J568">
            <v>1299</v>
          </cell>
          <cell r="K568" t="str">
            <v>Day Shift</v>
          </cell>
          <cell r="L568" t="str">
            <v>NA</v>
          </cell>
          <cell r="M568" t="str">
            <v>Sunday</v>
          </cell>
          <cell r="N568" t="str">
            <v>Monday</v>
          </cell>
          <cell r="O568" t="str">
            <v>Warehouse Associate 8W</v>
          </cell>
          <cell r="P568" t="str">
            <v>Inbound</v>
          </cell>
          <cell r="Q568" t="str">
            <v>Direct</v>
          </cell>
          <cell r="R568" t="str">
            <v>Fastlink</v>
          </cell>
          <cell r="S568" t="str">
            <v>vkkatyal</v>
          </cell>
          <cell r="T568" t="str">
            <v>Katyal,Varun</v>
          </cell>
          <cell r="U568" t="str">
            <v>Non-Critical</v>
          </cell>
          <cell r="W568">
            <v>46020</v>
          </cell>
          <cell r="X568" t="str">
            <v>Inbound Stow</v>
          </cell>
          <cell r="Y568" t="str">
            <v>December</v>
          </cell>
          <cell r="Z568" t="str">
            <v xml:space="preserve">9 Hours </v>
          </cell>
          <cell r="AA568" t="str">
            <v>Male</v>
          </cell>
          <cell r="AC568">
            <v>99</v>
          </cell>
          <cell r="AE568" t="str">
            <v>AlSalamaHospital(TouristClubArea)</v>
          </cell>
          <cell r="AF568">
            <v>558264668</v>
          </cell>
          <cell r="AG568" t="str">
            <v>tapiwajuru3@gmail.com</v>
          </cell>
          <cell r="AH568" t="str">
            <v>ZIMBABWE</v>
          </cell>
          <cell r="AI568">
            <v>0</v>
          </cell>
        </row>
        <row r="569">
          <cell r="C569">
            <v>204246612</v>
          </cell>
          <cell r="D569" t="str">
            <v>tamanyet</v>
          </cell>
          <cell r="E569" t="str">
            <v>Tariro Manyetu</v>
          </cell>
          <cell r="F569" t="str">
            <v>Temporary</v>
          </cell>
          <cell r="G569" t="str">
            <v>UAE</v>
          </cell>
          <cell r="H569" t="str">
            <v>AUH1</v>
          </cell>
          <cell r="I569" t="str">
            <v>FC</v>
          </cell>
          <cell r="J569">
            <v>1299</v>
          </cell>
          <cell r="K569" t="str">
            <v>Day Shift</v>
          </cell>
          <cell r="L569" t="str">
            <v>NA</v>
          </cell>
          <cell r="M569" t="str">
            <v>Friday</v>
          </cell>
          <cell r="N569" t="str">
            <v>Saturday</v>
          </cell>
          <cell r="O569" t="str">
            <v>Warehouse Associate 24M</v>
          </cell>
          <cell r="P569" t="str">
            <v>Inbound</v>
          </cell>
          <cell r="Q569" t="str">
            <v>Direct</v>
          </cell>
          <cell r="R569" t="str">
            <v>Quesscorp</v>
          </cell>
          <cell r="S569" t="str">
            <v>vkkatyal</v>
          </cell>
          <cell r="T569" t="str">
            <v>Katyal,Varun</v>
          </cell>
          <cell r="U569" t="str">
            <v>Non-Critical</v>
          </cell>
          <cell r="W569">
            <v>45579</v>
          </cell>
          <cell r="X569" t="str">
            <v>Inbound Stow</v>
          </cell>
          <cell r="Y569" t="str">
            <v>May</v>
          </cell>
          <cell r="Z569" t="str">
            <v>9 Hours</v>
          </cell>
          <cell r="AA569" t="str">
            <v>Female</v>
          </cell>
          <cell r="AB569" t="str">
            <v>S</v>
          </cell>
          <cell r="AC569">
            <v>99</v>
          </cell>
          <cell r="AD569">
            <v>46309</v>
          </cell>
          <cell r="AE569" t="str">
            <v>AbuDhabiCentralBusStation(oppositeGrandMillenniumHotel&amp;InfrontofBankofAfrica)</v>
          </cell>
          <cell r="AF569">
            <v>552869181</v>
          </cell>
          <cell r="AG569" t="str">
            <v>tariromanyetu@gmail.com</v>
          </cell>
          <cell r="AH569" t="str">
            <v>Zimbabwe</v>
          </cell>
          <cell r="AI569" t="str">
            <v>Non-Muslim</v>
          </cell>
        </row>
        <row r="570">
          <cell r="C570">
            <v>206933423</v>
          </cell>
          <cell r="D570" t="str">
            <v>utraicym</v>
          </cell>
          <cell r="E570" t="str">
            <v>Traicy Chebet Maina</v>
          </cell>
          <cell r="F570" t="str">
            <v>Temporary</v>
          </cell>
          <cell r="G570" t="str">
            <v>UAE</v>
          </cell>
          <cell r="H570" t="str">
            <v>AUH1</v>
          </cell>
          <cell r="I570" t="str">
            <v>FC</v>
          </cell>
          <cell r="J570">
            <v>1299</v>
          </cell>
          <cell r="K570" t="str">
            <v>Day Shift</v>
          </cell>
          <cell r="L570" t="str">
            <v>NA</v>
          </cell>
          <cell r="M570" t="str">
            <v>Sunday</v>
          </cell>
          <cell r="N570" t="str">
            <v>Monday</v>
          </cell>
          <cell r="O570" t="str">
            <v>Warehouse Associate 12M</v>
          </cell>
          <cell r="P570" t="str">
            <v>Inbound</v>
          </cell>
          <cell r="Q570" t="str">
            <v>Direct</v>
          </cell>
          <cell r="R570" t="str">
            <v>EFS</v>
          </cell>
          <cell r="S570" t="str">
            <v>pparsin</v>
          </cell>
          <cell r="T570" t="str">
            <v>Singh,Pardeep</v>
          </cell>
          <cell r="U570" t="str">
            <v>Non-Critical</v>
          </cell>
          <cell r="W570">
            <v>46041</v>
          </cell>
          <cell r="X570" t="str">
            <v>Inbound Stow</v>
          </cell>
          <cell r="Y570" t="str">
            <v>April</v>
          </cell>
          <cell r="Z570" t="str">
            <v>9 Hours</v>
          </cell>
          <cell r="AA570" t="str">
            <v>Female</v>
          </cell>
          <cell r="AC570">
            <v>99</v>
          </cell>
          <cell r="AD570">
            <v>46096</v>
          </cell>
          <cell r="AE570" t="str">
            <v xml:space="preserve">al razeen </v>
          </cell>
          <cell r="AF570" t="str">
            <v>971 567862428</v>
          </cell>
          <cell r="AG570" t="str">
            <v>tracymaina93@gmail.com</v>
          </cell>
          <cell r="AH570" t="str">
            <v>Kenyan</v>
          </cell>
          <cell r="AI570" t="str">
            <v>Non-Muslim</v>
          </cell>
        </row>
        <row r="571">
          <cell r="C571">
            <v>206513292</v>
          </cell>
          <cell r="D571" t="str">
            <v>tumufran</v>
          </cell>
          <cell r="E571" t="str">
            <v>Tumusiime Frank</v>
          </cell>
          <cell r="F571" t="str">
            <v>Temporary</v>
          </cell>
          <cell r="G571" t="str">
            <v>UAE</v>
          </cell>
          <cell r="H571" t="str">
            <v>AUH1</v>
          </cell>
          <cell r="I571" t="str">
            <v>FC</v>
          </cell>
          <cell r="J571">
            <v>1299</v>
          </cell>
          <cell r="K571" t="str">
            <v>Day Shift</v>
          </cell>
          <cell r="L571" t="str">
            <v>NA</v>
          </cell>
          <cell r="M571" t="str">
            <v>Sunday</v>
          </cell>
          <cell r="N571" t="str">
            <v>Monday</v>
          </cell>
          <cell r="O571" t="str">
            <v>Warehouse Associate 24M</v>
          </cell>
          <cell r="P571" t="str">
            <v>Inbound</v>
          </cell>
          <cell r="Q571" t="str">
            <v>Direct</v>
          </cell>
          <cell r="R571" t="str">
            <v>Dulsco</v>
          </cell>
          <cell r="S571" t="str">
            <v>vkkatyal</v>
          </cell>
          <cell r="T571" t="str">
            <v>Katyal,Varun</v>
          </cell>
          <cell r="U571" t="str">
            <v>Non-Critical</v>
          </cell>
          <cell r="W571">
            <v>45971</v>
          </cell>
          <cell r="X571" t="str">
            <v>Inbound Stow</v>
          </cell>
          <cell r="Y571" t="str">
            <v>March</v>
          </cell>
          <cell r="Z571" t="str">
            <v>9 Hours</v>
          </cell>
          <cell r="AA571" t="str">
            <v>Male</v>
          </cell>
          <cell r="AB571" t="str">
            <v>NA</v>
          </cell>
          <cell r="AC571">
            <v>99</v>
          </cell>
          <cell r="AD571">
            <v>46245</v>
          </cell>
          <cell r="AE571" t="str">
            <v>Dulsco Camp</v>
          </cell>
          <cell r="AF571">
            <v>567082681</v>
          </cell>
          <cell r="AG571" t="str">
            <v>franktumusiime12@gmail.com</v>
          </cell>
          <cell r="AH571" t="str">
            <v>UGANDA</v>
          </cell>
          <cell r="AI571" t="str">
            <v>Non-Muslim</v>
          </cell>
        </row>
        <row r="572">
          <cell r="C572">
            <v>206791438</v>
          </cell>
          <cell r="D572" t="str">
            <v>twinamas</v>
          </cell>
          <cell r="E572" t="str">
            <v>TWINAMASIKO,COLLINS</v>
          </cell>
          <cell r="F572" t="str">
            <v>Temporary</v>
          </cell>
          <cell r="G572" t="str">
            <v>UAE</v>
          </cell>
          <cell r="H572" t="str">
            <v>AUH1</v>
          </cell>
          <cell r="I572" t="str">
            <v>FC</v>
          </cell>
          <cell r="J572">
            <v>1299</v>
          </cell>
          <cell r="K572" t="str">
            <v>Day Shift</v>
          </cell>
          <cell r="L572" t="str">
            <v>NA</v>
          </cell>
          <cell r="M572" t="str">
            <v>Sunday</v>
          </cell>
          <cell r="N572" t="str">
            <v>Monday</v>
          </cell>
          <cell r="O572" t="str">
            <v>Warehouse Associate 8W</v>
          </cell>
          <cell r="P572" t="str">
            <v>Inbound</v>
          </cell>
          <cell r="Q572" t="str">
            <v>Direct</v>
          </cell>
          <cell r="R572" t="str">
            <v>Dulsco</v>
          </cell>
          <cell r="S572" t="str">
            <v>vkkatyal</v>
          </cell>
          <cell r="T572" t="str">
            <v>Katyal,Varun</v>
          </cell>
          <cell r="W572">
            <v>45999</v>
          </cell>
          <cell r="X572" t="str">
            <v>Inbound Stow</v>
          </cell>
          <cell r="Y572" t="str">
            <v>May</v>
          </cell>
          <cell r="Z572" t="str">
            <v>9 Hours</v>
          </cell>
          <cell r="AA572" t="str">
            <v>Male</v>
          </cell>
          <cell r="AB572" t="str">
            <v>NA</v>
          </cell>
          <cell r="AC572">
            <v>99</v>
          </cell>
          <cell r="AH572" t="str">
            <v>Uganda</v>
          </cell>
          <cell r="AI572" t="str">
            <v>Non-Muslim</v>
          </cell>
        </row>
        <row r="573">
          <cell r="C573">
            <v>203736259</v>
          </cell>
          <cell r="D573" t="str">
            <v>tysnabas</v>
          </cell>
          <cell r="E573" t="str">
            <v>TYSON NABASA</v>
          </cell>
          <cell r="F573" t="str">
            <v>Temporary</v>
          </cell>
          <cell r="G573" t="str">
            <v>UAE</v>
          </cell>
          <cell r="H573" t="str">
            <v>AUH1</v>
          </cell>
          <cell r="I573" t="str">
            <v>FC</v>
          </cell>
          <cell r="J573">
            <v>1299</v>
          </cell>
          <cell r="K573" t="str">
            <v>Night Shift</v>
          </cell>
          <cell r="L573" t="str">
            <v>NA</v>
          </cell>
          <cell r="M573" t="str">
            <v>Sunday</v>
          </cell>
          <cell r="N573" t="str">
            <v>Monday</v>
          </cell>
          <cell r="O573" t="str">
            <v>Warehouse Associate 24M</v>
          </cell>
          <cell r="P573" t="str">
            <v>Inbound</v>
          </cell>
          <cell r="Q573" t="str">
            <v>Direct</v>
          </cell>
          <cell r="R573" t="str">
            <v>Dulsco</v>
          </cell>
          <cell r="S573" t="str">
            <v>vkkatyal</v>
          </cell>
          <cell r="T573" t="str">
            <v>Katyal,Varun</v>
          </cell>
          <cell r="U573" t="str">
            <v>Non-Critical</v>
          </cell>
          <cell r="W573">
            <v>45502</v>
          </cell>
          <cell r="X573" t="str">
            <v>Inbound Stow</v>
          </cell>
          <cell r="Y573" t="str">
            <v>July</v>
          </cell>
          <cell r="Z573" t="str">
            <v>9 Hours</v>
          </cell>
          <cell r="AA573" t="str">
            <v>Male</v>
          </cell>
          <cell r="AB573" t="str">
            <v>XL</v>
          </cell>
          <cell r="AC573">
            <v>99</v>
          </cell>
          <cell r="AD573">
            <v>45558</v>
          </cell>
          <cell r="AE573" t="str">
            <v>Dulsco ICAD-1 Bus Stop</v>
          </cell>
          <cell r="AF573">
            <v>554576083</v>
          </cell>
          <cell r="AG573" t="str">
            <v>nabasatyson3@gmail.com</v>
          </cell>
          <cell r="AH573" t="str">
            <v>Uganda</v>
          </cell>
          <cell r="AI573" t="str">
            <v>Non-Muslim</v>
          </cell>
        </row>
        <row r="574">
          <cell r="C574">
            <v>206873645</v>
          </cell>
          <cell r="D574" t="str">
            <v>umarmabi</v>
          </cell>
          <cell r="E574" t="str">
            <v>UMARUH MABIRIZI</v>
          </cell>
          <cell r="F574" t="str">
            <v>Temporary</v>
          </cell>
          <cell r="G574" t="str">
            <v>UAE</v>
          </cell>
          <cell r="H574" t="str">
            <v>AUH1</v>
          </cell>
          <cell r="I574" t="str">
            <v>FC</v>
          </cell>
          <cell r="J574">
            <v>1299</v>
          </cell>
          <cell r="K574" t="str">
            <v>Day Shift</v>
          </cell>
          <cell r="L574" t="str">
            <v>NA</v>
          </cell>
          <cell r="M574" t="str">
            <v>Sunday</v>
          </cell>
          <cell r="N574" t="str">
            <v>Monday</v>
          </cell>
          <cell r="O574" t="str">
            <v>Warehouse Associate 12M</v>
          </cell>
          <cell r="P574" t="str">
            <v>Inbound</v>
          </cell>
          <cell r="Q574" t="str">
            <v>Direct</v>
          </cell>
          <cell r="R574" t="str">
            <v>Fastlink</v>
          </cell>
          <cell r="S574" t="str">
            <v>vkkatyal</v>
          </cell>
          <cell r="T574" t="str">
            <v>Katyal,Varun</v>
          </cell>
          <cell r="U574" t="str">
            <v>Non-Critical</v>
          </cell>
          <cell r="W574">
            <v>46020</v>
          </cell>
          <cell r="X574" t="str">
            <v>Inbound Stow</v>
          </cell>
          <cell r="Y574" t="str">
            <v>September</v>
          </cell>
          <cell r="Z574" t="str">
            <v xml:space="preserve">9 Hours </v>
          </cell>
          <cell r="AA574" t="str">
            <v>Male</v>
          </cell>
          <cell r="AC574">
            <v>99</v>
          </cell>
          <cell r="AE574" t="str">
            <v>RedTag (Al Najda St)</v>
          </cell>
          <cell r="AF574">
            <v>554898612</v>
          </cell>
          <cell r="AG574" t="str">
            <v>umaruhmabirizi@gmail.com</v>
          </cell>
          <cell r="AH574" t="str">
            <v>UGANDA</v>
          </cell>
          <cell r="AI574">
            <v>0</v>
          </cell>
        </row>
        <row r="575">
          <cell r="C575">
            <v>203813134</v>
          </cell>
          <cell r="D575" t="str">
            <v>unainalu</v>
          </cell>
          <cell r="E575" t="str">
            <v>UNAIS NALUPURAPPATTIL</v>
          </cell>
          <cell r="F575" t="str">
            <v>Temporary</v>
          </cell>
          <cell r="G575" t="str">
            <v>UAE</v>
          </cell>
          <cell r="H575" t="str">
            <v>AUH1</v>
          </cell>
          <cell r="I575" t="str">
            <v>FC</v>
          </cell>
          <cell r="J575">
            <v>1299</v>
          </cell>
          <cell r="K575" t="str">
            <v>Day Shift</v>
          </cell>
          <cell r="L575" t="str">
            <v>NA</v>
          </cell>
          <cell r="M575" t="str">
            <v>Sunday</v>
          </cell>
          <cell r="N575" t="str">
            <v>Monday</v>
          </cell>
          <cell r="O575" t="str">
            <v>Warehouse Associate 24M</v>
          </cell>
          <cell r="P575" t="str">
            <v>Inbound</v>
          </cell>
          <cell r="Q575" t="str">
            <v>Direct</v>
          </cell>
          <cell r="R575" t="str">
            <v>Adecco</v>
          </cell>
          <cell r="S575" t="str">
            <v>vkkatyal</v>
          </cell>
          <cell r="T575" t="str">
            <v>Katyal,Varun</v>
          </cell>
          <cell r="U575" t="str">
            <v>Non-Critical</v>
          </cell>
          <cell r="W575">
            <v>45517</v>
          </cell>
          <cell r="X575" t="str">
            <v>Inbound Stow</v>
          </cell>
          <cell r="Y575" t="str">
            <v>July</v>
          </cell>
          <cell r="Z575" t="str">
            <v>9 Hours</v>
          </cell>
          <cell r="AA575" t="str">
            <v>Male</v>
          </cell>
          <cell r="AB575" t="str">
            <v>NA</v>
          </cell>
          <cell r="AC575">
            <v>99</v>
          </cell>
          <cell r="AD575">
            <v>46247</v>
          </cell>
          <cell r="AE575" t="str">
            <v>Shabiya 10 Bus stop (Near Cake Gallery)</v>
          </cell>
          <cell r="AF575">
            <v>561262846</v>
          </cell>
          <cell r="AG575" t="str">
            <v>unaismuhamed2000@gmail.com</v>
          </cell>
          <cell r="AH575" t="str">
            <v>India</v>
          </cell>
          <cell r="AI575" t="str">
            <v>Non-Muslim</v>
          </cell>
        </row>
        <row r="576">
          <cell r="C576">
            <v>112911448</v>
          </cell>
          <cell r="D576" t="str">
            <v>khaliuus</v>
          </cell>
          <cell r="E576" t="str">
            <v>Usman Khalid</v>
          </cell>
          <cell r="F576" t="str">
            <v>Regular</v>
          </cell>
          <cell r="G576" t="str">
            <v>UAE</v>
          </cell>
          <cell r="H576" t="str">
            <v>AUH1</v>
          </cell>
          <cell r="I576" t="str">
            <v>FC</v>
          </cell>
          <cell r="J576">
            <v>1299</v>
          </cell>
          <cell r="K576" t="str">
            <v>Day Shift</v>
          </cell>
          <cell r="L576" t="str">
            <v>NA</v>
          </cell>
          <cell r="M576" t="str">
            <v>Friday</v>
          </cell>
          <cell r="N576" t="str">
            <v>Saturday</v>
          </cell>
          <cell r="O576" t="str">
            <v>FC Associate III</v>
          </cell>
          <cell r="P576" t="str">
            <v>Inbound</v>
          </cell>
          <cell r="Q576" t="str">
            <v>Direct</v>
          </cell>
          <cell r="R576" t="str">
            <v>Blue Badge</v>
          </cell>
          <cell r="S576" t="str">
            <v>pparsin</v>
          </cell>
          <cell r="T576" t="str">
            <v>Singh,Pardeep</v>
          </cell>
          <cell r="U576" t="str">
            <v>Critical</v>
          </cell>
          <cell r="W576">
            <v>46013</v>
          </cell>
          <cell r="X576" t="str">
            <v>IB Lead/PA</v>
          </cell>
          <cell r="Z576" t="str">
            <v>9 Hours</v>
          </cell>
          <cell r="AA576" t="str">
            <v>Male</v>
          </cell>
          <cell r="AC576">
            <v>3</v>
          </cell>
          <cell r="AI576" t="str">
            <v>Muslim</v>
          </cell>
        </row>
        <row r="577">
          <cell r="C577">
            <v>104147044</v>
          </cell>
          <cell r="D577" t="str">
            <v>madhavau</v>
          </cell>
          <cell r="E577" t="str">
            <v>Valiyaparambil Madhavan,Unnikrishnan</v>
          </cell>
          <cell r="F577" t="str">
            <v>Regular</v>
          </cell>
          <cell r="G577" t="str">
            <v>UAE</v>
          </cell>
          <cell r="H577" t="str">
            <v>AUH1</v>
          </cell>
          <cell r="I577" t="str">
            <v>FC</v>
          </cell>
          <cell r="J577">
            <v>1299</v>
          </cell>
          <cell r="K577" t="str">
            <v>Night Shift</v>
          </cell>
          <cell r="L577" t="str">
            <v>NA</v>
          </cell>
          <cell r="M577" t="str">
            <v>Friday</v>
          </cell>
          <cell r="N577" t="str">
            <v>Saturday</v>
          </cell>
          <cell r="O577" t="str">
            <v>FC Associate I</v>
          </cell>
          <cell r="P577" t="str">
            <v>Inbound</v>
          </cell>
          <cell r="Q577" t="str">
            <v>Direct</v>
          </cell>
          <cell r="R577" t="str">
            <v>Blue Badge</v>
          </cell>
          <cell r="S577" t="str">
            <v>vkkatyal</v>
          </cell>
          <cell r="T577" t="str">
            <v>Katyal,Varun</v>
          </cell>
          <cell r="U577" t="str">
            <v>Non-Critical</v>
          </cell>
          <cell r="W577">
            <v>44861</v>
          </cell>
          <cell r="X577" t="str">
            <v>Inbound Stow</v>
          </cell>
          <cell r="Y577" t="str">
            <v>May</v>
          </cell>
          <cell r="Z577" t="str">
            <v>9 Hours</v>
          </cell>
          <cell r="AA577" t="str">
            <v>Male</v>
          </cell>
          <cell r="AB577" t="str">
            <v>M</v>
          </cell>
          <cell r="AC577">
            <v>1</v>
          </cell>
          <cell r="AE577" t="str">
            <v>Shabiya 10 Bus stop (Near Cake Gallery)</v>
          </cell>
          <cell r="AF577">
            <v>0</v>
          </cell>
          <cell r="AG577" t="e">
            <v>#N/A</v>
          </cell>
          <cell r="AH577" t="str">
            <v>India</v>
          </cell>
          <cell r="AI577" t="str">
            <v>Non-Muslim</v>
          </cell>
        </row>
        <row r="578">
          <cell r="C578">
            <v>203687852</v>
          </cell>
          <cell r="D578" t="str">
            <v>ivashimk</v>
          </cell>
          <cell r="E578" t="str">
            <v>Vashim Khan</v>
          </cell>
          <cell r="F578" t="str">
            <v>Temporary</v>
          </cell>
          <cell r="G578" t="str">
            <v>UAE</v>
          </cell>
          <cell r="H578" t="str">
            <v>AUH1</v>
          </cell>
          <cell r="I578" t="str">
            <v>FC</v>
          </cell>
          <cell r="J578">
            <v>1299</v>
          </cell>
          <cell r="K578" t="str">
            <v>Day Shift</v>
          </cell>
          <cell r="L578" t="str">
            <v>NA</v>
          </cell>
          <cell r="M578" t="str">
            <v>Tuesday</v>
          </cell>
          <cell r="N578" t="str">
            <v>Wednesday</v>
          </cell>
          <cell r="O578" t="str">
            <v>Warehouse Associate 24M</v>
          </cell>
          <cell r="P578" t="str">
            <v>Inbound</v>
          </cell>
          <cell r="Q578" t="str">
            <v>Direct</v>
          </cell>
          <cell r="R578" t="str">
            <v>Adecco</v>
          </cell>
          <cell r="S578" t="str">
            <v>vkkatyal</v>
          </cell>
          <cell r="T578" t="str">
            <v>Katyal,Varun</v>
          </cell>
          <cell r="U578" t="str">
            <v>Non-Critical</v>
          </cell>
          <cell r="W578">
            <v>45495</v>
          </cell>
          <cell r="X578" t="str">
            <v>Inbound Stow</v>
          </cell>
          <cell r="Y578" t="str">
            <v>June</v>
          </cell>
          <cell r="Z578" t="str">
            <v>9 Hours</v>
          </cell>
          <cell r="AA578" t="str">
            <v>Male</v>
          </cell>
          <cell r="AB578" t="str">
            <v>XL</v>
          </cell>
          <cell r="AC578">
            <v>99</v>
          </cell>
          <cell r="AD578">
            <v>46225</v>
          </cell>
          <cell r="AE578" t="str">
            <v>Shabiya 12  Bus Stop (Near Malabar Gold And Diamond)</v>
          </cell>
          <cell r="AF578">
            <v>522309913</v>
          </cell>
          <cell r="AG578" t="str">
            <v>vashimkhan0624@gmail.com</v>
          </cell>
          <cell r="AH578" t="str">
            <v>India</v>
          </cell>
          <cell r="AI578" t="str">
            <v>Muslim</v>
          </cell>
        </row>
        <row r="579">
          <cell r="C579">
            <v>206934652</v>
          </cell>
          <cell r="D579" t="str">
            <v>venemoku</v>
          </cell>
          <cell r="E579" t="str">
            <v>Venick Kemuma Mokua</v>
          </cell>
          <cell r="F579" t="str">
            <v>Temporary</v>
          </cell>
          <cell r="G579" t="str">
            <v>UAE</v>
          </cell>
          <cell r="H579" t="str">
            <v>AUH1</v>
          </cell>
          <cell r="I579" t="str">
            <v>FC</v>
          </cell>
          <cell r="J579">
            <v>1299</v>
          </cell>
          <cell r="K579" t="str">
            <v>Day Shift</v>
          </cell>
          <cell r="L579" t="str">
            <v>NA</v>
          </cell>
          <cell r="M579" t="str">
            <v>Sunday</v>
          </cell>
          <cell r="N579" t="str">
            <v>Monday</v>
          </cell>
          <cell r="O579" t="str">
            <v>Warehouse Associate 8W</v>
          </cell>
          <cell r="P579" t="str">
            <v>Inbound</v>
          </cell>
          <cell r="Q579" t="str">
            <v>Direct</v>
          </cell>
          <cell r="R579" t="str">
            <v>EFS</v>
          </cell>
          <cell r="S579" t="str">
            <v>pparsin</v>
          </cell>
          <cell r="T579" t="str">
            <v>Singh,Pardeep</v>
          </cell>
          <cell r="U579" t="str">
            <v>Non-Critical</v>
          </cell>
          <cell r="W579">
            <v>46041</v>
          </cell>
          <cell r="X579" t="str">
            <v>Inbound Stow</v>
          </cell>
          <cell r="Y579" t="str">
            <v>May</v>
          </cell>
          <cell r="Z579" t="str">
            <v>9 Hours</v>
          </cell>
          <cell r="AA579" t="str">
            <v>Female</v>
          </cell>
          <cell r="AC579">
            <v>99</v>
          </cell>
          <cell r="AD579">
            <v>46096</v>
          </cell>
          <cell r="AE579" t="str">
            <v xml:space="preserve">al razeen </v>
          </cell>
          <cell r="AF579" t="str">
            <v>971 506256612</v>
          </cell>
          <cell r="AG579" t="str">
            <v>venickkumuma@gmail.com</v>
          </cell>
          <cell r="AH579" t="str">
            <v>Kenyan</v>
          </cell>
          <cell r="AI579" t="str">
            <v>Non-Muslim</v>
          </cell>
        </row>
        <row r="580">
          <cell r="C580">
            <v>202435289</v>
          </cell>
          <cell r="D580" t="str">
            <v>vingohma</v>
          </cell>
          <cell r="E580" t="str">
            <v>Violet Ngoh Mayah</v>
          </cell>
          <cell r="F580" t="str">
            <v>Temporary</v>
          </cell>
          <cell r="G580" t="str">
            <v>UAE</v>
          </cell>
          <cell r="H580" t="str">
            <v>AUH1</v>
          </cell>
          <cell r="I580" t="str">
            <v>FC</v>
          </cell>
          <cell r="J580">
            <v>1299</v>
          </cell>
          <cell r="K580" t="str">
            <v>Night Shift</v>
          </cell>
          <cell r="L580" t="str">
            <v>NA</v>
          </cell>
          <cell r="M580" t="str">
            <v>Sunday</v>
          </cell>
          <cell r="N580" t="str">
            <v>Monday</v>
          </cell>
          <cell r="O580" t="str">
            <v>Warehouse Associate 24M</v>
          </cell>
          <cell r="P580" t="str">
            <v>Inbound</v>
          </cell>
          <cell r="Q580" t="str">
            <v>Direct</v>
          </cell>
          <cell r="R580" t="str">
            <v>Quesscorp</v>
          </cell>
          <cell r="S580" t="str">
            <v>vkkatyal</v>
          </cell>
          <cell r="T580" t="str">
            <v>Katyal,Varun</v>
          </cell>
          <cell r="U580" t="str">
            <v>Non-Critical</v>
          </cell>
          <cell r="W580">
            <v>45581</v>
          </cell>
          <cell r="X580" t="str">
            <v>Inbound Stow</v>
          </cell>
          <cell r="Y580" t="str">
            <v>January</v>
          </cell>
          <cell r="Z580" t="str">
            <v>9 Hours</v>
          </cell>
          <cell r="AA580" t="str">
            <v>Female</v>
          </cell>
          <cell r="AB580" t="str">
            <v>M</v>
          </cell>
          <cell r="AC580">
            <v>99</v>
          </cell>
          <cell r="AD580">
            <v>46311</v>
          </cell>
          <cell r="AE580" t="str">
            <v>RedTag (Al Najda St)</v>
          </cell>
          <cell r="AF580">
            <v>524469068</v>
          </cell>
          <cell r="AG580" t="str">
            <v>ngohmaya9@gmail.com</v>
          </cell>
          <cell r="AH580" t="str">
            <v>Cameroon</v>
          </cell>
          <cell r="AI580" t="str">
            <v>Non-Muslim</v>
          </cell>
        </row>
        <row r="581">
          <cell r="C581">
            <v>203813135</v>
          </cell>
          <cell r="D581" t="str">
            <v>vislrave</v>
          </cell>
          <cell r="E581" t="str">
            <v>VISHNU KIZHAKKERIKAL RAVEENDRAN</v>
          </cell>
          <cell r="F581" t="str">
            <v>Temporary</v>
          </cell>
          <cell r="G581" t="str">
            <v>UAE</v>
          </cell>
          <cell r="H581" t="str">
            <v>AUH1</v>
          </cell>
          <cell r="I581" t="str">
            <v>FC</v>
          </cell>
          <cell r="J581">
            <v>1299</v>
          </cell>
          <cell r="K581" t="str">
            <v>Day Shift</v>
          </cell>
          <cell r="L581" t="str">
            <v>NA</v>
          </cell>
          <cell r="M581" t="str">
            <v>Sunday</v>
          </cell>
          <cell r="N581" t="str">
            <v>Monday</v>
          </cell>
          <cell r="O581" t="str">
            <v>Warehouse Associate 24M</v>
          </cell>
          <cell r="P581" t="str">
            <v>Inbound</v>
          </cell>
          <cell r="Q581" t="str">
            <v>Direct</v>
          </cell>
          <cell r="R581" t="str">
            <v>Adecco</v>
          </cell>
          <cell r="S581" t="str">
            <v>vkkatyal</v>
          </cell>
          <cell r="T581" t="str">
            <v>Katyal,Varun</v>
          </cell>
          <cell r="U581" t="str">
            <v>Non-Critical</v>
          </cell>
          <cell r="W581">
            <v>45517</v>
          </cell>
          <cell r="X581" t="str">
            <v>Inbound Stow</v>
          </cell>
          <cell r="Y581" t="str">
            <v>November</v>
          </cell>
          <cell r="Z581" t="str">
            <v>9 Hours</v>
          </cell>
          <cell r="AA581" t="str">
            <v>Male</v>
          </cell>
          <cell r="AB581" t="str">
            <v>M</v>
          </cell>
          <cell r="AC581">
            <v>99</v>
          </cell>
          <cell r="AD581">
            <v>46247</v>
          </cell>
          <cell r="AE581" t="str">
            <v>ShinningTower(Khalidiyah)</v>
          </cell>
          <cell r="AF581">
            <v>547331759</v>
          </cell>
          <cell r="AG581" t="str">
            <v>vishnukr4446@gmail.com</v>
          </cell>
          <cell r="AH581" t="str">
            <v>India</v>
          </cell>
          <cell r="AI581" t="str">
            <v>Non-Muslim</v>
          </cell>
        </row>
        <row r="582">
          <cell r="C582">
            <v>203965526</v>
          </cell>
          <cell r="D582" t="str">
            <v>sibwelli</v>
          </cell>
          <cell r="E582" t="str">
            <v>Wellington Sibanda</v>
          </cell>
          <cell r="F582" t="str">
            <v>Temporary</v>
          </cell>
          <cell r="G582" t="str">
            <v>UAE</v>
          </cell>
          <cell r="H582" t="str">
            <v>AUH3</v>
          </cell>
          <cell r="I582" t="str">
            <v>SC</v>
          </cell>
          <cell r="J582">
            <v>1299</v>
          </cell>
          <cell r="K582" t="str">
            <v>Day Shift</v>
          </cell>
          <cell r="L582" t="str">
            <v>NA</v>
          </cell>
          <cell r="M582" t="str">
            <v>Sunday</v>
          </cell>
          <cell r="N582" t="str">
            <v>Monday</v>
          </cell>
          <cell r="O582" t="str">
            <v>Warehouse Associate 12M</v>
          </cell>
          <cell r="P582" t="str">
            <v>Warehouse Deals</v>
          </cell>
          <cell r="Q582" t="str">
            <v>Direct</v>
          </cell>
          <cell r="R582" t="str">
            <v>Fastlink</v>
          </cell>
          <cell r="S582" t="str">
            <v>gylrdg</v>
          </cell>
          <cell r="T582" t="str">
            <v>De Guzman,Gaylord Baliwag</v>
          </cell>
          <cell r="U582" t="str">
            <v>Non-Critical</v>
          </cell>
          <cell r="W582">
            <v>45544</v>
          </cell>
          <cell r="X582" t="str">
            <v>Warehouse Deals</v>
          </cell>
          <cell r="Y582" t="str">
            <v>September</v>
          </cell>
          <cell r="Z582" t="str">
            <v>9 Hours</v>
          </cell>
          <cell r="AA582" t="str">
            <v>Male</v>
          </cell>
          <cell r="AB582" t="str">
            <v>NA</v>
          </cell>
          <cell r="AC582">
            <v>99</v>
          </cell>
          <cell r="AD582">
            <v>45909</v>
          </cell>
          <cell r="AE582" t="str">
            <v>ShinningTower(Khalidiyah)</v>
          </cell>
          <cell r="AF582">
            <v>562915507</v>
          </cell>
          <cell r="AG582" t="str">
            <v>sibandawellington77@gmail.com</v>
          </cell>
          <cell r="AH582" t="str">
            <v>Zimbabwe</v>
          </cell>
          <cell r="AI582" t="str">
            <v>Non-Muslim</v>
          </cell>
        </row>
        <row r="583">
          <cell r="C583">
            <v>206962049</v>
          </cell>
          <cell r="D583" t="str">
            <v>kinyawen</v>
          </cell>
          <cell r="E583" t="str">
            <v>Wendy Wanja KINYAGA</v>
          </cell>
          <cell r="F583" t="str">
            <v>Temporary</v>
          </cell>
          <cell r="G583" t="str">
            <v>UAE</v>
          </cell>
          <cell r="H583" t="str">
            <v>AUH1</v>
          </cell>
          <cell r="I583" t="str">
            <v>FC</v>
          </cell>
          <cell r="J583">
            <v>1299</v>
          </cell>
          <cell r="K583" t="str">
            <v>Day Shift</v>
          </cell>
          <cell r="L583" t="str">
            <v>NA</v>
          </cell>
          <cell r="M583" t="str">
            <v>Sunday</v>
          </cell>
          <cell r="N583" t="str">
            <v>Monday</v>
          </cell>
          <cell r="O583" t="str">
            <v>Warehouse Associate 8W</v>
          </cell>
          <cell r="P583" t="str">
            <v>Inbound</v>
          </cell>
          <cell r="Q583" t="str">
            <v>Direct</v>
          </cell>
          <cell r="R583" t="str">
            <v>EFS</v>
          </cell>
          <cell r="S583" t="str">
            <v>pparsin</v>
          </cell>
          <cell r="T583" t="str">
            <v>Singh,Pardeep</v>
          </cell>
          <cell r="U583" t="str">
            <v>Non-Critical</v>
          </cell>
          <cell r="W583">
            <v>46048</v>
          </cell>
          <cell r="X583" t="str">
            <v>Inbound Stow</v>
          </cell>
          <cell r="Y583" t="str">
            <v>May</v>
          </cell>
          <cell r="Z583" t="str">
            <v>9 Hours</v>
          </cell>
          <cell r="AA583" t="str">
            <v>Female</v>
          </cell>
          <cell r="AC583">
            <v>99</v>
          </cell>
          <cell r="AD583">
            <v>46104</v>
          </cell>
          <cell r="AE583" t="str">
            <v>Al razeen</v>
          </cell>
          <cell r="AF583" t="str">
            <v>254 725 080113</v>
          </cell>
          <cell r="AG583" t="str">
            <v>wendywanja017@gmail.com</v>
          </cell>
          <cell r="AH583" t="str">
            <v>Uganda</v>
          </cell>
          <cell r="AI583" t="e">
            <v>#N/A</v>
          </cell>
        </row>
        <row r="584">
          <cell r="C584">
            <v>203741319</v>
          </cell>
          <cell r="D584" t="str">
            <v>kouwilfr</v>
          </cell>
          <cell r="E584" t="str">
            <v>WILFRIED MANGA KOUNGOU</v>
          </cell>
          <cell r="F584" t="str">
            <v>Temporary</v>
          </cell>
          <cell r="G584" t="str">
            <v>UAE</v>
          </cell>
          <cell r="H584" t="str">
            <v>AUH1</v>
          </cell>
          <cell r="I584" t="str">
            <v>FC</v>
          </cell>
          <cell r="J584">
            <v>1299</v>
          </cell>
          <cell r="K584" t="str">
            <v>Night Shift</v>
          </cell>
          <cell r="L584" t="str">
            <v>NA</v>
          </cell>
          <cell r="M584" t="str">
            <v>Wednesday</v>
          </cell>
          <cell r="N584" t="str">
            <v>Thursday</v>
          </cell>
          <cell r="O584" t="str">
            <v>Warehouse Associate 12M</v>
          </cell>
          <cell r="P584" t="str">
            <v>Inbound</v>
          </cell>
          <cell r="Q584" t="str">
            <v>Direct</v>
          </cell>
          <cell r="R584" t="str">
            <v>Fastlink</v>
          </cell>
          <cell r="S584" t="str">
            <v>vkkatyal</v>
          </cell>
          <cell r="T584" t="str">
            <v>Katyal,Varun</v>
          </cell>
          <cell r="U584" t="str">
            <v>Non-Critical</v>
          </cell>
          <cell r="W584">
            <v>45502</v>
          </cell>
          <cell r="X584" t="str">
            <v>Inbound Stow</v>
          </cell>
          <cell r="Y584" t="str">
            <v>September</v>
          </cell>
          <cell r="Z584" t="str">
            <v>9 Hours</v>
          </cell>
          <cell r="AA584" t="str">
            <v>Male</v>
          </cell>
          <cell r="AB584" t="str">
            <v>NA</v>
          </cell>
          <cell r="AC584">
            <v>99</v>
          </cell>
          <cell r="AD584">
            <v>45867</v>
          </cell>
          <cell r="AE584" t="str">
            <v>AlSalamaHospital(TouristClubArea)</v>
          </cell>
          <cell r="AF584">
            <v>589255648</v>
          </cell>
          <cell r="AG584" t="str">
            <v>wilfreidmangakoagou@gmail.com</v>
          </cell>
          <cell r="AH584" t="str">
            <v>Côte d'Ivoire</v>
          </cell>
          <cell r="AI584" t="str">
            <v>Non-Muslim</v>
          </cell>
        </row>
        <row r="585">
          <cell r="C585">
            <v>206858475</v>
          </cell>
          <cell r="D585" t="str">
            <v>kadumbul</v>
          </cell>
          <cell r="E585" t="str">
            <v>William Kadumbula</v>
          </cell>
          <cell r="F585" t="str">
            <v>Temporary</v>
          </cell>
          <cell r="G585" t="str">
            <v>UAE</v>
          </cell>
          <cell r="H585" t="str">
            <v>AUH1</v>
          </cell>
          <cell r="I585" t="str">
            <v>FC</v>
          </cell>
          <cell r="J585">
            <v>1299</v>
          </cell>
          <cell r="K585" t="str">
            <v>Day Shift</v>
          </cell>
          <cell r="L585" t="str">
            <v>NA</v>
          </cell>
          <cell r="M585" t="str">
            <v>Sunday</v>
          </cell>
          <cell r="N585" t="str">
            <v>Monday</v>
          </cell>
          <cell r="O585" t="str">
            <v>Warehouse Associate 8W</v>
          </cell>
          <cell r="P585" t="str">
            <v>Inbound</v>
          </cell>
          <cell r="Q585" t="str">
            <v>Direct</v>
          </cell>
          <cell r="R585" t="str">
            <v>Dulsco</v>
          </cell>
          <cell r="S585" t="str">
            <v>vkkatyal</v>
          </cell>
          <cell r="T585" t="str">
            <v>Katyal,Varun</v>
          </cell>
          <cell r="U585" t="str">
            <v>Non- Critical</v>
          </cell>
          <cell r="W585">
            <v>46013</v>
          </cell>
          <cell r="X585" t="str">
            <v>Inbound Stow</v>
          </cell>
          <cell r="Y585" t="str">
            <v>July</v>
          </cell>
          <cell r="Z585" t="str">
            <v>9 Hours</v>
          </cell>
          <cell r="AA585" t="str">
            <v>Male</v>
          </cell>
          <cell r="AC585">
            <v>99</v>
          </cell>
          <cell r="AD585">
            <v>45648</v>
          </cell>
          <cell r="AE585" t="str">
            <v>Dulsco Al Razeen Camp Abu Dubai</v>
          </cell>
          <cell r="AF585" t="str">
            <v xml:space="preserve">567476930    </v>
          </cell>
          <cell r="AG585" t="str">
            <v>wkadumbula@gmail.com</v>
          </cell>
          <cell r="AH585" t="str">
            <v>Uganda</v>
          </cell>
          <cell r="AI585" t="str">
            <v>Non-Muslim</v>
          </cell>
        </row>
        <row r="586">
          <cell r="C586">
            <v>203737198</v>
          </cell>
          <cell r="D586" t="str">
            <v>wrkilama</v>
          </cell>
          <cell r="E586" t="str">
            <v>WILLIAM KILAMA</v>
          </cell>
          <cell r="F586" t="str">
            <v>Temporary</v>
          </cell>
          <cell r="G586" t="str">
            <v>UAE</v>
          </cell>
          <cell r="H586" t="str">
            <v>AUH1</v>
          </cell>
          <cell r="I586" t="str">
            <v>FC</v>
          </cell>
          <cell r="J586">
            <v>1299</v>
          </cell>
          <cell r="K586" t="str">
            <v>Night Shift</v>
          </cell>
          <cell r="L586" t="str">
            <v>NA</v>
          </cell>
          <cell r="M586" t="str">
            <v>Sunday</v>
          </cell>
          <cell r="N586" t="str">
            <v>Monday</v>
          </cell>
          <cell r="O586" t="str">
            <v>Warehouse Associate 24M</v>
          </cell>
          <cell r="P586" t="str">
            <v>Inbound</v>
          </cell>
          <cell r="Q586" t="str">
            <v>Direct</v>
          </cell>
          <cell r="R586" t="str">
            <v>Dulsco</v>
          </cell>
          <cell r="S586" t="str">
            <v>vkkatyal</v>
          </cell>
          <cell r="T586" t="str">
            <v>Katyal,Varun</v>
          </cell>
          <cell r="U586" t="str">
            <v>Non-Critical</v>
          </cell>
          <cell r="W586">
            <v>45502</v>
          </cell>
          <cell r="X586" t="str">
            <v>Inbound Stow</v>
          </cell>
          <cell r="Y586" t="str">
            <v>November</v>
          </cell>
          <cell r="Z586" t="str">
            <v>9 Hours</v>
          </cell>
          <cell r="AA586" t="str">
            <v>Male</v>
          </cell>
          <cell r="AB586" t="str">
            <v>NA</v>
          </cell>
          <cell r="AC586">
            <v>99</v>
          </cell>
          <cell r="AD586">
            <v>45558</v>
          </cell>
          <cell r="AE586" t="str">
            <v>Dulsco ICAD-1 Bus Stop</v>
          </cell>
          <cell r="AF586">
            <v>563017136</v>
          </cell>
          <cell r="AG586" t="str">
            <v>kilamawilliam55@gmail.com</v>
          </cell>
          <cell r="AH586" t="str">
            <v>Uganda</v>
          </cell>
          <cell r="AI586" t="str">
            <v>Non-Muslim</v>
          </cell>
        </row>
        <row r="587">
          <cell r="C587">
            <v>203800379</v>
          </cell>
          <cell r="D587" t="str">
            <v>mavuzaid</v>
          </cell>
          <cell r="E587" t="str">
            <v>ZAIDI MAVUGA</v>
          </cell>
          <cell r="F587" t="str">
            <v>Temporary</v>
          </cell>
          <cell r="G587" t="str">
            <v>UAE</v>
          </cell>
          <cell r="H587" t="str">
            <v>AUH1</v>
          </cell>
          <cell r="I587" t="str">
            <v>FC</v>
          </cell>
          <cell r="J587">
            <v>1299</v>
          </cell>
          <cell r="K587" t="str">
            <v>Day Shift</v>
          </cell>
          <cell r="L587" t="str">
            <v>NA</v>
          </cell>
          <cell r="M587" t="str">
            <v>Friday</v>
          </cell>
          <cell r="N587" t="str">
            <v>Saturday</v>
          </cell>
          <cell r="O587" t="str">
            <v>Warehouse Associate 24M</v>
          </cell>
          <cell r="P587" t="str">
            <v>Inbound</v>
          </cell>
          <cell r="Q587" t="str">
            <v>Direct</v>
          </cell>
          <cell r="R587" t="str">
            <v>Dulsco</v>
          </cell>
          <cell r="S587" t="str">
            <v>vkkatyal</v>
          </cell>
          <cell r="T587" t="str">
            <v>Katyal,Varun</v>
          </cell>
          <cell r="U587" t="str">
            <v>Non-Critical</v>
          </cell>
          <cell r="W587">
            <v>45516</v>
          </cell>
          <cell r="X587" t="str">
            <v>Inbound Stow</v>
          </cell>
          <cell r="Y587" t="str">
            <v>June</v>
          </cell>
          <cell r="Z587" t="str">
            <v>9 Hours</v>
          </cell>
          <cell r="AA587" t="str">
            <v>Male</v>
          </cell>
          <cell r="AB587" t="str">
            <v>L</v>
          </cell>
          <cell r="AC587">
            <v>99</v>
          </cell>
          <cell r="AD587">
            <v>45572</v>
          </cell>
          <cell r="AE587" t="str">
            <v>Dulsco ICAD-1 Bus Stop</v>
          </cell>
          <cell r="AF587">
            <v>586214342</v>
          </cell>
          <cell r="AG587" t="str">
            <v>mavugazaidi4@gmail.com</v>
          </cell>
          <cell r="AH587" t="str">
            <v>Uganda</v>
          </cell>
          <cell r="AI587" t="str">
            <v>Muslim</v>
          </cell>
        </row>
        <row r="588">
          <cell r="C588">
            <v>203521128</v>
          </cell>
          <cell r="D588" t="str">
            <v>hissahza</v>
          </cell>
          <cell r="E588" t="str">
            <v>Zainab Issah</v>
          </cell>
          <cell r="F588" t="str">
            <v>Regular</v>
          </cell>
          <cell r="G588" t="str">
            <v>UAE</v>
          </cell>
          <cell r="H588" t="str">
            <v>AUH1</v>
          </cell>
          <cell r="I588" t="str">
            <v>FC</v>
          </cell>
          <cell r="J588">
            <v>1299</v>
          </cell>
          <cell r="K588" t="str">
            <v>Day Shift</v>
          </cell>
          <cell r="L588" t="str">
            <v>NA</v>
          </cell>
          <cell r="M588" t="str">
            <v>Wednesday</v>
          </cell>
          <cell r="N588" t="str">
            <v>Thursday</v>
          </cell>
          <cell r="O588" t="str">
            <v>FC Associate III</v>
          </cell>
          <cell r="P588" t="str">
            <v>Inbound</v>
          </cell>
          <cell r="Q588" t="str">
            <v>Direct</v>
          </cell>
          <cell r="R588" t="str">
            <v>Blue Badge</v>
          </cell>
          <cell r="S588" t="str">
            <v>vkkatyal</v>
          </cell>
          <cell r="T588" t="str">
            <v>Katyal,Varun</v>
          </cell>
          <cell r="U588" t="str">
            <v>Critical</v>
          </cell>
          <cell r="W588">
            <v>45463</v>
          </cell>
          <cell r="X588" t="str">
            <v>IB Problem Solve</v>
          </cell>
          <cell r="Y588" t="str">
            <v>March</v>
          </cell>
          <cell r="Z588" t="str">
            <v>9 Hours</v>
          </cell>
          <cell r="AA588" t="str">
            <v>Female</v>
          </cell>
          <cell r="AB588" t="str">
            <v>M</v>
          </cell>
          <cell r="AC588">
            <v>99</v>
          </cell>
          <cell r="AD588">
            <v>45828</v>
          </cell>
          <cell r="AE588" t="str">
            <v>AbuDhabiMall(TouristClubArea)</v>
          </cell>
          <cell r="AF588">
            <v>586892037</v>
          </cell>
          <cell r="AG588" t="str">
            <v>zainabissah323@gmail.com</v>
          </cell>
          <cell r="AH588" t="str">
            <v>Ghana</v>
          </cell>
          <cell r="AI588" t="str">
            <v>Muslim</v>
          </cell>
        </row>
        <row r="589">
          <cell r="C589">
            <v>206137330</v>
          </cell>
          <cell r="D589" t="str">
            <v>abdalomc</v>
          </cell>
          <cell r="E589" t="str">
            <v>ABDALLA OMAR</v>
          </cell>
          <cell r="F589" t="str">
            <v>Temporary</v>
          </cell>
          <cell r="G589" t="str">
            <v>UAE</v>
          </cell>
          <cell r="H589" t="str">
            <v>AUH1</v>
          </cell>
          <cell r="I589" t="str">
            <v>FC</v>
          </cell>
          <cell r="J589">
            <v>1299</v>
          </cell>
          <cell r="K589" t="str">
            <v>Night Shift</v>
          </cell>
          <cell r="L589" t="str">
            <v>NA</v>
          </cell>
          <cell r="M589" t="str">
            <v>Thursday</v>
          </cell>
          <cell r="N589" t="str">
            <v>Friday</v>
          </cell>
          <cell r="O589" t="str">
            <v>Warehouse Associate 12M</v>
          </cell>
          <cell r="P589" t="str">
            <v>Outbound</v>
          </cell>
          <cell r="Q589" t="str">
            <v>Direct</v>
          </cell>
          <cell r="R589" t="str">
            <v>Fastlink</v>
          </cell>
          <cell r="S589" t="str">
            <v>scariav</v>
          </cell>
          <cell r="T589" t="str">
            <v>Scaria,Varghese</v>
          </cell>
          <cell r="W589">
            <v>45929</v>
          </cell>
          <cell r="X589" t="str">
            <v>Picking</v>
          </cell>
          <cell r="Y589" t="str">
            <v>July</v>
          </cell>
          <cell r="Z589" t="str">
            <v>9 Hours</v>
          </cell>
          <cell r="AA589" t="str">
            <v>Male</v>
          </cell>
          <cell r="AB589" t="str">
            <v>NA</v>
          </cell>
          <cell r="AC589">
            <v>99</v>
          </cell>
          <cell r="AH589" t="str">
            <v>Ghana</v>
          </cell>
          <cell r="AI589" t="str">
            <v>Muslim</v>
          </cell>
        </row>
        <row r="590">
          <cell r="C590">
            <v>205256720</v>
          </cell>
          <cell r="D590" t="str">
            <v>abdallhg</v>
          </cell>
          <cell r="E590" t="str">
            <v>Abdallah Haza</v>
          </cell>
          <cell r="F590" t="str">
            <v>Temporary</v>
          </cell>
          <cell r="G590" t="str">
            <v>UAE</v>
          </cell>
          <cell r="H590" t="str">
            <v>AUH1</v>
          </cell>
          <cell r="I590" t="str">
            <v>FC</v>
          </cell>
          <cell r="J590">
            <v>1299</v>
          </cell>
          <cell r="K590" t="str">
            <v>Night Shift</v>
          </cell>
          <cell r="L590" t="str">
            <v>NA</v>
          </cell>
          <cell r="M590" t="str">
            <v>Sunday</v>
          </cell>
          <cell r="N590" t="str">
            <v>Monday</v>
          </cell>
          <cell r="O590" t="str">
            <v>Warehouse Associate 12M</v>
          </cell>
          <cell r="P590" t="str">
            <v>Outbound</v>
          </cell>
          <cell r="Q590" t="str">
            <v>Direct</v>
          </cell>
          <cell r="R590" t="str">
            <v>EFS</v>
          </cell>
          <cell r="S590" t="str">
            <v>amanmish</v>
          </cell>
          <cell r="T590" t="str">
            <v>Mishra,Aman</v>
          </cell>
          <cell r="U590" t="str">
            <v>Non-Critical</v>
          </cell>
          <cell r="W590">
            <v>46048</v>
          </cell>
          <cell r="X590" t="str">
            <v>Picking</v>
          </cell>
          <cell r="Y590" t="str">
            <v>February</v>
          </cell>
          <cell r="Z590" t="str">
            <v>9 Hours</v>
          </cell>
          <cell r="AA590" t="str">
            <v>Male</v>
          </cell>
          <cell r="AC590">
            <v>99</v>
          </cell>
          <cell r="AD590">
            <v>46104</v>
          </cell>
          <cell r="AI590" t="e">
            <v>#N/A</v>
          </cell>
        </row>
        <row r="591">
          <cell r="C591">
            <v>200061207</v>
          </cell>
          <cell r="D591" t="str">
            <v>xaboppon</v>
          </cell>
          <cell r="E591" t="str">
            <v>Abdul Aziz Oppong</v>
          </cell>
          <cell r="F591" t="str">
            <v>Temporary</v>
          </cell>
          <cell r="G591" t="str">
            <v>UAE</v>
          </cell>
          <cell r="H591" t="str">
            <v>AUH1</v>
          </cell>
          <cell r="I591" t="str">
            <v>FC</v>
          </cell>
          <cell r="J591">
            <v>1299</v>
          </cell>
          <cell r="K591" t="str">
            <v>Night Shift</v>
          </cell>
          <cell r="L591" t="str">
            <v>NA</v>
          </cell>
          <cell r="M591" t="str">
            <v>Sunday</v>
          </cell>
          <cell r="N591" t="str">
            <v>Monday</v>
          </cell>
          <cell r="O591" t="str">
            <v>Warehouse Associate 12M</v>
          </cell>
          <cell r="P591" t="str">
            <v>Outbound</v>
          </cell>
          <cell r="Q591" t="str">
            <v>Direct</v>
          </cell>
          <cell r="R591" t="str">
            <v>Fastlink</v>
          </cell>
          <cell r="S591" t="str">
            <v>scariav</v>
          </cell>
          <cell r="T591" t="str">
            <v>Scaria,Varghese</v>
          </cell>
          <cell r="U591" t="str">
            <v>Critical</v>
          </cell>
          <cell r="W591">
            <v>45537</v>
          </cell>
          <cell r="X591" t="str">
            <v>Sort - Batch</v>
          </cell>
          <cell r="Y591" t="str">
            <v>November</v>
          </cell>
          <cell r="Z591" t="str">
            <v>9 Hours</v>
          </cell>
          <cell r="AA591" t="str">
            <v>Male</v>
          </cell>
          <cell r="AB591" t="str">
            <v>L</v>
          </cell>
          <cell r="AC591">
            <v>99</v>
          </cell>
          <cell r="AD591">
            <v>46267</v>
          </cell>
          <cell r="AE591" t="str">
            <v>AbuDhabiCentralBusStation(oppositeGrandMillenniumHotel&amp;InfrontofBankofAfrica)</v>
          </cell>
          <cell r="AF591">
            <v>588662776</v>
          </cell>
          <cell r="AG591" t="str">
            <v>oppongmagma@gmail.com</v>
          </cell>
          <cell r="AH591" t="str">
            <v>Ghana</v>
          </cell>
          <cell r="AI591" t="str">
            <v>Muslim</v>
          </cell>
        </row>
        <row r="592">
          <cell r="C592">
            <v>204117189</v>
          </cell>
          <cell r="D592" t="str">
            <v>diddabdu</v>
          </cell>
          <cell r="E592" t="str">
            <v>Abdul Hadi Iddrisu</v>
          </cell>
          <cell r="F592" t="str">
            <v>Temporary</v>
          </cell>
          <cell r="G592" t="str">
            <v>UAE</v>
          </cell>
          <cell r="H592" t="str">
            <v>AUH1</v>
          </cell>
          <cell r="I592" t="str">
            <v>FC</v>
          </cell>
          <cell r="J592">
            <v>1299</v>
          </cell>
          <cell r="K592" t="str">
            <v>Night Shift</v>
          </cell>
          <cell r="L592" t="str">
            <v>NA</v>
          </cell>
          <cell r="M592" t="str">
            <v>Friday</v>
          </cell>
          <cell r="N592" t="str">
            <v>Saturday</v>
          </cell>
          <cell r="O592" t="str">
            <v>Warehouse Associate 24M</v>
          </cell>
          <cell r="P592" t="str">
            <v>Outbound</v>
          </cell>
          <cell r="Q592" t="str">
            <v>Direct</v>
          </cell>
          <cell r="R592" t="str">
            <v>Quesscorp</v>
          </cell>
          <cell r="S592" t="str">
            <v>bizthoma</v>
          </cell>
          <cell r="T592" t="str">
            <v>Thomas,Binil</v>
          </cell>
          <cell r="U592" t="str">
            <v>Non-Critical</v>
          </cell>
          <cell r="W592">
            <v>45561</v>
          </cell>
          <cell r="X592" t="str">
            <v>Picking</v>
          </cell>
          <cell r="Y592" t="str">
            <v>April</v>
          </cell>
          <cell r="Z592" t="str">
            <v>9 Hours</v>
          </cell>
          <cell r="AA592" t="str">
            <v>Male</v>
          </cell>
          <cell r="AB592" t="str">
            <v>2XL</v>
          </cell>
          <cell r="AC592">
            <v>99</v>
          </cell>
          <cell r="AD592">
            <v>46291</v>
          </cell>
          <cell r="AE592" t="str">
            <v>Big Mart Mussafah 38</v>
          </cell>
          <cell r="AF592">
            <v>508480326</v>
          </cell>
          <cell r="AG592" t="str">
            <v>iddrisuabdulhadi@gmail.com</v>
          </cell>
          <cell r="AH592" t="str">
            <v>Ghana</v>
          </cell>
          <cell r="AI592" t="str">
            <v>Muslim</v>
          </cell>
        </row>
        <row r="593">
          <cell r="C593">
            <v>204172240</v>
          </cell>
          <cell r="D593" t="str">
            <v>abdwaak</v>
          </cell>
          <cell r="E593" t="str">
            <v>ABDUL WAAKO</v>
          </cell>
          <cell r="F593" t="str">
            <v>Temporary</v>
          </cell>
          <cell r="G593" t="str">
            <v>UAE</v>
          </cell>
          <cell r="H593" t="str">
            <v>AUH1</v>
          </cell>
          <cell r="I593" t="str">
            <v>FC</v>
          </cell>
          <cell r="J593">
            <v>1299</v>
          </cell>
          <cell r="K593" t="str">
            <v>Night Shift</v>
          </cell>
          <cell r="L593" t="str">
            <v>NA</v>
          </cell>
          <cell r="M593" t="str">
            <v>Wednesday</v>
          </cell>
          <cell r="N593" t="str">
            <v>Thursday</v>
          </cell>
          <cell r="O593" t="str">
            <v>Warehouse Associate 24M</v>
          </cell>
          <cell r="P593" t="str">
            <v>Outbound</v>
          </cell>
          <cell r="Q593" t="str">
            <v>Direct</v>
          </cell>
          <cell r="R593" t="str">
            <v>Dulsco</v>
          </cell>
          <cell r="S593" t="str">
            <v>mnarshad</v>
          </cell>
          <cell r="T593" t="str">
            <v>Narshad,Muhammad</v>
          </cell>
          <cell r="U593" t="str">
            <v>Non-Critical</v>
          </cell>
          <cell r="W593">
            <v>45568</v>
          </cell>
          <cell r="X593" t="str">
            <v>Sort - Batch</v>
          </cell>
          <cell r="Y593" t="str">
            <v>March</v>
          </cell>
          <cell r="Z593" t="str">
            <v>9 Hours</v>
          </cell>
          <cell r="AA593" t="str">
            <v>Male</v>
          </cell>
          <cell r="AB593" t="str">
            <v>XL</v>
          </cell>
          <cell r="AC593">
            <v>99</v>
          </cell>
          <cell r="AD593">
            <v>45624</v>
          </cell>
          <cell r="AE593" t="str">
            <v>Dulsco ICAD-1 Bus Stop</v>
          </cell>
          <cell r="AF593">
            <v>556742612</v>
          </cell>
          <cell r="AG593" t="str">
            <v>abdulwaako8@gmail.com</v>
          </cell>
          <cell r="AH593" t="str">
            <v>Uganda</v>
          </cell>
          <cell r="AI593" t="str">
            <v>Muslim</v>
          </cell>
        </row>
        <row r="594">
          <cell r="C594">
            <v>206129609</v>
          </cell>
          <cell r="D594" t="str">
            <v>abdababa</v>
          </cell>
          <cell r="E594" t="str">
            <v>Abdulai Babah Turay</v>
          </cell>
          <cell r="F594" t="str">
            <v>Temporary</v>
          </cell>
          <cell r="G594" t="str">
            <v>UAE</v>
          </cell>
          <cell r="H594" t="str">
            <v>AUH1</v>
          </cell>
          <cell r="I594" t="str">
            <v>FC</v>
          </cell>
          <cell r="J594">
            <v>1299</v>
          </cell>
          <cell r="K594" t="str">
            <v>Day Shift</v>
          </cell>
          <cell r="L594" t="str">
            <v>NA</v>
          </cell>
          <cell r="M594" t="str">
            <v>Thursday</v>
          </cell>
          <cell r="N594" t="str">
            <v>Friday</v>
          </cell>
          <cell r="O594" t="str">
            <v>Warehouse Associate 12M</v>
          </cell>
          <cell r="P594" t="str">
            <v>Outbound</v>
          </cell>
          <cell r="Q594" t="str">
            <v>Direct</v>
          </cell>
          <cell r="R594" t="str">
            <v>Fastlink</v>
          </cell>
          <cell r="S594" t="str">
            <v>ansammar</v>
          </cell>
          <cell r="T594" t="str">
            <v>Ansari,Ammar Abdullah</v>
          </cell>
          <cell r="W594">
            <v>45929</v>
          </cell>
          <cell r="X594" t="str">
            <v>Picking</v>
          </cell>
          <cell r="Y594" t="str">
            <v>May</v>
          </cell>
          <cell r="Z594" t="str">
            <v>9 Hours</v>
          </cell>
          <cell r="AA594" t="str">
            <v>Male</v>
          </cell>
          <cell r="AB594" t="str">
            <v>L</v>
          </cell>
          <cell r="AC594">
            <v>99</v>
          </cell>
          <cell r="AH594" t="str">
            <v>Sierra Leonean</v>
          </cell>
          <cell r="AI594" t="str">
            <v>Muslim</v>
          </cell>
        </row>
        <row r="595">
          <cell r="C595">
            <v>203908320</v>
          </cell>
          <cell r="D595" t="str">
            <v>abdxmulu</v>
          </cell>
          <cell r="E595" t="str">
            <v>Abdulhakim Mulumba</v>
          </cell>
          <cell r="F595" t="str">
            <v>Temporary</v>
          </cell>
          <cell r="G595" t="str">
            <v>UAE</v>
          </cell>
          <cell r="H595" t="str">
            <v>AUH1</v>
          </cell>
          <cell r="I595" t="str">
            <v>FC</v>
          </cell>
          <cell r="J595">
            <v>1299</v>
          </cell>
          <cell r="K595" t="str">
            <v>Night Shift</v>
          </cell>
          <cell r="L595" t="str">
            <v>NA</v>
          </cell>
          <cell r="M595" t="str">
            <v>Monday</v>
          </cell>
          <cell r="N595" t="str">
            <v>Tuesday</v>
          </cell>
          <cell r="O595" t="str">
            <v>Warehouse Associate 24M</v>
          </cell>
          <cell r="P595" t="str">
            <v>Outbound</v>
          </cell>
          <cell r="Q595" t="str">
            <v>Direct</v>
          </cell>
          <cell r="R595" t="str">
            <v>Dulsco</v>
          </cell>
          <cell r="S595" t="str">
            <v>amanmish</v>
          </cell>
          <cell r="T595" t="str">
            <v>Mishra,Aman</v>
          </cell>
          <cell r="U595" t="str">
            <v>Non-Critical</v>
          </cell>
          <cell r="W595">
            <v>45537</v>
          </cell>
          <cell r="X595" t="str">
            <v>Picking</v>
          </cell>
          <cell r="Y595" t="str">
            <v>October</v>
          </cell>
          <cell r="Z595" t="str">
            <v>9 Hours</v>
          </cell>
          <cell r="AA595" t="str">
            <v>Male</v>
          </cell>
          <cell r="AB595" t="str">
            <v>M</v>
          </cell>
          <cell r="AC595">
            <v>99</v>
          </cell>
          <cell r="AD595">
            <v>45593</v>
          </cell>
          <cell r="AE595" t="str">
            <v>Dulsco ICAD-1 Bus Stop</v>
          </cell>
          <cell r="AF595">
            <v>585243329</v>
          </cell>
          <cell r="AG595" t="str">
            <v>nantam135@gmail.com</v>
          </cell>
          <cell r="AH595" t="str">
            <v>Uganda</v>
          </cell>
          <cell r="AI595" t="str">
            <v>Muslim</v>
          </cell>
        </row>
        <row r="596">
          <cell r="C596">
            <v>206137331</v>
          </cell>
          <cell r="D596" t="str">
            <v>amoahabe</v>
          </cell>
          <cell r="E596" t="str">
            <v>Abednego Amoah</v>
          </cell>
          <cell r="F596" t="str">
            <v>Temporary</v>
          </cell>
          <cell r="G596" t="str">
            <v>UAE</v>
          </cell>
          <cell r="H596" t="str">
            <v>AUH1</v>
          </cell>
          <cell r="I596" t="str">
            <v>FC</v>
          </cell>
          <cell r="J596">
            <v>1299</v>
          </cell>
          <cell r="K596" t="str">
            <v>Night Shift</v>
          </cell>
          <cell r="L596" t="str">
            <v>NA</v>
          </cell>
          <cell r="M596" t="str">
            <v>Friday</v>
          </cell>
          <cell r="N596" t="str">
            <v>Saturday</v>
          </cell>
          <cell r="O596" t="str">
            <v>Warehouse Associate 12M</v>
          </cell>
          <cell r="P596" t="str">
            <v>Outbound</v>
          </cell>
          <cell r="Q596" t="str">
            <v>Direct</v>
          </cell>
          <cell r="R596" t="str">
            <v>Fastlink</v>
          </cell>
          <cell r="S596" t="str">
            <v>scariav</v>
          </cell>
          <cell r="T596" t="str">
            <v>Scaria,Varghese</v>
          </cell>
          <cell r="W596">
            <v>45929</v>
          </cell>
          <cell r="X596" t="str">
            <v>Picking</v>
          </cell>
          <cell r="Y596" t="str">
            <v>November</v>
          </cell>
          <cell r="Z596" t="str">
            <v>9 Hours</v>
          </cell>
          <cell r="AA596" t="str">
            <v>Male</v>
          </cell>
          <cell r="AB596" t="str">
            <v>NA</v>
          </cell>
          <cell r="AC596">
            <v>99</v>
          </cell>
          <cell r="AH596" t="str">
            <v>Ghana</v>
          </cell>
          <cell r="AI596" t="str">
            <v>Muslim</v>
          </cell>
        </row>
        <row r="597">
          <cell r="C597">
            <v>204373723</v>
          </cell>
          <cell r="D597" t="str">
            <v>kjoseabi</v>
          </cell>
          <cell r="E597" t="str">
            <v>ABIN JOSEPH JOSE</v>
          </cell>
          <cell r="F597" t="str">
            <v>Temporary</v>
          </cell>
          <cell r="G597" t="str">
            <v>UAE</v>
          </cell>
          <cell r="H597" t="str">
            <v>AUH1</v>
          </cell>
          <cell r="I597" t="str">
            <v>FC</v>
          </cell>
          <cell r="J597">
            <v>1299</v>
          </cell>
          <cell r="K597" t="str">
            <v>Night Shift</v>
          </cell>
          <cell r="L597" t="str">
            <v>NA</v>
          </cell>
          <cell r="M597" t="str">
            <v>Thursday</v>
          </cell>
          <cell r="N597" t="str">
            <v>Friday</v>
          </cell>
          <cell r="O597" t="str">
            <v>Warehouse Associate 24M</v>
          </cell>
          <cell r="P597" t="str">
            <v>Outbound</v>
          </cell>
          <cell r="Q597" t="str">
            <v>Direct</v>
          </cell>
          <cell r="R597" t="str">
            <v>Adecco</v>
          </cell>
          <cell r="S597" t="str">
            <v>amanmish</v>
          </cell>
          <cell r="T597" t="str">
            <v>Mishra,Aman</v>
          </cell>
          <cell r="U597" t="str">
            <v>Non-Critical</v>
          </cell>
          <cell r="W597">
            <v>45593</v>
          </cell>
          <cell r="X597" t="str">
            <v>Picking</v>
          </cell>
          <cell r="Y597" t="str">
            <v>November</v>
          </cell>
          <cell r="Z597" t="str">
            <v>9 Hours</v>
          </cell>
          <cell r="AA597" t="str">
            <v>Male</v>
          </cell>
          <cell r="AB597" t="str">
            <v>M</v>
          </cell>
          <cell r="AC597">
            <v>99</v>
          </cell>
          <cell r="AD597">
            <v>46323</v>
          </cell>
          <cell r="AE597" t="str">
            <v>Shabiya 12  Bus Stop (Near Malabar Gold And Diamond)</v>
          </cell>
          <cell r="AF597">
            <v>501357626</v>
          </cell>
          <cell r="AG597" t="str">
            <v>Abinj327@gmail.com</v>
          </cell>
          <cell r="AH597" t="str">
            <v>India</v>
          </cell>
          <cell r="AI597" t="str">
            <v>Non-Muslim</v>
          </cell>
        </row>
        <row r="598">
          <cell r="C598">
            <v>206239522</v>
          </cell>
          <cell r="D598" t="str">
            <v>aboaerne</v>
          </cell>
          <cell r="E598" t="str">
            <v>ABOAGYE ERNEST</v>
          </cell>
          <cell r="F598" t="str">
            <v>Temporary</v>
          </cell>
          <cell r="G598" t="str">
            <v>UAE</v>
          </cell>
          <cell r="H598" t="str">
            <v>AUH1</v>
          </cell>
          <cell r="I598" t="str">
            <v>FC</v>
          </cell>
          <cell r="J598">
            <v>1299</v>
          </cell>
          <cell r="K598" t="str">
            <v>Night Shift</v>
          </cell>
          <cell r="L598" t="str">
            <v>NA</v>
          </cell>
          <cell r="M598" t="str">
            <v>Wednesday</v>
          </cell>
          <cell r="N598" t="str">
            <v>Thursday</v>
          </cell>
          <cell r="O598" t="str">
            <v>Warehouse Associate 8W</v>
          </cell>
          <cell r="P598" t="str">
            <v>Outbound</v>
          </cell>
          <cell r="Q598" t="str">
            <v>Direct</v>
          </cell>
          <cell r="R598" t="str">
            <v>Dulsco</v>
          </cell>
          <cell r="S598" t="str">
            <v>scariav</v>
          </cell>
          <cell r="T598" t="str">
            <v>Scaria,Varghese</v>
          </cell>
          <cell r="W598">
            <v>45943</v>
          </cell>
          <cell r="X598" t="str">
            <v>Sort - Batch</v>
          </cell>
          <cell r="Y598" t="str">
            <v>June</v>
          </cell>
          <cell r="Z598" t="str">
            <v>9 Hours</v>
          </cell>
          <cell r="AA598" t="str">
            <v>Male</v>
          </cell>
          <cell r="AB598" t="str">
            <v>XL</v>
          </cell>
          <cell r="AC598">
            <v>99</v>
          </cell>
          <cell r="AH598" t="str">
            <v>Ghana</v>
          </cell>
          <cell r="AI598" t="str">
            <v>Non-Muslim</v>
          </cell>
        </row>
        <row r="599">
          <cell r="C599">
            <v>203965455</v>
          </cell>
          <cell r="D599" t="str">
            <v>abraalfo</v>
          </cell>
          <cell r="E599" t="str">
            <v>Abrahim AL Fofana</v>
          </cell>
          <cell r="F599" t="str">
            <v>Temporary</v>
          </cell>
          <cell r="G599" t="str">
            <v>UAE</v>
          </cell>
          <cell r="H599" t="str">
            <v>AUH1</v>
          </cell>
          <cell r="I599" t="str">
            <v>FC</v>
          </cell>
          <cell r="J599">
            <v>1299</v>
          </cell>
          <cell r="K599" t="str">
            <v>Night Shift</v>
          </cell>
          <cell r="L599" t="str">
            <v>NA</v>
          </cell>
          <cell r="M599" t="str">
            <v>Thursday</v>
          </cell>
          <cell r="N599" t="str">
            <v>Friday</v>
          </cell>
          <cell r="O599" t="str">
            <v>Warehouse Associate 12M</v>
          </cell>
          <cell r="P599" t="str">
            <v>Outbound</v>
          </cell>
          <cell r="Q599" t="str">
            <v>Direct</v>
          </cell>
          <cell r="R599" t="str">
            <v>Fastlink</v>
          </cell>
          <cell r="S599" t="str">
            <v>mnarshad</v>
          </cell>
          <cell r="T599" t="str">
            <v>Narshad,Muhammad</v>
          </cell>
          <cell r="U599" t="str">
            <v>Non-Critical</v>
          </cell>
          <cell r="W599">
            <v>45544</v>
          </cell>
          <cell r="X599" t="str">
            <v>Sort - Batch</v>
          </cell>
          <cell r="Y599" t="str">
            <v>July</v>
          </cell>
          <cell r="Z599" t="str">
            <v>9 Hours</v>
          </cell>
          <cell r="AA599" t="str">
            <v>Male</v>
          </cell>
          <cell r="AB599" t="str">
            <v>L</v>
          </cell>
          <cell r="AC599">
            <v>99</v>
          </cell>
          <cell r="AD599">
            <v>45909</v>
          </cell>
          <cell r="AE599" t="str">
            <v>LifeLineHospital(ElectraStr-MuroorRd)</v>
          </cell>
          <cell r="AF599">
            <v>544579772</v>
          </cell>
          <cell r="AG599" t="str">
            <v>expensivefofana@gmail.com</v>
          </cell>
          <cell r="AH599" t="str">
            <v>Liberia</v>
          </cell>
          <cell r="AI599" t="str">
            <v>Muslim</v>
          </cell>
        </row>
        <row r="600">
          <cell r="C600">
            <v>203468743</v>
          </cell>
          <cell r="D600" t="str">
            <v>abfsesay</v>
          </cell>
          <cell r="E600" t="str">
            <v>Abu Sesay</v>
          </cell>
          <cell r="F600" t="str">
            <v>Temporary</v>
          </cell>
          <cell r="G600" t="str">
            <v>UAE</v>
          </cell>
          <cell r="H600" t="str">
            <v>AUH1</v>
          </cell>
          <cell r="I600" t="str">
            <v>FC</v>
          </cell>
          <cell r="J600">
            <v>1299</v>
          </cell>
          <cell r="K600" t="str">
            <v>Night Shift</v>
          </cell>
          <cell r="L600" t="str">
            <v>NA</v>
          </cell>
          <cell r="M600" t="str">
            <v>Tuesday</v>
          </cell>
          <cell r="N600" t="str">
            <v>Wednesday</v>
          </cell>
          <cell r="O600" t="str">
            <v>Warehouse Associate 12M</v>
          </cell>
          <cell r="P600" t="str">
            <v>Outbound</v>
          </cell>
          <cell r="Q600" t="str">
            <v>Direct</v>
          </cell>
          <cell r="R600" t="str">
            <v>Fastlink</v>
          </cell>
          <cell r="S600" t="str">
            <v>bizthoma</v>
          </cell>
          <cell r="T600" t="str">
            <v>Thomas,Binil</v>
          </cell>
          <cell r="U600" t="str">
            <v>Critical</v>
          </cell>
          <cell r="W600">
            <v>45456</v>
          </cell>
          <cell r="X600" t="str">
            <v>Pack - Single</v>
          </cell>
          <cell r="Y600" t="str">
            <v>October</v>
          </cell>
          <cell r="Z600" t="str">
            <v>9 Hours</v>
          </cell>
          <cell r="AA600" t="str">
            <v>Male</v>
          </cell>
          <cell r="AB600" t="str">
            <v>NA</v>
          </cell>
          <cell r="AC600">
            <v>99</v>
          </cell>
          <cell r="AD600">
            <v>45821</v>
          </cell>
          <cell r="AE600" t="str">
            <v>FilliCafé(AirPortRd)</v>
          </cell>
          <cell r="AF600">
            <v>568133430</v>
          </cell>
          <cell r="AG600" t="str">
            <v>abusesay629@gmail.com</v>
          </cell>
          <cell r="AH600" t="str">
            <v>Sierra Leone</v>
          </cell>
          <cell r="AI600" t="str">
            <v>Non-Muslim</v>
          </cell>
        </row>
        <row r="601">
          <cell r="C601">
            <v>206897640</v>
          </cell>
          <cell r="D601" t="str">
            <v>eliasabu</v>
          </cell>
          <cell r="E601" t="str">
            <v>ABUBAKARI,ELIASU</v>
          </cell>
          <cell r="F601" t="str">
            <v>Temporary</v>
          </cell>
          <cell r="G601" t="str">
            <v>UAE</v>
          </cell>
          <cell r="H601" t="str">
            <v>AUH1</v>
          </cell>
          <cell r="I601" t="str">
            <v>FC</v>
          </cell>
          <cell r="J601">
            <v>1299</v>
          </cell>
          <cell r="K601" t="str">
            <v>Night Shift</v>
          </cell>
          <cell r="L601" t="str">
            <v>NA</v>
          </cell>
          <cell r="M601" t="str">
            <v>Sunday</v>
          </cell>
          <cell r="N601" t="str">
            <v>Monday</v>
          </cell>
          <cell r="O601" t="str">
            <v>Warehouse Associate 8W</v>
          </cell>
          <cell r="P601" t="str">
            <v>Outbound</v>
          </cell>
          <cell r="Q601" t="str">
            <v>Direct</v>
          </cell>
          <cell r="R601" t="str">
            <v>Fastlink</v>
          </cell>
          <cell r="S601" t="str">
            <v>scariav</v>
          </cell>
          <cell r="T601" t="str">
            <v>Scaria,Varghese</v>
          </cell>
          <cell r="W601">
            <v>46238</v>
          </cell>
          <cell r="X601" t="str">
            <v>Pack - Single</v>
          </cell>
          <cell r="Z601" t="str">
            <v>7 Hours</v>
          </cell>
          <cell r="AA601" t="str">
            <v>Male</v>
          </cell>
          <cell r="AC601">
            <v>99</v>
          </cell>
        </row>
        <row r="602">
          <cell r="C602">
            <v>203908861</v>
          </cell>
          <cell r="D602" t="str">
            <v>sserutua</v>
          </cell>
          <cell r="E602" t="str">
            <v>Adam Sserutuka</v>
          </cell>
          <cell r="F602" t="str">
            <v>Temporary</v>
          </cell>
          <cell r="G602" t="str">
            <v>UAE</v>
          </cell>
          <cell r="H602" t="str">
            <v>AUH1</v>
          </cell>
          <cell r="I602" t="str">
            <v>FC</v>
          </cell>
          <cell r="J602">
            <v>1299</v>
          </cell>
          <cell r="K602" t="str">
            <v>Day Shift</v>
          </cell>
          <cell r="L602" t="str">
            <v>NA</v>
          </cell>
          <cell r="M602" t="str">
            <v>Thursday</v>
          </cell>
          <cell r="N602" t="str">
            <v>Friday</v>
          </cell>
          <cell r="O602" t="str">
            <v>Warehouse Associate 24M</v>
          </cell>
          <cell r="P602" t="str">
            <v>Outbound</v>
          </cell>
          <cell r="Q602" t="str">
            <v>Direct</v>
          </cell>
          <cell r="R602" t="str">
            <v>Dulsco</v>
          </cell>
          <cell r="S602" t="str">
            <v>ansammar</v>
          </cell>
          <cell r="T602" t="str">
            <v>Ansari,Ammar Abdullah</v>
          </cell>
          <cell r="U602" t="str">
            <v>Non-Critical</v>
          </cell>
          <cell r="W602">
            <v>45537</v>
          </cell>
          <cell r="X602" t="str">
            <v>Sort - Batch</v>
          </cell>
          <cell r="Y602" t="str">
            <v>May</v>
          </cell>
          <cell r="Z602" t="str">
            <v>9 Hours</v>
          </cell>
          <cell r="AA602" t="str">
            <v>Male</v>
          </cell>
          <cell r="AB602" t="str">
            <v>NA</v>
          </cell>
          <cell r="AC602">
            <v>99</v>
          </cell>
          <cell r="AD602">
            <v>45593</v>
          </cell>
          <cell r="AE602" t="str">
            <v>Dulsco ICAD-1 Bus Stop</v>
          </cell>
          <cell r="AF602">
            <v>502579228</v>
          </cell>
          <cell r="AG602" t="str">
            <v>khanmunsbug1@gmail.com</v>
          </cell>
          <cell r="AH602" t="str">
            <v>Uganda</v>
          </cell>
          <cell r="AI602" t="str">
            <v>Non-Muslim</v>
          </cell>
        </row>
        <row r="603">
          <cell r="C603">
            <v>204946685</v>
          </cell>
          <cell r="D603" t="str">
            <v>yadamsad</v>
          </cell>
          <cell r="E603" t="str">
            <v>ADAMS SADICK</v>
          </cell>
          <cell r="F603" t="str">
            <v>Temporary</v>
          </cell>
          <cell r="G603" t="str">
            <v>UAE</v>
          </cell>
          <cell r="H603" t="str">
            <v>AUH1</v>
          </cell>
          <cell r="I603" t="str">
            <v>FC</v>
          </cell>
          <cell r="J603">
            <v>1299</v>
          </cell>
          <cell r="K603" t="str">
            <v>Day Shift</v>
          </cell>
          <cell r="L603" t="str">
            <v>NA</v>
          </cell>
          <cell r="M603" t="str">
            <v>Monday</v>
          </cell>
          <cell r="N603" t="str">
            <v>Tuesday</v>
          </cell>
          <cell r="O603" t="str">
            <v>Warehouse Associate 8W</v>
          </cell>
          <cell r="P603" t="str">
            <v>Outbound</v>
          </cell>
          <cell r="Q603" t="str">
            <v>Direct</v>
          </cell>
          <cell r="R603" t="str">
            <v>Dulsco</v>
          </cell>
          <cell r="S603" t="str">
            <v>bizthoma</v>
          </cell>
          <cell r="T603" t="str">
            <v>Thomas,Binil</v>
          </cell>
          <cell r="U603" t="str">
            <v>Non-Critical</v>
          </cell>
          <cell r="W603">
            <v>45719</v>
          </cell>
          <cell r="X603" t="str">
            <v>Pack - Single</v>
          </cell>
          <cell r="Y603" t="str">
            <v>June</v>
          </cell>
          <cell r="Z603" t="str">
            <v>9 Hours</v>
          </cell>
          <cell r="AA603" t="str">
            <v>Male</v>
          </cell>
          <cell r="AB603" t="str">
            <v>L</v>
          </cell>
          <cell r="AC603">
            <v>99</v>
          </cell>
          <cell r="AD603">
            <v>45775</v>
          </cell>
          <cell r="AE603" t="str">
            <v>Dulsco ICAD-1 Bus Stop</v>
          </cell>
          <cell r="AF603">
            <v>525537218</v>
          </cell>
          <cell r="AG603" t="str">
            <v>adamssadick960@gmail.com</v>
          </cell>
          <cell r="AH603" t="str">
            <v>Ghana</v>
          </cell>
          <cell r="AI603">
            <v>0</v>
          </cell>
        </row>
        <row r="604">
          <cell r="C604">
            <v>201502749</v>
          </cell>
          <cell r="D604" t="str">
            <v>abrighta</v>
          </cell>
          <cell r="E604" t="str">
            <v>Adu,Bright Adu </v>
          </cell>
          <cell r="F604" t="str">
            <v>Temporary</v>
          </cell>
          <cell r="G604" t="str">
            <v>UAE</v>
          </cell>
          <cell r="H604" t="str">
            <v>AUH1</v>
          </cell>
          <cell r="I604" t="str">
            <v>FC</v>
          </cell>
          <cell r="J604">
            <v>1299</v>
          </cell>
          <cell r="K604" t="str">
            <v>Day Shift</v>
          </cell>
          <cell r="L604" t="str">
            <v>NA</v>
          </cell>
          <cell r="M604" t="str">
            <v>Saturday</v>
          </cell>
          <cell r="N604" t="str">
            <v>Sunday</v>
          </cell>
          <cell r="O604" t="str">
            <v>Warehouse Associate 24M</v>
          </cell>
          <cell r="P604" t="str">
            <v>Outbound</v>
          </cell>
          <cell r="Q604" t="str">
            <v>Direct</v>
          </cell>
          <cell r="R604" t="str">
            <v>Quesscorp</v>
          </cell>
          <cell r="S604" t="str">
            <v>helrashd</v>
          </cell>
          <cell r="T604" t="str">
            <v>elrashid,Hassan</v>
          </cell>
          <cell r="U604" t="str">
            <v>Non-Critical</v>
          </cell>
          <cell r="W604">
            <v>45561</v>
          </cell>
          <cell r="X604" t="str">
            <v>Sort - Batch</v>
          </cell>
          <cell r="Y604" t="str">
            <v>July</v>
          </cell>
          <cell r="Z604" t="str">
            <v>9 Hours</v>
          </cell>
          <cell r="AA604" t="str">
            <v>Male</v>
          </cell>
          <cell r="AB604" t="str">
            <v>M</v>
          </cell>
          <cell r="AC604">
            <v>99</v>
          </cell>
          <cell r="AD604">
            <v>46291</v>
          </cell>
          <cell r="AE604" t="str">
            <v>ShinningTower(Khalidiyah)</v>
          </cell>
          <cell r="AF604">
            <v>523691308</v>
          </cell>
          <cell r="AG604" t="str">
            <v>Starboidarkovybs@gmail.com</v>
          </cell>
          <cell r="AH604" t="str">
            <v>Ghana</v>
          </cell>
          <cell r="AI604" t="str">
            <v>Non-Muslim</v>
          </cell>
        </row>
        <row r="605">
          <cell r="C605">
            <v>110804937</v>
          </cell>
          <cell r="D605" t="str">
            <v>agsamue</v>
          </cell>
          <cell r="E605" t="str">
            <v>Agyemang,Samuel</v>
          </cell>
          <cell r="F605" t="str">
            <v>Regular</v>
          </cell>
          <cell r="G605" t="str">
            <v>UAE</v>
          </cell>
          <cell r="H605" t="str">
            <v>AUH1</v>
          </cell>
          <cell r="I605" t="str">
            <v>FC</v>
          </cell>
          <cell r="J605">
            <v>1299</v>
          </cell>
          <cell r="K605" t="str">
            <v>Night Shift</v>
          </cell>
          <cell r="L605" t="str">
            <v>NA</v>
          </cell>
          <cell r="M605" t="str">
            <v>Wednesday</v>
          </cell>
          <cell r="N605" t="str">
            <v>Thursday</v>
          </cell>
          <cell r="O605" t="str">
            <v>FC Associate III</v>
          </cell>
          <cell r="P605" t="str">
            <v>Outbound</v>
          </cell>
          <cell r="Q605" t="str">
            <v>Direct</v>
          </cell>
          <cell r="R605" t="str">
            <v>Blue Badge</v>
          </cell>
          <cell r="S605" t="str">
            <v>lraghava</v>
          </cell>
          <cell r="T605" t="str">
            <v>Lakkireddy,Sai Raghavendra Reddy</v>
          </cell>
          <cell r="U605" t="str">
            <v>Critical</v>
          </cell>
          <cell r="W605">
            <v>44800</v>
          </cell>
          <cell r="X605" t="str">
            <v>OB Lead/PA</v>
          </cell>
          <cell r="Z605" t="str">
            <v>9 Hours</v>
          </cell>
          <cell r="AA605" t="str">
            <v>Male</v>
          </cell>
          <cell r="AC605">
            <v>3</v>
          </cell>
          <cell r="AE605" t="str">
            <v>AlHaliaHospital(HamdanStr)</v>
          </cell>
          <cell r="AI605" t="str">
            <v>Non-Muslim</v>
          </cell>
        </row>
        <row r="606">
          <cell r="C606">
            <v>205236906</v>
          </cell>
          <cell r="D606" t="str">
            <v>emuhamia</v>
          </cell>
          <cell r="E606" t="str">
            <v>AHMED,MUHAMIN</v>
          </cell>
          <cell r="F606" t="str">
            <v>Temporary</v>
          </cell>
          <cell r="G606" t="str">
            <v>UAE</v>
          </cell>
          <cell r="H606" t="str">
            <v>AUH1</v>
          </cell>
          <cell r="I606" t="str">
            <v>FC</v>
          </cell>
          <cell r="J606">
            <v>1299</v>
          </cell>
          <cell r="K606" t="str">
            <v>Day Shift</v>
          </cell>
          <cell r="L606" t="str">
            <v>NA</v>
          </cell>
          <cell r="M606" t="str">
            <v>Friday</v>
          </cell>
          <cell r="N606" t="str">
            <v>Saturday</v>
          </cell>
          <cell r="O606" t="str">
            <v>Warehouse Associate 24M</v>
          </cell>
          <cell r="P606" t="str">
            <v>Outbound</v>
          </cell>
          <cell r="Q606" t="str">
            <v>Direct</v>
          </cell>
          <cell r="R606" t="str">
            <v>Dulsco</v>
          </cell>
          <cell r="S606" t="str">
            <v>amanmish</v>
          </cell>
          <cell r="T606" t="str">
            <v xml:space="preserve">Mishra,Aman </v>
          </cell>
          <cell r="U606" t="str">
            <v>Non-Critical</v>
          </cell>
          <cell r="W606">
            <v>45789</v>
          </cell>
          <cell r="X606" t="str">
            <v>Picking</v>
          </cell>
          <cell r="Y606" t="str">
            <v>September</v>
          </cell>
          <cell r="Z606" t="str">
            <v>9 Hours</v>
          </cell>
          <cell r="AA606" t="str">
            <v>Male</v>
          </cell>
          <cell r="AB606" t="str">
            <v>NA</v>
          </cell>
          <cell r="AC606">
            <v>99</v>
          </cell>
          <cell r="AD606">
            <v>45831</v>
          </cell>
          <cell r="AE606" t="str">
            <v>Dulsco ICAD-1 Bus Stop</v>
          </cell>
          <cell r="AF606">
            <v>504476032</v>
          </cell>
          <cell r="AG606" t="str">
            <v>cosbysly@gmail.com</v>
          </cell>
          <cell r="AH606" t="str">
            <v>Ghana</v>
          </cell>
          <cell r="AI606">
            <v>0</v>
          </cell>
        </row>
        <row r="607">
          <cell r="C607">
            <v>204299070</v>
          </cell>
          <cell r="D607" t="str">
            <v>naimejes</v>
          </cell>
          <cell r="E607" t="str">
            <v>Aime Jesus Nkurunziza</v>
          </cell>
          <cell r="F607" t="str">
            <v>Temporary</v>
          </cell>
          <cell r="G607" t="str">
            <v>UAE</v>
          </cell>
          <cell r="H607" t="str">
            <v>AUH1</v>
          </cell>
          <cell r="I607" t="str">
            <v>FC</v>
          </cell>
          <cell r="J607">
            <v>1299</v>
          </cell>
          <cell r="K607" t="str">
            <v>Night Shift</v>
          </cell>
          <cell r="L607" t="str">
            <v>NA</v>
          </cell>
          <cell r="M607" t="str">
            <v>Tuesday</v>
          </cell>
          <cell r="N607" t="str">
            <v>Wednesday</v>
          </cell>
          <cell r="O607" t="str">
            <v>Warehouse Associate 24M</v>
          </cell>
          <cell r="P607" t="str">
            <v>Outbound</v>
          </cell>
          <cell r="Q607" t="str">
            <v>Direct</v>
          </cell>
          <cell r="R607" t="str">
            <v>Quesscorp</v>
          </cell>
          <cell r="S607" t="str">
            <v>scariav</v>
          </cell>
          <cell r="T607" t="str">
            <v>Scaria,Varghese</v>
          </cell>
          <cell r="U607" t="str">
            <v>Non-Critical</v>
          </cell>
          <cell r="W607">
            <v>45586</v>
          </cell>
          <cell r="X607" t="str">
            <v>Sort - Batch</v>
          </cell>
          <cell r="Y607" t="str">
            <v>December</v>
          </cell>
          <cell r="Z607" t="str">
            <v>9 Hours</v>
          </cell>
          <cell r="AA607" t="str">
            <v>Male</v>
          </cell>
          <cell r="AB607" t="str">
            <v>M</v>
          </cell>
          <cell r="AC607">
            <v>99</v>
          </cell>
          <cell r="AD607">
            <v>46316</v>
          </cell>
          <cell r="AE607" t="str">
            <v>AlSalamaHospital(TouristClubArea)</v>
          </cell>
          <cell r="AF607">
            <v>582633204</v>
          </cell>
          <cell r="AG607" t="str">
            <v>nkurunziza@gmail.com</v>
          </cell>
          <cell r="AH607" t="str">
            <v>Burundi</v>
          </cell>
          <cell r="AI607" t="str">
            <v>Non-Muslim</v>
          </cell>
        </row>
        <row r="608">
          <cell r="C608">
            <v>203522193</v>
          </cell>
          <cell r="D608" t="str">
            <v>devisain</v>
          </cell>
          <cell r="E608" t="str">
            <v xml:space="preserve">Ainembabazi Devis </v>
          </cell>
          <cell r="F608" t="str">
            <v>Temporary</v>
          </cell>
          <cell r="G608" t="str">
            <v>UAE</v>
          </cell>
          <cell r="H608" t="str">
            <v>AUH1</v>
          </cell>
          <cell r="I608" t="str">
            <v>FC</v>
          </cell>
          <cell r="J608">
            <v>1299</v>
          </cell>
          <cell r="K608" t="str">
            <v>Night Shift</v>
          </cell>
          <cell r="L608" t="str">
            <v>NA</v>
          </cell>
          <cell r="M608" t="str">
            <v>Wednesday</v>
          </cell>
          <cell r="N608" t="str">
            <v>Thursday</v>
          </cell>
          <cell r="O608" t="str">
            <v>Warehouse Associate 24M</v>
          </cell>
          <cell r="P608" t="str">
            <v>Outbound</v>
          </cell>
          <cell r="Q608" t="str">
            <v>Direct</v>
          </cell>
          <cell r="R608" t="str">
            <v>Adecco</v>
          </cell>
          <cell r="S608" t="str">
            <v>bizthoma</v>
          </cell>
          <cell r="T608" t="str">
            <v>Thomas,Binil</v>
          </cell>
          <cell r="U608" t="str">
            <v>Critical</v>
          </cell>
          <cell r="W608">
            <v>45463</v>
          </cell>
          <cell r="X608" t="str">
            <v>Pack - Single</v>
          </cell>
          <cell r="Y608" t="str">
            <v>March</v>
          </cell>
          <cell r="Z608" t="str">
            <v>9 Hours</v>
          </cell>
          <cell r="AA608" t="str">
            <v>Male</v>
          </cell>
          <cell r="AB608" t="str">
            <v>NA</v>
          </cell>
          <cell r="AC608">
            <v>99</v>
          </cell>
          <cell r="AD608">
            <v>46193</v>
          </cell>
          <cell r="AE608" t="str">
            <v>FilliCafé(AirPortRd)</v>
          </cell>
          <cell r="AF608">
            <v>502682294</v>
          </cell>
          <cell r="AG608" t="str">
            <v>ainembabazidevis10@gmail.com</v>
          </cell>
          <cell r="AH608" t="str">
            <v>Uganda</v>
          </cell>
          <cell r="AI608" t="str">
            <v>Non-Muslim</v>
          </cell>
        </row>
        <row r="609">
          <cell r="C609">
            <v>203851103</v>
          </cell>
          <cell r="D609" t="str">
            <v>tuajenic</v>
          </cell>
          <cell r="E609" t="str">
            <v>Ajenical Baby Tucker</v>
          </cell>
          <cell r="F609" t="str">
            <v>Temporary</v>
          </cell>
          <cell r="G609" t="str">
            <v>UAE</v>
          </cell>
          <cell r="H609" t="str">
            <v>AUH1</v>
          </cell>
          <cell r="I609" t="str">
            <v>FC</v>
          </cell>
          <cell r="J609">
            <v>1299</v>
          </cell>
          <cell r="K609" t="str">
            <v>Day Shift</v>
          </cell>
          <cell r="L609" t="str">
            <v>NA</v>
          </cell>
          <cell r="M609" t="str">
            <v>Tuesday</v>
          </cell>
          <cell r="N609" t="str">
            <v>Wednesday</v>
          </cell>
          <cell r="O609" t="str">
            <v>Warehouse Associate 12M</v>
          </cell>
          <cell r="P609" t="str">
            <v>Outbound</v>
          </cell>
          <cell r="Q609" t="str">
            <v>Direct</v>
          </cell>
          <cell r="R609" t="str">
            <v>Fastlink</v>
          </cell>
          <cell r="S609" t="str">
            <v>amanmish</v>
          </cell>
          <cell r="T609" t="str">
            <v>Mishra,Aman</v>
          </cell>
          <cell r="U609" t="str">
            <v>Non-Critical</v>
          </cell>
          <cell r="W609">
            <v>45524</v>
          </cell>
          <cell r="X609" t="str">
            <v>Pack - Single</v>
          </cell>
          <cell r="Y609" t="str">
            <v>April</v>
          </cell>
          <cell r="Z609" t="str">
            <v>9 Hours</v>
          </cell>
          <cell r="AA609" t="str">
            <v>Female</v>
          </cell>
          <cell r="AB609" t="str">
            <v>NA</v>
          </cell>
          <cell r="AC609">
            <v>99</v>
          </cell>
          <cell r="AD609">
            <v>45889</v>
          </cell>
          <cell r="AE609" t="str">
            <v>LifeLineHospital(ElectraStr-MuroorRd)</v>
          </cell>
          <cell r="AF609">
            <v>545442647</v>
          </cell>
          <cell r="AG609" t="str">
            <v>ajenicalt@gmail.com</v>
          </cell>
          <cell r="AH609" t="str">
            <v>Sierra Leone</v>
          </cell>
          <cell r="AI609" t="str">
            <v>Non-Muslim</v>
          </cell>
        </row>
        <row r="610">
          <cell r="C610">
            <v>206850851</v>
          </cell>
          <cell r="D610" t="str">
            <v>akanbria</v>
          </cell>
          <cell r="E610" t="str">
            <v>Akankwatsa Brian</v>
          </cell>
          <cell r="F610" t="str">
            <v>Temporary</v>
          </cell>
          <cell r="G610" t="str">
            <v>UAE</v>
          </cell>
          <cell r="H610" t="str">
            <v>AUH1</v>
          </cell>
          <cell r="I610" t="str">
            <v>FC</v>
          </cell>
          <cell r="J610">
            <v>1299</v>
          </cell>
          <cell r="K610" t="str">
            <v>Day Shift</v>
          </cell>
          <cell r="L610" t="str">
            <v>NA</v>
          </cell>
          <cell r="M610" t="str">
            <v>Tuesday</v>
          </cell>
          <cell r="N610" t="str">
            <v>Wednesday</v>
          </cell>
          <cell r="O610" t="str">
            <v>Warehouse Associate 8W</v>
          </cell>
          <cell r="P610" t="str">
            <v>Outbound</v>
          </cell>
          <cell r="Q610" t="str">
            <v>Direct</v>
          </cell>
          <cell r="R610" t="str">
            <v>Dulsco</v>
          </cell>
          <cell r="S610" t="str">
            <v>amanmish</v>
          </cell>
          <cell r="T610" t="str">
            <v>Mishra,Aman</v>
          </cell>
          <cell r="U610" t="str">
            <v>Non- Critical</v>
          </cell>
          <cell r="W610">
            <v>46013</v>
          </cell>
          <cell r="X610" t="str">
            <v>Picking</v>
          </cell>
          <cell r="Y610" t="str">
            <v>December</v>
          </cell>
          <cell r="Z610" t="str">
            <v>9 Hours</v>
          </cell>
          <cell r="AA610" t="str">
            <v>Male</v>
          </cell>
          <cell r="AC610">
            <v>99</v>
          </cell>
          <cell r="AD610">
            <v>45648</v>
          </cell>
          <cell r="AE610" t="str">
            <v>Dulsco Al Razeen Camp Abu Dubai</v>
          </cell>
          <cell r="AF610">
            <v>508662877</v>
          </cell>
          <cell r="AG610" t="str">
            <v>brainakankwatsa687@gmail.com</v>
          </cell>
          <cell r="AH610" t="str">
            <v>Uganda</v>
          </cell>
          <cell r="AI610" t="str">
            <v>Non-Muslim</v>
          </cell>
        </row>
        <row r="611">
          <cell r="C611">
            <v>203965006</v>
          </cell>
          <cell r="D611" t="str">
            <v>joakhili</v>
          </cell>
          <cell r="E611" t="str">
            <v>Akhil Joy</v>
          </cell>
          <cell r="F611" t="str">
            <v>Temporary</v>
          </cell>
          <cell r="G611" t="str">
            <v>UAE</v>
          </cell>
          <cell r="H611" t="str">
            <v>AUH1</v>
          </cell>
          <cell r="I611" t="str">
            <v>FC</v>
          </cell>
          <cell r="J611">
            <v>1299</v>
          </cell>
          <cell r="K611" t="str">
            <v>Night Shift</v>
          </cell>
          <cell r="L611" t="str">
            <v>NA</v>
          </cell>
          <cell r="M611" t="str">
            <v>Monday</v>
          </cell>
          <cell r="N611" t="str">
            <v>Tuesday</v>
          </cell>
          <cell r="O611" t="str">
            <v>Warehouse Associate 24M</v>
          </cell>
          <cell r="P611" t="str">
            <v>Outbound</v>
          </cell>
          <cell r="Q611" t="str">
            <v>Direct</v>
          </cell>
          <cell r="R611" t="str">
            <v>Adecco</v>
          </cell>
          <cell r="S611" t="str">
            <v>bizthoma</v>
          </cell>
          <cell r="T611" t="str">
            <v>Thomas,Binil</v>
          </cell>
          <cell r="U611" t="str">
            <v>Critical</v>
          </cell>
          <cell r="W611">
            <v>45544</v>
          </cell>
          <cell r="X611" t="str">
            <v>Picking</v>
          </cell>
          <cell r="Y611" t="str">
            <v>February</v>
          </cell>
          <cell r="Z611" t="str">
            <v>9 Hours</v>
          </cell>
          <cell r="AA611" t="str">
            <v>Male</v>
          </cell>
          <cell r="AB611" t="str">
            <v>NA</v>
          </cell>
          <cell r="AC611">
            <v>99</v>
          </cell>
          <cell r="AD611">
            <v>46274</v>
          </cell>
          <cell r="AE611" t="str">
            <v>Shabiya 12  Bus Stop (Near Malabar Gold And Diamond)</v>
          </cell>
          <cell r="AF611">
            <v>568567157</v>
          </cell>
          <cell r="AG611" t="str">
            <v>AKHILJOY6513@GMAIL.COM</v>
          </cell>
          <cell r="AH611" t="str">
            <v>India</v>
          </cell>
          <cell r="AI611" t="str">
            <v>Non-Muslim</v>
          </cell>
        </row>
        <row r="612">
          <cell r="C612">
            <v>204864796</v>
          </cell>
          <cell r="D612" t="str">
            <v>charmakp</v>
          </cell>
          <cell r="E612" t="str">
            <v>AKPAKA,CHARLES</v>
          </cell>
          <cell r="F612" t="str">
            <v>Temporary</v>
          </cell>
          <cell r="G612" t="str">
            <v>UAE</v>
          </cell>
          <cell r="H612" t="str">
            <v>AUH1</v>
          </cell>
          <cell r="I612" t="str">
            <v>FC</v>
          </cell>
          <cell r="J612">
            <v>1299</v>
          </cell>
          <cell r="K612" t="str">
            <v>Day Shift</v>
          </cell>
          <cell r="L612" t="str">
            <v>NA</v>
          </cell>
          <cell r="M612" t="str">
            <v>Tuesday</v>
          </cell>
          <cell r="N612" t="str">
            <v>Wednesday</v>
          </cell>
          <cell r="O612" t="str">
            <v>Warehouse Associate 6W</v>
          </cell>
          <cell r="P612" t="str">
            <v>Outbound</v>
          </cell>
          <cell r="Q612" t="str">
            <v>Direct</v>
          </cell>
          <cell r="R612" t="str">
            <v>Dulsco</v>
          </cell>
          <cell r="S612" t="str">
            <v>ansammar</v>
          </cell>
          <cell r="T612" t="str">
            <v>Ansari,Ammar Abdullah</v>
          </cell>
          <cell r="U612" t="str">
            <v>Non-Critical</v>
          </cell>
          <cell r="W612">
            <v>45789</v>
          </cell>
          <cell r="X612" t="str">
            <v>Picking</v>
          </cell>
          <cell r="Y612" t="str">
            <v>September</v>
          </cell>
          <cell r="Z612" t="str">
            <v>9 Hours</v>
          </cell>
          <cell r="AA612" t="str">
            <v>Male</v>
          </cell>
          <cell r="AB612" t="str">
            <v>L</v>
          </cell>
          <cell r="AC612">
            <v>99</v>
          </cell>
          <cell r="AD612">
            <v>45831</v>
          </cell>
          <cell r="AE612" t="str">
            <v>Dulsco ICAD-1 Bus Stop</v>
          </cell>
          <cell r="AF612">
            <v>55864426</v>
          </cell>
          <cell r="AG612" t="str">
            <v>charlesakpaka3@gmail.com</v>
          </cell>
          <cell r="AH612" t="str">
            <v>Ghana</v>
          </cell>
          <cell r="AI612">
            <v>0</v>
          </cell>
        </row>
        <row r="613">
          <cell r="C613">
            <v>203477173</v>
          </cell>
          <cell r="D613" t="str">
            <v>noreeaku</v>
          </cell>
          <cell r="E613" t="str">
            <v xml:space="preserve">Akullu Noreen </v>
          </cell>
          <cell r="F613" t="str">
            <v>Temporary</v>
          </cell>
          <cell r="G613" t="str">
            <v>UAE</v>
          </cell>
          <cell r="H613" t="str">
            <v>AUH1</v>
          </cell>
          <cell r="I613" t="str">
            <v>FC</v>
          </cell>
          <cell r="J613">
            <v>1299</v>
          </cell>
          <cell r="K613" t="str">
            <v>Night Shift</v>
          </cell>
          <cell r="L613" t="str">
            <v>NA</v>
          </cell>
          <cell r="M613" t="str">
            <v>Monday</v>
          </cell>
          <cell r="N613" t="str">
            <v>Tuesday</v>
          </cell>
          <cell r="O613" t="str">
            <v>Warehouse Associate 24M</v>
          </cell>
          <cell r="P613" t="str">
            <v>Outbound</v>
          </cell>
          <cell r="Q613" t="str">
            <v>Direct</v>
          </cell>
          <cell r="R613" t="str">
            <v>Adecco</v>
          </cell>
          <cell r="S613" t="str">
            <v>bizthoma</v>
          </cell>
          <cell r="T613" t="str">
            <v>Thomas,Binil</v>
          </cell>
          <cell r="U613" t="str">
            <v>Non-Critical</v>
          </cell>
          <cell r="W613">
            <v>45456</v>
          </cell>
          <cell r="X613" t="str">
            <v>Pack - Single</v>
          </cell>
          <cell r="Y613" t="str">
            <v>April</v>
          </cell>
          <cell r="Z613" t="str">
            <v>9 Hours</v>
          </cell>
          <cell r="AA613" t="str">
            <v>Female</v>
          </cell>
          <cell r="AB613" t="str">
            <v>M</v>
          </cell>
          <cell r="AC613">
            <v>99</v>
          </cell>
          <cell r="AD613">
            <v>46186</v>
          </cell>
          <cell r="AE613" t="str">
            <v>LifeLineHospital(ElectraStr-MuroorRd)</v>
          </cell>
          <cell r="AF613">
            <v>553910406</v>
          </cell>
          <cell r="AG613" t="str">
            <v>reenno14@gmail.com</v>
          </cell>
          <cell r="AH613" t="str">
            <v>Ghana</v>
          </cell>
          <cell r="AI613" t="str">
            <v>Non-Muslim</v>
          </cell>
        </row>
        <row r="614">
          <cell r="C614">
            <v>206915466</v>
          </cell>
          <cell r="D614" t="str">
            <v>almsukwf</v>
          </cell>
          <cell r="E614" t="str">
            <v>Alex Msukwa</v>
          </cell>
          <cell r="F614" t="str">
            <v>Temporary</v>
          </cell>
          <cell r="G614" t="str">
            <v>UAE</v>
          </cell>
          <cell r="H614" t="str">
            <v>AUH1</v>
          </cell>
          <cell r="I614" t="str">
            <v>FC</v>
          </cell>
          <cell r="J614">
            <v>1299</v>
          </cell>
          <cell r="K614" t="str">
            <v>Night Shift</v>
          </cell>
          <cell r="L614" t="str">
            <v>NA</v>
          </cell>
          <cell r="M614" t="str">
            <v>Monday</v>
          </cell>
          <cell r="N614" t="str">
            <v>Tuesday</v>
          </cell>
          <cell r="O614" t="str">
            <v>Warehouse Associate 8W</v>
          </cell>
          <cell r="P614" t="str">
            <v>Outbound</v>
          </cell>
          <cell r="Q614" t="str">
            <v>Direct</v>
          </cell>
          <cell r="R614" t="str">
            <v>Dulsco</v>
          </cell>
          <cell r="S614" t="str">
            <v>amanmish</v>
          </cell>
          <cell r="T614" t="str">
            <v>Mishra,Aman</v>
          </cell>
          <cell r="U614" t="str">
            <v>Non-Critical</v>
          </cell>
          <cell r="W614">
            <v>46034</v>
          </cell>
          <cell r="X614" t="str">
            <v>Pack - Batch</v>
          </cell>
          <cell r="Y614" t="str">
            <v>April</v>
          </cell>
          <cell r="Z614" t="str">
            <v>9 Hours</v>
          </cell>
          <cell r="AA614" t="str">
            <v>Male</v>
          </cell>
          <cell r="AC614">
            <v>99</v>
          </cell>
          <cell r="AD614">
            <v>46448</v>
          </cell>
          <cell r="AE614" t="str">
            <v>Dulsco Al Razeen Camp Abu Dubai</v>
          </cell>
          <cell r="AF614">
            <v>525422456</v>
          </cell>
          <cell r="AG614" t="str">
            <v>ALEXMSUKWA1@GMIAL.COM</v>
          </cell>
          <cell r="AH614" t="str">
            <v>MALAWI</v>
          </cell>
          <cell r="AI614" t="e">
            <v>#N/A</v>
          </cell>
        </row>
        <row r="615">
          <cell r="C615">
            <v>203850770</v>
          </cell>
          <cell r="D615" t="str">
            <v>mugabeoa</v>
          </cell>
          <cell r="E615" t="str">
            <v>ALEX MUGABE</v>
          </cell>
          <cell r="F615" t="str">
            <v>Temporary</v>
          </cell>
          <cell r="G615" t="str">
            <v>UAE</v>
          </cell>
          <cell r="H615" t="str">
            <v>AUH1</v>
          </cell>
          <cell r="I615" t="str">
            <v>FC</v>
          </cell>
          <cell r="J615">
            <v>1299</v>
          </cell>
          <cell r="K615" t="str">
            <v>Night Shift</v>
          </cell>
          <cell r="L615" t="str">
            <v>NA</v>
          </cell>
          <cell r="M615" t="str">
            <v>Tuesday</v>
          </cell>
          <cell r="N615" t="str">
            <v>Wednesday</v>
          </cell>
          <cell r="O615" t="str">
            <v>Warehouse Associate 24M</v>
          </cell>
          <cell r="P615" t="str">
            <v>Outbound</v>
          </cell>
          <cell r="Q615" t="str">
            <v>Direct</v>
          </cell>
          <cell r="R615" t="str">
            <v>Dulsco</v>
          </cell>
          <cell r="S615" t="str">
            <v>amanmish</v>
          </cell>
          <cell r="T615" t="str">
            <v>Mishra,Aman</v>
          </cell>
          <cell r="U615" t="str">
            <v>Non-Critical</v>
          </cell>
          <cell r="W615">
            <v>45524</v>
          </cell>
          <cell r="X615" t="str">
            <v>Picking</v>
          </cell>
          <cell r="Y615" t="str">
            <v>May</v>
          </cell>
          <cell r="Z615" t="str">
            <v>9 Hours</v>
          </cell>
          <cell r="AA615" t="str">
            <v>Male</v>
          </cell>
          <cell r="AB615" t="str">
            <v>M</v>
          </cell>
          <cell r="AC615">
            <v>99</v>
          </cell>
          <cell r="AD615">
            <v>45580</v>
          </cell>
          <cell r="AE615" t="str">
            <v>Dulsco ICAD-1 Bus Stop</v>
          </cell>
          <cell r="AF615">
            <v>552986076</v>
          </cell>
          <cell r="AG615" t="str">
            <v>amugabe691@gmail.com</v>
          </cell>
          <cell r="AH615" t="str">
            <v>Uganda</v>
          </cell>
          <cell r="AI615" t="str">
            <v>Non-Muslim</v>
          </cell>
        </row>
        <row r="616">
          <cell r="C616">
            <v>204116439</v>
          </cell>
          <cell r="D616" t="str">
            <v>etugalex</v>
          </cell>
          <cell r="E616" t="str">
            <v>Alexander Etuge</v>
          </cell>
          <cell r="F616" t="str">
            <v>Temporary</v>
          </cell>
          <cell r="G616" t="str">
            <v>UAE</v>
          </cell>
          <cell r="H616" t="str">
            <v>AUH1</v>
          </cell>
          <cell r="I616" t="str">
            <v>FC</v>
          </cell>
          <cell r="J616">
            <v>1299</v>
          </cell>
          <cell r="K616" t="str">
            <v>Day Shift</v>
          </cell>
          <cell r="L616" t="str">
            <v>NA</v>
          </cell>
          <cell r="M616" t="str">
            <v>Sunday</v>
          </cell>
          <cell r="N616" t="str">
            <v>Monday</v>
          </cell>
          <cell r="O616" t="str">
            <v>Warehouse Associate 24M</v>
          </cell>
          <cell r="P616" t="str">
            <v>Outbound</v>
          </cell>
          <cell r="Q616" t="str">
            <v>Direct</v>
          </cell>
          <cell r="R616" t="str">
            <v>Quesscorp</v>
          </cell>
          <cell r="S616" t="str">
            <v>amanmish</v>
          </cell>
          <cell r="T616" t="str">
            <v>Mishra,Aman</v>
          </cell>
          <cell r="U616" t="str">
            <v>Non-Critical</v>
          </cell>
          <cell r="W616">
            <v>45561</v>
          </cell>
          <cell r="X616" t="str">
            <v>Pack - Batch</v>
          </cell>
          <cell r="Y616" t="str">
            <v>March</v>
          </cell>
          <cell r="Z616" t="str">
            <v>9 Hours</v>
          </cell>
          <cell r="AA616" t="str">
            <v>Male</v>
          </cell>
          <cell r="AB616" t="str">
            <v>NA</v>
          </cell>
          <cell r="AC616">
            <v>99</v>
          </cell>
          <cell r="AD616">
            <v>46291</v>
          </cell>
          <cell r="AE616" t="str">
            <v>AbuDhabiCentralBusStation(oppositeGrandMillenniumHotel&amp;InfrontofBankofAfrica)</v>
          </cell>
          <cell r="AF616">
            <v>557030239</v>
          </cell>
          <cell r="AG616">
            <v>0</v>
          </cell>
          <cell r="AH616" t="str">
            <v>Cameroon</v>
          </cell>
          <cell r="AI616" t="str">
            <v>Non-Muslim</v>
          </cell>
        </row>
        <row r="617">
          <cell r="C617">
            <v>112649477</v>
          </cell>
          <cell r="D617" t="str">
            <v>alirfanv</v>
          </cell>
          <cell r="E617" t="str">
            <v>Ali,Irfan Ali Muhammad</v>
          </cell>
          <cell r="F617" t="str">
            <v>Temporary</v>
          </cell>
          <cell r="G617" t="str">
            <v>UAE</v>
          </cell>
          <cell r="H617" t="str">
            <v>AUH1</v>
          </cell>
          <cell r="I617" t="str">
            <v>FC</v>
          </cell>
          <cell r="J617">
            <v>1299</v>
          </cell>
          <cell r="K617" t="str">
            <v>Night Shift</v>
          </cell>
          <cell r="L617" t="str">
            <v>NA</v>
          </cell>
          <cell r="M617" t="str">
            <v>Sunday</v>
          </cell>
          <cell r="N617" t="str">
            <v>Monday</v>
          </cell>
          <cell r="O617" t="str">
            <v>Warehouse Associate 24M</v>
          </cell>
          <cell r="P617" t="str">
            <v>Outbound</v>
          </cell>
          <cell r="Q617" t="str">
            <v>Direct</v>
          </cell>
          <cell r="R617" t="str">
            <v>Quesscorp</v>
          </cell>
          <cell r="S617" t="str">
            <v>mnarshad</v>
          </cell>
          <cell r="T617" t="str">
            <v>Narshad,Muhammad</v>
          </cell>
          <cell r="U617" t="str">
            <v>Non-Critical</v>
          </cell>
          <cell r="W617">
            <v>45568</v>
          </cell>
          <cell r="X617" t="str">
            <v>Sort - Batch</v>
          </cell>
          <cell r="Y617" t="str">
            <v>September</v>
          </cell>
          <cell r="Z617" t="str">
            <v>9 Hours</v>
          </cell>
          <cell r="AA617" t="str">
            <v>Male</v>
          </cell>
          <cell r="AB617" t="str">
            <v>M</v>
          </cell>
          <cell r="AC617">
            <v>99</v>
          </cell>
          <cell r="AD617">
            <v>46298</v>
          </cell>
          <cell r="AE617" t="str">
            <v>Dulsco ICAD-1 Bus Stop</v>
          </cell>
          <cell r="AF617">
            <v>503124865</v>
          </cell>
          <cell r="AG617" t="str">
            <v>ighumman966@gmail.com</v>
          </cell>
          <cell r="AH617" t="str">
            <v>Pakistan</v>
          </cell>
          <cell r="AI617" t="str">
            <v>Muslim</v>
          </cell>
        </row>
        <row r="618">
          <cell r="C618">
            <v>205846579</v>
          </cell>
          <cell r="D618" t="str">
            <v>achemuta</v>
          </cell>
          <cell r="E618" t="str">
            <v>ALICE CHEMUTAI</v>
          </cell>
          <cell r="F618" t="str">
            <v>Temporary</v>
          </cell>
          <cell r="G618" t="str">
            <v>UAE</v>
          </cell>
          <cell r="H618" t="str">
            <v>AUH1</v>
          </cell>
          <cell r="I618" t="str">
            <v>FC</v>
          </cell>
          <cell r="J618">
            <v>1299</v>
          </cell>
          <cell r="K618" t="str">
            <v>Night Shift</v>
          </cell>
          <cell r="L618" t="str">
            <v>NA</v>
          </cell>
          <cell r="M618" t="str">
            <v>Thursday</v>
          </cell>
          <cell r="N618" t="str">
            <v>Friday</v>
          </cell>
          <cell r="O618" t="str">
            <v>Warehouse Associate 8W</v>
          </cell>
          <cell r="P618" t="str">
            <v>Outbound</v>
          </cell>
          <cell r="Q618" t="str">
            <v>Direct</v>
          </cell>
          <cell r="R618" t="str">
            <v>EFS</v>
          </cell>
          <cell r="S618" t="str">
            <v>scariav</v>
          </cell>
          <cell r="T618" t="str">
            <v>Scaria,Varghese</v>
          </cell>
          <cell r="W618">
            <v>45894</v>
          </cell>
          <cell r="X618" t="str">
            <v>Picking</v>
          </cell>
          <cell r="Y618" t="str">
            <v>October</v>
          </cell>
          <cell r="Z618" t="str">
            <v>9 Hours</v>
          </cell>
          <cell r="AA618" t="str">
            <v>Female</v>
          </cell>
          <cell r="AB618" t="str">
            <v>NA</v>
          </cell>
          <cell r="AC618">
            <v>99</v>
          </cell>
          <cell r="AD618">
            <v>45949</v>
          </cell>
          <cell r="AE618" t="str">
            <v>AUH Baniyas Female camp</v>
          </cell>
          <cell r="AF618">
            <v>505320141</v>
          </cell>
          <cell r="AG618" t="str">
            <v>alicejemutai85@gmail.com</v>
          </cell>
          <cell r="AH618" t="str">
            <v>Kenya</v>
          </cell>
          <cell r="AI618" t="str">
            <v>Non-Muslim</v>
          </cell>
        </row>
        <row r="619">
          <cell r="C619">
            <v>203555843</v>
          </cell>
          <cell r="D619" t="str">
            <v>darelall</v>
          </cell>
          <cell r="E619" t="str">
            <v>Allen Andrey D. Arellano</v>
          </cell>
          <cell r="F619" t="str">
            <v>Temporary</v>
          </cell>
          <cell r="G619" t="str">
            <v>UAE</v>
          </cell>
          <cell r="H619" t="str">
            <v>AUH1</v>
          </cell>
          <cell r="I619" t="str">
            <v>FC</v>
          </cell>
          <cell r="J619">
            <v>1299</v>
          </cell>
          <cell r="K619" t="str">
            <v>Day Shift</v>
          </cell>
          <cell r="L619" t="str">
            <v>NA</v>
          </cell>
          <cell r="M619" t="str">
            <v>Saturday</v>
          </cell>
          <cell r="N619" t="str">
            <v>Sunday</v>
          </cell>
          <cell r="O619" t="str">
            <v>Warehouse Associate 24M</v>
          </cell>
          <cell r="P619" t="str">
            <v>Outbound</v>
          </cell>
          <cell r="Q619" t="str">
            <v>Direct</v>
          </cell>
          <cell r="R619" t="str">
            <v>Adecco</v>
          </cell>
          <cell r="S619" t="str">
            <v>mnarshad</v>
          </cell>
          <cell r="T619" t="str">
            <v>Narshad,Muhammad</v>
          </cell>
          <cell r="U619" t="str">
            <v>Critical</v>
          </cell>
          <cell r="W619">
            <v>45470</v>
          </cell>
          <cell r="X619" t="str">
            <v>Picking</v>
          </cell>
          <cell r="Y619" t="str">
            <v>July</v>
          </cell>
          <cell r="Z619" t="str">
            <v>9 Hours</v>
          </cell>
          <cell r="AA619" t="str">
            <v>Male</v>
          </cell>
          <cell r="AB619" t="str">
            <v>L</v>
          </cell>
          <cell r="AC619">
            <v>99</v>
          </cell>
          <cell r="AD619">
            <v>46200</v>
          </cell>
          <cell r="AE619" t="str">
            <v>AbuDhabiCentralBusStation(oppositeGrandMillenniumHotel&amp;InfrontofBankofAfrica)</v>
          </cell>
          <cell r="AF619">
            <v>566364178</v>
          </cell>
          <cell r="AG619" t="str">
            <v>arellanoallen37@gmail.com</v>
          </cell>
          <cell r="AH619" t="str">
            <v>Philippines</v>
          </cell>
          <cell r="AI619" t="str">
            <v>Non-Muslim</v>
          </cell>
        </row>
        <row r="620">
          <cell r="C620">
            <v>205852635</v>
          </cell>
          <cell r="D620" t="str">
            <v>aloielia</v>
          </cell>
          <cell r="E620" t="str">
            <v>ALOI,ELIAS</v>
          </cell>
          <cell r="F620" t="str">
            <v>Temporary</v>
          </cell>
          <cell r="G620" t="str">
            <v>UAE</v>
          </cell>
          <cell r="H620" t="str">
            <v>AUH1</v>
          </cell>
          <cell r="I620" t="str">
            <v>FC</v>
          </cell>
          <cell r="J620">
            <v>1299</v>
          </cell>
          <cell r="K620" t="str">
            <v>Night Shift</v>
          </cell>
          <cell r="L620" t="str">
            <v>NA</v>
          </cell>
          <cell r="M620" t="str">
            <v>Wednesday</v>
          </cell>
          <cell r="N620" t="str">
            <v>Thursday</v>
          </cell>
          <cell r="O620" t="str">
            <v>Warehouse Associate 12M</v>
          </cell>
          <cell r="P620" t="str">
            <v>Outbound</v>
          </cell>
          <cell r="Q620" t="str">
            <v>Direct</v>
          </cell>
          <cell r="R620" t="str">
            <v>EFS</v>
          </cell>
          <cell r="S620" t="str">
            <v>mnarshad</v>
          </cell>
          <cell r="T620" t="str">
            <v>Narshad,Muhammad</v>
          </cell>
          <cell r="W620">
            <v>46239</v>
          </cell>
          <cell r="X620" t="str">
            <v>Pack - Single</v>
          </cell>
          <cell r="Z620" t="str">
            <v>7 Hours</v>
          </cell>
          <cell r="AA620" t="str">
            <v>Male</v>
          </cell>
          <cell r="AC620">
            <v>99</v>
          </cell>
        </row>
        <row r="621">
          <cell r="C621">
            <v>203992092</v>
          </cell>
          <cell r="D621" t="str">
            <v>amosbeko</v>
          </cell>
          <cell r="E621" t="str">
            <v>Amos Atta Bekoe</v>
          </cell>
          <cell r="F621" t="str">
            <v>Temporary</v>
          </cell>
          <cell r="G621" t="str">
            <v>UAE</v>
          </cell>
          <cell r="H621" t="str">
            <v>AUH1</v>
          </cell>
          <cell r="I621" t="str">
            <v>FC</v>
          </cell>
          <cell r="J621">
            <v>1299</v>
          </cell>
          <cell r="K621" t="str">
            <v>Night Shift</v>
          </cell>
          <cell r="L621" t="str">
            <v>NA</v>
          </cell>
          <cell r="M621" t="str">
            <v>Friday</v>
          </cell>
          <cell r="N621" t="str">
            <v>Saturday</v>
          </cell>
          <cell r="O621" t="str">
            <v>Warehouse Associate 12M</v>
          </cell>
          <cell r="P621" t="str">
            <v>Outbound</v>
          </cell>
          <cell r="Q621" t="str">
            <v>Direct</v>
          </cell>
          <cell r="R621" t="str">
            <v>Fastlink</v>
          </cell>
          <cell r="S621" t="str">
            <v>bizthoma</v>
          </cell>
          <cell r="T621" t="str">
            <v>Thomas,Binil</v>
          </cell>
          <cell r="U621" t="str">
            <v>Non-Critical</v>
          </cell>
          <cell r="W621">
            <v>45547</v>
          </cell>
          <cell r="X621" t="str">
            <v>Picking</v>
          </cell>
          <cell r="Y621" t="str">
            <v>January</v>
          </cell>
          <cell r="Z621" t="str">
            <v>9 Hours</v>
          </cell>
          <cell r="AA621" t="str">
            <v>Male</v>
          </cell>
          <cell r="AB621" t="str">
            <v>M</v>
          </cell>
          <cell r="AC621">
            <v>99</v>
          </cell>
          <cell r="AD621">
            <v>46277</v>
          </cell>
          <cell r="AE621" t="str">
            <v>AbuDhabiCentralBusStation(oppositeGrandMillenniumHotel&amp;InfrontofBankofAfrica)</v>
          </cell>
          <cell r="AF621">
            <v>506112451</v>
          </cell>
          <cell r="AG621" t="str">
            <v>bekoeatta54@gmail.com</v>
          </cell>
          <cell r="AH621" t="str">
            <v>Ghana</v>
          </cell>
          <cell r="AI621" t="str">
            <v>Non-Muslim</v>
          </cell>
        </row>
        <row r="622">
          <cell r="C622">
            <v>205839289</v>
          </cell>
          <cell r="D622" t="str">
            <v>turinawa</v>
          </cell>
          <cell r="E622" t="str">
            <v>AMOS TURINAWE</v>
          </cell>
          <cell r="F622" t="str">
            <v>Temporary</v>
          </cell>
          <cell r="G622" t="str">
            <v>UAE</v>
          </cell>
          <cell r="H622" t="str">
            <v>AUH1</v>
          </cell>
          <cell r="I622" t="str">
            <v>FC</v>
          </cell>
          <cell r="J622">
            <v>1299</v>
          </cell>
          <cell r="K622" t="str">
            <v>Day Shift</v>
          </cell>
          <cell r="L622" t="str">
            <v>NA</v>
          </cell>
          <cell r="M622" t="str">
            <v>Monday</v>
          </cell>
          <cell r="N622" t="str">
            <v>Tuesday</v>
          </cell>
          <cell r="O622" t="str">
            <v>Warehouse Associate 8W</v>
          </cell>
          <cell r="P622" t="str">
            <v>Outbound</v>
          </cell>
          <cell r="Q622" t="str">
            <v>Direct</v>
          </cell>
          <cell r="R622" t="str">
            <v>Dulsco</v>
          </cell>
          <cell r="S622" t="str">
            <v>bizthoma</v>
          </cell>
          <cell r="T622" t="str">
            <v>Thomas,Binil</v>
          </cell>
          <cell r="W622">
            <v>45894</v>
          </cell>
          <cell r="X622" t="str">
            <v>Pack - Batch</v>
          </cell>
          <cell r="Y622" t="str">
            <v>July</v>
          </cell>
          <cell r="Z622" t="str">
            <v>9 Hours</v>
          </cell>
          <cell r="AA622" t="str">
            <v>Male</v>
          </cell>
          <cell r="AB622" t="str">
            <v>M</v>
          </cell>
          <cell r="AC622">
            <v>99</v>
          </cell>
          <cell r="AD622">
            <v>45949</v>
          </cell>
          <cell r="AE622" t="str">
            <v>Dulsco Camp</v>
          </cell>
          <cell r="AF622">
            <v>567069915</v>
          </cell>
          <cell r="AG622" t="str">
            <v>turinaweamos4@gmail.com</v>
          </cell>
          <cell r="AH622" t="str">
            <v>Uganda</v>
          </cell>
          <cell r="AI622" t="str">
            <v>Non-Muslim</v>
          </cell>
        </row>
        <row r="623">
          <cell r="C623">
            <v>203850772</v>
          </cell>
          <cell r="D623" t="str">
            <v>andssema</v>
          </cell>
          <cell r="E623" t="str">
            <v>ANDREW DASILVER SSEMANDA</v>
          </cell>
          <cell r="F623" t="str">
            <v>Temporary</v>
          </cell>
          <cell r="G623" t="str">
            <v>UAE</v>
          </cell>
          <cell r="H623" t="str">
            <v>AUH1</v>
          </cell>
          <cell r="I623" t="str">
            <v>FC</v>
          </cell>
          <cell r="J623">
            <v>1299</v>
          </cell>
          <cell r="K623" t="str">
            <v>Night Shift</v>
          </cell>
          <cell r="L623" t="str">
            <v>NA</v>
          </cell>
          <cell r="M623" t="str">
            <v>Wednesday</v>
          </cell>
          <cell r="N623" t="str">
            <v>Thursday</v>
          </cell>
          <cell r="O623" t="str">
            <v>Warehouse Associate 8W</v>
          </cell>
          <cell r="P623" t="str">
            <v>Outbound</v>
          </cell>
          <cell r="Q623" t="str">
            <v>Direct</v>
          </cell>
          <cell r="R623" t="str">
            <v>Dulsco</v>
          </cell>
          <cell r="S623" t="str">
            <v>ansammar</v>
          </cell>
          <cell r="T623" t="str">
            <v>Ansari,Ammar Abdullah</v>
          </cell>
          <cell r="U623" t="str">
            <v>Non-Critical</v>
          </cell>
          <cell r="W623">
            <v>45524</v>
          </cell>
          <cell r="X623" t="str">
            <v>Picking</v>
          </cell>
          <cell r="Y623" t="str">
            <v>August</v>
          </cell>
          <cell r="Z623" t="str">
            <v>9 Hours</v>
          </cell>
          <cell r="AA623" t="str">
            <v>Male</v>
          </cell>
          <cell r="AB623" t="str">
            <v>NA</v>
          </cell>
          <cell r="AC623">
            <v>99</v>
          </cell>
          <cell r="AD623">
            <v>45580</v>
          </cell>
          <cell r="AE623" t="str">
            <v>Dulsco ICAD-1 Bus Stop</v>
          </cell>
          <cell r="AF623">
            <v>552068945</v>
          </cell>
          <cell r="AG623" t="str">
            <v>andreydasilver22@gmail.com</v>
          </cell>
          <cell r="AH623" t="str">
            <v>Uganda</v>
          </cell>
          <cell r="AI623">
            <v>0</v>
          </cell>
        </row>
        <row r="624">
          <cell r="C624">
            <v>205977116</v>
          </cell>
          <cell r="D624" t="str">
            <v>andrmulv</v>
          </cell>
          <cell r="E624" t="str">
            <v>ANDREW MULUUTA</v>
          </cell>
          <cell r="F624" t="str">
            <v>Temporary</v>
          </cell>
          <cell r="G624" t="str">
            <v>UAE</v>
          </cell>
          <cell r="H624" t="str">
            <v>AUH1</v>
          </cell>
          <cell r="I624" t="str">
            <v>FC</v>
          </cell>
          <cell r="J624">
            <v>1299</v>
          </cell>
          <cell r="K624" t="str">
            <v>Day Shift</v>
          </cell>
          <cell r="L624" t="str">
            <v>NA</v>
          </cell>
          <cell r="M624" t="str">
            <v>Monday</v>
          </cell>
          <cell r="N624" t="str">
            <v>Tuesday</v>
          </cell>
          <cell r="O624" t="str">
            <v>Warehouse Associate 24M</v>
          </cell>
          <cell r="P624" t="str">
            <v>Outbound</v>
          </cell>
          <cell r="Q624" t="str">
            <v>Direct</v>
          </cell>
          <cell r="R624" t="str">
            <v>Dulsco</v>
          </cell>
          <cell r="S624" t="str">
            <v>bizthoma</v>
          </cell>
          <cell r="T624" t="str">
            <v>Thomas,Binil</v>
          </cell>
          <cell r="W624">
            <v>45915</v>
          </cell>
          <cell r="X624" t="str">
            <v>Picking</v>
          </cell>
          <cell r="Y624" t="str">
            <v>June</v>
          </cell>
          <cell r="Z624" t="str">
            <v>9 Hours</v>
          </cell>
          <cell r="AA624" t="str">
            <v>Male</v>
          </cell>
          <cell r="AB624" t="str">
            <v>NA</v>
          </cell>
          <cell r="AC624">
            <v>99</v>
          </cell>
          <cell r="AD624">
            <v>0</v>
          </cell>
          <cell r="AE624">
            <v>0</v>
          </cell>
          <cell r="AF624">
            <v>0</v>
          </cell>
          <cell r="AG624">
            <v>0</v>
          </cell>
          <cell r="AH624" t="str">
            <v>Uganda</v>
          </cell>
          <cell r="AI624">
            <v>0</v>
          </cell>
        </row>
        <row r="625">
          <cell r="C625">
            <v>203850778</v>
          </cell>
          <cell r="D625" t="str">
            <v>lsseandr</v>
          </cell>
          <cell r="E625" t="str">
            <v>ANDREW SSEBUGGWAWO</v>
          </cell>
          <cell r="F625" t="str">
            <v>Temporary</v>
          </cell>
          <cell r="G625" t="str">
            <v>UAE</v>
          </cell>
          <cell r="H625" t="str">
            <v>AUH1</v>
          </cell>
          <cell r="I625" t="str">
            <v>FC</v>
          </cell>
          <cell r="J625">
            <v>1299</v>
          </cell>
          <cell r="K625" t="str">
            <v>Day Shift</v>
          </cell>
          <cell r="L625" t="str">
            <v>NA</v>
          </cell>
          <cell r="M625" t="str">
            <v>Wednesday</v>
          </cell>
          <cell r="N625" t="str">
            <v>Thursday</v>
          </cell>
          <cell r="O625" t="str">
            <v>Warehouse Associate 24M</v>
          </cell>
          <cell r="P625" t="str">
            <v>Outbound</v>
          </cell>
          <cell r="Q625" t="str">
            <v>Direct</v>
          </cell>
          <cell r="R625" t="str">
            <v>Dulsco</v>
          </cell>
          <cell r="S625" t="str">
            <v>amanmish</v>
          </cell>
          <cell r="T625" t="str">
            <v>Mishra,Aman</v>
          </cell>
          <cell r="U625" t="str">
            <v>Non-Critical</v>
          </cell>
          <cell r="W625">
            <v>45524</v>
          </cell>
          <cell r="X625" t="str">
            <v>Picking</v>
          </cell>
          <cell r="Y625" t="str">
            <v>September</v>
          </cell>
          <cell r="Z625" t="str">
            <v>9 Hours</v>
          </cell>
          <cell r="AA625" t="str">
            <v>Male</v>
          </cell>
          <cell r="AB625" t="str">
            <v>NA</v>
          </cell>
          <cell r="AC625">
            <v>99</v>
          </cell>
          <cell r="AD625">
            <v>45580</v>
          </cell>
          <cell r="AE625" t="str">
            <v>Dulsco ICAD-1 Bus Stop</v>
          </cell>
          <cell r="AF625">
            <v>563916447</v>
          </cell>
          <cell r="AG625" t="str">
            <v>ssebuggwawoandrew4@gmail.com</v>
          </cell>
          <cell r="AH625" t="str">
            <v>Uganda</v>
          </cell>
          <cell r="AI625" t="str">
            <v>Non-Muslim</v>
          </cell>
        </row>
        <row r="626">
          <cell r="C626">
            <v>102865830</v>
          </cell>
          <cell r="D626" t="str">
            <v>ANVISHNU</v>
          </cell>
          <cell r="E626" t="str">
            <v>Ani,Vishnu</v>
          </cell>
          <cell r="F626" t="str">
            <v>Regular</v>
          </cell>
          <cell r="G626" t="str">
            <v>UAE</v>
          </cell>
          <cell r="H626" t="str">
            <v>AUH1</v>
          </cell>
          <cell r="I626" t="str">
            <v>FC</v>
          </cell>
          <cell r="J626">
            <v>1299</v>
          </cell>
          <cell r="K626" t="str">
            <v>Night Shift</v>
          </cell>
          <cell r="L626" t="str">
            <v>NA</v>
          </cell>
          <cell r="M626" t="str">
            <v>Tuesday</v>
          </cell>
          <cell r="N626" t="str">
            <v>Wednesday</v>
          </cell>
          <cell r="O626" t="str">
            <v>FC Associate I</v>
          </cell>
          <cell r="P626" t="str">
            <v>Outbound</v>
          </cell>
          <cell r="Q626" t="str">
            <v>Direct</v>
          </cell>
          <cell r="R626" t="str">
            <v>Blue Badge</v>
          </cell>
          <cell r="S626" t="str">
            <v>mnarshad</v>
          </cell>
          <cell r="T626" t="str">
            <v>Narshad,Muhammad</v>
          </cell>
          <cell r="U626" t="str">
            <v>Critical</v>
          </cell>
          <cell r="W626">
            <v>43012</v>
          </cell>
          <cell r="X626" t="str">
            <v>OB Problem Solve</v>
          </cell>
          <cell r="Y626" t="str">
            <v>May</v>
          </cell>
          <cell r="Z626" t="str">
            <v>9 Hours</v>
          </cell>
          <cell r="AA626" t="str">
            <v>Male</v>
          </cell>
          <cell r="AB626" t="str">
            <v>S</v>
          </cell>
          <cell r="AC626">
            <v>1</v>
          </cell>
          <cell r="AE626" t="str">
            <v>Shabiya 10 Bus stop (Near Cake Gallery)</v>
          </cell>
          <cell r="AF626">
            <v>0</v>
          </cell>
          <cell r="AG626" t="e">
            <v>#N/A</v>
          </cell>
          <cell r="AH626" t="str">
            <v>India</v>
          </cell>
          <cell r="AI626" t="str">
            <v>Non-Muslim</v>
          </cell>
        </row>
        <row r="627">
          <cell r="C627">
            <v>111164491</v>
          </cell>
          <cell r="D627" t="str">
            <v>anvtharu</v>
          </cell>
          <cell r="E627" t="str">
            <v>Anish Tharu</v>
          </cell>
          <cell r="F627" t="str">
            <v>Regular</v>
          </cell>
          <cell r="G627" t="str">
            <v>UAE</v>
          </cell>
          <cell r="H627" t="str">
            <v>AUH1</v>
          </cell>
          <cell r="I627" t="str">
            <v>FC</v>
          </cell>
          <cell r="J627">
            <v>1299</v>
          </cell>
          <cell r="K627" t="str">
            <v>Night Shift</v>
          </cell>
          <cell r="L627" t="str">
            <v>NA</v>
          </cell>
          <cell r="M627" t="str">
            <v>Sunday</v>
          </cell>
          <cell r="N627" t="str">
            <v>Monday</v>
          </cell>
          <cell r="O627" t="str">
            <v>FC Associate I</v>
          </cell>
          <cell r="P627" t="str">
            <v>Outbound</v>
          </cell>
          <cell r="Q627" t="str">
            <v>Direct</v>
          </cell>
          <cell r="R627" t="str">
            <v>Blue Badge</v>
          </cell>
          <cell r="S627" t="str">
            <v>amanmish</v>
          </cell>
          <cell r="T627" t="str">
            <v>Mishra,Aman</v>
          </cell>
          <cell r="U627" t="str">
            <v>Critical</v>
          </cell>
          <cell r="W627">
            <v>44797</v>
          </cell>
          <cell r="X627" t="str">
            <v>Picking</v>
          </cell>
          <cell r="Y627" t="str">
            <v>June</v>
          </cell>
          <cell r="Z627" t="str">
            <v>9 Hours</v>
          </cell>
          <cell r="AA627" t="str">
            <v>Male</v>
          </cell>
          <cell r="AB627" t="str">
            <v>M</v>
          </cell>
          <cell r="AC627">
            <v>1</v>
          </cell>
          <cell r="AE627" t="str">
            <v>RedTag (Al Najda St)</v>
          </cell>
          <cell r="AF627">
            <v>0</v>
          </cell>
          <cell r="AG627" t="e">
            <v>#N/A</v>
          </cell>
          <cell r="AH627" t="str">
            <v>Nepal</v>
          </cell>
          <cell r="AI627" t="str">
            <v>Non-Muslim</v>
          </cell>
        </row>
        <row r="628">
          <cell r="C628">
            <v>206239763</v>
          </cell>
          <cell r="D628" t="str">
            <v>anitofoc</v>
          </cell>
          <cell r="E628" t="str">
            <v>ANITA OFORIWAA ADU</v>
          </cell>
          <cell r="F628" t="str">
            <v>Temporary</v>
          </cell>
          <cell r="G628" t="str">
            <v>UAE</v>
          </cell>
          <cell r="H628" t="str">
            <v>AUH1</v>
          </cell>
          <cell r="I628" t="str">
            <v>FC</v>
          </cell>
          <cell r="J628">
            <v>1299</v>
          </cell>
          <cell r="K628" t="str">
            <v>Day Shift</v>
          </cell>
          <cell r="L628" t="str">
            <v>NA</v>
          </cell>
          <cell r="M628" t="str">
            <v>Sunday</v>
          </cell>
          <cell r="N628" t="str">
            <v>Monday</v>
          </cell>
          <cell r="O628" t="str">
            <v>Warehouse Associate 12M</v>
          </cell>
          <cell r="P628" t="str">
            <v>Outbound</v>
          </cell>
          <cell r="Q628" t="str">
            <v>Direct</v>
          </cell>
          <cell r="R628" t="str">
            <v>Fastlink</v>
          </cell>
          <cell r="S628" t="str">
            <v>mnarshad</v>
          </cell>
          <cell r="T628" t="str">
            <v>Narshad,Muhammad</v>
          </cell>
          <cell r="U628" t="str">
            <v>Non-Critical</v>
          </cell>
          <cell r="W628">
            <v>45943</v>
          </cell>
          <cell r="X628" t="str">
            <v>Picking</v>
          </cell>
          <cell r="Y628" t="str">
            <v>March</v>
          </cell>
          <cell r="Z628" t="str">
            <v>9 hours</v>
          </cell>
          <cell r="AA628" t="str">
            <v>Female</v>
          </cell>
          <cell r="AB628" t="str">
            <v>NA</v>
          </cell>
          <cell r="AC628">
            <v>99</v>
          </cell>
          <cell r="AD628" t="str">
            <v>13/10/2026</v>
          </cell>
          <cell r="AE628" t="str">
            <v>AlSalamaHospital(TouristClubArea)</v>
          </cell>
          <cell r="AF628">
            <v>567893122</v>
          </cell>
          <cell r="AG628" t="str">
            <v>anitaoforiwaa477@gmail.com</v>
          </cell>
          <cell r="AH628" t="str">
            <v>Ghana</v>
          </cell>
          <cell r="AI628" t="str">
            <v>Non-Muslim</v>
          </cell>
        </row>
        <row r="629">
          <cell r="C629">
            <v>204009672</v>
          </cell>
          <cell r="D629" t="str">
            <v>ankinew</v>
          </cell>
          <cell r="E629" t="str">
            <v>ANKIT NEWAR</v>
          </cell>
          <cell r="F629" t="str">
            <v>Temporary</v>
          </cell>
          <cell r="G629" t="str">
            <v>UAE</v>
          </cell>
          <cell r="H629" t="str">
            <v>AUH1</v>
          </cell>
          <cell r="I629" t="str">
            <v>FC</v>
          </cell>
          <cell r="J629">
            <v>1299</v>
          </cell>
          <cell r="K629" t="str">
            <v>Day Shift</v>
          </cell>
          <cell r="L629" t="str">
            <v>NA</v>
          </cell>
          <cell r="M629" t="str">
            <v>Friday</v>
          </cell>
          <cell r="N629" t="str">
            <v>Saturday</v>
          </cell>
          <cell r="O629" t="str">
            <v>Warehouse Associate 24M</v>
          </cell>
          <cell r="P629" t="str">
            <v>Outbound</v>
          </cell>
          <cell r="Q629" t="str">
            <v>Direct</v>
          </cell>
          <cell r="R629" t="str">
            <v>Dulsco</v>
          </cell>
          <cell r="S629" t="str">
            <v>mnarshad</v>
          </cell>
          <cell r="T629" t="str">
            <v>Muhammad Narshad</v>
          </cell>
          <cell r="U629" t="str">
            <v>Non-Critical</v>
          </cell>
          <cell r="W629">
            <v>45551</v>
          </cell>
          <cell r="X629" t="str">
            <v>Picking</v>
          </cell>
          <cell r="Y629" t="str">
            <v>October</v>
          </cell>
          <cell r="Z629" t="str">
            <v>9 Hours</v>
          </cell>
          <cell r="AA629" t="str">
            <v>Male</v>
          </cell>
          <cell r="AB629" t="str">
            <v>M</v>
          </cell>
          <cell r="AC629">
            <v>99</v>
          </cell>
          <cell r="AD629">
            <v>45607</v>
          </cell>
          <cell r="AE629" t="str">
            <v>Dulsco ICAD-1 Bus Stop</v>
          </cell>
          <cell r="AF629">
            <v>552745179</v>
          </cell>
          <cell r="AG629" t="str">
            <v>tnbpain84@gmail.com</v>
          </cell>
          <cell r="AH629" t="str">
            <v>Nepal</v>
          </cell>
          <cell r="AI629">
            <v>0</v>
          </cell>
        </row>
        <row r="630">
          <cell r="C630">
            <v>206239523</v>
          </cell>
          <cell r="D630" t="str">
            <v>hannmuru</v>
          </cell>
          <cell r="E630" t="str">
            <v>Ann Murugi</v>
          </cell>
          <cell r="F630" t="str">
            <v>Temporary</v>
          </cell>
          <cell r="G630" t="str">
            <v>UAE</v>
          </cell>
          <cell r="H630" t="str">
            <v>AUH1</v>
          </cell>
          <cell r="I630" t="str">
            <v>FC</v>
          </cell>
          <cell r="J630">
            <v>1299</v>
          </cell>
          <cell r="K630" t="str">
            <v>Night Shift</v>
          </cell>
          <cell r="L630" t="str">
            <v>NA</v>
          </cell>
          <cell r="M630" t="str">
            <v>Monday</v>
          </cell>
          <cell r="N630" t="str">
            <v>Tuesday</v>
          </cell>
          <cell r="O630" t="str">
            <v>Warehouse Associate 8W</v>
          </cell>
          <cell r="P630" t="str">
            <v>Outbound</v>
          </cell>
          <cell r="Q630" t="str">
            <v>Direct</v>
          </cell>
          <cell r="R630" t="str">
            <v>EFS</v>
          </cell>
          <cell r="S630" t="str">
            <v>ansammar</v>
          </cell>
          <cell r="T630" t="str">
            <v>Ansari,Ammar Abdullah</v>
          </cell>
          <cell r="W630">
            <v>45943</v>
          </cell>
          <cell r="X630" t="str">
            <v>Picking</v>
          </cell>
          <cell r="Y630" t="str">
            <v>October</v>
          </cell>
          <cell r="Z630" t="str">
            <v>9 Hours</v>
          </cell>
          <cell r="AA630" t="str">
            <v>Female</v>
          </cell>
          <cell r="AB630" t="str">
            <v>L</v>
          </cell>
          <cell r="AC630">
            <v>99</v>
          </cell>
          <cell r="AH630" t="str">
            <v>Kenya</v>
          </cell>
          <cell r="AI630" t="str">
            <v>Non-Muslim</v>
          </cell>
        </row>
        <row r="631">
          <cell r="C631">
            <v>205846573</v>
          </cell>
          <cell r="D631" t="str">
            <v>anndila</v>
          </cell>
          <cell r="E631" t="str">
            <v>ANN NDILA KIKUNG'A</v>
          </cell>
          <cell r="F631" t="str">
            <v>Temporary</v>
          </cell>
          <cell r="G631" t="str">
            <v>UAE</v>
          </cell>
          <cell r="H631" t="str">
            <v>AUH1</v>
          </cell>
          <cell r="I631" t="str">
            <v>FC</v>
          </cell>
          <cell r="J631">
            <v>1299</v>
          </cell>
          <cell r="K631" t="str">
            <v>Night Shift</v>
          </cell>
          <cell r="L631" t="str">
            <v>NA</v>
          </cell>
          <cell r="M631" t="str">
            <v>Wednesday</v>
          </cell>
          <cell r="N631" t="str">
            <v>Thursday</v>
          </cell>
          <cell r="O631" t="str">
            <v>Warehouse Associate 8W</v>
          </cell>
          <cell r="P631" t="str">
            <v>Outbound</v>
          </cell>
          <cell r="Q631" t="str">
            <v>Direct</v>
          </cell>
          <cell r="R631" t="str">
            <v>EFS</v>
          </cell>
          <cell r="S631" t="str">
            <v>scariav</v>
          </cell>
          <cell r="T631" t="str">
            <v>Scaria,Varghese</v>
          </cell>
          <cell r="W631">
            <v>45894</v>
          </cell>
          <cell r="X631" t="str">
            <v>Picking</v>
          </cell>
          <cell r="Y631" t="str">
            <v>February</v>
          </cell>
          <cell r="Z631" t="str">
            <v>9 Hours</v>
          </cell>
          <cell r="AA631" t="str">
            <v>Female</v>
          </cell>
          <cell r="AB631" t="str">
            <v>L</v>
          </cell>
          <cell r="AC631">
            <v>99</v>
          </cell>
          <cell r="AD631">
            <v>45949</v>
          </cell>
          <cell r="AE631" t="str">
            <v>AUH Baniyas Female camp</v>
          </cell>
          <cell r="AF631">
            <v>583024293</v>
          </cell>
          <cell r="AG631" t="str">
            <v>annsueshem@gmail.com</v>
          </cell>
          <cell r="AH631" t="str">
            <v>Kenya</v>
          </cell>
          <cell r="AI631" t="str">
            <v>Non-Muslim</v>
          </cell>
        </row>
        <row r="632">
          <cell r="C632">
            <v>206930130</v>
          </cell>
          <cell r="D632" t="str">
            <v>annwamum</v>
          </cell>
          <cell r="E632" t="str">
            <v>ANN WAMBUI MUHIAH</v>
          </cell>
          <cell r="F632" t="str">
            <v>Temporary</v>
          </cell>
          <cell r="G632" t="str">
            <v>UAE</v>
          </cell>
          <cell r="H632" t="str">
            <v>AUH1</v>
          </cell>
          <cell r="I632" t="str">
            <v>FC</v>
          </cell>
          <cell r="J632">
            <v>1299</v>
          </cell>
          <cell r="K632" t="str">
            <v>Day Shift</v>
          </cell>
          <cell r="L632" t="str">
            <v>NA</v>
          </cell>
          <cell r="M632" t="str">
            <v>Saturday</v>
          </cell>
          <cell r="N632" t="str">
            <v>Sunday</v>
          </cell>
          <cell r="O632" t="str">
            <v>Warehouse Associate 12M</v>
          </cell>
          <cell r="P632" t="str">
            <v>Outbound</v>
          </cell>
          <cell r="Q632" t="str">
            <v>Direct</v>
          </cell>
          <cell r="R632" t="str">
            <v>EFS</v>
          </cell>
          <cell r="S632" t="str">
            <v>bizthoma</v>
          </cell>
          <cell r="T632" t="str">
            <v>Thomas,Binil</v>
          </cell>
          <cell r="U632" t="str">
            <v>Non-Critical</v>
          </cell>
          <cell r="W632">
            <v>46037</v>
          </cell>
          <cell r="X632" t="str">
            <v>Picking</v>
          </cell>
          <cell r="Y632" t="str">
            <v>April</v>
          </cell>
          <cell r="Z632" t="str">
            <v>9 Hours</v>
          </cell>
          <cell r="AA632" t="str">
            <v>Female</v>
          </cell>
          <cell r="AC632">
            <v>99</v>
          </cell>
          <cell r="AE632" t="str">
            <v>al razeen</v>
          </cell>
          <cell r="AF632" t="str">
            <v>254 748 696877</v>
          </cell>
          <cell r="AG632" t="str">
            <v>muhiahannie@gmail.com</v>
          </cell>
          <cell r="AH632" t="str">
            <v>Kenyan</v>
          </cell>
          <cell r="AI632" t="str">
            <v>Non-Muslim</v>
          </cell>
        </row>
        <row r="633">
          <cell r="C633">
            <v>204868506</v>
          </cell>
          <cell r="D633" t="str">
            <v>annojust</v>
          </cell>
          <cell r="E633" t="str">
            <v>ANNOBIL,JUSTICE</v>
          </cell>
          <cell r="F633" t="str">
            <v>Temporary</v>
          </cell>
          <cell r="G633" t="str">
            <v>UAE</v>
          </cell>
          <cell r="H633" t="str">
            <v>AUH1</v>
          </cell>
          <cell r="I633" t="str">
            <v>FC</v>
          </cell>
          <cell r="J633">
            <v>1299</v>
          </cell>
          <cell r="K633" t="str">
            <v>Day Shift</v>
          </cell>
          <cell r="L633" t="str">
            <v>NA</v>
          </cell>
          <cell r="M633" t="str">
            <v>Monday</v>
          </cell>
          <cell r="N633" t="str">
            <v>Tuesday</v>
          </cell>
          <cell r="O633" t="str">
            <v>Warehouse Associate 24M</v>
          </cell>
          <cell r="P633" t="str">
            <v>Outbound</v>
          </cell>
          <cell r="Q633" t="str">
            <v>Direct</v>
          </cell>
          <cell r="R633" t="str">
            <v>Dulsco</v>
          </cell>
          <cell r="S633" t="str">
            <v>mnarshad</v>
          </cell>
          <cell r="T633" t="str">
            <v>Narshad,Muhammad</v>
          </cell>
          <cell r="U633" t="str">
            <v>Non-Critical</v>
          </cell>
          <cell r="W633">
            <v>45789</v>
          </cell>
          <cell r="X633" t="str">
            <v>Picking</v>
          </cell>
          <cell r="Y633" t="str">
            <v>November</v>
          </cell>
          <cell r="Z633" t="str">
            <v>9 Hours</v>
          </cell>
          <cell r="AA633" t="str">
            <v>Male</v>
          </cell>
          <cell r="AB633" t="str">
            <v>NA</v>
          </cell>
          <cell r="AC633">
            <v>99</v>
          </cell>
          <cell r="AD633">
            <v>45831</v>
          </cell>
          <cell r="AE633" t="str">
            <v>Dulsco ICAD-1 Bus Stop</v>
          </cell>
          <cell r="AF633">
            <v>553720064</v>
          </cell>
          <cell r="AG633" t="str">
            <v>annobiljustice@gmail.com</v>
          </cell>
          <cell r="AH633" t="str">
            <v>Ghana</v>
          </cell>
          <cell r="AI633" t="str">
            <v>Non-Muslim</v>
          </cell>
        </row>
        <row r="634">
          <cell r="C634">
            <v>206873782</v>
          </cell>
          <cell r="D634" t="str">
            <v>kivuanto</v>
          </cell>
          <cell r="E634" t="str">
            <v>ANTONY KAVNUNBI LUTAAYA</v>
          </cell>
          <cell r="F634" t="str">
            <v>Temporary</v>
          </cell>
          <cell r="G634" t="str">
            <v>UAE</v>
          </cell>
          <cell r="H634" t="str">
            <v>AUH1</v>
          </cell>
          <cell r="I634" t="str">
            <v>FC</v>
          </cell>
          <cell r="J634">
            <v>1299</v>
          </cell>
          <cell r="K634" t="str">
            <v>Night Shift</v>
          </cell>
          <cell r="L634" t="str">
            <v>NA</v>
          </cell>
          <cell r="M634" t="str">
            <v>Tuesday</v>
          </cell>
          <cell r="N634" t="str">
            <v>Wednesday</v>
          </cell>
          <cell r="O634" t="str">
            <v>Warehouse Associate 8W</v>
          </cell>
          <cell r="P634" t="str">
            <v>Outbound</v>
          </cell>
          <cell r="Q634" t="str">
            <v>Direct</v>
          </cell>
          <cell r="R634" t="str">
            <v>Dulsco</v>
          </cell>
          <cell r="S634" t="str">
            <v>amanmish</v>
          </cell>
          <cell r="T634" t="str">
            <v>Mishra,Aman</v>
          </cell>
          <cell r="U634" t="str">
            <v>Non-Critical</v>
          </cell>
          <cell r="W634">
            <v>46030</v>
          </cell>
          <cell r="X634" t="str">
            <v>Picking</v>
          </cell>
          <cell r="Y634" t="str">
            <v>July</v>
          </cell>
          <cell r="Z634" t="str">
            <v>9 Hours</v>
          </cell>
          <cell r="AA634" t="str">
            <v>Male</v>
          </cell>
          <cell r="AC634">
            <v>99</v>
          </cell>
          <cell r="AD634">
            <v>46395</v>
          </cell>
          <cell r="AE634" t="str">
            <v>Dulsco Al Razeen Camp Abu Dubai</v>
          </cell>
          <cell r="AF634">
            <v>507955107</v>
          </cell>
          <cell r="AG634" t="str">
            <v>antonykivumbi@gmail.com</v>
          </cell>
          <cell r="AH634" t="str">
            <v>UGANDA</v>
          </cell>
          <cell r="AI634" t="e">
            <v>#N/A</v>
          </cell>
        </row>
        <row r="635">
          <cell r="C635">
            <v>203341965</v>
          </cell>
          <cell r="D635" t="str">
            <v>aninanur</v>
          </cell>
          <cell r="E635" t="str">
            <v>Anurag Kambrath Anilan</v>
          </cell>
          <cell r="F635" t="str">
            <v>Temporary</v>
          </cell>
          <cell r="G635" t="str">
            <v>UAE</v>
          </cell>
          <cell r="H635" t="str">
            <v>AUH1</v>
          </cell>
          <cell r="I635" t="str">
            <v>FC</v>
          </cell>
          <cell r="J635">
            <v>1299</v>
          </cell>
          <cell r="K635" t="str">
            <v>Night Shift</v>
          </cell>
          <cell r="L635" t="str">
            <v>NA</v>
          </cell>
          <cell r="M635" t="str">
            <v>Wednesday</v>
          </cell>
          <cell r="N635" t="str">
            <v>Thursday</v>
          </cell>
          <cell r="O635" t="str">
            <v>Warehouse Associate 24M</v>
          </cell>
          <cell r="P635" t="str">
            <v>Outbound</v>
          </cell>
          <cell r="Q635" t="str">
            <v>Direct</v>
          </cell>
          <cell r="R635" t="str">
            <v>Adecco</v>
          </cell>
          <cell r="S635" t="str">
            <v>mnarshad</v>
          </cell>
          <cell r="T635" t="str">
            <v>Narshad,Muhammad</v>
          </cell>
          <cell r="U635" t="str">
            <v>Critical</v>
          </cell>
          <cell r="W635">
            <v>45432</v>
          </cell>
          <cell r="X635" t="str">
            <v>Pack - Single</v>
          </cell>
          <cell r="Y635" t="str">
            <v>May</v>
          </cell>
          <cell r="Z635" t="str">
            <v>9 Hours</v>
          </cell>
          <cell r="AA635" t="str">
            <v>Male</v>
          </cell>
          <cell r="AB635" t="str">
            <v>M</v>
          </cell>
          <cell r="AC635">
            <v>99</v>
          </cell>
          <cell r="AD635">
            <v>46162</v>
          </cell>
          <cell r="AE635" t="str">
            <v>RedTag (Al Najda St)</v>
          </cell>
          <cell r="AF635">
            <v>557646096</v>
          </cell>
          <cell r="AG635" t="str">
            <v>anuragaadhi145@gmail.com</v>
          </cell>
          <cell r="AH635" t="str">
            <v>India</v>
          </cell>
          <cell r="AI635" t="str">
            <v>Non-Muslim</v>
          </cell>
        </row>
        <row r="636">
          <cell r="C636">
            <v>205252356</v>
          </cell>
          <cell r="D636" t="str">
            <v>appiador</v>
          </cell>
          <cell r="E636" t="str">
            <v>Appiah,Dorcas Niamah</v>
          </cell>
          <cell r="F636" t="str">
            <v>Temporary</v>
          </cell>
          <cell r="G636" t="str">
            <v>UAE</v>
          </cell>
          <cell r="H636" t="str">
            <v>AUH1</v>
          </cell>
          <cell r="I636" t="str">
            <v>FC</v>
          </cell>
          <cell r="J636">
            <v>1299</v>
          </cell>
          <cell r="K636" t="str">
            <v>Night Shift</v>
          </cell>
          <cell r="L636" t="str">
            <v>NA</v>
          </cell>
          <cell r="M636" t="str">
            <v>Sunday</v>
          </cell>
          <cell r="N636" t="str">
            <v>Monday</v>
          </cell>
          <cell r="O636" t="str">
            <v>Warehouse Associate 8W</v>
          </cell>
          <cell r="P636" t="str">
            <v>Outbound</v>
          </cell>
          <cell r="Q636" t="str">
            <v>Direct</v>
          </cell>
          <cell r="R636" t="str">
            <v>EFS</v>
          </cell>
          <cell r="S636" t="str">
            <v>mnarshad</v>
          </cell>
          <cell r="T636" t="str">
            <v>Narshad,Muhammad</v>
          </cell>
          <cell r="W636">
            <v>46238</v>
          </cell>
          <cell r="X636" t="str">
            <v>Picking</v>
          </cell>
          <cell r="Z636" t="str">
            <v>7 Hours</v>
          </cell>
          <cell r="AA636" t="str">
            <v>Female</v>
          </cell>
          <cell r="AC636">
            <v>99</v>
          </cell>
        </row>
        <row r="637">
          <cell r="C637">
            <v>109808051</v>
          </cell>
          <cell r="D637" t="str">
            <v>huawais</v>
          </cell>
          <cell r="E637" t="str">
            <v>Arif Hussain,Awais Ali</v>
          </cell>
          <cell r="F637" t="str">
            <v>Regular</v>
          </cell>
          <cell r="G637" t="str">
            <v>UAE</v>
          </cell>
          <cell r="H637" t="str">
            <v>AUH1</v>
          </cell>
          <cell r="I637" t="str">
            <v>FC</v>
          </cell>
          <cell r="J637">
            <v>1299</v>
          </cell>
          <cell r="K637" t="str">
            <v>Day Shift</v>
          </cell>
          <cell r="L637" t="str">
            <v>NA</v>
          </cell>
          <cell r="M637" t="str">
            <v>Friday</v>
          </cell>
          <cell r="N637" t="str">
            <v>Saturday</v>
          </cell>
          <cell r="O637" t="str">
            <v>FC Associate I</v>
          </cell>
          <cell r="P637" t="str">
            <v>Outbound</v>
          </cell>
          <cell r="Q637" t="str">
            <v>Direct</v>
          </cell>
          <cell r="R637" t="str">
            <v>Blue Badge</v>
          </cell>
          <cell r="S637" t="str">
            <v>sidamra</v>
          </cell>
          <cell r="T637" t="str">
            <v>Siddiqui,Amra Kausar Abdul Sajid</v>
          </cell>
          <cell r="U637" t="str">
            <v>Critical</v>
          </cell>
          <cell r="W637">
            <v>44875</v>
          </cell>
          <cell r="X637" t="str">
            <v>OB Problem Solve</v>
          </cell>
          <cell r="Y637" t="str">
            <v>January</v>
          </cell>
          <cell r="Z637" t="str">
            <v>9 Hours</v>
          </cell>
          <cell r="AA637" t="str">
            <v>Male</v>
          </cell>
          <cell r="AB637" t="str">
            <v>S</v>
          </cell>
          <cell r="AC637">
            <v>1</v>
          </cell>
          <cell r="AE637" t="str">
            <v>Shabiya 12  Bus Stop (Near Malabar Gold And Diamond)</v>
          </cell>
          <cell r="AF637">
            <v>0</v>
          </cell>
          <cell r="AG637" t="e">
            <v>#N/A</v>
          </cell>
          <cell r="AH637" t="str">
            <v>Pakistan</v>
          </cell>
          <cell r="AI637" t="str">
            <v>Muslim</v>
          </cell>
        </row>
        <row r="638">
          <cell r="C638">
            <v>203735959</v>
          </cell>
          <cell r="D638" t="str">
            <v>arinasap</v>
          </cell>
          <cell r="E638" t="str">
            <v>ASAPH ARINAITWE</v>
          </cell>
          <cell r="F638" t="str">
            <v>Temporary</v>
          </cell>
          <cell r="G638" t="str">
            <v>UAE</v>
          </cell>
          <cell r="H638" t="str">
            <v>AUH1</v>
          </cell>
          <cell r="I638" t="str">
            <v>FC</v>
          </cell>
          <cell r="J638">
            <v>1299</v>
          </cell>
          <cell r="K638" t="str">
            <v>Night Shift</v>
          </cell>
          <cell r="L638" t="str">
            <v>NA</v>
          </cell>
          <cell r="M638" t="str">
            <v>Monday</v>
          </cell>
          <cell r="N638" t="str">
            <v>Tuesday</v>
          </cell>
          <cell r="O638" t="str">
            <v>Warehouse Associate 24M</v>
          </cell>
          <cell r="P638" t="str">
            <v>Outbound</v>
          </cell>
          <cell r="Q638" t="str">
            <v>Direct</v>
          </cell>
          <cell r="R638" t="str">
            <v>Dulsco</v>
          </cell>
          <cell r="S638" t="str">
            <v>bizthoma</v>
          </cell>
          <cell r="T638" t="str">
            <v>Thomas,Binil</v>
          </cell>
          <cell r="U638" t="str">
            <v>Non-Critical</v>
          </cell>
          <cell r="W638">
            <v>45502</v>
          </cell>
          <cell r="X638" t="str">
            <v>Picking</v>
          </cell>
          <cell r="Y638" t="str">
            <v>June</v>
          </cell>
          <cell r="Z638" t="str">
            <v>9 Hours</v>
          </cell>
          <cell r="AA638" t="str">
            <v>Male</v>
          </cell>
          <cell r="AB638" t="str">
            <v>NA</v>
          </cell>
          <cell r="AC638">
            <v>99</v>
          </cell>
          <cell r="AD638">
            <v>45558</v>
          </cell>
          <cell r="AE638" t="str">
            <v>Dulsco ICAD-1 Bus Stop</v>
          </cell>
          <cell r="AF638">
            <v>554882941</v>
          </cell>
          <cell r="AG638" t="str">
            <v>Ashirafarinaitwe38@gmail.com</v>
          </cell>
          <cell r="AH638" t="str">
            <v>Uganda</v>
          </cell>
          <cell r="AI638" t="str">
            <v>Non-Muslim</v>
          </cell>
        </row>
        <row r="639">
          <cell r="C639">
            <v>203964989</v>
          </cell>
          <cell r="D639" t="str">
            <v>abasarud</v>
          </cell>
          <cell r="E639" t="str">
            <v>Asarudeen Abdul Razak</v>
          </cell>
          <cell r="F639" t="str">
            <v>Temporary</v>
          </cell>
          <cell r="G639" t="str">
            <v>UAE</v>
          </cell>
          <cell r="H639" t="str">
            <v>AUH1</v>
          </cell>
          <cell r="I639" t="str">
            <v>FC</v>
          </cell>
          <cell r="J639">
            <v>1299</v>
          </cell>
          <cell r="K639" t="str">
            <v>Day Shift</v>
          </cell>
          <cell r="L639" t="str">
            <v>NA</v>
          </cell>
          <cell r="M639" t="str">
            <v>Tuesday</v>
          </cell>
          <cell r="N639" t="str">
            <v>Wednesday</v>
          </cell>
          <cell r="O639" t="str">
            <v>Warehouse Associate 24M</v>
          </cell>
          <cell r="P639" t="str">
            <v>Outbound</v>
          </cell>
          <cell r="Q639" t="str">
            <v>Direct</v>
          </cell>
          <cell r="R639" t="str">
            <v>Adecco</v>
          </cell>
          <cell r="S639" t="str">
            <v>amanmish</v>
          </cell>
          <cell r="T639" t="str">
            <v>Mishra,Aman</v>
          </cell>
          <cell r="U639" t="str">
            <v>Non-Critical</v>
          </cell>
          <cell r="W639">
            <v>45544</v>
          </cell>
          <cell r="X639" t="str">
            <v>Picking</v>
          </cell>
          <cell r="Y639" t="str">
            <v>December</v>
          </cell>
          <cell r="Z639" t="str">
            <v>9 Hours</v>
          </cell>
          <cell r="AA639" t="str">
            <v>Male</v>
          </cell>
          <cell r="AB639" t="str">
            <v>S</v>
          </cell>
          <cell r="AC639">
            <v>99</v>
          </cell>
          <cell r="AD639">
            <v>46274</v>
          </cell>
          <cell r="AE639" t="str">
            <v>Shabiya 10 Bus stop (Near Cake Gallery)</v>
          </cell>
          <cell r="AF639">
            <v>551934876</v>
          </cell>
          <cell r="AG639" t="str">
            <v>asarudeenaone@gmail.com</v>
          </cell>
          <cell r="AH639" t="str">
            <v>India</v>
          </cell>
          <cell r="AI639" t="str">
            <v>Muslim</v>
          </cell>
        </row>
        <row r="640">
          <cell r="C640">
            <v>203964995</v>
          </cell>
          <cell r="D640" t="str">
            <v>agthanka</v>
          </cell>
          <cell r="E640" t="str">
            <v>Ashil Thankachan</v>
          </cell>
          <cell r="F640" t="str">
            <v>Temporary</v>
          </cell>
          <cell r="G640" t="str">
            <v>UAE</v>
          </cell>
          <cell r="H640" t="str">
            <v>AUH1</v>
          </cell>
          <cell r="I640" t="str">
            <v>FC</v>
          </cell>
          <cell r="J640">
            <v>1299</v>
          </cell>
          <cell r="K640" t="str">
            <v>Day Shift</v>
          </cell>
          <cell r="L640" t="str">
            <v>NA</v>
          </cell>
          <cell r="M640" t="str">
            <v>Sunday</v>
          </cell>
          <cell r="N640" t="str">
            <v>Monday</v>
          </cell>
          <cell r="O640" t="str">
            <v>Warehouse Associate 24M</v>
          </cell>
          <cell r="P640" t="str">
            <v>Outbound</v>
          </cell>
          <cell r="Q640" t="str">
            <v>Direct</v>
          </cell>
          <cell r="R640" t="str">
            <v>Adecco</v>
          </cell>
          <cell r="S640" t="str">
            <v>mnarshad</v>
          </cell>
          <cell r="T640" t="str">
            <v>Narshad,Muhammad</v>
          </cell>
          <cell r="U640" t="str">
            <v>Non-Critical</v>
          </cell>
          <cell r="W640">
            <v>45544</v>
          </cell>
          <cell r="X640" t="str">
            <v>Picking</v>
          </cell>
          <cell r="Y640" t="str">
            <v>February</v>
          </cell>
          <cell r="Z640" t="str">
            <v>9 Hours</v>
          </cell>
          <cell r="AA640" t="str">
            <v>Male</v>
          </cell>
          <cell r="AB640" t="str">
            <v>M</v>
          </cell>
          <cell r="AC640">
            <v>99</v>
          </cell>
          <cell r="AD640">
            <v>46274</v>
          </cell>
          <cell r="AE640" t="str">
            <v>Shabiya 10 Bus stop (Near Cake Gallery)</v>
          </cell>
          <cell r="AF640">
            <v>589499426</v>
          </cell>
          <cell r="AG640" t="str">
            <v>ashilaluvelil@gmail.com</v>
          </cell>
          <cell r="AH640" t="str">
            <v>India</v>
          </cell>
          <cell r="AI640" t="str">
            <v>Non-Muslim</v>
          </cell>
        </row>
        <row r="641">
          <cell r="C641">
            <v>206850960</v>
          </cell>
          <cell r="D641" t="str">
            <v>ashiraab</v>
          </cell>
          <cell r="E641" t="str">
            <v>Ashiraf Abu</v>
          </cell>
          <cell r="F641" t="str">
            <v>Temporary</v>
          </cell>
          <cell r="G641" t="str">
            <v>UAE</v>
          </cell>
          <cell r="H641" t="str">
            <v>AUH1</v>
          </cell>
          <cell r="I641" t="str">
            <v>FC</v>
          </cell>
          <cell r="J641">
            <v>1299</v>
          </cell>
          <cell r="K641" t="str">
            <v>Day Shift</v>
          </cell>
          <cell r="L641" t="str">
            <v>NA</v>
          </cell>
          <cell r="M641" t="str">
            <v>Friday</v>
          </cell>
          <cell r="N641" t="str">
            <v>Saturday</v>
          </cell>
          <cell r="O641" t="str">
            <v>Warehouse Associate 8W</v>
          </cell>
          <cell r="P641" t="str">
            <v>Outbound</v>
          </cell>
          <cell r="Q641" t="str">
            <v>Direct</v>
          </cell>
          <cell r="R641" t="str">
            <v>Dulsco</v>
          </cell>
          <cell r="S641" t="str">
            <v>ansammar</v>
          </cell>
          <cell r="T641" t="str">
            <v>Ansari,Ammar Abdullah</v>
          </cell>
          <cell r="U641" t="str">
            <v>Non- Critical</v>
          </cell>
          <cell r="W641">
            <v>46013</v>
          </cell>
          <cell r="X641" t="str">
            <v>Picking</v>
          </cell>
          <cell r="Y641" t="str">
            <v>September</v>
          </cell>
          <cell r="Z641" t="str">
            <v>9 Hours</v>
          </cell>
          <cell r="AA641" t="str">
            <v>Male</v>
          </cell>
          <cell r="AC641">
            <v>99</v>
          </cell>
          <cell r="AD641">
            <v>45648</v>
          </cell>
          <cell r="AE641" t="str">
            <v>Dulsco Al Razeen Camp Abu Dubai</v>
          </cell>
          <cell r="AF641">
            <v>507934315</v>
          </cell>
          <cell r="AG641" t="str">
            <v>ashirafabu@gmail.com</v>
          </cell>
          <cell r="AH641" t="str">
            <v>Uganda</v>
          </cell>
          <cell r="AI641" t="str">
            <v>Muslim</v>
          </cell>
        </row>
        <row r="642">
          <cell r="C642">
            <v>206199915</v>
          </cell>
          <cell r="D642" t="str">
            <v>ashrajin</v>
          </cell>
          <cell r="E642" t="str">
            <v>ASHISH RAJINDER KUMAR</v>
          </cell>
          <cell r="F642" t="str">
            <v>Temporary</v>
          </cell>
          <cell r="G642" t="str">
            <v>UAE</v>
          </cell>
          <cell r="H642" t="str">
            <v>AUH1</v>
          </cell>
          <cell r="I642" t="str">
            <v>FC</v>
          </cell>
          <cell r="J642">
            <v>1299</v>
          </cell>
          <cell r="K642" t="str">
            <v>Day Shift</v>
          </cell>
          <cell r="L642" t="str">
            <v>NA</v>
          </cell>
          <cell r="M642" t="str">
            <v>Monday</v>
          </cell>
          <cell r="N642" t="str">
            <v>Tuesday</v>
          </cell>
          <cell r="O642" t="str">
            <v>Warehouse Associate 12M</v>
          </cell>
          <cell r="P642" t="str">
            <v>Outbound</v>
          </cell>
          <cell r="Q642" t="str">
            <v>Direct</v>
          </cell>
          <cell r="R642" t="str">
            <v>Fastlink</v>
          </cell>
          <cell r="S642" t="str">
            <v>mnarshad</v>
          </cell>
          <cell r="T642" t="str">
            <v>Narshad,Muhammad</v>
          </cell>
          <cell r="U642" t="str">
            <v>Non-Critical</v>
          </cell>
          <cell r="W642">
            <v>45936</v>
          </cell>
          <cell r="X642" t="str">
            <v>Picking</v>
          </cell>
          <cell r="Y642" t="str">
            <v>February</v>
          </cell>
          <cell r="Z642" t="str">
            <v>9 hours</v>
          </cell>
          <cell r="AA642" t="str">
            <v>Male</v>
          </cell>
          <cell r="AB642" t="str">
            <v>M</v>
          </cell>
          <cell r="AC642">
            <v>99</v>
          </cell>
          <cell r="AD642">
            <v>45996</v>
          </cell>
          <cell r="AE642" t="str">
            <v>Shabiya 11 Bus Stop ( Al Sultan Bakeries)</v>
          </cell>
          <cell r="AF642">
            <v>522945540</v>
          </cell>
          <cell r="AG642" t="str">
            <v>ashishnayyar94@gmail.com</v>
          </cell>
          <cell r="AH642" t="str">
            <v>Indian</v>
          </cell>
          <cell r="AI642" t="str">
            <v>Non-Muslim</v>
          </cell>
        </row>
        <row r="643">
          <cell r="C643">
            <v>204009348</v>
          </cell>
          <cell r="D643" t="str">
            <v>shrashif</v>
          </cell>
          <cell r="E643" t="str">
            <v>ASHISH SHRESTHA</v>
          </cell>
          <cell r="F643" t="str">
            <v>Temporary</v>
          </cell>
          <cell r="G643" t="str">
            <v>UAE</v>
          </cell>
          <cell r="H643" t="str">
            <v>AUH1</v>
          </cell>
          <cell r="I643" t="str">
            <v>FC</v>
          </cell>
          <cell r="J643">
            <v>1299</v>
          </cell>
          <cell r="K643" t="str">
            <v>Night Shift</v>
          </cell>
          <cell r="L643" t="str">
            <v>NA</v>
          </cell>
          <cell r="M643" t="str">
            <v>Thursday</v>
          </cell>
          <cell r="N643" t="str">
            <v>Friday</v>
          </cell>
          <cell r="O643" t="str">
            <v>Warehouse Associate 24M</v>
          </cell>
          <cell r="P643" t="str">
            <v>Outbound</v>
          </cell>
          <cell r="Q643" t="str">
            <v>Direct</v>
          </cell>
          <cell r="R643" t="str">
            <v>Dulsco</v>
          </cell>
          <cell r="S643" t="str">
            <v>bizthoma</v>
          </cell>
          <cell r="T643" t="str">
            <v>Thomas,Binil</v>
          </cell>
          <cell r="U643" t="str">
            <v>Non-Critical</v>
          </cell>
          <cell r="W643">
            <v>45551</v>
          </cell>
          <cell r="X643" t="str">
            <v>Picking</v>
          </cell>
          <cell r="Y643" t="str">
            <v>October</v>
          </cell>
          <cell r="Z643" t="str">
            <v>9 Hours</v>
          </cell>
          <cell r="AA643" t="str">
            <v>Male</v>
          </cell>
          <cell r="AB643" t="str">
            <v>M</v>
          </cell>
          <cell r="AC643">
            <v>99</v>
          </cell>
          <cell r="AD643">
            <v>45607</v>
          </cell>
          <cell r="AE643" t="str">
            <v>Dulsco ICAD-1 Bus Stop</v>
          </cell>
          <cell r="AF643">
            <v>503958246</v>
          </cell>
          <cell r="AG643" t="str">
            <v>shresthayog182@gmail.com</v>
          </cell>
          <cell r="AH643" t="str">
            <v>Nepal</v>
          </cell>
          <cell r="AI643" t="str">
            <v>Non-Muslim</v>
          </cell>
        </row>
        <row r="644">
          <cell r="C644">
            <v>203850997</v>
          </cell>
          <cell r="D644" t="str">
            <v>auguszad</v>
          </cell>
          <cell r="E644" t="str">
            <v>Augustine Adjei</v>
          </cell>
          <cell r="F644" t="str">
            <v>Temporary</v>
          </cell>
          <cell r="G644" t="str">
            <v>UAE</v>
          </cell>
          <cell r="H644" t="str">
            <v>AUH1</v>
          </cell>
          <cell r="I644" t="str">
            <v>FC</v>
          </cell>
          <cell r="J644">
            <v>1299</v>
          </cell>
          <cell r="K644" t="str">
            <v>Night Shift</v>
          </cell>
          <cell r="L644" t="str">
            <v>NA</v>
          </cell>
          <cell r="M644" t="str">
            <v>Thursday</v>
          </cell>
          <cell r="N644" t="str">
            <v>Friday</v>
          </cell>
          <cell r="O644" t="str">
            <v>Warehouse Associate 12M</v>
          </cell>
          <cell r="P644" t="str">
            <v>Outbound</v>
          </cell>
          <cell r="Q644" t="str">
            <v>Direct</v>
          </cell>
          <cell r="R644" t="str">
            <v>Fastlink</v>
          </cell>
          <cell r="S644" t="str">
            <v>scariav</v>
          </cell>
          <cell r="T644" t="str">
            <v>Scaria,Varghese</v>
          </cell>
          <cell r="U644" t="str">
            <v>Non-Critical</v>
          </cell>
          <cell r="W644">
            <v>45524</v>
          </cell>
          <cell r="X644" t="str">
            <v>Sort - Batch</v>
          </cell>
          <cell r="Y644" t="str">
            <v>September</v>
          </cell>
          <cell r="Z644" t="str">
            <v>9 Hours</v>
          </cell>
          <cell r="AA644" t="str">
            <v>Male</v>
          </cell>
          <cell r="AB644" t="str">
            <v>XL</v>
          </cell>
          <cell r="AC644">
            <v>99</v>
          </cell>
          <cell r="AD644">
            <v>45889</v>
          </cell>
          <cell r="AE644" t="str">
            <v>LifeLineHospital(ElectraStr-MuroorRd)</v>
          </cell>
          <cell r="AF644">
            <v>559059175</v>
          </cell>
          <cell r="AG644" t="str">
            <v>vireokobby@gmail.com</v>
          </cell>
          <cell r="AH644" t="str">
            <v>Ghana</v>
          </cell>
          <cell r="AI644" t="str">
            <v>Non-Muslim</v>
          </cell>
        </row>
        <row r="645">
          <cell r="C645">
            <v>203965024</v>
          </cell>
          <cell r="D645" t="str">
            <v>yeaunga</v>
          </cell>
          <cell r="E645" t="str">
            <v>Aung Ye</v>
          </cell>
          <cell r="F645" t="str">
            <v>Temporary</v>
          </cell>
          <cell r="G645" t="str">
            <v>UAE</v>
          </cell>
          <cell r="H645" t="str">
            <v>AUH1</v>
          </cell>
          <cell r="I645" t="str">
            <v>FC</v>
          </cell>
          <cell r="J645">
            <v>1299</v>
          </cell>
          <cell r="K645" t="str">
            <v>Day Shift</v>
          </cell>
          <cell r="L645" t="str">
            <v>NA</v>
          </cell>
          <cell r="M645" t="str">
            <v>Saturday</v>
          </cell>
          <cell r="N645" t="str">
            <v>Sunday</v>
          </cell>
          <cell r="O645" t="str">
            <v>Warehouse Associate 24M</v>
          </cell>
          <cell r="P645" t="str">
            <v>Outbound</v>
          </cell>
          <cell r="Q645" t="str">
            <v>Direct</v>
          </cell>
          <cell r="R645" t="str">
            <v>Adecco</v>
          </cell>
          <cell r="S645" t="str">
            <v>amanmish</v>
          </cell>
          <cell r="T645" t="str">
            <v>Mishra,Aman</v>
          </cell>
          <cell r="U645" t="str">
            <v>Non-Critical</v>
          </cell>
          <cell r="W645">
            <v>45544</v>
          </cell>
          <cell r="X645" t="str">
            <v>Picking</v>
          </cell>
          <cell r="Y645" t="str">
            <v>March</v>
          </cell>
          <cell r="Z645" t="str">
            <v>9 Hours</v>
          </cell>
          <cell r="AA645" t="str">
            <v>Male</v>
          </cell>
          <cell r="AB645" t="str">
            <v>NA</v>
          </cell>
          <cell r="AC645">
            <v>99</v>
          </cell>
          <cell r="AD645">
            <v>46274</v>
          </cell>
          <cell r="AE645" t="str">
            <v>AbuDhabiMall(TouristClubArea)</v>
          </cell>
          <cell r="AF645">
            <v>504930321</v>
          </cell>
          <cell r="AG645" t="str">
            <v>aungyejb26395@gmail.com</v>
          </cell>
          <cell r="AH645" t="str">
            <v>Myanmar</v>
          </cell>
          <cell r="AI645" t="str">
            <v>Non-Muslim</v>
          </cell>
        </row>
        <row r="646">
          <cell r="C646">
            <v>203342030</v>
          </cell>
          <cell r="D646" t="str">
            <v>avinkorm</v>
          </cell>
          <cell r="E646" t="str">
            <v>Avinash Korukonda Seshagiri Rao</v>
          </cell>
          <cell r="F646" t="str">
            <v>Temporary</v>
          </cell>
          <cell r="G646" t="str">
            <v>UAE</v>
          </cell>
          <cell r="H646" t="str">
            <v>AUH1</v>
          </cell>
          <cell r="I646" t="str">
            <v>FC</v>
          </cell>
          <cell r="J646">
            <v>1299</v>
          </cell>
          <cell r="K646" t="str">
            <v>Day Shift</v>
          </cell>
          <cell r="L646" t="str">
            <v>NA</v>
          </cell>
          <cell r="M646" t="str">
            <v>Saturday</v>
          </cell>
          <cell r="N646" t="str">
            <v>Sunday</v>
          </cell>
          <cell r="O646" t="str">
            <v>Warehouse Associate 24M</v>
          </cell>
          <cell r="P646" t="str">
            <v>Outbound</v>
          </cell>
          <cell r="Q646" t="str">
            <v>Direct</v>
          </cell>
          <cell r="R646" t="str">
            <v>Adecco</v>
          </cell>
          <cell r="S646" t="str">
            <v>mnarshad</v>
          </cell>
          <cell r="T646" t="str">
            <v>Narshad,Muhammad</v>
          </cell>
          <cell r="U646" t="str">
            <v>Critical</v>
          </cell>
          <cell r="W646">
            <v>45432</v>
          </cell>
          <cell r="X646" t="str">
            <v>Sort - Batch</v>
          </cell>
          <cell r="Y646" t="str">
            <v>March</v>
          </cell>
          <cell r="Z646" t="str">
            <v>9 Hours</v>
          </cell>
          <cell r="AA646" t="str">
            <v>Male</v>
          </cell>
          <cell r="AB646" t="str">
            <v>L</v>
          </cell>
          <cell r="AC646">
            <v>99</v>
          </cell>
          <cell r="AD646">
            <v>46162</v>
          </cell>
          <cell r="AE646" t="str">
            <v>LifeLineHospital(ElectraStr-MuroorRd)</v>
          </cell>
          <cell r="AF646">
            <v>506845497</v>
          </cell>
          <cell r="AG646" t="str">
            <v>AvinashKorukonda3@GMAIL.COM</v>
          </cell>
          <cell r="AH646" t="str">
            <v>Kenya</v>
          </cell>
          <cell r="AI646" t="str">
            <v>Non-Muslim</v>
          </cell>
        </row>
        <row r="647">
          <cell r="C647">
            <v>204172225</v>
          </cell>
          <cell r="D647" t="str">
            <v>sahaviny</v>
          </cell>
          <cell r="E647" t="str">
            <v>AVINASH KUMAR SAH</v>
          </cell>
          <cell r="F647" t="str">
            <v>Temporary</v>
          </cell>
          <cell r="G647" t="str">
            <v>UAE</v>
          </cell>
          <cell r="H647" t="str">
            <v>AUH1</v>
          </cell>
          <cell r="I647" t="str">
            <v>FC</v>
          </cell>
          <cell r="J647">
            <v>1299</v>
          </cell>
          <cell r="K647" t="str">
            <v>Day Shift</v>
          </cell>
          <cell r="L647" t="str">
            <v>NA</v>
          </cell>
          <cell r="M647" t="str">
            <v>Wednesday</v>
          </cell>
          <cell r="N647" t="str">
            <v>Thursday</v>
          </cell>
          <cell r="O647" t="str">
            <v>Warehouse Associate 8W</v>
          </cell>
          <cell r="P647" t="str">
            <v>Outbound</v>
          </cell>
          <cell r="Q647" t="str">
            <v>Direct</v>
          </cell>
          <cell r="R647" t="str">
            <v>Dulsco</v>
          </cell>
          <cell r="S647" t="str">
            <v>amanmish</v>
          </cell>
          <cell r="T647" t="str">
            <v>Mishra,Aman</v>
          </cell>
          <cell r="U647" t="str">
            <v>Non-Critical</v>
          </cell>
          <cell r="W647">
            <v>45568</v>
          </cell>
          <cell r="X647" t="str">
            <v>Picking</v>
          </cell>
          <cell r="Y647" t="str">
            <v>January</v>
          </cell>
          <cell r="Z647" t="str">
            <v>9 Hours</v>
          </cell>
          <cell r="AA647" t="str">
            <v>Male</v>
          </cell>
          <cell r="AB647" t="str">
            <v>NA</v>
          </cell>
          <cell r="AC647">
            <v>99</v>
          </cell>
          <cell r="AD647">
            <v>45624</v>
          </cell>
          <cell r="AE647" t="str">
            <v>Dulsco ICAD-1 Bus Stop</v>
          </cell>
          <cell r="AF647">
            <v>502172153</v>
          </cell>
          <cell r="AG647" t="str">
            <v>avinashshah56740@gmail.com</v>
          </cell>
          <cell r="AH647" t="str">
            <v>Uganda</v>
          </cell>
          <cell r="AI647" t="str">
            <v>Non-Muslim</v>
          </cell>
        </row>
        <row r="648">
          <cell r="C648">
            <v>206926474</v>
          </cell>
          <cell r="D648" t="str">
            <v>awudkale</v>
          </cell>
          <cell r="E648" t="str">
            <v>AWUDU KALENZI</v>
          </cell>
          <cell r="F648" t="str">
            <v>Temporary</v>
          </cell>
          <cell r="G648" t="str">
            <v>UAE</v>
          </cell>
          <cell r="H648" t="str">
            <v>AUH1</v>
          </cell>
          <cell r="I648" t="str">
            <v>SC</v>
          </cell>
          <cell r="J648">
            <v>1299</v>
          </cell>
          <cell r="K648" t="str">
            <v>Day Shift</v>
          </cell>
          <cell r="L648" t="str">
            <v>NA</v>
          </cell>
          <cell r="M648" t="str">
            <v>Friday</v>
          </cell>
          <cell r="N648" t="str">
            <v>Saturday</v>
          </cell>
          <cell r="O648" t="str">
            <v>Warehouse Associate 8W</v>
          </cell>
          <cell r="P648" t="str">
            <v>Outbound</v>
          </cell>
          <cell r="Q648" t="str">
            <v>Direct</v>
          </cell>
          <cell r="R648" t="str">
            <v>Dulsco</v>
          </cell>
          <cell r="S648" t="str">
            <v>amanmish</v>
          </cell>
          <cell r="T648" t="str">
            <v>Mishra,Aman</v>
          </cell>
          <cell r="U648" t="str">
            <v>Non-Critical</v>
          </cell>
          <cell r="W648">
            <v>46037</v>
          </cell>
          <cell r="X648" t="str">
            <v>Transfer Out</v>
          </cell>
          <cell r="Y648" t="str">
            <v>October</v>
          </cell>
          <cell r="Z648" t="str">
            <v>9 Hours</v>
          </cell>
          <cell r="AA648" t="str">
            <v>Male</v>
          </cell>
          <cell r="AC648">
            <v>99</v>
          </cell>
          <cell r="AE648" t="str">
            <v>Dulsco Al Razeen Camp Abu Dubai</v>
          </cell>
          <cell r="AF648">
            <v>503214754</v>
          </cell>
          <cell r="AG648" t="str">
            <v>awudukalenzi01@gmail.com</v>
          </cell>
          <cell r="AH648" t="str">
            <v>Uganda</v>
          </cell>
          <cell r="AI648" t="e">
            <v>#N/A</v>
          </cell>
        </row>
        <row r="649">
          <cell r="C649">
            <v>205236902</v>
          </cell>
          <cell r="D649" t="str">
            <v>yawunsam</v>
          </cell>
          <cell r="E649" t="str">
            <v>AWUNI,SAMUEL</v>
          </cell>
          <cell r="F649" t="str">
            <v>Temporary</v>
          </cell>
          <cell r="G649" t="str">
            <v>UAE</v>
          </cell>
          <cell r="H649" t="str">
            <v>AUH1</v>
          </cell>
          <cell r="I649" t="str">
            <v>FC</v>
          </cell>
          <cell r="J649">
            <v>1299</v>
          </cell>
          <cell r="K649" t="str">
            <v>Night Shift</v>
          </cell>
          <cell r="L649" t="str">
            <v>NA</v>
          </cell>
          <cell r="M649" t="str">
            <v>Sunday</v>
          </cell>
          <cell r="N649" t="str">
            <v>Monday</v>
          </cell>
          <cell r="O649" t="str">
            <v>Warehouse Associate 24M</v>
          </cell>
          <cell r="P649" t="str">
            <v>Outbound</v>
          </cell>
          <cell r="Q649" t="str">
            <v>Direct</v>
          </cell>
          <cell r="R649" t="str">
            <v>Dulsco</v>
          </cell>
          <cell r="S649" t="str">
            <v>scariav</v>
          </cell>
          <cell r="T649" t="str">
            <v>Scaria,Varghese</v>
          </cell>
          <cell r="U649" t="str">
            <v>Non-Critical</v>
          </cell>
          <cell r="W649">
            <v>45789</v>
          </cell>
          <cell r="X649" t="str">
            <v>Picking</v>
          </cell>
          <cell r="Y649" t="str">
            <v>May</v>
          </cell>
          <cell r="Z649" t="str">
            <v>9 Hours</v>
          </cell>
          <cell r="AA649" t="str">
            <v>Male</v>
          </cell>
          <cell r="AB649" t="str">
            <v>M</v>
          </cell>
          <cell r="AC649">
            <v>99</v>
          </cell>
          <cell r="AD649">
            <v>45831</v>
          </cell>
          <cell r="AE649" t="str">
            <v>Dulsco ICAD-1 Bus Stop</v>
          </cell>
          <cell r="AF649">
            <v>504519310</v>
          </cell>
          <cell r="AG649" t="str">
            <v>samuelawuni75@gmail.com</v>
          </cell>
          <cell r="AH649" t="str">
            <v>Ghana</v>
          </cell>
          <cell r="AI649" t="str">
            <v>Non-Muslim</v>
          </cell>
        </row>
        <row r="650">
          <cell r="C650">
            <v>204053434</v>
          </cell>
          <cell r="D650" t="str">
            <v>mohaaziv</v>
          </cell>
          <cell r="E650" t="str">
            <v>Azizuddin Mohammed</v>
          </cell>
          <cell r="F650" t="str">
            <v>Temporary</v>
          </cell>
          <cell r="G650" t="str">
            <v>UAE</v>
          </cell>
          <cell r="H650" t="str">
            <v>AUH1</v>
          </cell>
          <cell r="I650" t="str">
            <v>FC</v>
          </cell>
          <cell r="J650">
            <v>1299</v>
          </cell>
          <cell r="K650" t="str">
            <v>Day Shift</v>
          </cell>
          <cell r="L650" t="str">
            <v>NA</v>
          </cell>
          <cell r="M650" t="str">
            <v>Friday</v>
          </cell>
          <cell r="N650" t="str">
            <v>Saturday</v>
          </cell>
          <cell r="O650" t="str">
            <v>Warehouse Associate 24M</v>
          </cell>
          <cell r="P650" t="str">
            <v>Outbound</v>
          </cell>
          <cell r="Q650" t="str">
            <v>Direct</v>
          </cell>
          <cell r="R650" t="str">
            <v>Adecco</v>
          </cell>
          <cell r="S650" t="str">
            <v>ansammar</v>
          </cell>
          <cell r="T650" t="str">
            <v>Ansari,Ammar Abdullah</v>
          </cell>
          <cell r="U650" t="str">
            <v>Non-Critical</v>
          </cell>
          <cell r="W650">
            <v>45558</v>
          </cell>
          <cell r="X650" t="str">
            <v>Pack - Batch</v>
          </cell>
          <cell r="Y650" t="str">
            <v>January</v>
          </cell>
          <cell r="Z650" t="str">
            <v>9 Hours</v>
          </cell>
          <cell r="AA650" t="str">
            <v>Male</v>
          </cell>
          <cell r="AB650" t="str">
            <v>L</v>
          </cell>
          <cell r="AC650">
            <v>99</v>
          </cell>
          <cell r="AD650">
            <v>46288</v>
          </cell>
          <cell r="AE650" t="str">
            <v>Hamid center</v>
          </cell>
          <cell r="AF650">
            <v>522849208</v>
          </cell>
          <cell r="AG650" t="str">
            <v>hamedaziz991@gmail.com</v>
          </cell>
          <cell r="AH650" t="str">
            <v>India</v>
          </cell>
          <cell r="AI650" t="str">
            <v>Muslim</v>
          </cell>
        </row>
        <row r="651">
          <cell r="C651">
            <v>205236897</v>
          </cell>
          <cell r="D651" t="str">
            <v>babismar</v>
          </cell>
          <cell r="E651" t="str">
            <v>BAAH,BISMARK</v>
          </cell>
          <cell r="F651" t="str">
            <v>Temporary</v>
          </cell>
          <cell r="G651" t="str">
            <v>UAE</v>
          </cell>
          <cell r="H651" t="str">
            <v>AUH1</v>
          </cell>
          <cell r="I651" t="str">
            <v>FC</v>
          </cell>
          <cell r="J651">
            <v>1299</v>
          </cell>
          <cell r="K651" t="str">
            <v>Night Shift</v>
          </cell>
          <cell r="L651" t="str">
            <v>NA</v>
          </cell>
          <cell r="M651" t="str">
            <v>Thursday</v>
          </cell>
          <cell r="N651" t="str">
            <v>Friday</v>
          </cell>
          <cell r="O651" t="str">
            <v>Warehouse Associate 24M</v>
          </cell>
          <cell r="P651" t="str">
            <v>Outbound</v>
          </cell>
          <cell r="Q651" t="str">
            <v>Direct</v>
          </cell>
          <cell r="R651" t="str">
            <v>Dulsco</v>
          </cell>
          <cell r="S651" t="str">
            <v>scariav</v>
          </cell>
          <cell r="T651" t="str">
            <v>Scaria,Varghese</v>
          </cell>
          <cell r="U651" t="str">
            <v>Non-Critical</v>
          </cell>
          <cell r="W651">
            <v>45789</v>
          </cell>
          <cell r="X651" t="str">
            <v>Picking</v>
          </cell>
          <cell r="Y651" t="str">
            <v>November</v>
          </cell>
          <cell r="Z651" t="str">
            <v>9 Hours</v>
          </cell>
          <cell r="AA651" t="str">
            <v>Male</v>
          </cell>
          <cell r="AB651" t="str">
            <v>XL</v>
          </cell>
          <cell r="AC651">
            <v>99</v>
          </cell>
          <cell r="AD651">
            <v>45831</v>
          </cell>
          <cell r="AE651" t="str">
            <v>Dulsco ICAD-1 Bus Stop</v>
          </cell>
          <cell r="AF651">
            <v>506893527</v>
          </cell>
          <cell r="AG651" t="str">
            <v>baahb3858@gmail.com</v>
          </cell>
          <cell r="AH651" t="str">
            <v>Ghana</v>
          </cell>
          <cell r="AI651" t="str">
            <v>Non-Muslim</v>
          </cell>
        </row>
        <row r="652">
          <cell r="C652">
            <v>204013688</v>
          </cell>
          <cell r="D652" t="str">
            <v>sbabucan</v>
          </cell>
          <cell r="E652" t="str">
            <v>Babucarr Sowe</v>
          </cell>
          <cell r="F652" t="str">
            <v>Temporary</v>
          </cell>
          <cell r="G652" t="str">
            <v>UAE</v>
          </cell>
          <cell r="H652" t="str">
            <v>AUH1</v>
          </cell>
          <cell r="I652" t="str">
            <v>FC</v>
          </cell>
          <cell r="J652">
            <v>1299</v>
          </cell>
          <cell r="K652" t="str">
            <v>Night Shift</v>
          </cell>
          <cell r="L652" t="str">
            <v>NA</v>
          </cell>
          <cell r="M652" t="str">
            <v>Thursday</v>
          </cell>
          <cell r="N652" t="str">
            <v>Friday</v>
          </cell>
          <cell r="O652" t="str">
            <v>Warehouse Associate 12M</v>
          </cell>
          <cell r="P652" t="str">
            <v>Outbound</v>
          </cell>
          <cell r="Q652" t="str">
            <v>Direct</v>
          </cell>
          <cell r="R652" t="str">
            <v>Fastlink</v>
          </cell>
          <cell r="S652" t="str">
            <v>bizthoma</v>
          </cell>
          <cell r="T652" t="str">
            <v>Thomas,Binil</v>
          </cell>
          <cell r="U652" t="str">
            <v>Non-Critical</v>
          </cell>
          <cell r="W652">
            <v>45551</v>
          </cell>
          <cell r="X652" t="str">
            <v>Picking</v>
          </cell>
          <cell r="Y652" t="str">
            <v>February</v>
          </cell>
          <cell r="Z652" t="str">
            <v>9 Hours</v>
          </cell>
          <cell r="AA652" t="str">
            <v>Male</v>
          </cell>
          <cell r="AB652" t="str">
            <v>2XL</v>
          </cell>
          <cell r="AC652">
            <v>99</v>
          </cell>
          <cell r="AD652">
            <v>45916</v>
          </cell>
          <cell r="AE652" t="str">
            <v>AlSalamaHospital(TouristClubArea)</v>
          </cell>
          <cell r="AF652">
            <v>525759499</v>
          </cell>
          <cell r="AG652" t="str">
            <v>bsowe559@gmail.com</v>
          </cell>
          <cell r="AH652" t="str">
            <v>Gambia</v>
          </cell>
          <cell r="AI652" t="str">
            <v>Non-Muslim</v>
          </cell>
        </row>
        <row r="653">
          <cell r="C653">
            <v>206897553</v>
          </cell>
          <cell r="D653" t="str">
            <v>banjatab</v>
          </cell>
          <cell r="E653" t="str">
            <v>BANJATA B JAH</v>
          </cell>
          <cell r="F653" t="str">
            <v>Temporary</v>
          </cell>
          <cell r="G653" t="str">
            <v>UAE</v>
          </cell>
          <cell r="H653" t="str">
            <v>AUH1</v>
          </cell>
          <cell r="I653" t="str">
            <v>FC</v>
          </cell>
          <cell r="J653">
            <v>1290</v>
          </cell>
          <cell r="K653" t="str">
            <v>Night Shift</v>
          </cell>
          <cell r="L653" t="str">
            <v>NA</v>
          </cell>
          <cell r="M653" t="str">
            <v>Saturday</v>
          </cell>
          <cell r="N653" t="str">
            <v>Sunday</v>
          </cell>
          <cell r="O653" t="str">
            <v>Warehouse Associate 12M</v>
          </cell>
          <cell r="P653" t="str">
            <v>Outbound</v>
          </cell>
          <cell r="Q653" t="str">
            <v>Direct</v>
          </cell>
          <cell r="R653" t="str">
            <v>Fastlink</v>
          </cell>
          <cell r="S653" t="str">
            <v>mnarshad</v>
          </cell>
          <cell r="T653" t="str">
            <v>Narshad,Muhammad</v>
          </cell>
          <cell r="U653" t="str">
            <v>Non-Critical</v>
          </cell>
          <cell r="W653">
            <v>46030</v>
          </cell>
          <cell r="X653" t="str">
            <v>Sort - Batch</v>
          </cell>
          <cell r="Y653" t="str">
            <v>March</v>
          </cell>
          <cell r="Z653" t="str">
            <v>9 Hours</v>
          </cell>
          <cell r="AA653" t="str">
            <v>Female</v>
          </cell>
          <cell r="AC653">
            <v>99</v>
          </cell>
          <cell r="AD653">
            <v>46395</v>
          </cell>
          <cell r="AE653" t="str">
            <v>AlSalamaHospital(TouristClubArea)</v>
          </cell>
          <cell r="AF653">
            <v>554761928</v>
          </cell>
          <cell r="AG653" t="str">
            <v>banjatajah@gmail.com</v>
          </cell>
          <cell r="AI653" t="e">
            <v>#N/A</v>
          </cell>
        </row>
        <row r="654">
          <cell r="C654">
            <v>205854273</v>
          </cell>
          <cell r="D654" t="str">
            <v>namukaba</v>
          </cell>
          <cell r="E654" t="str">
            <v>Barbra Christine NAMUKASA</v>
          </cell>
          <cell r="F654" t="str">
            <v>Temporary</v>
          </cell>
          <cell r="G654" t="str">
            <v>UAE</v>
          </cell>
          <cell r="H654" t="str">
            <v>AUH1</v>
          </cell>
          <cell r="I654" t="str">
            <v>FC</v>
          </cell>
          <cell r="J654">
            <v>1299</v>
          </cell>
          <cell r="K654" t="str">
            <v>Day Shift</v>
          </cell>
          <cell r="L654" t="str">
            <v>NA</v>
          </cell>
          <cell r="M654" t="str">
            <v>Monday</v>
          </cell>
          <cell r="N654" t="str">
            <v>Tuesday</v>
          </cell>
          <cell r="O654" t="str">
            <v>Warehouse Associate 12M</v>
          </cell>
          <cell r="P654" t="str">
            <v>Outbound</v>
          </cell>
          <cell r="Q654" t="str">
            <v>Direct</v>
          </cell>
          <cell r="R654" t="str">
            <v>EFS</v>
          </cell>
          <cell r="S654" t="str">
            <v>scariav</v>
          </cell>
          <cell r="T654" t="str">
            <v>Scaria,Varghese</v>
          </cell>
          <cell r="W654">
            <v>45894</v>
          </cell>
          <cell r="X654" t="str">
            <v>Picking</v>
          </cell>
          <cell r="Y654" t="str">
            <v>February</v>
          </cell>
          <cell r="Z654" t="str">
            <v>9 Hours</v>
          </cell>
          <cell r="AA654" t="str">
            <v>Female</v>
          </cell>
          <cell r="AB654" t="str">
            <v>L</v>
          </cell>
          <cell r="AC654">
            <v>99</v>
          </cell>
          <cell r="AD654">
            <v>45949</v>
          </cell>
          <cell r="AE654" t="str">
            <v>AUH Baniyas Female camp</v>
          </cell>
          <cell r="AF654">
            <v>569087361</v>
          </cell>
          <cell r="AG654" t="str">
            <v>christinenamukasa.cn@gmail.com</v>
          </cell>
          <cell r="AH654" t="str">
            <v>Uganda</v>
          </cell>
          <cell r="AI654" t="str">
            <v>Non-Muslim</v>
          </cell>
        </row>
        <row r="655">
          <cell r="C655">
            <v>206926475</v>
          </cell>
          <cell r="D655" t="str">
            <v>basmagan</v>
          </cell>
          <cell r="E655" t="str">
            <v>BASHIR MAGANDA</v>
          </cell>
          <cell r="F655" t="str">
            <v>Temporary</v>
          </cell>
          <cell r="G655" t="str">
            <v>UAE</v>
          </cell>
          <cell r="H655" t="str">
            <v>AUH1</v>
          </cell>
          <cell r="I655" t="str">
            <v>SC</v>
          </cell>
          <cell r="J655">
            <v>1299</v>
          </cell>
          <cell r="K655" t="str">
            <v>Day Shift</v>
          </cell>
          <cell r="L655" t="str">
            <v>NA</v>
          </cell>
          <cell r="M655" t="str">
            <v>Sunday</v>
          </cell>
          <cell r="N655" t="str">
            <v>Monday</v>
          </cell>
          <cell r="O655" t="str">
            <v>Warehouse Associate 8W</v>
          </cell>
          <cell r="P655" t="str">
            <v>Outbound</v>
          </cell>
          <cell r="Q655" t="str">
            <v>Direct</v>
          </cell>
          <cell r="R655" t="str">
            <v>Dulsco</v>
          </cell>
          <cell r="S655" t="str">
            <v>helrashd</v>
          </cell>
          <cell r="T655" t="str">
            <v>elrashid,Hassan</v>
          </cell>
          <cell r="U655" t="str">
            <v>Non-Critical</v>
          </cell>
          <cell r="W655">
            <v>46037</v>
          </cell>
          <cell r="X655" t="str">
            <v>Transfer Out</v>
          </cell>
          <cell r="Y655" t="str">
            <v>September</v>
          </cell>
          <cell r="Z655" t="str">
            <v>9 Hours</v>
          </cell>
          <cell r="AA655" t="str">
            <v>Male</v>
          </cell>
          <cell r="AC655">
            <v>99</v>
          </cell>
          <cell r="AE655" t="str">
            <v>Dulsco Al Razeen Camp Abu Dubai</v>
          </cell>
          <cell r="AF655">
            <v>598789856</v>
          </cell>
          <cell r="AG655" t="str">
            <v>bashirmaganda@gmail.com</v>
          </cell>
          <cell r="AH655" t="str">
            <v>Uganda</v>
          </cell>
          <cell r="AI655" t="e">
            <v>#N/A</v>
          </cell>
        </row>
        <row r="656">
          <cell r="C656">
            <v>206128846</v>
          </cell>
          <cell r="D656" t="str">
            <v>obiarrey</v>
          </cell>
          <cell r="E656" t="str">
            <v>Benedict Obi Arrey</v>
          </cell>
          <cell r="F656" t="str">
            <v>Temporary</v>
          </cell>
          <cell r="G656" t="str">
            <v>UAE</v>
          </cell>
          <cell r="H656" t="str">
            <v>AUH1</v>
          </cell>
          <cell r="I656" t="str">
            <v>FC</v>
          </cell>
          <cell r="J656">
            <v>1299</v>
          </cell>
          <cell r="K656" t="str">
            <v>Day Shift</v>
          </cell>
          <cell r="L656" t="str">
            <v>NA</v>
          </cell>
          <cell r="M656" t="str">
            <v>Monday</v>
          </cell>
          <cell r="N656" t="str">
            <v>Tuesday</v>
          </cell>
          <cell r="O656" t="str">
            <v>Warehouse Associate 12M</v>
          </cell>
          <cell r="P656" t="str">
            <v>Outbound</v>
          </cell>
          <cell r="Q656" t="str">
            <v>Direct</v>
          </cell>
          <cell r="R656" t="str">
            <v>Fastlink</v>
          </cell>
          <cell r="S656" t="str">
            <v>sidamra</v>
          </cell>
          <cell r="T656" t="str">
            <v>Siddiqui,Amra Kausar Abdul Sajid</v>
          </cell>
          <cell r="W656">
            <v>45929</v>
          </cell>
          <cell r="X656" t="str">
            <v>Picking</v>
          </cell>
          <cell r="Y656" t="str">
            <v>March</v>
          </cell>
          <cell r="Z656" t="str">
            <v>9 Hours</v>
          </cell>
          <cell r="AA656" t="str">
            <v>Male</v>
          </cell>
          <cell r="AB656" t="str">
            <v>NA</v>
          </cell>
          <cell r="AC656">
            <v>99</v>
          </cell>
          <cell r="AH656" t="str">
            <v>Cameroon</v>
          </cell>
          <cell r="AI656" t="str">
            <v>Non-Muslim</v>
          </cell>
        </row>
        <row r="657">
          <cell r="C657">
            <v>204013691</v>
          </cell>
          <cell r="D657" t="str">
            <v>benesaah</v>
          </cell>
          <cell r="E657" t="str">
            <v>Benedict Saah Camille</v>
          </cell>
          <cell r="F657" t="str">
            <v>Temporary</v>
          </cell>
          <cell r="G657" t="str">
            <v>UAE</v>
          </cell>
          <cell r="H657" t="str">
            <v>AUH1</v>
          </cell>
          <cell r="I657" t="str">
            <v>FC</v>
          </cell>
          <cell r="J657">
            <v>1299</v>
          </cell>
          <cell r="K657" t="str">
            <v>Night Shift</v>
          </cell>
          <cell r="L657" t="str">
            <v>NA</v>
          </cell>
          <cell r="M657" t="str">
            <v>Wednesday</v>
          </cell>
          <cell r="N657" t="str">
            <v>Thursday</v>
          </cell>
          <cell r="O657" t="str">
            <v>Warehouse Associate 12M</v>
          </cell>
          <cell r="P657" t="str">
            <v>Outbound</v>
          </cell>
          <cell r="Q657" t="str">
            <v>Direct</v>
          </cell>
          <cell r="R657" t="str">
            <v>Fastlink</v>
          </cell>
          <cell r="S657" t="str">
            <v>scariav</v>
          </cell>
          <cell r="T657" t="str">
            <v>Scaria,Varghese</v>
          </cell>
          <cell r="U657" t="str">
            <v>Non-Critical</v>
          </cell>
          <cell r="W657">
            <v>45551</v>
          </cell>
          <cell r="X657" t="str">
            <v>Picking</v>
          </cell>
          <cell r="Y657" t="str">
            <v>March</v>
          </cell>
          <cell r="Z657" t="str">
            <v>9 Hours</v>
          </cell>
          <cell r="AA657" t="str">
            <v>Male</v>
          </cell>
          <cell r="AB657" t="str">
            <v>L</v>
          </cell>
          <cell r="AC657">
            <v>99</v>
          </cell>
          <cell r="AD657">
            <v>45916</v>
          </cell>
          <cell r="AE657" t="str">
            <v>AlSalamaHospital(TouristClubArea)</v>
          </cell>
          <cell r="AF657">
            <v>543207324</v>
          </cell>
          <cell r="AG657" t="str">
            <v>camillebenedict1997@gmail.com</v>
          </cell>
          <cell r="AH657" t="str">
            <v>Liberia</v>
          </cell>
          <cell r="AI657" t="str">
            <v>Non-Muslim</v>
          </cell>
        </row>
        <row r="658">
          <cell r="C658">
            <v>205848051</v>
          </cell>
          <cell r="D658" t="str">
            <v>affulben</v>
          </cell>
          <cell r="E658" t="str">
            <v>BENJAMIN AFFUL</v>
          </cell>
          <cell r="F658" t="str">
            <v>Temporary</v>
          </cell>
          <cell r="G658" t="str">
            <v>UAE</v>
          </cell>
          <cell r="H658" t="str">
            <v>AUH1</v>
          </cell>
          <cell r="I658" t="str">
            <v>FC</v>
          </cell>
          <cell r="J658">
            <v>1299</v>
          </cell>
          <cell r="K658" t="str">
            <v>Night Shift</v>
          </cell>
          <cell r="L658" t="str">
            <v>NA</v>
          </cell>
          <cell r="M658" t="str">
            <v>Monday</v>
          </cell>
          <cell r="N658" t="str">
            <v>Tuesday</v>
          </cell>
          <cell r="O658" t="str">
            <v>Warehouse Associate 8W</v>
          </cell>
          <cell r="P658" t="str">
            <v>Outbound</v>
          </cell>
          <cell r="Q658" t="str">
            <v>Direct</v>
          </cell>
          <cell r="R658" t="str">
            <v>EFS</v>
          </cell>
          <cell r="S658" t="str">
            <v>amanmish</v>
          </cell>
          <cell r="T658" t="str">
            <v xml:space="preserve">Mishra,Aman </v>
          </cell>
          <cell r="W658">
            <v>45894</v>
          </cell>
          <cell r="X658" t="str">
            <v>Picking</v>
          </cell>
          <cell r="Y658" t="str">
            <v>February</v>
          </cell>
          <cell r="Z658" t="str">
            <v>9 Hours</v>
          </cell>
          <cell r="AA658" t="str">
            <v>Male</v>
          </cell>
          <cell r="AB658" t="str">
            <v>NA</v>
          </cell>
          <cell r="AC658">
            <v>99</v>
          </cell>
          <cell r="AD658">
            <v>45949</v>
          </cell>
          <cell r="AE658" t="str">
            <v>Al Raha Male camp</v>
          </cell>
          <cell r="AF658">
            <v>522453480</v>
          </cell>
          <cell r="AG658" t="str">
            <v>juniordolla9@gmail.com</v>
          </cell>
          <cell r="AH658" t="str">
            <v>Ghana</v>
          </cell>
          <cell r="AI658">
            <v>0</v>
          </cell>
        </row>
        <row r="659">
          <cell r="C659">
            <v>203908868</v>
          </cell>
          <cell r="D659" t="str">
            <v>benjanko</v>
          </cell>
          <cell r="E659" t="str">
            <v>Benjamin Ankomahene</v>
          </cell>
          <cell r="F659" t="str">
            <v>Temporary</v>
          </cell>
          <cell r="G659" t="str">
            <v>UAE</v>
          </cell>
          <cell r="H659" t="str">
            <v>AUH1</v>
          </cell>
          <cell r="I659" t="str">
            <v>FC</v>
          </cell>
          <cell r="J659">
            <v>1299</v>
          </cell>
          <cell r="K659" t="str">
            <v>Night Shift</v>
          </cell>
          <cell r="L659" t="str">
            <v>NA</v>
          </cell>
          <cell r="M659" t="str">
            <v>Monday</v>
          </cell>
          <cell r="N659" t="str">
            <v>Tuesday</v>
          </cell>
          <cell r="O659" t="str">
            <v>Warehouse Associate 12M</v>
          </cell>
          <cell r="P659" t="str">
            <v>Outbound</v>
          </cell>
          <cell r="Q659" t="str">
            <v>Direct</v>
          </cell>
          <cell r="R659" t="str">
            <v>Fastlink</v>
          </cell>
          <cell r="S659" t="str">
            <v>scariav</v>
          </cell>
          <cell r="T659" t="str">
            <v>Scaria,Varghese</v>
          </cell>
          <cell r="U659" t="str">
            <v>Non-Critical</v>
          </cell>
          <cell r="W659">
            <v>45537</v>
          </cell>
          <cell r="X659" t="str">
            <v>Picking</v>
          </cell>
          <cell r="Y659" t="str">
            <v>December</v>
          </cell>
          <cell r="Z659" t="str">
            <v>9 Hours</v>
          </cell>
          <cell r="AA659" t="str">
            <v>Male</v>
          </cell>
          <cell r="AB659" t="str">
            <v>XL</v>
          </cell>
          <cell r="AC659">
            <v>99</v>
          </cell>
          <cell r="AD659">
            <v>45902</v>
          </cell>
          <cell r="AE659" t="str">
            <v>ShinningTower(Khalidiyah)</v>
          </cell>
          <cell r="AF659">
            <v>521141784</v>
          </cell>
          <cell r="AG659" t="str">
            <v>benjaminankomahene@gmail.com</v>
          </cell>
          <cell r="AH659" t="str">
            <v>Ghana</v>
          </cell>
          <cell r="AI659" t="str">
            <v>Non-Muslim</v>
          </cell>
        </row>
        <row r="660">
          <cell r="C660">
            <v>206072090</v>
          </cell>
          <cell r="D660" t="str">
            <v>asamoahq</v>
          </cell>
          <cell r="E660" t="str">
            <v>BENJAMIN ASAMOAH</v>
          </cell>
          <cell r="F660" t="str">
            <v>Temporary</v>
          </cell>
          <cell r="G660" t="str">
            <v>UAE</v>
          </cell>
          <cell r="H660" t="str">
            <v>AUH1</v>
          </cell>
          <cell r="I660" t="str">
            <v>FC</v>
          </cell>
          <cell r="J660">
            <v>1299</v>
          </cell>
          <cell r="K660" t="str">
            <v>Day Shift</v>
          </cell>
          <cell r="L660" t="str">
            <v>NA</v>
          </cell>
          <cell r="M660" t="str">
            <v>Friday</v>
          </cell>
          <cell r="N660" t="str">
            <v>Saturday</v>
          </cell>
          <cell r="O660" t="str">
            <v>Warehouse Associate 12M</v>
          </cell>
          <cell r="P660" t="str">
            <v>Outbound</v>
          </cell>
          <cell r="Q660" t="str">
            <v>Direct</v>
          </cell>
          <cell r="R660" t="str">
            <v>Fastlink</v>
          </cell>
          <cell r="S660" t="str">
            <v>amanmish</v>
          </cell>
          <cell r="T660" t="str">
            <v>Mishra,Aman</v>
          </cell>
          <cell r="U660" t="str">
            <v>Non-Critical</v>
          </cell>
          <cell r="W660">
            <v>45922</v>
          </cell>
          <cell r="X660" t="str">
            <v>Picking</v>
          </cell>
          <cell r="Y660" t="str">
            <v>January</v>
          </cell>
          <cell r="Z660" t="str">
            <v>9 Hours</v>
          </cell>
          <cell r="AA660" t="str">
            <v>Male</v>
          </cell>
          <cell r="AB660" t="str">
            <v>NA</v>
          </cell>
          <cell r="AC660">
            <v>99</v>
          </cell>
          <cell r="AD660">
            <v>45983</v>
          </cell>
          <cell r="AE660" t="str">
            <v>Shabiya 10 Bus stop (Near Cake Gallery)</v>
          </cell>
          <cell r="AH660" t="str">
            <v>Ghana</v>
          </cell>
          <cell r="AI660" t="str">
            <v>Non-Muslim</v>
          </cell>
        </row>
        <row r="661">
          <cell r="C661">
            <v>203965180</v>
          </cell>
          <cell r="D661" t="str">
            <v>enyanvbe</v>
          </cell>
          <cell r="E661" t="str">
            <v>Benjamin Enyan</v>
          </cell>
          <cell r="F661" t="str">
            <v>Temporary</v>
          </cell>
          <cell r="G661" t="str">
            <v>UAE</v>
          </cell>
          <cell r="H661" t="str">
            <v>AUH1</v>
          </cell>
          <cell r="I661" t="str">
            <v>FC</v>
          </cell>
          <cell r="J661">
            <v>1299</v>
          </cell>
          <cell r="K661" t="str">
            <v>Night Shift</v>
          </cell>
          <cell r="L661" t="str">
            <v>NA</v>
          </cell>
          <cell r="M661" t="str">
            <v>Wednesday</v>
          </cell>
          <cell r="N661" t="str">
            <v>Thursday</v>
          </cell>
          <cell r="O661" t="str">
            <v>Warehouse Associate 12M</v>
          </cell>
          <cell r="P661" t="str">
            <v>Outbound</v>
          </cell>
          <cell r="Q661" t="str">
            <v>Direct</v>
          </cell>
          <cell r="R661" t="str">
            <v>Fastlink</v>
          </cell>
          <cell r="S661" t="str">
            <v>scariav</v>
          </cell>
          <cell r="T661" t="str">
            <v>Scaria,Varghese</v>
          </cell>
          <cell r="U661" t="str">
            <v>Non-Critical</v>
          </cell>
          <cell r="W661">
            <v>45544</v>
          </cell>
          <cell r="X661" t="str">
            <v>Picking</v>
          </cell>
          <cell r="Y661" t="str">
            <v>July</v>
          </cell>
          <cell r="Z661" t="str">
            <v>9 Hours</v>
          </cell>
          <cell r="AA661" t="str">
            <v>Male</v>
          </cell>
          <cell r="AB661" t="str">
            <v>L</v>
          </cell>
          <cell r="AC661">
            <v>99</v>
          </cell>
          <cell r="AD661">
            <v>46274</v>
          </cell>
          <cell r="AE661" t="str">
            <v>AlHaliaHospital(HamdanStr)</v>
          </cell>
          <cell r="AF661">
            <v>523077194</v>
          </cell>
          <cell r="AG661" t="str">
            <v>enyanbenjamin1@gmail.com</v>
          </cell>
          <cell r="AH661" t="str">
            <v>Ghana</v>
          </cell>
          <cell r="AI661" t="str">
            <v>Non-Muslim</v>
          </cell>
        </row>
        <row r="662">
          <cell r="C662">
            <v>201161555</v>
          </cell>
          <cell r="D662" t="str">
            <v>bethomam</v>
          </cell>
          <cell r="E662" t="str">
            <v>Benjamin Yaw Thomas</v>
          </cell>
          <cell r="F662" t="str">
            <v>Temporary</v>
          </cell>
          <cell r="G662" t="str">
            <v>UAE</v>
          </cell>
          <cell r="H662" t="str">
            <v>AUH1</v>
          </cell>
          <cell r="I662" t="str">
            <v>FC</v>
          </cell>
          <cell r="J662">
            <v>1299</v>
          </cell>
          <cell r="K662" t="str">
            <v>Day Shift</v>
          </cell>
          <cell r="L662" t="str">
            <v>NA</v>
          </cell>
          <cell r="M662" t="str">
            <v>Tuesday</v>
          </cell>
          <cell r="N662" t="str">
            <v>Wednesday</v>
          </cell>
          <cell r="O662" t="str">
            <v>Warehouse Associate 24M</v>
          </cell>
          <cell r="P662" t="str">
            <v>Outbound</v>
          </cell>
          <cell r="Q662" t="str">
            <v>Direct</v>
          </cell>
          <cell r="R662" t="str">
            <v>Quesscorp</v>
          </cell>
          <cell r="S662" t="str">
            <v>scariav</v>
          </cell>
          <cell r="T662" t="str">
            <v>Scaria,Varghese</v>
          </cell>
          <cell r="U662" t="str">
            <v>Non-Critical</v>
          </cell>
          <cell r="W662">
            <v>45586</v>
          </cell>
          <cell r="X662" t="str">
            <v>Sort - Batch</v>
          </cell>
          <cell r="Y662" t="str">
            <v>December</v>
          </cell>
          <cell r="Z662" t="str">
            <v>9 Hours</v>
          </cell>
          <cell r="AA662" t="str">
            <v>Male</v>
          </cell>
          <cell r="AB662" t="str">
            <v>L</v>
          </cell>
          <cell r="AC662">
            <v>99</v>
          </cell>
          <cell r="AD662">
            <v>46316</v>
          </cell>
          <cell r="AE662" t="str">
            <v>BankofBaroda(HamdanStr)</v>
          </cell>
          <cell r="AF662">
            <v>555580211</v>
          </cell>
          <cell r="AG662">
            <v>0</v>
          </cell>
          <cell r="AH662" t="str">
            <v>Ghana</v>
          </cell>
          <cell r="AI662" t="str">
            <v>Non-Muslim</v>
          </cell>
        </row>
        <row r="663">
          <cell r="C663">
            <v>204117188</v>
          </cell>
          <cell r="D663" t="str">
            <v>rberinea</v>
          </cell>
          <cell r="E663" t="str">
            <v>Berine Amoh Lanyang</v>
          </cell>
          <cell r="F663" t="str">
            <v>Temporary</v>
          </cell>
          <cell r="G663" t="str">
            <v>UAE</v>
          </cell>
          <cell r="H663" t="str">
            <v>AUH1</v>
          </cell>
          <cell r="I663" t="str">
            <v>FC</v>
          </cell>
          <cell r="J663">
            <v>1299</v>
          </cell>
          <cell r="K663" t="str">
            <v>Day Shift</v>
          </cell>
          <cell r="L663" t="str">
            <v>NA</v>
          </cell>
          <cell r="M663" t="str">
            <v>Wednesday</v>
          </cell>
          <cell r="N663" t="str">
            <v>Thursday</v>
          </cell>
          <cell r="O663" t="str">
            <v>Warehouse Associate 24M</v>
          </cell>
          <cell r="P663" t="str">
            <v>Outbound</v>
          </cell>
          <cell r="Q663" t="str">
            <v>Direct</v>
          </cell>
          <cell r="R663" t="str">
            <v>Quesscorp</v>
          </cell>
          <cell r="S663" t="str">
            <v>bizthoma</v>
          </cell>
          <cell r="T663" t="str">
            <v>Thomas,Binil</v>
          </cell>
          <cell r="U663" t="str">
            <v>Non-Critical</v>
          </cell>
          <cell r="W663">
            <v>45561</v>
          </cell>
          <cell r="X663" t="str">
            <v>Pack - Batch</v>
          </cell>
          <cell r="Y663" t="str">
            <v>December</v>
          </cell>
          <cell r="Z663" t="str">
            <v>9 Hours</v>
          </cell>
          <cell r="AA663" t="str">
            <v>Female</v>
          </cell>
          <cell r="AB663" t="str">
            <v>NA</v>
          </cell>
          <cell r="AC663">
            <v>99</v>
          </cell>
          <cell r="AD663">
            <v>46291</v>
          </cell>
          <cell r="AE663" t="str">
            <v>Big Mart Mussafah 38</v>
          </cell>
          <cell r="AF663">
            <v>553600973</v>
          </cell>
          <cell r="AG663" t="str">
            <v>amohberine7@gmail.com</v>
          </cell>
          <cell r="AH663" t="str">
            <v>Cameroon</v>
          </cell>
          <cell r="AI663" t="str">
            <v>Non-Muslim</v>
          </cell>
        </row>
        <row r="664">
          <cell r="C664">
            <v>204172234</v>
          </cell>
          <cell r="D664" t="str">
            <v>dpbikram</v>
          </cell>
          <cell r="E664" t="str">
            <v>BIKRAM DHAKAL</v>
          </cell>
          <cell r="F664" t="str">
            <v>Temporary</v>
          </cell>
          <cell r="G664" t="str">
            <v>UAE</v>
          </cell>
          <cell r="H664" t="str">
            <v>AUH1</v>
          </cell>
          <cell r="I664" t="str">
            <v>FC</v>
          </cell>
          <cell r="J664">
            <v>1299</v>
          </cell>
          <cell r="K664" t="str">
            <v>Night Shift</v>
          </cell>
          <cell r="L664" t="str">
            <v>NA</v>
          </cell>
          <cell r="M664" t="str">
            <v>Thursday</v>
          </cell>
          <cell r="N664" t="str">
            <v>Friday</v>
          </cell>
          <cell r="O664" t="str">
            <v>Warehouse Associate 8W</v>
          </cell>
          <cell r="P664" t="str">
            <v>Outbound</v>
          </cell>
          <cell r="Q664" t="str">
            <v>Direct</v>
          </cell>
          <cell r="R664" t="str">
            <v>Dulsco</v>
          </cell>
          <cell r="S664" t="str">
            <v>amanmish</v>
          </cell>
          <cell r="T664" t="str">
            <v xml:space="preserve">Mishra,Aman </v>
          </cell>
          <cell r="U664" t="str">
            <v>Non-Critical</v>
          </cell>
          <cell r="W664">
            <v>45568</v>
          </cell>
          <cell r="X664" t="str">
            <v>Picking</v>
          </cell>
          <cell r="Y664" t="str">
            <v>August</v>
          </cell>
          <cell r="Z664" t="str">
            <v>9 Hours</v>
          </cell>
          <cell r="AA664" t="str">
            <v>Male</v>
          </cell>
          <cell r="AB664" t="str">
            <v>L</v>
          </cell>
          <cell r="AC664">
            <v>99</v>
          </cell>
          <cell r="AD664">
            <v>45624</v>
          </cell>
          <cell r="AE664" t="str">
            <v>Dulsco ICAD-1 Bus Stop</v>
          </cell>
          <cell r="AF664">
            <v>503989216</v>
          </cell>
          <cell r="AG664" t="str">
            <v>bikramdhakal8264@gmail.com</v>
          </cell>
          <cell r="AH664" t="str">
            <v>Uganda</v>
          </cell>
          <cell r="AI664">
            <v>0</v>
          </cell>
        </row>
        <row r="665">
          <cell r="C665">
            <v>204009916</v>
          </cell>
          <cell r="D665" t="str">
            <v>biseswak</v>
          </cell>
          <cell r="E665" t="str">
            <v>BISESWAR KUMAR THAKUR</v>
          </cell>
          <cell r="F665" t="str">
            <v>Temporary</v>
          </cell>
          <cell r="G665" t="str">
            <v>UAE</v>
          </cell>
          <cell r="H665" t="str">
            <v>AUH1</v>
          </cell>
          <cell r="I665" t="str">
            <v>FC</v>
          </cell>
          <cell r="J665">
            <v>1299</v>
          </cell>
          <cell r="K665" t="str">
            <v>Day Shift</v>
          </cell>
          <cell r="L665" t="str">
            <v>NA</v>
          </cell>
          <cell r="M665" t="str">
            <v>Monday</v>
          </cell>
          <cell r="N665" t="str">
            <v>Tuesday</v>
          </cell>
          <cell r="O665" t="str">
            <v>Warehouse Associate 24M</v>
          </cell>
          <cell r="P665" t="str">
            <v>Outbound</v>
          </cell>
          <cell r="Q665" t="str">
            <v>Direct</v>
          </cell>
          <cell r="R665" t="str">
            <v>Dulsco</v>
          </cell>
          <cell r="S665" t="str">
            <v>amanmish</v>
          </cell>
          <cell r="T665" t="str">
            <v xml:space="preserve">Mishra,Aman </v>
          </cell>
          <cell r="U665" t="str">
            <v>Non-Critical</v>
          </cell>
          <cell r="W665">
            <v>45551</v>
          </cell>
          <cell r="X665" t="str">
            <v>Picking</v>
          </cell>
          <cell r="Y665" t="str">
            <v>May</v>
          </cell>
          <cell r="Z665" t="str">
            <v>9 Hours</v>
          </cell>
          <cell r="AA665" t="str">
            <v>Male</v>
          </cell>
          <cell r="AB665" t="str">
            <v>M</v>
          </cell>
          <cell r="AC665">
            <v>99</v>
          </cell>
          <cell r="AD665">
            <v>45607</v>
          </cell>
          <cell r="AE665" t="str">
            <v>Dulsco ICAD-1 Bus Stop</v>
          </cell>
          <cell r="AF665">
            <v>503123243</v>
          </cell>
          <cell r="AG665" t="str">
            <v>ajaythakur123ajay@gmail.com</v>
          </cell>
          <cell r="AH665" t="str">
            <v>Nepal</v>
          </cell>
          <cell r="AI665">
            <v>0</v>
          </cell>
        </row>
        <row r="666">
          <cell r="C666">
            <v>203512948</v>
          </cell>
          <cell r="D666" t="str">
            <v>yendbism</v>
          </cell>
          <cell r="E666" t="str">
            <v>Bismark Yendaw</v>
          </cell>
          <cell r="F666" t="str">
            <v>Temporary</v>
          </cell>
          <cell r="G666" t="str">
            <v>UAE</v>
          </cell>
          <cell r="H666" t="str">
            <v>AUH1</v>
          </cell>
          <cell r="I666" t="str">
            <v>FC</v>
          </cell>
          <cell r="J666">
            <v>1299</v>
          </cell>
          <cell r="K666" t="str">
            <v>Night Shift</v>
          </cell>
          <cell r="L666" t="str">
            <v>NA</v>
          </cell>
          <cell r="M666" t="str">
            <v>Thursday</v>
          </cell>
          <cell r="N666" t="str">
            <v>Friday</v>
          </cell>
          <cell r="O666" t="str">
            <v>Warehouse Associate 12M</v>
          </cell>
          <cell r="P666" t="str">
            <v>Outbound</v>
          </cell>
          <cell r="Q666" t="str">
            <v>Direct</v>
          </cell>
          <cell r="R666" t="str">
            <v>Fastlink</v>
          </cell>
          <cell r="S666" t="str">
            <v>scariav</v>
          </cell>
          <cell r="T666" t="str">
            <v>Scaria,Varghese</v>
          </cell>
          <cell r="U666" t="str">
            <v>Critical</v>
          </cell>
          <cell r="W666">
            <v>45463</v>
          </cell>
          <cell r="X666" t="str">
            <v>Picking</v>
          </cell>
          <cell r="Y666" t="str">
            <v>May</v>
          </cell>
          <cell r="Z666" t="str">
            <v>9 Hours</v>
          </cell>
          <cell r="AA666" t="str">
            <v>Male</v>
          </cell>
          <cell r="AB666" t="str">
            <v>XL</v>
          </cell>
          <cell r="AC666">
            <v>99</v>
          </cell>
          <cell r="AD666">
            <v>45828</v>
          </cell>
          <cell r="AE666" t="str">
            <v>ShinningTower(Khalidiyah)</v>
          </cell>
          <cell r="AF666">
            <v>524861071</v>
          </cell>
          <cell r="AG666" t="str">
            <v>byewdaw@gmail.com</v>
          </cell>
          <cell r="AH666" t="str">
            <v>Ghana</v>
          </cell>
          <cell r="AI666" t="str">
            <v>Non-Muslim</v>
          </cell>
        </row>
        <row r="667">
          <cell r="C667">
            <v>204137703</v>
          </cell>
          <cell r="D667" t="str">
            <v>blamoyam</v>
          </cell>
          <cell r="E667" t="str">
            <v>Blama Yamah</v>
          </cell>
          <cell r="F667" t="str">
            <v>Temporary</v>
          </cell>
          <cell r="G667" t="str">
            <v>UAE</v>
          </cell>
          <cell r="H667" t="str">
            <v>AUH1</v>
          </cell>
          <cell r="I667" t="str">
            <v>FC</v>
          </cell>
          <cell r="J667">
            <v>1299</v>
          </cell>
          <cell r="K667" t="str">
            <v>Night Shift</v>
          </cell>
          <cell r="L667" t="str">
            <v>NA</v>
          </cell>
          <cell r="M667" t="str">
            <v>Thursday</v>
          </cell>
          <cell r="N667" t="str">
            <v>Friday</v>
          </cell>
          <cell r="O667" t="str">
            <v>Warehouse Associate 24M</v>
          </cell>
          <cell r="P667" t="str">
            <v>Outbound</v>
          </cell>
          <cell r="Q667" t="str">
            <v>Direct</v>
          </cell>
          <cell r="R667" t="str">
            <v>Quesscorp</v>
          </cell>
          <cell r="S667" t="str">
            <v>scariav</v>
          </cell>
          <cell r="T667" t="str">
            <v>Scaria,Varghese</v>
          </cell>
          <cell r="U667" t="str">
            <v>Non-Critical</v>
          </cell>
          <cell r="W667">
            <v>45565</v>
          </cell>
          <cell r="X667" t="str">
            <v>Picking</v>
          </cell>
          <cell r="Y667" t="str">
            <v>March</v>
          </cell>
          <cell r="Z667" t="str">
            <v>9 Hours</v>
          </cell>
          <cell r="AA667" t="str">
            <v>Male</v>
          </cell>
          <cell r="AB667" t="str">
            <v>L</v>
          </cell>
          <cell r="AC667">
            <v>99</v>
          </cell>
          <cell r="AD667">
            <v>46295</v>
          </cell>
          <cell r="AE667" t="str">
            <v>AlSalamaHospital(TouristClubArea)</v>
          </cell>
          <cell r="AF667">
            <v>567017984</v>
          </cell>
          <cell r="AG667" t="str">
            <v>blamayamah901@gmail.com</v>
          </cell>
          <cell r="AH667" t="str">
            <v>Liberia</v>
          </cell>
          <cell r="AI667" t="str">
            <v>Non-Muslim</v>
          </cell>
        </row>
        <row r="668">
          <cell r="C668">
            <v>204299063</v>
          </cell>
          <cell r="D668" t="str">
            <v>yblankso</v>
          </cell>
          <cell r="E668" t="str">
            <v>Blankson Yeboah</v>
          </cell>
          <cell r="F668" t="str">
            <v>Temporary</v>
          </cell>
          <cell r="G668" t="str">
            <v>UAE</v>
          </cell>
          <cell r="H668" t="str">
            <v>AUH1</v>
          </cell>
          <cell r="I668" t="str">
            <v>FC</v>
          </cell>
          <cell r="J668">
            <v>1299</v>
          </cell>
          <cell r="K668" t="str">
            <v>Night Shift</v>
          </cell>
          <cell r="L668" t="str">
            <v>NA</v>
          </cell>
          <cell r="M668" t="str">
            <v>Saturday</v>
          </cell>
          <cell r="N668" t="str">
            <v>Sunday</v>
          </cell>
          <cell r="O668" t="str">
            <v>Warehouse Associate 24M</v>
          </cell>
          <cell r="P668" t="str">
            <v>Outbound</v>
          </cell>
          <cell r="Q668" t="str">
            <v>Direct</v>
          </cell>
          <cell r="R668" t="str">
            <v>Quesscorp</v>
          </cell>
          <cell r="S668" t="str">
            <v>scariav</v>
          </cell>
          <cell r="T668" t="str">
            <v>Scaria,Varghese</v>
          </cell>
          <cell r="U668" t="str">
            <v>Non-Critical</v>
          </cell>
          <cell r="W668">
            <v>45586</v>
          </cell>
          <cell r="X668" t="str">
            <v>Sort - Batch</v>
          </cell>
          <cell r="Y668" t="str">
            <v>June</v>
          </cell>
          <cell r="Z668" t="str">
            <v>9 Hours</v>
          </cell>
          <cell r="AA668" t="str">
            <v>Male</v>
          </cell>
          <cell r="AB668" t="str">
            <v>XL</v>
          </cell>
          <cell r="AC668">
            <v>99</v>
          </cell>
          <cell r="AD668">
            <v>46316</v>
          </cell>
          <cell r="AE668" t="str">
            <v>AlSalamaHospital(TouristClubArea)</v>
          </cell>
          <cell r="AF668">
            <v>581142187</v>
          </cell>
          <cell r="AG668" t="str">
            <v>pblankson248@gmail.com</v>
          </cell>
          <cell r="AH668" t="str">
            <v>Ghana</v>
          </cell>
          <cell r="AI668" t="str">
            <v>Non-Muslim</v>
          </cell>
        </row>
        <row r="669">
          <cell r="C669">
            <v>206239521</v>
          </cell>
          <cell r="D669" t="str">
            <v>daviboag</v>
          </cell>
          <cell r="E669" t="str">
            <v>BOATENG DAVID</v>
          </cell>
          <cell r="F669" t="str">
            <v>Temporary</v>
          </cell>
          <cell r="G669" t="str">
            <v>UAE</v>
          </cell>
          <cell r="H669" t="str">
            <v>AUH1</v>
          </cell>
          <cell r="I669" t="str">
            <v>FC</v>
          </cell>
          <cell r="J669">
            <v>1299</v>
          </cell>
          <cell r="K669" t="str">
            <v>Night Shift</v>
          </cell>
          <cell r="L669" t="str">
            <v>NA</v>
          </cell>
          <cell r="M669" t="str">
            <v>Tuesday</v>
          </cell>
          <cell r="N669" t="str">
            <v>Wednesday</v>
          </cell>
          <cell r="O669" t="str">
            <v>Warehouse Associate 8W</v>
          </cell>
          <cell r="P669" t="str">
            <v>Outbound</v>
          </cell>
          <cell r="Q669" t="str">
            <v>Direct</v>
          </cell>
          <cell r="R669" t="str">
            <v>Dulsco</v>
          </cell>
          <cell r="S669" t="str">
            <v>scariav</v>
          </cell>
          <cell r="T669" t="str">
            <v>Scaria,Varghese</v>
          </cell>
          <cell r="W669">
            <v>45943</v>
          </cell>
          <cell r="X669" t="str">
            <v>Sort - Batch</v>
          </cell>
          <cell r="Y669" t="str">
            <v>November</v>
          </cell>
          <cell r="Z669" t="str">
            <v>9 Hours</v>
          </cell>
          <cell r="AA669" t="str">
            <v>Male</v>
          </cell>
          <cell r="AB669" t="str">
            <v>NA</v>
          </cell>
          <cell r="AC669">
            <v>99</v>
          </cell>
          <cell r="AH669" t="str">
            <v>Ghana</v>
          </cell>
          <cell r="AI669" t="str">
            <v>Non-Muslim</v>
          </cell>
        </row>
        <row r="670">
          <cell r="C670">
            <v>206239750</v>
          </cell>
          <cell r="D670" t="str">
            <v>jboatenv</v>
          </cell>
          <cell r="E670" t="str">
            <v>BOATENG JOSEPH</v>
          </cell>
          <cell r="F670" t="str">
            <v>Temporary</v>
          </cell>
          <cell r="G670" t="str">
            <v>UAE</v>
          </cell>
          <cell r="H670" t="str">
            <v>AUH1</v>
          </cell>
          <cell r="I670" t="str">
            <v>FC</v>
          </cell>
          <cell r="J670">
            <v>1299</v>
          </cell>
          <cell r="K670" t="str">
            <v>Day Shift</v>
          </cell>
          <cell r="L670" t="str">
            <v>NA</v>
          </cell>
          <cell r="M670" t="str">
            <v>Tuesday</v>
          </cell>
          <cell r="N670" t="str">
            <v>Wednesday</v>
          </cell>
          <cell r="O670" t="str">
            <v>Warehouse Associate 8W</v>
          </cell>
          <cell r="P670" t="str">
            <v>Outbound</v>
          </cell>
          <cell r="Q670" t="str">
            <v>Direct</v>
          </cell>
          <cell r="R670" t="str">
            <v>Dulsco</v>
          </cell>
          <cell r="S670" t="str">
            <v>scariav</v>
          </cell>
          <cell r="T670" t="str">
            <v>Scaria,Varghese</v>
          </cell>
          <cell r="W670">
            <v>45943</v>
          </cell>
          <cell r="X670" t="str">
            <v>Sort - Batch</v>
          </cell>
          <cell r="Y670" t="str">
            <v>February</v>
          </cell>
          <cell r="Z670" t="str">
            <v>9 Hours</v>
          </cell>
          <cell r="AA670" t="str">
            <v>Male</v>
          </cell>
          <cell r="AB670" t="str">
            <v>NA</v>
          </cell>
          <cell r="AC670">
            <v>99</v>
          </cell>
          <cell r="AH670" t="str">
            <v>Ghana</v>
          </cell>
          <cell r="AI670" t="str">
            <v>Non-Muslim</v>
          </cell>
        </row>
        <row r="671">
          <cell r="C671">
            <v>203513810</v>
          </cell>
          <cell r="D671" t="str">
            <v>bradonku</v>
          </cell>
          <cell r="E671" t="str">
            <v>Bradon Bin Kum</v>
          </cell>
          <cell r="F671" t="str">
            <v>Temporary</v>
          </cell>
          <cell r="G671" t="str">
            <v>UAE</v>
          </cell>
          <cell r="H671" t="str">
            <v>AUH1</v>
          </cell>
          <cell r="I671" t="str">
            <v>FC</v>
          </cell>
          <cell r="J671">
            <v>1299</v>
          </cell>
          <cell r="K671" t="str">
            <v>Day Shift</v>
          </cell>
          <cell r="L671" t="str">
            <v>NA</v>
          </cell>
          <cell r="M671" t="str">
            <v>Wednesday</v>
          </cell>
          <cell r="N671" t="str">
            <v>Thursday</v>
          </cell>
          <cell r="O671" t="str">
            <v>Warehouse Associate 12M</v>
          </cell>
          <cell r="P671" t="str">
            <v>Outbound</v>
          </cell>
          <cell r="Q671" t="str">
            <v>Direct</v>
          </cell>
          <cell r="R671" t="str">
            <v>Fastlink</v>
          </cell>
          <cell r="S671" t="str">
            <v>helrashd</v>
          </cell>
          <cell r="T671" t="str">
            <v>elrashid,Hassan</v>
          </cell>
          <cell r="U671" t="str">
            <v>Critical</v>
          </cell>
          <cell r="W671">
            <v>45463</v>
          </cell>
          <cell r="X671" t="str">
            <v>Picking</v>
          </cell>
          <cell r="Y671" t="str">
            <v>October</v>
          </cell>
          <cell r="Z671" t="str">
            <v>9 Hours</v>
          </cell>
          <cell r="AA671" t="str">
            <v>Male</v>
          </cell>
          <cell r="AB671" t="str">
            <v>NA</v>
          </cell>
          <cell r="AC671">
            <v>99</v>
          </cell>
          <cell r="AD671">
            <v>45828</v>
          </cell>
          <cell r="AE671" t="str">
            <v>LifeLineHospital(ElectraStr-MuroorRd)</v>
          </cell>
          <cell r="AF671">
            <v>544058411</v>
          </cell>
          <cell r="AG671" t="str">
            <v>brandonkum84@gmail.com</v>
          </cell>
          <cell r="AH671" t="str">
            <v>Ghana</v>
          </cell>
          <cell r="AI671" t="str">
            <v>Non-Muslim</v>
          </cell>
        </row>
        <row r="672">
          <cell r="C672">
            <v>206491327</v>
          </cell>
          <cell r="D672" t="str">
            <v>brkiprut</v>
          </cell>
          <cell r="E672" t="str">
            <v>BRENDA KIPRUTO KIPRUTO</v>
          </cell>
          <cell r="F672" t="str">
            <v>Temporary</v>
          </cell>
          <cell r="G672" t="str">
            <v>UAE</v>
          </cell>
          <cell r="H672" t="str">
            <v>AUH1</v>
          </cell>
          <cell r="I672" t="str">
            <v>FC</v>
          </cell>
          <cell r="J672">
            <v>1299</v>
          </cell>
          <cell r="K672" t="str">
            <v>Night Shift</v>
          </cell>
          <cell r="L672" t="str">
            <v>NA</v>
          </cell>
          <cell r="M672" t="str">
            <v>Sunday</v>
          </cell>
          <cell r="N672" t="str">
            <v>Monday</v>
          </cell>
          <cell r="O672" t="str">
            <v>Warehouse Associate 8W</v>
          </cell>
          <cell r="P672" t="str">
            <v>Outbound</v>
          </cell>
          <cell r="Q672" t="str">
            <v>Direct</v>
          </cell>
          <cell r="R672" t="str">
            <v>EFS</v>
          </cell>
          <cell r="S672" t="str">
            <v>amanmish</v>
          </cell>
          <cell r="T672" t="str">
            <v>Mishra,Aman</v>
          </cell>
          <cell r="U672" t="str">
            <v>Non-Critical</v>
          </cell>
          <cell r="W672">
            <v>46048</v>
          </cell>
          <cell r="X672" t="str">
            <v>Picking</v>
          </cell>
          <cell r="Y672" t="str">
            <v>March</v>
          </cell>
          <cell r="Z672" t="str">
            <v>9 Hours</v>
          </cell>
          <cell r="AA672" t="str">
            <v>Female</v>
          </cell>
          <cell r="AC672">
            <v>99</v>
          </cell>
          <cell r="AD672">
            <v>46104</v>
          </cell>
          <cell r="AI672" t="e">
            <v>#N/A</v>
          </cell>
        </row>
        <row r="673">
          <cell r="C673">
            <v>203512670</v>
          </cell>
          <cell r="D673" t="str">
            <v>brmusanz</v>
          </cell>
          <cell r="E673" t="str">
            <v>Brenda Musanzika</v>
          </cell>
          <cell r="F673" t="str">
            <v>Temporary</v>
          </cell>
          <cell r="G673" t="str">
            <v>UAE</v>
          </cell>
          <cell r="H673" t="str">
            <v>AUH1</v>
          </cell>
          <cell r="I673" t="str">
            <v>FC</v>
          </cell>
          <cell r="J673">
            <v>1299</v>
          </cell>
          <cell r="K673" t="str">
            <v>Day Shift</v>
          </cell>
          <cell r="L673" t="str">
            <v>NA</v>
          </cell>
          <cell r="M673" t="str">
            <v>Saturday</v>
          </cell>
          <cell r="N673" t="str">
            <v>Sunday</v>
          </cell>
          <cell r="O673" t="str">
            <v>Warehouse Associate 12M</v>
          </cell>
          <cell r="P673" t="str">
            <v>Outbound</v>
          </cell>
          <cell r="Q673" t="str">
            <v>Direct</v>
          </cell>
          <cell r="R673" t="str">
            <v>Fastlink</v>
          </cell>
          <cell r="S673" t="str">
            <v>scariav</v>
          </cell>
          <cell r="T673" t="str">
            <v>Scaria,Varghese</v>
          </cell>
          <cell r="U673" t="str">
            <v>Non-Critical</v>
          </cell>
          <cell r="W673">
            <v>45463</v>
          </cell>
          <cell r="X673" t="str">
            <v>Pack - Single</v>
          </cell>
          <cell r="Y673" t="str">
            <v>November</v>
          </cell>
          <cell r="Z673" t="str">
            <v>9 Hours</v>
          </cell>
          <cell r="AA673" t="str">
            <v>Female</v>
          </cell>
          <cell r="AB673" t="str">
            <v>M</v>
          </cell>
          <cell r="AC673">
            <v>99</v>
          </cell>
          <cell r="AD673">
            <v>45828</v>
          </cell>
          <cell r="AE673" t="str">
            <v>ShinningTower(Khalidiyah)</v>
          </cell>
          <cell r="AF673">
            <v>581356968</v>
          </cell>
          <cell r="AG673" t="str">
            <v>murungwenibrenda@yahoo.com</v>
          </cell>
          <cell r="AH673" t="str">
            <v>Uganda</v>
          </cell>
          <cell r="AI673" t="str">
            <v>Non-Muslim</v>
          </cell>
        </row>
        <row r="674">
          <cell r="C674">
            <v>203512667</v>
          </cell>
          <cell r="D674" t="str">
            <v>bimbrend</v>
          </cell>
          <cell r="E674" t="str">
            <v>Brenda Nkuo Bih</v>
          </cell>
          <cell r="F674" t="str">
            <v>Temporary</v>
          </cell>
          <cell r="G674" t="str">
            <v>UAE</v>
          </cell>
          <cell r="H674" t="str">
            <v>AUH1</v>
          </cell>
          <cell r="I674" t="str">
            <v>FC</v>
          </cell>
          <cell r="J674">
            <v>1299</v>
          </cell>
          <cell r="K674" t="str">
            <v>Day Shift</v>
          </cell>
          <cell r="L674" t="str">
            <v>NA</v>
          </cell>
          <cell r="M674" t="str">
            <v>Tuesday</v>
          </cell>
          <cell r="N674" t="str">
            <v>Wednesday</v>
          </cell>
          <cell r="O674" t="str">
            <v>Warehouse Associate 12M</v>
          </cell>
          <cell r="P674" t="str">
            <v>Outbound</v>
          </cell>
          <cell r="Q674" t="str">
            <v>Direct</v>
          </cell>
          <cell r="R674" t="str">
            <v>Fastlink</v>
          </cell>
          <cell r="S674" t="str">
            <v>scariav</v>
          </cell>
          <cell r="T674" t="str">
            <v>Scaria,Varghese</v>
          </cell>
          <cell r="U674" t="str">
            <v>Non-Critical</v>
          </cell>
          <cell r="W674">
            <v>45463</v>
          </cell>
          <cell r="X674" t="str">
            <v>Sort - Batch</v>
          </cell>
          <cell r="Y674" t="str">
            <v>July</v>
          </cell>
          <cell r="Z674" t="str">
            <v>9 Hours</v>
          </cell>
          <cell r="AA674" t="str">
            <v>Female</v>
          </cell>
          <cell r="AB674" t="str">
            <v>NA</v>
          </cell>
          <cell r="AC674">
            <v>99</v>
          </cell>
          <cell r="AD674">
            <v>45828</v>
          </cell>
          <cell r="AE674" t="str">
            <v>Hamid center</v>
          </cell>
          <cell r="AF674">
            <v>552571874</v>
          </cell>
          <cell r="AG674" t="str">
            <v>bbih81655@gmail.com</v>
          </cell>
          <cell r="AH674" t="str">
            <v>Cameroon</v>
          </cell>
          <cell r="AI674" t="str">
            <v>Non-Muslim</v>
          </cell>
        </row>
        <row r="675">
          <cell r="C675">
            <v>205280684</v>
          </cell>
          <cell r="D675" t="str">
            <v>briaglil</v>
          </cell>
          <cell r="E675" t="str">
            <v>Brian Lilan</v>
          </cell>
          <cell r="F675" t="str">
            <v>Temporary</v>
          </cell>
          <cell r="G675" t="str">
            <v>UAE</v>
          </cell>
          <cell r="H675" t="str">
            <v>AUH1</v>
          </cell>
          <cell r="I675" t="str">
            <v>FC</v>
          </cell>
          <cell r="J675">
            <v>1299</v>
          </cell>
          <cell r="K675" t="str">
            <v>Night Shift</v>
          </cell>
          <cell r="L675" t="str">
            <v>NA</v>
          </cell>
          <cell r="M675" t="str">
            <v>Monday</v>
          </cell>
          <cell r="N675" t="str">
            <v>Tuesday</v>
          </cell>
          <cell r="O675" t="str">
            <v>Warehouse Associate 8W</v>
          </cell>
          <cell r="P675" t="str">
            <v>Outbound</v>
          </cell>
          <cell r="Q675" t="str">
            <v>Direct</v>
          </cell>
          <cell r="R675" t="str">
            <v>EFS</v>
          </cell>
          <cell r="S675" t="str">
            <v>amanmish</v>
          </cell>
          <cell r="T675" t="str">
            <v>Mishra,Aman</v>
          </cell>
          <cell r="U675" t="str">
            <v>Non-Critical</v>
          </cell>
          <cell r="W675">
            <v>46048</v>
          </cell>
          <cell r="X675" t="str">
            <v>Picking</v>
          </cell>
          <cell r="Y675" t="str">
            <v>July</v>
          </cell>
          <cell r="Z675" t="str">
            <v>9 Hours</v>
          </cell>
          <cell r="AA675" t="str">
            <v>Male</v>
          </cell>
          <cell r="AC675">
            <v>99</v>
          </cell>
          <cell r="AD675">
            <v>46104</v>
          </cell>
          <cell r="AI675" t="e">
            <v>#N/A</v>
          </cell>
        </row>
        <row r="676">
          <cell r="C676">
            <v>204172222</v>
          </cell>
          <cell r="D676" t="str">
            <v>sundabru</v>
          </cell>
          <cell r="E676" t="str">
            <v>Bruce sunday</v>
          </cell>
          <cell r="F676" t="str">
            <v>Temporary</v>
          </cell>
          <cell r="G676" t="str">
            <v>UAE</v>
          </cell>
          <cell r="H676" t="str">
            <v>AUH1</v>
          </cell>
          <cell r="I676" t="str">
            <v>FC</v>
          </cell>
          <cell r="J676">
            <v>1299</v>
          </cell>
          <cell r="K676" t="str">
            <v>Day Shift</v>
          </cell>
          <cell r="L676" t="str">
            <v>NA</v>
          </cell>
          <cell r="M676" t="str">
            <v>Saturday</v>
          </cell>
          <cell r="N676" t="str">
            <v>Sunday</v>
          </cell>
          <cell r="O676" t="str">
            <v>Warehouse Associate 24M</v>
          </cell>
          <cell r="P676" t="str">
            <v>Outbound</v>
          </cell>
          <cell r="Q676" t="str">
            <v>Direct</v>
          </cell>
          <cell r="R676" t="str">
            <v>Dulsco</v>
          </cell>
          <cell r="S676" t="str">
            <v>ansammar</v>
          </cell>
          <cell r="T676" t="str">
            <v>Ansari,Ammar Abdullah</v>
          </cell>
          <cell r="U676" t="str">
            <v>Non-Critical</v>
          </cell>
          <cell r="W676">
            <v>45568</v>
          </cell>
          <cell r="X676" t="str">
            <v>Picking</v>
          </cell>
          <cell r="Y676" t="str">
            <v>June</v>
          </cell>
          <cell r="Z676" t="str">
            <v>9 Hours</v>
          </cell>
          <cell r="AA676" t="str">
            <v>Male</v>
          </cell>
          <cell r="AB676" t="str">
            <v>M</v>
          </cell>
          <cell r="AC676">
            <v>99</v>
          </cell>
          <cell r="AD676">
            <v>45624</v>
          </cell>
          <cell r="AE676" t="str">
            <v>Dulsco ICAD-1 Bus Stop</v>
          </cell>
          <cell r="AF676">
            <v>582688951</v>
          </cell>
          <cell r="AG676" t="str">
            <v>Sundaybruce21@gmail.com</v>
          </cell>
          <cell r="AH676" t="str">
            <v>Uganda</v>
          </cell>
          <cell r="AI676">
            <v>0</v>
          </cell>
        </row>
        <row r="677">
          <cell r="C677">
            <v>206914994</v>
          </cell>
          <cell r="D677" t="str">
            <v>vbulawre</v>
          </cell>
          <cell r="E677" t="str">
            <v>Buggo Lawrence</v>
          </cell>
          <cell r="F677" t="str">
            <v>Temporary</v>
          </cell>
          <cell r="G677" t="str">
            <v>UAE</v>
          </cell>
          <cell r="H677" t="str">
            <v>AUH1</v>
          </cell>
          <cell r="I677" t="str">
            <v>FC</v>
          </cell>
          <cell r="J677">
            <v>1299</v>
          </cell>
          <cell r="K677" t="str">
            <v>Day Shift</v>
          </cell>
          <cell r="L677" t="str">
            <v>NA</v>
          </cell>
          <cell r="M677" t="str">
            <v>Friday</v>
          </cell>
          <cell r="N677" t="str">
            <v>Saturday</v>
          </cell>
          <cell r="O677" t="str">
            <v>Warehouse Associate 8W</v>
          </cell>
          <cell r="P677" t="str">
            <v>Outbound</v>
          </cell>
          <cell r="Q677" t="str">
            <v>Direct</v>
          </cell>
          <cell r="R677" t="str">
            <v>Dulsco</v>
          </cell>
          <cell r="S677" t="str">
            <v>lraghava</v>
          </cell>
          <cell r="T677" t="str">
            <v>Lakkireddy,Sai Raghavendra Reddy</v>
          </cell>
          <cell r="U677" t="str">
            <v>Non-Critical</v>
          </cell>
          <cell r="W677">
            <v>46034</v>
          </cell>
          <cell r="X677" t="str">
            <v>Picking</v>
          </cell>
          <cell r="Y677" t="str">
            <v>April</v>
          </cell>
          <cell r="Z677" t="str">
            <v>9 Hours</v>
          </cell>
          <cell r="AA677" t="str">
            <v>Male</v>
          </cell>
          <cell r="AC677">
            <v>99</v>
          </cell>
          <cell r="AD677">
            <v>46425</v>
          </cell>
          <cell r="AE677" t="str">
            <v>Dulsco Al Razeen Camp Abu Dubai</v>
          </cell>
          <cell r="AF677">
            <v>525422477</v>
          </cell>
          <cell r="AG677" t="str">
            <v>BUGGO.LAWRENCE0@GMIAL.COM</v>
          </cell>
          <cell r="AH677" t="str">
            <v>UGANDA</v>
          </cell>
          <cell r="AI677" t="str">
            <v>Non-Muslim</v>
          </cell>
        </row>
        <row r="678">
          <cell r="C678">
            <v>203342654</v>
          </cell>
          <cell r="D678" t="str">
            <v>qcatampa</v>
          </cell>
          <cell r="E678" t="str">
            <v>Carintine Tampa</v>
          </cell>
          <cell r="F678" t="str">
            <v>Temporary</v>
          </cell>
          <cell r="G678" t="str">
            <v>UAE</v>
          </cell>
          <cell r="H678" t="str">
            <v>AUH1</v>
          </cell>
          <cell r="I678" t="str">
            <v>FC</v>
          </cell>
          <cell r="J678">
            <v>1299</v>
          </cell>
          <cell r="K678" t="str">
            <v>Day Shift</v>
          </cell>
          <cell r="L678" t="str">
            <v>NA</v>
          </cell>
          <cell r="M678" t="str">
            <v>Saturday</v>
          </cell>
          <cell r="N678" t="str">
            <v>Sunday</v>
          </cell>
          <cell r="O678" t="str">
            <v>Warehouse Associate 24M</v>
          </cell>
          <cell r="P678" t="str">
            <v>Outbound</v>
          </cell>
          <cell r="Q678" t="str">
            <v>Direct</v>
          </cell>
          <cell r="R678" t="str">
            <v>Adecco</v>
          </cell>
          <cell r="S678" t="str">
            <v>amanmish</v>
          </cell>
          <cell r="T678" t="str">
            <v>Mishra,Aman</v>
          </cell>
          <cell r="U678" t="str">
            <v>Non-Critical</v>
          </cell>
          <cell r="W678">
            <v>45432</v>
          </cell>
          <cell r="X678" t="str">
            <v>Sort - Batch</v>
          </cell>
          <cell r="Y678" t="str">
            <v>July</v>
          </cell>
          <cell r="Z678" t="str">
            <v>9 Hours</v>
          </cell>
          <cell r="AA678" t="str">
            <v>Female</v>
          </cell>
          <cell r="AB678" t="str">
            <v>M</v>
          </cell>
          <cell r="AC678">
            <v>99</v>
          </cell>
          <cell r="AD678">
            <v>46162</v>
          </cell>
          <cell r="AE678" t="str">
            <v>LifeLineHospital(ElectraStr-MuroorRd)</v>
          </cell>
          <cell r="AF678">
            <v>503055792</v>
          </cell>
          <cell r="AG678" t="str">
            <v>boyhanzy55@gmail.com</v>
          </cell>
          <cell r="AH678" t="str">
            <v xml:space="preserve">Cameroon </v>
          </cell>
          <cell r="AI678" t="str">
            <v>Non-Muslim</v>
          </cell>
        </row>
        <row r="679">
          <cell r="C679">
            <v>205848042</v>
          </cell>
          <cell r="D679" t="str">
            <v>carkorir</v>
          </cell>
          <cell r="E679" t="str">
            <v>CAROLINE JELIMO KORIR</v>
          </cell>
          <cell r="F679" t="str">
            <v>Temporary</v>
          </cell>
          <cell r="G679" t="str">
            <v>UAE</v>
          </cell>
          <cell r="H679" t="str">
            <v>AUH1</v>
          </cell>
          <cell r="I679" t="str">
            <v>FC</v>
          </cell>
          <cell r="J679">
            <v>1299</v>
          </cell>
          <cell r="K679" t="str">
            <v>Day Shift</v>
          </cell>
          <cell r="L679" t="str">
            <v>NA</v>
          </cell>
          <cell r="M679" t="str">
            <v>Saturday</v>
          </cell>
          <cell r="N679" t="str">
            <v>Sunday</v>
          </cell>
          <cell r="O679" t="str">
            <v>Warehouse Associate 12M</v>
          </cell>
          <cell r="P679" t="str">
            <v>Outbound</v>
          </cell>
          <cell r="Q679" t="str">
            <v>Direct</v>
          </cell>
          <cell r="R679" t="str">
            <v>EFS</v>
          </cell>
          <cell r="S679" t="str">
            <v>amanmish</v>
          </cell>
          <cell r="T679" t="str">
            <v>Mishra,Aman</v>
          </cell>
          <cell r="W679">
            <v>45894</v>
          </cell>
          <cell r="X679" t="str">
            <v>Picking</v>
          </cell>
          <cell r="Y679" t="str">
            <v>October</v>
          </cell>
          <cell r="Z679" t="str">
            <v>9 Hours</v>
          </cell>
          <cell r="AA679" t="str">
            <v>Female</v>
          </cell>
          <cell r="AB679" t="str">
            <v>NA</v>
          </cell>
          <cell r="AC679">
            <v>99</v>
          </cell>
          <cell r="AD679">
            <v>45949</v>
          </cell>
          <cell r="AE679" t="str">
            <v>AUH Baniyas Female camp</v>
          </cell>
          <cell r="AF679">
            <v>503295642</v>
          </cell>
          <cell r="AG679" t="str">
            <v>carolinekorir886@gmail.com</v>
          </cell>
          <cell r="AH679" t="str">
            <v>Kenya</v>
          </cell>
          <cell r="AI679" t="str">
            <v>Non-Muslim</v>
          </cell>
        </row>
        <row r="680">
          <cell r="C680">
            <v>206239212</v>
          </cell>
          <cell r="D680" t="str">
            <v>cecchish</v>
          </cell>
          <cell r="E680" t="str">
            <v>CECILIA CHISHIMBA</v>
          </cell>
          <cell r="F680" t="str">
            <v>Temporary</v>
          </cell>
          <cell r="G680" t="str">
            <v>UAE</v>
          </cell>
          <cell r="H680" t="str">
            <v>AUH1</v>
          </cell>
          <cell r="I680" t="str">
            <v>FC</v>
          </cell>
          <cell r="J680">
            <v>1299</v>
          </cell>
          <cell r="K680" t="str">
            <v>Day Shift</v>
          </cell>
          <cell r="L680" t="str">
            <v>NA</v>
          </cell>
          <cell r="M680" t="str">
            <v>Saturday</v>
          </cell>
          <cell r="N680" t="str">
            <v>Sunday</v>
          </cell>
          <cell r="O680" t="str">
            <v>Warehouse Associate 12M</v>
          </cell>
          <cell r="P680" t="str">
            <v>Outbound</v>
          </cell>
          <cell r="Q680" t="str">
            <v>Direct</v>
          </cell>
          <cell r="R680" t="str">
            <v>Fastlink</v>
          </cell>
          <cell r="S680" t="str">
            <v>mnarshad</v>
          </cell>
          <cell r="T680" t="str">
            <v>Narshad,Muhammad</v>
          </cell>
          <cell r="U680" t="str">
            <v>Non-Critical</v>
          </cell>
          <cell r="W680">
            <v>45943</v>
          </cell>
          <cell r="X680" t="str">
            <v>Picking</v>
          </cell>
          <cell r="Y680" t="str">
            <v>December</v>
          </cell>
          <cell r="Z680" t="str">
            <v>9 hours</v>
          </cell>
          <cell r="AA680" t="str">
            <v>Female</v>
          </cell>
          <cell r="AB680" t="str">
            <v>NA</v>
          </cell>
          <cell r="AC680">
            <v>99</v>
          </cell>
          <cell r="AD680" t="str">
            <v>13/10/2026</v>
          </cell>
          <cell r="AE680" t="str">
            <v>LifeLineHospital(ElectraStr-MuroorRd)</v>
          </cell>
          <cell r="AF680">
            <v>583064675</v>
          </cell>
          <cell r="AG680" t="str">
            <v>chishimbacecili93@gmail.com</v>
          </cell>
          <cell r="AH680" t="str">
            <v>ZAMBIA</v>
          </cell>
          <cell r="AI680" t="str">
            <v>Non-Muslim</v>
          </cell>
        </row>
        <row r="681">
          <cell r="C681">
            <v>108196835</v>
          </cell>
          <cell r="D681" t="str">
            <v>tendoc</v>
          </cell>
          <cell r="E681" t="str">
            <v>Cedrick Nkemju Tendongmo</v>
          </cell>
          <cell r="F681" t="str">
            <v>Temporary</v>
          </cell>
          <cell r="G681" t="str">
            <v>UAE</v>
          </cell>
          <cell r="H681" t="str">
            <v>AUH1</v>
          </cell>
          <cell r="I681" t="str">
            <v>FC</v>
          </cell>
          <cell r="J681">
            <v>1299</v>
          </cell>
          <cell r="K681" t="str">
            <v>Night Shift</v>
          </cell>
          <cell r="L681" t="str">
            <v>NA</v>
          </cell>
          <cell r="M681" t="str">
            <v>Sunday</v>
          </cell>
          <cell r="N681" t="str">
            <v>Monday</v>
          </cell>
          <cell r="O681" t="str">
            <v>Warehouse Associate 24M</v>
          </cell>
          <cell r="P681" t="str">
            <v>Outbound</v>
          </cell>
          <cell r="Q681" t="str">
            <v>Direct</v>
          </cell>
          <cell r="R681" t="str">
            <v>Quesscorp</v>
          </cell>
          <cell r="S681" t="str">
            <v>bizthoma</v>
          </cell>
          <cell r="T681" t="str">
            <v>Thomas,Binil</v>
          </cell>
          <cell r="U681" t="str">
            <v>Non-Critical</v>
          </cell>
          <cell r="W681">
            <v>45589</v>
          </cell>
          <cell r="X681" t="str">
            <v>Pack - Batch</v>
          </cell>
          <cell r="Y681" t="str">
            <v>November</v>
          </cell>
          <cell r="Z681" t="str">
            <v>9 Hours</v>
          </cell>
          <cell r="AA681" t="str">
            <v>Male</v>
          </cell>
          <cell r="AB681" t="str">
            <v>NA</v>
          </cell>
          <cell r="AC681">
            <v>99</v>
          </cell>
          <cell r="AD681">
            <v>46319</v>
          </cell>
          <cell r="AE681" t="str">
            <v>RedTag (Al Najda St)</v>
          </cell>
          <cell r="AF681">
            <v>524396014</v>
          </cell>
          <cell r="AG681" t="str">
            <v>cedricbokangrudeboy@gmail.con</v>
          </cell>
          <cell r="AH681" t="str">
            <v>cameroon</v>
          </cell>
          <cell r="AI681" t="str">
            <v>Non-Muslim</v>
          </cell>
        </row>
        <row r="682">
          <cell r="C682">
            <v>206136720</v>
          </cell>
          <cell r="D682" t="str">
            <v>chancink</v>
          </cell>
          <cell r="E682" t="str">
            <v>CHANCELINE INKIE MBI</v>
          </cell>
          <cell r="F682" t="str">
            <v>Temporary</v>
          </cell>
          <cell r="G682" t="str">
            <v>UAE</v>
          </cell>
          <cell r="H682" t="str">
            <v>AUH1</v>
          </cell>
          <cell r="I682" t="str">
            <v>FC</v>
          </cell>
          <cell r="J682">
            <v>1299</v>
          </cell>
          <cell r="K682" t="str">
            <v>Night Shift</v>
          </cell>
          <cell r="L682" t="str">
            <v>NA</v>
          </cell>
          <cell r="M682" t="str">
            <v>Monday</v>
          </cell>
          <cell r="N682" t="str">
            <v>Tuesday</v>
          </cell>
          <cell r="O682" t="str">
            <v>Warehouse Associate 12M</v>
          </cell>
          <cell r="P682" t="str">
            <v>Outbound</v>
          </cell>
          <cell r="Q682" t="str">
            <v>Direct</v>
          </cell>
          <cell r="R682" t="str">
            <v>Fastlink</v>
          </cell>
          <cell r="S682" t="str">
            <v>scariav</v>
          </cell>
          <cell r="T682" t="str">
            <v>Scaria,Varghese</v>
          </cell>
          <cell r="W682">
            <v>45929</v>
          </cell>
          <cell r="X682" t="str">
            <v>Picking</v>
          </cell>
          <cell r="Y682" t="str">
            <v>September</v>
          </cell>
          <cell r="Z682" t="str">
            <v>9 Hours</v>
          </cell>
          <cell r="AA682" t="str">
            <v>Female</v>
          </cell>
          <cell r="AB682" t="str">
            <v>NA</v>
          </cell>
          <cell r="AC682">
            <v>99</v>
          </cell>
          <cell r="AH682" t="str">
            <v>CAMEROON</v>
          </cell>
          <cell r="AI682" t="str">
            <v>Non-Muslim</v>
          </cell>
        </row>
        <row r="683">
          <cell r="C683">
            <v>203342034</v>
          </cell>
          <cell r="D683" t="str">
            <v>chatthud</v>
          </cell>
          <cell r="E683" t="str">
            <v>Chathurika Sewwandi Thushari</v>
          </cell>
          <cell r="F683" t="str">
            <v>Temporary</v>
          </cell>
          <cell r="G683" t="str">
            <v>UAE</v>
          </cell>
          <cell r="H683" t="str">
            <v>AUH1</v>
          </cell>
          <cell r="I683" t="str">
            <v>FC</v>
          </cell>
          <cell r="J683">
            <v>1299</v>
          </cell>
          <cell r="K683" t="str">
            <v>Day Shift</v>
          </cell>
          <cell r="L683" t="str">
            <v>NA</v>
          </cell>
          <cell r="M683" t="str">
            <v>Saturday</v>
          </cell>
          <cell r="N683" t="str">
            <v>Sunday</v>
          </cell>
          <cell r="O683" t="str">
            <v>Warehouse Associate 24M</v>
          </cell>
          <cell r="P683" t="str">
            <v>Outbound</v>
          </cell>
          <cell r="Q683" t="str">
            <v>Direct</v>
          </cell>
          <cell r="R683" t="str">
            <v>Adecco</v>
          </cell>
          <cell r="S683" t="str">
            <v>ansammar</v>
          </cell>
          <cell r="T683" t="str">
            <v>Ansari,Ammar Abdullah</v>
          </cell>
          <cell r="U683" t="str">
            <v>Critical</v>
          </cell>
          <cell r="W683">
            <v>45432</v>
          </cell>
          <cell r="X683" t="str">
            <v>Picking</v>
          </cell>
          <cell r="Y683" t="str">
            <v>March</v>
          </cell>
          <cell r="Z683" t="str">
            <v>9 Hours</v>
          </cell>
          <cell r="AA683" t="str">
            <v>Female</v>
          </cell>
          <cell r="AB683" t="str">
            <v>M</v>
          </cell>
          <cell r="AC683">
            <v>99</v>
          </cell>
          <cell r="AD683">
            <v>46162</v>
          </cell>
          <cell r="AE683" t="str">
            <v>Mushrif mall (Airport road )</v>
          </cell>
          <cell r="AF683">
            <v>544510682</v>
          </cell>
          <cell r="AG683" t="str">
            <v>chathurikasewwandi95@gmail.com</v>
          </cell>
          <cell r="AH683" t="str">
            <v>India</v>
          </cell>
          <cell r="AI683" t="str">
            <v>Non-Muslim</v>
          </cell>
        </row>
        <row r="684">
          <cell r="C684">
            <v>206491325</v>
          </cell>
          <cell r="D684" t="str">
            <v>dachepkv</v>
          </cell>
          <cell r="E684" t="str">
            <v>CHEPKOECH,DAISY</v>
          </cell>
          <cell r="F684" t="str">
            <v>Temporary</v>
          </cell>
          <cell r="G684" t="str">
            <v>UAE</v>
          </cell>
          <cell r="H684" t="str">
            <v>AUH1</v>
          </cell>
          <cell r="I684" t="str">
            <v>FC</v>
          </cell>
          <cell r="J684">
            <v>1299</v>
          </cell>
          <cell r="K684" t="str">
            <v>Day Shift</v>
          </cell>
          <cell r="L684" t="str">
            <v>NA</v>
          </cell>
          <cell r="M684" t="str">
            <v>Monday</v>
          </cell>
          <cell r="N684" t="str">
            <v>Tuesday</v>
          </cell>
          <cell r="O684" t="str">
            <v>Warehouse Associate 8W</v>
          </cell>
          <cell r="P684" t="str">
            <v>Outbound</v>
          </cell>
          <cell r="Q684" t="str">
            <v>Direct</v>
          </cell>
          <cell r="R684" t="str">
            <v>EFS</v>
          </cell>
          <cell r="S684" t="str">
            <v>scariav</v>
          </cell>
          <cell r="T684" t="str">
            <v>Scaria,Varghese</v>
          </cell>
          <cell r="U684" t="str">
            <v>Non-Critical</v>
          </cell>
          <cell r="W684">
            <v>46048</v>
          </cell>
          <cell r="X684" t="str">
            <v>Picking</v>
          </cell>
          <cell r="Y684" t="str">
            <v>December</v>
          </cell>
          <cell r="Z684" t="str">
            <v>9 Hours</v>
          </cell>
          <cell r="AA684" t="str">
            <v>Female</v>
          </cell>
          <cell r="AC684">
            <v>99</v>
          </cell>
          <cell r="AD684">
            <v>46104</v>
          </cell>
          <cell r="AI684" t="e">
            <v>#N/A</v>
          </cell>
        </row>
        <row r="685">
          <cell r="C685">
            <v>205848048</v>
          </cell>
          <cell r="D685" t="str">
            <v>mureiche</v>
          </cell>
          <cell r="E685" t="str">
            <v>CHEPTOO ORBA MUREI</v>
          </cell>
          <cell r="F685" t="str">
            <v>Temporary</v>
          </cell>
          <cell r="G685" t="str">
            <v>UAE</v>
          </cell>
          <cell r="H685" t="str">
            <v>AUH1</v>
          </cell>
          <cell r="I685" t="str">
            <v>FC</v>
          </cell>
          <cell r="J685">
            <v>1299</v>
          </cell>
          <cell r="K685" t="str">
            <v>Day Shift</v>
          </cell>
          <cell r="L685" t="str">
            <v>NA</v>
          </cell>
          <cell r="M685" t="str">
            <v>Tuesday</v>
          </cell>
          <cell r="N685" t="str">
            <v>Wednesday</v>
          </cell>
          <cell r="O685" t="str">
            <v>Warehouse Associate 8W</v>
          </cell>
          <cell r="P685" t="str">
            <v>Outbound</v>
          </cell>
          <cell r="Q685" t="str">
            <v>Direct</v>
          </cell>
          <cell r="R685" t="str">
            <v>EFS</v>
          </cell>
          <cell r="S685" t="str">
            <v>mnarshad</v>
          </cell>
          <cell r="T685" t="str">
            <v>Narshad,Muhammad</v>
          </cell>
          <cell r="W685">
            <v>45894</v>
          </cell>
          <cell r="X685" t="str">
            <v>Picking</v>
          </cell>
          <cell r="Y685" t="str">
            <v>June</v>
          </cell>
          <cell r="Z685" t="str">
            <v>9 Hours</v>
          </cell>
          <cell r="AA685" t="str">
            <v>Female</v>
          </cell>
          <cell r="AB685" t="str">
            <v>NA</v>
          </cell>
          <cell r="AC685">
            <v>99</v>
          </cell>
          <cell r="AD685">
            <v>45949</v>
          </cell>
          <cell r="AE685" t="str">
            <v>AUH Baniyas Female camp</v>
          </cell>
          <cell r="AF685">
            <v>254740231134</v>
          </cell>
          <cell r="AG685" t="str">
            <v>orphajeptoo1988@gmail.com</v>
          </cell>
          <cell r="AH685" t="str">
            <v>Kenya</v>
          </cell>
          <cell r="AI685" t="str">
            <v>Non-Muslim</v>
          </cell>
        </row>
        <row r="686">
          <cell r="C686">
            <v>203512665</v>
          </cell>
          <cell r="D686" t="str">
            <v>atuahech</v>
          </cell>
          <cell r="E686" t="str">
            <v>Christiana Atuahene</v>
          </cell>
          <cell r="F686" t="str">
            <v>Temporary</v>
          </cell>
          <cell r="G686" t="str">
            <v>UAE</v>
          </cell>
          <cell r="H686" t="str">
            <v>AUH1</v>
          </cell>
          <cell r="I686" t="str">
            <v>FC</v>
          </cell>
          <cell r="J686">
            <v>1299</v>
          </cell>
          <cell r="K686" t="str">
            <v>Day Shift</v>
          </cell>
          <cell r="L686" t="str">
            <v>NA</v>
          </cell>
          <cell r="M686" t="str">
            <v>Thursday</v>
          </cell>
          <cell r="N686" t="str">
            <v>Friday</v>
          </cell>
          <cell r="O686" t="str">
            <v>Warehouse Associate 12M</v>
          </cell>
          <cell r="P686" t="str">
            <v>Outbound</v>
          </cell>
          <cell r="Q686" t="str">
            <v>Direct</v>
          </cell>
          <cell r="R686" t="str">
            <v>Fastlink</v>
          </cell>
          <cell r="S686" t="str">
            <v>amanmish</v>
          </cell>
          <cell r="T686" t="str">
            <v>Mishra,Aman</v>
          </cell>
          <cell r="U686" t="str">
            <v>Non-Critical</v>
          </cell>
          <cell r="W686">
            <v>45463</v>
          </cell>
          <cell r="X686" t="str">
            <v>Sort - Batch</v>
          </cell>
          <cell r="Y686" t="str">
            <v>April</v>
          </cell>
          <cell r="Z686" t="str">
            <v>9 Hours</v>
          </cell>
          <cell r="AA686" t="str">
            <v>Female</v>
          </cell>
          <cell r="AB686" t="str">
            <v>L</v>
          </cell>
          <cell r="AC686">
            <v>99</v>
          </cell>
          <cell r="AD686">
            <v>45828</v>
          </cell>
          <cell r="AE686" t="str">
            <v>ShinningTower(Khalidiyah)</v>
          </cell>
          <cell r="AF686">
            <v>563630264</v>
          </cell>
          <cell r="AG686" t="str">
            <v>atuahenechristiana135@gmail.com</v>
          </cell>
          <cell r="AH686" t="str">
            <v>Ghana</v>
          </cell>
          <cell r="AI686" t="str">
            <v>Non-Muslim</v>
          </cell>
        </row>
        <row r="687">
          <cell r="C687">
            <v>203965413</v>
          </cell>
          <cell r="D687" t="str">
            <v>chrafful</v>
          </cell>
          <cell r="E687" t="str">
            <v>Christopher Afful</v>
          </cell>
          <cell r="F687" t="str">
            <v>Temporary</v>
          </cell>
          <cell r="G687" t="str">
            <v>UAE</v>
          </cell>
          <cell r="H687" t="str">
            <v>AUH1</v>
          </cell>
          <cell r="I687" t="str">
            <v>FC</v>
          </cell>
          <cell r="J687">
            <v>1299</v>
          </cell>
          <cell r="K687" t="str">
            <v>Day Shift</v>
          </cell>
          <cell r="L687" t="str">
            <v>NA</v>
          </cell>
          <cell r="M687" t="str">
            <v>Friday</v>
          </cell>
          <cell r="N687" t="str">
            <v>Saturday</v>
          </cell>
          <cell r="O687" t="str">
            <v>Warehouse Associate 12M</v>
          </cell>
          <cell r="P687" t="str">
            <v>Outbound</v>
          </cell>
          <cell r="Q687" t="str">
            <v>Direct</v>
          </cell>
          <cell r="R687" t="str">
            <v>Fastlink</v>
          </cell>
          <cell r="S687" t="str">
            <v>helrashd</v>
          </cell>
          <cell r="T687" t="str">
            <v>elrashid,Hassan</v>
          </cell>
          <cell r="U687" t="str">
            <v>Critical</v>
          </cell>
          <cell r="W687">
            <v>45544</v>
          </cell>
          <cell r="X687" t="str">
            <v>Picking</v>
          </cell>
          <cell r="Y687" t="str">
            <v>April</v>
          </cell>
          <cell r="Z687" t="str">
            <v>9 Hours</v>
          </cell>
          <cell r="AA687" t="str">
            <v>Male</v>
          </cell>
          <cell r="AB687" t="str">
            <v>NA</v>
          </cell>
          <cell r="AC687">
            <v>99</v>
          </cell>
          <cell r="AD687">
            <v>45909</v>
          </cell>
          <cell r="AE687" t="str">
            <v>AbuDhabiMall(TouristClubArea)</v>
          </cell>
          <cell r="AF687">
            <v>564911825</v>
          </cell>
          <cell r="AG687" t="str">
            <v>affulchristopher11@gmail.com</v>
          </cell>
          <cell r="AH687" t="str">
            <v>Ghana</v>
          </cell>
          <cell r="AI687" t="str">
            <v>Non-Muslim</v>
          </cell>
        </row>
        <row r="688">
          <cell r="C688">
            <v>203881660</v>
          </cell>
          <cell r="D688" t="str">
            <v>clarfien</v>
          </cell>
          <cell r="E688" t="str">
            <v>Clarise Fienmbu</v>
          </cell>
          <cell r="F688" t="str">
            <v>Temporary</v>
          </cell>
          <cell r="G688" t="str">
            <v>UAE</v>
          </cell>
          <cell r="H688" t="str">
            <v>AUH1</v>
          </cell>
          <cell r="I688" t="str">
            <v>FC</v>
          </cell>
          <cell r="J688">
            <v>1299</v>
          </cell>
          <cell r="K688" t="str">
            <v>Night Shift</v>
          </cell>
          <cell r="L688" t="str">
            <v>NA</v>
          </cell>
          <cell r="M688" t="str">
            <v>Friday</v>
          </cell>
          <cell r="N688" t="str">
            <v>Saturday</v>
          </cell>
          <cell r="O688" t="str">
            <v>Warehouse Associate 12M</v>
          </cell>
          <cell r="P688" t="str">
            <v>Outbound</v>
          </cell>
          <cell r="Q688" t="str">
            <v>Direct</v>
          </cell>
          <cell r="R688" t="str">
            <v>Fastlink</v>
          </cell>
          <cell r="S688" t="str">
            <v>bizthoma</v>
          </cell>
          <cell r="T688" t="str">
            <v>Thomas,Binil</v>
          </cell>
          <cell r="U688" t="str">
            <v>Non-Critical</v>
          </cell>
          <cell r="W688">
            <v>45530</v>
          </cell>
          <cell r="X688" t="str">
            <v>Picking</v>
          </cell>
          <cell r="Y688" t="str">
            <v>May</v>
          </cell>
          <cell r="Z688" t="str">
            <v>9 Hours</v>
          </cell>
          <cell r="AA688" t="str">
            <v>Male</v>
          </cell>
          <cell r="AB688" t="str">
            <v>NA</v>
          </cell>
          <cell r="AC688">
            <v>99</v>
          </cell>
          <cell r="AD688">
            <v>45895</v>
          </cell>
          <cell r="AE688" t="str">
            <v>FilliCafé(AirPortRd)</v>
          </cell>
          <cell r="AF688">
            <v>565717490</v>
          </cell>
          <cell r="AG688" t="str">
            <v>clarisefienmbu@gmail.com</v>
          </cell>
          <cell r="AH688" t="str">
            <v>cameroon</v>
          </cell>
          <cell r="AI688" t="str">
            <v>Non-Muslim</v>
          </cell>
        </row>
        <row r="689">
          <cell r="C689">
            <v>203512671</v>
          </cell>
          <cell r="D689" t="str">
            <v>mbehclau</v>
          </cell>
          <cell r="E689" t="str">
            <v>Claudette Nkobo Mbeh</v>
          </cell>
          <cell r="F689" t="str">
            <v>Temporary</v>
          </cell>
          <cell r="G689" t="str">
            <v>UAE</v>
          </cell>
          <cell r="H689" t="str">
            <v>AUH1</v>
          </cell>
          <cell r="I689" t="str">
            <v>FC</v>
          </cell>
          <cell r="J689">
            <v>1299</v>
          </cell>
          <cell r="K689" t="str">
            <v>Day Shift</v>
          </cell>
          <cell r="L689" t="str">
            <v>NA</v>
          </cell>
          <cell r="M689" t="str">
            <v>Wednesday</v>
          </cell>
          <cell r="N689" t="str">
            <v>Thursday</v>
          </cell>
          <cell r="O689" t="str">
            <v>Warehouse Associate 12M</v>
          </cell>
          <cell r="P689" t="str">
            <v>Outbound</v>
          </cell>
          <cell r="Q689" t="str">
            <v>Direct</v>
          </cell>
          <cell r="R689" t="str">
            <v>Fastlink</v>
          </cell>
          <cell r="S689" t="str">
            <v>helrashd</v>
          </cell>
          <cell r="T689" t="str">
            <v>elrashid,Hassan</v>
          </cell>
          <cell r="U689" t="str">
            <v>Non-Critical</v>
          </cell>
          <cell r="W689">
            <v>45463</v>
          </cell>
          <cell r="X689" t="str">
            <v>Sort - Batch</v>
          </cell>
          <cell r="Y689" t="str">
            <v>February</v>
          </cell>
          <cell r="Z689" t="str">
            <v>9 Hours</v>
          </cell>
          <cell r="AA689" t="str">
            <v>Female</v>
          </cell>
          <cell r="AB689" t="str">
            <v>NA</v>
          </cell>
          <cell r="AC689">
            <v>99</v>
          </cell>
          <cell r="AD689">
            <v>45828</v>
          </cell>
          <cell r="AE689" t="str">
            <v>AlSalamaHospital(TouristClubArea)</v>
          </cell>
          <cell r="AF689">
            <v>553656829</v>
          </cell>
          <cell r="AG689" t="str">
            <v>claudettembeh5@gmail.com</v>
          </cell>
          <cell r="AH689" t="str">
            <v>Cameroon</v>
          </cell>
          <cell r="AI689" t="str">
            <v>Non-Muslim</v>
          </cell>
        </row>
        <row r="690">
          <cell r="C690">
            <v>203881698</v>
          </cell>
          <cell r="D690" t="str">
            <v>gbenclem</v>
          </cell>
          <cell r="E690" t="str">
            <v>Clement Kwetey Gbenatey</v>
          </cell>
          <cell r="F690" t="str">
            <v>Temporary</v>
          </cell>
          <cell r="G690" t="str">
            <v>UAE</v>
          </cell>
          <cell r="H690" t="str">
            <v>AUH1</v>
          </cell>
          <cell r="I690" t="str">
            <v>FC</v>
          </cell>
          <cell r="J690">
            <v>1299</v>
          </cell>
          <cell r="K690" t="str">
            <v>Night Shift</v>
          </cell>
          <cell r="L690" t="str">
            <v>NA</v>
          </cell>
          <cell r="M690" t="str">
            <v>Saturday</v>
          </cell>
          <cell r="N690" t="str">
            <v>Sunday</v>
          </cell>
          <cell r="O690" t="str">
            <v>Warehouse Associate 12M</v>
          </cell>
          <cell r="P690" t="str">
            <v>Outbound</v>
          </cell>
          <cell r="Q690" t="str">
            <v>Direct</v>
          </cell>
          <cell r="R690" t="str">
            <v>Fastlink</v>
          </cell>
          <cell r="S690" t="str">
            <v>bizthoma</v>
          </cell>
          <cell r="T690" t="str">
            <v>Thomas,Binil</v>
          </cell>
          <cell r="U690" t="str">
            <v>Non-Critical</v>
          </cell>
          <cell r="W690">
            <v>45530</v>
          </cell>
          <cell r="X690" t="str">
            <v>Pack - Single</v>
          </cell>
          <cell r="Y690" t="str">
            <v>August</v>
          </cell>
          <cell r="Z690" t="str">
            <v>9 Hours</v>
          </cell>
          <cell r="AA690" t="str">
            <v>Male</v>
          </cell>
          <cell r="AB690" t="str">
            <v>NA</v>
          </cell>
          <cell r="AC690">
            <v>99</v>
          </cell>
          <cell r="AD690">
            <v>45895</v>
          </cell>
          <cell r="AE690" t="str">
            <v>ShinningTower(Khalidiyah)</v>
          </cell>
          <cell r="AF690">
            <v>566479676</v>
          </cell>
          <cell r="AG690" t="str">
            <v>Ckgbenatey@gmail.com</v>
          </cell>
          <cell r="AH690" t="str">
            <v>Ghana</v>
          </cell>
          <cell r="AI690" t="str">
            <v>Non-Muslim</v>
          </cell>
        </row>
        <row r="691">
          <cell r="C691">
            <v>204145465</v>
          </cell>
          <cell r="D691" t="str">
            <v>dwomclif</v>
          </cell>
          <cell r="E691" t="str">
            <v>Clifford Dwomoh</v>
          </cell>
          <cell r="F691" t="str">
            <v>Temporary</v>
          </cell>
          <cell r="G691" t="str">
            <v>UAE</v>
          </cell>
          <cell r="H691" t="str">
            <v>AUH1</v>
          </cell>
          <cell r="I691" t="str">
            <v>FC</v>
          </cell>
          <cell r="J691">
            <v>1299</v>
          </cell>
          <cell r="K691" t="str">
            <v>Night Shift</v>
          </cell>
          <cell r="L691" t="str">
            <v>NA</v>
          </cell>
          <cell r="M691" t="str">
            <v>Thursday</v>
          </cell>
          <cell r="N691" t="str">
            <v>Friday</v>
          </cell>
          <cell r="O691" t="str">
            <v>Warehouse Associate 24M</v>
          </cell>
          <cell r="P691" t="str">
            <v>Outbound</v>
          </cell>
          <cell r="Q691" t="str">
            <v>Direct</v>
          </cell>
          <cell r="R691" t="str">
            <v>Quesscorp</v>
          </cell>
          <cell r="S691" t="str">
            <v>mnarshad</v>
          </cell>
          <cell r="T691" t="str">
            <v>Narshad,Muhammad</v>
          </cell>
          <cell r="U691" t="str">
            <v>Non-Critical</v>
          </cell>
          <cell r="W691">
            <v>45568</v>
          </cell>
          <cell r="X691" t="str">
            <v>Sort - Batch</v>
          </cell>
          <cell r="Y691" t="str">
            <v>March</v>
          </cell>
          <cell r="Z691" t="str">
            <v>9 Hours</v>
          </cell>
          <cell r="AA691" t="str">
            <v>Male</v>
          </cell>
          <cell r="AB691" t="str">
            <v>XL</v>
          </cell>
          <cell r="AC691">
            <v>99</v>
          </cell>
          <cell r="AD691">
            <v>46298</v>
          </cell>
          <cell r="AE691" t="str">
            <v>AbuDhabiMall(TouristClubArea)</v>
          </cell>
          <cell r="AF691">
            <v>564398036</v>
          </cell>
          <cell r="AG691" t="str">
            <v>clifforddwomoh67@gmail.com</v>
          </cell>
          <cell r="AH691" t="str">
            <v>Ghana</v>
          </cell>
          <cell r="AI691" t="str">
            <v>Non-Muslim</v>
          </cell>
        </row>
        <row r="692">
          <cell r="C692">
            <v>206145766</v>
          </cell>
          <cell r="D692" t="str">
            <v>fuhnclov</v>
          </cell>
          <cell r="E692" t="str">
            <v>CLOVIS FUH NEBA</v>
          </cell>
          <cell r="F692" t="str">
            <v>Temporary</v>
          </cell>
          <cell r="G692" t="str">
            <v>UAE</v>
          </cell>
          <cell r="H692" t="str">
            <v>AUH1</v>
          </cell>
          <cell r="I692" t="str">
            <v>FC</v>
          </cell>
          <cell r="J692">
            <v>1299</v>
          </cell>
          <cell r="K692" t="str">
            <v>Night Shift</v>
          </cell>
          <cell r="L692" t="str">
            <v>NA</v>
          </cell>
          <cell r="M692" t="str">
            <v>Friday</v>
          </cell>
          <cell r="N692" t="str">
            <v>Saturday</v>
          </cell>
          <cell r="O692" t="str">
            <v>Warehouse Associate 8W</v>
          </cell>
          <cell r="P692" t="str">
            <v>Outbound</v>
          </cell>
          <cell r="Q692" t="str">
            <v>Direct</v>
          </cell>
          <cell r="R692" t="str">
            <v>Fastlink</v>
          </cell>
          <cell r="S692" t="str">
            <v>scariav</v>
          </cell>
          <cell r="T692" t="str">
            <v>Scaria,Varghese</v>
          </cell>
          <cell r="W692">
            <v>45929</v>
          </cell>
          <cell r="X692" t="str">
            <v>Picking</v>
          </cell>
          <cell r="Y692" t="str">
            <v>August</v>
          </cell>
          <cell r="Z692" t="str">
            <v>9 Hours</v>
          </cell>
          <cell r="AA692" t="str">
            <v>Male</v>
          </cell>
          <cell r="AB692" t="str">
            <v>NA</v>
          </cell>
          <cell r="AC692">
            <v>99</v>
          </cell>
          <cell r="AH692" t="str">
            <v>Cameroon</v>
          </cell>
          <cell r="AI692" t="str">
            <v>Non-Muslim</v>
          </cell>
        </row>
        <row r="693">
          <cell r="C693">
            <v>205227534</v>
          </cell>
          <cell r="D693" t="str">
            <v>rzcolema</v>
          </cell>
          <cell r="E693" t="str">
            <v>COLEMAN,ROBERT</v>
          </cell>
          <cell r="F693" t="str">
            <v>Temporary</v>
          </cell>
          <cell r="G693" t="str">
            <v>UAE</v>
          </cell>
          <cell r="H693" t="str">
            <v>AUH1</v>
          </cell>
          <cell r="I693" t="str">
            <v>FC</v>
          </cell>
          <cell r="J693">
            <v>1299</v>
          </cell>
          <cell r="K693" t="str">
            <v>Night Shift</v>
          </cell>
          <cell r="L693" t="str">
            <v>NA</v>
          </cell>
          <cell r="M693" t="str">
            <v>Thursday</v>
          </cell>
          <cell r="N693" t="str">
            <v>Friday</v>
          </cell>
          <cell r="O693" t="str">
            <v>Warehouse Associate 6W</v>
          </cell>
          <cell r="P693" t="str">
            <v>Outbound</v>
          </cell>
          <cell r="Q693" t="str">
            <v>Direct</v>
          </cell>
          <cell r="R693" t="str">
            <v>Dulsco</v>
          </cell>
          <cell r="S693" t="str">
            <v>mnarshad</v>
          </cell>
          <cell r="T693" t="str">
            <v>Muhammad Narshad</v>
          </cell>
          <cell r="U693" t="str">
            <v>Non-Critical</v>
          </cell>
          <cell r="W693">
            <v>45789</v>
          </cell>
          <cell r="X693" t="str">
            <v>Picking</v>
          </cell>
          <cell r="Y693" t="str">
            <v>July</v>
          </cell>
          <cell r="Z693" t="str">
            <v>9 Hours</v>
          </cell>
          <cell r="AA693" t="str">
            <v>Male</v>
          </cell>
          <cell r="AB693" t="str">
            <v>XL</v>
          </cell>
          <cell r="AC693">
            <v>99</v>
          </cell>
          <cell r="AD693">
            <v>45831</v>
          </cell>
          <cell r="AE693" t="str">
            <v>Dulsco ICAD-1 Bus Stop</v>
          </cell>
          <cell r="AF693">
            <v>504632964</v>
          </cell>
          <cell r="AG693" t="str">
            <v>colemanrobert913@gamil.com</v>
          </cell>
          <cell r="AH693" t="str">
            <v>Ghana</v>
          </cell>
          <cell r="AI693">
            <v>0</v>
          </cell>
        </row>
        <row r="694">
          <cell r="C694">
            <v>205257390</v>
          </cell>
          <cell r="D694" t="str">
            <v>kimutcol</v>
          </cell>
          <cell r="E694" t="str">
            <v>Collins Kimutai</v>
          </cell>
          <cell r="F694" t="str">
            <v>Temporary</v>
          </cell>
          <cell r="G694" t="str">
            <v>UAE</v>
          </cell>
          <cell r="H694" t="str">
            <v>AUH1</v>
          </cell>
          <cell r="I694" t="str">
            <v>FC</v>
          </cell>
          <cell r="J694">
            <v>1299</v>
          </cell>
          <cell r="K694" t="str">
            <v>Night Shift</v>
          </cell>
          <cell r="L694" t="str">
            <v>NA</v>
          </cell>
          <cell r="M694" t="str">
            <v>Saturday</v>
          </cell>
          <cell r="N694" t="str">
            <v>Sunday</v>
          </cell>
          <cell r="O694" t="str">
            <v>Warehouse Associate 8W</v>
          </cell>
          <cell r="P694" t="str">
            <v>Outbound</v>
          </cell>
          <cell r="Q694" t="str">
            <v>Direct</v>
          </cell>
          <cell r="R694" t="str">
            <v>EFS</v>
          </cell>
          <cell r="S694" t="str">
            <v>lraghava</v>
          </cell>
          <cell r="T694" t="str">
            <v>Lakkireddy,Sai Raghavendra Reddy</v>
          </cell>
          <cell r="U694" t="str">
            <v>Non-Critical</v>
          </cell>
          <cell r="W694">
            <v>46048</v>
          </cell>
          <cell r="X694" t="str">
            <v>Picking</v>
          </cell>
          <cell r="Y694" t="str">
            <v>June</v>
          </cell>
          <cell r="Z694" t="str">
            <v>9 Hours</v>
          </cell>
          <cell r="AA694" t="str">
            <v>Male</v>
          </cell>
          <cell r="AC694">
            <v>99</v>
          </cell>
          <cell r="AD694">
            <v>46104</v>
          </cell>
          <cell r="AI694" t="e">
            <v>#N/A</v>
          </cell>
        </row>
        <row r="695">
          <cell r="C695">
            <v>206491331</v>
          </cell>
          <cell r="D695" t="str">
            <v>bocollns</v>
          </cell>
          <cell r="E695" t="str">
            <v>COLLNS KIPCHIRCHIR BORGUTT</v>
          </cell>
          <cell r="F695" t="str">
            <v>Temporary</v>
          </cell>
          <cell r="G695" t="str">
            <v>UAE</v>
          </cell>
          <cell r="H695" t="str">
            <v>AUH1</v>
          </cell>
          <cell r="I695" t="str">
            <v>FC</v>
          </cell>
          <cell r="J695">
            <v>1299</v>
          </cell>
          <cell r="K695" t="str">
            <v>Night Shift</v>
          </cell>
          <cell r="L695" t="str">
            <v>NA</v>
          </cell>
          <cell r="M695" t="str">
            <v>Sunday</v>
          </cell>
          <cell r="N695" t="str">
            <v>Monday</v>
          </cell>
          <cell r="O695" t="str">
            <v>Warehouse Associate 8W</v>
          </cell>
          <cell r="P695" t="str">
            <v>Outbound</v>
          </cell>
          <cell r="Q695" t="str">
            <v>Direct</v>
          </cell>
          <cell r="R695" t="str">
            <v>EFS</v>
          </cell>
          <cell r="S695" t="str">
            <v>amanmish</v>
          </cell>
          <cell r="T695" t="str">
            <v>Mishra,Aman</v>
          </cell>
          <cell r="U695" t="str">
            <v>Non-Critical</v>
          </cell>
          <cell r="W695">
            <v>46048</v>
          </cell>
          <cell r="X695" t="str">
            <v>Picking</v>
          </cell>
          <cell r="Y695" t="str">
            <v>February</v>
          </cell>
          <cell r="Z695" t="str">
            <v>9 Hours</v>
          </cell>
          <cell r="AA695" t="str">
            <v>Male</v>
          </cell>
          <cell r="AC695">
            <v>99</v>
          </cell>
          <cell r="AD695">
            <v>46104</v>
          </cell>
          <cell r="AI695" t="e">
            <v>#N/A</v>
          </cell>
        </row>
        <row r="696">
          <cell r="C696">
            <v>203993306</v>
          </cell>
          <cell r="D696" t="str">
            <v>ucoasant</v>
          </cell>
          <cell r="E696" t="str">
            <v>Comfort Asante</v>
          </cell>
          <cell r="F696" t="str">
            <v>Temporary</v>
          </cell>
          <cell r="G696" t="str">
            <v>UAE</v>
          </cell>
          <cell r="H696" t="str">
            <v>AUH1</v>
          </cell>
          <cell r="I696" t="str">
            <v>FC</v>
          </cell>
          <cell r="J696">
            <v>1299</v>
          </cell>
          <cell r="K696" t="str">
            <v>Day Shift</v>
          </cell>
          <cell r="L696" t="str">
            <v>NA</v>
          </cell>
          <cell r="M696" t="str">
            <v>Saturday</v>
          </cell>
          <cell r="N696" t="str">
            <v>Sunday</v>
          </cell>
          <cell r="O696" t="str">
            <v>Warehouse Associate 12M</v>
          </cell>
          <cell r="P696" t="str">
            <v>Outbound</v>
          </cell>
          <cell r="Q696" t="str">
            <v>Direct</v>
          </cell>
          <cell r="R696" t="str">
            <v>Fastlink</v>
          </cell>
          <cell r="S696" t="str">
            <v>mnarshad</v>
          </cell>
          <cell r="T696" t="str">
            <v>Narshad,Muhammad</v>
          </cell>
          <cell r="U696" t="str">
            <v>Non-Critical</v>
          </cell>
          <cell r="W696">
            <v>45547</v>
          </cell>
          <cell r="X696" t="str">
            <v>Picking</v>
          </cell>
          <cell r="Y696" t="str">
            <v>September</v>
          </cell>
          <cell r="Z696" t="str">
            <v>9 Hours</v>
          </cell>
          <cell r="AA696" t="str">
            <v>Female</v>
          </cell>
          <cell r="AB696" t="str">
            <v>M</v>
          </cell>
          <cell r="AC696">
            <v>99</v>
          </cell>
          <cell r="AD696">
            <v>46277</v>
          </cell>
          <cell r="AE696" t="str">
            <v>Pending</v>
          </cell>
          <cell r="AF696">
            <v>545281605</v>
          </cell>
          <cell r="AG696" t="str">
            <v>comlef23@gmail.com</v>
          </cell>
          <cell r="AH696" t="str">
            <v>Ghana</v>
          </cell>
          <cell r="AI696" t="str">
            <v>Non-Muslim</v>
          </cell>
        </row>
        <row r="697">
          <cell r="C697">
            <v>204013689</v>
          </cell>
          <cell r="D697" t="str">
            <v>curtgonl</v>
          </cell>
          <cell r="E697" t="str">
            <v>Curtis Gonluee Scell</v>
          </cell>
          <cell r="F697" t="str">
            <v>Temporary</v>
          </cell>
          <cell r="G697" t="str">
            <v>UAE</v>
          </cell>
          <cell r="H697" t="str">
            <v>AUH1</v>
          </cell>
          <cell r="I697" t="str">
            <v>FC</v>
          </cell>
          <cell r="J697">
            <v>1299</v>
          </cell>
          <cell r="K697" t="str">
            <v>Night Shift</v>
          </cell>
          <cell r="L697" t="str">
            <v>NA</v>
          </cell>
          <cell r="M697" t="str">
            <v>Friday</v>
          </cell>
          <cell r="N697" t="str">
            <v>Saturday</v>
          </cell>
          <cell r="O697" t="str">
            <v>Warehouse Associate 12M</v>
          </cell>
          <cell r="P697" t="str">
            <v>Outbound</v>
          </cell>
          <cell r="Q697" t="str">
            <v>Direct</v>
          </cell>
          <cell r="R697" t="str">
            <v>Fastlink</v>
          </cell>
          <cell r="S697" t="str">
            <v>bizthoma</v>
          </cell>
          <cell r="T697" t="str">
            <v>Thomas,Binil</v>
          </cell>
          <cell r="U697" t="str">
            <v>Non-Critical</v>
          </cell>
          <cell r="W697">
            <v>45551</v>
          </cell>
          <cell r="X697" t="str">
            <v>Picking</v>
          </cell>
          <cell r="Y697" t="str">
            <v>June</v>
          </cell>
          <cell r="Z697" t="str">
            <v>9 Hours</v>
          </cell>
          <cell r="AA697" t="str">
            <v>Male</v>
          </cell>
          <cell r="AB697" t="str">
            <v>M</v>
          </cell>
          <cell r="AC697">
            <v>99</v>
          </cell>
          <cell r="AD697">
            <v>45916</v>
          </cell>
          <cell r="AE697" t="str">
            <v>AbuDhabiCentralBusStation(oppositeGrandMillenniumHotel&amp;InfrontofBankofAfrica)</v>
          </cell>
          <cell r="AF697">
            <v>508824364</v>
          </cell>
          <cell r="AG697" t="str">
            <v>curtisgscell990@gmail.com</v>
          </cell>
          <cell r="AH697" t="str">
            <v>Liberia</v>
          </cell>
          <cell r="AI697" t="str">
            <v>Non-Muslim</v>
          </cell>
        </row>
        <row r="698">
          <cell r="C698">
            <v>205854274</v>
          </cell>
          <cell r="D698" t="str">
            <v>kyeicynt</v>
          </cell>
          <cell r="E698" t="str">
            <v>CYNTHIA KYEI BAFFOUR</v>
          </cell>
          <cell r="F698" t="str">
            <v>Temporary</v>
          </cell>
          <cell r="G698" t="str">
            <v>UAE</v>
          </cell>
          <cell r="H698" t="str">
            <v>AUH1</v>
          </cell>
          <cell r="I698" t="str">
            <v>FC</v>
          </cell>
          <cell r="J698">
            <v>1299</v>
          </cell>
          <cell r="K698" t="str">
            <v>Night Shift</v>
          </cell>
          <cell r="L698" t="str">
            <v>NA</v>
          </cell>
          <cell r="M698" t="str">
            <v>Monday</v>
          </cell>
          <cell r="N698" t="str">
            <v>Tuesday</v>
          </cell>
          <cell r="O698" t="str">
            <v>Warehouse Associate 8W</v>
          </cell>
          <cell r="P698" t="str">
            <v>Outbound</v>
          </cell>
          <cell r="Q698" t="str">
            <v>Direct</v>
          </cell>
          <cell r="R698" t="str">
            <v>EFS</v>
          </cell>
          <cell r="S698" t="str">
            <v>scariav</v>
          </cell>
          <cell r="T698" t="str">
            <v>Scaria,Varghese</v>
          </cell>
          <cell r="W698">
            <v>46226</v>
          </cell>
          <cell r="X698" t="str">
            <v>Picking</v>
          </cell>
          <cell r="Y698" t="str">
            <v>February</v>
          </cell>
          <cell r="Z698" t="str">
            <v>7 Hours</v>
          </cell>
          <cell r="AA698" t="str">
            <v>Female</v>
          </cell>
          <cell r="AC698">
            <v>99</v>
          </cell>
          <cell r="AE698" t="str">
            <v>Al razeen</v>
          </cell>
          <cell r="AF698">
            <v>588644925</v>
          </cell>
          <cell r="AG698" t="str">
            <v>Cynthiakyeib@gmail.com</v>
          </cell>
          <cell r="AH698" t="str">
            <v>Ghana</v>
          </cell>
        </row>
        <row r="699">
          <cell r="C699">
            <v>206868005</v>
          </cell>
          <cell r="D699" t="str">
            <v>vdelacyr</v>
          </cell>
          <cell r="E699" t="str">
            <v>CYRIL DELA AMAVIE</v>
          </cell>
          <cell r="F699" t="str">
            <v>Temporary</v>
          </cell>
          <cell r="G699" t="str">
            <v>UAE</v>
          </cell>
          <cell r="H699" t="str">
            <v>AUH1</v>
          </cell>
          <cell r="I699" t="str">
            <v>FC</v>
          </cell>
          <cell r="J699">
            <v>1299</v>
          </cell>
          <cell r="K699" t="str">
            <v>Night Shift</v>
          </cell>
          <cell r="L699" t="str">
            <v>NA</v>
          </cell>
          <cell r="M699" t="str">
            <v>Thursday</v>
          </cell>
          <cell r="N699" t="str">
            <v>Friday</v>
          </cell>
          <cell r="O699" t="str">
            <v>Warehouse Associate 8W</v>
          </cell>
          <cell r="P699" t="str">
            <v>Outbound</v>
          </cell>
          <cell r="Q699" t="str">
            <v>Direct</v>
          </cell>
          <cell r="R699" t="str">
            <v>Fastlink</v>
          </cell>
          <cell r="S699" t="str">
            <v>scariav</v>
          </cell>
          <cell r="T699" t="str">
            <v>Scaria,Varghese</v>
          </cell>
          <cell r="W699">
            <v>46239</v>
          </cell>
          <cell r="X699" t="str">
            <v>Pack - Single</v>
          </cell>
          <cell r="Z699" t="str">
            <v>7 Hours</v>
          </cell>
          <cell r="AA699" t="str">
            <v>Male</v>
          </cell>
          <cell r="AC699">
            <v>99</v>
          </cell>
        </row>
        <row r="700">
          <cell r="C700">
            <v>204010041</v>
          </cell>
          <cell r="D700" t="str">
            <v>damiakat</v>
          </cell>
          <cell r="E700" t="str">
            <v>DAMIANO KATO</v>
          </cell>
          <cell r="F700" t="str">
            <v>Temporary</v>
          </cell>
          <cell r="G700" t="str">
            <v>UAE</v>
          </cell>
          <cell r="H700" t="str">
            <v>AUH1</v>
          </cell>
          <cell r="I700" t="str">
            <v>FC</v>
          </cell>
          <cell r="J700">
            <v>1299</v>
          </cell>
          <cell r="K700" t="str">
            <v>Night Shift</v>
          </cell>
          <cell r="L700" t="str">
            <v>NA</v>
          </cell>
          <cell r="M700" t="str">
            <v>Wednesday</v>
          </cell>
          <cell r="N700" t="str">
            <v>Thursday</v>
          </cell>
          <cell r="O700" t="str">
            <v>Warehouse Associate 24M</v>
          </cell>
          <cell r="P700" t="str">
            <v>Outbound</v>
          </cell>
          <cell r="Q700" t="str">
            <v>Direct</v>
          </cell>
          <cell r="R700" t="str">
            <v>Dulsco</v>
          </cell>
          <cell r="S700" t="str">
            <v>scariav</v>
          </cell>
          <cell r="T700" t="str">
            <v>Scaria,Varghese</v>
          </cell>
          <cell r="U700" t="str">
            <v>Non-Critical</v>
          </cell>
          <cell r="W700">
            <v>45551</v>
          </cell>
          <cell r="X700" t="str">
            <v>Sort - Batch</v>
          </cell>
          <cell r="Y700" t="str">
            <v>August</v>
          </cell>
          <cell r="Z700" t="str">
            <v>9 Hours</v>
          </cell>
          <cell r="AA700" t="str">
            <v>Male</v>
          </cell>
          <cell r="AB700" t="str">
            <v>NA</v>
          </cell>
          <cell r="AC700">
            <v>99</v>
          </cell>
          <cell r="AD700">
            <v>45607</v>
          </cell>
          <cell r="AE700" t="str">
            <v>Dulsco ICAD-1 Bus Stop</v>
          </cell>
          <cell r="AF700">
            <v>585241294</v>
          </cell>
          <cell r="AG700" t="str">
            <v>katodamiano3241@gmail.com</v>
          </cell>
          <cell r="AH700" t="str">
            <v>Uganda</v>
          </cell>
          <cell r="AI700" t="str">
            <v>Non-Muslim</v>
          </cell>
        </row>
        <row r="701">
          <cell r="C701">
            <v>205839583</v>
          </cell>
          <cell r="D701" t="str">
            <v>tibainhd</v>
          </cell>
          <cell r="E701" t="str">
            <v>DAN TIBAINGANA</v>
          </cell>
          <cell r="F701" t="str">
            <v>Temporary</v>
          </cell>
          <cell r="G701" t="str">
            <v>UAE</v>
          </cell>
          <cell r="H701" t="str">
            <v>AUH1</v>
          </cell>
          <cell r="I701" t="str">
            <v>FC</v>
          </cell>
          <cell r="J701">
            <v>1299</v>
          </cell>
          <cell r="K701" t="str">
            <v>Night Shift</v>
          </cell>
          <cell r="L701" t="str">
            <v>NA</v>
          </cell>
          <cell r="M701" t="str">
            <v>Wednesday</v>
          </cell>
          <cell r="N701" t="str">
            <v>Thursday</v>
          </cell>
          <cell r="O701" t="str">
            <v>Warehouse Associate 8W</v>
          </cell>
          <cell r="P701" t="str">
            <v>Outbound</v>
          </cell>
          <cell r="Q701" t="str">
            <v>Direct</v>
          </cell>
          <cell r="R701" t="str">
            <v>Dulsco</v>
          </cell>
          <cell r="S701" t="str">
            <v>bizthoma</v>
          </cell>
          <cell r="T701" t="str">
            <v>Thomas,Binil</v>
          </cell>
          <cell r="W701">
            <v>45894</v>
          </cell>
          <cell r="X701" t="str">
            <v>Pack - Batch</v>
          </cell>
          <cell r="Y701" t="str">
            <v>May</v>
          </cell>
          <cell r="Z701" t="str">
            <v>9 Hours</v>
          </cell>
          <cell r="AA701" t="str">
            <v>Male</v>
          </cell>
          <cell r="AB701" t="str">
            <v>M</v>
          </cell>
          <cell r="AC701">
            <v>99</v>
          </cell>
          <cell r="AD701">
            <v>45949</v>
          </cell>
          <cell r="AE701" t="str">
            <v>Dulsco Camp</v>
          </cell>
          <cell r="AF701">
            <v>567891181</v>
          </cell>
          <cell r="AG701" t="str">
            <v>tibainganadan@gmail.com</v>
          </cell>
          <cell r="AH701" t="str">
            <v>Uganda</v>
          </cell>
          <cell r="AI701" t="str">
            <v>Non-Muslim</v>
          </cell>
        </row>
        <row r="702">
          <cell r="C702">
            <v>204967147</v>
          </cell>
          <cell r="D702" t="str">
            <v>danaaoda</v>
          </cell>
          <cell r="E702" t="str">
            <v>DANAA,DAVID</v>
          </cell>
          <cell r="F702" t="str">
            <v>Temporary</v>
          </cell>
          <cell r="G702" t="str">
            <v>UAE</v>
          </cell>
          <cell r="H702" t="str">
            <v>AUH1</v>
          </cell>
          <cell r="I702" t="str">
            <v>FC</v>
          </cell>
          <cell r="J702">
            <v>1299</v>
          </cell>
          <cell r="K702" t="str">
            <v>Day Shift</v>
          </cell>
          <cell r="L702" t="str">
            <v>NA</v>
          </cell>
          <cell r="M702" t="str">
            <v>Tuesday</v>
          </cell>
          <cell r="N702" t="str">
            <v>Wednesday</v>
          </cell>
          <cell r="O702" t="str">
            <v>Warehouse Associate 24M</v>
          </cell>
          <cell r="P702" t="str">
            <v>Outbound</v>
          </cell>
          <cell r="Q702" t="str">
            <v>Direct</v>
          </cell>
          <cell r="R702" t="str">
            <v>Dulsco</v>
          </cell>
          <cell r="S702" t="str">
            <v>amanmish</v>
          </cell>
          <cell r="T702" t="str">
            <v xml:space="preserve">Mishra,Aman </v>
          </cell>
          <cell r="U702" t="str">
            <v>Non-Critical</v>
          </cell>
          <cell r="W702">
            <v>45789</v>
          </cell>
          <cell r="X702" t="str">
            <v>Picking</v>
          </cell>
          <cell r="Y702" t="str">
            <v>September</v>
          </cell>
          <cell r="Z702" t="str">
            <v>9 Hours</v>
          </cell>
          <cell r="AA702" t="str">
            <v>Male</v>
          </cell>
          <cell r="AB702" t="str">
            <v>L</v>
          </cell>
          <cell r="AC702">
            <v>99</v>
          </cell>
          <cell r="AD702">
            <v>45831</v>
          </cell>
          <cell r="AE702" t="str">
            <v>Dulsco ICAD-1 Bus Stop</v>
          </cell>
          <cell r="AF702">
            <v>502838422</v>
          </cell>
          <cell r="AG702" t="str">
            <v>daviddanaa12@gmail.com</v>
          </cell>
          <cell r="AH702" t="str">
            <v>Ghana</v>
          </cell>
          <cell r="AI702">
            <v>0</v>
          </cell>
        </row>
        <row r="703">
          <cell r="C703">
            <v>204138497</v>
          </cell>
          <cell r="D703" t="str">
            <v>daatinga</v>
          </cell>
          <cell r="E703" t="str">
            <v>DANIEL DOK ATINGA</v>
          </cell>
          <cell r="F703" t="str">
            <v>Temporary</v>
          </cell>
          <cell r="G703" t="str">
            <v>UAE</v>
          </cell>
          <cell r="H703" t="str">
            <v>AUH1</v>
          </cell>
          <cell r="I703" t="str">
            <v>FC</v>
          </cell>
          <cell r="J703">
            <v>1299</v>
          </cell>
          <cell r="K703" t="str">
            <v>Night Shift</v>
          </cell>
          <cell r="L703" t="str">
            <v>NA</v>
          </cell>
          <cell r="M703" t="str">
            <v>Saturday</v>
          </cell>
          <cell r="N703" t="str">
            <v>Sunday</v>
          </cell>
          <cell r="O703" t="str">
            <v>Warehouse Associate 12M</v>
          </cell>
          <cell r="P703" t="str">
            <v>Outbound</v>
          </cell>
          <cell r="Q703" t="str">
            <v>Direct</v>
          </cell>
          <cell r="R703" t="str">
            <v>Fastlink</v>
          </cell>
          <cell r="S703" t="str">
            <v>bizthoma</v>
          </cell>
          <cell r="T703" t="str">
            <v>Thomas,Binil</v>
          </cell>
          <cell r="U703" t="str">
            <v>Non-Critical</v>
          </cell>
          <cell r="W703">
            <v>45565</v>
          </cell>
          <cell r="X703" t="str">
            <v>Picking</v>
          </cell>
          <cell r="Y703" t="str">
            <v>January</v>
          </cell>
          <cell r="Z703" t="str">
            <v>9 Hours</v>
          </cell>
          <cell r="AA703" t="str">
            <v>Male</v>
          </cell>
          <cell r="AB703" t="str">
            <v>XL</v>
          </cell>
          <cell r="AC703">
            <v>99</v>
          </cell>
          <cell r="AD703">
            <v>46295</v>
          </cell>
          <cell r="AE703" t="str">
            <v>AbuDhabiCentralBusStation(oppositeGrandMillenniumHotel&amp;InfrontofBankofAfrica)</v>
          </cell>
          <cell r="AF703">
            <v>506986467</v>
          </cell>
          <cell r="AG703" t="str">
            <v>dokatinga@gmail.com</v>
          </cell>
          <cell r="AH703" t="str">
            <v>Ghana</v>
          </cell>
          <cell r="AI703" t="str">
            <v>Non-Muslim</v>
          </cell>
        </row>
        <row r="704">
          <cell r="C704">
            <v>206846688</v>
          </cell>
          <cell r="D704" t="str">
            <v>davawaya</v>
          </cell>
          <cell r="E704" t="str">
            <v>Davis Wayabira</v>
          </cell>
          <cell r="F704" t="str">
            <v>Temporary</v>
          </cell>
          <cell r="G704" t="str">
            <v>UAE</v>
          </cell>
          <cell r="H704" t="str">
            <v>AUH1</v>
          </cell>
          <cell r="I704" t="str">
            <v>FC</v>
          </cell>
          <cell r="J704">
            <v>1299</v>
          </cell>
          <cell r="K704" t="str">
            <v>Night Shift</v>
          </cell>
          <cell r="L704" t="str">
            <v>NA</v>
          </cell>
          <cell r="M704" t="str">
            <v>Sunday</v>
          </cell>
          <cell r="N704" t="str">
            <v>Monday</v>
          </cell>
          <cell r="O704" t="str">
            <v>Warehouse Associate 8W</v>
          </cell>
          <cell r="P704" t="str">
            <v>Outbound</v>
          </cell>
          <cell r="Q704" t="str">
            <v>Direct</v>
          </cell>
          <cell r="R704" t="str">
            <v>Dulsco</v>
          </cell>
          <cell r="S704" t="str">
            <v>lraghava</v>
          </cell>
          <cell r="T704" t="str">
            <v>Lakkireddy,Sai Raghavendra Reddy</v>
          </cell>
          <cell r="U704" t="str">
            <v>Non- Critical</v>
          </cell>
          <cell r="W704">
            <v>46013</v>
          </cell>
          <cell r="X704" t="str">
            <v>Picking</v>
          </cell>
          <cell r="Y704" t="str">
            <v>August</v>
          </cell>
          <cell r="Z704" t="str">
            <v>9 Hours</v>
          </cell>
          <cell r="AA704" t="str">
            <v>Male</v>
          </cell>
          <cell r="AC704">
            <v>99</v>
          </cell>
          <cell r="AD704">
            <v>45648</v>
          </cell>
          <cell r="AE704" t="str">
            <v>Dulsco Al Razeen Camp Abu Dubai</v>
          </cell>
          <cell r="AF704" t="str">
            <v xml:space="preserve">5670686181    </v>
          </cell>
          <cell r="AG704" t="str">
            <v>d3198825@gmail.com</v>
          </cell>
          <cell r="AH704" t="str">
            <v>Uganda</v>
          </cell>
          <cell r="AI704" t="str">
            <v>Non-Muslim</v>
          </cell>
        </row>
        <row r="705">
          <cell r="C705">
            <v>203965177</v>
          </cell>
          <cell r="D705" t="str">
            <v>ujstanle</v>
          </cell>
          <cell r="E705" t="str">
            <v>DEGLE JOSHUA Staniley</v>
          </cell>
          <cell r="F705" t="str">
            <v>Temporary</v>
          </cell>
          <cell r="G705" t="str">
            <v>UAE</v>
          </cell>
          <cell r="H705" t="str">
            <v>AUH1</v>
          </cell>
          <cell r="I705" t="str">
            <v>FC</v>
          </cell>
          <cell r="J705">
            <v>1299</v>
          </cell>
          <cell r="K705" t="str">
            <v>Day Shift</v>
          </cell>
          <cell r="L705" t="str">
            <v>NA</v>
          </cell>
          <cell r="M705" t="str">
            <v>Wednesday</v>
          </cell>
          <cell r="N705" t="str">
            <v>Thursday</v>
          </cell>
          <cell r="O705" t="str">
            <v>Warehouse Associate 12M</v>
          </cell>
          <cell r="P705" t="str">
            <v>Outbound</v>
          </cell>
          <cell r="Q705" t="str">
            <v>Direct</v>
          </cell>
          <cell r="R705" t="str">
            <v>Fastlink</v>
          </cell>
          <cell r="S705" t="str">
            <v>helrashd</v>
          </cell>
          <cell r="T705" t="str">
            <v>elrashid,Hassan</v>
          </cell>
          <cell r="U705" t="str">
            <v>Non-Critical</v>
          </cell>
          <cell r="W705">
            <v>45544</v>
          </cell>
          <cell r="X705" t="str">
            <v>Picking</v>
          </cell>
          <cell r="Y705" t="str">
            <v>November</v>
          </cell>
          <cell r="Z705" t="str">
            <v>9 Hours</v>
          </cell>
          <cell r="AA705" t="str">
            <v>Male</v>
          </cell>
          <cell r="AB705" t="str">
            <v>XL</v>
          </cell>
          <cell r="AC705">
            <v>99</v>
          </cell>
          <cell r="AD705">
            <v>46274</v>
          </cell>
          <cell r="AE705" t="str">
            <v>AbuDhabiCentralBusStation(oppositeGrandMillenniumHotel&amp;InfrontofBankofAfrica)</v>
          </cell>
          <cell r="AF705">
            <v>556850551</v>
          </cell>
          <cell r="AG705" t="str">
            <v>deglejoshuastanley01@gmail.com</v>
          </cell>
          <cell r="AH705" t="str">
            <v>Ghana</v>
          </cell>
          <cell r="AI705" t="str">
            <v>Non-Muslim</v>
          </cell>
        </row>
        <row r="706">
          <cell r="C706">
            <v>102434089</v>
          </cell>
          <cell r="D706" t="str">
            <v>odelap</v>
          </cell>
          <cell r="E706" t="str">
            <v>Dela Pane,Orbes</v>
          </cell>
          <cell r="F706" t="str">
            <v>Regular</v>
          </cell>
          <cell r="G706" t="str">
            <v>UAE</v>
          </cell>
          <cell r="H706" t="str">
            <v>AUH1</v>
          </cell>
          <cell r="I706" t="str">
            <v>FC</v>
          </cell>
          <cell r="J706">
            <v>1299</v>
          </cell>
          <cell r="K706" t="str">
            <v>Day Shift</v>
          </cell>
          <cell r="L706" t="str">
            <v>NA</v>
          </cell>
          <cell r="M706" t="str">
            <v>Friday</v>
          </cell>
          <cell r="N706" t="str">
            <v>Saturday</v>
          </cell>
          <cell r="O706" t="str">
            <v>FC Associate III</v>
          </cell>
          <cell r="P706" t="str">
            <v>Outbound</v>
          </cell>
          <cell r="Q706" t="str">
            <v>Direct</v>
          </cell>
          <cell r="R706" t="str">
            <v>Blue Badge</v>
          </cell>
          <cell r="S706" t="str">
            <v>scariav</v>
          </cell>
          <cell r="T706" t="str">
            <v>Scaria,Varghese</v>
          </cell>
          <cell r="U706" t="str">
            <v>Critical</v>
          </cell>
          <cell r="W706">
            <v>42897</v>
          </cell>
          <cell r="X706" t="str">
            <v>Pack - Single</v>
          </cell>
          <cell r="Y706" t="str">
            <v>April</v>
          </cell>
          <cell r="Z706" t="str">
            <v>9 Hours</v>
          </cell>
          <cell r="AA706" t="str">
            <v>Male</v>
          </cell>
          <cell r="AB706" t="str">
            <v>L</v>
          </cell>
          <cell r="AC706">
            <v>3</v>
          </cell>
          <cell r="AE706" t="str">
            <v>AbuDhabiCentralBusStation(oppositeGrandMillenniumHotel&amp;InfrontofBankofAfrica)</v>
          </cell>
          <cell r="AF706">
            <v>0</v>
          </cell>
          <cell r="AG706" t="e">
            <v>#N/A</v>
          </cell>
          <cell r="AH706" t="str">
            <v>Philippines</v>
          </cell>
          <cell r="AI706" t="str">
            <v>Non-Muslim</v>
          </cell>
        </row>
        <row r="707">
          <cell r="C707">
            <v>206199998</v>
          </cell>
          <cell r="D707" t="str">
            <v>djoegich</v>
          </cell>
          <cell r="E707" t="str">
            <v>DENNIS JOE GICHUHI</v>
          </cell>
          <cell r="F707" t="str">
            <v>Temporary</v>
          </cell>
          <cell r="G707" t="str">
            <v>UAE</v>
          </cell>
          <cell r="H707" t="str">
            <v>AUH1</v>
          </cell>
          <cell r="I707" t="str">
            <v>FC</v>
          </cell>
          <cell r="J707">
            <v>1299</v>
          </cell>
          <cell r="K707" t="str">
            <v>Day Shift</v>
          </cell>
          <cell r="L707" t="str">
            <v>NA</v>
          </cell>
          <cell r="M707" t="str">
            <v>Sunday</v>
          </cell>
          <cell r="N707" t="str">
            <v>Monday</v>
          </cell>
          <cell r="O707" t="str">
            <v>Warehouse Associate 8W</v>
          </cell>
          <cell r="P707" t="str">
            <v>Outbound</v>
          </cell>
          <cell r="Q707" t="str">
            <v>Direct</v>
          </cell>
          <cell r="R707" t="str">
            <v>Fastlink</v>
          </cell>
          <cell r="S707" t="str">
            <v>mnarshad</v>
          </cell>
          <cell r="T707" t="str">
            <v>Narshad,Muhammad</v>
          </cell>
          <cell r="U707" t="str">
            <v>Non-Critical</v>
          </cell>
          <cell r="W707">
            <v>45936</v>
          </cell>
          <cell r="X707" t="str">
            <v>Picking</v>
          </cell>
          <cell r="Y707" t="str">
            <v>March</v>
          </cell>
          <cell r="Z707" t="str">
            <v>9 hours</v>
          </cell>
          <cell r="AA707" t="str">
            <v>Male</v>
          </cell>
          <cell r="AB707" t="str">
            <v>M</v>
          </cell>
          <cell r="AC707">
            <v>99</v>
          </cell>
          <cell r="AD707">
            <v>45996</v>
          </cell>
          <cell r="AE707" t="str">
            <v>LifeLineHospital(ElectraStr-MuroorRd)</v>
          </cell>
          <cell r="AF707">
            <v>508687317</v>
          </cell>
          <cell r="AG707" t="str">
            <v>Dennisjoe699@gmail.com</v>
          </cell>
          <cell r="AH707" t="str">
            <v>Kenya</v>
          </cell>
          <cell r="AI707" t="str">
            <v>Non-Muslim</v>
          </cell>
        </row>
        <row r="708">
          <cell r="C708">
            <v>205861618</v>
          </cell>
          <cell r="D708" t="str">
            <v>denmbium</v>
          </cell>
          <cell r="E708" t="str">
            <v>Dennis Mbiu</v>
          </cell>
          <cell r="F708" t="str">
            <v>Temporary</v>
          </cell>
          <cell r="G708" t="str">
            <v>UAE</v>
          </cell>
          <cell r="H708" t="str">
            <v>AUH1</v>
          </cell>
          <cell r="I708" t="str">
            <v>FC</v>
          </cell>
          <cell r="J708">
            <v>1299</v>
          </cell>
          <cell r="K708" t="str">
            <v>Night Shift</v>
          </cell>
          <cell r="L708" t="str">
            <v>NA</v>
          </cell>
          <cell r="M708" t="str">
            <v>Thursday</v>
          </cell>
          <cell r="N708" t="str">
            <v>Friday</v>
          </cell>
          <cell r="O708" t="str">
            <v>Warehouse Associate 8W</v>
          </cell>
          <cell r="P708" t="str">
            <v>Outbound</v>
          </cell>
          <cell r="Q708" t="str">
            <v>Direct</v>
          </cell>
          <cell r="R708" t="str">
            <v>EFS</v>
          </cell>
          <cell r="S708" t="str">
            <v>bizthoma</v>
          </cell>
          <cell r="T708" t="str">
            <v>Thomas,Binil</v>
          </cell>
          <cell r="U708" t="str">
            <v>Non-Critical</v>
          </cell>
          <cell r="W708">
            <v>46048</v>
          </cell>
          <cell r="X708" t="str">
            <v>Picking</v>
          </cell>
          <cell r="Y708" t="str">
            <v>May</v>
          </cell>
          <cell r="Z708" t="str">
            <v>9 Hours</v>
          </cell>
          <cell r="AA708" t="str">
            <v>Male</v>
          </cell>
          <cell r="AC708">
            <v>99</v>
          </cell>
          <cell r="AD708">
            <v>46104</v>
          </cell>
          <cell r="AI708" t="e">
            <v>#N/A</v>
          </cell>
        </row>
        <row r="709">
          <cell r="C709">
            <v>206247771</v>
          </cell>
          <cell r="D709" t="str">
            <v>depporah</v>
          </cell>
          <cell r="E709" t="str">
            <v>Depporah Nyamusi</v>
          </cell>
          <cell r="F709" t="str">
            <v>Temporary</v>
          </cell>
          <cell r="G709" t="str">
            <v>UAE</v>
          </cell>
          <cell r="H709" t="str">
            <v>AUH1</v>
          </cell>
          <cell r="I709" t="str">
            <v>FC</v>
          </cell>
          <cell r="J709">
            <v>1299</v>
          </cell>
          <cell r="K709" t="str">
            <v>Night Shift</v>
          </cell>
          <cell r="L709" t="str">
            <v>NA</v>
          </cell>
          <cell r="M709" t="str">
            <v>Friday</v>
          </cell>
          <cell r="N709" t="str">
            <v>Saturday</v>
          </cell>
          <cell r="O709" t="str">
            <v>Warehouse Associate 8W</v>
          </cell>
          <cell r="P709" t="str">
            <v>Outbound</v>
          </cell>
          <cell r="Q709" t="str">
            <v>Direct</v>
          </cell>
          <cell r="R709" t="str">
            <v>EFS</v>
          </cell>
          <cell r="S709" t="str">
            <v>bizthoma</v>
          </cell>
          <cell r="T709" t="str">
            <v>Thomas,Binil</v>
          </cell>
          <cell r="W709">
            <v>46226</v>
          </cell>
          <cell r="X709" t="str">
            <v>Picking</v>
          </cell>
          <cell r="Y709" t="str">
            <v>October</v>
          </cell>
          <cell r="Z709" t="str">
            <v>7 Hours</v>
          </cell>
          <cell r="AA709" t="str">
            <v>Female</v>
          </cell>
          <cell r="AC709">
            <v>99</v>
          </cell>
          <cell r="AE709" t="str">
            <v>Al razeen</v>
          </cell>
          <cell r="AF709" t="str">
            <v>254 713 932421</v>
          </cell>
          <cell r="AG709" t="str">
            <v>depporahsamwel@gmail.com</v>
          </cell>
          <cell r="AH709" t="str">
            <v>Kenya</v>
          </cell>
        </row>
        <row r="710">
          <cell r="C710">
            <v>204319798</v>
          </cell>
          <cell r="D710" t="str">
            <v>derwardz</v>
          </cell>
          <cell r="E710" t="str">
            <v>Derrick Brew Ward</v>
          </cell>
          <cell r="F710" t="str">
            <v>Temporary</v>
          </cell>
          <cell r="G710" t="str">
            <v>UAE</v>
          </cell>
          <cell r="H710" t="str">
            <v>AUH1</v>
          </cell>
          <cell r="I710" t="str">
            <v>FC</v>
          </cell>
          <cell r="J710">
            <v>1299</v>
          </cell>
          <cell r="K710" t="str">
            <v>Night Shift</v>
          </cell>
          <cell r="L710" t="str">
            <v>NA</v>
          </cell>
          <cell r="M710" t="str">
            <v>Friday</v>
          </cell>
          <cell r="N710" t="str">
            <v>Saturday</v>
          </cell>
          <cell r="O710" t="str">
            <v>Warehouse Associate 24M</v>
          </cell>
          <cell r="P710" t="str">
            <v>Outbound</v>
          </cell>
          <cell r="Q710" t="str">
            <v>Direct</v>
          </cell>
          <cell r="R710" t="str">
            <v>Quesscorp</v>
          </cell>
          <cell r="S710" t="str">
            <v>ansammar</v>
          </cell>
          <cell r="T710" t="str">
            <v>Ansari,Ammar Abdullah</v>
          </cell>
          <cell r="U710" t="str">
            <v>Non-Critical</v>
          </cell>
          <cell r="W710">
            <v>45589</v>
          </cell>
          <cell r="X710" t="str">
            <v>Pack - Single</v>
          </cell>
          <cell r="Y710" t="str">
            <v>December</v>
          </cell>
          <cell r="Z710" t="str">
            <v>9 Hours</v>
          </cell>
          <cell r="AA710" t="str">
            <v>Male</v>
          </cell>
          <cell r="AB710" t="str">
            <v>M</v>
          </cell>
          <cell r="AC710">
            <v>99</v>
          </cell>
          <cell r="AD710">
            <v>46319</v>
          </cell>
          <cell r="AE710" t="str">
            <v>AlSalamaHospital(TouristClubArea)</v>
          </cell>
          <cell r="AF710">
            <v>566904776</v>
          </cell>
          <cell r="AG710">
            <v>0</v>
          </cell>
          <cell r="AH710" t="str">
            <v>Sierra Leone</v>
          </cell>
          <cell r="AI710" t="str">
            <v>Non-Muslim</v>
          </cell>
        </row>
        <row r="711">
          <cell r="C711">
            <v>206915474</v>
          </cell>
          <cell r="D711" t="str">
            <v>derrkabu</v>
          </cell>
          <cell r="E711" t="str">
            <v>Derrick Kabuye</v>
          </cell>
          <cell r="F711" t="str">
            <v>Temporary</v>
          </cell>
          <cell r="G711" t="str">
            <v>UAE</v>
          </cell>
          <cell r="H711" t="str">
            <v>AUH1</v>
          </cell>
          <cell r="I711" t="str">
            <v>FC</v>
          </cell>
          <cell r="J711">
            <v>1299</v>
          </cell>
          <cell r="K711" t="str">
            <v>Day Shift</v>
          </cell>
          <cell r="L711" t="str">
            <v>NA</v>
          </cell>
          <cell r="M711" t="str">
            <v>Thursday</v>
          </cell>
          <cell r="N711" t="str">
            <v>Friday</v>
          </cell>
          <cell r="O711" t="str">
            <v>Warehouse Associate 8W</v>
          </cell>
          <cell r="P711" t="str">
            <v>Outbound</v>
          </cell>
          <cell r="Q711" t="str">
            <v>Direct</v>
          </cell>
          <cell r="R711" t="str">
            <v>Dulsco</v>
          </cell>
          <cell r="S711" t="str">
            <v>scariav</v>
          </cell>
          <cell r="T711" t="str">
            <v>Scaria,Varghese</v>
          </cell>
          <cell r="U711" t="str">
            <v>Non-Critical</v>
          </cell>
          <cell r="W711">
            <v>46034</v>
          </cell>
          <cell r="X711" t="str">
            <v>Picking</v>
          </cell>
          <cell r="Y711" t="str">
            <v>February</v>
          </cell>
          <cell r="Z711" t="str">
            <v>9 Hours</v>
          </cell>
          <cell r="AA711" t="str">
            <v>Male</v>
          </cell>
          <cell r="AC711">
            <v>99</v>
          </cell>
          <cell r="AD711">
            <v>46414</v>
          </cell>
          <cell r="AE711" t="str">
            <v>Dulsco Al Razeen Camp Abu Dubai</v>
          </cell>
          <cell r="AF711">
            <v>525422506</v>
          </cell>
          <cell r="AG711" t="str">
            <v>DERRICK.KABUYE@GMIAL.COM</v>
          </cell>
          <cell r="AH711" t="str">
            <v>UGANDA</v>
          </cell>
          <cell r="AI711" t="str">
            <v>Non-Muslim</v>
          </cell>
        </row>
        <row r="712">
          <cell r="C712">
            <v>203850766</v>
          </cell>
          <cell r="D712" t="str">
            <v>dekiwanu</v>
          </cell>
          <cell r="E712" t="str">
            <v>DERRICK KIWANUKA</v>
          </cell>
          <cell r="F712" t="str">
            <v>Temporary</v>
          </cell>
          <cell r="G712" t="str">
            <v>UAE</v>
          </cell>
          <cell r="H712" t="str">
            <v>AUH1</v>
          </cell>
          <cell r="I712" t="str">
            <v>FC</v>
          </cell>
          <cell r="J712">
            <v>1299</v>
          </cell>
          <cell r="K712" t="str">
            <v>Night Shift</v>
          </cell>
          <cell r="L712" t="str">
            <v>NA</v>
          </cell>
          <cell r="M712" t="str">
            <v>Tuesday</v>
          </cell>
          <cell r="N712" t="str">
            <v>Wednesday</v>
          </cell>
          <cell r="O712" t="str">
            <v>Warehouse Associate 24M</v>
          </cell>
          <cell r="P712" t="str">
            <v>Outbound</v>
          </cell>
          <cell r="Q712" t="str">
            <v>Direct</v>
          </cell>
          <cell r="R712" t="str">
            <v>Dulsco</v>
          </cell>
          <cell r="S712" t="str">
            <v>bizthoma</v>
          </cell>
          <cell r="T712" t="str">
            <v>Thomas,Binil</v>
          </cell>
          <cell r="U712" t="str">
            <v>Non-Critical</v>
          </cell>
          <cell r="W712">
            <v>45524</v>
          </cell>
          <cell r="X712" t="str">
            <v>Picking</v>
          </cell>
          <cell r="Y712" t="str">
            <v>September</v>
          </cell>
          <cell r="Z712" t="str">
            <v>9 Hours</v>
          </cell>
          <cell r="AA712" t="str">
            <v>Male</v>
          </cell>
          <cell r="AB712" t="str">
            <v>NA</v>
          </cell>
          <cell r="AC712">
            <v>99</v>
          </cell>
          <cell r="AD712">
            <v>45580</v>
          </cell>
          <cell r="AE712" t="str">
            <v>Dulsco ICAD-1 Bus Stop</v>
          </cell>
          <cell r="AF712">
            <v>552489538</v>
          </cell>
          <cell r="AG712" t="str">
            <v>kiwanukaderrick2@gmail.com</v>
          </cell>
          <cell r="AH712" t="str">
            <v>Uganda</v>
          </cell>
          <cell r="AI712" t="str">
            <v>Non-Muslim</v>
          </cell>
        </row>
        <row r="713">
          <cell r="C713">
            <v>203908841</v>
          </cell>
          <cell r="D713" t="str">
            <v>derriatt</v>
          </cell>
          <cell r="E713" t="str">
            <v>Derrickson Attipoe</v>
          </cell>
          <cell r="F713" t="str">
            <v>Temporary</v>
          </cell>
          <cell r="G713" t="str">
            <v>UAE</v>
          </cell>
          <cell r="H713" t="str">
            <v>AUH1</v>
          </cell>
          <cell r="I713" t="str">
            <v>FC</v>
          </cell>
          <cell r="J713">
            <v>1299</v>
          </cell>
          <cell r="K713" t="str">
            <v>Day Shift</v>
          </cell>
          <cell r="L713" t="str">
            <v>NA</v>
          </cell>
          <cell r="M713" t="str">
            <v>Sunday</v>
          </cell>
          <cell r="N713" t="str">
            <v>Monday</v>
          </cell>
          <cell r="O713" t="str">
            <v>Warehouse Associate 12M</v>
          </cell>
          <cell r="P713" t="str">
            <v>Outbound</v>
          </cell>
          <cell r="Q713" t="str">
            <v>Direct</v>
          </cell>
          <cell r="R713" t="str">
            <v>Fastlink</v>
          </cell>
          <cell r="S713" t="str">
            <v>amanmish</v>
          </cell>
          <cell r="T713" t="str">
            <v>Mishra,Aman</v>
          </cell>
          <cell r="U713" t="str">
            <v>Non-Critical</v>
          </cell>
          <cell r="W713">
            <v>45537</v>
          </cell>
          <cell r="X713" t="str">
            <v>Picking</v>
          </cell>
          <cell r="Y713" t="str">
            <v>August</v>
          </cell>
          <cell r="Z713" t="str">
            <v>9 Hours</v>
          </cell>
          <cell r="AA713" t="str">
            <v>Male</v>
          </cell>
          <cell r="AB713" t="str">
            <v>L</v>
          </cell>
          <cell r="AC713">
            <v>99</v>
          </cell>
          <cell r="AD713">
            <v>45902</v>
          </cell>
          <cell r="AE713" t="str">
            <v>ShinningTower(Khalidiyah)</v>
          </cell>
          <cell r="AF713">
            <v>558568413</v>
          </cell>
          <cell r="AG713" t="str">
            <v>derricksonsaviour@gmail.com</v>
          </cell>
          <cell r="AH713" t="str">
            <v>Ghana</v>
          </cell>
          <cell r="AI713" t="str">
            <v>Non-Muslim</v>
          </cell>
        </row>
        <row r="714">
          <cell r="C714">
            <v>206930333</v>
          </cell>
          <cell r="D714" t="str">
            <v>wadianan</v>
          </cell>
          <cell r="E714" t="str">
            <v>DIANA NDULU WAMBUA</v>
          </cell>
          <cell r="F714" t="str">
            <v>Temporary</v>
          </cell>
          <cell r="G714" t="str">
            <v>UAE</v>
          </cell>
          <cell r="H714" t="str">
            <v>AUH1</v>
          </cell>
          <cell r="I714" t="str">
            <v>FC</v>
          </cell>
          <cell r="J714">
            <v>1299</v>
          </cell>
          <cell r="K714" t="str">
            <v>Day Shift</v>
          </cell>
          <cell r="L714" t="str">
            <v>NA</v>
          </cell>
          <cell r="M714" t="str">
            <v>Saturday</v>
          </cell>
          <cell r="N714" t="str">
            <v>Sunday</v>
          </cell>
          <cell r="O714" t="str">
            <v>Warehouse Associate 8W</v>
          </cell>
          <cell r="P714" t="str">
            <v>Outbound</v>
          </cell>
          <cell r="Q714" t="str">
            <v>Direct</v>
          </cell>
          <cell r="R714" t="str">
            <v>EFS</v>
          </cell>
          <cell r="S714" t="str">
            <v>bizthoma</v>
          </cell>
          <cell r="T714" t="str">
            <v>Thomas,Binil</v>
          </cell>
          <cell r="U714" t="str">
            <v>Non-Critical</v>
          </cell>
          <cell r="W714">
            <v>46037</v>
          </cell>
          <cell r="X714" t="str">
            <v>Picking</v>
          </cell>
          <cell r="Y714" t="str">
            <v>August</v>
          </cell>
          <cell r="Z714" t="str">
            <v>9 Hours</v>
          </cell>
          <cell r="AA714" t="str">
            <v>Female</v>
          </cell>
          <cell r="AC714">
            <v>99</v>
          </cell>
          <cell r="AE714" t="str">
            <v>al razeen</v>
          </cell>
          <cell r="AF714" t="str">
            <v>971 582047883</v>
          </cell>
          <cell r="AG714" t="str">
            <v>wambuadiana510@gmail.com</v>
          </cell>
          <cell r="AH714" t="str">
            <v>Kenyan</v>
          </cell>
          <cell r="AI714" t="str">
            <v>Non-Muslim</v>
          </cell>
        </row>
        <row r="715">
          <cell r="C715">
            <v>203813032</v>
          </cell>
          <cell r="D715" t="str">
            <v>dilwinja</v>
          </cell>
          <cell r="E715" t="str">
            <v>DILWIN JOSE</v>
          </cell>
          <cell r="F715" t="str">
            <v>Temporary</v>
          </cell>
          <cell r="G715" t="str">
            <v>UAE</v>
          </cell>
          <cell r="H715" t="str">
            <v>AUH1</v>
          </cell>
          <cell r="I715" t="str">
            <v>FC</v>
          </cell>
          <cell r="J715">
            <v>1299</v>
          </cell>
          <cell r="K715" t="str">
            <v>Day Shift</v>
          </cell>
          <cell r="L715" t="str">
            <v>NA</v>
          </cell>
          <cell r="M715" t="str">
            <v>Thursday</v>
          </cell>
          <cell r="N715" t="str">
            <v>Friday</v>
          </cell>
          <cell r="O715" t="str">
            <v>Warehouse Associate 24M</v>
          </cell>
          <cell r="P715" t="str">
            <v>Outbound</v>
          </cell>
          <cell r="Q715" t="str">
            <v>Direct</v>
          </cell>
          <cell r="R715" t="str">
            <v>Adecco</v>
          </cell>
          <cell r="S715" t="str">
            <v>ansammar</v>
          </cell>
          <cell r="T715" t="str">
            <v>Ansari,Ammar Abdullah</v>
          </cell>
          <cell r="U715" t="str">
            <v>Non-Critical</v>
          </cell>
          <cell r="W715">
            <v>45517</v>
          </cell>
          <cell r="X715" t="str">
            <v>Picking</v>
          </cell>
          <cell r="Y715" t="str">
            <v>January</v>
          </cell>
          <cell r="Z715" t="str">
            <v>9 Hours</v>
          </cell>
          <cell r="AA715" t="str">
            <v xml:space="preserve">Male </v>
          </cell>
          <cell r="AB715" t="str">
            <v>L</v>
          </cell>
          <cell r="AC715">
            <v>99</v>
          </cell>
          <cell r="AD715">
            <v>46247</v>
          </cell>
          <cell r="AE715" t="str">
            <v>LifeLineHospital(ElectraStr-MuroorRd)</v>
          </cell>
          <cell r="AF715">
            <v>509626975</v>
          </cell>
          <cell r="AG715" t="str">
            <v>dilwinjose130@gmail.com</v>
          </cell>
          <cell r="AH715" t="str">
            <v>India</v>
          </cell>
          <cell r="AI715" t="str">
            <v>Non-Muslim</v>
          </cell>
        </row>
        <row r="716">
          <cell r="C716">
            <v>204009619</v>
          </cell>
          <cell r="D716" t="str">
            <v>gautaldi</v>
          </cell>
          <cell r="E716" t="str">
            <v>DIPESH GAUTAM</v>
          </cell>
          <cell r="F716" t="str">
            <v>Temporary</v>
          </cell>
          <cell r="G716" t="str">
            <v>UAE</v>
          </cell>
          <cell r="H716" t="str">
            <v>AUH1</v>
          </cell>
          <cell r="I716" t="str">
            <v>FC</v>
          </cell>
          <cell r="J716">
            <v>1299</v>
          </cell>
          <cell r="K716" t="str">
            <v>Night Shift</v>
          </cell>
          <cell r="L716" t="str">
            <v>NA</v>
          </cell>
          <cell r="M716" t="str">
            <v>Sunday</v>
          </cell>
          <cell r="N716" t="str">
            <v>Monday</v>
          </cell>
          <cell r="O716" t="str">
            <v>Warehouse Associate 24M</v>
          </cell>
          <cell r="P716" t="str">
            <v>Outbound</v>
          </cell>
          <cell r="Q716" t="str">
            <v>Direct</v>
          </cell>
          <cell r="R716" t="str">
            <v>Dulsco</v>
          </cell>
          <cell r="S716" t="str">
            <v>amanmish</v>
          </cell>
          <cell r="T716" t="str">
            <v>Mishra,Aman</v>
          </cell>
          <cell r="U716" t="str">
            <v>Non-Critical</v>
          </cell>
          <cell r="W716">
            <v>45551</v>
          </cell>
          <cell r="X716" t="str">
            <v>Picking</v>
          </cell>
          <cell r="Y716" t="str">
            <v>May</v>
          </cell>
          <cell r="Z716" t="str">
            <v>9 Hours</v>
          </cell>
          <cell r="AA716" t="str">
            <v>Male</v>
          </cell>
          <cell r="AB716" t="str">
            <v>M</v>
          </cell>
          <cell r="AC716">
            <v>99</v>
          </cell>
          <cell r="AD716">
            <v>45607</v>
          </cell>
          <cell r="AE716" t="str">
            <v>Dulsco ICAD-1 Bus Stop</v>
          </cell>
          <cell r="AF716">
            <v>558650480</v>
          </cell>
          <cell r="AG716" t="str">
            <v>dipeshgautam2024@gmail.com</v>
          </cell>
          <cell r="AH716" t="str">
            <v>Nepal</v>
          </cell>
          <cell r="AI716" t="str">
            <v>Non-Muslim</v>
          </cell>
        </row>
        <row r="717">
          <cell r="C717">
            <v>204094216</v>
          </cell>
          <cell r="D717" t="str">
            <v>ndiranio</v>
          </cell>
          <cell r="E717" t="str">
            <v>Diranie Buteh Omah</v>
          </cell>
          <cell r="F717" t="str">
            <v>Temporary</v>
          </cell>
          <cell r="G717" t="str">
            <v>UAE</v>
          </cell>
          <cell r="H717" t="str">
            <v>AUH1</v>
          </cell>
          <cell r="I717" t="str">
            <v>FC</v>
          </cell>
          <cell r="J717">
            <v>1299</v>
          </cell>
          <cell r="K717" t="str">
            <v>Night Shift</v>
          </cell>
          <cell r="L717" t="str">
            <v>NA</v>
          </cell>
          <cell r="M717" t="str">
            <v>Wednesday</v>
          </cell>
          <cell r="N717" t="str">
            <v>Thursday</v>
          </cell>
          <cell r="O717" t="str">
            <v>Warehouse Associate 24M</v>
          </cell>
          <cell r="P717" t="str">
            <v>Outbound</v>
          </cell>
          <cell r="Q717" t="str">
            <v>Direct</v>
          </cell>
          <cell r="R717" t="str">
            <v>Quesscorp</v>
          </cell>
          <cell r="S717" t="str">
            <v>scariav</v>
          </cell>
          <cell r="T717" t="str">
            <v>Scaria,Varghese</v>
          </cell>
          <cell r="U717" t="str">
            <v>Non-Critical</v>
          </cell>
          <cell r="W717">
            <v>45561</v>
          </cell>
          <cell r="X717" t="str">
            <v>Pack - Batch</v>
          </cell>
          <cell r="Y717" t="str">
            <v>October</v>
          </cell>
          <cell r="Z717" t="str">
            <v>9 Hours</v>
          </cell>
          <cell r="AA717" t="str">
            <v>Female</v>
          </cell>
          <cell r="AB717" t="str">
            <v>NA</v>
          </cell>
          <cell r="AC717">
            <v>99</v>
          </cell>
          <cell r="AD717">
            <v>46291</v>
          </cell>
          <cell r="AE717" t="str">
            <v>AbuDhabiCentralBusStation(oppositeGrandMillenniumHotel&amp;InfrontofBankofAfrica)</v>
          </cell>
          <cell r="AF717">
            <v>558047347</v>
          </cell>
          <cell r="AG717" t="str">
            <v>diranieomah@gmail.com</v>
          </cell>
          <cell r="AH717" t="str">
            <v>Cameroon</v>
          </cell>
          <cell r="AI717" t="str">
            <v>Non-Muslim</v>
          </cell>
        </row>
        <row r="718">
          <cell r="C718">
            <v>202516581</v>
          </cell>
          <cell r="D718" t="str">
            <v>mensdorc</v>
          </cell>
          <cell r="E718" t="str">
            <v>Dorcas Mensah</v>
          </cell>
          <cell r="F718" t="str">
            <v>Temporary</v>
          </cell>
          <cell r="G718" t="str">
            <v>UAE</v>
          </cell>
          <cell r="H718" t="str">
            <v>AUH1</v>
          </cell>
          <cell r="I718" t="str">
            <v>FC</v>
          </cell>
          <cell r="J718">
            <v>1299</v>
          </cell>
          <cell r="K718" t="str">
            <v>Night Shift</v>
          </cell>
          <cell r="L718" t="str">
            <v>NA</v>
          </cell>
          <cell r="M718" t="str">
            <v>Saturday</v>
          </cell>
          <cell r="N718" t="str">
            <v>Sunday</v>
          </cell>
          <cell r="O718" t="str">
            <v>Warehouse Associate 12M</v>
          </cell>
          <cell r="P718" t="str">
            <v>Outbound</v>
          </cell>
          <cell r="Q718" t="str">
            <v>Direct</v>
          </cell>
          <cell r="R718" t="str">
            <v>Fastlink</v>
          </cell>
          <cell r="S718" t="str">
            <v>amanmish</v>
          </cell>
          <cell r="T718" t="str">
            <v>Mishra,Aman</v>
          </cell>
          <cell r="U718" t="str">
            <v>Non-Critical</v>
          </cell>
          <cell r="W718">
            <v>45530</v>
          </cell>
          <cell r="X718" t="str">
            <v>Picking</v>
          </cell>
          <cell r="Y718" t="str">
            <v>March</v>
          </cell>
          <cell r="Z718" t="str">
            <v>9 Hours</v>
          </cell>
          <cell r="AA718" t="str">
            <v>Female</v>
          </cell>
          <cell r="AB718" t="str">
            <v>M</v>
          </cell>
          <cell r="AC718">
            <v>99</v>
          </cell>
          <cell r="AD718">
            <v>46260</v>
          </cell>
          <cell r="AE718" t="str">
            <v>ShinningTower(Khalidiyah)</v>
          </cell>
          <cell r="AF718">
            <v>561391964</v>
          </cell>
          <cell r="AG718" t="str">
            <v>dorcasmensah9099@gmail.com</v>
          </cell>
          <cell r="AH718" t="str">
            <v>Ghana</v>
          </cell>
          <cell r="AI718" t="str">
            <v>Non-Muslim</v>
          </cell>
        </row>
        <row r="719">
          <cell r="C719">
            <v>206868288</v>
          </cell>
          <cell r="D719" t="str">
            <v>margdufi</v>
          </cell>
          <cell r="E719" t="str">
            <v>DUFIE MARY</v>
          </cell>
          <cell r="F719" t="str">
            <v>Temporary</v>
          </cell>
          <cell r="G719" t="str">
            <v>UAE</v>
          </cell>
          <cell r="H719" t="str">
            <v>AUH1</v>
          </cell>
          <cell r="I719" t="str">
            <v>FC</v>
          </cell>
          <cell r="J719">
            <v>1299</v>
          </cell>
          <cell r="K719" t="str">
            <v>Night Shift</v>
          </cell>
          <cell r="L719" t="str">
            <v>NA</v>
          </cell>
          <cell r="M719" t="str">
            <v>Tuesday</v>
          </cell>
          <cell r="N719" t="str">
            <v>Wednesday</v>
          </cell>
          <cell r="O719" t="str">
            <v>Warehouse Associate 8W</v>
          </cell>
          <cell r="P719" t="str">
            <v>Outbound</v>
          </cell>
          <cell r="Q719" t="str">
            <v>Direct</v>
          </cell>
          <cell r="R719" t="str">
            <v>Fastlink</v>
          </cell>
          <cell r="S719" t="str">
            <v>scariav</v>
          </cell>
          <cell r="T719" t="str">
            <v>Scaria,Varghese</v>
          </cell>
          <cell r="W719">
            <v>46239</v>
          </cell>
          <cell r="X719" t="str">
            <v>Pack - Single</v>
          </cell>
          <cell r="Z719" t="str">
            <v>7 Hours</v>
          </cell>
          <cell r="AA719" t="str">
            <v>Female</v>
          </cell>
          <cell r="AC719">
            <v>99</v>
          </cell>
        </row>
        <row r="720">
          <cell r="C720">
            <v>203908859</v>
          </cell>
          <cell r="D720" t="str">
            <v>ebenfbra</v>
          </cell>
          <cell r="E720" t="str">
            <v>Ebenezer Brabi</v>
          </cell>
          <cell r="F720" t="str">
            <v>Temporary</v>
          </cell>
          <cell r="G720" t="str">
            <v>UAE</v>
          </cell>
          <cell r="H720" t="str">
            <v>AUH1</v>
          </cell>
          <cell r="I720" t="str">
            <v>FC</v>
          </cell>
          <cell r="J720">
            <v>1299</v>
          </cell>
          <cell r="K720" t="str">
            <v>Day Shift</v>
          </cell>
          <cell r="L720" t="str">
            <v>NA</v>
          </cell>
          <cell r="M720" t="str">
            <v>Sunday</v>
          </cell>
          <cell r="N720" t="str">
            <v>Monday</v>
          </cell>
          <cell r="O720" t="str">
            <v>Warehouse Associate 12M</v>
          </cell>
          <cell r="P720" t="str">
            <v>Outbound</v>
          </cell>
          <cell r="Q720" t="str">
            <v>Direct</v>
          </cell>
          <cell r="R720" t="str">
            <v>Fastlink</v>
          </cell>
          <cell r="S720" t="str">
            <v>amanmish</v>
          </cell>
          <cell r="T720" t="str">
            <v>Mishra,Aman</v>
          </cell>
          <cell r="U720" t="str">
            <v>Non-Critical</v>
          </cell>
          <cell r="W720">
            <v>45537</v>
          </cell>
          <cell r="X720" t="str">
            <v>Picking</v>
          </cell>
          <cell r="Y720" t="str">
            <v>August</v>
          </cell>
          <cell r="Z720" t="str">
            <v>9 Hours</v>
          </cell>
          <cell r="AA720" t="str">
            <v>Male</v>
          </cell>
          <cell r="AB720" t="str">
            <v>XL</v>
          </cell>
          <cell r="AC720">
            <v>99</v>
          </cell>
          <cell r="AD720">
            <v>45902</v>
          </cell>
          <cell r="AE720" t="str">
            <v>ShinningTower(Khalidiyah)</v>
          </cell>
          <cell r="AF720">
            <v>501708361</v>
          </cell>
          <cell r="AG720" t="str">
            <v>ebenezerbrabi505@gmail.com</v>
          </cell>
          <cell r="AH720" t="str">
            <v>Ghana</v>
          </cell>
          <cell r="AI720" t="str">
            <v>Non-Muslim</v>
          </cell>
        </row>
        <row r="721">
          <cell r="C721">
            <v>206073363</v>
          </cell>
          <cell r="D721" t="str">
            <v>jebenowu</v>
          </cell>
          <cell r="E721" t="str">
            <v>Ebenezer Owusu</v>
          </cell>
          <cell r="F721" t="str">
            <v>Temporary</v>
          </cell>
          <cell r="G721" t="str">
            <v>UAE</v>
          </cell>
          <cell r="H721" t="str">
            <v>AUH1</v>
          </cell>
          <cell r="I721" t="str">
            <v>FC</v>
          </cell>
          <cell r="J721">
            <v>1299</v>
          </cell>
          <cell r="K721" t="str">
            <v>Day Shift</v>
          </cell>
          <cell r="L721" t="str">
            <v>NA</v>
          </cell>
          <cell r="M721" t="str">
            <v>Saturday</v>
          </cell>
          <cell r="N721" t="str">
            <v>Sunday</v>
          </cell>
          <cell r="O721" t="str">
            <v>Warehouse Associate 12M</v>
          </cell>
          <cell r="P721" t="str">
            <v>Outbound</v>
          </cell>
          <cell r="Q721" t="str">
            <v>Direct</v>
          </cell>
          <cell r="R721" t="str">
            <v>Fastlink</v>
          </cell>
          <cell r="S721" t="str">
            <v>amanmish</v>
          </cell>
          <cell r="T721" t="str">
            <v>Mishra,Aman</v>
          </cell>
          <cell r="W721">
            <v>45929</v>
          </cell>
          <cell r="X721" t="str">
            <v>Picking</v>
          </cell>
          <cell r="Y721" t="str">
            <v>March</v>
          </cell>
          <cell r="Z721" t="str">
            <v>9 Hours</v>
          </cell>
          <cell r="AA721" t="str">
            <v>Male</v>
          </cell>
          <cell r="AB721" t="str">
            <v>XL</v>
          </cell>
          <cell r="AC721">
            <v>99</v>
          </cell>
          <cell r="AH721" t="str">
            <v>Ghana</v>
          </cell>
          <cell r="AI721" t="str">
            <v>Non-Muslim</v>
          </cell>
        </row>
        <row r="722">
          <cell r="C722">
            <v>205839586</v>
          </cell>
          <cell r="D722" t="str">
            <v>edtwinam</v>
          </cell>
          <cell r="E722" t="str">
            <v>EDGAR TWINAMATSIKO</v>
          </cell>
          <cell r="F722" t="str">
            <v>Temporary</v>
          </cell>
          <cell r="G722" t="str">
            <v>UAE</v>
          </cell>
          <cell r="H722" t="str">
            <v>AUH1</v>
          </cell>
          <cell r="I722" t="str">
            <v>FC</v>
          </cell>
          <cell r="J722">
            <v>1299</v>
          </cell>
          <cell r="K722" t="str">
            <v>Day Shift</v>
          </cell>
          <cell r="L722" t="str">
            <v>NA</v>
          </cell>
          <cell r="M722" t="str">
            <v>Saturday</v>
          </cell>
          <cell r="N722" t="str">
            <v>Sunday</v>
          </cell>
          <cell r="O722" t="str">
            <v>Warehouse Associate 24M</v>
          </cell>
          <cell r="P722" t="str">
            <v>Outbound</v>
          </cell>
          <cell r="Q722" t="str">
            <v>Direct</v>
          </cell>
          <cell r="R722" t="str">
            <v>Dulsco</v>
          </cell>
          <cell r="S722" t="str">
            <v>ansammar</v>
          </cell>
          <cell r="T722" t="str">
            <v>Ansari,Ammar Abdullah</v>
          </cell>
          <cell r="W722">
            <v>45894</v>
          </cell>
          <cell r="X722" t="str">
            <v>Picking</v>
          </cell>
          <cell r="Y722" t="str">
            <v>October</v>
          </cell>
          <cell r="Z722" t="str">
            <v>9 Hours</v>
          </cell>
          <cell r="AA722" t="str">
            <v>Male</v>
          </cell>
          <cell r="AB722" t="str">
            <v>2XL</v>
          </cell>
          <cell r="AC722">
            <v>99</v>
          </cell>
          <cell r="AD722">
            <v>45949</v>
          </cell>
          <cell r="AE722" t="str">
            <v>Dulsco Camp</v>
          </cell>
          <cell r="AF722">
            <v>567828239</v>
          </cell>
          <cell r="AG722" t="str">
            <v>mwesigyeedgar89@gmail.com</v>
          </cell>
          <cell r="AH722" t="str">
            <v>Uganda</v>
          </cell>
          <cell r="AI722" t="str">
            <v>Non-Muslim</v>
          </cell>
        </row>
        <row r="723">
          <cell r="C723">
            <v>204172862</v>
          </cell>
          <cell r="D723" t="str">
            <v>edinakye</v>
          </cell>
          <cell r="E723" t="str">
            <v>Edina kyeremaa</v>
          </cell>
          <cell r="F723" t="str">
            <v>Temporary</v>
          </cell>
          <cell r="G723" t="str">
            <v>UAE</v>
          </cell>
          <cell r="H723" t="str">
            <v>AUH1</v>
          </cell>
          <cell r="I723" t="str">
            <v>FC</v>
          </cell>
          <cell r="J723">
            <v>1299</v>
          </cell>
          <cell r="K723" t="str">
            <v>Night Shift</v>
          </cell>
          <cell r="L723" t="str">
            <v>NA</v>
          </cell>
          <cell r="M723" t="str">
            <v>Thursday</v>
          </cell>
          <cell r="N723" t="str">
            <v>Friday</v>
          </cell>
          <cell r="O723" t="str">
            <v>Warehouse Associate 12M</v>
          </cell>
          <cell r="P723" t="str">
            <v>Outbound</v>
          </cell>
          <cell r="Q723" t="str">
            <v>Direct</v>
          </cell>
          <cell r="R723" t="str">
            <v>Fastlink</v>
          </cell>
          <cell r="S723" t="str">
            <v>bizthoma</v>
          </cell>
          <cell r="T723" t="str">
            <v>Thomas,Binil</v>
          </cell>
          <cell r="U723" t="str">
            <v>Non-Critical</v>
          </cell>
          <cell r="W723">
            <v>45568</v>
          </cell>
          <cell r="X723" t="str">
            <v>Pack - Batch</v>
          </cell>
          <cell r="Y723" t="str">
            <v>December</v>
          </cell>
          <cell r="Z723" t="str">
            <v>9 Hours</v>
          </cell>
          <cell r="AA723" t="str">
            <v>Female</v>
          </cell>
          <cell r="AB723" t="str">
            <v>M</v>
          </cell>
          <cell r="AC723">
            <v>99</v>
          </cell>
          <cell r="AD723">
            <v>46298</v>
          </cell>
          <cell r="AE723" t="str">
            <v>ShinningTower(Khalidiyah)</v>
          </cell>
          <cell r="AF723">
            <v>561185065</v>
          </cell>
          <cell r="AG723" t="str">
            <v>edinakyeremaa99@gmail.com</v>
          </cell>
          <cell r="AH723" t="str">
            <v>Ghana</v>
          </cell>
          <cell r="AI723" t="str">
            <v>Non-Muslim</v>
          </cell>
        </row>
        <row r="724">
          <cell r="C724">
            <v>203741316</v>
          </cell>
          <cell r="D724" t="str">
            <v>achedith</v>
          </cell>
          <cell r="E724" t="str">
            <v>EDITH ACHEAMPONG</v>
          </cell>
          <cell r="F724" t="str">
            <v>Temporary</v>
          </cell>
          <cell r="G724" t="str">
            <v>UAE</v>
          </cell>
          <cell r="H724" t="str">
            <v>AUH1</v>
          </cell>
          <cell r="I724" t="str">
            <v>FC</v>
          </cell>
          <cell r="J724">
            <v>1299</v>
          </cell>
          <cell r="K724" t="str">
            <v>Day Shift</v>
          </cell>
          <cell r="L724" t="str">
            <v>NA</v>
          </cell>
          <cell r="M724" t="str">
            <v>Sunday</v>
          </cell>
          <cell r="N724" t="str">
            <v>Monday</v>
          </cell>
          <cell r="O724" t="str">
            <v>Warehouse Associate 12M</v>
          </cell>
          <cell r="P724" t="str">
            <v>Outbound</v>
          </cell>
          <cell r="Q724" t="str">
            <v>Direct</v>
          </cell>
          <cell r="R724" t="str">
            <v>Fastlink</v>
          </cell>
          <cell r="S724" t="str">
            <v>amanmish</v>
          </cell>
          <cell r="T724" t="str">
            <v>Mishra,Aman</v>
          </cell>
          <cell r="U724" t="str">
            <v>Non-Critical</v>
          </cell>
          <cell r="W724">
            <v>45502</v>
          </cell>
          <cell r="X724" t="str">
            <v>Picking</v>
          </cell>
          <cell r="Y724" t="str">
            <v>July</v>
          </cell>
          <cell r="Z724" t="str">
            <v>9 Hours</v>
          </cell>
          <cell r="AA724" t="str">
            <v>Female</v>
          </cell>
          <cell r="AB724" t="str">
            <v>L</v>
          </cell>
          <cell r="AC724">
            <v>99</v>
          </cell>
          <cell r="AD724">
            <v>45867</v>
          </cell>
          <cell r="AE724" t="str">
            <v>LifeLineHospital(ElectraStr-MuroorRd)</v>
          </cell>
          <cell r="AF724">
            <v>506817196</v>
          </cell>
          <cell r="AG724" t="str">
            <v>edithacheampong17@gmail.com</v>
          </cell>
          <cell r="AH724" t="str">
            <v>Ghana</v>
          </cell>
          <cell r="AI724" t="str">
            <v>Non-Muslim</v>
          </cell>
        </row>
        <row r="725">
          <cell r="C725">
            <v>204116867</v>
          </cell>
          <cell r="D725" t="str">
            <v>ayenedid</v>
          </cell>
          <cell r="E725" t="str">
            <v>Edith Ayengo</v>
          </cell>
          <cell r="F725" t="str">
            <v>Temporary</v>
          </cell>
          <cell r="G725" t="str">
            <v>UAE</v>
          </cell>
          <cell r="H725" t="str">
            <v>AUH1</v>
          </cell>
          <cell r="I725" t="str">
            <v>FC</v>
          </cell>
          <cell r="J725">
            <v>1299</v>
          </cell>
          <cell r="K725" t="str">
            <v>Night Shift</v>
          </cell>
          <cell r="L725" t="str">
            <v>NA</v>
          </cell>
          <cell r="M725" t="str">
            <v>Wednesday</v>
          </cell>
          <cell r="N725" t="str">
            <v>Thursday</v>
          </cell>
          <cell r="O725" t="str">
            <v>Warehouse Associate 24M</v>
          </cell>
          <cell r="P725" t="str">
            <v>Outbound</v>
          </cell>
          <cell r="Q725" t="str">
            <v>Direct</v>
          </cell>
          <cell r="R725" t="str">
            <v>Quesscorp</v>
          </cell>
          <cell r="S725" t="str">
            <v>scariav</v>
          </cell>
          <cell r="T725" t="str">
            <v>Scaria,Varghese</v>
          </cell>
          <cell r="U725" t="str">
            <v>Non-Critical</v>
          </cell>
          <cell r="W725">
            <v>45561</v>
          </cell>
          <cell r="X725" t="str">
            <v>Pack - Batch</v>
          </cell>
          <cell r="Y725" t="str">
            <v>May</v>
          </cell>
          <cell r="Z725" t="str">
            <v>9 Hours</v>
          </cell>
          <cell r="AA725" t="str">
            <v>Female</v>
          </cell>
          <cell r="AB725" t="str">
            <v>NA</v>
          </cell>
          <cell r="AC725">
            <v>99</v>
          </cell>
          <cell r="AD725">
            <v>46291</v>
          </cell>
          <cell r="AE725" t="str">
            <v>ShinningTower(Khalidiyah)</v>
          </cell>
          <cell r="AF725">
            <v>547405139</v>
          </cell>
          <cell r="AG725" t="str">
            <v>Mrsniipounds123@gmail.com</v>
          </cell>
          <cell r="AH725" t="str">
            <v>Ghana</v>
          </cell>
          <cell r="AI725" t="str">
            <v>Non-Muslim</v>
          </cell>
        </row>
        <row r="726">
          <cell r="C726">
            <v>203800485</v>
          </cell>
          <cell r="D726" t="str">
            <v>edsomweb</v>
          </cell>
          <cell r="E726" t="str">
            <v>EDSON MWEBESA</v>
          </cell>
          <cell r="F726" t="str">
            <v>Temporary</v>
          </cell>
          <cell r="G726" t="str">
            <v>UAE</v>
          </cell>
          <cell r="H726" t="str">
            <v>AUH1</v>
          </cell>
          <cell r="I726" t="str">
            <v>FC</v>
          </cell>
          <cell r="J726">
            <v>1299</v>
          </cell>
          <cell r="K726" t="str">
            <v>Day Shift</v>
          </cell>
          <cell r="L726" t="str">
            <v>NA</v>
          </cell>
          <cell r="M726" t="str">
            <v>Wednesday</v>
          </cell>
          <cell r="N726" t="str">
            <v>Thursday</v>
          </cell>
          <cell r="O726" t="str">
            <v>Warehouse Associate 24M</v>
          </cell>
          <cell r="P726" t="str">
            <v>Outbound</v>
          </cell>
          <cell r="Q726" t="str">
            <v>Direct</v>
          </cell>
          <cell r="R726" t="str">
            <v>Dulsco</v>
          </cell>
          <cell r="S726" t="str">
            <v>amanmish</v>
          </cell>
          <cell r="T726" t="str">
            <v>Mishra,Aman</v>
          </cell>
          <cell r="U726" t="str">
            <v>Non-Critical</v>
          </cell>
          <cell r="W726">
            <v>45516</v>
          </cell>
          <cell r="X726" t="str">
            <v>Picking</v>
          </cell>
          <cell r="Y726" t="str">
            <v>July</v>
          </cell>
          <cell r="Z726" t="str">
            <v>9 Hours</v>
          </cell>
          <cell r="AA726" t="str">
            <v>Male</v>
          </cell>
          <cell r="AB726" t="str">
            <v>NA</v>
          </cell>
          <cell r="AC726">
            <v>99</v>
          </cell>
          <cell r="AD726">
            <v>45572</v>
          </cell>
          <cell r="AE726" t="str">
            <v>Dulsco ICAD-1 Bus Stop</v>
          </cell>
          <cell r="AF726">
            <v>586291360</v>
          </cell>
          <cell r="AG726" t="str">
            <v>mesason51@gmail.com</v>
          </cell>
          <cell r="AH726" t="str">
            <v>Uganda</v>
          </cell>
          <cell r="AI726" t="str">
            <v>Non-Muslim</v>
          </cell>
        </row>
        <row r="727">
          <cell r="C727">
            <v>204010535</v>
          </cell>
          <cell r="D727" t="str">
            <v>elagabae</v>
          </cell>
          <cell r="E727" t="str">
            <v>ELIJAH AGABA</v>
          </cell>
          <cell r="F727" t="str">
            <v>Temporary</v>
          </cell>
          <cell r="G727" t="str">
            <v>UAE</v>
          </cell>
          <cell r="H727" t="str">
            <v>AUH1</v>
          </cell>
          <cell r="I727" t="str">
            <v>FC</v>
          </cell>
          <cell r="J727">
            <v>1299</v>
          </cell>
          <cell r="K727" t="str">
            <v>Night Shift</v>
          </cell>
          <cell r="L727" t="str">
            <v>NA</v>
          </cell>
          <cell r="M727" t="str">
            <v>Thursday</v>
          </cell>
          <cell r="N727" t="str">
            <v>Friday</v>
          </cell>
          <cell r="O727" t="str">
            <v>Warehouse Associate 24M</v>
          </cell>
          <cell r="P727" t="str">
            <v>Outbound</v>
          </cell>
          <cell r="Q727" t="str">
            <v>Direct</v>
          </cell>
          <cell r="R727" t="str">
            <v>Dulsco</v>
          </cell>
          <cell r="S727" t="str">
            <v>bizthoma</v>
          </cell>
          <cell r="T727" t="str">
            <v>Thomas,Binil</v>
          </cell>
          <cell r="U727" t="str">
            <v>Non-Critical</v>
          </cell>
          <cell r="W727">
            <v>45551</v>
          </cell>
          <cell r="X727" t="str">
            <v>Picking</v>
          </cell>
          <cell r="Y727" t="str">
            <v>August</v>
          </cell>
          <cell r="Z727" t="str">
            <v>9 Hours</v>
          </cell>
          <cell r="AA727" t="str">
            <v>Male</v>
          </cell>
          <cell r="AB727" t="str">
            <v>M</v>
          </cell>
          <cell r="AC727">
            <v>99</v>
          </cell>
          <cell r="AD727">
            <v>45607</v>
          </cell>
          <cell r="AE727" t="str">
            <v>Dulsco ICAD-1 Bus Stop</v>
          </cell>
          <cell r="AF727">
            <v>502557926</v>
          </cell>
          <cell r="AG727" t="str">
            <v>agabaelijah925@gmail.com</v>
          </cell>
          <cell r="AH727" t="str">
            <v>Uganda</v>
          </cell>
          <cell r="AI727" t="str">
            <v>Non-Muslim</v>
          </cell>
        </row>
        <row r="728">
          <cell r="C728">
            <v>203514419</v>
          </cell>
          <cell r="D728" t="str">
            <v>frimptel</v>
          </cell>
          <cell r="E728" t="str">
            <v>Elijah Frimpong</v>
          </cell>
          <cell r="F728" t="str">
            <v>Temporary</v>
          </cell>
          <cell r="G728" t="str">
            <v>UAE</v>
          </cell>
          <cell r="H728" t="str">
            <v>AUH1</v>
          </cell>
          <cell r="I728" t="str">
            <v>FC</v>
          </cell>
          <cell r="J728">
            <v>1299</v>
          </cell>
          <cell r="K728" t="str">
            <v>Night Shift</v>
          </cell>
          <cell r="L728" t="str">
            <v>NA</v>
          </cell>
          <cell r="M728" t="str">
            <v>Wednesday</v>
          </cell>
          <cell r="N728" t="str">
            <v>Thursday</v>
          </cell>
          <cell r="O728" t="str">
            <v>Warehouse Associate 12M</v>
          </cell>
          <cell r="P728" t="str">
            <v>Outbound</v>
          </cell>
          <cell r="Q728" t="str">
            <v>Direct</v>
          </cell>
          <cell r="R728" t="str">
            <v>Fastlink</v>
          </cell>
          <cell r="S728" t="str">
            <v>mnarshad</v>
          </cell>
          <cell r="T728" t="str">
            <v>Narshad,Muhammad</v>
          </cell>
          <cell r="U728" t="str">
            <v>Critical</v>
          </cell>
          <cell r="W728">
            <v>45463</v>
          </cell>
          <cell r="X728" t="str">
            <v>Picking</v>
          </cell>
          <cell r="Y728" t="str">
            <v>September</v>
          </cell>
          <cell r="Z728" t="str">
            <v>9 Hours</v>
          </cell>
          <cell r="AA728" t="str">
            <v>Male</v>
          </cell>
          <cell r="AB728" t="str">
            <v>NA</v>
          </cell>
          <cell r="AC728">
            <v>99</v>
          </cell>
          <cell r="AD728">
            <v>45828</v>
          </cell>
          <cell r="AE728" t="str">
            <v>ShinningTower(Khalidiyah)</v>
          </cell>
          <cell r="AF728">
            <v>558738715</v>
          </cell>
          <cell r="AG728" t="str">
            <v>fathertsm46@gmail.com</v>
          </cell>
          <cell r="AH728" t="str">
            <v>Ghana</v>
          </cell>
          <cell r="AI728" t="str">
            <v>Non-Muslim</v>
          </cell>
        </row>
        <row r="729">
          <cell r="C729">
            <v>203851106</v>
          </cell>
          <cell r="D729" t="str">
            <v>amoelish</v>
          </cell>
          <cell r="E729" t="str">
            <v xml:space="preserve">Elisha Kena Amoako </v>
          </cell>
          <cell r="F729" t="str">
            <v>Temporary</v>
          </cell>
          <cell r="G729" t="str">
            <v>UAE</v>
          </cell>
          <cell r="H729" t="str">
            <v>AUH1</v>
          </cell>
          <cell r="I729" t="str">
            <v>FC</v>
          </cell>
          <cell r="J729">
            <v>1299</v>
          </cell>
          <cell r="K729" t="str">
            <v>Night Shift</v>
          </cell>
          <cell r="L729" t="str">
            <v>NA</v>
          </cell>
          <cell r="M729" t="str">
            <v>Thursday</v>
          </cell>
          <cell r="N729" t="str">
            <v>Friday</v>
          </cell>
          <cell r="O729" t="str">
            <v>Warehouse Associate 12M</v>
          </cell>
          <cell r="P729" t="str">
            <v>Outbound</v>
          </cell>
          <cell r="Q729" t="str">
            <v>Direct</v>
          </cell>
          <cell r="R729" t="str">
            <v>Fastlink</v>
          </cell>
          <cell r="S729" t="str">
            <v>amanmish</v>
          </cell>
          <cell r="T729" t="str">
            <v>Mishra,Aman</v>
          </cell>
          <cell r="U729" t="str">
            <v>Non-Critical</v>
          </cell>
          <cell r="W729">
            <v>45524</v>
          </cell>
          <cell r="X729" t="str">
            <v>Pack - Single</v>
          </cell>
          <cell r="Y729" t="str">
            <v>January</v>
          </cell>
          <cell r="Z729" t="str">
            <v>9 Hours</v>
          </cell>
          <cell r="AA729" t="str">
            <v>Male</v>
          </cell>
          <cell r="AB729" t="str">
            <v>3XL</v>
          </cell>
          <cell r="AC729">
            <v>99</v>
          </cell>
          <cell r="AD729">
            <v>45889</v>
          </cell>
          <cell r="AE729" t="str">
            <v>LifeLineHospital(ElectraStr-MuroorRd)</v>
          </cell>
          <cell r="AF729">
            <v>501511957</v>
          </cell>
          <cell r="AG729" t="str">
            <v>kenasansel1957@gmail.com</v>
          </cell>
          <cell r="AH729" t="str">
            <v>Ghana</v>
          </cell>
          <cell r="AI729" t="str">
            <v>Non-Muslim</v>
          </cell>
        </row>
        <row r="730">
          <cell r="C730">
            <v>206930332</v>
          </cell>
          <cell r="D730" t="str">
            <v>elizmung</v>
          </cell>
          <cell r="E730" t="str">
            <v>ELIZABETH NDUNGE MUNGUTI</v>
          </cell>
          <cell r="F730" t="str">
            <v>Temporary</v>
          </cell>
          <cell r="G730" t="str">
            <v>UAE</v>
          </cell>
          <cell r="H730" t="str">
            <v>AUH1</v>
          </cell>
          <cell r="I730" t="str">
            <v>FC</v>
          </cell>
          <cell r="J730">
            <v>1299</v>
          </cell>
          <cell r="K730" t="str">
            <v>Night Shift</v>
          </cell>
          <cell r="L730" t="str">
            <v>NA</v>
          </cell>
          <cell r="M730" t="str">
            <v>Saturday</v>
          </cell>
          <cell r="N730" t="str">
            <v>Sunday</v>
          </cell>
          <cell r="O730" t="str">
            <v>Warehouse Associate 8W</v>
          </cell>
          <cell r="P730" t="str">
            <v>Outbound</v>
          </cell>
          <cell r="Q730" t="str">
            <v>Direct</v>
          </cell>
          <cell r="R730" t="str">
            <v>EFS</v>
          </cell>
          <cell r="S730" t="str">
            <v>bizthoma</v>
          </cell>
          <cell r="T730" t="str">
            <v>Thomas,Binil</v>
          </cell>
          <cell r="W730">
            <v>46226</v>
          </cell>
          <cell r="X730" t="str">
            <v>Picking</v>
          </cell>
          <cell r="Y730" t="str">
            <v>June</v>
          </cell>
          <cell r="Z730" t="str">
            <v>7 Hours</v>
          </cell>
          <cell r="AA730" t="str">
            <v>Female</v>
          </cell>
          <cell r="AC730">
            <v>99</v>
          </cell>
          <cell r="AE730" t="str">
            <v>Al razeen</v>
          </cell>
          <cell r="AF730" t="str">
            <v>971 52 436 2669</v>
          </cell>
          <cell r="AG730" t="str">
            <v>ndunge729@gmail.com</v>
          </cell>
          <cell r="AH730" t="str">
            <v>Kenyan</v>
          </cell>
        </row>
        <row r="731">
          <cell r="C731">
            <v>203908894</v>
          </cell>
          <cell r="D731" t="str">
            <v>emwanamb</v>
          </cell>
          <cell r="E731" t="str">
            <v>Emma Wanabwa</v>
          </cell>
          <cell r="F731" t="str">
            <v>Temporary</v>
          </cell>
          <cell r="G731" t="str">
            <v>UAE</v>
          </cell>
          <cell r="H731" t="str">
            <v>AUH1</v>
          </cell>
          <cell r="I731" t="str">
            <v>FC</v>
          </cell>
          <cell r="J731">
            <v>1299</v>
          </cell>
          <cell r="K731" t="str">
            <v>Night Shift</v>
          </cell>
          <cell r="L731" t="str">
            <v>NA</v>
          </cell>
          <cell r="M731" t="str">
            <v>Wednesday</v>
          </cell>
          <cell r="N731" t="str">
            <v>Thursday</v>
          </cell>
          <cell r="O731" t="str">
            <v>Warehouse Associate 8W</v>
          </cell>
          <cell r="P731" t="str">
            <v>Outbound</v>
          </cell>
          <cell r="Q731" t="str">
            <v>Direct</v>
          </cell>
          <cell r="R731" t="str">
            <v>Dulsco</v>
          </cell>
          <cell r="S731" t="str">
            <v>ansammar</v>
          </cell>
          <cell r="T731" t="str">
            <v>Ansari,Ammar Abdullah</v>
          </cell>
          <cell r="U731" t="str">
            <v>Non-Critical</v>
          </cell>
          <cell r="W731">
            <v>45537</v>
          </cell>
          <cell r="X731" t="str">
            <v>Picking</v>
          </cell>
          <cell r="Y731" t="str">
            <v>December</v>
          </cell>
          <cell r="Z731" t="str">
            <v>9 Hours</v>
          </cell>
          <cell r="AA731" t="str">
            <v>Male</v>
          </cell>
          <cell r="AB731" t="str">
            <v>NA</v>
          </cell>
          <cell r="AC731">
            <v>99</v>
          </cell>
          <cell r="AD731">
            <v>45593</v>
          </cell>
          <cell r="AE731" t="str">
            <v>Dulsco ICAD-1 Bus Stop</v>
          </cell>
          <cell r="AF731">
            <v>553597089</v>
          </cell>
          <cell r="AG731" t="str">
            <v>emmawanambwa027@gmail.com</v>
          </cell>
          <cell r="AH731" t="str">
            <v>Uganda</v>
          </cell>
          <cell r="AI731">
            <v>0</v>
          </cell>
        </row>
        <row r="732">
          <cell r="C732">
            <v>203468752</v>
          </cell>
          <cell r="D732" t="str">
            <v>temmaaku</v>
          </cell>
          <cell r="E732" t="str">
            <v>Emmanuel Akuffo</v>
          </cell>
          <cell r="F732" t="str">
            <v>Temporary</v>
          </cell>
          <cell r="G732" t="str">
            <v>UAE</v>
          </cell>
          <cell r="H732" t="str">
            <v>AUH1</v>
          </cell>
          <cell r="I732" t="str">
            <v>FC</v>
          </cell>
          <cell r="J732">
            <v>1299</v>
          </cell>
          <cell r="K732" t="str">
            <v>Night Shift</v>
          </cell>
          <cell r="L732" t="str">
            <v>NA</v>
          </cell>
          <cell r="M732" t="str">
            <v>Saturday</v>
          </cell>
          <cell r="N732" t="str">
            <v>Sunday</v>
          </cell>
          <cell r="O732" t="str">
            <v>Warehouse Associate 12M</v>
          </cell>
          <cell r="P732" t="str">
            <v>Outbound</v>
          </cell>
          <cell r="Q732" t="str">
            <v>Direct</v>
          </cell>
          <cell r="R732" t="str">
            <v>Fastlink</v>
          </cell>
          <cell r="S732" t="str">
            <v>bizthoma</v>
          </cell>
          <cell r="T732" t="str">
            <v>Thomas,Binil</v>
          </cell>
          <cell r="U732" t="str">
            <v>Critical</v>
          </cell>
          <cell r="W732">
            <v>45456</v>
          </cell>
          <cell r="X732" t="str">
            <v>Pack - Single</v>
          </cell>
          <cell r="Y732" t="str">
            <v>May</v>
          </cell>
          <cell r="Z732" t="str">
            <v>9 Hours</v>
          </cell>
          <cell r="AA732" t="str">
            <v>Male</v>
          </cell>
          <cell r="AB732" t="str">
            <v>NA</v>
          </cell>
          <cell r="AC732">
            <v>99</v>
          </cell>
          <cell r="AD732">
            <v>45821</v>
          </cell>
          <cell r="AE732" t="str">
            <v>FilliCafé(AirPortRd)</v>
          </cell>
          <cell r="AF732">
            <v>559714710</v>
          </cell>
          <cell r="AG732" t="str">
            <v>akuffohakenburg@gmail.com</v>
          </cell>
          <cell r="AH732" t="str">
            <v>Ghana</v>
          </cell>
          <cell r="AI732" t="str">
            <v>Non-Muslim</v>
          </cell>
        </row>
        <row r="733">
          <cell r="C733">
            <v>203965409</v>
          </cell>
          <cell r="D733" t="str">
            <v>amankemq</v>
          </cell>
          <cell r="E733" t="str">
            <v>Emmanuel Amankwah Buabeng</v>
          </cell>
          <cell r="F733" t="str">
            <v>Temporary</v>
          </cell>
          <cell r="G733" t="str">
            <v>UAE</v>
          </cell>
          <cell r="H733" t="str">
            <v>AUH1</v>
          </cell>
          <cell r="I733" t="str">
            <v>FC</v>
          </cell>
          <cell r="J733">
            <v>1299</v>
          </cell>
          <cell r="K733" t="str">
            <v>Day Shift</v>
          </cell>
          <cell r="L733" t="str">
            <v>NA</v>
          </cell>
          <cell r="M733" t="str">
            <v>Thursday</v>
          </cell>
          <cell r="N733" t="str">
            <v>Friday</v>
          </cell>
          <cell r="O733" t="str">
            <v>Warehouse Associate 12M</v>
          </cell>
          <cell r="P733" t="str">
            <v>Outbound</v>
          </cell>
          <cell r="Q733" t="str">
            <v>Direct</v>
          </cell>
          <cell r="R733" t="str">
            <v>Fastlink</v>
          </cell>
          <cell r="S733" t="str">
            <v>amanmish</v>
          </cell>
          <cell r="T733" t="str">
            <v>Mishra,Aman</v>
          </cell>
          <cell r="U733" t="str">
            <v>Non-Critical</v>
          </cell>
          <cell r="W733">
            <v>45544</v>
          </cell>
          <cell r="X733" t="str">
            <v>Picking</v>
          </cell>
          <cell r="Y733" t="str">
            <v>February</v>
          </cell>
          <cell r="Z733" t="str">
            <v>9 Hours</v>
          </cell>
          <cell r="AA733" t="str">
            <v>Male</v>
          </cell>
          <cell r="AB733" t="str">
            <v>L</v>
          </cell>
          <cell r="AC733">
            <v>99</v>
          </cell>
          <cell r="AD733">
            <v>45909</v>
          </cell>
          <cell r="AE733" t="str">
            <v>AbuDhabiMall(TouristClubArea)</v>
          </cell>
          <cell r="AF733">
            <v>509454243</v>
          </cell>
          <cell r="AG733" t="str">
            <v>emmNavedelamankwahbuabeng1996@gmail.com</v>
          </cell>
          <cell r="AH733" t="str">
            <v>Ghana</v>
          </cell>
          <cell r="AI733" t="str">
            <v>Non-Muslim</v>
          </cell>
        </row>
        <row r="734">
          <cell r="C734">
            <v>203965407</v>
          </cell>
          <cell r="D734" t="str">
            <v>femamoan</v>
          </cell>
          <cell r="E734" t="str">
            <v>Emmanuel Amoanyi</v>
          </cell>
          <cell r="F734" t="str">
            <v>Temporary</v>
          </cell>
          <cell r="G734" t="str">
            <v>UAE</v>
          </cell>
          <cell r="H734" t="str">
            <v>AUH1</v>
          </cell>
          <cell r="I734" t="str">
            <v>FC</v>
          </cell>
          <cell r="J734">
            <v>1299</v>
          </cell>
          <cell r="K734" t="str">
            <v>Night Shift</v>
          </cell>
          <cell r="L734" t="str">
            <v>NA</v>
          </cell>
          <cell r="M734" t="str">
            <v>Saturday</v>
          </cell>
          <cell r="N734" t="str">
            <v>Sunday</v>
          </cell>
          <cell r="O734" t="str">
            <v>Warehouse Associate 12M</v>
          </cell>
          <cell r="P734" t="str">
            <v>Outbound</v>
          </cell>
          <cell r="Q734" t="str">
            <v>Direct</v>
          </cell>
          <cell r="R734" t="str">
            <v>Fastlink</v>
          </cell>
          <cell r="S734" t="str">
            <v>bizthoma</v>
          </cell>
          <cell r="T734" t="str">
            <v>Thomas,Binil</v>
          </cell>
          <cell r="U734" t="str">
            <v>Non-Critical</v>
          </cell>
          <cell r="W734">
            <v>45544</v>
          </cell>
          <cell r="X734" t="str">
            <v>Picking</v>
          </cell>
          <cell r="Y734" t="str">
            <v>July</v>
          </cell>
          <cell r="Z734" t="str">
            <v>9 Hours</v>
          </cell>
          <cell r="AA734" t="str">
            <v>Male</v>
          </cell>
          <cell r="AB734" t="str">
            <v>M</v>
          </cell>
          <cell r="AC734">
            <v>99</v>
          </cell>
          <cell r="AD734">
            <v>45909</v>
          </cell>
          <cell r="AE734" t="str">
            <v>AbuDhabiMall(TouristClubArea)</v>
          </cell>
          <cell r="AF734">
            <v>552871517</v>
          </cell>
          <cell r="AG734" t="str">
            <v>amoanyikobina@gmail.com</v>
          </cell>
          <cell r="AH734" t="str">
            <v>Ghana</v>
          </cell>
          <cell r="AI734" t="str">
            <v>Non-Muslim</v>
          </cell>
        </row>
        <row r="735">
          <cell r="C735">
            <v>203965522</v>
          </cell>
          <cell r="D735" t="str">
            <v>emmqamuz</v>
          </cell>
          <cell r="E735" t="str">
            <v>Emmanuel Amuzu</v>
          </cell>
          <cell r="F735" t="str">
            <v>Temporary</v>
          </cell>
          <cell r="G735" t="str">
            <v>UAE</v>
          </cell>
          <cell r="H735" t="str">
            <v>AUH1</v>
          </cell>
          <cell r="I735" t="str">
            <v>FC</v>
          </cell>
          <cell r="J735">
            <v>1299</v>
          </cell>
          <cell r="K735" t="str">
            <v>Night Shift</v>
          </cell>
          <cell r="L735" t="str">
            <v>NA</v>
          </cell>
          <cell r="M735" t="str">
            <v>Tuesday</v>
          </cell>
          <cell r="N735" t="str">
            <v>Wednesday</v>
          </cell>
          <cell r="O735" t="str">
            <v>Warehouse Associate 12M</v>
          </cell>
          <cell r="P735" t="str">
            <v>Outbound</v>
          </cell>
          <cell r="Q735" t="str">
            <v>Direct</v>
          </cell>
          <cell r="R735" t="str">
            <v>Fastlink</v>
          </cell>
          <cell r="S735" t="str">
            <v>bizthoma</v>
          </cell>
          <cell r="T735" t="str">
            <v>Thomas,Binil</v>
          </cell>
          <cell r="U735" t="str">
            <v>Non-Critical</v>
          </cell>
          <cell r="W735">
            <v>45544</v>
          </cell>
          <cell r="X735" t="str">
            <v>Picking</v>
          </cell>
          <cell r="Y735" t="str">
            <v>April</v>
          </cell>
          <cell r="Z735" t="str">
            <v>9 Hours</v>
          </cell>
          <cell r="AA735" t="str">
            <v>Male</v>
          </cell>
          <cell r="AB735" t="str">
            <v>NA</v>
          </cell>
          <cell r="AC735">
            <v>99</v>
          </cell>
          <cell r="AD735">
            <v>45909</v>
          </cell>
          <cell r="AE735" t="str">
            <v>Shabiya 12  Bus Stop (Near Malabar Gold And Diamond)</v>
          </cell>
          <cell r="AF735">
            <v>554814335</v>
          </cell>
          <cell r="AG735" t="str">
            <v>emmNavedelskygh@gmail.com</v>
          </cell>
          <cell r="AH735" t="str">
            <v>Ghana</v>
          </cell>
          <cell r="AI735" t="str">
            <v>Non-Muslim</v>
          </cell>
        </row>
        <row r="736">
          <cell r="C736">
            <v>204138500</v>
          </cell>
          <cell r="D736" t="str">
            <v>dasaemma</v>
          </cell>
          <cell r="E736" t="str">
            <v>Emmanuel Asante</v>
          </cell>
          <cell r="F736" t="str">
            <v>Temporary</v>
          </cell>
          <cell r="G736" t="str">
            <v>UAE</v>
          </cell>
          <cell r="H736" t="str">
            <v>AUH1</v>
          </cell>
          <cell r="I736" t="str">
            <v>FC</v>
          </cell>
          <cell r="J736">
            <v>1299</v>
          </cell>
          <cell r="K736" t="str">
            <v>Day Shift</v>
          </cell>
          <cell r="L736" t="str">
            <v>NA</v>
          </cell>
          <cell r="M736" t="str">
            <v>Tuesday</v>
          </cell>
          <cell r="N736" t="str">
            <v>Wednesday</v>
          </cell>
          <cell r="O736" t="str">
            <v>Warehouse Associate 24M</v>
          </cell>
          <cell r="P736" t="str">
            <v>Outbound</v>
          </cell>
          <cell r="Q736" t="str">
            <v>Direct</v>
          </cell>
          <cell r="R736" t="str">
            <v>Quesscorp</v>
          </cell>
          <cell r="S736" t="str">
            <v>mnarshad</v>
          </cell>
          <cell r="T736" t="str">
            <v>Narshad,Muhammad</v>
          </cell>
          <cell r="U736" t="str">
            <v>Non-Critical</v>
          </cell>
          <cell r="W736">
            <v>45565</v>
          </cell>
          <cell r="X736" t="str">
            <v>Pack - Single</v>
          </cell>
          <cell r="Y736" t="str">
            <v>October</v>
          </cell>
          <cell r="Z736" t="str">
            <v>9 Hours</v>
          </cell>
          <cell r="AA736" t="str">
            <v>Male</v>
          </cell>
          <cell r="AB736" t="str">
            <v>2XL</v>
          </cell>
          <cell r="AC736">
            <v>99</v>
          </cell>
          <cell r="AD736">
            <v>46295</v>
          </cell>
          <cell r="AE736" t="str">
            <v>AbuDhabiMall(TouristClubArea)</v>
          </cell>
          <cell r="AF736">
            <v>505195645</v>
          </cell>
          <cell r="AG736" t="str">
            <v>skyface228@gmail.com</v>
          </cell>
          <cell r="AH736" t="str">
            <v>Ghana</v>
          </cell>
          <cell r="AI736" t="str">
            <v>Non-Muslim</v>
          </cell>
        </row>
        <row r="737">
          <cell r="C737">
            <v>203468749</v>
          </cell>
          <cell r="D737" t="str">
            <v>boademma</v>
          </cell>
          <cell r="E737" t="str">
            <v>Emmanuel Boadi</v>
          </cell>
          <cell r="F737" t="str">
            <v>Temporary</v>
          </cell>
          <cell r="G737" t="str">
            <v>UAE</v>
          </cell>
          <cell r="H737" t="str">
            <v>AUH1</v>
          </cell>
          <cell r="I737" t="str">
            <v>FC</v>
          </cell>
          <cell r="J737">
            <v>1299</v>
          </cell>
          <cell r="K737" t="str">
            <v>Night Shift</v>
          </cell>
          <cell r="L737" t="str">
            <v>NA</v>
          </cell>
          <cell r="M737" t="str">
            <v>Friday</v>
          </cell>
          <cell r="N737" t="str">
            <v>Saturday</v>
          </cell>
          <cell r="O737" t="str">
            <v>Warehouse Associate 12M</v>
          </cell>
          <cell r="P737" t="str">
            <v>Outbound</v>
          </cell>
          <cell r="Q737" t="str">
            <v>Direct</v>
          </cell>
          <cell r="R737" t="str">
            <v>Fastlink</v>
          </cell>
          <cell r="S737" t="str">
            <v>scariav</v>
          </cell>
          <cell r="T737" t="str">
            <v>Scaria,Varghese</v>
          </cell>
          <cell r="U737" t="str">
            <v>Non-Critical</v>
          </cell>
          <cell r="W737">
            <v>45456</v>
          </cell>
          <cell r="X737" t="str">
            <v>Pack - Single</v>
          </cell>
          <cell r="Y737" t="str">
            <v>October</v>
          </cell>
          <cell r="Z737" t="str">
            <v>9 Hours</v>
          </cell>
          <cell r="AA737" t="str">
            <v>Male</v>
          </cell>
          <cell r="AB737" t="str">
            <v>L</v>
          </cell>
          <cell r="AC737">
            <v>99</v>
          </cell>
          <cell r="AD737">
            <v>45821</v>
          </cell>
          <cell r="AE737" t="str">
            <v>AlSalamaHospital(TouristClubArea)</v>
          </cell>
          <cell r="AF737">
            <v>563951887</v>
          </cell>
          <cell r="AG737" t="str">
            <v>boadi2064@gmail.com</v>
          </cell>
          <cell r="AH737" t="str">
            <v>Ghana</v>
          </cell>
          <cell r="AI737" t="str">
            <v>Non-Muslim</v>
          </cell>
        </row>
        <row r="738">
          <cell r="C738">
            <v>206129606</v>
          </cell>
          <cell r="D738" t="str">
            <v>remmanda</v>
          </cell>
          <cell r="E738" t="str">
            <v>Emmanuel Dapaa</v>
          </cell>
          <cell r="F738" t="str">
            <v>Temporary</v>
          </cell>
          <cell r="G738" t="str">
            <v>UAE</v>
          </cell>
          <cell r="H738" t="str">
            <v>AUH1</v>
          </cell>
          <cell r="I738" t="str">
            <v>FC</v>
          </cell>
          <cell r="J738">
            <v>1299</v>
          </cell>
          <cell r="K738" t="str">
            <v>Day Shift</v>
          </cell>
          <cell r="L738" t="str">
            <v>NA</v>
          </cell>
          <cell r="M738" t="str">
            <v>Wednesday</v>
          </cell>
          <cell r="N738" t="str">
            <v>Thursday</v>
          </cell>
          <cell r="O738" t="str">
            <v>Warehouse Associate 12M</v>
          </cell>
          <cell r="P738" t="str">
            <v>Outbound</v>
          </cell>
          <cell r="Q738" t="str">
            <v>Direct</v>
          </cell>
          <cell r="R738" t="str">
            <v>Fastlink</v>
          </cell>
          <cell r="S738" t="str">
            <v>mnarshad</v>
          </cell>
          <cell r="T738" t="str">
            <v>Narshad,Muhammad</v>
          </cell>
          <cell r="W738">
            <v>45929</v>
          </cell>
          <cell r="X738" t="str">
            <v>Picking</v>
          </cell>
          <cell r="Y738" t="str">
            <v>December</v>
          </cell>
          <cell r="Z738" t="str">
            <v>9 Hours</v>
          </cell>
          <cell r="AA738" t="str">
            <v>Male</v>
          </cell>
          <cell r="AB738" t="str">
            <v>NA</v>
          </cell>
          <cell r="AC738">
            <v>99</v>
          </cell>
          <cell r="AH738" t="str">
            <v>Ghana</v>
          </cell>
          <cell r="AI738" t="str">
            <v>Non-Muslim</v>
          </cell>
        </row>
        <row r="739">
          <cell r="C739">
            <v>206915012</v>
          </cell>
          <cell r="D739" t="str">
            <v>kamalize</v>
          </cell>
          <cell r="E739" t="str">
            <v>Emmanuel Kamalizeni</v>
          </cell>
          <cell r="F739" t="str">
            <v>Temporary</v>
          </cell>
          <cell r="G739" t="str">
            <v>UAE</v>
          </cell>
          <cell r="H739" t="str">
            <v>AUH1</v>
          </cell>
          <cell r="I739" t="str">
            <v>FC</v>
          </cell>
          <cell r="J739">
            <v>1299</v>
          </cell>
          <cell r="K739" t="str">
            <v>Night Shift</v>
          </cell>
          <cell r="L739" t="str">
            <v>NA</v>
          </cell>
          <cell r="M739" t="str">
            <v>Saturday</v>
          </cell>
          <cell r="N739" t="str">
            <v>Sunday</v>
          </cell>
          <cell r="O739" t="str">
            <v>Warehouse Associate 8W</v>
          </cell>
          <cell r="P739" t="str">
            <v>Outbound</v>
          </cell>
          <cell r="Q739" t="str">
            <v>Direct</v>
          </cell>
          <cell r="R739" t="str">
            <v>Dulsco</v>
          </cell>
          <cell r="S739" t="str">
            <v>scariav</v>
          </cell>
          <cell r="T739" t="str">
            <v>Scaria,Varghese</v>
          </cell>
          <cell r="W739">
            <v>46226</v>
          </cell>
          <cell r="X739" t="str">
            <v>Picking</v>
          </cell>
          <cell r="Y739" t="str">
            <v>March</v>
          </cell>
          <cell r="Z739" t="str">
            <v>7 Hours</v>
          </cell>
          <cell r="AA739" t="str">
            <v>Male</v>
          </cell>
          <cell r="AC739">
            <v>99</v>
          </cell>
          <cell r="AE739" t="str">
            <v>Dulsco Al Razeen Camp Abu Dubai</v>
          </cell>
          <cell r="AF739">
            <v>525422470</v>
          </cell>
          <cell r="AG739" t="str">
            <v>EMMANUEL.KAMALIZENI6@GMIAL.COM</v>
          </cell>
          <cell r="AH739" t="str">
            <v>MALAWI</v>
          </cell>
        </row>
        <row r="740">
          <cell r="C740">
            <v>204319808</v>
          </cell>
          <cell r="D740" t="str">
            <v>gemmanua</v>
          </cell>
          <cell r="E740" t="str">
            <v>Emmanuel Kobina Arthur</v>
          </cell>
          <cell r="F740" t="str">
            <v>Temporary</v>
          </cell>
          <cell r="G740" t="str">
            <v>UAE</v>
          </cell>
          <cell r="H740" t="str">
            <v>AUH1</v>
          </cell>
          <cell r="I740" t="str">
            <v>FC</v>
          </cell>
          <cell r="J740">
            <v>1299</v>
          </cell>
          <cell r="K740" t="str">
            <v>Night Shift</v>
          </cell>
          <cell r="L740" t="str">
            <v>NA</v>
          </cell>
          <cell r="M740" t="str">
            <v>Sunday</v>
          </cell>
          <cell r="N740" t="str">
            <v>Monday</v>
          </cell>
          <cell r="O740" t="str">
            <v>Warehouse Associate 24M</v>
          </cell>
          <cell r="P740" t="str">
            <v>Outbound</v>
          </cell>
          <cell r="Q740" t="str">
            <v>Direct</v>
          </cell>
          <cell r="R740" t="str">
            <v>Quesscorp</v>
          </cell>
          <cell r="S740" t="str">
            <v>scariav</v>
          </cell>
          <cell r="T740" t="str">
            <v>Scaria,Varghese</v>
          </cell>
          <cell r="U740" t="str">
            <v>Non-Critical</v>
          </cell>
          <cell r="W740">
            <v>45589</v>
          </cell>
          <cell r="X740" t="str">
            <v>Pack - Single</v>
          </cell>
          <cell r="Y740" t="str">
            <v>May</v>
          </cell>
          <cell r="Z740" t="str">
            <v>9 Hours</v>
          </cell>
          <cell r="AA740" t="str">
            <v>Male</v>
          </cell>
          <cell r="AB740" t="str">
            <v>L</v>
          </cell>
          <cell r="AC740">
            <v>99</v>
          </cell>
          <cell r="AD740">
            <v>46319</v>
          </cell>
          <cell r="AE740" t="str">
            <v>FilliCafé(AirPortRd)</v>
          </cell>
          <cell r="AF740">
            <v>545041752</v>
          </cell>
          <cell r="AG740" t="str">
            <v>khobinalitmus4@gmail.com</v>
          </cell>
          <cell r="AH740" t="str">
            <v>Ghana</v>
          </cell>
          <cell r="AI740" t="str">
            <v>Non-Muslim</v>
          </cell>
        </row>
        <row r="741">
          <cell r="C741">
            <v>204009355</v>
          </cell>
          <cell r="D741" t="str">
            <v>emmamusi</v>
          </cell>
          <cell r="E741" t="str">
            <v>EMMANUEL MUSIIME</v>
          </cell>
          <cell r="F741" t="str">
            <v>Temporary</v>
          </cell>
          <cell r="G741" t="str">
            <v>UAE</v>
          </cell>
          <cell r="H741" t="str">
            <v>AUH1</v>
          </cell>
          <cell r="I741" t="str">
            <v>FC</v>
          </cell>
          <cell r="J741">
            <v>1299</v>
          </cell>
          <cell r="K741" t="str">
            <v>Day Shift</v>
          </cell>
          <cell r="L741" t="str">
            <v>NA</v>
          </cell>
          <cell r="M741" t="str">
            <v>Thursday</v>
          </cell>
          <cell r="N741" t="str">
            <v>Friday</v>
          </cell>
          <cell r="O741" t="str">
            <v>Warehouse Associate 24M</v>
          </cell>
          <cell r="P741" t="str">
            <v>Outbound</v>
          </cell>
          <cell r="Q741" t="str">
            <v>Direct</v>
          </cell>
          <cell r="R741" t="str">
            <v>Dulsco</v>
          </cell>
          <cell r="S741" t="str">
            <v>ansammar</v>
          </cell>
          <cell r="T741" t="str">
            <v>Ansari,Ammar Abdullah</v>
          </cell>
          <cell r="U741" t="str">
            <v>Non-Critical</v>
          </cell>
          <cell r="W741">
            <v>45551</v>
          </cell>
          <cell r="X741" t="str">
            <v>Picking</v>
          </cell>
          <cell r="Y741" t="str">
            <v>June</v>
          </cell>
          <cell r="Z741" t="str">
            <v>9 Hours</v>
          </cell>
          <cell r="AA741" t="str">
            <v>Male</v>
          </cell>
          <cell r="AB741" t="str">
            <v>2XL</v>
          </cell>
          <cell r="AC741">
            <v>99</v>
          </cell>
          <cell r="AD741">
            <v>45607</v>
          </cell>
          <cell r="AE741" t="str">
            <v>Dulsco ICAD-1 Bus Stop</v>
          </cell>
          <cell r="AF741">
            <v>585242573</v>
          </cell>
          <cell r="AG741" t="str">
            <v>musiimeemma1917@gmail.com</v>
          </cell>
          <cell r="AH741" t="str">
            <v>Uganda</v>
          </cell>
          <cell r="AI741" t="str">
            <v>Non-Muslim</v>
          </cell>
        </row>
        <row r="742">
          <cell r="C742">
            <v>206846111</v>
          </cell>
          <cell r="D742" t="str">
            <v>etusasir</v>
          </cell>
          <cell r="E742" t="str">
            <v>Emmanuel Tusasirwe</v>
          </cell>
          <cell r="F742" t="str">
            <v>Temporary</v>
          </cell>
          <cell r="G742" t="str">
            <v>UAE</v>
          </cell>
          <cell r="H742" t="str">
            <v>AUH1</v>
          </cell>
          <cell r="I742" t="str">
            <v>FC</v>
          </cell>
          <cell r="J742">
            <v>1299</v>
          </cell>
          <cell r="K742" t="str">
            <v>Night Shift</v>
          </cell>
          <cell r="L742" t="str">
            <v>NA</v>
          </cell>
          <cell r="M742" t="str">
            <v>Thursday</v>
          </cell>
          <cell r="N742" t="str">
            <v>Friday</v>
          </cell>
          <cell r="O742" t="str">
            <v>Warehouse Associate 8W</v>
          </cell>
          <cell r="P742" t="str">
            <v>Outbound</v>
          </cell>
          <cell r="Q742" t="str">
            <v>Direct</v>
          </cell>
          <cell r="R742" t="str">
            <v>Dulsco</v>
          </cell>
          <cell r="S742" t="str">
            <v>helrashd</v>
          </cell>
          <cell r="T742" t="str">
            <v>elrashid,Hassan</v>
          </cell>
          <cell r="U742" t="str">
            <v>Non- Critical</v>
          </cell>
          <cell r="W742">
            <v>46013</v>
          </cell>
          <cell r="X742" t="str">
            <v>Picking</v>
          </cell>
          <cell r="Y742" t="str">
            <v>July</v>
          </cell>
          <cell r="Z742" t="str">
            <v>9 Hours</v>
          </cell>
          <cell r="AA742" t="str">
            <v>Male</v>
          </cell>
          <cell r="AC742">
            <v>99</v>
          </cell>
          <cell r="AD742">
            <v>45648</v>
          </cell>
          <cell r="AE742" t="str">
            <v>Dulsco Al Razeen Camp Abu Dubai</v>
          </cell>
          <cell r="AF742" t="str">
            <v xml:space="preserve">567565677    </v>
          </cell>
          <cell r="AG742" t="str">
            <v>tuasiirweemmanuel4@gmail.com</v>
          </cell>
          <cell r="AH742" t="str">
            <v>Uganda</v>
          </cell>
          <cell r="AI742" t="str">
            <v>Non-Muslim</v>
          </cell>
        </row>
        <row r="743">
          <cell r="C743">
            <v>204946697</v>
          </cell>
          <cell r="D743" t="str">
            <v>entettey</v>
          </cell>
          <cell r="E743" t="str">
            <v>ENOCK TETTEY</v>
          </cell>
          <cell r="F743" t="str">
            <v>Temporary</v>
          </cell>
          <cell r="G743" t="str">
            <v>UAE</v>
          </cell>
          <cell r="H743" t="str">
            <v>AUH1</v>
          </cell>
          <cell r="I743" t="str">
            <v>FC</v>
          </cell>
          <cell r="J743">
            <v>1299</v>
          </cell>
          <cell r="K743" t="str">
            <v>Night Shift</v>
          </cell>
          <cell r="L743" t="str">
            <v>NA</v>
          </cell>
          <cell r="M743" t="str">
            <v>Monday</v>
          </cell>
          <cell r="N743" t="str">
            <v>Tuesday</v>
          </cell>
          <cell r="O743" t="str">
            <v>Warehouse Associate 24M</v>
          </cell>
          <cell r="P743" t="str">
            <v>Outbound</v>
          </cell>
          <cell r="Q743" t="str">
            <v>Direct</v>
          </cell>
          <cell r="R743" t="str">
            <v>Dulsco</v>
          </cell>
          <cell r="S743" t="str">
            <v>amanmish</v>
          </cell>
          <cell r="T743" t="str">
            <v>Mishra,Aman</v>
          </cell>
          <cell r="U743" t="str">
            <v>Non-Critical</v>
          </cell>
          <cell r="W743">
            <v>45719</v>
          </cell>
          <cell r="X743" t="str">
            <v>Picking</v>
          </cell>
          <cell r="Y743" t="str">
            <v>May</v>
          </cell>
          <cell r="Z743" t="str">
            <v>9 Hours</v>
          </cell>
          <cell r="AA743" t="str">
            <v>Male</v>
          </cell>
          <cell r="AB743" t="str">
            <v>L</v>
          </cell>
          <cell r="AC743">
            <v>99</v>
          </cell>
          <cell r="AD743">
            <v>45775</v>
          </cell>
          <cell r="AE743" t="str">
            <v>Dulsco ICAD-1 Bus Stop</v>
          </cell>
          <cell r="AF743">
            <v>522742864</v>
          </cell>
          <cell r="AG743" t="str">
            <v>enocktettey@gmail.com</v>
          </cell>
          <cell r="AH743" t="str">
            <v>Ghana</v>
          </cell>
          <cell r="AI743" t="str">
            <v>Non-Muslim</v>
          </cell>
        </row>
        <row r="744">
          <cell r="C744">
            <v>204967053</v>
          </cell>
          <cell r="D744" t="str">
            <v>emensahg</v>
          </cell>
          <cell r="E744" t="str">
            <v>ERIC MENSAH</v>
          </cell>
          <cell r="F744" t="str">
            <v>Temporary</v>
          </cell>
          <cell r="G744" t="str">
            <v>UAE</v>
          </cell>
          <cell r="H744" t="str">
            <v>AUH1</v>
          </cell>
          <cell r="I744" t="str">
            <v>FC</v>
          </cell>
          <cell r="J744">
            <v>1299</v>
          </cell>
          <cell r="K744" t="str">
            <v>Day Shift</v>
          </cell>
          <cell r="L744" t="str">
            <v>NA</v>
          </cell>
          <cell r="M744" t="str">
            <v>Wednesday</v>
          </cell>
          <cell r="N744" t="str">
            <v>Thursday</v>
          </cell>
          <cell r="O744" t="str">
            <v>Warehouse Associate 24M</v>
          </cell>
          <cell r="P744" t="str">
            <v>Outbound</v>
          </cell>
          <cell r="Q744" t="str">
            <v>Direct</v>
          </cell>
          <cell r="R744" t="str">
            <v>Dulsco</v>
          </cell>
          <cell r="S744" t="str">
            <v>amanmish</v>
          </cell>
          <cell r="T744" t="str">
            <v>Mishra,Aman</v>
          </cell>
          <cell r="U744" t="str">
            <v>Non-Critical</v>
          </cell>
          <cell r="W744">
            <v>45719</v>
          </cell>
          <cell r="X744" t="str">
            <v>Picking</v>
          </cell>
          <cell r="Y744" t="str">
            <v>February</v>
          </cell>
          <cell r="Z744" t="str">
            <v>9 Hours</v>
          </cell>
          <cell r="AA744" t="str">
            <v>Male</v>
          </cell>
          <cell r="AB744" t="str">
            <v>L</v>
          </cell>
          <cell r="AC744">
            <v>99</v>
          </cell>
          <cell r="AD744">
            <v>45775</v>
          </cell>
          <cell r="AE744" t="str">
            <v>Dulsco ICAD-1 Bus Stop</v>
          </cell>
          <cell r="AF744">
            <v>502687352</v>
          </cell>
          <cell r="AG744" t="str">
            <v>ericmensahtekpor123@gmail.com</v>
          </cell>
          <cell r="AH744" t="str">
            <v>Ghana</v>
          </cell>
          <cell r="AI744" t="str">
            <v>Non-Muslim</v>
          </cell>
        </row>
        <row r="745">
          <cell r="C745">
            <v>206137344</v>
          </cell>
          <cell r="D745" t="str">
            <v>opokderi</v>
          </cell>
          <cell r="E745" t="str">
            <v>Eric Opoku</v>
          </cell>
          <cell r="F745" t="str">
            <v>Temporary</v>
          </cell>
          <cell r="G745" t="str">
            <v>UAE</v>
          </cell>
          <cell r="H745" t="str">
            <v>AUH1</v>
          </cell>
          <cell r="I745" t="str">
            <v>FC</v>
          </cell>
          <cell r="J745">
            <v>1299</v>
          </cell>
          <cell r="K745" t="str">
            <v>Day Shift</v>
          </cell>
          <cell r="L745" t="str">
            <v>NA</v>
          </cell>
          <cell r="M745" t="str">
            <v>Monday</v>
          </cell>
          <cell r="N745" t="str">
            <v>Tuesday</v>
          </cell>
          <cell r="O745" t="str">
            <v>Warehouse Associate 8W</v>
          </cell>
          <cell r="P745" t="str">
            <v>Outbound</v>
          </cell>
          <cell r="Q745" t="str">
            <v>Direct</v>
          </cell>
          <cell r="R745" t="str">
            <v>Fastlink</v>
          </cell>
          <cell r="S745" t="str">
            <v>bizthoma</v>
          </cell>
          <cell r="T745" t="str">
            <v>Thomas,Binil</v>
          </cell>
          <cell r="W745">
            <v>45943</v>
          </cell>
          <cell r="X745" t="str">
            <v>Pack - Batch</v>
          </cell>
          <cell r="Y745" t="str">
            <v>April</v>
          </cell>
          <cell r="Z745" t="str">
            <v>9 Hours</v>
          </cell>
          <cell r="AA745" t="str">
            <v>Male</v>
          </cell>
          <cell r="AB745" t="str">
            <v>XL</v>
          </cell>
          <cell r="AC745">
            <v>99</v>
          </cell>
          <cell r="AH745" t="str">
            <v>Ghana</v>
          </cell>
          <cell r="AI745" t="str">
            <v>Non-Muslim</v>
          </cell>
        </row>
        <row r="746">
          <cell r="C746">
            <v>206192264</v>
          </cell>
          <cell r="D746" t="str">
            <v>ericaffg</v>
          </cell>
          <cell r="E746" t="str">
            <v>Erica Afful</v>
          </cell>
          <cell r="F746" t="str">
            <v>Temporary</v>
          </cell>
          <cell r="G746" t="str">
            <v>UAE</v>
          </cell>
          <cell r="H746" t="str">
            <v>AUH1</v>
          </cell>
          <cell r="I746" t="str">
            <v>FC</v>
          </cell>
          <cell r="J746">
            <v>1299</v>
          </cell>
          <cell r="K746" t="str">
            <v>Night Shift</v>
          </cell>
          <cell r="L746" t="str">
            <v>NA</v>
          </cell>
          <cell r="M746" t="str">
            <v>Friday</v>
          </cell>
          <cell r="N746" t="str">
            <v>Saturday</v>
          </cell>
          <cell r="O746" t="str">
            <v>Warehouse Associate 8W</v>
          </cell>
          <cell r="P746" t="str">
            <v>Outbound</v>
          </cell>
          <cell r="Q746" t="str">
            <v>Direct</v>
          </cell>
          <cell r="R746" t="str">
            <v>EFS</v>
          </cell>
          <cell r="S746" t="str">
            <v>bizthoma</v>
          </cell>
          <cell r="T746" t="str">
            <v>Thomas,Binil</v>
          </cell>
          <cell r="U746" t="str">
            <v>Non-Critical</v>
          </cell>
          <cell r="W746">
            <v>45936</v>
          </cell>
          <cell r="X746" t="str">
            <v>Picking</v>
          </cell>
          <cell r="Y746" t="str">
            <v>January</v>
          </cell>
          <cell r="Z746" t="str">
            <v>9 Hours</v>
          </cell>
          <cell r="AA746" t="str">
            <v>Female</v>
          </cell>
          <cell r="AB746" t="str">
            <v>NA</v>
          </cell>
          <cell r="AC746">
            <v>99</v>
          </cell>
          <cell r="AD746">
            <v>45996</v>
          </cell>
          <cell r="AE746" t="str">
            <v>Baniyas camp</v>
          </cell>
          <cell r="AF746" t="str">
            <v>971 54 485 9369</v>
          </cell>
          <cell r="AG746" t="str">
            <v>affulerica26@gmail.com</v>
          </cell>
          <cell r="AH746" t="str">
            <v>Ghana</v>
          </cell>
          <cell r="AI746" t="str">
            <v>Non-Muslim</v>
          </cell>
        </row>
        <row r="747">
          <cell r="C747">
            <v>203850771</v>
          </cell>
          <cell r="D747" t="str">
            <v>museriya</v>
          </cell>
          <cell r="E747" t="str">
            <v>ERIYA MUSOKE</v>
          </cell>
          <cell r="F747" t="str">
            <v>Temporary</v>
          </cell>
          <cell r="G747" t="str">
            <v>UAE</v>
          </cell>
          <cell r="H747" t="str">
            <v>AUH1</v>
          </cell>
          <cell r="I747" t="str">
            <v>FC</v>
          </cell>
          <cell r="J747">
            <v>1299</v>
          </cell>
          <cell r="K747" t="str">
            <v>Night Shift</v>
          </cell>
          <cell r="L747" t="str">
            <v>NA</v>
          </cell>
          <cell r="M747" t="str">
            <v>Tuesday</v>
          </cell>
          <cell r="N747" t="str">
            <v>Wednesday</v>
          </cell>
          <cell r="O747" t="str">
            <v>Warehouse Associate 24M</v>
          </cell>
          <cell r="P747" t="str">
            <v>Outbound</v>
          </cell>
          <cell r="Q747" t="str">
            <v>Direct</v>
          </cell>
          <cell r="R747" t="str">
            <v>Dulsco</v>
          </cell>
          <cell r="S747" t="str">
            <v>amanmish</v>
          </cell>
          <cell r="T747" t="str">
            <v>Mishra,Aman</v>
          </cell>
          <cell r="U747" t="str">
            <v>Non-Critical</v>
          </cell>
          <cell r="W747">
            <v>45524</v>
          </cell>
          <cell r="X747" t="str">
            <v>Picking</v>
          </cell>
          <cell r="Y747" t="str">
            <v>November</v>
          </cell>
          <cell r="Z747" t="str">
            <v>9 Hours</v>
          </cell>
          <cell r="AA747" t="str">
            <v>Male</v>
          </cell>
          <cell r="AB747" t="str">
            <v>L</v>
          </cell>
          <cell r="AC747">
            <v>99</v>
          </cell>
          <cell r="AD747">
            <v>45580</v>
          </cell>
          <cell r="AE747" t="str">
            <v>Dulsco ICAD-1 Bus Stop</v>
          </cell>
          <cell r="AF747" t="str">
            <v>0501716357</v>
          </cell>
          <cell r="AG747" t="str">
            <v>eriyamusoke654@gmail.com</v>
          </cell>
          <cell r="AH747" t="str">
            <v>Uganda</v>
          </cell>
          <cell r="AI747" t="str">
            <v>Non-Muslim</v>
          </cell>
        </row>
        <row r="748">
          <cell r="C748">
            <v>203908324</v>
          </cell>
          <cell r="D748" t="str">
            <v>nkhonesn</v>
          </cell>
          <cell r="E748" t="str">
            <v>Esnart Khonje</v>
          </cell>
          <cell r="F748" t="str">
            <v>Temporary</v>
          </cell>
          <cell r="G748" t="str">
            <v>UAE</v>
          </cell>
          <cell r="H748" t="str">
            <v>AUH1</v>
          </cell>
          <cell r="I748" t="str">
            <v>FC</v>
          </cell>
          <cell r="J748">
            <v>1299</v>
          </cell>
          <cell r="K748" t="str">
            <v>Day Shift</v>
          </cell>
          <cell r="L748" t="str">
            <v>NA</v>
          </cell>
          <cell r="M748" t="str">
            <v>Friday</v>
          </cell>
          <cell r="N748" t="str">
            <v>Saturday</v>
          </cell>
          <cell r="O748" t="str">
            <v>Warehouse Associate 12M</v>
          </cell>
          <cell r="P748" t="str">
            <v>Outbound</v>
          </cell>
          <cell r="Q748" t="str">
            <v>Direct</v>
          </cell>
          <cell r="R748" t="str">
            <v>Fastlink</v>
          </cell>
          <cell r="S748" t="str">
            <v>ansammar</v>
          </cell>
          <cell r="T748" t="str">
            <v>Ansari,Ammar Abdullah</v>
          </cell>
          <cell r="U748" t="str">
            <v>Non-Critical</v>
          </cell>
          <cell r="W748">
            <v>45537</v>
          </cell>
          <cell r="X748" t="str">
            <v>Picking</v>
          </cell>
          <cell r="Y748" t="str">
            <v>May</v>
          </cell>
          <cell r="Z748" t="str">
            <v>9 Hours</v>
          </cell>
          <cell r="AA748" t="str">
            <v>Female</v>
          </cell>
          <cell r="AB748" t="str">
            <v>NA</v>
          </cell>
          <cell r="AC748">
            <v>99</v>
          </cell>
          <cell r="AD748">
            <v>45902</v>
          </cell>
          <cell r="AE748" t="str">
            <v>ShinningTower(Khalidiyah)</v>
          </cell>
          <cell r="AF748">
            <v>561715935</v>
          </cell>
          <cell r="AG748" t="str">
            <v>esnartkhonje@gmail.com</v>
          </cell>
          <cell r="AH748" t="str">
            <v>Malawi</v>
          </cell>
          <cell r="AI748" t="str">
            <v>Non-Muslim</v>
          </cell>
        </row>
        <row r="749">
          <cell r="C749">
            <v>203881658</v>
          </cell>
          <cell r="D749" t="str">
            <v>evkwarte</v>
          </cell>
          <cell r="E749" t="str">
            <v>Evans Kwarteng</v>
          </cell>
          <cell r="F749" t="str">
            <v>Temporary</v>
          </cell>
          <cell r="G749" t="str">
            <v>UAE</v>
          </cell>
          <cell r="H749" t="str">
            <v>AUH1</v>
          </cell>
          <cell r="I749" t="str">
            <v>FC</v>
          </cell>
          <cell r="J749">
            <v>1299</v>
          </cell>
          <cell r="K749" t="str">
            <v>Day Shift</v>
          </cell>
          <cell r="L749" t="str">
            <v>NA</v>
          </cell>
          <cell r="M749" t="str">
            <v>Monday</v>
          </cell>
          <cell r="N749" t="str">
            <v>Tuesday</v>
          </cell>
          <cell r="O749" t="str">
            <v>Warehouse Associate 12M</v>
          </cell>
          <cell r="P749" t="str">
            <v>Outbound</v>
          </cell>
          <cell r="Q749" t="str">
            <v>Direct</v>
          </cell>
          <cell r="R749" t="str">
            <v>Fastlink</v>
          </cell>
          <cell r="S749" t="str">
            <v>bizthoma</v>
          </cell>
          <cell r="T749" t="str">
            <v>Thomas,Binil</v>
          </cell>
          <cell r="U749" t="str">
            <v>Non-Critical</v>
          </cell>
          <cell r="W749">
            <v>45530</v>
          </cell>
          <cell r="X749" t="str">
            <v>Picking</v>
          </cell>
          <cell r="Y749" t="str">
            <v>September</v>
          </cell>
          <cell r="Z749" t="str">
            <v>9 Hours</v>
          </cell>
          <cell r="AA749" t="str">
            <v>Male</v>
          </cell>
          <cell r="AB749" t="str">
            <v>M</v>
          </cell>
          <cell r="AC749">
            <v>99</v>
          </cell>
          <cell r="AD749">
            <v>45895</v>
          </cell>
          <cell r="AE749" t="str">
            <v>AbuDhabiCentralBusStation(oppositeGrandMillenniumHotel&amp;InfrontofBankofAfrica)</v>
          </cell>
          <cell r="AF749">
            <v>562599756</v>
          </cell>
          <cell r="AG749" t="str">
            <v>ekwarteng604@gmail.com</v>
          </cell>
          <cell r="AH749" t="str">
            <v>Ghana</v>
          </cell>
          <cell r="AI749" t="str">
            <v>Non-Muslim</v>
          </cell>
        </row>
        <row r="750">
          <cell r="C750">
            <v>205854275</v>
          </cell>
          <cell r="D750" t="str">
            <v>addevely</v>
          </cell>
          <cell r="E750" t="str">
            <v>Evelyn Addo</v>
          </cell>
          <cell r="F750" t="str">
            <v>Temporary</v>
          </cell>
          <cell r="G750" t="str">
            <v>UAE</v>
          </cell>
          <cell r="H750" t="str">
            <v>AUH1</v>
          </cell>
          <cell r="I750" t="str">
            <v>FC</v>
          </cell>
          <cell r="J750">
            <v>1299</v>
          </cell>
          <cell r="K750" t="str">
            <v>Night Shift</v>
          </cell>
          <cell r="L750" t="str">
            <v>NA</v>
          </cell>
          <cell r="M750" t="str">
            <v>Tuesday</v>
          </cell>
          <cell r="N750" t="str">
            <v>Wednesday</v>
          </cell>
          <cell r="O750" t="str">
            <v>Warehouse Associate 12M</v>
          </cell>
          <cell r="P750" t="str">
            <v>Outbound</v>
          </cell>
          <cell r="Q750" t="str">
            <v>Direct</v>
          </cell>
          <cell r="R750" t="str">
            <v>EFS</v>
          </cell>
          <cell r="S750" t="str">
            <v>scariav</v>
          </cell>
          <cell r="T750" t="str">
            <v>Scaria,Varghese</v>
          </cell>
          <cell r="W750">
            <v>45894</v>
          </cell>
          <cell r="X750" t="str">
            <v>Picking</v>
          </cell>
          <cell r="Y750" t="str">
            <v>April</v>
          </cell>
          <cell r="Z750" t="str">
            <v>9 Hours</v>
          </cell>
          <cell r="AA750" t="str">
            <v>Female</v>
          </cell>
          <cell r="AB750" t="str">
            <v>3XL</v>
          </cell>
          <cell r="AC750">
            <v>99</v>
          </cell>
          <cell r="AD750">
            <v>45949</v>
          </cell>
          <cell r="AE750" t="str">
            <v>AUH Baniyas Female camp</v>
          </cell>
          <cell r="AF750">
            <v>233536111700</v>
          </cell>
          <cell r="AG750" t="str">
            <v>evewills1994@gmail.com</v>
          </cell>
          <cell r="AH750" t="str">
            <v>Ghana</v>
          </cell>
          <cell r="AI750" t="str">
            <v>Non-Muslim</v>
          </cell>
        </row>
        <row r="751">
          <cell r="C751">
            <v>206192230</v>
          </cell>
          <cell r="D751" t="str">
            <v>jepkirtf</v>
          </cell>
          <cell r="E751" t="str">
            <v>Faith Jepkirui</v>
          </cell>
          <cell r="F751" t="str">
            <v>Temporary</v>
          </cell>
          <cell r="G751" t="str">
            <v>UAE</v>
          </cell>
          <cell r="H751" t="str">
            <v>AUH1</v>
          </cell>
          <cell r="I751" t="str">
            <v>FC</v>
          </cell>
          <cell r="J751">
            <v>1299</v>
          </cell>
          <cell r="K751" t="str">
            <v>Night Shift</v>
          </cell>
          <cell r="L751" t="str">
            <v>NA</v>
          </cell>
          <cell r="M751" t="str">
            <v>Sunday</v>
          </cell>
          <cell r="N751" t="str">
            <v>Monday</v>
          </cell>
          <cell r="O751" t="str">
            <v>Warehouse Associate 12M</v>
          </cell>
          <cell r="P751" t="str">
            <v>Outbound</v>
          </cell>
          <cell r="Q751" t="str">
            <v>Direct</v>
          </cell>
          <cell r="R751" t="str">
            <v>EFS</v>
          </cell>
          <cell r="S751" t="str">
            <v>scariav</v>
          </cell>
          <cell r="T751" t="str">
            <v>Scaria,Varghese</v>
          </cell>
          <cell r="U751" t="str">
            <v>Non-Critical</v>
          </cell>
          <cell r="W751">
            <v>45936</v>
          </cell>
          <cell r="X751" t="str">
            <v>Picking</v>
          </cell>
          <cell r="Y751" t="str">
            <v>November</v>
          </cell>
          <cell r="Z751" t="str">
            <v>9 Hours</v>
          </cell>
          <cell r="AA751" t="str">
            <v>Female</v>
          </cell>
          <cell r="AB751" t="str">
            <v>L</v>
          </cell>
          <cell r="AC751">
            <v>99</v>
          </cell>
          <cell r="AD751">
            <v>45996</v>
          </cell>
          <cell r="AE751" t="str">
            <v>Baniyas camp</v>
          </cell>
          <cell r="AF751">
            <v>971522686112</v>
          </cell>
          <cell r="AG751" t="str">
            <v>fjepkirui0@gmail.com</v>
          </cell>
          <cell r="AH751" t="str">
            <v>Kenya</v>
          </cell>
          <cell r="AI751" t="str">
            <v>Non-Muslim</v>
          </cell>
        </row>
        <row r="752">
          <cell r="C752">
            <v>203908323</v>
          </cell>
          <cell r="D752" t="str">
            <v>fakiyumr</v>
          </cell>
          <cell r="E752" t="str">
            <v>FAIZAL,KIYEMBA</v>
          </cell>
          <cell r="F752" t="str">
            <v>Temporary</v>
          </cell>
          <cell r="G752" t="str">
            <v>UAE</v>
          </cell>
          <cell r="H752" t="str">
            <v>AUH1</v>
          </cell>
          <cell r="I752" t="str">
            <v>FC</v>
          </cell>
          <cell r="J752">
            <v>1299</v>
          </cell>
          <cell r="K752" t="str">
            <v>Night Shift</v>
          </cell>
          <cell r="L752" t="str">
            <v>NA</v>
          </cell>
          <cell r="M752" t="str">
            <v>Thursday</v>
          </cell>
          <cell r="N752" t="str">
            <v>Friday</v>
          </cell>
          <cell r="O752" t="str">
            <v>Warehouse Associate 24M</v>
          </cell>
          <cell r="P752" t="str">
            <v>Outbound</v>
          </cell>
          <cell r="Q752" t="str">
            <v>Direct</v>
          </cell>
          <cell r="R752" t="str">
            <v>Dulsco</v>
          </cell>
          <cell r="S752" t="str">
            <v>helrashd</v>
          </cell>
          <cell r="T752" t="str">
            <v>elrashid,Hassan</v>
          </cell>
          <cell r="U752" t="str">
            <v>Non-Critical</v>
          </cell>
          <cell r="W752">
            <v>45789</v>
          </cell>
          <cell r="X752" t="str">
            <v>Picking</v>
          </cell>
          <cell r="Y752" t="str">
            <v>June</v>
          </cell>
          <cell r="Z752" t="str">
            <v>9 Hours</v>
          </cell>
          <cell r="AA752" t="str">
            <v>Male</v>
          </cell>
          <cell r="AB752" t="str">
            <v>L</v>
          </cell>
          <cell r="AC752">
            <v>99</v>
          </cell>
          <cell r="AD752">
            <v>45831</v>
          </cell>
          <cell r="AE752" t="str">
            <v>Dulsco ICAD-1 Bus Stop</v>
          </cell>
          <cell r="AF752">
            <v>502230973</v>
          </cell>
          <cell r="AG752" t="str">
            <v>kiyembafaizal@hotmail.com</v>
          </cell>
          <cell r="AH752" t="str">
            <v>Uganda</v>
          </cell>
          <cell r="AI752" t="str">
            <v>Muslim</v>
          </cell>
        </row>
        <row r="753">
          <cell r="C753">
            <v>105485458</v>
          </cell>
          <cell r="D753" t="str">
            <v>alfazan</v>
          </cell>
          <cell r="E753" t="str">
            <v>Faizan Ali</v>
          </cell>
          <cell r="F753" t="str">
            <v>Regular</v>
          </cell>
          <cell r="G753" t="str">
            <v>UAE</v>
          </cell>
          <cell r="H753" t="str">
            <v>AUH1</v>
          </cell>
          <cell r="I753" t="str">
            <v>FC</v>
          </cell>
          <cell r="J753">
            <v>1182</v>
          </cell>
          <cell r="K753" t="str">
            <v>Day Shift</v>
          </cell>
          <cell r="L753" t="str">
            <v>NA</v>
          </cell>
          <cell r="M753" t="str">
            <v>Thursday</v>
          </cell>
          <cell r="N753" t="str">
            <v>Friday</v>
          </cell>
          <cell r="O753" t="str">
            <v>FC Associate III</v>
          </cell>
          <cell r="P753" t="str">
            <v>Outbound</v>
          </cell>
          <cell r="Q753" t="str">
            <v>Direct</v>
          </cell>
          <cell r="R753" t="str">
            <v>Blue Badge</v>
          </cell>
          <cell r="S753" t="str">
            <v>ansammar</v>
          </cell>
          <cell r="T753" t="str">
            <v>Ansari,Ammar Abdullah</v>
          </cell>
          <cell r="U753" t="str">
            <v>Critical</v>
          </cell>
          <cell r="W753">
            <v>44728</v>
          </cell>
          <cell r="X753" t="str">
            <v>OB Lead/PA</v>
          </cell>
          <cell r="Y753" t="str">
            <v>September</v>
          </cell>
          <cell r="Z753" t="str">
            <v>9 Hours</v>
          </cell>
          <cell r="AA753" t="str">
            <v>Male</v>
          </cell>
          <cell r="AB753" t="str">
            <v>XL</v>
          </cell>
          <cell r="AC753">
            <v>3</v>
          </cell>
          <cell r="AE753" t="str">
            <v>Shabiya 12  Bus Stop (Near Malabar Gold And Diamond)</v>
          </cell>
          <cell r="AF753">
            <v>0</v>
          </cell>
          <cell r="AG753" t="e">
            <v>#N/A</v>
          </cell>
          <cell r="AH753" t="str">
            <v>Pakistan</v>
          </cell>
          <cell r="AI753" t="str">
            <v>Muslim</v>
          </cell>
        </row>
        <row r="754">
          <cell r="C754">
            <v>205252538</v>
          </cell>
          <cell r="D754" t="str">
            <v>fanqgise</v>
          </cell>
          <cell r="E754" t="str">
            <v>Fang,Giselle Fuen</v>
          </cell>
          <cell r="F754" t="str">
            <v>Temporary</v>
          </cell>
          <cell r="G754" t="str">
            <v>UAE</v>
          </cell>
          <cell r="H754" t="str">
            <v>AUH1</v>
          </cell>
          <cell r="I754" t="str">
            <v>FC</v>
          </cell>
          <cell r="J754">
            <v>1299</v>
          </cell>
          <cell r="K754" t="str">
            <v>Night Shift</v>
          </cell>
          <cell r="L754" t="str">
            <v>NA</v>
          </cell>
          <cell r="M754" t="str">
            <v>Monday</v>
          </cell>
          <cell r="N754" t="str">
            <v>Tuesday</v>
          </cell>
          <cell r="O754" t="str">
            <v>Warehouse Associate 8W</v>
          </cell>
          <cell r="P754" t="str">
            <v>Outbound</v>
          </cell>
          <cell r="Q754" t="str">
            <v>Direct</v>
          </cell>
          <cell r="R754" t="str">
            <v>EFS</v>
          </cell>
          <cell r="S754" t="str">
            <v>mnarshad</v>
          </cell>
          <cell r="T754" t="str">
            <v>Narshad,Muhammad</v>
          </cell>
          <cell r="W754">
            <v>46238</v>
          </cell>
          <cell r="X754" t="str">
            <v>Picking</v>
          </cell>
          <cell r="Z754" t="str">
            <v>7 Hours</v>
          </cell>
          <cell r="AA754" t="str">
            <v>Female</v>
          </cell>
          <cell r="AC754">
            <v>99</v>
          </cell>
        </row>
        <row r="755">
          <cell r="C755">
            <v>204373722</v>
          </cell>
          <cell r="D755" t="str">
            <v>favalapp</v>
          </cell>
          <cell r="E755" t="str">
            <v>Farhan Mohammed Kodakkattu Valappil</v>
          </cell>
          <cell r="F755" t="str">
            <v>Temporary</v>
          </cell>
          <cell r="G755" t="str">
            <v>UAE</v>
          </cell>
          <cell r="H755" t="str">
            <v>AUH1</v>
          </cell>
          <cell r="I755" t="str">
            <v>FC</v>
          </cell>
          <cell r="J755">
            <v>1299</v>
          </cell>
          <cell r="K755" t="str">
            <v>Night Shift</v>
          </cell>
          <cell r="L755" t="str">
            <v>NA</v>
          </cell>
          <cell r="M755" t="str">
            <v>Wednesday</v>
          </cell>
          <cell r="N755" t="str">
            <v>Thursday</v>
          </cell>
          <cell r="O755" t="str">
            <v>Warehouse Associate 24M</v>
          </cell>
          <cell r="P755" t="str">
            <v>Outbound</v>
          </cell>
          <cell r="Q755" t="str">
            <v>Direct</v>
          </cell>
          <cell r="R755" t="str">
            <v>Adecco</v>
          </cell>
          <cell r="S755" t="str">
            <v>amanmish</v>
          </cell>
          <cell r="T755" t="str">
            <v>Mishra,Aman</v>
          </cell>
          <cell r="U755" t="str">
            <v>Non-Critical</v>
          </cell>
          <cell r="W755">
            <v>45593</v>
          </cell>
          <cell r="X755" t="str">
            <v>Picking</v>
          </cell>
          <cell r="Y755" t="str">
            <v>September</v>
          </cell>
          <cell r="Z755" t="str">
            <v>9 Hours</v>
          </cell>
          <cell r="AA755" t="str">
            <v>Male</v>
          </cell>
          <cell r="AB755" t="str">
            <v>M</v>
          </cell>
          <cell r="AC755">
            <v>99</v>
          </cell>
          <cell r="AD755">
            <v>46323</v>
          </cell>
          <cell r="AE755" t="str">
            <v>FilliCafé(AirPortRd)</v>
          </cell>
          <cell r="AF755">
            <v>509564737</v>
          </cell>
          <cell r="AG755" t="str">
            <v>farhanmohamedkv@gmail.com</v>
          </cell>
          <cell r="AH755" t="str">
            <v>India</v>
          </cell>
          <cell r="AI755" t="str">
            <v>Muslim</v>
          </cell>
        </row>
        <row r="756">
          <cell r="C756">
            <v>205839585</v>
          </cell>
          <cell r="D756" t="str">
            <v>faroukki</v>
          </cell>
          <cell r="E756" t="str">
            <v>FAROUK KIBALAMA</v>
          </cell>
          <cell r="F756" t="str">
            <v>Temporary</v>
          </cell>
          <cell r="G756" t="str">
            <v>UAE</v>
          </cell>
          <cell r="H756" t="str">
            <v>AUH1</v>
          </cell>
          <cell r="I756" t="str">
            <v>FC</v>
          </cell>
          <cell r="J756">
            <v>1299</v>
          </cell>
          <cell r="K756" t="str">
            <v>Day Shift</v>
          </cell>
          <cell r="L756" t="str">
            <v>NA</v>
          </cell>
          <cell r="M756" t="str">
            <v>Friday</v>
          </cell>
          <cell r="N756" t="str">
            <v>Saturday</v>
          </cell>
          <cell r="O756" t="str">
            <v>Warehouse Associate 8W</v>
          </cell>
          <cell r="P756" t="str">
            <v>Outbound</v>
          </cell>
          <cell r="Q756" t="str">
            <v>Direct</v>
          </cell>
          <cell r="R756" t="str">
            <v>Dulsco</v>
          </cell>
          <cell r="S756" t="str">
            <v>bizthoma</v>
          </cell>
          <cell r="T756" t="str">
            <v>Thomas,Binil</v>
          </cell>
          <cell r="W756">
            <v>45894</v>
          </cell>
          <cell r="X756" t="str">
            <v>Pack - Batch</v>
          </cell>
          <cell r="Y756" t="str">
            <v>February</v>
          </cell>
          <cell r="Z756" t="str">
            <v>9 Hours</v>
          </cell>
          <cell r="AA756" t="str">
            <v>Male</v>
          </cell>
          <cell r="AB756" t="str">
            <v>NA</v>
          </cell>
          <cell r="AC756">
            <v>99</v>
          </cell>
          <cell r="AD756">
            <v>45949</v>
          </cell>
          <cell r="AE756" t="str">
            <v>Dulsco Camp</v>
          </cell>
          <cell r="AF756">
            <v>567549534</v>
          </cell>
          <cell r="AG756" t="str">
            <v>razzelki@gmail.com</v>
          </cell>
          <cell r="AH756" t="str">
            <v>Uganda</v>
          </cell>
          <cell r="AI756" t="str">
            <v>Muslim</v>
          </cell>
        </row>
        <row r="757">
          <cell r="C757">
            <v>204094215</v>
          </cell>
          <cell r="D757" t="str">
            <v>kpafatma</v>
          </cell>
          <cell r="E757" t="str">
            <v>Fatmata Kpaka</v>
          </cell>
          <cell r="F757" t="str">
            <v>Temporary</v>
          </cell>
          <cell r="G757" t="str">
            <v>UAE</v>
          </cell>
          <cell r="H757" t="str">
            <v>AUH1</v>
          </cell>
          <cell r="I757" t="str">
            <v>FC</v>
          </cell>
          <cell r="J757">
            <v>1299</v>
          </cell>
          <cell r="K757" t="str">
            <v>Night Shift</v>
          </cell>
          <cell r="L757" t="str">
            <v>NA</v>
          </cell>
          <cell r="M757" t="str">
            <v>Thursday</v>
          </cell>
          <cell r="N757" t="str">
            <v>Friday</v>
          </cell>
          <cell r="O757" t="str">
            <v>Warehouse Associate 24M</v>
          </cell>
          <cell r="P757" t="str">
            <v>Outbound</v>
          </cell>
          <cell r="Q757" t="str">
            <v>Direct</v>
          </cell>
          <cell r="R757" t="str">
            <v>Quesscorp</v>
          </cell>
          <cell r="S757" t="str">
            <v>scariav</v>
          </cell>
          <cell r="T757" t="str">
            <v>Scaria,Varghese</v>
          </cell>
          <cell r="U757" t="str">
            <v>Non-Critical</v>
          </cell>
          <cell r="W757">
            <v>45561</v>
          </cell>
          <cell r="X757" t="str">
            <v>Sort - Batch</v>
          </cell>
          <cell r="Y757" t="str">
            <v>March</v>
          </cell>
          <cell r="Z757" t="str">
            <v>9 Hours</v>
          </cell>
          <cell r="AA757" t="str">
            <v>Female</v>
          </cell>
          <cell r="AB757" t="str">
            <v>S</v>
          </cell>
          <cell r="AC757">
            <v>99</v>
          </cell>
          <cell r="AD757">
            <v>46291</v>
          </cell>
          <cell r="AE757" t="str">
            <v>AbuDhabiMall(TouristClubArea)</v>
          </cell>
          <cell r="AF757">
            <v>524642581</v>
          </cell>
          <cell r="AG757" t="str">
            <v>kpakafatmata123@gmail.com</v>
          </cell>
          <cell r="AH757" t="str">
            <v>Sierra Leone</v>
          </cell>
          <cell r="AI757" t="str">
            <v>Non-Muslim</v>
          </cell>
        </row>
        <row r="758">
          <cell r="C758">
            <v>206239524</v>
          </cell>
          <cell r="D758" t="str">
            <v>fsarckoh</v>
          </cell>
          <cell r="E758" t="str">
            <v>FATU F SARCKOH BONARWOLO</v>
          </cell>
          <cell r="F758" t="str">
            <v>Temporary</v>
          </cell>
          <cell r="G758" t="str">
            <v>UAE</v>
          </cell>
          <cell r="H758" t="str">
            <v>AUH1</v>
          </cell>
          <cell r="I758" t="str">
            <v>FC</v>
          </cell>
          <cell r="J758">
            <v>1299</v>
          </cell>
          <cell r="K758" t="str">
            <v>Night Shift</v>
          </cell>
          <cell r="L758" t="str">
            <v>NA</v>
          </cell>
          <cell r="M758" t="str">
            <v>Friday</v>
          </cell>
          <cell r="N758" t="str">
            <v>Saturday</v>
          </cell>
          <cell r="O758" t="str">
            <v>Warehouse Associate 8W</v>
          </cell>
          <cell r="P758" t="str">
            <v>Outbound</v>
          </cell>
          <cell r="Q758" t="str">
            <v>Direct</v>
          </cell>
          <cell r="R758" t="str">
            <v>Fastlink</v>
          </cell>
          <cell r="S758" t="str">
            <v>scariav</v>
          </cell>
          <cell r="T758" t="str">
            <v>Scaria,Varghese</v>
          </cell>
          <cell r="W758">
            <v>46239</v>
          </cell>
          <cell r="X758" t="str">
            <v>Pack - Single</v>
          </cell>
          <cell r="Z758" t="str">
            <v>7 Hours</v>
          </cell>
          <cell r="AA758" t="str">
            <v>Female</v>
          </cell>
          <cell r="AC758">
            <v>99</v>
          </cell>
        </row>
        <row r="759">
          <cell r="C759">
            <v>102582339</v>
          </cell>
          <cell r="D759" t="str">
            <v>noufalf</v>
          </cell>
          <cell r="E759" t="str">
            <v>Faziludeen,Noufal</v>
          </cell>
          <cell r="F759" t="str">
            <v>Regular</v>
          </cell>
          <cell r="G759" t="str">
            <v>UAE</v>
          </cell>
          <cell r="H759" t="str">
            <v>AUH1</v>
          </cell>
          <cell r="I759" t="str">
            <v>FC</v>
          </cell>
          <cell r="J759">
            <v>1299</v>
          </cell>
          <cell r="K759" t="str">
            <v>Day Shift</v>
          </cell>
          <cell r="L759" t="str">
            <v>NA</v>
          </cell>
          <cell r="M759" t="str">
            <v>Tuesday</v>
          </cell>
          <cell r="N759" t="str">
            <v>Wednesday</v>
          </cell>
          <cell r="O759" t="str">
            <v>FC Associate III</v>
          </cell>
          <cell r="P759" t="str">
            <v>Outbound</v>
          </cell>
          <cell r="Q759" t="str">
            <v>Direct</v>
          </cell>
          <cell r="R759" t="str">
            <v>Blue Badge</v>
          </cell>
          <cell r="S759" t="str">
            <v>mnarshad</v>
          </cell>
          <cell r="T759" t="str">
            <v>Narshad,Muhammad</v>
          </cell>
          <cell r="U759" t="str">
            <v>Critical</v>
          </cell>
          <cell r="W759">
            <v>42960</v>
          </cell>
          <cell r="X759" t="str">
            <v>OB Lead/PA</v>
          </cell>
          <cell r="Y759" t="str">
            <v>May</v>
          </cell>
          <cell r="Z759" t="str">
            <v>9 Hours</v>
          </cell>
          <cell r="AA759" t="str">
            <v>Male</v>
          </cell>
          <cell r="AB759" t="str">
            <v>2XL</v>
          </cell>
          <cell r="AC759">
            <v>3</v>
          </cell>
          <cell r="AE759" t="str">
            <v>Shakhbout City</v>
          </cell>
          <cell r="AF759">
            <v>0</v>
          </cell>
          <cell r="AG759" t="e">
            <v>#N/A</v>
          </cell>
          <cell r="AH759" t="str">
            <v>India</v>
          </cell>
          <cell r="AI759" t="str">
            <v>Muslim</v>
          </cell>
        </row>
        <row r="760">
          <cell r="C760">
            <v>206886514</v>
          </cell>
          <cell r="D760" t="str">
            <v>nkrfelix</v>
          </cell>
          <cell r="E760" t="str">
            <v>FELIX MENSAH NKRUMAH</v>
          </cell>
          <cell r="F760" t="str">
            <v>Temporary</v>
          </cell>
          <cell r="G760" t="str">
            <v>UAE</v>
          </cell>
          <cell r="H760" t="str">
            <v>AUH1</v>
          </cell>
          <cell r="I760" t="str">
            <v>FC</v>
          </cell>
          <cell r="J760">
            <v>1299</v>
          </cell>
          <cell r="K760" t="str">
            <v>Day Shift</v>
          </cell>
          <cell r="L760" t="str">
            <v>NA</v>
          </cell>
          <cell r="M760" t="str">
            <v>Thursday</v>
          </cell>
          <cell r="N760" t="str">
            <v>Friday</v>
          </cell>
          <cell r="O760" t="str">
            <v>Warehouse Associate 8W</v>
          </cell>
          <cell r="P760" t="str">
            <v>Outbound</v>
          </cell>
          <cell r="Q760" t="str">
            <v>Direct</v>
          </cell>
          <cell r="R760" t="str">
            <v>EFS</v>
          </cell>
          <cell r="S760" t="str">
            <v>ansammar</v>
          </cell>
          <cell r="T760" t="str">
            <v>Ansari,Ammar Abdullah</v>
          </cell>
          <cell r="U760" t="str">
            <v>Non-Critical</v>
          </cell>
          <cell r="W760">
            <v>46027</v>
          </cell>
          <cell r="X760" t="str">
            <v>Picking</v>
          </cell>
          <cell r="Y760" t="str">
            <v>June</v>
          </cell>
          <cell r="Z760" t="str">
            <v>9 Hours</v>
          </cell>
          <cell r="AA760" t="str">
            <v>Male</v>
          </cell>
          <cell r="AC760">
            <v>99</v>
          </cell>
          <cell r="AD760">
            <v>46024</v>
          </cell>
          <cell r="AE760" t="str">
            <v>GreenHub</v>
          </cell>
          <cell r="AF760" t="str">
            <v>971 523820969</v>
          </cell>
          <cell r="AG760" t="str">
            <v>fnkumah380gmail.com</v>
          </cell>
          <cell r="AH760" t="str">
            <v>Ghana</v>
          </cell>
          <cell r="AI760" t="str">
            <v>Non-Muslim</v>
          </cell>
        </row>
        <row r="761">
          <cell r="C761">
            <v>204138116</v>
          </cell>
          <cell r="D761" t="str">
            <v>fodaigak</v>
          </cell>
          <cell r="E761" t="str">
            <v>Fongoh Daiga Kingsly</v>
          </cell>
          <cell r="F761" t="str">
            <v>Temporary</v>
          </cell>
          <cell r="G761" t="str">
            <v>UAE</v>
          </cell>
          <cell r="H761" t="str">
            <v>AUH1</v>
          </cell>
          <cell r="I761" t="str">
            <v>FC</v>
          </cell>
          <cell r="J761">
            <v>1299</v>
          </cell>
          <cell r="K761" t="str">
            <v>Day Shift</v>
          </cell>
          <cell r="L761" t="str">
            <v>NA</v>
          </cell>
          <cell r="M761" t="str">
            <v>Thursday</v>
          </cell>
          <cell r="N761" t="str">
            <v>Friday</v>
          </cell>
          <cell r="O761" t="str">
            <v>Warehouse Associate 24M</v>
          </cell>
          <cell r="P761" t="str">
            <v>Outbound</v>
          </cell>
          <cell r="Q761" t="str">
            <v>Direct</v>
          </cell>
          <cell r="R761" t="str">
            <v>Quesscorp</v>
          </cell>
          <cell r="S761" t="str">
            <v>amanmish</v>
          </cell>
          <cell r="T761" t="str">
            <v>Mishra,Aman</v>
          </cell>
          <cell r="U761" t="str">
            <v>Non-Critical</v>
          </cell>
          <cell r="W761">
            <v>45565</v>
          </cell>
          <cell r="X761" t="str">
            <v>Picking</v>
          </cell>
          <cell r="Y761" t="str">
            <v>July</v>
          </cell>
          <cell r="Z761" t="str">
            <v>9 Hours</v>
          </cell>
          <cell r="AA761" t="str">
            <v>Male</v>
          </cell>
          <cell r="AB761" t="str">
            <v>M</v>
          </cell>
          <cell r="AC761">
            <v>99</v>
          </cell>
          <cell r="AD761">
            <v>46295</v>
          </cell>
          <cell r="AE761" t="str">
            <v>ShinningTower(Khalidiyah)</v>
          </cell>
          <cell r="AF761">
            <v>589301204</v>
          </cell>
          <cell r="AG761" t="str">
            <v>daigajason@gmail.com</v>
          </cell>
          <cell r="AH761" t="str">
            <v>Cameroon</v>
          </cell>
          <cell r="AI761" t="str">
            <v>Non-Muslim</v>
          </cell>
        </row>
        <row r="762">
          <cell r="C762">
            <v>206915147</v>
          </cell>
          <cell r="D762" t="str">
            <v>frapafem</v>
          </cell>
          <cell r="E762" t="str">
            <v>Francis Afema</v>
          </cell>
          <cell r="F762" t="str">
            <v>Temporary</v>
          </cell>
          <cell r="G762" t="str">
            <v>UAE</v>
          </cell>
          <cell r="H762" t="str">
            <v>AUH1</v>
          </cell>
          <cell r="I762" t="str">
            <v>FC</v>
          </cell>
          <cell r="J762">
            <v>1299</v>
          </cell>
          <cell r="K762" t="str">
            <v>Day Shift</v>
          </cell>
          <cell r="L762" t="str">
            <v>NA</v>
          </cell>
          <cell r="M762" t="str">
            <v>Thursday</v>
          </cell>
          <cell r="N762" t="str">
            <v>Friday</v>
          </cell>
          <cell r="O762" t="str">
            <v>Warehouse Associate 8W</v>
          </cell>
          <cell r="P762" t="str">
            <v>Outbound</v>
          </cell>
          <cell r="Q762" t="str">
            <v>Direct</v>
          </cell>
          <cell r="R762" t="str">
            <v>Dulsco</v>
          </cell>
          <cell r="S762" t="str">
            <v>bizthoma</v>
          </cell>
          <cell r="T762" t="str">
            <v>Thomas,Binil</v>
          </cell>
          <cell r="U762" t="str">
            <v>Non-Critical</v>
          </cell>
          <cell r="W762">
            <v>46034</v>
          </cell>
          <cell r="X762" t="str">
            <v>Picking</v>
          </cell>
          <cell r="Y762" t="str">
            <v>May</v>
          </cell>
          <cell r="Z762" t="str">
            <v>9 Hours</v>
          </cell>
          <cell r="AA762" t="str">
            <v>Male</v>
          </cell>
          <cell r="AC762">
            <v>99</v>
          </cell>
          <cell r="AD762">
            <v>46415</v>
          </cell>
          <cell r="AE762" t="str">
            <v>Dulsco Al Razeen Camp Abu Dubai</v>
          </cell>
          <cell r="AF762">
            <v>525422507</v>
          </cell>
          <cell r="AG762" t="str">
            <v>FRANCIS.AFEMA@GMIAL.COM</v>
          </cell>
          <cell r="AH762" t="str">
            <v>UGANDA</v>
          </cell>
          <cell r="AI762" t="str">
            <v>Non-Muslim</v>
          </cell>
        </row>
        <row r="763">
          <cell r="C763">
            <v>206065208</v>
          </cell>
          <cell r="D763" t="str">
            <v>araalfra</v>
          </cell>
          <cell r="E763" t="str">
            <v>FRANCIS ARAALI MUTEGEKI</v>
          </cell>
          <cell r="F763" t="str">
            <v>Temporary</v>
          </cell>
          <cell r="G763" t="str">
            <v>UAE</v>
          </cell>
          <cell r="H763" t="str">
            <v>AUH1</v>
          </cell>
          <cell r="I763" t="str">
            <v>FC</v>
          </cell>
          <cell r="J763">
            <v>1299</v>
          </cell>
          <cell r="K763" t="str">
            <v>Night Shift</v>
          </cell>
          <cell r="L763" t="str">
            <v>NA</v>
          </cell>
          <cell r="M763" t="str">
            <v>Thursday</v>
          </cell>
          <cell r="N763" t="str">
            <v>Friday</v>
          </cell>
          <cell r="O763" t="str">
            <v>Warehouse Associate 8W</v>
          </cell>
          <cell r="P763" t="str">
            <v>Outbound</v>
          </cell>
          <cell r="Q763" t="str">
            <v>Direct</v>
          </cell>
          <cell r="R763" t="str">
            <v>Fastlink</v>
          </cell>
          <cell r="S763" t="str">
            <v>helrashd</v>
          </cell>
          <cell r="T763" t="str">
            <v>elrashid,Hassan</v>
          </cell>
          <cell r="W763">
            <v>46226</v>
          </cell>
          <cell r="X763" t="str">
            <v>Picking</v>
          </cell>
          <cell r="Y763" t="str">
            <v>May</v>
          </cell>
          <cell r="Z763" t="str">
            <v>7 Hours</v>
          </cell>
          <cell r="AA763" t="str">
            <v>Male</v>
          </cell>
          <cell r="AC763">
            <v>99</v>
          </cell>
          <cell r="AE763" t="str">
            <v>LIFELINE HOSPITAL</v>
          </cell>
          <cell r="AF763">
            <v>566706137</v>
          </cell>
          <cell r="AG763" t="str">
            <v>Francisaraali01@gmail.com</v>
          </cell>
          <cell r="AH763" t="str">
            <v>Uganda</v>
          </cell>
        </row>
        <row r="764">
          <cell r="C764">
            <v>204865035</v>
          </cell>
          <cell r="D764" t="str">
            <v>harthufr</v>
          </cell>
          <cell r="E764" t="str">
            <v>FRANCIS ARTHUR</v>
          </cell>
          <cell r="F764" t="str">
            <v>Temporary</v>
          </cell>
          <cell r="G764" t="str">
            <v>UAE</v>
          </cell>
          <cell r="H764" t="str">
            <v>AUH1</v>
          </cell>
          <cell r="I764" t="str">
            <v>FC</v>
          </cell>
          <cell r="J764">
            <v>1299</v>
          </cell>
          <cell r="K764" t="str">
            <v>Night Shift</v>
          </cell>
          <cell r="L764" t="str">
            <v>NA</v>
          </cell>
          <cell r="M764" t="str">
            <v>Wednesday</v>
          </cell>
          <cell r="N764" t="str">
            <v>Thursday</v>
          </cell>
          <cell r="O764" t="str">
            <v>Warehouse Associate 8W</v>
          </cell>
          <cell r="P764" t="str">
            <v>Outbound</v>
          </cell>
          <cell r="Q764" t="str">
            <v>Direct</v>
          </cell>
          <cell r="R764" t="str">
            <v>Dulsco</v>
          </cell>
          <cell r="S764" t="str">
            <v>amanmish</v>
          </cell>
          <cell r="T764" t="str">
            <v xml:space="preserve">Mishra,Aman </v>
          </cell>
          <cell r="W764">
            <v>45894</v>
          </cell>
          <cell r="X764" t="str">
            <v>Picking</v>
          </cell>
          <cell r="Y764" t="str">
            <v>May</v>
          </cell>
          <cell r="Z764" t="str">
            <v>9 Hours</v>
          </cell>
          <cell r="AA764" t="str">
            <v>Male</v>
          </cell>
          <cell r="AB764" t="str">
            <v>L</v>
          </cell>
          <cell r="AC764">
            <v>99</v>
          </cell>
          <cell r="AD764">
            <v>45949</v>
          </cell>
          <cell r="AE764" t="str">
            <v>Dulsco Camp</v>
          </cell>
          <cell r="AF764">
            <v>564753844</v>
          </cell>
          <cell r="AG764" t="str">
            <v>francisarthur246@gmail.com</v>
          </cell>
          <cell r="AH764" t="str">
            <v>Ghana</v>
          </cell>
          <cell r="AI764">
            <v>0</v>
          </cell>
        </row>
        <row r="765">
          <cell r="C765">
            <v>203850767</v>
          </cell>
          <cell r="D765" t="str">
            <v>frategek</v>
          </cell>
          <cell r="E765" t="str">
            <v>FRANCIS ATEGEKA</v>
          </cell>
          <cell r="F765" t="str">
            <v>Temporary</v>
          </cell>
          <cell r="G765" t="str">
            <v>UAE</v>
          </cell>
          <cell r="H765" t="str">
            <v>AUH1</v>
          </cell>
          <cell r="I765" t="str">
            <v>FC</v>
          </cell>
          <cell r="J765">
            <v>1299</v>
          </cell>
          <cell r="K765" t="str">
            <v>Night Shift</v>
          </cell>
          <cell r="L765" t="str">
            <v>NA</v>
          </cell>
          <cell r="M765" t="str">
            <v>Sunday</v>
          </cell>
          <cell r="N765" t="str">
            <v>Monday</v>
          </cell>
          <cell r="O765" t="str">
            <v>Warehouse Associate 8W</v>
          </cell>
          <cell r="P765" t="str">
            <v>Outbound</v>
          </cell>
          <cell r="Q765" t="str">
            <v>Direct</v>
          </cell>
          <cell r="R765" t="str">
            <v>Dulsco</v>
          </cell>
          <cell r="S765" t="str">
            <v>bizthoma</v>
          </cell>
          <cell r="T765" t="str">
            <v>Thomas,Binil</v>
          </cell>
          <cell r="U765" t="str">
            <v>Non-Critical</v>
          </cell>
          <cell r="W765">
            <v>45524</v>
          </cell>
          <cell r="X765" t="str">
            <v>Picking</v>
          </cell>
          <cell r="Y765" t="str">
            <v>May</v>
          </cell>
          <cell r="Z765" t="str">
            <v>9 Hours</v>
          </cell>
          <cell r="AA765" t="str">
            <v>Male</v>
          </cell>
          <cell r="AB765" t="str">
            <v>NA</v>
          </cell>
          <cell r="AC765">
            <v>99</v>
          </cell>
          <cell r="AD765">
            <v>45580</v>
          </cell>
          <cell r="AE765" t="str">
            <v>Dulsco ICAD-1 Bus Stop</v>
          </cell>
          <cell r="AF765">
            <v>558755370</v>
          </cell>
          <cell r="AG765" t="str">
            <v>francisategeka764@gmail.com</v>
          </cell>
          <cell r="AH765" t="str">
            <v>Uganda</v>
          </cell>
          <cell r="AI765" t="str">
            <v>Non-Muslim</v>
          </cell>
        </row>
        <row r="766">
          <cell r="C766">
            <v>204865037</v>
          </cell>
          <cell r="D766" t="str">
            <v>cudjoeif</v>
          </cell>
          <cell r="E766" t="str">
            <v>FRANCIS CUDJOE</v>
          </cell>
          <cell r="F766" t="str">
            <v>Temporary</v>
          </cell>
          <cell r="G766" t="str">
            <v>UAE</v>
          </cell>
          <cell r="H766" t="str">
            <v>AUH1</v>
          </cell>
          <cell r="I766" t="str">
            <v>FC</v>
          </cell>
          <cell r="J766">
            <v>1299</v>
          </cell>
          <cell r="K766" t="str">
            <v>Day Shift</v>
          </cell>
          <cell r="L766" t="str">
            <v>NA</v>
          </cell>
          <cell r="M766" t="str">
            <v>Wednesday</v>
          </cell>
          <cell r="N766" t="str">
            <v>Thursday</v>
          </cell>
          <cell r="O766" t="str">
            <v>Warehouse Associate 24M</v>
          </cell>
          <cell r="P766" t="str">
            <v>Outbound</v>
          </cell>
          <cell r="Q766" t="str">
            <v>Direct</v>
          </cell>
          <cell r="R766" t="str">
            <v>Dulsco</v>
          </cell>
          <cell r="S766" t="str">
            <v>amanmish</v>
          </cell>
          <cell r="T766" t="str">
            <v xml:space="preserve">Mishra,Aman </v>
          </cell>
          <cell r="W766">
            <v>45894</v>
          </cell>
          <cell r="X766" t="str">
            <v>Picking</v>
          </cell>
          <cell r="Y766" t="str">
            <v>September</v>
          </cell>
          <cell r="Z766" t="str">
            <v>9 Hours</v>
          </cell>
          <cell r="AA766" t="str">
            <v>Male</v>
          </cell>
          <cell r="AB766" t="str">
            <v>L</v>
          </cell>
          <cell r="AC766">
            <v>99</v>
          </cell>
          <cell r="AD766">
            <v>45949</v>
          </cell>
          <cell r="AE766" t="str">
            <v>Dulsco Camp</v>
          </cell>
          <cell r="AF766">
            <v>547794482</v>
          </cell>
          <cell r="AG766" t="str">
            <v>powerfcudloe007@gmiaail.com</v>
          </cell>
          <cell r="AH766" t="str">
            <v>Ghana</v>
          </cell>
          <cell r="AI766">
            <v>0</v>
          </cell>
        </row>
        <row r="767">
          <cell r="C767">
            <v>204137705</v>
          </cell>
          <cell r="D767" t="str">
            <v>kufranc</v>
          </cell>
          <cell r="E767" t="str">
            <v>Francis Kuma</v>
          </cell>
          <cell r="F767" t="str">
            <v>Temporary</v>
          </cell>
          <cell r="G767" t="str">
            <v>UAE</v>
          </cell>
          <cell r="H767" t="str">
            <v>AUH1</v>
          </cell>
          <cell r="I767" t="str">
            <v>FC</v>
          </cell>
          <cell r="J767">
            <v>1299</v>
          </cell>
          <cell r="K767" t="str">
            <v>Night Shift</v>
          </cell>
          <cell r="L767" t="str">
            <v>NA</v>
          </cell>
          <cell r="M767" t="str">
            <v>Monday</v>
          </cell>
          <cell r="N767" t="str">
            <v>Tuesday</v>
          </cell>
          <cell r="O767" t="str">
            <v>Warehouse Associate 24M</v>
          </cell>
          <cell r="P767" t="str">
            <v>Outbound</v>
          </cell>
          <cell r="Q767" t="str">
            <v>Direct</v>
          </cell>
          <cell r="R767" t="str">
            <v>Quesscorp</v>
          </cell>
          <cell r="S767" t="str">
            <v>scariav</v>
          </cell>
          <cell r="T767" t="str">
            <v>Scaria,Varghese</v>
          </cell>
          <cell r="U767" t="str">
            <v>Non-Critical</v>
          </cell>
          <cell r="W767">
            <v>45565</v>
          </cell>
          <cell r="X767" t="str">
            <v>Picking</v>
          </cell>
          <cell r="Y767" t="str">
            <v>April</v>
          </cell>
          <cell r="Z767" t="str">
            <v>9 Hours</v>
          </cell>
          <cell r="AA767" t="str">
            <v>Male</v>
          </cell>
          <cell r="AB767" t="str">
            <v>XL</v>
          </cell>
          <cell r="AC767">
            <v>99</v>
          </cell>
          <cell r="AD767">
            <v>46295</v>
          </cell>
          <cell r="AE767" t="str">
            <v>ShinningTower(Khalidiyah)</v>
          </cell>
          <cell r="AF767">
            <v>551287200</v>
          </cell>
          <cell r="AG767" t="str">
            <v>akyegiweyakubu@gmail.com</v>
          </cell>
          <cell r="AH767" t="str">
            <v>Ghana</v>
          </cell>
          <cell r="AI767" t="str">
            <v>Non-Muslim</v>
          </cell>
        </row>
        <row r="768">
          <cell r="C768">
            <v>203737010</v>
          </cell>
          <cell r="D768" t="str">
            <v>ansafraz</v>
          </cell>
          <cell r="E768" t="str">
            <v>Francis Owusu Ansah</v>
          </cell>
          <cell r="F768" t="str">
            <v>Temporary</v>
          </cell>
          <cell r="G768" t="str">
            <v>UAE</v>
          </cell>
          <cell r="H768" t="str">
            <v>AUH1</v>
          </cell>
          <cell r="I768" t="str">
            <v>FC</v>
          </cell>
          <cell r="J768">
            <v>1299</v>
          </cell>
          <cell r="K768" t="str">
            <v>Night Shift</v>
          </cell>
          <cell r="L768" t="str">
            <v>NA</v>
          </cell>
          <cell r="M768" t="str">
            <v>Tuesday</v>
          </cell>
          <cell r="N768" t="str">
            <v>Wednesday</v>
          </cell>
          <cell r="O768" t="str">
            <v>Warehouse Associate 12M</v>
          </cell>
          <cell r="P768" t="str">
            <v>Outbound</v>
          </cell>
          <cell r="Q768" t="str">
            <v>Direct</v>
          </cell>
          <cell r="R768" t="str">
            <v>Fastlink</v>
          </cell>
          <cell r="S768" t="str">
            <v>mnarshad</v>
          </cell>
          <cell r="T768" t="str">
            <v>Narshad,Muhammad</v>
          </cell>
          <cell r="U768" t="str">
            <v>Non-Critical</v>
          </cell>
          <cell r="W768">
            <v>45502</v>
          </cell>
          <cell r="X768" t="str">
            <v>Picking</v>
          </cell>
          <cell r="Y768" t="str">
            <v>October</v>
          </cell>
          <cell r="Z768" t="str">
            <v>9 Hours</v>
          </cell>
          <cell r="AA768" t="str">
            <v>Male</v>
          </cell>
          <cell r="AB768" t="str">
            <v>XL</v>
          </cell>
          <cell r="AC768">
            <v>99</v>
          </cell>
          <cell r="AD768">
            <v>46232</v>
          </cell>
          <cell r="AE768" t="str">
            <v>ShinningTower(Khalidiyah)</v>
          </cell>
          <cell r="AF768">
            <v>508145241</v>
          </cell>
          <cell r="AG768" t="str">
            <v>millawalker94@gmail.com</v>
          </cell>
          <cell r="AH768" t="str">
            <v>Ghana</v>
          </cell>
          <cell r="AI768" t="str">
            <v>Non-Muslim</v>
          </cell>
        </row>
        <row r="769">
          <cell r="C769">
            <v>206906443</v>
          </cell>
          <cell r="D769" t="str">
            <v>frmayeng</v>
          </cell>
          <cell r="E769" t="str">
            <v>FRANK MAYENGO</v>
          </cell>
          <cell r="F769" t="str">
            <v>Temporary</v>
          </cell>
          <cell r="G769" t="str">
            <v>UAE</v>
          </cell>
          <cell r="H769" t="str">
            <v>AUH1</v>
          </cell>
          <cell r="I769" t="str">
            <v>FC</v>
          </cell>
          <cell r="J769">
            <v>1299</v>
          </cell>
          <cell r="K769" t="str">
            <v>Night Shift</v>
          </cell>
          <cell r="L769" t="str">
            <v>NA</v>
          </cell>
          <cell r="M769" t="str">
            <v>Tuesday</v>
          </cell>
          <cell r="N769" t="str">
            <v>Wednesday</v>
          </cell>
          <cell r="O769" t="str">
            <v>Warehouse Associate 8W</v>
          </cell>
          <cell r="P769" t="str">
            <v>Outbound</v>
          </cell>
          <cell r="Q769" t="str">
            <v>Direct</v>
          </cell>
          <cell r="R769" t="str">
            <v>Dulsco</v>
          </cell>
          <cell r="S769" t="str">
            <v>amanmish</v>
          </cell>
          <cell r="T769" t="str">
            <v>Mishra,Aman</v>
          </cell>
          <cell r="U769" t="str">
            <v>Non-Critical</v>
          </cell>
          <cell r="W769">
            <v>46030</v>
          </cell>
          <cell r="X769" t="str">
            <v>Picking</v>
          </cell>
          <cell r="Y769" t="str">
            <v>October</v>
          </cell>
          <cell r="Z769" t="str">
            <v>9 Hours</v>
          </cell>
          <cell r="AA769" t="str">
            <v>Male</v>
          </cell>
          <cell r="AC769">
            <v>99</v>
          </cell>
          <cell r="AD769">
            <v>46395</v>
          </cell>
          <cell r="AE769" t="str">
            <v>Dulsco Al Razeen Camp Abu Dubai</v>
          </cell>
          <cell r="AF769">
            <v>554590743</v>
          </cell>
          <cell r="AG769" t="str">
            <v>mayengofrank2@gmail.com</v>
          </cell>
          <cell r="AH769" t="str">
            <v>UGANDA</v>
          </cell>
          <cell r="AI769" t="e">
            <v>#N/A</v>
          </cell>
        </row>
        <row r="770">
          <cell r="C770">
            <v>203993509</v>
          </cell>
          <cell r="D770" t="str">
            <v>nuwafrag</v>
          </cell>
          <cell r="E770" t="str">
            <v>FRANK NUWAHEREZA</v>
          </cell>
          <cell r="F770" t="str">
            <v>Temporary</v>
          </cell>
          <cell r="G770" t="str">
            <v>UAE</v>
          </cell>
          <cell r="H770" t="str">
            <v>AUH1</v>
          </cell>
          <cell r="I770" t="str">
            <v>FC</v>
          </cell>
          <cell r="J770">
            <v>1299</v>
          </cell>
          <cell r="K770" t="str">
            <v>Day Shift</v>
          </cell>
          <cell r="L770" t="str">
            <v>NA</v>
          </cell>
          <cell r="M770" t="str">
            <v>Wednesday</v>
          </cell>
          <cell r="N770" t="str">
            <v>Thursday</v>
          </cell>
          <cell r="O770" t="str">
            <v>Warehouse Associate 24M</v>
          </cell>
          <cell r="P770" t="str">
            <v>Outbound</v>
          </cell>
          <cell r="Q770" t="str">
            <v>Direct</v>
          </cell>
          <cell r="R770" t="str">
            <v>Dulsco</v>
          </cell>
          <cell r="S770" t="str">
            <v>amanmish</v>
          </cell>
          <cell r="T770" t="str">
            <v xml:space="preserve">Mishra,Aman </v>
          </cell>
          <cell r="W770">
            <v>45894</v>
          </cell>
          <cell r="X770" t="str">
            <v>Picking</v>
          </cell>
          <cell r="Y770" t="str">
            <v>July</v>
          </cell>
          <cell r="Z770" t="str">
            <v>9 Hours</v>
          </cell>
          <cell r="AA770" t="str">
            <v>Male</v>
          </cell>
          <cell r="AB770" t="str">
            <v>NA</v>
          </cell>
          <cell r="AC770">
            <v>99</v>
          </cell>
          <cell r="AD770">
            <v>45949</v>
          </cell>
          <cell r="AE770" t="str">
            <v>Dulsco Camp</v>
          </cell>
          <cell r="AF770">
            <v>562178980</v>
          </cell>
          <cell r="AG770" t="str">
            <v>franknuwahereza6@gmail.com</v>
          </cell>
          <cell r="AH770" t="str">
            <v>Uganda</v>
          </cell>
          <cell r="AI770">
            <v>0</v>
          </cell>
        </row>
        <row r="771">
          <cell r="C771">
            <v>206850959</v>
          </cell>
          <cell r="D771" t="str">
            <v>bakisurf</v>
          </cell>
          <cell r="E771" t="str">
            <v>Fred Bakisula</v>
          </cell>
          <cell r="F771" t="str">
            <v>Temporary</v>
          </cell>
          <cell r="G771" t="str">
            <v>UAE</v>
          </cell>
          <cell r="H771" t="str">
            <v>AUH1</v>
          </cell>
          <cell r="I771" t="str">
            <v>FC</v>
          </cell>
          <cell r="J771">
            <v>1299</v>
          </cell>
          <cell r="K771" t="str">
            <v>Day Shift</v>
          </cell>
          <cell r="L771" t="str">
            <v>NA</v>
          </cell>
          <cell r="M771" t="str">
            <v>Thursday</v>
          </cell>
          <cell r="N771" t="str">
            <v>Friday</v>
          </cell>
          <cell r="O771" t="str">
            <v>Warehouse Associate 8W</v>
          </cell>
          <cell r="P771" t="str">
            <v>Outbound</v>
          </cell>
          <cell r="Q771" t="str">
            <v>Direct</v>
          </cell>
          <cell r="R771" t="str">
            <v>Dulsco</v>
          </cell>
          <cell r="S771" t="str">
            <v>mnarshad</v>
          </cell>
          <cell r="T771" t="str">
            <v>Narshad,Muhammad</v>
          </cell>
          <cell r="U771" t="str">
            <v>Non- Critical</v>
          </cell>
          <cell r="W771">
            <v>46013</v>
          </cell>
          <cell r="X771" t="str">
            <v>Picking</v>
          </cell>
          <cell r="Y771" t="str">
            <v>September</v>
          </cell>
          <cell r="Z771" t="str">
            <v>9 Hours</v>
          </cell>
          <cell r="AA771" t="str">
            <v>Male</v>
          </cell>
          <cell r="AC771">
            <v>99</v>
          </cell>
          <cell r="AD771">
            <v>45648</v>
          </cell>
          <cell r="AE771" t="str">
            <v>Dulsco Al Razeen Camp Abu Dubai</v>
          </cell>
          <cell r="AF771">
            <v>586543512</v>
          </cell>
          <cell r="AG771" t="str">
            <v>bakshamer10@gmail.com</v>
          </cell>
          <cell r="AH771" t="str">
            <v>Uganda</v>
          </cell>
          <cell r="AI771" t="str">
            <v>Non-Muslim</v>
          </cell>
        </row>
        <row r="772">
          <cell r="C772">
            <v>206128855</v>
          </cell>
          <cell r="D772" t="str">
            <v>frsagyem</v>
          </cell>
          <cell r="E772" t="str">
            <v>Freda Agyemang</v>
          </cell>
          <cell r="F772" t="str">
            <v>Temporary</v>
          </cell>
          <cell r="G772" t="str">
            <v>UAE</v>
          </cell>
          <cell r="H772" t="str">
            <v>AUH1</v>
          </cell>
          <cell r="I772" t="str">
            <v>FC</v>
          </cell>
          <cell r="J772">
            <v>1299</v>
          </cell>
          <cell r="K772" t="str">
            <v>Day Shift</v>
          </cell>
          <cell r="L772" t="str">
            <v>NA</v>
          </cell>
          <cell r="M772" t="str">
            <v>Monday</v>
          </cell>
          <cell r="N772" t="str">
            <v>Tuesday</v>
          </cell>
          <cell r="O772" t="str">
            <v>Warehouse Associate 12M</v>
          </cell>
          <cell r="P772" t="str">
            <v>Outbound</v>
          </cell>
          <cell r="Q772" t="str">
            <v>Direct</v>
          </cell>
          <cell r="R772" t="str">
            <v>Fastlink</v>
          </cell>
          <cell r="S772" t="str">
            <v>ansammar</v>
          </cell>
          <cell r="T772" t="str">
            <v>Ansari,Ammar Abdullah</v>
          </cell>
          <cell r="W772">
            <v>45929</v>
          </cell>
          <cell r="X772" t="str">
            <v>Picking</v>
          </cell>
          <cell r="Y772" t="str">
            <v>February</v>
          </cell>
          <cell r="Z772" t="str">
            <v>9 Hours</v>
          </cell>
          <cell r="AA772" t="str">
            <v>Female</v>
          </cell>
          <cell r="AB772" t="str">
            <v>2XL</v>
          </cell>
          <cell r="AC772">
            <v>99</v>
          </cell>
          <cell r="AH772" t="str">
            <v>Ghana</v>
          </cell>
          <cell r="AI772" t="str">
            <v>Non-Muslim</v>
          </cell>
        </row>
        <row r="773">
          <cell r="C773">
            <v>203965176</v>
          </cell>
          <cell r="D773" t="str">
            <v>agyemafy</v>
          </cell>
          <cell r="E773" t="str">
            <v>Freduah Agyemang</v>
          </cell>
          <cell r="F773" t="str">
            <v>Temporary</v>
          </cell>
          <cell r="G773" t="str">
            <v>UAE</v>
          </cell>
          <cell r="H773" t="str">
            <v>AUH1</v>
          </cell>
          <cell r="I773" t="str">
            <v>FC</v>
          </cell>
          <cell r="J773">
            <v>1299</v>
          </cell>
          <cell r="K773" t="str">
            <v>Day Shift</v>
          </cell>
          <cell r="L773" t="str">
            <v>NA</v>
          </cell>
          <cell r="M773" t="str">
            <v>Saturday</v>
          </cell>
          <cell r="N773" t="str">
            <v>Sunday</v>
          </cell>
          <cell r="O773" t="str">
            <v>Warehouse Associate 12M</v>
          </cell>
          <cell r="P773" t="str">
            <v>Outbound</v>
          </cell>
          <cell r="Q773" t="str">
            <v>Direct</v>
          </cell>
          <cell r="R773" t="str">
            <v>Fastlink</v>
          </cell>
          <cell r="S773" t="str">
            <v>amanmish</v>
          </cell>
          <cell r="T773" t="str">
            <v>Mishra,Aman</v>
          </cell>
          <cell r="U773" t="str">
            <v>Non-Critical</v>
          </cell>
          <cell r="W773">
            <v>45544</v>
          </cell>
          <cell r="X773" t="str">
            <v>Picking</v>
          </cell>
          <cell r="Y773" t="str">
            <v>May</v>
          </cell>
          <cell r="Z773" t="str">
            <v>9 Hours</v>
          </cell>
          <cell r="AA773" t="str">
            <v>Male</v>
          </cell>
          <cell r="AB773" t="str">
            <v>XL</v>
          </cell>
          <cell r="AC773">
            <v>99</v>
          </cell>
          <cell r="AD773">
            <v>46274</v>
          </cell>
          <cell r="AE773" t="str">
            <v>AbuDhabiCentralBusStation(oppositeGrandMillenniumHotel&amp;InfrontofBankofAfrica)</v>
          </cell>
          <cell r="AF773">
            <v>528658859</v>
          </cell>
          <cell r="AG773" t="str">
            <v>kwamenanacid45@gmail.com</v>
          </cell>
          <cell r="AH773" t="str">
            <v>Ghana</v>
          </cell>
          <cell r="AI773" t="str">
            <v>Non-Muslim</v>
          </cell>
        </row>
        <row r="774">
          <cell r="C774">
            <v>205852638</v>
          </cell>
          <cell r="D774" t="str">
            <v>kimufrid</v>
          </cell>
          <cell r="E774" t="str">
            <v>FRIDAH JEPTEBKWENY KIMUNJOS</v>
          </cell>
          <cell r="F774" t="str">
            <v>Temporary</v>
          </cell>
          <cell r="G774" t="str">
            <v>UAE</v>
          </cell>
          <cell r="H774" t="str">
            <v>AUH1</v>
          </cell>
          <cell r="I774" t="str">
            <v>FC</v>
          </cell>
          <cell r="J774">
            <v>1299</v>
          </cell>
          <cell r="K774" t="str">
            <v>Night Shift</v>
          </cell>
          <cell r="L774" t="str">
            <v>NA</v>
          </cell>
          <cell r="M774" t="str">
            <v>Monday</v>
          </cell>
          <cell r="N774" t="str">
            <v>Tuesday</v>
          </cell>
          <cell r="O774" t="str">
            <v>Warehouse Associate 8W</v>
          </cell>
          <cell r="P774" t="str">
            <v>Outbound</v>
          </cell>
          <cell r="Q774" t="str">
            <v>Direct</v>
          </cell>
          <cell r="R774" t="str">
            <v>EFS</v>
          </cell>
          <cell r="S774" t="str">
            <v>scariav</v>
          </cell>
          <cell r="T774" t="str">
            <v>Scaria,Varghese</v>
          </cell>
          <cell r="W774">
            <v>45894</v>
          </cell>
          <cell r="X774" t="str">
            <v>Picking</v>
          </cell>
          <cell r="Y774" t="str">
            <v>July</v>
          </cell>
          <cell r="Z774" t="str">
            <v>9 Hours</v>
          </cell>
          <cell r="AA774" t="str">
            <v>Female</v>
          </cell>
          <cell r="AB774" t="str">
            <v>NA</v>
          </cell>
          <cell r="AC774">
            <v>99</v>
          </cell>
          <cell r="AD774">
            <v>45949</v>
          </cell>
          <cell r="AE774" t="str">
            <v>AUH Baniyas Female camp</v>
          </cell>
          <cell r="AF774">
            <v>552845326</v>
          </cell>
          <cell r="AG774" t="str">
            <v>kimunjosfridah@gmail.com</v>
          </cell>
          <cell r="AH774" t="str">
            <v>Kenya</v>
          </cell>
          <cell r="AI774" t="str">
            <v>Non-Muslim</v>
          </cell>
        </row>
        <row r="775">
          <cell r="C775">
            <v>206192269</v>
          </cell>
          <cell r="D775" t="str">
            <v>nyfridax</v>
          </cell>
          <cell r="E775" t="str">
            <v>Fridah Kwamboka</v>
          </cell>
          <cell r="F775" t="str">
            <v>Temporary</v>
          </cell>
          <cell r="G775" t="str">
            <v>UAE</v>
          </cell>
          <cell r="H775" t="str">
            <v>AUH1</v>
          </cell>
          <cell r="I775" t="str">
            <v>FC</v>
          </cell>
          <cell r="J775">
            <v>1299</v>
          </cell>
          <cell r="K775" t="str">
            <v>Day Shift</v>
          </cell>
          <cell r="L775" t="str">
            <v>NA</v>
          </cell>
          <cell r="M775" t="str">
            <v>Friday</v>
          </cell>
          <cell r="N775" t="str">
            <v>Saturday</v>
          </cell>
          <cell r="O775" t="str">
            <v>Warehouse Associate 8W</v>
          </cell>
          <cell r="P775" t="str">
            <v>Outbound</v>
          </cell>
          <cell r="Q775" t="str">
            <v>Direct</v>
          </cell>
          <cell r="R775" t="str">
            <v>EFS</v>
          </cell>
          <cell r="S775" t="str">
            <v>ansammar</v>
          </cell>
          <cell r="T775" t="str">
            <v>Ansari,Ammar Abdullah</v>
          </cell>
          <cell r="U775" t="str">
            <v>Non-Critical</v>
          </cell>
          <cell r="W775">
            <v>45936</v>
          </cell>
          <cell r="X775" t="str">
            <v>Picking</v>
          </cell>
          <cell r="Y775" t="str">
            <v>February</v>
          </cell>
          <cell r="Z775" t="str">
            <v>9 hours</v>
          </cell>
          <cell r="AA775" t="str">
            <v>Female</v>
          </cell>
          <cell r="AB775" t="str">
            <v>NA</v>
          </cell>
          <cell r="AC775">
            <v>99</v>
          </cell>
          <cell r="AD775">
            <v>45996</v>
          </cell>
          <cell r="AE775" t="str">
            <v>Baniyas camp</v>
          </cell>
          <cell r="AF775">
            <v>971508238608</v>
          </cell>
          <cell r="AG775" t="str">
            <v>Nyafridah9@gmail.com</v>
          </cell>
          <cell r="AH775" t="str">
            <v>Kenya</v>
          </cell>
          <cell r="AI775" t="str">
            <v>Non-Muslim</v>
          </cell>
        </row>
        <row r="776">
          <cell r="C776">
            <v>204070590</v>
          </cell>
          <cell r="D776" t="str">
            <v>kibgasto</v>
          </cell>
          <cell r="E776" t="str">
            <v>GASTON KIBUGA</v>
          </cell>
          <cell r="F776" t="str">
            <v>Temporary</v>
          </cell>
          <cell r="G776" t="str">
            <v>UAE</v>
          </cell>
          <cell r="H776" t="str">
            <v>AUH1</v>
          </cell>
          <cell r="I776" t="str">
            <v>FC</v>
          </cell>
          <cell r="J776">
            <v>1299</v>
          </cell>
          <cell r="K776" t="str">
            <v>Day Shift</v>
          </cell>
          <cell r="L776" t="str">
            <v>NA</v>
          </cell>
          <cell r="M776" t="str">
            <v>Saturday</v>
          </cell>
          <cell r="N776" t="str">
            <v>Sunday</v>
          </cell>
          <cell r="O776" t="str">
            <v>Warehouse Associate 24M</v>
          </cell>
          <cell r="P776" t="str">
            <v>Outbound</v>
          </cell>
          <cell r="Q776" t="str">
            <v>Direct</v>
          </cell>
          <cell r="R776" t="str">
            <v>Dulsco</v>
          </cell>
          <cell r="S776" t="str">
            <v>ansammar</v>
          </cell>
          <cell r="T776" t="str">
            <v>Ansari,Ammar Abdullah</v>
          </cell>
          <cell r="U776" t="str">
            <v>Non-Critical</v>
          </cell>
          <cell r="W776">
            <v>45558</v>
          </cell>
          <cell r="X776" t="str">
            <v>Picking</v>
          </cell>
          <cell r="Y776" t="str">
            <v>April</v>
          </cell>
          <cell r="Z776" t="str">
            <v>9 Hours</v>
          </cell>
          <cell r="AA776" t="str">
            <v>Male</v>
          </cell>
          <cell r="AB776" t="str">
            <v>M</v>
          </cell>
          <cell r="AC776">
            <v>99</v>
          </cell>
          <cell r="AD776">
            <v>45614</v>
          </cell>
          <cell r="AE776" t="str">
            <v>Dulsco ICAD-1 Bus Stop</v>
          </cell>
          <cell r="AF776">
            <v>557184821</v>
          </cell>
          <cell r="AG776" t="str">
            <v>gastonkibuga@gmail.com</v>
          </cell>
          <cell r="AH776" t="str">
            <v>Uganda</v>
          </cell>
          <cell r="AI776" t="str">
            <v>Non-Muslim</v>
          </cell>
        </row>
        <row r="777">
          <cell r="C777">
            <v>204010424</v>
          </cell>
          <cell r="D777" t="str">
            <v>ssegeoff</v>
          </cell>
          <cell r="E777" t="str">
            <v>GEOFFREY SSEMPA</v>
          </cell>
          <cell r="F777" t="str">
            <v>Temporary</v>
          </cell>
          <cell r="G777" t="str">
            <v>UAE</v>
          </cell>
          <cell r="H777" t="str">
            <v>AUH1</v>
          </cell>
          <cell r="I777" t="str">
            <v>FC</v>
          </cell>
          <cell r="J777">
            <v>1299</v>
          </cell>
          <cell r="K777" t="str">
            <v>Night Shift</v>
          </cell>
          <cell r="L777" t="str">
            <v>NA</v>
          </cell>
          <cell r="M777" t="str">
            <v>Tuesday</v>
          </cell>
          <cell r="N777" t="str">
            <v>Wednesday</v>
          </cell>
          <cell r="O777" t="str">
            <v>Warehouse Associate 8W</v>
          </cell>
          <cell r="P777" t="str">
            <v>Outbound</v>
          </cell>
          <cell r="Q777" t="str">
            <v>Direct</v>
          </cell>
          <cell r="R777" t="str">
            <v>Dulsco</v>
          </cell>
          <cell r="S777" t="str">
            <v>ansammar</v>
          </cell>
          <cell r="T777" t="str">
            <v>Ansari,Ammar Abdullah</v>
          </cell>
          <cell r="U777" t="str">
            <v>Non-Critical</v>
          </cell>
          <cell r="W777">
            <v>45551</v>
          </cell>
          <cell r="X777" t="str">
            <v>Picking</v>
          </cell>
          <cell r="Y777" t="str">
            <v>March</v>
          </cell>
          <cell r="Z777" t="str">
            <v>9 Hours</v>
          </cell>
          <cell r="AA777" t="str">
            <v>Male</v>
          </cell>
          <cell r="AB777" t="str">
            <v>XL</v>
          </cell>
          <cell r="AC777">
            <v>99</v>
          </cell>
          <cell r="AD777">
            <v>45607</v>
          </cell>
          <cell r="AE777" t="str">
            <v>Dulsco ICAD-1 Bus Stop</v>
          </cell>
          <cell r="AF777">
            <v>502590442</v>
          </cell>
          <cell r="AG777" t="str">
            <v>ssempajoe1@gmail.com</v>
          </cell>
          <cell r="AH777" t="str">
            <v>Uganda</v>
          </cell>
          <cell r="AI777">
            <v>0</v>
          </cell>
        </row>
        <row r="778">
          <cell r="C778">
            <v>206897652</v>
          </cell>
          <cell r="D778" t="str">
            <v>vwillgeo</v>
          </cell>
          <cell r="E778" t="str">
            <v>GEORGE WILLIAM SSEBUMPENJE</v>
          </cell>
          <cell r="F778" t="str">
            <v>Temporary</v>
          </cell>
          <cell r="G778" t="str">
            <v>UAE</v>
          </cell>
          <cell r="H778" t="str">
            <v>AUH1</v>
          </cell>
          <cell r="I778" t="str">
            <v>FC</v>
          </cell>
          <cell r="J778">
            <v>1290</v>
          </cell>
          <cell r="K778" t="str">
            <v>Day Shift</v>
          </cell>
          <cell r="L778" t="str">
            <v>NA</v>
          </cell>
          <cell r="M778" t="str">
            <v>Tuesday</v>
          </cell>
          <cell r="N778" t="str">
            <v>Wednesday</v>
          </cell>
          <cell r="O778" t="str">
            <v>Warehouse Associate 12M</v>
          </cell>
          <cell r="P778" t="str">
            <v>Outbound</v>
          </cell>
          <cell r="Q778" t="str">
            <v>Direct</v>
          </cell>
          <cell r="R778" t="str">
            <v>Fastlink</v>
          </cell>
          <cell r="S778" t="str">
            <v>mnarshad</v>
          </cell>
          <cell r="T778" t="str">
            <v>Narshad,Muhammad</v>
          </cell>
          <cell r="U778" t="str">
            <v>Non-Critical</v>
          </cell>
          <cell r="W778">
            <v>46030</v>
          </cell>
          <cell r="X778" t="str">
            <v>Sort - Batch</v>
          </cell>
          <cell r="Y778" t="str">
            <v>January</v>
          </cell>
          <cell r="Z778" t="str">
            <v>9 Hours</v>
          </cell>
          <cell r="AA778" t="str">
            <v>Male</v>
          </cell>
          <cell r="AC778">
            <v>99</v>
          </cell>
          <cell r="AD778">
            <v>46395</v>
          </cell>
          <cell r="AE778" t="str">
            <v>AlHaliaHospital(HamdanStr)</v>
          </cell>
          <cell r="AF778">
            <v>527014069</v>
          </cell>
          <cell r="AG778" t="str">
            <v>princegeorgekagim@gmail.com</v>
          </cell>
          <cell r="AI778" t="e">
            <v>#N/A</v>
          </cell>
        </row>
        <row r="779">
          <cell r="C779">
            <v>202460493</v>
          </cell>
          <cell r="D779" t="str">
            <v>earthurg</v>
          </cell>
          <cell r="E779" t="str">
            <v>Georgina Arthur</v>
          </cell>
          <cell r="F779" t="str">
            <v>Temporary</v>
          </cell>
          <cell r="G779" t="str">
            <v>UAE</v>
          </cell>
          <cell r="H779" t="str">
            <v>AUH1</v>
          </cell>
          <cell r="I779" t="str">
            <v>FC</v>
          </cell>
          <cell r="J779">
            <v>1299</v>
          </cell>
          <cell r="K779" t="str">
            <v>Day Shift</v>
          </cell>
          <cell r="L779" t="str">
            <v>NA</v>
          </cell>
          <cell r="M779" t="str">
            <v>Tuesday</v>
          </cell>
          <cell r="N779" t="str">
            <v>Wednesday</v>
          </cell>
          <cell r="O779" t="str">
            <v>Warehouse Associate 24M</v>
          </cell>
          <cell r="P779" t="str">
            <v>Outbound</v>
          </cell>
          <cell r="Q779" t="str">
            <v>Direct</v>
          </cell>
          <cell r="R779" t="str">
            <v>Quesscorp</v>
          </cell>
          <cell r="S779" t="str">
            <v>bizthoma</v>
          </cell>
          <cell r="T779" t="str">
            <v>Thomas,Binil</v>
          </cell>
          <cell r="U779" t="str">
            <v>Non-Critical</v>
          </cell>
          <cell r="W779">
            <v>45586</v>
          </cell>
          <cell r="X779" t="str">
            <v>Sort - Batch</v>
          </cell>
          <cell r="Y779" t="str">
            <v>February</v>
          </cell>
          <cell r="Z779" t="str">
            <v>9 Hours</v>
          </cell>
          <cell r="AA779" t="str">
            <v>Female</v>
          </cell>
          <cell r="AB779" t="str">
            <v>M</v>
          </cell>
          <cell r="AC779">
            <v>99</v>
          </cell>
          <cell r="AD779">
            <v>46316</v>
          </cell>
          <cell r="AE779" t="str">
            <v>ShinningTower(Khalidiyah)</v>
          </cell>
          <cell r="AF779">
            <v>528258263</v>
          </cell>
          <cell r="AG779">
            <v>0</v>
          </cell>
          <cell r="AH779" t="str">
            <v>Ghana</v>
          </cell>
          <cell r="AI779" t="str">
            <v>Non-Muslim</v>
          </cell>
        </row>
        <row r="780">
          <cell r="C780">
            <v>202351580</v>
          </cell>
          <cell r="D780" t="str">
            <v>geradink</v>
          </cell>
          <cell r="E780" t="str">
            <v>Geradine Lumafor</v>
          </cell>
          <cell r="F780" t="str">
            <v>Temporary</v>
          </cell>
          <cell r="G780" t="str">
            <v>UAE</v>
          </cell>
          <cell r="H780" t="str">
            <v>AUH1</v>
          </cell>
          <cell r="I780" t="str">
            <v>FC</v>
          </cell>
          <cell r="J780">
            <v>1299</v>
          </cell>
          <cell r="K780" t="str">
            <v>Night Shift</v>
          </cell>
          <cell r="L780" t="str">
            <v>NA</v>
          </cell>
          <cell r="M780" t="str">
            <v>Saturday</v>
          </cell>
          <cell r="N780" t="str">
            <v>Sunday</v>
          </cell>
          <cell r="O780" t="str">
            <v>Warehouse Associate 12M</v>
          </cell>
          <cell r="P780" t="str">
            <v>Outbound</v>
          </cell>
          <cell r="Q780" t="str">
            <v>Direct</v>
          </cell>
          <cell r="R780" t="str">
            <v>Fastlink</v>
          </cell>
          <cell r="S780" t="str">
            <v>scariav</v>
          </cell>
          <cell r="T780" t="str">
            <v>Scaria,Varghese</v>
          </cell>
          <cell r="U780" t="str">
            <v>Non-Critical</v>
          </cell>
          <cell r="W780">
            <v>45544</v>
          </cell>
          <cell r="X780" t="str">
            <v>Sort - Batch</v>
          </cell>
          <cell r="Y780" t="str">
            <v>July</v>
          </cell>
          <cell r="Z780" t="str">
            <v>9 Hours</v>
          </cell>
          <cell r="AA780" t="str">
            <v>Female</v>
          </cell>
          <cell r="AB780" t="str">
            <v>NA</v>
          </cell>
          <cell r="AC780">
            <v>99</v>
          </cell>
          <cell r="AD780">
            <v>45909</v>
          </cell>
          <cell r="AE780" t="str">
            <v>AbuDhabiCentralBusStation(oppositeGrandMillenniumHotel&amp;InfrontofBankofAfrica)</v>
          </cell>
          <cell r="AF780">
            <v>544609749</v>
          </cell>
          <cell r="AG780" t="str">
            <v>lumaforg@gmail.com</v>
          </cell>
          <cell r="AH780" t="str">
            <v>Cameroon</v>
          </cell>
          <cell r="AI780" t="str">
            <v>Non-Muslim</v>
          </cell>
        </row>
        <row r="781">
          <cell r="C781">
            <v>204011443</v>
          </cell>
          <cell r="D781" t="str">
            <v>kalyange</v>
          </cell>
          <cell r="E781" t="str">
            <v>GERALD KALYANGO</v>
          </cell>
          <cell r="F781" t="str">
            <v>Temporary</v>
          </cell>
          <cell r="G781" t="str">
            <v>UAE</v>
          </cell>
          <cell r="H781" t="str">
            <v>AUH1</v>
          </cell>
          <cell r="I781" t="str">
            <v>FC</v>
          </cell>
          <cell r="J781">
            <v>1299</v>
          </cell>
          <cell r="K781" t="str">
            <v>Night Shift</v>
          </cell>
          <cell r="L781" t="str">
            <v>NA</v>
          </cell>
          <cell r="M781" t="str">
            <v>Tuesday</v>
          </cell>
          <cell r="N781" t="str">
            <v>Wednesday</v>
          </cell>
          <cell r="O781" t="str">
            <v>Warehouse Associate 24M</v>
          </cell>
          <cell r="P781" t="str">
            <v>Outbound</v>
          </cell>
          <cell r="Q781" t="str">
            <v>Direct</v>
          </cell>
          <cell r="R781" t="str">
            <v>Dulsco</v>
          </cell>
          <cell r="S781" t="str">
            <v>bizthoma</v>
          </cell>
          <cell r="T781" t="str">
            <v>Thomas,Binil</v>
          </cell>
          <cell r="U781" t="str">
            <v>Non-Critical</v>
          </cell>
          <cell r="W781">
            <v>45551</v>
          </cell>
          <cell r="X781" t="str">
            <v>Sort - Batch</v>
          </cell>
          <cell r="Y781" t="str">
            <v>April</v>
          </cell>
          <cell r="Z781" t="str">
            <v>9 Hours</v>
          </cell>
          <cell r="AA781" t="str">
            <v>Male</v>
          </cell>
          <cell r="AB781" t="str">
            <v>NA</v>
          </cell>
          <cell r="AC781">
            <v>99</v>
          </cell>
          <cell r="AD781">
            <v>45607</v>
          </cell>
          <cell r="AE781" t="str">
            <v>Dulsco ICAD-1 Bus Stop</v>
          </cell>
          <cell r="AF781">
            <v>585241573</v>
          </cell>
          <cell r="AG781" t="str">
            <v>brightgeraldkalyango@gmail.com</v>
          </cell>
          <cell r="AH781" t="str">
            <v>Uganda</v>
          </cell>
          <cell r="AI781" t="str">
            <v>Non-Muslim</v>
          </cell>
        </row>
        <row r="782">
          <cell r="C782">
            <v>204072301</v>
          </cell>
          <cell r="D782" t="str">
            <v>musingge</v>
          </cell>
          <cell r="E782" t="str">
            <v>GERALD MUSINGUZI</v>
          </cell>
          <cell r="F782" t="str">
            <v>Temporary</v>
          </cell>
          <cell r="G782" t="str">
            <v>UAE</v>
          </cell>
          <cell r="H782" t="str">
            <v>AUH1</v>
          </cell>
          <cell r="I782" t="str">
            <v>FC</v>
          </cell>
          <cell r="J782">
            <v>1299</v>
          </cell>
          <cell r="K782" t="str">
            <v>Day Shift</v>
          </cell>
          <cell r="L782" t="str">
            <v>NA</v>
          </cell>
          <cell r="M782" t="str">
            <v>Wednesday</v>
          </cell>
          <cell r="N782" t="str">
            <v>Thursday</v>
          </cell>
          <cell r="O782" t="str">
            <v>Warehouse Associate 24M</v>
          </cell>
          <cell r="P782" t="str">
            <v>Outbound</v>
          </cell>
          <cell r="Q782" t="str">
            <v>Direct</v>
          </cell>
          <cell r="R782" t="str">
            <v>Dulsco</v>
          </cell>
          <cell r="S782" t="str">
            <v>ansammar</v>
          </cell>
          <cell r="T782" t="str">
            <v>Ansari,Ammar Abdullah</v>
          </cell>
          <cell r="U782" t="str">
            <v>Non-Critical</v>
          </cell>
          <cell r="W782">
            <v>45558</v>
          </cell>
          <cell r="X782" t="str">
            <v>Picking</v>
          </cell>
          <cell r="Y782" t="str">
            <v>October</v>
          </cell>
          <cell r="Z782" t="str">
            <v>9 Hours</v>
          </cell>
          <cell r="AA782" t="str">
            <v>Male</v>
          </cell>
          <cell r="AB782" t="str">
            <v>L</v>
          </cell>
          <cell r="AC782">
            <v>99</v>
          </cell>
          <cell r="AD782">
            <v>45614</v>
          </cell>
          <cell r="AE782" t="str">
            <v>Dulsco ICAD-1 Bus Stop</v>
          </cell>
          <cell r="AF782">
            <v>562491481</v>
          </cell>
          <cell r="AG782" t="str">
            <v>tumuhairweagnes668@gmail.com</v>
          </cell>
          <cell r="AH782" t="str">
            <v>Uganda</v>
          </cell>
          <cell r="AI782" t="str">
            <v>Non-Muslim</v>
          </cell>
        </row>
        <row r="783">
          <cell r="C783">
            <v>206897647</v>
          </cell>
          <cell r="D783" t="str">
            <v>gideboak</v>
          </cell>
          <cell r="E783" t="str">
            <v>GIDEON BOAKYE ABABIO</v>
          </cell>
          <cell r="F783" t="str">
            <v>Temporary</v>
          </cell>
          <cell r="G783" t="str">
            <v>UAE</v>
          </cell>
          <cell r="H783" t="str">
            <v>AUH1</v>
          </cell>
          <cell r="I783" t="str">
            <v>FC</v>
          </cell>
          <cell r="J783">
            <v>1290</v>
          </cell>
          <cell r="K783" t="str">
            <v>Night Shift</v>
          </cell>
          <cell r="L783" t="str">
            <v>NA</v>
          </cell>
          <cell r="M783" t="str">
            <v>Wednesday</v>
          </cell>
          <cell r="N783" t="str">
            <v>Thursday</v>
          </cell>
          <cell r="O783" t="str">
            <v>Warehouse Associate 12M</v>
          </cell>
          <cell r="P783" t="str">
            <v>Outbound</v>
          </cell>
          <cell r="Q783" t="str">
            <v>Direct</v>
          </cell>
          <cell r="R783" t="str">
            <v>Fastlink</v>
          </cell>
          <cell r="S783" t="str">
            <v>mnarshad</v>
          </cell>
          <cell r="T783" t="str">
            <v>Narshad,Muhammad</v>
          </cell>
          <cell r="U783" t="str">
            <v>Non-Critical</v>
          </cell>
          <cell r="W783">
            <v>46030</v>
          </cell>
          <cell r="X783" t="str">
            <v>Sort - Batch</v>
          </cell>
          <cell r="Y783" t="str">
            <v>October</v>
          </cell>
          <cell r="Z783" t="str">
            <v>9 Hours</v>
          </cell>
          <cell r="AA783" t="str">
            <v>Male</v>
          </cell>
          <cell r="AC783">
            <v>99</v>
          </cell>
          <cell r="AD783">
            <v>46395</v>
          </cell>
          <cell r="AE783" t="str">
            <v>Shabiya 11 Bus Stop ( Al Sultan Bakeries)</v>
          </cell>
          <cell r="AF783">
            <v>548964759</v>
          </cell>
          <cell r="AG783" t="str">
            <v>gideonababio97@gmail.com</v>
          </cell>
          <cell r="AI783" t="e">
            <v>#N/A</v>
          </cell>
        </row>
        <row r="784">
          <cell r="C784">
            <v>206897649</v>
          </cell>
          <cell r="D784" t="str">
            <v>gideopwa</v>
          </cell>
          <cell r="E784" t="str">
            <v>GIDEON WANJALA WEYAULA</v>
          </cell>
          <cell r="F784" t="str">
            <v>Temporary</v>
          </cell>
          <cell r="G784" t="str">
            <v>UAE</v>
          </cell>
          <cell r="H784" t="str">
            <v>AUH1</v>
          </cell>
          <cell r="I784" t="str">
            <v>FC</v>
          </cell>
          <cell r="J784">
            <v>1299</v>
          </cell>
          <cell r="K784" t="str">
            <v>Night Shift</v>
          </cell>
          <cell r="L784" t="str">
            <v>NA</v>
          </cell>
          <cell r="M784" t="str">
            <v>Wednesday</v>
          </cell>
          <cell r="N784" t="str">
            <v>Thursday</v>
          </cell>
          <cell r="O784" t="str">
            <v>Warehouse Associate 8W</v>
          </cell>
          <cell r="P784" t="str">
            <v>Outbound</v>
          </cell>
          <cell r="Q784" t="str">
            <v>Direct</v>
          </cell>
          <cell r="R784" t="str">
            <v>Fastlink</v>
          </cell>
          <cell r="S784" t="str">
            <v>scariav</v>
          </cell>
          <cell r="T784" t="str">
            <v>Scaria,Varghese</v>
          </cell>
          <cell r="W784">
            <v>46239</v>
          </cell>
          <cell r="X784" t="str">
            <v>Pack - Single</v>
          </cell>
          <cell r="Z784" t="str">
            <v>7 Hours</v>
          </cell>
          <cell r="AA784" t="str">
            <v>Male</v>
          </cell>
          <cell r="AC784">
            <v>99</v>
          </cell>
        </row>
        <row r="785">
          <cell r="C785">
            <v>206136723</v>
          </cell>
          <cell r="D785" t="str">
            <v>sgiftyaw</v>
          </cell>
          <cell r="E785" t="str">
            <v>Gifty Awuah Ghanaian</v>
          </cell>
          <cell r="F785" t="str">
            <v>Temporary</v>
          </cell>
          <cell r="G785" t="str">
            <v>UAE</v>
          </cell>
          <cell r="H785" t="str">
            <v>AUH1</v>
          </cell>
          <cell r="I785" t="str">
            <v>FC</v>
          </cell>
          <cell r="J785">
            <v>1299</v>
          </cell>
          <cell r="K785" t="str">
            <v>Night Shift</v>
          </cell>
          <cell r="L785" t="str">
            <v>NA</v>
          </cell>
          <cell r="M785" t="str">
            <v>Thursday</v>
          </cell>
          <cell r="N785" t="str">
            <v>Friday</v>
          </cell>
          <cell r="O785" t="str">
            <v>Warehouse Associate 8W</v>
          </cell>
          <cell r="P785" t="str">
            <v>Outbound</v>
          </cell>
          <cell r="Q785" t="str">
            <v>Direct</v>
          </cell>
          <cell r="R785" t="str">
            <v>Fastlink</v>
          </cell>
          <cell r="S785" t="str">
            <v>helrashd</v>
          </cell>
          <cell r="T785" t="str">
            <v>elrashid,Hassan</v>
          </cell>
          <cell r="W785">
            <v>46226</v>
          </cell>
          <cell r="X785" t="str">
            <v>Picking</v>
          </cell>
          <cell r="Y785" t="str">
            <v>September</v>
          </cell>
          <cell r="Z785" t="str">
            <v>7 Hours</v>
          </cell>
          <cell r="AA785" t="str">
            <v>Female</v>
          </cell>
          <cell r="AC785">
            <v>99</v>
          </cell>
          <cell r="AE785" t="str">
            <v>CENTRAL BUS STAION</v>
          </cell>
          <cell r="AF785">
            <v>527208895</v>
          </cell>
          <cell r="AG785" t="str">
            <v>awuahgifty@gmail.com</v>
          </cell>
          <cell r="AH785" t="str">
            <v>Ghana</v>
          </cell>
        </row>
        <row r="786">
          <cell r="C786">
            <v>206136725</v>
          </cell>
          <cell r="D786" t="str">
            <v>prempegi</v>
          </cell>
          <cell r="E786" t="str">
            <v>Gifty Prempeh</v>
          </cell>
          <cell r="F786" t="str">
            <v>Temporary</v>
          </cell>
          <cell r="G786" t="str">
            <v>UAE</v>
          </cell>
          <cell r="H786" t="str">
            <v>AUH1</v>
          </cell>
          <cell r="I786" t="str">
            <v>FC</v>
          </cell>
          <cell r="J786">
            <v>1299</v>
          </cell>
          <cell r="K786" t="str">
            <v>Night Shift</v>
          </cell>
          <cell r="L786" t="str">
            <v>NA</v>
          </cell>
          <cell r="M786" t="str">
            <v>Sunday</v>
          </cell>
          <cell r="N786" t="str">
            <v>Monday</v>
          </cell>
          <cell r="O786" t="str">
            <v>Warehouse Associate 12M</v>
          </cell>
          <cell r="P786" t="str">
            <v>Outbound</v>
          </cell>
          <cell r="Q786" t="str">
            <v>Direct</v>
          </cell>
          <cell r="R786" t="str">
            <v>Fastlink</v>
          </cell>
          <cell r="S786" t="str">
            <v>helrashd</v>
          </cell>
          <cell r="T786" t="str">
            <v>elrashid,Hassan</v>
          </cell>
          <cell r="W786">
            <v>45929</v>
          </cell>
          <cell r="X786" t="str">
            <v>Picking</v>
          </cell>
          <cell r="Y786" t="str">
            <v>November</v>
          </cell>
          <cell r="Z786" t="str">
            <v>9 Hours</v>
          </cell>
          <cell r="AA786" t="str">
            <v>Female</v>
          </cell>
          <cell r="AB786" t="str">
            <v>XL</v>
          </cell>
          <cell r="AC786">
            <v>99</v>
          </cell>
          <cell r="AH786" t="str">
            <v>Ghana</v>
          </cell>
          <cell r="AI786" t="str">
            <v>Non-Muslim</v>
          </cell>
        </row>
        <row r="787">
          <cell r="C787">
            <v>206239529</v>
          </cell>
          <cell r="D787" t="str">
            <v>glortadu</v>
          </cell>
          <cell r="E787" t="str">
            <v xml:space="preserve">GLORIA ADU </v>
          </cell>
          <cell r="F787" t="str">
            <v>Temporary</v>
          </cell>
          <cell r="G787" t="str">
            <v>UAE</v>
          </cell>
          <cell r="H787" t="str">
            <v>AUH1</v>
          </cell>
          <cell r="I787" t="str">
            <v>FC</v>
          </cell>
          <cell r="J787">
            <v>1299</v>
          </cell>
          <cell r="K787" t="str">
            <v>Day Shift</v>
          </cell>
          <cell r="L787" t="str">
            <v>NA</v>
          </cell>
          <cell r="M787" t="str">
            <v>Thursday</v>
          </cell>
          <cell r="N787" t="str">
            <v>Friday</v>
          </cell>
          <cell r="O787" t="str">
            <v>Warehouse Associate 12M</v>
          </cell>
          <cell r="P787" t="str">
            <v>Outbound</v>
          </cell>
          <cell r="Q787" t="str">
            <v>Direct</v>
          </cell>
          <cell r="R787" t="str">
            <v>Fastlink</v>
          </cell>
          <cell r="S787" t="str">
            <v>mnarshad</v>
          </cell>
          <cell r="T787" t="str">
            <v>Narshad,Muhammad</v>
          </cell>
          <cell r="U787" t="str">
            <v>Non-Critical</v>
          </cell>
          <cell r="W787">
            <v>45943</v>
          </cell>
          <cell r="X787" t="str">
            <v>Picking</v>
          </cell>
          <cell r="Y787" t="str">
            <v>March</v>
          </cell>
          <cell r="Z787" t="str">
            <v>9 hours</v>
          </cell>
          <cell r="AA787" t="str">
            <v>Female</v>
          </cell>
          <cell r="AB787" t="str">
            <v>NA</v>
          </cell>
          <cell r="AC787">
            <v>99</v>
          </cell>
          <cell r="AD787" t="str">
            <v>13/10/2026</v>
          </cell>
          <cell r="AE787" t="str">
            <v>AbuDhabiMall(TouristClubArea)</v>
          </cell>
          <cell r="AF787">
            <v>588661165</v>
          </cell>
          <cell r="AG787" t="str">
            <v>gloriaadu256@gmail.com</v>
          </cell>
          <cell r="AH787" t="str">
            <v>Ghana</v>
          </cell>
          <cell r="AI787" t="str">
            <v>Non-Muslim</v>
          </cell>
        </row>
        <row r="788">
          <cell r="C788">
            <v>206074973</v>
          </cell>
          <cell r="D788" t="str">
            <v>larbiygl</v>
          </cell>
          <cell r="E788" t="str">
            <v>Gloria Larbi Yeboah</v>
          </cell>
          <cell r="F788" t="str">
            <v>Temporary</v>
          </cell>
          <cell r="G788" t="str">
            <v>UAE</v>
          </cell>
          <cell r="H788" t="str">
            <v>AUH1</v>
          </cell>
          <cell r="I788" t="str">
            <v>FC</v>
          </cell>
          <cell r="J788">
            <v>1299</v>
          </cell>
          <cell r="K788" t="str">
            <v>Day Shift</v>
          </cell>
          <cell r="L788" t="str">
            <v>NA</v>
          </cell>
          <cell r="M788" t="str">
            <v>Wednesday</v>
          </cell>
          <cell r="N788" t="str">
            <v>Thursday</v>
          </cell>
          <cell r="O788" t="str">
            <v>Warehouse Associate 12M</v>
          </cell>
          <cell r="P788" t="str">
            <v>Outbound</v>
          </cell>
          <cell r="Q788" t="str">
            <v>Direct</v>
          </cell>
          <cell r="R788" t="str">
            <v>Fastlink</v>
          </cell>
          <cell r="S788" t="str">
            <v>amanmish</v>
          </cell>
          <cell r="T788" t="str">
            <v>Mishra,Aman</v>
          </cell>
          <cell r="U788" t="str">
            <v>Non-Critical</v>
          </cell>
          <cell r="W788">
            <v>45922</v>
          </cell>
          <cell r="X788" t="str">
            <v>Picking</v>
          </cell>
          <cell r="Y788" t="str">
            <v>October</v>
          </cell>
          <cell r="Z788" t="str">
            <v>9 Hours</v>
          </cell>
          <cell r="AA788" t="str">
            <v>Female</v>
          </cell>
          <cell r="AB788" t="str">
            <v>S</v>
          </cell>
          <cell r="AC788">
            <v>99</v>
          </cell>
          <cell r="AD788">
            <v>45983</v>
          </cell>
          <cell r="AE788" t="str">
            <v>AbuDhabiMall(TouristClubArea)</v>
          </cell>
          <cell r="AH788" t="str">
            <v>Ghana</v>
          </cell>
          <cell r="AI788" t="str">
            <v>Non-Muslim</v>
          </cell>
        </row>
        <row r="789">
          <cell r="C789">
            <v>206926478</v>
          </cell>
          <cell r="D789" t="str">
            <v>mwakagod</v>
          </cell>
          <cell r="E789" t="str">
            <v>GODWIN MWAKA</v>
          </cell>
          <cell r="F789" t="str">
            <v>Temporary</v>
          </cell>
          <cell r="G789" t="str">
            <v>UAE</v>
          </cell>
          <cell r="H789" t="str">
            <v>AUH1</v>
          </cell>
          <cell r="I789" t="str">
            <v>SC</v>
          </cell>
          <cell r="J789">
            <v>1299</v>
          </cell>
          <cell r="K789" t="str">
            <v>Night Shift</v>
          </cell>
          <cell r="L789" t="str">
            <v>NA</v>
          </cell>
          <cell r="M789" t="str">
            <v>Friday</v>
          </cell>
          <cell r="N789" t="str">
            <v>Saturday</v>
          </cell>
          <cell r="O789" t="str">
            <v>Warehouse Associate 8W</v>
          </cell>
          <cell r="P789" t="str">
            <v>Outbound</v>
          </cell>
          <cell r="Q789" t="str">
            <v>Direct</v>
          </cell>
          <cell r="R789" t="str">
            <v>Dulsco</v>
          </cell>
          <cell r="S789" t="str">
            <v>bizthoma</v>
          </cell>
          <cell r="T789" t="str">
            <v>Thomas,Binil</v>
          </cell>
          <cell r="U789" t="str">
            <v>Non-Critical</v>
          </cell>
          <cell r="W789">
            <v>46037</v>
          </cell>
          <cell r="X789" t="str">
            <v>Transfer Out</v>
          </cell>
          <cell r="Y789" t="str">
            <v>January</v>
          </cell>
          <cell r="Z789" t="str">
            <v>9 Hours</v>
          </cell>
          <cell r="AA789" t="str">
            <v>Male</v>
          </cell>
          <cell r="AC789">
            <v>99</v>
          </cell>
          <cell r="AE789" t="str">
            <v>Dulsco Al Razeen Camp Abu Dubai</v>
          </cell>
          <cell r="AF789">
            <v>589648785</v>
          </cell>
          <cell r="AG789" t="str">
            <v>godwinmwaka@gmail.com</v>
          </cell>
          <cell r="AH789" t="str">
            <v>Uganda</v>
          </cell>
          <cell r="AI789" t="e">
            <v>#N/A</v>
          </cell>
        </row>
        <row r="790">
          <cell r="C790">
            <v>204138503</v>
          </cell>
          <cell r="D790" t="str">
            <v>kodugraf</v>
          </cell>
          <cell r="E790" t="str">
            <v>GRACE Kodua</v>
          </cell>
          <cell r="F790" t="str">
            <v>Temporary</v>
          </cell>
          <cell r="G790" t="str">
            <v>UAE</v>
          </cell>
          <cell r="H790" t="str">
            <v>AUH1</v>
          </cell>
          <cell r="I790" t="str">
            <v>FC</v>
          </cell>
          <cell r="J790">
            <v>1299</v>
          </cell>
          <cell r="K790" t="str">
            <v>Night Shift</v>
          </cell>
          <cell r="L790" t="str">
            <v>NA</v>
          </cell>
          <cell r="M790" t="str">
            <v>Sunday</v>
          </cell>
          <cell r="N790" t="str">
            <v>Monday</v>
          </cell>
          <cell r="O790" t="str">
            <v>Warehouse Associate 12M</v>
          </cell>
          <cell r="P790" t="str">
            <v>Outbound</v>
          </cell>
          <cell r="Q790" t="str">
            <v>Direct</v>
          </cell>
          <cell r="R790" t="str">
            <v>Fastlink</v>
          </cell>
          <cell r="S790" t="str">
            <v>sidamra</v>
          </cell>
          <cell r="T790" t="str">
            <v>Siddiqui,Amra Kausar Abdul Sajid</v>
          </cell>
          <cell r="U790" t="str">
            <v>Non-Critical</v>
          </cell>
          <cell r="W790">
            <v>45565</v>
          </cell>
          <cell r="X790" t="str">
            <v>Picking</v>
          </cell>
          <cell r="Y790" t="str">
            <v>February</v>
          </cell>
          <cell r="Z790" t="str">
            <v>9 Hours</v>
          </cell>
          <cell r="AA790" t="str">
            <v>Female</v>
          </cell>
          <cell r="AB790" t="str">
            <v>L</v>
          </cell>
          <cell r="AC790">
            <v>99</v>
          </cell>
          <cell r="AD790">
            <v>46295</v>
          </cell>
          <cell r="AE790" t="str">
            <v>ShinningTower(Khalidiyah)</v>
          </cell>
          <cell r="AF790">
            <v>547962884</v>
          </cell>
          <cell r="AG790" t="str">
            <v>maamesarpomaa098@gmail.com</v>
          </cell>
          <cell r="AH790" t="str">
            <v>Ghana</v>
          </cell>
          <cell r="AI790" t="str">
            <v>Non-Muslim</v>
          </cell>
        </row>
        <row r="791">
          <cell r="C791">
            <v>205853573</v>
          </cell>
          <cell r="D791" t="str">
            <v>gwangari</v>
          </cell>
          <cell r="E791" t="str">
            <v>GRACE WANJIRU WANGARI</v>
          </cell>
          <cell r="F791" t="str">
            <v>Temporary</v>
          </cell>
          <cell r="G791" t="str">
            <v>UAE</v>
          </cell>
          <cell r="H791" t="str">
            <v>AUH1</v>
          </cell>
          <cell r="I791" t="str">
            <v>FC</v>
          </cell>
          <cell r="J791">
            <v>1299</v>
          </cell>
          <cell r="K791" t="str">
            <v>Night Shift</v>
          </cell>
          <cell r="L791" t="str">
            <v>NA</v>
          </cell>
          <cell r="M791" t="str">
            <v>Monday</v>
          </cell>
          <cell r="N791" t="str">
            <v>Tuesday</v>
          </cell>
          <cell r="O791" t="str">
            <v>Warehouse Associate 8W</v>
          </cell>
          <cell r="P791" t="str">
            <v>Outbound</v>
          </cell>
          <cell r="Q791" t="str">
            <v>Direct</v>
          </cell>
          <cell r="R791" t="str">
            <v>EFS</v>
          </cell>
          <cell r="S791" t="str">
            <v>scariav</v>
          </cell>
          <cell r="T791" t="str">
            <v>Scaria,Varghese</v>
          </cell>
          <cell r="W791">
            <v>45894</v>
          </cell>
          <cell r="X791" t="str">
            <v>Picking</v>
          </cell>
          <cell r="Y791" t="str">
            <v>July</v>
          </cell>
          <cell r="Z791" t="str">
            <v>9 Hours</v>
          </cell>
          <cell r="AA791" t="str">
            <v>Female</v>
          </cell>
          <cell r="AB791" t="str">
            <v>NA</v>
          </cell>
          <cell r="AC791">
            <v>99</v>
          </cell>
          <cell r="AD791">
            <v>45949</v>
          </cell>
          <cell r="AE791" t="str">
            <v>AUH Baniyas Female camp</v>
          </cell>
          <cell r="AF791">
            <v>553341931</v>
          </cell>
          <cell r="AG791" t="str">
            <v>shikyazlan@gmail.com</v>
          </cell>
          <cell r="AH791" t="str">
            <v>Kenya</v>
          </cell>
          <cell r="AI791" t="str">
            <v>Non-Muslim</v>
          </cell>
        </row>
        <row r="792">
          <cell r="C792">
            <v>206915464</v>
          </cell>
          <cell r="D792" t="str">
            <v>ngraciou</v>
          </cell>
          <cell r="E792" t="str">
            <v>Gracious Pamhwanya Nyirenda</v>
          </cell>
          <cell r="F792" t="str">
            <v>Temporary</v>
          </cell>
          <cell r="G792" t="str">
            <v>UAE</v>
          </cell>
          <cell r="H792" t="str">
            <v>AUH1</v>
          </cell>
          <cell r="I792" t="str">
            <v>FC</v>
          </cell>
          <cell r="J792">
            <v>1299</v>
          </cell>
          <cell r="K792" t="str">
            <v>Night Shift</v>
          </cell>
          <cell r="L792" t="str">
            <v>NA</v>
          </cell>
          <cell r="M792" t="str">
            <v>Monday</v>
          </cell>
          <cell r="N792" t="str">
            <v>Tuesday</v>
          </cell>
          <cell r="O792" t="str">
            <v>Warehouse Associate 8W</v>
          </cell>
          <cell r="P792" t="str">
            <v>Outbound</v>
          </cell>
          <cell r="Q792" t="str">
            <v>Direct</v>
          </cell>
          <cell r="R792" t="str">
            <v>Dulsco</v>
          </cell>
          <cell r="S792" t="str">
            <v>amanmish</v>
          </cell>
          <cell r="T792" t="str">
            <v>Mishra,Aman</v>
          </cell>
          <cell r="U792" t="str">
            <v>Non-Critical</v>
          </cell>
          <cell r="W792">
            <v>46034</v>
          </cell>
          <cell r="X792" t="str">
            <v>Pack - Batch</v>
          </cell>
          <cell r="Y792" t="str">
            <v>June</v>
          </cell>
          <cell r="Z792" t="str">
            <v>9 Hours</v>
          </cell>
          <cell r="AA792" t="str">
            <v>Male</v>
          </cell>
          <cell r="AC792">
            <v>99</v>
          </cell>
          <cell r="AD792">
            <v>46446</v>
          </cell>
          <cell r="AE792" t="str">
            <v>Dulsco Al Razeen Camp Abu Dubai</v>
          </cell>
          <cell r="AF792">
            <v>525422454</v>
          </cell>
          <cell r="AG792" t="str">
            <v>GRACIOUSPAMHWANYA@GMIAL.COM</v>
          </cell>
          <cell r="AH792" t="str">
            <v>MALAWI</v>
          </cell>
          <cell r="AI792" t="e">
            <v>#N/A</v>
          </cell>
        </row>
        <row r="793">
          <cell r="C793">
            <v>203468748</v>
          </cell>
          <cell r="D793" t="str">
            <v>grahamuc</v>
          </cell>
          <cell r="E793" t="str">
            <v>Graham Muchinikila</v>
          </cell>
          <cell r="F793" t="str">
            <v>Temporary</v>
          </cell>
          <cell r="G793" t="str">
            <v>UAE</v>
          </cell>
          <cell r="H793" t="str">
            <v>AUH1</v>
          </cell>
          <cell r="I793" t="str">
            <v>FC</v>
          </cell>
          <cell r="J793">
            <v>1299</v>
          </cell>
          <cell r="K793" t="str">
            <v>Night Shift</v>
          </cell>
          <cell r="L793" t="str">
            <v>NA</v>
          </cell>
          <cell r="M793" t="str">
            <v>Friday</v>
          </cell>
          <cell r="N793" t="str">
            <v>Saturday</v>
          </cell>
          <cell r="O793" t="str">
            <v>Warehouse Associate 12M</v>
          </cell>
          <cell r="P793" t="str">
            <v>Outbound</v>
          </cell>
          <cell r="Q793" t="str">
            <v>Direct</v>
          </cell>
          <cell r="R793" t="str">
            <v>Fastlink</v>
          </cell>
          <cell r="S793" t="str">
            <v>scariav</v>
          </cell>
          <cell r="T793" t="str">
            <v>Scaria,Varghese</v>
          </cell>
          <cell r="U793" t="str">
            <v>Non-Critical</v>
          </cell>
          <cell r="W793">
            <v>45456</v>
          </cell>
          <cell r="X793" t="str">
            <v>Pack - Single</v>
          </cell>
          <cell r="Y793" t="str">
            <v>December</v>
          </cell>
          <cell r="Z793" t="str">
            <v>9 Hours</v>
          </cell>
          <cell r="AA793" t="str">
            <v>Male</v>
          </cell>
          <cell r="AB793" t="str">
            <v>XL</v>
          </cell>
          <cell r="AC793">
            <v>99</v>
          </cell>
          <cell r="AD793">
            <v>45821</v>
          </cell>
          <cell r="AE793" t="str">
            <v>FilliCafé(AirPortRd)</v>
          </cell>
          <cell r="AF793">
            <v>554015216</v>
          </cell>
          <cell r="AG793" t="str">
            <v>grahammuchinikila@gmail.com</v>
          </cell>
          <cell r="AH793" t="str">
            <v>Zambia</v>
          </cell>
          <cell r="AI793" t="str">
            <v>Non-Muslim</v>
          </cell>
        </row>
        <row r="794">
          <cell r="C794">
            <v>205199079</v>
          </cell>
          <cell r="D794" t="str">
            <v>jhabshai</v>
          </cell>
          <cell r="E794" t="str">
            <v>Habeeb Shaik</v>
          </cell>
          <cell r="F794" t="str">
            <v>Temporary</v>
          </cell>
          <cell r="G794" t="str">
            <v>UAE</v>
          </cell>
          <cell r="H794" t="str">
            <v>AUH1</v>
          </cell>
          <cell r="I794" t="str">
            <v>FC</v>
          </cell>
          <cell r="J794">
            <v>1299</v>
          </cell>
          <cell r="K794" t="str">
            <v>Night Shift</v>
          </cell>
          <cell r="L794" t="str">
            <v>NA</v>
          </cell>
          <cell r="M794" t="str">
            <v>Saturday</v>
          </cell>
          <cell r="N794" t="str">
            <v>Sunday</v>
          </cell>
          <cell r="O794" t="str">
            <v>Warehouse Associate 12M</v>
          </cell>
          <cell r="P794" t="str">
            <v>Outbound</v>
          </cell>
          <cell r="Q794" t="str">
            <v>Direct</v>
          </cell>
          <cell r="R794" t="str">
            <v>EFS</v>
          </cell>
          <cell r="S794" t="str">
            <v>lraghava</v>
          </cell>
          <cell r="T794" t="str">
            <v>Lakkireddy,Sai Raghavendra Reddy</v>
          </cell>
          <cell r="U794" t="str">
            <v>Non-Critical</v>
          </cell>
          <cell r="W794">
            <v>46048</v>
          </cell>
          <cell r="X794" t="str">
            <v>Picking</v>
          </cell>
          <cell r="Y794" t="str">
            <v>March</v>
          </cell>
          <cell r="Z794" t="str">
            <v>9 Hours</v>
          </cell>
          <cell r="AA794" t="str">
            <v>Male</v>
          </cell>
          <cell r="AC794">
            <v>99</v>
          </cell>
          <cell r="AD794">
            <v>46104</v>
          </cell>
          <cell r="AI794" t="e">
            <v>#N/A</v>
          </cell>
        </row>
        <row r="795">
          <cell r="C795">
            <v>206906444</v>
          </cell>
          <cell r="D795" t="str">
            <v>habertmu</v>
          </cell>
          <cell r="E795" t="str">
            <v>HABERT MUHINDO</v>
          </cell>
          <cell r="F795" t="str">
            <v>Temporary</v>
          </cell>
          <cell r="G795" t="str">
            <v>UAE</v>
          </cell>
          <cell r="H795" t="str">
            <v>AUH1</v>
          </cell>
          <cell r="I795" t="str">
            <v>FC</v>
          </cell>
          <cell r="J795">
            <v>1299</v>
          </cell>
          <cell r="K795" t="str">
            <v>Night Shift</v>
          </cell>
          <cell r="L795" t="str">
            <v>NA</v>
          </cell>
          <cell r="M795" t="str">
            <v>Tuesday</v>
          </cell>
          <cell r="N795" t="str">
            <v>Wednesday</v>
          </cell>
          <cell r="O795" t="str">
            <v>Warehouse Associate 8W</v>
          </cell>
          <cell r="P795" t="str">
            <v>Outbound</v>
          </cell>
          <cell r="Q795" t="str">
            <v>Direct</v>
          </cell>
          <cell r="R795" t="str">
            <v>Dulsco</v>
          </cell>
          <cell r="S795" t="str">
            <v>amanmish</v>
          </cell>
          <cell r="T795" t="str">
            <v>Mishra,Aman</v>
          </cell>
          <cell r="U795" t="str">
            <v>Non-Critical</v>
          </cell>
          <cell r="W795">
            <v>46030</v>
          </cell>
          <cell r="X795" t="str">
            <v>Picking</v>
          </cell>
          <cell r="Y795" t="str">
            <v>January</v>
          </cell>
          <cell r="Z795" t="str">
            <v>9 Hours</v>
          </cell>
          <cell r="AA795" t="str">
            <v>Male</v>
          </cell>
          <cell r="AC795">
            <v>99</v>
          </cell>
          <cell r="AD795">
            <v>46395</v>
          </cell>
          <cell r="AE795" t="str">
            <v>Dulsco Al Razeen Camp Abu Dubai</v>
          </cell>
          <cell r="AF795">
            <v>554590743</v>
          </cell>
          <cell r="AG795" t="str">
            <v>habertmuhindo955@gmail.com</v>
          </cell>
          <cell r="AH795" t="str">
            <v>UGANDA</v>
          </cell>
          <cell r="AI795" t="e">
            <v>#N/A</v>
          </cell>
        </row>
        <row r="796">
          <cell r="C796">
            <v>204138121</v>
          </cell>
          <cell r="D796" t="str">
            <v>jarrahad</v>
          </cell>
          <cell r="E796" t="str">
            <v>Haddijatou Jarra</v>
          </cell>
          <cell r="F796" t="str">
            <v>Temporary</v>
          </cell>
          <cell r="G796" t="str">
            <v>UAE</v>
          </cell>
          <cell r="H796" t="str">
            <v>AUH1</v>
          </cell>
          <cell r="I796" t="str">
            <v>FC</v>
          </cell>
          <cell r="J796">
            <v>1299</v>
          </cell>
          <cell r="K796" t="str">
            <v>Day Shift</v>
          </cell>
          <cell r="L796" t="str">
            <v>NA</v>
          </cell>
          <cell r="M796" t="str">
            <v>Thursday</v>
          </cell>
          <cell r="N796" t="str">
            <v>Friday</v>
          </cell>
          <cell r="O796" t="str">
            <v>Warehouse Associate 24M</v>
          </cell>
          <cell r="P796" t="str">
            <v>Outbound</v>
          </cell>
          <cell r="Q796" t="str">
            <v>Direct</v>
          </cell>
          <cell r="R796" t="str">
            <v>Quesscorp</v>
          </cell>
          <cell r="S796" t="str">
            <v>mnarshad</v>
          </cell>
          <cell r="T796" t="str">
            <v>Narshad,Muhammad</v>
          </cell>
          <cell r="U796" t="str">
            <v>Non-Critical</v>
          </cell>
          <cell r="W796">
            <v>45565</v>
          </cell>
          <cell r="X796" t="str">
            <v>Pack - Single</v>
          </cell>
          <cell r="Y796" t="str">
            <v>February</v>
          </cell>
          <cell r="Z796" t="str">
            <v>9 Hours</v>
          </cell>
          <cell r="AA796" t="str">
            <v>Female</v>
          </cell>
          <cell r="AB796" t="str">
            <v>M</v>
          </cell>
          <cell r="AC796">
            <v>99</v>
          </cell>
          <cell r="AD796">
            <v>46295</v>
          </cell>
          <cell r="AE796" t="str">
            <v>LifeLineHospital(ElectraStr-MuroorRd)</v>
          </cell>
          <cell r="AF796">
            <v>561989332</v>
          </cell>
          <cell r="AG796" t="str">
            <v>krubally373@gmail.com</v>
          </cell>
          <cell r="AH796" t="str">
            <v>Gambia</v>
          </cell>
          <cell r="AI796" t="str">
            <v>Non-Muslim</v>
          </cell>
        </row>
        <row r="797">
          <cell r="C797">
            <v>204299547</v>
          </cell>
          <cell r="D797" t="str">
            <v>hamzmohp</v>
          </cell>
          <cell r="E797" t="str">
            <v>Hamza Mohammed</v>
          </cell>
          <cell r="F797" t="str">
            <v>Temporary</v>
          </cell>
          <cell r="G797" t="str">
            <v>UAE</v>
          </cell>
          <cell r="H797" t="str">
            <v>AUH1</v>
          </cell>
          <cell r="I797" t="str">
            <v>FC</v>
          </cell>
          <cell r="J797">
            <v>1299</v>
          </cell>
          <cell r="K797" t="str">
            <v>Day Shift</v>
          </cell>
          <cell r="L797" t="str">
            <v>NA</v>
          </cell>
          <cell r="M797" t="str">
            <v>Tuesday</v>
          </cell>
          <cell r="N797" t="str">
            <v>Wednesday</v>
          </cell>
          <cell r="O797" t="str">
            <v>Warehouse Associate 24M</v>
          </cell>
          <cell r="P797" t="str">
            <v>Outbound</v>
          </cell>
          <cell r="Q797" t="str">
            <v>Direct</v>
          </cell>
          <cell r="R797" t="str">
            <v>Quesscorp</v>
          </cell>
          <cell r="S797" t="str">
            <v>scariav</v>
          </cell>
          <cell r="T797" t="str">
            <v>Scaria,Varghese</v>
          </cell>
          <cell r="U797" t="str">
            <v>Critical</v>
          </cell>
          <cell r="W797">
            <v>45586</v>
          </cell>
          <cell r="X797" t="str">
            <v>Pack - Batch</v>
          </cell>
          <cell r="Y797" t="str">
            <v>January</v>
          </cell>
          <cell r="Z797" t="str">
            <v>9 Hours</v>
          </cell>
          <cell r="AA797" t="str">
            <v>Male</v>
          </cell>
          <cell r="AB797" t="str">
            <v>L</v>
          </cell>
          <cell r="AC797">
            <v>99</v>
          </cell>
          <cell r="AD797">
            <v>45642</v>
          </cell>
          <cell r="AE797" t="str">
            <v>AlSalamaHospital(TouristClubArea)</v>
          </cell>
          <cell r="AF797">
            <v>522098654</v>
          </cell>
          <cell r="AG797" t="str">
            <v>mohammedhamaza67@gmail.com</v>
          </cell>
          <cell r="AH797" t="str">
            <v>Ghana</v>
          </cell>
          <cell r="AI797" t="str">
            <v>Muslim</v>
          </cell>
        </row>
        <row r="798">
          <cell r="C798">
            <v>203965458</v>
          </cell>
          <cell r="D798" t="str">
            <v>apodehan</v>
          </cell>
          <cell r="E798" t="str">
            <v>Hans Apodei Agudey</v>
          </cell>
          <cell r="F798" t="str">
            <v>Temporary</v>
          </cell>
          <cell r="G798" t="str">
            <v>UAE</v>
          </cell>
          <cell r="H798" t="str">
            <v>AUH1</v>
          </cell>
          <cell r="I798" t="str">
            <v>FC</v>
          </cell>
          <cell r="J798">
            <v>1299</v>
          </cell>
          <cell r="K798" t="str">
            <v>Night Shift</v>
          </cell>
          <cell r="L798" t="str">
            <v>NA</v>
          </cell>
          <cell r="M798" t="str">
            <v>Monday</v>
          </cell>
          <cell r="N798" t="str">
            <v>Tuesday</v>
          </cell>
          <cell r="O798" t="str">
            <v>Warehouse Associate 12M</v>
          </cell>
          <cell r="P798" t="str">
            <v>Outbound</v>
          </cell>
          <cell r="Q798" t="str">
            <v>Direct</v>
          </cell>
          <cell r="R798" t="str">
            <v>Fastlink</v>
          </cell>
          <cell r="S798" t="str">
            <v>amanmish</v>
          </cell>
          <cell r="T798" t="str">
            <v>Mishra,Aman</v>
          </cell>
          <cell r="U798" t="str">
            <v>Non-Critical</v>
          </cell>
          <cell r="W798">
            <v>45544</v>
          </cell>
          <cell r="X798" t="str">
            <v>Sort - Batch</v>
          </cell>
          <cell r="Y798" t="str">
            <v>October</v>
          </cell>
          <cell r="Z798" t="str">
            <v>9 Hours</v>
          </cell>
          <cell r="AA798" t="str">
            <v>Male</v>
          </cell>
          <cell r="AB798" t="str">
            <v>NA</v>
          </cell>
          <cell r="AC798">
            <v>99</v>
          </cell>
          <cell r="AD798">
            <v>45909</v>
          </cell>
          <cell r="AE798" t="str">
            <v>AbuDhabiMall(TouristClubArea)</v>
          </cell>
          <cell r="AF798">
            <v>564989853</v>
          </cell>
          <cell r="AG798" t="str">
            <v>agudeyhans@gmail.com</v>
          </cell>
          <cell r="AH798" t="str">
            <v>Ghana</v>
          </cell>
          <cell r="AI798" t="str">
            <v>Non-Muslim</v>
          </cell>
        </row>
        <row r="799">
          <cell r="C799">
            <v>203512949</v>
          </cell>
          <cell r="D799" t="str">
            <v>hnkansah</v>
          </cell>
          <cell r="E799" t="str">
            <v>Harriet Anto Nkansah</v>
          </cell>
          <cell r="F799" t="str">
            <v>Temporary</v>
          </cell>
          <cell r="G799" t="str">
            <v>UAE</v>
          </cell>
          <cell r="H799" t="str">
            <v>AUH1</v>
          </cell>
          <cell r="I799" t="str">
            <v>FC</v>
          </cell>
          <cell r="J799">
            <v>1299</v>
          </cell>
          <cell r="K799" t="str">
            <v>Night Shift</v>
          </cell>
          <cell r="L799" t="str">
            <v>NA</v>
          </cell>
          <cell r="M799" t="str">
            <v>Thursday</v>
          </cell>
          <cell r="N799" t="str">
            <v>Friday</v>
          </cell>
          <cell r="O799" t="str">
            <v>Warehouse Associate 12M</v>
          </cell>
          <cell r="P799" t="str">
            <v>Outbound</v>
          </cell>
          <cell r="Q799" t="str">
            <v>Direct</v>
          </cell>
          <cell r="R799" t="str">
            <v>Fastlink</v>
          </cell>
          <cell r="S799" t="str">
            <v>scariav</v>
          </cell>
          <cell r="T799" t="str">
            <v>Scaria,Varghese</v>
          </cell>
          <cell r="U799" t="str">
            <v>Non-Critical</v>
          </cell>
          <cell r="W799">
            <v>45463</v>
          </cell>
          <cell r="X799" t="str">
            <v>Picking</v>
          </cell>
          <cell r="Y799" t="str">
            <v>June</v>
          </cell>
          <cell r="Z799" t="str">
            <v>9 Hours</v>
          </cell>
          <cell r="AA799" t="str">
            <v>Female</v>
          </cell>
          <cell r="AB799" t="str">
            <v>M</v>
          </cell>
          <cell r="AC799">
            <v>99</v>
          </cell>
          <cell r="AD799">
            <v>45828</v>
          </cell>
          <cell r="AE799" t="str">
            <v>ShinningTower(Khalidiyah)</v>
          </cell>
          <cell r="AF799">
            <v>558174574</v>
          </cell>
          <cell r="AG799" t="str">
            <v>harrietnkansah22@gmail.com</v>
          </cell>
          <cell r="AH799" t="str">
            <v>Ghana</v>
          </cell>
          <cell r="AI799" t="str">
            <v>Non-Muslim</v>
          </cell>
        </row>
        <row r="800">
          <cell r="C800">
            <v>204072302</v>
          </cell>
          <cell r="D800" t="str">
            <v>kkibehar</v>
          </cell>
          <cell r="E800" t="str">
            <v>HARUNAH KIBENGO</v>
          </cell>
          <cell r="F800" t="str">
            <v>Temporary</v>
          </cell>
          <cell r="G800" t="str">
            <v>UAE</v>
          </cell>
          <cell r="H800" t="str">
            <v>AUH1</v>
          </cell>
          <cell r="I800" t="str">
            <v>FC</v>
          </cell>
          <cell r="J800">
            <v>1299</v>
          </cell>
          <cell r="K800" t="str">
            <v>Day Shift</v>
          </cell>
          <cell r="L800" t="str">
            <v>NA</v>
          </cell>
          <cell r="M800" t="str">
            <v>Wednesday</v>
          </cell>
          <cell r="N800" t="str">
            <v>Thursday</v>
          </cell>
          <cell r="O800" t="str">
            <v>Warehouse Associate 24M</v>
          </cell>
          <cell r="P800" t="str">
            <v>Outbound</v>
          </cell>
          <cell r="Q800" t="str">
            <v>Direct</v>
          </cell>
          <cell r="R800" t="str">
            <v>Dulsco</v>
          </cell>
          <cell r="S800" t="str">
            <v>amanmish</v>
          </cell>
          <cell r="T800" t="str">
            <v xml:space="preserve">Mishra,Aman </v>
          </cell>
          <cell r="U800" t="str">
            <v>Non-Critical</v>
          </cell>
          <cell r="W800">
            <v>45684</v>
          </cell>
          <cell r="X800" t="str">
            <v>Picking</v>
          </cell>
          <cell r="Y800" t="str">
            <v>May</v>
          </cell>
          <cell r="Z800" t="str">
            <v>9 Hours</v>
          </cell>
          <cell r="AA800" t="str">
            <v>Male</v>
          </cell>
          <cell r="AB800" t="str">
            <v>M</v>
          </cell>
          <cell r="AC800">
            <v>99</v>
          </cell>
          <cell r="AD800">
            <v>45740</v>
          </cell>
          <cell r="AE800" t="str">
            <v>Dulsco ICAD-1 Bus Stop</v>
          </cell>
          <cell r="AF800">
            <v>0</v>
          </cell>
          <cell r="AG800">
            <v>0</v>
          </cell>
          <cell r="AH800" t="str">
            <v>Uganda</v>
          </cell>
          <cell r="AI800">
            <v>0</v>
          </cell>
        </row>
        <row r="801">
          <cell r="C801">
            <v>202249751</v>
          </cell>
          <cell r="D801" t="str">
            <v>hamumuni</v>
          </cell>
          <cell r="E801" t="str">
            <v>Hassana Mumuni</v>
          </cell>
          <cell r="F801" t="str">
            <v>Temporary</v>
          </cell>
          <cell r="G801" t="str">
            <v>UAE</v>
          </cell>
          <cell r="H801" t="str">
            <v>AUH1</v>
          </cell>
          <cell r="I801" t="str">
            <v>FC</v>
          </cell>
          <cell r="J801">
            <v>1299</v>
          </cell>
          <cell r="K801" t="str">
            <v>Night Shift</v>
          </cell>
          <cell r="L801" t="str">
            <v>NA</v>
          </cell>
          <cell r="M801" t="str">
            <v>Wednesday</v>
          </cell>
          <cell r="N801" t="str">
            <v>Thursday</v>
          </cell>
          <cell r="O801" t="str">
            <v>Warehouse Associate 12M</v>
          </cell>
          <cell r="P801" t="str">
            <v>Outbound</v>
          </cell>
          <cell r="Q801" t="str">
            <v>Direct</v>
          </cell>
          <cell r="R801" t="str">
            <v>Fastlink</v>
          </cell>
          <cell r="S801" t="str">
            <v>scariav</v>
          </cell>
          <cell r="T801" t="str">
            <v>Scaria,Varghese</v>
          </cell>
          <cell r="U801" t="str">
            <v>Non-Critical</v>
          </cell>
          <cell r="W801">
            <v>45561</v>
          </cell>
          <cell r="X801" t="str">
            <v>Pack - Batch</v>
          </cell>
          <cell r="Y801" t="str">
            <v>December</v>
          </cell>
          <cell r="Z801" t="str">
            <v>9 Hours</v>
          </cell>
          <cell r="AA801" t="str">
            <v>Female</v>
          </cell>
          <cell r="AB801" t="str">
            <v>L</v>
          </cell>
          <cell r="AC801">
            <v>99</v>
          </cell>
          <cell r="AD801">
            <v>46291</v>
          </cell>
          <cell r="AE801" t="str">
            <v>AbuDhabiCentralBusStation(oppositeGrandMillenniumHotel&amp;InfrontofBankofAfrica)</v>
          </cell>
          <cell r="AF801">
            <v>525662897</v>
          </cell>
          <cell r="AG801" t="str">
            <v>Hassanamumuni589@gmail.com</v>
          </cell>
          <cell r="AH801" t="str">
            <v>Ghana</v>
          </cell>
          <cell r="AI801" t="str">
            <v>Muslim</v>
          </cell>
        </row>
        <row r="802">
          <cell r="C802">
            <v>204966775</v>
          </cell>
          <cell r="D802" t="str">
            <v>oseithay</v>
          </cell>
          <cell r="E802" t="str">
            <v>HAYFORD OSEI</v>
          </cell>
          <cell r="F802" t="str">
            <v>Temporary</v>
          </cell>
          <cell r="G802" t="str">
            <v>UAE</v>
          </cell>
          <cell r="H802" t="str">
            <v>AUH1</v>
          </cell>
          <cell r="I802" t="str">
            <v>FC</v>
          </cell>
          <cell r="J802">
            <v>1299</v>
          </cell>
          <cell r="K802" t="str">
            <v>Night Shift</v>
          </cell>
          <cell r="L802" t="str">
            <v>NA</v>
          </cell>
          <cell r="M802" t="str">
            <v>Tuesday</v>
          </cell>
          <cell r="N802" t="str">
            <v>Wednesday</v>
          </cell>
          <cell r="O802" t="str">
            <v>Warehouse Associate 24M</v>
          </cell>
          <cell r="P802" t="str">
            <v>Outbound</v>
          </cell>
          <cell r="Q802" t="str">
            <v>Direct</v>
          </cell>
          <cell r="R802" t="str">
            <v>Dulsco</v>
          </cell>
          <cell r="S802" t="str">
            <v>amanmish</v>
          </cell>
          <cell r="T802" t="str">
            <v>Mishra,Aman</v>
          </cell>
          <cell r="U802" t="str">
            <v>Non-Critical</v>
          </cell>
          <cell r="W802">
            <v>45719</v>
          </cell>
          <cell r="X802" t="str">
            <v>Picking</v>
          </cell>
          <cell r="Y802" t="str">
            <v>June</v>
          </cell>
          <cell r="Z802" t="str">
            <v>9 Hours</v>
          </cell>
          <cell r="AA802" t="str">
            <v>Male</v>
          </cell>
          <cell r="AB802" t="str">
            <v>NA</v>
          </cell>
          <cell r="AC802">
            <v>99</v>
          </cell>
          <cell r="AD802">
            <v>45775</v>
          </cell>
          <cell r="AE802" t="str">
            <v>Dulsco ICAD-1 Bus Stop</v>
          </cell>
          <cell r="AF802">
            <v>502682116</v>
          </cell>
          <cell r="AG802" t="str">
            <v>anointedlymwest12@gmail.com</v>
          </cell>
          <cell r="AH802" t="str">
            <v>Ghana</v>
          </cell>
          <cell r="AI802" t="str">
            <v>Non-Muslim</v>
          </cell>
        </row>
        <row r="803">
          <cell r="C803">
            <v>206915469</v>
          </cell>
          <cell r="D803" t="str">
            <v>kahuhenx</v>
          </cell>
          <cell r="E803" t="str">
            <v>Henry Kahunde</v>
          </cell>
          <cell r="F803" t="str">
            <v>Temporary</v>
          </cell>
          <cell r="G803" t="str">
            <v>UAE</v>
          </cell>
          <cell r="H803" t="str">
            <v>AUH1</v>
          </cell>
          <cell r="I803" t="str">
            <v>FC</v>
          </cell>
          <cell r="J803">
            <v>1299</v>
          </cell>
          <cell r="K803" t="str">
            <v>Night Shift</v>
          </cell>
          <cell r="L803" t="str">
            <v>NA</v>
          </cell>
          <cell r="M803" t="str">
            <v>Monday</v>
          </cell>
          <cell r="N803" t="str">
            <v>Tuesday</v>
          </cell>
          <cell r="O803" t="str">
            <v>Warehouse Associate 8W</v>
          </cell>
          <cell r="P803" t="str">
            <v>Outbound</v>
          </cell>
          <cell r="Q803" t="str">
            <v>Direct</v>
          </cell>
          <cell r="R803" t="str">
            <v>Dulsco</v>
          </cell>
          <cell r="S803" t="str">
            <v>lraghava</v>
          </cell>
          <cell r="T803" t="str">
            <v>Lakkireddy,Sai Raghavendra Reddy</v>
          </cell>
          <cell r="U803" t="str">
            <v>Non-Critical</v>
          </cell>
          <cell r="W803">
            <v>46034</v>
          </cell>
          <cell r="X803" t="str">
            <v>Picking</v>
          </cell>
          <cell r="Y803" t="str">
            <v>December</v>
          </cell>
          <cell r="Z803" t="str">
            <v>9 Hours</v>
          </cell>
          <cell r="AA803" t="str">
            <v>Male</v>
          </cell>
          <cell r="AC803">
            <v>99</v>
          </cell>
          <cell r="AD803">
            <v>46424</v>
          </cell>
          <cell r="AE803" t="str">
            <v>Dulsco Al Razeen Camp Abu Dubai</v>
          </cell>
          <cell r="AF803">
            <v>525422501</v>
          </cell>
          <cell r="AG803" t="str">
            <v>HENRY.KAHUNDE@GMIAL.COM</v>
          </cell>
          <cell r="AH803" t="str">
            <v>UGANDA</v>
          </cell>
          <cell r="AI803" t="e">
            <v>#N/A</v>
          </cell>
        </row>
        <row r="804">
          <cell r="C804">
            <v>204116868</v>
          </cell>
          <cell r="D804" t="str">
            <v>mensathe</v>
          </cell>
          <cell r="E804" t="str">
            <v>Henry Mensah</v>
          </cell>
          <cell r="F804" t="str">
            <v>Temporary</v>
          </cell>
          <cell r="G804" t="str">
            <v>UAE</v>
          </cell>
          <cell r="H804" t="str">
            <v>AUH1</v>
          </cell>
          <cell r="I804" t="str">
            <v>FC</v>
          </cell>
          <cell r="J804">
            <v>1299</v>
          </cell>
          <cell r="K804" t="str">
            <v>Night Shift</v>
          </cell>
          <cell r="L804" t="str">
            <v>NA</v>
          </cell>
          <cell r="M804" t="str">
            <v>Wednesday</v>
          </cell>
          <cell r="N804" t="str">
            <v>Thursday</v>
          </cell>
          <cell r="O804" t="str">
            <v>Warehouse Associate 24M</v>
          </cell>
          <cell r="P804" t="str">
            <v>Outbound</v>
          </cell>
          <cell r="Q804" t="str">
            <v>Direct</v>
          </cell>
          <cell r="R804" t="str">
            <v>Quesscorp</v>
          </cell>
          <cell r="S804" t="str">
            <v>bizthoma</v>
          </cell>
          <cell r="T804" t="str">
            <v>Thomas,Binil</v>
          </cell>
          <cell r="U804" t="str">
            <v>Non-Critical</v>
          </cell>
          <cell r="W804">
            <v>45561</v>
          </cell>
          <cell r="X804" t="str">
            <v>Picking</v>
          </cell>
          <cell r="Y804" t="str">
            <v>June</v>
          </cell>
          <cell r="Z804" t="str">
            <v>9 Hours</v>
          </cell>
          <cell r="AA804" t="str">
            <v>Male</v>
          </cell>
          <cell r="AB804" t="str">
            <v>XL</v>
          </cell>
          <cell r="AC804">
            <v>99</v>
          </cell>
          <cell r="AD804">
            <v>46291</v>
          </cell>
          <cell r="AE804" t="str">
            <v>ShinningTower(Khalidiyah)</v>
          </cell>
          <cell r="AF804">
            <v>523297862</v>
          </cell>
          <cell r="AG804" t="str">
            <v>henryassey20@gmail.com</v>
          </cell>
          <cell r="AH804" t="str">
            <v>Ghana</v>
          </cell>
          <cell r="AI804" t="str">
            <v>Non-Muslim</v>
          </cell>
        </row>
        <row r="805">
          <cell r="C805">
            <v>203512668</v>
          </cell>
          <cell r="D805" t="str">
            <v>henredws</v>
          </cell>
          <cell r="E805" t="str">
            <v>Henry Nii Yemoh Edwards</v>
          </cell>
          <cell r="F805" t="str">
            <v>Temporary</v>
          </cell>
          <cell r="G805" t="str">
            <v>UAE</v>
          </cell>
          <cell r="H805" t="str">
            <v>AUH1</v>
          </cell>
          <cell r="I805" t="str">
            <v>FC</v>
          </cell>
          <cell r="J805">
            <v>1299</v>
          </cell>
          <cell r="K805" t="str">
            <v>Day Shift</v>
          </cell>
          <cell r="L805" t="str">
            <v>NA</v>
          </cell>
          <cell r="M805" t="str">
            <v>Tuesday</v>
          </cell>
          <cell r="N805" t="str">
            <v>Wednesday</v>
          </cell>
          <cell r="O805" t="str">
            <v>Warehouse Associate 12M</v>
          </cell>
          <cell r="P805" t="str">
            <v>Outbound</v>
          </cell>
          <cell r="Q805" t="str">
            <v>Direct</v>
          </cell>
          <cell r="R805" t="str">
            <v>Fastlink</v>
          </cell>
          <cell r="S805" t="str">
            <v>mnarshad</v>
          </cell>
          <cell r="T805" t="str">
            <v>Narshad,Muhammad</v>
          </cell>
          <cell r="U805" t="str">
            <v>Critical</v>
          </cell>
          <cell r="W805">
            <v>45463</v>
          </cell>
          <cell r="X805" t="str">
            <v>Sort - Batch</v>
          </cell>
          <cell r="Y805" t="str">
            <v>August</v>
          </cell>
          <cell r="Z805" t="str">
            <v>9 Hours</v>
          </cell>
          <cell r="AA805" t="str">
            <v>Male</v>
          </cell>
          <cell r="AB805" t="str">
            <v>L</v>
          </cell>
          <cell r="AC805">
            <v>99</v>
          </cell>
          <cell r="AD805">
            <v>45828</v>
          </cell>
          <cell r="AE805" t="str">
            <v>LifeLineHospital(ElectraStr-MuroorRd)</v>
          </cell>
          <cell r="AF805">
            <v>557909626</v>
          </cell>
          <cell r="AG805" t="str">
            <v>henryedwards2526@gmail.com</v>
          </cell>
          <cell r="AH805" t="str">
            <v>Ghana</v>
          </cell>
          <cell r="AI805" t="str">
            <v>Non-Muslim</v>
          </cell>
        </row>
        <row r="806">
          <cell r="C806">
            <v>204013684</v>
          </cell>
          <cell r="D806" t="str">
            <v>koseihen</v>
          </cell>
          <cell r="E806" t="str">
            <v>Henry Osei</v>
          </cell>
          <cell r="F806" t="str">
            <v>Temporary</v>
          </cell>
          <cell r="G806" t="str">
            <v>UAE</v>
          </cell>
          <cell r="H806" t="str">
            <v>AUH1</v>
          </cell>
          <cell r="I806" t="str">
            <v>FC</v>
          </cell>
          <cell r="J806">
            <v>1299</v>
          </cell>
          <cell r="K806" t="str">
            <v>Night Shift</v>
          </cell>
          <cell r="L806" t="str">
            <v>NA</v>
          </cell>
          <cell r="M806" t="str">
            <v>Friday</v>
          </cell>
          <cell r="N806" t="str">
            <v>Saturday</v>
          </cell>
          <cell r="O806" t="str">
            <v>Warehouse Associate 12M</v>
          </cell>
          <cell r="P806" t="str">
            <v>Outbound</v>
          </cell>
          <cell r="Q806" t="str">
            <v>Direct</v>
          </cell>
          <cell r="R806" t="str">
            <v>Fastlink</v>
          </cell>
          <cell r="S806" t="str">
            <v>mnarshad</v>
          </cell>
          <cell r="T806" t="str">
            <v>Narshad,Muhammad</v>
          </cell>
          <cell r="U806" t="str">
            <v>Non-Critical</v>
          </cell>
          <cell r="W806">
            <v>45551</v>
          </cell>
          <cell r="X806" t="str">
            <v>Pack - Batch</v>
          </cell>
          <cell r="Y806" t="str">
            <v>December</v>
          </cell>
          <cell r="Z806" t="str">
            <v>9 Hours</v>
          </cell>
          <cell r="AA806" t="str">
            <v>Male</v>
          </cell>
          <cell r="AB806" t="str">
            <v>NA</v>
          </cell>
          <cell r="AC806">
            <v>99</v>
          </cell>
          <cell r="AD806">
            <v>45916</v>
          </cell>
          <cell r="AE806" t="str">
            <v>LifeLineHospital(ElectraStr-MuroorRd)</v>
          </cell>
          <cell r="AF806">
            <v>523232605</v>
          </cell>
          <cell r="AG806" t="str">
            <v>oseihenry999@gmail.com</v>
          </cell>
          <cell r="AH806" t="str">
            <v>Ghana</v>
          </cell>
          <cell r="AI806" t="str">
            <v>Non-Muslim</v>
          </cell>
        </row>
        <row r="807">
          <cell r="C807">
            <v>206926479</v>
          </cell>
          <cell r="D807" t="str">
            <v>huzamita</v>
          </cell>
          <cell r="E807" t="str">
            <v>HUZAIFAH MITALA</v>
          </cell>
          <cell r="F807" t="str">
            <v>Temporary</v>
          </cell>
          <cell r="G807" t="str">
            <v>UAE</v>
          </cell>
          <cell r="H807" t="str">
            <v>AUH1</v>
          </cell>
          <cell r="I807" t="str">
            <v>SC</v>
          </cell>
          <cell r="J807">
            <v>1299</v>
          </cell>
          <cell r="K807" t="str">
            <v>Day Shift</v>
          </cell>
          <cell r="L807" t="str">
            <v>NA</v>
          </cell>
          <cell r="M807" t="str">
            <v>Tuesday</v>
          </cell>
          <cell r="N807" t="str">
            <v>Wednesday</v>
          </cell>
          <cell r="O807" t="str">
            <v>Warehouse Associate 8W</v>
          </cell>
          <cell r="P807" t="str">
            <v>Outbound</v>
          </cell>
          <cell r="Q807" t="str">
            <v>Direct</v>
          </cell>
          <cell r="R807" t="str">
            <v>Dulsco</v>
          </cell>
          <cell r="S807" t="str">
            <v>amanmish</v>
          </cell>
          <cell r="T807" t="str">
            <v>Mishra,Aman</v>
          </cell>
          <cell r="U807" t="str">
            <v>Non-Critical</v>
          </cell>
          <cell r="W807">
            <v>46037</v>
          </cell>
          <cell r="X807" t="str">
            <v>Transfer Out</v>
          </cell>
          <cell r="Y807" t="str">
            <v>October</v>
          </cell>
          <cell r="Z807" t="str">
            <v>9 Hours</v>
          </cell>
          <cell r="AA807" t="str">
            <v>Male</v>
          </cell>
          <cell r="AC807">
            <v>99</v>
          </cell>
          <cell r="AE807" t="str">
            <v>Dulsco Al Razeen Camp Abu Dubai</v>
          </cell>
          <cell r="AF807">
            <v>569708989</v>
          </cell>
          <cell r="AG807" t="str">
            <v>huzifmitala@gmail.com</v>
          </cell>
          <cell r="AH807" t="str">
            <v>Uganda</v>
          </cell>
          <cell r="AI807" t="str">
            <v>Muslim</v>
          </cell>
        </row>
        <row r="808">
          <cell r="C808">
            <v>108019714</v>
          </cell>
          <cell r="D808" t="str">
            <v>lhuzesay</v>
          </cell>
          <cell r="E808" t="str">
            <v>Huzefa Yusuf Sayed</v>
          </cell>
          <cell r="F808" t="str">
            <v>Regular</v>
          </cell>
          <cell r="G808" t="str">
            <v>UAE</v>
          </cell>
          <cell r="H808" t="str">
            <v>AUH1</v>
          </cell>
          <cell r="I808" t="str">
            <v>FC</v>
          </cell>
          <cell r="J808">
            <v>1299</v>
          </cell>
          <cell r="K808" t="str">
            <v>Day Shift</v>
          </cell>
          <cell r="L808" t="str">
            <v>NA</v>
          </cell>
          <cell r="M808" t="str">
            <v>Friday</v>
          </cell>
          <cell r="N808" t="str">
            <v>Saturday</v>
          </cell>
          <cell r="O808" t="str">
            <v>FC Associate III</v>
          </cell>
          <cell r="P808" t="str">
            <v>Outbound</v>
          </cell>
          <cell r="Q808" t="str">
            <v>Direct</v>
          </cell>
          <cell r="R808" t="str">
            <v>Blue Badge</v>
          </cell>
          <cell r="S808" t="str">
            <v>bizthoma</v>
          </cell>
          <cell r="T808" t="str">
            <v>Thomas,Binil</v>
          </cell>
          <cell r="U808" t="str">
            <v>Critical</v>
          </cell>
          <cell r="W808">
            <v>44757</v>
          </cell>
          <cell r="X808" t="str">
            <v>OB Lead/PA</v>
          </cell>
          <cell r="Y808" t="str">
            <v>June</v>
          </cell>
          <cell r="Z808" t="str">
            <v>9 Hours</v>
          </cell>
          <cell r="AA808" t="str">
            <v>Male</v>
          </cell>
          <cell r="AB808" t="str">
            <v>M</v>
          </cell>
          <cell r="AC808">
            <v>3</v>
          </cell>
          <cell r="AE808" t="str">
            <v>Shabiya 12  Bus Stop (Near Malabar Gold And Diamond)</v>
          </cell>
          <cell r="AF808">
            <v>0</v>
          </cell>
          <cell r="AG808" t="e">
            <v>#N/A</v>
          </cell>
          <cell r="AH808" t="str">
            <v>India</v>
          </cell>
          <cell r="AI808" t="str">
            <v>Muslim</v>
          </cell>
        </row>
        <row r="809">
          <cell r="C809">
            <v>203965181</v>
          </cell>
          <cell r="D809" t="str">
            <v>mfatorib</v>
          </cell>
          <cell r="E809" t="str">
            <v>Ibrahim Fatorma Dakowa</v>
          </cell>
          <cell r="F809" t="str">
            <v>Temporary</v>
          </cell>
          <cell r="G809" t="str">
            <v>UAE</v>
          </cell>
          <cell r="H809" t="str">
            <v>AUH1</v>
          </cell>
          <cell r="I809" t="str">
            <v>FC</v>
          </cell>
          <cell r="J809">
            <v>1299</v>
          </cell>
          <cell r="K809" t="str">
            <v>Night Shift</v>
          </cell>
          <cell r="L809" t="str">
            <v>NA</v>
          </cell>
          <cell r="M809" t="str">
            <v>Saturday</v>
          </cell>
          <cell r="N809" t="str">
            <v>Sunday</v>
          </cell>
          <cell r="O809" t="str">
            <v>Warehouse Associate 12M</v>
          </cell>
          <cell r="P809" t="str">
            <v>Outbound</v>
          </cell>
          <cell r="Q809" t="str">
            <v>Direct</v>
          </cell>
          <cell r="R809" t="str">
            <v>Fastlink</v>
          </cell>
          <cell r="S809" t="str">
            <v>bizthoma</v>
          </cell>
          <cell r="T809" t="str">
            <v>Thomas,Binil</v>
          </cell>
          <cell r="U809" t="str">
            <v>Critical</v>
          </cell>
          <cell r="W809">
            <v>45544</v>
          </cell>
          <cell r="X809" t="str">
            <v>Picking</v>
          </cell>
          <cell r="Y809" t="str">
            <v>November</v>
          </cell>
          <cell r="Z809" t="str">
            <v>9 Hours</v>
          </cell>
          <cell r="AA809" t="str">
            <v>Male</v>
          </cell>
          <cell r="AB809" t="str">
            <v>M</v>
          </cell>
          <cell r="AC809">
            <v>99</v>
          </cell>
          <cell r="AD809">
            <v>46274</v>
          </cell>
          <cell r="AE809" t="str">
            <v>AbuDhabiCentralBusStation(oppositeGrandMillenniumHotel&amp;InfrontofBankofAfrica)</v>
          </cell>
          <cell r="AF809">
            <v>524116202</v>
          </cell>
          <cell r="AG809" t="str">
            <v>dakowafatorma111@gmail.com</v>
          </cell>
          <cell r="AH809" t="str">
            <v>Sierra Leone</v>
          </cell>
          <cell r="AI809" t="str">
            <v>Muslim</v>
          </cell>
        </row>
        <row r="810">
          <cell r="C810">
            <v>203468745</v>
          </cell>
          <cell r="D810" t="str">
            <v>otooibra</v>
          </cell>
          <cell r="E810" t="str">
            <v>Ibrahim Otoo</v>
          </cell>
          <cell r="F810" t="str">
            <v>Temporary</v>
          </cell>
          <cell r="G810" t="str">
            <v>UAE</v>
          </cell>
          <cell r="H810" t="str">
            <v>AUH1</v>
          </cell>
          <cell r="I810" t="str">
            <v>FC</v>
          </cell>
          <cell r="J810">
            <v>1299</v>
          </cell>
          <cell r="K810" t="str">
            <v>Day Shift</v>
          </cell>
          <cell r="L810" t="str">
            <v>NA</v>
          </cell>
          <cell r="M810" t="str">
            <v>Wednesday</v>
          </cell>
          <cell r="N810" t="str">
            <v>Thursday</v>
          </cell>
          <cell r="O810" t="str">
            <v>Warehouse Associate 12M</v>
          </cell>
          <cell r="P810" t="str">
            <v>Outbound</v>
          </cell>
          <cell r="Q810" t="str">
            <v>Direct</v>
          </cell>
          <cell r="R810" t="str">
            <v>Fastlink</v>
          </cell>
          <cell r="S810" t="str">
            <v>scariav</v>
          </cell>
          <cell r="T810" t="str">
            <v>Scaria,Varghese</v>
          </cell>
          <cell r="U810" t="str">
            <v>Critical</v>
          </cell>
          <cell r="W810">
            <v>45456</v>
          </cell>
          <cell r="X810" t="str">
            <v>Pack - Single</v>
          </cell>
          <cell r="Y810" t="str">
            <v>June</v>
          </cell>
          <cell r="Z810" t="str">
            <v>9 Hours</v>
          </cell>
          <cell r="AA810" t="str">
            <v>Male</v>
          </cell>
          <cell r="AB810" t="str">
            <v>L</v>
          </cell>
          <cell r="AC810">
            <v>99</v>
          </cell>
          <cell r="AD810">
            <v>45821</v>
          </cell>
          <cell r="AE810" t="str">
            <v>LifeLineHospital(ElectraStr-MuroorRd)</v>
          </cell>
          <cell r="AF810">
            <v>551015267</v>
          </cell>
          <cell r="AG810" t="str">
            <v>extralarge011@gmail.com</v>
          </cell>
          <cell r="AH810" t="str">
            <v>Ghana</v>
          </cell>
          <cell r="AI810" t="str">
            <v>Muslim</v>
          </cell>
        </row>
        <row r="811">
          <cell r="C811">
            <v>203993450</v>
          </cell>
          <cell r="D811" t="str">
            <v>sekamdib</v>
          </cell>
          <cell r="E811" t="str">
            <v>IBRAHIM SEKAMWA</v>
          </cell>
          <cell r="F811" t="str">
            <v>Temporary</v>
          </cell>
          <cell r="G811" t="str">
            <v>UAE</v>
          </cell>
          <cell r="H811" t="str">
            <v>AUH1</v>
          </cell>
          <cell r="I811" t="str">
            <v>FC</v>
          </cell>
          <cell r="J811">
            <v>1299</v>
          </cell>
          <cell r="K811" t="str">
            <v>Night Shift</v>
          </cell>
          <cell r="L811" t="str">
            <v>NA</v>
          </cell>
          <cell r="M811" t="str">
            <v>Saturday</v>
          </cell>
          <cell r="N811" t="str">
            <v>Sunday</v>
          </cell>
          <cell r="O811" t="str">
            <v>Warehouse Associate 24M</v>
          </cell>
          <cell r="P811" t="str">
            <v>Outbound</v>
          </cell>
          <cell r="Q811" t="str">
            <v>Direct</v>
          </cell>
          <cell r="R811" t="str">
            <v>Dulsco</v>
          </cell>
          <cell r="S811" t="str">
            <v>bizthoma</v>
          </cell>
          <cell r="T811" t="str">
            <v>Thomas,Binil</v>
          </cell>
          <cell r="U811" t="str">
            <v>Non-Critical</v>
          </cell>
          <cell r="W811">
            <v>45547</v>
          </cell>
          <cell r="X811" t="str">
            <v>Pack - Batch</v>
          </cell>
          <cell r="Y811" t="str">
            <v>March</v>
          </cell>
          <cell r="Z811" t="str">
            <v>9 Hours</v>
          </cell>
          <cell r="AA811" t="str">
            <v>Male</v>
          </cell>
          <cell r="AB811" t="str">
            <v>M</v>
          </cell>
          <cell r="AC811">
            <v>99</v>
          </cell>
          <cell r="AD811">
            <v>45603</v>
          </cell>
          <cell r="AE811" t="str">
            <v>Dulsco ICAD-1 Bus Stop</v>
          </cell>
          <cell r="AF811">
            <v>566931564</v>
          </cell>
          <cell r="AG811" t="str">
            <v>ibrahimsekamwa@gmail.com</v>
          </cell>
          <cell r="AH811" t="str">
            <v>Uganda</v>
          </cell>
          <cell r="AI811" t="str">
            <v>Muslim</v>
          </cell>
        </row>
        <row r="812">
          <cell r="C812">
            <v>203881657</v>
          </cell>
          <cell r="D812" t="str">
            <v>tanguimm</v>
          </cell>
          <cell r="E812" t="str">
            <v>Immaculate Wiysanyuy Tangu</v>
          </cell>
          <cell r="F812" t="str">
            <v>Temporary</v>
          </cell>
          <cell r="G812" t="str">
            <v>UAE</v>
          </cell>
          <cell r="H812" t="str">
            <v>AUH1</v>
          </cell>
          <cell r="I812" t="str">
            <v>FC</v>
          </cell>
          <cell r="J812">
            <v>1299</v>
          </cell>
          <cell r="K812" t="str">
            <v>Night Shift</v>
          </cell>
          <cell r="L812" t="str">
            <v>NA</v>
          </cell>
          <cell r="M812" t="str">
            <v>Friday</v>
          </cell>
          <cell r="N812" t="str">
            <v>Saturday</v>
          </cell>
          <cell r="O812" t="str">
            <v>Warehouse Associate 12M</v>
          </cell>
          <cell r="P812" t="str">
            <v>Outbound</v>
          </cell>
          <cell r="Q812" t="str">
            <v>Direct</v>
          </cell>
          <cell r="R812" t="str">
            <v>Fastlink</v>
          </cell>
          <cell r="S812" t="str">
            <v>bizthoma</v>
          </cell>
          <cell r="T812" t="str">
            <v>Thomas,Binil</v>
          </cell>
          <cell r="U812" t="str">
            <v>Non-Critical</v>
          </cell>
          <cell r="W812">
            <v>45530</v>
          </cell>
          <cell r="X812" t="str">
            <v>Picking</v>
          </cell>
          <cell r="Y812" t="str">
            <v>July</v>
          </cell>
          <cell r="Z812" t="str">
            <v>9 Hours</v>
          </cell>
          <cell r="AA812" t="str">
            <v>Female</v>
          </cell>
          <cell r="AB812" t="str">
            <v>L</v>
          </cell>
          <cell r="AC812">
            <v>99</v>
          </cell>
          <cell r="AD812">
            <v>45895</v>
          </cell>
          <cell r="AE812" t="str">
            <v>AbuDhabiCentralBusStation(oppositeGrandMillenniumHotel&amp;InfrontofBankofAfrica)</v>
          </cell>
          <cell r="AF812">
            <v>525549195</v>
          </cell>
          <cell r="AG812" t="str">
            <v>Immaculatetangu2019@gmail.com</v>
          </cell>
          <cell r="AH812" t="str">
            <v>CAMEROON</v>
          </cell>
          <cell r="AI812" t="str">
            <v>Non-Muslim</v>
          </cell>
        </row>
        <row r="813">
          <cell r="C813">
            <v>204976025</v>
          </cell>
          <cell r="D813" t="str">
            <v>eindrakr</v>
          </cell>
          <cell r="E813" t="str">
            <v>Indra Kumar Ray</v>
          </cell>
          <cell r="F813" t="str">
            <v>Temporary</v>
          </cell>
          <cell r="G813" t="str">
            <v>UAE</v>
          </cell>
          <cell r="H813" t="str">
            <v>AUH1</v>
          </cell>
          <cell r="I813" t="str">
            <v>FC</v>
          </cell>
          <cell r="J813">
            <v>1299</v>
          </cell>
          <cell r="K813" t="str">
            <v>Night Shift</v>
          </cell>
          <cell r="L813" t="str">
            <v>NA</v>
          </cell>
          <cell r="M813" t="str">
            <v>Saturday</v>
          </cell>
          <cell r="N813" t="str">
            <v>Sunday</v>
          </cell>
          <cell r="O813" t="str">
            <v>Warehouse Associate 8W</v>
          </cell>
          <cell r="P813" t="str">
            <v>Outbound</v>
          </cell>
          <cell r="Q813" t="str">
            <v>Direct</v>
          </cell>
          <cell r="R813" t="str">
            <v>EFS</v>
          </cell>
          <cell r="S813" t="str">
            <v>lraghava</v>
          </cell>
          <cell r="T813" t="str">
            <v>Lakkireddy,Sai Raghavendra Reddy</v>
          </cell>
          <cell r="U813" t="str">
            <v>Non-Critical</v>
          </cell>
          <cell r="W813">
            <v>46048</v>
          </cell>
          <cell r="X813" t="str">
            <v>Picking</v>
          </cell>
          <cell r="Y813" t="str">
            <v>May</v>
          </cell>
          <cell r="Z813" t="str">
            <v>9 Hours</v>
          </cell>
          <cell r="AA813" t="str">
            <v>Male</v>
          </cell>
          <cell r="AC813">
            <v>99</v>
          </cell>
          <cell r="AD813">
            <v>46104</v>
          </cell>
          <cell r="AI813" t="e">
            <v>#N/A</v>
          </cell>
        </row>
        <row r="814">
          <cell r="C814">
            <v>203850785</v>
          </cell>
          <cell r="D814" t="str">
            <v>otiinnoc</v>
          </cell>
          <cell r="E814" t="str">
            <v>INNOCENT OTIM</v>
          </cell>
          <cell r="F814" t="str">
            <v>Temporary</v>
          </cell>
          <cell r="G814" t="str">
            <v>UAE</v>
          </cell>
          <cell r="H814" t="str">
            <v>AUH1</v>
          </cell>
          <cell r="I814" t="str">
            <v>FC</v>
          </cell>
          <cell r="J814">
            <v>1299</v>
          </cell>
          <cell r="K814" t="str">
            <v>Night Shift</v>
          </cell>
          <cell r="L814" t="str">
            <v>NA</v>
          </cell>
          <cell r="M814" t="str">
            <v>Sunday</v>
          </cell>
          <cell r="N814" t="str">
            <v>Monday</v>
          </cell>
          <cell r="O814" t="str">
            <v>Warehouse Associate 8W</v>
          </cell>
          <cell r="P814" t="str">
            <v>Outbound</v>
          </cell>
          <cell r="Q814" t="str">
            <v>Direct</v>
          </cell>
          <cell r="R814" t="str">
            <v>Dulsco</v>
          </cell>
          <cell r="S814" t="str">
            <v>amanmish</v>
          </cell>
          <cell r="T814" t="str">
            <v xml:space="preserve">Mishra,Aman </v>
          </cell>
          <cell r="U814" t="str">
            <v>Non-Critical</v>
          </cell>
          <cell r="W814">
            <v>45524</v>
          </cell>
          <cell r="X814" t="str">
            <v>Picking</v>
          </cell>
          <cell r="Y814" t="str">
            <v>November</v>
          </cell>
          <cell r="Z814" t="str">
            <v>9 Hours</v>
          </cell>
          <cell r="AA814" t="str">
            <v>Male</v>
          </cell>
          <cell r="AB814" t="str">
            <v>M</v>
          </cell>
          <cell r="AC814">
            <v>99</v>
          </cell>
          <cell r="AD814">
            <v>45580</v>
          </cell>
          <cell r="AE814" t="str">
            <v>Dulsco ICAD-1 Bus Stop</v>
          </cell>
          <cell r="AF814">
            <v>507589635</v>
          </cell>
          <cell r="AG814" t="str">
            <v>baileypro6@gmail.com</v>
          </cell>
          <cell r="AH814" t="str">
            <v>Uganda</v>
          </cell>
          <cell r="AI814">
            <v>0</v>
          </cell>
        </row>
        <row r="815">
          <cell r="C815">
            <v>105444856</v>
          </cell>
          <cell r="D815" t="str">
            <v>muhzirfa</v>
          </cell>
          <cell r="E815" t="str">
            <v xml:space="preserve">Irfan,Muhammad </v>
          </cell>
          <cell r="F815" t="str">
            <v>Regular</v>
          </cell>
          <cell r="G815" t="str">
            <v>UAE</v>
          </cell>
          <cell r="H815" t="str">
            <v>AUH1</v>
          </cell>
          <cell r="I815" t="str">
            <v>FC</v>
          </cell>
          <cell r="J815">
            <v>1299</v>
          </cell>
          <cell r="K815" t="str">
            <v>Night Shift</v>
          </cell>
          <cell r="L815" t="str">
            <v>NA</v>
          </cell>
          <cell r="M815" t="str">
            <v>Thursday</v>
          </cell>
          <cell r="N815" t="str">
            <v>Friday</v>
          </cell>
          <cell r="O815" t="str">
            <v>FC Associate III</v>
          </cell>
          <cell r="P815" t="str">
            <v>Outbound</v>
          </cell>
          <cell r="Q815" t="str">
            <v>Direct</v>
          </cell>
          <cell r="R815" t="str">
            <v>Blue Badge</v>
          </cell>
          <cell r="S815" t="str">
            <v>ansammar</v>
          </cell>
          <cell r="T815" t="str">
            <v>Ansari,Ammar Abdullah</v>
          </cell>
          <cell r="U815" t="str">
            <v>Critical</v>
          </cell>
          <cell r="W815">
            <v>46048</v>
          </cell>
          <cell r="X815" t="str">
            <v>OB Lead/PA</v>
          </cell>
          <cell r="Z815" t="str">
            <v>9 Hours</v>
          </cell>
          <cell r="AA815" t="str">
            <v xml:space="preserve">Male </v>
          </cell>
          <cell r="AC815">
            <v>99</v>
          </cell>
          <cell r="AD815">
            <v>46104</v>
          </cell>
          <cell r="AI815" t="str">
            <v>Muslim</v>
          </cell>
        </row>
        <row r="816">
          <cell r="C816">
            <v>206138254</v>
          </cell>
          <cell r="D816" t="str">
            <v>isabarim</v>
          </cell>
          <cell r="E816" t="str">
            <v>ISAAC BARIMAH TWUM</v>
          </cell>
          <cell r="F816" t="str">
            <v>Temporary</v>
          </cell>
          <cell r="G816" t="str">
            <v>UAE</v>
          </cell>
          <cell r="H816" t="str">
            <v>AUH1</v>
          </cell>
          <cell r="I816" t="str">
            <v>FC</v>
          </cell>
          <cell r="J816">
            <v>1299</v>
          </cell>
          <cell r="K816" t="str">
            <v>Night Shift</v>
          </cell>
          <cell r="L816" t="str">
            <v>NA</v>
          </cell>
          <cell r="M816" t="str">
            <v>Saturday</v>
          </cell>
          <cell r="N816" t="str">
            <v>Sunday</v>
          </cell>
          <cell r="O816" t="str">
            <v>Warehouse Associate 8W</v>
          </cell>
          <cell r="P816" t="str">
            <v>Outbound</v>
          </cell>
          <cell r="Q816" t="str">
            <v>Direct</v>
          </cell>
          <cell r="R816" t="str">
            <v>Fastlink</v>
          </cell>
          <cell r="S816" t="str">
            <v>scariav</v>
          </cell>
          <cell r="T816" t="str">
            <v>Scaria,Varghese</v>
          </cell>
          <cell r="W816">
            <v>45929</v>
          </cell>
          <cell r="X816" t="str">
            <v>Picking</v>
          </cell>
          <cell r="Y816" t="str">
            <v>August</v>
          </cell>
          <cell r="Z816" t="str">
            <v>9 Hours</v>
          </cell>
          <cell r="AA816" t="str">
            <v>Male</v>
          </cell>
          <cell r="AB816" t="str">
            <v>L</v>
          </cell>
          <cell r="AC816">
            <v>99</v>
          </cell>
          <cell r="AH816" t="str">
            <v>Ghana</v>
          </cell>
          <cell r="AI816" t="str">
            <v>Non-Muslim</v>
          </cell>
        </row>
        <row r="817">
          <cell r="C817">
            <v>204951503</v>
          </cell>
          <cell r="D817" t="str">
            <v>isaackwa</v>
          </cell>
          <cell r="E817" t="str">
            <v>ISAAC KWADWO YEBOAH</v>
          </cell>
          <cell r="F817" t="str">
            <v>Temporary</v>
          </cell>
          <cell r="G817" t="str">
            <v>UAE</v>
          </cell>
          <cell r="H817" t="str">
            <v>AUH1</v>
          </cell>
          <cell r="I817" t="str">
            <v>FC</v>
          </cell>
          <cell r="J817">
            <v>1299</v>
          </cell>
          <cell r="K817" t="str">
            <v>Day Shift</v>
          </cell>
          <cell r="L817" t="str">
            <v>NA</v>
          </cell>
          <cell r="M817" t="str">
            <v>Wednesday</v>
          </cell>
          <cell r="N817" t="str">
            <v>Thursday</v>
          </cell>
          <cell r="O817" t="str">
            <v>Warehouse Associate 24M</v>
          </cell>
          <cell r="P817" t="str">
            <v>Outbound</v>
          </cell>
          <cell r="Q817" t="str">
            <v>Direct</v>
          </cell>
          <cell r="R817" t="str">
            <v>Dulsco</v>
          </cell>
          <cell r="S817" t="str">
            <v>amanmish</v>
          </cell>
          <cell r="T817" t="str">
            <v>Mishra,Aman</v>
          </cell>
          <cell r="U817" t="str">
            <v>Non-Critical</v>
          </cell>
          <cell r="W817">
            <v>45719</v>
          </cell>
          <cell r="X817" t="str">
            <v>Picking</v>
          </cell>
          <cell r="Y817" t="str">
            <v>February</v>
          </cell>
          <cell r="Z817" t="str">
            <v>9 Hours</v>
          </cell>
          <cell r="AA817" t="str">
            <v>Male</v>
          </cell>
          <cell r="AB817" t="str">
            <v>XL</v>
          </cell>
          <cell r="AC817">
            <v>99</v>
          </cell>
          <cell r="AD817">
            <v>45775</v>
          </cell>
          <cell r="AE817" t="str">
            <v>Dulsco ICAD-1 Bus Stop</v>
          </cell>
          <cell r="AF817">
            <v>525185873</v>
          </cell>
          <cell r="AG817" t="str">
            <v>yeboahkwadwoisaac@gmail.com</v>
          </cell>
          <cell r="AH817" t="str">
            <v>Ghana</v>
          </cell>
          <cell r="AI817" t="str">
            <v>Non-Muslim</v>
          </cell>
        </row>
        <row r="818">
          <cell r="C818">
            <v>203850807</v>
          </cell>
          <cell r="D818" t="str">
            <v>nabonisa</v>
          </cell>
          <cell r="E818" t="str">
            <v>ISAAC NABONGO</v>
          </cell>
          <cell r="F818" t="str">
            <v>Temporary</v>
          </cell>
          <cell r="G818" t="str">
            <v>UAE</v>
          </cell>
          <cell r="H818" t="str">
            <v>AUH1</v>
          </cell>
          <cell r="I818" t="str">
            <v>FC</v>
          </cell>
          <cell r="J818">
            <v>1299</v>
          </cell>
          <cell r="K818" t="str">
            <v>Night Shift</v>
          </cell>
          <cell r="L818" t="str">
            <v>NA</v>
          </cell>
          <cell r="M818" t="str">
            <v>Sunday</v>
          </cell>
          <cell r="N818" t="str">
            <v>Monday</v>
          </cell>
          <cell r="O818" t="str">
            <v>Warehouse Associate 8W</v>
          </cell>
          <cell r="P818" t="str">
            <v>Outbound</v>
          </cell>
          <cell r="Q818" t="str">
            <v>Direct</v>
          </cell>
          <cell r="R818" t="str">
            <v>Dulsco</v>
          </cell>
          <cell r="S818" t="str">
            <v>amanmish</v>
          </cell>
          <cell r="T818" t="str">
            <v xml:space="preserve">Mishra,Aman </v>
          </cell>
          <cell r="U818" t="str">
            <v>Non-Critical</v>
          </cell>
          <cell r="W818">
            <v>45524</v>
          </cell>
          <cell r="X818" t="str">
            <v>Picking</v>
          </cell>
          <cell r="Y818" t="str">
            <v>May</v>
          </cell>
          <cell r="Z818" t="str">
            <v>9 Hours</v>
          </cell>
          <cell r="AA818" t="str">
            <v>Male</v>
          </cell>
          <cell r="AB818" t="str">
            <v>L</v>
          </cell>
          <cell r="AC818">
            <v>99</v>
          </cell>
          <cell r="AD818">
            <v>45580</v>
          </cell>
          <cell r="AE818" t="str">
            <v>Dulsco ICAD-1 Bus Stop</v>
          </cell>
          <cell r="AF818">
            <v>552371597</v>
          </cell>
          <cell r="AG818" t="str">
            <v>nabongoisaac@gmail.com</v>
          </cell>
          <cell r="AH818" t="str">
            <v>Uganda</v>
          </cell>
          <cell r="AI818">
            <v>0</v>
          </cell>
        </row>
        <row r="819">
          <cell r="C819">
            <v>112181816</v>
          </cell>
          <cell r="D819" t="str">
            <v>itawiah</v>
          </cell>
          <cell r="E819" t="str">
            <v>Isaac Tilor Tawiah</v>
          </cell>
          <cell r="F819" t="str">
            <v>Temporary</v>
          </cell>
          <cell r="G819" t="str">
            <v>UAE</v>
          </cell>
          <cell r="H819" t="str">
            <v>AUH1</v>
          </cell>
          <cell r="I819" t="str">
            <v>FC</v>
          </cell>
          <cell r="J819">
            <v>1299</v>
          </cell>
          <cell r="K819" t="str">
            <v>Night Shift</v>
          </cell>
          <cell r="L819" t="str">
            <v>NA</v>
          </cell>
          <cell r="M819" t="str">
            <v>Wednesday</v>
          </cell>
          <cell r="N819" t="str">
            <v>Thursday</v>
          </cell>
          <cell r="O819" t="str">
            <v>Warehouse Associate 12M</v>
          </cell>
          <cell r="P819" t="str">
            <v>Outbound</v>
          </cell>
          <cell r="Q819" t="str">
            <v>Direct</v>
          </cell>
          <cell r="R819" t="str">
            <v>Fastlink</v>
          </cell>
          <cell r="S819" t="str">
            <v>amanmish</v>
          </cell>
          <cell r="T819" t="str">
            <v>Mishra,Aman</v>
          </cell>
          <cell r="U819" t="str">
            <v>Non-Critical</v>
          </cell>
          <cell r="W819">
            <v>45502</v>
          </cell>
          <cell r="X819" t="str">
            <v>Picking</v>
          </cell>
          <cell r="Y819" t="str">
            <v>February</v>
          </cell>
          <cell r="Z819" t="str">
            <v>9 Hours</v>
          </cell>
          <cell r="AA819" t="str">
            <v>Male</v>
          </cell>
          <cell r="AB819" t="str">
            <v>M</v>
          </cell>
          <cell r="AC819">
            <v>99</v>
          </cell>
          <cell r="AD819">
            <v>46232</v>
          </cell>
          <cell r="AE819" t="str">
            <v>ShinningTower(Khalidiyah)</v>
          </cell>
          <cell r="AF819">
            <v>508845071</v>
          </cell>
          <cell r="AG819" t="str">
            <v>isaactilor@gmail.com</v>
          </cell>
          <cell r="AH819" t="str">
            <v>Ghana</v>
          </cell>
          <cell r="AI819" t="str">
            <v>Non-Muslim</v>
          </cell>
        </row>
        <row r="820">
          <cell r="C820">
            <v>203993281</v>
          </cell>
          <cell r="D820" t="str">
            <v>turaisha</v>
          </cell>
          <cell r="E820" t="str">
            <v>ISHA Turay</v>
          </cell>
          <cell r="F820" t="str">
            <v>Temporary</v>
          </cell>
          <cell r="G820" t="str">
            <v>UAE</v>
          </cell>
          <cell r="H820" t="str">
            <v>AUH1</v>
          </cell>
          <cell r="I820" t="str">
            <v>FC</v>
          </cell>
          <cell r="J820">
            <v>1299</v>
          </cell>
          <cell r="K820" t="str">
            <v>Day Shift</v>
          </cell>
          <cell r="L820" t="str">
            <v>NA</v>
          </cell>
          <cell r="M820" t="str">
            <v>Friday</v>
          </cell>
          <cell r="N820" t="str">
            <v>Saturday</v>
          </cell>
          <cell r="O820" t="str">
            <v>Warehouse Associate 12M</v>
          </cell>
          <cell r="P820" t="str">
            <v>Outbound</v>
          </cell>
          <cell r="Q820" t="str">
            <v>Direct</v>
          </cell>
          <cell r="R820" t="str">
            <v>Fastlink</v>
          </cell>
          <cell r="S820" t="str">
            <v>amanmish</v>
          </cell>
          <cell r="T820" t="str">
            <v>Mishra,Aman</v>
          </cell>
          <cell r="U820" t="str">
            <v>Non-Critical</v>
          </cell>
          <cell r="W820">
            <v>45547</v>
          </cell>
          <cell r="X820" t="str">
            <v>Picking</v>
          </cell>
          <cell r="Y820" t="str">
            <v>January</v>
          </cell>
          <cell r="Z820" t="str">
            <v>9 Hours</v>
          </cell>
          <cell r="AA820" t="str">
            <v>Female</v>
          </cell>
          <cell r="AB820" t="str">
            <v>M</v>
          </cell>
          <cell r="AC820">
            <v>99</v>
          </cell>
          <cell r="AD820">
            <v>46277</v>
          </cell>
          <cell r="AE820" t="str">
            <v>AbuDhabiMall(TouristClubArea)</v>
          </cell>
          <cell r="AF820">
            <v>544689194</v>
          </cell>
          <cell r="AG820" t="str">
            <v>Turayisha955@gmail.com</v>
          </cell>
          <cell r="AH820" t="str">
            <v>Sierra Leone</v>
          </cell>
          <cell r="AI820" t="str">
            <v>Muslim</v>
          </cell>
        </row>
        <row r="821">
          <cell r="C821">
            <v>206846308</v>
          </cell>
          <cell r="D821" t="str">
            <v>gismaiki</v>
          </cell>
          <cell r="E821" t="str">
            <v>Ismail Kiweewa</v>
          </cell>
          <cell r="F821" t="str">
            <v>Temporary</v>
          </cell>
          <cell r="G821" t="str">
            <v>UAE</v>
          </cell>
          <cell r="H821" t="str">
            <v>AUH1</v>
          </cell>
          <cell r="I821" t="str">
            <v>FC</v>
          </cell>
          <cell r="J821">
            <v>1299</v>
          </cell>
          <cell r="K821" t="str">
            <v>Night Shift</v>
          </cell>
          <cell r="L821" t="str">
            <v>NA</v>
          </cell>
          <cell r="M821" t="str">
            <v>Sunday</v>
          </cell>
          <cell r="N821" t="str">
            <v>Monday</v>
          </cell>
          <cell r="O821" t="str">
            <v>Warehouse Associate 8W</v>
          </cell>
          <cell r="P821" t="str">
            <v>Outbound</v>
          </cell>
          <cell r="Q821" t="str">
            <v>Direct</v>
          </cell>
          <cell r="R821" t="str">
            <v>Dulsco</v>
          </cell>
          <cell r="S821" t="str">
            <v>lraghava</v>
          </cell>
          <cell r="T821" t="str">
            <v>Lakkireddy,Sai Raghavendra Reddy</v>
          </cell>
          <cell r="U821" t="str">
            <v>Non- Critical</v>
          </cell>
          <cell r="W821">
            <v>46013</v>
          </cell>
          <cell r="X821" t="str">
            <v>Picking</v>
          </cell>
          <cell r="Y821" t="str">
            <v>November</v>
          </cell>
          <cell r="Z821" t="str">
            <v>9 Hours</v>
          </cell>
          <cell r="AA821" t="str">
            <v>Male</v>
          </cell>
          <cell r="AC821">
            <v>99</v>
          </cell>
          <cell r="AD821">
            <v>45648</v>
          </cell>
          <cell r="AE821" t="str">
            <v>Dulsco Al Razeen Camp Abu Dubai</v>
          </cell>
          <cell r="AF821" t="str">
            <v xml:space="preserve">555538344    </v>
          </cell>
          <cell r="AG821" t="str">
            <v>ismailoubaya@gmail.com</v>
          </cell>
          <cell r="AH821" t="str">
            <v>Uganda</v>
          </cell>
          <cell r="AI821" t="str">
            <v>Non-Muslim</v>
          </cell>
        </row>
        <row r="822">
          <cell r="C822">
            <v>203736752</v>
          </cell>
          <cell r="D822" t="str">
            <v>musthais</v>
          </cell>
          <cell r="E822" t="str">
            <v>ISMAIL THEKKE KUNNUMMAL MUSTHAFA</v>
          </cell>
          <cell r="F822" t="str">
            <v>Temporary</v>
          </cell>
          <cell r="G822" t="str">
            <v>UAE</v>
          </cell>
          <cell r="H822" t="str">
            <v>AUH1</v>
          </cell>
          <cell r="I822" t="str">
            <v>FC</v>
          </cell>
          <cell r="J822">
            <v>1299</v>
          </cell>
          <cell r="K822" t="str">
            <v>Day Shift</v>
          </cell>
          <cell r="L822" t="str">
            <v>NA</v>
          </cell>
          <cell r="M822" t="str">
            <v>Friday</v>
          </cell>
          <cell r="N822" t="str">
            <v>Saturday</v>
          </cell>
          <cell r="O822" t="str">
            <v>Warehouse Associate 24M</v>
          </cell>
          <cell r="P822" t="str">
            <v>Outbound</v>
          </cell>
          <cell r="Q822" t="str">
            <v>Direct</v>
          </cell>
          <cell r="R822" t="str">
            <v>Adecco</v>
          </cell>
          <cell r="S822" t="str">
            <v>sidamra</v>
          </cell>
          <cell r="T822" t="str">
            <v>Siddiqui,Amra Kausar Abdul Sajid</v>
          </cell>
          <cell r="U822" t="str">
            <v>Non-Critical</v>
          </cell>
          <cell r="W822">
            <v>45502</v>
          </cell>
          <cell r="X822" t="str">
            <v>Picking</v>
          </cell>
          <cell r="Y822" t="str">
            <v>July</v>
          </cell>
          <cell r="Z822" t="str">
            <v>9 Hours</v>
          </cell>
          <cell r="AA822" t="str">
            <v>Male</v>
          </cell>
          <cell r="AB822" t="str">
            <v>L</v>
          </cell>
          <cell r="AC822">
            <v>99</v>
          </cell>
          <cell r="AD822">
            <v>46232</v>
          </cell>
          <cell r="AE822" t="str">
            <v>Shabiya 12  Bus Stop (Near Malabar Gold And Diamond)</v>
          </cell>
          <cell r="AF822">
            <v>509275826</v>
          </cell>
          <cell r="AG822" t="str">
            <v>ismailzerlin6@gmail.com</v>
          </cell>
          <cell r="AH822" t="str">
            <v>India</v>
          </cell>
          <cell r="AI822" t="str">
            <v>Muslim</v>
          </cell>
        </row>
        <row r="823">
          <cell r="C823">
            <v>204886570</v>
          </cell>
          <cell r="D823" t="str">
            <v>mustissi</v>
          </cell>
          <cell r="E823" t="str">
            <v>ISSIFU MUSTAPHA</v>
          </cell>
          <cell r="F823" t="str">
            <v>Temporary</v>
          </cell>
          <cell r="G823" t="str">
            <v>UAE</v>
          </cell>
          <cell r="H823" t="str">
            <v>AUH1</v>
          </cell>
          <cell r="I823" t="str">
            <v>FC</v>
          </cell>
          <cell r="J823">
            <v>1299</v>
          </cell>
          <cell r="K823" t="str">
            <v>Night Shift</v>
          </cell>
          <cell r="L823" t="str">
            <v>NA</v>
          </cell>
          <cell r="M823" t="str">
            <v>Wednesday</v>
          </cell>
          <cell r="N823" t="str">
            <v>Thursday</v>
          </cell>
          <cell r="O823" t="str">
            <v>Warehouse Associate 24M</v>
          </cell>
          <cell r="P823" t="str">
            <v>Outbound</v>
          </cell>
          <cell r="Q823" t="str">
            <v>Direct</v>
          </cell>
          <cell r="R823" t="str">
            <v>Dulsco</v>
          </cell>
          <cell r="S823" t="str">
            <v>amanmish</v>
          </cell>
          <cell r="T823" t="str">
            <v>Mishra,Aman</v>
          </cell>
          <cell r="U823" t="str">
            <v>Non-Critical</v>
          </cell>
          <cell r="W823">
            <v>45719</v>
          </cell>
          <cell r="X823" t="str">
            <v>Picking</v>
          </cell>
          <cell r="Y823" t="str">
            <v>February</v>
          </cell>
          <cell r="Z823" t="str">
            <v>9 Hours</v>
          </cell>
          <cell r="AA823" t="str">
            <v>Male</v>
          </cell>
          <cell r="AB823" t="str">
            <v>L</v>
          </cell>
          <cell r="AC823">
            <v>99</v>
          </cell>
          <cell r="AD823">
            <v>45775</v>
          </cell>
          <cell r="AE823" t="str">
            <v>Dulsco ICAD-1 Bus Stop</v>
          </cell>
          <cell r="AF823">
            <v>552677538</v>
          </cell>
          <cell r="AG823" t="str">
            <v>nayebarekenneth21@gmail.com</v>
          </cell>
          <cell r="AH823" t="str">
            <v>Ghana</v>
          </cell>
          <cell r="AI823" t="str">
            <v>Muslim</v>
          </cell>
        </row>
        <row r="824">
          <cell r="C824">
            <v>204060922</v>
          </cell>
          <cell r="D824" t="str">
            <v>ivankatl</v>
          </cell>
          <cell r="E824" t="str">
            <v>IVAN KATO</v>
          </cell>
          <cell r="F824" t="str">
            <v>Temporary</v>
          </cell>
          <cell r="G824" t="str">
            <v>UAE</v>
          </cell>
          <cell r="H824" t="str">
            <v>AUH1</v>
          </cell>
          <cell r="I824" t="str">
            <v>FC</v>
          </cell>
          <cell r="J824">
            <v>1299</v>
          </cell>
          <cell r="K824" t="str">
            <v>Night Shift</v>
          </cell>
          <cell r="L824" t="str">
            <v>NA</v>
          </cell>
          <cell r="M824" t="str">
            <v>Tuesday</v>
          </cell>
          <cell r="N824" t="str">
            <v>Wednesday</v>
          </cell>
          <cell r="O824" t="str">
            <v>Warehouse Associate 24M</v>
          </cell>
          <cell r="P824" t="str">
            <v>Outbound</v>
          </cell>
          <cell r="Q824" t="str">
            <v>Direct</v>
          </cell>
          <cell r="R824" t="str">
            <v>Dulsco</v>
          </cell>
          <cell r="S824" t="str">
            <v>ansammar</v>
          </cell>
          <cell r="T824" t="str">
            <v>Ansari,Ammar Abdullah</v>
          </cell>
          <cell r="U824" t="str">
            <v>Non-Critical</v>
          </cell>
          <cell r="W824">
            <v>45558</v>
          </cell>
          <cell r="X824" t="str">
            <v>Picking</v>
          </cell>
          <cell r="Y824" t="str">
            <v>March</v>
          </cell>
          <cell r="Z824" t="str">
            <v>9 Hours</v>
          </cell>
          <cell r="AA824" t="str">
            <v>Male</v>
          </cell>
          <cell r="AB824" t="str">
            <v>NA</v>
          </cell>
          <cell r="AC824">
            <v>99</v>
          </cell>
          <cell r="AD824">
            <v>45614</v>
          </cell>
          <cell r="AE824" t="str">
            <v>Dulsco ICAD-1 Bus Stop</v>
          </cell>
          <cell r="AF824">
            <v>562492106</v>
          </cell>
          <cell r="AG824" t="str">
            <v>catoaivan@gmail.com</v>
          </cell>
          <cell r="AH824" t="str">
            <v>Uganda</v>
          </cell>
          <cell r="AI824" t="str">
            <v>Non-Muslim</v>
          </cell>
        </row>
        <row r="825">
          <cell r="C825">
            <v>206846309</v>
          </cell>
          <cell r="D825" t="str">
            <v>muliivan</v>
          </cell>
          <cell r="E825" t="str">
            <v>Ivan Muliika</v>
          </cell>
          <cell r="F825" t="str">
            <v>Temporary</v>
          </cell>
          <cell r="G825" t="str">
            <v>UAE</v>
          </cell>
          <cell r="H825" t="str">
            <v>AUH1</v>
          </cell>
          <cell r="I825" t="str">
            <v>FC</v>
          </cell>
          <cell r="J825">
            <v>1299</v>
          </cell>
          <cell r="K825" t="str">
            <v>Night Shift</v>
          </cell>
          <cell r="L825" t="str">
            <v>NA</v>
          </cell>
          <cell r="M825" t="str">
            <v>Tuesday</v>
          </cell>
          <cell r="N825" t="str">
            <v>Wednesday</v>
          </cell>
          <cell r="O825" t="str">
            <v>Warehouse Associate 8W</v>
          </cell>
          <cell r="P825" t="str">
            <v>Outbound</v>
          </cell>
          <cell r="Q825" t="str">
            <v>Direct</v>
          </cell>
          <cell r="R825" t="str">
            <v>Dulsco</v>
          </cell>
          <cell r="S825" t="str">
            <v>helrashd</v>
          </cell>
          <cell r="T825" t="str">
            <v>elrashid,Hassan</v>
          </cell>
          <cell r="U825" t="str">
            <v>Non- Critical</v>
          </cell>
          <cell r="W825">
            <v>46013</v>
          </cell>
          <cell r="X825" t="str">
            <v>Picking</v>
          </cell>
          <cell r="Y825" t="str">
            <v>July</v>
          </cell>
          <cell r="Z825" t="str">
            <v>9 Hours</v>
          </cell>
          <cell r="AA825" t="str">
            <v>Male</v>
          </cell>
          <cell r="AC825">
            <v>99</v>
          </cell>
          <cell r="AD825">
            <v>45648</v>
          </cell>
          <cell r="AE825" t="str">
            <v>Dulsco Al Razeen Camp Abu Dubai</v>
          </cell>
          <cell r="AF825" t="str">
            <v xml:space="preserve">508711467    </v>
          </cell>
          <cell r="AG825" t="str">
            <v>nasoziaido10@gmail.com</v>
          </cell>
          <cell r="AH825" t="str">
            <v>Uganda</v>
          </cell>
          <cell r="AI825" t="str">
            <v>Non-Muslim</v>
          </cell>
        </row>
        <row r="826">
          <cell r="C826">
            <v>203993118</v>
          </cell>
          <cell r="D826" t="str">
            <v>nkamivan</v>
          </cell>
          <cell r="E826" t="str">
            <v>IVAN NKAMUHABWA</v>
          </cell>
          <cell r="F826" t="str">
            <v>Temporary</v>
          </cell>
          <cell r="G826" t="str">
            <v>UAE</v>
          </cell>
          <cell r="H826" t="str">
            <v>AUH1</v>
          </cell>
          <cell r="I826" t="str">
            <v>FC</v>
          </cell>
          <cell r="J826">
            <v>1299</v>
          </cell>
          <cell r="K826" t="str">
            <v>Night Shift</v>
          </cell>
          <cell r="L826" t="str">
            <v>NA</v>
          </cell>
          <cell r="M826" t="str">
            <v>Sunday</v>
          </cell>
          <cell r="N826" t="str">
            <v>Monday</v>
          </cell>
          <cell r="O826" t="str">
            <v>Warehouse Associate 8W</v>
          </cell>
          <cell r="P826" t="str">
            <v>Outbound</v>
          </cell>
          <cell r="Q826" t="str">
            <v>Direct</v>
          </cell>
          <cell r="R826" t="str">
            <v>Dulsco</v>
          </cell>
          <cell r="S826" t="str">
            <v>scariav</v>
          </cell>
          <cell r="T826" t="str">
            <v>Scaria,Varghese</v>
          </cell>
          <cell r="U826" t="str">
            <v>Non-Critical</v>
          </cell>
          <cell r="W826">
            <v>45547</v>
          </cell>
          <cell r="X826" t="str">
            <v>Picking</v>
          </cell>
          <cell r="Y826" t="str">
            <v>March</v>
          </cell>
          <cell r="Z826" t="str">
            <v>9 Hours</v>
          </cell>
          <cell r="AA826" t="str">
            <v>Male</v>
          </cell>
          <cell r="AB826" t="str">
            <v>XL</v>
          </cell>
          <cell r="AC826">
            <v>99</v>
          </cell>
          <cell r="AD826">
            <v>45603</v>
          </cell>
          <cell r="AE826" t="str">
            <v>Dulsco ICAD-1 Bus Stop</v>
          </cell>
          <cell r="AF826">
            <v>554700731</v>
          </cell>
          <cell r="AG826" t="str">
            <v>nkamuhabwaivana@gmail.com</v>
          </cell>
          <cell r="AH826" t="str">
            <v>Uganda</v>
          </cell>
          <cell r="AI826" t="str">
            <v>Non-Muslim</v>
          </cell>
        </row>
        <row r="827">
          <cell r="C827">
            <v>205199352</v>
          </cell>
          <cell r="D827" t="str">
            <v>jacobkip</v>
          </cell>
          <cell r="E827" t="str">
            <v>Jacob Kipketer</v>
          </cell>
          <cell r="F827" t="str">
            <v>Temporary</v>
          </cell>
          <cell r="G827" t="str">
            <v>UAE</v>
          </cell>
          <cell r="H827" t="str">
            <v>AUH1</v>
          </cell>
          <cell r="I827" t="str">
            <v>FC</v>
          </cell>
          <cell r="J827">
            <v>1299</v>
          </cell>
          <cell r="K827" t="str">
            <v>Night Shift</v>
          </cell>
          <cell r="L827" t="str">
            <v>NA</v>
          </cell>
          <cell r="M827" t="str">
            <v>Friday</v>
          </cell>
          <cell r="N827" t="str">
            <v>Saturday</v>
          </cell>
          <cell r="O827" t="str">
            <v>Warehouse Associate 12M</v>
          </cell>
          <cell r="P827" t="str">
            <v>Outbound</v>
          </cell>
          <cell r="Q827" t="str">
            <v>Direct</v>
          </cell>
          <cell r="R827" t="str">
            <v>EFS</v>
          </cell>
          <cell r="S827" t="str">
            <v>ansammar</v>
          </cell>
          <cell r="T827" t="str">
            <v>Ansari,Ammar Abdullah</v>
          </cell>
          <cell r="U827" t="str">
            <v>Non-Critical</v>
          </cell>
          <cell r="W827">
            <v>46048</v>
          </cell>
          <cell r="X827" t="str">
            <v>Picking</v>
          </cell>
          <cell r="Y827" t="str">
            <v>March</v>
          </cell>
          <cell r="Z827" t="str">
            <v>9 Hours</v>
          </cell>
          <cell r="AA827" t="str">
            <v>Male</v>
          </cell>
          <cell r="AC827">
            <v>99</v>
          </cell>
          <cell r="AD827">
            <v>46104</v>
          </cell>
          <cell r="AI827" t="e">
            <v>#N/A</v>
          </cell>
        </row>
        <row r="828">
          <cell r="C828">
            <v>204010090</v>
          </cell>
          <cell r="D828" t="str">
            <v>qmukalaz</v>
          </cell>
          <cell r="E828" t="str">
            <v>JACOB MUKALAZI</v>
          </cell>
          <cell r="F828" t="str">
            <v>Temporary</v>
          </cell>
          <cell r="G828" t="str">
            <v>UAE</v>
          </cell>
          <cell r="H828" t="str">
            <v>AUH1</v>
          </cell>
          <cell r="I828" t="str">
            <v>FC</v>
          </cell>
          <cell r="J828">
            <v>1299</v>
          </cell>
          <cell r="K828" t="str">
            <v>Night Shift</v>
          </cell>
          <cell r="L828" t="str">
            <v>NA</v>
          </cell>
          <cell r="M828" t="str">
            <v>Sunday</v>
          </cell>
          <cell r="N828" t="str">
            <v>Monday</v>
          </cell>
          <cell r="O828" t="str">
            <v>Warehouse Associate 24M</v>
          </cell>
          <cell r="P828" t="str">
            <v>Outbound</v>
          </cell>
          <cell r="Q828" t="str">
            <v>Direct</v>
          </cell>
          <cell r="R828" t="str">
            <v>Dulsco</v>
          </cell>
          <cell r="S828" t="str">
            <v>sidamra</v>
          </cell>
          <cell r="T828" t="str">
            <v>Siddiqui,Amra Kausar Abdul Sajid</v>
          </cell>
          <cell r="U828" t="str">
            <v>Non-Critical</v>
          </cell>
          <cell r="W828">
            <v>45551</v>
          </cell>
          <cell r="X828" t="str">
            <v>Sort - Batch</v>
          </cell>
          <cell r="Y828" t="str">
            <v>January</v>
          </cell>
          <cell r="Z828" t="str">
            <v>9 Hours</v>
          </cell>
          <cell r="AA828" t="str">
            <v>Male</v>
          </cell>
          <cell r="AB828" t="str">
            <v>M</v>
          </cell>
          <cell r="AC828">
            <v>99</v>
          </cell>
          <cell r="AD828">
            <v>45607</v>
          </cell>
          <cell r="AE828" t="str">
            <v>Dulsco ICAD-1 Bus Stop</v>
          </cell>
          <cell r="AF828">
            <v>553934078</v>
          </cell>
          <cell r="AG828" t="str">
            <v>mukajack3@gmail.com</v>
          </cell>
          <cell r="AH828" t="str">
            <v>Uganda</v>
          </cell>
          <cell r="AI828" t="str">
            <v>Non-Muslim</v>
          </cell>
        </row>
        <row r="829">
          <cell r="C829">
            <v>206850966</v>
          </cell>
          <cell r="D829" t="str">
            <v>niwjames</v>
          </cell>
          <cell r="E829" t="str">
            <v>JAMES NIWARINDA</v>
          </cell>
          <cell r="F829" t="str">
            <v>Temporary</v>
          </cell>
          <cell r="G829" t="str">
            <v>UAE</v>
          </cell>
          <cell r="H829" t="str">
            <v>AUH1</v>
          </cell>
          <cell r="I829" t="str">
            <v>FC</v>
          </cell>
          <cell r="J829">
            <v>1299</v>
          </cell>
          <cell r="K829" t="str">
            <v>Night Shift</v>
          </cell>
          <cell r="L829" t="str">
            <v>NA</v>
          </cell>
          <cell r="M829" t="str">
            <v>Thursday</v>
          </cell>
          <cell r="N829" t="str">
            <v>Friday</v>
          </cell>
          <cell r="O829" t="str">
            <v>Warehouse Associate 8W</v>
          </cell>
          <cell r="P829" t="str">
            <v>Outbound</v>
          </cell>
          <cell r="Q829" t="str">
            <v>Direct</v>
          </cell>
          <cell r="R829" t="str">
            <v>Dulsco</v>
          </cell>
          <cell r="S829" t="str">
            <v>amanmish</v>
          </cell>
          <cell r="T829" t="str">
            <v>Mishra,Aman</v>
          </cell>
          <cell r="U829" t="str">
            <v>Non-Critical</v>
          </cell>
          <cell r="W829">
            <v>46030</v>
          </cell>
          <cell r="X829" t="str">
            <v>Picking</v>
          </cell>
          <cell r="Y829" t="str">
            <v>December</v>
          </cell>
          <cell r="Z829" t="str">
            <v>9 Hours</v>
          </cell>
          <cell r="AA829" t="str">
            <v>Male</v>
          </cell>
          <cell r="AC829">
            <v>99</v>
          </cell>
          <cell r="AD829">
            <v>46395</v>
          </cell>
          <cell r="AE829" t="str">
            <v>Dulsco Al Razeen Camp Abu Dubai</v>
          </cell>
          <cell r="AF829">
            <v>574679465</v>
          </cell>
          <cell r="AG829" t="str">
            <v>niwarmiru.00@gmail.com</v>
          </cell>
          <cell r="AH829" t="str">
            <v>UGANDA</v>
          </cell>
          <cell r="AI829" t="e">
            <v>#N/A</v>
          </cell>
        </row>
        <row r="830">
          <cell r="C830">
            <v>203850808</v>
          </cell>
          <cell r="D830" t="str">
            <v>yijamer</v>
          </cell>
          <cell r="E830" t="str">
            <v>JAMES YIGA</v>
          </cell>
          <cell r="F830" t="str">
            <v>Temporary</v>
          </cell>
          <cell r="G830" t="str">
            <v>UAE</v>
          </cell>
          <cell r="H830" t="str">
            <v>AUH1</v>
          </cell>
          <cell r="I830" t="str">
            <v>FC</v>
          </cell>
          <cell r="J830">
            <v>1299</v>
          </cell>
          <cell r="K830" t="str">
            <v>Night Shift</v>
          </cell>
          <cell r="L830" t="str">
            <v>NA</v>
          </cell>
          <cell r="M830" t="str">
            <v>Thursday</v>
          </cell>
          <cell r="N830" t="str">
            <v>Friday</v>
          </cell>
          <cell r="O830" t="str">
            <v>Warehouse Associate 24M</v>
          </cell>
          <cell r="P830" t="str">
            <v>Outbound</v>
          </cell>
          <cell r="Q830" t="str">
            <v>Direct</v>
          </cell>
          <cell r="R830" t="str">
            <v>Dulsco</v>
          </cell>
          <cell r="S830" t="str">
            <v>amanmish</v>
          </cell>
          <cell r="T830" t="str">
            <v>Mishra,Aman</v>
          </cell>
          <cell r="U830" t="str">
            <v>Non-Critical</v>
          </cell>
          <cell r="W830">
            <v>45524</v>
          </cell>
          <cell r="X830" t="str">
            <v>Picking</v>
          </cell>
          <cell r="Y830" t="str">
            <v>February</v>
          </cell>
          <cell r="Z830" t="str">
            <v>9 Hours</v>
          </cell>
          <cell r="AA830" t="str">
            <v>Male</v>
          </cell>
          <cell r="AB830" t="str">
            <v>L</v>
          </cell>
          <cell r="AC830">
            <v>99</v>
          </cell>
          <cell r="AD830">
            <v>45580</v>
          </cell>
          <cell r="AE830" t="str">
            <v>Dulsco ICAD-1 Bus Stop</v>
          </cell>
          <cell r="AF830">
            <v>501743632</v>
          </cell>
          <cell r="AG830" t="str">
            <v>Yigajames880@icloud.com</v>
          </cell>
          <cell r="AH830" t="str">
            <v>Uganda</v>
          </cell>
          <cell r="AI830" t="str">
            <v>Non-Muslim</v>
          </cell>
        </row>
        <row r="831">
          <cell r="C831">
            <v>206890217</v>
          </cell>
          <cell r="D831" t="str">
            <v>jepkirja</v>
          </cell>
          <cell r="E831" t="str">
            <v>Jane Jepkirui</v>
          </cell>
          <cell r="F831" t="str">
            <v>Temporary</v>
          </cell>
          <cell r="G831" t="str">
            <v>UAE</v>
          </cell>
          <cell r="H831" t="str">
            <v>AUH1</v>
          </cell>
          <cell r="I831" t="str">
            <v>FC</v>
          </cell>
          <cell r="J831">
            <v>1299</v>
          </cell>
          <cell r="K831" t="str">
            <v>Day Shift</v>
          </cell>
          <cell r="L831" t="str">
            <v>NA</v>
          </cell>
          <cell r="M831" t="str">
            <v>Thursday</v>
          </cell>
          <cell r="N831" t="str">
            <v>Friday</v>
          </cell>
          <cell r="O831" t="str">
            <v>Warehouse Associate 8W</v>
          </cell>
          <cell r="P831" t="str">
            <v>Outbound</v>
          </cell>
          <cell r="Q831" t="str">
            <v>Direct</v>
          </cell>
          <cell r="R831" t="str">
            <v>EFS</v>
          </cell>
          <cell r="S831" t="str">
            <v>ansammar</v>
          </cell>
          <cell r="T831" t="str">
            <v>Ansari,Ammar Abdullah</v>
          </cell>
          <cell r="U831" t="str">
            <v>Non-Critical</v>
          </cell>
          <cell r="W831">
            <v>46027</v>
          </cell>
          <cell r="X831" t="str">
            <v>Picking</v>
          </cell>
          <cell r="Y831" t="str">
            <v>July</v>
          </cell>
          <cell r="Z831" t="str">
            <v>9 Hours</v>
          </cell>
          <cell r="AA831" t="str">
            <v>Female</v>
          </cell>
          <cell r="AC831">
            <v>99</v>
          </cell>
          <cell r="AD831">
            <v>46024</v>
          </cell>
          <cell r="AE831" t="str">
            <v>Al Quoz female camp</v>
          </cell>
          <cell r="AF831" t="str">
            <v>917 505144738</v>
          </cell>
          <cell r="AG831" t="str">
            <v>jenjepkirui@gmail.com</v>
          </cell>
          <cell r="AH831" t="str">
            <v>Kenya</v>
          </cell>
          <cell r="AI831" t="str">
            <v>Non-Muslim</v>
          </cell>
        </row>
        <row r="832">
          <cell r="C832">
            <v>203355686</v>
          </cell>
          <cell r="D832" t="str">
            <v>jeawcruz</v>
          </cell>
          <cell r="E832" t="str">
            <v>Jearic B . Dela Cruz</v>
          </cell>
          <cell r="F832" t="str">
            <v>Temporary</v>
          </cell>
          <cell r="G832" t="str">
            <v>UAE</v>
          </cell>
          <cell r="H832" t="str">
            <v>AUH1</v>
          </cell>
          <cell r="I832" t="str">
            <v>FC</v>
          </cell>
          <cell r="J832">
            <v>1299</v>
          </cell>
          <cell r="K832" t="str">
            <v>Night Shift</v>
          </cell>
          <cell r="L832" t="str">
            <v>NA</v>
          </cell>
          <cell r="M832" t="str">
            <v>Friday</v>
          </cell>
          <cell r="N832" t="str">
            <v>Saturday</v>
          </cell>
          <cell r="O832" t="str">
            <v>Warehouse Associate 24M</v>
          </cell>
          <cell r="P832" t="str">
            <v>Outbound</v>
          </cell>
          <cell r="Q832" t="str">
            <v>Direct</v>
          </cell>
          <cell r="R832" t="str">
            <v>Adecco</v>
          </cell>
          <cell r="S832" t="str">
            <v>mnarshad</v>
          </cell>
          <cell r="T832" t="str">
            <v>Narshad,Muhammad</v>
          </cell>
          <cell r="U832" t="str">
            <v>Critical</v>
          </cell>
          <cell r="W832">
            <v>45432</v>
          </cell>
          <cell r="X832" t="str">
            <v>Picking</v>
          </cell>
          <cell r="Y832" t="str">
            <v>May</v>
          </cell>
          <cell r="Z832" t="str">
            <v>9 Hours</v>
          </cell>
          <cell r="AA832" t="str">
            <v>Male</v>
          </cell>
          <cell r="AB832" t="str">
            <v>XL</v>
          </cell>
          <cell r="AC832">
            <v>99</v>
          </cell>
          <cell r="AD832">
            <v>46162</v>
          </cell>
          <cell r="AE832" t="str">
            <v>Big Mart Mussafah 38</v>
          </cell>
          <cell r="AF832">
            <v>569186989</v>
          </cell>
          <cell r="AG832" t="str">
            <v>jearicdc505@gmail.com</v>
          </cell>
          <cell r="AH832" t="str">
            <v>Philippines</v>
          </cell>
          <cell r="AI832" t="str">
            <v>Non-Muslim</v>
          </cell>
        </row>
        <row r="833">
          <cell r="C833">
            <v>203911255</v>
          </cell>
          <cell r="D833" t="str">
            <v>okumarje</v>
          </cell>
          <cell r="E833" t="str">
            <v>Jeevan Kumar VIJAY KUMAR</v>
          </cell>
          <cell r="F833" t="str">
            <v>Temporary</v>
          </cell>
          <cell r="G833" t="str">
            <v>UAE</v>
          </cell>
          <cell r="H833" t="str">
            <v>AUH1</v>
          </cell>
          <cell r="I833" t="str">
            <v>FC</v>
          </cell>
          <cell r="J833">
            <v>1299</v>
          </cell>
          <cell r="K833" t="str">
            <v>Day Shift</v>
          </cell>
          <cell r="L833" t="str">
            <v>NA</v>
          </cell>
          <cell r="M833" t="str">
            <v>Saturday</v>
          </cell>
          <cell r="N833" t="str">
            <v>Sunday</v>
          </cell>
          <cell r="O833" t="str">
            <v>Warehouse Associate 24M</v>
          </cell>
          <cell r="P833" t="str">
            <v>Outbound</v>
          </cell>
          <cell r="Q833" t="str">
            <v>Direct</v>
          </cell>
          <cell r="R833" t="str">
            <v>Adecco</v>
          </cell>
          <cell r="S833" t="str">
            <v>bizthoma</v>
          </cell>
          <cell r="T833" t="str">
            <v>Thomas,Binil</v>
          </cell>
          <cell r="U833" t="str">
            <v>Non-Critical</v>
          </cell>
          <cell r="W833">
            <v>45537</v>
          </cell>
          <cell r="X833" t="str">
            <v>Picking</v>
          </cell>
          <cell r="Y833" t="str">
            <v>March</v>
          </cell>
          <cell r="Z833" t="str">
            <v>9 Hours</v>
          </cell>
          <cell r="AA833" t="str">
            <v>Male</v>
          </cell>
          <cell r="AB833" t="str">
            <v>NA</v>
          </cell>
          <cell r="AC833">
            <v>99</v>
          </cell>
          <cell r="AD833">
            <v>46267</v>
          </cell>
          <cell r="AE833" t="str">
            <v>Workers Village  ( Musaffa 24)</v>
          </cell>
          <cell r="AF833">
            <v>528249514</v>
          </cell>
          <cell r="AG833" t="str">
            <v>jeevanmahla123@gmail.com</v>
          </cell>
          <cell r="AH833" t="str">
            <v>India</v>
          </cell>
          <cell r="AI833" t="str">
            <v>Non-Muslim</v>
          </cell>
        </row>
        <row r="834">
          <cell r="C834">
            <v>206136731</v>
          </cell>
          <cell r="D834" t="str">
            <v>wlajeffr</v>
          </cell>
          <cell r="E834" t="str">
            <v>Jeffrey Laryea Kwei Kumah</v>
          </cell>
          <cell r="F834" t="str">
            <v>Temporary</v>
          </cell>
          <cell r="G834" t="str">
            <v>UAE</v>
          </cell>
          <cell r="H834" t="str">
            <v>AUH1</v>
          </cell>
          <cell r="I834" t="str">
            <v>FC</v>
          </cell>
          <cell r="J834">
            <v>1299</v>
          </cell>
          <cell r="K834" t="str">
            <v>Night Shift</v>
          </cell>
          <cell r="L834" t="str">
            <v>NA</v>
          </cell>
          <cell r="M834" t="str">
            <v>Friday</v>
          </cell>
          <cell r="N834" t="str">
            <v>Saturday</v>
          </cell>
          <cell r="O834" t="str">
            <v>Warehouse Associate 12M</v>
          </cell>
          <cell r="P834" t="str">
            <v>Outbound</v>
          </cell>
          <cell r="Q834" t="str">
            <v>Direct</v>
          </cell>
          <cell r="R834" t="str">
            <v>Fastlink</v>
          </cell>
          <cell r="S834" t="str">
            <v>helrashd</v>
          </cell>
          <cell r="T834" t="str">
            <v>elrashid,Hassan</v>
          </cell>
          <cell r="W834">
            <v>45929</v>
          </cell>
          <cell r="X834" t="str">
            <v>Picking</v>
          </cell>
          <cell r="Y834" t="str">
            <v>July</v>
          </cell>
          <cell r="Z834" t="str">
            <v>9 Hours</v>
          </cell>
          <cell r="AA834" t="str">
            <v>Male</v>
          </cell>
          <cell r="AB834" t="str">
            <v>3XL</v>
          </cell>
          <cell r="AC834">
            <v>99</v>
          </cell>
          <cell r="AH834" t="str">
            <v>Ghana</v>
          </cell>
          <cell r="AI834" t="str">
            <v>Non-Muslim</v>
          </cell>
        </row>
        <row r="835">
          <cell r="C835">
            <v>203521137</v>
          </cell>
          <cell r="D835" t="str">
            <v>earbajen</v>
          </cell>
          <cell r="E835" t="str">
            <v>Jennifer Arbah</v>
          </cell>
          <cell r="F835" t="str">
            <v>Temporary</v>
          </cell>
          <cell r="G835" t="str">
            <v>UAE</v>
          </cell>
          <cell r="H835" t="str">
            <v>AUH1</v>
          </cell>
          <cell r="I835" t="str">
            <v>FC</v>
          </cell>
          <cell r="J835">
            <v>1299</v>
          </cell>
          <cell r="K835" t="str">
            <v>Day Shift</v>
          </cell>
          <cell r="L835" t="str">
            <v>NA</v>
          </cell>
          <cell r="M835" t="str">
            <v>Wednesday</v>
          </cell>
          <cell r="N835" t="str">
            <v>Thursday</v>
          </cell>
          <cell r="O835" t="str">
            <v>Warehouse Associate 12M</v>
          </cell>
          <cell r="P835" t="str">
            <v>Outbound</v>
          </cell>
          <cell r="Q835" t="str">
            <v>Direct</v>
          </cell>
          <cell r="R835" t="str">
            <v>Fastlink</v>
          </cell>
          <cell r="S835" t="str">
            <v>mnarshad</v>
          </cell>
          <cell r="T835" t="str">
            <v>Narshad,Muhammad</v>
          </cell>
          <cell r="U835" t="str">
            <v>Non-Critical</v>
          </cell>
          <cell r="W835">
            <v>45463</v>
          </cell>
          <cell r="X835" t="str">
            <v>Picking</v>
          </cell>
          <cell r="Y835" t="str">
            <v>March</v>
          </cell>
          <cell r="Z835" t="str">
            <v>9 Hours</v>
          </cell>
          <cell r="AA835" t="str">
            <v>Female</v>
          </cell>
          <cell r="AB835" t="str">
            <v>NA</v>
          </cell>
          <cell r="AC835">
            <v>99</v>
          </cell>
          <cell r="AD835">
            <v>45828</v>
          </cell>
          <cell r="AE835" t="str">
            <v>ShinningTower(Khalidiyah)</v>
          </cell>
          <cell r="AF835">
            <v>505072128</v>
          </cell>
          <cell r="AG835" t="str">
            <v>jenniferarbah@gmail.com</v>
          </cell>
          <cell r="AH835" t="str">
            <v>Ghana</v>
          </cell>
          <cell r="AI835" t="str">
            <v>Non-Muslim</v>
          </cell>
        </row>
        <row r="836">
          <cell r="C836">
            <v>104277448</v>
          </cell>
          <cell r="D836" t="str">
            <v>ABERIAJ</v>
          </cell>
          <cell r="E836" t="str">
            <v>Jennifer Bacsa Aberia</v>
          </cell>
          <cell r="F836" t="str">
            <v>Regular</v>
          </cell>
          <cell r="G836" t="str">
            <v>UAE</v>
          </cell>
          <cell r="H836" t="str">
            <v>AUH1</v>
          </cell>
          <cell r="I836" t="str">
            <v>FC</v>
          </cell>
          <cell r="J836">
            <v>1299</v>
          </cell>
          <cell r="K836" t="str">
            <v>Day Shift</v>
          </cell>
          <cell r="L836" t="str">
            <v>NA</v>
          </cell>
          <cell r="M836" t="str">
            <v>Sunday</v>
          </cell>
          <cell r="N836" t="str">
            <v>Monday</v>
          </cell>
          <cell r="O836" t="str">
            <v>FC Associate III</v>
          </cell>
          <cell r="P836" t="str">
            <v>Outbound</v>
          </cell>
          <cell r="Q836" t="str">
            <v>Direct</v>
          </cell>
          <cell r="R836" t="str">
            <v>Blue Badge</v>
          </cell>
          <cell r="S836" t="str">
            <v>bizthoma</v>
          </cell>
          <cell r="T836" t="str">
            <v>Thomas,Binil</v>
          </cell>
          <cell r="U836" t="str">
            <v>Critical</v>
          </cell>
          <cell r="W836">
            <v>44067</v>
          </cell>
          <cell r="X836" t="str">
            <v>OB Lead/PA</v>
          </cell>
          <cell r="Y836" t="str">
            <v>April</v>
          </cell>
          <cell r="Z836" t="str">
            <v>9 Hours</v>
          </cell>
          <cell r="AA836" t="str">
            <v>Female</v>
          </cell>
          <cell r="AB836" t="str">
            <v>M</v>
          </cell>
          <cell r="AC836">
            <v>3</v>
          </cell>
          <cell r="AE836" t="str">
            <v>AbuDhabiCentralBusStation(oppositeGrandMillenniumHotel&amp;InfrontofBankofAfrica)</v>
          </cell>
          <cell r="AF836">
            <v>0</v>
          </cell>
          <cell r="AG836" t="e">
            <v>#N/A</v>
          </cell>
          <cell r="AH836" t="str">
            <v>Philippines</v>
          </cell>
          <cell r="AI836" t="str">
            <v>Non-Muslim</v>
          </cell>
        </row>
        <row r="837">
          <cell r="C837">
            <v>206886730</v>
          </cell>
          <cell r="D837" t="str">
            <v>jepchval</v>
          </cell>
          <cell r="E837" t="str">
            <v>JEPCHIRCHIR VALENTINE</v>
          </cell>
          <cell r="F837" t="str">
            <v>Temporary</v>
          </cell>
          <cell r="G837" t="str">
            <v>UAE</v>
          </cell>
          <cell r="H837" t="str">
            <v>AUH1</v>
          </cell>
          <cell r="I837" t="str">
            <v>FC</v>
          </cell>
          <cell r="J837">
            <v>1299</v>
          </cell>
          <cell r="K837" t="str">
            <v>Day Shift</v>
          </cell>
          <cell r="L837" t="str">
            <v>NA</v>
          </cell>
          <cell r="M837" t="str">
            <v>Thursday</v>
          </cell>
          <cell r="N837" t="str">
            <v>Friday</v>
          </cell>
          <cell r="O837" t="str">
            <v>Warehouse Associate 8W</v>
          </cell>
          <cell r="P837" t="str">
            <v>Outbound</v>
          </cell>
          <cell r="Q837" t="str">
            <v>Direct</v>
          </cell>
          <cell r="R837" t="str">
            <v>EFS</v>
          </cell>
          <cell r="S837" t="str">
            <v>ansammar</v>
          </cell>
          <cell r="T837" t="str">
            <v>Ansari,Ammar Abdullah</v>
          </cell>
          <cell r="U837" t="str">
            <v>Non-Critical</v>
          </cell>
          <cell r="W837">
            <v>46027</v>
          </cell>
          <cell r="X837" t="str">
            <v>Picking</v>
          </cell>
          <cell r="Y837" t="str">
            <v>February</v>
          </cell>
          <cell r="Z837" t="str">
            <v>9 Hours</v>
          </cell>
          <cell r="AA837" t="str">
            <v>Male</v>
          </cell>
          <cell r="AC837">
            <v>99</v>
          </cell>
          <cell r="AD837">
            <v>46024</v>
          </cell>
          <cell r="AE837" t="str">
            <v>GreenHub</v>
          </cell>
          <cell r="AF837" t="str">
            <v>971 503211598</v>
          </cell>
          <cell r="AG837" t="str">
            <v>valchiri63@gmail.com</v>
          </cell>
          <cell r="AH837" t="str">
            <v>Kenya</v>
          </cell>
          <cell r="AI837" t="str">
            <v>Non-Muslim</v>
          </cell>
        </row>
        <row r="838">
          <cell r="C838">
            <v>203965183</v>
          </cell>
          <cell r="D838" t="str">
            <v>jephttwe</v>
          </cell>
          <cell r="E838" t="str">
            <v>JEPHTER Twenie</v>
          </cell>
          <cell r="F838" t="str">
            <v>Temporary</v>
          </cell>
          <cell r="G838" t="str">
            <v>UAE</v>
          </cell>
          <cell r="H838" t="str">
            <v>AUH1</v>
          </cell>
          <cell r="I838" t="str">
            <v>FC</v>
          </cell>
          <cell r="J838">
            <v>1299</v>
          </cell>
          <cell r="K838" t="str">
            <v>Night Shift</v>
          </cell>
          <cell r="L838" t="str">
            <v>NA</v>
          </cell>
          <cell r="M838" t="str">
            <v>Sunday</v>
          </cell>
          <cell r="N838" t="str">
            <v>Monday</v>
          </cell>
          <cell r="O838" t="str">
            <v>Warehouse Associate 12M</v>
          </cell>
          <cell r="P838" t="str">
            <v>Outbound</v>
          </cell>
          <cell r="Q838" t="str">
            <v>Direct</v>
          </cell>
          <cell r="R838" t="str">
            <v>Fastlink</v>
          </cell>
          <cell r="S838" t="str">
            <v>bizthoma</v>
          </cell>
          <cell r="T838" t="str">
            <v>Thomas,Binil</v>
          </cell>
          <cell r="U838" t="str">
            <v>Non-Critical</v>
          </cell>
          <cell r="W838">
            <v>45544</v>
          </cell>
          <cell r="X838" t="str">
            <v>Picking</v>
          </cell>
          <cell r="Y838" t="str">
            <v>January</v>
          </cell>
          <cell r="Z838" t="str">
            <v>9 Hours</v>
          </cell>
          <cell r="AA838" t="str">
            <v>Male</v>
          </cell>
          <cell r="AB838" t="str">
            <v>XL</v>
          </cell>
          <cell r="AC838">
            <v>99</v>
          </cell>
          <cell r="AD838">
            <v>46274</v>
          </cell>
          <cell r="AE838" t="str">
            <v>FilliCafé(AirPortRd)</v>
          </cell>
          <cell r="AF838">
            <v>528200728</v>
          </cell>
          <cell r="AG838" t="str">
            <v>twenejephter2018@gmail.com</v>
          </cell>
          <cell r="AH838" t="str">
            <v>Ghana</v>
          </cell>
          <cell r="AI838" t="str">
            <v>Non-Muslim</v>
          </cell>
        </row>
        <row r="839">
          <cell r="C839">
            <v>206230579</v>
          </cell>
          <cell r="D839" t="str">
            <v>jeptanui</v>
          </cell>
          <cell r="E839" t="str">
            <v>Jeptanui,Violah</v>
          </cell>
          <cell r="F839" t="str">
            <v>Temporary</v>
          </cell>
          <cell r="G839" t="str">
            <v>UAE</v>
          </cell>
          <cell r="H839" t="str">
            <v>AUH1</v>
          </cell>
          <cell r="I839" t="str">
            <v>FC</v>
          </cell>
          <cell r="J839">
            <v>1299</v>
          </cell>
          <cell r="K839" t="str">
            <v>Night Shift</v>
          </cell>
          <cell r="L839" t="str">
            <v>NA</v>
          </cell>
          <cell r="M839" t="str">
            <v>Wednesday</v>
          </cell>
          <cell r="N839" t="str">
            <v>Thursday</v>
          </cell>
          <cell r="O839" t="str">
            <v>Warehouse Associate 8W</v>
          </cell>
          <cell r="P839" t="str">
            <v>Outbound</v>
          </cell>
          <cell r="Q839" t="str">
            <v>Direct</v>
          </cell>
          <cell r="R839" t="str">
            <v>EFS</v>
          </cell>
          <cell r="S839" t="str">
            <v>mnarshad</v>
          </cell>
          <cell r="T839" t="str">
            <v>Narshad,Muhammad</v>
          </cell>
          <cell r="W839">
            <v>46238</v>
          </cell>
          <cell r="X839" t="str">
            <v>Picking</v>
          </cell>
          <cell r="Z839" t="str">
            <v>7 Hours</v>
          </cell>
          <cell r="AA839" t="str">
            <v>Female</v>
          </cell>
          <cell r="AC839">
            <v>99</v>
          </cell>
        </row>
        <row r="840">
          <cell r="C840">
            <v>206930336</v>
          </cell>
          <cell r="D840" t="str">
            <v>jeropfar</v>
          </cell>
          <cell r="E840" t="str">
            <v xml:space="preserve">JEROP FAITH </v>
          </cell>
          <cell r="F840" t="str">
            <v>Temporary</v>
          </cell>
          <cell r="G840" t="str">
            <v>UAE</v>
          </cell>
          <cell r="H840" t="str">
            <v>AUH1</v>
          </cell>
          <cell r="I840" t="str">
            <v>SC</v>
          </cell>
          <cell r="J840">
            <v>1299</v>
          </cell>
          <cell r="K840" t="str">
            <v>Day Shift</v>
          </cell>
          <cell r="L840" t="str">
            <v>NA</v>
          </cell>
          <cell r="M840" t="str">
            <v>Tuesday</v>
          </cell>
          <cell r="N840" t="str">
            <v>Wednesday</v>
          </cell>
          <cell r="O840" t="str">
            <v>Warehouse Associate 8W</v>
          </cell>
          <cell r="P840" t="str">
            <v>Outbound</v>
          </cell>
          <cell r="Q840" t="str">
            <v>Direct</v>
          </cell>
          <cell r="R840" t="str">
            <v>EFS</v>
          </cell>
          <cell r="S840" t="str">
            <v>bizthoma</v>
          </cell>
          <cell r="T840" t="str">
            <v>Thomas,Binil</v>
          </cell>
          <cell r="U840" t="str">
            <v>Non-Critical</v>
          </cell>
          <cell r="W840">
            <v>46037</v>
          </cell>
          <cell r="X840" t="str">
            <v>Transfer Out</v>
          </cell>
          <cell r="Y840" t="str">
            <v>April</v>
          </cell>
          <cell r="Z840" t="str">
            <v>9 Hours</v>
          </cell>
          <cell r="AA840" t="str">
            <v>Female</v>
          </cell>
          <cell r="AC840">
            <v>99</v>
          </cell>
          <cell r="AE840" t="str">
            <v>al razeen</v>
          </cell>
          <cell r="AF840" t="str">
            <v>254 795983659</v>
          </cell>
          <cell r="AG840" t="str">
            <v>jeropfaith152@gmail.com</v>
          </cell>
          <cell r="AH840" t="str">
            <v>Kenyan</v>
          </cell>
          <cell r="AI840" t="str">
            <v>Non-Muslim</v>
          </cell>
        </row>
        <row r="841">
          <cell r="C841">
            <v>204009951</v>
          </cell>
          <cell r="D841" t="str">
            <v>jqkumars</v>
          </cell>
          <cell r="E841" t="str">
            <v>JITENDRA KUMAR SHARMA</v>
          </cell>
          <cell r="F841" t="str">
            <v>Temporary</v>
          </cell>
          <cell r="G841" t="str">
            <v>UAE</v>
          </cell>
          <cell r="H841" t="str">
            <v>AUH1</v>
          </cell>
          <cell r="I841" t="str">
            <v>FC</v>
          </cell>
          <cell r="J841">
            <v>1299</v>
          </cell>
          <cell r="K841" t="str">
            <v>Night Shift</v>
          </cell>
          <cell r="L841" t="str">
            <v>NA</v>
          </cell>
          <cell r="M841" t="str">
            <v>Saturday</v>
          </cell>
          <cell r="N841" t="str">
            <v>Sunday</v>
          </cell>
          <cell r="O841" t="str">
            <v>Warehouse Associate 24M</v>
          </cell>
          <cell r="P841" t="str">
            <v>Outbound</v>
          </cell>
          <cell r="Q841" t="str">
            <v>Direct</v>
          </cell>
          <cell r="R841" t="str">
            <v>Dulsco</v>
          </cell>
          <cell r="S841" t="str">
            <v>amanmish</v>
          </cell>
          <cell r="T841" t="str">
            <v>Mishra,Aman</v>
          </cell>
          <cell r="U841" t="str">
            <v>Non-Critical</v>
          </cell>
          <cell r="W841">
            <v>45551</v>
          </cell>
          <cell r="X841" t="str">
            <v>Picking</v>
          </cell>
          <cell r="Y841" t="str">
            <v>August</v>
          </cell>
          <cell r="Z841" t="str">
            <v>9 Hours</v>
          </cell>
          <cell r="AA841" t="str">
            <v>Male</v>
          </cell>
          <cell r="AB841" t="str">
            <v>XL</v>
          </cell>
          <cell r="AC841">
            <v>99</v>
          </cell>
          <cell r="AD841">
            <v>45607</v>
          </cell>
          <cell r="AE841" t="str">
            <v>Dulsco ICAD-1 Bus Stop</v>
          </cell>
          <cell r="AF841">
            <v>525115908</v>
          </cell>
          <cell r="AG841" t="str">
            <v>sharmasuraj2080@gmail.com</v>
          </cell>
          <cell r="AH841" t="str">
            <v>Nepal</v>
          </cell>
          <cell r="AI841" t="str">
            <v>Non-Muslim</v>
          </cell>
        </row>
        <row r="842">
          <cell r="C842">
            <v>203850806</v>
          </cell>
          <cell r="D842" t="str">
            <v>amanyjog</v>
          </cell>
          <cell r="E842" t="str">
            <v>JOAB AMANYA</v>
          </cell>
          <cell r="F842" t="str">
            <v>Temporary</v>
          </cell>
          <cell r="G842" t="str">
            <v>UAE</v>
          </cell>
          <cell r="H842" t="str">
            <v>AUH1</v>
          </cell>
          <cell r="I842" t="str">
            <v>FC</v>
          </cell>
          <cell r="J842">
            <v>1299</v>
          </cell>
          <cell r="K842" t="str">
            <v>Night Shift</v>
          </cell>
          <cell r="L842" t="str">
            <v>NA</v>
          </cell>
          <cell r="M842" t="str">
            <v>Monday</v>
          </cell>
          <cell r="N842" t="str">
            <v>Tuesday</v>
          </cell>
          <cell r="O842" t="str">
            <v>Warehouse Associate 24M</v>
          </cell>
          <cell r="P842" t="str">
            <v>Outbound</v>
          </cell>
          <cell r="Q842" t="str">
            <v>Direct</v>
          </cell>
          <cell r="R842" t="str">
            <v>Dulsco</v>
          </cell>
          <cell r="S842" t="str">
            <v>amanmish</v>
          </cell>
          <cell r="T842" t="str">
            <v>Mishra,Aman</v>
          </cell>
          <cell r="U842" t="str">
            <v>Non-Critical</v>
          </cell>
          <cell r="W842">
            <v>45524</v>
          </cell>
          <cell r="X842" t="str">
            <v>Picking</v>
          </cell>
          <cell r="Y842" t="str">
            <v>May</v>
          </cell>
          <cell r="Z842" t="str">
            <v>9 Hours</v>
          </cell>
          <cell r="AA842" t="str">
            <v>Male</v>
          </cell>
          <cell r="AB842" t="str">
            <v>NA</v>
          </cell>
          <cell r="AC842">
            <v>99</v>
          </cell>
          <cell r="AD842">
            <v>45580</v>
          </cell>
          <cell r="AE842" t="str">
            <v>Dulsco ICAD-1 Bus Stop</v>
          </cell>
          <cell r="AF842">
            <v>557958374</v>
          </cell>
          <cell r="AG842" t="str">
            <v>joabamanya50@gmail.com</v>
          </cell>
          <cell r="AH842" t="str">
            <v>Uganda</v>
          </cell>
          <cell r="AI842" t="str">
            <v>Non-Muslim</v>
          </cell>
        </row>
        <row r="843">
          <cell r="C843">
            <v>205231290</v>
          </cell>
          <cell r="D843" t="str">
            <v>jumakamb</v>
          </cell>
          <cell r="E843" t="str">
            <v>Jogi,Juma Kambi</v>
          </cell>
          <cell r="F843" t="str">
            <v>Temporary</v>
          </cell>
          <cell r="G843" t="str">
            <v>UAE</v>
          </cell>
          <cell r="H843" t="str">
            <v>AUH1</v>
          </cell>
          <cell r="I843" t="str">
            <v>FC</v>
          </cell>
          <cell r="J843">
            <v>1299</v>
          </cell>
          <cell r="K843" t="str">
            <v>Night Shift</v>
          </cell>
          <cell r="L843" t="str">
            <v>NA</v>
          </cell>
          <cell r="M843" t="str">
            <v>Thursday</v>
          </cell>
          <cell r="N843" t="str">
            <v>Friday</v>
          </cell>
          <cell r="O843" t="str">
            <v>Warehouse Associate 8W</v>
          </cell>
          <cell r="P843" t="str">
            <v>Outbound</v>
          </cell>
          <cell r="Q843" t="str">
            <v>Direct</v>
          </cell>
          <cell r="R843" t="str">
            <v>EFS</v>
          </cell>
          <cell r="S843" t="str">
            <v>mnarshad</v>
          </cell>
          <cell r="T843" t="str">
            <v>Narshad,Muhammad</v>
          </cell>
          <cell r="W843">
            <v>46238</v>
          </cell>
          <cell r="X843" t="str">
            <v>Sort - Batch</v>
          </cell>
          <cell r="Z843" t="str">
            <v>7 Hours</v>
          </cell>
          <cell r="AA843" t="str">
            <v>Male</v>
          </cell>
          <cell r="AC843">
            <v>99</v>
          </cell>
        </row>
        <row r="844">
          <cell r="C844">
            <v>203965411</v>
          </cell>
          <cell r="D844" t="str">
            <v>joboateq</v>
          </cell>
          <cell r="E844" t="str">
            <v>John Boateng Opoku</v>
          </cell>
          <cell r="F844" t="str">
            <v>Temporary</v>
          </cell>
          <cell r="G844" t="str">
            <v>UAE</v>
          </cell>
          <cell r="H844" t="str">
            <v>AUH1</v>
          </cell>
          <cell r="I844" t="str">
            <v>FC</v>
          </cell>
          <cell r="J844">
            <v>1299</v>
          </cell>
          <cell r="K844" t="str">
            <v>Night Shift</v>
          </cell>
          <cell r="L844" t="str">
            <v>NA</v>
          </cell>
          <cell r="M844" t="str">
            <v>Monday</v>
          </cell>
          <cell r="N844" t="str">
            <v>Tuesday</v>
          </cell>
          <cell r="O844" t="str">
            <v>Warehouse Associate 12M</v>
          </cell>
          <cell r="P844" t="str">
            <v>Outbound</v>
          </cell>
          <cell r="Q844" t="str">
            <v>Direct</v>
          </cell>
          <cell r="R844" t="str">
            <v>Fastlink</v>
          </cell>
          <cell r="S844" t="str">
            <v>amanmish</v>
          </cell>
          <cell r="T844" t="str">
            <v>Mishra,Aman</v>
          </cell>
          <cell r="U844" t="str">
            <v>Non-Critical</v>
          </cell>
          <cell r="W844">
            <v>45544</v>
          </cell>
          <cell r="X844" t="str">
            <v>Picking</v>
          </cell>
          <cell r="Y844" t="str">
            <v>April</v>
          </cell>
          <cell r="Z844" t="str">
            <v>9 Hours</v>
          </cell>
          <cell r="AA844" t="str">
            <v>Male</v>
          </cell>
          <cell r="AB844" t="str">
            <v>NA</v>
          </cell>
          <cell r="AC844">
            <v>99</v>
          </cell>
          <cell r="AD844">
            <v>45909</v>
          </cell>
          <cell r="AE844" t="str">
            <v>AbuDhabiMall(TouristClubArea)</v>
          </cell>
          <cell r="AF844">
            <v>542984097</v>
          </cell>
          <cell r="AG844" t="str">
            <v>baotengjohn123@gmail.com</v>
          </cell>
          <cell r="AH844" t="str">
            <v>Ghana</v>
          </cell>
          <cell r="AI844" t="str">
            <v>Non-Muslim</v>
          </cell>
        </row>
        <row r="845">
          <cell r="C845">
            <v>205923172</v>
          </cell>
          <cell r="D845" t="str">
            <v>ukargjoh</v>
          </cell>
          <cell r="E845" t="str">
            <v>JOHN KARGBO</v>
          </cell>
          <cell r="F845" t="str">
            <v>Temporary</v>
          </cell>
          <cell r="G845" t="str">
            <v>UAE</v>
          </cell>
          <cell r="H845" t="str">
            <v>AUH1</v>
          </cell>
          <cell r="I845" t="str">
            <v>FC</v>
          </cell>
          <cell r="J845">
            <v>1299</v>
          </cell>
          <cell r="K845" t="str">
            <v>Night Shift</v>
          </cell>
          <cell r="L845" t="str">
            <v>NA</v>
          </cell>
          <cell r="M845" t="str">
            <v>Sunday</v>
          </cell>
          <cell r="N845" t="str">
            <v>Monday</v>
          </cell>
          <cell r="O845" t="str">
            <v>Warehouse Associate 12M</v>
          </cell>
          <cell r="P845" t="str">
            <v>Outbound</v>
          </cell>
          <cell r="Q845" t="str">
            <v>Direct</v>
          </cell>
          <cell r="R845" t="str">
            <v>EFS</v>
          </cell>
          <cell r="S845" t="str">
            <v>mnarshad</v>
          </cell>
          <cell r="T845" t="str">
            <v>Narshad,Muhammad</v>
          </cell>
          <cell r="U845" t="str">
            <v>Non-Critical</v>
          </cell>
          <cell r="W845">
            <v>46051</v>
          </cell>
          <cell r="X845" t="str">
            <v>Picking</v>
          </cell>
          <cell r="Y845" t="str">
            <v>December</v>
          </cell>
          <cell r="Z845" t="str">
            <v>9 Hours</v>
          </cell>
          <cell r="AA845" t="str">
            <v>Male</v>
          </cell>
          <cell r="AC845">
            <v>99</v>
          </cell>
          <cell r="AD845">
            <v>46107</v>
          </cell>
          <cell r="AI845" t="e">
            <v>#N/A</v>
          </cell>
        </row>
        <row r="846">
          <cell r="C846">
            <v>203850804</v>
          </cell>
          <cell r="D846" t="str">
            <v>katamgjo</v>
          </cell>
          <cell r="E846" t="str">
            <v>JOHN KATAMBA</v>
          </cell>
          <cell r="F846" t="str">
            <v>Temporary</v>
          </cell>
          <cell r="G846" t="str">
            <v>UAE</v>
          </cell>
          <cell r="H846" t="str">
            <v>AUH1</v>
          </cell>
          <cell r="I846" t="str">
            <v>FC</v>
          </cell>
          <cell r="J846">
            <v>1299</v>
          </cell>
          <cell r="K846" t="str">
            <v>Day Shift</v>
          </cell>
          <cell r="L846" t="str">
            <v>NA</v>
          </cell>
          <cell r="M846" t="str">
            <v>Thursday</v>
          </cell>
          <cell r="N846" t="str">
            <v>Friday</v>
          </cell>
          <cell r="O846" t="str">
            <v>Warehouse Associate 24M</v>
          </cell>
          <cell r="P846" t="str">
            <v>Outbound</v>
          </cell>
          <cell r="Q846" t="str">
            <v>Direct</v>
          </cell>
          <cell r="R846" t="str">
            <v>Dulsco</v>
          </cell>
          <cell r="S846" t="str">
            <v>ansammar</v>
          </cell>
          <cell r="T846" t="str">
            <v>Ansari,Ammar Abdullah</v>
          </cell>
          <cell r="U846" t="str">
            <v>Non-Critical</v>
          </cell>
          <cell r="W846">
            <v>45524</v>
          </cell>
          <cell r="X846" t="str">
            <v>Picking</v>
          </cell>
          <cell r="Y846" t="str">
            <v>September</v>
          </cell>
          <cell r="Z846" t="str">
            <v>9 Hours</v>
          </cell>
          <cell r="AA846" t="str">
            <v>Male</v>
          </cell>
          <cell r="AB846" t="str">
            <v>L</v>
          </cell>
          <cell r="AC846">
            <v>99</v>
          </cell>
          <cell r="AD846">
            <v>45580</v>
          </cell>
          <cell r="AE846" t="str">
            <v>Dulsco ICAD-1 Bus Stop</v>
          </cell>
          <cell r="AF846">
            <v>501738546</v>
          </cell>
          <cell r="AG846" t="str">
            <v>ktmbjhn9@gmail.com</v>
          </cell>
          <cell r="AH846" t="str">
            <v>Uganda</v>
          </cell>
          <cell r="AI846">
            <v>0</v>
          </cell>
        </row>
        <row r="847">
          <cell r="C847">
            <v>204072306</v>
          </cell>
          <cell r="D847" t="str">
            <v>nasasjoh</v>
          </cell>
          <cell r="E847" t="str">
            <v>JOHN NASASIRA</v>
          </cell>
          <cell r="F847" t="str">
            <v>Temporary</v>
          </cell>
          <cell r="G847" t="str">
            <v>UAE</v>
          </cell>
          <cell r="H847" t="str">
            <v>AUH1</v>
          </cell>
          <cell r="I847" t="str">
            <v>FC</v>
          </cell>
          <cell r="J847">
            <v>1299</v>
          </cell>
          <cell r="K847" t="str">
            <v>Day Shift</v>
          </cell>
          <cell r="L847" t="str">
            <v>NA</v>
          </cell>
          <cell r="M847" t="str">
            <v>Wednesday</v>
          </cell>
          <cell r="N847" t="str">
            <v>Thursday</v>
          </cell>
          <cell r="O847" t="str">
            <v>Warehouse Associate 24M</v>
          </cell>
          <cell r="P847" t="str">
            <v>Outbound</v>
          </cell>
          <cell r="Q847" t="str">
            <v>Direct</v>
          </cell>
          <cell r="R847" t="str">
            <v>Dulsco</v>
          </cell>
          <cell r="S847" t="str">
            <v>ansammar</v>
          </cell>
          <cell r="T847" t="str">
            <v>Ansari,Ammar Abdullah</v>
          </cell>
          <cell r="U847" t="str">
            <v>Critical</v>
          </cell>
          <cell r="W847">
            <v>45558</v>
          </cell>
          <cell r="X847" t="str">
            <v>Picking</v>
          </cell>
          <cell r="Y847" t="str">
            <v>October</v>
          </cell>
          <cell r="Z847" t="str">
            <v>9 Hours</v>
          </cell>
          <cell r="AA847" t="str">
            <v>Male</v>
          </cell>
          <cell r="AB847" t="str">
            <v>2XL</v>
          </cell>
          <cell r="AC847">
            <v>99</v>
          </cell>
          <cell r="AD847">
            <v>45614</v>
          </cell>
          <cell r="AE847" t="str">
            <v>Dulsco ICAD-1 Bus Stop</v>
          </cell>
          <cell r="AF847">
            <v>524966592</v>
          </cell>
          <cell r="AG847" t="str">
            <v>nasasira755@gmail.com</v>
          </cell>
          <cell r="AH847" t="str">
            <v>Uganda</v>
          </cell>
          <cell r="AI847" t="str">
            <v>Non-Muslim</v>
          </cell>
        </row>
        <row r="848">
          <cell r="C848">
            <v>203850884</v>
          </cell>
          <cell r="D848" t="str">
            <v>jothembo</v>
          </cell>
          <cell r="E848" t="str">
            <v>JOHN THEMBO</v>
          </cell>
          <cell r="F848" t="str">
            <v>Temporary</v>
          </cell>
          <cell r="G848" t="str">
            <v>UAE</v>
          </cell>
          <cell r="H848" t="str">
            <v>AUH1</v>
          </cell>
          <cell r="I848" t="str">
            <v>FC</v>
          </cell>
          <cell r="J848">
            <v>1299</v>
          </cell>
          <cell r="K848" t="str">
            <v>Day Shift</v>
          </cell>
          <cell r="L848" t="str">
            <v>NA</v>
          </cell>
          <cell r="M848" t="str">
            <v>Wednesday</v>
          </cell>
          <cell r="N848" t="str">
            <v>Thursday</v>
          </cell>
          <cell r="O848" t="str">
            <v>Warehouse Associate 24M</v>
          </cell>
          <cell r="P848" t="str">
            <v>Outbound</v>
          </cell>
          <cell r="Q848" t="str">
            <v>Direct</v>
          </cell>
          <cell r="R848" t="str">
            <v>Dulsco</v>
          </cell>
          <cell r="S848" t="str">
            <v>bizthoma</v>
          </cell>
          <cell r="T848" t="str">
            <v>Thomas,Binil</v>
          </cell>
          <cell r="U848" t="str">
            <v>Non-Critical</v>
          </cell>
          <cell r="W848">
            <v>45524</v>
          </cell>
          <cell r="X848" t="str">
            <v>Picking</v>
          </cell>
          <cell r="Y848" t="str">
            <v>December</v>
          </cell>
          <cell r="Z848" t="str">
            <v>9 Hours</v>
          </cell>
          <cell r="AA848" t="str">
            <v>Male</v>
          </cell>
          <cell r="AB848" t="str">
            <v>NA</v>
          </cell>
          <cell r="AC848">
            <v>99</v>
          </cell>
          <cell r="AD848">
            <v>45580</v>
          </cell>
          <cell r="AE848" t="str">
            <v>Dulsco ICAD-1 Bus Stop</v>
          </cell>
          <cell r="AF848">
            <v>784531021</v>
          </cell>
          <cell r="AG848" t="e">
            <v>#N/A</v>
          </cell>
          <cell r="AH848" t="str">
            <v>Uganda</v>
          </cell>
          <cell r="AI848">
            <v>0</v>
          </cell>
        </row>
        <row r="849">
          <cell r="C849">
            <v>203813081</v>
          </cell>
          <cell r="D849" t="str">
            <v>njomajoh</v>
          </cell>
          <cell r="E849" t="str">
            <v>JOHNSON ANTONY JOMAN</v>
          </cell>
          <cell r="F849" t="str">
            <v>Temporary</v>
          </cell>
          <cell r="G849" t="str">
            <v>UAE</v>
          </cell>
          <cell r="H849" t="str">
            <v>AUH1</v>
          </cell>
          <cell r="I849" t="str">
            <v>FC</v>
          </cell>
          <cell r="J849">
            <v>1299</v>
          </cell>
          <cell r="K849" t="str">
            <v>Night Shift</v>
          </cell>
          <cell r="L849" t="str">
            <v>NA</v>
          </cell>
          <cell r="M849" t="str">
            <v>Friday</v>
          </cell>
          <cell r="N849" t="str">
            <v>Saturday</v>
          </cell>
          <cell r="O849" t="str">
            <v>Warehouse Associate 24M</v>
          </cell>
          <cell r="P849" t="str">
            <v>Outbound</v>
          </cell>
          <cell r="Q849" t="str">
            <v>Direct</v>
          </cell>
          <cell r="R849" t="str">
            <v>Adecco</v>
          </cell>
          <cell r="S849" t="str">
            <v>sidamra</v>
          </cell>
          <cell r="T849" t="str">
            <v>Siddiqui,Amra Kausar Abdul Sajid</v>
          </cell>
          <cell r="U849" t="str">
            <v>Non-Critical</v>
          </cell>
          <cell r="W849">
            <v>45517</v>
          </cell>
          <cell r="X849" t="str">
            <v>Picking</v>
          </cell>
          <cell r="Y849" t="str">
            <v>April</v>
          </cell>
          <cell r="Z849" t="str">
            <v>9 Hours</v>
          </cell>
          <cell r="AA849" t="str">
            <v xml:space="preserve">Male </v>
          </cell>
          <cell r="AB849" t="str">
            <v>M</v>
          </cell>
          <cell r="AC849">
            <v>99</v>
          </cell>
          <cell r="AD849">
            <v>46247</v>
          </cell>
          <cell r="AE849" t="str">
            <v>LifeLineHospital(ElectraStr-MuroorRd)</v>
          </cell>
          <cell r="AF849">
            <v>503055792</v>
          </cell>
          <cell r="AG849" t="str">
            <v>antonyjohnson2003@gmail.com</v>
          </cell>
          <cell r="AH849" t="str">
            <v>India</v>
          </cell>
          <cell r="AI849" t="str">
            <v>Non-Muslim</v>
          </cell>
        </row>
        <row r="850">
          <cell r="C850">
            <v>206015628</v>
          </cell>
          <cell r="D850" t="str">
            <v>ssjonatm</v>
          </cell>
          <cell r="E850" t="str">
            <v>Jonathan Ssali</v>
          </cell>
          <cell r="F850" t="str">
            <v>Temporary</v>
          </cell>
          <cell r="G850" t="str">
            <v>UAE</v>
          </cell>
          <cell r="H850" t="str">
            <v>AUH1</v>
          </cell>
          <cell r="I850" t="str">
            <v>FC</v>
          </cell>
          <cell r="J850">
            <v>1299</v>
          </cell>
          <cell r="K850" t="str">
            <v>Day Shift</v>
          </cell>
          <cell r="L850" t="str">
            <v>NA</v>
          </cell>
          <cell r="M850" t="str">
            <v>Friday</v>
          </cell>
          <cell r="N850" t="str">
            <v>Saturday</v>
          </cell>
          <cell r="O850" t="str">
            <v>Warehouse Associate 12M</v>
          </cell>
          <cell r="P850" t="str">
            <v>Outbound</v>
          </cell>
          <cell r="Q850" t="str">
            <v>Direct</v>
          </cell>
          <cell r="R850" t="str">
            <v>Fastlink</v>
          </cell>
          <cell r="S850" t="str">
            <v>amanmish</v>
          </cell>
          <cell r="T850" t="str">
            <v>Mishra,Aman</v>
          </cell>
          <cell r="U850" t="str">
            <v>Non-Critical</v>
          </cell>
          <cell r="W850">
            <v>45922</v>
          </cell>
          <cell r="X850" t="str">
            <v>Picking</v>
          </cell>
          <cell r="Y850" t="str">
            <v>July</v>
          </cell>
          <cell r="Z850" t="str">
            <v>9 Hours</v>
          </cell>
          <cell r="AA850" t="str">
            <v>Male</v>
          </cell>
          <cell r="AB850" t="str">
            <v>XL</v>
          </cell>
          <cell r="AC850">
            <v>99</v>
          </cell>
          <cell r="AD850">
            <v>45983</v>
          </cell>
          <cell r="AE850" t="str">
            <v>AbuDhabiMall(TouristClubArea)</v>
          </cell>
          <cell r="AH850" t="str">
            <v>Uganda</v>
          </cell>
          <cell r="AI850" t="str">
            <v>Muslim</v>
          </cell>
        </row>
        <row r="851">
          <cell r="C851">
            <v>204011579</v>
          </cell>
          <cell r="D851" t="str">
            <v>henrjora</v>
          </cell>
          <cell r="E851" t="str">
            <v>JORAM HENRY WONIALA</v>
          </cell>
          <cell r="F851" t="str">
            <v>Temporary</v>
          </cell>
          <cell r="G851" t="str">
            <v>UAE</v>
          </cell>
          <cell r="H851" t="str">
            <v>AUH1</v>
          </cell>
          <cell r="I851" t="str">
            <v>FC</v>
          </cell>
          <cell r="J851">
            <v>1299</v>
          </cell>
          <cell r="K851" t="str">
            <v>Night Shift</v>
          </cell>
          <cell r="L851" t="str">
            <v>NA</v>
          </cell>
          <cell r="M851" t="str">
            <v>Wednesday</v>
          </cell>
          <cell r="N851" t="str">
            <v>Thursday</v>
          </cell>
          <cell r="O851" t="str">
            <v>Warehouse Associate 24M</v>
          </cell>
          <cell r="P851" t="str">
            <v>Outbound</v>
          </cell>
          <cell r="Q851" t="str">
            <v>Direct</v>
          </cell>
          <cell r="R851" t="str">
            <v>Dulsco</v>
          </cell>
          <cell r="S851" t="str">
            <v>mnarshad</v>
          </cell>
          <cell r="T851" t="str">
            <v>Muhammad Narshad</v>
          </cell>
          <cell r="U851" t="str">
            <v>Non-Critical</v>
          </cell>
          <cell r="W851">
            <v>45551</v>
          </cell>
          <cell r="X851" t="str">
            <v>Picking</v>
          </cell>
          <cell r="Y851" t="str">
            <v>January</v>
          </cell>
          <cell r="Z851" t="str">
            <v>9 Hours</v>
          </cell>
          <cell r="AA851" t="str">
            <v>Male</v>
          </cell>
          <cell r="AB851" t="str">
            <v>L</v>
          </cell>
          <cell r="AC851">
            <v>99</v>
          </cell>
          <cell r="AD851">
            <v>45607</v>
          </cell>
          <cell r="AE851" t="str">
            <v>Dulsco ICAD-1 Bus Stop</v>
          </cell>
          <cell r="AF851">
            <v>585242349</v>
          </cell>
          <cell r="AG851" t="str">
            <v>joramhenry.rikk@gmail.com</v>
          </cell>
          <cell r="AH851" t="str">
            <v>Uganda</v>
          </cell>
          <cell r="AI851">
            <v>0</v>
          </cell>
        </row>
        <row r="852">
          <cell r="C852">
            <v>206607036</v>
          </cell>
          <cell r="D852" t="str">
            <v>ukipetej</v>
          </cell>
          <cell r="E852" t="str">
            <v>JORAM KIPETER</v>
          </cell>
          <cell r="F852" t="str">
            <v>Temporary</v>
          </cell>
          <cell r="G852" t="str">
            <v>UAE</v>
          </cell>
          <cell r="H852" t="str">
            <v>AUH1</v>
          </cell>
          <cell r="I852" t="str">
            <v>FC</v>
          </cell>
          <cell r="J852">
            <v>1299</v>
          </cell>
          <cell r="K852" t="str">
            <v>Night Shift</v>
          </cell>
          <cell r="L852" t="str">
            <v>NA</v>
          </cell>
          <cell r="M852" t="str">
            <v>Tuesday</v>
          </cell>
          <cell r="N852" t="str">
            <v>Wednesday</v>
          </cell>
          <cell r="O852" t="str">
            <v>Warehouse Associate 8W</v>
          </cell>
          <cell r="P852" t="str">
            <v>Outbound</v>
          </cell>
          <cell r="Q852" t="str">
            <v>Direct</v>
          </cell>
          <cell r="R852" t="str">
            <v>EFS</v>
          </cell>
          <cell r="S852" t="str">
            <v>bizthoma</v>
          </cell>
          <cell r="T852" t="str">
            <v>Thomas,Binil</v>
          </cell>
          <cell r="U852" t="str">
            <v>Non-Critical</v>
          </cell>
          <cell r="W852">
            <v>46048</v>
          </cell>
          <cell r="X852" t="str">
            <v>Picking</v>
          </cell>
          <cell r="Y852" t="str">
            <v>January</v>
          </cell>
          <cell r="Z852" t="str">
            <v>9 Hours</v>
          </cell>
          <cell r="AA852" t="str">
            <v>Male</v>
          </cell>
          <cell r="AC852">
            <v>99</v>
          </cell>
          <cell r="AD852">
            <v>46104</v>
          </cell>
          <cell r="AI852" t="e">
            <v>#N/A</v>
          </cell>
        </row>
        <row r="853">
          <cell r="C853">
            <v>205853575</v>
          </cell>
          <cell r="D853" t="str">
            <v>mjosepad</v>
          </cell>
          <cell r="E853" t="str">
            <v>JOSEPH ADDO</v>
          </cell>
          <cell r="F853" t="str">
            <v>Temporary</v>
          </cell>
          <cell r="G853" t="str">
            <v>UAE</v>
          </cell>
          <cell r="H853" t="str">
            <v>AUH1</v>
          </cell>
          <cell r="I853" t="str">
            <v>FC</v>
          </cell>
          <cell r="J853">
            <v>1299</v>
          </cell>
          <cell r="K853" t="str">
            <v>Night Shift</v>
          </cell>
          <cell r="L853" t="str">
            <v>NA</v>
          </cell>
          <cell r="M853" t="str">
            <v>Monday</v>
          </cell>
          <cell r="N853" t="str">
            <v>Tuesday</v>
          </cell>
          <cell r="O853" t="str">
            <v>Warehouse Associate 8W</v>
          </cell>
          <cell r="P853" t="str">
            <v>Outbound</v>
          </cell>
          <cell r="Q853" t="str">
            <v>Direct</v>
          </cell>
          <cell r="R853" t="str">
            <v>EFS</v>
          </cell>
          <cell r="S853" t="str">
            <v>scariav</v>
          </cell>
          <cell r="T853" t="str">
            <v>Scaria,Varghese</v>
          </cell>
          <cell r="W853">
            <v>45894</v>
          </cell>
          <cell r="X853" t="str">
            <v>Picking</v>
          </cell>
          <cell r="Y853" t="str">
            <v>May</v>
          </cell>
          <cell r="Z853" t="str">
            <v>9 Hours</v>
          </cell>
          <cell r="AA853" t="str">
            <v>Male</v>
          </cell>
          <cell r="AB853" t="str">
            <v>L</v>
          </cell>
          <cell r="AC853">
            <v>99</v>
          </cell>
          <cell r="AD853">
            <v>45949</v>
          </cell>
          <cell r="AE853" t="str">
            <v>Al Raha Male camp</v>
          </cell>
          <cell r="AF853">
            <v>545378917</v>
          </cell>
          <cell r="AG853" t="str">
            <v>Jaddo358@gmail.com</v>
          </cell>
          <cell r="AH853" t="str">
            <v>Ghana</v>
          </cell>
          <cell r="AI853" t="str">
            <v>Non-Muslim</v>
          </cell>
        </row>
        <row r="854">
          <cell r="C854">
            <v>203285820</v>
          </cell>
          <cell r="D854" t="str">
            <v>atuajose</v>
          </cell>
          <cell r="E854" t="str">
            <v>JOSEPH ATUAHENE</v>
          </cell>
          <cell r="F854" t="str">
            <v>Temporary</v>
          </cell>
          <cell r="G854" t="str">
            <v>UAE</v>
          </cell>
          <cell r="H854" t="str">
            <v>AUH1</v>
          </cell>
          <cell r="I854" t="str">
            <v>FC</v>
          </cell>
          <cell r="J854">
            <v>1299</v>
          </cell>
          <cell r="K854" t="str">
            <v>Night Shift</v>
          </cell>
          <cell r="L854" t="str">
            <v>NA</v>
          </cell>
          <cell r="M854" t="str">
            <v>Tuesday</v>
          </cell>
          <cell r="N854" t="str">
            <v>Wednesday</v>
          </cell>
          <cell r="O854" t="str">
            <v>Warehouse Associate 12M</v>
          </cell>
          <cell r="P854" t="str">
            <v>Outbound</v>
          </cell>
          <cell r="Q854" t="str">
            <v>Direct</v>
          </cell>
          <cell r="R854" t="str">
            <v>Fastlink</v>
          </cell>
          <cell r="S854" t="str">
            <v>scariav</v>
          </cell>
          <cell r="T854" t="str">
            <v>Scaria,Varghese</v>
          </cell>
          <cell r="U854" t="str">
            <v>Non-Critical</v>
          </cell>
          <cell r="W854">
            <v>45561</v>
          </cell>
          <cell r="X854" t="str">
            <v>Pack - Batch</v>
          </cell>
          <cell r="Y854" t="str">
            <v>November</v>
          </cell>
          <cell r="Z854" t="str">
            <v>9 Hours</v>
          </cell>
          <cell r="AA854" t="str">
            <v>Male</v>
          </cell>
          <cell r="AB854" t="str">
            <v>NA</v>
          </cell>
          <cell r="AC854">
            <v>99</v>
          </cell>
          <cell r="AD854">
            <v>46291</v>
          </cell>
          <cell r="AE854" t="str">
            <v>LifeLineHospital(ElectraStr-MuroorRd)</v>
          </cell>
          <cell r="AF854">
            <v>527672414</v>
          </cell>
          <cell r="AG854" t="str">
            <v>Josephatuahene777@gmail.com</v>
          </cell>
          <cell r="AH854" t="str">
            <v>Ghana</v>
          </cell>
          <cell r="AI854" t="str">
            <v>Non-Muslim</v>
          </cell>
        </row>
        <row r="855">
          <cell r="C855">
            <v>205853580</v>
          </cell>
          <cell r="D855" t="str">
            <v>boamejos</v>
          </cell>
          <cell r="E855" t="str">
            <v>JOSEPH BOAME</v>
          </cell>
          <cell r="F855" t="str">
            <v>Temporary</v>
          </cell>
          <cell r="G855" t="str">
            <v>UAE</v>
          </cell>
          <cell r="H855" t="str">
            <v>AUH1</v>
          </cell>
          <cell r="I855" t="str">
            <v>FC</v>
          </cell>
          <cell r="J855">
            <v>1299</v>
          </cell>
          <cell r="K855" t="str">
            <v>Night Shift</v>
          </cell>
          <cell r="L855" t="str">
            <v>NA</v>
          </cell>
          <cell r="M855" t="str">
            <v>Sunday</v>
          </cell>
          <cell r="N855" t="str">
            <v>Monday</v>
          </cell>
          <cell r="O855" t="str">
            <v>Warehouse Associate 12M</v>
          </cell>
          <cell r="P855" t="str">
            <v>Outbound</v>
          </cell>
          <cell r="Q855" t="str">
            <v>Direct</v>
          </cell>
          <cell r="R855" t="str">
            <v>EFS</v>
          </cell>
          <cell r="S855" t="str">
            <v>mnarshad</v>
          </cell>
          <cell r="T855" t="str">
            <v>Narshad,Muhammad</v>
          </cell>
          <cell r="W855">
            <v>45894</v>
          </cell>
          <cell r="X855" t="str">
            <v>Picking</v>
          </cell>
          <cell r="Y855" t="str">
            <v>June</v>
          </cell>
          <cell r="Z855" t="str">
            <v>9 Hours</v>
          </cell>
          <cell r="AA855" t="str">
            <v>Male</v>
          </cell>
          <cell r="AB855" t="str">
            <v>M</v>
          </cell>
          <cell r="AC855">
            <v>99</v>
          </cell>
          <cell r="AD855">
            <v>45949</v>
          </cell>
          <cell r="AE855" t="str">
            <v>Al Raha Male camp</v>
          </cell>
          <cell r="AF855">
            <v>567922151</v>
          </cell>
          <cell r="AG855" t="str">
            <v>josephboame02@gmail.com</v>
          </cell>
          <cell r="AH855" t="str">
            <v>Ghana</v>
          </cell>
          <cell r="AI855" t="str">
            <v>Non-Muslim</v>
          </cell>
        </row>
        <row r="856">
          <cell r="C856">
            <v>206902845</v>
          </cell>
          <cell r="D856" t="str">
            <v>tchilemb</v>
          </cell>
          <cell r="E856" t="str">
            <v>JOSEPH CHILEMBA</v>
          </cell>
          <cell r="F856" t="str">
            <v>Temporary</v>
          </cell>
          <cell r="G856" t="str">
            <v>UAE</v>
          </cell>
          <cell r="H856" t="str">
            <v>AUH1</v>
          </cell>
          <cell r="I856" t="str">
            <v>FC</v>
          </cell>
          <cell r="J856">
            <v>1290</v>
          </cell>
          <cell r="K856" t="str">
            <v>Night Shift</v>
          </cell>
          <cell r="L856" t="str">
            <v>NA</v>
          </cell>
          <cell r="M856" t="str">
            <v>Monday</v>
          </cell>
          <cell r="N856" t="str">
            <v>Tuesday</v>
          </cell>
          <cell r="O856" t="str">
            <v>Warehouse Associate 8W</v>
          </cell>
          <cell r="P856" t="str">
            <v>Outbound</v>
          </cell>
          <cell r="Q856" t="str">
            <v>Direct</v>
          </cell>
          <cell r="R856" t="str">
            <v>Dulsco</v>
          </cell>
          <cell r="S856" t="str">
            <v>amanmish</v>
          </cell>
          <cell r="T856" t="str">
            <v>Mishra,Aman</v>
          </cell>
          <cell r="U856" t="str">
            <v>Non-Critical</v>
          </cell>
          <cell r="W856">
            <v>46030</v>
          </cell>
          <cell r="X856" t="str">
            <v>Picking</v>
          </cell>
          <cell r="Y856" t="str">
            <v>January</v>
          </cell>
          <cell r="Z856" t="str">
            <v>9 Hours</v>
          </cell>
          <cell r="AA856" t="str">
            <v>Male</v>
          </cell>
          <cell r="AC856">
            <v>99</v>
          </cell>
          <cell r="AD856">
            <v>46395</v>
          </cell>
          <cell r="AE856" t="str">
            <v>Dulsco Al Razeen Camp Abu Dubai</v>
          </cell>
          <cell r="AF856">
            <v>522364587</v>
          </cell>
          <cell r="AG856" t="str">
            <v>josermiru.99@gmail.com</v>
          </cell>
          <cell r="AH856" t="str">
            <v>MALAWI</v>
          </cell>
          <cell r="AI856" t="e">
            <v>#N/A</v>
          </cell>
        </row>
        <row r="857">
          <cell r="C857">
            <v>204967041</v>
          </cell>
          <cell r="D857" t="str">
            <v>jodansoe</v>
          </cell>
          <cell r="E857" t="str">
            <v>JOSEPH KOFI DANSO YEBOAH</v>
          </cell>
          <cell r="F857" t="str">
            <v>Temporary</v>
          </cell>
          <cell r="G857" t="str">
            <v>UAE</v>
          </cell>
          <cell r="H857" t="str">
            <v>AUH1</v>
          </cell>
          <cell r="I857" t="str">
            <v>FC</v>
          </cell>
          <cell r="J857">
            <v>1299</v>
          </cell>
          <cell r="K857" t="str">
            <v>Day Shift</v>
          </cell>
          <cell r="L857" t="str">
            <v>NA</v>
          </cell>
          <cell r="M857" t="str">
            <v>Saturday</v>
          </cell>
          <cell r="N857" t="str">
            <v>Sunday</v>
          </cell>
          <cell r="O857" t="str">
            <v>Warehouse Associate 24M</v>
          </cell>
          <cell r="P857" t="str">
            <v>Outbound</v>
          </cell>
          <cell r="Q857" t="str">
            <v>Direct</v>
          </cell>
          <cell r="R857" t="str">
            <v>Dulsco</v>
          </cell>
          <cell r="S857" t="str">
            <v>amanmish</v>
          </cell>
          <cell r="T857" t="str">
            <v>Mishra,Aman</v>
          </cell>
          <cell r="U857" t="str">
            <v>Non-Critical</v>
          </cell>
          <cell r="W857">
            <v>45719</v>
          </cell>
          <cell r="X857" t="str">
            <v>Picking</v>
          </cell>
          <cell r="Y857" t="str">
            <v>December</v>
          </cell>
          <cell r="Z857" t="str">
            <v>9 Hours</v>
          </cell>
          <cell r="AA857" t="str">
            <v>Male</v>
          </cell>
          <cell r="AB857" t="str">
            <v>2XL</v>
          </cell>
          <cell r="AC857">
            <v>99</v>
          </cell>
          <cell r="AD857">
            <v>45775</v>
          </cell>
          <cell r="AE857" t="str">
            <v>Dulsco ICAD-1 Bus Stop</v>
          </cell>
          <cell r="AF857">
            <v>528875738</v>
          </cell>
          <cell r="AG857" t="str">
            <v>geniujoe608@gmail.com</v>
          </cell>
          <cell r="AH857" t="str">
            <v>Ghana</v>
          </cell>
          <cell r="AI857" t="str">
            <v>Non-Muslim</v>
          </cell>
        </row>
        <row r="858">
          <cell r="C858">
            <v>203512666</v>
          </cell>
          <cell r="D858" t="str">
            <v>ykwadwoj</v>
          </cell>
          <cell r="E858" t="str">
            <v>Joseph Sunkwa Kwadwo</v>
          </cell>
          <cell r="F858" t="str">
            <v>Temporary</v>
          </cell>
          <cell r="G858" t="str">
            <v>UAE</v>
          </cell>
          <cell r="H858" t="str">
            <v>AUH1</v>
          </cell>
          <cell r="I858" t="str">
            <v>FC</v>
          </cell>
          <cell r="J858">
            <v>1299</v>
          </cell>
          <cell r="K858" t="str">
            <v>Day Shift</v>
          </cell>
          <cell r="L858" t="str">
            <v>NA</v>
          </cell>
          <cell r="M858" t="str">
            <v>Thursday</v>
          </cell>
          <cell r="N858" t="str">
            <v>Friday</v>
          </cell>
          <cell r="O858" t="str">
            <v>Warehouse Associate 12M</v>
          </cell>
          <cell r="P858" t="str">
            <v>Outbound</v>
          </cell>
          <cell r="Q858" t="str">
            <v>Direct</v>
          </cell>
          <cell r="R858" t="str">
            <v>Fastlink</v>
          </cell>
          <cell r="S858" t="str">
            <v>amanmish</v>
          </cell>
          <cell r="T858" t="str">
            <v>Mishra,Aman</v>
          </cell>
          <cell r="U858" t="str">
            <v>Critical</v>
          </cell>
          <cell r="W858">
            <v>45463</v>
          </cell>
          <cell r="X858" t="str">
            <v>Pack - Single</v>
          </cell>
          <cell r="Y858" t="str">
            <v>March</v>
          </cell>
          <cell r="Z858" t="str">
            <v>9 Hours</v>
          </cell>
          <cell r="AA858" t="str">
            <v>Male</v>
          </cell>
          <cell r="AB858" t="str">
            <v>M</v>
          </cell>
          <cell r="AC858">
            <v>99</v>
          </cell>
          <cell r="AD858">
            <v>45828</v>
          </cell>
          <cell r="AE858" t="str">
            <v>LifeLineHospital(ElectraStr-MuroorRd)</v>
          </cell>
          <cell r="AF858">
            <v>558865747</v>
          </cell>
          <cell r="AG858" t="str">
            <v>annane1220@gmail.com</v>
          </cell>
          <cell r="AH858" t="str">
            <v>Ghana</v>
          </cell>
          <cell r="AI858" t="str">
            <v>Non-Muslim</v>
          </cell>
        </row>
        <row r="859">
          <cell r="C859">
            <v>204009978</v>
          </cell>
          <cell r="D859" t="str">
            <v>joshirum</v>
          </cell>
          <cell r="E859" t="str">
            <v>JOSHUA IRUMBA</v>
          </cell>
          <cell r="F859" t="str">
            <v>Temporary</v>
          </cell>
          <cell r="G859" t="str">
            <v>UAE</v>
          </cell>
          <cell r="H859" t="str">
            <v>AUH1</v>
          </cell>
          <cell r="I859" t="str">
            <v>FC</v>
          </cell>
          <cell r="J859">
            <v>1299</v>
          </cell>
          <cell r="K859" t="str">
            <v>Night Shift</v>
          </cell>
          <cell r="L859" t="str">
            <v>NA</v>
          </cell>
          <cell r="M859" t="str">
            <v>Friday</v>
          </cell>
          <cell r="N859" t="str">
            <v>Saturday</v>
          </cell>
          <cell r="O859" t="str">
            <v>Warehouse Associate 24M</v>
          </cell>
          <cell r="P859" t="str">
            <v>Outbound</v>
          </cell>
          <cell r="Q859" t="str">
            <v>Direct</v>
          </cell>
          <cell r="R859" t="str">
            <v>Dulsco</v>
          </cell>
          <cell r="S859" t="str">
            <v>amanmish</v>
          </cell>
          <cell r="T859" t="str">
            <v xml:space="preserve">Mishra,Aman </v>
          </cell>
          <cell r="U859" t="str">
            <v>Non-Critical</v>
          </cell>
          <cell r="W859">
            <v>45551</v>
          </cell>
          <cell r="X859" t="str">
            <v>Picking</v>
          </cell>
          <cell r="Y859" t="str">
            <v>August</v>
          </cell>
          <cell r="Z859" t="str">
            <v>9 Hours</v>
          </cell>
          <cell r="AA859" t="str">
            <v>Male</v>
          </cell>
          <cell r="AB859" t="str">
            <v>M</v>
          </cell>
          <cell r="AC859">
            <v>99</v>
          </cell>
          <cell r="AD859">
            <v>45607</v>
          </cell>
          <cell r="AE859" t="str">
            <v>Dulsco ICAD-1 Bus Stop</v>
          </cell>
          <cell r="AF859">
            <v>564623693</v>
          </cell>
          <cell r="AG859" t="str">
            <v>irumbajoshua352@gmail.com</v>
          </cell>
          <cell r="AH859" t="str">
            <v>Uganda</v>
          </cell>
          <cell r="AI859">
            <v>0</v>
          </cell>
        </row>
        <row r="860">
          <cell r="C860">
            <v>203850879</v>
          </cell>
          <cell r="D860" t="str">
            <v>josompau</v>
          </cell>
          <cell r="E860" t="str">
            <v>JOSHUA MPAULO</v>
          </cell>
          <cell r="F860" t="str">
            <v>Temporary</v>
          </cell>
          <cell r="G860" t="str">
            <v>UAE</v>
          </cell>
          <cell r="H860" t="str">
            <v>AUH1</v>
          </cell>
          <cell r="I860" t="str">
            <v>FC</v>
          </cell>
          <cell r="J860">
            <v>1299</v>
          </cell>
          <cell r="K860" t="str">
            <v>Day Shift</v>
          </cell>
          <cell r="L860" t="str">
            <v>NA</v>
          </cell>
          <cell r="M860" t="str">
            <v>Friday</v>
          </cell>
          <cell r="N860" t="str">
            <v>Saturday</v>
          </cell>
          <cell r="O860" t="str">
            <v>Warehouse Associate 24M</v>
          </cell>
          <cell r="P860" t="str">
            <v>Outbound</v>
          </cell>
          <cell r="Q860" t="str">
            <v>Direct</v>
          </cell>
          <cell r="R860" t="str">
            <v>Dulsco</v>
          </cell>
          <cell r="S860" t="str">
            <v>ansammar</v>
          </cell>
          <cell r="T860" t="str">
            <v>Ansari,Ammar Abdullah</v>
          </cell>
          <cell r="U860" t="str">
            <v>Critical</v>
          </cell>
          <cell r="W860">
            <v>45524</v>
          </cell>
          <cell r="X860" t="str">
            <v>Picking</v>
          </cell>
          <cell r="Y860" t="str">
            <v>September</v>
          </cell>
          <cell r="Z860" t="str">
            <v>9 Hours</v>
          </cell>
          <cell r="AA860" t="str">
            <v>Male</v>
          </cell>
          <cell r="AB860" t="str">
            <v>2XL</v>
          </cell>
          <cell r="AC860">
            <v>99</v>
          </cell>
          <cell r="AD860">
            <v>45580</v>
          </cell>
          <cell r="AE860" t="str">
            <v>Dulsco ICAD-1 Bus Stop</v>
          </cell>
          <cell r="AF860">
            <v>501742198</v>
          </cell>
          <cell r="AG860" t="str">
            <v>mpaulojoshua54@gmail.com</v>
          </cell>
          <cell r="AH860" t="str">
            <v>Uganda</v>
          </cell>
          <cell r="AI860" t="str">
            <v>Non-Muslim</v>
          </cell>
        </row>
        <row r="861">
          <cell r="C861">
            <v>203993431</v>
          </cell>
          <cell r="D861" t="str">
            <v>okulyjos</v>
          </cell>
          <cell r="E861" t="str">
            <v>JOSHUA OKULA</v>
          </cell>
          <cell r="F861" t="str">
            <v>Temporary</v>
          </cell>
          <cell r="G861" t="str">
            <v>UAE</v>
          </cell>
          <cell r="H861" t="str">
            <v>AUH1</v>
          </cell>
          <cell r="I861" t="str">
            <v>FC</v>
          </cell>
          <cell r="J861">
            <v>1299</v>
          </cell>
          <cell r="K861" t="str">
            <v>Night Shift</v>
          </cell>
          <cell r="L861" t="str">
            <v>NA</v>
          </cell>
          <cell r="M861" t="str">
            <v>Saturday</v>
          </cell>
          <cell r="N861" t="str">
            <v>Sunday</v>
          </cell>
          <cell r="O861" t="str">
            <v>Warehouse Associate 8W</v>
          </cell>
          <cell r="P861" t="str">
            <v>Outbound</v>
          </cell>
          <cell r="Q861" t="str">
            <v>Direct</v>
          </cell>
          <cell r="R861" t="str">
            <v>Dulsco</v>
          </cell>
          <cell r="S861" t="str">
            <v>ansammar</v>
          </cell>
          <cell r="T861" t="str">
            <v>Ansari,Ammar Abdullah</v>
          </cell>
          <cell r="U861" t="str">
            <v>Non-Critical</v>
          </cell>
          <cell r="W861">
            <v>45547</v>
          </cell>
          <cell r="X861" t="str">
            <v>Picking</v>
          </cell>
          <cell r="Y861" t="str">
            <v>March</v>
          </cell>
          <cell r="Z861" t="str">
            <v>9 Hours</v>
          </cell>
          <cell r="AA861" t="str">
            <v>Male</v>
          </cell>
          <cell r="AB861" t="str">
            <v>XL</v>
          </cell>
          <cell r="AC861">
            <v>99</v>
          </cell>
          <cell r="AD861">
            <v>45603</v>
          </cell>
          <cell r="AE861" t="str">
            <v>Dulsco ICAD-1 Bus Stop</v>
          </cell>
          <cell r="AF861">
            <v>585243665</v>
          </cell>
          <cell r="AG861" t="str">
            <v>joshuaokula@gmail.com</v>
          </cell>
          <cell r="AH861" t="str">
            <v>Uganda</v>
          </cell>
          <cell r="AI861">
            <v>0</v>
          </cell>
        </row>
        <row r="862">
          <cell r="C862">
            <v>205854083</v>
          </cell>
          <cell r="D862" t="str">
            <v>jwanjird</v>
          </cell>
          <cell r="E862" t="str">
            <v>Joy wanjiru</v>
          </cell>
          <cell r="F862" t="str">
            <v>Temporary</v>
          </cell>
          <cell r="G862" t="str">
            <v>UAE</v>
          </cell>
          <cell r="H862" t="str">
            <v>AUH1</v>
          </cell>
          <cell r="I862" t="str">
            <v>FC</v>
          </cell>
          <cell r="J862">
            <v>1299</v>
          </cell>
          <cell r="K862" t="str">
            <v>Day Shift</v>
          </cell>
          <cell r="L862" t="str">
            <v>NA</v>
          </cell>
          <cell r="M862" t="str">
            <v>Monday</v>
          </cell>
          <cell r="N862" t="str">
            <v>Tuesday</v>
          </cell>
          <cell r="O862" t="str">
            <v>Warehouse Associate 8W</v>
          </cell>
          <cell r="P862" t="str">
            <v>Outbound</v>
          </cell>
          <cell r="Q862" t="str">
            <v>Direct</v>
          </cell>
          <cell r="R862" t="str">
            <v>EFS</v>
          </cell>
          <cell r="S862" t="str">
            <v>bizthoma</v>
          </cell>
          <cell r="T862" t="str">
            <v>Thomas,Binil</v>
          </cell>
          <cell r="W862">
            <v>45894</v>
          </cell>
          <cell r="X862" t="str">
            <v>Picking</v>
          </cell>
          <cell r="Y862" t="str">
            <v>September</v>
          </cell>
          <cell r="Z862" t="str">
            <v>9 Hours</v>
          </cell>
          <cell r="AA862" t="str">
            <v>Female</v>
          </cell>
          <cell r="AB862" t="str">
            <v>L</v>
          </cell>
          <cell r="AC862">
            <v>99</v>
          </cell>
          <cell r="AD862">
            <v>45949</v>
          </cell>
          <cell r="AE862" t="str">
            <v>AUH Baniyas Female camp</v>
          </cell>
          <cell r="AF862">
            <v>553809158</v>
          </cell>
          <cell r="AG862" t="str">
            <v>Joywanjirumutinda@gmail.com</v>
          </cell>
          <cell r="AH862" t="str">
            <v>Kenya</v>
          </cell>
          <cell r="AI862" t="str">
            <v>Non-Muslim</v>
          </cell>
        </row>
        <row r="863">
          <cell r="C863">
            <v>206250876</v>
          </cell>
          <cell r="D863" t="str">
            <v>joycamaa</v>
          </cell>
          <cell r="E863" t="str">
            <v>JOYCE AMA ABBAN</v>
          </cell>
          <cell r="F863" t="str">
            <v>Temporary</v>
          </cell>
          <cell r="G863" t="str">
            <v>UAE</v>
          </cell>
          <cell r="H863" t="str">
            <v>AUH1</v>
          </cell>
          <cell r="I863" t="str">
            <v>FC</v>
          </cell>
          <cell r="J863">
            <v>1299</v>
          </cell>
          <cell r="K863" t="str">
            <v>Day Shift</v>
          </cell>
          <cell r="L863" t="str">
            <v>NA</v>
          </cell>
          <cell r="M863" t="str">
            <v>Monday</v>
          </cell>
          <cell r="N863" t="str">
            <v>Tuesday</v>
          </cell>
          <cell r="O863" t="str">
            <v>Warehouse Associate 12M</v>
          </cell>
          <cell r="P863" t="str">
            <v>Outbound</v>
          </cell>
          <cell r="Q863" t="str">
            <v>Direct</v>
          </cell>
          <cell r="R863" t="str">
            <v>Fastlink</v>
          </cell>
          <cell r="S863" t="str">
            <v>mnarshad</v>
          </cell>
          <cell r="T863" t="str">
            <v>Narshad,Muhammad</v>
          </cell>
          <cell r="U863" t="str">
            <v>Non-Critical</v>
          </cell>
          <cell r="W863">
            <v>45943</v>
          </cell>
          <cell r="X863" t="str">
            <v>Picking</v>
          </cell>
          <cell r="Y863" t="str">
            <v>January</v>
          </cell>
          <cell r="Z863" t="str">
            <v>9 hours</v>
          </cell>
          <cell r="AA863" t="str">
            <v>Female</v>
          </cell>
          <cell r="AB863" t="str">
            <v>XL</v>
          </cell>
          <cell r="AC863">
            <v>99</v>
          </cell>
          <cell r="AD863" t="str">
            <v>13/10/2026</v>
          </cell>
          <cell r="AE863" t="str">
            <v>Shabiya 12  Bus Stop (Near Malabar Gold And Diamond)</v>
          </cell>
          <cell r="AF863">
            <v>552919572</v>
          </cell>
          <cell r="AG863" t="str">
            <v>maameamamansahabban@gmail.com</v>
          </cell>
          <cell r="AH863" t="str">
            <v>Ghana</v>
          </cell>
          <cell r="AI863" t="str">
            <v>Non-Muslim</v>
          </cell>
        </row>
        <row r="864">
          <cell r="C864">
            <v>202198840</v>
          </cell>
          <cell r="D864" t="str">
            <v>judibaba</v>
          </cell>
          <cell r="E864" t="str">
            <v>Judith Atampoka Baba</v>
          </cell>
          <cell r="F864" t="str">
            <v>Temporary</v>
          </cell>
          <cell r="G864" t="str">
            <v>UAE</v>
          </cell>
          <cell r="H864" t="str">
            <v>AUH1</v>
          </cell>
          <cell r="I864" t="str">
            <v>FC</v>
          </cell>
          <cell r="J864">
            <v>1299</v>
          </cell>
          <cell r="K864" t="str">
            <v>Night Shift</v>
          </cell>
          <cell r="L864" t="str">
            <v>NA</v>
          </cell>
          <cell r="M864" t="str">
            <v>Tuesday</v>
          </cell>
          <cell r="N864" t="str">
            <v>Wednesday</v>
          </cell>
          <cell r="O864" t="str">
            <v>Warehouse Associate 24M</v>
          </cell>
          <cell r="P864" t="str">
            <v>Outbound</v>
          </cell>
          <cell r="Q864" t="str">
            <v>Direct</v>
          </cell>
          <cell r="R864" t="str">
            <v>Quesscorp</v>
          </cell>
          <cell r="S864" t="str">
            <v>bizthoma</v>
          </cell>
          <cell r="T864" t="str">
            <v>Thomas,Binil</v>
          </cell>
          <cell r="U864" t="str">
            <v>Non-Critical</v>
          </cell>
          <cell r="W864">
            <v>45586</v>
          </cell>
          <cell r="X864" t="str">
            <v>Pack - Batch</v>
          </cell>
          <cell r="Y864" t="str">
            <v>May</v>
          </cell>
          <cell r="Z864" t="str">
            <v>9 Hours</v>
          </cell>
          <cell r="AA864" t="str">
            <v>Female</v>
          </cell>
          <cell r="AB864" t="str">
            <v>M</v>
          </cell>
          <cell r="AC864">
            <v>99</v>
          </cell>
          <cell r="AD864">
            <v>46316</v>
          </cell>
          <cell r="AE864" t="str">
            <v>ShinningTower(Khalidiyah)</v>
          </cell>
          <cell r="AF864">
            <v>588556650</v>
          </cell>
          <cell r="AG864">
            <v>0</v>
          </cell>
          <cell r="AH864" t="str">
            <v>Ghana</v>
          </cell>
          <cell r="AI864" t="str">
            <v>Non-Muslim</v>
          </cell>
        </row>
        <row r="865">
          <cell r="C865">
            <v>203512669</v>
          </cell>
          <cell r="D865" t="str">
            <v>justicyi</v>
          </cell>
          <cell r="E865" t="str">
            <v>Justice Mimba Yin</v>
          </cell>
          <cell r="F865" t="str">
            <v>Temporary</v>
          </cell>
          <cell r="G865" t="str">
            <v>UAE</v>
          </cell>
          <cell r="H865" t="str">
            <v>AUH1</v>
          </cell>
          <cell r="I865" t="str">
            <v>FC</v>
          </cell>
          <cell r="J865">
            <v>1299</v>
          </cell>
          <cell r="K865" t="str">
            <v>Day Shift</v>
          </cell>
          <cell r="L865" t="str">
            <v>NA</v>
          </cell>
          <cell r="M865" t="str">
            <v>Tuesday</v>
          </cell>
          <cell r="N865" t="str">
            <v>Wednesday</v>
          </cell>
          <cell r="O865" t="str">
            <v>Warehouse Associate 12M</v>
          </cell>
          <cell r="P865" t="str">
            <v>Outbound</v>
          </cell>
          <cell r="Q865" t="str">
            <v>Direct</v>
          </cell>
          <cell r="R865" t="str">
            <v>Fastlink</v>
          </cell>
          <cell r="S865" t="str">
            <v>mnarshad</v>
          </cell>
          <cell r="T865" t="str">
            <v>Narshad,Muhammad</v>
          </cell>
          <cell r="U865" t="str">
            <v>Non-Critical</v>
          </cell>
          <cell r="W865">
            <v>45463</v>
          </cell>
          <cell r="X865" t="str">
            <v>Pack - Single</v>
          </cell>
          <cell r="Y865" t="str">
            <v>July</v>
          </cell>
          <cell r="Z865" t="str">
            <v>9 Hours</v>
          </cell>
          <cell r="AA865" t="str">
            <v>Male</v>
          </cell>
          <cell r="AB865" t="str">
            <v>NA</v>
          </cell>
          <cell r="AC865">
            <v>99</v>
          </cell>
          <cell r="AD865">
            <v>45828</v>
          </cell>
          <cell r="AE865" t="str">
            <v>ShinningTower(Khalidiyah)</v>
          </cell>
          <cell r="AF865">
            <v>586873505</v>
          </cell>
          <cell r="AG865" t="str">
            <v>yintina49@gmail.com</v>
          </cell>
          <cell r="AH865" t="str">
            <v>Ghana</v>
          </cell>
          <cell r="AI865" t="str">
            <v>Non-Muslim</v>
          </cell>
        </row>
        <row r="866">
          <cell r="C866">
            <v>204319796</v>
          </cell>
          <cell r="D866" t="str">
            <v>sesakadi</v>
          </cell>
          <cell r="E866" t="str">
            <v>Kadiatu Sesay</v>
          </cell>
          <cell r="F866" t="str">
            <v>Temporary</v>
          </cell>
          <cell r="G866" t="str">
            <v>UAE</v>
          </cell>
          <cell r="H866" t="str">
            <v>AUH1</v>
          </cell>
          <cell r="I866" t="str">
            <v>FC</v>
          </cell>
          <cell r="J866">
            <v>1299</v>
          </cell>
          <cell r="K866" t="str">
            <v>Day Shift</v>
          </cell>
          <cell r="L866" t="str">
            <v>NA</v>
          </cell>
          <cell r="M866" t="str">
            <v>Tuesday</v>
          </cell>
          <cell r="N866" t="str">
            <v>Wednesday</v>
          </cell>
          <cell r="O866" t="str">
            <v>Warehouse Associate 24M</v>
          </cell>
          <cell r="P866" t="str">
            <v>Outbound</v>
          </cell>
          <cell r="Q866" t="str">
            <v>Direct</v>
          </cell>
          <cell r="R866" t="str">
            <v>Quesscorp</v>
          </cell>
          <cell r="S866" t="str">
            <v>mnarshad</v>
          </cell>
          <cell r="T866" t="str">
            <v>Narshad,Muhammad</v>
          </cell>
          <cell r="U866" t="str">
            <v>Non-Critical</v>
          </cell>
          <cell r="W866">
            <v>45589</v>
          </cell>
          <cell r="X866" t="str">
            <v>Pack - Single</v>
          </cell>
          <cell r="Y866" t="str">
            <v>July</v>
          </cell>
          <cell r="Z866" t="str">
            <v>9 Hours</v>
          </cell>
          <cell r="AA866" t="str">
            <v>Female</v>
          </cell>
          <cell r="AB866" t="str">
            <v>M</v>
          </cell>
          <cell r="AC866">
            <v>99</v>
          </cell>
          <cell r="AD866">
            <v>46319</v>
          </cell>
          <cell r="AE866" t="str">
            <v>ShinningTower(Khalidiyah)</v>
          </cell>
          <cell r="AF866">
            <v>569428010</v>
          </cell>
          <cell r="AG866" t="str">
            <v>skadiatu221@gmail.com</v>
          </cell>
          <cell r="AH866" t="str">
            <v>Sierra Leone</v>
          </cell>
          <cell r="AI866" t="str">
            <v>Non-Muslim</v>
          </cell>
        </row>
        <row r="867">
          <cell r="C867">
            <v>204882473</v>
          </cell>
          <cell r="D867" t="str">
            <v>auguskam</v>
          </cell>
          <cell r="E867" t="str">
            <v>KAMANDA,AUGUSTINE</v>
          </cell>
          <cell r="F867" t="str">
            <v>Temporary</v>
          </cell>
          <cell r="G867" t="str">
            <v>UAE</v>
          </cell>
          <cell r="H867" t="str">
            <v>AUH1</v>
          </cell>
          <cell r="I867" t="str">
            <v>FC</v>
          </cell>
          <cell r="J867">
            <v>1299</v>
          </cell>
          <cell r="K867" t="str">
            <v>Day Shift</v>
          </cell>
          <cell r="L867" t="str">
            <v>NA</v>
          </cell>
          <cell r="M867" t="str">
            <v>Wednesday</v>
          </cell>
          <cell r="N867" t="str">
            <v>Thursday</v>
          </cell>
          <cell r="O867" t="str">
            <v>Warehouse Associate 24M</v>
          </cell>
          <cell r="P867" t="str">
            <v>Outbound</v>
          </cell>
          <cell r="Q867" t="str">
            <v>Direct</v>
          </cell>
          <cell r="R867" t="str">
            <v>Dulsco</v>
          </cell>
          <cell r="S867" t="str">
            <v>amanmish</v>
          </cell>
          <cell r="T867" t="str">
            <v xml:space="preserve">Mishra,Aman </v>
          </cell>
          <cell r="U867" t="str">
            <v>Non-Critical</v>
          </cell>
          <cell r="W867">
            <v>45789</v>
          </cell>
          <cell r="X867" t="str">
            <v>Picking</v>
          </cell>
          <cell r="Y867" t="str">
            <v>December</v>
          </cell>
          <cell r="Z867" t="str">
            <v>9 Hours</v>
          </cell>
          <cell r="AA867" t="str">
            <v>Male</v>
          </cell>
          <cell r="AB867" t="str">
            <v>L</v>
          </cell>
          <cell r="AC867">
            <v>99</v>
          </cell>
          <cell r="AD867">
            <v>45831</v>
          </cell>
          <cell r="AE867" t="str">
            <v>Dulsco ICAD-1 Bus Stop</v>
          </cell>
          <cell r="AF867">
            <v>550817172</v>
          </cell>
          <cell r="AG867" t="str">
            <v>augustinekamanda56@gmail.com</v>
          </cell>
          <cell r="AH867" t="str">
            <v>Sierra Leone</v>
          </cell>
          <cell r="AI867">
            <v>0</v>
          </cell>
        </row>
        <row r="868">
          <cell r="C868">
            <v>106268190</v>
          </cell>
          <cell r="D868" t="str">
            <v>masifkas</v>
          </cell>
          <cell r="E868" t="str">
            <v>KASHIF MASIH</v>
          </cell>
          <cell r="F868" t="str">
            <v>Regular</v>
          </cell>
          <cell r="G868" t="str">
            <v>UAE</v>
          </cell>
          <cell r="H868" t="str">
            <v>AUH1</v>
          </cell>
          <cell r="I868" t="str">
            <v>FC</v>
          </cell>
          <cell r="J868">
            <v>1299</v>
          </cell>
          <cell r="K868" t="str">
            <v>Day Shift</v>
          </cell>
          <cell r="L868" t="str">
            <v>NA</v>
          </cell>
          <cell r="M868" t="str">
            <v>Sunday</v>
          </cell>
          <cell r="N868" t="str">
            <v>Monday</v>
          </cell>
          <cell r="O868" t="str">
            <v>FC Associate I</v>
          </cell>
          <cell r="P868" t="str">
            <v>Outbound</v>
          </cell>
          <cell r="Q868" t="str">
            <v>Direct</v>
          </cell>
          <cell r="R868" t="str">
            <v>Blue Badge</v>
          </cell>
          <cell r="S868" t="str">
            <v>bizthoma</v>
          </cell>
          <cell r="T868" t="str">
            <v>Thomas,Binil</v>
          </cell>
          <cell r="U868" t="str">
            <v>Critical</v>
          </cell>
          <cell r="W868">
            <v>44757</v>
          </cell>
          <cell r="X868" t="str">
            <v>Pack - Single</v>
          </cell>
          <cell r="Y868" t="str">
            <v>August</v>
          </cell>
          <cell r="Z868" t="str">
            <v>9 Hours</v>
          </cell>
          <cell r="AA868" t="str">
            <v>Male</v>
          </cell>
          <cell r="AB868" t="str">
            <v>XL</v>
          </cell>
          <cell r="AC868">
            <v>1</v>
          </cell>
          <cell r="AE868" t="str">
            <v>Shabiya 12  Bus Stop (Near Malabar Gold And Diamond)</v>
          </cell>
          <cell r="AF868">
            <v>0</v>
          </cell>
          <cell r="AG868" t="e">
            <v>#N/A</v>
          </cell>
          <cell r="AH868" t="str">
            <v>Pakistan</v>
          </cell>
          <cell r="AI868" t="str">
            <v>Muslim</v>
          </cell>
        </row>
        <row r="869">
          <cell r="C869">
            <v>203908351</v>
          </cell>
          <cell r="D869" t="str">
            <v>nmpakkas</v>
          </cell>
          <cell r="E869" t="str">
            <v>Kassim Hija Mpaka</v>
          </cell>
          <cell r="F869" t="str">
            <v>Temporary</v>
          </cell>
          <cell r="G869" t="str">
            <v>UAE</v>
          </cell>
          <cell r="H869" t="str">
            <v>AUH1</v>
          </cell>
          <cell r="I869" t="str">
            <v>FC</v>
          </cell>
          <cell r="J869">
            <v>1299</v>
          </cell>
          <cell r="K869" t="str">
            <v>Night Shift</v>
          </cell>
          <cell r="L869" t="str">
            <v>NA</v>
          </cell>
          <cell r="M869" t="str">
            <v>Friday</v>
          </cell>
          <cell r="N869" t="str">
            <v>Saturday</v>
          </cell>
          <cell r="O869" t="str">
            <v>Warehouse Associate 12M</v>
          </cell>
          <cell r="P869" t="str">
            <v>Outbound</v>
          </cell>
          <cell r="Q869" t="str">
            <v>Direct</v>
          </cell>
          <cell r="R869" t="str">
            <v>Fastlink</v>
          </cell>
          <cell r="S869" t="str">
            <v>helrashd</v>
          </cell>
          <cell r="T869" t="str">
            <v>elrashid,Hassan</v>
          </cell>
          <cell r="U869" t="str">
            <v>Non-Critical</v>
          </cell>
          <cell r="W869">
            <v>45537</v>
          </cell>
          <cell r="X869" t="str">
            <v>Picking</v>
          </cell>
          <cell r="Y869" t="str">
            <v>June</v>
          </cell>
          <cell r="Z869" t="str">
            <v>9 Hours</v>
          </cell>
          <cell r="AA869" t="str">
            <v>Male</v>
          </cell>
          <cell r="AB869" t="str">
            <v>2XL</v>
          </cell>
          <cell r="AC869">
            <v>99</v>
          </cell>
          <cell r="AD869">
            <v>45902</v>
          </cell>
          <cell r="AE869" t="str">
            <v>AbuDhabiMall(TouristClubArea)</v>
          </cell>
          <cell r="AF869">
            <v>525990054</v>
          </cell>
          <cell r="AG869" t="str">
            <v>Kassimmpaka961@gmail.com</v>
          </cell>
          <cell r="AH869" t="str">
            <v>Tanzania</v>
          </cell>
          <cell r="AI869" t="str">
            <v>Muslim</v>
          </cell>
        </row>
        <row r="870">
          <cell r="C870">
            <v>205236898</v>
          </cell>
          <cell r="D870" t="str">
            <v>mukailka</v>
          </cell>
          <cell r="E870" t="str">
            <v>KASSIM,MUKAILA</v>
          </cell>
          <cell r="F870" t="str">
            <v>Temporary</v>
          </cell>
          <cell r="G870" t="str">
            <v>UAE</v>
          </cell>
          <cell r="H870" t="str">
            <v>AUH1</v>
          </cell>
          <cell r="I870" t="str">
            <v>FC</v>
          </cell>
          <cell r="J870">
            <v>1299</v>
          </cell>
          <cell r="K870" t="str">
            <v>Day Shift</v>
          </cell>
          <cell r="L870" t="str">
            <v>NA</v>
          </cell>
          <cell r="M870" t="str">
            <v>Friday</v>
          </cell>
          <cell r="N870" t="str">
            <v>Saturday</v>
          </cell>
          <cell r="O870" t="str">
            <v>Warehouse Associate 24M</v>
          </cell>
          <cell r="P870" t="str">
            <v>Outbound</v>
          </cell>
          <cell r="Q870" t="str">
            <v>Direct</v>
          </cell>
          <cell r="R870" t="str">
            <v>Dulsco</v>
          </cell>
          <cell r="S870" t="str">
            <v>mnarshad</v>
          </cell>
          <cell r="T870" t="str">
            <v>Muhammad Narshad</v>
          </cell>
          <cell r="U870" t="str">
            <v>Non-Critical</v>
          </cell>
          <cell r="W870">
            <v>45789</v>
          </cell>
          <cell r="X870" t="str">
            <v>Picking</v>
          </cell>
          <cell r="Y870" t="str">
            <v>March</v>
          </cell>
          <cell r="Z870" t="str">
            <v>9 Hours</v>
          </cell>
          <cell r="AA870" t="str">
            <v>Male</v>
          </cell>
          <cell r="AB870" t="str">
            <v>NA</v>
          </cell>
          <cell r="AC870">
            <v>99</v>
          </cell>
          <cell r="AD870">
            <v>45831</v>
          </cell>
          <cell r="AE870" t="str">
            <v>Dulsco ICAD-1 Bus Stop</v>
          </cell>
          <cell r="AF870">
            <v>521519771</v>
          </cell>
          <cell r="AG870" t="str">
            <v>munkailakassim774@gmail.com</v>
          </cell>
          <cell r="AH870" t="str">
            <v>Ghana</v>
          </cell>
          <cell r="AI870">
            <v>0</v>
          </cell>
        </row>
        <row r="871">
          <cell r="C871">
            <v>203850878</v>
          </cell>
          <cell r="D871" t="str">
            <v>kakimera</v>
          </cell>
          <cell r="E871" t="str">
            <v>KATO IVAN KIMERA</v>
          </cell>
          <cell r="F871" t="str">
            <v>Temporary</v>
          </cell>
          <cell r="G871" t="str">
            <v>UAE</v>
          </cell>
          <cell r="H871" t="str">
            <v>AUH1</v>
          </cell>
          <cell r="I871" t="str">
            <v>FC</v>
          </cell>
          <cell r="J871">
            <v>1299</v>
          </cell>
          <cell r="K871" t="str">
            <v>Night Shift</v>
          </cell>
          <cell r="L871" t="str">
            <v>NA</v>
          </cell>
          <cell r="M871" t="str">
            <v>Thursday</v>
          </cell>
          <cell r="N871" t="str">
            <v>Friday</v>
          </cell>
          <cell r="O871" t="str">
            <v>Warehouse Associate 24M</v>
          </cell>
          <cell r="P871" t="str">
            <v>Outbound</v>
          </cell>
          <cell r="Q871" t="str">
            <v>Direct</v>
          </cell>
          <cell r="R871" t="str">
            <v>Dulsco</v>
          </cell>
          <cell r="S871" t="str">
            <v>amanmish</v>
          </cell>
          <cell r="T871" t="str">
            <v>Mishra,Aman</v>
          </cell>
          <cell r="U871" t="str">
            <v>Critical</v>
          </cell>
          <cell r="W871">
            <v>45524</v>
          </cell>
          <cell r="X871" t="str">
            <v>Picking</v>
          </cell>
          <cell r="Y871" t="str">
            <v>December</v>
          </cell>
          <cell r="Z871" t="str">
            <v>9 Hours</v>
          </cell>
          <cell r="AA871" t="str">
            <v>Male</v>
          </cell>
          <cell r="AB871" t="str">
            <v>M</v>
          </cell>
          <cell r="AC871">
            <v>99</v>
          </cell>
          <cell r="AD871">
            <v>45580</v>
          </cell>
          <cell r="AE871" t="str">
            <v>Dulsco ICAD-1 Bus Stop</v>
          </cell>
          <cell r="AF871">
            <v>552367424</v>
          </cell>
          <cell r="AG871" t="str">
            <v>kimera.ivankato@gmail.com</v>
          </cell>
          <cell r="AH871" t="str">
            <v>Uganda</v>
          </cell>
          <cell r="AI871" t="str">
            <v>Non-Muslim</v>
          </cell>
        </row>
        <row r="872">
          <cell r="C872">
            <v>203850881</v>
          </cell>
          <cell r="D872" t="str">
            <v>kawenahm</v>
          </cell>
          <cell r="E872" t="str">
            <v>KAWENJA SWADIQ AHMED</v>
          </cell>
          <cell r="F872" t="str">
            <v>Temporary</v>
          </cell>
          <cell r="G872" t="str">
            <v>UAE</v>
          </cell>
          <cell r="H872" t="str">
            <v>AUH1</v>
          </cell>
          <cell r="I872" t="str">
            <v>FC</v>
          </cell>
          <cell r="J872">
            <v>1299</v>
          </cell>
          <cell r="K872" t="str">
            <v>Night Shift</v>
          </cell>
          <cell r="L872" t="str">
            <v>NA</v>
          </cell>
          <cell r="M872" t="str">
            <v>Friday</v>
          </cell>
          <cell r="N872" t="str">
            <v>Saturday</v>
          </cell>
          <cell r="O872" t="str">
            <v>Warehouse Associate 8W</v>
          </cell>
          <cell r="P872" t="str">
            <v>Outbound</v>
          </cell>
          <cell r="Q872" t="str">
            <v>Direct</v>
          </cell>
          <cell r="R872" t="str">
            <v>Dulsco</v>
          </cell>
          <cell r="S872" t="str">
            <v>amanmish</v>
          </cell>
          <cell r="T872" t="str">
            <v>Mishra,Aman</v>
          </cell>
          <cell r="U872" t="str">
            <v>Non-Critical</v>
          </cell>
          <cell r="W872">
            <v>45524</v>
          </cell>
          <cell r="X872" t="str">
            <v>Picking</v>
          </cell>
          <cell r="Y872" t="str">
            <v>June</v>
          </cell>
          <cell r="Z872" t="str">
            <v>9 Hours</v>
          </cell>
          <cell r="AA872" t="str">
            <v>Male</v>
          </cell>
          <cell r="AB872" t="str">
            <v>3XL</v>
          </cell>
          <cell r="AC872">
            <v>99</v>
          </cell>
          <cell r="AD872">
            <v>45580</v>
          </cell>
          <cell r="AE872" t="str">
            <v>Dulsco ICAD-1 Bus Stop</v>
          </cell>
          <cell r="AF872">
            <v>55253748</v>
          </cell>
          <cell r="AG872" t="e">
            <v>#N/A</v>
          </cell>
          <cell r="AH872" t="str">
            <v>Uganda</v>
          </cell>
          <cell r="AI872" t="str">
            <v>Muslim</v>
          </cell>
        </row>
        <row r="873">
          <cell r="C873">
            <v>203331877</v>
          </cell>
          <cell r="D873" t="str">
            <v>marahkel</v>
          </cell>
          <cell r="E873" t="str">
            <v>Kelly Hassan Marah</v>
          </cell>
          <cell r="F873" t="str">
            <v>Temporary</v>
          </cell>
          <cell r="G873" t="str">
            <v>UAE</v>
          </cell>
          <cell r="H873" t="str">
            <v>AUH1</v>
          </cell>
          <cell r="I873" t="str">
            <v>FC</v>
          </cell>
          <cell r="J873">
            <v>1299</v>
          </cell>
          <cell r="K873" t="str">
            <v>Night Shift</v>
          </cell>
          <cell r="L873" t="str">
            <v>NA</v>
          </cell>
          <cell r="M873" t="str">
            <v>Sunday</v>
          </cell>
          <cell r="N873" t="str">
            <v>Monday</v>
          </cell>
          <cell r="O873" t="str">
            <v>Warehouse Associate 12M</v>
          </cell>
          <cell r="P873" t="str">
            <v>Outbound</v>
          </cell>
          <cell r="Q873" t="str">
            <v>Direct</v>
          </cell>
          <cell r="R873" t="str">
            <v>Fastlink</v>
          </cell>
          <cell r="S873" t="str">
            <v>scariav</v>
          </cell>
          <cell r="T873" t="str">
            <v>Scaria,Varghese</v>
          </cell>
          <cell r="U873" t="str">
            <v>Critical</v>
          </cell>
          <cell r="W873">
            <v>45537</v>
          </cell>
          <cell r="X873" t="str">
            <v>Sort - Batch</v>
          </cell>
          <cell r="Y873" t="str">
            <v>October</v>
          </cell>
          <cell r="Z873" t="str">
            <v>9 Hours</v>
          </cell>
          <cell r="AA873" t="str">
            <v>Male</v>
          </cell>
          <cell r="AB873" t="str">
            <v>XL</v>
          </cell>
          <cell r="AC873">
            <v>99</v>
          </cell>
          <cell r="AD873">
            <v>46267</v>
          </cell>
          <cell r="AE873" t="str">
            <v>AbuDhabiCentralBusStation(oppositeGrandMillenniumHotel&amp;InfrontofBankofAfrica)</v>
          </cell>
          <cell r="AF873">
            <v>529141168</v>
          </cell>
          <cell r="AG873" t="str">
            <v>kellyhassanmarah@gmail.com</v>
          </cell>
          <cell r="AH873" t="str">
            <v>Sierra Leone</v>
          </cell>
          <cell r="AI873" t="str">
            <v>Non-Muslim</v>
          </cell>
        </row>
        <row r="874">
          <cell r="C874">
            <v>205257125</v>
          </cell>
          <cell r="D874" t="str">
            <v>kiremkel</v>
          </cell>
          <cell r="E874" t="str">
            <v>Kelvin Munene Kirema</v>
          </cell>
          <cell r="F874" t="str">
            <v>Temporary</v>
          </cell>
          <cell r="G874" t="str">
            <v>UAE</v>
          </cell>
          <cell r="H874" t="str">
            <v>AUH1</v>
          </cell>
          <cell r="I874" t="str">
            <v>FC</v>
          </cell>
          <cell r="J874">
            <v>1299</v>
          </cell>
          <cell r="K874" t="str">
            <v>Night Shift</v>
          </cell>
          <cell r="L874" t="str">
            <v>NA</v>
          </cell>
          <cell r="M874" t="str">
            <v>Sunday</v>
          </cell>
          <cell r="N874" t="str">
            <v>Monday</v>
          </cell>
          <cell r="O874" t="str">
            <v>Warehouse Associate 8W</v>
          </cell>
          <cell r="P874" t="str">
            <v>Outbound</v>
          </cell>
          <cell r="Q874" t="str">
            <v>Direct</v>
          </cell>
          <cell r="R874" t="str">
            <v>EFS</v>
          </cell>
          <cell r="S874" t="str">
            <v>scariav</v>
          </cell>
          <cell r="T874" t="str">
            <v>Scaria,Varghese</v>
          </cell>
          <cell r="U874" t="str">
            <v>Non-Critical</v>
          </cell>
          <cell r="W874">
            <v>46048</v>
          </cell>
          <cell r="X874" t="str">
            <v>Picking</v>
          </cell>
          <cell r="Y874" t="str">
            <v>January</v>
          </cell>
          <cell r="Z874" t="str">
            <v>9 Hours</v>
          </cell>
          <cell r="AA874" t="str">
            <v>Male</v>
          </cell>
          <cell r="AC874">
            <v>99</v>
          </cell>
          <cell r="AD874">
            <v>46104</v>
          </cell>
          <cell r="AI874" t="e">
            <v>#N/A</v>
          </cell>
        </row>
        <row r="875">
          <cell r="C875">
            <v>204228019</v>
          </cell>
          <cell r="D875" t="str">
            <v>kibkenet</v>
          </cell>
          <cell r="E875" t="str">
            <v>KENETH KIBIRIGE</v>
          </cell>
          <cell r="F875" t="str">
            <v>Temporary</v>
          </cell>
          <cell r="G875" t="str">
            <v>UAE</v>
          </cell>
          <cell r="H875" t="str">
            <v>AUH1</v>
          </cell>
          <cell r="I875" t="str">
            <v>FC</v>
          </cell>
          <cell r="J875">
            <v>1299</v>
          </cell>
          <cell r="K875" t="str">
            <v>Day Shift</v>
          </cell>
          <cell r="L875" t="str">
            <v>NA</v>
          </cell>
          <cell r="M875" t="str">
            <v>Tuesday</v>
          </cell>
          <cell r="N875" t="str">
            <v>Wednesday</v>
          </cell>
          <cell r="O875" t="str">
            <v>Warehouse Associate 24M</v>
          </cell>
          <cell r="P875" t="str">
            <v>Outbound</v>
          </cell>
          <cell r="Q875" t="str">
            <v>Direct</v>
          </cell>
          <cell r="R875" t="str">
            <v>Dulsco</v>
          </cell>
          <cell r="S875" t="str">
            <v>amanmish</v>
          </cell>
          <cell r="T875" t="str">
            <v>Mishra,Aman</v>
          </cell>
          <cell r="U875" t="str">
            <v>Non-Critical</v>
          </cell>
          <cell r="W875">
            <v>45684</v>
          </cell>
          <cell r="X875" t="str">
            <v>Picking</v>
          </cell>
          <cell r="Y875" t="str">
            <v>September</v>
          </cell>
          <cell r="Z875" t="str">
            <v>9 Hours</v>
          </cell>
          <cell r="AA875" t="str">
            <v>Male</v>
          </cell>
          <cell r="AB875" t="str">
            <v>M</v>
          </cell>
          <cell r="AC875">
            <v>99</v>
          </cell>
          <cell r="AD875">
            <v>45740</v>
          </cell>
          <cell r="AE875" t="str">
            <v>Dulsco ICAD-1 Bus Stop</v>
          </cell>
          <cell r="AH875" t="str">
            <v>Uganda</v>
          </cell>
          <cell r="AI875" t="str">
            <v>Non-Muslim</v>
          </cell>
        </row>
        <row r="876">
          <cell r="C876">
            <v>204117681</v>
          </cell>
          <cell r="D876" t="str">
            <v>dumsekeh</v>
          </cell>
          <cell r="E876" t="str">
            <v>Keng,Dumse Mannette</v>
          </cell>
          <cell r="F876" t="str">
            <v>Temporary</v>
          </cell>
          <cell r="G876" t="str">
            <v>UAE</v>
          </cell>
          <cell r="H876" t="str">
            <v>AUH1</v>
          </cell>
          <cell r="I876" t="str">
            <v>FC</v>
          </cell>
          <cell r="J876">
            <v>1299</v>
          </cell>
          <cell r="K876" t="str">
            <v>Night Shift</v>
          </cell>
          <cell r="L876" t="str">
            <v>NA</v>
          </cell>
          <cell r="M876" t="str">
            <v>Saturday</v>
          </cell>
          <cell r="N876" t="str">
            <v>Sunday</v>
          </cell>
          <cell r="O876" t="str">
            <v>Warehouse Associate 24M</v>
          </cell>
          <cell r="P876" t="str">
            <v>Outbound</v>
          </cell>
          <cell r="Q876" t="str">
            <v>Direct</v>
          </cell>
          <cell r="R876" t="str">
            <v>Quesscorp</v>
          </cell>
          <cell r="S876" t="str">
            <v>bizthoma</v>
          </cell>
          <cell r="T876" t="str">
            <v>Thomas,Binil</v>
          </cell>
          <cell r="U876" t="str">
            <v>Non-Critical</v>
          </cell>
          <cell r="W876">
            <v>45561</v>
          </cell>
          <cell r="X876" t="str">
            <v>Picking</v>
          </cell>
          <cell r="Y876" t="str">
            <v>May</v>
          </cell>
          <cell r="Z876" t="str">
            <v>9 Hours</v>
          </cell>
          <cell r="AA876" t="str">
            <v>Female</v>
          </cell>
          <cell r="AB876" t="str">
            <v>L</v>
          </cell>
          <cell r="AC876">
            <v>99</v>
          </cell>
          <cell r="AD876">
            <v>46291</v>
          </cell>
          <cell r="AE876" t="str">
            <v>LifeLineHospital(ElectraStr-MuroorRd)</v>
          </cell>
          <cell r="AF876">
            <v>551703119</v>
          </cell>
          <cell r="AG876" t="str">
            <v>mannettepretty@gmail.com</v>
          </cell>
          <cell r="AH876" t="str">
            <v>Cameroon</v>
          </cell>
          <cell r="AI876" t="str">
            <v>Non-Muslim</v>
          </cell>
        </row>
        <row r="877">
          <cell r="C877">
            <v>203850880</v>
          </cell>
          <cell r="D877" t="str">
            <v>kennenav</v>
          </cell>
          <cell r="E877" t="str">
            <v>KENNETH NAYEBARE</v>
          </cell>
          <cell r="F877" t="str">
            <v>Temporary</v>
          </cell>
          <cell r="G877" t="str">
            <v>UAE</v>
          </cell>
          <cell r="H877" t="str">
            <v>AUH1</v>
          </cell>
          <cell r="I877" t="str">
            <v>FC</v>
          </cell>
          <cell r="J877">
            <v>1299</v>
          </cell>
          <cell r="K877" t="str">
            <v>Day Shift</v>
          </cell>
          <cell r="L877" t="str">
            <v>NA</v>
          </cell>
          <cell r="M877" t="str">
            <v>Monday</v>
          </cell>
          <cell r="N877" t="str">
            <v>Tuesday</v>
          </cell>
          <cell r="O877" t="str">
            <v>Warehouse Associate 24M</v>
          </cell>
          <cell r="P877" t="str">
            <v>Outbound</v>
          </cell>
          <cell r="Q877" t="str">
            <v>Direct</v>
          </cell>
          <cell r="R877" t="str">
            <v>Dulsco</v>
          </cell>
          <cell r="S877" t="str">
            <v>mnarshad</v>
          </cell>
          <cell r="T877" t="str">
            <v>Muhammad Narshad</v>
          </cell>
          <cell r="U877" t="str">
            <v>Non-Critical</v>
          </cell>
          <cell r="W877">
            <v>45524</v>
          </cell>
          <cell r="X877" t="str">
            <v>Picking</v>
          </cell>
          <cell r="Y877" t="str">
            <v>September</v>
          </cell>
          <cell r="Z877" t="str">
            <v>9 Hours</v>
          </cell>
          <cell r="AA877" t="str">
            <v>Male</v>
          </cell>
          <cell r="AB877" t="str">
            <v>M</v>
          </cell>
          <cell r="AC877">
            <v>99</v>
          </cell>
          <cell r="AD877">
            <v>45580</v>
          </cell>
          <cell r="AE877" t="str">
            <v>Dulsco ICAD-1 Bus Stop</v>
          </cell>
          <cell r="AF877">
            <v>552677538</v>
          </cell>
          <cell r="AG877" t="str">
            <v>nayebarekenneth21@gmail.com</v>
          </cell>
          <cell r="AH877" t="str">
            <v>Uganda</v>
          </cell>
          <cell r="AI877">
            <v>0</v>
          </cell>
        </row>
        <row r="878">
          <cell r="C878">
            <v>204072308</v>
          </cell>
          <cell r="D878" t="str">
            <v>turykenn</v>
          </cell>
          <cell r="E878" t="str">
            <v>KENNETH TURYAMUREBA</v>
          </cell>
          <cell r="F878" t="str">
            <v>Temporary</v>
          </cell>
          <cell r="G878" t="str">
            <v>UAE</v>
          </cell>
          <cell r="H878" t="str">
            <v>AUH1</v>
          </cell>
          <cell r="I878" t="str">
            <v>FC</v>
          </cell>
          <cell r="J878">
            <v>1299</v>
          </cell>
          <cell r="K878" t="str">
            <v>Night Shift</v>
          </cell>
          <cell r="L878" t="str">
            <v>NA</v>
          </cell>
          <cell r="M878" t="str">
            <v>Friday</v>
          </cell>
          <cell r="N878" t="str">
            <v>Saturday</v>
          </cell>
          <cell r="O878" t="str">
            <v>Warehouse Associate 24M</v>
          </cell>
          <cell r="P878" t="str">
            <v>Outbound</v>
          </cell>
          <cell r="Q878" t="str">
            <v>Direct</v>
          </cell>
          <cell r="R878" t="str">
            <v>Dulsco</v>
          </cell>
          <cell r="S878" t="str">
            <v>ansammar</v>
          </cell>
          <cell r="T878" t="str">
            <v>Ansari,Ammar Abdullah</v>
          </cell>
          <cell r="U878" t="str">
            <v>Non-Critical</v>
          </cell>
          <cell r="W878">
            <v>45558</v>
          </cell>
          <cell r="X878" t="str">
            <v>Picking</v>
          </cell>
          <cell r="Y878" t="str">
            <v>July</v>
          </cell>
          <cell r="Z878" t="str">
            <v>9 Hours</v>
          </cell>
          <cell r="AA878" t="str">
            <v>Male</v>
          </cell>
          <cell r="AB878" t="str">
            <v>M</v>
          </cell>
          <cell r="AC878">
            <v>99</v>
          </cell>
          <cell r="AD878">
            <v>45614</v>
          </cell>
          <cell r="AE878" t="str">
            <v>Dulsco ICAD-1 Bus Stop</v>
          </cell>
          <cell r="AF878">
            <v>502752814</v>
          </cell>
          <cell r="AG878" t="str">
            <v>turyamurebakenneth71@gmail.com</v>
          </cell>
          <cell r="AH878" t="str">
            <v>Uganda</v>
          </cell>
          <cell r="AI878">
            <v>0</v>
          </cell>
        </row>
        <row r="879">
          <cell r="C879">
            <v>204095806</v>
          </cell>
          <cell r="D879" t="str">
            <v>nsamkeri</v>
          </cell>
          <cell r="E879" t="str">
            <v>Kerim Nsambimana</v>
          </cell>
          <cell r="F879" t="str">
            <v>Temporary</v>
          </cell>
          <cell r="G879" t="str">
            <v>UAE</v>
          </cell>
          <cell r="H879" t="str">
            <v>AUH1</v>
          </cell>
          <cell r="I879" t="str">
            <v>FC</v>
          </cell>
          <cell r="J879">
            <v>1299</v>
          </cell>
          <cell r="K879" t="str">
            <v>Night Shift</v>
          </cell>
          <cell r="L879" t="str">
            <v>NA</v>
          </cell>
          <cell r="M879" t="str">
            <v>Friday</v>
          </cell>
          <cell r="N879" t="str">
            <v>Saturday</v>
          </cell>
          <cell r="O879" t="str">
            <v>Warehouse Associate 24M</v>
          </cell>
          <cell r="P879" t="str">
            <v>Outbound</v>
          </cell>
          <cell r="Q879" t="str">
            <v>Direct</v>
          </cell>
          <cell r="R879" t="str">
            <v>Quesscorp</v>
          </cell>
          <cell r="S879" t="str">
            <v>amanmish</v>
          </cell>
          <cell r="T879" t="str">
            <v>Mishra,Aman</v>
          </cell>
          <cell r="U879" t="str">
            <v>Non-Critical</v>
          </cell>
          <cell r="W879">
            <v>45561</v>
          </cell>
          <cell r="X879" t="str">
            <v>Picking</v>
          </cell>
          <cell r="Y879" t="str">
            <v>November</v>
          </cell>
          <cell r="Z879" t="str">
            <v>9 Hours</v>
          </cell>
          <cell r="AA879" t="str">
            <v>Male</v>
          </cell>
          <cell r="AB879" t="str">
            <v>M</v>
          </cell>
          <cell r="AC879">
            <v>99</v>
          </cell>
          <cell r="AD879">
            <v>46291</v>
          </cell>
          <cell r="AE879" t="str">
            <v>AbuDhabiMall(TouristClubArea)</v>
          </cell>
          <cell r="AF879">
            <v>524578674</v>
          </cell>
          <cell r="AG879" t="str">
            <v>kerimpavlos9@gmail.com</v>
          </cell>
          <cell r="AH879" t="str">
            <v>Burundi</v>
          </cell>
          <cell r="AI879" t="str">
            <v>Muslim</v>
          </cell>
        </row>
        <row r="880">
          <cell r="C880">
            <v>206137340</v>
          </cell>
          <cell r="D880" t="str">
            <v>kevndung</v>
          </cell>
          <cell r="E880" t="str">
            <v>Kevin Ndungu Kosgei</v>
          </cell>
          <cell r="F880" t="str">
            <v>Temporary</v>
          </cell>
          <cell r="G880" t="str">
            <v>UAE</v>
          </cell>
          <cell r="H880" t="str">
            <v>AUH1</v>
          </cell>
          <cell r="I880" t="str">
            <v>FC</v>
          </cell>
          <cell r="J880">
            <v>1299</v>
          </cell>
          <cell r="K880" t="str">
            <v>Night Shift</v>
          </cell>
          <cell r="L880" t="str">
            <v>NA</v>
          </cell>
          <cell r="M880" t="str">
            <v>Monday</v>
          </cell>
          <cell r="N880" t="str">
            <v>Tuesday</v>
          </cell>
          <cell r="O880" t="str">
            <v>Warehouse Associate 12M</v>
          </cell>
          <cell r="P880" t="str">
            <v>Outbound</v>
          </cell>
          <cell r="Q880" t="str">
            <v>Direct</v>
          </cell>
          <cell r="R880" t="str">
            <v>Fastlink</v>
          </cell>
          <cell r="S880" t="str">
            <v>bizthoma</v>
          </cell>
          <cell r="T880" t="str">
            <v>Thomas,Binil</v>
          </cell>
          <cell r="W880">
            <v>45929</v>
          </cell>
          <cell r="X880" t="str">
            <v>Picking</v>
          </cell>
          <cell r="Y880" t="str">
            <v>June</v>
          </cell>
          <cell r="Z880" t="str">
            <v>9 Hours</v>
          </cell>
          <cell r="AA880" t="str">
            <v>Male</v>
          </cell>
          <cell r="AB880" t="str">
            <v>L</v>
          </cell>
          <cell r="AC880">
            <v>99</v>
          </cell>
          <cell r="AH880" t="str">
            <v>Kenya</v>
          </cell>
          <cell r="AI880" t="str">
            <v>Non-Muslim</v>
          </cell>
        </row>
        <row r="881">
          <cell r="C881">
            <v>204010440</v>
          </cell>
          <cell r="D881" t="str">
            <v>kssekale</v>
          </cell>
          <cell r="E881" t="str">
            <v>kevin ssekalegga</v>
          </cell>
          <cell r="F881" t="str">
            <v>Temporary</v>
          </cell>
          <cell r="G881" t="str">
            <v>UAE</v>
          </cell>
          <cell r="H881" t="str">
            <v>AUH1</v>
          </cell>
          <cell r="I881" t="str">
            <v>FC</v>
          </cell>
          <cell r="J881">
            <v>1299</v>
          </cell>
          <cell r="K881" t="str">
            <v>Night Shift</v>
          </cell>
          <cell r="L881" t="str">
            <v>NA</v>
          </cell>
          <cell r="M881" t="str">
            <v>Friday</v>
          </cell>
          <cell r="N881" t="str">
            <v>Saturday</v>
          </cell>
          <cell r="O881" t="str">
            <v>Warehouse Associate 8W</v>
          </cell>
          <cell r="P881" t="str">
            <v>Outbound</v>
          </cell>
          <cell r="Q881" t="str">
            <v>Direct</v>
          </cell>
          <cell r="R881" t="str">
            <v>Dulsco</v>
          </cell>
          <cell r="S881" t="str">
            <v>amanmish</v>
          </cell>
          <cell r="T881" t="str">
            <v>Mishra,Aman</v>
          </cell>
          <cell r="W881">
            <v>45894</v>
          </cell>
          <cell r="X881" t="str">
            <v>Picking</v>
          </cell>
          <cell r="Y881" t="str">
            <v>May</v>
          </cell>
          <cell r="Z881" t="str">
            <v>9 Hours</v>
          </cell>
          <cell r="AA881" t="str">
            <v>Male</v>
          </cell>
          <cell r="AB881" t="str">
            <v>NA</v>
          </cell>
          <cell r="AC881">
            <v>99</v>
          </cell>
          <cell r="AD881">
            <v>45949</v>
          </cell>
          <cell r="AE881" t="str">
            <v>Dulsco Camp</v>
          </cell>
          <cell r="AF881">
            <v>553926737</v>
          </cell>
          <cell r="AG881" t="str">
            <v>malkdd@gmail.com</v>
          </cell>
          <cell r="AH881" t="str">
            <v>Uganda</v>
          </cell>
          <cell r="AI881" t="str">
            <v>Non-Muslim</v>
          </cell>
        </row>
        <row r="882">
          <cell r="C882">
            <v>206930331</v>
          </cell>
          <cell r="D882" t="str">
            <v>kibevely</v>
          </cell>
          <cell r="E882" t="str">
            <v>KIBAGE,EVELYN</v>
          </cell>
          <cell r="F882" t="str">
            <v>Temporary</v>
          </cell>
          <cell r="G882" t="str">
            <v>UAE</v>
          </cell>
          <cell r="H882" t="str">
            <v>AUH1</v>
          </cell>
          <cell r="I882" t="str">
            <v>FC</v>
          </cell>
          <cell r="J882">
            <v>1299</v>
          </cell>
          <cell r="K882" t="str">
            <v>Night Shift</v>
          </cell>
          <cell r="L882" t="str">
            <v>NA</v>
          </cell>
          <cell r="M882" t="str">
            <v>Sunday</v>
          </cell>
          <cell r="N882" t="str">
            <v>Monday</v>
          </cell>
          <cell r="O882" t="str">
            <v>Warehouse Associate 8W</v>
          </cell>
          <cell r="P882" t="str">
            <v>Outbound</v>
          </cell>
          <cell r="Q882" t="str">
            <v>Direct</v>
          </cell>
          <cell r="R882" t="str">
            <v>EFS</v>
          </cell>
          <cell r="S882" t="str">
            <v>mnarshad</v>
          </cell>
          <cell r="T882" t="str">
            <v>Narshad,Muhammad</v>
          </cell>
          <cell r="W882">
            <v>46238</v>
          </cell>
          <cell r="X882" t="str">
            <v>Picking</v>
          </cell>
          <cell r="Z882" t="str">
            <v>7 Hours</v>
          </cell>
          <cell r="AA882" t="str">
            <v>Female</v>
          </cell>
          <cell r="AC882">
            <v>99</v>
          </cell>
        </row>
        <row r="883">
          <cell r="C883">
            <v>206846698</v>
          </cell>
          <cell r="D883" t="str">
            <v>mosekiiz</v>
          </cell>
          <cell r="E883" t="str">
            <v>Kiiza Moses</v>
          </cell>
          <cell r="F883" t="str">
            <v>Temporary</v>
          </cell>
          <cell r="G883" t="str">
            <v>UAE</v>
          </cell>
          <cell r="H883" t="str">
            <v>AUH1</v>
          </cell>
          <cell r="I883" t="str">
            <v>FC</v>
          </cell>
          <cell r="J883">
            <v>1299</v>
          </cell>
          <cell r="K883" t="str">
            <v>Night Shift</v>
          </cell>
          <cell r="L883" t="str">
            <v>NA</v>
          </cell>
          <cell r="M883" t="str">
            <v>Thursday</v>
          </cell>
          <cell r="N883" t="str">
            <v>Friday</v>
          </cell>
          <cell r="O883" t="str">
            <v>Warehouse Associate 8W</v>
          </cell>
          <cell r="P883" t="str">
            <v>Outbound</v>
          </cell>
          <cell r="Q883" t="str">
            <v>Direct</v>
          </cell>
          <cell r="R883" t="str">
            <v>Dulsco</v>
          </cell>
          <cell r="S883" t="str">
            <v>helrashd</v>
          </cell>
          <cell r="T883" t="str">
            <v>elrashid,Hassan</v>
          </cell>
          <cell r="U883" t="str">
            <v>Non- Critical</v>
          </cell>
          <cell r="W883">
            <v>46013</v>
          </cell>
          <cell r="X883" t="str">
            <v>Picking</v>
          </cell>
          <cell r="Y883" t="str">
            <v>November</v>
          </cell>
          <cell r="Z883" t="str">
            <v>9 Hours</v>
          </cell>
          <cell r="AA883" t="str">
            <v>Male</v>
          </cell>
          <cell r="AC883">
            <v>99</v>
          </cell>
          <cell r="AD883">
            <v>45648</v>
          </cell>
          <cell r="AE883" t="str">
            <v>Dulsco Al Razeen Camp Abu Dubai</v>
          </cell>
          <cell r="AF883" t="str">
            <v xml:space="preserve">567887021    </v>
          </cell>
          <cell r="AG883" t="str">
            <v>mkizza9@gmail.com</v>
          </cell>
          <cell r="AH883" t="str">
            <v>Uganda</v>
          </cell>
          <cell r="AI883" t="str">
            <v>Non-Muslim</v>
          </cell>
        </row>
        <row r="884">
          <cell r="C884">
            <v>202436104</v>
          </cell>
          <cell r="D884" t="str">
            <v>kingklik</v>
          </cell>
          <cell r="E884" t="str">
            <v>Kingsford Kliko</v>
          </cell>
          <cell r="F884" t="str">
            <v>Temporary</v>
          </cell>
          <cell r="G884" t="str">
            <v>UAE</v>
          </cell>
          <cell r="H884" t="str">
            <v>AUH1</v>
          </cell>
          <cell r="I884" t="str">
            <v>FC</v>
          </cell>
          <cell r="J884">
            <v>1299</v>
          </cell>
          <cell r="K884" t="str">
            <v>Day Shift</v>
          </cell>
          <cell r="L884" t="str">
            <v>NA</v>
          </cell>
          <cell r="M884" t="str">
            <v>Monday</v>
          </cell>
          <cell r="N884" t="str">
            <v>Tuesday</v>
          </cell>
          <cell r="O884" t="str">
            <v>Warehouse Associate 24M</v>
          </cell>
          <cell r="P884" t="str">
            <v>Outbound</v>
          </cell>
          <cell r="Q884" t="str">
            <v>Direct</v>
          </cell>
          <cell r="R884" t="str">
            <v>Quesscorp</v>
          </cell>
          <cell r="S884" t="str">
            <v>bizthoma</v>
          </cell>
          <cell r="T884" t="str">
            <v>Thomas,Binil</v>
          </cell>
          <cell r="U884" t="str">
            <v>Non-Critical</v>
          </cell>
          <cell r="W884">
            <v>45586</v>
          </cell>
          <cell r="X884" t="str">
            <v>Sort - Batch</v>
          </cell>
          <cell r="Y884" t="str">
            <v>February</v>
          </cell>
          <cell r="Z884" t="str">
            <v>9 Hours</v>
          </cell>
          <cell r="AA884" t="str">
            <v>Male</v>
          </cell>
          <cell r="AB884" t="str">
            <v>M</v>
          </cell>
          <cell r="AC884">
            <v>99</v>
          </cell>
          <cell r="AD884">
            <v>46316</v>
          </cell>
          <cell r="AE884" t="str">
            <v>ShinningTower(Khalidiyah)</v>
          </cell>
          <cell r="AF884">
            <v>566288434</v>
          </cell>
          <cell r="AG884">
            <v>0</v>
          </cell>
          <cell r="AH884" t="str">
            <v>Ghana</v>
          </cell>
          <cell r="AI884" t="str">
            <v>Non-Muslim</v>
          </cell>
        </row>
        <row r="885">
          <cell r="C885">
            <v>203965179</v>
          </cell>
          <cell r="D885" t="str">
            <v>kiifiank</v>
          </cell>
          <cell r="E885" t="str">
            <v>Kingsley Ohene Fianko</v>
          </cell>
          <cell r="F885" t="str">
            <v>Temporary</v>
          </cell>
          <cell r="G885" t="str">
            <v>UAE</v>
          </cell>
          <cell r="H885" t="str">
            <v>AUH1</v>
          </cell>
          <cell r="I885" t="str">
            <v>FC</v>
          </cell>
          <cell r="J885">
            <v>1299</v>
          </cell>
          <cell r="K885" t="str">
            <v>Night Shift</v>
          </cell>
          <cell r="L885" t="str">
            <v>NA</v>
          </cell>
          <cell r="M885" t="str">
            <v>Friday</v>
          </cell>
          <cell r="N885" t="str">
            <v>Saturday</v>
          </cell>
          <cell r="O885" t="str">
            <v>Warehouse Associate 12M</v>
          </cell>
          <cell r="P885" t="str">
            <v>Outbound</v>
          </cell>
          <cell r="Q885" t="str">
            <v>Direct</v>
          </cell>
          <cell r="R885" t="str">
            <v>EFS</v>
          </cell>
          <cell r="S885" t="str">
            <v>amanmish</v>
          </cell>
          <cell r="T885" t="str">
            <v>Mishra,Aman</v>
          </cell>
          <cell r="U885" t="str">
            <v>Non-Critical</v>
          </cell>
          <cell r="W885">
            <v>45544</v>
          </cell>
          <cell r="X885" t="str">
            <v>Picking</v>
          </cell>
          <cell r="Y885" t="str">
            <v>March</v>
          </cell>
          <cell r="Z885" t="str">
            <v>9 Hours</v>
          </cell>
          <cell r="AA885" t="str">
            <v>Male</v>
          </cell>
          <cell r="AB885" t="str">
            <v>2XL</v>
          </cell>
          <cell r="AC885">
            <v>99</v>
          </cell>
          <cell r="AD885">
            <v>46274</v>
          </cell>
          <cell r="AE885" t="str">
            <v>AbuDhabiCentralBusStation(oppositeGrandMillenniumHotel&amp;InfrontofBankofAfrica)</v>
          </cell>
          <cell r="AF885">
            <v>525398863</v>
          </cell>
          <cell r="AG885" t="str">
            <v>kingsleyfianko10@gmail.com</v>
          </cell>
          <cell r="AH885" t="str">
            <v>Ghana</v>
          </cell>
          <cell r="AI885" t="str">
            <v>Non-Muslim</v>
          </cell>
        </row>
        <row r="886">
          <cell r="C886">
            <v>206136718</v>
          </cell>
          <cell r="D886" t="str">
            <v>tckinuth</v>
          </cell>
          <cell r="E886" t="str">
            <v>Kinuthia,Caroline Wachera</v>
          </cell>
          <cell r="F886" t="str">
            <v>Temporary</v>
          </cell>
          <cell r="G886" t="str">
            <v>UAE</v>
          </cell>
          <cell r="H886" t="str">
            <v>AUH1</v>
          </cell>
          <cell r="I886" t="str">
            <v>FC</v>
          </cell>
          <cell r="J886">
            <v>1299</v>
          </cell>
          <cell r="K886" t="str">
            <v>Night Shift</v>
          </cell>
          <cell r="L886" t="str">
            <v>NA</v>
          </cell>
          <cell r="M886" t="str">
            <v>Tuesday</v>
          </cell>
          <cell r="N886" t="str">
            <v>Wednesday</v>
          </cell>
          <cell r="O886" t="str">
            <v>Warehouse Associate 8W</v>
          </cell>
          <cell r="P886" t="str">
            <v>Outbound</v>
          </cell>
          <cell r="Q886" t="str">
            <v>Direct</v>
          </cell>
          <cell r="R886" t="str">
            <v>EFS</v>
          </cell>
          <cell r="S886" t="str">
            <v>mnarshad</v>
          </cell>
          <cell r="T886" t="str">
            <v>Narshad,Muhammad</v>
          </cell>
          <cell r="W886">
            <v>46239</v>
          </cell>
          <cell r="X886" t="str">
            <v>Pack - Single</v>
          </cell>
          <cell r="Z886" t="str">
            <v>7 Hours</v>
          </cell>
          <cell r="AA886" t="str">
            <v>Female</v>
          </cell>
          <cell r="AC886">
            <v>99</v>
          </cell>
        </row>
        <row r="887">
          <cell r="C887">
            <v>206200811</v>
          </cell>
          <cell r="D887" t="str">
            <v>agyeklin</v>
          </cell>
          <cell r="E887" t="str">
            <v>KLINSMAN AGYEI</v>
          </cell>
          <cell r="F887" t="str">
            <v>Temporary</v>
          </cell>
          <cell r="G887" t="str">
            <v>UAE</v>
          </cell>
          <cell r="H887" t="str">
            <v>AUH1</v>
          </cell>
          <cell r="I887" t="str">
            <v>FC</v>
          </cell>
          <cell r="J887">
            <v>1299</v>
          </cell>
          <cell r="K887" t="str">
            <v>Night Shift</v>
          </cell>
          <cell r="L887" t="str">
            <v>NA</v>
          </cell>
          <cell r="M887" t="str">
            <v>Saturday</v>
          </cell>
          <cell r="N887" t="str">
            <v>Sunday</v>
          </cell>
          <cell r="O887" t="str">
            <v>Warehouse Associate 8W</v>
          </cell>
          <cell r="P887" t="str">
            <v>Outbound</v>
          </cell>
          <cell r="Q887" t="str">
            <v>Direct</v>
          </cell>
          <cell r="R887" t="str">
            <v>Fastlink</v>
          </cell>
          <cell r="S887" t="str">
            <v>helrashd</v>
          </cell>
          <cell r="T887" t="str">
            <v>elrashid,Hassan</v>
          </cell>
          <cell r="W887">
            <v>46226</v>
          </cell>
          <cell r="X887" t="str">
            <v>Picking</v>
          </cell>
          <cell r="Y887" t="str">
            <v>March</v>
          </cell>
          <cell r="Z887" t="str">
            <v>7 Hours</v>
          </cell>
          <cell r="AA887" t="str">
            <v>Male</v>
          </cell>
          <cell r="AC887">
            <v>99</v>
          </cell>
          <cell r="AE887" t="str">
            <v>TBS</v>
          </cell>
          <cell r="AF887">
            <v>507322643</v>
          </cell>
          <cell r="AG887" t="str">
            <v>klinsmanagyei2001@gmail.com</v>
          </cell>
          <cell r="AH887" t="str">
            <v>Ghana</v>
          </cell>
        </row>
        <row r="888">
          <cell r="C888">
            <v>204890369</v>
          </cell>
          <cell r="D888" t="str">
            <v>kojoache</v>
          </cell>
          <cell r="E888" t="str">
            <v>KOJO ACHEAMPONG,FRANCIS</v>
          </cell>
          <cell r="F888" t="str">
            <v>Temporary</v>
          </cell>
          <cell r="G888" t="str">
            <v>UAE</v>
          </cell>
          <cell r="H888" t="str">
            <v>AUH1</v>
          </cell>
          <cell r="I888" t="str">
            <v>FC</v>
          </cell>
          <cell r="J888">
            <v>1290</v>
          </cell>
          <cell r="K888" t="str">
            <v>Night Shift</v>
          </cell>
          <cell r="L888" t="str">
            <v>NA</v>
          </cell>
          <cell r="M888" t="str">
            <v>Sunday</v>
          </cell>
          <cell r="N888" t="str">
            <v>Monday</v>
          </cell>
          <cell r="O888" t="str">
            <v>Warehouse Associate 24M</v>
          </cell>
          <cell r="P888" t="str">
            <v>Outbound</v>
          </cell>
          <cell r="Q888" t="str">
            <v>Direct</v>
          </cell>
          <cell r="R888" t="str">
            <v>Dulsco</v>
          </cell>
          <cell r="S888" t="str">
            <v>amanmish</v>
          </cell>
          <cell r="T888" t="str">
            <v>Mishra,Aman</v>
          </cell>
          <cell r="U888" t="str">
            <v>Non-Critical</v>
          </cell>
          <cell r="W888">
            <v>45691</v>
          </cell>
          <cell r="X888" t="str">
            <v>Picking</v>
          </cell>
          <cell r="Y888" t="str">
            <v>September</v>
          </cell>
          <cell r="Z888" t="str">
            <v>9 Hours</v>
          </cell>
          <cell r="AA888" t="str">
            <v>Male</v>
          </cell>
          <cell r="AB888" t="str">
            <v>2XL</v>
          </cell>
          <cell r="AC888">
            <v>99</v>
          </cell>
          <cell r="AD888">
            <v>45747</v>
          </cell>
          <cell r="AE888" t="str">
            <v>Dulsco ICAD-1 Bus Stop</v>
          </cell>
          <cell r="AF888">
            <v>501737469</v>
          </cell>
          <cell r="AG888" t="str">
            <v>acheampongfrancic7000@gmail.com</v>
          </cell>
          <cell r="AH888" t="str">
            <v>Ghana</v>
          </cell>
          <cell r="AI888" t="str">
            <v>Non-Muslim</v>
          </cell>
        </row>
        <row r="889">
          <cell r="C889">
            <v>203522217</v>
          </cell>
          <cell r="D889" t="str">
            <v>korkwaku</v>
          </cell>
          <cell r="E889" t="str">
            <v>Koranteng Joseph Kwaku</v>
          </cell>
          <cell r="F889" t="str">
            <v>Temporary</v>
          </cell>
          <cell r="G889" t="str">
            <v>UAE</v>
          </cell>
          <cell r="H889" t="str">
            <v>AUH1</v>
          </cell>
          <cell r="I889" t="str">
            <v>FC</v>
          </cell>
          <cell r="J889">
            <v>1299</v>
          </cell>
          <cell r="K889" t="str">
            <v>Night Shift</v>
          </cell>
          <cell r="L889" t="str">
            <v>NA</v>
          </cell>
          <cell r="M889" t="str">
            <v>Monday</v>
          </cell>
          <cell r="N889" t="str">
            <v>Tuesday</v>
          </cell>
          <cell r="O889" t="str">
            <v>Warehouse Associate 24M</v>
          </cell>
          <cell r="P889" t="str">
            <v>Outbound</v>
          </cell>
          <cell r="Q889" t="str">
            <v>Direct</v>
          </cell>
          <cell r="R889" t="str">
            <v>Adecco</v>
          </cell>
          <cell r="S889" t="str">
            <v>bizthoma</v>
          </cell>
          <cell r="T889" t="str">
            <v>Thomas,Binil</v>
          </cell>
          <cell r="U889" t="str">
            <v>Non-Critical</v>
          </cell>
          <cell r="W889">
            <v>45463</v>
          </cell>
          <cell r="X889" t="str">
            <v>Pack - Single</v>
          </cell>
          <cell r="Y889" t="str">
            <v>June</v>
          </cell>
          <cell r="Z889" t="str">
            <v>9 Hours</v>
          </cell>
          <cell r="AA889" t="str">
            <v>Male</v>
          </cell>
          <cell r="AB889" t="str">
            <v>XL</v>
          </cell>
          <cell r="AC889">
            <v>99</v>
          </cell>
          <cell r="AD889">
            <v>46193</v>
          </cell>
          <cell r="AE889" t="str">
            <v>FilliCafé(AirPortRd)</v>
          </cell>
          <cell r="AF889">
            <v>529513282</v>
          </cell>
          <cell r="AG889" t="str">
            <v>korantengjoseph241@gmail.com</v>
          </cell>
          <cell r="AH889" t="str">
            <v>Ghana</v>
          </cell>
          <cell r="AI889" t="str">
            <v>Non-Muslim</v>
          </cell>
        </row>
        <row r="890">
          <cell r="C890">
            <v>104033275</v>
          </cell>
          <cell r="D890" t="str">
            <v>KRAFANTH</v>
          </cell>
          <cell r="E890" t="str">
            <v>Kraft,Anthony Del Rosario</v>
          </cell>
          <cell r="F890" t="str">
            <v>Regular</v>
          </cell>
          <cell r="G890" t="str">
            <v>UAE</v>
          </cell>
          <cell r="H890" t="str">
            <v>AUH1</v>
          </cell>
          <cell r="I890" t="str">
            <v>FC</v>
          </cell>
          <cell r="J890">
            <v>1299</v>
          </cell>
          <cell r="K890" t="str">
            <v>Day Shift</v>
          </cell>
          <cell r="L890" t="str">
            <v>NA</v>
          </cell>
          <cell r="M890" t="str">
            <v>Sunday</v>
          </cell>
          <cell r="N890" t="str">
            <v>Monday</v>
          </cell>
          <cell r="O890" t="str">
            <v>FC Associate I</v>
          </cell>
          <cell r="P890" t="str">
            <v>Outbound</v>
          </cell>
          <cell r="Q890" t="str">
            <v>Direct</v>
          </cell>
          <cell r="R890" t="str">
            <v>Blue Badge</v>
          </cell>
          <cell r="S890" t="str">
            <v>amanmish</v>
          </cell>
          <cell r="T890" t="str">
            <v>Mishra,Aman</v>
          </cell>
          <cell r="U890" t="str">
            <v>Critical</v>
          </cell>
          <cell r="W890">
            <v>44067</v>
          </cell>
          <cell r="X890" t="str">
            <v>Pack - Single</v>
          </cell>
          <cell r="Y890" t="str">
            <v>June</v>
          </cell>
          <cell r="Z890" t="str">
            <v>9 Hours</v>
          </cell>
          <cell r="AA890" t="str">
            <v>Male</v>
          </cell>
          <cell r="AB890" t="str">
            <v>L</v>
          </cell>
          <cell r="AC890">
            <v>1</v>
          </cell>
          <cell r="AE890" t="str">
            <v>AbuDhabiCentralBusStation(oppositeGrandMillenniumHotel&amp;InfrontofBankofAfrica)</v>
          </cell>
          <cell r="AF890">
            <v>0</v>
          </cell>
          <cell r="AG890" t="e">
            <v>#N/A</v>
          </cell>
          <cell r="AH890" t="str">
            <v>Philippines</v>
          </cell>
          <cell r="AI890" t="str">
            <v>Non-Muslim</v>
          </cell>
        </row>
        <row r="891">
          <cell r="C891">
            <v>204864410</v>
          </cell>
          <cell r="D891" t="str">
            <v>kubiandr</v>
          </cell>
          <cell r="E891" t="str">
            <v>KUBI,ANDREWS APPIAH </v>
          </cell>
          <cell r="F891" t="str">
            <v>Temporary</v>
          </cell>
          <cell r="G891" t="str">
            <v>UAE</v>
          </cell>
          <cell r="H891" t="str">
            <v>AUH1</v>
          </cell>
          <cell r="I891" t="str">
            <v>FC</v>
          </cell>
          <cell r="J891">
            <v>1299</v>
          </cell>
          <cell r="K891" t="str">
            <v>Day Shift</v>
          </cell>
          <cell r="L891" t="str">
            <v>NA</v>
          </cell>
          <cell r="M891" t="str">
            <v>Sunday</v>
          </cell>
          <cell r="N891" t="str">
            <v>Monday</v>
          </cell>
          <cell r="O891" t="str">
            <v>Warehouse Associate 24M</v>
          </cell>
          <cell r="P891" t="str">
            <v>Outbound</v>
          </cell>
          <cell r="Q891" t="str">
            <v>Direct</v>
          </cell>
          <cell r="R891" t="str">
            <v>Dulsco</v>
          </cell>
          <cell r="S891" t="str">
            <v>amanmish</v>
          </cell>
          <cell r="T891" t="str">
            <v>Mishra,Aman</v>
          </cell>
          <cell r="U891" t="str">
            <v>Non-Critical</v>
          </cell>
          <cell r="W891">
            <v>45685</v>
          </cell>
          <cell r="X891" t="str">
            <v>Picking</v>
          </cell>
          <cell r="Y891" t="str">
            <v>October</v>
          </cell>
          <cell r="Z891" t="str">
            <v>9 Hours</v>
          </cell>
          <cell r="AA891" t="str">
            <v>Male</v>
          </cell>
          <cell r="AB891" t="str">
            <v>L</v>
          </cell>
          <cell r="AC891">
            <v>99</v>
          </cell>
          <cell r="AD891">
            <v>45741</v>
          </cell>
          <cell r="AE891" t="str">
            <v>Dulsco ICAD-1 Bus Stop</v>
          </cell>
          <cell r="AH891" t="str">
            <v>Uganda</v>
          </cell>
          <cell r="AI891" t="str">
            <v>Non-Muslim</v>
          </cell>
        </row>
        <row r="892">
          <cell r="C892">
            <v>203908896</v>
          </cell>
          <cell r="D892" t="str">
            <v>kulmika</v>
          </cell>
          <cell r="E892" t="str">
            <v>KULE,MIKA MUSIME</v>
          </cell>
          <cell r="F892" t="str">
            <v>Temporary</v>
          </cell>
          <cell r="G892" t="str">
            <v>UAE</v>
          </cell>
          <cell r="H892" t="str">
            <v>AUH1</v>
          </cell>
          <cell r="I892" t="str">
            <v>FC</v>
          </cell>
          <cell r="J892">
            <v>1299</v>
          </cell>
          <cell r="K892" t="str">
            <v>Night Shift</v>
          </cell>
          <cell r="L892" t="str">
            <v>NA</v>
          </cell>
          <cell r="M892" t="str">
            <v>Friday</v>
          </cell>
          <cell r="N892" t="str">
            <v>Saturday</v>
          </cell>
          <cell r="O892" t="str">
            <v>Warehouse Associate 24M</v>
          </cell>
          <cell r="P892" t="str">
            <v>Outbound</v>
          </cell>
          <cell r="Q892" t="str">
            <v>Direct</v>
          </cell>
          <cell r="R892" t="str">
            <v>Dulsco</v>
          </cell>
          <cell r="S892" t="str">
            <v>mnarshad</v>
          </cell>
          <cell r="T892" t="str">
            <v>Muhammad Narshad</v>
          </cell>
          <cell r="U892" t="str">
            <v>Non-Critical</v>
          </cell>
          <cell r="W892">
            <v>45789</v>
          </cell>
          <cell r="X892" t="str">
            <v>Picking</v>
          </cell>
          <cell r="Y892" t="str">
            <v>September</v>
          </cell>
          <cell r="Z892" t="str">
            <v>9 Hours</v>
          </cell>
          <cell r="AA892" t="str">
            <v>Male</v>
          </cell>
          <cell r="AB892" t="str">
            <v>NA</v>
          </cell>
          <cell r="AC892">
            <v>99</v>
          </cell>
          <cell r="AD892">
            <v>45831</v>
          </cell>
          <cell r="AE892" t="str">
            <v>Dulsco ICAD-1 Bus Stop</v>
          </cell>
          <cell r="AF892">
            <v>502283980</v>
          </cell>
          <cell r="AG892" t="str">
            <v>musimemika@gmal.com</v>
          </cell>
          <cell r="AH892" t="str">
            <v>Uganda</v>
          </cell>
          <cell r="AI892">
            <v>0</v>
          </cell>
        </row>
        <row r="893">
          <cell r="C893">
            <v>103900839</v>
          </cell>
          <cell r="D893" t="str">
            <v>gueudjog</v>
          </cell>
          <cell r="E893" t="str">
            <v>Kwayep,Gueudjo Giresse Franklin</v>
          </cell>
          <cell r="F893" t="str">
            <v>Regular</v>
          </cell>
          <cell r="G893" t="str">
            <v>UAE</v>
          </cell>
          <cell r="H893" t="str">
            <v>AUH1</v>
          </cell>
          <cell r="I893" t="str">
            <v>FC</v>
          </cell>
          <cell r="J893">
            <v>1299</v>
          </cell>
          <cell r="K893" t="str">
            <v>Night Shift</v>
          </cell>
          <cell r="L893" t="str">
            <v>NA</v>
          </cell>
          <cell r="M893" t="str">
            <v>Tuesday</v>
          </cell>
          <cell r="N893" t="str">
            <v>Wednesday</v>
          </cell>
          <cell r="O893" t="str">
            <v>FC Associate I</v>
          </cell>
          <cell r="P893" t="str">
            <v>Outbound</v>
          </cell>
          <cell r="Q893" t="str">
            <v>Direct</v>
          </cell>
          <cell r="R893" t="str">
            <v>Blue Badge</v>
          </cell>
          <cell r="S893" t="str">
            <v>helrashd</v>
          </cell>
          <cell r="T893" t="str">
            <v>elrashid,Hassan</v>
          </cell>
          <cell r="U893" t="str">
            <v>Critical</v>
          </cell>
          <cell r="W893">
            <v>44831</v>
          </cell>
          <cell r="X893" t="str">
            <v>Picking</v>
          </cell>
          <cell r="Y893" t="str">
            <v>June</v>
          </cell>
          <cell r="Z893" t="str">
            <v>9 Hours</v>
          </cell>
          <cell r="AA893" t="str">
            <v>Male</v>
          </cell>
          <cell r="AB893" t="str">
            <v>2XL</v>
          </cell>
          <cell r="AC893">
            <v>1</v>
          </cell>
          <cell r="AE893" t="str">
            <v>AbuDhabiCentralBusStation(oppositeGrandMillenniumHotel&amp;InfrontofBankofAfrica)</v>
          </cell>
          <cell r="AF893">
            <v>0</v>
          </cell>
          <cell r="AG893" t="e">
            <v>#N/A</v>
          </cell>
          <cell r="AH893" t="str">
            <v>Cameroon</v>
          </cell>
          <cell r="AI893" t="str">
            <v>Non-Muslim</v>
          </cell>
        </row>
        <row r="894">
          <cell r="C894">
            <v>204882814</v>
          </cell>
          <cell r="D894" t="str">
            <v>douglakw</v>
          </cell>
          <cell r="E894" t="str">
            <v>KWAYIE,DOUGLAS</v>
          </cell>
          <cell r="F894" t="str">
            <v>Temporary</v>
          </cell>
          <cell r="G894" t="str">
            <v>UAE</v>
          </cell>
          <cell r="H894" t="str">
            <v>AUH1</v>
          </cell>
          <cell r="I894" t="str">
            <v>FC</v>
          </cell>
          <cell r="J894">
            <v>1299</v>
          </cell>
          <cell r="K894" t="str">
            <v>Night Shift</v>
          </cell>
          <cell r="L894" t="str">
            <v>NA</v>
          </cell>
          <cell r="M894" t="str">
            <v>Tuesday</v>
          </cell>
          <cell r="N894" t="str">
            <v>Wednesday</v>
          </cell>
          <cell r="O894" t="str">
            <v>Warehouse Associate 24M</v>
          </cell>
          <cell r="P894" t="str">
            <v>Outbound</v>
          </cell>
          <cell r="Q894" t="str">
            <v>Direct</v>
          </cell>
          <cell r="R894" t="str">
            <v>Dulsco</v>
          </cell>
          <cell r="S894" t="str">
            <v>bizthoma</v>
          </cell>
          <cell r="T894" t="str">
            <v>Thomas,Binil</v>
          </cell>
          <cell r="U894" t="str">
            <v>Non-Critical</v>
          </cell>
          <cell r="W894">
            <v>45691</v>
          </cell>
          <cell r="X894" t="str">
            <v>Picking</v>
          </cell>
          <cell r="Y894" t="str">
            <v>January</v>
          </cell>
          <cell r="Z894" t="str">
            <v>9 Hours</v>
          </cell>
          <cell r="AA894" t="str">
            <v>Male</v>
          </cell>
          <cell r="AB894" t="str">
            <v>XL</v>
          </cell>
          <cell r="AC894">
            <v>99</v>
          </cell>
          <cell r="AD894">
            <v>45747</v>
          </cell>
          <cell r="AE894" t="str">
            <v>Dulsco ICAD-1 Bus Stop</v>
          </cell>
          <cell r="AF894">
            <v>530254034</v>
          </cell>
          <cell r="AG894" t="str">
            <v>douglas.kw15@gmail.com</v>
          </cell>
          <cell r="AH894" t="str">
            <v>Ghana</v>
          </cell>
          <cell r="AI894" t="str">
            <v>Non-Muslim</v>
          </cell>
        </row>
        <row r="895">
          <cell r="C895">
            <v>203737012</v>
          </cell>
          <cell r="D895" t="str">
            <v>haykweat</v>
          </cell>
          <cell r="E895" t="str">
            <v>Kweatey Tetteh Hayford</v>
          </cell>
          <cell r="F895" t="str">
            <v>Temporary</v>
          </cell>
          <cell r="G895" t="str">
            <v>UAE</v>
          </cell>
          <cell r="H895" t="str">
            <v>AUH1</v>
          </cell>
          <cell r="I895" t="str">
            <v>FC</v>
          </cell>
          <cell r="J895">
            <v>1299</v>
          </cell>
          <cell r="K895" t="str">
            <v>Day Shift</v>
          </cell>
          <cell r="L895" t="str">
            <v>NA</v>
          </cell>
          <cell r="M895" t="str">
            <v>Tuesday</v>
          </cell>
          <cell r="N895" t="str">
            <v>Wednesday</v>
          </cell>
          <cell r="O895" t="str">
            <v>Warehouse Associate 12M</v>
          </cell>
          <cell r="P895" t="str">
            <v>Outbound</v>
          </cell>
          <cell r="Q895" t="str">
            <v>Direct</v>
          </cell>
          <cell r="R895" t="str">
            <v>Fastlink</v>
          </cell>
          <cell r="S895" t="str">
            <v>amanmish</v>
          </cell>
          <cell r="T895" t="str">
            <v>Mishra,Aman</v>
          </cell>
          <cell r="U895" t="str">
            <v>Non-Critical</v>
          </cell>
          <cell r="W895">
            <v>45502</v>
          </cell>
          <cell r="X895" t="str">
            <v>Picking</v>
          </cell>
          <cell r="Y895" t="str">
            <v>May</v>
          </cell>
          <cell r="Z895" t="str">
            <v>9 Hours</v>
          </cell>
          <cell r="AA895" t="str">
            <v>Male</v>
          </cell>
          <cell r="AB895" t="str">
            <v>L</v>
          </cell>
          <cell r="AC895">
            <v>99</v>
          </cell>
          <cell r="AD895">
            <v>46232</v>
          </cell>
          <cell r="AE895" t="str">
            <v>ShinningTower(Khalidiyah)</v>
          </cell>
          <cell r="AF895">
            <v>555090946</v>
          </cell>
          <cell r="AG895" t="str">
            <v>hayfordkwt@gmail.com</v>
          </cell>
          <cell r="AH895" t="str">
            <v>Ghana</v>
          </cell>
          <cell r="AI895" t="str">
            <v>Non-Muslim</v>
          </cell>
        </row>
        <row r="896">
          <cell r="C896">
            <v>106301305</v>
          </cell>
          <cell r="D896" t="str">
            <v>lalaxbab</v>
          </cell>
          <cell r="E896" t="str">
            <v>Lalaine Zabala Babas</v>
          </cell>
          <cell r="F896" t="str">
            <v>Regular</v>
          </cell>
          <cell r="G896" t="str">
            <v>UAE</v>
          </cell>
          <cell r="H896" t="str">
            <v>AUH1</v>
          </cell>
          <cell r="I896" t="str">
            <v>FC</v>
          </cell>
          <cell r="J896">
            <v>1299</v>
          </cell>
          <cell r="K896" t="str">
            <v>Night Shift</v>
          </cell>
          <cell r="L896" t="str">
            <v>NA</v>
          </cell>
          <cell r="M896" t="str">
            <v>Friday</v>
          </cell>
          <cell r="N896" t="str">
            <v>Saturday</v>
          </cell>
          <cell r="O896" t="str">
            <v>FC Associate I</v>
          </cell>
          <cell r="P896" t="str">
            <v>Outbound</v>
          </cell>
          <cell r="Q896" t="str">
            <v>Direct</v>
          </cell>
          <cell r="R896" t="str">
            <v>Blue Badge</v>
          </cell>
          <cell r="S896" t="str">
            <v>amanmish</v>
          </cell>
          <cell r="T896" t="str">
            <v>Mishra,Aman</v>
          </cell>
          <cell r="U896" t="str">
            <v>Critical</v>
          </cell>
          <cell r="W896">
            <v>44839</v>
          </cell>
          <cell r="X896" t="str">
            <v>Picking</v>
          </cell>
          <cell r="Y896" t="str">
            <v>May</v>
          </cell>
          <cell r="Z896" t="str">
            <v>9 Hours</v>
          </cell>
          <cell r="AA896" t="str">
            <v>Female</v>
          </cell>
          <cell r="AB896" t="str">
            <v>S</v>
          </cell>
          <cell r="AC896">
            <v>1</v>
          </cell>
          <cell r="AE896" t="str">
            <v>LifeLineHospital(ElectraStr-MuroorRd)</v>
          </cell>
          <cell r="AF896">
            <v>0</v>
          </cell>
          <cell r="AG896" t="e">
            <v>#N/A</v>
          </cell>
          <cell r="AH896" t="str">
            <v>Philippines</v>
          </cell>
          <cell r="AI896" t="str">
            <v>Non-Muslim</v>
          </cell>
        </row>
        <row r="897">
          <cell r="C897">
            <v>203993521</v>
          </cell>
          <cell r="D897" t="str">
            <v>nuwallat</v>
          </cell>
          <cell r="E897" t="str">
            <v>LATIB NUWALIMANYA</v>
          </cell>
          <cell r="F897" t="str">
            <v>Temporary</v>
          </cell>
          <cell r="G897" t="str">
            <v>UAE</v>
          </cell>
          <cell r="H897" t="str">
            <v>AUH1</v>
          </cell>
          <cell r="I897" t="str">
            <v>FC</v>
          </cell>
          <cell r="J897">
            <v>1299</v>
          </cell>
          <cell r="K897" t="str">
            <v>Night Shift</v>
          </cell>
          <cell r="L897" t="str">
            <v>NA</v>
          </cell>
          <cell r="M897" t="str">
            <v>Saturday</v>
          </cell>
          <cell r="N897" t="str">
            <v>Sunday</v>
          </cell>
          <cell r="O897" t="str">
            <v>Warehouse Associate 24M</v>
          </cell>
          <cell r="P897" t="str">
            <v>Outbound</v>
          </cell>
          <cell r="Q897" t="str">
            <v>Direct</v>
          </cell>
          <cell r="R897" t="str">
            <v>Dulsco</v>
          </cell>
          <cell r="S897" t="str">
            <v>bizthoma</v>
          </cell>
          <cell r="T897" t="str">
            <v>Thomas,Binil</v>
          </cell>
          <cell r="U897" t="str">
            <v>Non-Critical</v>
          </cell>
          <cell r="W897">
            <v>45547</v>
          </cell>
          <cell r="X897" t="str">
            <v>Picking</v>
          </cell>
          <cell r="Y897" t="str">
            <v>May</v>
          </cell>
          <cell r="Z897" t="str">
            <v>9 Hours</v>
          </cell>
          <cell r="AA897" t="str">
            <v>Male</v>
          </cell>
          <cell r="AB897" t="str">
            <v>NA</v>
          </cell>
          <cell r="AC897">
            <v>99</v>
          </cell>
          <cell r="AD897">
            <v>45603</v>
          </cell>
          <cell r="AE897" t="str">
            <v>Dulsco ICAD-1 Bus Stop</v>
          </cell>
          <cell r="AF897">
            <v>553401793</v>
          </cell>
          <cell r="AG897" t="str">
            <v>tiblatibtibz@gmail.com</v>
          </cell>
          <cell r="AH897" t="str">
            <v>Uganda</v>
          </cell>
          <cell r="AI897" t="str">
            <v>Muslim</v>
          </cell>
        </row>
        <row r="898">
          <cell r="C898">
            <v>206239216</v>
          </cell>
          <cell r="D898" t="str">
            <v>ambirlau</v>
          </cell>
          <cell r="E898" t="str">
            <v>LAURA AMBIRAKUM ANJOYONG</v>
          </cell>
          <cell r="F898" t="str">
            <v>Temporary</v>
          </cell>
          <cell r="G898" t="str">
            <v>UAE</v>
          </cell>
          <cell r="H898" t="str">
            <v>AUH1</v>
          </cell>
          <cell r="I898" t="str">
            <v>FC</v>
          </cell>
          <cell r="J898">
            <v>1299</v>
          </cell>
          <cell r="K898" t="str">
            <v>Day Shift</v>
          </cell>
          <cell r="L898" t="str">
            <v>NA</v>
          </cell>
          <cell r="M898" t="str">
            <v>Thursday</v>
          </cell>
          <cell r="N898" t="str">
            <v>Friday</v>
          </cell>
          <cell r="O898" t="str">
            <v>Warehouse Associate 12M</v>
          </cell>
          <cell r="P898" t="str">
            <v>Outbound</v>
          </cell>
          <cell r="Q898" t="str">
            <v>Direct</v>
          </cell>
          <cell r="R898" t="str">
            <v>Fastlink</v>
          </cell>
          <cell r="S898" t="str">
            <v>helrashd</v>
          </cell>
          <cell r="T898" t="str">
            <v>elrashid,Hassan</v>
          </cell>
          <cell r="U898" t="str">
            <v>Non-Critical</v>
          </cell>
          <cell r="W898">
            <v>45943</v>
          </cell>
          <cell r="X898" t="str">
            <v>Pack - Batch</v>
          </cell>
          <cell r="Y898" t="str">
            <v>September</v>
          </cell>
          <cell r="Z898" t="str">
            <v>9 hours</v>
          </cell>
          <cell r="AA898" t="str">
            <v>Female</v>
          </cell>
          <cell r="AB898" t="str">
            <v>NA</v>
          </cell>
          <cell r="AC898">
            <v>99</v>
          </cell>
          <cell r="AD898" t="str">
            <v>13/10/2026</v>
          </cell>
          <cell r="AE898" t="str">
            <v>AlSalamaHospital(TouristClubArea)</v>
          </cell>
          <cell r="AF898">
            <v>582963719</v>
          </cell>
          <cell r="AG898" t="str">
            <v>angoyonglaura@gmail.com</v>
          </cell>
          <cell r="AH898" t="str">
            <v>CAMEROON</v>
          </cell>
          <cell r="AI898" t="str">
            <v>Non-Muslim</v>
          </cell>
        </row>
        <row r="899">
          <cell r="C899">
            <v>206074988</v>
          </cell>
          <cell r="D899" t="str">
            <v>kodjolaw</v>
          </cell>
          <cell r="E899" t="str">
            <v>Lawson Kodjo Osabutey</v>
          </cell>
          <cell r="F899" t="str">
            <v>Temporary</v>
          </cell>
          <cell r="G899" t="str">
            <v>UAE</v>
          </cell>
          <cell r="H899" t="str">
            <v>AUH1</v>
          </cell>
          <cell r="I899" t="str">
            <v>FC</v>
          </cell>
          <cell r="J899">
            <v>1299</v>
          </cell>
          <cell r="K899" t="str">
            <v>Night Shift</v>
          </cell>
          <cell r="L899" t="str">
            <v>NA</v>
          </cell>
          <cell r="M899" t="str">
            <v>Saturday</v>
          </cell>
          <cell r="N899" t="str">
            <v>Sunday</v>
          </cell>
          <cell r="O899" t="str">
            <v>Warehouse Associate 12M</v>
          </cell>
          <cell r="P899" t="str">
            <v>Outbound</v>
          </cell>
          <cell r="Q899" t="str">
            <v>Direct</v>
          </cell>
          <cell r="R899" t="str">
            <v>Fastlink</v>
          </cell>
          <cell r="S899" t="str">
            <v>scariav</v>
          </cell>
          <cell r="T899" t="str">
            <v>Scaria,Varghese</v>
          </cell>
          <cell r="U899" t="str">
            <v>Non-Critical</v>
          </cell>
          <cell r="W899">
            <v>45922</v>
          </cell>
          <cell r="X899" t="str">
            <v>Picking</v>
          </cell>
          <cell r="Y899" t="str">
            <v>June</v>
          </cell>
          <cell r="Z899" t="str">
            <v>9 Hours</v>
          </cell>
          <cell r="AA899" t="str">
            <v>Male</v>
          </cell>
          <cell r="AB899" t="str">
            <v>XL</v>
          </cell>
          <cell r="AC899">
            <v>99</v>
          </cell>
          <cell r="AD899">
            <v>45983</v>
          </cell>
          <cell r="AE899" t="str">
            <v>Hamid center</v>
          </cell>
          <cell r="AH899" t="str">
            <v>Ghana</v>
          </cell>
          <cell r="AI899" t="str">
            <v>Non-Muslim</v>
          </cell>
        </row>
        <row r="900">
          <cell r="C900">
            <v>205275634</v>
          </cell>
          <cell r="D900" t="str">
            <v>andleemu</v>
          </cell>
          <cell r="E900" t="str">
            <v>Lee Muriuki Ndeke</v>
          </cell>
          <cell r="F900" t="str">
            <v>Temporary</v>
          </cell>
          <cell r="G900" t="str">
            <v>UAE</v>
          </cell>
          <cell r="H900" t="str">
            <v>AUH1</v>
          </cell>
          <cell r="I900" t="str">
            <v>FC</v>
          </cell>
          <cell r="J900">
            <v>1299</v>
          </cell>
          <cell r="K900" t="str">
            <v>Day Shift</v>
          </cell>
          <cell r="L900" t="str">
            <v>NA</v>
          </cell>
          <cell r="M900" t="str">
            <v>Friday</v>
          </cell>
          <cell r="N900" t="str">
            <v>Saturday</v>
          </cell>
          <cell r="O900" t="str">
            <v>Warehouse Associate 8W</v>
          </cell>
          <cell r="P900" t="str">
            <v>Outbound</v>
          </cell>
          <cell r="Q900" t="str">
            <v>Direct</v>
          </cell>
          <cell r="R900" t="str">
            <v>EFS</v>
          </cell>
          <cell r="S900" t="str">
            <v>ansammar</v>
          </cell>
          <cell r="T900" t="str">
            <v>Ansari,Ammar Abdullah</v>
          </cell>
          <cell r="U900" t="str">
            <v>Non-Critical</v>
          </cell>
          <cell r="W900">
            <v>46048</v>
          </cell>
          <cell r="X900" t="str">
            <v>Picking</v>
          </cell>
          <cell r="Y900" t="str">
            <v>July</v>
          </cell>
          <cell r="Z900" t="str">
            <v>9 Hours</v>
          </cell>
          <cell r="AA900" t="str">
            <v>Male</v>
          </cell>
          <cell r="AC900">
            <v>99</v>
          </cell>
          <cell r="AD900">
            <v>46104</v>
          </cell>
          <cell r="AI900" t="e">
            <v>#N/A</v>
          </cell>
        </row>
        <row r="901">
          <cell r="C901">
            <v>203342033</v>
          </cell>
          <cell r="D901" t="str">
            <v>lleonakw</v>
          </cell>
          <cell r="E901" t="str">
            <v>Leonard Liwiekwo Kwamogha</v>
          </cell>
          <cell r="F901" t="str">
            <v>Temporary</v>
          </cell>
          <cell r="G901" t="str">
            <v>UAE</v>
          </cell>
          <cell r="H901" t="str">
            <v>AUH1</v>
          </cell>
          <cell r="I901" t="str">
            <v>FC</v>
          </cell>
          <cell r="J901">
            <v>1299</v>
          </cell>
          <cell r="K901" t="str">
            <v>Day Shift</v>
          </cell>
          <cell r="L901" t="str">
            <v>NA</v>
          </cell>
          <cell r="M901" t="str">
            <v>Sunday</v>
          </cell>
          <cell r="N901" t="str">
            <v>Monday</v>
          </cell>
          <cell r="O901" t="str">
            <v>Warehouse Associate 24M</v>
          </cell>
          <cell r="P901" t="str">
            <v>Outbound</v>
          </cell>
          <cell r="Q901" t="str">
            <v>Direct</v>
          </cell>
          <cell r="R901" t="str">
            <v>Adecco</v>
          </cell>
          <cell r="S901" t="str">
            <v>amanmish</v>
          </cell>
          <cell r="T901" t="str">
            <v>Mishra,Aman</v>
          </cell>
          <cell r="U901" t="str">
            <v>Non-Critical</v>
          </cell>
          <cell r="W901">
            <v>45432</v>
          </cell>
          <cell r="X901" t="str">
            <v>Pack - Single</v>
          </cell>
          <cell r="Y901" t="str">
            <v>April</v>
          </cell>
          <cell r="Z901" t="str">
            <v>9 Hours</v>
          </cell>
          <cell r="AA901" t="str">
            <v>Male</v>
          </cell>
          <cell r="AB901" t="str">
            <v>M</v>
          </cell>
          <cell r="AC901">
            <v>99</v>
          </cell>
          <cell r="AD901">
            <v>46162</v>
          </cell>
          <cell r="AE901" t="str">
            <v>AlSalamaHospital(TouristClubArea)</v>
          </cell>
          <cell r="AF901">
            <v>522298256</v>
          </cell>
          <cell r="AG901" t="str">
            <v>liwiekwoleonard@gmail.com</v>
          </cell>
          <cell r="AH901" t="str">
            <v>Cameroon</v>
          </cell>
          <cell r="AI901" t="str">
            <v>Non-Muslim</v>
          </cell>
        </row>
        <row r="902">
          <cell r="C902">
            <v>206897646</v>
          </cell>
          <cell r="D902" t="str">
            <v>lngongch</v>
          </cell>
          <cell r="E902" t="str">
            <v>LEONARD NGONG CHACK</v>
          </cell>
          <cell r="F902" t="str">
            <v>Temporary</v>
          </cell>
          <cell r="G902" t="str">
            <v>UAE</v>
          </cell>
          <cell r="H902" t="str">
            <v>AUH1</v>
          </cell>
          <cell r="I902" t="str">
            <v>FC</v>
          </cell>
          <cell r="J902">
            <v>1290</v>
          </cell>
          <cell r="K902" t="str">
            <v>Night Shift</v>
          </cell>
          <cell r="L902" t="str">
            <v>NA</v>
          </cell>
          <cell r="M902" t="str">
            <v>Saturday</v>
          </cell>
          <cell r="N902" t="str">
            <v>Sunday</v>
          </cell>
          <cell r="O902" t="str">
            <v>Warehouse Associate 12M</v>
          </cell>
          <cell r="P902" t="str">
            <v>Outbound</v>
          </cell>
          <cell r="Q902" t="str">
            <v>Direct</v>
          </cell>
          <cell r="R902" t="str">
            <v>Fastlink</v>
          </cell>
          <cell r="S902" t="str">
            <v>mnarshad</v>
          </cell>
          <cell r="T902" t="str">
            <v>Narshad,Muhammad</v>
          </cell>
          <cell r="U902" t="str">
            <v>Non-Critical</v>
          </cell>
          <cell r="W902">
            <v>46030</v>
          </cell>
          <cell r="X902" t="str">
            <v>Picking</v>
          </cell>
          <cell r="Y902" t="str">
            <v>July</v>
          </cell>
          <cell r="Z902" t="str">
            <v>9 Hours</v>
          </cell>
          <cell r="AA902" t="str">
            <v>Male</v>
          </cell>
          <cell r="AC902">
            <v>99</v>
          </cell>
          <cell r="AD902">
            <v>46395</v>
          </cell>
          <cell r="AE902" t="str">
            <v>AbuDhabiMall(TouristClubArea)</v>
          </cell>
          <cell r="AF902">
            <v>547860497</v>
          </cell>
          <cell r="AG902" t="str">
            <v>ngongleonard7@gmail.com</v>
          </cell>
          <cell r="AI902" t="e">
            <v>#N/A</v>
          </cell>
        </row>
        <row r="903">
          <cell r="C903">
            <v>203468750</v>
          </cell>
          <cell r="D903" t="str">
            <v>enleopol</v>
          </cell>
          <cell r="E903" t="str">
            <v>Leopold Ntong</v>
          </cell>
          <cell r="F903" t="str">
            <v>Temporary</v>
          </cell>
          <cell r="G903" t="str">
            <v>UAE</v>
          </cell>
          <cell r="H903" t="str">
            <v>AUH1</v>
          </cell>
          <cell r="I903" t="str">
            <v>FC</v>
          </cell>
          <cell r="J903">
            <v>1299</v>
          </cell>
          <cell r="K903" t="str">
            <v>Day Shift</v>
          </cell>
          <cell r="L903" t="str">
            <v>NA</v>
          </cell>
          <cell r="M903" t="str">
            <v>Wednesday</v>
          </cell>
          <cell r="N903" t="str">
            <v>Thursday</v>
          </cell>
          <cell r="O903" t="str">
            <v>Warehouse Associate 12M</v>
          </cell>
          <cell r="P903" t="str">
            <v>Outbound</v>
          </cell>
          <cell r="Q903" t="str">
            <v>Direct</v>
          </cell>
          <cell r="R903" t="str">
            <v>Fastlink</v>
          </cell>
          <cell r="S903" t="str">
            <v>amanmish</v>
          </cell>
          <cell r="T903" t="str">
            <v>Mishra,Aman</v>
          </cell>
          <cell r="U903" t="str">
            <v>Critical</v>
          </cell>
          <cell r="W903">
            <v>45456</v>
          </cell>
          <cell r="X903" t="str">
            <v>Pack - Single</v>
          </cell>
          <cell r="Y903" t="str">
            <v>March</v>
          </cell>
          <cell r="Z903" t="str">
            <v>9 Hours</v>
          </cell>
          <cell r="AA903" t="str">
            <v>Male</v>
          </cell>
          <cell r="AB903" t="str">
            <v>L</v>
          </cell>
          <cell r="AC903">
            <v>99</v>
          </cell>
          <cell r="AD903">
            <v>45821</v>
          </cell>
          <cell r="AE903" t="str">
            <v>AbuDhabiCentralBusStation(oppositeGrandMillenniumHotel&amp;InfrontofBankofAfrica)</v>
          </cell>
          <cell r="AF903">
            <v>555319750</v>
          </cell>
          <cell r="AG903" t="str">
            <v>leopoldangieh49@gmail.com</v>
          </cell>
          <cell r="AH903" t="str">
            <v>Cameroon</v>
          </cell>
          <cell r="AI903" t="str">
            <v>Non-Muslim</v>
          </cell>
        </row>
        <row r="904">
          <cell r="C904">
            <v>204138118</v>
          </cell>
          <cell r="D904" t="str">
            <v>appialet</v>
          </cell>
          <cell r="E904" t="str">
            <v>Leticia Appiah</v>
          </cell>
          <cell r="F904" t="str">
            <v>Temporary</v>
          </cell>
          <cell r="G904" t="str">
            <v>UAE</v>
          </cell>
          <cell r="H904" t="str">
            <v>AUH1</v>
          </cell>
          <cell r="I904" t="str">
            <v>FC</v>
          </cell>
          <cell r="J904">
            <v>1299</v>
          </cell>
          <cell r="K904" t="str">
            <v>Day Shift</v>
          </cell>
          <cell r="L904" t="str">
            <v>NA</v>
          </cell>
          <cell r="M904" t="str">
            <v>Wednesday</v>
          </cell>
          <cell r="N904" t="str">
            <v>Thursday</v>
          </cell>
          <cell r="O904" t="str">
            <v>Warehouse Associate 24M</v>
          </cell>
          <cell r="P904" t="str">
            <v>Outbound</v>
          </cell>
          <cell r="Q904" t="str">
            <v>Direct</v>
          </cell>
          <cell r="R904" t="str">
            <v>Quesscorp</v>
          </cell>
          <cell r="S904" t="str">
            <v>amanmish</v>
          </cell>
          <cell r="T904" t="str">
            <v>Mishra,Aman</v>
          </cell>
          <cell r="U904" t="str">
            <v>Non-Critical</v>
          </cell>
          <cell r="W904">
            <v>45565</v>
          </cell>
          <cell r="X904" t="str">
            <v>Pack - Single</v>
          </cell>
          <cell r="Y904" t="str">
            <v>July</v>
          </cell>
          <cell r="Z904" t="str">
            <v>9 Hours</v>
          </cell>
          <cell r="AA904" t="str">
            <v>Female</v>
          </cell>
          <cell r="AB904" t="str">
            <v>M</v>
          </cell>
          <cell r="AC904">
            <v>99</v>
          </cell>
          <cell r="AD904">
            <v>46295</v>
          </cell>
          <cell r="AE904" t="str">
            <v>AbuDhabiMall(TouristClubArea)</v>
          </cell>
          <cell r="AF904">
            <v>553503697</v>
          </cell>
          <cell r="AG904" t="str">
            <v>leticiaappiah055@gmail.com</v>
          </cell>
          <cell r="AH904" t="str">
            <v>Ghana</v>
          </cell>
          <cell r="AI904" t="str">
            <v>Non-Muslim</v>
          </cell>
        </row>
        <row r="905">
          <cell r="C905">
            <v>205861620</v>
          </cell>
          <cell r="D905" t="str">
            <v>lewmaina</v>
          </cell>
          <cell r="E905" t="str">
            <v>Lewis Maina</v>
          </cell>
          <cell r="F905" t="str">
            <v>Temporary</v>
          </cell>
          <cell r="G905" t="str">
            <v>UAE</v>
          </cell>
          <cell r="H905" t="str">
            <v>AUH1</v>
          </cell>
          <cell r="I905" t="str">
            <v>FC</v>
          </cell>
          <cell r="J905">
            <v>1299</v>
          </cell>
          <cell r="K905" t="str">
            <v>Day Shift</v>
          </cell>
          <cell r="L905" t="str">
            <v>NA</v>
          </cell>
          <cell r="M905" t="str">
            <v>Thursday</v>
          </cell>
          <cell r="N905" t="str">
            <v>Friday</v>
          </cell>
          <cell r="O905" t="str">
            <v>Warehouse Associate 8W</v>
          </cell>
          <cell r="P905" t="str">
            <v>Outbound</v>
          </cell>
          <cell r="Q905" t="str">
            <v>Direct</v>
          </cell>
          <cell r="R905" t="str">
            <v>EFS</v>
          </cell>
          <cell r="S905" t="str">
            <v>bizthoma</v>
          </cell>
          <cell r="T905" t="str">
            <v>Thomas,Binil</v>
          </cell>
          <cell r="U905" t="str">
            <v>Non-Critical</v>
          </cell>
          <cell r="W905">
            <v>46048</v>
          </cell>
          <cell r="X905" t="str">
            <v>Picking</v>
          </cell>
          <cell r="Y905" t="str">
            <v>February</v>
          </cell>
          <cell r="Z905" t="str">
            <v>9 Hours</v>
          </cell>
          <cell r="AA905" t="str">
            <v>Male</v>
          </cell>
          <cell r="AC905">
            <v>99</v>
          </cell>
          <cell r="AD905">
            <v>46104</v>
          </cell>
          <cell r="AI905" t="e">
            <v>#N/A</v>
          </cell>
        </row>
        <row r="906">
          <cell r="C906">
            <v>203468753</v>
          </cell>
          <cell r="D906" t="str">
            <v>lintawia</v>
          </cell>
          <cell r="E906" t="str">
            <v>Linda Tawiah</v>
          </cell>
          <cell r="F906" t="str">
            <v>Temporary</v>
          </cell>
          <cell r="G906" t="str">
            <v>UAE</v>
          </cell>
          <cell r="H906" t="str">
            <v>AUH1</v>
          </cell>
          <cell r="I906" t="str">
            <v>FC</v>
          </cell>
          <cell r="J906">
            <v>1299</v>
          </cell>
          <cell r="K906" t="str">
            <v>Day Shift</v>
          </cell>
          <cell r="L906" t="str">
            <v>NA</v>
          </cell>
          <cell r="M906" t="str">
            <v>Friday</v>
          </cell>
          <cell r="N906" t="str">
            <v>Saturday</v>
          </cell>
          <cell r="O906" t="str">
            <v>Warehouse Associate 12M</v>
          </cell>
          <cell r="P906" t="str">
            <v>Outbound</v>
          </cell>
          <cell r="Q906" t="str">
            <v>Direct</v>
          </cell>
          <cell r="R906" t="str">
            <v>Fastlink</v>
          </cell>
          <cell r="S906" t="str">
            <v>mnarshad</v>
          </cell>
          <cell r="T906" t="str">
            <v>Narshad,Muhammad</v>
          </cell>
          <cell r="U906" t="str">
            <v>Non-Critical</v>
          </cell>
          <cell r="W906">
            <v>45456</v>
          </cell>
          <cell r="X906" t="str">
            <v>Pack - Single</v>
          </cell>
          <cell r="Y906" t="str">
            <v>February</v>
          </cell>
          <cell r="Z906" t="str">
            <v>9 Hours</v>
          </cell>
          <cell r="AA906" t="str">
            <v>Female</v>
          </cell>
          <cell r="AB906" t="str">
            <v>NA</v>
          </cell>
          <cell r="AC906">
            <v>99</v>
          </cell>
          <cell r="AD906">
            <v>45821</v>
          </cell>
          <cell r="AE906" t="str">
            <v>AbuDhabiMall(TouristClubArea)</v>
          </cell>
          <cell r="AF906">
            <v>544835601</v>
          </cell>
          <cell r="AG906" t="str">
            <v>tawaihlinda024@gmail.com</v>
          </cell>
          <cell r="AH906" t="str">
            <v>Ghana</v>
          </cell>
          <cell r="AI906" t="str">
            <v>Non-Muslim</v>
          </cell>
        </row>
        <row r="907">
          <cell r="C907">
            <v>203851105</v>
          </cell>
          <cell r="D907" t="str">
            <v>ndablins</v>
          </cell>
          <cell r="E907" t="str">
            <v>Linsabezinhle Ndaba</v>
          </cell>
          <cell r="F907" t="str">
            <v>Temporary</v>
          </cell>
          <cell r="G907" t="str">
            <v>UAE</v>
          </cell>
          <cell r="H907" t="str">
            <v>AUH1</v>
          </cell>
          <cell r="I907" t="str">
            <v>FC</v>
          </cell>
          <cell r="J907">
            <v>1299</v>
          </cell>
          <cell r="K907" t="str">
            <v>Night Shift</v>
          </cell>
          <cell r="L907" t="str">
            <v>NA</v>
          </cell>
          <cell r="M907" t="str">
            <v>Friday</v>
          </cell>
          <cell r="N907" t="str">
            <v>Saturday</v>
          </cell>
          <cell r="O907" t="str">
            <v>Warehouse Associate 12M</v>
          </cell>
          <cell r="P907" t="str">
            <v>Outbound</v>
          </cell>
          <cell r="Q907" t="str">
            <v>Direct</v>
          </cell>
          <cell r="R907" t="str">
            <v>Fastlink</v>
          </cell>
          <cell r="S907" t="str">
            <v>scariav</v>
          </cell>
          <cell r="T907" t="str">
            <v>Scaria,Varghese</v>
          </cell>
          <cell r="U907" t="str">
            <v>Non-Critical</v>
          </cell>
          <cell r="W907">
            <v>45524</v>
          </cell>
          <cell r="X907" t="str">
            <v>Pack - Single</v>
          </cell>
          <cell r="Y907" t="str">
            <v>April</v>
          </cell>
          <cell r="Z907" t="str">
            <v>9 Hours</v>
          </cell>
          <cell r="AA907" t="str">
            <v>Female</v>
          </cell>
          <cell r="AB907" t="str">
            <v>XL</v>
          </cell>
          <cell r="AC907">
            <v>99</v>
          </cell>
          <cell r="AD907">
            <v>45889</v>
          </cell>
          <cell r="AE907" t="str">
            <v>FilliCafé(AirPortRd)</v>
          </cell>
          <cell r="AF907">
            <v>567982863</v>
          </cell>
          <cell r="AG907" t="str">
            <v>linsabezinhle257@gmail.com</v>
          </cell>
          <cell r="AH907" t="str">
            <v>Zimbabwe</v>
          </cell>
          <cell r="AI907" t="str">
            <v>Non-Muslim</v>
          </cell>
        </row>
        <row r="908">
          <cell r="C908">
            <v>204072311</v>
          </cell>
          <cell r="D908" t="str">
            <v>livinbes</v>
          </cell>
          <cell r="E908" t="str">
            <v>LIVING BESIGYE</v>
          </cell>
          <cell r="F908" t="str">
            <v>Temporary</v>
          </cell>
          <cell r="G908" t="str">
            <v>UAE</v>
          </cell>
          <cell r="H908" t="str">
            <v>AUH1</v>
          </cell>
          <cell r="I908" t="str">
            <v>FC</v>
          </cell>
          <cell r="J908">
            <v>1299</v>
          </cell>
          <cell r="K908" t="str">
            <v>Night Shift</v>
          </cell>
          <cell r="L908" t="str">
            <v>NA</v>
          </cell>
          <cell r="M908" t="str">
            <v>Monday</v>
          </cell>
          <cell r="N908" t="str">
            <v>Tuesday</v>
          </cell>
          <cell r="O908" t="str">
            <v>Warehouse Associate 24M</v>
          </cell>
          <cell r="P908" t="str">
            <v>Outbound</v>
          </cell>
          <cell r="Q908" t="str">
            <v>Direct</v>
          </cell>
          <cell r="R908" t="str">
            <v>Dulsco</v>
          </cell>
          <cell r="S908" t="str">
            <v>scariav</v>
          </cell>
          <cell r="T908" t="str">
            <v>Scaria,Varghese</v>
          </cell>
          <cell r="U908" t="str">
            <v>Non-Critical</v>
          </cell>
          <cell r="W908">
            <v>45558</v>
          </cell>
          <cell r="X908" t="str">
            <v>Picking</v>
          </cell>
          <cell r="Y908" t="str">
            <v>March</v>
          </cell>
          <cell r="Z908" t="str">
            <v>9 Hours</v>
          </cell>
          <cell r="AA908" t="str">
            <v>Male</v>
          </cell>
          <cell r="AB908" t="str">
            <v>L</v>
          </cell>
          <cell r="AC908">
            <v>99</v>
          </cell>
          <cell r="AD908">
            <v>45614</v>
          </cell>
          <cell r="AE908" t="str">
            <v>Dulsco ICAD-1 Bus Stop</v>
          </cell>
          <cell r="AF908">
            <v>504834367</v>
          </cell>
          <cell r="AG908" t="str">
            <v>besigyeliving202@gmail.com</v>
          </cell>
          <cell r="AH908" t="str">
            <v>Uganda</v>
          </cell>
          <cell r="AI908" t="str">
            <v>Non-Muslim</v>
          </cell>
        </row>
        <row r="909">
          <cell r="C909">
            <v>205853578</v>
          </cell>
          <cell r="D909" t="str">
            <v>chepkoil</v>
          </cell>
          <cell r="E909" t="str">
            <v>LOICE CHEPKOIR</v>
          </cell>
          <cell r="F909" t="str">
            <v>Temporary</v>
          </cell>
          <cell r="G909" t="str">
            <v>UAE</v>
          </cell>
          <cell r="H909" t="str">
            <v>AUH1</v>
          </cell>
          <cell r="I909" t="str">
            <v>FC</v>
          </cell>
          <cell r="J909">
            <v>1299</v>
          </cell>
          <cell r="K909" t="str">
            <v>Night Shift</v>
          </cell>
          <cell r="L909" t="str">
            <v>NA</v>
          </cell>
          <cell r="M909" t="str">
            <v>Wednesday</v>
          </cell>
          <cell r="N909" t="str">
            <v>Thursday</v>
          </cell>
          <cell r="O909" t="str">
            <v>Warehouse Associate 8W</v>
          </cell>
          <cell r="P909" t="str">
            <v>Outbound</v>
          </cell>
          <cell r="Q909" t="str">
            <v>Direct</v>
          </cell>
          <cell r="R909" t="str">
            <v>EFS</v>
          </cell>
          <cell r="S909" t="str">
            <v>mnarshad</v>
          </cell>
          <cell r="T909" t="str">
            <v>Narshad,Muhammad</v>
          </cell>
          <cell r="W909">
            <v>45894</v>
          </cell>
          <cell r="X909" t="str">
            <v>Picking</v>
          </cell>
          <cell r="Y909" t="str">
            <v>June</v>
          </cell>
          <cell r="Z909" t="str">
            <v>9 Hours</v>
          </cell>
          <cell r="AA909" t="str">
            <v>Female</v>
          </cell>
          <cell r="AB909" t="str">
            <v>NA</v>
          </cell>
          <cell r="AC909">
            <v>99</v>
          </cell>
          <cell r="AD909">
            <v>45949</v>
          </cell>
          <cell r="AE909" t="str">
            <v>AUH Baniyas Female camp</v>
          </cell>
          <cell r="AF909">
            <v>254707362656</v>
          </cell>
          <cell r="AG909" t="str">
            <v>chepkorirloyce629@gmail.com</v>
          </cell>
          <cell r="AH909" t="str">
            <v>Kenya</v>
          </cell>
          <cell r="AI909" t="str">
            <v>Non-Muslim</v>
          </cell>
        </row>
        <row r="910">
          <cell r="C910">
            <v>204117684</v>
          </cell>
          <cell r="D910" t="str">
            <v>matilove</v>
          </cell>
          <cell r="E910" t="str">
            <v>Lovejoy Matika</v>
          </cell>
          <cell r="F910" t="str">
            <v>Temporary</v>
          </cell>
          <cell r="G910" t="str">
            <v>UAE</v>
          </cell>
          <cell r="H910" t="str">
            <v>AUH1</v>
          </cell>
          <cell r="I910" t="str">
            <v>FC</v>
          </cell>
          <cell r="J910">
            <v>1299</v>
          </cell>
          <cell r="K910" t="str">
            <v>Day Shift</v>
          </cell>
          <cell r="L910" t="str">
            <v>NA</v>
          </cell>
          <cell r="M910" t="str">
            <v>Tuesday</v>
          </cell>
          <cell r="N910" t="str">
            <v>Wednesday</v>
          </cell>
          <cell r="O910" t="str">
            <v>Warehouse Associate 24M</v>
          </cell>
          <cell r="P910" t="str">
            <v>Outbound</v>
          </cell>
          <cell r="Q910" t="str">
            <v>Direct</v>
          </cell>
          <cell r="R910" t="str">
            <v>Quesscorp</v>
          </cell>
          <cell r="S910" t="str">
            <v>bizthoma</v>
          </cell>
          <cell r="T910" t="str">
            <v>Thomas,Binil</v>
          </cell>
          <cell r="U910" t="str">
            <v>Non-Critical</v>
          </cell>
          <cell r="W910">
            <v>45561</v>
          </cell>
          <cell r="X910" t="str">
            <v>Picking</v>
          </cell>
          <cell r="Y910" t="str">
            <v>January</v>
          </cell>
          <cell r="Z910" t="str">
            <v>9 Hours</v>
          </cell>
          <cell r="AA910" t="str">
            <v>Female</v>
          </cell>
          <cell r="AB910" t="str">
            <v>XL</v>
          </cell>
          <cell r="AC910">
            <v>99</v>
          </cell>
          <cell r="AD910">
            <v>46291</v>
          </cell>
          <cell r="AE910" t="str">
            <v>AlSalamaHospital(TouristClubArea)</v>
          </cell>
          <cell r="AF910">
            <v>589272264</v>
          </cell>
          <cell r="AG910" t="str">
            <v>lovejoynemasasi@gmail.com</v>
          </cell>
          <cell r="AH910" t="str">
            <v>Zimbabwe</v>
          </cell>
          <cell r="AI910" t="str">
            <v>Non-Muslim</v>
          </cell>
        </row>
        <row r="911">
          <cell r="C911">
            <v>203881696</v>
          </cell>
          <cell r="D911" t="str">
            <v>aoselydi</v>
          </cell>
          <cell r="E911" t="str">
            <v>Lydia Osei</v>
          </cell>
          <cell r="F911" t="str">
            <v>Temporary</v>
          </cell>
          <cell r="G911" t="str">
            <v>UAE</v>
          </cell>
          <cell r="H911" t="str">
            <v>AUH1</v>
          </cell>
          <cell r="I911" t="str">
            <v>FC</v>
          </cell>
          <cell r="J911">
            <v>1299</v>
          </cell>
          <cell r="K911" t="str">
            <v>Night Shift</v>
          </cell>
          <cell r="L911" t="str">
            <v>NA</v>
          </cell>
          <cell r="M911" t="str">
            <v>Monday</v>
          </cell>
          <cell r="N911" t="str">
            <v>Tuesday</v>
          </cell>
          <cell r="O911" t="str">
            <v>Warehouse Associate 12M</v>
          </cell>
          <cell r="P911" t="str">
            <v>Outbound</v>
          </cell>
          <cell r="Q911" t="str">
            <v>Direct</v>
          </cell>
          <cell r="R911" t="str">
            <v>Fastlink</v>
          </cell>
          <cell r="S911" t="str">
            <v>amanmish</v>
          </cell>
          <cell r="T911" t="str">
            <v>Mishra,Aman</v>
          </cell>
          <cell r="U911" t="str">
            <v>Non-Critical</v>
          </cell>
          <cell r="W911">
            <v>45530</v>
          </cell>
          <cell r="X911" t="str">
            <v>Pack - Single</v>
          </cell>
          <cell r="Y911" t="str">
            <v>December</v>
          </cell>
          <cell r="Z911" t="str">
            <v>9 Hours</v>
          </cell>
          <cell r="AA911" t="str">
            <v>Female</v>
          </cell>
          <cell r="AB911" t="str">
            <v>L</v>
          </cell>
          <cell r="AC911">
            <v>99</v>
          </cell>
          <cell r="AD911">
            <v>45895</v>
          </cell>
          <cell r="AE911" t="str">
            <v>ShinningTower(Khalidiyah)</v>
          </cell>
          <cell r="AF911">
            <v>525942158</v>
          </cell>
          <cell r="AG911" t="str">
            <v>adepapapabi494@gmail.com</v>
          </cell>
          <cell r="AH911" t="str">
            <v>Ghana</v>
          </cell>
          <cell r="AI911" t="str">
            <v>Non-Muslim</v>
          </cell>
        </row>
        <row r="912">
          <cell r="C912">
            <v>206200000</v>
          </cell>
          <cell r="D912" t="str">
            <v>tysonasm</v>
          </cell>
          <cell r="E912" t="str">
            <v>MAC TYSON ANCHE NGWAFONG</v>
          </cell>
          <cell r="F912" t="str">
            <v>Temporary</v>
          </cell>
          <cell r="G912" t="str">
            <v>UAE</v>
          </cell>
          <cell r="H912" t="str">
            <v>AUH1</v>
          </cell>
          <cell r="I912" t="str">
            <v>FC</v>
          </cell>
          <cell r="J912">
            <v>1299</v>
          </cell>
          <cell r="K912" t="str">
            <v>Day Shift</v>
          </cell>
          <cell r="L912" t="str">
            <v>NA</v>
          </cell>
          <cell r="M912" t="str">
            <v>Wednesday</v>
          </cell>
          <cell r="N912" t="str">
            <v>Thursday</v>
          </cell>
          <cell r="O912" t="str">
            <v>Warehouse Associate 12M</v>
          </cell>
          <cell r="P912" t="str">
            <v>Outbound</v>
          </cell>
          <cell r="Q912" t="str">
            <v>Direct</v>
          </cell>
          <cell r="R912" t="str">
            <v>Fastlink</v>
          </cell>
          <cell r="S912" t="str">
            <v>helrashd</v>
          </cell>
          <cell r="T912" t="str">
            <v>elrashid,Hassan</v>
          </cell>
          <cell r="U912" t="str">
            <v>Non-Critical</v>
          </cell>
          <cell r="W912">
            <v>45936</v>
          </cell>
          <cell r="X912" t="str">
            <v>Picking</v>
          </cell>
          <cell r="Y912" t="str">
            <v>October</v>
          </cell>
          <cell r="Z912" t="str">
            <v>9 hours</v>
          </cell>
          <cell r="AA912" t="str">
            <v>Male</v>
          </cell>
          <cell r="AB912" t="str">
            <v>NA</v>
          </cell>
          <cell r="AC912">
            <v>99</v>
          </cell>
          <cell r="AD912">
            <v>45996</v>
          </cell>
          <cell r="AE912" t="str">
            <v>AbuDhabiMall(TouristClubArea)</v>
          </cell>
          <cell r="AF912">
            <v>588763557</v>
          </cell>
          <cell r="AG912" t="str">
            <v>ngwafonganche@gmail.com</v>
          </cell>
          <cell r="AH912" t="str">
            <v>CAMEROON</v>
          </cell>
          <cell r="AI912" t="str">
            <v>Non-Muslim</v>
          </cell>
        </row>
        <row r="913">
          <cell r="C913">
            <v>204138115</v>
          </cell>
          <cell r="D913" t="str">
            <v>ganymaid</v>
          </cell>
          <cell r="E913" t="str">
            <v>Maidei Ganyata</v>
          </cell>
          <cell r="F913" t="str">
            <v>Temporary</v>
          </cell>
          <cell r="G913" t="str">
            <v>UAE</v>
          </cell>
          <cell r="H913" t="str">
            <v>AUH1</v>
          </cell>
          <cell r="I913" t="str">
            <v>FC</v>
          </cell>
          <cell r="J913">
            <v>1299</v>
          </cell>
          <cell r="K913" t="str">
            <v>Day Shift</v>
          </cell>
          <cell r="L913" t="str">
            <v>NA</v>
          </cell>
          <cell r="M913" t="str">
            <v>Sunday</v>
          </cell>
          <cell r="N913" t="str">
            <v>Monday</v>
          </cell>
          <cell r="O913" t="str">
            <v>Warehouse Associate 24M</v>
          </cell>
          <cell r="P913" t="str">
            <v>Outbound</v>
          </cell>
          <cell r="Q913" t="str">
            <v>Direct</v>
          </cell>
          <cell r="R913" t="str">
            <v>Quesscorp</v>
          </cell>
          <cell r="S913" t="str">
            <v>ansammar</v>
          </cell>
          <cell r="T913" t="str">
            <v>Ansari,Ammar Abdullah</v>
          </cell>
          <cell r="U913" t="str">
            <v>Non-Critical</v>
          </cell>
          <cell r="W913">
            <v>45565</v>
          </cell>
          <cell r="X913" t="str">
            <v>Picking</v>
          </cell>
          <cell r="Y913" t="str">
            <v>November</v>
          </cell>
          <cell r="Z913" t="str">
            <v>9 Hours</v>
          </cell>
          <cell r="AA913" t="str">
            <v>Female</v>
          </cell>
          <cell r="AB913" t="str">
            <v>M</v>
          </cell>
          <cell r="AC913">
            <v>99</v>
          </cell>
          <cell r="AD913">
            <v>46295</v>
          </cell>
          <cell r="AE913" t="str">
            <v>AlSalamaHospital(TouristClubArea)</v>
          </cell>
          <cell r="AF913">
            <v>581381139</v>
          </cell>
          <cell r="AG913" t="str">
            <v>ganyatamaidei@gmail.com</v>
          </cell>
          <cell r="AH913" t="str">
            <v>Zimbabwe</v>
          </cell>
          <cell r="AI913" t="str">
            <v>Non-Muslim</v>
          </cell>
        </row>
        <row r="914">
          <cell r="C914">
            <v>204967052</v>
          </cell>
          <cell r="D914" t="str">
            <v>malkmaha</v>
          </cell>
          <cell r="E914" t="str">
            <v>MALIK MAHAMA</v>
          </cell>
          <cell r="F914" t="str">
            <v>Temporary</v>
          </cell>
          <cell r="G914" t="str">
            <v>UAE</v>
          </cell>
          <cell r="H914" t="str">
            <v>AUH1</v>
          </cell>
          <cell r="I914" t="str">
            <v>FC</v>
          </cell>
          <cell r="J914">
            <v>1299</v>
          </cell>
          <cell r="K914" t="str">
            <v>Night Shift</v>
          </cell>
          <cell r="L914" t="str">
            <v>NA</v>
          </cell>
          <cell r="M914" t="str">
            <v>Tuesday</v>
          </cell>
          <cell r="N914" t="str">
            <v>Wednesday</v>
          </cell>
          <cell r="O914" t="str">
            <v>Warehouse Associate 24M</v>
          </cell>
          <cell r="P914" t="str">
            <v>Outbound</v>
          </cell>
          <cell r="Q914" t="str">
            <v>Direct</v>
          </cell>
          <cell r="R914" t="str">
            <v>Dulsco</v>
          </cell>
          <cell r="S914" t="str">
            <v>amanmish</v>
          </cell>
          <cell r="T914" t="str">
            <v>Mishra,Aman</v>
          </cell>
          <cell r="U914" t="str">
            <v>Non-Critical</v>
          </cell>
          <cell r="W914">
            <v>45719</v>
          </cell>
          <cell r="X914" t="str">
            <v>Picking</v>
          </cell>
          <cell r="Y914" t="str">
            <v>April</v>
          </cell>
          <cell r="Z914" t="str">
            <v>9 Hours</v>
          </cell>
          <cell r="AA914" t="str">
            <v>Male</v>
          </cell>
          <cell r="AB914" t="str">
            <v>NA</v>
          </cell>
          <cell r="AC914">
            <v>99</v>
          </cell>
          <cell r="AD914">
            <v>45775</v>
          </cell>
          <cell r="AE914" t="str">
            <v>Dulsco ICAD-1 Bus Stop</v>
          </cell>
          <cell r="AF914">
            <v>502831922</v>
          </cell>
          <cell r="AG914" t="str">
            <v>malikmahama26@gmail.com</v>
          </cell>
          <cell r="AH914" t="str">
            <v>Ghana</v>
          </cell>
          <cell r="AI914" t="str">
            <v>Muslim</v>
          </cell>
        </row>
        <row r="915">
          <cell r="C915">
            <v>103020246</v>
          </cell>
          <cell r="D915" t="str">
            <v>CRAYMANA</v>
          </cell>
          <cell r="E915" t="str">
            <v>Manalo,Christian Ray Joshua</v>
          </cell>
          <cell r="F915" t="str">
            <v>Regular</v>
          </cell>
          <cell r="G915" t="str">
            <v>UAE</v>
          </cell>
          <cell r="H915" t="str">
            <v>AUH1</v>
          </cell>
          <cell r="I915" t="str">
            <v>FC</v>
          </cell>
          <cell r="J915">
            <v>1299</v>
          </cell>
          <cell r="K915" t="str">
            <v>Day Shift</v>
          </cell>
          <cell r="L915" t="str">
            <v>NA</v>
          </cell>
          <cell r="M915" t="str">
            <v>Sunday</v>
          </cell>
          <cell r="N915" t="str">
            <v>Monday</v>
          </cell>
          <cell r="O915" t="str">
            <v>FC Associate I</v>
          </cell>
          <cell r="P915" t="str">
            <v>Outbound</v>
          </cell>
          <cell r="Q915" t="str">
            <v>Direct</v>
          </cell>
          <cell r="R915" t="str">
            <v>Blue Badge</v>
          </cell>
          <cell r="S915" t="str">
            <v>scariav</v>
          </cell>
          <cell r="T915" t="str">
            <v>Scaria,Varghese</v>
          </cell>
          <cell r="U915" t="str">
            <v>Critical</v>
          </cell>
          <cell r="W915">
            <v>43058</v>
          </cell>
          <cell r="X915" t="str">
            <v>Pack - Single</v>
          </cell>
          <cell r="Y915" t="str">
            <v>July</v>
          </cell>
          <cell r="Z915" t="str">
            <v>9 Hours</v>
          </cell>
          <cell r="AA915" t="str">
            <v>Male</v>
          </cell>
          <cell r="AB915" t="str">
            <v>M</v>
          </cell>
          <cell r="AC915">
            <v>1</v>
          </cell>
          <cell r="AE915" t="str">
            <v>AbuDhabiCentralBusStation(oppositeGrandMillenniumHotel&amp;InfrontofBankofAfrica)</v>
          </cell>
          <cell r="AF915">
            <v>0</v>
          </cell>
          <cell r="AG915" t="e">
            <v>#N/A</v>
          </cell>
          <cell r="AH915" t="str">
            <v>Philippines</v>
          </cell>
          <cell r="AI915" t="str">
            <v>Non-Muslim</v>
          </cell>
        </row>
        <row r="916">
          <cell r="C916">
            <v>110492547</v>
          </cell>
          <cell r="D916" t="str">
            <v>mensmarg</v>
          </cell>
          <cell r="E916" t="str">
            <v>Margaret Mensah</v>
          </cell>
          <cell r="F916" t="str">
            <v>Regular</v>
          </cell>
          <cell r="G916" t="str">
            <v>UAE</v>
          </cell>
          <cell r="H916" t="str">
            <v>AUH1</v>
          </cell>
          <cell r="I916" t="str">
            <v>FC</v>
          </cell>
          <cell r="J916">
            <v>1299</v>
          </cell>
          <cell r="K916" t="str">
            <v>Day Shift</v>
          </cell>
          <cell r="L916" t="str">
            <v>NA</v>
          </cell>
          <cell r="M916" t="str">
            <v>Monday</v>
          </cell>
          <cell r="N916" t="str">
            <v>Tuesday</v>
          </cell>
          <cell r="O916" t="str">
            <v>FC Associate I</v>
          </cell>
          <cell r="P916" t="str">
            <v>Outbound</v>
          </cell>
          <cell r="Q916" t="str">
            <v>Direct</v>
          </cell>
          <cell r="R916" t="str">
            <v>Blue Badge</v>
          </cell>
          <cell r="S916" t="str">
            <v>amanmish</v>
          </cell>
          <cell r="T916" t="str">
            <v>Mishra,Aman</v>
          </cell>
          <cell r="U916" t="str">
            <v>Non-Critical</v>
          </cell>
          <cell r="W916">
            <v>44757</v>
          </cell>
          <cell r="X916" t="str">
            <v>Picking</v>
          </cell>
          <cell r="Y916" t="str">
            <v>November</v>
          </cell>
          <cell r="Z916" t="str">
            <v>9 Hours</v>
          </cell>
          <cell r="AA916" t="str">
            <v>Male</v>
          </cell>
          <cell r="AB916" t="str">
            <v>M</v>
          </cell>
          <cell r="AC916">
            <v>1</v>
          </cell>
          <cell r="AE916" t="str">
            <v>AlSalamaHospital(TouristClubArea)</v>
          </cell>
          <cell r="AF916">
            <v>0</v>
          </cell>
          <cell r="AG916" t="e">
            <v>#N/A</v>
          </cell>
          <cell r="AH916" t="str">
            <v>Ghana</v>
          </cell>
          <cell r="AI916" t="str">
            <v>Non-Muslim</v>
          </cell>
        </row>
        <row r="917">
          <cell r="C917">
            <v>203512951</v>
          </cell>
          <cell r="D917" t="str">
            <v>samargrl</v>
          </cell>
          <cell r="E917" t="str">
            <v>Margretta Teta Saytue</v>
          </cell>
          <cell r="F917" t="str">
            <v>Temporary</v>
          </cell>
          <cell r="G917" t="str">
            <v>UAE</v>
          </cell>
          <cell r="H917" t="str">
            <v>AUH1</v>
          </cell>
          <cell r="I917" t="str">
            <v>FC</v>
          </cell>
          <cell r="J917">
            <v>1299</v>
          </cell>
          <cell r="K917" t="str">
            <v>Day Shift</v>
          </cell>
          <cell r="L917" t="str">
            <v>NA</v>
          </cell>
          <cell r="M917" t="str">
            <v>Saturday</v>
          </cell>
          <cell r="N917" t="str">
            <v>Sunday</v>
          </cell>
          <cell r="O917" t="str">
            <v>Warehouse Associate 12M</v>
          </cell>
          <cell r="P917" t="str">
            <v>Outbound</v>
          </cell>
          <cell r="Q917" t="str">
            <v>Direct</v>
          </cell>
          <cell r="R917" t="str">
            <v>Fastlink</v>
          </cell>
          <cell r="S917" t="str">
            <v>ansammar</v>
          </cell>
          <cell r="T917" t="str">
            <v>Ansari,Ammar Abdullah</v>
          </cell>
          <cell r="U917" t="str">
            <v>Non-Critical</v>
          </cell>
          <cell r="W917">
            <v>45463</v>
          </cell>
          <cell r="X917" t="str">
            <v>Picking</v>
          </cell>
          <cell r="Y917" t="str">
            <v>February</v>
          </cell>
          <cell r="Z917" t="str">
            <v>9 Hours</v>
          </cell>
          <cell r="AA917" t="str">
            <v>Male</v>
          </cell>
          <cell r="AB917" t="str">
            <v>NA</v>
          </cell>
          <cell r="AC917">
            <v>99</v>
          </cell>
          <cell r="AD917">
            <v>45828</v>
          </cell>
          <cell r="AE917" t="str">
            <v>Shabiya 12  Bus Stop (Near Malabar Gold And Diamond)</v>
          </cell>
          <cell r="AF917">
            <v>551085141</v>
          </cell>
          <cell r="AG917" t="str">
            <v>margretta18@gmail.com</v>
          </cell>
          <cell r="AH917" t="str">
            <v>Liberia</v>
          </cell>
          <cell r="AI917" t="str">
            <v>Non-Muslim</v>
          </cell>
        </row>
        <row r="918">
          <cell r="C918">
            <v>113167122</v>
          </cell>
          <cell r="D918" t="str">
            <v>marietch</v>
          </cell>
          <cell r="E918" t="str">
            <v>Mariette Gran Cheken</v>
          </cell>
          <cell r="F918" t="str">
            <v>Temporary</v>
          </cell>
          <cell r="G918" t="str">
            <v>UAE</v>
          </cell>
          <cell r="H918" t="str">
            <v>AUH1</v>
          </cell>
          <cell r="I918" t="str">
            <v>FC</v>
          </cell>
          <cell r="J918">
            <v>1299</v>
          </cell>
          <cell r="K918" t="str">
            <v>Night Shift</v>
          </cell>
          <cell r="L918" t="str">
            <v>NA</v>
          </cell>
          <cell r="M918" t="str">
            <v>Tuesday</v>
          </cell>
          <cell r="N918" t="str">
            <v>Wednesday</v>
          </cell>
          <cell r="O918" t="str">
            <v>Warehouse Associate 24M</v>
          </cell>
          <cell r="P918" t="str">
            <v>Outbound</v>
          </cell>
          <cell r="Q918" t="str">
            <v>Direct</v>
          </cell>
          <cell r="R918" t="str">
            <v>Quesscorp</v>
          </cell>
          <cell r="S918" t="str">
            <v>mnarshad</v>
          </cell>
          <cell r="T918" t="str">
            <v>Narshad,Muhammad</v>
          </cell>
          <cell r="U918" t="str">
            <v>Non-Critical</v>
          </cell>
          <cell r="W918">
            <v>45586</v>
          </cell>
          <cell r="X918" t="str">
            <v>Pack - Batch</v>
          </cell>
          <cell r="Y918" t="str">
            <v>March</v>
          </cell>
          <cell r="Z918" t="str">
            <v>9 Hours</v>
          </cell>
          <cell r="AA918" t="str">
            <v>Female</v>
          </cell>
          <cell r="AB918" t="str">
            <v>L</v>
          </cell>
          <cell r="AC918">
            <v>99</v>
          </cell>
          <cell r="AD918">
            <v>46316</v>
          </cell>
          <cell r="AE918" t="str">
            <v>LifeLineHospital(ElectraStr-MuroorRd)</v>
          </cell>
          <cell r="AF918">
            <v>581575695</v>
          </cell>
          <cell r="AG918">
            <v>0</v>
          </cell>
          <cell r="AH918" t="str">
            <v>Ghana</v>
          </cell>
          <cell r="AI918" t="str">
            <v>Non-Muslim</v>
          </cell>
        </row>
        <row r="919">
          <cell r="C919">
            <v>203908895</v>
          </cell>
          <cell r="D919" t="str">
            <v>rkatumma</v>
          </cell>
          <cell r="E919" t="str">
            <v>Mark Katumwa</v>
          </cell>
          <cell r="F919" t="str">
            <v>Temporary</v>
          </cell>
          <cell r="G919" t="str">
            <v>UAE</v>
          </cell>
          <cell r="H919" t="str">
            <v>AUH1</v>
          </cell>
          <cell r="I919" t="str">
            <v>FC</v>
          </cell>
          <cell r="J919">
            <v>1299</v>
          </cell>
          <cell r="K919" t="str">
            <v>Night Shift</v>
          </cell>
          <cell r="L919" t="str">
            <v>NA</v>
          </cell>
          <cell r="M919" t="str">
            <v>Wednesday</v>
          </cell>
          <cell r="N919" t="str">
            <v>Thursday</v>
          </cell>
          <cell r="O919" t="str">
            <v>Warehouse Associate 8W</v>
          </cell>
          <cell r="P919" t="str">
            <v>Outbound</v>
          </cell>
          <cell r="Q919" t="str">
            <v>Direct</v>
          </cell>
          <cell r="R919" t="str">
            <v>Dulsco</v>
          </cell>
          <cell r="S919" t="str">
            <v>scariav</v>
          </cell>
          <cell r="T919" t="str">
            <v>Scaria,Varghese</v>
          </cell>
          <cell r="U919" t="str">
            <v>Non-Critical</v>
          </cell>
          <cell r="W919">
            <v>45537</v>
          </cell>
          <cell r="X919" t="str">
            <v>Picking</v>
          </cell>
          <cell r="Y919" t="str">
            <v>January</v>
          </cell>
          <cell r="Z919" t="str">
            <v>9 Hours</v>
          </cell>
          <cell r="AA919" t="str">
            <v>Male</v>
          </cell>
          <cell r="AB919" t="str">
            <v>NA</v>
          </cell>
          <cell r="AC919">
            <v>99</v>
          </cell>
          <cell r="AD919">
            <v>45593</v>
          </cell>
          <cell r="AE919" t="str">
            <v>Dulsco ICAD-1 Bus Stop</v>
          </cell>
          <cell r="AF919">
            <v>554612796</v>
          </cell>
          <cell r="AG919" t="str">
            <v>Katumwamarkmorgans@mail.com</v>
          </cell>
          <cell r="AH919" t="str">
            <v>Uganda</v>
          </cell>
          <cell r="AI919" t="str">
            <v>Non-Muslim</v>
          </cell>
        </row>
        <row r="920">
          <cell r="C920">
            <v>206250609</v>
          </cell>
          <cell r="D920" t="str">
            <v>maapolot</v>
          </cell>
          <cell r="E920" t="str">
            <v xml:space="preserve">MARTHA APOLOT </v>
          </cell>
          <cell r="F920" t="str">
            <v>Temporary</v>
          </cell>
          <cell r="G920" t="str">
            <v>UAE</v>
          </cell>
          <cell r="H920" t="str">
            <v>AUH1</v>
          </cell>
          <cell r="I920" t="str">
            <v>FC</v>
          </cell>
          <cell r="J920">
            <v>1299</v>
          </cell>
          <cell r="K920" t="str">
            <v>Day Shift</v>
          </cell>
          <cell r="L920" t="str">
            <v>NA</v>
          </cell>
          <cell r="M920" t="str">
            <v>Saturday</v>
          </cell>
          <cell r="N920" t="str">
            <v>Sunday</v>
          </cell>
          <cell r="O920" t="str">
            <v>Warehouse Associate 12M</v>
          </cell>
          <cell r="P920" t="str">
            <v>Outbound</v>
          </cell>
          <cell r="Q920" t="str">
            <v>Direct</v>
          </cell>
          <cell r="R920" t="str">
            <v>Fastlink</v>
          </cell>
          <cell r="S920" t="str">
            <v>helrashd</v>
          </cell>
          <cell r="T920" t="str">
            <v>elrashid,Hassan</v>
          </cell>
          <cell r="U920" t="str">
            <v>Non-Critical</v>
          </cell>
          <cell r="W920">
            <v>45943</v>
          </cell>
          <cell r="X920" t="str">
            <v>Pack - Batch</v>
          </cell>
          <cell r="Y920" t="str">
            <v>June</v>
          </cell>
          <cell r="Z920" t="str">
            <v>9 hours</v>
          </cell>
          <cell r="AA920" t="str">
            <v>Female</v>
          </cell>
          <cell r="AB920" t="str">
            <v>L</v>
          </cell>
          <cell r="AC920">
            <v>99</v>
          </cell>
          <cell r="AD920" t="str">
            <v>13/10/2026</v>
          </cell>
          <cell r="AE920" t="str">
            <v>AbuDhabiCentralBusStation(oppositeGrandMillenniumHotel&amp;InfrontofBankofAfrica)</v>
          </cell>
          <cell r="AF920">
            <v>556992376</v>
          </cell>
          <cell r="AG920" t="str">
            <v>marthaapolo1234@gmail.com</v>
          </cell>
          <cell r="AH920" t="str">
            <v>UGANDA</v>
          </cell>
          <cell r="AI920" t="str">
            <v>Non-Muslim</v>
          </cell>
        </row>
        <row r="921">
          <cell r="C921">
            <v>203851001</v>
          </cell>
          <cell r="D921" t="str">
            <v>maragbev</v>
          </cell>
          <cell r="E921" t="str">
            <v>Mary Agbeviade</v>
          </cell>
          <cell r="F921" t="str">
            <v>Temporary</v>
          </cell>
          <cell r="G921" t="str">
            <v>UAE</v>
          </cell>
          <cell r="H921" t="str">
            <v>AUH1</v>
          </cell>
          <cell r="I921" t="str">
            <v>FC</v>
          </cell>
          <cell r="J921">
            <v>1299</v>
          </cell>
          <cell r="K921" t="str">
            <v>Day Shift</v>
          </cell>
          <cell r="L921" t="str">
            <v>NA</v>
          </cell>
          <cell r="M921" t="str">
            <v>Saturday</v>
          </cell>
          <cell r="N921" t="str">
            <v>Sunday</v>
          </cell>
          <cell r="O921" t="str">
            <v>Warehouse Associate 12M</v>
          </cell>
          <cell r="P921" t="str">
            <v>Outbound</v>
          </cell>
          <cell r="Q921" t="str">
            <v>Direct</v>
          </cell>
          <cell r="R921" t="str">
            <v>Fastlink</v>
          </cell>
          <cell r="S921" t="str">
            <v>ansammar</v>
          </cell>
          <cell r="T921" t="str">
            <v>Ansari,Ammar Abdullah</v>
          </cell>
          <cell r="U921" t="str">
            <v>Non-Critical</v>
          </cell>
          <cell r="W921">
            <v>45544</v>
          </cell>
          <cell r="X921" t="str">
            <v>Picking</v>
          </cell>
          <cell r="Y921" t="str">
            <v>June</v>
          </cell>
          <cell r="Z921" t="str">
            <v>9 Hours</v>
          </cell>
          <cell r="AA921" t="str">
            <v>Female</v>
          </cell>
          <cell r="AB921" t="str">
            <v>M</v>
          </cell>
          <cell r="AC921">
            <v>99</v>
          </cell>
          <cell r="AD921">
            <v>45909</v>
          </cell>
          <cell r="AE921" t="str">
            <v>AbuDhabiMall(TouristClubArea)</v>
          </cell>
          <cell r="AF921">
            <v>586116059</v>
          </cell>
          <cell r="AG921" t="str">
            <v>Agbeviademary77@gmail.com</v>
          </cell>
          <cell r="AH921" t="str">
            <v>Ghana</v>
          </cell>
          <cell r="AI921" t="str">
            <v>Non-Muslim</v>
          </cell>
        </row>
        <row r="922">
          <cell r="C922">
            <v>206604501</v>
          </cell>
          <cell r="D922" t="str">
            <v>kipkosgj</v>
          </cell>
          <cell r="E922" t="str">
            <v>MATHEW KIMELI KIPKOSGEI</v>
          </cell>
          <cell r="F922" t="str">
            <v>Temporary</v>
          </cell>
          <cell r="G922" t="str">
            <v>UAE</v>
          </cell>
          <cell r="H922" t="str">
            <v>AUH1</v>
          </cell>
          <cell r="I922" t="str">
            <v>FC</v>
          </cell>
          <cell r="J922">
            <v>1299</v>
          </cell>
          <cell r="K922" t="str">
            <v>Night Shift</v>
          </cell>
          <cell r="L922" t="str">
            <v>NA</v>
          </cell>
          <cell r="M922" t="str">
            <v>Monday</v>
          </cell>
          <cell r="N922" t="str">
            <v>Tuesday</v>
          </cell>
          <cell r="O922" t="str">
            <v>Warehouse Associate 8W</v>
          </cell>
          <cell r="P922" t="str">
            <v>Outbound</v>
          </cell>
          <cell r="Q922" t="str">
            <v>Direct</v>
          </cell>
          <cell r="R922" t="str">
            <v>EFS</v>
          </cell>
          <cell r="S922" t="str">
            <v>helrashd</v>
          </cell>
          <cell r="T922" t="str">
            <v>elrashid,Hassan</v>
          </cell>
          <cell r="U922" t="str">
            <v>Non-Critical</v>
          </cell>
          <cell r="W922">
            <v>46048</v>
          </cell>
          <cell r="X922" t="str">
            <v>Picking</v>
          </cell>
          <cell r="Y922" t="str">
            <v>November</v>
          </cell>
          <cell r="Z922" t="str">
            <v>9 Hours</v>
          </cell>
          <cell r="AA922" t="str">
            <v>Male</v>
          </cell>
          <cell r="AC922">
            <v>99</v>
          </cell>
          <cell r="AD922">
            <v>46104</v>
          </cell>
          <cell r="AI922" t="e">
            <v>#N/A</v>
          </cell>
        </row>
        <row r="923">
          <cell r="C923">
            <v>205853581</v>
          </cell>
          <cell r="D923" t="str">
            <v>rumauree</v>
          </cell>
          <cell r="E923" t="str">
            <v>MAUREEN JEPCHUMBA RUTTO</v>
          </cell>
          <cell r="F923" t="str">
            <v>Temporary</v>
          </cell>
          <cell r="G923" t="str">
            <v>UAE</v>
          </cell>
          <cell r="H923" t="str">
            <v>AUH1</v>
          </cell>
          <cell r="I923" t="str">
            <v>FC</v>
          </cell>
          <cell r="J923">
            <v>1299</v>
          </cell>
          <cell r="K923" t="str">
            <v>Night Shift</v>
          </cell>
          <cell r="L923" t="str">
            <v>NA</v>
          </cell>
          <cell r="M923" t="str">
            <v>Wednesday</v>
          </cell>
          <cell r="N923" t="str">
            <v>Thursday</v>
          </cell>
          <cell r="O923" t="str">
            <v>Warehouse Associate 12M</v>
          </cell>
          <cell r="P923" t="str">
            <v>Outbound</v>
          </cell>
          <cell r="Q923" t="str">
            <v>Direct</v>
          </cell>
          <cell r="R923" t="str">
            <v>EFS</v>
          </cell>
          <cell r="S923" t="str">
            <v>mnarshad</v>
          </cell>
          <cell r="T923" t="str">
            <v>Narshad,Muhammad</v>
          </cell>
          <cell r="W923">
            <v>45894</v>
          </cell>
          <cell r="X923" t="str">
            <v>Picking</v>
          </cell>
          <cell r="Y923" t="str">
            <v>November</v>
          </cell>
          <cell r="Z923" t="str">
            <v>9 Hours</v>
          </cell>
          <cell r="AA923" t="str">
            <v>Female</v>
          </cell>
          <cell r="AB923" t="str">
            <v>NA</v>
          </cell>
          <cell r="AC923">
            <v>99</v>
          </cell>
          <cell r="AD923">
            <v>45949</v>
          </cell>
          <cell r="AE923" t="str">
            <v>AUH Baniyas Female camp</v>
          </cell>
          <cell r="AF923">
            <v>524209750</v>
          </cell>
          <cell r="AG923" t="str">
            <v>jepchumbamaureen349@gmail.com</v>
          </cell>
          <cell r="AH923" t="str">
            <v>Kenya</v>
          </cell>
          <cell r="AI923" t="str">
            <v>Non-Muslim</v>
          </cell>
        </row>
        <row r="924">
          <cell r="C924">
            <v>206889907</v>
          </cell>
          <cell r="D924" t="str">
            <v>bmaximki</v>
          </cell>
          <cell r="E924" t="str">
            <v>MAXIMILAR JEPCHUM</v>
          </cell>
          <cell r="F924" t="str">
            <v>Temporary</v>
          </cell>
          <cell r="G924" t="str">
            <v>UAE</v>
          </cell>
          <cell r="H924" t="str">
            <v>AUH1</v>
          </cell>
          <cell r="I924" t="str">
            <v>FC</v>
          </cell>
          <cell r="J924">
            <v>1299</v>
          </cell>
          <cell r="K924" t="str">
            <v>Night Shift</v>
          </cell>
          <cell r="L924" t="str">
            <v>NA</v>
          </cell>
          <cell r="M924" t="str">
            <v>Saturday</v>
          </cell>
          <cell r="N924" t="str">
            <v>Sunday</v>
          </cell>
          <cell r="O924" t="str">
            <v>Warehouse Associate 8W</v>
          </cell>
          <cell r="P924" t="str">
            <v>Outbound</v>
          </cell>
          <cell r="Q924" t="str">
            <v>Direct</v>
          </cell>
          <cell r="R924" t="str">
            <v>EFS</v>
          </cell>
          <cell r="S924" t="str">
            <v>bizthoma</v>
          </cell>
          <cell r="T924" t="str">
            <v>Thomas,Binil</v>
          </cell>
          <cell r="U924" t="str">
            <v>Non-Critical</v>
          </cell>
          <cell r="W924">
            <v>46027</v>
          </cell>
          <cell r="X924" t="str">
            <v>Picking</v>
          </cell>
          <cell r="Y924" t="str">
            <v>December</v>
          </cell>
          <cell r="Z924" t="str">
            <v>9 Hours</v>
          </cell>
          <cell r="AA924" t="str">
            <v>Female</v>
          </cell>
          <cell r="AC924">
            <v>99</v>
          </cell>
          <cell r="AD924">
            <v>46024</v>
          </cell>
          <cell r="AE924" t="str">
            <v>Al Quoz female camp</v>
          </cell>
          <cell r="AF924" t="str">
            <v>971 569619076</v>
          </cell>
          <cell r="AG924" t="str">
            <v>maximillarjepchumba</v>
          </cell>
          <cell r="AH924" t="str">
            <v>Kenya</v>
          </cell>
          <cell r="AI924" t="e">
            <v>#N/A</v>
          </cell>
        </row>
        <row r="925">
          <cell r="C925">
            <v>204138496</v>
          </cell>
          <cell r="D925" t="str">
            <v>sumahmba</v>
          </cell>
          <cell r="E925" t="str">
            <v>MBALU Sumah</v>
          </cell>
          <cell r="F925" t="str">
            <v>Temporary</v>
          </cell>
          <cell r="G925" t="str">
            <v>UAE</v>
          </cell>
          <cell r="H925" t="str">
            <v>AUH1</v>
          </cell>
          <cell r="I925" t="str">
            <v>FC</v>
          </cell>
          <cell r="J925">
            <v>1299</v>
          </cell>
          <cell r="K925" t="str">
            <v>Night Shift</v>
          </cell>
          <cell r="L925" t="str">
            <v>NA</v>
          </cell>
          <cell r="M925" t="str">
            <v>Friday</v>
          </cell>
          <cell r="N925" t="str">
            <v>Saturday</v>
          </cell>
          <cell r="O925" t="str">
            <v>Warehouse Associate 12M</v>
          </cell>
          <cell r="P925" t="str">
            <v>Outbound</v>
          </cell>
          <cell r="Q925" t="str">
            <v>Direct</v>
          </cell>
          <cell r="R925" t="str">
            <v>Fastlink</v>
          </cell>
          <cell r="S925" t="str">
            <v>bizthoma</v>
          </cell>
          <cell r="T925" t="str">
            <v>Thomas,Binil</v>
          </cell>
          <cell r="U925" t="str">
            <v>Non-Critical</v>
          </cell>
          <cell r="W925">
            <v>45565</v>
          </cell>
          <cell r="X925" t="str">
            <v>Picking</v>
          </cell>
          <cell r="Y925" t="str">
            <v>April</v>
          </cell>
          <cell r="Z925" t="str">
            <v>9 Hours</v>
          </cell>
          <cell r="AA925" t="str">
            <v>Female</v>
          </cell>
          <cell r="AB925" t="str">
            <v>L</v>
          </cell>
          <cell r="AC925">
            <v>99</v>
          </cell>
          <cell r="AD925">
            <v>46295</v>
          </cell>
          <cell r="AE925" t="str">
            <v>ShinningTower(Khalidiyah)</v>
          </cell>
          <cell r="AF925">
            <v>502600956</v>
          </cell>
          <cell r="AG925" t="str">
            <v>mbalusumah90@gmail.com</v>
          </cell>
          <cell r="AH925" t="str">
            <v>Sierra Leone</v>
          </cell>
          <cell r="AI925" t="str">
            <v>Non-Muslim</v>
          </cell>
        </row>
        <row r="926">
          <cell r="C926">
            <v>205133783</v>
          </cell>
          <cell r="D926" t="str">
            <v>hossamdj</v>
          </cell>
          <cell r="E926" t="str">
            <v>MD Monir Hossain</v>
          </cell>
          <cell r="F926" t="str">
            <v>Temporary</v>
          </cell>
          <cell r="G926" t="str">
            <v>UAE</v>
          </cell>
          <cell r="H926" t="str">
            <v>AUH1</v>
          </cell>
          <cell r="I926" t="str">
            <v>FC</v>
          </cell>
          <cell r="J926">
            <v>1299</v>
          </cell>
          <cell r="K926" t="str">
            <v>Day Shift</v>
          </cell>
          <cell r="L926" t="str">
            <v>NA</v>
          </cell>
          <cell r="M926" t="str">
            <v>Monday</v>
          </cell>
          <cell r="N926" t="str">
            <v>Tuesday</v>
          </cell>
          <cell r="O926" t="str">
            <v>Warehouse Associate 8W</v>
          </cell>
          <cell r="P926" t="str">
            <v>Outbound</v>
          </cell>
          <cell r="Q926" t="str">
            <v>Direct</v>
          </cell>
          <cell r="R926" t="str">
            <v>EFS</v>
          </cell>
          <cell r="S926" t="str">
            <v>helrashd</v>
          </cell>
          <cell r="T926" t="str">
            <v>elrashid,Hassan</v>
          </cell>
          <cell r="U926" t="str">
            <v>Non-Critical</v>
          </cell>
          <cell r="W926">
            <v>46048</v>
          </cell>
          <cell r="X926" t="str">
            <v>Picking</v>
          </cell>
          <cell r="Y926" t="str">
            <v>January</v>
          </cell>
          <cell r="Z926" t="str">
            <v>9 Hours</v>
          </cell>
          <cell r="AA926" t="str">
            <v>Male</v>
          </cell>
          <cell r="AC926">
            <v>99</v>
          </cell>
          <cell r="AD926">
            <v>46104</v>
          </cell>
          <cell r="AI926" t="e">
            <v>#N/A</v>
          </cell>
        </row>
        <row r="927">
          <cell r="C927">
            <v>203879776</v>
          </cell>
          <cell r="D927" t="str">
            <v>avmdshah</v>
          </cell>
          <cell r="E927" t="str">
            <v>Md Shahid Ansari</v>
          </cell>
          <cell r="F927" t="str">
            <v>Temporary</v>
          </cell>
          <cell r="G927" t="str">
            <v>UAE</v>
          </cell>
          <cell r="H927" t="str">
            <v>AUH1</v>
          </cell>
          <cell r="I927" t="str">
            <v>FC</v>
          </cell>
          <cell r="J927">
            <v>1299</v>
          </cell>
          <cell r="K927" t="str">
            <v>Day Shift</v>
          </cell>
          <cell r="L927" t="str">
            <v>NA</v>
          </cell>
          <cell r="M927" t="str">
            <v>Saturday</v>
          </cell>
          <cell r="N927" t="str">
            <v>Sunday</v>
          </cell>
          <cell r="O927" t="str">
            <v>Warehouse Associate 24M</v>
          </cell>
          <cell r="P927" t="str">
            <v>Outbound</v>
          </cell>
          <cell r="Q927" t="str">
            <v>Direct</v>
          </cell>
          <cell r="R927" t="str">
            <v>Adecco</v>
          </cell>
          <cell r="S927" t="str">
            <v>amanmish</v>
          </cell>
          <cell r="T927" t="str">
            <v>Mishra,Aman</v>
          </cell>
          <cell r="U927" t="str">
            <v>Critical</v>
          </cell>
          <cell r="W927">
            <v>45558</v>
          </cell>
          <cell r="X927" t="str">
            <v>Pack - Batch</v>
          </cell>
          <cell r="Y927" t="str">
            <v>July</v>
          </cell>
          <cell r="Z927" t="str">
            <v>9 Hours</v>
          </cell>
          <cell r="AA927" t="str">
            <v>Male</v>
          </cell>
          <cell r="AB927" t="str">
            <v>L</v>
          </cell>
          <cell r="AC927">
            <v>99</v>
          </cell>
          <cell r="AD927">
            <v>46288</v>
          </cell>
          <cell r="AE927" t="str">
            <v>Workers Village  ( Musaffa 24)</v>
          </cell>
          <cell r="AF927">
            <v>581778336</v>
          </cell>
          <cell r="AG927" t="str">
            <v>shahidansari8862@gmail.com</v>
          </cell>
          <cell r="AH927" t="str">
            <v>India</v>
          </cell>
          <cell r="AI927" t="str">
            <v>Muslim</v>
          </cell>
        </row>
        <row r="928">
          <cell r="C928">
            <v>204975662</v>
          </cell>
          <cell r="D928" t="str">
            <v>islmehez</v>
          </cell>
          <cell r="E928" t="str">
            <v>Mehebub Islam</v>
          </cell>
          <cell r="F928" t="str">
            <v>Temporary</v>
          </cell>
          <cell r="G928" t="str">
            <v>UAE</v>
          </cell>
          <cell r="H928" t="str">
            <v>AUH1</v>
          </cell>
          <cell r="I928" t="str">
            <v>FC</v>
          </cell>
          <cell r="J928">
            <v>1299</v>
          </cell>
          <cell r="K928" t="str">
            <v>Day Shift</v>
          </cell>
          <cell r="L928" t="str">
            <v>NA</v>
          </cell>
          <cell r="M928" t="str">
            <v>Friday</v>
          </cell>
          <cell r="N928" t="str">
            <v>Saturday</v>
          </cell>
          <cell r="O928" t="str">
            <v>Warehouse Associate 8W</v>
          </cell>
          <cell r="P928" t="str">
            <v>Outbound</v>
          </cell>
          <cell r="Q928" t="str">
            <v>Direct</v>
          </cell>
          <cell r="R928" t="str">
            <v>EFS</v>
          </cell>
          <cell r="S928" t="str">
            <v>lraghava</v>
          </cell>
          <cell r="T928" t="str">
            <v>Lakkireddy,Sai Raghavendra Reddy</v>
          </cell>
          <cell r="U928" t="str">
            <v>Non-Critical</v>
          </cell>
          <cell r="W928">
            <v>46048</v>
          </cell>
          <cell r="X928" t="str">
            <v>Picking</v>
          </cell>
          <cell r="Y928" t="str">
            <v>June</v>
          </cell>
          <cell r="Z928" t="str">
            <v>9 Hours</v>
          </cell>
          <cell r="AA928" t="str">
            <v>Male</v>
          </cell>
          <cell r="AC928">
            <v>99</v>
          </cell>
          <cell r="AD928">
            <v>46104</v>
          </cell>
          <cell r="AI928" t="e">
            <v>#N/A</v>
          </cell>
        </row>
        <row r="929">
          <cell r="C929">
            <v>206192541</v>
          </cell>
          <cell r="D929" t="str">
            <v>jemutmer</v>
          </cell>
          <cell r="E929" t="str">
            <v>Mercy jemutai</v>
          </cell>
          <cell r="F929" t="str">
            <v>Temporary</v>
          </cell>
          <cell r="G929" t="str">
            <v>UAE</v>
          </cell>
          <cell r="H929" t="str">
            <v>AUH1</v>
          </cell>
          <cell r="I929" t="str">
            <v>FC</v>
          </cell>
          <cell r="J929">
            <v>1299</v>
          </cell>
          <cell r="K929" t="str">
            <v>Night Shift</v>
          </cell>
          <cell r="L929" t="str">
            <v>NA</v>
          </cell>
          <cell r="M929" t="str">
            <v>Friday</v>
          </cell>
          <cell r="N929" t="str">
            <v>Saturday</v>
          </cell>
          <cell r="O929" t="str">
            <v>Warehouse Associate 8W</v>
          </cell>
          <cell r="P929" t="str">
            <v>Outbound</v>
          </cell>
          <cell r="Q929" t="str">
            <v>Direct</v>
          </cell>
          <cell r="R929" t="str">
            <v>EFS</v>
          </cell>
          <cell r="S929" t="str">
            <v>bizthoma</v>
          </cell>
          <cell r="T929" t="str">
            <v>Thomas,Binil</v>
          </cell>
          <cell r="U929" t="str">
            <v>Non-Critical</v>
          </cell>
          <cell r="W929">
            <v>45936</v>
          </cell>
          <cell r="X929" t="str">
            <v>Picking</v>
          </cell>
          <cell r="Y929" t="str">
            <v>March</v>
          </cell>
          <cell r="Z929" t="str">
            <v>9 Hours</v>
          </cell>
          <cell r="AA929" t="str">
            <v>Female</v>
          </cell>
          <cell r="AB929" t="str">
            <v>NA</v>
          </cell>
          <cell r="AC929">
            <v>99</v>
          </cell>
          <cell r="AD929">
            <v>45996</v>
          </cell>
          <cell r="AE929" t="str">
            <v>Baniyas camp</v>
          </cell>
          <cell r="AF929" t="str">
            <v>254 700 940760</v>
          </cell>
          <cell r="AG929" t="str">
            <v>jemutaimercy060@gmail.com</v>
          </cell>
          <cell r="AH929" t="str">
            <v>Kenya</v>
          </cell>
          <cell r="AI929" t="str">
            <v>Non-Muslim</v>
          </cell>
        </row>
        <row r="930">
          <cell r="C930">
            <v>206886636</v>
          </cell>
          <cell r="D930" t="str">
            <v>memiheso</v>
          </cell>
          <cell r="E930" t="str">
            <v>MERCY JERUTO MIHESO</v>
          </cell>
          <cell r="F930" t="str">
            <v>Temporary</v>
          </cell>
          <cell r="G930" t="str">
            <v>UAE</v>
          </cell>
          <cell r="H930" t="str">
            <v>AUH1</v>
          </cell>
          <cell r="I930" t="str">
            <v>FC</v>
          </cell>
          <cell r="J930">
            <v>1299</v>
          </cell>
          <cell r="K930" t="str">
            <v>Night Shift</v>
          </cell>
          <cell r="L930" t="str">
            <v>NA</v>
          </cell>
          <cell r="M930" t="str">
            <v>Sunday</v>
          </cell>
          <cell r="N930" t="str">
            <v>Monday</v>
          </cell>
          <cell r="O930" t="str">
            <v>Warehouse Associate 8W</v>
          </cell>
          <cell r="P930" t="str">
            <v>Outbound</v>
          </cell>
          <cell r="Q930" t="str">
            <v>Direct</v>
          </cell>
          <cell r="R930" t="str">
            <v>EFS</v>
          </cell>
          <cell r="S930" t="str">
            <v>mnarshad</v>
          </cell>
          <cell r="T930" t="str">
            <v>Narshad,Muhammad</v>
          </cell>
          <cell r="U930" t="str">
            <v>Non-Critical</v>
          </cell>
          <cell r="W930">
            <v>46027</v>
          </cell>
          <cell r="X930" t="str">
            <v>Picking</v>
          </cell>
          <cell r="Y930" t="str">
            <v>November</v>
          </cell>
          <cell r="Z930" t="str">
            <v>9 Hours</v>
          </cell>
          <cell r="AA930" t="str">
            <v>Female</v>
          </cell>
          <cell r="AC930">
            <v>99</v>
          </cell>
          <cell r="AD930">
            <v>46024</v>
          </cell>
          <cell r="AE930" t="str">
            <v>Al Quoz female camp</v>
          </cell>
          <cell r="AF930" t="str">
            <v>254 757025801</v>
          </cell>
          <cell r="AG930" t="str">
            <v>mjeruto19@gmail.com</v>
          </cell>
          <cell r="AH930" t="str">
            <v>Kenya</v>
          </cell>
          <cell r="AI930" t="str">
            <v>Non-Muslim</v>
          </cell>
        </row>
        <row r="931">
          <cell r="C931">
            <v>201857481</v>
          </cell>
          <cell r="D931" t="str">
            <v>memercyo</v>
          </cell>
          <cell r="E931" t="str">
            <v>Mercy Ofori</v>
          </cell>
          <cell r="F931" t="str">
            <v>Temporary</v>
          </cell>
          <cell r="G931" t="str">
            <v>UAE</v>
          </cell>
          <cell r="H931" t="str">
            <v>AUH1</v>
          </cell>
          <cell r="I931" t="str">
            <v>FC</v>
          </cell>
          <cell r="J931">
            <v>1299</v>
          </cell>
          <cell r="K931" t="str">
            <v>Night Shift</v>
          </cell>
          <cell r="L931" t="str">
            <v>NA</v>
          </cell>
          <cell r="M931" t="str">
            <v>Wednesday</v>
          </cell>
          <cell r="N931" t="str">
            <v>Thursday</v>
          </cell>
          <cell r="O931" t="str">
            <v>Warehouse Associate 24M</v>
          </cell>
          <cell r="P931" t="str">
            <v>Outbound</v>
          </cell>
          <cell r="Q931" t="str">
            <v>Direct</v>
          </cell>
          <cell r="R931" t="str">
            <v>Quesscorp</v>
          </cell>
          <cell r="S931" t="str">
            <v>bizthoma</v>
          </cell>
          <cell r="T931" t="str">
            <v>Thomas,Binil</v>
          </cell>
          <cell r="U931" t="str">
            <v>Non-Critical</v>
          </cell>
          <cell r="W931">
            <v>45586</v>
          </cell>
          <cell r="X931" t="str">
            <v>Pack - Batch</v>
          </cell>
          <cell r="Y931" t="str">
            <v>February</v>
          </cell>
          <cell r="Z931" t="str">
            <v>9 Hours</v>
          </cell>
          <cell r="AA931" t="str">
            <v>Female</v>
          </cell>
          <cell r="AB931" t="str">
            <v>M</v>
          </cell>
          <cell r="AC931">
            <v>99</v>
          </cell>
          <cell r="AD931">
            <v>46316</v>
          </cell>
          <cell r="AE931" t="str">
            <v>BankofBaroda(HamdanStr)</v>
          </cell>
          <cell r="AF931">
            <v>567660634</v>
          </cell>
          <cell r="AG931">
            <v>0</v>
          </cell>
          <cell r="AH931" t="str">
            <v>Ghana</v>
          </cell>
          <cell r="AI931" t="str">
            <v>Non-Muslim</v>
          </cell>
        </row>
        <row r="932">
          <cell r="C932">
            <v>204011575</v>
          </cell>
          <cell r="D932" t="str">
            <v>kampmesh</v>
          </cell>
          <cell r="E932" t="str">
            <v>MESHACH KAMPAME</v>
          </cell>
          <cell r="F932" t="str">
            <v>Temporary</v>
          </cell>
          <cell r="G932" t="str">
            <v>UAE</v>
          </cell>
          <cell r="H932" t="str">
            <v>AUH1</v>
          </cell>
          <cell r="I932" t="str">
            <v>FC</v>
          </cell>
          <cell r="J932">
            <v>1299</v>
          </cell>
          <cell r="K932" t="str">
            <v>Day Shift</v>
          </cell>
          <cell r="L932" t="str">
            <v>NA</v>
          </cell>
          <cell r="M932" t="str">
            <v>Monday</v>
          </cell>
          <cell r="N932" t="str">
            <v>Tuesday</v>
          </cell>
          <cell r="O932" t="str">
            <v>Warehouse Associate 8W</v>
          </cell>
          <cell r="P932" t="str">
            <v>Outbound</v>
          </cell>
          <cell r="Q932" t="str">
            <v>Direct</v>
          </cell>
          <cell r="R932" t="str">
            <v>Dulsco</v>
          </cell>
          <cell r="S932" t="str">
            <v>sidamra</v>
          </cell>
          <cell r="T932" t="str">
            <v>Siddiqui,Amra Kausar Abdul Sajid</v>
          </cell>
          <cell r="U932" t="str">
            <v>Non-Critical</v>
          </cell>
          <cell r="W932">
            <v>45551</v>
          </cell>
          <cell r="X932" t="str">
            <v>Sort - Batch</v>
          </cell>
          <cell r="Y932" t="str">
            <v>September</v>
          </cell>
          <cell r="Z932" t="str">
            <v>9 Hours</v>
          </cell>
          <cell r="AA932" t="str">
            <v>Male</v>
          </cell>
          <cell r="AB932" t="str">
            <v>NA</v>
          </cell>
          <cell r="AC932">
            <v>99</v>
          </cell>
          <cell r="AD932">
            <v>45607</v>
          </cell>
          <cell r="AE932" t="str">
            <v>Dulsco ICAD-1 Bus Stop</v>
          </cell>
          <cell r="AF932">
            <v>554691467</v>
          </cell>
          <cell r="AG932" t="str">
            <v>austinkays072@gmail.com</v>
          </cell>
          <cell r="AH932" t="str">
            <v>Uganda</v>
          </cell>
          <cell r="AI932" t="str">
            <v>Non-Muslim</v>
          </cell>
        </row>
        <row r="933">
          <cell r="C933">
            <v>112851838</v>
          </cell>
          <cell r="D933" t="str">
            <v>michbawa</v>
          </cell>
          <cell r="E933" t="str">
            <v>Michael Assibid Bawa</v>
          </cell>
          <cell r="F933" t="str">
            <v>Temporary</v>
          </cell>
          <cell r="G933" t="str">
            <v>UAE</v>
          </cell>
          <cell r="H933" t="str">
            <v>AUH1</v>
          </cell>
          <cell r="I933" t="str">
            <v>FC</v>
          </cell>
          <cell r="J933">
            <v>1299</v>
          </cell>
          <cell r="K933" t="str">
            <v>Night Shift</v>
          </cell>
          <cell r="L933" t="str">
            <v>NA</v>
          </cell>
          <cell r="M933" t="str">
            <v>Friday</v>
          </cell>
          <cell r="N933" t="str">
            <v>Saturday</v>
          </cell>
          <cell r="O933" t="str">
            <v>Warehouse Associate 24M</v>
          </cell>
          <cell r="P933" t="str">
            <v>Outbound</v>
          </cell>
          <cell r="Q933" t="str">
            <v>Direct</v>
          </cell>
          <cell r="R933" t="str">
            <v>Quesscorp</v>
          </cell>
          <cell r="S933" t="str">
            <v>bizthoma</v>
          </cell>
          <cell r="T933" t="str">
            <v>Thomas,Binil</v>
          </cell>
          <cell r="U933" t="str">
            <v>Non-Critical</v>
          </cell>
          <cell r="W933">
            <v>45586</v>
          </cell>
          <cell r="X933" t="str">
            <v>Pack - Batch</v>
          </cell>
          <cell r="Y933" t="str">
            <v>June</v>
          </cell>
          <cell r="Z933" t="str">
            <v>9 Hours</v>
          </cell>
          <cell r="AA933" t="str">
            <v xml:space="preserve">Male </v>
          </cell>
          <cell r="AB933" t="str">
            <v>L</v>
          </cell>
          <cell r="AC933">
            <v>99</v>
          </cell>
          <cell r="AD933">
            <v>46316</v>
          </cell>
          <cell r="AE933" t="str">
            <v>AbuDhabiMall(TouristClubArea)</v>
          </cell>
          <cell r="AF933">
            <v>585723996</v>
          </cell>
          <cell r="AG933">
            <v>0</v>
          </cell>
          <cell r="AH933" t="str">
            <v>Ghana</v>
          </cell>
          <cell r="AI933" t="str">
            <v>Non-Muslim</v>
          </cell>
        </row>
        <row r="934">
          <cell r="C934">
            <v>204116441</v>
          </cell>
          <cell r="D934" t="str">
            <v>ncubemic</v>
          </cell>
          <cell r="E934" t="str">
            <v>Michael Chrispen Ncube</v>
          </cell>
          <cell r="F934" t="str">
            <v>Temporary</v>
          </cell>
          <cell r="G934" t="str">
            <v>UAE</v>
          </cell>
          <cell r="H934" t="str">
            <v>AUH1</v>
          </cell>
          <cell r="I934" t="str">
            <v>FC</v>
          </cell>
          <cell r="J934">
            <v>1299</v>
          </cell>
          <cell r="K934" t="str">
            <v>Night Shift</v>
          </cell>
          <cell r="L934" t="str">
            <v>NA</v>
          </cell>
          <cell r="M934" t="str">
            <v>Wednesday</v>
          </cell>
          <cell r="N934" t="str">
            <v>Thursday</v>
          </cell>
          <cell r="O934" t="str">
            <v>Warehouse Associate 24M</v>
          </cell>
          <cell r="P934" t="str">
            <v>Outbound</v>
          </cell>
          <cell r="Q934" t="str">
            <v>Direct</v>
          </cell>
          <cell r="R934" t="str">
            <v>Quesscorp</v>
          </cell>
          <cell r="S934" t="str">
            <v>mnarshad</v>
          </cell>
          <cell r="T934" t="str">
            <v>Narshad,Muhammad</v>
          </cell>
          <cell r="U934" t="str">
            <v>Non-Critical</v>
          </cell>
          <cell r="W934">
            <v>45561</v>
          </cell>
          <cell r="X934" t="str">
            <v>Pack - Batch</v>
          </cell>
          <cell r="Y934" t="str">
            <v>August</v>
          </cell>
          <cell r="Z934" t="str">
            <v>9 Hours</v>
          </cell>
          <cell r="AA934" t="str">
            <v>Male</v>
          </cell>
          <cell r="AB934" t="str">
            <v>M</v>
          </cell>
          <cell r="AC934">
            <v>99</v>
          </cell>
          <cell r="AD934">
            <v>46291</v>
          </cell>
          <cell r="AE934" t="str">
            <v>ShinningTower(Khalidiyah)</v>
          </cell>
          <cell r="AF934">
            <v>583023900</v>
          </cell>
          <cell r="AG934" t="str">
            <v>miketinoticha@gmail.com</v>
          </cell>
          <cell r="AH934" t="str">
            <v>Zimbabwe</v>
          </cell>
          <cell r="AI934" t="str">
            <v>Non-Muslim</v>
          </cell>
        </row>
        <row r="935">
          <cell r="C935">
            <v>206136721</v>
          </cell>
          <cell r="D935" t="str">
            <v>mitabifo</v>
          </cell>
          <cell r="E935" t="str">
            <v>MICHAEL TABIFOR</v>
          </cell>
          <cell r="F935" t="str">
            <v>Temporary</v>
          </cell>
          <cell r="G935" t="str">
            <v>UAE</v>
          </cell>
          <cell r="H935" t="str">
            <v>AUH1</v>
          </cell>
          <cell r="I935" t="str">
            <v>FC</v>
          </cell>
          <cell r="J935">
            <v>1299</v>
          </cell>
          <cell r="K935" t="str">
            <v>Night Shift</v>
          </cell>
          <cell r="L935" t="str">
            <v>NA</v>
          </cell>
          <cell r="M935" t="str">
            <v>Saturday</v>
          </cell>
          <cell r="N935" t="str">
            <v>Sunday</v>
          </cell>
          <cell r="O935" t="str">
            <v>Warehouse Associate 8W</v>
          </cell>
          <cell r="P935" t="str">
            <v>Outbound</v>
          </cell>
          <cell r="Q935" t="str">
            <v>Direct</v>
          </cell>
          <cell r="R935" t="str">
            <v>Fastlink</v>
          </cell>
          <cell r="S935" t="str">
            <v>scariav</v>
          </cell>
          <cell r="T935" t="str">
            <v>Scaria,Varghese</v>
          </cell>
          <cell r="W935">
            <v>45929</v>
          </cell>
          <cell r="X935" t="str">
            <v>Picking</v>
          </cell>
          <cell r="Y935" t="str">
            <v>June</v>
          </cell>
          <cell r="Z935" t="str">
            <v>9 Hours</v>
          </cell>
          <cell r="AA935" t="str">
            <v>Male</v>
          </cell>
          <cell r="AB935" t="str">
            <v>NA</v>
          </cell>
          <cell r="AC935">
            <v>99</v>
          </cell>
          <cell r="AH935" t="str">
            <v>Cameroon</v>
          </cell>
          <cell r="AI935" t="str">
            <v>Non-Muslim</v>
          </cell>
        </row>
        <row r="936">
          <cell r="C936">
            <v>204072300</v>
          </cell>
          <cell r="D936" t="str">
            <v>weermich</v>
          </cell>
          <cell r="E936" t="str">
            <v>MICHEAL WEERE</v>
          </cell>
          <cell r="F936" t="str">
            <v>Temporary</v>
          </cell>
          <cell r="G936" t="str">
            <v>UAE</v>
          </cell>
          <cell r="H936" t="str">
            <v>AUH1</v>
          </cell>
          <cell r="I936" t="str">
            <v>FC</v>
          </cell>
          <cell r="J936">
            <v>1299</v>
          </cell>
          <cell r="K936" t="str">
            <v>Night Shift</v>
          </cell>
          <cell r="L936" t="str">
            <v>NA</v>
          </cell>
          <cell r="M936" t="str">
            <v>Tuesday</v>
          </cell>
          <cell r="N936" t="str">
            <v>Wednesday</v>
          </cell>
          <cell r="O936" t="str">
            <v>Warehouse Associate 24M</v>
          </cell>
          <cell r="P936" t="str">
            <v>Outbound</v>
          </cell>
          <cell r="Q936" t="str">
            <v>Direct</v>
          </cell>
          <cell r="R936" t="str">
            <v>Dulsco</v>
          </cell>
          <cell r="S936" t="str">
            <v>ansammar</v>
          </cell>
          <cell r="T936" t="str">
            <v>Ansari,Ammar Abdullah</v>
          </cell>
          <cell r="U936" t="str">
            <v>Non-Critical</v>
          </cell>
          <cell r="W936">
            <v>45558</v>
          </cell>
          <cell r="X936" t="str">
            <v>Picking</v>
          </cell>
          <cell r="Y936" t="str">
            <v>July</v>
          </cell>
          <cell r="Z936" t="str">
            <v>9 Hours</v>
          </cell>
          <cell r="AA936" t="str">
            <v>Male</v>
          </cell>
          <cell r="AB936" t="str">
            <v>2XL</v>
          </cell>
          <cell r="AC936">
            <v>99</v>
          </cell>
          <cell r="AD936">
            <v>45614</v>
          </cell>
          <cell r="AE936" t="str">
            <v>Dulsco ICAD-1 Bus Stop</v>
          </cell>
          <cell r="AF936">
            <v>555413215</v>
          </cell>
          <cell r="AG936" t="str">
            <v>weeremarcus2@gmail.com</v>
          </cell>
          <cell r="AH936" t="str">
            <v>Uganda</v>
          </cell>
          <cell r="AI936">
            <v>0</v>
          </cell>
        </row>
        <row r="937">
          <cell r="C937">
            <v>206886737</v>
          </cell>
          <cell r="D937" t="str">
            <v>micmusun</v>
          </cell>
          <cell r="E937" t="str">
            <v>MICHELLE MUSUNGU</v>
          </cell>
          <cell r="F937" t="str">
            <v>Temporary</v>
          </cell>
          <cell r="G937" t="str">
            <v>UAE</v>
          </cell>
          <cell r="H937" t="str">
            <v>AUH1</v>
          </cell>
          <cell r="I937" t="str">
            <v>FC</v>
          </cell>
          <cell r="J937">
            <v>1299</v>
          </cell>
          <cell r="K937" t="str">
            <v>Night Shift</v>
          </cell>
          <cell r="L937" t="str">
            <v>NA</v>
          </cell>
          <cell r="M937" t="str">
            <v>Sunday</v>
          </cell>
          <cell r="N937" t="str">
            <v>Monday</v>
          </cell>
          <cell r="O937" t="str">
            <v>Warehouse Associate 8W</v>
          </cell>
          <cell r="P937" t="str">
            <v>Outbound</v>
          </cell>
          <cell r="Q937" t="str">
            <v>Direct</v>
          </cell>
          <cell r="R937" t="str">
            <v>EFS</v>
          </cell>
          <cell r="S937" t="str">
            <v>mnarshad</v>
          </cell>
          <cell r="T937" t="str">
            <v>Narshad,Muhammad</v>
          </cell>
          <cell r="U937" t="str">
            <v>Non-Critical</v>
          </cell>
          <cell r="W937">
            <v>46027</v>
          </cell>
          <cell r="X937" t="str">
            <v>Picking</v>
          </cell>
          <cell r="Y937" t="str">
            <v>August</v>
          </cell>
          <cell r="Z937" t="str">
            <v>9 Hours</v>
          </cell>
          <cell r="AA937" t="str">
            <v>Female</v>
          </cell>
          <cell r="AC937">
            <v>99</v>
          </cell>
          <cell r="AD937">
            <v>46024</v>
          </cell>
          <cell r="AE937" t="str">
            <v>Al Quoz female camp</v>
          </cell>
          <cell r="AF937" t="str">
            <v>917 588536596</v>
          </cell>
          <cell r="AG937" t="str">
            <v>michellemusungu@gmail.com</v>
          </cell>
          <cell r="AH937" t="str">
            <v>Kenya</v>
          </cell>
          <cell r="AI937" t="e">
            <v>#N/A</v>
          </cell>
        </row>
        <row r="938">
          <cell r="C938">
            <v>203965605</v>
          </cell>
          <cell r="D938" t="str">
            <v>mohkfaro</v>
          </cell>
          <cell r="E938" t="str">
            <v>Mohamed Farook</v>
          </cell>
          <cell r="F938" t="str">
            <v>Temporary</v>
          </cell>
          <cell r="G938" t="str">
            <v>UAE</v>
          </cell>
          <cell r="H938" t="str">
            <v>AUH1</v>
          </cell>
          <cell r="I938" t="str">
            <v>FC</v>
          </cell>
          <cell r="J938">
            <v>1299</v>
          </cell>
          <cell r="K938" t="str">
            <v>Day Shift</v>
          </cell>
          <cell r="L938" t="str">
            <v>NA</v>
          </cell>
          <cell r="M938" t="str">
            <v>Sunday</v>
          </cell>
          <cell r="N938" t="str">
            <v>Monday</v>
          </cell>
          <cell r="O938" t="str">
            <v>Warehouse Associate 24M</v>
          </cell>
          <cell r="P938" t="str">
            <v>Outbound</v>
          </cell>
          <cell r="Q938" t="str">
            <v>Direct</v>
          </cell>
          <cell r="R938" t="str">
            <v>Adecco</v>
          </cell>
          <cell r="S938" t="str">
            <v>sidamra</v>
          </cell>
          <cell r="T938" t="str">
            <v>Siddiqui,Amra Kausar Abdul Sajid</v>
          </cell>
          <cell r="U938" t="str">
            <v>Non-Critical</v>
          </cell>
          <cell r="W938">
            <v>45544</v>
          </cell>
          <cell r="X938" t="str">
            <v>Picking</v>
          </cell>
          <cell r="Y938" t="str">
            <v>July</v>
          </cell>
          <cell r="Z938" t="str">
            <v>9 Hours</v>
          </cell>
          <cell r="AA938" t="str">
            <v>Male</v>
          </cell>
          <cell r="AB938" t="str">
            <v>XL</v>
          </cell>
          <cell r="AC938">
            <v>99</v>
          </cell>
          <cell r="AD938">
            <v>46274</v>
          </cell>
          <cell r="AE938" t="str">
            <v>Shabiya 11 Bus Stop ( Al Sultan Bakeries)</v>
          </cell>
          <cell r="AF938">
            <v>563129479</v>
          </cell>
          <cell r="AG938" t="str">
            <v>farook.ar7@gmail.com</v>
          </cell>
          <cell r="AH938" t="str">
            <v>India</v>
          </cell>
          <cell r="AI938" t="str">
            <v>Muslim</v>
          </cell>
        </row>
        <row r="939">
          <cell r="C939">
            <v>203965410</v>
          </cell>
          <cell r="D939" t="str">
            <v>kingwaym</v>
          </cell>
          <cell r="E939" t="str">
            <v>Mohamed Kingway Barrie</v>
          </cell>
          <cell r="F939" t="str">
            <v>Temporary</v>
          </cell>
          <cell r="G939" t="str">
            <v>UAE</v>
          </cell>
          <cell r="H939" t="str">
            <v>AUH1</v>
          </cell>
          <cell r="I939" t="str">
            <v>FC</v>
          </cell>
          <cell r="J939">
            <v>1299</v>
          </cell>
          <cell r="K939" t="str">
            <v>Night Shift</v>
          </cell>
          <cell r="L939" t="str">
            <v>NA</v>
          </cell>
          <cell r="M939" t="str">
            <v>Friday</v>
          </cell>
          <cell r="N939" t="str">
            <v>Saturday</v>
          </cell>
          <cell r="O939" t="str">
            <v>Warehouse Associate 12M</v>
          </cell>
          <cell r="P939" t="str">
            <v>Outbound</v>
          </cell>
          <cell r="Q939" t="str">
            <v>Direct</v>
          </cell>
          <cell r="R939" t="str">
            <v>Fastlink</v>
          </cell>
          <cell r="S939" t="str">
            <v>amanmish</v>
          </cell>
          <cell r="T939" t="str">
            <v>Mishra,Aman</v>
          </cell>
          <cell r="U939" t="str">
            <v>Non-Critical</v>
          </cell>
          <cell r="W939">
            <v>45544</v>
          </cell>
          <cell r="X939" t="str">
            <v>Picking</v>
          </cell>
          <cell r="Y939" t="str">
            <v>May</v>
          </cell>
          <cell r="Z939" t="str">
            <v>9 Hours</v>
          </cell>
          <cell r="AA939" t="str">
            <v>Male</v>
          </cell>
          <cell r="AB939" t="str">
            <v>NA</v>
          </cell>
          <cell r="AC939">
            <v>99</v>
          </cell>
          <cell r="AD939">
            <v>45909</v>
          </cell>
          <cell r="AE939" t="str">
            <v>FilliCafé(AirPortRd)</v>
          </cell>
          <cell r="AF939">
            <v>525149314</v>
          </cell>
          <cell r="AG939" t="str">
            <v>muhammadkingwaybarrie@gmail.com</v>
          </cell>
          <cell r="AH939" t="str">
            <v>Sierra Leone</v>
          </cell>
          <cell r="AI939" t="str">
            <v>Muslim</v>
          </cell>
        </row>
        <row r="940">
          <cell r="C940">
            <v>202419640</v>
          </cell>
          <cell r="D940" t="str">
            <v>noamohav</v>
          </cell>
          <cell r="E940" t="str">
            <v>Mohamed Noah</v>
          </cell>
          <cell r="F940" t="str">
            <v>Temporary</v>
          </cell>
          <cell r="G940" t="str">
            <v>UAE</v>
          </cell>
          <cell r="H940" t="str">
            <v>AUH1</v>
          </cell>
          <cell r="I940" t="str">
            <v>FC</v>
          </cell>
          <cell r="J940">
            <v>1299</v>
          </cell>
          <cell r="K940" t="str">
            <v>Night Shift</v>
          </cell>
          <cell r="L940" t="str">
            <v>NA</v>
          </cell>
          <cell r="M940" t="str">
            <v>Sunday</v>
          </cell>
          <cell r="N940" t="str">
            <v>Monday</v>
          </cell>
          <cell r="O940" t="str">
            <v>Warehouse Associate 24M</v>
          </cell>
          <cell r="P940" t="str">
            <v>Outbound</v>
          </cell>
          <cell r="Q940" t="str">
            <v>Direct</v>
          </cell>
          <cell r="R940" t="str">
            <v>Quesscorp</v>
          </cell>
          <cell r="S940" t="str">
            <v>scariav</v>
          </cell>
          <cell r="T940" t="str">
            <v>Scaria,Varghese</v>
          </cell>
          <cell r="U940" t="str">
            <v>Non-Critical</v>
          </cell>
          <cell r="W940">
            <v>45561</v>
          </cell>
          <cell r="X940" t="str">
            <v>Sort - Batch</v>
          </cell>
          <cell r="Y940" t="str">
            <v>June</v>
          </cell>
          <cell r="Z940" t="str">
            <v>9 Hours</v>
          </cell>
          <cell r="AA940" t="str">
            <v>Male</v>
          </cell>
          <cell r="AB940" t="str">
            <v>M</v>
          </cell>
          <cell r="AC940">
            <v>99</v>
          </cell>
          <cell r="AD940">
            <v>46291</v>
          </cell>
          <cell r="AE940" t="str">
            <v>ShinningTower(Khalidiyah)</v>
          </cell>
          <cell r="AF940">
            <v>545427688</v>
          </cell>
          <cell r="AG940" t="str">
            <v>noahmohamed371@gmail.com</v>
          </cell>
          <cell r="AH940" t="str">
            <v>Sierra Leone</v>
          </cell>
          <cell r="AI940" t="str">
            <v>Muslim</v>
          </cell>
        </row>
        <row r="941">
          <cell r="C941">
            <v>204138114</v>
          </cell>
          <cell r="D941" t="str">
            <v>mohamkav</v>
          </cell>
          <cell r="E941" t="str">
            <v>Mohamed S. Kamara</v>
          </cell>
          <cell r="F941" t="str">
            <v>Temporary</v>
          </cell>
          <cell r="G941" t="str">
            <v>UAE</v>
          </cell>
          <cell r="H941" t="str">
            <v>AUH1</v>
          </cell>
          <cell r="I941" t="str">
            <v>FC</v>
          </cell>
          <cell r="J941">
            <v>1299</v>
          </cell>
          <cell r="K941" t="str">
            <v>Day Shift</v>
          </cell>
          <cell r="L941" t="str">
            <v>NA</v>
          </cell>
          <cell r="M941" t="str">
            <v>Friday</v>
          </cell>
          <cell r="N941" t="str">
            <v>Saturday</v>
          </cell>
          <cell r="O941" t="str">
            <v>Warehouse Associate 24M</v>
          </cell>
          <cell r="P941" t="str">
            <v>Outbound</v>
          </cell>
          <cell r="Q941" t="str">
            <v>Direct</v>
          </cell>
          <cell r="R941" t="str">
            <v>Quesscorp</v>
          </cell>
          <cell r="S941" t="str">
            <v>scariav</v>
          </cell>
          <cell r="T941" t="str">
            <v>Scaria,Varghese</v>
          </cell>
          <cell r="U941" t="str">
            <v>Non-Critical</v>
          </cell>
          <cell r="W941">
            <v>45565</v>
          </cell>
          <cell r="X941" t="str">
            <v>Picking</v>
          </cell>
          <cell r="Y941" t="str">
            <v>January</v>
          </cell>
          <cell r="Z941" t="str">
            <v>9 Hours</v>
          </cell>
          <cell r="AA941" t="str">
            <v>Male</v>
          </cell>
          <cell r="AB941" t="str">
            <v>M</v>
          </cell>
          <cell r="AC941">
            <v>99</v>
          </cell>
          <cell r="AD941">
            <v>46295</v>
          </cell>
          <cell r="AE941" t="str">
            <v>AbuDhabiCentralBusStation(oppositeGrandMillenniumHotel&amp;InfrontofBankofAfrica)</v>
          </cell>
          <cell r="AF941">
            <v>543552917</v>
          </cell>
          <cell r="AG941" t="str">
            <v>mohamedskamara957@gmail.com</v>
          </cell>
          <cell r="AH941" t="str">
            <v>Cameroon</v>
          </cell>
          <cell r="AI941" t="str">
            <v>Muslim</v>
          </cell>
        </row>
        <row r="942">
          <cell r="C942">
            <v>203965009</v>
          </cell>
          <cell r="D942" t="str">
            <v>wmohshak</v>
          </cell>
          <cell r="E942" t="str">
            <v>Mohamed Shakir</v>
          </cell>
          <cell r="F942" t="str">
            <v>Temporary</v>
          </cell>
          <cell r="G942" t="str">
            <v>UAE</v>
          </cell>
          <cell r="H942" t="str">
            <v>AUH1</v>
          </cell>
          <cell r="I942" t="str">
            <v>FC</v>
          </cell>
          <cell r="J942">
            <v>1299</v>
          </cell>
          <cell r="K942" t="str">
            <v>Day Shift</v>
          </cell>
          <cell r="L942" t="str">
            <v>NA</v>
          </cell>
          <cell r="M942" t="str">
            <v>Saturday</v>
          </cell>
          <cell r="N942" t="str">
            <v>Sunday</v>
          </cell>
          <cell r="O942" t="str">
            <v>Warehouse Associate 24M</v>
          </cell>
          <cell r="P942" t="str">
            <v>Outbound</v>
          </cell>
          <cell r="Q942" t="str">
            <v>Direct</v>
          </cell>
          <cell r="R942" t="str">
            <v>Adecco</v>
          </cell>
          <cell r="S942" t="str">
            <v>bizthoma</v>
          </cell>
          <cell r="T942" t="str">
            <v>Thomas,Binil</v>
          </cell>
          <cell r="U942" t="str">
            <v>Non-Critical</v>
          </cell>
          <cell r="W942">
            <v>45544</v>
          </cell>
          <cell r="X942" t="str">
            <v>Picking</v>
          </cell>
          <cell r="Y942" t="str">
            <v>June</v>
          </cell>
          <cell r="Z942" t="str">
            <v>9 Hours</v>
          </cell>
          <cell r="AA942" t="str">
            <v>Male</v>
          </cell>
          <cell r="AB942" t="str">
            <v>XL</v>
          </cell>
          <cell r="AC942">
            <v>99</v>
          </cell>
          <cell r="AD942">
            <v>46274</v>
          </cell>
          <cell r="AE942" t="str">
            <v>AlSalamaHospital(TouristClubArea)</v>
          </cell>
          <cell r="AF942">
            <v>525404758</v>
          </cell>
          <cell r="AG942" t="str">
            <v>mhmdskashf@gmail.com</v>
          </cell>
          <cell r="AH942" t="str">
            <v>Sri Lanka</v>
          </cell>
          <cell r="AI942" t="str">
            <v>Muslim</v>
          </cell>
        </row>
        <row r="943">
          <cell r="C943">
            <v>205280538</v>
          </cell>
          <cell r="D943" t="str">
            <v>razaxmo</v>
          </cell>
          <cell r="E943" t="str">
            <v>Mohammad Khalid Raza</v>
          </cell>
          <cell r="F943" t="str">
            <v>Temporary</v>
          </cell>
          <cell r="G943" t="str">
            <v>UAE</v>
          </cell>
          <cell r="H943" t="str">
            <v>AUH1</v>
          </cell>
          <cell r="I943" t="str">
            <v>FC</v>
          </cell>
          <cell r="J943">
            <v>1299</v>
          </cell>
          <cell r="K943" t="str">
            <v>Night Shift</v>
          </cell>
          <cell r="L943" t="str">
            <v>NA</v>
          </cell>
          <cell r="M943" t="str">
            <v>Saturday</v>
          </cell>
          <cell r="N943" t="str">
            <v>Sunday</v>
          </cell>
          <cell r="O943" t="str">
            <v>Warehouse Associate 8W</v>
          </cell>
          <cell r="P943" t="str">
            <v>Outbound</v>
          </cell>
          <cell r="Q943" t="str">
            <v>Direct</v>
          </cell>
          <cell r="R943" t="str">
            <v>EFS</v>
          </cell>
          <cell r="S943" t="str">
            <v>bizthoma</v>
          </cell>
          <cell r="T943" t="str">
            <v>Thomas,Binil</v>
          </cell>
          <cell r="U943" t="str">
            <v>Non-Critical</v>
          </cell>
          <cell r="W943">
            <v>46048</v>
          </cell>
          <cell r="X943" t="str">
            <v>Pack - Batch</v>
          </cell>
          <cell r="Y943" t="str">
            <v>December</v>
          </cell>
          <cell r="Z943" t="str">
            <v>9 Hours</v>
          </cell>
          <cell r="AA943" t="str">
            <v>Male</v>
          </cell>
          <cell r="AB943">
            <v>0</v>
          </cell>
          <cell r="AC943">
            <v>99</v>
          </cell>
          <cell r="AD943">
            <v>46778</v>
          </cell>
          <cell r="AE943">
            <v>0</v>
          </cell>
          <cell r="AF943">
            <v>0</v>
          </cell>
          <cell r="AG943">
            <v>0</v>
          </cell>
          <cell r="AH943">
            <v>0</v>
          </cell>
          <cell r="AI943">
            <v>0</v>
          </cell>
        </row>
        <row r="944">
          <cell r="C944">
            <v>204053439</v>
          </cell>
          <cell r="D944" t="str">
            <v>moabo</v>
          </cell>
          <cell r="E944" t="str">
            <v>Mohammed Abdullah</v>
          </cell>
          <cell r="F944" t="str">
            <v>Temporary</v>
          </cell>
          <cell r="G944" t="str">
            <v>UAE</v>
          </cell>
          <cell r="H944" t="str">
            <v>AUH1</v>
          </cell>
          <cell r="I944" t="str">
            <v>FC</v>
          </cell>
          <cell r="J944">
            <v>1299</v>
          </cell>
          <cell r="K944" t="str">
            <v>Day Shift</v>
          </cell>
          <cell r="L944" t="str">
            <v>NA</v>
          </cell>
          <cell r="M944" t="str">
            <v>Friday</v>
          </cell>
          <cell r="N944" t="str">
            <v>Saturday</v>
          </cell>
          <cell r="O944" t="str">
            <v>Warehouse Associate 24M</v>
          </cell>
          <cell r="P944" t="str">
            <v>Outbound</v>
          </cell>
          <cell r="Q944" t="str">
            <v>Direct</v>
          </cell>
          <cell r="R944" t="str">
            <v>Adecco</v>
          </cell>
          <cell r="S944" t="str">
            <v>amanmish</v>
          </cell>
          <cell r="T944" t="str">
            <v>Mishra,Aman</v>
          </cell>
          <cell r="U944" t="str">
            <v>Non-Critical</v>
          </cell>
          <cell r="W944">
            <v>45558</v>
          </cell>
          <cell r="X944" t="str">
            <v>Pack - Batch</v>
          </cell>
          <cell r="Y944" t="str">
            <v>July</v>
          </cell>
          <cell r="Z944" t="str">
            <v>9 Hours</v>
          </cell>
          <cell r="AA944" t="str">
            <v>Male</v>
          </cell>
          <cell r="AB944" t="str">
            <v>M</v>
          </cell>
          <cell r="AC944">
            <v>99</v>
          </cell>
          <cell r="AD944">
            <v>46288</v>
          </cell>
          <cell r="AE944" t="str">
            <v>Workers Village  ( Musaffa 24)</v>
          </cell>
          <cell r="AF944">
            <v>567097730</v>
          </cell>
          <cell r="AG944" t="str">
            <v>Mohdabdullah848@gmail.com</v>
          </cell>
          <cell r="AH944" t="str">
            <v>India</v>
          </cell>
          <cell r="AI944" t="str">
            <v>Muslim</v>
          </cell>
        </row>
        <row r="945">
          <cell r="C945">
            <v>203800778</v>
          </cell>
          <cell r="D945" t="str">
            <v>mohanjhp</v>
          </cell>
          <cell r="E945" t="str">
            <v>MOHAN KUMAR JHA</v>
          </cell>
          <cell r="F945" t="str">
            <v>Temporary</v>
          </cell>
          <cell r="G945" t="str">
            <v>UAE</v>
          </cell>
          <cell r="H945" t="str">
            <v>AUH1</v>
          </cell>
          <cell r="I945" t="str">
            <v>FC</v>
          </cell>
          <cell r="J945">
            <v>1299</v>
          </cell>
          <cell r="K945" t="str">
            <v>Night Shift</v>
          </cell>
          <cell r="L945" t="str">
            <v>NA</v>
          </cell>
          <cell r="M945" t="str">
            <v>Sunday</v>
          </cell>
          <cell r="N945" t="str">
            <v>Monday</v>
          </cell>
          <cell r="O945" t="str">
            <v>Warehouse Associate 24M</v>
          </cell>
          <cell r="P945" t="str">
            <v>Outbound</v>
          </cell>
          <cell r="Q945" t="str">
            <v>Direct</v>
          </cell>
          <cell r="R945" t="str">
            <v>Dulsco</v>
          </cell>
          <cell r="S945" t="str">
            <v>bizthoma</v>
          </cell>
          <cell r="T945" t="str">
            <v>Thomas,Binil</v>
          </cell>
          <cell r="U945" t="str">
            <v>Non-Critical</v>
          </cell>
          <cell r="W945">
            <v>45684</v>
          </cell>
          <cell r="X945" t="str">
            <v>Pack - Batch</v>
          </cell>
          <cell r="Y945" t="str">
            <v>October</v>
          </cell>
          <cell r="Z945" t="str">
            <v>9 Hours</v>
          </cell>
          <cell r="AA945" t="str">
            <v>Male</v>
          </cell>
          <cell r="AB945" t="str">
            <v>XL</v>
          </cell>
          <cell r="AC945">
            <v>99</v>
          </cell>
          <cell r="AD945">
            <v>45740</v>
          </cell>
          <cell r="AE945" t="str">
            <v>Dulsco ICAD-1 Bus Stop</v>
          </cell>
          <cell r="AH945" t="str">
            <v>Nepal</v>
          </cell>
          <cell r="AI945" t="str">
            <v>Non-Muslim</v>
          </cell>
        </row>
        <row r="946">
          <cell r="C946">
            <v>203965008</v>
          </cell>
          <cell r="D946" t="str">
            <v>muhmohas</v>
          </cell>
          <cell r="E946" t="str">
            <v>Mohasin Muhammad</v>
          </cell>
          <cell r="F946" t="str">
            <v>Temporary</v>
          </cell>
          <cell r="G946" t="str">
            <v>UAE</v>
          </cell>
          <cell r="H946" t="str">
            <v>AUH1</v>
          </cell>
          <cell r="I946" t="str">
            <v>FC</v>
          </cell>
          <cell r="J946">
            <v>1299</v>
          </cell>
          <cell r="K946" t="str">
            <v>Night Shift</v>
          </cell>
          <cell r="L946" t="str">
            <v>NA</v>
          </cell>
          <cell r="M946" t="str">
            <v>Friday</v>
          </cell>
          <cell r="N946" t="str">
            <v>Saturday</v>
          </cell>
          <cell r="O946" t="str">
            <v>Warehouse Associate 24M</v>
          </cell>
          <cell r="P946" t="str">
            <v>Outbound</v>
          </cell>
          <cell r="Q946" t="str">
            <v>Direct</v>
          </cell>
          <cell r="R946" t="str">
            <v>Adecco</v>
          </cell>
          <cell r="S946" t="str">
            <v>amanmish</v>
          </cell>
          <cell r="T946" t="str">
            <v>Mishra,Aman</v>
          </cell>
          <cell r="U946" t="str">
            <v>Non-Critical</v>
          </cell>
          <cell r="W946">
            <v>45544</v>
          </cell>
          <cell r="X946" t="str">
            <v>Picking</v>
          </cell>
          <cell r="Y946" t="str">
            <v>October</v>
          </cell>
          <cell r="Z946" t="str">
            <v>9 Hours</v>
          </cell>
          <cell r="AA946" t="str">
            <v>Male</v>
          </cell>
          <cell r="AB946" t="str">
            <v>M</v>
          </cell>
          <cell r="AC946">
            <v>99</v>
          </cell>
          <cell r="AD946">
            <v>46274</v>
          </cell>
          <cell r="AE946" t="str">
            <v>RedTag (Al Najda St)</v>
          </cell>
          <cell r="AF946">
            <v>569608365</v>
          </cell>
          <cell r="AG946" t="str">
            <v>muhsin705.mm@gmail.com</v>
          </cell>
          <cell r="AH946" t="str">
            <v>India</v>
          </cell>
          <cell r="AI946" t="str">
            <v>Muslim</v>
          </cell>
        </row>
        <row r="947">
          <cell r="C947">
            <v>203880400</v>
          </cell>
          <cell r="D947" t="str">
            <v>mbockari</v>
          </cell>
          <cell r="E947" t="str">
            <v>Moinya Bockarie</v>
          </cell>
          <cell r="F947" t="str">
            <v>Temporary</v>
          </cell>
          <cell r="G947" t="str">
            <v>UAE</v>
          </cell>
          <cell r="H947" t="str">
            <v>AUH1</v>
          </cell>
          <cell r="I947" t="str">
            <v>FC</v>
          </cell>
          <cell r="J947">
            <v>1299</v>
          </cell>
          <cell r="K947" t="str">
            <v>Night Shift</v>
          </cell>
          <cell r="L947" t="str">
            <v>NA</v>
          </cell>
          <cell r="M947" t="str">
            <v>Monday</v>
          </cell>
          <cell r="N947" t="str">
            <v>Tuesday</v>
          </cell>
          <cell r="O947" t="str">
            <v>Warehouse Associate 12M</v>
          </cell>
          <cell r="P947" t="str">
            <v>Outbound</v>
          </cell>
          <cell r="Q947" t="str">
            <v>Direct</v>
          </cell>
          <cell r="R947" t="str">
            <v>Fastlink</v>
          </cell>
          <cell r="S947" t="str">
            <v>amanmish</v>
          </cell>
          <cell r="T947" t="str">
            <v>Mishra,Aman</v>
          </cell>
          <cell r="U947" t="str">
            <v>Non-Critical</v>
          </cell>
          <cell r="W947">
            <v>45530</v>
          </cell>
          <cell r="X947" t="str">
            <v>Picking</v>
          </cell>
          <cell r="Y947" t="str">
            <v>May</v>
          </cell>
          <cell r="Z947" t="str">
            <v>9 Hours</v>
          </cell>
          <cell r="AA947" t="str">
            <v>Female</v>
          </cell>
          <cell r="AB947" t="str">
            <v>NA</v>
          </cell>
          <cell r="AC947">
            <v>99</v>
          </cell>
          <cell r="AD947">
            <v>46260</v>
          </cell>
          <cell r="AE947" t="str">
            <v>LifeLineHospital(ElectraStr-MuroorRd)</v>
          </cell>
          <cell r="AF947">
            <v>566283584</v>
          </cell>
          <cell r="AG947" t="str">
            <v>moinyabockarie4@gmail.com</v>
          </cell>
          <cell r="AH947" t="str">
            <v>Sierra Leone</v>
          </cell>
          <cell r="AI947" t="str">
            <v>Non-Muslim</v>
          </cell>
        </row>
        <row r="948">
          <cell r="C948">
            <v>206886735</v>
          </cell>
          <cell r="D948" t="str">
            <v>mokkwedh</v>
          </cell>
          <cell r="E948" t="str">
            <v>MOKA EKWALLA KWEDI</v>
          </cell>
          <cell r="F948" t="str">
            <v>Temporary</v>
          </cell>
          <cell r="G948" t="str">
            <v>UAE</v>
          </cell>
          <cell r="H948" t="str">
            <v>AUH1</v>
          </cell>
          <cell r="I948" t="str">
            <v>FC</v>
          </cell>
          <cell r="J948">
            <v>1299</v>
          </cell>
          <cell r="K948" t="str">
            <v>Day Shift</v>
          </cell>
          <cell r="L948" t="str">
            <v>NA</v>
          </cell>
          <cell r="M948" t="str">
            <v>Wednesday</v>
          </cell>
          <cell r="N948" t="str">
            <v>Thursday</v>
          </cell>
          <cell r="O948" t="str">
            <v>Warehouse Associate 8W</v>
          </cell>
          <cell r="P948" t="str">
            <v>Outbound</v>
          </cell>
          <cell r="Q948" t="str">
            <v>Direct</v>
          </cell>
          <cell r="R948" t="str">
            <v>EFS</v>
          </cell>
          <cell r="S948" t="str">
            <v>mnarshad</v>
          </cell>
          <cell r="T948" t="str">
            <v>Narshad,Muhammad</v>
          </cell>
          <cell r="U948" t="str">
            <v>Non-Critical</v>
          </cell>
          <cell r="W948">
            <v>46027</v>
          </cell>
          <cell r="X948" t="str">
            <v>Picking</v>
          </cell>
          <cell r="Y948" t="str">
            <v>October</v>
          </cell>
          <cell r="Z948" t="str">
            <v>9 Hours</v>
          </cell>
          <cell r="AA948" t="str">
            <v>Male</v>
          </cell>
          <cell r="AC948">
            <v>99</v>
          </cell>
          <cell r="AD948">
            <v>46024</v>
          </cell>
          <cell r="AE948" t="str">
            <v>GreenHub</v>
          </cell>
          <cell r="AF948" t="str">
            <v>971 506958467</v>
          </cell>
          <cell r="AG948" t="str">
            <v>mokacharles50@gmail.com</v>
          </cell>
          <cell r="AH948" t="str">
            <v>Cameron</v>
          </cell>
          <cell r="AI948" t="str">
            <v>Non-Muslim</v>
          </cell>
        </row>
        <row r="949">
          <cell r="C949">
            <v>205997633</v>
          </cell>
          <cell r="D949" t="str">
            <v>rokrumon</v>
          </cell>
          <cell r="E949" t="str">
            <v>MONIKA OKRU</v>
          </cell>
          <cell r="F949" t="str">
            <v>Temporary</v>
          </cell>
          <cell r="G949" t="str">
            <v>UAE</v>
          </cell>
          <cell r="H949" t="str">
            <v>AUH1</v>
          </cell>
          <cell r="I949" t="str">
            <v>FC</v>
          </cell>
          <cell r="J949">
            <v>1299</v>
          </cell>
          <cell r="K949" t="str">
            <v>Night Shift</v>
          </cell>
          <cell r="L949" t="str">
            <v>NA</v>
          </cell>
          <cell r="M949" t="str">
            <v>Thursday</v>
          </cell>
          <cell r="N949" t="str">
            <v>Friday</v>
          </cell>
          <cell r="O949" t="str">
            <v>Warehouse Associate 12M</v>
          </cell>
          <cell r="P949" t="str">
            <v>Outbound</v>
          </cell>
          <cell r="Q949" t="str">
            <v>Direct</v>
          </cell>
          <cell r="R949" t="str">
            <v>Fastlink</v>
          </cell>
          <cell r="S949" t="str">
            <v>amanmish</v>
          </cell>
          <cell r="T949" t="str">
            <v>Mishra,Aman</v>
          </cell>
          <cell r="W949">
            <v>45915</v>
          </cell>
          <cell r="X949" t="str">
            <v>Picking</v>
          </cell>
          <cell r="Y949" t="str">
            <v>May</v>
          </cell>
          <cell r="Z949" t="str">
            <v>9 Hours</v>
          </cell>
          <cell r="AA949" t="str">
            <v>Female</v>
          </cell>
          <cell r="AB949" t="str">
            <v>XL</v>
          </cell>
          <cell r="AC949">
            <v>99</v>
          </cell>
          <cell r="AH949" t="str">
            <v>Ghana</v>
          </cell>
          <cell r="AI949" t="str">
            <v>Non-Muslim</v>
          </cell>
        </row>
        <row r="950">
          <cell r="C950">
            <v>113433097</v>
          </cell>
          <cell r="D950" t="str">
            <v>kamorash</v>
          </cell>
          <cell r="E950" t="str">
            <v>Moras KAMAL</v>
          </cell>
          <cell r="F950" t="str">
            <v>Temporary</v>
          </cell>
          <cell r="G950" t="str">
            <v>UAE</v>
          </cell>
          <cell r="H950" t="str">
            <v>AUH1</v>
          </cell>
          <cell r="I950" t="str">
            <v>FC</v>
          </cell>
          <cell r="J950">
            <v>1299</v>
          </cell>
          <cell r="K950" t="str">
            <v>Day Shift</v>
          </cell>
          <cell r="L950" t="str">
            <v>NA</v>
          </cell>
          <cell r="M950" t="str">
            <v>Tuesday</v>
          </cell>
          <cell r="N950" t="str">
            <v>Wednesday</v>
          </cell>
          <cell r="O950" t="str">
            <v>Warehouse Associate 24M</v>
          </cell>
          <cell r="P950" t="str">
            <v>Outbound</v>
          </cell>
          <cell r="Q950" t="str">
            <v>Direct</v>
          </cell>
          <cell r="R950" t="str">
            <v>Adecco</v>
          </cell>
          <cell r="S950" t="str">
            <v>mnarshad</v>
          </cell>
          <cell r="T950" t="str">
            <v>Narshad,Muhammad</v>
          </cell>
          <cell r="U950" t="str">
            <v>Non-Critical</v>
          </cell>
          <cell r="W950">
            <v>45537</v>
          </cell>
          <cell r="X950" t="str">
            <v>Picking</v>
          </cell>
          <cell r="Y950" t="str">
            <v>July</v>
          </cell>
          <cell r="Z950" t="str">
            <v>9 Hours</v>
          </cell>
          <cell r="AA950" t="str">
            <v>Male</v>
          </cell>
          <cell r="AB950" t="str">
            <v>M</v>
          </cell>
          <cell r="AC950">
            <v>99</v>
          </cell>
          <cell r="AD950">
            <v>46267</v>
          </cell>
          <cell r="AE950" t="str">
            <v>Workers Village  ( Musaffa 24)</v>
          </cell>
          <cell r="AF950">
            <v>528249514</v>
          </cell>
          <cell r="AG950" t="str">
            <v>cristmorris0@gmail.com</v>
          </cell>
          <cell r="AH950" t="str">
            <v>India</v>
          </cell>
          <cell r="AI950" t="str">
            <v>Non-Muslim</v>
          </cell>
        </row>
        <row r="951">
          <cell r="C951">
            <v>205845295</v>
          </cell>
          <cell r="D951" t="str">
            <v>immasere</v>
          </cell>
          <cell r="E951" t="str">
            <v>MORIS MASEREKA</v>
          </cell>
          <cell r="F951" t="str">
            <v>Temporary</v>
          </cell>
          <cell r="G951" t="str">
            <v>UAE</v>
          </cell>
          <cell r="H951" t="str">
            <v>AUH1</v>
          </cell>
          <cell r="I951" t="str">
            <v>FC</v>
          </cell>
          <cell r="J951">
            <v>1299</v>
          </cell>
          <cell r="K951" t="str">
            <v>Night Shift</v>
          </cell>
          <cell r="L951" t="str">
            <v>NA</v>
          </cell>
          <cell r="M951" t="str">
            <v>Tuesday</v>
          </cell>
          <cell r="N951" t="str">
            <v>Wednesday</v>
          </cell>
          <cell r="O951" t="str">
            <v>Warehouse Associate 8W</v>
          </cell>
          <cell r="P951" t="str">
            <v>Outbound</v>
          </cell>
          <cell r="Q951" t="str">
            <v>Direct</v>
          </cell>
          <cell r="R951" t="str">
            <v>Dulsco</v>
          </cell>
          <cell r="S951" t="str">
            <v>bizthoma</v>
          </cell>
          <cell r="T951" t="str">
            <v>Thomas,Binil</v>
          </cell>
          <cell r="W951">
            <v>45894</v>
          </cell>
          <cell r="X951" t="str">
            <v>Pack - Batch</v>
          </cell>
          <cell r="Y951" t="str">
            <v>April</v>
          </cell>
          <cell r="Z951" t="str">
            <v>9 Hours</v>
          </cell>
          <cell r="AA951" t="str">
            <v>Male</v>
          </cell>
          <cell r="AB951" t="str">
            <v>NA</v>
          </cell>
          <cell r="AC951">
            <v>99</v>
          </cell>
          <cell r="AD951">
            <v>45949</v>
          </cell>
          <cell r="AE951" t="str">
            <v>Dulsco Camp</v>
          </cell>
          <cell r="AF951">
            <v>567733341</v>
          </cell>
          <cell r="AG951" t="str">
            <v>morisotah@gmail.com</v>
          </cell>
          <cell r="AH951" t="str">
            <v>Uganda</v>
          </cell>
          <cell r="AI951" t="str">
            <v>Non-Muslim</v>
          </cell>
        </row>
        <row r="952">
          <cell r="C952">
            <v>203850876</v>
          </cell>
          <cell r="D952" t="str">
            <v>momukisa</v>
          </cell>
          <cell r="E952" t="str">
            <v>MOSES MUKISA</v>
          </cell>
          <cell r="F952" t="str">
            <v>Temporary</v>
          </cell>
          <cell r="G952" t="str">
            <v>UAE</v>
          </cell>
          <cell r="H952" t="str">
            <v>AUH1</v>
          </cell>
          <cell r="I952" t="str">
            <v>FC</v>
          </cell>
          <cell r="J952">
            <v>1299</v>
          </cell>
          <cell r="K952" t="str">
            <v>Day Shift</v>
          </cell>
          <cell r="L952" t="str">
            <v>NA</v>
          </cell>
          <cell r="M952" t="str">
            <v>Friday</v>
          </cell>
          <cell r="N952" t="str">
            <v>Saturday</v>
          </cell>
          <cell r="O952" t="str">
            <v>Warehouse Associate 24M</v>
          </cell>
          <cell r="P952" t="str">
            <v>Outbound</v>
          </cell>
          <cell r="Q952" t="str">
            <v>Direct</v>
          </cell>
          <cell r="R952" t="str">
            <v>Dulsco</v>
          </cell>
          <cell r="S952" t="str">
            <v>mnarshad</v>
          </cell>
          <cell r="T952" t="str">
            <v>Narshad,Muhammad</v>
          </cell>
          <cell r="U952" t="str">
            <v>Non-Critical</v>
          </cell>
          <cell r="W952">
            <v>45524</v>
          </cell>
          <cell r="X952" t="str">
            <v>Picking</v>
          </cell>
          <cell r="Y952" t="str">
            <v>December</v>
          </cell>
          <cell r="Z952" t="str">
            <v>9 Hours</v>
          </cell>
          <cell r="AA952" t="str">
            <v>Male</v>
          </cell>
          <cell r="AB952" t="str">
            <v>M</v>
          </cell>
          <cell r="AC952">
            <v>99</v>
          </cell>
          <cell r="AD952">
            <v>45580</v>
          </cell>
          <cell r="AE952" t="str">
            <v>Dulsco ICAD-1 Bus Stop</v>
          </cell>
          <cell r="AF952">
            <v>501749782</v>
          </cell>
          <cell r="AG952" t="str">
            <v>mukisamozez1@gmail.com</v>
          </cell>
          <cell r="AH952" t="str">
            <v>Uganda</v>
          </cell>
          <cell r="AI952" t="str">
            <v>Non-Muslim</v>
          </cell>
        </row>
        <row r="953">
          <cell r="C953">
            <v>206851159</v>
          </cell>
          <cell r="D953" t="str">
            <v>mubirura</v>
          </cell>
          <cell r="E953" t="str">
            <v>Mubiru Rajeshi</v>
          </cell>
          <cell r="F953" t="str">
            <v>Temporary</v>
          </cell>
          <cell r="G953" t="str">
            <v>UAE</v>
          </cell>
          <cell r="H953" t="str">
            <v>AUH1</v>
          </cell>
          <cell r="I953" t="str">
            <v>FC</v>
          </cell>
          <cell r="J953">
            <v>1299</v>
          </cell>
          <cell r="K953" t="str">
            <v>Day Shift</v>
          </cell>
          <cell r="L953" t="str">
            <v>NA</v>
          </cell>
          <cell r="M953" t="str">
            <v>Thursday</v>
          </cell>
          <cell r="N953" t="str">
            <v>Friday</v>
          </cell>
          <cell r="O953" t="str">
            <v>Warehouse Associate 8W</v>
          </cell>
          <cell r="P953" t="str">
            <v>Outbound</v>
          </cell>
          <cell r="Q953" t="str">
            <v>Direct</v>
          </cell>
          <cell r="R953" t="str">
            <v>Dulsco</v>
          </cell>
          <cell r="S953" t="str">
            <v>mnarshad</v>
          </cell>
          <cell r="T953" t="str">
            <v>Narshad,Muhammad</v>
          </cell>
          <cell r="U953" t="str">
            <v>Non- Critical</v>
          </cell>
          <cell r="W953">
            <v>46013</v>
          </cell>
          <cell r="X953" t="str">
            <v>Picking</v>
          </cell>
          <cell r="Y953" t="str">
            <v>September</v>
          </cell>
          <cell r="Z953" t="str">
            <v>9 Hours</v>
          </cell>
          <cell r="AA953" t="str">
            <v>Male</v>
          </cell>
          <cell r="AC953">
            <v>99</v>
          </cell>
          <cell r="AD953">
            <v>45648</v>
          </cell>
          <cell r="AE953" t="str">
            <v>Dulsco Al Razeen Camp Abu Dubai</v>
          </cell>
          <cell r="AF953">
            <v>585468745</v>
          </cell>
          <cell r="AG953" t="str">
            <v>nakasindeyuduya267@gmail.com</v>
          </cell>
          <cell r="AH953" t="str">
            <v>Uganda</v>
          </cell>
          <cell r="AI953" t="str">
            <v>Non-Muslim</v>
          </cell>
        </row>
        <row r="954">
          <cell r="C954">
            <v>206491328</v>
          </cell>
          <cell r="D954" t="str">
            <v>catelenw</v>
          </cell>
          <cell r="E954" t="str">
            <v>MUCHERU,CATELEN WANJIRA</v>
          </cell>
          <cell r="F954" t="str">
            <v>Temporary</v>
          </cell>
          <cell r="G954" t="str">
            <v>UAE</v>
          </cell>
          <cell r="H954" t="str">
            <v>AUH1</v>
          </cell>
          <cell r="I954" t="str">
            <v>FC</v>
          </cell>
          <cell r="J954">
            <v>1299</v>
          </cell>
          <cell r="K954" t="str">
            <v>Night Shift</v>
          </cell>
          <cell r="L954" t="str">
            <v>NA</v>
          </cell>
          <cell r="M954" t="str">
            <v>Thursday</v>
          </cell>
          <cell r="N954" t="str">
            <v>Friday</v>
          </cell>
          <cell r="O954" t="str">
            <v>Warehouse Associate 8W</v>
          </cell>
          <cell r="P954" t="str">
            <v>Outbound</v>
          </cell>
          <cell r="Q954" t="str">
            <v>Direct</v>
          </cell>
          <cell r="R954" t="str">
            <v>EFS</v>
          </cell>
          <cell r="S954" t="str">
            <v>mnarshad</v>
          </cell>
          <cell r="T954" t="str">
            <v>Narshad,Muhammad</v>
          </cell>
          <cell r="W954">
            <v>46238</v>
          </cell>
          <cell r="X954" t="str">
            <v>Picking</v>
          </cell>
          <cell r="Z954" t="str">
            <v>7 Hours</v>
          </cell>
          <cell r="AA954" t="str">
            <v>Female</v>
          </cell>
          <cell r="AC954">
            <v>99</v>
          </cell>
        </row>
        <row r="955">
          <cell r="C955">
            <v>204013683</v>
          </cell>
          <cell r="D955" t="str">
            <v>muckorom</v>
          </cell>
          <cell r="E955" t="str">
            <v>Muctarr Koroma</v>
          </cell>
          <cell r="F955" t="str">
            <v>Temporary</v>
          </cell>
          <cell r="G955" t="str">
            <v>UAE</v>
          </cell>
          <cell r="H955" t="str">
            <v>AUH1</v>
          </cell>
          <cell r="I955" t="str">
            <v>FC</v>
          </cell>
          <cell r="J955">
            <v>1299</v>
          </cell>
          <cell r="K955" t="str">
            <v>Night Shift</v>
          </cell>
          <cell r="L955" t="str">
            <v>NA</v>
          </cell>
          <cell r="M955" t="str">
            <v>Thursday</v>
          </cell>
          <cell r="N955" t="str">
            <v>Friday</v>
          </cell>
          <cell r="O955" t="str">
            <v>Warehouse Associate 12M</v>
          </cell>
          <cell r="P955" t="str">
            <v>Outbound</v>
          </cell>
          <cell r="Q955" t="str">
            <v>Direct</v>
          </cell>
          <cell r="R955" t="str">
            <v>Fastlink</v>
          </cell>
          <cell r="S955" t="str">
            <v>mnarshad</v>
          </cell>
          <cell r="T955" t="str">
            <v>Narshad,Muhammad</v>
          </cell>
          <cell r="U955" t="str">
            <v>Non-Critical</v>
          </cell>
          <cell r="W955">
            <v>45551</v>
          </cell>
          <cell r="X955" t="str">
            <v>Pack - Batch</v>
          </cell>
          <cell r="Y955" t="str">
            <v>March</v>
          </cell>
          <cell r="Z955" t="str">
            <v>9 Hours</v>
          </cell>
          <cell r="AA955" t="str">
            <v>Male</v>
          </cell>
          <cell r="AB955" t="str">
            <v>L</v>
          </cell>
          <cell r="AC955">
            <v>99</v>
          </cell>
          <cell r="AD955">
            <v>45916</v>
          </cell>
          <cell r="AE955" t="str">
            <v>AlSalamaHospital(TouristClubArea)</v>
          </cell>
          <cell r="AF955">
            <v>525159108</v>
          </cell>
          <cell r="AG955" t="str">
            <v>muctarrkoroma@gmail.com</v>
          </cell>
          <cell r="AH955" t="str">
            <v>Sierra Leone</v>
          </cell>
          <cell r="AI955" t="str">
            <v>Muslim</v>
          </cell>
        </row>
        <row r="956">
          <cell r="C956">
            <v>205872523</v>
          </cell>
          <cell r="D956" t="str">
            <v>mugisric</v>
          </cell>
          <cell r="E956" t="str">
            <v>MUGISHA,RICHARD</v>
          </cell>
          <cell r="F956" t="str">
            <v>Temporary</v>
          </cell>
          <cell r="G956" t="str">
            <v>UAE</v>
          </cell>
          <cell r="H956" t="str">
            <v>AUH1</v>
          </cell>
          <cell r="I956" t="str">
            <v>FC</v>
          </cell>
          <cell r="J956">
            <v>1299</v>
          </cell>
          <cell r="K956" t="str">
            <v>Day Shift</v>
          </cell>
          <cell r="L956" t="str">
            <v>NA</v>
          </cell>
          <cell r="M956" t="str">
            <v>Friday</v>
          </cell>
          <cell r="N956" t="str">
            <v>Saturday</v>
          </cell>
          <cell r="O956" t="str">
            <v>Warehouse Associate 8W</v>
          </cell>
          <cell r="P956" t="str">
            <v>Outbound</v>
          </cell>
          <cell r="Q956" t="str">
            <v>Direct</v>
          </cell>
          <cell r="R956" t="str">
            <v>Dulsco</v>
          </cell>
          <cell r="S956" t="str">
            <v>scariav</v>
          </cell>
          <cell r="T956" t="str">
            <v>Scaria,Varghese</v>
          </cell>
          <cell r="W956">
            <v>45894</v>
          </cell>
          <cell r="X956" t="str">
            <v>Picking</v>
          </cell>
          <cell r="Y956" t="str">
            <v>January</v>
          </cell>
          <cell r="Z956" t="str">
            <v>9 Hours</v>
          </cell>
          <cell r="AA956" t="str">
            <v>Male</v>
          </cell>
          <cell r="AB956" t="str">
            <v>M</v>
          </cell>
          <cell r="AC956">
            <v>99</v>
          </cell>
          <cell r="AD956">
            <v>45949</v>
          </cell>
          <cell r="AE956" t="str">
            <v>Dulsco Camp</v>
          </cell>
          <cell r="AF956">
            <v>58829820</v>
          </cell>
          <cell r="AG956" t="str">
            <v>mugisharichard044@gmail.com</v>
          </cell>
          <cell r="AH956" t="str">
            <v>Uganda</v>
          </cell>
          <cell r="AI956" t="str">
            <v>Non-Muslim</v>
          </cell>
        </row>
        <row r="957">
          <cell r="C957">
            <v>113090848</v>
          </cell>
          <cell r="D957" t="str">
            <v>arsmuhar</v>
          </cell>
          <cell r="E957" t="str">
            <v>Muhammad Ali Arshad</v>
          </cell>
          <cell r="F957" t="str">
            <v>Temporary</v>
          </cell>
          <cell r="G957" t="str">
            <v>UAE</v>
          </cell>
          <cell r="H957" t="str">
            <v>AUH1</v>
          </cell>
          <cell r="I957" t="str">
            <v>FC</v>
          </cell>
          <cell r="J957">
            <v>1299</v>
          </cell>
          <cell r="K957" t="str">
            <v>Night Shift</v>
          </cell>
          <cell r="L957" t="str">
            <v>NA</v>
          </cell>
          <cell r="M957" t="str">
            <v>Sunday</v>
          </cell>
          <cell r="N957" t="str">
            <v>Monday</v>
          </cell>
          <cell r="O957" t="str">
            <v>Warehouse Associate 24M</v>
          </cell>
          <cell r="P957" t="str">
            <v>Outbound</v>
          </cell>
          <cell r="Q957" t="str">
            <v>Direct</v>
          </cell>
          <cell r="R957" t="str">
            <v>Quesscorp</v>
          </cell>
          <cell r="S957" t="str">
            <v>scariav</v>
          </cell>
          <cell r="T957" t="str">
            <v>Scaria,Varghese</v>
          </cell>
          <cell r="U957" t="str">
            <v>Critical</v>
          </cell>
          <cell r="W957">
            <v>45586</v>
          </cell>
          <cell r="X957" t="str">
            <v>Pack - Batch</v>
          </cell>
          <cell r="Y957" t="str">
            <v>September</v>
          </cell>
          <cell r="Z957" t="str">
            <v>9 Hours</v>
          </cell>
          <cell r="AA957" t="str">
            <v xml:space="preserve">Male </v>
          </cell>
          <cell r="AB957" t="str">
            <v>L</v>
          </cell>
          <cell r="AC957">
            <v>99</v>
          </cell>
          <cell r="AD957">
            <v>46316</v>
          </cell>
          <cell r="AE957" t="str">
            <v>Hamid center</v>
          </cell>
          <cell r="AF957">
            <v>568654304</v>
          </cell>
          <cell r="AG957">
            <v>0</v>
          </cell>
          <cell r="AH957" t="str">
            <v>Pakistan</v>
          </cell>
          <cell r="AI957" t="str">
            <v>Muslim</v>
          </cell>
        </row>
        <row r="958">
          <cell r="C958">
            <v>109808062</v>
          </cell>
          <cell r="D958" t="str">
            <v>muhwasej</v>
          </cell>
          <cell r="E958" t="str">
            <v>Muhammad Boota, Waseem Haider</v>
          </cell>
          <cell r="F958" t="str">
            <v>Regular</v>
          </cell>
          <cell r="G958" t="str">
            <v>UAE</v>
          </cell>
          <cell r="H958" t="str">
            <v>AUH1</v>
          </cell>
          <cell r="I958" t="str">
            <v>FC</v>
          </cell>
          <cell r="J958">
            <v>1299</v>
          </cell>
          <cell r="K958" t="str">
            <v>Night Shift</v>
          </cell>
          <cell r="L958" t="str">
            <v>NA</v>
          </cell>
          <cell r="M958" t="str">
            <v>Friday</v>
          </cell>
          <cell r="N958" t="str">
            <v>Saturday</v>
          </cell>
          <cell r="O958" t="str">
            <v>FC Associate I</v>
          </cell>
          <cell r="P958" t="str">
            <v>Outbound</v>
          </cell>
          <cell r="Q958" t="str">
            <v>Direct</v>
          </cell>
          <cell r="R958" t="str">
            <v>Blue Badge</v>
          </cell>
          <cell r="S958" t="str">
            <v>amanmish</v>
          </cell>
          <cell r="T958" t="str">
            <v>Mishra,Aman</v>
          </cell>
          <cell r="U958" t="str">
            <v>Critical</v>
          </cell>
          <cell r="W958">
            <v>44782</v>
          </cell>
          <cell r="X958" t="str">
            <v>Sort - Batch</v>
          </cell>
          <cell r="Y958" t="str">
            <v>March</v>
          </cell>
          <cell r="Z958" t="str">
            <v>9 Hours</v>
          </cell>
          <cell r="AA958" t="str">
            <v>Male</v>
          </cell>
          <cell r="AB958" t="str">
            <v>L</v>
          </cell>
          <cell r="AC958">
            <v>1</v>
          </cell>
          <cell r="AE958" t="str">
            <v>Shabiya 11 Bus Stop ( Al Sultan Bakeries)</v>
          </cell>
          <cell r="AF958">
            <v>0</v>
          </cell>
          <cell r="AG958" t="e">
            <v>#N/A</v>
          </cell>
          <cell r="AH958" t="str">
            <v>Pakistan</v>
          </cell>
          <cell r="AI958" t="str">
            <v>Muslim</v>
          </cell>
        </row>
        <row r="959">
          <cell r="C959">
            <v>206850965</v>
          </cell>
          <cell r="D959" t="str">
            <v>imkinobe</v>
          </cell>
          <cell r="E959" t="str">
            <v>Muhammad Kinobe</v>
          </cell>
          <cell r="F959" t="str">
            <v>Temporary</v>
          </cell>
          <cell r="G959" t="str">
            <v>UAE</v>
          </cell>
          <cell r="H959" t="str">
            <v>AUH1</v>
          </cell>
          <cell r="I959" t="str">
            <v>FC</v>
          </cell>
          <cell r="J959">
            <v>1299</v>
          </cell>
          <cell r="K959" t="str">
            <v>Day Shift</v>
          </cell>
          <cell r="L959" t="str">
            <v>NA</v>
          </cell>
          <cell r="M959" t="str">
            <v>Friday</v>
          </cell>
          <cell r="N959" t="str">
            <v>Saturday</v>
          </cell>
          <cell r="O959" t="str">
            <v>Warehouse Associate 8W</v>
          </cell>
          <cell r="P959" t="str">
            <v>Outbound</v>
          </cell>
          <cell r="Q959" t="str">
            <v>Direct</v>
          </cell>
          <cell r="R959" t="str">
            <v>Dulsco</v>
          </cell>
          <cell r="S959" t="str">
            <v>ansammar</v>
          </cell>
          <cell r="T959" t="str">
            <v>Ansari,Ammar Abdullah</v>
          </cell>
          <cell r="U959" t="str">
            <v>Non- Critical</v>
          </cell>
          <cell r="W959">
            <v>46013</v>
          </cell>
          <cell r="X959" t="str">
            <v>Picking</v>
          </cell>
          <cell r="Y959" t="str">
            <v>September</v>
          </cell>
          <cell r="Z959" t="str">
            <v>9 Hours</v>
          </cell>
          <cell r="AA959" t="str">
            <v>Male</v>
          </cell>
          <cell r="AC959">
            <v>99</v>
          </cell>
          <cell r="AD959">
            <v>45648</v>
          </cell>
          <cell r="AE959" t="str">
            <v>Dulsco Al Razeen Camp Abu Dubai</v>
          </cell>
          <cell r="AF959">
            <v>505628726</v>
          </cell>
          <cell r="AG959" t="str">
            <v>kinobemuhammad@gmail.com</v>
          </cell>
          <cell r="AH959" t="str">
            <v>Uganda</v>
          </cell>
          <cell r="AI959" t="str">
            <v>Muslim</v>
          </cell>
        </row>
        <row r="960">
          <cell r="C960">
            <v>113090891</v>
          </cell>
          <cell r="D960" t="str">
            <v>mulatifx</v>
          </cell>
          <cell r="E960" t="str">
            <v>Muhammad Nauman Latif</v>
          </cell>
          <cell r="F960" t="str">
            <v>Temporary</v>
          </cell>
          <cell r="G960" t="str">
            <v>UAE</v>
          </cell>
          <cell r="H960" t="str">
            <v>AUH1</v>
          </cell>
          <cell r="I960" t="str">
            <v>FC</v>
          </cell>
          <cell r="J960">
            <v>1299</v>
          </cell>
          <cell r="K960" t="str">
            <v>Day Shift</v>
          </cell>
          <cell r="L960" t="str">
            <v>NA</v>
          </cell>
          <cell r="M960" t="str">
            <v>Tuesday</v>
          </cell>
          <cell r="N960" t="str">
            <v>Wednesday</v>
          </cell>
          <cell r="O960" t="str">
            <v>Warehouse Associate 24M</v>
          </cell>
          <cell r="P960" t="str">
            <v>Outbound</v>
          </cell>
          <cell r="Q960" t="str">
            <v>Direct</v>
          </cell>
          <cell r="R960" t="str">
            <v>Quesscorp</v>
          </cell>
          <cell r="S960" t="str">
            <v>amanmish</v>
          </cell>
          <cell r="T960" t="str">
            <v>Mishra,Aman</v>
          </cell>
          <cell r="U960" t="str">
            <v>Non-Critical</v>
          </cell>
          <cell r="W960">
            <v>45589</v>
          </cell>
          <cell r="X960" t="str">
            <v>Picking</v>
          </cell>
          <cell r="Y960" t="str">
            <v>November</v>
          </cell>
          <cell r="Z960" t="str">
            <v>9 Hours</v>
          </cell>
          <cell r="AA960" t="str">
            <v xml:space="preserve">Male </v>
          </cell>
          <cell r="AB960" t="str">
            <v>L</v>
          </cell>
          <cell r="AC960">
            <v>99</v>
          </cell>
          <cell r="AD960">
            <v>46319</v>
          </cell>
          <cell r="AE960" t="str">
            <v>Hamid center</v>
          </cell>
          <cell r="AF960">
            <v>525583646</v>
          </cell>
          <cell r="AG960" t="str">
            <v>noumanlatifattari338@gmail.com</v>
          </cell>
          <cell r="AH960" t="str">
            <v>Pakistan</v>
          </cell>
          <cell r="AI960" t="str">
            <v>Muslim</v>
          </cell>
        </row>
        <row r="961">
          <cell r="C961">
            <v>103909188</v>
          </cell>
          <cell r="D961" t="str">
            <v>jumail</v>
          </cell>
          <cell r="E961" t="str">
            <v>Muhammed Jumail</v>
          </cell>
          <cell r="F961" t="str">
            <v>Regular</v>
          </cell>
          <cell r="G961" t="str">
            <v>UAE</v>
          </cell>
          <cell r="H961" t="str">
            <v>AUH1</v>
          </cell>
          <cell r="I961" t="str">
            <v>FC</v>
          </cell>
          <cell r="J961">
            <v>1299</v>
          </cell>
          <cell r="K961" t="str">
            <v>Night Shift</v>
          </cell>
          <cell r="L961" t="str">
            <v>NA</v>
          </cell>
          <cell r="M961" t="str">
            <v>Monday</v>
          </cell>
          <cell r="N961" t="str">
            <v>Tuesday</v>
          </cell>
          <cell r="O961" t="str">
            <v>FC Associate III</v>
          </cell>
          <cell r="P961" t="str">
            <v>Outbound</v>
          </cell>
          <cell r="Q961" t="str">
            <v>Direct</v>
          </cell>
          <cell r="R961" t="str">
            <v>Blue Badge</v>
          </cell>
          <cell r="S961" t="str">
            <v>mnarshad</v>
          </cell>
          <cell r="T961" t="str">
            <v>Narshad,Muhammad</v>
          </cell>
          <cell r="U961" t="str">
            <v>Critical</v>
          </cell>
          <cell r="W961">
            <v>44067</v>
          </cell>
          <cell r="X961" t="str">
            <v>OB Lead/PA</v>
          </cell>
          <cell r="Y961" t="str">
            <v>February</v>
          </cell>
          <cell r="Z961" t="str">
            <v>9 Hours</v>
          </cell>
          <cell r="AA961" t="str">
            <v>Male</v>
          </cell>
          <cell r="AB961" t="str">
            <v>L</v>
          </cell>
          <cell r="AC961">
            <v>3</v>
          </cell>
          <cell r="AE961" t="str">
            <v>BANYAS (Souq Sarab)</v>
          </cell>
          <cell r="AF961">
            <v>0</v>
          </cell>
          <cell r="AG961" t="e">
            <v>#N/A</v>
          </cell>
          <cell r="AH961" t="str">
            <v>India</v>
          </cell>
          <cell r="AI961" t="str">
            <v>Muslim</v>
          </cell>
        </row>
        <row r="962">
          <cell r="C962">
            <v>107117479</v>
          </cell>
          <cell r="D962" t="str">
            <v>mukrisho</v>
          </cell>
          <cell r="E962" t="str">
            <v>MUKRI,SHOAIB SHAUKAT Shaukat</v>
          </cell>
          <cell r="F962" t="str">
            <v>Regular</v>
          </cell>
          <cell r="G962" t="str">
            <v>UAE</v>
          </cell>
          <cell r="H962" t="str">
            <v>AUH1</v>
          </cell>
          <cell r="I962" t="str">
            <v>FC</v>
          </cell>
          <cell r="J962">
            <v>1299</v>
          </cell>
          <cell r="K962" t="str">
            <v>Night Shift</v>
          </cell>
          <cell r="L962" t="str">
            <v>NA</v>
          </cell>
          <cell r="M962" t="str">
            <v>Sunday</v>
          </cell>
          <cell r="N962" t="str">
            <v>Monday</v>
          </cell>
          <cell r="O962" t="str">
            <v>FC Associate III</v>
          </cell>
          <cell r="P962" t="str">
            <v>Outbound</v>
          </cell>
          <cell r="Q962" t="str">
            <v>Direct</v>
          </cell>
          <cell r="R962" t="str">
            <v>Blue Badge</v>
          </cell>
          <cell r="S962" t="str">
            <v>amanmish</v>
          </cell>
          <cell r="T962" t="str">
            <v>Mishra,Aman</v>
          </cell>
          <cell r="W962">
            <v>44782</v>
          </cell>
          <cell r="X962" t="str">
            <v>OB Lead/PA</v>
          </cell>
          <cell r="Y962" t="str">
            <v>July</v>
          </cell>
          <cell r="Z962" t="str">
            <v>9 Hours</v>
          </cell>
          <cell r="AA962" t="str">
            <v>Male</v>
          </cell>
          <cell r="AB962" t="str">
            <v>L</v>
          </cell>
          <cell r="AC962">
            <v>3</v>
          </cell>
          <cell r="AE962" t="str">
            <v>Shabiya 12  Bus Stop (Near Malabar Gold And Diamond)</v>
          </cell>
          <cell r="AF962">
            <v>0</v>
          </cell>
          <cell r="AG962" t="e">
            <v>#N/A</v>
          </cell>
          <cell r="AH962" t="str">
            <v>India</v>
          </cell>
          <cell r="AI962" t="str">
            <v>Muslim</v>
          </cell>
        </row>
        <row r="963">
          <cell r="C963">
            <v>203908331</v>
          </cell>
          <cell r="D963" t="str">
            <v>muniiive</v>
          </cell>
          <cell r="E963" t="str">
            <v>Muniina Ivan</v>
          </cell>
          <cell r="F963" t="str">
            <v>Temporary</v>
          </cell>
          <cell r="G963" t="str">
            <v>UAE</v>
          </cell>
          <cell r="H963" t="str">
            <v>AUH1</v>
          </cell>
          <cell r="I963" t="str">
            <v>FC</v>
          </cell>
          <cell r="J963">
            <v>1299</v>
          </cell>
          <cell r="K963" t="str">
            <v>Night Shift</v>
          </cell>
          <cell r="L963" t="str">
            <v>NA</v>
          </cell>
          <cell r="M963" t="str">
            <v>Monday</v>
          </cell>
          <cell r="N963" t="str">
            <v>Tuesday</v>
          </cell>
          <cell r="O963" t="str">
            <v>Warehouse Associate 24M</v>
          </cell>
          <cell r="P963" t="str">
            <v>Outbound</v>
          </cell>
          <cell r="Q963" t="str">
            <v>Direct</v>
          </cell>
          <cell r="R963" t="str">
            <v>Dulsco</v>
          </cell>
          <cell r="S963" t="str">
            <v>mnarshad</v>
          </cell>
          <cell r="T963" t="str">
            <v>Narshad,Muhammad</v>
          </cell>
          <cell r="U963" t="str">
            <v>Non-Critical</v>
          </cell>
          <cell r="W963">
            <v>45537</v>
          </cell>
          <cell r="X963" t="str">
            <v>Sort - Batch</v>
          </cell>
          <cell r="Y963" t="str">
            <v>March</v>
          </cell>
          <cell r="Z963" t="str">
            <v>9 Hours</v>
          </cell>
          <cell r="AA963" t="str">
            <v>Male</v>
          </cell>
          <cell r="AB963" t="str">
            <v>NA</v>
          </cell>
          <cell r="AC963">
            <v>99</v>
          </cell>
          <cell r="AD963">
            <v>45593</v>
          </cell>
          <cell r="AE963" t="str">
            <v>Dulsco ICAD-1 Bus Stop</v>
          </cell>
          <cell r="AF963">
            <v>552700692</v>
          </cell>
          <cell r="AG963" t="str">
            <v>muniinaivan60@gmail.com</v>
          </cell>
          <cell r="AH963" t="str">
            <v>Uganda</v>
          </cell>
          <cell r="AI963" t="str">
            <v>Non-Muslim</v>
          </cell>
        </row>
        <row r="964">
          <cell r="C964">
            <v>204094492</v>
          </cell>
          <cell r="D964" t="str">
            <v>muramuny</v>
          </cell>
          <cell r="E964" t="str">
            <v>Munyaradzi Muranga</v>
          </cell>
          <cell r="F964" t="str">
            <v>Temporary</v>
          </cell>
          <cell r="G964" t="str">
            <v>UAE</v>
          </cell>
          <cell r="H964" t="str">
            <v>AUH1</v>
          </cell>
          <cell r="I964" t="str">
            <v>FC</v>
          </cell>
          <cell r="J964">
            <v>1299</v>
          </cell>
          <cell r="K964" t="str">
            <v>Night Shift</v>
          </cell>
          <cell r="L964" t="str">
            <v>NA</v>
          </cell>
          <cell r="M964" t="str">
            <v>Friday</v>
          </cell>
          <cell r="N964" t="str">
            <v>Saturday</v>
          </cell>
          <cell r="O964" t="str">
            <v>Warehouse Associate 24M</v>
          </cell>
          <cell r="P964" t="str">
            <v>Outbound</v>
          </cell>
          <cell r="Q964" t="str">
            <v>Direct</v>
          </cell>
          <cell r="R964" t="str">
            <v>Quesscorp</v>
          </cell>
          <cell r="S964" t="str">
            <v>amanmish</v>
          </cell>
          <cell r="T964" t="str">
            <v>Mishra,Aman</v>
          </cell>
          <cell r="U964" t="str">
            <v>Non-Critical</v>
          </cell>
          <cell r="W964">
            <v>45561</v>
          </cell>
          <cell r="X964" t="str">
            <v>Picking</v>
          </cell>
          <cell r="Y964" t="str">
            <v>November</v>
          </cell>
          <cell r="Z964" t="str">
            <v>9 Hours</v>
          </cell>
          <cell r="AA964" t="str">
            <v>Female</v>
          </cell>
          <cell r="AB964" t="str">
            <v>M</v>
          </cell>
          <cell r="AC964">
            <v>99</v>
          </cell>
          <cell r="AD964">
            <v>46291</v>
          </cell>
          <cell r="AE964" t="str">
            <v>AlSalamaHospital(TouristClubArea)</v>
          </cell>
          <cell r="AF964">
            <v>588823216</v>
          </cell>
          <cell r="AG964" t="str">
            <v>munyaradzimuranga@gmail.com</v>
          </cell>
          <cell r="AH964" t="str">
            <v>Zimbabwe</v>
          </cell>
          <cell r="AI964" t="str">
            <v>Non-Muslim</v>
          </cell>
        </row>
        <row r="965">
          <cell r="C965">
            <v>203850900</v>
          </cell>
          <cell r="D965" t="str">
            <v>mukakooz</v>
          </cell>
          <cell r="E965" t="str">
            <v>MUSA KAKOOZA</v>
          </cell>
          <cell r="F965" t="str">
            <v>Temporary</v>
          </cell>
          <cell r="G965" t="str">
            <v>UAE</v>
          </cell>
          <cell r="H965" t="str">
            <v>AUH1</v>
          </cell>
          <cell r="I965" t="str">
            <v>FC</v>
          </cell>
          <cell r="J965">
            <v>1299</v>
          </cell>
          <cell r="K965" t="str">
            <v>Night Shift</v>
          </cell>
          <cell r="L965" t="str">
            <v>NA</v>
          </cell>
          <cell r="M965" t="str">
            <v>Monday</v>
          </cell>
          <cell r="N965" t="str">
            <v>Tuesday</v>
          </cell>
          <cell r="O965" t="str">
            <v>Warehouse Associate 24M</v>
          </cell>
          <cell r="P965" t="str">
            <v>Outbound</v>
          </cell>
          <cell r="Q965" t="str">
            <v>Direct</v>
          </cell>
          <cell r="R965" t="str">
            <v>Dulsco</v>
          </cell>
          <cell r="S965" t="str">
            <v>mnarshad</v>
          </cell>
          <cell r="T965" t="str">
            <v>Narshad,Muhammad</v>
          </cell>
          <cell r="U965" t="str">
            <v>Non-Critical</v>
          </cell>
          <cell r="W965">
            <v>45524</v>
          </cell>
          <cell r="X965" t="str">
            <v>Picking</v>
          </cell>
          <cell r="Y965" t="str">
            <v>April</v>
          </cell>
          <cell r="Z965" t="str">
            <v>9 Hours</v>
          </cell>
          <cell r="AA965" t="str">
            <v>Male</v>
          </cell>
          <cell r="AB965" t="str">
            <v>NA</v>
          </cell>
          <cell r="AC965">
            <v>99</v>
          </cell>
          <cell r="AD965">
            <v>45580</v>
          </cell>
          <cell r="AE965" t="str">
            <v>Dulsco ICAD-1 Bus Stop</v>
          </cell>
          <cell r="AF965">
            <v>505350170</v>
          </cell>
          <cell r="AG965" t="str">
            <v>mkakooza8@gmai.com</v>
          </cell>
          <cell r="AH965" t="str">
            <v>Uganda</v>
          </cell>
          <cell r="AI965" t="str">
            <v>Muslim</v>
          </cell>
        </row>
        <row r="966">
          <cell r="C966">
            <v>206926476</v>
          </cell>
          <cell r="D966" t="str">
            <v>musittez</v>
          </cell>
          <cell r="E966" t="str">
            <v>MUSITAFA TEZIKUBA</v>
          </cell>
          <cell r="F966" t="str">
            <v>Temporary</v>
          </cell>
          <cell r="G966" t="str">
            <v>UAE</v>
          </cell>
          <cell r="H966" t="str">
            <v>AUH1</v>
          </cell>
          <cell r="I966" t="str">
            <v>FC</v>
          </cell>
          <cell r="J966">
            <v>1299</v>
          </cell>
          <cell r="K966" t="str">
            <v>Day Shift</v>
          </cell>
          <cell r="L966" t="str">
            <v>NA</v>
          </cell>
          <cell r="M966" t="str">
            <v>Thursday</v>
          </cell>
          <cell r="N966" t="str">
            <v>Friday</v>
          </cell>
          <cell r="O966" t="str">
            <v>Warehouse Associate 8W</v>
          </cell>
          <cell r="P966" t="str">
            <v>Outbound</v>
          </cell>
          <cell r="Q966" t="str">
            <v>Direct</v>
          </cell>
          <cell r="R966" t="str">
            <v>Dulsco</v>
          </cell>
          <cell r="S966" t="str">
            <v>helrashd</v>
          </cell>
          <cell r="T966" t="str">
            <v>elrashid,Hassan</v>
          </cell>
          <cell r="U966" t="str">
            <v>Non-Critical</v>
          </cell>
          <cell r="W966">
            <v>46037</v>
          </cell>
          <cell r="X966" t="str">
            <v>Picking</v>
          </cell>
          <cell r="Y966" t="str">
            <v>July</v>
          </cell>
          <cell r="Z966" t="str">
            <v>9 Hours</v>
          </cell>
          <cell r="AA966" t="str">
            <v>Male</v>
          </cell>
          <cell r="AC966">
            <v>99</v>
          </cell>
          <cell r="AE966" t="str">
            <v>Dulsco Al Razeen Camp Abu Dubai</v>
          </cell>
          <cell r="AF966">
            <v>523645875</v>
          </cell>
          <cell r="AG966" t="str">
            <v>musitafatezikuba@gmail.com</v>
          </cell>
          <cell r="AH966" t="str">
            <v>Uganda</v>
          </cell>
          <cell r="AI966" t="str">
            <v>Muslim</v>
          </cell>
        </row>
        <row r="967">
          <cell r="C967">
            <v>206491343</v>
          </cell>
          <cell r="D967" t="str">
            <v>mumonicv</v>
          </cell>
          <cell r="E967" t="str">
            <v>MUTUA,MONICA MUEN</v>
          </cell>
          <cell r="F967" t="str">
            <v>Temporary</v>
          </cell>
          <cell r="G967" t="str">
            <v>UAE</v>
          </cell>
          <cell r="H967" t="str">
            <v>AUH1</v>
          </cell>
          <cell r="I967" t="str">
            <v>FC</v>
          </cell>
          <cell r="J967">
            <v>1299</v>
          </cell>
          <cell r="K967" t="str">
            <v>Night Shift</v>
          </cell>
          <cell r="L967" t="str">
            <v>NA</v>
          </cell>
          <cell r="M967" t="str">
            <v>Monday</v>
          </cell>
          <cell r="N967" t="str">
            <v>Tuesday</v>
          </cell>
          <cell r="O967" t="str">
            <v>Warehouse Associate 8W</v>
          </cell>
          <cell r="P967" t="str">
            <v>Outbound</v>
          </cell>
          <cell r="Q967" t="str">
            <v>Direct</v>
          </cell>
          <cell r="R967" t="str">
            <v>EFS</v>
          </cell>
          <cell r="S967" t="str">
            <v>mnarshad</v>
          </cell>
          <cell r="T967" t="str">
            <v>Narshad,Muhammad</v>
          </cell>
          <cell r="W967">
            <v>46238</v>
          </cell>
          <cell r="X967" t="str">
            <v>Sort - Batch</v>
          </cell>
          <cell r="Z967" t="str">
            <v>7 Hours</v>
          </cell>
          <cell r="AA967" t="str">
            <v>Female</v>
          </cell>
          <cell r="AC967">
            <v>99</v>
          </cell>
        </row>
        <row r="968">
          <cell r="C968">
            <v>206853791</v>
          </cell>
          <cell r="D968" t="str">
            <v>muzamirm</v>
          </cell>
          <cell r="E968" t="str">
            <v>MUZAMIRU MWANJE</v>
          </cell>
          <cell r="F968" t="str">
            <v>Temporary</v>
          </cell>
          <cell r="G968" t="str">
            <v>UAE</v>
          </cell>
          <cell r="H968" t="str">
            <v>AUH1</v>
          </cell>
          <cell r="I968" t="str">
            <v>FC</v>
          </cell>
          <cell r="J968">
            <v>1299</v>
          </cell>
          <cell r="K968" t="str">
            <v>Night Shift</v>
          </cell>
          <cell r="L968" t="str">
            <v>NA</v>
          </cell>
          <cell r="M968" t="str">
            <v>Thursday</v>
          </cell>
          <cell r="N968" t="str">
            <v>Friday</v>
          </cell>
          <cell r="O968" t="str">
            <v>Warehouse Associate 8W</v>
          </cell>
          <cell r="P968" t="str">
            <v>Outbound</v>
          </cell>
          <cell r="Q968" t="str">
            <v>Direct</v>
          </cell>
          <cell r="R968" t="str">
            <v>Dulsco</v>
          </cell>
          <cell r="S968" t="str">
            <v>amanmish</v>
          </cell>
          <cell r="T968" t="str">
            <v>Mishra,Aman</v>
          </cell>
          <cell r="U968" t="str">
            <v>Non-Critical</v>
          </cell>
          <cell r="W968">
            <v>46030</v>
          </cell>
          <cell r="X968" t="str">
            <v>Picking</v>
          </cell>
          <cell r="Y968" t="str">
            <v>April</v>
          </cell>
          <cell r="Z968" t="str">
            <v>9 Hours</v>
          </cell>
          <cell r="AA968" t="str">
            <v>Male</v>
          </cell>
          <cell r="AC968">
            <v>99</v>
          </cell>
          <cell r="AD968">
            <v>46395</v>
          </cell>
          <cell r="AE968" t="str">
            <v>Dulsco Al Razeen Camp Abu Dubai</v>
          </cell>
          <cell r="AF968">
            <v>529876435</v>
          </cell>
          <cell r="AG968" t="str">
            <v>muzarmiru.99@gmail.com</v>
          </cell>
          <cell r="AH968" t="str">
            <v>UGANDA</v>
          </cell>
          <cell r="AI968" t="e">
            <v>#N/A</v>
          </cell>
        </row>
        <row r="969">
          <cell r="C969">
            <v>205252357</v>
          </cell>
          <cell r="D969" t="str">
            <v>bremwang</v>
          </cell>
          <cell r="E969" t="str">
            <v>Mwangi,Brenda Wangui</v>
          </cell>
          <cell r="F969" t="str">
            <v>Temporary</v>
          </cell>
          <cell r="G969" t="str">
            <v>UAE</v>
          </cell>
          <cell r="H969" t="str">
            <v>AUH1</v>
          </cell>
          <cell r="I969" t="str">
            <v>FC</v>
          </cell>
          <cell r="J969">
            <v>1299</v>
          </cell>
          <cell r="K969" t="str">
            <v>Night Shift</v>
          </cell>
          <cell r="L969" t="str">
            <v>NA</v>
          </cell>
          <cell r="M969" t="str">
            <v>Saturday</v>
          </cell>
          <cell r="N969" t="str">
            <v>Sunday</v>
          </cell>
          <cell r="O969" t="str">
            <v>Warehouse Associate 8W</v>
          </cell>
          <cell r="P969" t="str">
            <v>Outbound</v>
          </cell>
          <cell r="Q969" t="str">
            <v>Direct</v>
          </cell>
          <cell r="R969" t="str">
            <v>EFS</v>
          </cell>
          <cell r="S969" t="str">
            <v>mnarshad</v>
          </cell>
          <cell r="T969" t="str">
            <v>Narshad,Muhammad</v>
          </cell>
          <cell r="W969">
            <v>46238</v>
          </cell>
          <cell r="X969" t="str">
            <v>Sort - Batch</v>
          </cell>
          <cell r="Z969" t="str">
            <v>7 Hours</v>
          </cell>
          <cell r="AA969" t="str">
            <v>Female</v>
          </cell>
          <cell r="AC969">
            <v>99</v>
          </cell>
        </row>
        <row r="970">
          <cell r="C970">
            <v>203736773</v>
          </cell>
          <cell r="D970" t="str">
            <v>painmyat</v>
          </cell>
          <cell r="E970" t="str">
            <v>Myat Nay Paing</v>
          </cell>
          <cell r="F970" t="str">
            <v>Temporary</v>
          </cell>
          <cell r="G970" t="str">
            <v>UAE</v>
          </cell>
          <cell r="H970" t="str">
            <v>AUH1</v>
          </cell>
          <cell r="I970" t="str">
            <v>FC</v>
          </cell>
          <cell r="J970">
            <v>1299</v>
          </cell>
          <cell r="K970" t="str">
            <v>Day Shift</v>
          </cell>
          <cell r="L970" t="str">
            <v>NA</v>
          </cell>
          <cell r="M970" t="str">
            <v>Monday</v>
          </cell>
          <cell r="N970" t="str">
            <v>Tuesday</v>
          </cell>
          <cell r="O970" t="str">
            <v>Warehouse Associate 24M</v>
          </cell>
          <cell r="P970" t="str">
            <v>Outbound</v>
          </cell>
          <cell r="Q970" t="str">
            <v>Direct</v>
          </cell>
          <cell r="R970" t="str">
            <v>Adecco</v>
          </cell>
          <cell r="S970" t="str">
            <v>amanmish</v>
          </cell>
          <cell r="T970" t="str">
            <v>Mishra,Aman</v>
          </cell>
          <cell r="U970" t="str">
            <v>Non-Critical</v>
          </cell>
          <cell r="W970">
            <v>45502</v>
          </cell>
          <cell r="X970" t="str">
            <v>Picking</v>
          </cell>
          <cell r="Y970" t="str">
            <v>August</v>
          </cell>
          <cell r="Z970" t="str">
            <v>9 Hours</v>
          </cell>
          <cell r="AA970" t="str">
            <v>Male</v>
          </cell>
          <cell r="AB970" t="str">
            <v>L</v>
          </cell>
          <cell r="AC970">
            <v>99</v>
          </cell>
          <cell r="AD970">
            <v>46232</v>
          </cell>
          <cell r="AE970" t="str">
            <v>AbuDhabiMall(TouristClubArea)</v>
          </cell>
          <cell r="AF970">
            <v>557836643</v>
          </cell>
          <cell r="AG970" t="str">
            <v>neypaing8564@gmail.com</v>
          </cell>
          <cell r="AH970" t="str">
            <v>Myanmar</v>
          </cell>
          <cell r="AI970" t="str">
            <v>Non-Muslim</v>
          </cell>
        </row>
        <row r="971">
          <cell r="C971">
            <v>204013730</v>
          </cell>
          <cell r="D971" t="str">
            <v>mkamarau</v>
          </cell>
          <cell r="E971" t="str">
            <v>Mybo Kamara</v>
          </cell>
          <cell r="F971" t="str">
            <v>Temporary</v>
          </cell>
          <cell r="G971" t="str">
            <v>UAE</v>
          </cell>
          <cell r="H971" t="str">
            <v>AUH1</v>
          </cell>
          <cell r="I971" t="str">
            <v>FC</v>
          </cell>
          <cell r="J971">
            <v>1299</v>
          </cell>
          <cell r="K971" t="str">
            <v>Day Shift</v>
          </cell>
          <cell r="L971" t="str">
            <v>NA</v>
          </cell>
          <cell r="M971" t="str">
            <v>Wednesday</v>
          </cell>
          <cell r="N971" t="str">
            <v>Thursday</v>
          </cell>
          <cell r="O971" t="str">
            <v>Warehouse Associate 12M</v>
          </cell>
          <cell r="P971" t="str">
            <v>Outbound</v>
          </cell>
          <cell r="Q971" t="str">
            <v>Direct</v>
          </cell>
          <cell r="R971" t="str">
            <v>Fastlink</v>
          </cell>
          <cell r="S971" t="str">
            <v>mnarshad</v>
          </cell>
          <cell r="T971" t="str">
            <v>Narshad,Muhammad</v>
          </cell>
          <cell r="U971" t="str">
            <v>Non-Critical</v>
          </cell>
          <cell r="W971">
            <v>45551</v>
          </cell>
          <cell r="X971" t="str">
            <v>Picking</v>
          </cell>
          <cell r="Y971" t="str">
            <v>September</v>
          </cell>
          <cell r="Z971" t="str">
            <v>9 Hours</v>
          </cell>
          <cell r="AA971" t="str">
            <v>Male</v>
          </cell>
          <cell r="AB971" t="str">
            <v>NA</v>
          </cell>
          <cell r="AC971">
            <v>99</v>
          </cell>
          <cell r="AD971">
            <v>45916</v>
          </cell>
          <cell r="AE971" t="str">
            <v>AbuDhabiCentralBusStation(oppositeGrandMillenniumHotel&amp;InfrontofBankofAfrica)</v>
          </cell>
          <cell r="AF971">
            <v>581247984</v>
          </cell>
          <cell r="AG971" t="str">
            <v>kamaramybo@gmail.com</v>
          </cell>
          <cell r="AH971" t="str">
            <v>Liberia</v>
          </cell>
          <cell r="AI971" t="str">
            <v>Non-Muslim</v>
          </cell>
        </row>
        <row r="972">
          <cell r="C972">
            <v>106268183</v>
          </cell>
          <cell r="D972" t="str">
            <v>valapnab</v>
          </cell>
          <cell r="E972" t="str">
            <v>Nabeel Thazhath</v>
          </cell>
          <cell r="F972" t="str">
            <v>Regular</v>
          </cell>
          <cell r="G972" t="str">
            <v>UAE</v>
          </cell>
          <cell r="H972" t="str">
            <v>AUH1</v>
          </cell>
          <cell r="I972" t="str">
            <v>FC</v>
          </cell>
          <cell r="J972">
            <v>1299</v>
          </cell>
          <cell r="K972" t="str">
            <v>Night Shift</v>
          </cell>
          <cell r="L972" t="str">
            <v>NA</v>
          </cell>
          <cell r="M972" t="str">
            <v>Friday</v>
          </cell>
          <cell r="N972" t="str">
            <v>Saturday</v>
          </cell>
          <cell r="O972" t="str">
            <v>FC Associate III</v>
          </cell>
          <cell r="P972" t="str">
            <v>Outbound</v>
          </cell>
          <cell r="Q972" t="str">
            <v>Direct</v>
          </cell>
          <cell r="R972" t="str">
            <v>Blue Badge</v>
          </cell>
          <cell r="S972" t="str">
            <v>lraghava</v>
          </cell>
          <cell r="T972" t="str">
            <v>Lakkireddy,Sai Raghavendra Reddy</v>
          </cell>
          <cell r="U972" t="str">
            <v>Critical</v>
          </cell>
          <cell r="W972">
            <v>44831</v>
          </cell>
          <cell r="X972" t="str">
            <v>OB Lead/PA</v>
          </cell>
          <cell r="Y972" t="str">
            <v>June</v>
          </cell>
          <cell r="Z972" t="str">
            <v>9 Hours</v>
          </cell>
          <cell r="AA972" t="str">
            <v>Male</v>
          </cell>
          <cell r="AB972" t="str">
            <v>XL</v>
          </cell>
          <cell r="AC972">
            <v>3</v>
          </cell>
          <cell r="AE972" t="str">
            <v>Shabiya 12  Bus Stop (Near Malabar Gold And Diamond)</v>
          </cell>
          <cell r="AF972">
            <v>0</v>
          </cell>
          <cell r="AG972" t="e">
            <v>#N/A</v>
          </cell>
          <cell r="AH972" t="str">
            <v>India</v>
          </cell>
          <cell r="AI972" t="str">
            <v>Muslim</v>
          </cell>
        </row>
        <row r="973">
          <cell r="C973">
            <v>206240253</v>
          </cell>
          <cell r="D973" t="str">
            <v>busnabuw</v>
          </cell>
          <cell r="E973" t="str">
            <v>NABUWEMBO,BUSHILAH</v>
          </cell>
          <cell r="F973" t="str">
            <v>Temporary</v>
          </cell>
          <cell r="G973" t="str">
            <v>UAE</v>
          </cell>
          <cell r="H973" t="str">
            <v>AUH1</v>
          </cell>
          <cell r="I973" t="str">
            <v>FC</v>
          </cell>
          <cell r="J973">
            <v>1299</v>
          </cell>
          <cell r="K973" t="str">
            <v>Night Shift</v>
          </cell>
          <cell r="L973" t="str">
            <v>NA</v>
          </cell>
          <cell r="M973" t="str">
            <v>Saturday</v>
          </cell>
          <cell r="N973" t="str">
            <v>Sunday</v>
          </cell>
          <cell r="O973" t="str">
            <v>Warehouse Associate 8W</v>
          </cell>
          <cell r="P973" t="str">
            <v>Outbound</v>
          </cell>
          <cell r="Q973" t="str">
            <v>Direct</v>
          </cell>
          <cell r="R973" t="str">
            <v>EFS</v>
          </cell>
          <cell r="S973" t="str">
            <v>mnarshad</v>
          </cell>
          <cell r="T973" t="str">
            <v>Narshad,Muhammad</v>
          </cell>
          <cell r="W973">
            <v>46238</v>
          </cell>
          <cell r="X973" t="str">
            <v>Picking</v>
          </cell>
          <cell r="Z973" t="str">
            <v>7 Hours</v>
          </cell>
          <cell r="AA973" t="str">
            <v>Female</v>
          </cell>
          <cell r="AC973">
            <v>99</v>
          </cell>
        </row>
        <row r="974">
          <cell r="C974">
            <v>203965449</v>
          </cell>
          <cell r="D974" t="str">
            <v>wasnades</v>
          </cell>
          <cell r="E974" t="str">
            <v>Nadesh Wase Ndiena</v>
          </cell>
          <cell r="F974" t="str">
            <v>Temporary</v>
          </cell>
          <cell r="G974" t="str">
            <v>UAE</v>
          </cell>
          <cell r="H974" t="str">
            <v>AUH1</v>
          </cell>
          <cell r="I974" t="str">
            <v>FC</v>
          </cell>
          <cell r="J974">
            <v>1299</v>
          </cell>
          <cell r="K974" t="str">
            <v>Day Shift</v>
          </cell>
          <cell r="L974" t="str">
            <v>NA</v>
          </cell>
          <cell r="M974" t="str">
            <v>Saturday</v>
          </cell>
          <cell r="N974" t="str">
            <v>Sunday</v>
          </cell>
          <cell r="O974" t="str">
            <v>Warehouse Associate 12M</v>
          </cell>
          <cell r="P974" t="str">
            <v>Outbound</v>
          </cell>
          <cell r="Q974" t="str">
            <v>Direct</v>
          </cell>
          <cell r="R974" t="str">
            <v>Fastlink</v>
          </cell>
          <cell r="S974" t="str">
            <v>sidamra</v>
          </cell>
          <cell r="T974" t="str">
            <v>Siddiqui,Amra Kausar Abdul Sajid</v>
          </cell>
          <cell r="U974" t="str">
            <v>Non-Critical</v>
          </cell>
          <cell r="W974">
            <v>45544</v>
          </cell>
          <cell r="X974" t="str">
            <v>Sort - Batch</v>
          </cell>
          <cell r="Y974" t="str">
            <v>May</v>
          </cell>
          <cell r="Z974" t="str">
            <v>9 Hours</v>
          </cell>
          <cell r="AA974" t="str">
            <v>Female</v>
          </cell>
          <cell r="AB974" t="str">
            <v>M</v>
          </cell>
          <cell r="AC974">
            <v>99</v>
          </cell>
          <cell r="AD974">
            <v>45909</v>
          </cell>
          <cell r="AE974" t="str">
            <v>Shabiya 12  Bus Stop (Near Malabar Gold And Diamond)</v>
          </cell>
          <cell r="AF974">
            <v>555824167</v>
          </cell>
          <cell r="AG974" t="str">
            <v>nadeshndiena@gmail.com</v>
          </cell>
          <cell r="AH974" t="str">
            <v>Cameroon</v>
          </cell>
          <cell r="AI974" t="str">
            <v>Non-Muslim</v>
          </cell>
        </row>
        <row r="975">
          <cell r="C975">
            <v>205938163</v>
          </cell>
          <cell r="D975" t="str">
            <v>ibrnafig</v>
          </cell>
          <cell r="E975" t="str">
            <v>Nafiu Ibrahim</v>
          </cell>
          <cell r="F975" t="str">
            <v>Temporary</v>
          </cell>
          <cell r="G975" t="str">
            <v>UAE</v>
          </cell>
          <cell r="H975" t="str">
            <v>AUH1</v>
          </cell>
          <cell r="I975" t="str">
            <v>FC</v>
          </cell>
          <cell r="J975">
            <v>1299</v>
          </cell>
          <cell r="K975" t="str">
            <v>Night Shift</v>
          </cell>
          <cell r="L975" t="str">
            <v>NA</v>
          </cell>
          <cell r="M975" t="str">
            <v>Sunday</v>
          </cell>
          <cell r="N975" t="str">
            <v>Monday</v>
          </cell>
          <cell r="O975" t="str">
            <v>Warehouse Associate 8W</v>
          </cell>
          <cell r="P975" t="str">
            <v>Outbound</v>
          </cell>
          <cell r="Q975" t="str">
            <v>Direct</v>
          </cell>
          <cell r="R975" t="str">
            <v>EFS</v>
          </cell>
          <cell r="S975" t="str">
            <v>mnarshad</v>
          </cell>
          <cell r="T975" t="str">
            <v>Narshad,Muhammad</v>
          </cell>
          <cell r="U975" t="str">
            <v>Non-Critical</v>
          </cell>
          <cell r="W975">
            <v>46051</v>
          </cell>
          <cell r="X975" t="str">
            <v>Picking</v>
          </cell>
          <cell r="Y975" t="str">
            <v>July</v>
          </cell>
          <cell r="Z975" t="str">
            <v>9 Hours</v>
          </cell>
          <cell r="AA975" t="str">
            <v>Male</v>
          </cell>
          <cell r="AC975">
            <v>99</v>
          </cell>
          <cell r="AD975">
            <v>46107</v>
          </cell>
          <cell r="AI975" t="e">
            <v>#N/A</v>
          </cell>
        </row>
        <row r="976">
          <cell r="C976">
            <v>205279080</v>
          </cell>
          <cell r="D976" t="str">
            <v>namasara</v>
          </cell>
          <cell r="E976" t="str">
            <v>Namakula,Sarah</v>
          </cell>
          <cell r="F976" t="str">
            <v>Temporary</v>
          </cell>
          <cell r="G976" t="str">
            <v>UAE</v>
          </cell>
          <cell r="H976" t="str">
            <v>AUH1</v>
          </cell>
          <cell r="I976" t="str">
            <v>FC</v>
          </cell>
          <cell r="J976">
            <v>1299</v>
          </cell>
          <cell r="K976" t="str">
            <v>Day Shift</v>
          </cell>
          <cell r="L976" t="str">
            <v>NA</v>
          </cell>
          <cell r="M976" t="str">
            <v>Tuesday</v>
          </cell>
          <cell r="N976" t="str">
            <v>Wednesday</v>
          </cell>
          <cell r="O976" t="str">
            <v>Warehouse Associate 12M</v>
          </cell>
          <cell r="P976" t="str">
            <v>Outbound</v>
          </cell>
          <cell r="Q976" t="str">
            <v>Direct</v>
          </cell>
          <cell r="R976" t="str">
            <v>EFS</v>
          </cell>
          <cell r="S976" t="str">
            <v>scariav</v>
          </cell>
          <cell r="T976" t="str">
            <v>Scaria,Varghese</v>
          </cell>
          <cell r="U976" t="str">
            <v>Non-Critical</v>
          </cell>
          <cell r="W976">
            <v>46048</v>
          </cell>
          <cell r="X976" t="str">
            <v>Picking</v>
          </cell>
          <cell r="Y976" t="str">
            <v>December</v>
          </cell>
          <cell r="Z976" t="str">
            <v>9 Hours</v>
          </cell>
          <cell r="AA976" t="str">
            <v>Female</v>
          </cell>
          <cell r="AC976">
            <v>99</v>
          </cell>
          <cell r="AD976">
            <v>46104</v>
          </cell>
          <cell r="AI976" t="str">
            <v>Muslim</v>
          </cell>
        </row>
        <row r="977">
          <cell r="C977">
            <v>206004601</v>
          </cell>
          <cell r="D977" t="str">
            <v>owunanie</v>
          </cell>
          <cell r="E977" t="str">
            <v>NANIES OWUSU ANSAH</v>
          </cell>
          <cell r="F977" t="str">
            <v>Temporary</v>
          </cell>
          <cell r="G977" t="str">
            <v>UAE</v>
          </cell>
          <cell r="H977" t="str">
            <v>AUH1</v>
          </cell>
          <cell r="I977" t="str">
            <v>FC</v>
          </cell>
          <cell r="J977">
            <v>1299</v>
          </cell>
          <cell r="K977" t="str">
            <v>Day Shift</v>
          </cell>
          <cell r="L977" t="str">
            <v>NA</v>
          </cell>
          <cell r="M977" t="str">
            <v>Wednesday</v>
          </cell>
          <cell r="N977" t="str">
            <v>Thursday</v>
          </cell>
          <cell r="O977" t="str">
            <v>Warehouse Associate 12M</v>
          </cell>
          <cell r="P977" t="str">
            <v>Outbound</v>
          </cell>
          <cell r="Q977" t="str">
            <v>Direct</v>
          </cell>
          <cell r="R977" t="str">
            <v>Fastlink</v>
          </cell>
          <cell r="S977" t="str">
            <v>sidamra</v>
          </cell>
          <cell r="T977" t="str">
            <v>Siddiqui,Amra Kausar Abdul Sajid</v>
          </cell>
          <cell r="W977">
            <v>45915</v>
          </cell>
          <cell r="X977" t="str">
            <v>Picking</v>
          </cell>
          <cell r="Y977" t="str">
            <v>October</v>
          </cell>
          <cell r="Z977" t="str">
            <v>9 Hours</v>
          </cell>
          <cell r="AA977" t="str">
            <v>Female</v>
          </cell>
          <cell r="AB977" t="str">
            <v>NA</v>
          </cell>
          <cell r="AC977">
            <v>99</v>
          </cell>
          <cell r="AH977" t="str">
            <v>Ghana</v>
          </cell>
          <cell r="AI977" t="str">
            <v>Non-Muslim</v>
          </cell>
        </row>
        <row r="978">
          <cell r="C978">
            <v>205853892</v>
          </cell>
          <cell r="D978" t="str">
            <v>kwartnao</v>
          </cell>
          <cell r="E978" t="str">
            <v>NAOMI KWARTENG</v>
          </cell>
          <cell r="F978" t="str">
            <v>Temporary</v>
          </cell>
          <cell r="G978" t="str">
            <v>UAE</v>
          </cell>
          <cell r="H978" t="str">
            <v>AUH1</v>
          </cell>
          <cell r="I978" t="str">
            <v>FC</v>
          </cell>
          <cell r="J978">
            <v>1299</v>
          </cell>
          <cell r="K978" t="str">
            <v>Night Shift</v>
          </cell>
          <cell r="L978" t="str">
            <v>NA</v>
          </cell>
          <cell r="M978" t="str">
            <v>Sunday</v>
          </cell>
          <cell r="N978" t="str">
            <v>Monday</v>
          </cell>
          <cell r="O978" t="str">
            <v>Warehouse Associate 8W</v>
          </cell>
          <cell r="P978" t="str">
            <v>Outbound</v>
          </cell>
          <cell r="Q978" t="str">
            <v>Direct</v>
          </cell>
          <cell r="R978" t="str">
            <v>EFS</v>
          </cell>
          <cell r="S978" t="str">
            <v>bizthoma</v>
          </cell>
          <cell r="T978" t="str">
            <v>Thomas,Binil</v>
          </cell>
          <cell r="W978">
            <v>46226</v>
          </cell>
          <cell r="X978" t="str">
            <v>Picking</v>
          </cell>
          <cell r="Y978" t="str">
            <v>October</v>
          </cell>
          <cell r="Z978" t="str">
            <v>7 Hours</v>
          </cell>
          <cell r="AA978" t="str">
            <v>Female</v>
          </cell>
          <cell r="AC978">
            <v>99</v>
          </cell>
          <cell r="AE978" t="str">
            <v>Al razeen</v>
          </cell>
          <cell r="AF978">
            <v>542502671</v>
          </cell>
          <cell r="AG978" t="str">
            <v>Elizabethakuoko176@gmail.com</v>
          </cell>
          <cell r="AH978" t="str">
            <v>Ghana</v>
          </cell>
        </row>
        <row r="979">
          <cell r="C979">
            <v>205997632</v>
          </cell>
          <cell r="D979" t="str">
            <v>naoyuohg</v>
          </cell>
          <cell r="E979" t="str">
            <v>NAOMI YUOH GHEA</v>
          </cell>
          <cell r="F979" t="str">
            <v>Temporary</v>
          </cell>
          <cell r="G979" t="str">
            <v>UAE</v>
          </cell>
          <cell r="H979" t="str">
            <v>AUH1</v>
          </cell>
          <cell r="I979" t="str">
            <v>FC</v>
          </cell>
          <cell r="J979">
            <v>1299</v>
          </cell>
          <cell r="K979" t="str">
            <v>Day Shift</v>
          </cell>
          <cell r="L979" t="str">
            <v>NA</v>
          </cell>
          <cell r="M979" t="str">
            <v>Thursday</v>
          </cell>
          <cell r="N979" t="str">
            <v>Friday</v>
          </cell>
          <cell r="O979" t="str">
            <v>Warehouse Associate 12M</v>
          </cell>
          <cell r="P979" t="str">
            <v>Outbound</v>
          </cell>
          <cell r="Q979" t="str">
            <v>Direct</v>
          </cell>
          <cell r="R979" t="str">
            <v>Fastlink</v>
          </cell>
          <cell r="S979" t="str">
            <v>ansammar</v>
          </cell>
          <cell r="T979" t="str">
            <v>Ansari,Ammar Abdullah</v>
          </cell>
          <cell r="W979">
            <v>45915</v>
          </cell>
          <cell r="X979" t="str">
            <v>Picking</v>
          </cell>
          <cell r="Y979" t="str">
            <v>February</v>
          </cell>
          <cell r="Z979" t="str">
            <v>9 Hours</v>
          </cell>
          <cell r="AA979" t="str">
            <v>Female</v>
          </cell>
          <cell r="AB979" t="str">
            <v>NA</v>
          </cell>
          <cell r="AC979">
            <v>99</v>
          </cell>
          <cell r="AH979" t="str">
            <v>Cameroon</v>
          </cell>
          <cell r="AI979" t="str">
            <v>Non-Muslim</v>
          </cell>
        </row>
        <row r="980">
          <cell r="C980">
            <v>203965010</v>
          </cell>
          <cell r="D980" t="str">
            <v>pallikna</v>
          </cell>
          <cell r="E980" t="str">
            <v>Nasarudheen Pallikka</v>
          </cell>
          <cell r="F980" t="str">
            <v>Temporary</v>
          </cell>
          <cell r="G980" t="str">
            <v>UAE</v>
          </cell>
          <cell r="H980" t="str">
            <v>AUH1</v>
          </cell>
          <cell r="I980" t="str">
            <v>FC</v>
          </cell>
          <cell r="J980">
            <v>1299</v>
          </cell>
          <cell r="K980" t="str">
            <v>Day Shift</v>
          </cell>
          <cell r="L980" t="str">
            <v>NA</v>
          </cell>
          <cell r="M980" t="str">
            <v>Thursday</v>
          </cell>
          <cell r="N980" t="str">
            <v>Friday</v>
          </cell>
          <cell r="O980" t="str">
            <v>Warehouse Associate 24M</v>
          </cell>
          <cell r="P980" t="str">
            <v>Outbound</v>
          </cell>
          <cell r="Q980" t="str">
            <v>Direct</v>
          </cell>
          <cell r="R980" t="str">
            <v>Adecco</v>
          </cell>
          <cell r="S980" t="str">
            <v>amanmish</v>
          </cell>
          <cell r="T980" t="str">
            <v>Mishra,Aman</v>
          </cell>
          <cell r="U980" t="str">
            <v>Non-Critical</v>
          </cell>
          <cell r="W980">
            <v>45544</v>
          </cell>
          <cell r="X980" t="str">
            <v>Picking</v>
          </cell>
          <cell r="Y980" t="str">
            <v>March</v>
          </cell>
          <cell r="Z980" t="str">
            <v>9 Hours</v>
          </cell>
          <cell r="AA980" t="str">
            <v>Male</v>
          </cell>
          <cell r="AB980" t="str">
            <v>M</v>
          </cell>
          <cell r="AC980">
            <v>99</v>
          </cell>
          <cell r="AD980">
            <v>46274</v>
          </cell>
          <cell r="AE980" t="str">
            <v>Shabiya 12  Bus Stop (Near Malabar Gold And Diamond)</v>
          </cell>
          <cell r="AF980">
            <v>564257625</v>
          </cell>
          <cell r="AG980" t="str">
            <v>nasrunasarudheenpc@gmail.com</v>
          </cell>
          <cell r="AH980" t="str">
            <v>India</v>
          </cell>
          <cell r="AI980" t="str">
            <v>Muslim</v>
          </cell>
        </row>
        <row r="981">
          <cell r="C981">
            <v>204095809</v>
          </cell>
          <cell r="D981" t="str">
            <v>nawahbes</v>
          </cell>
          <cell r="E981" t="str">
            <v>Nawah Bestman Saye</v>
          </cell>
          <cell r="F981" t="str">
            <v>Temporary</v>
          </cell>
          <cell r="G981" t="str">
            <v>UAE</v>
          </cell>
          <cell r="H981" t="str">
            <v>AUH1</v>
          </cell>
          <cell r="I981" t="str">
            <v>FC</v>
          </cell>
          <cell r="J981">
            <v>1299</v>
          </cell>
          <cell r="K981" t="str">
            <v>Night Shift</v>
          </cell>
          <cell r="L981" t="str">
            <v>NA</v>
          </cell>
          <cell r="M981" t="str">
            <v>Friday</v>
          </cell>
          <cell r="N981" t="str">
            <v>Saturday</v>
          </cell>
          <cell r="O981" t="str">
            <v>Warehouse Associate 24M</v>
          </cell>
          <cell r="P981" t="str">
            <v>Outbound</v>
          </cell>
          <cell r="Q981" t="str">
            <v>Direct</v>
          </cell>
          <cell r="R981" t="str">
            <v>Quesscorp</v>
          </cell>
          <cell r="S981" t="str">
            <v>scariav</v>
          </cell>
          <cell r="T981" t="str">
            <v>Scaria,Varghese</v>
          </cell>
          <cell r="U981" t="str">
            <v>Non-Critical</v>
          </cell>
          <cell r="W981">
            <v>45561</v>
          </cell>
          <cell r="X981" t="str">
            <v>Picking</v>
          </cell>
          <cell r="Y981" t="str">
            <v>February</v>
          </cell>
          <cell r="Z981" t="str">
            <v>9 Hours</v>
          </cell>
          <cell r="AA981" t="str">
            <v>Male</v>
          </cell>
          <cell r="AB981" t="str">
            <v>L</v>
          </cell>
          <cell r="AC981">
            <v>99</v>
          </cell>
          <cell r="AD981">
            <v>46291</v>
          </cell>
          <cell r="AE981" t="str">
            <v>ShinningTower(Khalidiyah)</v>
          </cell>
          <cell r="AF981">
            <v>544694198</v>
          </cell>
          <cell r="AG981" t="str">
            <v>bestmansaye@gmail.com</v>
          </cell>
          <cell r="AH981" t="str">
            <v>Liberia</v>
          </cell>
          <cell r="AI981" t="str">
            <v>Non-Muslim</v>
          </cell>
        </row>
        <row r="982">
          <cell r="C982">
            <v>204116442</v>
          </cell>
          <cell r="D982" t="str">
            <v>ekndapem</v>
          </cell>
          <cell r="E982" t="str">
            <v>Ndape Mabel Ekume</v>
          </cell>
          <cell r="F982" t="str">
            <v>Temporary</v>
          </cell>
          <cell r="G982" t="str">
            <v>UAE</v>
          </cell>
          <cell r="H982" t="str">
            <v>AUH1</v>
          </cell>
          <cell r="I982" t="str">
            <v>FC</v>
          </cell>
          <cell r="J982">
            <v>1299</v>
          </cell>
          <cell r="K982" t="str">
            <v>Day Shift</v>
          </cell>
          <cell r="L982" t="str">
            <v>NA</v>
          </cell>
          <cell r="M982" t="str">
            <v>Saturday</v>
          </cell>
          <cell r="N982" t="str">
            <v>Sunday</v>
          </cell>
          <cell r="O982" t="str">
            <v>Warehouse Associate 24M</v>
          </cell>
          <cell r="P982" t="str">
            <v>Outbound</v>
          </cell>
          <cell r="Q982" t="str">
            <v>Direct</v>
          </cell>
          <cell r="R982" t="str">
            <v>Quesscorp</v>
          </cell>
          <cell r="S982" t="str">
            <v>bizthoma</v>
          </cell>
          <cell r="T982" t="str">
            <v>Thomas,Binil</v>
          </cell>
          <cell r="U982" t="str">
            <v>Non-Critical</v>
          </cell>
          <cell r="W982">
            <v>45561</v>
          </cell>
          <cell r="X982" t="str">
            <v>Pack - Batch</v>
          </cell>
          <cell r="Y982" t="str">
            <v>June</v>
          </cell>
          <cell r="Z982" t="str">
            <v>9 Hours</v>
          </cell>
          <cell r="AA982" t="str">
            <v>Female</v>
          </cell>
          <cell r="AB982" t="str">
            <v>NA</v>
          </cell>
          <cell r="AC982">
            <v>99</v>
          </cell>
          <cell r="AD982">
            <v>46291</v>
          </cell>
          <cell r="AE982" t="str">
            <v>LifeLineHospital(ElectraStr-MuroorRd)</v>
          </cell>
          <cell r="AF982">
            <v>525826813</v>
          </cell>
          <cell r="AG982" t="str">
            <v>Ekumemabel4@gmail.com</v>
          </cell>
          <cell r="AH982" t="str">
            <v>Cameroon</v>
          </cell>
          <cell r="AI982" t="str">
            <v>Non-Muslim</v>
          </cell>
        </row>
        <row r="983">
          <cell r="C983">
            <v>203965178</v>
          </cell>
          <cell r="D983" t="str">
            <v>nejaryee</v>
          </cell>
          <cell r="E983" t="str">
            <v>Nehemiah jaryee</v>
          </cell>
          <cell r="F983" t="str">
            <v>Temporary</v>
          </cell>
          <cell r="G983" t="str">
            <v>UAE</v>
          </cell>
          <cell r="H983" t="str">
            <v>AUH1</v>
          </cell>
          <cell r="I983" t="str">
            <v>FC</v>
          </cell>
          <cell r="J983">
            <v>1299</v>
          </cell>
          <cell r="K983" t="str">
            <v>Night Shift</v>
          </cell>
          <cell r="L983" t="str">
            <v>NA</v>
          </cell>
          <cell r="M983" t="str">
            <v>Saturday</v>
          </cell>
          <cell r="N983" t="str">
            <v>Sunday</v>
          </cell>
          <cell r="O983" t="str">
            <v>Warehouse Associate 12M</v>
          </cell>
          <cell r="P983" t="str">
            <v>Outbound</v>
          </cell>
          <cell r="Q983" t="str">
            <v>Direct</v>
          </cell>
          <cell r="R983" t="str">
            <v>Fastlink</v>
          </cell>
          <cell r="S983" t="str">
            <v>amanmish</v>
          </cell>
          <cell r="T983" t="str">
            <v>Mishra,Aman</v>
          </cell>
          <cell r="U983" t="str">
            <v>Non-Critical</v>
          </cell>
          <cell r="W983">
            <v>45544</v>
          </cell>
          <cell r="X983" t="str">
            <v>Picking</v>
          </cell>
          <cell r="Y983" t="str">
            <v>March</v>
          </cell>
          <cell r="Z983" t="str">
            <v>9 Hours</v>
          </cell>
          <cell r="AA983" t="str">
            <v>Male</v>
          </cell>
          <cell r="AB983" t="str">
            <v>L</v>
          </cell>
          <cell r="AC983">
            <v>99</v>
          </cell>
          <cell r="AD983">
            <v>46274</v>
          </cell>
          <cell r="AE983" t="str">
            <v>AbuDhabiCentralBusStation(oppositeGrandMillenniumHotel&amp;InfrontofBankofAfrica)</v>
          </cell>
          <cell r="AF983">
            <v>564248759</v>
          </cell>
          <cell r="AG983" t="str">
            <v>nehemiahjaryee744@gmail.com</v>
          </cell>
          <cell r="AH983" t="str">
            <v>Liberia</v>
          </cell>
          <cell r="AI983" t="str">
            <v>Non-Muslim</v>
          </cell>
        </row>
        <row r="984">
          <cell r="C984">
            <v>206128578</v>
          </cell>
          <cell r="D984" t="str">
            <v>ngcicilx</v>
          </cell>
          <cell r="E984" t="str">
            <v>Ngethe,Cicilia Wairimu</v>
          </cell>
          <cell r="F984" t="str">
            <v>Temporary</v>
          </cell>
          <cell r="G984" t="str">
            <v>UAE</v>
          </cell>
          <cell r="H984" t="str">
            <v>AUH1</v>
          </cell>
          <cell r="I984" t="str">
            <v>FC</v>
          </cell>
          <cell r="J984">
            <v>1299</v>
          </cell>
          <cell r="K984" t="str">
            <v>Night Shift</v>
          </cell>
          <cell r="L984" t="str">
            <v>NA</v>
          </cell>
          <cell r="M984" t="str">
            <v>Tuesday</v>
          </cell>
          <cell r="N984" t="str">
            <v>Wednesday</v>
          </cell>
          <cell r="O984" t="str">
            <v>Warehouse Associate 8W</v>
          </cell>
          <cell r="P984" t="str">
            <v>Outbound</v>
          </cell>
          <cell r="Q984" t="str">
            <v>Direct</v>
          </cell>
          <cell r="R984" t="str">
            <v>EFS</v>
          </cell>
          <cell r="S984" t="str">
            <v>mnarshad</v>
          </cell>
          <cell r="T984" t="str">
            <v>Narshad,Muhammad</v>
          </cell>
          <cell r="W984">
            <v>46238</v>
          </cell>
          <cell r="X984" t="str">
            <v>Sort - Batch</v>
          </cell>
          <cell r="Z984" t="str">
            <v>7 Hours</v>
          </cell>
          <cell r="AA984" t="str">
            <v>Female</v>
          </cell>
          <cell r="AC984">
            <v>99</v>
          </cell>
        </row>
        <row r="985">
          <cell r="C985">
            <v>203993303</v>
          </cell>
          <cell r="D985" t="str">
            <v>aetelahf</v>
          </cell>
          <cell r="E985" t="str">
            <v>Ngwemah Etelah</v>
          </cell>
          <cell r="F985" t="str">
            <v>Temporary</v>
          </cell>
          <cell r="G985" t="str">
            <v>UAE</v>
          </cell>
          <cell r="H985" t="str">
            <v>AUH1</v>
          </cell>
          <cell r="I985" t="str">
            <v>FC</v>
          </cell>
          <cell r="J985">
            <v>1299</v>
          </cell>
          <cell r="K985" t="str">
            <v>Night Shift</v>
          </cell>
          <cell r="L985" t="str">
            <v>NA</v>
          </cell>
          <cell r="M985" t="str">
            <v>Sunday</v>
          </cell>
          <cell r="N985" t="str">
            <v>Monday</v>
          </cell>
          <cell r="O985" t="str">
            <v>Warehouse Associate 12M</v>
          </cell>
          <cell r="P985" t="str">
            <v>Outbound</v>
          </cell>
          <cell r="Q985" t="str">
            <v>Direct</v>
          </cell>
          <cell r="R985" t="str">
            <v>Fastlink</v>
          </cell>
          <cell r="S985" t="str">
            <v>bizthoma</v>
          </cell>
          <cell r="T985" t="str">
            <v>Thomas,Binil</v>
          </cell>
          <cell r="U985" t="str">
            <v>Non-Critical</v>
          </cell>
          <cell r="W985">
            <v>45547</v>
          </cell>
          <cell r="X985" t="str">
            <v>Picking</v>
          </cell>
          <cell r="Y985" t="str">
            <v>August</v>
          </cell>
          <cell r="Z985" t="str">
            <v>9 Hours</v>
          </cell>
          <cell r="AA985" t="str">
            <v>Female</v>
          </cell>
          <cell r="AB985" t="str">
            <v>XL</v>
          </cell>
          <cell r="AC985">
            <v>99</v>
          </cell>
          <cell r="AD985">
            <v>46277</v>
          </cell>
          <cell r="AE985" t="str">
            <v>AlHaliaHospital(HamdanStr)</v>
          </cell>
          <cell r="AF985">
            <v>558064481</v>
          </cell>
          <cell r="AG985" t="str">
            <v>ethelfru8@gmail.com</v>
          </cell>
          <cell r="AH985" t="str">
            <v>CAMEROON</v>
          </cell>
          <cell r="AI985" t="str">
            <v>Non-Muslim</v>
          </cell>
        </row>
        <row r="986">
          <cell r="C986">
            <v>204053437</v>
          </cell>
          <cell r="D986" t="str">
            <v>kallbnik</v>
          </cell>
          <cell r="E986" t="str">
            <v>Nikhil Kallingal</v>
          </cell>
          <cell r="F986" t="str">
            <v>Temporary</v>
          </cell>
          <cell r="G986" t="str">
            <v>UAE</v>
          </cell>
          <cell r="H986" t="str">
            <v>AUH1</v>
          </cell>
          <cell r="I986" t="str">
            <v>FC</v>
          </cell>
          <cell r="J986">
            <v>1299</v>
          </cell>
          <cell r="K986" t="str">
            <v>Day Shift</v>
          </cell>
          <cell r="L986" t="str">
            <v>NA</v>
          </cell>
          <cell r="M986" t="str">
            <v>Friday</v>
          </cell>
          <cell r="N986" t="str">
            <v>Saturday</v>
          </cell>
          <cell r="O986" t="str">
            <v>Warehouse Associate 24M</v>
          </cell>
          <cell r="P986" t="str">
            <v>Outbound</v>
          </cell>
          <cell r="Q986" t="str">
            <v>Direct</v>
          </cell>
          <cell r="R986" t="str">
            <v>Adecco</v>
          </cell>
          <cell r="S986" t="str">
            <v>amanmish</v>
          </cell>
          <cell r="T986" t="str">
            <v>Mishra,Aman</v>
          </cell>
          <cell r="U986" t="str">
            <v>Non-Critical</v>
          </cell>
          <cell r="W986">
            <v>45558</v>
          </cell>
          <cell r="X986" t="str">
            <v>Pack - Batch</v>
          </cell>
          <cell r="Y986" t="str">
            <v>October</v>
          </cell>
          <cell r="Z986" t="str">
            <v>9 Hours</v>
          </cell>
          <cell r="AA986" t="str">
            <v>Male</v>
          </cell>
          <cell r="AB986" t="str">
            <v>M</v>
          </cell>
          <cell r="AC986">
            <v>99</v>
          </cell>
          <cell r="AD986">
            <v>46288</v>
          </cell>
          <cell r="AE986" t="str">
            <v>Shabiya 10 Bus stop (Near Cake Gallery)</v>
          </cell>
          <cell r="AF986">
            <v>567180904</v>
          </cell>
          <cell r="AG986" t="str">
            <v>NikhilKallingal57@gmail.com</v>
          </cell>
          <cell r="AH986" t="str">
            <v>India</v>
          </cell>
          <cell r="AI986" t="str">
            <v>Non-Muslim</v>
          </cell>
        </row>
        <row r="987">
          <cell r="C987">
            <v>206137333</v>
          </cell>
          <cell r="D987" t="str">
            <v>waltunoa</v>
          </cell>
          <cell r="E987" t="str">
            <v xml:space="preserve">Noah Walt Kwaku Amoaben </v>
          </cell>
          <cell r="F987" t="str">
            <v>Temporary</v>
          </cell>
          <cell r="G987" t="str">
            <v>UAE</v>
          </cell>
          <cell r="H987" t="str">
            <v>AUH1</v>
          </cell>
          <cell r="I987" t="str">
            <v>FC</v>
          </cell>
          <cell r="J987">
            <v>1299</v>
          </cell>
          <cell r="K987" t="str">
            <v>Day Shift</v>
          </cell>
          <cell r="L987" t="str">
            <v>NA</v>
          </cell>
          <cell r="M987" t="str">
            <v>Tuesday</v>
          </cell>
          <cell r="N987" t="str">
            <v>Wednesday</v>
          </cell>
          <cell r="O987" t="str">
            <v>Warehouse Associate 12M</v>
          </cell>
          <cell r="P987" t="str">
            <v>Outbound</v>
          </cell>
          <cell r="Q987" t="str">
            <v>Direct</v>
          </cell>
          <cell r="R987" t="str">
            <v>Fastlink</v>
          </cell>
          <cell r="S987" t="str">
            <v>scariav</v>
          </cell>
          <cell r="T987" t="str">
            <v>Scaria,Varghese</v>
          </cell>
          <cell r="W987">
            <v>45929</v>
          </cell>
          <cell r="X987" t="str">
            <v>Picking</v>
          </cell>
          <cell r="Y987" t="str">
            <v>November</v>
          </cell>
          <cell r="Z987" t="str">
            <v>9 Hours</v>
          </cell>
          <cell r="AA987" t="str">
            <v>Male</v>
          </cell>
          <cell r="AB987" t="str">
            <v>NA</v>
          </cell>
          <cell r="AC987">
            <v>99</v>
          </cell>
          <cell r="AH987" t="str">
            <v>Ghana</v>
          </cell>
          <cell r="AI987" t="str">
            <v>Non-Muslim</v>
          </cell>
        </row>
        <row r="988">
          <cell r="C988">
            <v>205996135</v>
          </cell>
          <cell r="D988" t="str">
            <v>nsosteph</v>
          </cell>
          <cell r="E988" t="str">
            <v>NSOM STEPHANIE NABO</v>
          </cell>
          <cell r="F988" t="str">
            <v>Temporary</v>
          </cell>
          <cell r="G988" t="str">
            <v>UAE</v>
          </cell>
          <cell r="H988" t="str">
            <v>AUH1</v>
          </cell>
          <cell r="I988" t="str">
            <v>FC</v>
          </cell>
          <cell r="J988">
            <v>1299</v>
          </cell>
          <cell r="K988" t="str">
            <v>Night Shift</v>
          </cell>
          <cell r="L988" t="str">
            <v>NA</v>
          </cell>
          <cell r="M988" t="str">
            <v>Saturday</v>
          </cell>
          <cell r="N988" t="str">
            <v>Sunday</v>
          </cell>
          <cell r="O988" t="str">
            <v>Warehouse Associate 12M</v>
          </cell>
          <cell r="P988" t="str">
            <v>Outbound</v>
          </cell>
          <cell r="Q988" t="str">
            <v>Direct</v>
          </cell>
          <cell r="R988" t="str">
            <v>Fastlink</v>
          </cell>
          <cell r="S988" t="str">
            <v>scariav</v>
          </cell>
          <cell r="T988" t="str">
            <v>Scaria,Varghese</v>
          </cell>
          <cell r="W988">
            <v>45915</v>
          </cell>
          <cell r="X988" t="str">
            <v>Picking</v>
          </cell>
          <cell r="Y988" t="str">
            <v>July</v>
          </cell>
          <cell r="Z988" t="str">
            <v>9 Hours</v>
          </cell>
          <cell r="AA988" t="str">
            <v>Female</v>
          </cell>
          <cell r="AB988" t="str">
            <v>NA</v>
          </cell>
          <cell r="AC988">
            <v>99</v>
          </cell>
          <cell r="AH988" t="str">
            <v>Cameroon</v>
          </cell>
          <cell r="AI988" t="str">
            <v>Non-Muslim</v>
          </cell>
        </row>
        <row r="989">
          <cell r="C989">
            <v>203851108</v>
          </cell>
          <cell r="D989" t="str">
            <v>nurudalh</v>
          </cell>
          <cell r="E989" t="str">
            <v>Nurudeen Alhassan</v>
          </cell>
          <cell r="F989" t="str">
            <v>Temporary</v>
          </cell>
          <cell r="G989" t="str">
            <v>UAE</v>
          </cell>
          <cell r="H989" t="str">
            <v>AUH1</v>
          </cell>
          <cell r="I989" t="str">
            <v>FC</v>
          </cell>
          <cell r="J989">
            <v>1299</v>
          </cell>
          <cell r="K989" t="str">
            <v>Night Shift</v>
          </cell>
          <cell r="L989" t="str">
            <v>NA</v>
          </cell>
          <cell r="M989" t="str">
            <v>Tuesday</v>
          </cell>
          <cell r="N989" t="str">
            <v>Wednesday</v>
          </cell>
          <cell r="O989" t="str">
            <v>Warehouse Associate 12M</v>
          </cell>
          <cell r="P989" t="str">
            <v>Outbound</v>
          </cell>
          <cell r="Q989" t="str">
            <v>Direct</v>
          </cell>
          <cell r="R989" t="str">
            <v>Fastlink</v>
          </cell>
          <cell r="S989" t="str">
            <v>bizthoma</v>
          </cell>
          <cell r="T989" t="str">
            <v>Thomas,Binil</v>
          </cell>
          <cell r="U989" t="str">
            <v>Non-Critical</v>
          </cell>
          <cell r="W989">
            <v>45524</v>
          </cell>
          <cell r="X989" t="str">
            <v>Pack - Single</v>
          </cell>
          <cell r="Y989" t="str">
            <v>December</v>
          </cell>
          <cell r="Z989" t="str">
            <v>9 Hours</v>
          </cell>
          <cell r="AA989" t="str">
            <v>Male</v>
          </cell>
          <cell r="AB989" t="str">
            <v>XL</v>
          </cell>
          <cell r="AC989">
            <v>99</v>
          </cell>
          <cell r="AD989">
            <v>45889</v>
          </cell>
          <cell r="AE989" t="str">
            <v>AbuDhabiMall(TouristClubArea)</v>
          </cell>
          <cell r="AF989">
            <v>558559174</v>
          </cell>
          <cell r="AG989" t="str">
            <v>nurudeennasara20@gmail.com</v>
          </cell>
          <cell r="AH989" t="str">
            <v>Ghana</v>
          </cell>
          <cell r="AI989" t="str">
            <v>Muslim</v>
          </cell>
        </row>
        <row r="990">
          <cell r="C990">
            <v>206137338</v>
          </cell>
          <cell r="D990" t="str">
            <v>nyasuflo</v>
          </cell>
          <cell r="E990" t="str">
            <v>Nyasu Florence Ladu Ezbon</v>
          </cell>
          <cell r="F990" t="str">
            <v>Temporary</v>
          </cell>
          <cell r="G990" t="str">
            <v>UAE</v>
          </cell>
          <cell r="H990" t="str">
            <v>AUH1</v>
          </cell>
          <cell r="I990" t="str">
            <v>FC</v>
          </cell>
          <cell r="J990">
            <v>1299</v>
          </cell>
          <cell r="K990" t="str">
            <v>Night Shift</v>
          </cell>
          <cell r="L990" t="str">
            <v>NA</v>
          </cell>
          <cell r="M990" t="str">
            <v>Saturday</v>
          </cell>
          <cell r="N990" t="str">
            <v>Sunday</v>
          </cell>
          <cell r="O990" t="str">
            <v>Warehouse Associate 12M</v>
          </cell>
          <cell r="P990" t="str">
            <v>Outbound</v>
          </cell>
          <cell r="Q990" t="str">
            <v>Direct</v>
          </cell>
          <cell r="R990" t="str">
            <v>Fastlink</v>
          </cell>
          <cell r="S990" t="str">
            <v>scariav</v>
          </cell>
          <cell r="T990" t="str">
            <v>Scaria,Varghese</v>
          </cell>
          <cell r="W990">
            <v>45929</v>
          </cell>
          <cell r="X990" t="str">
            <v>Picking</v>
          </cell>
          <cell r="Y990" t="str">
            <v>December</v>
          </cell>
          <cell r="Z990" t="str">
            <v>9 Hours</v>
          </cell>
          <cell r="AA990" t="str">
            <v>Female</v>
          </cell>
          <cell r="AB990" t="str">
            <v>NA</v>
          </cell>
          <cell r="AC990">
            <v>99</v>
          </cell>
          <cell r="AH990" t="str">
            <v>South Sudan</v>
          </cell>
          <cell r="AI990" t="str">
            <v>Non-Muslim</v>
          </cell>
        </row>
        <row r="991">
          <cell r="C991">
            <v>206129614</v>
          </cell>
          <cell r="D991" t="str">
            <v>reginodj</v>
          </cell>
          <cell r="E991" t="str">
            <v>Odjam Regina Narkie</v>
          </cell>
          <cell r="F991" t="str">
            <v>Temporary</v>
          </cell>
          <cell r="G991" t="str">
            <v>UAE</v>
          </cell>
          <cell r="H991" t="str">
            <v>AUH1</v>
          </cell>
          <cell r="I991" t="str">
            <v>FC</v>
          </cell>
          <cell r="J991">
            <v>1299</v>
          </cell>
          <cell r="K991" t="str">
            <v>Day Shift</v>
          </cell>
          <cell r="L991" t="str">
            <v>NA</v>
          </cell>
          <cell r="M991" t="str">
            <v>Thursday</v>
          </cell>
          <cell r="N991" t="str">
            <v>Friday</v>
          </cell>
          <cell r="O991" t="str">
            <v>Warehouse Associate 12M</v>
          </cell>
          <cell r="P991" t="str">
            <v>Outbound</v>
          </cell>
          <cell r="Q991" t="str">
            <v>Direct</v>
          </cell>
          <cell r="R991" t="str">
            <v>Fastlink</v>
          </cell>
          <cell r="S991" t="str">
            <v>ansammar</v>
          </cell>
          <cell r="T991" t="str">
            <v>Ansari,Ammar Abdullah</v>
          </cell>
          <cell r="W991">
            <v>45929</v>
          </cell>
          <cell r="X991" t="str">
            <v>Picking</v>
          </cell>
          <cell r="Y991" t="str">
            <v>May</v>
          </cell>
          <cell r="Z991" t="str">
            <v>9 Hours</v>
          </cell>
          <cell r="AA991" t="str">
            <v>Female</v>
          </cell>
          <cell r="AB991" t="str">
            <v>XL</v>
          </cell>
          <cell r="AC991">
            <v>99</v>
          </cell>
          <cell r="AH991" t="str">
            <v>Ghana</v>
          </cell>
          <cell r="AI991" t="str">
            <v>Non-Muslim</v>
          </cell>
        </row>
        <row r="992">
          <cell r="C992">
            <v>204890373</v>
          </cell>
          <cell r="D992" t="str">
            <v>oemaxwel</v>
          </cell>
          <cell r="E992" t="str">
            <v>OFORI,MAXWELL</v>
          </cell>
          <cell r="F992" t="str">
            <v>Temporary</v>
          </cell>
          <cell r="G992" t="str">
            <v>UAE</v>
          </cell>
          <cell r="H992" t="str">
            <v>AUH1</v>
          </cell>
          <cell r="I992" t="str">
            <v>FC</v>
          </cell>
          <cell r="J992">
            <v>1290</v>
          </cell>
          <cell r="K992" t="str">
            <v>Night Shift</v>
          </cell>
          <cell r="L992" t="str">
            <v>NA</v>
          </cell>
          <cell r="M992" t="str">
            <v>Tuesday</v>
          </cell>
          <cell r="N992" t="str">
            <v>Wednesday</v>
          </cell>
          <cell r="O992" t="str">
            <v>Warehouse Associate 24M</v>
          </cell>
          <cell r="P992" t="str">
            <v>Outbound</v>
          </cell>
          <cell r="Q992" t="str">
            <v>Direct</v>
          </cell>
          <cell r="R992" t="str">
            <v>Dulsco</v>
          </cell>
          <cell r="S992" t="str">
            <v>bizthoma</v>
          </cell>
          <cell r="T992" t="str">
            <v>Thomas,Binil</v>
          </cell>
          <cell r="U992" t="str">
            <v>Non-Critical</v>
          </cell>
          <cell r="W992">
            <v>45691</v>
          </cell>
          <cell r="X992" t="str">
            <v>Picking</v>
          </cell>
          <cell r="Y992" t="str">
            <v>December</v>
          </cell>
          <cell r="Z992" t="str">
            <v>9 Hours</v>
          </cell>
          <cell r="AA992" t="str">
            <v>Male</v>
          </cell>
          <cell r="AB992" t="str">
            <v>XL</v>
          </cell>
          <cell r="AC992">
            <v>99</v>
          </cell>
          <cell r="AD992">
            <v>45747</v>
          </cell>
          <cell r="AE992" t="str">
            <v>Dulsco ICAD-1 Bus Stop</v>
          </cell>
          <cell r="AF992">
            <v>500895329</v>
          </cell>
          <cell r="AG992" t="str">
            <v>amugabe60@gmail.com</v>
          </cell>
          <cell r="AH992" t="str">
            <v>Ghana</v>
          </cell>
          <cell r="AI992" t="str">
            <v>Non-Muslim</v>
          </cell>
        </row>
        <row r="993">
          <cell r="C993">
            <v>205845553</v>
          </cell>
          <cell r="D993" t="str">
            <v>abigaboi</v>
          </cell>
          <cell r="E993" t="str">
            <v>ONESMAS ABIGABA</v>
          </cell>
          <cell r="F993" t="str">
            <v>Temporary</v>
          </cell>
          <cell r="G993" t="str">
            <v>UAE</v>
          </cell>
          <cell r="H993" t="str">
            <v>AUH1</v>
          </cell>
          <cell r="I993" t="str">
            <v>FC</v>
          </cell>
          <cell r="J993">
            <v>1299</v>
          </cell>
          <cell r="K993" t="str">
            <v>Day Shift</v>
          </cell>
          <cell r="L993" t="str">
            <v>NA</v>
          </cell>
          <cell r="M993" t="str">
            <v>Saturday</v>
          </cell>
          <cell r="N993" t="str">
            <v>Sunday</v>
          </cell>
          <cell r="O993" t="str">
            <v>Warehouse Associate 24M</v>
          </cell>
          <cell r="P993" t="str">
            <v>Outbound</v>
          </cell>
          <cell r="Q993" t="str">
            <v>Direct</v>
          </cell>
          <cell r="R993" t="str">
            <v>Dulsco</v>
          </cell>
          <cell r="S993" t="str">
            <v>bizthoma</v>
          </cell>
          <cell r="T993" t="str">
            <v>Thomas,Binil</v>
          </cell>
          <cell r="W993">
            <v>45894</v>
          </cell>
          <cell r="X993" t="str">
            <v>Pack - Batch</v>
          </cell>
          <cell r="Y993" t="str">
            <v>November</v>
          </cell>
          <cell r="Z993" t="str">
            <v>9 Hours</v>
          </cell>
          <cell r="AA993" t="str">
            <v>Male</v>
          </cell>
          <cell r="AB993" t="str">
            <v>L</v>
          </cell>
          <cell r="AC993">
            <v>99</v>
          </cell>
          <cell r="AD993">
            <v>45949</v>
          </cell>
          <cell r="AE993" t="str">
            <v>Dulsco Camp</v>
          </cell>
          <cell r="AF993">
            <v>567895523</v>
          </cell>
          <cell r="AG993" t="str">
            <v>abigaba.onesmas2@gamil.com</v>
          </cell>
          <cell r="AH993" t="str">
            <v>Uganda</v>
          </cell>
          <cell r="AI993">
            <v>0</v>
          </cell>
        </row>
        <row r="994">
          <cell r="C994">
            <v>206239769</v>
          </cell>
          <cell r="D994" t="str">
            <v>kerneose</v>
          </cell>
          <cell r="E994" t="str">
            <v>OSEI ERNEST</v>
          </cell>
          <cell r="F994" t="str">
            <v>Temporary</v>
          </cell>
          <cell r="G994" t="str">
            <v>UAE</v>
          </cell>
          <cell r="H994" t="str">
            <v>AUH1</v>
          </cell>
          <cell r="I994" t="str">
            <v>FC</v>
          </cell>
          <cell r="J994">
            <v>1299</v>
          </cell>
          <cell r="K994" t="str">
            <v>Day Shift</v>
          </cell>
          <cell r="L994" t="str">
            <v>NA</v>
          </cell>
          <cell r="M994" t="str">
            <v>Saturday</v>
          </cell>
          <cell r="N994" t="str">
            <v>Sunday</v>
          </cell>
          <cell r="O994" t="str">
            <v>Warehouse Associate 24M</v>
          </cell>
          <cell r="P994" t="str">
            <v>Outbound</v>
          </cell>
          <cell r="Q994" t="str">
            <v>Direct</v>
          </cell>
          <cell r="R994" t="str">
            <v>Dulsco</v>
          </cell>
          <cell r="S994" t="str">
            <v>ansammar</v>
          </cell>
          <cell r="T994" t="str">
            <v>Ansari,Ammar Abdullah</v>
          </cell>
          <cell r="U994" t="str">
            <v>Non-Critical</v>
          </cell>
          <cell r="W994">
            <v>45943</v>
          </cell>
          <cell r="X994" t="str">
            <v>IC/QA/CS</v>
          </cell>
          <cell r="Y994" t="str">
            <v>July</v>
          </cell>
          <cell r="Z994" t="str">
            <v>9 hours</v>
          </cell>
          <cell r="AA994" t="str">
            <v>Male</v>
          </cell>
          <cell r="AB994" t="str">
            <v>NA</v>
          </cell>
          <cell r="AC994">
            <v>99</v>
          </cell>
          <cell r="AD994" t="str">
            <v>13/10/2026</v>
          </cell>
          <cell r="AE994" t="str">
            <v>Dulsco Camp</v>
          </cell>
          <cell r="AF994">
            <v>551840174</v>
          </cell>
          <cell r="AG994" t="str">
            <v>oseiernet019@gmail.com</v>
          </cell>
          <cell r="AH994" t="str">
            <v>Ghana</v>
          </cell>
          <cell r="AI994" t="str">
            <v>Non-Muslim</v>
          </cell>
        </row>
        <row r="995">
          <cell r="C995">
            <v>203850899</v>
          </cell>
          <cell r="D995" t="str">
            <v>owebabig</v>
          </cell>
          <cell r="E995" t="str">
            <v>OWEN BABIGUMIRA</v>
          </cell>
          <cell r="F995" t="str">
            <v>Temporary</v>
          </cell>
          <cell r="G995" t="str">
            <v>UAE</v>
          </cell>
          <cell r="H995" t="str">
            <v>AUH1</v>
          </cell>
          <cell r="I995" t="str">
            <v>FC</v>
          </cell>
          <cell r="J995">
            <v>1299</v>
          </cell>
          <cell r="K995" t="str">
            <v>Night Shift</v>
          </cell>
          <cell r="L995" t="str">
            <v>NA</v>
          </cell>
          <cell r="M995" t="str">
            <v>Sunday</v>
          </cell>
          <cell r="N995" t="str">
            <v>Monday</v>
          </cell>
          <cell r="O995" t="str">
            <v>Warehouse Associate 24M</v>
          </cell>
          <cell r="P995" t="str">
            <v>Outbound</v>
          </cell>
          <cell r="Q995" t="str">
            <v>Direct</v>
          </cell>
          <cell r="R995" t="str">
            <v>Dulsco</v>
          </cell>
          <cell r="S995" t="str">
            <v>bizthoma</v>
          </cell>
          <cell r="T995" t="str">
            <v>Thomas,Binil</v>
          </cell>
          <cell r="U995" t="str">
            <v>Non-Critical</v>
          </cell>
          <cell r="W995">
            <v>45524</v>
          </cell>
          <cell r="X995" t="str">
            <v>Picking</v>
          </cell>
          <cell r="Y995" t="str">
            <v>January</v>
          </cell>
          <cell r="Z995" t="str">
            <v>9 Hours</v>
          </cell>
          <cell r="AA995" t="str">
            <v>Male</v>
          </cell>
          <cell r="AB995" t="str">
            <v>L</v>
          </cell>
          <cell r="AC995">
            <v>99</v>
          </cell>
          <cell r="AD995">
            <v>45580</v>
          </cell>
          <cell r="AE995" t="str">
            <v>Dulsco ICAD-1 Bus Stop</v>
          </cell>
          <cell r="AF995">
            <v>525613699</v>
          </cell>
          <cell r="AG995" t="str">
            <v>babigumiraowen@gmail.com</v>
          </cell>
          <cell r="AH995" t="str">
            <v>Uganda</v>
          </cell>
          <cell r="AI995" t="str">
            <v>Non-Muslim</v>
          </cell>
        </row>
        <row r="996">
          <cell r="C996">
            <v>206239755</v>
          </cell>
          <cell r="D996" t="str">
            <v>ansahpro</v>
          </cell>
          <cell r="E996" t="str">
            <v>OWUSU ANSAH PRINCE</v>
          </cell>
          <cell r="F996" t="str">
            <v>Temporary</v>
          </cell>
          <cell r="G996" t="str">
            <v>UAE</v>
          </cell>
          <cell r="H996" t="str">
            <v>AUH1</v>
          </cell>
          <cell r="I996" t="str">
            <v>FC</v>
          </cell>
          <cell r="J996">
            <v>1299</v>
          </cell>
          <cell r="K996" t="str">
            <v>Night Shift</v>
          </cell>
          <cell r="L996" t="str">
            <v>NA</v>
          </cell>
          <cell r="M996" t="str">
            <v>Monday</v>
          </cell>
          <cell r="N996" t="str">
            <v>Tuesday</v>
          </cell>
          <cell r="O996" t="str">
            <v>Warehouse Associate 8W</v>
          </cell>
          <cell r="P996" t="str">
            <v>Outbound</v>
          </cell>
          <cell r="Q996" t="str">
            <v>Direct</v>
          </cell>
          <cell r="R996" t="str">
            <v>Dulsco</v>
          </cell>
          <cell r="S996" t="str">
            <v>bizthoma</v>
          </cell>
          <cell r="T996" t="str">
            <v>Thomas,Binil</v>
          </cell>
          <cell r="W996">
            <v>45943</v>
          </cell>
          <cell r="X996" t="str">
            <v>Pack - Batch</v>
          </cell>
          <cell r="Y996" t="str">
            <v>January</v>
          </cell>
          <cell r="Z996" t="str">
            <v>9 Hours</v>
          </cell>
          <cell r="AA996" t="str">
            <v>Male</v>
          </cell>
          <cell r="AB996" t="str">
            <v>NA</v>
          </cell>
          <cell r="AC996">
            <v>99</v>
          </cell>
          <cell r="AH996" t="str">
            <v>Ghana</v>
          </cell>
          <cell r="AI996" t="str">
            <v>Non-Muslim</v>
          </cell>
        </row>
        <row r="997">
          <cell r="C997">
            <v>206868000</v>
          </cell>
          <cell r="D997" t="str">
            <v>bbenjowu</v>
          </cell>
          <cell r="E997" t="str">
            <v>OWUSU,BENJAMIN</v>
          </cell>
          <cell r="F997" t="str">
            <v>Temporary</v>
          </cell>
          <cell r="G997" t="str">
            <v>UAE</v>
          </cell>
          <cell r="H997" t="str">
            <v>AUH1</v>
          </cell>
          <cell r="I997" t="str">
            <v>FC</v>
          </cell>
          <cell r="J997">
            <v>1299</v>
          </cell>
          <cell r="K997" t="str">
            <v>Night Shift</v>
          </cell>
          <cell r="L997" t="str">
            <v>NA</v>
          </cell>
          <cell r="M997" t="str">
            <v>Sunday</v>
          </cell>
          <cell r="N997" t="str">
            <v>Monday</v>
          </cell>
          <cell r="O997" t="str">
            <v>Warehouse Associate 8W</v>
          </cell>
          <cell r="P997" t="str">
            <v>Outbound</v>
          </cell>
          <cell r="Q997" t="str">
            <v>Direct</v>
          </cell>
          <cell r="R997" t="str">
            <v>Fastlink</v>
          </cell>
          <cell r="S997" t="str">
            <v>scariav</v>
          </cell>
          <cell r="T997" t="str">
            <v>Scaria,Varghese</v>
          </cell>
          <cell r="W997">
            <v>46238</v>
          </cell>
          <cell r="X997" t="str">
            <v>Pack - Single</v>
          </cell>
          <cell r="Z997" t="str">
            <v>7 Hours</v>
          </cell>
          <cell r="AA997" t="str">
            <v>Male</v>
          </cell>
          <cell r="AC997">
            <v>99</v>
          </cell>
        </row>
        <row r="998">
          <cell r="C998">
            <v>206890219</v>
          </cell>
          <cell r="D998" t="str">
            <v>asarpate</v>
          </cell>
          <cell r="E998" t="str">
            <v>PATRICIA ASARE</v>
          </cell>
          <cell r="F998" t="str">
            <v>Temporary</v>
          </cell>
          <cell r="G998" t="str">
            <v>UAE</v>
          </cell>
          <cell r="H998" t="str">
            <v>AUH1</v>
          </cell>
          <cell r="I998" t="str">
            <v>FC</v>
          </cell>
          <cell r="J998">
            <v>1299</v>
          </cell>
          <cell r="K998" t="str">
            <v>Night Shift</v>
          </cell>
          <cell r="L998" t="str">
            <v>NA</v>
          </cell>
          <cell r="M998" t="str">
            <v>Saturday</v>
          </cell>
          <cell r="N998" t="str">
            <v>Sunday</v>
          </cell>
          <cell r="O998" t="str">
            <v>Warehouse Associate 8W</v>
          </cell>
          <cell r="P998" t="str">
            <v>Outbound</v>
          </cell>
          <cell r="Q998" t="str">
            <v>Direct</v>
          </cell>
          <cell r="R998" t="str">
            <v>EFS</v>
          </cell>
          <cell r="S998" t="str">
            <v>mnarshad</v>
          </cell>
          <cell r="T998" t="str">
            <v>Narshad,Muhammad</v>
          </cell>
          <cell r="U998" t="str">
            <v>Non-Critical</v>
          </cell>
          <cell r="W998">
            <v>46027</v>
          </cell>
          <cell r="X998" t="str">
            <v>Picking</v>
          </cell>
          <cell r="Y998" t="str">
            <v>July</v>
          </cell>
          <cell r="Z998" t="str">
            <v>9 Hours</v>
          </cell>
          <cell r="AA998" t="str">
            <v>Female</v>
          </cell>
          <cell r="AC998">
            <v>99</v>
          </cell>
          <cell r="AD998">
            <v>46024</v>
          </cell>
          <cell r="AE998" t="str">
            <v>Al Quoz female camp</v>
          </cell>
          <cell r="AF998" t="str">
            <v>971 523992677</v>
          </cell>
          <cell r="AG998" t="str">
            <v>asarepatricia677@gmail.com</v>
          </cell>
          <cell r="AH998" t="str">
            <v>Ghana</v>
          </cell>
          <cell r="AI998" t="str">
            <v>Non-Muslim</v>
          </cell>
        </row>
        <row r="999">
          <cell r="C999">
            <v>204117683</v>
          </cell>
          <cell r="D999" t="str">
            <v>kunopatr</v>
          </cell>
          <cell r="E999" t="str">
            <v>Patricia Kundu</v>
          </cell>
          <cell r="F999" t="str">
            <v>Temporary</v>
          </cell>
          <cell r="G999" t="str">
            <v>UAE</v>
          </cell>
          <cell r="H999" t="str">
            <v>AUH1</v>
          </cell>
          <cell r="I999" t="str">
            <v>FC</v>
          </cell>
          <cell r="J999">
            <v>1299</v>
          </cell>
          <cell r="K999" t="str">
            <v>Night Shift</v>
          </cell>
          <cell r="L999" t="str">
            <v>NA</v>
          </cell>
          <cell r="M999" t="str">
            <v>Wednesday</v>
          </cell>
          <cell r="N999" t="str">
            <v>Thursday</v>
          </cell>
          <cell r="O999" t="str">
            <v>Warehouse Associate 24M</v>
          </cell>
          <cell r="P999" t="str">
            <v>Outbound</v>
          </cell>
          <cell r="Q999" t="str">
            <v>Direct</v>
          </cell>
          <cell r="R999" t="str">
            <v>Quesscorp</v>
          </cell>
          <cell r="S999" t="str">
            <v>scariav</v>
          </cell>
          <cell r="T999" t="str">
            <v>Scaria,Varghese</v>
          </cell>
          <cell r="U999" t="str">
            <v>Non-Critical</v>
          </cell>
          <cell r="W999">
            <v>45561</v>
          </cell>
          <cell r="X999" t="str">
            <v>Picking</v>
          </cell>
          <cell r="Y999" t="str">
            <v>November</v>
          </cell>
          <cell r="Z999" t="str">
            <v>9 Hours</v>
          </cell>
          <cell r="AA999" t="str">
            <v>Female</v>
          </cell>
          <cell r="AB999" t="str">
            <v>S</v>
          </cell>
          <cell r="AC999">
            <v>99</v>
          </cell>
          <cell r="AD999">
            <v>46291</v>
          </cell>
          <cell r="AE999" t="str">
            <v>FilliCafé(AirPortRd)</v>
          </cell>
          <cell r="AF999">
            <v>559385198</v>
          </cell>
          <cell r="AG999" t="str">
            <v>kundupatricia3@gmail.com</v>
          </cell>
          <cell r="AH999" t="str">
            <v>Ghana</v>
          </cell>
          <cell r="AI999" t="str">
            <v>Non-Muslim</v>
          </cell>
        </row>
        <row r="1000">
          <cell r="C1000">
            <v>203341966</v>
          </cell>
          <cell r="D1000" t="str">
            <v>lanshapa</v>
          </cell>
          <cell r="E1000" t="str">
            <v>Paul Taping Lansha</v>
          </cell>
          <cell r="F1000" t="str">
            <v>Temporary</v>
          </cell>
          <cell r="G1000" t="str">
            <v>UAE</v>
          </cell>
          <cell r="H1000" t="str">
            <v>AUH1</v>
          </cell>
          <cell r="I1000" t="str">
            <v>FC</v>
          </cell>
          <cell r="J1000">
            <v>1299</v>
          </cell>
          <cell r="K1000" t="str">
            <v>Day Shift</v>
          </cell>
          <cell r="L1000" t="str">
            <v>NA</v>
          </cell>
          <cell r="M1000" t="str">
            <v>Sunday</v>
          </cell>
          <cell r="N1000" t="str">
            <v>Monday</v>
          </cell>
          <cell r="O1000" t="str">
            <v>Warehouse Associate 24M</v>
          </cell>
          <cell r="P1000" t="str">
            <v>Outbound</v>
          </cell>
          <cell r="Q1000" t="str">
            <v>Direct</v>
          </cell>
          <cell r="R1000" t="str">
            <v>Adecco</v>
          </cell>
          <cell r="S1000" t="str">
            <v>amanmish</v>
          </cell>
          <cell r="T1000" t="str">
            <v>Mishra,Aman</v>
          </cell>
          <cell r="U1000" t="str">
            <v>Critical</v>
          </cell>
          <cell r="W1000">
            <v>45432</v>
          </cell>
          <cell r="X1000" t="str">
            <v>Picking</v>
          </cell>
          <cell r="Y1000" t="str">
            <v>December</v>
          </cell>
          <cell r="Z1000" t="str">
            <v>9 Hours</v>
          </cell>
          <cell r="AA1000" t="str">
            <v>Male</v>
          </cell>
          <cell r="AB1000" t="str">
            <v>XXL</v>
          </cell>
          <cell r="AC1000">
            <v>99</v>
          </cell>
          <cell r="AD1000">
            <v>46162</v>
          </cell>
          <cell r="AE1000" t="str">
            <v>Burjeel Hospital(Al Najda Str)</v>
          </cell>
          <cell r="AF1000">
            <v>567616386</v>
          </cell>
          <cell r="AG1000" t="str">
            <v>lanshap@yahoo.com</v>
          </cell>
          <cell r="AH1000" t="str">
            <v>Cameroon</v>
          </cell>
          <cell r="AI1000" t="str">
            <v>Non-Muslim</v>
          </cell>
        </row>
        <row r="1001">
          <cell r="C1001">
            <v>206004602</v>
          </cell>
          <cell r="D1001" t="str">
            <v>pauwkona</v>
          </cell>
          <cell r="E1001" t="str">
            <v>PAULINA KONAMAH BOATENG</v>
          </cell>
          <cell r="F1001" t="str">
            <v>Temporary</v>
          </cell>
          <cell r="G1001" t="str">
            <v>UAE</v>
          </cell>
          <cell r="H1001" t="str">
            <v>AUH1</v>
          </cell>
          <cell r="I1001" t="str">
            <v>FC</v>
          </cell>
          <cell r="J1001">
            <v>1299</v>
          </cell>
          <cell r="K1001" t="str">
            <v>Day Shift</v>
          </cell>
          <cell r="L1001" t="str">
            <v>NA</v>
          </cell>
          <cell r="M1001" t="str">
            <v>Tuesday</v>
          </cell>
          <cell r="N1001" t="str">
            <v>Wednesday</v>
          </cell>
          <cell r="O1001" t="str">
            <v>Warehouse Associate 12M</v>
          </cell>
          <cell r="P1001" t="str">
            <v>Outbound</v>
          </cell>
          <cell r="Q1001" t="str">
            <v>Direct</v>
          </cell>
          <cell r="R1001" t="str">
            <v>Fastlink</v>
          </cell>
          <cell r="S1001" t="str">
            <v>sidamra</v>
          </cell>
          <cell r="T1001" t="str">
            <v>Siddiqui,Amra Kausar Abdul Sajid</v>
          </cell>
          <cell r="U1001" t="str">
            <v>Non-Critical</v>
          </cell>
          <cell r="W1001">
            <v>45922</v>
          </cell>
          <cell r="X1001" t="str">
            <v>Picking</v>
          </cell>
          <cell r="Y1001" t="str">
            <v>December</v>
          </cell>
          <cell r="Z1001" t="str">
            <v>9 Hours</v>
          </cell>
          <cell r="AA1001" t="str">
            <v>Female</v>
          </cell>
          <cell r="AB1001" t="str">
            <v>M</v>
          </cell>
          <cell r="AC1001">
            <v>99</v>
          </cell>
          <cell r="AD1001">
            <v>45983</v>
          </cell>
          <cell r="AE1001" t="str">
            <v>Shabiya 11 Bus Stop ( Al Sultan Bakeries)</v>
          </cell>
          <cell r="AH1001" t="str">
            <v>Ghana</v>
          </cell>
          <cell r="AI1001" t="str">
            <v>Non-Muslim</v>
          </cell>
        </row>
        <row r="1002">
          <cell r="C1002">
            <v>203965406</v>
          </cell>
          <cell r="D1002" t="str">
            <v>kwaasipe</v>
          </cell>
          <cell r="E1002" t="str">
            <v>Peter Kwaasi Aswireng</v>
          </cell>
          <cell r="F1002" t="str">
            <v>Temporary</v>
          </cell>
          <cell r="G1002" t="str">
            <v>UAE</v>
          </cell>
          <cell r="H1002" t="str">
            <v>AUH1</v>
          </cell>
          <cell r="I1002" t="str">
            <v>FC</v>
          </cell>
          <cell r="J1002">
            <v>1299</v>
          </cell>
          <cell r="K1002" t="str">
            <v>Day Shift</v>
          </cell>
          <cell r="L1002" t="str">
            <v>NA</v>
          </cell>
          <cell r="M1002" t="str">
            <v>Tuesday</v>
          </cell>
          <cell r="N1002" t="str">
            <v>Wednesday</v>
          </cell>
          <cell r="O1002" t="str">
            <v>Warehouse Associate 12M</v>
          </cell>
          <cell r="P1002" t="str">
            <v>Outbound</v>
          </cell>
          <cell r="Q1002" t="str">
            <v>Direct</v>
          </cell>
          <cell r="R1002" t="str">
            <v>Fastlink</v>
          </cell>
          <cell r="S1002" t="str">
            <v>mnarshad</v>
          </cell>
          <cell r="T1002" t="str">
            <v>Narshad,Muhammad</v>
          </cell>
          <cell r="U1002" t="str">
            <v>Non-Critical</v>
          </cell>
          <cell r="W1002">
            <v>45544</v>
          </cell>
          <cell r="X1002" t="str">
            <v>Picking</v>
          </cell>
          <cell r="Y1002" t="str">
            <v>August</v>
          </cell>
          <cell r="Z1002" t="str">
            <v>9 Hours</v>
          </cell>
          <cell r="AA1002" t="str">
            <v>Male</v>
          </cell>
          <cell r="AB1002" t="str">
            <v>L</v>
          </cell>
          <cell r="AC1002">
            <v>99</v>
          </cell>
          <cell r="AD1002">
            <v>45909</v>
          </cell>
          <cell r="AE1002" t="str">
            <v>AbuDhabiMall(TouristClubArea)</v>
          </cell>
          <cell r="AF1002">
            <v>548439555</v>
          </cell>
          <cell r="AG1002" t="str">
            <v>ahwirengpeter91@gmail.com</v>
          </cell>
          <cell r="AH1002" t="str">
            <v>Ghana</v>
          </cell>
          <cell r="AI1002" t="str">
            <v>Non-Muslim</v>
          </cell>
        </row>
        <row r="1003">
          <cell r="C1003">
            <v>203850901</v>
          </cell>
          <cell r="D1003" t="str">
            <v>pemagezi</v>
          </cell>
          <cell r="E1003" t="str">
            <v>PETER RICKY MAGEZI</v>
          </cell>
          <cell r="F1003" t="str">
            <v>Temporary</v>
          </cell>
          <cell r="G1003" t="str">
            <v>UAE</v>
          </cell>
          <cell r="H1003" t="str">
            <v>AUH1</v>
          </cell>
          <cell r="I1003" t="str">
            <v>FC</v>
          </cell>
          <cell r="J1003">
            <v>1299</v>
          </cell>
          <cell r="K1003" t="str">
            <v>Day Shift</v>
          </cell>
          <cell r="L1003" t="str">
            <v>NA</v>
          </cell>
          <cell r="M1003" t="str">
            <v>Sunday</v>
          </cell>
          <cell r="N1003" t="str">
            <v>Monday</v>
          </cell>
          <cell r="O1003" t="str">
            <v>Warehouse Associate 24M</v>
          </cell>
          <cell r="P1003" t="str">
            <v>Outbound</v>
          </cell>
          <cell r="Q1003" t="str">
            <v>Direct</v>
          </cell>
          <cell r="R1003" t="str">
            <v>Dulsco</v>
          </cell>
          <cell r="S1003" t="str">
            <v>mnarshad</v>
          </cell>
          <cell r="T1003" t="str">
            <v>Narshad,Muhammad</v>
          </cell>
          <cell r="U1003" t="str">
            <v>Non-Critical</v>
          </cell>
          <cell r="W1003">
            <v>45524</v>
          </cell>
          <cell r="X1003" t="str">
            <v>Picking</v>
          </cell>
          <cell r="Y1003" t="str">
            <v>June</v>
          </cell>
          <cell r="Z1003" t="str">
            <v>9 Hours</v>
          </cell>
          <cell r="AA1003" t="str">
            <v>Male</v>
          </cell>
          <cell r="AB1003" t="str">
            <v>NA</v>
          </cell>
          <cell r="AC1003">
            <v>99</v>
          </cell>
          <cell r="AD1003">
            <v>45580</v>
          </cell>
          <cell r="AE1003" t="str">
            <v>Dulsco ICAD-1 Bus Stop</v>
          </cell>
          <cell r="AF1003">
            <v>553367498</v>
          </cell>
          <cell r="AG1003" t="str">
            <v>magezirickypeterson@gmail.com</v>
          </cell>
          <cell r="AH1003" t="str">
            <v>Uganda</v>
          </cell>
          <cell r="AI1003" t="str">
            <v>Non-Muslim</v>
          </cell>
        </row>
        <row r="1004">
          <cell r="C1004">
            <v>203851104</v>
          </cell>
          <cell r="D1004" t="str">
            <v>elliepet</v>
          </cell>
          <cell r="E1004" t="str">
            <v>Peter Sahr Ellie</v>
          </cell>
          <cell r="F1004" t="str">
            <v>Temporary</v>
          </cell>
          <cell r="G1004" t="str">
            <v>UAE</v>
          </cell>
          <cell r="H1004" t="str">
            <v>AUH1</v>
          </cell>
          <cell r="I1004" t="str">
            <v>FC</v>
          </cell>
          <cell r="J1004">
            <v>1299</v>
          </cell>
          <cell r="K1004" t="str">
            <v>Day Shift</v>
          </cell>
          <cell r="L1004" t="str">
            <v>NA</v>
          </cell>
          <cell r="M1004" t="str">
            <v>Sunday</v>
          </cell>
          <cell r="N1004" t="str">
            <v>Monday</v>
          </cell>
          <cell r="O1004" t="str">
            <v>Warehouse Associate 12M</v>
          </cell>
          <cell r="P1004" t="str">
            <v>Outbound</v>
          </cell>
          <cell r="Q1004" t="str">
            <v>Direct</v>
          </cell>
          <cell r="R1004" t="str">
            <v>Fastlink</v>
          </cell>
          <cell r="S1004" t="str">
            <v>ansammar</v>
          </cell>
          <cell r="T1004" t="str">
            <v>Ansari,Ammar Abdullah</v>
          </cell>
          <cell r="U1004" t="str">
            <v>Critical</v>
          </cell>
          <cell r="W1004">
            <v>45524</v>
          </cell>
          <cell r="X1004" t="str">
            <v>Pack - Single</v>
          </cell>
          <cell r="Y1004" t="str">
            <v>April</v>
          </cell>
          <cell r="Z1004" t="str">
            <v>9 Hours</v>
          </cell>
          <cell r="AA1004" t="str">
            <v>Male</v>
          </cell>
          <cell r="AB1004" t="str">
            <v>NA</v>
          </cell>
          <cell r="AC1004">
            <v>99</v>
          </cell>
          <cell r="AD1004">
            <v>45889</v>
          </cell>
          <cell r="AE1004" t="str">
            <v>AbuDhabiMall(TouristClubArea)</v>
          </cell>
          <cell r="AF1004">
            <v>507209738</v>
          </cell>
          <cell r="AG1004" t="str">
            <v>petersahrellie@gmail.com</v>
          </cell>
          <cell r="AH1004" t="str">
            <v>Sierra Leone</v>
          </cell>
          <cell r="AI1004" t="str">
            <v>Non-Muslim</v>
          </cell>
        </row>
        <row r="1005">
          <cell r="C1005">
            <v>206129267</v>
          </cell>
          <cell r="D1005" t="str">
            <v>tarkopet</v>
          </cell>
          <cell r="E1005" t="str">
            <v>Peterson Tarko</v>
          </cell>
          <cell r="F1005" t="str">
            <v>Temporary</v>
          </cell>
          <cell r="G1005" t="str">
            <v>UAE</v>
          </cell>
          <cell r="H1005" t="str">
            <v>AUH1</v>
          </cell>
          <cell r="I1005" t="str">
            <v>FC</v>
          </cell>
          <cell r="J1005">
            <v>1299</v>
          </cell>
          <cell r="K1005" t="str">
            <v>Day Shift</v>
          </cell>
          <cell r="L1005" t="str">
            <v>NA</v>
          </cell>
          <cell r="M1005" t="str">
            <v>Sunday</v>
          </cell>
          <cell r="N1005" t="str">
            <v>Monday</v>
          </cell>
          <cell r="O1005" t="str">
            <v>Warehouse Associate 12M</v>
          </cell>
          <cell r="P1005" t="str">
            <v>Outbound</v>
          </cell>
          <cell r="Q1005" t="str">
            <v>Direct</v>
          </cell>
          <cell r="R1005" t="str">
            <v>Fastlink</v>
          </cell>
          <cell r="S1005" t="str">
            <v>amanmish</v>
          </cell>
          <cell r="T1005" t="str">
            <v>Mishra,Aman</v>
          </cell>
          <cell r="W1005">
            <v>45929</v>
          </cell>
          <cell r="X1005" t="str">
            <v>Picking</v>
          </cell>
          <cell r="Y1005" t="str">
            <v>October</v>
          </cell>
          <cell r="Z1005" t="str">
            <v>9 Hours</v>
          </cell>
          <cell r="AA1005" t="str">
            <v>Male</v>
          </cell>
          <cell r="AB1005" t="str">
            <v>M</v>
          </cell>
          <cell r="AC1005">
            <v>99</v>
          </cell>
          <cell r="AH1005" t="str">
            <v>Ghana</v>
          </cell>
          <cell r="AI1005" t="str">
            <v>Non-Muslim</v>
          </cell>
        </row>
        <row r="1006">
          <cell r="C1006">
            <v>205845556</v>
          </cell>
          <cell r="D1006" t="str">
            <v>gyamfinp</v>
          </cell>
          <cell r="E1006" t="str">
            <v>PHILIP GYAMFI</v>
          </cell>
          <cell r="F1006" t="str">
            <v>Temporary</v>
          </cell>
          <cell r="G1006" t="str">
            <v>UAE</v>
          </cell>
          <cell r="H1006" t="str">
            <v>AUH1</v>
          </cell>
          <cell r="I1006" t="str">
            <v>FC</v>
          </cell>
          <cell r="J1006">
            <v>1299</v>
          </cell>
          <cell r="K1006" t="str">
            <v>Night Shift</v>
          </cell>
          <cell r="L1006" t="str">
            <v>NA</v>
          </cell>
          <cell r="M1006" t="str">
            <v>Thursday</v>
          </cell>
          <cell r="N1006" t="str">
            <v>Friday</v>
          </cell>
          <cell r="O1006" t="str">
            <v>Warehouse Associate 8W</v>
          </cell>
          <cell r="P1006" t="str">
            <v>Outbound</v>
          </cell>
          <cell r="Q1006" t="str">
            <v>Direct</v>
          </cell>
          <cell r="R1006" t="str">
            <v>Dulsco</v>
          </cell>
          <cell r="S1006" t="str">
            <v>scariav</v>
          </cell>
          <cell r="T1006" t="str">
            <v>Scaria,Varghese</v>
          </cell>
          <cell r="W1006">
            <v>45894</v>
          </cell>
          <cell r="X1006" t="str">
            <v>Picking</v>
          </cell>
          <cell r="Y1006" t="str">
            <v>June</v>
          </cell>
          <cell r="Z1006" t="str">
            <v>9 Hours</v>
          </cell>
          <cell r="AA1006" t="str">
            <v>Male</v>
          </cell>
          <cell r="AB1006" t="str">
            <v>NA</v>
          </cell>
          <cell r="AC1006">
            <v>99</v>
          </cell>
          <cell r="AD1006">
            <v>45949</v>
          </cell>
          <cell r="AE1006" t="str">
            <v>Dulsco Camp</v>
          </cell>
          <cell r="AF1006">
            <v>244901164</v>
          </cell>
          <cell r="AG1006" t="str">
            <v>gyamfi.gyamfi@gmail.com</v>
          </cell>
          <cell r="AH1006" t="str">
            <v>Ghana</v>
          </cell>
          <cell r="AI1006">
            <v>0</v>
          </cell>
        </row>
        <row r="1007">
          <cell r="C1007">
            <v>206200807</v>
          </cell>
          <cell r="D1007" t="str">
            <v>pyisikib</v>
          </cell>
          <cell r="E1007" t="str">
            <v>PILATE YISIKIBA MBENKUM</v>
          </cell>
          <cell r="F1007" t="str">
            <v>Temporary</v>
          </cell>
          <cell r="G1007" t="str">
            <v>UAE</v>
          </cell>
          <cell r="H1007" t="str">
            <v>AUH1</v>
          </cell>
          <cell r="I1007" t="str">
            <v>FC</v>
          </cell>
          <cell r="J1007">
            <v>1299</v>
          </cell>
          <cell r="K1007" t="str">
            <v>Day Shift</v>
          </cell>
          <cell r="L1007" t="str">
            <v>NA</v>
          </cell>
          <cell r="M1007" t="str">
            <v>Sunday</v>
          </cell>
          <cell r="N1007" t="str">
            <v>Monday</v>
          </cell>
          <cell r="O1007" t="str">
            <v>Warehouse Associate 12M</v>
          </cell>
          <cell r="P1007" t="str">
            <v>Outbound</v>
          </cell>
          <cell r="Q1007" t="str">
            <v>Direct</v>
          </cell>
          <cell r="R1007" t="str">
            <v>Fastlink</v>
          </cell>
          <cell r="S1007" t="str">
            <v>helrashd</v>
          </cell>
          <cell r="T1007" t="str">
            <v>elrashid,Hassan</v>
          </cell>
          <cell r="U1007" t="str">
            <v>Non-Critical</v>
          </cell>
          <cell r="W1007">
            <v>45936</v>
          </cell>
          <cell r="X1007" t="str">
            <v>Picking</v>
          </cell>
          <cell r="Y1007" t="str">
            <v>September</v>
          </cell>
          <cell r="Z1007" t="str">
            <v>9 hours</v>
          </cell>
          <cell r="AA1007" t="str">
            <v>Male</v>
          </cell>
          <cell r="AB1007" t="str">
            <v>XL</v>
          </cell>
          <cell r="AC1007">
            <v>99</v>
          </cell>
          <cell r="AD1007">
            <v>45996</v>
          </cell>
          <cell r="AE1007" t="str">
            <v>AL FALAH ST</v>
          </cell>
          <cell r="AF1007">
            <v>589580201</v>
          </cell>
          <cell r="AG1007" t="str">
            <v>Pilateyisi@yahoo.com</v>
          </cell>
          <cell r="AH1007" t="str">
            <v>CAMEROON</v>
          </cell>
          <cell r="AI1007" t="str">
            <v>Non-Muslim</v>
          </cell>
        </row>
        <row r="1008">
          <cell r="C1008">
            <v>203635494</v>
          </cell>
          <cell r="D1008" t="str">
            <v>kudapinj</v>
          </cell>
          <cell r="E1008" t="str">
            <v>Pinjisi,Kudakwashe Ernest</v>
          </cell>
          <cell r="F1008" t="str">
            <v>Temporary</v>
          </cell>
          <cell r="G1008" t="str">
            <v>UAE</v>
          </cell>
          <cell r="H1008" t="str">
            <v>AUH1</v>
          </cell>
          <cell r="I1008" t="str">
            <v>FC</v>
          </cell>
          <cell r="J1008">
            <v>1299</v>
          </cell>
          <cell r="K1008" t="str">
            <v>Day Shift</v>
          </cell>
          <cell r="L1008" t="str">
            <v>NA</v>
          </cell>
          <cell r="M1008" t="str">
            <v>Tuesday</v>
          </cell>
          <cell r="N1008" t="str">
            <v>Wednesday</v>
          </cell>
          <cell r="O1008" t="str">
            <v>Warehouse Associate 12M</v>
          </cell>
          <cell r="P1008" t="str">
            <v>Outbound</v>
          </cell>
          <cell r="Q1008" t="str">
            <v>Direct</v>
          </cell>
          <cell r="R1008" t="str">
            <v>Fastlink</v>
          </cell>
          <cell r="S1008" t="str">
            <v>amanmish</v>
          </cell>
          <cell r="T1008" t="str">
            <v>Mishra,Aman</v>
          </cell>
          <cell r="U1008" t="str">
            <v>Non-Critical</v>
          </cell>
          <cell r="W1008">
            <v>45481</v>
          </cell>
          <cell r="X1008" t="str">
            <v>Picking</v>
          </cell>
          <cell r="Y1008" t="str">
            <v>August</v>
          </cell>
          <cell r="Z1008" t="str">
            <v>9 Hours</v>
          </cell>
          <cell r="AA1008" t="str">
            <v>Male</v>
          </cell>
          <cell r="AB1008" t="str">
            <v>L</v>
          </cell>
          <cell r="AC1008">
            <v>99</v>
          </cell>
          <cell r="AD1008">
            <v>45846</v>
          </cell>
          <cell r="AE1008" t="str">
            <v>AlSalamaHospital(TouristClubArea)</v>
          </cell>
          <cell r="AF1008">
            <v>558703673</v>
          </cell>
          <cell r="AG1008" t="str">
            <v>plierz23@gmail.com</v>
          </cell>
          <cell r="AH1008" t="str">
            <v>Zimbabwe</v>
          </cell>
          <cell r="AI1008" t="str">
            <v>Non-Muslim</v>
          </cell>
        </row>
        <row r="1009">
          <cell r="C1009">
            <v>203881694</v>
          </cell>
          <cell r="D1009" t="str">
            <v>poifrimp</v>
          </cell>
          <cell r="E1009" t="str">
            <v>Polycarp Junior Frimpong</v>
          </cell>
          <cell r="F1009" t="str">
            <v>Temporary</v>
          </cell>
          <cell r="G1009" t="str">
            <v>UAE</v>
          </cell>
          <cell r="H1009" t="str">
            <v>AUH1</v>
          </cell>
          <cell r="I1009" t="str">
            <v>FC</v>
          </cell>
          <cell r="J1009">
            <v>1299</v>
          </cell>
          <cell r="K1009" t="str">
            <v>Night Shift</v>
          </cell>
          <cell r="L1009" t="str">
            <v>NA</v>
          </cell>
          <cell r="M1009" t="str">
            <v>Monday</v>
          </cell>
          <cell r="N1009" t="str">
            <v>Tuesday</v>
          </cell>
          <cell r="O1009" t="str">
            <v>Warehouse Associate 12M</v>
          </cell>
          <cell r="P1009" t="str">
            <v>Outbound</v>
          </cell>
          <cell r="Q1009" t="str">
            <v>Direct</v>
          </cell>
          <cell r="R1009" t="str">
            <v>Fastlink</v>
          </cell>
          <cell r="S1009" t="str">
            <v>amanmish</v>
          </cell>
          <cell r="T1009" t="str">
            <v>Mishra,Aman</v>
          </cell>
          <cell r="U1009" t="str">
            <v>Non-Critical</v>
          </cell>
          <cell r="W1009">
            <v>45530</v>
          </cell>
          <cell r="X1009" t="str">
            <v>Pack - Single</v>
          </cell>
          <cell r="Y1009" t="str">
            <v>February</v>
          </cell>
          <cell r="Z1009" t="str">
            <v>9 Hours</v>
          </cell>
          <cell r="AA1009" t="str">
            <v>Male</v>
          </cell>
          <cell r="AB1009" t="str">
            <v>NA</v>
          </cell>
          <cell r="AC1009">
            <v>99</v>
          </cell>
          <cell r="AD1009">
            <v>45895</v>
          </cell>
          <cell r="AE1009" t="str">
            <v>ShinningTower(Khalidiyah)</v>
          </cell>
          <cell r="AF1009">
            <v>583081850</v>
          </cell>
          <cell r="AG1009" t="str">
            <v>barmie4eva@gmail.com</v>
          </cell>
          <cell r="AH1009" t="str">
            <v>Ghana</v>
          </cell>
          <cell r="AI1009" t="str">
            <v>Non-Muslim</v>
          </cell>
        </row>
        <row r="1010">
          <cell r="C1010">
            <v>205856635</v>
          </cell>
          <cell r="D1010" t="str">
            <v>ekyeipor</v>
          </cell>
          <cell r="E1010" t="str">
            <v>PORTIA KYEI</v>
          </cell>
          <cell r="F1010" t="str">
            <v>Temporary</v>
          </cell>
          <cell r="G1010" t="str">
            <v>UAE</v>
          </cell>
          <cell r="H1010" t="str">
            <v>AUH1</v>
          </cell>
          <cell r="I1010" t="str">
            <v>FC</v>
          </cell>
          <cell r="J1010">
            <v>1299</v>
          </cell>
          <cell r="K1010" t="str">
            <v>Day Shift</v>
          </cell>
          <cell r="L1010" t="str">
            <v>NA</v>
          </cell>
          <cell r="M1010" t="str">
            <v>Monday</v>
          </cell>
          <cell r="N1010" t="str">
            <v>Tuesday</v>
          </cell>
          <cell r="O1010" t="str">
            <v>Warehouse Associate 12M</v>
          </cell>
          <cell r="P1010" t="str">
            <v>Outbound</v>
          </cell>
          <cell r="Q1010" t="str">
            <v>Direct</v>
          </cell>
          <cell r="R1010" t="str">
            <v>EFS</v>
          </cell>
          <cell r="S1010" t="str">
            <v>bizthoma</v>
          </cell>
          <cell r="T1010" t="str">
            <v>Thomas,Binil</v>
          </cell>
          <cell r="W1010">
            <v>45894</v>
          </cell>
          <cell r="X1010" t="str">
            <v>Picking</v>
          </cell>
          <cell r="Y1010" t="str">
            <v>February</v>
          </cell>
          <cell r="Z1010" t="str">
            <v>9 Hours</v>
          </cell>
          <cell r="AA1010" t="str">
            <v>Female</v>
          </cell>
          <cell r="AB1010" t="str">
            <v>NA</v>
          </cell>
          <cell r="AC1010">
            <v>99</v>
          </cell>
          <cell r="AD1010">
            <v>45949</v>
          </cell>
          <cell r="AE1010" t="str">
            <v>AUH Baniyas Female camp</v>
          </cell>
          <cell r="AF1010">
            <v>545320648</v>
          </cell>
          <cell r="AG1010" t="str">
            <v>Portiakyei440@gmail.com</v>
          </cell>
          <cell r="AH1010" t="str">
            <v>Ghana</v>
          </cell>
          <cell r="AI1010" t="str">
            <v>Non-Muslim</v>
          </cell>
        </row>
        <row r="1011">
          <cell r="C1011">
            <v>203800780</v>
          </cell>
          <cell r="D1011" t="str">
            <v>pradegug</v>
          </cell>
          <cell r="E1011" t="str">
            <v>PRADEEP KUMAR GUPTA</v>
          </cell>
          <cell r="F1011" t="str">
            <v>Temporary</v>
          </cell>
          <cell r="G1011" t="str">
            <v>UAE</v>
          </cell>
          <cell r="H1011" t="str">
            <v>AUH1</v>
          </cell>
          <cell r="I1011" t="str">
            <v>FC</v>
          </cell>
          <cell r="J1011">
            <v>1299</v>
          </cell>
          <cell r="K1011" t="str">
            <v>Day Shift</v>
          </cell>
          <cell r="L1011" t="str">
            <v>NA</v>
          </cell>
          <cell r="M1011" t="str">
            <v>Monday</v>
          </cell>
          <cell r="N1011" t="str">
            <v>Tuesday</v>
          </cell>
          <cell r="O1011" t="str">
            <v>Warehouse Associate 24M</v>
          </cell>
          <cell r="P1011" t="str">
            <v>Outbound</v>
          </cell>
          <cell r="Q1011" t="str">
            <v>Direct</v>
          </cell>
          <cell r="R1011" t="str">
            <v>Dulsco</v>
          </cell>
          <cell r="S1011" t="str">
            <v>amanmish</v>
          </cell>
          <cell r="T1011" t="str">
            <v>Mishra,Aman</v>
          </cell>
          <cell r="U1011" t="str">
            <v>Non-Critical</v>
          </cell>
          <cell r="W1011">
            <v>45684</v>
          </cell>
          <cell r="X1011" t="str">
            <v>Pack - Batch</v>
          </cell>
          <cell r="Y1011" t="str">
            <v>November</v>
          </cell>
          <cell r="Z1011" t="str">
            <v>9 Hours</v>
          </cell>
          <cell r="AA1011" t="str">
            <v>Male</v>
          </cell>
          <cell r="AB1011" t="str">
            <v>L</v>
          </cell>
          <cell r="AC1011">
            <v>99</v>
          </cell>
          <cell r="AD1011">
            <v>45740</v>
          </cell>
          <cell r="AE1011" t="str">
            <v>Dulsco ICAD-1 Bus Stop</v>
          </cell>
          <cell r="AH1011" t="str">
            <v>Nepal</v>
          </cell>
          <cell r="AI1011" t="str">
            <v>Non-Muslim</v>
          </cell>
        </row>
        <row r="1012">
          <cell r="C1012">
            <v>204072305</v>
          </cell>
          <cell r="D1012" t="str">
            <v>shrehpra</v>
          </cell>
          <cell r="E1012" t="str">
            <v>PRADHUMNA SHRESTHA</v>
          </cell>
          <cell r="F1012" t="str">
            <v>Temporary</v>
          </cell>
          <cell r="G1012" t="str">
            <v>UAE</v>
          </cell>
          <cell r="H1012" t="str">
            <v>AUH1</v>
          </cell>
          <cell r="I1012" t="str">
            <v>FC</v>
          </cell>
          <cell r="J1012">
            <v>1299</v>
          </cell>
          <cell r="K1012" t="str">
            <v>Day Shift</v>
          </cell>
          <cell r="L1012" t="str">
            <v>NA</v>
          </cell>
          <cell r="M1012" t="str">
            <v>Friday</v>
          </cell>
          <cell r="N1012" t="str">
            <v>Saturday</v>
          </cell>
          <cell r="O1012" t="str">
            <v>Warehouse Associate 24M</v>
          </cell>
          <cell r="P1012" t="str">
            <v>Outbound</v>
          </cell>
          <cell r="Q1012" t="str">
            <v>Direct</v>
          </cell>
          <cell r="R1012" t="str">
            <v>Dulsco</v>
          </cell>
          <cell r="S1012" t="str">
            <v>amanmish</v>
          </cell>
          <cell r="T1012" t="str">
            <v>Mishra,Aman</v>
          </cell>
          <cell r="U1012" t="str">
            <v>Critical</v>
          </cell>
          <cell r="W1012">
            <v>45558</v>
          </cell>
          <cell r="X1012" t="str">
            <v>Picking</v>
          </cell>
          <cell r="Y1012" t="str">
            <v>June</v>
          </cell>
          <cell r="Z1012" t="str">
            <v>9 Hours</v>
          </cell>
          <cell r="AA1012" t="str">
            <v>Male</v>
          </cell>
          <cell r="AB1012" t="str">
            <v>M</v>
          </cell>
          <cell r="AC1012">
            <v>99</v>
          </cell>
          <cell r="AD1012">
            <v>45614</v>
          </cell>
          <cell r="AE1012" t="str">
            <v>Dulsco ICAD-1 Bus Stop</v>
          </cell>
          <cell r="AF1012">
            <v>553527839</v>
          </cell>
          <cell r="AG1012" t="str">
            <v>pradsthaz@gmail.com</v>
          </cell>
          <cell r="AH1012" t="str">
            <v>Nepal</v>
          </cell>
          <cell r="AI1012" t="str">
            <v>Non-Muslim</v>
          </cell>
        </row>
        <row r="1013">
          <cell r="C1013">
            <v>204137711</v>
          </cell>
          <cell r="D1013" t="str">
            <v>adjahpri</v>
          </cell>
          <cell r="E1013" t="str">
            <v>Prince Adjah</v>
          </cell>
          <cell r="F1013" t="str">
            <v>Temporary</v>
          </cell>
          <cell r="G1013" t="str">
            <v>UAE</v>
          </cell>
          <cell r="H1013" t="str">
            <v>AUH1</v>
          </cell>
          <cell r="I1013" t="str">
            <v>FC</v>
          </cell>
          <cell r="J1013">
            <v>1299</v>
          </cell>
          <cell r="K1013" t="str">
            <v>Night Shift</v>
          </cell>
          <cell r="L1013" t="str">
            <v>NA</v>
          </cell>
          <cell r="M1013" t="str">
            <v>Thursday</v>
          </cell>
          <cell r="N1013" t="str">
            <v>Friday</v>
          </cell>
          <cell r="O1013" t="str">
            <v>Warehouse Associate 24M</v>
          </cell>
          <cell r="P1013" t="str">
            <v>Outbound</v>
          </cell>
          <cell r="Q1013" t="str">
            <v>Direct</v>
          </cell>
          <cell r="R1013" t="str">
            <v>Quesscorp</v>
          </cell>
          <cell r="S1013" t="str">
            <v>bizthoma</v>
          </cell>
          <cell r="T1013" t="str">
            <v>Thomas,Binil</v>
          </cell>
          <cell r="U1013" t="str">
            <v>Non-Critical</v>
          </cell>
          <cell r="W1013">
            <v>45565</v>
          </cell>
          <cell r="X1013" t="str">
            <v>Picking</v>
          </cell>
          <cell r="Y1013" t="str">
            <v>August</v>
          </cell>
          <cell r="Z1013" t="str">
            <v>9 Hours</v>
          </cell>
          <cell r="AA1013" t="str">
            <v>Male</v>
          </cell>
          <cell r="AB1013" t="str">
            <v>L</v>
          </cell>
          <cell r="AC1013">
            <v>99</v>
          </cell>
          <cell r="AD1013">
            <v>46295</v>
          </cell>
          <cell r="AE1013" t="str">
            <v>Shabiya 10 Bus stop (Near Cake Gallery)</v>
          </cell>
          <cell r="AF1013">
            <v>529203078</v>
          </cell>
          <cell r="AG1013" t="str">
            <v>princeadjah@yahoo.com</v>
          </cell>
          <cell r="AH1013" t="str">
            <v>Ghana</v>
          </cell>
          <cell r="AI1013" t="str">
            <v>Non-Muslim</v>
          </cell>
        </row>
        <row r="1014">
          <cell r="C1014">
            <v>204013686</v>
          </cell>
          <cell r="D1014" t="str">
            <v>pagyeiok</v>
          </cell>
          <cell r="E1014" t="str">
            <v>Prince Agyei Okai</v>
          </cell>
          <cell r="F1014" t="str">
            <v>Temporary</v>
          </cell>
          <cell r="G1014" t="str">
            <v>UAE</v>
          </cell>
          <cell r="H1014" t="str">
            <v>AUH1</v>
          </cell>
          <cell r="I1014" t="str">
            <v>FC</v>
          </cell>
          <cell r="J1014">
            <v>1299</v>
          </cell>
          <cell r="K1014" t="str">
            <v>Day Shift</v>
          </cell>
          <cell r="L1014" t="str">
            <v>NA</v>
          </cell>
          <cell r="M1014" t="str">
            <v>Wednesday</v>
          </cell>
          <cell r="N1014" t="str">
            <v>Thursday</v>
          </cell>
          <cell r="O1014" t="str">
            <v>Warehouse Associate 12M</v>
          </cell>
          <cell r="P1014" t="str">
            <v>Outbound</v>
          </cell>
          <cell r="Q1014" t="str">
            <v>Direct</v>
          </cell>
          <cell r="R1014" t="str">
            <v>Fastlink</v>
          </cell>
          <cell r="S1014" t="str">
            <v>sidamra</v>
          </cell>
          <cell r="T1014" t="str">
            <v>Siddiqui,Amra Kausar Abdul Sajid</v>
          </cell>
          <cell r="U1014" t="str">
            <v>Non-Critical</v>
          </cell>
          <cell r="W1014">
            <v>45551</v>
          </cell>
          <cell r="X1014" t="str">
            <v>Pack - Batch</v>
          </cell>
          <cell r="Y1014" t="str">
            <v>February</v>
          </cell>
          <cell r="Z1014" t="str">
            <v>9 Hours</v>
          </cell>
          <cell r="AA1014" t="str">
            <v>Male</v>
          </cell>
          <cell r="AB1014" t="str">
            <v>NA</v>
          </cell>
          <cell r="AC1014">
            <v>99</v>
          </cell>
          <cell r="AD1014">
            <v>45916</v>
          </cell>
          <cell r="AE1014" t="str">
            <v>ShinningTower(Khalidiyah)</v>
          </cell>
          <cell r="AF1014">
            <v>502162358</v>
          </cell>
          <cell r="AG1014" t="str">
            <v>princeokai515@gmail.com</v>
          </cell>
          <cell r="AH1014" t="str">
            <v>Ghana</v>
          </cell>
          <cell r="AI1014" t="str">
            <v>Non-Muslim</v>
          </cell>
        </row>
        <row r="1015">
          <cell r="C1015">
            <v>204868502</v>
          </cell>
          <cell r="D1015" t="str">
            <v>pamoesse</v>
          </cell>
          <cell r="E1015" t="str">
            <v>Prince Amo Essel</v>
          </cell>
          <cell r="F1015" t="str">
            <v>Temporary</v>
          </cell>
          <cell r="G1015" t="str">
            <v>UAE</v>
          </cell>
          <cell r="H1015" t="str">
            <v>AUH1</v>
          </cell>
          <cell r="I1015" t="str">
            <v>FC</v>
          </cell>
          <cell r="J1015">
            <v>1299</v>
          </cell>
          <cell r="K1015" t="str">
            <v>Day Shift</v>
          </cell>
          <cell r="L1015" t="str">
            <v>NA</v>
          </cell>
          <cell r="M1015" t="str">
            <v>Wednesday</v>
          </cell>
          <cell r="N1015" t="str">
            <v>Thursday</v>
          </cell>
          <cell r="O1015" t="str">
            <v>Warehouse Associate 24M</v>
          </cell>
          <cell r="P1015" t="str">
            <v>Outbound</v>
          </cell>
          <cell r="Q1015" t="str">
            <v>Direct</v>
          </cell>
          <cell r="R1015" t="str">
            <v>Dulsco</v>
          </cell>
          <cell r="S1015" t="str">
            <v>mnarshad</v>
          </cell>
          <cell r="T1015" t="str">
            <v>Narshad,Muhammad</v>
          </cell>
          <cell r="W1015">
            <v>45894</v>
          </cell>
          <cell r="X1015" t="str">
            <v>Picking</v>
          </cell>
          <cell r="Y1015" t="str">
            <v>February</v>
          </cell>
          <cell r="Z1015" t="str">
            <v>9 Hours</v>
          </cell>
          <cell r="AA1015" t="str">
            <v>Male</v>
          </cell>
          <cell r="AB1015" t="str">
            <v>L</v>
          </cell>
          <cell r="AC1015">
            <v>99</v>
          </cell>
          <cell r="AD1015">
            <v>45949</v>
          </cell>
          <cell r="AE1015" t="str">
            <v>Dulsco Camp</v>
          </cell>
          <cell r="AF1015">
            <v>547447820</v>
          </cell>
          <cell r="AG1015" t="str">
            <v>esselmrprince@gmail.com</v>
          </cell>
          <cell r="AH1015" t="str">
            <v>Ghana</v>
          </cell>
          <cell r="AI1015" t="str">
            <v>Non-Muslim</v>
          </cell>
        </row>
        <row r="1016">
          <cell r="C1016">
            <v>203881662</v>
          </cell>
          <cell r="D1016" t="str">
            <v>lprinced</v>
          </cell>
          <cell r="E1016" t="str">
            <v>Prince Dramani</v>
          </cell>
          <cell r="F1016" t="str">
            <v>Temporary</v>
          </cell>
          <cell r="G1016" t="str">
            <v>UAE</v>
          </cell>
          <cell r="H1016" t="str">
            <v>AUH1</v>
          </cell>
          <cell r="I1016" t="str">
            <v>FC</v>
          </cell>
          <cell r="J1016">
            <v>1299</v>
          </cell>
          <cell r="K1016" t="str">
            <v>Day Shift</v>
          </cell>
          <cell r="L1016" t="str">
            <v>NA</v>
          </cell>
          <cell r="M1016" t="str">
            <v>Saturday</v>
          </cell>
          <cell r="N1016" t="str">
            <v>Sunday</v>
          </cell>
          <cell r="O1016" t="str">
            <v>Warehouse Associate 12M</v>
          </cell>
          <cell r="P1016" t="str">
            <v>Outbound</v>
          </cell>
          <cell r="Q1016" t="str">
            <v>Direct</v>
          </cell>
          <cell r="R1016" t="str">
            <v>Fastlink</v>
          </cell>
          <cell r="S1016" t="str">
            <v>ansammar</v>
          </cell>
          <cell r="T1016" t="str">
            <v>Ansari,Ammar Abdullah</v>
          </cell>
          <cell r="U1016" t="str">
            <v>Non-Critical</v>
          </cell>
          <cell r="W1016">
            <v>45530</v>
          </cell>
          <cell r="X1016" t="str">
            <v>Picking</v>
          </cell>
          <cell r="Y1016" t="str">
            <v>January</v>
          </cell>
          <cell r="Z1016" t="str">
            <v>9 Hours</v>
          </cell>
          <cell r="AA1016" t="str">
            <v>Male</v>
          </cell>
          <cell r="AB1016" t="str">
            <v>NA</v>
          </cell>
          <cell r="AC1016">
            <v>99</v>
          </cell>
          <cell r="AD1016">
            <v>45895</v>
          </cell>
          <cell r="AE1016" t="str">
            <v>LifeLineHospital(ElectraStr-MuroorRd)</v>
          </cell>
          <cell r="AF1016">
            <v>558470042</v>
          </cell>
          <cell r="AG1016" t="str">
            <v>dramaniprince13@gmail.com</v>
          </cell>
          <cell r="AH1016" t="str">
            <v>Ghana</v>
          </cell>
          <cell r="AI1016" t="str">
            <v>Non-Muslim</v>
          </cell>
        </row>
        <row r="1017">
          <cell r="C1017">
            <v>203851101</v>
          </cell>
          <cell r="D1017" t="str">
            <v>adusahpr</v>
          </cell>
          <cell r="E1017" t="str">
            <v>Prince Kwako Adusah</v>
          </cell>
          <cell r="F1017" t="str">
            <v>Temporary</v>
          </cell>
          <cell r="G1017" t="str">
            <v>UAE</v>
          </cell>
          <cell r="H1017" t="str">
            <v>AUH1</v>
          </cell>
          <cell r="I1017" t="str">
            <v>FC</v>
          </cell>
          <cell r="J1017">
            <v>1299</v>
          </cell>
          <cell r="K1017" t="str">
            <v>Day Shift</v>
          </cell>
          <cell r="L1017" t="str">
            <v>NA</v>
          </cell>
          <cell r="M1017" t="str">
            <v>Saturday</v>
          </cell>
          <cell r="N1017" t="str">
            <v>Sunday</v>
          </cell>
          <cell r="O1017" t="str">
            <v>Warehouse Associate 12M</v>
          </cell>
          <cell r="P1017" t="str">
            <v>Outbound</v>
          </cell>
          <cell r="Q1017" t="str">
            <v>Direct</v>
          </cell>
          <cell r="R1017" t="str">
            <v>Fastlink</v>
          </cell>
          <cell r="S1017" t="str">
            <v>mnarshad</v>
          </cell>
          <cell r="T1017" t="str">
            <v>Narshad,Muhammad</v>
          </cell>
          <cell r="U1017" t="str">
            <v>Critical</v>
          </cell>
          <cell r="W1017">
            <v>45524</v>
          </cell>
          <cell r="X1017" t="str">
            <v>Pack - Single</v>
          </cell>
          <cell r="Y1017" t="str">
            <v>February</v>
          </cell>
          <cell r="Z1017" t="str">
            <v>9 Hours</v>
          </cell>
          <cell r="AA1017" t="str">
            <v>Male</v>
          </cell>
          <cell r="AB1017" t="str">
            <v>NA</v>
          </cell>
          <cell r="AC1017">
            <v>99</v>
          </cell>
          <cell r="AD1017">
            <v>45889</v>
          </cell>
          <cell r="AE1017" t="str">
            <v>AbuDhabiMall(TouristClubArea)</v>
          </cell>
          <cell r="AF1017">
            <v>527009098</v>
          </cell>
          <cell r="AG1017" t="str">
            <v>princeadusahkwako@gmail.com</v>
          </cell>
          <cell r="AH1017" t="str">
            <v>Ghana</v>
          </cell>
          <cell r="AI1017" t="str">
            <v>Non-Muslim</v>
          </cell>
        </row>
        <row r="1018">
          <cell r="C1018">
            <v>205997634</v>
          </cell>
          <cell r="D1018" t="str">
            <v>oforbpri</v>
          </cell>
          <cell r="E1018" t="str">
            <v>PRINCE OFORI</v>
          </cell>
          <cell r="F1018" t="str">
            <v>Temporary</v>
          </cell>
          <cell r="G1018" t="str">
            <v>UAE</v>
          </cell>
          <cell r="H1018" t="str">
            <v>AUH1</v>
          </cell>
          <cell r="I1018" t="str">
            <v>FC</v>
          </cell>
          <cell r="J1018">
            <v>1299</v>
          </cell>
          <cell r="K1018" t="str">
            <v>Day Shift</v>
          </cell>
          <cell r="L1018" t="str">
            <v>NA</v>
          </cell>
          <cell r="M1018" t="str">
            <v>Thursday</v>
          </cell>
          <cell r="N1018" t="str">
            <v>Friday</v>
          </cell>
          <cell r="O1018" t="str">
            <v>Warehouse Associate 12M</v>
          </cell>
          <cell r="P1018" t="str">
            <v>Outbound</v>
          </cell>
          <cell r="Q1018" t="str">
            <v>Direct</v>
          </cell>
          <cell r="R1018" t="str">
            <v>Fastlink</v>
          </cell>
          <cell r="S1018" t="str">
            <v>mnarshad</v>
          </cell>
          <cell r="T1018" t="str">
            <v>Narshad,Muhammad</v>
          </cell>
          <cell r="W1018">
            <v>45915</v>
          </cell>
          <cell r="X1018" t="str">
            <v>Picking</v>
          </cell>
          <cell r="Y1018" t="str">
            <v>January</v>
          </cell>
          <cell r="Z1018" t="str">
            <v>9 Hours</v>
          </cell>
          <cell r="AA1018" t="str">
            <v>Male</v>
          </cell>
          <cell r="AB1018" t="str">
            <v>NA</v>
          </cell>
          <cell r="AC1018">
            <v>99</v>
          </cell>
          <cell r="AH1018" t="str">
            <v>Ghana</v>
          </cell>
          <cell r="AI1018" t="str">
            <v>Non-Muslim</v>
          </cell>
        </row>
        <row r="1019">
          <cell r="C1019">
            <v>204967557</v>
          </cell>
          <cell r="D1019" t="str">
            <v>fprinceo</v>
          </cell>
          <cell r="E1019" t="str">
            <v>PRINCE OPOKU FRIMPONG</v>
          </cell>
          <cell r="F1019" t="str">
            <v>Temporary</v>
          </cell>
          <cell r="G1019" t="str">
            <v>UAE</v>
          </cell>
          <cell r="H1019" t="str">
            <v>AUH1</v>
          </cell>
          <cell r="I1019" t="str">
            <v>FC</v>
          </cell>
          <cell r="J1019">
            <v>1299</v>
          </cell>
          <cell r="K1019" t="str">
            <v>Night Shift</v>
          </cell>
          <cell r="L1019" t="str">
            <v>NA</v>
          </cell>
          <cell r="M1019" t="str">
            <v>Wednesday</v>
          </cell>
          <cell r="N1019" t="str">
            <v>Thursday</v>
          </cell>
          <cell r="O1019" t="str">
            <v>Warehouse Associate 24M</v>
          </cell>
          <cell r="P1019" t="str">
            <v>Outbound</v>
          </cell>
          <cell r="Q1019" t="str">
            <v>Direct</v>
          </cell>
          <cell r="R1019" t="str">
            <v>Dulsco</v>
          </cell>
          <cell r="S1019" t="str">
            <v>amanmish</v>
          </cell>
          <cell r="T1019" t="str">
            <v>Mishra,Aman</v>
          </cell>
          <cell r="U1019" t="str">
            <v>Non-Critical</v>
          </cell>
          <cell r="W1019">
            <v>45719</v>
          </cell>
          <cell r="X1019" t="str">
            <v>Picking</v>
          </cell>
          <cell r="Y1019" t="str">
            <v>August</v>
          </cell>
          <cell r="Z1019" t="str">
            <v>9 Hours</v>
          </cell>
          <cell r="AA1019" t="str">
            <v>Male</v>
          </cell>
          <cell r="AB1019" t="str">
            <v>XL</v>
          </cell>
          <cell r="AC1019">
            <v>99</v>
          </cell>
          <cell r="AD1019">
            <v>45775</v>
          </cell>
          <cell r="AE1019" t="str">
            <v>Dulsco ICAD-1 Bus Stop</v>
          </cell>
          <cell r="AF1019">
            <v>502684708</v>
          </cell>
          <cell r="AG1019" t="str">
            <v>princeopokufrimpong79@gmail.com</v>
          </cell>
          <cell r="AH1019" t="str">
            <v>Ghana</v>
          </cell>
          <cell r="AI1019" t="str">
            <v>Non-Muslim</v>
          </cell>
        </row>
        <row r="1020">
          <cell r="C1020">
            <v>204967039</v>
          </cell>
          <cell r="D1020" t="str">
            <v>aprinceo</v>
          </cell>
          <cell r="E1020" t="str">
            <v>PRINCE OWUSU ANIM</v>
          </cell>
          <cell r="F1020" t="str">
            <v>Temporary</v>
          </cell>
          <cell r="G1020" t="str">
            <v>UAE</v>
          </cell>
          <cell r="H1020" t="str">
            <v>AUH1</v>
          </cell>
          <cell r="I1020" t="str">
            <v>FC</v>
          </cell>
          <cell r="J1020">
            <v>1299</v>
          </cell>
          <cell r="K1020" t="str">
            <v>Day Shift</v>
          </cell>
          <cell r="L1020" t="str">
            <v>NA</v>
          </cell>
          <cell r="M1020" t="str">
            <v>Saturday</v>
          </cell>
          <cell r="N1020" t="str">
            <v>Sunday</v>
          </cell>
          <cell r="O1020" t="str">
            <v>Warehouse Associate 24M</v>
          </cell>
          <cell r="P1020" t="str">
            <v>Outbound</v>
          </cell>
          <cell r="Q1020" t="str">
            <v>Direct</v>
          </cell>
          <cell r="R1020" t="str">
            <v>Dulsco</v>
          </cell>
          <cell r="S1020" t="str">
            <v>amanmish</v>
          </cell>
          <cell r="T1020" t="str">
            <v>Mishra,Aman</v>
          </cell>
          <cell r="U1020" t="str">
            <v>Non-Critical</v>
          </cell>
          <cell r="W1020">
            <v>45719</v>
          </cell>
          <cell r="X1020" t="str">
            <v>Picking</v>
          </cell>
          <cell r="Y1020" t="str">
            <v>September</v>
          </cell>
          <cell r="Z1020" t="str">
            <v>9 Hours</v>
          </cell>
          <cell r="AA1020" t="str">
            <v>Male</v>
          </cell>
          <cell r="AB1020" t="str">
            <v>3XL</v>
          </cell>
          <cell r="AC1020">
            <v>99</v>
          </cell>
          <cell r="AD1020">
            <v>45775</v>
          </cell>
          <cell r="AE1020" t="str">
            <v>Dulsco ICAD-1 Bus Stop</v>
          </cell>
          <cell r="AF1020">
            <v>525596928</v>
          </cell>
          <cell r="AG1020" t="str">
            <v>emrys.pe@gmail.com</v>
          </cell>
          <cell r="AH1020" t="str">
            <v>Ghana</v>
          </cell>
          <cell r="AI1020" t="str">
            <v>Non-Muslim</v>
          </cell>
        </row>
        <row r="1021">
          <cell r="C1021">
            <v>204967145</v>
          </cell>
          <cell r="D1021" t="str">
            <v>prisarpo</v>
          </cell>
          <cell r="E1021" t="str">
            <v>PRINCE SARPONG</v>
          </cell>
          <cell r="F1021" t="str">
            <v>Temporary</v>
          </cell>
          <cell r="G1021" t="str">
            <v>UAE</v>
          </cell>
          <cell r="H1021" t="str">
            <v>AUH1</v>
          </cell>
          <cell r="I1021" t="str">
            <v>FC</v>
          </cell>
          <cell r="J1021">
            <v>1299</v>
          </cell>
          <cell r="K1021" t="str">
            <v>Night Shift</v>
          </cell>
          <cell r="L1021" t="str">
            <v>NA</v>
          </cell>
          <cell r="M1021" t="str">
            <v>Monday</v>
          </cell>
          <cell r="N1021" t="str">
            <v>Tuesday</v>
          </cell>
          <cell r="O1021" t="str">
            <v>Warehouse Associate 24M</v>
          </cell>
          <cell r="P1021" t="str">
            <v>Outbound</v>
          </cell>
          <cell r="Q1021" t="str">
            <v>Direct</v>
          </cell>
          <cell r="R1021" t="str">
            <v>Dulsco</v>
          </cell>
          <cell r="S1021" t="str">
            <v>mnarshad</v>
          </cell>
          <cell r="T1021" t="str">
            <v>Narshad,Muhammad</v>
          </cell>
          <cell r="U1021" t="str">
            <v>Non-Critical</v>
          </cell>
          <cell r="W1021">
            <v>45719</v>
          </cell>
          <cell r="X1021" t="str">
            <v>Pack - Single</v>
          </cell>
          <cell r="Y1021" t="str">
            <v>March</v>
          </cell>
          <cell r="Z1021" t="str">
            <v>9 Hours</v>
          </cell>
          <cell r="AA1021" t="str">
            <v>Male</v>
          </cell>
          <cell r="AB1021" t="str">
            <v>NA</v>
          </cell>
          <cell r="AC1021">
            <v>99</v>
          </cell>
          <cell r="AD1021">
            <v>45775</v>
          </cell>
          <cell r="AE1021" t="str">
            <v>Dulsco ICAD-1 Bus Stop</v>
          </cell>
          <cell r="AF1021">
            <v>549665387</v>
          </cell>
          <cell r="AG1021" t="str">
            <v>sarpong25prince@gmail.com</v>
          </cell>
          <cell r="AH1021" t="str">
            <v>Ghana</v>
          </cell>
          <cell r="AI1021" t="str">
            <v>Non-Muslim</v>
          </cell>
        </row>
        <row r="1022">
          <cell r="C1022">
            <v>203512946</v>
          </cell>
          <cell r="D1022" t="str">
            <v>priszmaw</v>
          </cell>
          <cell r="E1022" t="str">
            <v>Priscilla Mawusi</v>
          </cell>
          <cell r="F1022" t="str">
            <v>Temporary</v>
          </cell>
          <cell r="G1022" t="str">
            <v>UAE</v>
          </cell>
          <cell r="H1022" t="str">
            <v>AUH1</v>
          </cell>
          <cell r="I1022" t="str">
            <v>FC</v>
          </cell>
          <cell r="J1022">
            <v>1299</v>
          </cell>
          <cell r="K1022" t="str">
            <v>Day Shift</v>
          </cell>
          <cell r="L1022" t="str">
            <v>NA</v>
          </cell>
          <cell r="M1022" t="str">
            <v>Friday</v>
          </cell>
          <cell r="N1022" t="str">
            <v>Saturday</v>
          </cell>
          <cell r="O1022" t="str">
            <v>Warehouse Associate 12M</v>
          </cell>
          <cell r="P1022" t="str">
            <v>Outbound</v>
          </cell>
          <cell r="Q1022" t="str">
            <v>Direct</v>
          </cell>
          <cell r="R1022" t="str">
            <v>Fastlink</v>
          </cell>
          <cell r="S1022" t="str">
            <v>ansammar</v>
          </cell>
          <cell r="T1022" t="str">
            <v>Ansari,Ammar Abdullah</v>
          </cell>
          <cell r="U1022" t="str">
            <v>Non-Critical</v>
          </cell>
          <cell r="W1022">
            <v>45463</v>
          </cell>
          <cell r="X1022" t="str">
            <v>Picking</v>
          </cell>
          <cell r="Y1022" t="str">
            <v>April</v>
          </cell>
          <cell r="Z1022" t="str">
            <v>9 Hours</v>
          </cell>
          <cell r="AA1022" t="str">
            <v>Female</v>
          </cell>
          <cell r="AB1022" t="str">
            <v>XL</v>
          </cell>
          <cell r="AC1022">
            <v>99</v>
          </cell>
          <cell r="AD1022">
            <v>45828</v>
          </cell>
          <cell r="AE1022" t="str">
            <v>Shabiya 12  Bus Stop (Near Malabar Gold And Diamond)</v>
          </cell>
          <cell r="AF1022">
            <v>564890681</v>
          </cell>
          <cell r="AG1022" t="str">
            <v>priscillamawusi@gmail.com</v>
          </cell>
          <cell r="AH1022" t="str">
            <v>Ghana</v>
          </cell>
          <cell r="AI1022" t="str">
            <v>Non-Muslim</v>
          </cell>
        </row>
        <row r="1023">
          <cell r="C1023">
            <v>202189563</v>
          </cell>
          <cell r="D1023" t="str">
            <v>prosarth</v>
          </cell>
          <cell r="E1023" t="str">
            <v>Prosper Arthur</v>
          </cell>
          <cell r="F1023" t="str">
            <v>Temporary</v>
          </cell>
          <cell r="G1023" t="str">
            <v>UAE</v>
          </cell>
          <cell r="H1023" t="str">
            <v>AUH1</v>
          </cell>
          <cell r="I1023" t="str">
            <v>FC</v>
          </cell>
          <cell r="J1023">
            <v>1299</v>
          </cell>
          <cell r="K1023" t="str">
            <v>Day Shift</v>
          </cell>
          <cell r="L1023" t="str">
            <v>NA</v>
          </cell>
          <cell r="M1023" t="str">
            <v>Tuesday</v>
          </cell>
          <cell r="N1023" t="str">
            <v>Wednesday</v>
          </cell>
          <cell r="O1023" t="str">
            <v>Warehouse Associate 12M</v>
          </cell>
          <cell r="P1023" t="str">
            <v>Outbound</v>
          </cell>
          <cell r="Q1023" t="str">
            <v>Direct</v>
          </cell>
          <cell r="R1023" t="str">
            <v>Fastlink</v>
          </cell>
          <cell r="S1023" t="str">
            <v>amanmish</v>
          </cell>
          <cell r="T1023" t="str">
            <v>Mishra,Aman</v>
          </cell>
          <cell r="U1023" t="str">
            <v>Critical</v>
          </cell>
          <cell r="W1023">
            <v>45537</v>
          </cell>
          <cell r="X1023" t="str">
            <v>Sort - Batch</v>
          </cell>
          <cell r="Y1023" t="str">
            <v>January</v>
          </cell>
          <cell r="Z1023" t="str">
            <v>9 Hours</v>
          </cell>
          <cell r="AA1023" t="str">
            <v>Male</v>
          </cell>
          <cell r="AB1023" t="str">
            <v>L</v>
          </cell>
          <cell r="AC1023">
            <v>99</v>
          </cell>
          <cell r="AD1023">
            <v>46267</v>
          </cell>
          <cell r="AE1023" t="str">
            <v>AlSalamaHospital(TouristClubArea)</v>
          </cell>
          <cell r="AF1023">
            <v>545562504</v>
          </cell>
          <cell r="AG1023" t="str">
            <v>prosperarthur01@gmail.com</v>
          </cell>
          <cell r="AH1023" t="str">
            <v>Ghana</v>
          </cell>
          <cell r="AI1023" t="str">
            <v>Non-Muslim</v>
          </cell>
        </row>
        <row r="1024">
          <cell r="C1024">
            <v>205854084</v>
          </cell>
          <cell r="D1024" t="str">
            <v>puchebiw</v>
          </cell>
          <cell r="E1024" t="str">
            <v>PURITY CHEBIWOT</v>
          </cell>
          <cell r="F1024" t="str">
            <v>Temporary</v>
          </cell>
          <cell r="G1024" t="str">
            <v>UAE</v>
          </cell>
          <cell r="H1024" t="str">
            <v>AUH1</v>
          </cell>
          <cell r="I1024" t="str">
            <v>FC</v>
          </cell>
          <cell r="J1024">
            <v>1299</v>
          </cell>
          <cell r="K1024" t="str">
            <v>Night Shift</v>
          </cell>
          <cell r="L1024" t="str">
            <v>NA</v>
          </cell>
          <cell r="M1024" t="str">
            <v>Tuesday</v>
          </cell>
          <cell r="N1024" t="str">
            <v>Wednesday</v>
          </cell>
          <cell r="O1024" t="str">
            <v>Warehouse Associate 12M</v>
          </cell>
          <cell r="P1024" t="str">
            <v>Outbound</v>
          </cell>
          <cell r="Q1024" t="str">
            <v>Direct</v>
          </cell>
          <cell r="R1024" t="str">
            <v>EFS</v>
          </cell>
          <cell r="S1024" t="str">
            <v>scariav</v>
          </cell>
          <cell r="T1024" t="str">
            <v>Scaria,Varghese</v>
          </cell>
          <cell r="W1024">
            <v>45894</v>
          </cell>
          <cell r="X1024" t="str">
            <v>Picking</v>
          </cell>
          <cell r="Y1024" t="str">
            <v>February</v>
          </cell>
          <cell r="Z1024" t="str">
            <v>9 Hours</v>
          </cell>
          <cell r="AA1024" t="str">
            <v>Female</v>
          </cell>
          <cell r="AB1024" t="str">
            <v>NA</v>
          </cell>
          <cell r="AC1024">
            <v>99</v>
          </cell>
          <cell r="AD1024">
            <v>45949</v>
          </cell>
          <cell r="AE1024" t="str">
            <v>AUH Baniyas Female camp</v>
          </cell>
          <cell r="AF1024">
            <v>254727096330</v>
          </cell>
          <cell r="AG1024" t="str">
            <v>chebi.purty@gmail.com</v>
          </cell>
          <cell r="AH1024" t="str">
            <v>Kenya</v>
          </cell>
          <cell r="AI1024" t="str">
            <v>Non-Muslim</v>
          </cell>
        </row>
        <row r="1025">
          <cell r="C1025">
            <v>106268302</v>
          </cell>
          <cell r="D1025" t="str">
            <v>qamzamur</v>
          </cell>
          <cell r="E1025" t="str">
            <v>Qamar,Zamurd Abbas</v>
          </cell>
          <cell r="F1025" t="str">
            <v>Regular</v>
          </cell>
          <cell r="G1025" t="str">
            <v>UAE</v>
          </cell>
          <cell r="H1025" t="str">
            <v>AUH1</v>
          </cell>
          <cell r="I1025" t="str">
            <v>FC</v>
          </cell>
          <cell r="J1025">
            <v>1299</v>
          </cell>
          <cell r="K1025" t="str">
            <v>Day Shift</v>
          </cell>
          <cell r="L1025" t="str">
            <v>NA</v>
          </cell>
          <cell r="M1025" t="str">
            <v>Friday</v>
          </cell>
          <cell r="N1025" t="str">
            <v>Saturday</v>
          </cell>
          <cell r="O1025" t="str">
            <v>FC Associate III</v>
          </cell>
          <cell r="P1025" t="str">
            <v>Outbound</v>
          </cell>
          <cell r="Q1025" t="str">
            <v>Direct</v>
          </cell>
          <cell r="R1025" t="str">
            <v>Blue Badge</v>
          </cell>
          <cell r="S1025" t="str">
            <v>sidamra</v>
          </cell>
          <cell r="T1025" t="str">
            <v>Siddiqui,Amra Kausar Abdul Sajid</v>
          </cell>
          <cell r="U1025" t="str">
            <v>Critical</v>
          </cell>
          <cell r="W1025">
            <v>44839</v>
          </cell>
          <cell r="X1025" t="str">
            <v>OB Lead/PA</v>
          </cell>
          <cell r="Y1025" t="str">
            <v>January</v>
          </cell>
          <cell r="Z1025" t="str">
            <v>9 Hours</v>
          </cell>
          <cell r="AA1025" t="str">
            <v>Male</v>
          </cell>
          <cell r="AB1025" t="str">
            <v>M</v>
          </cell>
          <cell r="AC1025">
            <v>3</v>
          </cell>
          <cell r="AE1025" t="str">
            <v>Shabiya 12  Bus Stop (Near Malabar Gold And Diamond)</v>
          </cell>
          <cell r="AF1025">
            <v>0</v>
          </cell>
          <cell r="AG1025" t="e">
            <v>#N/A</v>
          </cell>
          <cell r="AH1025" t="str">
            <v>Pakistan</v>
          </cell>
          <cell r="AI1025" t="str">
            <v>Muslim</v>
          </cell>
        </row>
        <row r="1026">
          <cell r="C1026">
            <v>206915472</v>
          </cell>
          <cell r="D1026" t="str">
            <v>ssqurais</v>
          </cell>
          <cell r="E1026" t="str">
            <v>Quraish Ssematimba</v>
          </cell>
          <cell r="F1026" t="str">
            <v>Temporary</v>
          </cell>
          <cell r="G1026" t="str">
            <v>UAE</v>
          </cell>
          <cell r="H1026" t="str">
            <v>AUH1</v>
          </cell>
          <cell r="I1026" t="str">
            <v>FC</v>
          </cell>
          <cell r="J1026">
            <v>1299</v>
          </cell>
          <cell r="K1026" t="str">
            <v>Night Shift</v>
          </cell>
          <cell r="L1026" t="str">
            <v>NA</v>
          </cell>
          <cell r="M1026" t="str">
            <v>Friday</v>
          </cell>
          <cell r="N1026" t="str">
            <v>Saturday</v>
          </cell>
          <cell r="O1026" t="str">
            <v>Warehouse Associate 8W</v>
          </cell>
          <cell r="P1026" t="str">
            <v>Outbound</v>
          </cell>
          <cell r="Q1026" t="str">
            <v>Direct</v>
          </cell>
          <cell r="R1026" t="str">
            <v>Dulsco</v>
          </cell>
          <cell r="S1026" t="str">
            <v>bizthoma</v>
          </cell>
          <cell r="T1026" t="str">
            <v>Thomas,Binil</v>
          </cell>
          <cell r="U1026" t="str">
            <v>Non-Critical</v>
          </cell>
          <cell r="W1026">
            <v>46034</v>
          </cell>
          <cell r="X1026" t="str">
            <v>Picking</v>
          </cell>
          <cell r="Y1026" t="str">
            <v>October</v>
          </cell>
          <cell r="Z1026" t="str">
            <v>9 Hours</v>
          </cell>
          <cell r="AA1026" t="str">
            <v>Male</v>
          </cell>
          <cell r="AC1026">
            <v>99</v>
          </cell>
          <cell r="AD1026">
            <v>46416</v>
          </cell>
          <cell r="AE1026" t="str">
            <v>Dulsco Al Razeen Camp Abu Dubai</v>
          </cell>
          <cell r="AF1026">
            <v>525422492</v>
          </cell>
          <cell r="AG1026" t="str">
            <v>QURAISH.SSEMATIMBA@GMIAL.COM</v>
          </cell>
          <cell r="AH1026" t="str">
            <v xml:space="preserve">UGANDA </v>
          </cell>
          <cell r="AI1026" t="e">
            <v>#N/A</v>
          </cell>
        </row>
        <row r="1027">
          <cell r="C1027">
            <v>206129616</v>
          </cell>
          <cell r="D1027" t="str">
            <v>adorrabq</v>
          </cell>
          <cell r="E1027" t="str">
            <v>Rabbi Ador</v>
          </cell>
          <cell r="F1027" t="str">
            <v>Temporary</v>
          </cell>
          <cell r="G1027" t="str">
            <v>UAE</v>
          </cell>
          <cell r="H1027" t="str">
            <v>AUH1</v>
          </cell>
          <cell r="I1027" t="str">
            <v>FC</v>
          </cell>
          <cell r="J1027">
            <v>1299</v>
          </cell>
          <cell r="K1027" t="str">
            <v>Day Shift</v>
          </cell>
          <cell r="L1027" t="str">
            <v>NA</v>
          </cell>
          <cell r="M1027" t="str">
            <v>Tuesday</v>
          </cell>
          <cell r="N1027" t="str">
            <v>Wednesday</v>
          </cell>
          <cell r="O1027" t="str">
            <v>Warehouse Associate 12M</v>
          </cell>
          <cell r="P1027" t="str">
            <v>Outbound</v>
          </cell>
          <cell r="Q1027" t="str">
            <v>Direct</v>
          </cell>
          <cell r="R1027" t="str">
            <v>Fastlink</v>
          </cell>
          <cell r="S1027" t="str">
            <v>amanmish</v>
          </cell>
          <cell r="T1027" t="str">
            <v>Mishra,Aman</v>
          </cell>
          <cell r="W1027">
            <v>45929</v>
          </cell>
          <cell r="X1027" t="str">
            <v>Picking</v>
          </cell>
          <cell r="Y1027" t="str">
            <v>April</v>
          </cell>
          <cell r="Z1027" t="str">
            <v>9 Hours</v>
          </cell>
          <cell r="AA1027" t="str">
            <v>Male</v>
          </cell>
          <cell r="AB1027" t="str">
            <v>L</v>
          </cell>
          <cell r="AC1027">
            <v>99</v>
          </cell>
          <cell r="AH1027" t="str">
            <v>Ghana</v>
          </cell>
          <cell r="AI1027" t="str">
            <v>Non-Muslim</v>
          </cell>
        </row>
        <row r="1028">
          <cell r="C1028">
            <v>204951315</v>
          </cell>
          <cell r="D1028" t="str">
            <v>bowusura</v>
          </cell>
          <cell r="E1028" t="str">
            <v>RABBI OWUSU</v>
          </cell>
          <cell r="F1028" t="str">
            <v>Temporary</v>
          </cell>
          <cell r="G1028" t="str">
            <v>UAE</v>
          </cell>
          <cell r="H1028" t="str">
            <v>AUH1</v>
          </cell>
          <cell r="I1028" t="str">
            <v>FC</v>
          </cell>
          <cell r="J1028">
            <v>1299</v>
          </cell>
          <cell r="K1028" t="str">
            <v>Day Shift</v>
          </cell>
          <cell r="L1028" t="str">
            <v>NA</v>
          </cell>
          <cell r="M1028" t="str">
            <v>Monday</v>
          </cell>
          <cell r="N1028" t="str">
            <v>Tuesday</v>
          </cell>
          <cell r="O1028" t="str">
            <v>Warehouse Associate 24M</v>
          </cell>
          <cell r="P1028" t="str">
            <v>Outbound</v>
          </cell>
          <cell r="Q1028" t="str">
            <v>Direct</v>
          </cell>
          <cell r="R1028" t="str">
            <v>Dulsco</v>
          </cell>
          <cell r="S1028" t="str">
            <v>amanmish</v>
          </cell>
          <cell r="T1028" t="str">
            <v>Mishra,Aman</v>
          </cell>
          <cell r="U1028" t="str">
            <v>Non-Critical</v>
          </cell>
          <cell r="W1028">
            <v>45719</v>
          </cell>
          <cell r="X1028" t="str">
            <v>Picking</v>
          </cell>
          <cell r="Y1028" t="str">
            <v>October</v>
          </cell>
          <cell r="Z1028" t="str">
            <v>9 Hours</v>
          </cell>
          <cell r="AA1028" t="str">
            <v>Male</v>
          </cell>
          <cell r="AB1028" t="str">
            <v>NA</v>
          </cell>
          <cell r="AC1028">
            <v>99</v>
          </cell>
          <cell r="AD1028">
            <v>45775</v>
          </cell>
          <cell r="AE1028" t="str">
            <v>Dulsco ICAD-1 Bus Stop</v>
          </cell>
          <cell r="AF1028">
            <v>523319475</v>
          </cell>
          <cell r="AG1028" t="str">
            <v>owusarabbi87@gmail.com</v>
          </cell>
          <cell r="AH1028" t="str">
            <v>Ghana</v>
          </cell>
          <cell r="AI1028" t="str">
            <v>Non-Muslim</v>
          </cell>
        </row>
        <row r="1029">
          <cell r="C1029">
            <v>204009351</v>
          </cell>
          <cell r="D1029" t="str">
            <v>drabimah</v>
          </cell>
          <cell r="E1029" t="str">
            <v>RABIN MAHARJAN</v>
          </cell>
          <cell r="F1029" t="str">
            <v>Temporary</v>
          </cell>
          <cell r="G1029" t="str">
            <v>UAE</v>
          </cell>
          <cell r="H1029" t="str">
            <v>AUH1</v>
          </cell>
          <cell r="I1029" t="str">
            <v>FC</v>
          </cell>
          <cell r="J1029">
            <v>1299</v>
          </cell>
          <cell r="K1029" t="str">
            <v>Night Shift</v>
          </cell>
          <cell r="L1029" t="str">
            <v>NA</v>
          </cell>
          <cell r="M1029" t="str">
            <v>Thursday</v>
          </cell>
          <cell r="N1029" t="str">
            <v>Friday</v>
          </cell>
          <cell r="O1029" t="str">
            <v>Warehouse Associate 24M</v>
          </cell>
          <cell r="P1029" t="str">
            <v>Outbound</v>
          </cell>
          <cell r="Q1029" t="str">
            <v>Direct</v>
          </cell>
          <cell r="R1029" t="str">
            <v>Dulsco</v>
          </cell>
          <cell r="S1029" t="str">
            <v>amanmish</v>
          </cell>
          <cell r="T1029" t="str">
            <v>Mishra,Aman</v>
          </cell>
          <cell r="U1029" t="str">
            <v>Non-Critical</v>
          </cell>
          <cell r="W1029">
            <v>45551</v>
          </cell>
          <cell r="X1029" t="str">
            <v>Picking</v>
          </cell>
          <cell r="Y1029" t="str">
            <v>January</v>
          </cell>
          <cell r="Z1029" t="str">
            <v>9 Hours</v>
          </cell>
          <cell r="AA1029" t="str">
            <v>Male</v>
          </cell>
          <cell r="AB1029" t="str">
            <v>NA</v>
          </cell>
          <cell r="AC1029">
            <v>99</v>
          </cell>
          <cell r="AD1029">
            <v>45607</v>
          </cell>
          <cell r="AE1029" t="str">
            <v>Dulsco ICAD-1 Bus Stop</v>
          </cell>
          <cell r="AF1029">
            <v>525208019</v>
          </cell>
          <cell r="AG1029" t="str">
            <v>r12inhanging@gmail.com</v>
          </cell>
          <cell r="AH1029" t="str">
            <v>Nepal</v>
          </cell>
          <cell r="AI1029" t="str">
            <v>Non-Muslim</v>
          </cell>
        </row>
        <row r="1030">
          <cell r="C1030">
            <v>203512947</v>
          </cell>
          <cell r="D1030" t="str">
            <v>etamarac</v>
          </cell>
          <cell r="E1030" t="str">
            <v>Rachael Motto Etama</v>
          </cell>
          <cell r="F1030" t="str">
            <v>Temporary</v>
          </cell>
          <cell r="G1030" t="str">
            <v>UAE</v>
          </cell>
          <cell r="H1030" t="str">
            <v>AUH1</v>
          </cell>
          <cell r="I1030" t="str">
            <v>FC</v>
          </cell>
          <cell r="J1030">
            <v>1299</v>
          </cell>
          <cell r="K1030" t="str">
            <v>Night Shift</v>
          </cell>
          <cell r="L1030" t="str">
            <v>NA</v>
          </cell>
          <cell r="M1030" t="str">
            <v>Thursday</v>
          </cell>
          <cell r="N1030" t="str">
            <v>Friday</v>
          </cell>
          <cell r="O1030" t="str">
            <v>Warehouse Associate 12M</v>
          </cell>
          <cell r="P1030" t="str">
            <v>Outbound</v>
          </cell>
          <cell r="Q1030" t="str">
            <v>Direct</v>
          </cell>
          <cell r="R1030" t="str">
            <v>Fastlink</v>
          </cell>
          <cell r="S1030" t="str">
            <v>mnarshad</v>
          </cell>
          <cell r="T1030" t="str">
            <v>Narshad,Muhammad</v>
          </cell>
          <cell r="U1030" t="str">
            <v>Non-Critical</v>
          </cell>
          <cell r="W1030">
            <v>45463</v>
          </cell>
          <cell r="X1030" t="str">
            <v>Picking</v>
          </cell>
          <cell r="Y1030" t="str">
            <v>April</v>
          </cell>
          <cell r="Z1030" t="str">
            <v>9 Hours</v>
          </cell>
          <cell r="AA1030" t="str">
            <v>Female</v>
          </cell>
          <cell r="AB1030" t="str">
            <v>2XL</v>
          </cell>
          <cell r="AC1030">
            <v>99</v>
          </cell>
          <cell r="AD1030">
            <v>45828</v>
          </cell>
          <cell r="AE1030" t="str">
            <v>Shabiya 12  Bus Stop (Near Malabar Gold And Diamond)</v>
          </cell>
          <cell r="AF1030">
            <v>581675060</v>
          </cell>
          <cell r="AG1030" t="str">
            <v>etamarachel74@gmail.com</v>
          </cell>
          <cell r="AH1030" t="str">
            <v>Cameroon</v>
          </cell>
          <cell r="AI1030" t="str">
            <v>Non-Muslim</v>
          </cell>
        </row>
        <row r="1031">
          <cell r="C1031">
            <v>206006426</v>
          </cell>
          <cell r="D1031" t="str">
            <v>rachmoya</v>
          </cell>
          <cell r="E1031" t="str">
            <v>RACHEAL MOYAKO DIALE</v>
          </cell>
          <cell r="F1031" t="str">
            <v>Temporary</v>
          </cell>
          <cell r="G1031" t="str">
            <v>UAE</v>
          </cell>
          <cell r="H1031" t="str">
            <v>AUH1</v>
          </cell>
          <cell r="I1031" t="str">
            <v>FC</v>
          </cell>
          <cell r="J1031">
            <v>1299</v>
          </cell>
          <cell r="K1031" t="str">
            <v>Night Shift</v>
          </cell>
          <cell r="L1031" t="str">
            <v>NA</v>
          </cell>
          <cell r="M1031" t="str">
            <v>Saturday</v>
          </cell>
          <cell r="N1031" t="str">
            <v>Sunday</v>
          </cell>
          <cell r="O1031" t="str">
            <v>Warehouse Associate 12M</v>
          </cell>
          <cell r="P1031" t="str">
            <v>Outbound</v>
          </cell>
          <cell r="Q1031" t="str">
            <v>Direct</v>
          </cell>
          <cell r="R1031" t="str">
            <v>Fastlink</v>
          </cell>
          <cell r="S1031" t="str">
            <v>helrashd</v>
          </cell>
          <cell r="T1031" t="str">
            <v>elrashid,Hassan</v>
          </cell>
          <cell r="W1031">
            <v>45915</v>
          </cell>
          <cell r="X1031" t="str">
            <v>Picking</v>
          </cell>
          <cell r="Y1031" t="str">
            <v>February</v>
          </cell>
          <cell r="Z1031" t="str">
            <v>9 Hours</v>
          </cell>
          <cell r="AA1031" t="str">
            <v>Female</v>
          </cell>
          <cell r="AB1031" t="str">
            <v>NA</v>
          </cell>
          <cell r="AC1031">
            <v>99</v>
          </cell>
          <cell r="AH1031" t="str">
            <v>Cameroon</v>
          </cell>
          <cell r="AI1031" t="str">
            <v>Non-Muslim</v>
          </cell>
        </row>
        <row r="1032">
          <cell r="C1032">
            <v>206129597</v>
          </cell>
          <cell r="D1032" t="str">
            <v>rtinoten</v>
          </cell>
          <cell r="E1032" t="str">
            <v>Ralph Tinotenda Maindidze</v>
          </cell>
          <cell r="F1032" t="str">
            <v>Temporary</v>
          </cell>
          <cell r="G1032" t="str">
            <v>UAE</v>
          </cell>
          <cell r="H1032" t="str">
            <v>AUH1</v>
          </cell>
          <cell r="I1032" t="str">
            <v>FC</v>
          </cell>
          <cell r="J1032">
            <v>1299</v>
          </cell>
          <cell r="K1032" t="str">
            <v>Day Shift</v>
          </cell>
          <cell r="L1032" t="str">
            <v>NA</v>
          </cell>
          <cell r="M1032" t="str">
            <v>Tuesday</v>
          </cell>
          <cell r="N1032" t="str">
            <v>Wednesday</v>
          </cell>
          <cell r="O1032" t="str">
            <v>Warehouse Associate 12M</v>
          </cell>
          <cell r="P1032" t="str">
            <v>Outbound</v>
          </cell>
          <cell r="Q1032" t="str">
            <v>Direct</v>
          </cell>
          <cell r="R1032" t="str">
            <v>Fastlink</v>
          </cell>
          <cell r="S1032" t="str">
            <v>amanmish</v>
          </cell>
          <cell r="T1032" t="str">
            <v>Mishra,Aman</v>
          </cell>
          <cell r="W1032">
            <v>45929</v>
          </cell>
          <cell r="X1032" t="str">
            <v>Picking</v>
          </cell>
          <cell r="Y1032" t="str">
            <v>August</v>
          </cell>
          <cell r="Z1032" t="str">
            <v>9 Hours</v>
          </cell>
          <cell r="AA1032" t="str">
            <v>Male</v>
          </cell>
          <cell r="AB1032" t="str">
            <v>2XL</v>
          </cell>
          <cell r="AC1032">
            <v>99</v>
          </cell>
          <cell r="AH1032" t="str">
            <v>Zimbabwe</v>
          </cell>
          <cell r="AI1032" t="str">
            <v>Non-Muslim</v>
          </cell>
        </row>
        <row r="1033">
          <cell r="C1033">
            <v>203522194</v>
          </cell>
          <cell r="D1033" t="str">
            <v>ramjbang</v>
          </cell>
          <cell r="E1033" t="str">
            <v>Ramatu Bangura</v>
          </cell>
          <cell r="F1033" t="str">
            <v>Temporary</v>
          </cell>
          <cell r="G1033" t="str">
            <v>UAE</v>
          </cell>
          <cell r="H1033" t="str">
            <v>AUH1</v>
          </cell>
          <cell r="I1033" t="str">
            <v>FC</v>
          </cell>
          <cell r="J1033">
            <v>1299</v>
          </cell>
          <cell r="K1033" t="str">
            <v>Night Shift</v>
          </cell>
          <cell r="L1033" t="str">
            <v>NA</v>
          </cell>
          <cell r="M1033" t="str">
            <v>Monday</v>
          </cell>
          <cell r="N1033" t="str">
            <v>Tuesday</v>
          </cell>
          <cell r="O1033" t="str">
            <v>Warehouse Associate 24M</v>
          </cell>
          <cell r="P1033" t="str">
            <v>Outbound</v>
          </cell>
          <cell r="Q1033" t="str">
            <v>Direct</v>
          </cell>
          <cell r="R1033" t="str">
            <v>Adecco</v>
          </cell>
          <cell r="S1033" t="str">
            <v>amanmish</v>
          </cell>
          <cell r="T1033" t="str">
            <v>Mishra,Aman</v>
          </cell>
          <cell r="U1033" t="str">
            <v>Non-Critical</v>
          </cell>
          <cell r="W1033">
            <v>45463</v>
          </cell>
          <cell r="X1033" t="str">
            <v>Pack - Single</v>
          </cell>
          <cell r="Y1033" t="str">
            <v>June</v>
          </cell>
          <cell r="Z1033" t="str">
            <v>9 Hours</v>
          </cell>
          <cell r="AA1033" t="str">
            <v>Female</v>
          </cell>
          <cell r="AB1033" t="str">
            <v>M</v>
          </cell>
          <cell r="AC1033">
            <v>99</v>
          </cell>
          <cell r="AD1033">
            <v>46193</v>
          </cell>
          <cell r="AE1033" t="str">
            <v>AlSalamaHospital(TouristClubArea)</v>
          </cell>
          <cell r="AF1033">
            <v>589694816</v>
          </cell>
          <cell r="AG1033" t="str">
            <v>banguraramatu738@gmail.com</v>
          </cell>
          <cell r="AH1033" t="str">
            <v>Sierra Leone</v>
          </cell>
          <cell r="AI1033" t="str">
            <v>Non-Muslim</v>
          </cell>
        </row>
        <row r="1034">
          <cell r="C1034">
            <v>204138127</v>
          </cell>
          <cell r="D1034" t="str">
            <v>osumrama</v>
          </cell>
          <cell r="E1034" t="str">
            <v>Ramatu Osumanu</v>
          </cell>
          <cell r="F1034" t="str">
            <v>Temporary</v>
          </cell>
          <cell r="G1034" t="str">
            <v>UAE</v>
          </cell>
          <cell r="H1034" t="str">
            <v>AUH1</v>
          </cell>
          <cell r="I1034" t="str">
            <v>FC</v>
          </cell>
          <cell r="J1034">
            <v>1299</v>
          </cell>
          <cell r="K1034" t="str">
            <v>Day Shift</v>
          </cell>
          <cell r="L1034" t="str">
            <v>NA</v>
          </cell>
          <cell r="M1034" t="str">
            <v>Monday</v>
          </cell>
          <cell r="N1034" t="str">
            <v>Tuesday</v>
          </cell>
          <cell r="O1034" t="str">
            <v>Warehouse Associate 24M</v>
          </cell>
          <cell r="P1034" t="str">
            <v>Outbound</v>
          </cell>
          <cell r="Q1034" t="str">
            <v>Direct</v>
          </cell>
          <cell r="R1034" t="str">
            <v>Quesscorp</v>
          </cell>
          <cell r="S1034" t="str">
            <v>sidamra</v>
          </cell>
          <cell r="T1034" t="str">
            <v>Siddiqui,Amra Kausar Abdul Sajid</v>
          </cell>
          <cell r="U1034" t="str">
            <v>Non-Critical</v>
          </cell>
          <cell r="W1034">
            <v>45565</v>
          </cell>
          <cell r="X1034" t="str">
            <v>Pack - Single</v>
          </cell>
          <cell r="Y1034" t="str">
            <v>January</v>
          </cell>
          <cell r="Z1034" t="str">
            <v>9 Hours</v>
          </cell>
          <cell r="AA1034" t="str">
            <v>Female</v>
          </cell>
          <cell r="AB1034" t="str">
            <v>XL</v>
          </cell>
          <cell r="AC1034">
            <v>99</v>
          </cell>
          <cell r="AD1034">
            <v>46295</v>
          </cell>
          <cell r="AE1034" t="str">
            <v>AbuDhabiCentralBusStation(oppositeGrandMillenniumHotel&amp;InfrontofBankofAfrica)</v>
          </cell>
          <cell r="AF1034">
            <v>507913661</v>
          </cell>
          <cell r="AG1034" t="str">
            <v>osumanuramatu860@gmail.com</v>
          </cell>
          <cell r="AH1034" t="str">
            <v>Ghana</v>
          </cell>
          <cell r="AI1034" t="str">
            <v>Non-Muslim</v>
          </cell>
        </row>
        <row r="1035">
          <cell r="C1035">
            <v>205996131</v>
          </cell>
          <cell r="D1035" t="str">
            <v>randniia</v>
          </cell>
          <cell r="E1035" t="str">
            <v>RANDY NII ARYEETY</v>
          </cell>
          <cell r="F1035" t="str">
            <v>Temporary</v>
          </cell>
          <cell r="G1035" t="str">
            <v>UAE</v>
          </cell>
          <cell r="H1035" t="str">
            <v>AUH1</v>
          </cell>
          <cell r="I1035" t="str">
            <v>FC</v>
          </cell>
          <cell r="J1035">
            <v>1299</v>
          </cell>
          <cell r="K1035" t="str">
            <v>Night Shift</v>
          </cell>
          <cell r="L1035" t="str">
            <v>NA</v>
          </cell>
          <cell r="M1035" t="str">
            <v>Sunday</v>
          </cell>
          <cell r="N1035" t="str">
            <v>Monday</v>
          </cell>
          <cell r="O1035" t="str">
            <v>Warehouse Associate 12M</v>
          </cell>
          <cell r="P1035" t="str">
            <v>Outbound</v>
          </cell>
          <cell r="Q1035" t="str">
            <v>Direct</v>
          </cell>
          <cell r="R1035" t="str">
            <v>Fastlink</v>
          </cell>
          <cell r="S1035" t="str">
            <v>scariav</v>
          </cell>
          <cell r="T1035" t="str">
            <v>Scaria,Varghese</v>
          </cell>
          <cell r="W1035">
            <v>45915</v>
          </cell>
          <cell r="X1035" t="str">
            <v>Picking</v>
          </cell>
          <cell r="Y1035" t="str">
            <v>April</v>
          </cell>
          <cell r="Z1035" t="str">
            <v>9 Hours</v>
          </cell>
          <cell r="AA1035" t="str">
            <v>Male</v>
          </cell>
          <cell r="AB1035" t="str">
            <v>NA</v>
          </cell>
          <cell r="AC1035">
            <v>99</v>
          </cell>
          <cell r="AH1035" t="str">
            <v>Ghana</v>
          </cell>
          <cell r="AI1035" t="str">
            <v>Non-Muslim</v>
          </cell>
        </row>
        <row r="1036">
          <cell r="C1036">
            <v>206072874</v>
          </cell>
          <cell r="D1036" t="str">
            <v>kakramen</v>
          </cell>
          <cell r="E1036" t="str">
            <v>Ransford Kakra Mensah</v>
          </cell>
          <cell r="F1036" t="str">
            <v>Temporary</v>
          </cell>
          <cell r="G1036" t="str">
            <v>UAE</v>
          </cell>
          <cell r="H1036" t="str">
            <v>AUH1</v>
          </cell>
          <cell r="I1036" t="str">
            <v>FC</v>
          </cell>
          <cell r="J1036">
            <v>1299</v>
          </cell>
          <cell r="K1036" t="str">
            <v>Day Shift</v>
          </cell>
          <cell r="L1036" t="str">
            <v>NA</v>
          </cell>
          <cell r="M1036" t="str">
            <v>Monday</v>
          </cell>
          <cell r="N1036" t="str">
            <v>Tuesday</v>
          </cell>
          <cell r="O1036" t="str">
            <v>Warehouse Associate 12M</v>
          </cell>
          <cell r="P1036" t="str">
            <v>Outbound</v>
          </cell>
          <cell r="Q1036" t="str">
            <v>Direct</v>
          </cell>
          <cell r="R1036" t="str">
            <v>Fastlink</v>
          </cell>
          <cell r="S1036" t="str">
            <v>amanmish</v>
          </cell>
          <cell r="T1036" t="str">
            <v>Mishra,Aman</v>
          </cell>
          <cell r="W1036">
            <v>45929</v>
          </cell>
          <cell r="X1036" t="str">
            <v>Picking</v>
          </cell>
          <cell r="Y1036" t="str">
            <v>July</v>
          </cell>
          <cell r="Z1036" t="str">
            <v>9 Hours</v>
          </cell>
          <cell r="AA1036" t="str">
            <v>Male</v>
          </cell>
          <cell r="AB1036" t="str">
            <v>NA</v>
          </cell>
          <cell r="AC1036">
            <v>99</v>
          </cell>
          <cell r="AH1036" t="str">
            <v>Ghana</v>
          </cell>
          <cell r="AI1036" t="str">
            <v>Non-Muslim</v>
          </cell>
        </row>
        <row r="1037">
          <cell r="C1037">
            <v>203964991</v>
          </cell>
          <cell r="D1037" t="str">
            <v>piraviki</v>
          </cell>
          <cell r="E1037" t="str">
            <v>Ravi Kiran Pidatala</v>
          </cell>
          <cell r="F1037" t="str">
            <v>Temporary</v>
          </cell>
          <cell r="G1037" t="str">
            <v>UAE</v>
          </cell>
          <cell r="H1037" t="str">
            <v>AUH1</v>
          </cell>
          <cell r="I1037" t="str">
            <v>FC</v>
          </cell>
          <cell r="J1037">
            <v>1299</v>
          </cell>
          <cell r="K1037" t="str">
            <v>Night Shift</v>
          </cell>
          <cell r="L1037" t="str">
            <v>NA</v>
          </cell>
          <cell r="M1037" t="str">
            <v>Wednesday</v>
          </cell>
          <cell r="N1037" t="str">
            <v>Thursday</v>
          </cell>
          <cell r="O1037" t="str">
            <v>Warehouse Associate 24M</v>
          </cell>
          <cell r="P1037" t="str">
            <v>Outbound</v>
          </cell>
          <cell r="Q1037" t="str">
            <v>Direct</v>
          </cell>
          <cell r="R1037" t="str">
            <v>Adecco</v>
          </cell>
          <cell r="S1037" t="str">
            <v>amanmish</v>
          </cell>
          <cell r="T1037" t="str">
            <v>Mishra,Aman</v>
          </cell>
          <cell r="U1037" t="str">
            <v>Non-Critical</v>
          </cell>
          <cell r="W1037">
            <v>45544</v>
          </cell>
          <cell r="X1037" t="str">
            <v>Picking</v>
          </cell>
          <cell r="Y1037" t="str">
            <v>May</v>
          </cell>
          <cell r="Z1037" t="str">
            <v>9 Hours</v>
          </cell>
          <cell r="AA1037" t="str">
            <v>Male</v>
          </cell>
          <cell r="AB1037" t="str">
            <v>NA</v>
          </cell>
          <cell r="AC1037">
            <v>99</v>
          </cell>
          <cell r="AD1037">
            <v>46274</v>
          </cell>
          <cell r="AE1037" t="str">
            <v>Workers Village  ( Musaffa 24)</v>
          </cell>
          <cell r="AF1037">
            <v>586810446</v>
          </cell>
          <cell r="AG1037" t="str">
            <v>kiru.pidatala@gmail.com</v>
          </cell>
          <cell r="AH1037" t="str">
            <v>India</v>
          </cell>
          <cell r="AI1037" t="str">
            <v>Non-Muslim</v>
          </cell>
        </row>
        <row r="1038">
          <cell r="C1038">
            <v>203468747</v>
          </cell>
          <cell r="D1038" t="str">
            <v>reginkum</v>
          </cell>
          <cell r="E1038" t="str">
            <v>Regina Afua Kumi</v>
          </cell>
          <cell r="F1038" t="str">
            <v>Temporary</v>
          </cell>
          <cell r="G1038" t="str">
            <v>UAE</v>
          </cell>
          <cell r="H1038" t="str">
            <v>AUH1</v>
          </cell>
          <cell r="I1038" t="str">
            <v>FC</v>
          </cell>
          <cell r="J1038">
            <v>1299</v>
          </cell>
          <cell r="K1038" t="str">
            <v>Day Shift</v>
          </cell>
          <cell r="L1038" t="str">
            <v>NA</v>
          </cell>
          <cell r="M1038" t="str">
            <v>Friday</v>
          </cell>
          <cell r="N1038" t="str">
            <v>Saturday</v>
          </cell>
          <cell r="O1038" t="str">
            <v>Warehouse Associate 12M</v>
          </cell>
          <cell r="P1038" t="str">
            <v>Outbound</v>
          </cell>
          <cell r="Q1038" t="str">
            <v>Direct</v>
          </cell>
          <cell r="R1038" t="str">
            <v>Fastlink</v>
          </cell>
          <cell r="S1038" t="str">
            <v>mnarshad</v>
          </cell>
          <cell r="T1038" t="str">
            <v>Narshad,Muhammad</v>
          </cell>
          <cell r="U1038" t="str">
            <v>Non-Critical</v>
          </cell>
          <cell r="W1038">
            <v>45456</v>
          </cell>
          <cell r="X1038" t="str">
            <v>Pack - Single</v>
          </cell>
          <cell r="Y1038" t="str">
            <v>October</v>
          </cell>
          <cell r="Z1038" t="str">
            <v>9 Hours</v>
          </cell>
          <cell r="AA1038" t="str">
            <v>Female</v>
          </cell>
          <cell r="AB1038" t="str">
            <v>M</v>
          </cell>
          <cell r="AC1038">
            <v>99</v>
          </cell>
          <cell r="AD1038">
            <v>45821</v>
          </cell>
          <cell r="AE1038" t="str">
            <v>AlSalamaHospital(TouristClubArea)</v>
          </cell>
          <cell r="AF1038">
            <v>589221734</v>
          </cell>
          <cell r="AG1038" t="str">
            <v>rkumi061@gmail.com</v>
          </cell>
          <cell r="AH1038" t="str">
            <v>Ghana</v>
          </cell>
          <cell r="AI1038" t="str">
            <v>Non-Muslim</v>
          </cell>
        </row>
        <row r="1039">
          <cell r="C1039">
            <v>203908339</v>
          </cell>
          <cell r="D1039" t="str">
            <v>hrenneaa</v>
          </cell>
          <cell r="E1039" t="str">
            <v>Renne Assah Assah</v>
          </cell>
          <cell r="F1039" t="str">
            <v>Temporary</v>
          </cell>
          <cell r="G1039" t="str">
            <v>UAE</v>
          </cell>
          <cell r="H1039" t="str">
            <v>AUH1</v>
          </cell>
          <cell r="I1039" t="str">
            <v>FC</v>
          </cell>
          <cell r="J1039">
            <v>1299</v>
          </cell>
          <cell r="K1039" t="str">
            <v>Day Shift</v>
          </cell>
          <cell r="L1039" t="str">
            <v>NA</v>
          </cell>
          <cell r="M1039" t="str">
            <v>Monday</v>
          </cell>
          <cell r="N1039" t="str">
            <v>Tuesday</v>
          </cell>
          <cell r="O1039" t="str">
            <v>Warehouse Associate 12M</v>
          </cell>
          <cell r="P1039" t="str">
            <v>Outbound</v>
          </cell>
          <cell r="Q1039" t="str">
            <v>Direct</v>
          </cell>
          <cell r="R1039" t="str">
            <v>Fastlink</v>
          </cell>
          <cell r="S1039" t="str">
            <v>amanmish</v>
          </cell>
          <cell r="T1039" t="str">
            <v>Mishra,Aman</v>
          </cell>
          <cell r="U1039" t="str">
            <v>Non-Critical</v>
          </cell>
          <cell r="W1039">
            <v>45537</v>
          </cell>
          <cell r="X1039" t="str">
            <v>Picking</v>
          </cell>
          <cell r="Y1039" t="str">
            <v>June</v>
          </cell>
          <cell r="Z1039" t="str">
            <v>9 Hours</v>
          </cell>
          <cell r="AA1039" t="str">
            <v>Male</v>
          </cell>
          <cell r="AB1039" t="str">
            <v>XL</v>
          </cell>
          <cell r="AC1039">
            <v>99</v>
          </cell>
          <cell r="AD1039">
            <v>45902</v>
          </cell>
          <cell r="AE1039" t="str">
            <v>AlSalamaHospital(TouristClubArea)</v>
          </cell>
          <cell r="AF1039">
            <v>567306463</v>
          </cell>
          <cell r="AG1039" t="str">
            <v>assahrenne321@gmail.com</v>
          </cell>
          <cell r="AH1039" t="str">
            <v>Cameroon</v>
          </cell>
          <cell r="AI1039" t="str">
            <v>Non-Muslim</v>
          </cell>
        </row>
        <row r="1040">
          <cell r="C1040">
            <v>203850898</v>
          </cell>
          <cell r="D1040" t="str">
            <v>rictorac</v>
          </cell>
          <cell r="E1040" t="str">
            <v>RICHARD AKENA TORACH</v>
          </cell>
          <cell r="F1040" t="str">
            <v>Temporary</v>
          </cell>
          <cell r="G1040" t="str">
            <v>UAE</v>
          </cell>
          <cell r="H1040" t="str">
            <v>AUH1</v>
          </cell>
          <cell r="I1040" t="str">
            <v>FC</v>
          </cell>
          <cell r="J1040">
            <v>1299</v>
          </cell>
          <cell r="K1040" t="str">
            <v>Night Shift</v>
          </cell>
          <cell r="L1040" t="str">
            <v>NA</v>
          </cell>
          <cell r="M1040" t="str">
            <v>Friday</v>
          </cell>
          <cell r="N1040" t="str">
            <v>Saturday</v>
          </cell>
          <cell r="O1040" t="str">
            <v>Warehouse Associate 24M</v>
          </cell>
          <cell r="P1040" t="str">
            <v>Outbound</v>
          </cell>
          <cell r="Q1040" t="str">
            <v>Direct</v>
          </cell>
          <cell r="R1040" t="str">
            <v>Dulsco</v>
          </cell>
          <cell r="S1040" t="str">
            <v>scariav</v>
          </cell>
          <cell r="T1040" t="str">
            <v>Scaria,Varghese</v>
          </cell>
          <cell r="U1040" t="str">
            <v>Non-Critical</v>
          </cell>
          <cell r="W1040">
            <v>45524</v>
          </cell>
          <cell r="X1040" t="str">
            <v>Picking</v>
          </cell>
          <cell r="Y1040" t="str">
            <v>September</v>
          </cell>
          <cell r="Z1040" t="str">
            <v>9 Hours</v>
          </cell>
          <cell r="AA1040" t="str">
            <v>Male</v>
          </cell>
          <cell r="AB1040" t="str">
            <v>L</v>
          </cell>
          <cell r="AC1040">
            <v>99</v>
          </cell>
          <cell r="AD1040">
            <v>45580</v>
          </cell>
          <cell r="AE1040" t="str">
            <v>Dulsco ICAD-1 Bus Stop</v>
          </cell>
          <cell r="AF1040">
            <v>553403162</v>
          </cell>
          <cell r="AG1040" t="str">
            <v>richarypakena@gmail.com</v>
          </cell>
          <cell r="AH1040" t="str">
            <v>Uganda</v>
          </cell>
          <cell r="AI1040" t="str">
            <v>Non-Muslim</v>
          </cell>
        </row>
        <row r="1041">
          <cell r="C1041">
            <v>204138128</v>
          </cell>
          <cell r="D1041" t="str">
            <v>mbatchar</v>
          </cell>
          <cell r="E1041" t="str">
            <v>Richard Blais Mbatcha</v>
          </cell>
          <cell r="F1041" t="str">
            <v>Temporary</v>
          </cell>
          <cell r="G1041" t="str">
            <v>UAE</v>
          </cell>
          <cell r="H1041" t="str">
            <v>AUH1</v>
          </cell>
          <cell r="I1041" t="str">
            <v>FC</v>
          </cell>
          <cell r="J1041">
            <v>1299</v>
          </cell>
          <cell r="K1041" t="str">
            <v>Night Shift</v>
          </cell>
          <cell r="L1041" t="str">
            <v>NA</v>
          </cell>
          <cell r="M1041" t="str">
            <v>Saturday</v>
          </cell>
          <cell r="N1041" t="str">
            <v>Sunday</v>
          </cell>
          <cell r="O1041" t="str">
            <v>Warehouse Associate 24M</v>
          </cell>
          <cell r="P1041" t="str">
            <v>Outbound</v>
          </cell>
          <cell r="Q1041" t="str">
            <v>Direct</v>
          </cell>
          <cell r="R1041" t="str">
            <v>Quesscorp</v>
          </cell>
          <cell r="S1041" t="str">
            <v>bizthoma</v>
          </cell>
          <cell r="T1041" t="str">
            <v>Thomas,Binil</v>
          </cell>
          <cell r="U1041" t="str">
            <v>Non-Critical</v>
          </cell>
          <cell r="W1041">
            <v>45565</v>
          </cell>
          <cell r="X1041" t="str">
            <v>Pack - Single</v>
          </cell>
          <cell r="Y1041" t="str">
            <v>March</v>
          </cell>
          <cell r="Z1041" t="str">
            <v>9 Hours</v>
          </cell>
          <cell r="AA1041" t="str">
            <v>Male</v>
          </cell>
          <cell r="AB1041" t="str">
            <v>NA</v>
          </cell>
          <cell r="AC1041">
            <v>99</v>
          </cell>
          <cell r="AD1041">
            <v>46295</v>
          </cell>
          <cell r="AE1041" t="str">
            <v>AlSalamaHospital(TouristClubArea)</v>
          </cell>
          <cell r="AF1041">
            <v>567200731</v>
          </cell>
          <cell r="AG1041" t="str">
            <v>bcidouala@gmail.com</v>
          </cell>
          <cell r="AH1041" t="str">
            <v>Cameroon</v>
          </cell>
          <cell r="AI1041" t="str">
            <v>Non-Muslim</v>
          </cell>
        </row>
        <row r="1042">
          <cell r="C1042">
            <v>204094494</v>
          </cell>
          <cell r="D1042" t="str">
            <v>dabarich</v>
          </cell>
          <cell r="E1042" t="str">
            <v>Richard Boateng Ababio</v>
          </cell>
          <cell r="F1042" t="str">
            <v>Temporary</v>
          </cell>
          <cell r="G1042" t="str">
            <v>UAE</v>
          </cell>
          <cell r="H1042" t="str">
            <v>AUH1</v>
          </cell>
          <cell r="I1042" t="str">
            <v>FC</v>
          </cell>
          <cell r="J1042">
            <v>1299</v>
          </cell>
          <cell r="K1042" t="str">
            <v>Night Shift</v>
          </cell>
          <cell r="L1042" t="str">
            <v>NA</v>
          </cell>
          <cell r="M1042" t="str">
            <v>Friday</v>
          </cell>
          <cell r="N1042" t="str">
            <v>Saturday</v>
          </cell>
          <cell r="O1042" t="str">
            <v>Warehouse Associate 24M</v>
          </cell>
          <cell r="P1042" t="str">
            <v>Outbound</v>
          </cell>
          <cell r="Q1042" t="str">
            <v>Direct</v>
          </cell>
          <cell r="R1042" t="str">
            <v>Quesscorp</v>
          </cell>
          <cell r="S1042" t="str">
            <v>bizthoma</v>
          </cell>
          <cell r="T1042" t="str">
            <v>Thomas,Binil</v>
          </cell>
          <cell r="U1042" t="str">
            <v>Non-Critical</v>
          </cell>
          <cell r="W1042">
            <v>45561</v>
          </cell>
          <cell r="X1042" t="str">
            <v>Sort - Batch</v>
          </cell>
          <cell r="Y1042" t="str">
            <v>September</v>
          </cell>
          <cell r="Z1042" t="str">
            <v>9 Hours</v>
          </cell>
          <cell r="AA1042" t="str">
            <v>Male</v>
          </cell>
          <cell r="AB1042" t="str">
            <v>XL</v>
          </cell>
          <cell r="AC1042">
            <v>99</v>
          </cell>
          <cell r="AD1042">
            <v>46291</v>
          </cell>
          <cell r="AE1042" t="str">
            <v>ShinningTower(Khalidiyah)</v>
          </cell>
          <cell r="AF1042">
            <v>528106058</v>
          </cell>
          <cell r="AG1042" t="str">
            <v>richardboateng442@icloud.com</v>
          </cell>
          <cell r="AH1042" t="str">
            <v>Ghana</v>
          </cell>
          <cell r="AI1042" t="str">
            <v>Non-Muslim</v>
          </cell>
        </row>
        <row r="1043">
          <cell r="C1043">
            <v>203850925</v>
          </cell>
          <cell r="D1043" t="str">
            <v>mugirich</v>
          </cell>
          <cell r="E1043" t="str">
            <v>RICHARD MUGISHA</v>
          </cell>
          <cell r="F1043" t="str">
            <v>Temporary</v>
          </cell>
          <cell r="G1043" t="str">
            <v>UAE</v>
          </cell>
          <cell r="H1043" t="str">
            <v>AUH1</v>
          </cell>
          <cell r="I1043" t="str">
            <v>FC</v>
          </cell>
          <cell r="J1043">
            <v>1299</v>
          </cell>
          <cell r="K1043" t="str">
            <v>Day Shift</v>
          </cell>
          <cell r="L1043" t="str">
            <v>NA</v>
          </cell>
          <cell r="M1043" t="str">
            <v>Friday</v>
          </cell>
          <cell r="N1043" t="str">
            <v>Saturday</v>
          </cell>
          <cell r="O1043" t="str">
            <v>Warehouse Associate 24M</v>
          </cell>
          <cell r="P1043" t="str">
            <v>Outbound</v>
          </cell>
          <cell r="Q1043" t="str">
            <v>Direct</v>
          </cell>
          <cell r="R1043" t="str">
            <v>Dulsco</v>
          </cell>
          <cell r="S1043" t="str">
            <v>amanmish</v>
          </cell>
          <cell r="T1043" t="str">
            <v>Mishra,Aman</v>
          </cell>
          <cell r="U1043" t="str">
            <v>Non-Critical</v>
          </cell>
          <cell r="W1043">
            <v>45524</v>
          </cell>
          <cell r="X1043" t="str">
            <v>Sort - Batch</v>
          </cell>
          <cell r="Y1043" t="str">
            <v>June</v>
          </cell>
          <cell r="Z1043" t="str">
            <v>9 Hours</v>
          </cell>
          <cell r="AA1043" t="str">
            <v>Male</v>
          </cell>
          <cell r="AB1043" t="str">
            <v>XL</v>
          </cell>
          <cell r="AC1043">
            <v>99</v>
          </cell>
          <cell r="AD1043">
            <v>45580</v>
          </cell>
          <cell r="AE1043" t="str">
            <v>Dulsco ICAD-1 Bus Stop</v>
          </cell>
          <cell r="AF1043">
            <v>501740841</v>
          </cell>
          <cell r="AG1043" t="str">
            <v>mugisharichard044@gmail.com</v>
          </cell>
          <cell r="AH1043" t="str">
            <v>Uganda</v>
          </cell>
          <cell r="AI1043" t="str">
            <v>Non-Muslim</v>
          </cell>
        </row>
        <row r="1044">
          <cell r="C1044">
            <v>203965457</v>
          </cell>
          <cell r="D1044" t="str">
            <v>ricowusp</v>
          </cell>
          <cell r="E1044" t="str">
            <v>Richard Owusu</v>
          </cell>
          <cell r="F1044" t="str">
            <v>Temporary</v>
          </cell>
          <cell r="G1044" t="str">
            <v>UAE</v>
          </cell>
          <cell r="H1044" t="str">
            <v>AUH1</v>
          </cell>
          <cell r="I1044" t="str">
            <v>FC</v>
          </cell>
          <cell r="J1044">
            <v>1299</v>
          </cell>
          <cell r="K1044" t="str">
            <v>Night Shift</v>
          </cell>
          <cell r="L1044" t="str">
            <v>NA</v>
          </cell>
          <cell r="M1044" t="str">
            <v>Friday</v>
          </cell>
          <cell r="N1044" t="str">
            <v>Saturday</v>
          </cell>
          <cell r="O1044" t="str">
            <v>Warehouse Associate 12M</v>
          </cell>
          <cell r="P1044" t="str">
            <v>Outbound</v>
          </cell>
          <cell r="Q1044" t="str">
            <v>Direct</v>
          </cell>
          <cell r="R1044" t="str">
            <v>Fastlink</v>
          </cell>
          <cell r="S1044" t="str">
            <v>scariav</v>
          </cell>
          <cell r="T1044" t="str">
            <v>Scaria,Varghese</v>
          </cell>
          <cell r="U1044" t="str">
            <v>Non-Critical</v>
          </cell>
          <cell r="W1044">
            <v>45544</v>
          </cell>
          <cell r="X1044" t="str">
            <v>Picking</v>
          </cell>
          <cell r="Y1044" t="str">
            <v>July</v>
          </cell>
          <cell r="Z1044" t="str">
            <v>9 Hours</v>
          </cell>
          <cell r="AA1044" t="str">
            <v>Male</v>
          </cell>
          <cell r="AB1044" t="str">
            <v>NA</v>
          </cell>
          <cell r="AC1044">
            <v>99</v>
          </cell>
          <cell r="AD1044">
            <v>45909</v>
          </cell>
          <cell r="AE1044" t="str">
            <v>AbuDhabiMall(TouristClubArea)</v>
          </cell>
          <cell r="AF1044">
            <v>542984097</v>
          </cell>
          <cell r="AG1044" t="str">
            <v>owusurichard1996@gmail.com</v>
          </cell>
          <cell r="AH1044" t="str">
            <v>Ghana</v>
          </cell>
          <cell r="AI1044" t="str">
            <v>Non-Muslim</v>
          </cell>
        </row>
        <row r="1045">
          <cell r="C1045">
            <v>204467948</v>
          </cell>
          <cell r="D1045" t="str">
            <v>risahrmb</v>
          </cell>
          <cell r="E1045" t="str">
            <v>Richard Sahr M'Bayo</v>
          </cell>
          <cell r="F1045" t="str">
            <v>Temporary</v>
          </cell>
          <cell r="G1045" t="str">
            <v>UAE</v>
          </cell>
          <cell r="H1045" t="str">
            <v>AUH1</v>
          </cell>
          <cell r="I1045" t="str">
            <v>FC</v>
          </cell>
          <cell r="J1045">
            <v>1299</v>
          </cell>
          <cell r="K1045" t="str">
            <v>Day Shift</v>
          </cell>
          <cell r="L1045" t="str">
            <v>NA</v>
          </cell>
          <cell r="M1045" t="str">
            <v>Wednesday</v>
          </cell>
          <cell r="N1045" t="str">
            <v>Thursday</v>
          </cell>
          <cell r="O1045" t="str">
            <v>Warehouse Associate 24M</v>
          </cell>
          <cell r="P1045" t="str">
            <v>Outbound</v>
          </cell>
          <cell r="Q1045" t="str">
            <v>Direct</v>
          </cell>
          <cell r="R1045" t="str">
            <v>Quesscorp</v>
          </cell>
          <cell r="S1045" t="str">
            <v>mnarshad</v>
          </cell>
          <cell r="T1045" t="str">
            <v>Narshad,Muhammad</v>
          </cell>
          <cell r="U1045" t="str">
            <v>Non-Critical</v>
          </cell>
          <cell r="W1045">
            <v>45603</v>
          </cell>
          <cell r="X1045" t="str">
            <v>Picking</v>
          </cell>
          <cell r="Y1045" t="str">
            <v>July</v>
          </cell>
          <cell r="Z1045" t="str">
            <v>9 Hours</v>
          </cell>
          <cell r="AA1045" t="str">
            <v>Male</v>
          </cell>
          <cell r="AB1045" t="str">
            <v>L</v>
          </cell>
          <cell r="AC1045">
            <v>99</v>
          </cell>
          <cell r="AD1045">
            <v>46333</v>
          </cell>
          <cell r="AE1045" t="str">
            <v>ShinningTower(Khalidiyah)</v>
          </cell>
          <cell r="AF1045" t="str">
            <v>524513507</v>
          </cell>
          <cell r="AG1045" t="str">
            <v>richardkshine757@gmail.com</v>
          </cell>
          <cell r="AH1045" t="str">
            <v>Sierra Leone</v>
          </cell>
          <cell r="AI1045" t="str">
            <v>Non-Muslim</v>
          </cell>
        </row>
        <row r="1046">
          <cell r="C1046">
            <v>201487409</v>
          </cell>
          <cell r="D1046" t="str">
            <v>sakycric</v>
          </cell>
          <cell r="E1046" t="str">
            <v>Richard Sakyi</v>
          </cell>
          <cell r="F1046" t="str">
            <v>Temporary</v>
          </cell>
          <cell r="G1046" t="str">
            <v>UAE</v>
          </cell>
          <cell r="H1046" t="str">
            <v>AUH1</v>
          </cell>
          <cell r="I1046" t="str">
            <v>FC</v>
          </cell>
          <cell r="J1046">
            <v>1299</v>
          </cell>
          <cell r="K1046" t="str">
            <v>Night Shift</v>
          </cell>
          <cell r="L1046" t="str">
            <v>NA</v>
          </cell>
          <cell r="M1046" t="str">
            <v>Friday</v>
          </cell>
          <cell r="N1046" t="str">
            <v>Saturday</v>
          </cell>
          <cell r="O1046" t="str">
            <v>Warehouse Associate 12M</v>
          </cell>
          <cell r="P1046" t="str">
            <v>Outbound</v>
          </cell>
          <cell r="Q1046" t="str">
            <v>Direct</v>
          </cell>
          <cell r="R1046" t="str">
            <v>Fastlink</v>
          </cell>
          <cell r="S1046" t="str">
            <v>scariav</v>
          </cell>
          <cell r="T1046" t="str">
            <v>Scaria,Varghese</v>
          </cell>
          <cell r="U1046" t="str">
            <v>Non-Critical</v>
          </cell>
          <cell r="W1046">
            <v>45561</v>
          </cell>
          <cell r="X1046" t="str">
            <v>Pack - Batch</v>
          </cell>
          <cell r="Y1046" t="str">
            <v>June</v>
          </cell>
          <cell r="Z1046" t="str">
            <v>9 Hours</v>
          </cell>
          <cell r="AA1046" t="str">
            <v>Male</v>
          </cell>
          <cell r="AB1046" t="str">
            <v>2XL</v>
          </cell>
          <cell r="AC1046">
            <v>99</v>
          </cell>
          <cell r="AD1046">
            <v>46291</v>
          </cell>
          <cell r="AE1046" t="str">
            <v>Hamid center</v>
          </cell>
          <cell r="AF1046">
            <v>581445292</v>
          </cell>
          <cell r="AG1046" t="str">
            <v>blocksma01@gmail.com</v>
          </cell>
          <cell r="AH1046" t="str">
            <v>Ghana</v>
          </cell>
          <cell r="AI1046" t="str">
            <v>Non-Muslim</v>
          </cell>
        </row>
        <row r="1047">
          <cell r="C1047">
            <v>204331928</v>
          </cell>
          <cell r="D1047" t="str">
            <v>rkyeboah</v>
          </cell>
          <cell r="E1047" t="str">
            <v>Richard Yeboah</v>
          </cell>
          <cell r="F1047" t="str">
            <v>Temporary</v>
          </cell>
          <cell r="G1047" t="str">
            <v>UAE</v>
          </cell>
          <cell r="H1047" t="str">
            <v>AUH1</v>
          </cell>
          <cell r="I1047" t="str">
            <v>FC</v>
          </cell>
          <cell r="J1047">
            <v>1299</v>
          </cell>
          <cell r="K1047" t="str">
            <v>Night Shift</v>
          </cell>
          <cell r="L1047" t="str">
            <v>NA</v>
          </cell>
          <cell r="M1047" t="str">
            <v>Thursday</v>
          </cell>
          <cell r="N1047" t="str">
            <v>Friday</v>
          </cell>
          <cell r="O1047" t="str">
            <v>Warehouse Associate 24M</v>
          </cell>
          <cell r="P1047" t="str">
            <v>Outbound</v>
          </cell>
          <cell r="Q1047" t="str">
            <v>Direct</v>
          </cell>
          <cell r="R1047" t="str">
            <v>Quesscorp</v>
          </cell>
          <cell r="S1047" t="str">
            <v>amanmish</v>
          </cell>
          <cell r="T1047" t="str">
            <v>Mishra,Aman</v>
          </cell>
          <cell r="U1047" t="str">
            <v>Non-Critical</v>
          </cell>
          <cell r="W1047">
            <v>45589</v>
          </cell>
          <cell r="X1047" t="str">
            <v>Picking</v>
          </cell>
          <cell r="Y1047" t="str">
            <v>October</v>
          </cell>
          <cell r="Z1047" t="str">
            <v>9 Hours</v>
          </cell>
          <cell r="AA1047" t="str">
            <v>Male</v>
          </cell>
          <cell r="AB1047" t="str">
            <v>3XL</v>
          </cell>
          <cell r="AC1047">
            <v>99</v>
          </cell>
          <cell r="AD1047">
            <v>45645</v>
          </cell>
          <cell r="AE1047" t="str">
            <v>AlSalamaHospital(TouristClubArea)</v>
          </cell>
          <cell r="AF1047">
            <v>528374736</v>
          </cell>
          <cell r="AG1047" t="str">
            <v>richboah5@gmail.com</v>
          </cell>
          <cell r="AH1047" t="str">
            <v>Ghana</v>
          </cell>
          <cell r="AI1047" t="str">
            <v>Non-Muslim</v>
          </cell>
        </row>
        <row r="1048">
          <cell r="C1048">
            <v>203341964</v>
          </cell>
          <cell r="D1048" t="str">
            <v>ampritac</v>
          </cell>
          <cell r="E1048" t="str">
            <v>Rita Abbiw Amponsah</v>
          </cell>
          <cell r="F1048" t="str">
            <v>Temporary</v>
          </cell>
          <cell r="G1048" t="str">
            <v>UAE</v>
          </cell>
          <cell r="H1048" t="str">
            <v>AUH1</v>
          </cell>
          <cell r="I1048" t="str">
            <v>FC</v>
          </cell>
          <cell r="J1048">
            <v>1299</v>
          </cell>
          <cell r="K1048" t="str">
            <v>Night Shift</v>
          </cell>
          <cell r="L1048" t="str">
            <v>NA</v>
          </cell>
          <cell r="M1048" t="str">
            <v>Saturday</v>
          </cell>
          <cell r="N1048" t="str">
            <v>Sunday</v>
          </cell>
          <cell r="O1048" t="str">
            <v>Warehouse Associate 24M</v>
          </cell>
          <cell r="P1048" t="str">
            <v>Outbound</v>
          </cell>
          <cell r="Q1048" t="str">
            <v>Direct</v>
          </cell>
          <cell r="R1048" t="str">
            <v>Adecco</v>
          </cell>
          <cell r="S1048" t="str">
            <v>mnarshad</v>
          </cell>
          <cell r="T1048" t="str">
            <v>Narshad,Muhammad</v>
          </cell>
          <cell r="U1048" t="str">
            <v>Non-Critical</v>
          </cell>
          <cell r="W1048">
            <v>45432</v>
          </cell>
          <cell r="X1048" t="str">
            <v>Picking</v>
          </cell>
          <cell r="Y1048" t="str">
            <v>September</v>
          </cell>
          <cell r="Z1048" t="str">
            <v>9 Hours</v>
          </cell>
          <cell r="AA1048" t="str">
            <v>Female</v>
          </cell>
          <cell r="AB1048" t="str">
            <v>NA</v>
          </cell>
          <cell r="AC1048">
            <v>99</v>
          </cell>
          <cell r="AD1048">
            <v>46162</v>
          </cell>
          <cell r="AE1048" t="str">
            <v>LifeLineHospital(ElectraStr-MuroorRd)</v>
          </cell>
          <cell r="AF1048">
            <v>529579049</v>
          </cell>
          <cell r="AG1048" t="str">
            <v>shantelgir@gmail.com</v>
          </cell>
          <cell r="AH1048" t="str">
            <v>Ghana</v>
          </cell>
          <cell r="AI1048" t="str">
            <v>Non-Muslim</v>
          </cell>
        </row>
        <row r="1049">
          <cell r="C1049">
            <v>203011024</v>
          </cell>
          <cell r="D1049" t="str">
            <v>ritakawe</v>
          </cell>
          <cell r="E1049" t="str">
            <v>Rita Kawe Nformi</v>
          </cell>
          <cell r="F1049" t="str">
            <v>Temporary</v>
          </cell>
          <cell r="G1049" t="str">
            <v>UAE</v>
          </cell>
          <cell r="H1049" t="str">
            <v>AUH1</v>
          </cell>
          <cell r="I1049" t="str">
            <v>FC</v>
          </cell>
          <cell r="J1049">
            <v>1299</v>
          </cell>
          <cell r="K1049" t="str">
            <v>Night Shift</v>
          </cell>
          <cell r="L1049" t="str">
            <v>NA</v>
          </cell>
          <cell r="M1049" t="str">
            <v>Friday</v>
          </cell>
          <cell r="N1049" t="str">
            <v>Saturday</v>
          </cell>
          <cell r="O1049" t="str">
            <v>Warehouse Associate 12M</v>
          </cell>
          <cell r="P1049" t="str">
            <v>Outbound</v>
          </cell>
          <cell r="Q1049" t="str">
            <v>Direct</v>
          </cell>
          <cell r="R1049" t="str">
            <v>Fastlink</v>
          </cell>
          <cell r="S1049" t="str">
            <v>bizthoma</v>
          </cell>
          <cell r="T1049" t="str">
            <v>Thomas,Binil</v>
          </cell>
          <cell r="U1049" t="str">
            <v>Non-Critical</v>
          </cell>
          <cell r="W1049">
            <v>45603</v>
          </cell>
          <cell r="X1049" t="str">
            <v>Picking</v>
          </cell>
          <cell r="Y1049" t="str">
            <v>April</v>
          </cell>
          <cell r="Z1049" t="str">
            <v>9 Hours</v>
          </cell>
          <cell r="AA1049" t="str">
            <v>Female</v>
          </cell>
          <cell r="AB1049" t="str">
            <v>S</v>
          </cell>
          <cell r="AC1049">
            <v>99</v>
          </cell>
          <cell r="AD1049">
            <v>45968</v>
          </cell>
          <cell r="AE1049" t="str">
            <v>Shabiya 12  Bus Stop (Near Malabar Gold And Diamond)</v>
          </cell>
          <cell r="AF1049">
            <v>528248074</v>
          </cell>
          <cell r="AG1049" t="str">
            <v>nformirita29@gmail.com</v>
          </cell>
          <cell r="AH1049" t="str">
            <v>Burundi</v>
          </cell>
          <cell r="AI1049" t="str">
            <v>Non-Muslim</v>
          </cell>
        </row>
        <row r="1050">
          <cell r="C1050">
            <v>204172230</v>
          </cell>
          <cell r="D1050" t="str">
            <v>musisrop</v>
          </cell>
          <cell r="E1050" t="str">
            <v>ROBERT MUSISI</v>
          </cell>
          <cell r="F1050" t="str">
            <v>Temporary</v>
          </cell>
          <cell r="G1050" t="str">
            <v>UAE</v>
          </cell>
          <cell r="H1050" t="str">
            <v>AUH1</v>
          </cell>
          <cell r="I1050" t="str">
            <v>FC</v>
          </cell>
          <cell r="J1050">
            <v>1299</v>
          </cell>
          <cell r="K1050" t="str">
            <v>Day Shift</v>
          </cell>
          <cell r="L1050" t="str">
            <v>NA</v>
          </cell>
          <cell r="M1050" t="str">
            <v>Sunday</v>
          </cell>
          <cell r="N1050" t="str">
            <v>Monday</v>
          </cell>
          <cell r="O1050" t="str">
            <v>Warehouse Associate 8W</v>
          </cell>
          <cell r="P1050" t="str">
            <v>Outbound</v>
          </cell>
          <cell r="Q1050" t="str">
            <v>Direct</v>
          </cell>
          <cell r="R1050" t="str">
            <v>Dulsco</v>
          </cell>
          <cell r="S1050" t="str">
            <v>mnarshad</v>
          </cell>
          <cell r="T1050" t="str">
            <v>Narshad,Muhammad</v>
          </cell>
          <cell r="U1050" t="str">
            <v>Non-Critical</v>
          </cell>
          <cell r="W1050">
            <v>45568</v>
          </cell>
          <cell r="X1050" t="str">
            <v>Sort - Batch</v>
          </cell>
          <cell r="Y1050" t="str">
            <v>July</v>
          </cell>
          <cell r="Z1050" t="str">
            <v>9 Hours</v>
          </cell>
          <cell r="AA1050" t="str">
            <v>Male</v>
          </cell>
          <cell r="AB1050" t="str">
            <v>NA</v>
          </cell>
          <cell r="AC1050">
            <v>99</v>
          </cell>
          <cell r="AD1050">
            <v>45624</v>
          </cell>
          <cell r="AE1050" t="str">
            <v>Dulsco ICAD-1 Bus Stop</v>
          </cell>
          <cell r="AF1050">
            <v>554979563</v>
          </cell>
          <cell r="AG1050" t="str">
            <v>musisirobert112@gmail.com</v>
          </cell>
          <cell r="AH1050" t="str">
            <v>Uganda</v>
          </cell>
          <cell r="AI1050" t="str">
            <v>Non-Muslim</v>
          </cell>
        </row>
        <row r="1051">
          <cell r="C1051">
            <v>205845560</v>
          </cell>
          <cell r="D1051" t="str">
            <v>xainorog</v>
          </cell>
          <cell r="E1051" t="str">
            <v>ROGERS AINOMUGISHA</v>
          </cell>
          <cell r="F1051" t="str">
            <v>Temporary</v>
          </cell>
          <cell r="G1051" t="str">
            <v>UAE</v>
          </cell>
          <cell r="H1051" t="str">
            <v>AUH1</v>
          </cell>
          <cell r="I1051" t="str">
            <v>FC</v>
          </cell>
          <cell r="J1051">
            <v>1299</v>
          </cell>
          <cell r="K1051" t="str">
            <v>Day Shift</v>
          </cell>
          <cell r="L1051" t="str">
            <v>NA</v>
          </cell>
          <cell r="M1051" t="str">
            <v>Saturday</v>
          </cell>
          <cell r="N1051" t="str">
            <v>Sunday</v>
          </cell>
          <cell r="O1051" t="str">
            <v>Warehouse Associate 24M</v>
          </cell>
          <cell r="P1051" t="str">
            <v>Outbound</v>
          </cell>
          <cell r="Q1051" t="str">
            <v>Direct</v>
          </cell>
          <cell r="R1051" t="str">
            <v>Dulsco</v>
          </cell>
          <cell r="S1051" t="str">
            <v>ansammar</v>
          </cell>
          <cell r="T1051" t="str">
            <v>Ansari,Ammar Abdullah</v>
          </cell>
          <cell r="W1051">
            <v>45894</v>
          </cell>
          <cell r="X1051" t="str">
            <v>Picking</v>
          </cell>
          <cell r="Y1051" t="str">
            <v>June</v>
          </cell>
          <cell r="Z1051" t="str">
            <v>9 Hours</v>
          </cell>
          <cell r="AA1051" t="str">
            <v>Male</v>
          </cell>
          <cell r="AB1051" t="str">
            <v>NA</v>
          </cell>
          <cell r="AC1051">
            <v>99</v>
          </cell>
          <cell r="AD1051">
            <v>45949</v>
          </cell>
          <cell r="AE1051" t="str">
            <v>Dulsco Camp</v>
          </cell>
          <cell r="AF1051">
            <v>567435278</v>
          </cell>
          <cell r="AG1051" t="str">
            <v>ainomugiha3@gmail.com</v>
          </cell>
          <cell r="AH1051" t="str">
            <v>Uganda</v>
          </cell>
          <cell r="AI1051" t="str">
            <v>Non-Muslim</v>
          </cell>
        </row>
        <row r="1052">
          <cell r="C1052">
            <v>203851002</v>
          </cell>
          <cell r="D1052" t="str">
            <v>rmundakk</v>
          </cell>
          <cell r="E1052" t="str">
            <v>ROHIT KRISHANA MUNDAKKALIL</v>
          </cell>
          <cell r="F1052" t="str">
            <v>Temporary</v>
          </cell>
          <cell r="G1052" t="str">
            <v>UAE</v>
          </cell>
          <cell r="H1052" t="str">
            <v>AUH1</v>
          </cell>
          <cell r="I1052" t="str">
            <v>FC</v>
          </cell>
          <cell r="J1052">
            <v>1299</v>
          </cell>
          <cell r="K1052" t="str">
            <v>Night Shift</v>
          </cell>
          <cell r="L1052" t="str">
            <v>NA</v>
          </cell>
          <cell r="M1052" t="str">
            <v>Tuesday</v>
          </cell>
          <cell r="N1052" t="str">
            <v>Wednesday</v>
          </cell>
          <cell r="O1052" t="str">
            <v>Warehouse Associate 12M</v>
          </cell>
          <cell r="P1052" t="str">
            <v>Outbound</v>
          </cell>
          <cell r="Q1052" t="str">
            <v>Direct</v>
          </cell>
          <cell r="R1052" t="str">
            <v>Fastlink</v>
          </cell>
          <cell r="S1052" t="str">
            <v>scariav</v>
          </cell>
          <cell r="T1052" t="str">
            <v>Scaria,Varghese</v>
          </cell>
          <cell r="U1052" t="str">
            <v>Critical</v>
          </cell>
          <cell r="W1052">
            <v>45524</v>
          </cell>
          <cell r="X1052" t="str">
            <v>Sort - Batch</v>
          </cell>
          <cell r="Y1052" t="str">
            <v>November</v>
          </cell>
          <cell r="Z1052" t="str">
            <v>9 Hours</v>
          </cell>
          <cell r="AA1052" t="str">
            <v>Male</v>
          </cell>
          <cell r="AB1052" t="str">
            <v>2XL</v>
          </cell>
          <cell r="AC1052">
            <v>99</v>
          </cell>
          <cell r="AD1052">
            <v>45889</v>
          </cell>
          <cell r="AE1052" t="str">
            <v>Shabiya 12  Bus Stop (Near Malabar Gold And Diamond)</v>
          </cell>
          <cell r="AF1052">
            <v>544983064</v>
          </cell>
          <cell r="AG1052" t="str">
            <v>rohithkrishnan3079@gmail.com</v>
          </cell>
          <cell r="AH1052" t="str">
            <v>India</v>
          </cell>
          <cell r="AI1052" t="str">
            <v>Non-Muslim</v>
          </cell>
        </row>
        <row r="1053">
          <cell r="C1053">
            <v>203850924</v>
          </cell>
          <cell r="D1053" t="str">
            <v>dronkate</v>
          </cell>
          <cell r="E1053" t="str">
            <v>RONALD KATENDE</v>
          </cell>
          <cell r="F1053" t="str">
            <v>Temporary</v>
          </cell>
          <cell r="G1053" t="str">
            <v>UAE</v>
          </cell>
          <cell r="H1053" t="str">
            <v>AUH1</v>
          </cell>
          <cell r="I1053" t="str">
            <v>FC</v>
          </cell>
          <cell r="J1053">
            <v>1299</v>
          </cell>
          <cell r="K1053" t="str">
            <v>Day Shift</v>
          </cell>
          <cell r="L1053" t="str">
            <v>NA</v>
          </cell>
          <cell r="M1053" t="str">
            <v>Thursday</v>
          </cell>
          <cell r="N1053" t="str">
            <v>Friday</v>
          </cell>
          <cell r="O1053" t="str">
            <v>Warehouse Associate 24M</v>
          </cell>
          <cell r="P1053" t="str">
            <v>Outbound</v>
          </cell>
          <cell r="Q1053" t="str">
            <v>Direct</v>
          </cell>
          <cell r="R1053" t="str">
            <v>Dulsco</v>
          </cell>
          <cell r="S1053" t="str">
            <v>amanmish</v>
          </cell>
          <cell r="T1053" t="str">
            <v>Mishra,Aman</v>
          </cell>
          <cell r="U1053" t="str">
            <v>Non-Critical</v>
          </cell>
          <cell r="W1053">
            <v>45524</v>
          </cell>
          <cell r="X1053" t="str">
            <v>Sort - Batch</v>
          </cell>
          <cell r="Y1053" t="str">
            <v>December</v>
          </cell>
          <cell r="Z1053" t="str">
            <v>9 Hours</v>
          </cell>
          <cell r="AA1053" t="str">
            <v>Male</v>
          </cell>
          <cell r="AB1053" t="str">
            <v>NA</v>
          </cell>
          <cell r="AC1053">
            <v>99</v>
          </cell>
          <cell r="AD1053">
            <v>45580</v>
          </cell>
          <cell r="AE1053" t="str">
            <v>Dulsco ICAD-1 Bus Stop</v>
          </cell>
          <cell r="AF1053">
            <v>552837742</v>
          </cell>
          <cell r="AG1053" t="str">
            <v>ronkats73@gmail.com</v>
          </cell>
          <cell r="AH1053" t="str">
            <v>Uganda</v>
          </cell>
          <cell r="AI1053" t="str">
            <v>Non-Muslim</v>
          </cell>
        </row>
        <row r="1054">
          <cell r="C1054">
            <v>203850926</v>
          </cell>
          <cell r="D1054" t="str">
            <v>ronalsse</v>
          </cell>
          <cell r="E1054" t="str">
            <v>RONALD SSEBUKYU</v>
          </cell>
          <cell r="F1054" t="str">
            <v>Temporary</v>
          </cell>
          <cell r="G1054" t="str">
            <v>UAE</v>
          </cell>
          <cell r="H1054" t="str">
            <v>AUH1</v>
          </cell>
          <cell r="I1054" t="str">
            <v>FC</v>
          </cell>
          <cell r="J1054">
            <v>1299</v>
          </cell>
          <cell r="K1054" t="str">
            <v>Day Shift</v>
          </cell>
          <cell r="L1054" t="str">
            <v>NA</v>
          </cell>
          <cell r="M1054" t="str">
            <v>Monday</v>
          </cell>
          <cell r="N1054" t="str">
            <v>Tuesday</v>
          </cell>
          <cell r="O1054" t="str">
            <v>Warehouse Associate 24M</v>
          </cell>
          <cell r="P1054" t="str">
            <v>Outbound</v>
          </cell>
          <cell r="Q1054" t="str">
            <v>Direct</v>
          </cell>
          <cell r="R1054" t="str">
            <v>Dulsco</v>
          </cell>
          <cell r="S1054" t="str">
            <v>scariav</v>
          </cell>
          <cell r="T1054" t="str">
            <v>Scaria,Varghese</v>
          </cell>
          <cell r="U1054" t="str">
            <v>Non-Critical</v>
          </cell>
          <cell r="W1054">
            <v>45524</v>
          </cell>
          <cell r="X1054" t="str">
            <v>Sort - Batch</v>
          </cell>
          <cell r="Y1054" t="str">
            <v>April</v>
          </cell>
          <cell r="Z1054" t="str">
            <v>9 Hours</v>
          </cell>
          <cell r="AA1054" t="str">
            <v>Male</v>
          </cell>
          <cell r="AB1054" t="str">
            <v>NA</v>
          </cell>
          <cell r="AC1054">
            <v>99</v>
          </cell>
          <cell r="AD1054">
            <v>45580</v>
          </cell>
          <cell r="AE1054" t="str">
            <v>Dulsco ICAD-1 Bus Stop</v>
          </cell>
          <cell r="AF1054">
            <v>552801890</v>
          </cell>
          <cell r="AG1054" t="str">
            <v>linomiles20@gmail.com</v>
          </cell>
          <cell r="AH1054" t="str">
            <v>Uganda</v>
          </cell>
          <cell r="AI1054" t="str">
            <v>Non-Muslim</v>
          </cell>
        </row>
        <row r="1055">
          <cell r="C1055">
            <v>203850923</v>
          </cell>
          <cell r="D1055" t="str">
            <v>rssemand</v>
          </cell>
          <cell r="E1055" t="str">
            <v>RONALD SSEMANDA</v>
          </cell>
          <cell r="F1055" t="str">
            <v>Temporary</v>
          </cell>
          <cell r="G1055" t="str">
            <v>UAE</v>
          </cell>
          <cell r="H1055" t="str">
            <v>AUH1</v>
          </cell>
          <cell r="I1055" t="str">
            <v>FC</v>
          </cell>
          <cell r="J1055">
            <v>1299</v>
          </cell>
          <cell r="K1055" t="str">
            <v>Night Shift</v>
          </cell>
          <cell r="L1055" t="str">
            <v>NA</v>
          </cell>
          <cell r="M1055" t="str">
            <v>Wednesday</v>
          </cell>
          <cell r="N1055" t="str">
            <v>Thursday</v>
          </cell>
          <cell r="O1055" t="str">
            <v>Warehouse Associate 24M</v>
          </cell>
          <cell r="P1055" t="str">
            <v>Outbound</v>
          </cell>
          <cell r="Q1055" t="str">
            <v>Direct</v>
          </cell>
          <cell r="R1055" t="str">
            <v>Dulsco</v>
          </cell>
          <cell r="S1055" t="str">
            <v>scariav</v>
          </cell>
          <cell r="T1055" t="str">
            <v>Scaria,Varghese</v>
          </cell>
          <cell r="U1055" t="str">
            <v>Non-Critical</v>
          </cell>
          <cell r="W1055">
            <v>45524</v>
          </cell>
          <cell r="X1055" t="str">
            <v>Sort - Batch</v>
          </cell>
          <cell r="Y1055" t="str">
            <v>June</v>
          </cell>
          <cell r="Z1055" t="str">
            <v>9 Hours</v>
          </cell>
          <cell r="AA1055" t="str">
            <v>Male</v>
          </cell>
          <cell r="AB1055" t="str">
            <v>L</v>
          </cell>
          <cell r="AC1055">
            <v>99</v>
          </cell>
          <cell r="AD1055">
            <v>45580</v>
          </cell>
          <cell r="AE1055" t="str">
            <v>Dulsco ICAD-1 Bus Stop</v>
          </cell>
          <cell r="AF1055">
            <v>552584638</v>
          </cell>
          <cell r="AG1055" t="str">
            <v>rronaldossemanda717@gmail.com</v>
          </cell>
          <cell r="AH1055" t="str">
            <v>Uganda</v>
          </cell>
          <cell r="AI1055" t="str">
            <v>Non-Muslim</v>
          </cell>
        </row>
        <row r="1056">
          <cell r="C1056">
            <v>206873790</v>
          </cell>
          <cell r="D1056" t="str">
            <v>sserusro</v>
          </cell>
          <cell r="E1056" t="str">
            <v>RONALD SSERUKEERA</v>
          </cell>
          <cell r="F1056" t="str">
            <v>Temporary</v>
          </cell>
          <cell r="G1056" t="str">
            <v>UAE</v>
          </cell>
          <cell r="H1056" t="str">
            <v>AUH1</v>
          </cell>
          <cell r="I1056" t="str">
            <v>FC</v>
          </cell>
          <cell r="J1056">
            <v>1299</v>
          </cell>
          <cell r="K1056" t="str">
            <v>Night Shift</v>
          </cell>
          <cell r="L1056" t="str">
            <v>NA</v>
          </cell>
          <cell r="M1056" t="str">
            <v>Thursday</v>
          </cell>
          <cell r="N1056" t="str">
            <v>Friday</v>
          </cell>
          <cell r="O1056" t="str">
            <v>Warehouse Associate 8W</v>
          </cell>
          <cell r="P1056" t="str">
            <v>Outbound</v>
          </cell>
          <cell r="Q1056" t="str">
            <v>Direct</v>
          </cell>
          <cell r="R1056" t="str">
            <v>Dulsco</v>
          </cell>
          <cell r="S1056" t="str">
            <v>amanmish</v>
          </cell>
          <cell r="T1056" t="str">
            <v>Mishra,Aman</v>
          </cell>
          <cell r="U1056" t="str">
            <v>Non-Critical</v>
          </cell>
          <cell r="W1056">
            <v>46030</v>
          </cell>
          <cell r="X1056" t="str">
            <v>Picking</v>
          </cell>
          <cell r="Y1056" t="str">
            <v>January</v>
          </cell>
          <cell r="Z1056" t="str">
            <v>9 Hours</v>
          </cell>
          <cell r="AA1056" t="str">
            <v>Male</v>
          </cell>
          <cell r="AC1056">
            <v>99</v>
          </cell>
          <cell r="AD1056">
            <v>46395</v>
          </cell>
          <cell r="AE1056" t="str">
            <v>Dulsco Al Razeen Camp Abu Dubai</v>
          </cell>
          <cell r="AF1056">
            <v>506529879</v>
          </cell>
          <cell r="AG1056" t="str">
            <v>rolnadsserukeera39@gmail.com</v>
          </cell>
          <cell r="AH1056" t="str">
            <v>UGANDA</v>
          </cell>
          <cell r="AI1056" t="e">
            <v>#N/A</v>
          </cell>
        </row>
        <row r="1057">
          <cell r="C1057">
            <v>206015650</v>
          </cell>
          <cell r="D1057" t="str">
            <v>mwesiron</v>
          </cell>
          <cell r="E1057" t="str">
            <v>Ronnie Mwesigwa Matovu</v>
          </cell>
          <cell r="F1057" t="str">
            <v>Temporary</v>
          </cell>
          <cell r="G1057" t="str">
            <v>UAE</v>
          </cell>
          <cell r="H1057" t="str">
            <v>AUH1</v>
          </cell>
          <cell r="I1057" t="str">
            <v>FC</v>
          </cell>
          <cell r="J1057">
            <v>1299</v>
          </cell>
          <cell r="K1057" t="str">
            <v>Night Shift</v>
          </cell>
          <cell r="L1057" t="str">
            <v>NA</v>
          </cell>
          <cell r="M1057" t="str">
            <v>Saturday</v>
          </cell>
          <cell r="N1057" t="str">
            <v>Sunday</v>
          </cell>
          <cell r="O1057" t="str">
            <v>Warehouse Associate 12M</v>
          </cell>
          <cell r="P1057" t="str">
            <v>Outbound</v>
          </cell>
          <cell r="Q1057" t="str">
            <v>Direct</v>
          </cell>
          <cell r="R1057" t="str">
            <v>Fastlink</v>
          </cell>
          <cell r="S1057" t="str">
            <v>bizthoma</v>
          </cell>
          <cell r="T1057" t="str">
            <v>Thomas,Binil</v>
          </cell>
          <cell r="W1057">
            <v>45915</v>
          </cell>
          <cell r="X1057" t="str">
            <v>Picking</v>
          </cell>
          <cell r="Y1057" t="str">
            <v>January</v>
          </cell>
          <cell r="Z1057" t="str">
            <v>9 Hours</v>
          </cell>
          <cell r="AA1057" t="str">
            <v>Male</v>
          </cell>
          <cell r="AB1057" t="str">
            <v>M</v>
          </cell>
          <cell r="AC1057">
            <v>99</v>
          </cell>
          <cell r="AH1057" t="str">
            <v>Uganda</v>
          </cell>
          <cell r="AI1057" t="str">
            <v>Non-Muslim</v>
          </cell>
        </row>
        <row r="1058">
          <cell r="C1058">
            <v>206192232</v>
          </cell>
          <cell r="D1058" t="str">
            <v>maurrono</v>
          </cell>
          <cell r="E1058" t="str">
            <v>Rono,Maureen Chebet</v>
          </cell>
          <cell r="F1058" t="str">
            <v>Temporary</v>
          </cell>
          <cell r="G1058" t="str">
            <v>UAE</v>
          </cell>
          <cell r="H1058" t="str">
            <v>AUH1</v>
          </cell>
          <cell r="I1058" t="str">
            <v>FC</v>
          </cell>
          <cell r="J1058">
            <v>1299</v>
          </cell>
          <cell r="K1058" t="str">
            <v>Night Shift</v>
          </cell>
          <cell r="L1058" t="str">
            <v>NA</v>
          </cell>
          <cell r="M1058" t="str">
            <v>Sunday</v>
          </cell>
          <cell r="N1058" t="str">
            <v>Monday</v>
          </cell>
          <cell r="O1058" t="str">
            <v>Warehouse Associate 8W</v>
          </cell>
          <cell r="P1058" t="str">
            <v>Outbound</v>
          </cell>
          <cell r="Q1058" t="str">
            <v>Direct</v>
          </cell>
          <cell r="R1058" t="str">
            <v>EFS</v>
          </cell>
          <cell r="S1058" t="str">
            <v>mnarshad</v>
          </cell>
          <cell r="T1058" t="str">
            <v>Narshad,Muhammad</v>
          </cell>
          <cell r="W1058">
            <v>46238</v>
          </cell>
          <cell r="X1058" t="str">
            <v>Sort - Batch</v>
          </cell>
          <cell r="Z1058" t="str">
            <v>7 Hours</v>
          </cell>
          <cell r="AA1058" t="str">
            <v>Female</v>
          </cell>
          <cell r="AC1058">
            <v>99</v>
          </cell>
        </row>
        <row r="1059">
          <cell r="C1059">
            <v>205854085</v>
          </cell>
          <cell r="D1059" t="str">
            <v>jrosenyw</v>
          </cell>
          <cell r="E1059" t="str">
            <v>ROSE NYANCHERA JAIRUS</v>
          </cell>
          <cell r="F1059" t="str">
            <v>Temporary</v>
          </cell>
          <cell r="G1059" t="str">
            <v>UAE</v>
          </cell>
          <cell r="H1059" t="str">
            <v>AUH1</v>
          </cell>
          <cell r="I1059" t="str">
            <v>FC</v>
          </cell>
          <cell r="J1059">
            <v>1299</v>
          </cell>
          <cell r="K1059" t="str">
            <v>Day Shift</v>
          </cell>
          <cell r="L1059" t="str">
            <v>NA</v>
          </cell>
          <cell r="M1059" t="str">
            <v>Sunday</v>
          </cell>
          <cell r="N1059" t="str">
            <v>Monday</v>
          </cell>
          <cell r="O1059" t="str">
            <v>Warehouse Associate 8W</v>
          </cell>
          <cell r="P1059" t="str">
            <v>Outbound</v>
          </cell>
          <cell r="Q1059" t="str">
            <v>Direct</v>
          </cell>
          <cell r="R1059" t="str">
            <v>EFS</v>
          </cell>
          <cell r="S1059" t="str">
            <v>sidamra</v>
          </cell>
          <cell r="T1059" t="str">
            <v>Siddiqui,Amra Kausar Abdul Sajid</v>
          </cell>
          <cell r="W1059">
            <v>45894</v>
          </cell>
          <cell r="X1059" t="str">
            <v>Picking</v>
          </cell>
          <cell r="Y1059" t="str">
            <v>December</v>
          </cell>
          <cell r="Z1059" t="str">
            <v>9 Hours</v>
          </cell>
          <cell r="AA1059" t="str">
            <v>Female</v>
          </cell>
          <cell r="AB1059" t="str">
            <v>XL</v>
          </cell>
          <cell r="AC1059">
            <v>99</v>
          </cell>
          <cell r="AD1059">
            <v>45949</v>
          </cell>
          <cell r="AE1059" t="str">
            <v>AUH Baniyas Female camp</v>
          </cell>
          <cell r="AF1059">
            <v>543810620</v>
          </cell>
          <cell r="AG1059" t="str">
            <v>rnyanchera125@gmail.com</v>
          </cell>
          <cell r="AH1059" t="str">
            <v>Kenya</v>
          </cell>
          <cell r="AI1059" t="str">
            <v>Non-Muslim</v>
          </cell>
        </row>
        <row r="1060">
          <cell r="C1060">
            <v>205996136</v>
          </cell>
          <cell r="D1060" t="str">
            <v>prerosel</v>
          </cell>
          <cell r="E1060" t="str">
            <v>ROSELYN PRECIOUS KULIMA</v>
          </cell>
          <cell r="F1060" t="str">
            <v>Temporary</v>
          </cell>
          <cell r="G1060" t="str">
            <v>UAE</v>
          </cell>
          <cell r="H1060" t="str">
            <v>AUH1</v>
          </cell>
          <cell r="I1060" t="str">
            <v>FC</v>
          </cell>
          <cell r="J1060">
            <v>1299</v>
          </cell>
          <cell r="K1060" t="str">
            <v>Day Shift</v>
          </cell>
          <cell r="L1060" t="str">
            <v>NA</v>
          </cell>
          <cell r="M1060" t="str">
            <v>Sunday</v>
          </cell>
          <cell r="N1060" t="str">
            <v>Monday</v>
          </cell>
          <cell r="O1060" t="str">
            <v>Warehouse Associate 12M</v>
          </cell>
          <cell r="P1060" t="str">
            <v>Outbound</v>
          </cell>
          <cell r="Q1060" t="str">
            <v>Direct</v>
          </cell>
          <cell r="R1060" t="str">
            <v>Fastlink</v>
          </cell>
          <cell r="S1060" t="str">
            <v>scariav</v>
          </cell>
          <cell r="T1060" t="str">
            <v>Scaria,Varghese</v>
          </cell>
          <cell r="W1060">
            <v>45915</v>
          </cell>
          <cell r="X1060" t="str">
            <v>Picking</v>
          </cell>
          <cell r="Y1060" t="str">
            <v>April</v>
          </cell>
          <cell r="Z1060" t="str">
            <v>9 Hours</v>
          </cell>
          <cell r="AA1060" t="str">
            <v>Female</v>
          </cell>
          <cell r="AB1060" t="str">
            <v>NA</v>
          </cell>
          <cell r="AC1060">
            <v>99</v>
          </cell>
          <cell r="AH1060" t="str">
            <v>Zimbabwe</v>
          </cell>
          <cell r="AI1060" t="str">
            <v>Non-Muslim</v>
          </cell>
        </row>
        <row r="1061">
          <cell r="C1061">
            <v>206491329</v>
          </cell>
          <cell r="D1061" t="str">
            <v>yrotichc</v>
          </cell>
          <cell r="E1061" t="str">
            <v>ROTICH,CYNTHIA JEPKOSGEI</v>
          </cell>
          <cell r="F1061" t="str">
            <v>Temporary</v>
          </cell>
          <cell r="G1061" t="str">
            <v>UAE</v>
          </cell>
          <cell r="H1061" t="str">
            <v>AUH1</v>
          </cell>
          <cell r="I1061" t="str">
            <v>FC</v>
          </cell>
          <cell r="J1061">
            <v>1299</v>
          </cell>
          <cell r="K1061" t="str">
            <v>Day Shift</v>
          </cell>
          <cell r="L1061" t="str">
            <v>NA</v>
          </cell>
          <cell r="M1061" t="str">
            <v>Tuesday</v>
          </cell>
          <cell r="N1061" t="str">
            <v>Wednesday</v>
          </cell>
          <cell r="O1061" t="str">
            <v>Warehouse Associate 8W</v>
          </cell>
          <cell r="P1061" t="str">
            <v>Outbound</v>
          </cell>
          <cell r="Q1061" t="str">
            <v>Direct</v>
          </cell>
          <cell r="R1061" t="str">
            <v>EFS</v>
          </cell>
          <cell r="S1061" t="str">
            <v>scariav</v>
          </cell>
          <cell r="T1061" t="str">
            <v>Scaria,Varghese</v>
          </cell>
          <cell r="U1061" t="str">
            <v>Non-Critical</v>
          </cell>
          <cell r="W1061">
            <v>46048</v>
          </cell>
          <cell r="X1061" t="str">
            <v>Picking</v>
          </cell>
          <cell r="Y1061" t="str">
            <v>December</v>
          </cell>
          <cell r="Z1061" t="str">
            <v>9 Hours</v>
          </cell>
          <cell r="AA1061" t="str">
            <v>Female</v>
          </cell>
          <cell r="AC1061">
            <v>99</v>
          </cell>
          <cell r="AD1061">
            <v>46104</v>
          </cell>
          <cell r="AI1061" t="e">
            <v>#N/A</v>
          </cell>
        </row>
        <row r="1062">
          <cell r="C1062">
            <v>204052506</v>
          </cell>
          <cell r="D1062" t="str">
            <v>rustukhs</v>
          </cell>
          <cell r="E1062" t="str">
            <v>Rustum Khan</v>
          </cell>
          <cell r="F1062" t="str">
            <v>Temporary</v>
          </cell>
          <cell r="G1062" t="str">
            <v>UAE</v>
          </cell>
          <cell r="H1062" t="str">
            <v>AUH1</v>
          </cell>
          <cell r="I1062" t="str">
            <v>FC</v>
          </cell>
          <cell r="J1062">
            <v>1299</v>
          </cell>
          <cell r="K1062" t="str">
            <v>Night Shift</v>
          </cell>
          <cell r="L1062" t="str">
            <v>NA</v>
          </cell>
          <cell r="M1062" t="str">
            <v>Friday</v>
          </cell>
          <cell r="N1062" t="str">
            <v>Saturday</v>
          </cell>
          <cell r="O1062" t="str">
            <v>Warehouse Associate 24M</v>
          </cell>
          <cell r="P1062" t="str">
            <v>Outbound</v>
          </cell>
          <cell r="Q1062" t="str">
            <v>Direct</v>
          </cell>
          <cell r="R1062" t="str">
            <v>Adecco</v>
          </cell>
          <cell r="S1062" t="str">
            <v>scariav</v>
          </cell>
          <cell r="T1062" t="str">
            <v>Scaria,Varghese</v>
          </cell>
          <cell r="U1062" t="str">
            <v>Non-Critical</v>
          </cell>
          <cell r="W1062">
            <v>45561</v>
          </cell>
          <cell r="X1062" t="str">
            <v>Picking</v>
          </cell>
          <cell r="Y1062" t="str">
            <v>December</v>
          </cell>
          <cell r="Z1062" t="str">
            <v>9 Hours</v>
          </cell>
          <cell r="AA1062" t="str">
            <v>Male</v>
          </cell>
          <cell r="AB1062" t="str">
            <v>2XL</v>
          </cell>
          <cell r="AC1062">
            <v>99</v>
          </cell>
          <cell r="AD1062">
            <v>46291</v>
          </cell>
          <cell r="AE1062" t="str">
            <v>Mouror 31 Signal</v>
          </cell>
          <cell r="AF1062">
            <v>564387664</v>
          </cell>
          <cell r="AG1062" t="str">
            <v>Rustumkhan94@gmail.com</v>
          </cell>
          <cell r="AH1062" t="str">
            <v>India</v>
          </cell>
          <cell r="AI1062" t="str">
            <v>Muslim</v>
          </cell>
        </row>
        <row r="1063">
          <cell r="C1063">
            <v>204094496</v>
          </cell>
          <cell r="D1063" t="str">
            <v>rutenmat</v>
          </cell>
          <cell r="E1063" t="str">
            <v>Rutendo Beaulla Mateyo</v>
          </cell>
          <cell r="F1063" t="str">
            <v>Temporary</v>
          </cell>
          <cell r="G1063" t="str">
            <v>UAE</v>
          </cell>
          <cell r="H1063" t="str">
            <v>AUH1</v>
          </cell>
          <cell r="I1063" t="str">
            <v>FC</v>
          </cell>
          <cell r="J1063">
            <v>1299</v>
          </cell>
          <cell r="K1063" t="str">
            <v>Night Shift</v>
          </cell>
          <cell r="L1063" t="str">
            <v>NA</v>
          </cell>
          <cell r="M1063" t="str">
            <v>Tuesday</v>
          </cell>
          <cell r="N1063" t="str">
            <v>Wednesday</v>
          </cell>
          <cell r="O1063" t="str">
            <v>Warehouse Associate 24M</v>
          </cell>
          <cell r="P1063" t="str">
            <v>Outbound</v>
          </cell>
          <cell r="Q1063" t="str">
            <v>Direct</v>
          </cell>
          <cell r="R1063" t="str">
            <v>Quesscorp</v>
          </cell>
          <cell r="S1063" t="str">
            <v>amanmish</v>
          </cell>
          <cell r="T1063" t="str">
            <v>Mishra,Aman</v>
          </cell>
          <cell r="U1063" t="str">
            <v>Non-Critical</v>
          </cell>
          <cell r="W1063">
            <v>45561</v>
          </cell>
          <cell r="X1063" t="str">
            <v>Picking</v>
          </cell>
          <cell r="Y1063" t="str">
            <v>December</v>
          </cell>
          <cell r="Z1063" t="str">
            <v>9 Hours</v>
          </cell>
          <cell r="AA1063" t="str">
            <v>Female</v>
          </cell>
          <cell r="AB1063" t="str">
            <v>S</v>
          </cell>
          <cell r="AC1063">
            <v>99</v>
          </cell>
          <cell r="AD1063">
            <v>46291</v>
          </cell>
          <cell r="AE1063" t="str">
            <v>AlSalamaHospital(TouristClubArea)</v>
          </cell>
          <cell r="AF1063">
            <v>527864821</v>
          </cell>
          <cell r="AG1063" t="str">
            <v>rmateyo3@gmail.com</v>
          </cell>
          <cell r="AH1063" t="str">
            <v>Zimbabwe</v>
          </cell>
          <cell r="AI1063" t="str">
            <v>Non-Muslim</v>
          </cell>
        </row>
        <row r="1064">
          <cell r="C1064">
            <v>205252750</v>
          </cell>
          <cell r="D1064" t="str">
            <v>kipruthc</v>
          </cell>
          <cell r="E1064" t="str">
            <v>Ruth Chepkemboi Kipchirchir</v>
          </cell>
          <cell r="F1064" t="str">
            <v>Temporary</v>
          </cell>
          <cell r="G1064" t="str">
            <v>UAE</v>
          </cell>
          <cell r="H1064" t="str">
            <v>AUH1</v>
          </cell>
          <cell r="I1064" t="str">
            <v>FC</v>
          </cell>
          <cell r="J1064">
            <v>1299</v>
          </cell>
          <cell r="K1064" t="str">
            <v>Day Shift</v>
          </cell>
          <cell r="L1064" t="str">
            <v>NA</v>
          </cell>
          <cell r="M1064" t="str">
            <v>Tuesday</v>
          </cell>
          <cell r="N1064" t="str">
            <v>Wednesday</v>
          </cell>
          <cell r="O1064" t="str">
            <v>Warehouse Associate 12M</v>
          </cell>
          <cell r="P1064" t="str">
            <v>Outbound</v>
          </cell>
          <cell r="Q1064" t="str">
            <v>Direct</v>
          </cell>
          <cell r="R1064" t="str">
            <v>EFS</v>
          </cell>
          <cell r="S1064" t="str">
            <v>mnarshad</v>
          </cell>
          <cell r="T1064" t="str">
            <v>Narshad,Muhammad</v>
          </cell>
          <cell r="U1064" t="str">
            <v>Non-Critical</v>
          </cell>
          <cell r="W1064">
            <v>46048</v>
          </cell>
          <cell r="X1064" t="str">
            <v>Picking</v>
          </cell>
          <cell r="Y1064" t="str">
            <v>May</v>
          </cell>
          <cell r="Z1064" t="str">
            <v>9 Hours</v>
          </cell>
          <cell r="AA1064" t="str">
            <v>Female</v>
          </cell>
          <cell r="AC1064">
            <v>99</v>
          </cell>
          <cell r="AD1064">
            <v>46104</v>
          </cell>
          <cell r="AI1064" t="e">
            <v>#N/A</v>
          </cell>
        </row>
        <row r="1065">
          <cell r="C1065">
            <v>206886635</v>
          </cell>
          <cell r="D1065" t="str">
            <v>bittorut</v>
          </cell>
          <cell r="E1065" t="str">
            <v>RUTH JEMUTAI BITTOK</v>
          </cell>
          <cell r="F1065" t="str">
            <v>Temporary</v>
          </cell>
          <cell r="G1065" t="str">
            <v>UAE</v>
          </cell>
          <cell r="H1065" t="str">
            <v>AUH1</v>
          </cell>
          <cell r="I1065" t="str">
            <v>FC</v>
          </cell>
          <cell r="J1065">
            <v>1299</v>
          </cell>
          <cell r="K1065" t="str">
            <v>Night Shift</v>
          </cell>
          <cell r="L1065" t="str">
            <v>NA</v>
          </cell>
          <cell r="M1065" t="str">
            <v>Monday</v>
          </cell>
          <cell r="N1065" t="str">
            <v>Tuesday</v>
          </cell>
          <cell r="O1065" t="str">
            <v>Warehouse Associate 8W</v>
          </cell>
          <cell r="P1065" t="str">
            <v>Outbound</v>
          </cell>
          <cell r="Q1065" t="str">
            <v>Direct</v>
          </cell>
          <cell r="R1065" t="str">
            <v>EFS</v>
          </cell>
          <cell r="S1065" t="str">
            <v>ansammar</v>
          </cell>
          <cell r="T1065" t="str">
            <v>Ansari,Ammar Abdullah</v>
          </cell>
          <cell r="U1065" t="str">
            <v>Non-Critical</v>
          </cell>
          <cell r="W1065">
            <v>46027</v>
          </cell>
          <cell r="X1065" t="str">
            <v>Picking</v>
          </cell>
          <cell r="Y1065" t="str">
            <v>January</v>
          </cell>
          <cell r="Z1065" t="str">
            <v>9 Hours</v>
          </cell>
          <cell r="AA1065" t="str">
            <v>Female</v>
          </cell>
          <cell r="AC1065">
            <v>99</v>
          </cell>
          <cell r="AD1065">
            <v>46024</v>
          </cell>
          <cell r="AE1065" t="str">
            <v>Al Quoz female camp</v>
          </cell>
          <cell r="AF1065" t="str">
            <v>971 582071064</v>
          </cell>
          <cell r="AG1065" t="str">
            <v>rbittok95@gmail.com</v>
          </cell>
          <cell r="AH1065" t="str">
            <v>Kenya</v>
          </cell>
          <cell r="AI1065" t="str">
            <v>Non-Muslim</v>
          </cell>
        </row>
        <row r="1066">
          <cell r="C1066">
            <v>206886512</v>
          </cell>
          <cell r="D1066" t="str">
            <v>rutjepke</v>
          </cell>
          <cell r="E1066" t="str">
            <v>RUTH JEPKERMBOI</v>
          </cell>
          <cell r="F1066" t="str">
            <v>Temporary</v>
          </cell>
          <cell r="G1066" t="str">
            <v>UAE</v>
          </cell>
          <cell r="H1066" t="str">
            <v>AUH1</v>
          </cell>
          <cell r="I1066" t="str">
            <v>FC</v>
          </cell>
          <cell r="J1066">
            <v>1299</v>
          </cell>
          <cell r="K1066" t="str">
            <v>Day Shift</v>
          </cell>
          <cell r="L1066" t="str">
            <v>NA</v>
          </cell>
          <cell r="M1066" t="str">
            <v>Tuesday</v>
          </cell>
          <cell r="N1066" t="str">
            <v>Wednesday</v>
          </cell>
          <cell r="O1066" t="str">
            <v>Warehouse Associate 8W</v>
          </cell>
          <cell r="P1066" t="str">
            <v>Outbound</v>
          </cell>
          <cell r="Q1066" t="str">
            <v>Direct</v>
          </cell>
          <cell r="R1066" t="str">
            <v>EFS</v>
          </cell>
          <cell r="S1066" t="str">
            <v>ansammar</v>
          </cell>
          <cell r="T1066" t="str">
            <v>Ansari,Ammar Abdullah</v>
          </cell>
          <cell r="U1066" t="str">
            <v>Non-Critical</v>
          </cell>
          <cell r="W1066">
            <v>46027</v>
          </cell>
          <cell r="X1066" t="str">
            <v>Picking</v>
          </cell>
          <cell r="Y1066" t="str">
            <v>May</v>
          </cell>
          <cell r="Z1066" t="str">
            <v>9 Hours</v>
          </cell>
          <cell r="AA1066" t="str">
            <v>Female</v>
          </cell>
          <cell r="AC1066">
            <v>99</v>
          </cell>
          <cell r="AD1066">
            <v>46024</v>
          </cell>
          <cell r="AE1066" t="str">
            <v>Al Quoz female camp</v>
          </cell>
          <cell r="AF1066" t="str">
            <v>254 796185159</v>
          </cell>
          <cell r="AG1066" t="str">
            <v>jepkemboiruth003@gmail.com</v>
          </cell>
          <cell r="AH1066" t="str">
            <v>Kenya</v>
          </cell>
          <cell r="AI1066" t="str">
            <v>Non-Muslim</v>
          </cell>
        </row>
        <row r="1067">
          <cell r="C1067">
            <v>206889908</v>
          </cell>
          <cell r="D1067" t="str">
            <v>jeplerut</v>
          </cell>
          <cell r="E1067" t="str">
            <v>RUTH JEPLETING</v>
          </cell>
          <cell r="F1067" t="str">
            <v>Temporary</v>
          </cell>
          <cell r="G1067" t="str">
            <v>UAE</v>
          </cell>
          <cell r="H1067" t="str">
            <v>AUH1</v>
          </cell>
          <cell r="I1067" t="str">
            <v>FC</v>
          </cell>
          <cell r="J1067">
            <v>1299</v>
          </cell>
          <cell r="K1067" t="str">
            <v>Day Shift</v>
          </cell>
          <cell r="L1067" t="str">
            <v>NA</v>
          </cell>
          <cell r="M1067" t="str">
            <v>Wednesday</v>
          </cell>
          <cell r="N1067" t="str">
            <v>Thursday</v>
          </cell>
          <cell r="O1067" t="str">
            <v>Warehouse Associate 8W</v>
          </cell>
          <cell r="P1067" t="str">
            <v>Outbound</v>
          </cell>
          <cell r="Q1067" t="str">
            <v>Direct</v>
          </cell>
          <cell r="R1067" t="str">
            <v>EFS</v>
          </cell>
          <cell r="S1067" t="str">
            <v>ansammar</v>
          </cell>
          <cell r="T1067" t="str">
            <v>Ansari,Ammar Abdullah</v>
          </cell>
          <cell r="U1067" t="str">
            <v>Non-Critical</v>
          </cell>
          <cell r="W1067">
            <v>46027</v>
          </cell>
          <cell r="X1067" t="str">
            <v>Picking</v>
          </cell>
          <cell r="Y1067" t="str">
            <v>April</v>
          </cell>
          <cell r="Z1067" t="str">
            <v>9 Hours</v>
          </cell>
          <cell r="AA1067" t="str">
            <v>Female</v>
          </cell>
          <cell r="AC1067">
            <v>99</v>
          </cell>
          <cell r="AD1067">
            <v>46024</v>
          </cell>
          <cell r="AE1067" t="str">
            <v>Al Quoz female camp</v>
          </cell>
          <cell r="AF1067" t="str">
            <v>254 754040805</v>
          </cell>
          <cell r="AG1067" t="str">
            <v>jepletingr140@gmail.com</v>
          </cell>
          <cell r="AH1067" t="str">
            <v>Kenya</v>
          </cell>
          <cell r="AI1067" t="str">
            <v>Non-Muslim</v>
          </cell>
        </row>
        <row r="1068">
          <cell r="C1068">
            <v>206897663</v>
          </cell>
          <cell r="D1068" t="str">
            <v>sselugya</v>
          </cell>
          <cell r="E1068" t="str">
            <v>SADAT SSELUGYA</v>
          </cell>
          <cell r="F1068" t="str">
            <v>Temporary</v>
          </cell>
          <cell r="G1068" t="str">
            <v>UAE</v>
          </cell>
          <cell r="H1068" t="str">
            <v>AUH1</v>
          </cell>
          <cell r="I1068" t="str">
            <v>FC</v>
          </cell>
          <cell r="J1068">
            <v>1290</v>
          </cell>
          <cell r="K1068" t="str">
            <v>Night Shift</v>
          </cell>
          <cell r="L1068" t="str">
            <v>NA</v>
          </cell>
          <cell r="M1068" t="str">
            <v>Tuesday</v>
          </cell>
          <cell r="N1068" t="str">
            <v>Wednesday</v>
          </cell>
          <cell r="O1068" t="str">
            <v>Warehouse Associate 12M</v>
          </cell>
          <cell r="P1068" t="str">
            <v>Outbound</v>
          </cell>
          <cell r="Q1068" t="str">
            <v>Direct</v>
          </cell>
          <cell r="R1068" t="str">
            <v>Fastlink</v>
          </cell>
          <cell r="S1068" t="str">
            <v>mnarshad</v>
          </cell>
          <cell r="T1068" t="str">
            <v>Narshad,Muhammad</v>
          </cell>
          <cell r="U1068" t="str">
            <v>Non-Critical</v>
          </cell>
          <cell r="W1068">
            <v>46030</v>
          </cell>
          <cell r="X1068" t="str">
            <v>Sort - Batch</v>
          </cell>
          <cell r="Y1068" t="str">
            <v>December</v>
          </cell>
          <cell r="Z1068" t="str">
            <v>9 Hours</v>
          </cell>
          <cell r="AA1068" t="str">
            <v>Male</v>
          </cell>
          <cell r="AC1068">
            <v>99</v>
          </cell>
          <cell r="AD1068">
            <v>46395</v>
          </cell>
          <cell r="AE1068" t="str">
            <v>AlHaliaHospital(HamdanStr)</v>
          </cell>
          <cell r="AF1068">
            <v>504371576</v>
          </cell>
          <cell r="AG1068" t="str">
            <v>sadatsselugya73@gmail.com</v>
          </cell>
          <cell r="AI1068" t="e">
            <v>#N/A</v>
          </cell>
        </row>
        <row r="1069">
          <cell r="C1069">
            <v>204010043</v>
          </cell>
          <cell r="D1069" t="str">
            <v>juesaidi</v>
          </cell>
          <cell r="E1069" t="str">
            <v>SAIDI JUNIOR LUBEGA</v>
          </cell>
          <cell r="F1069" t="str">
            <v>Temporary</v>
          </cell>
          <cell r="G1069" t="str">
            <v>UAE</v>
          </cell>
          <cell r="H1069" t="str">
            <v>AUH1</v>
          </cell>
          <cell r="I1069" t="str">
            <v>FC</v>
          </cell>
          <cell r="J1069">
            <v>1299</v>
          </cell>
          <cell r="K1069" t="str">
            <v>Day Shift</v>
          </cell>
          <cell r="L1069" t="str">
            <v>NA</v>
          </cell>
          <cell r="M1069" t="str">
            <v>Sunday</v>
          </cell>
          <cell r="N1069" t="str">
            <v>Monday</v>
          </cell>
          <cell r="O1069" t="str">
            <v>Warehouse Associate 24M</v>
          </cell>
          <cell r="P1069" t="str">
            <v>Outbound</v>
          </cell>
          <cell r="Q1069" t="str">
            <v>Direct</v>
          </cell>
          <cell r="R1069" t="str">
            <v>Dulsco</v>
          </cell>
          <cell r="S1069" t="str">
            <v>mnarshad</v>
          </cell>
          <cell r="T1069" t="str">
            <v>Narshad,Muhammad</v>
          </cell>
          <cell r="U1069" t="str">
            <v>Non-Critical</v>
          </cell>
          <cell r="W1069">
            <v>45551</v>
          </cell>
          <cell r="X1069" t="str">
            <v>Sort - Batch</v>
          </cell>
          <cell r="Y1069" t="str">
            <v>November</v>
          </cell>
          <cell r="Z1069" t="str">
            <v>9 Hours</v>
          </cell>
          <cell r="AA1069" t="str">
            <v>Male</v>
          </cell>
          <cell r="AB1069" t="str">
            <v>2XL</v>
          </cell>
          <cell r="AC1069">
            <v>99</v>
          </cell>
          <cell r="AD1069">
            <v>45607</v>
          </cell>
          <cell r="AE1069" t="str">
            <v>Dulsco ICAD-1 Bus Stop</v>
          </cell>
          <cell r="AF1069">
            <v>556542517</v>
          </cell>
          <cell r="AG1069" t="str">
            <v>lubegajuniors9@gmail.com</v>
          </cell>
          <cell r="AH1069" t="str">
            <v>Uganda</v>
          </cell>
          <cell r="AI1069" t="str">
            <v>Non-Muslim</v>
          </cell>
        </row>
        <row r="1070">
          <cell r="C1070">
            <v>201536170</v>
          </cell>
          <cell r="D1070" t="str">
            <v>thusaidu</v>
          </cell>
          <cell r="E1070" t="str">
            <v>Saidu Brima Thullah</v>
          </cell>
          <cell r="F1070" t="str">
            <v>Temporary</v>
          </cell>
          <cell r="G1070" t="str">
            <v>UAE</v>
          </cell>
          <cell r="H1070" t="str">
            <v>AUH1</v>
          </cell>
          <cell r="I1070" t="str">
            <v>FC</v>
          </cell>
          <cell r="J1070">
            <v>1299</v>
          </cell>
          <cell r="K1070" t="str">
            <v>Day Shift</v>
          </cell>
          <cell r="L1070" t="str">
            <v>NA</v>
          </cell>
          <cell r="M1070" t="str">
            <v>Friday</v>
          </cell>
          <cell r="N1070" t="str">
            <v>Saturday</v>
          </cell>
          <cell r="O1070" t="str">
            <v>Warehouse Associate 24M</v>
          </cell>
          <cell r="P1070" t="str">
            <v>Outbound</v>
          </cell>
          <cell r="Q1070" t="str">
            <v>Direct</v>
          </cell>
          <cell r="R1070" t="str">
            <v>Quesscorp</v>
          </cell>
          <cell r="S1070" t="str">
            <v>amanmish</v>
          </cell>
          <cell r="T1070" t="str">
            <v>Mishra,Aman</v>
          </cell>
          <cell r="U1070" t="str">
            <v>Non-Critical</v>
          </cell>
          <cell r="W1070">
            <v>45568</v>
          </cell>
          <cell r="X1070" t="str">
            <v>Sort - Batch</v>
          </cell>
          <cell r="Y1070" t="str">
            <v>January</v>
          </cell>
          <cell r="Z1070" t="str">
            <v>9 Hours</v>
          </cell>
          <cell r="AA1070" t="str">
            <v>Male</v>
          </cell>
          <cell r="AB1070" t="str">
            <v>NA</v>
          </cell>
          <cell r="AC1070">
            <v>99</v>
          </cell>
          <cell r="AD1070">
            <v>46298</v>
          </cell>
          <cell r="AE1070" t="str">
            <v>LifeLineHospital(ElectraStr-MuroorRd)</v>
          </cell>
          <cell r="AF1070">
            <v>557367740</v>
          </cell>
          <cell r="AG1070" t="str">
            <v>thullahsaidub449@gmail.com</v>
          </cell>
          <cell r="AH1070" t="str">
            <v>Sierra Leone</v>
          </cell>
          <cell r="AI1070" t="str">
            <v>Muslim</v>
          </cell>
        </row>
        <row r="1071">
          <cell r="C1071">
            <v>203342037</v>
          </cell>
          <cell r="D1071" t="str">
            <v>jsalmmoh</v>
          </cell>
          <cell r="E1071" t="str">
            <v xml:space="preserve">Salman Mohammad </v>
          </cell>
          <cell r="F1071" t="str">
            <v>Temporary</v>
          </cell>
          <cell r="G1071" t="str">
            <v>UAE</v>
          </cell>
          <cell r="H1071" t="str">
            <v>AUH1</v>
          </cell>
          <cell r="I1071" t="str">
            <v>FC</v>
          </cell>
          <cell r="J1071">
            <v>1299</v>
          </cell>
          <cell r="K1071" t="str">
            <v>Night Shift</v>
          </cell>
          <cell r="L1071" t="str">
            <v>NA</v>
          </cell>
          <cell r="M1071" t="str">
            <v>Friday</v>
          </cell>
          <cell r="N1071" t="str">
            <v>Saturday</v>
          </cell>
          <cell r="O1071" t="str">
            <v>Warehouse Associate 24M</v>
          </cell>
          <cell r="P1071" t="str">
            <v>Outbound</v>
          </cell>
          <cell r="Q1071" t="str">
            <v>Direct</v>
          </cell>
          <cell r="R1071" t="str">
            <v>Adecco</v>
          </cell>
          <cell r="S1071" t="str">
            <v>scariav</v>
          </cell>
          <cell r="T1071" t="str">
            <v>Scaria,Varghese</v>
          </cell>
          <cell r="U1071" t="str">
            <v>Critical</v>
          </cell>
          <cell r="W1071">
            <v>45432</v>
          </cell>
          <cell r="X1071" t="str">
            <v>Picking</v>
          </cell>
          <cell r="Y1071" t="str">
            <v>November</v>
          </cell>
          <cell r="Z1071" t="str">
            <v>9 Hours</v>
          </cell>
          <cell r="AA1071" t="str">
            <v>Male</v>
          </cell>
          <cell r="AB1071" t="str">
            <v>M</v>
          </cell>
          <cell r="AC1071">
            <v>99</v>
          </cell>
          <cell r="AD1071">
            <v>46162</v>
          </cell>
          <cell r="AE1071" t="str">
            <v>BANYAS (Souq Sarab)</v>
          </cell>
          <cell r="AF1071">
            <v>542417860</v>
          </cell>
          <cell r="AG1071" t="str">
            <v>salmam8008162316@gmail.com</v>
          </cell>
          <cell r="AH1071" t="str">
            <v>India</v>
          </cell>
          <cell r="AI1071" t="str">
            <v>Muslim</v>
          </cell>
        </row>
        <row r="1072">
          <cell r="C1072">
            <v>206139179</v>
          </cell>
          <cell r="D1072" t="str">
            <v>saberhet</v>
          </cell>
          <cell r="E1072" t="str">
            <v>SAMIAL BERHE TEKLEHAYMANOT</v>
          </cell>
          <cell r="F1072" t="str">
            <v>Temporary</v>
          </cell>
          <cell r="G1072" t="str">
            <v>UAE</v>
          </cell>
          <cell r="H1072" t="str">
            <v>AUH1</v>
          </cell>
          <cell r="I1072" t="str">
            <v>FC</v>
          </cell>
          <cell r="J1072">
            <v>1299</v>
          </cell>
          <cell r="K1072" t="str">
            <v>Day Shift</v>
          </cell>
          <cell r="L1072" t="str">
            <v>NA</v>
          </cell>
          <cell r="M1072" t="str">
            <v>Friday</v>
          </cell>
          <cell r="N1072" t="str">
            <v>Saturday</v>
          </cell>
          <cell r="O1072" t="str">
            <v>Warehouse Associate 12M</v>
          </cell>
          <cell r="P1072" t="str">
            <v>Outbound</v>
          </cell>
          <cell r="Q1072" t="str">
            <v>Direct</v>
          </cell>
          <cell r="R1072" t="str">
            <v>Fastlink</v>
          </cell>
          <cell r="S1072" t="str">
            <v>scariav</v>
          </cell>
          <cell r="T1072" t="str">
            <v>Scaria,Varghese</v>
          </cell>
          <cell r="W1072">
            <v>45929</v>
          </cell>
          <cell r="X1072" t="str">
            <v>Picking</v>
          </cell>
          <cell r="Y1072" t="str">
            <v>March</v>
          </cell>
          <cell r="Z1072" t="str">
            <v>9 Hours</v>
          </cell>
          <cell r="AA1072" t="str">
            <v>Male</v>
          </cell>
          <cell r="AB1072" t="str">
            <v>NA</v>
          </cell>
          <cell r="AC1072">
            <v>99</v>
          </cell>
          <cell r="AH1072" t="str">
            <v>Ethopian</v>
          </cell>
          <cell r="AI1072" t="str">
            <v>Muslim</v>
          </cell>
        </row>
        <row r="1073">
          <cell r="C1073">
            <v>203881659</v>
          </cell>
          <cell r="D1073" t="str">
            <v>sankosam</v>
          </cell>
          <cell r="E1073" t="str">
            <v>Sampha Sankoh</v>
          </cell>
          <cell r="F1073" t="str">
            <v>Temporary</v>
          </cell>
          <cell r="G1073" t="str">
            <v>UAE</v>
          </cell>
          <cell r="H1073" t="str">
            <v>AUH1</v>
          </cell>
          <cell r="I1073" t="str">
            <v>FC</v>
          </cell>
          <cell r="J1073">
            <v>1299</v>
          </cell>
          <cell r="K1073" t="str">
            <v>Night Shift</v>
          </cell>
          <cell r="L1073" t="str">
            <v>NA</v>
          </cell>
          <cell r="M1073" t="str">
            <v>Monday</v>
          </cell>
          <cell r="N1073" t="str">
            <v>Tuesday</v>
          </cell>
          <cell r="O1073" t="str">
            <v>Warehouse Associate 12M</v>
          </cell>
          <cell r="P1073" t="str">
            <v>Outbound</v>
          </cell>
          <cell r="Q1073" t="str">
            <v>Direct</v>
          </cell>
          <cell r="R1073" t="str">
            <v>Fastlink</v>
          </cell>
          <cell r="S1073" t="str">
            <v>scariav</v>
          </cell>
          <cell r="T1073" t="str">
            <v>Scaria,Varghese</v>
          </cell>
          <cell r="U1073" t="str">
            <v>Non-Critical</v>
          </cell>
          <cell r="W1073">
            <v>45530</v>
          </cell>
          <cell r="X1073" t="str">
            <v>Picking</v>
          </cell>
          <cell r="Y1073" t="str">
            <v>May</v>
          </cell>
          <cell r="Z1073" t="str">
            <v>9 Hours</v>
          </cell>
          <cell r="AA1073" t="str">
            <v>Male</v>
          </cell>
          <cell r="AB1073" t="str">
            <v>XL</v>
          </cell>
          <cell r="AC1073">
            <v>99</v>
          </cell>
          <cell r="AD1073">
            <v>45895</v>
          </cell>
          <cell r="AE1073" t="str">
            <v>AbuDhabiMall(TouristClubArea)</v>
          </cell>
          <cell r="AF1073">
            <v>554671107</v>
          </cell>
          <cell r="AG1073" t="str">
            <v>Ibrahimyusifsankoh@gmail.com</v>
          </cell>
          <cell r="AH1073" t="str">
            <v>Sierra Leone</v>
          </cell>
          <cell r="AI1073" t="str">
            <v>Non-Muslim</v>
          </cell>
        </row>
        <row r="1074">
          <cell r="C1074">
            <v>201204303</v>
          </cell>
          <cell r="D1074" t="str">
            <v>samnuama</v>
          </cell>
          <cell r="E1074" t="str">
            <v>Sampson Nuamah</v>
          </cell>
          <cell r="F1074" t="str">
            <v>Temporary</v>
          </cell>
          <cell r="G1074" t="str">
            <v>UAE</v>
          </cell>
          <cell r="H1074" t="str">
            <v>AUH1</v>
          </cell>
          <cell r="I1074" t="str">
            <v>FC</v>
          </cell>
          <cell r="J1074">
            <v>1299</v>
          </cell>
          <cell r="K1074" t="str">
            <v>Day Shift</v>
          </cell>
          <cell r="L1074" t="str">
            <v>NA</v>
          </cell>
          <cell r="M1074" t="str">
            <v>Wednesday</v>
          </cell>
          <cell r="N1074" t="str">
            <v>Thursday</v>
          </cell>
          <cell r="O1074" t="str">
            <v>Warehouse Associate 12M</v>
          </cell>
          <cell r="P1074" t="str">
            <v>Outbound</v>
          </cell>
          <cell r="Q1074" t="str">
            <v>Direct</v>
          </cell>
          <cell r="R1074" t="str">
            <v>Fastlink</v>
          </cell>
          <cell r="S1074" t="str">
            <v>ansammar</v>
          </cell>
          <cell r="T1074" t="str">
            <v>Ansari,Ammar Abdullah</v>
          </cell>
          <cell r="U1074" t="str">
            <v>Non-Critical</v>
          </cell>
          <cell r="W1074">
            <v>45544</v>
          </cell>
          <cell r="X1074" t="str">
            <v>Picking</v>
          </cell>
          <cell r="Y1074" t="str">
            <v>July</v>
          </cell>
          <cell r="Z1074" t="str">
            <v>9 Hours</v>
          </cell>
          <cell r="AA1074" t="str">
            <v>Male</v>
          </cell>
          <cell r="AB1074" t="str">
            <v>L</v>
          </cell>
          <cell r="AC1074">
            <v>99</v>
          </cell>
          <cell r="AD1074">
            <v>46274</v>
          </cell>
          <cell r="AE1074" t="str">
            <v>LifeLineHospital(ElectraStr-MuroorRd)</v>
          </cell>
          <cell r="AF1074">
            <v>545188635</v>
          </cell>
          <cell r="AG1074" t="str">
            <v>nuamahsampson06@hmail.com</v>
          </cell>
          <cell r="AH1074" t="str">
            <v>Ghana</v>
          </cell>
          <cell r="AI1074" t="str">
            <v>Non-Muslim</v>
          </cell>
        </row>
        <row r="1075">
          <cell r="C1075">
            <v>203800479</v>
          </cell>
          <cell r="D1075" t="str">
            <v>kigsamso</v>
          </cell>
          <cell r="E1075" t="str">
            <v>SAMSON KIGULI</v>
          </cell>
          <cell r="F1075" t="str">
            <v>Temporary</v>
          </cell>
          <cell r="G1075" t="str">
            <v>UAE</v>
          </cell>
          <cell r="H1075" t="str">
            <v>AUH1</v>
          </cell>
          <cell r="I1075" t="str">
            <v>FC</v>
          </cell>
          <cell r="J1075">
            <v>1299</v>
          </cell>
          <cell r="K1075" t="str">
            <v>Day Shift</v>
          </cell>
          <cell r="L1075" t="str">
            <v>NA</v>
          </cell>
          <cell r="M1075" t="str">
            <v>Saturday</v>
          </cell>
          <cell r="N1075" t="str">
            <v>Sunday</v>
          </cell>
          <cell r="O1075" t="str">
            <v>Warehouse Associate 24M</v>
          </cell>
          <cell r="P1075" t="str">
            <v>Outbound</v>
          </cell>
          <cell r="Q1075" t="str">
            <v>Direct</v>
          </cell>
          <cell r="R1075" t="str">
            <v>Dulsco</v>
          </cell>
          <cell r="S1075" t="str">
            <v>mnarshad</v>
          </cell>
          <cell r="T1075" t="str">
            <v>Narshad,Muhammad</v>
          </cell>
          <cell r="U1075" t="str">
            <v>Non-Critical</v>
          </cell>
          <cell r="W1075">
            <v>45516</v>
          </cell>
          <cell r="X1075" t="str">
            <v>Picking</v>
          </cell>
          <cell r="Y1075" t="str">
            <v>January</v>
          </cell>
          <cell r="Z1075" t="str">
            <v>9 Hours</v>
          </cell>
          <cell r="AA1075" t="str">
            <v>Male</v>
          </cell>
          <cell r="AB1075" t="str">
            <v>M</v>
          </cell>
          <cell r="AC1075">
            <v>99</v>
          </cell>
          <cell r="AD1075">
            <v>45572</v>
          </cell>
          <cell r="AE1075" t="str">
            <v>Dulsco ICAD-1 Bus Stop</v>
          </cell>
          <cell r="AF1075">
            <v>589474032</v>
          </cell>
          <cell r="AG1075" t="str">
            <v>kigulisamson383@gmail.com</v>
          </cell>
          <cell r="AH1075" t="str">
            <v>Uganda</v>
          </cell>
          <cell r="AI1075" t="str">
            <v>Non-Muslim</v>
          </cell>
        </row>
        <row r="1076">
          <cell r="C1076">
            <v>204868706</v>
          </cell>
          <cell r="D1076" t="str">
            <v>eamosamu</v>
          </cell>
          <cell r="E1076" t="str">
            <v>Samuel Amoako</v>
          </cell>
          <cell r="F1076" t="str">
            <v>Temporary</v>
          </cell>
          <cell r="G1076" t="str">
            <v>UAE</v>
          </cell>
          <cell r="H1076" t="str">
            <v>AUH1</v>
          </cell>
          <cell r="I1076" t="str">
            <v>FC</v>
          </cell>
          <cell r="J1076">
            <v>1299</v>
          </cell>
          <cell r="K1076" t="str">
            <v>Day Shift</v>
          </cell>
          <cell r="L1076" t="str">
            <v>NA</v>
          </cell>
          <cell r="M1076" t="str">
            <v>Wednesday</v>
          </cell>
          <cell r="N1076" t="str">
            <v>Thursday</v>
          </cell>
          <cell r="O1076" t="str">
            <v>Warehouse Associate 24M</v>
          </cell>
          <cell r="P1076" t="str">
            <v>Outbound</v>
          </cell>
          <cell r="Q1076" t="str">
            <v>Direct</v>
          </cell>
          <cell r="R1076" t="str">
            <v>Dulsco</v>
          </cell>
          <cell r="S1076" t="str">
            <v>amanmish</v>
          </cell>
          <cell r="T1076" t="str">
            <v>Mishra,Aman</v>
          </cell>
          <cell r="W1076">
            <v>45894</v>
          </cell>
          <cell r="X1076" t="str">
            <v>Picking</v>
          </cell>
          <cell r="Y1076" t="str">
            <v>October</v>
          </cell>
          <cell r="Z1076" t="str">
            <v>9 Hours</v>
          </cell>
          <cell r="AA1076" t="str">
            <v>Male</v>
          </cell>
          <cell r="AB1076" t="str">
            <v>NA</v>
          </cell>
          <cell r="AC1076">
            <v>99</v>
          </cell>
          <cell r="AD1076">
            <v>45949</v>
          </cell>
          <cell r="AE1076" t="str">
            <v>Dulsco Camp</v>
          </cell>
          <cell r="AF1076">
            <v>501976497</v>
          </cell>
          <cell r="AG1076" t="str">
            <v>amoakosam@gmail.com</v>
          </cell>
          <cell r="AH1076" t="str">
            <v>Ghana</v>
          </cell>
          <cell r="AI1076" t="str">
            <v>Non-Muslim</v>
          </cell>
        </row>
        <row r="1077">
          <cell r="C1077">
            <v>203881695</v>
          </cell>
          <cell r="D1077" t="str">
            <v>samutofo</v>
          </cell>
          <cell r="E1077" t="str">
            <v>Samuel Ofori</v>
          </cell>
          <cell r="F1077" t="str">
            <v>Temporary</v>
          </cell>
          <cell r="G1077" t="str">
            <v>UAE</v>
          </cell>
          <cell r="H1077" t="str">
            <v>AUH1</v>
          </cell>
          <cell r="I1077" t="str">
            <v>FC</v>
          </cell>
          <cell r="J1077">
            <v>1299</v>
          </cell>
          <cell r="K1077" t="str">
            <v>Night Shift</v>
          </cell>
          <cell r="L1077" t="str">
            <v>NA</v>
          </cell>
          <cell r="M1077" t="str">
            <v>Thursday</v>
          </cell>
          <cell r="N1077" t="str">
            <v>Friday</v>
          </cell>
          <cell r="O1077" t="str">
            <v>Warehouse Associate 12M</v>
          </cell>
          <cell r="P1077" t="str">
            <v>Outbound</v>
          </cell>
          <cell r="Q1077" t="str">
            <v>Direct</v>
          </cell>
          <cell r="R1077" t="str">
            <v>Fastlink</v>
          </cell>
          <cell r="S1077" t="str">
            <v>scariav</v>
          </cell>
          <cell r="T1077" t="str">
            <v>Scaria,Varghese</v>
          </cell>
          <cell r="U1077" t="str">
            <v>Critical</v>
          </cell>
          <cell r="W1077">
            <v>45530</v>
          </cell>
          <cell r="X1077" t="str">
            <v>Pack - Single</v>
          </cell>
          <cell r="Y1077" t="str">
            <v>November</v>
          </cell>
          <cell r="Z1077" t="str">
            <v>9 Hours</v>
          </cell>
          <cell r="AA1077" t="str">
            <v>Male</v>
          </cell>
          <cell r="AB1077" t="str">
            <v>2XL</v>
          </cell>
          <cell r="AC1077">
            <v>99</v>
          </cell>
          <cell r="AD1077">
            <v>45895</v>
          </cell>
          <cell r="AE1077" t="str">
            <v>LifeLineHospital(ElectraStr-MuroorRd)</v>
          </cell>
          <cell r="AF1077">
            <v>509293806</v>
          </cell>
          <cell r="AG1077" t="str">
            <v>qwamependrop@gmail.com</v>
          </cell>
          <cell r="AH1077" t="str">
            <v>Ghana</v>
          </cell>
          <cell r="AI1077" t="str">
            <v>Non-Muslim</v>
          </cell>
        </row>
        <row r="1078">
          <cell r="C1078">
            <v>113366831</v>
          </cell>
          <cell r="D1078" t="str">
            <v>osalwant</v>
          </cell>
          <cell r="E1078" t="str">
            <v>Sanjana SALWANT MASIH</v>
          </cell>
          <cell r="F1078" t="str">
            <v>Temporary</v>
          </cell>
          <cell r="G1078" t="str">
            <v>UAE</v>
          </cell>
          <cell r="H1078" t="str">
            <v>AUH1</v>
          </cell>
          <cell r="I1078" t="str">
            <v>FC</v>
          </cell>
          <cell r="J1078">
            <v>1299</v>
          </cell>
          <cell r="K1078" t="str">
            <v>Night Shift</v>
          </cell>
          <cell r="L1078" t="str">
            <v>NA</v>
          </cell>
          <cell r="M1078" t="str">
            <v>Saturday</v>
          </cell>
          <cell r="N1078" t="str">
            <v>Sunday</v>
          </cell>
          <cell r="O1078" t="str">
            <v>Warehouse Associate 24M</v>
          </cell>
          <cell r="P1078" t="str">
            <v>Outbound</v>
          </cell>
          <cell r="Q1078" t="str">
            <v>Direct</v>
          </cell>
          <cell r="R1078" t="str">
            <v>Adecco</v>
          </cell>
          <cell r="S1078" t="str">
            <v>bizthoma</v>
          </cell>
          <cell r="T1078" t="str">
            <v>Thomas,Binil</v>
          </cell>
          <cell r="U1078" t="str">
            <v>Non-Critical</v>
          </cell>
          <cell r="W1078">
            <v>45537</v>
          </cell>
          <cell r="X1078" t="str">
            <v>Picking</v>
          </cell>
          <cell r="Y1078" t="str">
            <v>February</v>
          </cell>
          <cell r="Z1078" t="str">
            <v>9 Hours</v>
          </cell>
          <cell r="AA1078" t="str">
            <v>Female</v>
          </cell>
          <cell r="AB1078" t="str">
            <v>S</v>
          </cell>
          <cell r="AC1078">
            <v>99</v>
          </cell>
          <cell r="AD1078">
            <v>46267</v>
          </cell>
          <cell r="AE1078" t="str">
            <v>Shabiya 12  Bus Stop (Near Malabar Gold And Diamond)</v>
          </cell>
          <cell r="AF1078">
            <v>551309227</v>
          </cell>
          <cell r="AG1078" t="str">
            <v>sanjanacheeda2@gmail.com</v>
          </cell>
          <cell r="AH1078" t="str">
            <v>India</v>
          </cell>
          <cell r="AI1078" t="str">
            <v>Non-Muslim</v>
          </cell>
        </row>
        <row r="1079">
          <cell r="C1079">
            <v>205939862</v>
          </cell>
          <cell r="D1079" t="str">
            <v>sanjajev</v>
          </cell>
          <cell r="E1079" t="str">
            <v>SANJAY JERALD</v>
          </cell>
          <cell r="F1079" t="str">
            <v>Temporary</v>
          </cell>
          <cell r="G1079" t="str">
            <v>UAE</v>
          </cell>
          <cell r="H1079" t="str">
            <v>AUH1</v>
          </cell>
          <cell r="I1079" t="str">
            <v>FC</v>
          </cell>
          <cell r="J1079">
            <v>1299</v>
          </cell>
          <cell r="K1079" t="str">
            <v>Day Shift</v>
          </cell>
          <cell r="L1079" t="str">
            <v>NA</v>
          </cell>
          <cell r="M1079" t="str">
            <v>Sunday</v>
          </cell>
          <cell r="N1079" t="str">
            <v>Monday</v>
          </cell>
          <cell r="O1079" t="str">
            <v>Warehouse Associate 8W</v>
          </cell>
          <cell r="P1079" t="str">
            <v>Outbound</v>
          </cell>
          <cell r="Q1079" t="str">
            <v>Direct</v>
          </cell>
          <cell r="R1079" t="str">
            <v>EFS</v>
          </cell>
          <cell r="S1079" t="str">
            <v>scariav</v>
          </cell>
          <cell r="T1079" t="str">
            <v>Scaria,Varghese</v>
          </cell>
          <cell r="U1079" t="str">
            <v>Non-Critical</v>
          </cell>
          <cell r="W1079">
            <v>46048</v>
          </cell>
          <cell r="X1079" t="str">
            <v>Picking</v>
          </cell>
          <cell r="Y1079" t="str">
            <v>March</v>
          </cell>
          <cell r="Z1079" t="str">
            <v>9 Hours</v>
          </cell>
          <cell r="AA1079" t="str">
            <v>Male</v>
          </cell>
          <cell r="AC1079">
            <v>99</v>
          </cell>
          <cell r="AD1079">
            <v>46104</v>
          </cell>
          <cell r="AI1079" t="e">
            <v>#N/A</v>
          </cell>
        </row>
        <row r="1080">
          <cell r="C1080">
            <v>203736775</v>
          </cell>
          <cell r="D1080" t="str">
            <v>sakuttan</v>
          </cell>
          <cell r="E1080" t="str">
            <v>Sanoj Kuttan</v>
          </cell>
          <cell r="F1080" t="str">
            <v>Temporary</v>
          </cell>
          <cell r="G1080" t="str">
            <v>UAE</v>
          </cell>
          <cell r="H1080" t="str">
            <v>AUH1</v>
          </cell>
          <cell r="I1080" t="str">
            <v>FC</v>
          </cell>
          <cell r="J1080">
            <v>1299</v>
          </cell>
          <cell r="K1080" t="str">
            <v>Day Shift</v>
          </cell>
          <cell r="L1080" t="str">
            <v>NA</v>
          </cell>
          <cell r="M1080" t="str">
            <v>Saturday</v>
          </cell>
          <cell r="N1080" t="str">
            <v>Sunday</v>
          </cell>
          <cell r="O1080" t="str">
            <v>Warehouse Associate 24M</v>
          </cell>
          <cell r="P1080" t="str">
            <v>Outbound</v>
          </cell>
          <cell r="Q1080" t="str">
            <v>Direct</v>
          </cell>
          <cell r="R1080" t="str">
            <v>Adecco</v>
          </cell>
          <cell r="S1080" t="str">
            <v>ansammar</v>
          </cell>
          <cell r="T1080" t="str">
            <v>Ansari,Ammar Abdullah</v>
          </cell>
          <cell r="U1080" t="str">
            <v>Critical</v>
          </cell>
          <cell r="W1080">
            <v>45502</v>
          </cell>
          <cell r="X1080" t="str">
            <v>Picking</v>
          </cell>
          <cell r="Y1080" t="str">
            <v>March</v>
          </cell>
          <cell r="Z1080" t="str">
            <v>9 Hours</v>
          </cell>
          <cell r="AA1080" t="str">
            <v>Male</v>
          </cell>
          <cell r="AB1080" t="str">
            <v>NA</v>
          </cell>
          <cell r="AC1080">
            <v>99</v>
          </cell>
          <cell r="AD1080">
            <v>46232</v>
          </cell>
          <cell r="AE1080" t="str">
            <v>Shabiya 12  Bus Stop (Near Malabar Gold And Diamond)</v>
          </cell>
          <cell r="AF1080">
            <v>567039757</v>
          </cell>
          <cell r="AG1080" t="str">
            <v>sanojkuttan305@gmail.com</v>
          </cell>
          <cell r="AH1080" t="str">
            <v>India</v>
          </cell>
          <cell r="AI1080" t="str">
            <v>Non-Muslim</v>
          </cell>
        </row>
        <row r="1081">
          <cell r="C1081">
            <v>112549647</v>
          </cell>
          <cell r="D1081" t="str">
            <v>bashsaql</v>
          </cell>
          <cell r="E1081" t="str">
            <v>Saqlain Bashir</v>
          </cell>
          <cell r="F1081" t="str">
            <v>Temporary</v>
          </cell>
          <cell r="G1081" t="str">
            <v>UAE</v>
          </cell>
          <cell r="H1081" t="str">
            <v>AUH1</v>
          </cell>
          <cell r="I1081" t="str">
            <v>FC</v>
          </cell>
          <cell r="J1081">
            <v>1299</v>
          </cell>
          <cell r="K1081" t="str">
            <v>Day Shift</v>
          </cell>
          <cell r="L1081" t="str">
            <v>NA</v>
          </cell>
          <cell r="M1081" t="str">
            <v>Monday</v>
          </cell>
          <cell r="N1081" t="str">
            <v>Tuesday</v>
          </cell>
          <cell r="O1081" t="str">
            <v>Warehouse Associate 24M</v>
          </cell>
          <cell r="P1081" t="str">
            <v>Outbound</v>
          </cell>
          <cell r="Q1081" t="str">
            <v>Direct</v>
          </cell>
          <cell r="R1081" t="str">
            <v>Quesscorp</v>
          </cell>
          <cell r="S1081" t="str">
            <v>amanmish</v>
          </cell>
          <cell r="T1081" t="str">
            <v>Mishra,Aman</v>
          </cell>
          <cell r="U1081" t="str">
            <v>Critical</v>
          </cell>
          <cell r="W1081">
            <v>45586</v>
          </cell>
          <cell r="X1081" t="str">
            <v>Picking</v>
          </cell>
          <cell r="Y1081" t="str">
            <v>December</v>
          </cell>
          <cell r="Z1081" t="str">
            <v>9 Hours</v>
          </cell>
          <cell r="AA1081" t="str">
            <v xml:space="preserve">Male </v>
          </cell>
          <cell r="AB1081" t="str">
            <v>XL</v>
          </cell>
          <cell r="AC1081">
            <v>99</v>
          </cell>
          <cell r="AD1081">
            <v>46316</v>
          </cell>
          <cell r="AE1081" t="str">
            <v>Shabiya 12  Bus Stop (Near Malabar Gold And Diamond)</v>
          </cell>
          <cell r="AF1081">
            <v>544293017</v>
          </cell>
          <cell r="AG1081" t="str">
            <v>Saqlainbashir577@gmail.com</v>
          </cell>
          <cell r="AH1081" t="str">
            <v>Pakistan</v>
          </cell>
          <cell r="AI1081" t="str">
            <v>Muslim</v>
          </cell>
        </row>
        <row r="1082">
          <cell r="C1082">
            <v>202199036</v>
          </cell>
          <cell r="D1082" t="str">
            <v>sadubeas</v>
          </cell>
          <cell r="E1082" t="str">
            <v>Sarah Adubea</v>
          </cell>
          <cell r="F1082" t="str">
            <v>Temporary</v>
          </cell>
          <cell r="G1082" t="str">
            <v>UAE</v>
          </cell>
          <cell r="H1082" t="str">
            <v>AUH1</v>
          </cell>
          <cell r="I1082" t="str">
            <v>FC</v>
          </cell>
          <cell r="J1082">
            <v>1299</v>
          </cell>
          <cell r="K1082" t="str">
            <v>Night Shift</v>
          </cell>
          <cell r="L1082" t="str">
            <v>NA</v>
          </cell>
          <cell r="M1082" t="str">
            <v>Saturday</v>
          </cell>
          <cell r="N1082" t="str">
            <v>Sunday</v>
          </cell>
          <cell r="O1082" t="str">
            <v>Warehouse Associate 24M</v>
          </cell>
          <cell r="P1082" t="str">
            <v>Outbound</v>
          </cell>
          <cell r="Q1082" t="str">
            <v>Direct</v>
          </cell>
          <cell r="R1082" t="str">
            <v>Quesscorp</v>
          </cell>
          <cell r="S1082" t="str">
            <v>amanmish</v>
          </cell>
          <cell r="T1082" t="str">
            <v>Mishra,Aman</v>
          </cell>
          <cell r="U1082" t="str">
            <v>Non-Critical</v>
          </cell>
          <cell r="W1082">
            <v>45561</v>
          </cell>
          <cell r="X1082" t="str">
            <v>Picking</v>
          </cell>
          <cell r="Y1082" t="str">
            <v>November</v>
          </cell>
          <cell r="Z1082" t="str">
            <v>9 Hours</v>
          </cell>
          <cell r="AA1082" t="str">
            <v>Female</v>
          </cell>
          <cell r="AB1082" t="str">
            <v>S</v>
          </cell>
          <cell r="AC1082">
            <v>99</v>
          </cell>
          <cell r="AD1082">
            <v>46291</v>
          </cell>
          <cell r="AE1082" t="str">
            <v>ShinningTower(Khalidiyah)</v>
          </cell>
          <cell r="AF1082">
            <v>545472694</v>
          </cell>
          <cell r="AG1082" t="str">
            <v>adubeasarah095@gmail.com</v>
          </cell>
          <cell r="AH1082" t="str">
            <v>Ghana</v>
          </cell>
          <cell r="AI1082" t="str">
            <v>Non-Muslim</v>
          </cell>
        </row>
        <row r="1083">
          <cell r="C1083">
            <v>204373724</v>
          </cell>
          <cell r="D1083" t="str">
            <v>sarshcha</v>
          </cell>
          <cell r="E1083" t="str">
            <v>SARSHAN CHARLES CHARLES</v>
          </cell>
          <cell r="F1083" t="str">
            <v>Temporary</v>
          </cell>
          <cell r="G1083" t="str">
            <v>UAE</v>
          </cell>
          <cell r="H1083" t="str">
            <v>AUH1</v>
          </cell>
          <cell r="I1083" t="str">
            <v>FC</v>
          </cell>
          <cell r="J1083">
            <v>1299</v>
          </cell>
          <cell r="K1083" t="str">
            <v>Day Shift</v>
          </cell>
          <cell r="L1083" t="str">
            <v>NA</v>
          </cell>
          <cell r="M1083" t="str">
            <v>Thursday</v>
          </cell>
          <cell r="N1083" t="str">
            <v>Friday</v>
          </cell>
          <cell r="O1083" t="str">
            <v>Warehouse Associate 24M</v>
          </cell>
          <cell r="P1083" t="str">
            <v>Outbound</v>
          </cell>
          <cell r="Q1083" t="str">
            <v>Direct</v>
          </cell>
          <cell r="R1083" t="str">
            <v>Adecco</v>
          </cell>
          <cell r="S1083" t="str">
            <v>amanmish</v>
          </cell>
          <cell r="T1083" t="str">
            <v>Mishra,Aman</v>
          </cell>
          <cell r="U1083" t="str">
            <v>Non-Critical</v>
          </cell>
          <cell r="W1083">
            <v>45593</v>
          </cell>
          <cell r="X1083" t="str">
            <v>Picking</v>
          </cell>
          <cell r="Y1083" t="str">
            <v>February</v>
          </cell>
          <cell r="Z1083" t="str">
            <v>9 Hours</v>
          </cell>
          <cell r="AA1083" t="str">
            <v>Male</v>
          </cell>
          <cell r="AB1083" t="str">
            <v>XL</v>
          </cell>
          <cell r="AC1083">
            <v>99</v>
          </cell>
          <cell r="AD1083">
            <v>46323</v>
          </cell>
          <cell r="AE1083" t="str">
            <v>ShinningTower(Khalidiyah)</v>
          </cell>
          <cell r="AF1083">
            <v>501407749</v>
          </cell>
          <cell r="AG1083" t="str">
            <v>sarshanc1711@gmail.com</v>
          </cell>
          <cell r="AH1083" t="str">
            <v>India</v>
          </cell>
          <cell r="AI1083" t="str">
            <v>Non-Muslim</v>
          </cell>
        </row>
        <row r="1084">
          <cell r="C1084">
            <v>203918123</v>
          </cell>
          <cell r="D1084" t="str">
            <v>chashaav</v>
          </cell>
          <cell r="E1084" t="str">
            <v>Shaavan Chauhan</v>
          </cell>
          <cell r="F1084" t="str">
            <v>Temporary</v>
          </cell>
          <cell r="G1084" t="str">
            <v>UAE</v>
          </cell>
          <cell r="H1084" t="str">
            <v>AUH1</v>
          </cell>
          <cell r="I1084" t="str">
            <v>FC</v>
          </cell>
          <cell r="J1084">
            <v>1299</v>
          </cell>
          <cell r="K1084" t="str">
            <v>Night Shift</v>
          </cell>
          <cell r="L1084" t="str">
            <v>NA</v>
          </cell>
          <cell r="M1084" t="str">
            <v>Tuesday</v>
          </cell>
          <cell r="N1084" t="str">
            <v>Wednesday</v>
          </cell>
          <cell r="O1084" t="str">
            <v>Warehouse Associate 24M</v>
          </cell>
          <cell r="P1084" t="str">
            <v>Outbound</v>
          </cell>
          <cell r="Q1084" t="str">
            <v>Direct</v>
          </cell>
          <cell r="R1084" t="str">
            <v>Adecco</v>
          </cell>
          <cell r="S1084" t="str">
            <v>ansammar</v>
          </cell>
          <cell r="T1084" t="str">
            <v>Ansari,Ammar Abdullah</v>
          </cell>
          <cell r="U1084" t="str">
            <v>Non-Critical</v>
          </cell>
          <cell r="W1084">
            <v>45537</v>
          </cell>
          <cell r="X1084" t="str">
            <v>Picking</v>
          </cell>
          <cell r="Y1084" t="str">
            <v>July</v>
          </cell>
          <cell r="Z1084" t="str">
            <v>9 Hours</v>
          </cell>
          <cell r="AA1084" t="str">
            <v>Male</v>
          </cell>
          <cell r="AB1084" t="str">
            <v>M</v>
          </cell>
          <cell r="AC1084">
            <v>99</v>
          </cell>
          <cell r="AD1084">
            <v>46267</v>
          </cell>
          <cell r="AE1084" t="str">
            <v>Workers Village  ( Musaffa 24)</v>
          </cell>
          <cell r="AF1084">
            <v>505329031</v>
          </cell>
          <cell r="AG1084" t="str">
            <v>shravanchauhan275@gmail.com</v>
          </cell>
          <cell r="AH1084" t="str">
            <v>India</v>
          </cell>
          <cell r="AI1084" t="str">
            <v>Non-Muslim</v>
          </cell>
        </row>
        <row r="1085">
          <cell r="C1085">
            <v>205199830</v>
          </cell>
          <cell r="D1085" t="str">
            <v>shadraat</v>
          </cell>
          <cell r="E1085" t="str">
            <v>Shadrack Atela</v>
          </cell>
          <cell r="F1085" t="str">
            <v>Temporary</v>
          </cell>
          <cell r="G1085" t="str">
            <v>UAE</v>
          </cell>
          <cell r="H1085" t="str">
            <v>AUH1</v>
          </cell>
          <cell r="I1085" t="str">
            <v>FC</v>
          </cell>
          <cell r="J1085">
            <v>1299</v>
          </cell>
          <cell r="K1085" t="str">
            <v>Night Shift</v>
          </cell>
          <cell r="L1085" t="str">
            <v>NA</v>
          </cell>
          <cell r="M1085" t="str">
            <v>Friday</v>
          </cell>
          <cell r="N1085" t="str">
            <v>Saturday</v>
          </cell>
          <cell r="O1085" t="str">
            <v>Warehouse Associate 12M</v>
          </cell>
          <cell r="P1085" t="str">
            <v>Outbound</v>
          </cell>
          <cell r="Q1085" t="str">
            <v>Direct</v>
          </cell>
          <cell r="R1085" t="str">
            <v>EFS</v>
          </cell>
          <cell r="S1085" t="str">
            <v>ansammar</v>
          </cell>
          <cell r="T1085" t="str">
            <v>Ansari,Ammar Abdullah</v>
          </cell>
          <cell r="U1085" t="str">
            <v>Non-Critical</v>
          </cell>
          <cell r="W1085">
            <v>46048</v>
          </cell>
          <cell r="X1085" t="str">
            <v>Picking</v>
          </cell>
          <cell r="Y1085" t="str">
            <v>March</v>
          </cell>
          <cell r="Z1085" t="str">
            <v>9 Hours</v>
          </cell>
          <cell r="AA1085" t="str">
            <v>Male</v>
          </cell>
          <cell r="AC1085">
            <v>99</v>
          </cell>
          <cell r="AD1085">
            <v>46104</v>
          </cell>
          <cell r="AI1085" t="e">
            <v>#N/A</v>
          </cell>
        </row>
        <row r="1086">
          <cell r="C1086">
            <v>201264954</v>
          </cell>
          <cell r="D1086" t="str">
            <v>boashadr</v>
          </cell>
          <cell r="E1086" t="str">
            <v>Shadrack Boakye</v>
          </cell>
          <cell r="F1086" t="str">
            <v>Temporary</v>
          </cell>
          <cell r="G1086" t="str">
            <v>UAE</v>
          </cell>
          <cell r="H1086" t="str">
            <v>AUH1</v>
          </cell>
          <cell r="I1086" t="str">
            <v>FC</v>
          </cell>
          <cell r="J1086">
            <v>1299</v>
          </cell>
          <cell r="K1086" t="str">
            <v>Day Shift</v>
          </cell>
          <cell r="L1086" t="str">
            <v>NA</v>
          </cell>
          <cell r="M1086" t="str">
            <v>Saturday</v>
          </cell>
          <cell r="N1086" t="str">
            <v>Sunday</v>
          </cell>
          <cell r="O1086" t="str">
            <v>Warehouse Associate 24M</v>
          </cell>
          <cell r="P1086" t="str">
            <v>Outbound</v>
          </cell>
          <cell r="Q1086" t="str">
            <v>Direct</v>
          </cell>
          <cell r="R1086" t="str">
            <v>Quesscorp</v>
          </cell>
          <cell r="S1086" t="str">
            <v>amanmish</v>
          </cell>
          <cell r="T1086" t="str">
            <v>Mishra,Aman</v>
          </cell>
          <cell r="U1086" t="str">
            <v>Non-Critical</v>
          </cell>
          <cell r="W1086">
            <v>45561</v>
          </cell>
          <cell r="X1086" t="str">
            <v>Picking</v>
          </cell>
          <cell r="Y1086" t="str">
            <v>June</v>
          </cell>
          <cell r="Z1086" t="str">
            <v>9 Hours</v>
          </cell>
          <cell r="AA1086" t="str">
            <v>Male</v>
          </cell>
          <cell r="AB1086" t="str">
            <v>XL</v>
          </cell>
          <cell r="AC1086">
            <v>99</v>
          </cell>
          <cell r="AD1086">
            <v>46291</v>
          </cell>
          <cell r="AE1086" t="str">
            <v>AbuDhabiCentralBusStation(oppositeGrandMillenniumHotel&amp;InfrontofBankofAfrica)</v>
          </cell>
          <cell r="AF1086">
            <v>522480697</v>
          </cell>
          <cell r="AG1086" t="str">
            <v>shadrachboakaye@gmail.com</v>
          </cell>
          <cell r="AH1086" t="str">
            <v>Ghana</v>
          </cell>
          <cell r="AI1086" t="str">
            <v>Non-Muslim</v>
          </cell>
        </row>
        <row r="1087">
          <cell r="C1087">
            <v>203468744</v>
          </cell>
          <cell r="D1087" t="str">
            <v>shadrkwa</v>
          </cell>
          <cell r="E1087" t="str">
            <v>Shadrack Kwarteng</v>
          </cell>
          <cell r="F1087" t="str">
            <v>Temporary</v>
          </cell>
          <cell r="G1087" t="str">
            <v>UAE</v>
          </cell>
          <cell r="H1087" t="str">
            <v>AUH1</v>
          </cell>
          <cell r="I1087" t="str">
            <v>FC</v>
          </cell>
          <cell r="J1087">
            <v>1299</v>
          </cell>
          <cell r="K1087" t="str">
            <v>Night Shift</v>
          </cell>
          <cell r="L1087" t="str">
            <v>NA</v>
          </cell>
          <cell r="M1087" t="str">
            <v>Saturday</v>
          </cell>
          <cell r="N1087" t="str">
            <v>Sunday</v>
          </cell>
          <cell r="O1087" t="str">
            <v>Warehouse Associate 12M</v>
          </cell>
          <cell r="P1087" t="str">
            <v>Outbound</v>
          </cell>
          <cell r="Q1087" t="str">
            <v>Direct</v>
          </cell>
          <cell r="R1087" t="str">
            <v>Fastlink</v>
          </cell>
          <cell r="S1087" t="str">
            <v>bizthoma</v>
          </cell>
          <cell r="T1087" t="str">
            <v>Thomas,Binil</v>
          </cell>
          <cell r="U1087" t="str">
            <v>Critical</v>
          </cell>
          <cell r="W1087">
            <v>45456</v>
          </cell>
          <cell r="X1087" t="str">
            <v>Pack - Single</v>
          </cell>
          <cell r="Y1087" t="str">
            <v>June</v>
          </cell>
          <cell r="Z1087" t="str">
            <v>9 Hours</v>
          </cell>
          <cell r="AA1087" t="str">
            <v>Male</v>
          </cell>
          <cell r="AB1087" t="str">
            <v>M</v>
          </cell>
          <cell r="AC1087">
            <v>99</v>
          </cell>
          <cell r="AD1087">
            <v>45821</v>
          </cell>
          <cell r="AE1087" t="str">
            <v>FilliCafé(AirPortRd)</v>
          </cell>
          <cell r="AF1087">
            <v>547573315</v>
          </cell>
          <cell r="AG1087" t="str">
            <v>shadrackkwarteng08@gmail.com</v>
          </cell>
          <cell r="AH1087" t="str">
            <v>Ghana</v>
          </cell>
          <cell r="AI1087" t="str">
            <v>Non-Muslim</v>
          </cell>
        </row>
        <row r="1088">
          <cell r="C1088">
            <v>205127496</v>
          </cell>
          <cell r="D1088" t="str">
            <v>shadraob</v>
          </cell>
          <cell r="E1088" t="str">
            <v>Shadrack Obi</v>
          </cell>
          <cell r="F1088" t="str">
            <v>Temporary</v>
          </cell>
          <cell r="G1088" t="str">
            <v>UAE</v>
          </cell>
          <cell r="H1088" t="str">
            <v>AUH1</v>
          </cell>
          <cell r="I1088" t="str">
            <v>FC</v>
          </cell>
          <cell r="J1088">
            <v>1299</v>
          </cell>
          <cell r="K1088" t="str">
            <v>Night Shift</v>
          </cell>
          <cell r="L1088" t="str">
            <v>NA</v>
          </cell>
          <cell r="M1088" t="str">
            <v>Wednesday</v>
          </cell>
          <cell r="N1088" t="str">
            <v>Thursday</v>
          </cell>
          <cell r="O1088" t="str">
            <v>Warehouse Associate 8W</v>
          </cell>
          <cell r="P1088" t="str">
            <v>Outbound</v>
          </cell>
          <cell r="Q1088" t="str">
            <v>Direct</v>
          </cell>
          <cell r="R1088" t="str">
            <v>EFS</v>
          </cell>
          <cell r="S1088" t="str">
            <v>helrashd</v>
          </cell>
          <cell r="T1088" t="str">
            <v>elrashid,Hassan</v>
          </cell>
          <cell r="U1088" t="str">
            <v>Non-Critical</v>
          </cell>
          <cell r="W1088">
            <v>46048</v>
          </cell>
          <cell r="X1088" t="str">
            <v>Picking</v>
          </cell>
          <cell r="Y1088" t="str">
            <v>September</v>
          </cell>
          <cell r="Z1088" t="str">
            <v>9 Hours</v>
          </cell>
          <cell r="AA1088" t="str">
            <v>Male</v>
          </cell>
          <cell r="AC1088">
            <v>99</v>
          </cell>
          <cell r="AD1088">
            <v>46104</v>
          </cell>
          <cell r="AI1088" t="e">
            <v>#N/A</v>
          </cell>
        </row>
        <row r="1089">
          <cell r="C1089">
            <v>204009358</v>
          </cell>
          <cell r="D1089" t="str">
            <v>shamumbe</v>
          </cell>
          <cell r="E1089" t="str">
            <v>SHAFFI MUMBERE</v>
          </cell>
          <cell r="F1089" t="str">
            <v>Temporary</v>
          </cell>
          <cell r="G1089" t="str">
            <v>UAE</v>
          </cell>
          <cell r="H1089" t="str">
            <v>AUH1</v>
          </cell>
          <cell r="I1089" t="str">
            <v>FC</v>
          </cell>
          <cell r="J1089">
            <v>1299</v>
          </cell>
          <cell r="K1089" t="str">
            <v>Day Shift</v>
          </cell>
          <cell r="L1089" t="str">
            <v>NA</v>
          </cell>
          <cell r="M1089" t="str">
            <v>Thursday</v>
          </cell>
          <cell r="N1089" t="str">
            <v>Friday</v>
          </cell>
          <cell r="O1089" t="str">
            <v>Warehouse Associate 24M</v>
          </cell>
          <cell r="P1089" t="str">
            <v>Outbound</v>
          </cell>
          <cell r="Q1089" t="str">
            <v>Direct</v>
          </cell>
          <cell r="R1089" t="str">
            <v>Dulsco</v>
          </cell>
          <cell r="S1089" t="str">
            <v>amanmish</v>
          </cell>
          <cell r="T1089" t="str">
            <v>Mishra,Aman</v>
          </cell>
          <cell r="U1089" t="str">
            <v>Critical</v>
          </cell>
          <cell r="W1089">
            <v>45551</v>
          </cell>
          <cell r="X1089" t="str">
            <v>Picking</v>
          </cell>
          <cell r="Y1089" t="str">
            <v>July</v>
          </cell>
          <cell r="Z1089" t="str">
            <v>9 Hours</v>
          </cell>
          <cell r="AA1089" t="str">
            <v>Male</v>
          </cell>
          <cell r="AB1089" t="str">
            <v>L</v>
          </cell>
          <cell r="AC1089">
            <v>99</v>
          </cell>
          <cell r="AD1089">
            <v>45607</v>
          </cell>
          <cell r="AE1089" t="str">
            <v>Dulsco ICAD-1 Bus Stop</v>
          </cell>
          <cell r="AF1089">
            <v>557125580</v>
          </cell>
          <cell r="AG1089" t="str">
            <v>Mumbelefik@gmail.com</v>
          </cell>
          <cell r="AH1089" t="str">
            <v>Uganda</v>
          </cell>
          <cell r="AI1089" t="str">
            <v>Non-Muslim</v>
          </cell>
        </row>
        <row r="1090">
          <cell r="C1090">
            <v>205845550</v>
          </cell>
          <cell r="D1090" t="str">
            <v>shaandhk</v>
          </cell>
          <cell r="E1090" t="str">
            <v>SHAFIC ANDHI</v>
          </cell>
          <cell r="F1090" t="str">
            <v>Temporary</v>
          </cell>
          <cell r="G1090" t="str">
            <v>UAE</v>
          </cell>
          <cell r="H1090" t="str">
            <v>AUH1</v>
          </cell>
          <cell r="I1090" t="str">
            <v>FC</v>
          </cell>
          <cell r="J1090">
            <v>1299</v>
          </cell>
          <cell r="K1090" t="str">
            <v>Day Shift</v>
          </cell>
          <cell r="L1090" t="str">
            <v>NA</v>
          </cell>
          <cell r="M1090" t="str">
            <v>Monday</v>
          </cell>
          <cell r="N1090" t="str">
            <v>Tuesday</v>
          </cell>
          <cell r="O1090" t="str">
            <v>Warehouse Associate 8W</v>
          </cell>
          <cell r="P1090" t="str">
            <v>Outbound</v>
          </cell>
          <cell r="Q1090" t="str">
            <v>Direct</v>
          </cell>
          <cell r="R1090" t="str">
            <v>Dulsco</v>
          </cell>
          <cell r="S1090" t="str">
            <v>ansammar</v>
          </cell>
          <cell r="T1090" t="str">
            <v>Ansari,Ammar Abdullah</v>
          </cell>
          <cell r="W1090">
            <v>45894</v>
          </cell>
          <cell r="X1090" t="str">
            <v>Picking</v>
          </cell>
          <cell r="Y1090" t="str">
            <v>March</v>
          </cell>
          <cell r="Z1090" t="str">
            <v>9 Hours</v>
          </cell>
          <cell r="AA1090" t="str">
            <v>Male</v>
          </cell>
          <cell r="AB1090" t="str">
            <v>M</v>
          </cell>
          <cell r="AC1090">
            <v>99</v>
          </cell>
          <cell r="AD1090">
            <v>45949</v>
          </cell>
          <cell r="AE1090" t="str">
            <v>Dulsco Camp</v>
          </cell>
          <cell r="AF1090">
            <v>539213858</v>
          </cell>
          <cell r="AG1090" t="str">
            <v>andhi.andhi@gmail.com</v>
          </cell>
          <cell r="AH1090" t="str">
            <v>Uganda</v>
          </cell>
          <cell r="AI1090">
            <v>0</v>
          </cell>
        </row>
        <row r="1091">
          <cell r="C1091">
            <v>103776227</v>
          </cell>
          <cell r="D1091" t="str">
            <v>javshahi</v>
          </cell>
          <cell r="E1091" t="str">
            <v>Shahid Javeed</v>
          </cell>
          <cell r="F1091" t="str">
            <v>Regular</v>
          </cell>
          <cell r="G1091" t="str">
            <v>UAE</v>
          </cell>
          <cell r="H1091" t="str">
            <v>AUH1</v>
          </cell>
          <cell r="I1091" t="str">
            <v>FC</v>
          </cell>
          <cell r="J1091">
            <v>1299</v>
          </cell>
          <cell r="K1091" t="str">
            <v>Day Shift</v>
          </cell>
          <cell r="L1091" t="str">
            <v>NA</v>
          </cell>
          <cell r="M1091" t="str">
            <v>Thursday</v>
          </cell>
          <cell r="N1091" t="str">
            <v>Friday</v>
          </cell>
          <cell r="O1091" t="str">
            <v>FC Associate I</v>
          </cell>
          <cell r="P1091" t="str">
            <v>Outbound</v>
          </cell>
          <cell r="Q1091" t="str">
            <v>Direct</v>
          </cell>
          <cell r="R1091" t="str">
            <v>Blue Badge</v>
          </cell>
          <cell r="S1091" t="str">
            <v>amanmish</v>
          </cell>
          <cell r="T1091" t="str">
            <v>Mishra,Aman</v>
          </cell>
          <cell r="U1091" t="str">
            <v>Critical</v>
          </cell>
          <cell r="W1091">
            <v>44782</v>
          </cell>
          <cell r="X1091" t="str">
            <v>Picking</v>
          </cell>
          <cell r="Y1091" t="str">
            <v>May</v>
          </cell>
          <cell r="Z1091" t="str">
            <v>9 Hours</v>
          </cell>
          <cell r="AA1091" t="str">
            <v>Male</v>
          </cell>
          <cell r="AB1091" t="str">
            <v>M</v>
          </cell>
          <cell r="AC1091">
            <v>1</v>
          </cell>
          <cell r="AE1091" t="str">
            <v>Shabiya 12  Bus Stop (Near Malabar Gold And Diamond)</v>
          </cell>
          <cell r="AF1091">
            <v>0</v>
          </cell>
          <cell r="AG1091" t="e">
            <v>#N/A</v>
          </cell>
          <cell r="AH1091" t="str">
            <v>Pakistan</v>
          </cell>
          <cell r="AI1091" t="str">
            <v>Muslim</v>
          </cell>
        </row>
        <row r="1092">
          <cell r="C1092">
            <v>206230580</v>
          </cell>
          <cell r="D1092" t="str">
            <v>ndagirsh</v>
          </cell>
          <cell r="E1092" t="str">
            <v>Shams Nagagire</v>
          </cell>
          <cell r="F1092" t="str">
            <v>Temporary</v>
          </cell>
          <cell r="G1092" t="str">
            <v>UAE</v>
          </cell>
          <cell r="H1092" t="str">
            <v>AUH1</v>
          </cell>
          <cell r="I1092" t="str">
            <v>FC</v>
          </cell>
          <cell r="J1092">
            <v>1299</v>
          </cell>
          <cell r="K1092" t="str">
            <v>Day Shift</v>
          </cell>
          <cell r="L1092" t="str">
            <v>NA</v>
          </cell>
          <cell r="M1092" t="str">
            <v>Friday</v>
          </cell>
          <cell r="N1092" t="str">
            <v>Saturday</v>
          </cell>
          <cell r="O1092" t="str">
            <v>Warehouse Associate 8W</v>
          </cell>
          <cell r="P1092" t="str">
            <v>Outbound</v>
          </cell>
          <cell r="Q1092" t="str">
            <v>Direct</v>
          </cell>
          <cell r="R1092" t="str">
            <v>EFS</v>
          </cell>
          <cell r="S1092" t="str">
            <v>ansammar</v>
          </cell>
          <cell r="T1092" t="str">
            <v>Ansari,Ammar Abdullah</v>
          </cell>
          <cell r="W1092">
            <v>45943</v>
          </cell>
          <cell r="X1092" t="str">
            <v>Pack - Batch</v>
          </cell>
          <cell r="Y1092" t="str">
            <v>September</v>
          </cell>
          <cell r="Z1092" t="str">
            <v>9 Hours</v>
          </cell>
          <cell r="AA1092" t="str">
            <v>Female</v>
          </cell>
          <cell r="AB1092" t="str">
            <v>NA</v>
          </cell>
          <cell r="AC1092">
            <v>99</v>
          </cell>
          <cell r="AH1092" t="str">
            <v>UGANDA</v>
          </cell>
          <cell r="AI1092" t="str">
            <v>Muslim</v>
          </cell>
        </row>
        <row r="1093">
          <cell r="C1093">
            <v>205853886</v>
          </cell>
          <cell r="D1093" t="str">
            <v>sharmugw</v>
          </cell>
          <cell r="E1093" t="str">
            <v>Sharif Ali</v>
          </cell>
          <cell r="F1093" t="str">
            <v>Temporary</v>
          </cell>
          <cell r="G1093" t="str">
            <v>UAE</v>
          </cell>
          <cell r="H1093" t="str">
            <v>AUH1</v>
          </cell>
          <cell r="I1093" t="str">
            <v>FC</v>
          </cell>
          <cell r="J1093">
            <v>1299</v>
          </cell>
          <cell r="K1093" t="str">
            <v>Day Shift</v>
          </cell>
          <cell r="L1093" t="str">
            <v>NA</v>
          </cell>
          <cell r="M1093" t="str">
            <v>Friday</v>
          </cell>
          <cell r="N1093" t="str">
            <v>Saturday</v>
          </cell>
          <cell r="O1093" t="str">
            <v>Warehouse Associate 8W</v>
          </cell>
          <cell r="P1093" t="str">
            <v>Outbound</v>
          </cell>
          <cell r="Q1093" t="str">
            <v>Direct</v>
          </cell>
          <cell r="R1093" t="str">
            <v>EFS</v>
          </cell>
          <cell r="S1093" t="str">
            <v>ansammar</v>
          </cell>
          <cell r="T1093" t="str">
            <v>Ansari,Ammar Abdullah</v>
          </cell>
          <cell r="W1093">
            <v>45894</v>
          </cell>
          <cell r="X1093" t="str">
            <v>Picking</v>
          </cell>
          <cell r="Y1093" t="str">
            <v>August</v>
          </cell>
          <cell r="Z1093" t="str">
            <v>9 Hours</v>
          </cell>
          <cell r="AA1093" t="str">
            <v>Male</v>
          </cell>
          <cell r="AB1093" t="str">
            <v>XL</v>
          </cell>
          <cell r="AC1093">
            <v>99</v>
          </cell>
          <cell r="AD1093">
            <v>45949</v>
          </cell>
          <cell r="AE1093" t="str">
            <v>Al Raha Male camp</v>
          </cell>
          <cell r="AF1093" t="str">
            <v>55 381 1764</v>
          </cell>
          <cell r="AG1093" t="str">
            <v>sharifuhalih23@gmail.com</v>
          </cell>
          <cell r="AH1093" t="str">
            <v>Uganda</v>
          </cell>
          <cell r="AI1093" t="str">
            <v>Muslim</v>
          </cell>
        </row>
        <row r="1094">
          <cell r="C1094">
            <v>203965456</v>
          </cell>
          <cell r="D1094" t="str">
            <v>habimsha</v>
          </cell>
          <cell r="E1094" t="str">
            <v>Sharif Habimana</v>
          </cell>
          <cell r="F1094" t="str">
            <v>Temporary</v>
          </cell>
          <cell r="G1094" t="str">
            <v>UAE</v>
          </cell>
          <cell r="H1094" t="str">
            <v>AUH1</v>
          </cell>
          <cell r="I1094" t="str">
            <v>FC</v>
          </cell>
          <cell r="J1094">
            <v>1299</v>
          </cell>
          <cell r="K1094" t="str">
            <v>Night Shift</v>
          </cell>
          <cell r="L1094" t="str">
            <v>NA</v>
          </cell>
          <cell r="M1094" t="str">
            <v>Friday</v>
          </cell>
          <cell r="N1094" t="str">
            <v>Saturday</v>
          </cell>
          <cell r="O1094" t="str">
            <v>Warehouse Associate 12M</v>
          </cell>
          <cell r="P1094" t="str">
            <v>Outbound</v>
          </cell>
          <cell r="Q1094" t="str">
            <v>Direct</v>
          </cell>
          <cell r="R1094" t="str">
            <v>Fastlink</v>
          </cell>
          <cell r="S1094" t="str">
            <v>scariav</v>
          </cell>
          <cell r="T1094" t="str">
            <v>Scaria,Varghese</v>
          </cell>
          <cell r="U1094" t="str">
            <v>Non-Critical</v>
          </cell>
          <cell r="W1094">
            <v>45544</v>
          </cell>
          <cell r="X1094" t="str">
            <v>Picking</v>
          </cell>
          <cell r="Y1094" t="str">
            <v>June</v>
          </cell>
          <cell r="Z1094" t="str">
            <v>9 Hours</v>
          </cell>
          <cell r="AA1094" t="str">
            <v>Male</v>
          </cell>
          <cell r="AB1094" t="str">
            <v>NA</v>
          </cell>
          <cell r="AC1094">
            <v>99</v>
          </cell>
          <cell r="AD1094">
            <v>45909</v>
          </cell>
          <cell r="AE1094" t="str">
            <v>FilliCafé(AirPortRd)</v>
          </cell>
          <cell r="AF1094">
            <v>569517954</v>
          </cell>
          <cell r="AG1094" t="str">
            <v>tchariff@gmail.com</v>
          </cell>
          <cell r="AH1094" t="str">
            <v>Rwanda</v>
          </cell>
          <cell r="AI1094" t="str">
            <v>Non-Muslim</v>
          </cell>
        </row>
        <row r="1095">
          <cell r="C1095">
            <v>206886644</v>
          </cell>
          <cell r="D1095" t="str">
            <v>jepsharo</v>
          </cell>
          <cell r="E1095" t="str">
            <v>Sharon Jepkemboi</v>
          </cell>
          <cell r="F1095" t="str">
            <v>Temporary</v>
          </cell>
          <cell r="G1095" t="str">
            <v>UAE</v>
          </cell>
          <cell r="H1095" t="str">
            <v>AUH1</v>
          </cell>
          <cell r="I1095" t="str">
            <v>FC</v>
          </cell>
          <cell r="J1095">
            <v>1299</v>
          </cell>
          <cell r="K1095" t="str">
            <v>Night Shift</v>
          </cell>
          <cell r="L1095" t="str">
            <v>NA</v>
          </cell>
          <cell r="M1095" t="str">
            <v>Wednesday</v>
          </cell>
          <cell r="N1095" t="str">
            <v>Thursday</v>
          </cell>
          <cell r="O1095" t="str">
            <v>Warehouse Associate 8W</v>
          </cell>
          <cell r="P1095" t="str">
            <v>Outbound</v>
          </cell>
          <cell r="Q1095" t="str">
            <v>Direct</v>
          </cell>
          <cell r="R1095" t="str">
            <v>EFS</v>
          </cell>
          <cell r="S1095" t="str">
            <v>mnarshad</v>
          </cell>
          <cell r="T1095" t="str">
            <v>Narshad,Muhammad</v>
          </cell>
          <cell r="U1095" t="str">
            <v>Non-Critical</v>
          </cell>
          <cell r="W1095">
            <v>46027</v>
          </cell>
          <cell r="X1095" t="str">
            <v>Picking</v>
          </cell>
          <cell r="Y1095" t="str">
            <v>February</v>
          </cell>
          <cell r="Z1095" t="str">
            <v>9 Hours</v>
          </cell>
          <cell r="AA1095" t="str">
            <v>Female</v>
          </cell>
          <cell r="AC1095">
            <v>99</v>
          </cell>
          <cell r="AD1095">
            <v>46024</v>
          </cell>
          <cell r="AE1095" t="str">
            <v>Al Quoz female camp</v>
          </cell>
          <cell r="AF1095" t="str">
            <v>254 715000000</v>
          </cell>
          <cell r="AG1095" t="str">
            <v>sharonjepkemboi63@gmail.com</v>
          </cell>
          <cell r="AH1095" t="str">
            <v>Kenya</v>
          </cell>
          <cell r="AI1095" t="str">
            <v>Non-Muslim</v>
          </cell>
        </row>
        <row r="1096">
          <cell r="C1096">
            <v>205845549</v>
          </cell>
          <cell r="D1096" t="str">
            <v>ayshedra</v>
          </cell>
          <cell r="E1096" t="str">
            <v>SHEDRACK AYEBAZIBWE</v>
          </cell>
          <cell r="F1096" t="str">
            <v>Temporary</v>
          </cell>
          <cell r="G1096" t="str">
            <v>UAE</v>
          </cell>
          <cell r="H1096" t="str">
            <v>AUH1</v>
          </cell>
          <cell r="I1096" t="str">
            <v>FC</v>
          </cell>
          <cell r="J1096">
            <v>1299</v>
          </cell>
          <cell r="K1096" t="str">
            <v>Day Shift</v>
          </cell>
          <cell r="L1096" t="str">
            <v>NA</v>
          </cell>
          <cell r="M1096" t="str">
            <v>Tuesday</v>
          </cell>
          <cell r="N1096" t="str">
            <v>Wednesday</v>
          </cell>
          <cell r="O1096" t="str">
            <v>Warehouse Associate 8W</v>
          </cell>
          <cell r="P1096" t="str">
            <v>Outbound</v>
          </cell>
          <cell r="Q1096" t="str">
            <v>Direct</v>
          </cell>
          <cell r="R1096" t="str">
            <v>Dulsco</v>
          </cell>
          <cell r="S1096" t="str">
            <v>ansammar</v>
          </cell>
          <cell r="T1096" t="str">
            <v>Ansari,Ammar Abdullah</v>
          </cell>
          <cell r="W1096">
            <v>45894</v>
          </cell>
          <cell r="X1096" t="str">
            <v>Picking</v>
          </cell>
          <cell r="Y1096" t="str">
            <v>May</v>
          </cell>
          <cell r="Z1096" t="str">
            <v>9 Hours</v>
          </cell>
          <cell r="AA1096" t="str">
            <v>Male</v>
          </cell>
          <cell r="AB1096" t="str">
            <v>NA</v>
          </cell>
          <cell r="AC1096">
            <v>99</v>
          </cell>
          <cell r="AD1096">
            <v>45949</v>
          </cell>
          <cell r="AE1096" t="str">
            <v>Dulsco Camp</v>
          </cell>
          <cell r="AF1096">
            <v>539213858</v>
          </cell>
          <cell r="AG1096" t="str">
            <v>ayebazibwe.ayebazibwe@gmail.com</v>
          </cell>
          <cell r="AH1096" t="str">
            <v>Uganda</v>
          </cell>
          <cell r="AI1096">
            <v>0</v>
          </cell>
        </row>
        <row r="1097">
          <cell r="C1097">
            <v>206192239</v>
          </cell>
          <cell r="D1097" t="str">
            <v>ysheilaj</v>
          </cell>
          <cell r="E1097" t="str">
            <v>Sheila jepchumba yator</v>
          </cell>
          <cell r="F1097" t="str">
            <v>Temporary</v>
          </cell>
          <cell r="G1097" t="str">
            <v>UAE</v>
          </cell>
          <cell r="H1097" t="str">
            <v>AUH1</v>
          </cell>
          <cell r="I1097" t="str">
            <v>FC</v>
          </cell>
          <cell r="J1097">
            <v>1299</v>
          </cell>
          <cell r="K1097" t="str">
            <v>Night Shift</v>
          </cell>
          <cell r="L1097" t="str">
            <v>NA</v>
          </cell>
          <cell r="M1097" t="str">
            <v>Friday</v>
          </cell>
          <cell r="N1097" t="str">
            <v>Saturday</v>
          </cell>
          <cell r="O1097" t="str">
            <v>Warehouse Associate 12M</v>
          </cell>
          <cell r="P1097" t="str">
            <v>Outbound</v>
          </cell>
          <cell r="Q1097" t="str">
            <v>Direct</v>
          </cell>
          <cell r="R1097" t="str">
            <v>EFS</v>
          </cell>
          <cell r="S1097" t="str">
            <v>bizthoma</v>
          </cell>
          <cell r="T1097" t="str">
            <v>Thomas,Binil</v>
          </cell>
          <cell r="U1097" t="str">
            <v>Non-Critical</v>
          </cell>
          <cell r="W1097">
            <v>45936</v>
          </cell>
          <cell r="X1097" t="str">
            <v>Picking</v>
          </cell>
          <cell r="Y1097" t="str">
            <v>April</v>
          </cell>
          <cell r="Z1097" t="str">
            <v>9 Hours</v>
          </cell>
          <cell r="AA1097" t="str">
            <v>Female</v>
          </cell>
          <cell r="AB1097" t="str">
            <v>M</v>
          </cell>
          <cell r="AC1097">
            <v>99</v>
          </cell>
          <cell r="AD1097">
            <v>45996</v>
          </cell>
          <cell r="AE1097" t="str">
            <v>Baniyas camp</v>
          </cell>
          <cell r="AF1097" t="str">
            <v>971 52 238 7141</v>
          </cell>
          <cell r="AG1097" t="str">
            <v>jepchumbasheila32@gmail.com</v>
          </cell>
          <cell r="AH1097" t="str">
            <v>Kenya</v>
          </cell>
          <cell r="AI1097" t="str">
            <v>Non-Muslim</v>
          </cell>
        </row>
        <row r="1098">
          <cell r="C1098">
            <v>203512943</v>
          </cell>
          <cell r="D1098" t="str">
            <v>cshingai</v>
          </cell>
          <cell r="E1098" t="str">
            <v>Shingai Chinaa</v>
          </cell>
          <cell r="F1098" t="str">
            <v>Temporary</v>
          </cell>
          <cell r="G1098" t="str">
            <v>UAE</v>
          </cell>
          <cell r="H1098" t="str">
            <v>AUH1</v>
          </cell>
          <cell r="I1098" t="str">
            <v>FC</v>
          </cell>
          <cell r="J1098">
            <v>1299</v>
          </cell>
          <cell r="K1098" t="str">
            <v>Night Shift</v>
          </cell>
          <cell r="L1098" t="str">
            <v>NA</v>
          </cell>
          <cell r="M1098" t="str">
            <v>Tuesday</v>
          </cell>
          <cell r="N1098" t="str">
            <v>Wednesday</v>
          </cell>
          <cell r="O1098" t="str">
            <v>Warehouse Associate 12M</v>
          </cell>
          <cell r="P1098" t="str">
            <v>Outbound</v>
          </cell>
          <cell r="Q1098" t="str">
            <v>Direct</v>
          </cell>
          <cell r="R1098" t="str">
            <v>Fastlink</v>
          </cell>
          <cell r="S1098" t="str">
            <v>amanmish</v>
          </cell>
          <cell r="T1098" t="str">
            <v>Mishra,Aman</v>
          </cell>
          <cell r="U1098" t="str">
            <v>Critical</v>
          </cell>
          <cell r="W1098">
            <v>45463</v>
          </cell>
          <cell r="X1098" t="str">
            <v>Picking</v>
          </cell>
          <cell r="Y1098" t="str">
            <v>May</v>
          </cell>
          <cell r="Z1098" t="str">
            <v>9 Hours</v>
          </cell>
          <cell r="AA1098" t="str">
            <v>Male</v>
          </cell>
          <cell r="AB1098" t="str">
            <v>M</v>
          </cell>
          <cell r="AC1098">
            <v>99</v>
          </cell>
          <cell r="AD1098">
            <v>45828</v>
          </cell>
          <cell r="AE1098" t="str">
            <v>AlSalamaHospital(TouristClubArea)</v>
          </cell>
          <cell r="AF1098">
            <v>558841026</v>
          </cell>
          <cell r="AG1098" t="str">
            <v>chinaashingie.sc@gmail.com</v>
          </cell>
          <cell r="AH1098" t="str">
            <v>Zimbabwe</v>
          </cell>
          <cell r="AI1098" t="str">
            <v>Non-Muslim</v>
          </cell>
        </row>
        <row r="1099">
          <cell r="C1099">
            <v>204009949</v>
          </cell>
          <cell r="D1099" t="str">
            <v>shrrabib</v>
          </cell>
          <cell r="E1099" t="str">
            <v>SHRESTHA,RABIN</v>
          </cell>
          <cell r="F1099" t="str">
            <v>Temporary</v>
          </cell>
          <cell r="G1099" t="str">
            <v>UAE</v>
          </cell>
          <cell r="H1099" t="str">
            <v>AUH1</v>
          </cell>
          <cell r="I1099" t="str">
            <v>FC</v>
          </cell>
          <cell r="J1099">
            <v>1299</v>
          </cell>
          <cell r="K1099" t="str">
            <v>Day Shift</v>
          </cell>
          <cell r="L1099" t="str">
            <v>NA</v>
          </cell>
          <cell r="M1099" t="str">
            <v>Sunday</v>
          </cell>
          <cell r="N1099" t="str">
            <v>Monday</v>
          </cell>
          <cell r="O1099" t="str">
            <v>Warehouse Associate 24M</v>
          </cell>
          <cell r="P1099" t="str">
            <v>Outbound</v>
          </cell>
          <cell r="Q1099" t="str">
            <v>Direct</v>
          </cell>
          <cell r="R1099" t="str">
            <v>Dulsco</v>
          </cell>
          <cell r="S1099" t="str">
            <v>sidamra</v>
          </cell>
          <cell r="T1099" t="str">
            <v>Siddiqui,Amra Kausar Abdul Sajid</v>
          </cell>
          <cell r="U1099" t="str">
            <v>Non-Critical</v>
          </cell>
          <cell r="W1099">
            <v>45789</v>
          </cell>
          <cell r="X1099" t="str">
            <v>Picking</v>
          </cell>
          <cell r="Y1099" t="str">
            <v>November</v>
          </cell>
          <cell r="Z1099" t="str">
            <v>9 Hours</v>
          </cell>
          <cell r="AA1099" t="str">
            <v>Male</v>
          </cell>
          <cell r="AB1099" t="str">
            <v>2XL</v>
          </cell>
          <cell r="AC1099">
            <v>99</v>
          </cell>
          <cell r="AD1099">
            <v>45831</v>
          </cell>
          <cell r="AE1099" t="str">
            <v>Dulsco ICAD-1 Bus Stop</v>
          </cell>
          <cell r="AF1099">
            <v>556594690</v>
          </cell>
          <cell r="AG1099" t="str">
            <v>sth.rn.08@gmail.com</v>
          </cell>
          <cell r="AH1099" t="str">
            <v>Nepal</v>
          </cell>
          <cell r="AI1099" t="str">
            <v>Non-Muslim</v>
          </cell>
        </row>
        <row r="1100">
          <cell r="C1100">
            <v>203964990</v>
          </cell>
          <cell r="D1100" t="str">
            <v>roycshub</v>
          </cell>
          <cell r="E1100" t="str">
            <v>Shubhadeep Roy</v>
          </cell>
          <cell r="F1100" t="str">
            <v>Temporary</v>
          </cell>
          <cell r="G1100" t="str">
            <v>UAE</v>
          </cell>
          <cell r="H1100" t="str">
            <v>AUH1</v>
          </cell>
          <cell r="I1100" t="str">
            <v>FC</v>
          </cell>
          <cell r="J1100">
            <v>1299</v>
          </cell>
          <cell r="K1100" t="str">
            <v>Day Shift</v>
          </cell>
          <cell r="L1100" t="str">
            <v>NA</v>
          </cell>
          <cell r="M1100" t="str">
            <v>Sunday</v>
          </cell>
          <cell r="N1100" t="str">
            <v>Monday</v>
          </cell>
          <cell r="O1100" t="str">
            <v>Warehouse Associate 24M</v>
          </cell>
          <cell r="P1100" t="str">
            <v>Outbound</v>
          </cell>
          <cell r="Q1100" t="str">
            <v>Direct</v>
          </cell>
          <cell r="R1100" t="str">
            <v>Adecco</v>
          </cell>
          <cell r="S1100" t="str">
            <v>amanmish</v>
          </cell>
          <cell r="T1100" t="str">
            <v>Mishra,Aman</v>
          </cell>
          <cell r="U1100" t="str">
            <v>Non-Critical</v>
          </cell>
          <cell r="W1100">
            <v>45544</v>
          </cell>
          <cell r="X1100" t="str">
            <v>Picking</v>
          </cell>
          <cell r="Y1100" t="str">
            <v>May</v>
          </cell>
          <cell r="Z1100" t="str">
            <v>9 Hours</v>
          </cell>
          <cell r="AA1100" t="str">
            <v>Male</v>
          </cell>
          <cell r="AB1100" t="str">
            <v>S</v>
          </cell>
          <cell r="AC1100">
            <v>99</v>
          </cell>
          <cell r="AD1100">
            <v>46274</v>
          </cell>
          <cell r="AE1100" t="str">
            <v>Mouror 31 Signal</v>
          </cell>
          <cell r="AF1100">
            <v>553532569</v>
          </cell>
          <cell r="AG1100" t="str">
            <v>shubhadeeproy78@gmail.com</v>
          </cell>
          <cell r="AH1100" t="str">
            <v>India</v>
          </cell>
          <cell r="AI1100" t="str">
            <v>Non-Muslim</v>
          </cell>
        </row>
        <row r="1101">
          <cell r="C1101">
            <v>204117685</v>
          </cell>
          <cell r="D1101" t="str">
            <v>sonsiamj</v>
          </cell>
          <cell r="E1101" t="str">
            <v>Sia Sonsiama</v>
          </cell>
          <cell r="F1101" t="str">
            <v>Temporary</v>
          </cell>
          <cell r="G1101" t="str">
            <v>UAE</v>
          </cell>
          <cell r="H1101" t="str">
            <v>AUH1</v>
          </cell>
          <cell r="I1101" t="str">
            <v>FC</v>
          </cell>
          <cell r="J1101">
            <v>1299</v>
          </cell>
          <cell r="K1101" t="str">
            <v>Night Shift</v>
          </cell>
          <cell r="L1101" t="str">
            <v>NA</v>
          </cell>
          <cell r="M1101" t="str">
            <v>Wednesday</v>
          </cell>
          <cell r="N1101" t="str">
            <v>Thursday</v>
          </cell>
          <cell r="O1101" t="str">
            <v>Warehouse Associate 24M</v>
          </cell>
          <cell r="P1101" t="str">
            <v>Outbound</v>
          </cell>
          <cell r="Q1101" t="str">
            <v>Direct</v>
          </cell>
          <cell r="R1101" t="str">
            <v>Quesscorp</v>
          </cell>
          <cell r="S1101" t="str">
            <v>bizthoma</v>
          </cell>
          <cell r="T1101" t="str">
            <v>Thomas,Binil</v>
          </cell>
          <cell r="U1101" t="str">
            <v>Non-Critical</v>
          </cell>
          <cell r="W1101">
            <v>45561</v>
          </cell>
          <cell r="X1101" t="str">
            <v>Picking</v>
          </cell>
          <cell r="Y1101" t="str">
            <v>December</v>
          </cell>
          <cell r="Z1101" t="str">
            <v>9 Hours</v>
          </cell>
          <cell r="AA1101" t="str">
            <v>Female</v>
          </cell>
          <cell r="AB1101" t="str">
            <v>M</v>
          </cell>
          <cell r="AC1101">
            <v>99</v>
          </cell>
          <cell r="AD1101">
            <v>46291</v>
          </cell>
          <cell r="AE1101" t="str">
            <v>AbuDhabiMall(TouristClubArea)</v>
          </cell>
          <cell r="AF1101">
            <v>563521997</v>
          </cell>
          <cell r="AG1101" t="str">
            <v>Siasonsiama199@gmail.com</v>
          </cell>
          <cell r="AH1101" t="str">
            <v>Sierra Leone</v>
          </cell>
          <cell r="AI1101" t="str">
            <v>Non-Muslim</v>
          </cell>
        </row>
        <row r="1102">
          <cell r="C1102">
            <v>205845546</v>
          </cell>
          <cell r="D1102" t="str">
            <v>aijsimoj</v>
          </cell>
          <cell r="E1102" t="str">
            <v>SIMON AIJUKA</v>
          </cell>
          <cell r="F1102" t="str">
            <v>Temporary</v>
          </cell>
          <cell r="G1102" t="str">
            <v>UAE</v>
          </cell>
          <cell r="H1102" t="str">
            <v>AUH1</v>
          </cell>
          <cell r="I1102" t="str">
            <v>FC</v>
          </cell>
          <cell r="J1102">
            <v>1299</v>
          </cell>
          <cell r="K1102" t="str">
            <v>Day Shift</v>
          </cell>
          <cell r="L1102" t="str">
            <v>NA</v>
          </cell>
          <cell r="M1102" t="str">
            <v>Wednesday</v>
          </cell>
          <cell r="N1102" t="str">
            <v>Thursday</v>
          </cell>
          <cell r="O1102" t="str">
            <v>Warehouse Associate 24M</v>
          </cell>
          <cell r="P1102" t="str">
            <v>Outbound</v>
          </cell>
          <cell r="Q1102" t="str">
            <v>Direct</v>
          </cell>
          <cell r="R1102" t="str">
            <v>Dulsco</v>
          </cell>
          <cell r="S1102" t="str">
            <v>ansammar</v>
          </cell>
          <cell r="T1102" t="str">
            <v>Ansari,Ammar Abdullah</v>
          </cell>
          <cell r="W1102">
            <v>45894</v>
          </cell>
          <cell r="X1102" t="str">
            <v>Picking</v>
          </cell>
          <cell r="Y1102" t="str">
            <v>December</v>
          </cell>
          <cell r="Z1102" t="str">
            <v>9 Hours</v>
          </cell>
          <cell r="AA1102" t="str">
            <v>Male</v>
          </cell>
          <cell r="AB1102" t="str">
            <v>M</v>
          </cell>
          <cell r="AC1102">
            <v>99</v>
          </cell>
          <cell r="AD1102">
            <v>45949</v>
          </cell>
          <cell r="AE1102" t="str">
            <v>Dulsco Camp</v>
          </cell>
          <cell r="AF1102">
            <v>567450136</v>
          </cell>
          <cell r="AG1102" t="str">
            <v>aijukasimonnedorah@gmail.com</v>
          </cell>
          <cell r="AH1102" t="str">
            <v>Uganda</v>
          </cell>
          <cell r="AI1102">
            <v>0</v>
          </cell>
        </row>
        <row r="1103">
          <cell r="C1103">
            <v>203908332</v>
          </cell>
          <cell r="D1103" t="str">
            <v>siasiimw</v>
          </cell>
          <cell r="E1103" t="str">
            <v>Simon Asimwe</v>
          </cell>
          <cell r="F1103" t="str">
            <v>Temporary</v>
          </cell>
          <cell r="G1103" t="str">
            <v>UAE</v>
          </cell>
          <cell r="H1103" t="str">
            <v>AUH1</v>
          </cell>
          <cell r="I1103" t="str">
            <v>FC</v>
          </cell>
          <cell r="J1103">
            <v>1299</v>
          </cell>
          <cell r="K1103" t="str">
            <v>Night Shift</v>
          </cell>
          <cell r="L1103" t="str">
            <v>NA</v>
          </cell>
          <cell r="M1103" t="str">
            <v>Saturday</v>
          </cell>
          <cell r="N1103" t="str">
            <v>Sunday</v>
          </cell>
          <cell r="O1103" t="str">
            <v>Warehouse Associate 24M</v>
          </cell>
          <cell r="P1103" t="str">
            <v>Outbound</v>
          </cell>
          <cell r="Q1103" t="str">
            <v>Direct</v>
          </cell>
          <cell r="R1103" t="str">
            <v>Dulsco</v>
          </cell>
          <cell r="S1103" t="str">
            <v>bizthoma</v>
          </cell>
          <cell r="T1103" t="str">
            <v>Thomas,Binil</v>
          </cell>
          <cell r="U1103" t="str">
            <v>Non-Critical</v>
          </cell>
          <cell r="W1103">
            <v>45537</v>
          </cell>
          <cell r="X1103" t="str">
            <v>Sort - Batch</v>
          </cell>
          <cell r="Y1103" t="str">
            <v>August</v>
          </cell>
          <cell r="Z1103" t="str">
            <v>9 Hours</v>
          </cell>
          <cell r="AA1103" t="str">
            <v>Male</v>
          </cell>
          <cell r="AB1103" t="str">
            <v>M</v>
          </cell>
          <cell r="AC1103">
            <v>99</v>
          </cell>
          <cell r="AD1103">
            <v>45593</v>
          </cell>
          <cell r="AE1103" t="str">
            <v>Dulsco ICAD-1 Bus Stop</v>
          </cell>
          <cell r="AF1103">
            <v>553655831</v>
          </cell>
          <cell r="AG1103" t="str">
            <v>asiimwesimon65@gmail.com</v>
          </cell>
          <cell r="AH1103" t="str">
            <v>Uganda</v>
          </cell>
          <cell r="AI1103" t="str">
            <v>Non-Muslim</v>
          </cell>
        </row>
        <row r="1104">
          <cell r="C1104">
            <v>206604522</v>
          </cell>
          <cell r="D1104" t="str">
            <v>rmuthosi</v>
          </cell>
          <cell r="E1104" t="str">
            <v>SIMON KINYANJUI Muthoni</v>
          </cell>
          <cell r="F1104" t="str">
            <v>Temporary</v>
          </cell>
          <cell r="G1104" t="str">
            <v>UAE</v>
          </cell>
          <cell r="H1104" t="str">
            <v>AUH1</v>
          </cell>
          <cell r="I1104" t="str">
            <v>FC</v>
          </cell>
          <cell r="J1104">
            <v>1299</v>
          </cell>
          <cell r="K1104" t="str">
            <v>Night Shift</v>
          </cell>
          <cell r="L1104" t="str">
            <v>NA</v>
          </cell>
          <cell r="M1104" t="str">
            <v>Monday</v>
          </cell>
          <cell r="N1104" t="str">
            <v>Tuesday</v>
          </cell>
          <cell r="O1104" t="str">
            <v>Warehouse Associate 8W</v>
          </cell>
          <cell r="P1104" t="str">
            <v>Outbound</v>
          </cell>
          <cell r="Q1104" t="str">
            <v>Direct</v>
          </cell>
          <cell r="R1104" t="str">
            <v>EFS</v>
          </cell>
          <cell r="S1104" t="str">
            <v>helrashd</v>
          </cell>
          <cell r="T1104" t="str">
            <v>elrashid,Hassan</v>
          </cell>
          <cell r="U1104" t="str">
            <v>Non-Critical</v>
          </cell>
          <cell r="W1104">
            <v>46048</v>
          </cell>
          <cell r="X1104" t="str">
            <v>Picking</v>
          </cell>
          <cell r="Y1104" t="str">
            <v>May</v>
          </cell>
          <cell r="Z1104" t="str">
            <v>9 Hours</v>
          </cell>
          <cell r="AA1104" t="str">
            <v>Male</v>
          </cell>
          <cell r="AC1104">
            <v>99</v>
          </cell>
          <cell r="AD1104">
            <v>46104</v>
          </cell>
          <cell r="AI1104" t="e">
            <v>#N/A</v>
          </cell>
        </row>
        <row r="1105">
          <cell r="C1105">
            <v>206851164</v>
          </cell>
          <cell r="D1105" t="str">
            <v>mugerwsi</v>
          </cell>
          <cell r="E1105" t="str">
            <v>SIMON MUGERWA</v>
          </cell>
          <cell r="F1105" t="str">
            <v>Temporary</v>
          </cell>
          <cell r="G1105" t="str">
            <v>UAE</v>
          </cell>
          <cell r="H1105" t="str">
            <v>AUH1</v>
          </cell>
          <cell r="I1105" t="str">
            <v>FC</v>
          </cell>
          <cell r="J1105">
            <v>1299</v>
          </cell>
          <cell r="K1105" t="str">
            <v>Night Shift</v>
          </cell>
          <cell r="L1105" t="str">
            <v>NA</v>
          </cell>
          <cell r="M1105" t="str">
            <v>Tuesday</v>
          </cell>
          <cell r="N1105" t="str">
            <v>Wednesday</v>
          </cell>
          <cell r="O1105" t="str">
            <v>Warehouse Associate 8W</v>
          </cell>
          <cell r="P1105" t="str">
            <v>Outbound</v>
          </cell>
          <cell r="Q1105" t="str">
            <v>Direct</v>
          </cell>
          <cell r="R1105" t="str">
            <v>Dulsco</v>
          </cell>
          <cell r="S1105" t="str">
            <v>amanmish</v>
          </cell>
          <cell r="T1105" t="str">
            <v>Mishra,Aman</v>
          </cell>
          <cell r="U1105" t="str">
            <v>Non-Critical</v>
          </cell>
          <cell r="W1105">
            <v>46030</v>
          </cell>
          <cell r="X1105" t="str">
            <v>Picking</v>
          </cell>
          <cell r="Y1105" t="str">
            <v>September</v>
          </cell>
          <cell r="Z1105" t="str">
            <v>9 Hours</v>
          </cell>
          <cell r="AA1105" t="str">
            <v>Male</v>
          </cell>
          <cell r="AC1105">
            <v>99</v>
          </cell>
          <cell r="AD1105">
            <v>46395</v>
          </cell>
          <cell r="AE1105" t="str">
            <v>Dulsco Al Razeen Camp Abu Dubai</v>
          </cell>
          <cell r="AF1105">
            <v>563468795</v>
          </cell>
          <cell r="AG1105" t="str">
            <v>simormiru.00@gmail.com</v>
          </cell>
          <cell r="AH1105" t="str">
            <v>UGANDA</v>
          </cell>
          <cell r="AI1105" t="e">
            <v>#N/A</v>
          </cell>
        </row>
        <row r="1106">
          <cell r="C1106">
            <v>203908334</v>
          </cell>
          <cell r="D1106" t="str">
            <v>nagwsimz</v>
          </cell>
          <cell r="E1106" t="str">
            <v>Simon Nagwaka</v>
          </cell>
          <cell r="F1106" t="str">
            <v>Temporary</v>
          </cell>
          <cell r="G1106" t="str">
            <v>UAE</v>
          </cell>
          <cell r="H1106" t="str">
            <v>AUH1</v>
          </cell>
          <cell r="I1106" t="str">
            <v>FC</v>
          </cell>
          <cell r="J1106">
            <v>1299</v>
          </cell>
          <cell r="K1106" t="str">
            <v>Night Shift</v>
          </cell>
          <cell r="L1106" t="str">
            <v>NA</v>
          </cell>
          <cell r="M1106" t="str">
            <v>Sunday</v>
          </cell>
          <cell r="N1106" t="str">
            <v>Monday</v>
          </cell>
          <cell r="O1106" t="str">
            <v>Warehouse Associate 24M</v>
          </cell>
          <cell r="P1106" t="str">
            <v>Outbound</v>
          </cell>
          <cell r="Q1106" t="str">
            <v>Direct</v>
          </cell>
          <cell r="R1106" t="str">
            <v>Dulsco</v>
          </cell>
          <cell r="S1106" t="str">
            <v>scariav</v>
          </cell>
          <cell r="T1106" t="str">
            <v>Scaria,Varghese</v>
          </cell>
          <cell r="U1106" t="str">
            <v>Non-Critical</v>
          </cell>
          <cell r="W1106">
            <v>45537</v>
          </cell>
          <cell r="X1106" t="str">
            <v>Sort - Batch</v>
          </cell>
          <cell r="Y1106" t="str">
            <v>December</v>
          </cell>
          <cell r="Z1106" t="str">
            <v>9 Hours</v>
          </cell>
          <cell r="AA1106" t="str">
            <v>Male</v>
          </cell>
          <cell r="AB1106" t="str">
            <v>M</v>
          </cell>
          <cell r="AC1106">
            <v>99</v>
          </cell>
          <cell r="AD1106">
            <v>45593</v>
          </cell>
          <cell r="AE1106" t="str">
            <v>Dulsco ICAD-1 Bus Stop</v>
          </cell>
          <cell r="AF1106">
            <v>501758408</v>
          </cell>
          <cell r="AG1106" t="str">
            <v>mofascassic@gmail.com</v>
          </cell>
          <cell r="AH1106" t="str">
            <v>Uganda</v>
          </cell>
          <cell r="AI1106" t="str">
            <v>Non-Muslim</v>
          </cell>
        </row>
        <row r="1107">
          <cell r="C1107">
            <v>206129263</v>
          </cell>
          <cell r="D1107" t="str">
            <v>appsolom</v>
          </cell>
          <cell r="E1107" t="str">
            <v>Solomon Appiah Kubi</v>
          </cell>
          <cell r="F1107" t="str">
            <v>Temporary</v>
          </cell>
          <cell r="G1107" t="str">
            <v>UAE</v>
          </cell>
          <cell r="H1107" t="str">
            <v>AUH1</v>
          </cell>
          <cell r="I1107" t="str">
            <v>FC</v>
          </cell>
          <cell r="J1107">
            <v>1299</v>
          </cell>
          <cell r="K1107" t="str">
            <v>Day Shift</v>
          </cell>
          <cell r="L1107" t="str">
            <v>NA</v>
          </cell>
          <cell r="M1107" t="str">
            <v>Sunday</v>
          </cell>
          <cell r="N1107" t="str">
            <v>Monday</v>
          </cell>
          <cell r="O1107" t="str">
            <v>Warehouse Associate 12M</v>
          </cell>
          <cell r="P1107" t="str">
            <v>Outbound</v>
          </cell>
          <cell r="Q1107" t="str">
            <v>Direct</v>
          </cell>
          <cell r="R1107" t="str">
            <v>Fastlink</v>
          </cell>
          <cell r="S1107" t="str">
            <v>amanmish</v>
          </cell>
          <cell r="T1107" t="str">
            <v>Mishra,Aman</v>
          </cell>
          <cell r="W1107">
            <v>45929</v>
          </cell>
          <cell r="X1107" t="str">
            <v>Picking</v>
          </cell>
          <cell r="Y1107" t="str">
            <v>May</v>
          </cell>
          <cell r="Z1107" t="str">
            <v>9 Hours</v>
          </cell>
          <cell r="AA1107" t="str">
            <v>Male</v>
          </cell>
          <cell r="AB1107" t="str">
            <v>L</v>
          </cell>
          <cell r="AC1107">
            <v>99</v>
          </cell>
          <cell r="AH1107" t="str">
            <v>Ghana</v>
          </cell>
          <cell r="AI1107" t="str">
            <v>Non-Muslim</v>
          </cell>
        </row>
        <row r="1108">
          <cell r="C1108">
            <v>204013685</v>
          </cell>
          <cell r="D1108" t="str">
            <v>solokorz</v>
          </cell>
          <cell r="E1108" t="str">
            <v>Solomon Koranteng Nyarko</v>
          </cell>
          <cell r="F1108" t="str">
            <v>Temporary</v>
          </cell>
          <cell r="G1108" t="str">
            <v>UAE</v>
          </cell>
          <cell r="H1108" t="str">
            <v>AUH1</v>
          </cell>
          <cell r="I1108" t="str">
            <v>FC</v>
          </cell>
          <cell r="J1108">
            <v>1299</v>
          </cell>
          <cell r="K1108" t="str">
            <v>Night Shift</v>
          </cell>
          <cell r="L1108" t="str">
            <v>NA</v>
          </cell>
          <cell r="M1108" t="str">
            <v>Monday</v>
          </cell>
          <cell r="N1108" t="str">
            <v>Tuesday</v>
          </cell>
          <cell r="O1108" t="str">
            <v>Warehouse Associate 12M</v>
          </cell>
          <cell r="P1108" t="str">
            <v>Outbound</v>
          </cell>
          <cell r="Q1108" t="str">
            <v>Direct</v>
          </cell>
          <cell r="R1108" t="str">
            <v>Fastlink</v>
          </cell>
          <cell r="S1108" t="str">
            <v>bizthoma</v>
          </cell>
          <cell r="T1108" t="str">
            <v>Thomas,Binil</v>
          </cell>
          <cell r="U1108" t="str">
            <v>Non-Critical</v>
          </cell>
          <cell r="W1108">
            <v>45551</v>
          </cell>
          <cell r="X1108" t="str">
            <v>Pack - Batch</v>
          </cell>
          <cell r="Y1108" t="str">
            <v>May</v>
          </cell>
          <cell r="Z1108" t="str">
            <v>9 Hours</v>
          </cell>
          <cell r="AA1108" t="str">
            <v>Male</v>
          </cell>
          <cell r="AB1108" t="str">
            <v>NA</v>
          </cell>
          <cell r="AC1108">
            <v>99</v>
          </cell>
          <cell r="AD1108">
            <v>45916</v>
          </cell>
          <cell r="AE1108" t="str">
            <v>Hamid center</v>
          </cell>
          <cell r="AF1108">
            <v>586352639</v>
          </cell>
          <cell r="AG1108" t="str">
            <v>korantengnyarkosolomom@gmail.com</v>
          </cell>
          <cell r="AH1108" t="str">
            <v>Ghana</v>
          </cell>
          <cell r="AI1108" t="str">
            <v>Non-Muslim</v>
          </cell>
        </row>
        <row r="1109">
          <cell r="C1109">
            <v>205199356</v>
          </cell>
          <cell r="D1109" t="str">
            <v>ssaamike</v>
          </cell>
          <cell r="E1109" t="str">
            <v>Ssaabwe,Mike</v>
          </cell>
          <cell r="F1109" t="str">
            <v>Temporary</v>
          </cell>
          <cell r="G1109" t="str">
            <v>UAE</v>
          </cell>
          <cell r="H1109" t="str">
            <v>AUH1</v>
          </cell>
          <cell r="I1109" t="str">
            <v>FC</v>
          </cell>
          <cell r="J1109">
            <v>1299</v>
          </cell>
          <cell r="K1109" t="str">
            <v>Night Shift</v>
          </cell>
          <cell r="L1109" t="str">
            <v>NA</v>
          </cell>
          <cell r="M1109" t="str">
            <v>Tuesday</v>
          </cell>
          <cell r="N1109" t="str">
            <v>Wednesday</v>
          </cell>
          <cell r="O1109" t="str">
            <v>Warehouse Associate 8W</v>
          </cell>
          <cell r="P1109" t="str">
            <v>Outbound</v>
          </cell>
          <cell r="Q1109" t="str">
            <v>Direct</v>
          </cell>
          <cell r="R1109" t="str">
            <v>EFS</v>
          </cell>
          <cell r="S1109" t="str">
            <v>mnarshad</v>
          </cell>
          <cell r="T1109" t="str">
            <v>Narshad,Muhammad</v>
          </cell>
          <cell r="W1109">
            <v>46238</v>
          </cell>
          <cell r="X1109" t="str">
            <v>Picking</v>
          </cell>
          <cell r="Z1109" t="str">
            <v>7 Hours</v>
          </cell>
          <cell r="AA1109" t="str">
            <v>Male</v>
          </cell>
          <cell r="AC1109">
            <v>99</v>
          </cell>
        </row>
        <row r="1110">
          <cell r="C1110">
            <v>206200800</v>
          </cell>
          <cell r="D1110" t="str">
            <v>ssebamom</v>
          </cell>
          <cell r="E1110" t="str">
            <v>Ssebamobe Mike</v>
          </cell>
          <cell r="F1110" t="str">
            <v>Temporary</v>
          </cell>
          <cell r="G1110" t="str">
            <v>UAE</v>
          </cell>
          <cell r="H1110" t="str">
            <v>AUH1</v>
          </cell>
          <cell r="I1110" t="str">
            <v>FC</v>
          </cell>
          <cell r="J1110">
            <v>1299</v>
          </cell>
          <cell r="K1110" t="str">
            <v>Day Shift</v>
          </cell>
          <cell r="L1110" t="str">
            <v>NA</v>
          </cell>
          <cell r="M1110" t="str">
            <v>Saturday</v>
          </cell>
          <cell r="N1110" t="str">
            <v>Sunday</v>
          </cell>
          <cell r="O1110" t="str">
            <v>Warehouse Associate 8W</v>
          </cell>
          <cell r="P1110" t="str">
            <v>Outbound</v>
          </cell>
          <cell r="Q1110" t="str">
            <v>Direct</v>
          </cell>
          <cell r="R1110" t="str">
            <v>Fastlink</v>
          </cell>
          <cell r="S1110" t="str">
            <v>helrashd</v>
          </cell>
          <cell r="T1110" t="str">
            <v>elrashid,Hassan</v>
          </cell>
          <cell r="U1110" t="str">
            <v>Non-Critical</v>
          </cell>
          <cell r="W1110">
            <v>45936</v>
          </cell>
          <cell r="X1110" t="str">
            <v>Picking</v>
          </cell>
          <cell r="Y1110" t="str">
            <v>June</v>
          </cell>
          <cell r="Z1110" t="str">
            <v>9 hours</v>
          </cell>
          <cell r="AA1110" t="str">
            <v>Male</v>
          </cell>
          <cell r="AB1110" t="str">
            <v>NA</v>
          </cell>
          <cell r="AC1110">
            <v>99</v>
          </cell>
          <cell r="AD1110">
            <v>45996</v>
          </cell>
          <cell r="AE1110" t="str">
            <v>TBS</v>
          </cell>
          <cell r="AF1110">
            <v>525030157</v>
          </cell>
          <cell r="AG1110" t="str">
            <v>ssebanobcmike@gmail.com</v>
          </cell>
          <cell r="AH1110" t="str">
            <v>UGANDA</v>
          </cell>
          <cell r="AI1110" t="str">
            <v>Non-Muslim</v>
          </cell>
        </row>
        <row r="1111">
          <cell r="C1111">
            <v>205845555</v>
          </cell>
          <cell r="D1111" t="str">
            <v>luswatst</v>
          </cell>
          <cell r="E1111" t="str">
            <v>STEPHEN LUSWATA</v>
          </cell>
          <cell r="F1111" t="str">
            <v>Temporary</v>
          </cell>
          <cell r="G1111" t="str">
            <v>UAE</v>
          </cell>
          <cell r="H1111" t="str">
            <v>AUH1</v>
          </cell>
          <cell r="I1111" t="str">
            <v>FC</v>
          </cell>
          <cell r="J1111">
            <v>1299</v>
          </cell>
          <cell r="K1111" t="str">
            <v>Day Shift</v>
          </cell>
          <cell r="L1111" t="str">
            <v>NA</v>
          </cell>
          <cell r="M1111" t="str">
            <v>Monday</v>
          </cell>
          <cell r="N1111" t="str">
            <v>Tuesday</v>
          </cell>
          <cell r="O1111" t="str">
            <v>Warehouse Associate 8W</v>
          </cell>
          <cell r="P1111" t="str">
            <v>Outbound</v>
          </cell>
          <cell r="Q1111" t="str">
            <v>Direct</v>
          </cell>
          <cell r="R1111" t="str">
            <v>Dulsco</v>
          </cell>
          <cell r="S1111" t="str">
            <v>amanmish</v>
          </cell>
          <cell r="T1111" t="str">
            <v>Mishra,Aman</v>
          </cell>
          <cell r="W1111">
            <v>45894</v>
          </cell>
          <cell r="X1111" t="str">
            <v>Picking</v>
          </cell>
          <cell r="Y1111" t="str">
            <v>November</v>
          </cell>
          <cell r="Z1111" t="str">
            <v>9 Hours</v>
          </cell>
          <cell r="AA1111" t="str">
            <v>Male</v>
          </cell>
          <cell r="AB1111" t="str">
            <v>NA</v>
          </cell>
          <cell r="AC1111">
            <v>99</v>
          </cell>
          <cell r="AD1111">
            <v>45949</v>
          </cell>
          <cell r="AE1111" t="str">
            <v>Dulsco Camp</v>
          </cell>
          <cell r="AF1111">
            <v>567411459</v>
          </cell>
          <cell r="AG1111" t="str">
            <v>stephenluwasta747@gmail.com</v>
          </cell>
          <cell r="AH1111" t="str">
            <v>Uganda</v>
          </cell>
          <cell r="AI1111" t="str">
            <v>Non-Muslim</v>
          </cell>
        </row>
        <row r="1112">
          <cell r="C1112">
            <v>108019725</v>
          </cell>
          <cell r="D1112" t="str">
            <v>stephsuh</v>
          </cell>
          <cell r="E1112" t="str">
            <v>Stephen Tante</v>
          </cell>
          <cell r="F1112" t="str">
            <v>Regular</v>
          </cell>
          <cell r="G1112" t="str">
            <v>UAE</v>
          </cell>
          <cell r="H1112" t="str">
            <v>AUH1</v>
          </cell>
          <cell r="I1112" t="str">
            <v>FC</v>
          </cell>
          <cell r="J1112">
            <v>1299</v>
          </cell>
          <cell r="K1112" t="str">
            <v>Night Shift</v>
          </cell>
          <cell r="L1112" t="str">
            <v>NA</v>
          </cell>
          <cell r="M1112" t="str">
            <v>Tuesday</v>
          </cell>
          <cell r="N1112" t="str">
            <v>Wednesday</v>
          </cell>
          <cell r="O1112" t="str">
            <v>FC Associate III</v>
          </cell>
          <cell r="P1112" t="str">
            <v>Outbound</v>
          </cell>
          <cell r="Q1112" t="str">
            <v>Direct</v>
          </cell>
          <cell r="R1112" t="str">
            <v>Blue Badge</v>
          </cell>
          <cell r="S1112" t="str">
            <v>scariav</v>
          </cell>
          <cell r="T1112" t="str">
            <v>Scaria,Varghese</v>
          </cell>
          <cell r="U1112" t="str">
            <v>Critical</v>
          </cell>
          <cell r="W1112">
            <v>44757</v>
          </cell>
          <cell r="X1112" t="str">
            <v>Picking</v>
          </cell>
          <cell r="Y1112" t="str">
            <v>March</v>
          </cell>
          <cell r="Z1112" t="str">
            <v>9 Hours</v>
          </cell>
          <cell r="AA1112" t="str">
            <v>Female</v>
          </cell>
          <cell r="AB1112" t="str">
            <v>M</v>
          </cell>
          <cell r="AC1112">
            <v>3</v>
          </cell>
          <cell r="AE1112" t="str">
            <v>RedTag (Al Najda St)</v>
          </cell>
          <cell r="AF1112">
            <v>0</v>
          </cell>
          <cell r="AG1112" t="e">
            <v>#N/A</v>
          </cell>
          <cell r="AH1112" t="str">
            <v>Cameroon</v>
          </cell>
          <cell r="AI1112" t="str">
            <v>Non-Muslim</v>
          </cell>
        </row>
        <row r="1113">
          <cell r="C1113">
            <v>203908914</v>
          </cell>
          <cell r="D1113" t="str">
            <v>kanyesst</v>
          </cell>
          <cell r="E1113" t="str">
            <v>Steven Kanyesigye</v>
          </cell>
          <cell r="F1113" t="str">
            <v>Temporary</v>
          </cell>
          <cell r="G1113" t="str">
            <v>UAE</v>
          </cell>
          <cell r="H1113" t="str">
            <v>AUH1</v>
          </cell>
          <cell r="I1113" t="str">
            <v>FC</v>
          </cell>
          <cell r="J1113">
            <v>1299</v>
          </cell>
          <cell r="K1113" t="str">
            <v>Night Shift</v>
          </cell>
          <cell r="L1113" t="str">
            <v>NA</v>
          </cell>
          <cell r="M1113" t="str">
            <v>Thursday</v>
          </cell>
          <cell r="N1113" t="str">
            <v>Friday</v>
          </cell>
          <cell r="O1113" t="str">
            <v>Warehouse Associate 24M</v>
          </cell>
          <cell r="P1113" t="str">
            <v>Outbound</v>
          </cell>
          <cell r="Q1113" t="str">
            <v>Direct</v>
          </cell>
          <cell r="R1113" t="str">
            <v>Dulsco</v>
          </cell>
          <cell r="S1113" t="str">
            <v>amanmish</v>
          </cell>
          <cell r="T1113" t="str">
            <v>Mishra,Aman</v>
          </cell>
          <cell r="U1113" t="str">
            <v>Non-Critical</v>
          </cell>
          <cell r="W1113">
            <v>45537</v>
          </cell>
          <cell r="X1113" t="str">
            <v>Picking</v>
          </cell>
          <cell r="Y1113" t="str">
            <v>January</v>
          </cell>
          <cell r="Z1113" t="str">
            <v>9 Hours</v>
          </cell>
          <cell r="AA1113" t="str">
            <v>Male</v>
          </cell>
          <cell r="AB1113" t="str">
            <v>L</v>
          </cell>
          <cell r="AC1113">
            <v>99</v>
          </cell>
          <cell r="AD1113">
            <v>45593</v>
          </cell>
          <cell r="AE1113" t="str">
            <v>Dulsco ICAD-1 Bus Stop</v>
          </cell>
          <cell r="AF1113">
            <v>553354025</v>
          </cell>
          <cell r="AG1113" t="str">
            <v>Stephenkanyesigye22@gmail.com</v>
          </cell>
          <cell r="AH1113" t="str">
            <v>Uganda</v>
          </cell>
          <cell r="AI1113" t="str">
            <v>Non-Muslim</v>
          </cell>
        </row>
        <row r="1114">
          <cell r="C1114">
            <v>204951311</v>
          </cell>
          <cell r="D1114" t="str">
            <v>sulaamar</v>
          </cell>
          <cell r="E1114" t="str">
            <v>SULAIMAN JAY AMARA</v>
          </cell>
          <cell r="F1114" t="str">
            <v>Temporary</v>
          </cell>
          <cell r="G1114" t="str">
            <v>UAE</v>
          </cell>
          <cell r="H1114" t="str">
            <v>AUH1</v>
          </cell>
          <cell r="I1114" t="str">
            <v>FC</v>
          </cell>
          <cell r="J1114">
            <v>1299</v>
          </cell>
          <cell r="K1114" t="str">
            <v>Day Shift</v>
          </cell>
          <cell r="L1114" t="str">
            <v>NA</v>
          </cell>
          <cell r="M1114" t="str">
            <v>Monday</v>
          </cell>
          <cell r="N1114" t="str">
            <v>Tuesday</v>
          </cell>
          <cell r="O1114" t="str">
            <v>Warehouse Associate 24M</v>
          </cell>
          <cell r="P1114" t="str">
            <v>Outbound</v>
          </cell>
          <cell r="Q1114" t="str">
            <v>Direct</v>
          </cell>
          <cell r="R1114" t="str">
            <v>Dulsco</v>
          </cell>
          <cell r="S1114" t="str">
            <v>amanmish</v>
          </cell>
          <cell r="T1114" t="str">
            <v>Mishra,Aman</v>
          </cell>
          <cell r="U1114" t="str">
            <v>Non-Critical</v>
          </cell>
          <cell r="W1114">
            <v>45719</v>
          </cell>
          <cell r="X1114" t="str">
            <v>Picking</v>
          </cell>
          <cell r="Y1114" t="str">
            <v>January</v>
          </cell>
          <cell r="Z1114" t="str">
            <v>9 Hours</v>
          </cell>
          <cell r="AA1114" t="str">
            <v>Male</v>
          </cell>
          <cell r="AB1114" t="str">
            <v>XL</v>
          </cell>
          <cell r="AC1114">
            <v>99</v>
          </cell>
          <cell r="AD1114">
            <v>45775</v>
          </cell>
          <cell r="AE1114" t="str">
            <v>Dulsco ICAD-1 Bus Stop</v>
          </cell>
          <cell r="AF1114">
            <v>558193252</v>
          </cell>
          <cell r="AG1114" t="str">
            <v>sulaimanjamamara585@gmail.com</v>
          </cell>
          <cell r="AH1114" t="str">
            <v>Sierra Leone</v>
          </cell>
          <cell r="AI1114" t="str">
            <v>Muslim</v>
          </cell>
        </row>
        <row r="1115">
          <cell r="C1115">
            <v>206137337</v>
          </cell>
          <cell r="D1115" t="str">
            <v>alisalsu</v>
          </cell>
          <cell r="E1115" t="str">
            <v>Suleiman Ali Saleh</v>
          </cell>
          <cell r="F1115" t="str">
            <v>Temporary</v>
          </cell>
          <cell r="G1115" t="str">
            <v>UAE</v>
          </cell>
          <cell r="H1115" t="str">
            <v>AUH1</v>
          </cell>
          <cell r="I1115" t="str">
            <v>FC</v>
          </cell>
          <cell r="J1115">
            <v>1299</v>
          </cell>
          <cell r="K1115" t="str">
            <v>Night Shift</v>
          </cell>
          <cell r="L1115" t="str">
            <v>NA</v>
          </cell>
          <cell r="M1115" t="str">
            <v>Tuesday</v>
          </cell>
          <cell r="N1115" t="str">
            <v>Wednesday</v>
          </cell>
          <cell r="O1115" t="str">
            <v>Warehouse Associate 12M</v>
          </cell>
          <cell r="P1115" t="str">
            <v>Outbound</v>
          </cell>
          <cell r="Q1115" t="str">
            <v>Direct</v>
          </cell>
          <cell r="R1115" t="str">
            <v>Fastlink</v>
          </cell>
          <cell r="S1115" t="str">
            <v>bizthoma</v>
          </cell>
          <cell r="T1115" t="str">
            <v>Thomas,Binil</v>
          </cell>
          <cell r="W1115">
            <v>45929</v>
          </cell>
          <cell r="X1115" t="str">
            <v>Picking</v>
          </cell>
          <cell r="Y1115" t="str">
            <v>September</v>
          </cell>
          <cell r="Z1115" t="str">
            <v>9 Hours</v>
          </cell>
          <cell r="AA1115" t="str">
            <v>Male</v>
          </cell>
          <cell r="AB1115" t="str">
            <v>L</v>
          </cell>
          <cell r="AC1115">
            <v>99</v>
          </cell>
          <cell r="AH1115" t="str">
            <v>Tanzania</v>
          </cell>
          <cell r="AI1115" t="str">
            <v>Muslim</v>
          </cell>
        </row>
        <row r="1116">
          <cell r="C1116">
            <v>203512964</v>
          </cell>
          <cell r="D1116" t="str">
            <v>adjsusan</v>
          </cell>
          <cell r="E1116" t="str">
            <v>Susana Adjei</v>
          </cell>
          <cell r="F1116" t="str">
            <v>Temporary</v>
          </cell>
          <cell r="G1116" t="str">
            <v>UAE</v>
          </cell>
          <cell r="H1116" t="str">
            <v>AUH1</v>
          </cell>
          <cell r="I1116" t="str">
            <v>FC</v>
          </cell>
          <cell r="J1116">
            <v>1299</v>
          </cell>
          <cell r="K1116" t="str">
            <v>Night Shift</v>
          </cell>
          <cell r="L1116" t="str">
            <v>NA</v>
          </cell>
          <cell r="M1116" t="str">
            <v>Friday</v>
          </cell>
          <cell r="N1116" t="str">
            <v>Saturday</v>
          </cell>
          <cell r="O1116" t="str">
            <v>Warehouse Associate 12M</v>
          </cell>
          <cell r="P1116" t="str">
            <v>Outbound</v>
          </cell>
          <cell r="Q1116" t="str">
            <v>Direct</v>
          </cell>
          <cell r="R1116" t="str">
            <v>Fastlink</v>
          </cell>
          <cell r="S1116" t="str">
            <v>mnarshad</v>
          </cell>
          <cell r="T1116" t="str">
            <v>Narshad,Muhammad</v>
          </cell>
          <cell r="U1116" t="str">
            <v>Non-Critical</v>
          </cell>
          <cell r="W1116">
            <v>45463</v>
          </cell>
          <cell r="X1116" t="str">
            <v>Picking</v>
          </cell>
          <cell r="Y1116" t="str">
            <v>March</v>
          </cell>
          <cell r="Z1116" t="str">
            <v>9 Hours</v>
          </cell>
          <cell r="AA1116" t="str">
            <v>Female</v>
          </cell>
          <cell r="AB1116" t="str">
            <v>S</v>
          </cell>
          <cell r="AC1116">
            <v>99</v>
          </cell>
          <cell r="AD1116">
            <v>45828</v>
          </cell>
          <cell r="AE1116" t="str">
            <v>ShinningTower(Khalidiyah)</v>
          </cell>
          <cell r="AF1116">
            <v>586607430</v>
          </cell>
          <cell r="AG1116" t="str">
            <v>suzziobaapaboahema@gmail.com</v>
          </cell>
          <cell r="AH1116" t="str">
            <v>Ghana</v>
          </cell>
          <cell r="AI1116" t="str">
            <v>Non-Muslim</v>
          </cell>
        </row>
        <row r="1117">
          <cell r="C1117">
            <v>203908343</v>
          </cell>
          <cell r="D1117" t="str">
            <v>kswamadu</v>
          </cell>
          <cell r="E1117" t="str">
            <v>Swamadu Bukenya Kirya</v>
          </cell>
          <cell r="F1117" t="str">
            <v>Temporary</v>
          </cell>
          <cell r="G1117" t="str">
            <v>UAE</v>
          </cell>
          <cell r="H1117" t="str">
            <v>AUH1</v>
          </cell>
          <cell r="I1117" t="str">
            <v>FC</v>
          </cell>
          <cell r="J1117">
            <v>1299</v>
          </cell>
          <cell r="K1117" t="str">
            <v>Night Shift</v>
          </cell>
          <cell r="L1117" t="str">
            <v>NA</v>
          </cell>
          <cell r="M1117" t="str">
            <v>Wednesday</v>
          </cell>
          <cell r="N1117" t="str">
            <v>Thursday</v>
          </cell>
          <cell r="O1117" t="str">
            <v>Warehouse Associate 24M</v>
          </cell>
          <cell r="P1117" t="str">
            <v>Outbound</v>
          </cell>
          <cell r="Q1117" t="str">
            <v>Direct</v>
          </cell>
          <cell r="R1117" t="str">
            <v>Dulsco</v>
          </cell>
          <cell r="S1117" t="str">
            <v>scariav</v>
          </cell>
          <cell r="T1117" t="str">
            <v>Scaria,Varghese</v>
          </cell>
          <cell r="U1117" t="str">
            <v>Non-Critical</v>
          </cell>
          <cell r="W1117">
            <v>45537</v>
          </cell>
          <cell r="X1117" t="str">
            <v>Picking</v>
          </cell>
          <cell r="Y1117" t="str">
            <v>September</v>
          </cell>
          <cell r="Z1117" t="str">
            <v>9 Hours</v>
          </cell>
          <cell r="AA1117" t="str">
            <v>Male</v>
          </cell>
          <cell r="AB1117" t="str">
            <v>L</v>
          </cell>
          <cell r="AC1117">
            <v>99</v>
          </cell>
          <cell r="AD1117">
            <v>45593</v>
          </cell>
          <cell r="AE1117" t="str">
            <v>Dulsco ICAD-1 Bus Stop</v>
          </cell>
          <cell r="AF1117">
            <v>507294617</v>
          </cell>
          <cell r="AG1117" t="str">
            <v>kiryaswamadu@gmail.com</v>
          </cell>
          <cell r="AH1117" t="str">
            <v>Uganda</v>
          </cell>
          <cell r="AI1117" t="str">
            <v>Non-Muslim</v>
          </cell>
        </row>
        <row r="1118">
          <cell r="C1118">
            <v>203881713</v>
          </cell>
          <cell r="D1118" t="str">
            <v>cctakund</v>
          </cell>
          <cell r="E1118" t="str">
            <v>Takundanashe Irvine Chagwedera</v>
          </cell>
          <cell r="F1118" t="str">
            <v>Temporary</v>
          </cell>
          <cell r="G1118" t="str">
            <v>UAE</v>
          </cell>
          <cell r="H1118" t="str">
            <v>AUH1</v>
          </cell>
          <cell r="I1118" t="str">
            <v>FC</v>
          </cell>
          <cell r="J1118">
            <v>1299</v>
          </cell>
          <cell r="K1118" t="str">
            <v>Day Shift</v>
          </cell>
          <cell r="L1118" t="str">
            <v>NA</v>
          </cell>
          <cell r="M1118" t="str">
            <v>Tuesday</v>
          </cell>
          <cell r="N1118" t="str">
            <v>Wednesday</v>
          </cell>
          <cell r="O1118" t="str">
            <v>Warehouse Associate 12M</v>
          </cell>
          <cell r="P1118" t="str">
            <v>Outbound</v>
          </cell>
          <cell r="Q1118" t="str">
            <v>Direct</v>
          </cell>
          <cell r="R1118" t="str">
            <v>Fastlink</v>
          </cell>
          <cell r="S1118" t="str">
            <v>amanmish</v>
          </cell>
          <cell r="T1118" t="str">
            <v>Mishra,Aman</v>
          </cell>
          <cell r="U1118" t="str">
            <v>Non-Critical</v>
          </cell>
          <cell r="W1118">
            <v>45530</v>
          </cell>
          <cell r="X1118" t="str">
            <v>Picking</v>
          </cell>
          <cell r="Y1118" t="str">
            <v>April</v>
          </cell>
          <cell r="Z1118" t="str">
            <v>9 Hours</v>
          </cell>
          <cell r="AA1118" t="str">
            <v>Male</v>
          </cell>
          <cell r="AB1118" t="str">
            <v>NA</v>
          </cell>
          <cell r="AC1118">
            <v>99</v>
          </cell>
          <cell r="AD1118">
            <v>45895</v>
          </cell>
          <cell r="AE1118" t="str">
            <v>AlSalamaHospital(TouristClubArea)</v>
          </cell>
          <cell r="AF1118">
            <v>581375593</v>
          </cell>
          <cell r="AG1118" t="str">
            <v>takundanashechagwedera260@gmail.com</v>
          </cell>
          <cell r="AH1118" t="str">
            <v>Zimbabwe</v>
          </cell>
          <cell r="AI1118" t="str">
            <v>Non-Muslim</v>
          </cell>
        </row>
        <row r="1119">
          <cell r="C1119">
            <v>206136735</v>
          </cell>
          <cell r="D1119" t="str">
            <v>cynttanu</v>
          </cell>
          <cell r="E1119" t="str">
            <v>Tanui,Cynthia Jepkoech</v>
          </cell>
          <cell r="F1119" t="str">
            <v>Temporary</v>
          </cell>
          <cell r="G1119" t="str">
            <v>UAE</v>
          </cell>
          <cell r="H1119" t="str">
            <v>AUH1</v>
          </cell>
          <cell r="I1119" t="str">
            <v>FC</v>
          </cell>
          <cell r="J1119">
            <v>1299</v>
          </cell>
          <cell r="K1119" t="str">
            <v>Night Shift</v>
          </cell>
          <cell r="L1119" t="str">
            <v>NA</v>
          </cell>
          <cell r="M1119" t="str">
            <v>Monday</v>
          </cell>
          <cell r="N1119" t="str">
            <v>Tuesday</v>
          </cell>
          <cell r="O1119" t="str">
            <v>Warehouse Associate 8W</v>
          </cell>
          <cell r="P1119" t="str">
            <v>Outbound</v>
          </cell>
          <cell r="Q1119" t="str">
            <v>Direct</v>
          </cell>
          <cell r="R1119" t="str">
            <v>EFS</v>
          </cell>
          <cell r="S1119" t="str">
            <v>mnarshad</v>
          </cell>
          <cell r="T1119" t="str">
            <v>Narshad,Muhammad</v>
          </cell>
          <cell r="W1119">
            <v>46238</v>
          </cell>
          <cell r="X1119" t="str">
            <v>Pack - Single</v>
          </cell>
          <cell r="Z1119" t="str">
            <v>7 Hours</v>
          </cell>
          <cell r="AA1119" t="str">
            <v>Female</v>
          </cell>
          <cell r="AC1119">
            <v>99</v>
          </cell>
        </row>
        <row r="1120">
          <cell r="C1120">
            <v>203341958</v>
          </cell>
          <cell r="D1120" t="str">
            <v>khaztanv</v>
          </cell>
          <cell r="E1120" t="str">
            <v>Tanveer Khan</v>
          </cell>
          <cell r="F1120" t="str">
            <v>Temporary</v>
          </cell>
          <cell r="G1120" t="str">
            <v>UAE</v>
          </cell>
          <cell r="H1120" t="str">
            <v>AUH1</v>
          </cell>
          <cell r="I1120" t="str">
            <v>FC</v>
          </cell>
          <cell r="J1120">
            <v>1299</v>
          </cell>
          <cell r="K1120" t="str">
            <v>Day Shift</v>
          </cell>
          <cell r="L1120" t="str">
            <v>NA</v>
          </cell>
          <cell r="M1120" t="str">
            <v>Friday</v>
          </cell>
          <cell r="N1120" t="str">
            <v>Saturday</v>
          </cell>
          <cell r="O1120" t="str">
            <v>Warehouse Associate 24M</v>
          </cell>
          <cell r="P1120" t="str">
            <v>Outbound</v>
          </cell>
          <cell r="Q1120" t="str">
            <v>Direct</v>
          </cell>
          <cell r="R1120" t="str">
            <v>Adecco</v>
          </cell>
          <cell r="S1120" t="str">
            <v>scariav</v>
          </cell>
          <cell r="T1120" t="str">
            <v>Scaria,Varghese</v>
          </cell>
          <cell r="U1120" t="str">
            <v>Critical</v>
          </cell>
          <cell r="W1120">
            <v>45432</v>
          </cell>
          <cell r="X1120" t="str">
            <v>Sort - Batch</v>
          </cell>
          <cell r="Y1120" t="str">
            <v>June</v>
          </cell>
          <cell r="Z1120" t="str">
            <v>9 Hours</v>
          </cell>
          <cell r="AA1120" t="str">
            <v>Male</v>
          </cell>
          <cell r="AB1120" t="str">
            <v>NA</v>
          </cell>
          <cell r="AC1120">
            <v>99</v>
          </cell>
          <cell r="AD1120">
            <v>46162</v>
          </cell>
          <cell r="AE1120" t="str">
            <v>Shabiya 12  Bus Stop (Near Malabar Gold And Diamond)</v>
          </cell>
          <cell r="AF1120">
            <v>529199317</v>
          </cell>
          <cell r="AG1120" t="str">
            <v>tanveer.tk233@gmail.com</v>
          </cell>
          <cell r="AH1120" t="str">
            <v>Pakistan</v>
          </cell>
          <cell r="AI1120" t="str">
            <v>Muslim</v>
          </cell>
        </row>
        <row r="1121">
          <cell r="C1121">
            <v>203965408</v>
          </cell>
          <cell r="D1121" t="str">
            <v>troychim</v>
          </cell>
          <cell r="E1121" t="str">
            <v>Tatenda Lee Roy Chimunda</v>
          </cell>
          <cell r="F1121" t="str">
            <v>Temporary</v>
          </cell>
          <cell r="G1121" t="str">
            <v>UAE</v>
          </cell>
          <cell r="H1121" t="str">
            <v>AUH1</v>
          </cell>
          <cell r="I1121" t="str">
            <v>FC</v>
          </cell>
          <cell r="J1121">
            <v>1299</v>
          </cell>
          <cell r="K1121" t="str">
            <v>Night Shift</v>
          </cell>
          <cell r="L1121" t="str">
            <v>NA</v>
          </cell>
          <cell r="M1121" t="str">
            <v>Monday</v>
          </cell>
          <cell r="N1121" t="str">
            <v>Tuesday</v>
          </cell>
          <cell r="O1121" t="str">
            <v>Warehouse Associate 12M</v>
          </cell>
          <cell r="P1121" t="str">
            <v>Outbound</v>
          </cell>
          <cell r="Q1121" t="str">
            <v>Direct</v>
          </cell>
          <cell r="R1121" t="str">
            <v>Fastlink</v>
          </cell>
          <cell r="S1121" t="str">
            <v>sidamra</v>
          </cell>
          <cell r="T1121" t="str">
            <v>Siddiqui,Amra Kausar Abdul Sajid</v>
          </cell>
          <cell r="U1121" t="str">
            <v>Non-Critical</v>
          </cell>
          <cell r="W1121">
            <v>45544</v>
          </cell>
          <cell r="X1121" t="str">
            <v>Picking</v>
          </cell>
          <cell r="Y1121" t="str">
            <v>January</v>
          </cell>
          <cell r="Z1121" t="str">
            <v>9 Hours</v>
          </cell>
          <cell r="AA1121" t="str">
            <v>Male</v>
          </cell>
          <cell r="AB1121" t="str">
            <v>2XL</v>
          </cell>
          <cell r="AC1121">
            <v>99</v>
          </cell>
          <cell r="AD1121">
            <v>45909</v>
          </cell>
          <cell r="AE1121" t="str">
            <v>AbuDhabiMall(TouristClubArea)</v>
          </cell>
          <cell r="AF1121">
            <v>506303824</v>
          </cell>
          <cell r="AG1121" t="str">
            <v>tatenda2224@gmail.com</v>
          </cell>
          <cell r="AH1121" t="str">
            <v>Zimbabwe</v>
          </cell>
          <cell r="AI1121" t="str">
            <v>Non-Muslim</v>
          </cell>
        </row>
        <row r="1122">
          <cell r="C1122">
            <v>203993454</v>
          </cell>
          <cell r="D1122" t="str">
            <v>tesadamu</v>
          </cell>
          <cell r="E1122" t="str">
            <v>TEBIGWAYO SADAMU</v>
          </cell>
          <cell r="F1122" t="str">
            <v>Temporary</v>
          </cell>
          <cell r="G1122" t="str">
            <v>UAE</v>
          </cell>
          <cell r="H1122" t="str">
            <v>AUH1</v>
          </cell>
          <cell r="I1122" t="str">
            <v>FC</v>
          </cell>
          <cell r="J1122">
            <v>1299</v>
          </cell>
          <cell r="K1122" t="str">
            <v>Night Shift</v>
          </cell>
          <cell r="L1122" t="str">
            <v>NA</v>
          </cell>
          <cell r="M1122" t="str">
            <v>Thursday</v>
          </cell>
          <cell r="N1122" t="str">
            <v>Friday</v>
          </cell>
          <cell r="O1122" t="str">
            <v>Warehouse Associate 24M</v>
          </cell>
          <cell r="P1122" t="str">
            <v>Outbound</v>
          </cell>
          <cell r="Q1122" t="str">
            <v>Direct</v>
          </cell>
          <cell r="R1122" t="str">
            <v>Dulsco</v>
          </cell>
          <cell r="S1122" t="str">
            <v>ansammar</v>
          </cell>
          <cell r="T1122" t="str">
            <v>Ansari,Ammar Abdullah</v>
          </cell>
          <cell r="U1122" t="str">
            <v>Non-Critical</v>
          </cell>
          <cell r="W1122">
            <v>45551</v>
          </cell>
          <cell r="X1122" t="str">
            <v>Picking</v>
          </cell>
          <cell r="Y1122" t="str">
            <v>October</v>
          </cell>
          <cell r="Z1122" t="str">
            <v>9 Hours</v>
          </cell>
          <cell r="AA1122" t="str">
            <v>Male</v>
          </cell>
          <cell r="AB1122" t="str">
            <v>L</v>
          </cell>
          <cell r="AC1122">
            <v>99</v>
          </cell>
          <cell r="AD1122">
            <v>45607</v>
          </cell>
          <cell r="AE1122" t="str">
            <v>Dulsco ICAD-1 Bus Stop</v>
          </cell>
          <cell r="AF1122">
            <v>504248543</v>
          </cell>
          <cell r="AG1122" t="str">
            <v>romaramantic@gmail.com</v>
          </cell>
          <cell r="AH1122" t="str">
            <v>Uganda</v>
          </cell>
          <cell r="AI1122">
            <v>0</v>
          </cell>
        </row>
        <row r="1123">
          <cell r="C1123">
            <v>203965497</v>
          </cell>
          <cell r="D1123" t="str">
            <v>bundtenl</v>
          </cell>
          <cell r="E1123" t="str">
            <v>Tengbeh Bundoo</v>
          </cell>
          <cell r="F1123" t="str">
            <v>Temporary</v>
          </cell>
          <cell r="G1123" t="str">
            <v>UAE</v>
          </cell>
          <cell r="H1123" t="str">
            <v>AUH1</v>
          </cell>
          <cell r="I1123" t="str">
            <v>FC</v>
          </cell>
          <cell r="J1123">
            <v>1299</v>
          </cell>
          <cell r="K1123" t="str">
            <v>Day Shift</v>
          </cell>
          <cell r="L1123" t="str">
            <v>NA</v>
          </cell>
          <cell r="M1123" t="str">
            <v>Sunday</v>
          </cell>
          <cell r="N1123" t="str">
            <v>Monday</v>
          </cell>
          <cell r="O1123" t="str">
            <v>Warehouse Associate 12M</v>
          </cell>
          <cell r="P1123" t="str">
            <v>Outbound</v>
          </cell>
          <cell r="Q1123" t="str">
            <v>Direct</v>
          </cell>
          <cell r="R1123" t="str">
            <v>Fastlink</v>
          </cell>
          <cell r="S1123" t="str">
            <v>mnarshad</v>
          </cell>
          <cell r="T1123" t="str">
            <v>Narshad,Muhammad</v>
          </cell>
          <cell r="U1123" t="str">
            <v>Non-Critical</v>
          </cell>
          <cell r="W1123">
            <v>45544</v>
          </cell>
          <cell r="X1123" t="str">
            <v>Picking</v>
          </cell>
          <cell r="Y1123" t="str">
            <v>September</v>
          </cell>
          <cell r="Z1123" t="str">
            <v>9 Hours</v>
          </cell>
          <cell r="AA1123" t="str">
            <v>Male</v>
          </cell>
          <cell r="AB1123" t="str">
            <v>NA</v>
          </cell>
          <cell r="AC1123">
            <v>99</v>
          </cell>
          <cell r="AD1123">
            <v>45909</v>
          </cell>
          <cell r="AE1123" t="str">
            <v>ShinningTower(Khalidiyah)</v>
          </cell>
          <cell r="AF1123">
            <v>547802326</v>
          </cell>
          <cell r="AG1123" t="str">
            <v>bundootengbeh82@gmail.com</v>
          </cell>
          <cell r="AH1123" t="str">
            <v>Liberia</v>
          </cell>
          <cell r="AI1123" t="str">
            <v>Non-Muslim</v>
          </cell>
        </row>
        <row r="1124">
          <cell r="C1124">
            <v>204116445</v>
          </cell>
          <cell r="D1124" t="str">
            <v>folithel</v>
          </cell>
          <cell r="E1124" t="str">
            <v>Thelma Esinam Foli</v>
          </cell>
          <cell r="F1124" t="str">
            <v>Temporary</v>
          </cell>
          <cell r="G1124" t="str">
            <v>UAE</v>
          </cell>
          <cell r="H1124" t="str">
            <v>AUH1</v>
          </cell>
          <cell r="I1124" t="str">
            <v>FC</v>
          </cell>
          <cell r="J1124">
            <v>1299</v>
          </cell>
          <cell r="K1124" t="str">
            <v>Night Shift</v>
          </cell>
          <cell r="L1124" t="str">
            <v>NA</v>
          </cell>
          <cell r="M1124" t="str">
            <v>Sunday</v>
          </cell>
          <cell r="N1124" t="str">
            <v>Monday</v>
          </cell>
          <cell r="O1124" t="str">
            <v>Warehouse Associate 24M</v>
          </cell>
          <cell r="P1124" t="str">
            <v>Outbound</v>
          </cell>
          <cell r="Q1124" t="str">
            <v>Direct</v>
          </cell>
          <cell r="R1124" t="str">
            <v>Quesscorp</v>
          </cell>
          <cell r="S1124" t="str">
            <v>mnarshad</v>
          </cell>
          <cell r="T1124" t="str">
            <v>Narshad,Muhammad</v>
          </cell>
          <cell r="U1124" t="str">
            <v>Non-Critical</v>
          </cell>
          <cell r="W1124">
            <v>45561</v>
          </cell>
          <cell r="X1124" t="str">
            <v>Pack - Batch</v>
          </cell>
          <cell r="Y1124" t="str">
            <v>November</v>
          </cell>
          <cell r="Z1124" t="str">
            <v>9 Hours</v>
          </cell>
          <cell r="AA1124" t="str">
            <v>Female</v>
          </cell>
          <cell r="AB1124" t="str">
            <v>L</v>
          </cell>
          <cell r="AC1124">
            <v>99</v>
          </cell>
          <cell r="AD1124">
            <v>46291</v>
          </cell>
          <cell r="AE1124" t="str">
            <v>Shabiya 10 Bus stop (Near Cake Gallery)</v>
          </cell>
          <cell r="AF1124">
            <v>558383946</v>
          </cell>
          <cell r="AG1124" t="str">
            <v>anitafoli3@gmail.com</v>
          </cell>
          <cell r="AH1124" t="str">
            <v>Ghana</v>
          </cell>
          <cell r="AI1124" t="str">
            <v>Non-Muslim</v>
          </cell>
        </row>
        <row r="1125">
          <cell r="C1125">
            <v>204095447</v>
          </cell>
          <cell r="D1125" t="str">
            <v>vaduyebo</v>
          </cell>
          <cell r="E1125" t="str">
            <v>Theresa Adu Yeboah</v>
          </cell>
          <cell r="F1125" t="str">
            <v>Temporary</v>
          </cell>
          <cell r="G1125" t="str">
            <v>UAE</v>
          </cell>
          <cell r="H1125" t="str">
            <v>AUH1</v>
          </cell>
          <cell r="I1125" t="str">
            <v>FC</v>
          </cell>
          <cell r="J1125">
            <v>1299</v>
          </cell>
          <cell r="K1125" t="str">
            <v>Night Shift</v>
          </cell>
          <cell r="L1125" t="str">
            <v>NA</v>
          </cell>
          <cell r="M1125" t="str">
            <v>Monday</v>
          </cell>
          <cell r="N1125" t="str">
            <v>Tuesday</v>
          </cell>
          <cell r="O1125" t="str">
            <v>Warehouse Associate 24M</v>
          </cell>
          <cell r="P1125" t="str">
            <v>Outbound</v>
          </cell>
          <cell r="Q1125" t="str">
            <v>Direct</v>
          </cell>
          <cell r="R1125" t="str">
            <v>Quesscorp</v>
          </cell>
          <cell r="S1125" t="str">
            <v>mnarshad</v>
          </cell>
          <cell r="T1125" t="str">
            <v>Narshad,Muhammad</v>
          </cell>
          <cell r="U1125" t="str">
            <v>Non-Critical</v>
          </cell>
          <cell r="W1125">
            <v>45561</v>
          </cell>
          <cell r="X1125" t="str">
            <v>Sort - Batch</v>
          </cell>
          <cell r="Y1125" t="str">
            <v>November</v>
          </cell>
          <cell r="Z1125" t="str">
            <v>9 Hours</v>
          </cell>
          <cell r="AA1125" t="str">
            <v>Female</v>
          </cell>
          <cell r="AB1125" t="str">
            <v>M</v>
          </cell>
          <cell r="AC1125">
            <v>99</v>
          </cell>
          <cell r="AD1125">
            <v>46291</v>
          </cell>
          <cell r="AE1125" t="str">
            <v>ShinningTower(Khalidiyah)</v>
          </cell>
          <cell r="AF1125">
            <v>582011962</v>
          </cell>
          <cell r="AG1125" t="str">
            <v>thersyaby26@gmail.com</v>
          </cell>
          <cell r="AH1125" t="str">
            <v>Ghana</v>
          </cell>
          <cell r="AI1125" t="str">
            <v>Non-Muslim</v>
          </cell>
        </row>
        <row r="1126">
          <cell r="C1126">
            <v>206137339</v>
          </cell>
          <cell r="D1126" t="str">
            <v>tshomuzh</v>
          </cell>
          <cell r="E1126" t="str">
            <v>THERESA SHOMUZHANGA</v>
          </cell>
          <cell r="F1126" t="str">
            <v>Temporary</v>
          </cell>
          <cell r="G1126" t="str">
            <v>UAE</v>
          </cell>
          <cell r="H1126" t="str">
            <v>AUH1</v>
          </cell>
          <cell r="I1126" t="str">
            <v>FC</v>
          </cell>
          <cell r="J1126">
            <v>1299</v>
          </cell>
          <cell r="K1126" t="str">
            <v>Night Shift</v>
          </cell>
          <cell r="L1126" t="str">
            <v>NA</v>
          </cell>
          <cell r="M1126" t="str">
            <v>Wednesday</v>
          </cell>
          <cell r="N1126" t="str">
            <v>Thursday</v>
          </cell>
          <cell r="O1126" t="str">
            <v>Warehouse Associate 12M</v>
          </cell>
          <cell r="P1126" t="str">
            <v>Outbound</v>
          </cell>
          <cell r="Q1126" t="str">
            <v>Direct</v>
          </cell>
          <cell r="R1126" t="str">
            <v>Fastlink</v>
          </cell>
          <cell r="S1126" t="str">
            <v>bizthoma</v>
          </cell>
          <cell r="T1126" t="str">
            <v>Thomas,Binil</v>
          </cell>
          <cell r="W1126">
            <v>45929</v>
          </cell>
          <cell r="X1126" t="str">
            <v>Picking</v>
          </cell>
          <cell r="Y1126" t="str">
            <v>July</v>
          </cell>
          <cell r="Z1126" t="str">
            <v>9 Hours</v>
          </cell>
          <cell r="AA1126" t="str">
            <v>Female</v>
          </cell>
          <cell r="AB1126" t="str">
            <v>NA</v>
          </cell>
          <cell r="AC1126">
            <v>99</v>
          </cell>
          <cell r="AH1126" t="str">
            <v>Zimbabwe</v>
          </cell>
          <cell r="AI1126" t="str">
            <v>Non-Muslim</v>
          </cell>
        </row>
        <row r="1127">
          <cell r="C1127">
            <v>204052514</v>
          </cell>
          <cell r="D1127" t="str">
            <v>thoppasi</v>
          </cell>
          <cell r="E1127" t="str">
            <v>Thopparasu Sivakumar</v>
          </cell>
          <cell r="F1127" t="str">
            <v>Temporary</v>
          </cell>
          <cell r="G1127" t="str">
            <v>UAE</v>
          </cell>
          <cell r="H1127" t="str">
            <v>AUH1</v>
          </cell>
          <cell r="I1127" t="str">
            <v>FC</v>
          </cell>
          <cell r="J1127">
            <v>1299</v>
          </cell>
          <cell r="K1127" t="str">
            <v>Day Shift</v>
          </cell>
          <cell r="L1127" t="str">
            <v>NA</v>
          </cell>
          <cell r="M1127" t="str">
            <v>Sunday</v>
          </cell>
          <cell r="N1127" t="str">
            <v>Monday</v>
          </cell>
          <cell r="O1127" t="str">
            <v>Warehouse Associate 24M</v>
          </cell>
          <cell r="P1127" t="str">
            <v>Outbound</v>
          </cell>
          <cell r="Q1127" t="str">
            <v>Direct</v>
          </cell>
          <cell r="R1127" t="str">
            <v>Adecco</v>
          </cell>
          <cell r="S1127" t="str">
            <v>amanmish</v>
          </cell>
          <cell r="T1127" t="str">
            <v>Mishra,Aman</v>
          </cell>
          <cell r="U1127" t="str">
            <v>Non-Critical</v>
          </cell>
          <cell r="W1127">
            <v>45558</v>
          </cell>
          <cell r="X1127" t="str">
            <v>Pack - Batch</v>
          </cell>
          <cell r="Y1127" t="str">
            <v>September</v>
          </cell>
          <cell r="Z1127" t="str">
            <v>9 Hours</v>
          </cell>
          <cell r="AA1127" t="str">
            <v>Male</v>
          </cell>
          <cell r="AB1127" t="str">
            <v>L</v>
          </cell>
          <cell r="AC1127">
            <v>99</v>
          </cell>
          <cell r="AD1127">
            <v>46288</v>
          </cell>
          <cell r="AE1127" t="str">
            <v>Workers Village  ( Musaffa 24)</v>
          </cell>
          <cell r="AF1127">
            <v>502305587</v>
          </cell>
          <cell r="AG1127" t="str">
            <v>Thopparasu7@gmail.com</v>
          </cell>
          <cell r="AH1127" t="str">
            <v>India</v>
          </cell>
          <cell r="AI1127" t="str">
            <v>Non-Muslim</v>
          </cell>
        </row>
        <row r="1128">
          <cell r="C1128">
            <v>204072899</v>
          </cell>
          <cell r="D1128" t="str">
            <v>timokino</v>
          </cell>
          <cell r="E1128" t="str">
            <v>TIMOTHY KINONGO</v>
          </cell>
          <cell r="F1128" t="str">
            <v>Temporary</v>
          </cell>
          <cell r="G1128" t="str">
            <v>UAE</v>
          </cell>
          <cell r="H1128" t="str">
            <v>AUH1</v>
          </cell>
          <cell r="I1128" t="str">
            <v>FC</v>
          </cell>
          <cell r="J1128">
            <v>1299</v>
          </cell>
          <cell r="K1128" t="str">
            <v>Night Shift</v>
          </cell>
          <cell r="L1128" t="str">
            <v>NA</v>
          </cell>
          <cell r="M1128" t="str">
            <v>Friday</v>
          </cell>
          <cell r="N1128" t="str">
            <v>Saturday</v>
          </cell>
          <cell r="O1128" t="str">
            <v>Warehouse Associate 24M</v>
          </cell>
          <cell r="P1128" t="str">
            <v>Outbound</v>
          </cell>
          <cell r="Q1128" t="str">
            <v>Direct</v>
          </cell>
          <cell r="R1128" t="str">
            <v>Dulsco</v>
          </cell>
          <cell r="S1128" t="str">
            <v>ansammar</v>
          </cell>
          <cell r="T1128" t="str">
            <v>Ansari,Ammar Abdullah</v>
          </cell>
          <cell r="U1128" t="str">
            <v>Non-Critical</v>
          </cell>
          <cell r="W1128">
            <v>45558</v>
          </cell>
          <cell r="X1128" t="str">
            <v>Picking</v>
          </cell>
          <cell r="Y1128" t="str">
            <v>August</v>
          </cell>
          <cell r="Z1128" t="str">
            <v>9 Hours</v>
          </cell>
          <cell r="AA1128" t="str">
            <v>Male</v>
          </cell>
          <cell r="AB1128" t="str">
            <v>S</v>
          </cell>
          <cell r="AC1128">
            <v>99</v>
          </cell>
          <cell r="AD1128">
            <v>45614</v>
          </cell>
          <cell r="AE1128" t="str">
            <v>Dulsco ICAD-1 Bus Stop</v>
          </cell>
          <cell r="AF1128">
            <v>542286470</v>
          </cell>
          <cell r="AG1128" t="str">
            <v>kinongotimothy@gmail.com</v>
          </cell>
          <cell r="AH1128" t="str">
            <v>Uganda</v>
          </cell>
          <cell r="AI1128">
            <v>0</v>
          </cell>
        </row>
        <row r="1129">
          <cell r="C1129">
            <v>106262687</v>
          </cell>
          <cell r="D1129" t="str">
            <v>scarktin</v>
          </cell>
          <cell r="E1129" t="str">
            <v>Tino Scaria</v>
          </cell>
          <cell r="F1129" t="str">
            <v>Regular</v>
          </cell>
          <cell r="G1129" t="str">
            <v>UAE</v>
          </cell>
          <cell r="H1129" t="str">
            <v>AUH1</v>
          </cell>
          <cell r="I1129" t="str">
            <v>FC</v>
          </cell>
          <cell r="J1129">
            <v>1299</v>
          </cell>
          <cell r="K1129" t="str">
            <v>Day Shift</v>
          </cell>
          <cell r="L1129" t="str">
            <v>NA</v>
          </cell>
          <cell r="M1129" t="str">
            <v>Sunday</v>
          </cell>
          <cell r="N1129" t="str">
            <v>Monday</v>
          </cell>
          <cell r="O1129" t="str">
            <v>FC Associate III</v>
          </cell>
          <cell r="P1129" t="str">
            <v>Outbound</v>
          </cell>
          <cell r="Q1129" t="str">
            <v>Direct</v>
          </cell>
          <cell r="R1129" t="str">
            <v>Blue Badge</v>
          </cell>
          <cell r="S1129" t="str">
            <v>helrashd</v>
          </cell>
          <cell r="T1129" t="str">
            <v>elrashid,Hassan</v>
          </cell>
          <cell r="U1129" t="str">
            <v>Critical</v>
          </cell>
          <cell r="W1129">
            <v>44757</v>
          </cell>
          <cell r="X1129" t="str">
            <v>Sort - Batch</v>
          </cell>
          <cell r="Y1129" t="str">
            <v>January</v>
          </cell>
          <cell r="Z1129" t="str">
            <v>9 Hours</v>
          </cell>
          <cell r="AA1129" t="str">
            <v>Male</v>
          </cell>
          <cell r="AB1129" t="str">
            <v>XL</v>
          </cell>
          <cell r="AC1129">
            <v>3</v>
          </cell>
          <cell r="AE1129" t="str">
            <v>Shabiya 10 Bus stop (Near Cake Gallery)</v>
          </cell>
          <cell r="AF1129">
            <v>0</v>
          </cell>
          <cell r="AG1129" t="e">
            <v>#N/A</v>
          </cell>
          <cell r="AH1129" t="str">
            <v>India</v>
          </cell>
          <cell r="AI1129" t="str">
            <v>Non-Muslim</v>
          </cell>
        </row>
        <row r="1130">
          <cell r="C1130">
            <v>203964997</v>
          </cell>
          <cell r="D1130" t="str">
            <v>lmathewt</v>
          </cell>
          <cell r="E1130" t="str">
            <v>Tom Mathew</v>
          </cell>
          <cell r="F1130" t="str">
            <v>Temporary</v>
          </cell>
          <cell r="G1130" t="str">
            <v>UAE</v>
          </cell>
          <cell r="H1130" t="str">
            <v>AUH1</v>
          </cell>
          <cell r="I1130" t="str">
            <v>FC</v>
          </cell>
          <cell r="J1130">
            <v>1299</v>
          </cell>
          <cell r="K1130" t="str">
            <v>Day Shift</v>
          </cell>
          <cell r="L1130" t="str">
            <v>NA</v>
          </cell>
          <cell r="M1130" t="str">
            <v>Tuesday</v>
          </cell>
          <cell r="N1130" t="str">
            <v>Wednesday</v>
          </cell>
          <cell r="O1130" t="str">
            <v>Warehouse Associate 24M</v>
          </cell>
          <cell r="P1130" t="str">
            <v>Outbound</v>
          </cell>
          <cell r="Q1130" t="str">
            <v>Direct</v>
          </cell>
          <cell r="R1130" t="str">
            <v>Adecco</v>
          </cell>
          <cell r="S1130" t="str">
            <v>amanmish</v>
          </cell>
          <cell r="T1130" t="str">
            <v>Mishra,Aman</v>
          </cell>
          <cell r="U1130" t="str">
            <v>Non-Critical</v>
          </cell>
          <cell r="W1130">
            <v>45544</v>
          </cell>
          <cell r="X1130" t="str">
            <v>Picking</v>
          </cell>
          <cell r="Y1130" t="str">
            <v>July</v>
          </cell>
          <cell r="Z1130" t="str">
            <v>9 Hours</v>
          </cell>
          <cell r="AA1130" t="str">
            <v>Male</v>
          </cell>
          <cell r="AB1130" t="str">
            <v>M</v>
          </cell>
          <cell r="AC1130">
            <v>99</v>
          </cell>
          <cell r="AD1130">
            <v>46274</v>
          </cell>
          <cell r="AE1130" t="str">
            <v>AbuDhabiCentralBusStation(oppositeGrandMillenniumHotel&amp;InfrontofBankofAfrica)</v>
          </cell>
          <cell r="AF1130">
            <v>555779091</v>
          </cell>
          <cell r="AG1130" t="str">
            <v>itsmetom957@gmail.com</v>
          </cell>
          <cell r="AH1130" t="str">
            <v>India</v>
          </cell>
          <cell r="AI1130" t="str">
            <v>Non-Muslim</v>
          </cell>
        </row>
        <row r="1131">
          <cell r="C1131">
            <v>205845561</v>
          </cell>
          <cell r="D1131" t="str">
            <v>ssewante</v>
          </cell>
          <cell r="E1131" t="str">
            <v>TONNY SSEWANTE</v>
          </cell>
          <cell r="F1131" t="str">
            <v>Temporary</v>
          </cell>
          <cell r="G1131" t="str">
            <v>UAE</v>
          </cell>
          <cell r="H1131" t="str">
            <v>AUH1</v>
          </cell>
          <cell r="I1131" t="str">
            <v>FC</v>
          </cell>
          <cell r="J1131">
            <v>1299</v>
          </cell>
          <cell r="K1131" t="str">
            <v>Day Shift</v>
          </cell>
          <cell r="L1131" t="str">
            <v>NA</v>
          </cell>
          <cell r="M1131" t="str">
            <v>Saturday</v>
          </cell>
          <cell r="N1131" t="str">
            <v>Sunday</v>
          </cell>
          <cell r="O1131" t="str">
            <v>Warehouse Associate 24M</v>
          </cell>
          <cell r="P1131" t="str">
            <v>Outbound</v>
          </cell>
          <cell r="Q1131" t="str">
            <v>Direct</v>
          </cell>
          <cell r="R1131" t="str">
            <v>Dulsco</v>
          </cell>
          <cell r="S1131" t="str">
            <v>ansammar</v>
          </cell>
          <cell r="T1131" t="str">
            <v>Ansari,Ammar Abdullah</v>
          </cell>
          <cell r="W1131">
            <v>45894</v>
          </cell>
          <cell r="X1131" t="str">
            <v>Picking</v>
          </cell>
          <cell r="Y1131" t="str">
            <v>September</v>
          </cell>
          <cell r="Z1131" t="str">
            <v>9 Hours</v>
          </cell>
          <cell r="AA1131" t="str">
            <v>Male</v>
          </cell>
          <cell r="AB1131" t="str">
            <v>M</v>
          </cell>
          <cell r="AC1131">
            <v>99</v>
          </cell>
          <cell r="AD1131">
            <v>45949</v>
          </cell>
          <cell r="AE1131" t="str">
            <v>Dulsco Camp</v>
          </cell>
          <cell r="AF1131">
            <v>567066805</v>
          </cell>
          <cell r="AG1131" t="str">
            <v>tonnyssewante@gamil.com</v>
          </cell>
          <cell r="AH1131" t="str">
            <v>Uganda</v>
          </cell>
          <cell r="AI1131" t="str">
            <v>Non-Muslim</v>
          </cell>
        </row>
        <row r="1132">
          <cell r="C1132">
            <v>206073368</v>
          </cell>
          <cell r="D1132" t="str">
            <v>adutwumt</v>
          </cell>
          <cell r="E1132" t="str">
            <v>Tony Adutwum Duah</v>
          </cell>
          <cell r="F1132" t="str">
            <v>Temporary</v>
          </cell>
          <cell r="G1132" t="str">
            <v>UAE</v>
          </cell>
          <cell r="H1132" t="str">
            <v>AUH1</v>
          </cell>
          <cell r="I1132" t="str">
            <v>FC</v>
          </cell>
          <cell r="J1132">
            <v>1299</v>
          </cell>
          <cell r="K1132" t="str">
            <v>Night Shift</v>
          </cell>
          <cell r="L1132" t="str">
            <v>NA</v>
          </cell>
          <cell r="M1132" t="str">
            <v>Wednesday</v>
          </cell>
          <cell r="N1132" t="str">
            <v>Thursday</v>
          </cell>
          <cell r="O1132" t="str">
            <v>Warehouse Associate 12M</v>
          </cell>
          <cell r="P1132" t="str">
            <v>Outbound</v>
          </cell>
          <cell r="Q1132" t="str">
            <v>Direct</v>
          </cell>
          <cell r="R1132" t="str">
            <v>Fastlink</v>
          </cell>
          <cell r="S1132" t="str">
            <v>helrashd</v>
          </cell>
          <cell r="T1132" t="str">
            <v>elrashid,Hassan</v>
          </cell>
          <cell r="U1132" t="str">
            <v>Non-Critical</v>
          </cell>
          <cell r="W1132">
            <v>45922</v>
          </cell>
          <cell r="X1132" t="str">
            <v>Picking</v>
          </cell>
          <cell r="Y1132" t="str">
            <v>December</v>
          </cell>
          <cell r="Z1132" t="str">
            <v>9 Hours</v>
          </cell>
          <cell r="AA1132" t="str">
            <v>Male</v>
          </cell>
          <cell r="AB1132" t="str">
            <v>NA</v>
          </cell>
          <cell r="AC1132">
            <v>99</v>
          </cell>
          <cell r="AD1132">
            <v>45983</v>
          </cell>
          <cell r="AE1132" t="str">
            <v>LifeLineHospital(ElectraStr-MuroorRd)</v>
          </cell>
          <cell r="AH1132" t="str">
            <v>Ghana</v>
          </cell>
          <cell r="AI1132" t="str">
            <v>Non-Muslim</v>
          </cell>
        </row>
        <row r="1133">
          <cell r="C1133">
            <v>206846535</v>
          </cell>
          <cell r="D1133" t="str">
            <v>btugumea</v>
          </cell>
          <cell r="E1133" t="str">
            <v>Tugume Brian</v>
          </cell>
          <cell r="F1133" t="str">
            <v>Temporary</v>
          </cell>
          <cell r="G1133" t="str">
            <v>UAE</v>
          </cell>
          <cell r="H1133" t="str">
            <v>AUH1</v>
          </cell>
          <cell r="I1133" t="str">
            <v>FC</v>
          </cell>
          <cell r="J1133">
            <v>1299</v>
          </cell>
          <cell r="K1133" t="str">
            <v>Day Shift</v>
          </cell>
          <cell r="L1133" t="str">
            <v>NA</v>
          </cell>
          <cell r="M1133" t="str">
            <v>Friday</v>
          </cell>
          <cell r="N1133" t="str">
            <v>Saturday</v>
          </cell>
          <cell r="O1133" t="str">
            <v>Warehouse Associate 8W</v>
          </cell>
          <cell r="P1133" t="str">
            <v>Outbound</v>
          </cell>
          <cell r="Q1133" t="str">
            <v>Direct</v>
          </cell>
          <cell r="R1133" t="str">
            <v>Dulsco</v>
          </cell>
          <cell r="S1133" t="str">
            <v>helrashd</v>
          </cell>
          <cell r="T1133" t="str">
            <v>elrashid,Hassan</v>
          </cell>
          <cell r="U1133" t="str">
            <v>Non- Critical</v>
          </cell>
          <cell r="W1133">
            <v>46013</v>
          </cell>
          <cell r="X1133" t="str">
            <v>Picking</v>
          </cell>
          <cell r="Y1133" t="str">
            <v>January</v>
          </cell>
          <cell r="Z1133" t="str">
            <v>9 Hours</v>
          </cell>
          <cell r="AA1133" t="str">
            <v>Male</v>
          </cell>
          <cell r="AC1133">
            <v>99</v>
          </cell>
          <cell r="AD1133">
            <v>45648</v>
          </cell>
          <cell r="AE1133" t="str">
            <v>Dulsco Al Razeen Camp Abu Dubai</v>
          </cell>
          <cell r="AF1133" t="str">
            <v xml:space="preserve">5276691486    </v>
          </cell>
          <cell r="AG1133" t="str">
            <v>btugume59@gmail.com</v>
          </cell>
          <cell r="AH1133" t="str">
            <v>Uganda</v>
          </cell>
          <cell r="AI1133" t="str">
            <v>Non-Muslim</v>
          </cell>
        </row>
        <row r="1134">
          <cell r="C1134">
            <v>103868662</v>
          </cell>
          <cell r="D1134" t="str">
            <v>wmuhumai</v>
          </cell>
          <cell r="E1134" t="str">
            <v>Umair,Muhammad Muhammad</v>
          </cell>
          <cell r="F1134" t="str">
            <v>Regular</v>
          </cell>
          <cell r="G1134" t="str">
            <v>UAE</v>
          </cell>
          <cell r="H1134" t="str">
            <v>AUH1</v>
          </cell>
          <cell r="I1134" t="str">
            <v>FC</v>
          </cell>
          <cell r="J1134">
            <v>1299</v>
          </cell>
          <cell r="K1134" t="str">
            <v>Night Shift</v>
          </cell>
          <cell r="L1134" t="str">
            <v>NA</v>
          </cell>
          <cell r="M1134" t="str">
            <v>Friday</v>
          </cell>
          <cell r="N1134" t="str">
            <v>Saturday</v>
          </cell>
          <cell r="O1134" t="str">
            <v>FC Associate I</v>
          </cell>
          <cell r="P1134" t="str">
            <v>Outbound</v>
          </cell>
          <cell r="Q1134" t="str">
            <v>Direct</v>
          </cell>
          <cell r="R1134" t="str">
            <v>Blue Badge</v>
          </cell>
          <cell r="S1134" t="str">
            <v>ansammar</v>
          </cell>
          <cell r="T1134" t="str">
            <v>Ansari,Ammar Abdullah</v>
          </cell>
          <cell r="U1134" t="str">
            <v>Critical</v>
          </cell>
          <cell r="W1134">
            <v>44839</v>
          </cell>
          <cell r="X1134" t="str">
            <v>Pack - Single</v>
          </cell>
          <cell r="Y1134" t="str">
            <v>October</v>
          </cell>
          <cell r="Z1134" t="str">
            <v>9 Hours</v>
          </cell>
          <cell r="AA1134" t="str">
            <v>Male</v>
          </cell>
          <cell r="AB1134" t="str">
            <v>M</v>
          </cell>
          <cell r="AC1134">
            <v>1</v>
          </cell>
          <cell r="AE1134" t="str">
            <v>FilliCafé(AirPortRd)</v>
          </cell>
          <cell r="AF1134">
            <v>0</v>
          </cell>
          <cell r="AG1134" t="e">
            <v>#N/A</v>
          </cell>
          <cell r="AH1134" t="str">
            <v>Pakistan</v>
          </cell>
          <cell r="AI1134" t="str">
            <v>Muslim</v>
          </cell>
        </row>
        <row r="1135">
          <cell r="C1135">
            <v>106301312</v>
          </cell>
          <cell r="D1135" t="str">
            <v>musmmuha</v>
          </cell>
          <cell r="E1135" t="str">
            <v>Usman Ghani</v>
          </cell>
          <cell r="F1135" t="str">
            <v>Regular</v>
          </cell>
          <cell r="G1135" t="str">
            <v>UAE</v>
          </cell>
          <cell r="H1135" t="str">
            <v>AUH1</v>
          </cell>
          <cell r="I1135" t="str">
            <v>FC</v>
          </cell>
          <cell r="J1135">
            <v>1299</v>
          </cell>
          <cell r="K1135" t="str">
            <v>Day Shift</v>
          </cell>
          <cell r="L1135" t="str">
            <v>NA</v>
          </cell>
          <cell r="M1135" t="str">
            <v>Friday</v>
          </cell>
          <cell r="N1135" t="str">
            <v>Saturday</v>
          </cell>
          <cell r="O1135" t="str">
            <v>FC Associate I</v>
          </cell>
          <cell r="P1135" t="str">
            <v>Outbound</v>
          </cell>
          <cell r="Q1135" t="str">
            <v>Direct</v>
          </cell>
          <cell r="R1135" t="str">
            <v>Blue Badge</v>
          </cell>
          <cell r="S1135" t="str">
            <v>bizthoma</v>
          </cell>
          <cell r="T1135" t="str">
            <v>Thomas,Binil</v>
          </cell>
          <cell r="U1135" t="str">
            <v>Critical</v>
          </cell>
          <cell r="W1135">
            <v>44757</v>
          </cell>
          <cell r="X1135" t="str">
            <v>Picking</v>
          </cell>
          <cell r="Y1135" t="str">
            <v>November</v>
          </cell>
          <cell r="Z1135" t="str">
            <v>9 Hours</v>
          </cell>
          <cell r="AA1135" t="str">
            <v>Male</v>
          </cell>
          <cell r="AB1135" t="str">
            <v>L</v>
          </cell>
          <cell r="AC1135">
            <v>1</v>
          </cell>
          <cell r="AE1135" t="str">
            <v>Shabiya 12  Bus Stop (Near Malabar Gold And Diamond)</v>
          </cell>
          <cell r="AF1135">
            <v>0</v>
          </cell>
          <cell r="AG1135" t="e">
            <v>#N/A</v>
          </cell>
          <cell r="AH1135" t="str">
            <v>Pakistan</v>
          </cell>
          <cell r="AI1135" t="str">
            <v>Muslim</v>
          </cell>
        </row>
        <row r="1136">
          <cell r="C1136">
            <v>203965011</v>
          </cell>
          <cell r="D1136" t="str">
            <v>puthanvv</v>
          </cell>
          <cell r="E1136" t="str">
            <v>Vibin Puthanpurakkal</v>
          </cell>
          <cell r="F1136" t="str">
            <v>Temporary</v>
          </cell>
          <cell r="G1136" t="str">
            <v>UAE</v>
          </cell>
          <cell r="H1136" t="str">
            <v>AUH1</v>
          </cell>
          <cell r="I1136" t="str">
            <v>FC</v>
          </cell>
          <cell r="J1136">
            <v>1299</v>
          </cell>
          <cell r="K1136" t="str">
            <v>Night Shift</v>
          </cell>
          <cell r="L1136" t="str">
            <v>NA</v>
          </cell>
          <cell r="M1136" t="str">
            <v>Saturday</v>
          </cell>
          <cell r="N1136" t="str">
            <v>Sunday</v>
          </cell>
          <cell r="O1136" t="str">
            <v>Warehouse Associate 24M</v>
          </cell>
          <cell r="P1136" t="str">
            <v>Outbound</v>
          </cell>
          <cell r="Q1136" t="str">
            <v>Direct</v>
          </cell>
          <cell r="R1136" t="str">
            <v>Adecco</v>
          </cell>
          <cell r="S1136" t="str">
            <v>mnarshad</v>
          </cell>
          <cell r="T1136" t="str">
            <v>Narshad,Muhammad</v>
          </cell>
          <cell r="U1136" t="str">
            <v>Critical</v>
          </cell>
          <cell r="W1136">
            <v>45544</v>
          </cell>
          <cell r="X1136" t="str">
            <v>Picking</v>
          </cell>
          <cell r="Y1136" t="str">
            <v>December</v>
          </cell>
          <cell r="Z1136" t="str">
            <v>9 Hours</v>
          </cell>
          <cell r="AA1136" t="str">
            <v>Male</v>
          </cell>
          <cell r="AB1136" t="str">
            <v>NA</v>
          </cell>
          <cell r="AC1136">
            <v>99</v>
          </cell>
          <cell r="AD1136">
            <v>46274</v>
          </cell>
          <cell r="AE1136" t="str">
            <v>Workers Village  ( Musaffa 24)</v>
          </cell>
          <cell r="AF1136">
            <v>566218723</v>
          </cell>
          <cell r="AG1136" t="str">
            <v>vibinpunnad@gmail.com</v>
          </cell>
          <cell r="AH1136" t="str">
            <v>India</v>
          </cell>
          <cell r="AI1136" t="str">
            <v>Non-Muslim</v>
          </cell>
        </row>
        <row r="1137">
          <cell r="C1137">
            <v>205845557</v>
          </cell>
          <cell r="D1137" t="str">
            <v>muwvicen</v>
          </cell>
          <cell r="E1137" t="str">
            <v>VICENT MUWONGE</v>
          </cell>
          <cell r="F1137" t="str">
            <v>Temporary</v>
          </cell>
          <cell r="G1137" t="str">
            <v>UAE</v>
          </cell>
          <cell r="H1137" t="str">
            <v>AUH1</v>
          </cell>
          <cell r="I1137" t="str">
            <v>FC</v>
          </cell>
          <cell r="J1137">
            <v>1299</v>
          </cell>
          <cell r="K1137" t="str">
            <v>Day Shift</v>
          </cell>
          <cell r="L1137" t="str">
            <v>NA</v>
          </cell>
          <cell r="M1137" t="str">
            <v>Wednesday</v>
          </cell>
          <cell r="N1137" t="str">
            <v>Thursday</v>
          </cell>
          <cell r="O1137" t="str">
            <v>Warehouse Associate 8W</v>
          </cell>
          <cell r="P1137" t="str">
            <v>Outbound</v>
          </cell>
          <cell r="Q1137" t="str">
            <v>Direct</v>
          </cell>
          <cell r="R1137" t="str">
            <v>Dulsco</v>
          </cell>
          <cell r="S1137" t="str">
            <v>bizthoma</v>
          </cell>
          <cell r="T1137" t="str">
            <v>Thomas,Binil</v>
          </cell>
          <cell r="W1137">
            <v>45894</v>
          </cell>
          <cell r="X1137" t="str">
            <v>Pack - Batch</v>
          </cell>
          <cell r="Y1137" t="str">
            <v>February</v>
          </cell>
          <cell r="Z1137" t="str">
            <v>9 Hours</v>
          </cell>
          <cell r="AA1137" t="str">
            <v>Male</v>
          </cell>
          <cell r="AB1137" t="str">
            <v>NA</v>
          </cell>
          <cell r="AC1137">
            <v>99</v>
          </cell>
          <cell r="AD1137">
            <v>45949</v>
          </cell>
          <cell r="AE1137" t="str">
            <v>Dulsco Camp</v>
          </cell>
          <cell r="AF1137">
            <v>567520028</v>
          </cell>
          <cell r="AG1137" t="str">
            <v>muwonge.muwonge@gmail.com</v>
          </cell>
          <cell r="AH1137" t="str">
            <v>Uganda</v>
          </cell>
          <cell r="AI1137" t="str">
            <v>Non-Muslim</v>
          </cell>
        </row>
        <row r="1138">
          <cell r="C1138">
            <v>203993451</v>
          </cell>
          <cell r="D1138" t="str">
            <v>victooju</v>
          </cell>
          <cell r="E1138" t="str">
            <v>VICTOR OJUMA</v>
          </cell>
          <cell r="F1138" t="str">
            <v>Temporary</v>
          </cell>
          <cell r="G1138" t="str">
            <v>UAE</v>
          </cell>
          <cell r="H1138" t="str">
            <v>AUH1</v>
          </cell>
          <cell r="I1138" t="str">
            <v>FC</v>
          </cell>
          <cell r="J1138">
            <v>1299</v>
          </cell>
          <cell r="K1138" t="str">
            <v>Night Shift</v>
          </cell>
          <cell r="L1138" t="str">
            <v>NA</v>
          </cell>
          <cell r="M1138" t="str">
            <v>Wednesday</v>
          </cell>
          <cell r="N1138" t="str">
            <v>Thursday</v>
          </cell>
          <cell r="O1138" t="str">
            <v>Warehouse Associate 24M</v>
          </cell>
          <cell r="P1138" t="str">
            <v>Outbound</v>
          </cell>
          <cell r="Q1138" t="str">
            <v>Direct</v>
          </cell>
          <cell r="R1138" t="str">
            <v>Dulsco</v>
          </cell>
          <cell r="S1138" t="str">
            <v>amanmish</v>
          </cell>
          <cell r="T1138" t="str">
            <v>Mishra,Aman</v>
          </cell>
          <cell r="W1138">
            <v>45894</v>
          </cell>
          <cell r="X1138" t="str">
            <v>Picking</v>
          </cell>
          <cell r="Y1138" t="str">
            <v>May</v>
          </cell>
          <cell r="Z1138" t="str">
            <v>9 Hours</v>
          </cell>
          <cell r="AA1138" t="str">
            <v>Male</v>
          </cell>
          <cell r="AB1138" t="str">
            <v>NA</v>
          </cell>
          <cell r="AC1138">
            <v>99</v>
          </cell>
          <cell r="AD1138">
            <v>45949</v>
          </cell>
          <cell r="AE1138" t="str">
            <v>Dulsco Camp</v>
          </cell>
          <cell r="AF1138">
            <v>557339975</v>
          </cell>
          <cell r="AG1138" t="str">
            <v>victorojuma349@gmail.com</v>
          </cell>
          <cell r="AH1138" t="str">
            <v>Uganda</v>
          </cell>
          <cell r="AI1138" t="str">
            <v>Non-Muslim</v>
          </cell>
        </row>
        <row r="1139">
          <cell r="C1139">
            <v>205854086</v>
          </cell>
          <cell r="D1139" t="str">
            <v>viappiat</v>
          </cell>
          <cell r="E1139" t="str">
            <v>VIDA APPIAH</v>
          </cell>
          <cell r="F1139" t="str">
            <v>Temporary</v>
          </cell>
          <cell r="G1139" t="str">
            <v>UAE</v>
          </cell>
          <cell r="H1139" t="str">
            <v>AUH1</v>
          </cell>
          <cell r="I1139" t="str">
            <v>FC</v>
          </cell>
          <cell r="J1139">
            <v>1299</v>
          </cell>
          <cell r="K1139" t="str">
            <v>Day Shift</v>
          </cell>
          <cell r="L1139" t="str">
            <v>NA</v>
          </cell>
          <cell r="M1139" t="str">
            <v>Monday</v>
          </cell>
          <cell r="N1139" t="str">
            <v>Tuesday</v>
          </cell>
          <cell r="O1139" t="str">
            <v>Warehouse Associate 8W</v>
          </cell>
          <cell r="P1139" t="str">
            <v>Outbound</v>
          </cell>
          <cell r="Q1139" t="str">
            <v>Direct</v>
          </cell>
          <cell r="R1139" t="str">
            <v>EFS</v>
          </cell>
          <cell r="S1139" t="str">
            <v>amanmish</v>
          </cell>
          <cell r="T1139" t="str">
            <v>Mishra,Aman</v>
          </cell>
          <cell r="W1139">
            <v>45894</v>
          </cell>
          <cell r="X1139" t="str">
            <v>Picking</v>
          </cell>
          <cell r="Y1139" t="str">
            <v>July</v>
          </cell>
          <cell r="Z1139" t="str">
            <v>9 Hours</v>
          </cell>
          <cell r="AA1139" t="str">
            <v>Female</v>
          </cell>
          <cell r="AB1139" t="str">
            <v>NA</v>
          </cell>
          <cell r="AC1139">
            <v>99</v>
          </cell>
          <cell r="AD1139">
            <v>45949</v>
          </cell>
          <cell r="AE1139" t="str">
            <v>AUH Baniyas Female camp</v>
          </cell>
          <cell r="AF1139">
            <v>971509652194</v>
          </cell>
          <cell r="AG1139" t="str">
            <v>Frank45du@gmail.com</v>
          </cell>
          <cell r="AH1139" t="str">
            <v>Ghana</v>
          </cell>
          <cell r="AI1139" t="str">
            <v>Non-Muslim</v>
          </cell>
        </row>
        <row r="1140">
          <cell r="C1140">
            <v>206915790</v>
          </cell>
          <cell r="D1140" t="str">
            <v>amativin</v>
          </cell>
          <cell r="E1140" t="str">
            <v>Vincent Amati</v>
          </cell>
          <cell r="F1140" t="str">
            <v>Temporary</v>
          </cell>
          <cell r="G1140" t="str">
            <v>UAE</v>
          </cell>
          <cell r="H1140" t="str">
            <v>AUH1</v>
          </cell>
          <cell r="I1140" t="str">
            <v>FC</v>
          </cell>
          <cell r="J1140">
            <v>1299</v>
          </cell>
          <cell r="K1140" t="str">
            <v>Day Shift</v>
          </cell>
          <cell r="L1140" t="str">
            <v>NA</v>
          </cell>
          <cell r="M1140" t="str">
            <v>Thursday</v>
          </cell>
          <cell r="N1140" t="str">
            <v>Friday</v>
          </cell>
          <cell r="O1140" t="str">
            <v>Warehouse Associate 8W</v>
          </cell>
          <cell r="P1140" t="str">
            <v>Outbound</v>
          </cell>
          <cell r="Q1140" t="str">
            <v>Direct</v>
          </cell>
          <cell r="R1140" t="str">
            <v>Dulsco</v>
          </cell>
          <cell r="S1140" t="str">
            <v>helrashd</v>
          </cell>
          <cell r="T1140" t="str">
            <v>elrashid,Hassan</v>
          </cell>
          <cell r="U1140" t="str">
            <v>Non-Critical</v>
          </cell>
          <cell r="W1140">
            <v>46034</v>
          </cell>
          <cell r="X1140" t="str">
            <v>Picking</v>
          </cell>
          <cell r="Y1140" t="str">
            <v>April</v>
          </cell>
          <cell r="Z1140" t="str">
            <v>9 Hours</v>
          </cell>
          <cell r="AA1140" t="str">
            <v>Male</v>
          </cell>
          <cell r="AC1140">
            <v>99</v>
          </cell>
          <cell r="AD1140">
            <v>46408</v>
          </cell>
          <cell r="AE1140" t="str">
            <v>Dulsco Al Razeen Camp Abu Dubai</v>
          </cell>
          <cell r="AF1140">
            <v>525422493</v>
          </cell>
          <cell r="AG1140" t="str">
            <v>VINCENT.AMATI45@GMIAL.COM</v>
          </cell>
          <cell r="AH1140" t="str">
            <v xml:space="preserve">UGANDA </v>
          </cell>
          <cell r="AI1140" t="str">
            <v>Non-Muslim</v>
          </cell>
        </row>
        <row r="1141">
          <cell r="C1141">
            <v>206915794</v>
          </cell>
          <cell r="D1141" t="str">
            <v>vincphir</v>
          </cell>
          <cell r="E1141" t="str">
            <v>Vincent Phiri</v>
          </cell>
          <cell r="F1141" t="str">
            <v>Temporary</v>
          </cell>
          <cell r="G1141" t="str">
            <v>UAE</v>
          </cell>
          <cell r="H1141" t="str">
            <v>AUH1</v>
          </cell>
          <cell r="I1141" t="str">
            <v>FC</v>
          </cell>
          <cell r="J1141">
            <v>1299</v>
          </cell>
          <cell r="K1141" t="str">
            <v>Night Shift</v>
          </cell>
          <cell r="L1141" t="str">
            <v>NA</v>
          </cell>
          <cell r="M1141" t="str">
            <v>Monday</v>
          </cell>
          <cell r="N1141" t="str">
            <v>Tuesday</v>
          </cell>
          <cell r="O1141" t="str">
            <v>Warehouse Associate 8W</v>
          </cell>
          <cell r="P1141" t="str">
            <v>Outbound</v>
          </cell>
          <cell r="Q1141" t="str">
            <v>Direct</v>
          </cell>
          <cell r="R1141" t="str">
            <v>Dulsco</v>
          </cell>
          <cell r="S1141" t="str">
            <v>amanmish</v>
          </cell>
          <cell r="T1141" t="str">
            <v>Mishra,Aman</v>
          </cell>
          <cell r="U1141" t="str">
            <v>Non-Critical</v>
          </cell>
          <cell r="W1141">
            <v>46034</v>
          </cell>
          <cell r="X1141" t="str">
            <v>Pack - Batch</v>
          </cell>
          <cell r="Y1141" t="str">
            <v>February</v>
          </cell>
          <cell r="Z1141" t="str">
            <v>9 Hours</v>
          </cell>
          <cell r="AA1141" t="str">
            <v>Male</v>
          </cell>
          <cell r="AC1141">
            <v>99</v>
          </cell>
          <cell r="AD1141">
            <v>46444</v>
          </cell>
          <cell r="AE1141" t="str">
            <v>Dulsco Al Razeen Camp Abu Dubai</v>
          </cell>
          <cell r="AF1141">
            <v>575422452</v>
          </cell>
          <cell r="AG1141" t="str">
            <v>VINCENTPHIRI@GMIAL.COM</v>
          </cell>
          <cell r="AH1141" t="str">
            <v>MALAWI</v>
          </cell>
          <cell r="AI1141" t="e">
            <v>#N/A</v>
          </cell>
        </row>
        <row r="1142">
          <cell r="C1142">
            <v>203555845</v>
          </cell>
          <cell r="D1142" t="str">
            <v>visdasab</v>
          </cell>
          <cell r="E1142" t="str">
            <v>Vishnu Nelloolipadikkal Dasan</v>
          </cell>
          <cell r="F1142" t="str">
            <v>Temporary</v>
          </cell>
          <cell r="G1142" t="str">
            <v>UAE</v>
          </cell>
          <cell r="H1142" t="str">
            <v>AUH1</v>
          </cell>
          <cell r="I1142" t="str">
            <v>FC</v>
          </cell>
          <cell r="J1142">
            <v>1299</v>
          </cell>
          <cell r="K1142" t="str">
            <v>Night Shift</v>
          </cell>
          <cell r="L1142" t="str">
            <v>NA</v>
          </cell>
          <cell r="M1142" t="str">
            <v>Wednesday</v>
          </cell>
          <cell r="N1142" t="str">
            <v>Thursday</v>
          </cell>
          <cell r="O1142" t="str">
            <v>Warehouse Associate 24M</v>
          </cell>
          <cell r="P1142" t="str">
            <v>Outbound</v>
          </cell>
          <cell r="Q1142" t="str">
            <v>Direct</v>
          </cell>
          <cell r="R1142" t="str">
            <v>Adecco</v>
          </cell>
          <cell r="S1142" t="str">
            <v>mnarshad</v>
          </cell>
          <cell r="T1142" t="str">
            <v>Narshad,Muhammad</v>
          </cell>
          <cell r="U1142" t="str">
            <v>Critical</v>
          </cell>
          <cell r="W1142">
            <v>45470</v>
          </cell>
          <cell r="X1142" t="str">
            <v>Picking</v>
          </cell>
          <cell r="Y1142" t="str">
            <v>October</v>
          </cell>
          <cell r="Z1142" t="str">
            <v>9 Hours</v>
          </cell>
          <cell r="AA1142" t="str">
            <v>Male</v>
          </cell>
          <cell r="AB1142" t="str">
            <v>M</v>
          </cell>
          <cell r="AC1142">
            <v>99</v>
          </cell>
          <cell r="AD1142">
            <v>46200</v>
          </cell>
          <cell r="AE1142" t="str">
            <v>Shabiya 11 Bus Stop ( Al Sultan Bakeries)</v>
          </cell>
          <cell r="AF1142">
            <v>589786465</v>
          </cell>
          <cell r="AG1142" t="str">
            <v>vishnudasnp248@gmail.com</v>
          </cell>
          <cell r="AH1142" t="str">
            <v>India</v>
          </cell>
          <cell r="AI1142" t="str">
            <v>Non-Muslim</v>
          </cell>
        </row>
        <row r="1143">
          <cell r="C1143">
            <v>203964988</v>
          </cell>
          <cell r="D1143" t="str">
            <v>vivekper</v>
          </cell>
          <cell r="E1143" t="str">
            <v>Vivek Perumandla</v>
          </cell>
          <cell r="F1143" t="str">
            <v>Temporary</v>
          </cell>
          <cell r="G1143" t="str">
            <v>UAE</v>
          </cell>
          <cell r="H1143" t="str">
            <v>AUH1</v>
          </cell>
          <cell r="I1143" t="str">
            <v>FC</v>
          </cell>
          <cell r="J1143">
            <v>1299</v>
          </cell>
          <cell r="K1143" t="str">
            <v>Day Shift</v>
          </cell>
          <cell r="L1143" t="str">
            <v>NA</v>
          </cell>
          <cell r="M1143" t="str">
            <v>Sunday</v>
          </cell>
          <cell r="N1143" t="str">
            <v>Monday</v>
          </cell>
          <cell r="O1143" t="str">
            <v>Warehouse Associate 24M</v>
          </cell>
          <cell r="P1143" t="str">
            <v>Outbound</v>
          </cell>
          <cell r="Q1143" t="str">
            <v>Direct</v>
          </cell>
          <cell r="R1143" t="str">
            <v>Adecco</v>
          </cell>
          <cell r="S1143" t="str">
            <v>amanmish</v>
          </cell>
          <cell r="T1143" t="str">
            <v>Mishra,Aman</v>
          </cell>
          <cell r="U1143" t="str">
            <v>Non-Critical</v>
          </cell>
          <cell r="W1143">
            <v>45544</v>
          </cell>
          <cell r="X1143" t="str">
            <v>Picking</v>
          </cell>
          <cell r="Y1143" t="str">
            <v>August</v>
          </cell>
          <cell r="Z1143" t="str">
            <v>9 Hours</v>
          </cell>
          <cell r="AA1143" t="str">
            <v>Male</v>
          </cell>
          <cell r="AB1143" t="str">
            <v>L</v>
          </cell>
          <cell r="AC1143">
            <v>99</v>
          </cell>
          <cell r="AD1143">
            <v>46274</v>
          </cell>
          <cell r="AE1143" t="str">
            <v>Workers Village  ( Musaffa 24)</v>
          </cell>
          <cell r="AF1143">
            <v>553023629</v>
          </cell>
          <cell r="AG1143" t="str">
            <v>vivekperumandla05@gmail.com</v>
          </cell>
          <cell r="AH1143" t="str">
            <v>India</v>
          </cell>
          <cell r="AI1143" t="str">
            <v>Non-Muslim</v>
          </cell>
        </row>
        <row r="1144">
          <cell r="C1144">
            <v>204137704</v>
          </cell>
          <cell r="D1144" t="str">
            <v>waltuffo</v>
          </cell>
          <cell r="E1144" t="str">
            <v>Wallace Agyemang-Tuffour</v>
          </cell>
          <cell r="F1144" t="str">
            <v>Temporary</v>
          </cell>
          <cell r="G1144" t="str">
            <v>UAE</v>
          </cell>
          <cell r="H1144" t="str">
            <v>AUH1</v>
          </cell>
          <cell r="I1144" t="str">
            <v>FC</v>
          </cell>
          <cell r="J1144">
            <v>1299</v>
          </cell>
          <cell r="K1144" t="str">
            <v>Night Shift</v>
          </cell>
          <cell r="L1144" t="str">
            <v>NA</v>
          </cell>
          <cell r="M1144" t="str">
            <v>Sunday</v>
          </cell>
          <cell r="N1144" t="str">
            <v>Monday</v>
          </cell>
          <cell r="O1144" t="str">
            <v>Warehouse Associate 24M</v>
          </cell>
          <cell r="P1144" t="str">
            <v>Outbound</v>
          </cell>
          <cell r="Q1144" t="str">
            <v>Direct</v>
          </cell>
          <cell r="R1144" t="str">
            <v>Quesscorp</v>
          </cell>
          <cell r="S1144" t="str">
            <v>amanmish</v>
          </cell>
          <cell r="T1144" t="str">
            <v>Mishra,Aman</v>
          </cell>
          <cell r="U1144" t="str">
            <v>Critical</v>
          </cell>
          <cell r="W1144">
            <v>45565</v>
          </cell>
          <cell r="X1144" t="str">
            <v>Picking</v>
          </cell>
          <cell r="Y1144" t="str">
            <v>March</v>
          </cell>
          <cell r="Z1144" t="str">
            <v>9 Hours</v>
          </cell>
          <cell r="AA1144" t="str">
            <v>Male</v>
          </cell>
          <cell r="AB1144" t="str">
            <v>XL</v>
          </cell>
          <cell r="AC1144">
            <v>99</v>
          </cell>
          <cell r="AD1144">
            <v>46295</v>
          </cell>
          <cell r="AE1144" t="str">
            <v>AbuDhabiCentralBusStation(oppositeGrandMillenniumHotel&amp;InfrontofBankofAfrica)</v>
          </cell>
          <cell r="AF1144">
            <v>547468434</v>
          </cell>
          <cell r="AG1144" t="str">
            <v>wallaceagyemang9@gmail.com</v>
          </cell>
          <cell r="AH1144" t="str">
            <v>Ghana</v>
          </cell>
          <cell r="AI1144" t="str">
            <v>Non-Muslim</v>
          </cell>
        </row>
        <row r="1145">
          <cell r="C1145">
            <v>206136722</v>
          </cell>
          <cell r="D1145" t="str">
            <v>marymubw</v>
          </cell>
          <cell r="E1145" t="str">
            <v>WAUSI,MARY MUTIO</v>
          </cell>
          <cell r="F1145" t="str">
            <v>Temporary</v>
          </cell>
          <cell r="G1145" t="str">
            <v>UAE</v>
          </cell>
          <cell r="H1145" t="str">
            <v>AUH1</v>
          </cell>
          <cell r="I1145" t="str">
            <v>FC</v>
          </cell>
          <cell r="J1145">
            <v>1299</v>
          </cell>
          <cell r="K1145" t="str">
            <v>Night Shift</v>
          </cell>
          <cell r="L1145" t="str">
            <v>NA</v>
          </cell>
          <cell r="M1145" t="str">
            <v>Wednesday</v>
          </cell>
          <cell r="N1145" t="str">
            <v>Thursday</v>
          </cell>
          <cell r="O1145" t="str">
            <v>Warehouse Associate 8W</v>
          </cell>
          <cell r="P1145" t="str">
            <v>Outbound</v>
          </cell>
          <cell r="Q1145" t="str">
            <v>Direct</v>
          </cell>
          <cell r="R1145" t="str">
            <v>EFS</v>
          </cell>
          <cell r="S1145" t="str">
            <v>mnarshad</v>
          </cell>
          <cell r="T1145" t="str">
            <v>Narshad,Muhammad</v>
          </cell>
          <cell r="W1145">
            <v>46238</v>
          </cell>
          <cell r="X1145" t="str">
            <v>Sort - Batch</v>
          </cell>
          <cell r="Z1145" t="str">
            <v>7 Hours</v>
          </cell>
          <cell r="AA1145" t="str">
            <v>Female</v>
          </cell>
          <cell r="AC1145">
            <v>99</v>
          </cell>
        </row>
        <row r="1146">
          <cell r="C1146">
            <v>206239215</v>
          </cell>
          <cell r="D1146" t="str">
            <v>wendpoku</v>
          </cell>
          <cell r="E1146" t="str">
            <v>WENDY POKUAAH</v>
          </cell>
          <cell r="F1146" t="str">
            <v>Temporary</v>
          </cell>
          <cell r="G1146" t="str">
            <v>UAE</v>
          </cell>
          <cell r="H1146" t="str">
            <v>AUH1</v>
          </cell>
          <cell r="I1146" t="str">
            <v>FC</v>
          </cell>
          <cell r="J1146">
            <v>1299</v>
          </cell>
          <cell r="K1146" t="str">
            <v>Day Shift</v>
          </cell>
          <cell r="L1146" t="str">
            <v>NA</v>
          </cell>
          <cell r="M1146" t="str">
            <v>Tuesday</v>
          </cell>
          <cell r="N1146" t="str">
            <v>Wednesday</v>
          </cell>
          <cell r="O1146" t="str">
            <v>Warehouse Associate 12M</v>
          </cell>
          <cell r="P1146" t="str">
            <v>Outbound</v>
          </cell>
          <cell r="Q1146" t="str">
            <v>Direct</v>
          </cell>
          <cell r="R1146" t="str">
            <v>Fastlink</v>
          </cell>
          <cell r="S1146" t="str">
            <v>mnarshad</v>
          </cell>
          <cell r="T1146" t="str">
            <v>Narshad,Muhammad</v>
          </cell>
          <cell r="U1146" t="str">
            <v>Non-Critical</v>
          </cell>
          <cell r="W1146">
            <v>45943</v>
          </cell>
          <cell r="X1146" t="str">
            <v>Picking</v>
          </cell>
          <cell r="Y1146" t="str">
            <v>June</v>
          </cell>
          <cell r="Z1146" t="str">
            <v>9 hours</v>
          </cell>
          <cell r="AA1146" t="str">
            <v>Female</v>
          </cell>
          <cell r="AB1146" t="str">
            <v>NA</v>
          </cell>
          <cell r="AC1146">
            <v>99</v>
          </cell>
          <cell r="AD1146" t="str">
            <v>13/10/2026</v>
          </cell>
          <cell r="AE1146" t="str">
            <v>Shabiya 12  Bus Stop (Near Malabar Gold And Diamond)</v>
          </cell>
          <cell r="AF1146">
            <v>583024243</v>
          </cell>
          <cell r="AG1146" t="str">
            <v>wendypokuaah190@gmail.com</v>
          </cell>
          <cell r="AH1146" t="str">
            <v>Ghana</v>
          </cell>
          <cell r="AI1146" t="str">
            <v>Non-Muslim</v>
          </cell>
        </row>
        <row r="1147">
          <cell r="C1147">
            <v>206902844</v>
          </cell>
          <cell r="D1147" t="str">
            <v>winthala</v>
          </cell>
          <cell r="E1147" t="str">
            <v>WILLIAM NTHALA</v>
          </cell>
          <cell r="F1147" t="str">
            <v>Temporary</v>
          </cell>
          <cell r="G1147" t="str">
            <v>UAE</v>
          </cell>
          <cell r="H1147" t="str">
            <v>AUH1</v>
          </cell>
          <cell r="I1147" t="str">
            <v>FC</v>
          </cell>
          <cell r="J1147">
            <v>1290</v>
          </cell>
          <cell r="K1147" t="str">
            <v>Night Shift</v>
          </cell>
          <cell r="L1147" t="str">
            <v>NA</v>
          </cell>
          <cell r="M1147" t="str">
            <v>Monday</v>
          </cell>
          <cell r="N1147" t="str">
            <v>Tuesday</v>
          </cell>
          <cell r="O1147" t="str">
            <v>Warehouse Associate 8W</v>
          </cell>
          <cell r="P1147" t="str">
            <v>Outbound</v>
          </cell>
          <cell r="Q1147" t="str">
            <v>Direct</v>
          </cell>
          <cell r="R1147" t="str">
            <v>Dulsco</v>
          </cell>
          <cell r="S1147" t="str">
            <v>amanmish</v>
          </cell>
          <cell r="T1147" t="str">
            <v>Mishra,Aman</v>
          </cell>
          <cell r="U1147" t="str">
            <v>Non-Critical</v>
          </cell>
          <cell r="W1147">
            <v>46030</v>
          </cell>
          <cell r="X1147" t="str">
            <v>Picking</v>
          </cell>
          <cell r="Y1147" t="str">
            <v>October</v>
          </cell>
          <cell r="Z1147" t="str">
            <v>9 Hours</v>
          </cell>
          <cell r="AA1147" t="str">
            <v>Male</v>
          </cell>
          <cell r="AC1147">
            <v>99</v>
          </cell>
          <cell r="AD1147">
            <v>46395</v>
          </cell>
          <cell r="AE1147" t="str">
            <v>Dulsco Al Razeen Camp Abu Dubai</v>
          </cell>
          <cell r="AF1147">
            <v>553164587</v>
          </cell>
          <cell r="AG1147" t="str">
            <v>willrmiru.99@gmail.com</v>
          </cell>
          <cell r="AH1147" t="str">
            <v>MALAWI</v>
          </cell>
          <cell r="AI1147" t="e">
            <v>#N/A</v>
          </cell>
        </row>
        <row r="1148">
          <cell r="C1148">
            <v>203911200</v>
          </cell>
          <cell r="D1148" t="str">
            <v>wilesing</v>
          </cell>
          <cell r="E1148" t="str">
            <v>William SINGARA</v>
          </cell>
          <cell r="F1148" t="str">
            <v>Temporary</v>
          </cell>
          <cell r="G1148" t="str">
            <v>UAE</v>
          </cell>
          <cell r="H1148" t="str">
            <v>AUH1</v>
          </cell>
          <cell r="I1148" t="str">
            <v>FC</v>
          </cell>
          <cell r="J1148">
            <v>1299</v>
          </cell>
          <cell r="K1148" t="str">
            <v>Night Shift</v>
          </cell>
          <cell r="L1148" t="str">
            <v>NA</v>
          </cell>
          <cell r="M1148" t="str">
            <v>Sunday</v>
          </cell>
          <cell r="N1148" t="str">
            <v>Monday</v>
          </cell>
          <cell r="O1148" t="str">
            <v>Warehouse Associate 24M</v>
          </cell>
          <cell r="P1148" t="str">
            <v>Outbound</v>
          </cell>
          <cell r="Q1148" t="str">
            <v>Direct</v>
          </cell>
          <cell r="R1148" t="str">
            <v>Adecco</v>
          </cell>
          <cell r="S1148" t="str">
            <v>amanmish</v>
          </cell>
          <cell r="T1148" t="str">
            <v>Mishra,Aman</v>
          </cell>
          <cell r="U1148" t="str">
            <v>Non-Critical</v>
          </cell>
          <cell r="W1148">
            <v>45537</v>
          </cell>
          <cell r="X1148" t="str">
            <v>Sort - Batch</v>
          </cell>
          <cell r="Y1148" t="str">
            <v>June</v>
          </cell>
          <cell r="Z1148" t="str">
            <v>9 Hours</v>
          </cell>
          <cell r="AA1148" t="str">
            <v>Male</v>
          </cell>
          <cell r="AB1148" t="str">
            <v>M</v>
          </cell>
          <cell r="AC1148">
            <v>99</v>
          </cell>
          <cell r="AD1148">
            <v>46267</v>
          </cell>
          <cell r="AE1148" t="str">
            <v>Workers Village  ( Musaffa 24)</v>
          </cell>
          <cell r="AF1148">
            <v>501845798</v>
          </cell>
          <cell r="AG1148" t="str">
            <v>williamgill0007@gmail.com</v>
          </cell>
          <cell r="AH1148" t="str">
            <v>India</v>
          </cell>
          <cell r="AI1148" t="str">
            <v>Non-Muslim</v>
          </cell>
        </row>
        <row r="1149">
          <cell r="C1149">
            <v>205845559</v>
          </cell>
          <cell r="D1149" t="str">
            <v>wilmande</v>
          </cell>
          <cell r="E1149" t="str">
            <v>WILSON MANDELA</v>
          </cell>
          <cell r="F1149" t="str">
            <v>Temporary</v>
          </cell>
          <cell r="G1149" t="str">
            <v>UAE</v>
          </cell>
          <cell r="H1149" t="str">
            <v>AUH1</v>
          </cell>
          <cell r="I1149" t="str">
            <v>FC</v>
          </cell>
          <cell r="J1149">
            <v>1299</v>
          </cell>
          <cell r="K1149" t="str">
            <v>Night Shift</v>
          </cell>
          <cell r="L1149" t="str">
            <v>NA</v>
          </cell>
          <cell r="M1149" t="str">
            <v>Wednesday</v>
          </cell>
          <cell r="N1149" t="str">
            <v>Thursday</v>
          </cell>
          <cell r="O1149" t="str">
            <v>Warehouse Associate 24M</v>
          </cell>
          <cell r="P1149" t="str">
            <v>Outbound</v>
          </cell>
          <cell r="Q1149" t="str">
            <v>Direct</v>
          </cell>
          <cell r="R1149" t="str">
            <v>Dulsco</v>
          </cell>
          <cell r="S1149" t="str">
            <v>helrashd</v>
          </cell>
          <cell r="T1149" t="str">
            <v>elrashid,Hassan</v>
          </cell>
          <cell r="W1149">
            <v>45894</v>
          </cell>
          <cell r="X1149" t="str">
            <v>Picking</v>
          </cell>
          <cell r="Y1149" t="str">
            <v>September</v>
          </cell>
          <cell r="Z1149" t="str">
            <v>9 Hours</v>
          </cell>
          <cell r="AA1149" t="str">
            <v>Male</v>
          </cell>
          <cell r="AB1149" t="str">
            <v>M</v>
          </cell>
          <cell r="AC1149">
            <v>99</v>
          </cell>
          <cell r="AD1149">
            <v>45949</v>
          </cell>
          <cell r="AE1149" t="str">
            <v>Dulsco Camp</v>
          </cell>
          <cell r="AF1149">
            <v>567875800</v>
          </cell>
          <cell r="AG1149" t="str">
            <v>wmandela990@gmail.com</v>
          </cell>
          <cell r="AH1149" t="str">
            <v>Uganda</v>
          </cell>
          <cell r="AI1149">
            <v>0</v>
          </cell>
        </row>
        <row r="1150">
          <cell r="C1150">
            <v>204009364</v>
          </cell>
          <cell r="D1150" t="str">
            <v>wimumber</v>
          </cell>
          <cell r="E1150" t="str">
            <v>WILSON MUMBERE</v>
          </cell>
          <cell r="F1150" t="str">
            <v>Temporary</v>
          </cell>
          <cell r="G1150" t="str">
            <v>UAE</v>
          </cell>
          <cell r="H1150" t="str">
            <v>AUH1</v>
          </cell>
          <cell r="I1150" t="str">
            <v>FC</v>
          </cell>
          <cell r="J1150">
            <v>1299</v>
          </cell>
          <cell r="K1150" t="str">
            <v>Night Shift</v>
          </cell>
          <cell r="L1150" t="str">
            <v>NA</v>
          </cell>
          <cell r="M1150" t="str">
            <v>Tuesday</v>
          </cell>
          <cell r="N1150" t="str">
            <v>Wednesday</v>
          </cell>
          <cell r="O1150" t="str">
            <v>Warehouse Associate 8W</v>
          </cell>
          <cell r="P1150" t="str">
            <v>Outbound</v>
          </cell>
          <cell r="Q1150" t="str">
            <v>Direct</v>
          </cell>
          <cell r="R1150" t="str">
            <v>Dulsco</v>
          </cell>
          <cell r="S1150" t="str">
            <v>ansammar</v>
          </cell>
          <cell r="T1150" t="str">
            <v>Ansari,Ammar Abdullah</v>
          </cell>
          <cell r="U1150" t="str">
            <v>Non-Critical</v>
          </cell>
          <cell r="W1150">
            <v>45551</v>
          </cell>
          <cell r="X1150" t="str">
            <v>Picking</v>
          </cell>
          <cell r="Y1150" t="str">
            <v>February</v>
          </cell>
          <cell r="Z1150" t="str">
            <v>9 Hours</v>
          </cell>
          <cell r="AA1150" t="str">
            <v>Male</v>
          </cell>
          <cell r="AB1150" t="str">
            <v>M</v>
          </cell>
          <cell r="AC1150">
            <v>99</v>
          </cell>
          <cell r="AD1150">
            <v>45607</v>
          </cell>
          <cell r="AE1150" t="str">
            <v>Dulsco ICAD-1 Bus Stop</v>
          </cell>
          <cell r="AF1150">
            <v>585242199</v>
          </cell>
          <cell r="AG1150" t="str">
            <v>wilsonmumbere78@gmail.com</v>
          </cell>
          <cell r="AH1150" t="str">
            <v>Uganda</v>
          </cell>
          <cell r="AI1150">
            <v>0</v>
          </cell>
        </row>
        <row r="1151">
          <cell r="C1151">
            <v>206192237</v>
          </cell>
          <cell r="D1151" t="str">
            <v>chkwinni</v>
          </cell>
          <cell r="E1151" t="str">
            <v>Winnie Chepchichir</v>
          </cell>
          <cell r="F1151" t="str">
            <v>Temporary</v>
          </cell>
          <cell r="G1151" t="str">
            <v>UAE</v>
          </cell>
          <cell r="H1151" t="str">
            <v>AUH1</v>
          </cell>
          <cell r="I1151" t="str">
            <v>FC</v>
          </cell>
          <cell r="J1151">
            <v>1299</v>
          </cell>
          <cell r="K1151" t="str">
            <v>Night Shift</v>
          </cell>
          <cell r="L1151" t="str">
            <v>NA</v>
          </cell>
          <cell r="M1151" t="str">
            <v>Monday</v>
          </cell>
          <cell r="N1151" t="str">
            <v>Tuesday</v>
          </cell>
          <cell r="O1151" t="str">
            <v>Warehouse Associate 8W</v>
          </cell>
          <cell r="P1151" t="str">
            <v>Outbound</v>
          </cell>
          <cell r="Q1151" t="str">
            <v>Direct</v>
          </cell>
          <cell r="R1151" t="str">
            <v>EFS</v>
          </cell>
          <cell r="S1151" t="str">
            <v>bizthoma</v>
          </cell>
          <cell r="T1151" t="str">
            <v>Thomas,Binil</v>
          </cell>
          <cell r="W1151">
            <v>46226</v>
          </cell>
          <cell r="X1151" t="str">
            <v>Picking</v>
          </cell>
          <cell r="Y1151" t="str">
            <v>January</v>
          </cell>
          <cell r="Z1151" t="str">
            <v>7 Hours</v>
          </cell>
          <cell r="AA1151" t="str">
            <v>Female</v>
          </cell>
          <cell r="AC1151">
            <v>99</v>
          </cell>
          <cell r="AE1151" t="str">
            <v>Al razeen</v>
          </cell>
          <cell r="AF1151" t="str">
            <v>254 702 744246</v>
          </cell>
          <cell r="AG1151" t="str">
            <v>chepchirchirwinnie92@gmail.com</v>
          </cell>
          <cell r="AH1151" t="str">
            <v>Kenya</v>
          </cell>
        </row>
        <row r="1152">
          <cell r="C1152">
            <v>203881697</v>
          </cell>
          <cell r="D1152" t="str">
            <v>winashcr</v>
          </cell>
          <cell r="E1152" t="str">
            <v>Winston Desmond Adesumi Ashcroft</v>
          </cell>
          <cell r="F1152" t="str">
            <v>Temporary</v>
          </cell>
          <cell r="G1152" t="str">
            <v>UAE</v>
          </cell>
          <cell r="H1152" t="str">
            <v>AUH1</v>
          </cell>
          <cell r="I1152" t="str">
            <v>FC</v>
          </cell>
          <cell r="J1152">
            <v>1299</v>
          </cell>
          <cell r="K1152" t="str">
            <v>Night Shift</v>
          </cell>
          <cell r="L1152" t="str">
            <v>NA</v>
          </cell>
          <cell r="M1152" t="str">
            <v>Wednesday</v>
          </cell>
          <cell r="N1152" t="str">
            <v>Thursday</v>
          </cell>
          <cell r="O1152" t="str">
            <v>Warehouse Associate 12M</v>
          </cell>
          <cell r="P1152" t="str">
            <v>Outbound</v>
          </cell>
          <cell r="Q1152" t="str">
            <v>Direct</v>
          </cell>
          <cell r="R1152" t="str">
            <v>Fastlink</v>
          </cell>
          <cell r="S1152" t="str">
            <v>sidamra</v>
          </cell>
          <cell r="T1152" t="str">
            <v>Siddiqui,Amra Kausar Abdul Sajid</v>
          </cell>
          <cell r="U1152" t="str">
            <v>Non-Critical</v>
          </cell>
          <cell r="W1152">
            <v>45530</v>
          </cell>
          <cell r="X1152" t="str">
            <v>Pack - Single</v>
          </cell>
          <cell r="Y1152" t="str">
            <v>January</v>
          </cell>
          <cell r="Z1152" t="str">
            <v>9 Hours</v>
          </cell>
          <cell r="AA1152" t="str">
            <v>Male</v>
          </cell>
          <cell r="AB1152" t="str">
            <v>XL</v>
          </cell>
          <cell r="AC1152">
            <v>99</v>
          </cell>
          <cell r="AD1152">
            <v>45895</v>
          </cell>
          <cell r="AE1152" t="str">
            <v>AlSalamaHospital(TouristClubArea)</v>
          </cell>
          <cell r="AF1152">
            <v>529495166</v>
          </cell>
          <cell r="AG1152" t="str">
            <v>desren84@gmail.com</v>
          </cell>
          <cell r="AH1152" t="str">
            <v>Sierra Leone</v>
          </cell>
          <cell r="AI1152" t="str">
            <v>Non-Muslim</v>
          </cell>
        </row>
        <row r="1153">
          <cell r="C1153">
            <v>206897671</v>
          </cell>
          <cell r="D1153" t="str">
            <v>wilfwood</v>
          </cell>
          <cell r="E1153" t="str">
            <v>WOODE BROWN,WILFRED</v>
          </cell>
          <cell r="F1153" t="str">
            <v>Temporary</v>
          </cell>
          <cell r="G1153" t="str">
            <v>UAE</v>
          </cell>
          <cell r="H1153" t="str">
            <v>AUH1</v>
          </cell>
          <cell r="I1153" t="str">
            <v>FC</v>
          </cell>
          <cell r="J1153">
            <v>1299</v>
          </cell>
          <cell r="K1153" t="str">
            <v>Night Shift</v>
          </cell>
          <cell r="L1153" t="str">
            <v>NA</v>
          </cell>
          <cell r="M1153" t="str">
            <v>Monday</v>
          </cell>
          <cell r="N1153" t="str">
            <v>Tuesday</v>
          </cell>
          <cell r="O1153" t="str">
            <v>Warehouse Associate 8W</v>
          </cell>
          <cell r="P1153" t="str">
            <v>Outbound</v>
          </cell>
          <cell r="Q1153" t="str">
            <v>Direct</v>
          </cell>
          <cell r="R1153" t="str">
            <v>Fastlink</v>
          </cell>
          <cell r="S1153" t="str">
            <v>scariav</v>
          </cell>
          <cell r="T1153" t="str">
            <v>Scaria,Varghese</v>
          </cell>
          <cell r="W1153">
            <v>46238</v>
          </cell>
          <cell r="X1153" t="str">
            <v>Pack - Single</v>
          </cell>
          <cell r="Z1153" t="str">
            <v>7 Hours</v>
          </cell>
          <cell r="AA1153" t="str">
            <v>Male</v>
          </cell>
          <cell r="AC1153">
            <v>99</v>
          </cell>
        </row>
        <row r="1154">
          <cell r="C1154">
            <v>206902847</v>
          </cell>
          <cell r="D1154" t="str">
            <v>blewyson</v>
          </cell>
          <cell r="E1154" t="str">
            <v>WYSON BLESSINGS MULINGA</v>
          </cell>
          <cell r="F1154" t="str">
            <v>Temporary</v>
          </cell>
          <cell r="G1154" t="str">
            <v>UAE</v>
          </cell>
          <cell r="H1154" t="str">
            <v>AUH1</v>
          </cell>
          <cell r="I1154" t="str">
            <v>FC</v>
          </cell>
          <cell r="J1154">
            <v>1290</v>
          </cell>
          <cell r="K1154" t="str">
            <v>Day Shift</v>
          </cell>
          <cell r="L1154" t="str">
            <v>NA</v>
          </cell>
          <cell r="M1154" t="str">
            <v>Monday</v>
          </cell>
          <cell r="N1154" t="str">
            <v>Tuesday</v>
          </cell>
          <cell r="O1154" t="str">
            <v>Warehouse Associate 8W</v>
          </cell>
          <cell r="P1154" t="str">
            <v>Outbound</v>
          </cell>
          <cell r="Q1154" t="str">
            <v>Direct</v>
          </cell>
          <cell r="R1154" t="str">
            <v>Dulsco</v>
          </cell>
          <cell r="S1154" t="str">
            <v>amanmish</v>
          </cell>
          <cell r="T1154" t="str">
            <v>Mishra,Aman</v>
          </cell>
          <cell r="U1154" t="str">
            <v>Non-Critical</v>
          </cell>
          <cell r="W1154">
            <v>46030</v>
          </cell>
          <cell r="X1154" t="str">
            <v>Picking</v>
          </cell>
          <cell r="Y1154" t="str">
            <v>January</v>
          </cell>
          <cell r="Z1154" t="str">
            <v>9 Hours</v>
          </cell>
          <cell r="AA1154" t="str">
            <v>Male</v>
          </cell>
          <cell r="AC1154">
            <v>99</v>
          </cell>
          <cell r="AD1154">
            <v>46395</v>
          </cell>
          <cell r="AE1154" t="str">
            <v>Dulsco Al Razeen Camp Abu Dubai</v>
          </cell>
          <cell r="AF1154">
            <v>562134658</v>
          </cell>
          <cell r="AG1154" t="str">
            <v>wysormiru.99@gmail.com</v>
          </cell>
          <cell r="AH1154" t="str">
            <v>MALAWI</v>
          </cell>
          <cell r="AI1154" t="e">
            <v>#N/A</v>
          </cell>
        </row>
        <row r="1155">
          <cell r="C1155">
            <v>203908342</v>
          </cell>
          <cell r="D1155" t="str">
            <v>kintuyac</v>
          </cell>
          <cell r="E1155" t="str">
            <v>Yahaya Kintu</v>
          </cell>
          <cell r="F1155" t="str">
            <v>Temporary</v>
          </cell>
          <cell r="G1155" t="str">
            <v>UAE</v>
          </cell>
          <cell r="H1155" t="str">
            <v>AUH1</v>
          </cell>
          <cell r="I1155" t="str">
            <v>FC</v>
          </cell>
          <cell r="J1155">
            <v>1299</v>
          </cell>
          <cell r="K1155" t="str">
            <v>Night Shift</v>
          </cell>
          <cell r="L1155" t="str">
            <v>NA</v>
          </cell>
          <cell r="M1155" t="str">
            <v>Saturday</v>
          </cell>
          <cell r="N1155" t="str">
            <v>Sunday</v>
          </cell>
          <cell r="O1155" t="str">
            <v>Warehouse Associate 24M</v>
          </cell>
          <cell r="P1155" t="str">
            <v>Outbound</v>
          </cell>
          <cell r="Q1155" t="str">
            <v>Direct</v>
          </cell>
          <cell r="R1155" t="str">
            <v>Dulsco</v>
          </cell>
          <cell r="S1155" t="str">
            <v>mnarshad</v>
          </cell>
          <cell r="T1155" t="str">
            <v>Narshad,Muhammad</v>
          </cell>
          <cell r="U1155" t="str">
            <v>Non-Critical</v>
          </cell>
          <cell r="W1155">
            <v>45537</v>
          </cell>
          <cell r="X1155" t="str">
            <v>Picking</v>
          </cell>
          <cell r="Y1155" t="str">
            <v>April</v>
          </cell>
          <cell r="Z1155" t="str">
            <v>9 Hours</v>
          </cell>
          <cell r="AA1155" t="str">
            <v>Male</v>
          </cell>
          <cell r="AB1155" t="str">
            <v>XL</v>
          </cell>
          <cell r="AC1155">
            <v>99</v>
          </cell>
          <cell r="AD1155">
            <v>45593</v>
          </cell>
          <cell r="AE1155" t="str">
            <v>Dulsco ICAD-1 Bus Stop</v>
          </cell>
          <cell r="AF1155">
            <v>558766832</v>
          </cell>
          <cell r="AG1155" t="str">
            <v>kintuyahaya12@gmail.com</v>
          </cell>
          <cell r="AH1155" t="str">
            <v>Uganda</v>
          </cell>
          <cell r="AI1155" t="str">
            <v>Muslim</v>
          </cell>
        </row>
        <row r="1156">
          <cell r="C1156">
            <v>204095810</v>
          </cell>
          <cell r="D1156" t="str">
            <v>xmakeyak</v>
          </cell>
          <cell r="E1156" t="str">
            <v>Yakta Koffi Makedjene</v>
          </cell>
          <cell r="F1156" t="str">
            <v>Temporary</v>
          </cell>
          <cell r="G1156" t="str">
            <v>UAE</v>
          </cell>
          <cell r="H1156" t="str">
            <v>AUH1</v>
          </cell>
          <cell r="I1156" t="str">
            <v>FC</v>
          </cell>
          <cell r="J1156">
            <v>1299</v>
          </cell>
          <cell r="K1156" t="str">
            <v>Night Shift</v>
          </cell>
          <cell r="L1156" t="str">
            <v>NA</v>
          </cell>
          <cell r="M1156" t="str">
            <v>Sunday</v>
          </cell>
          <cell r="N1156" t="str">
            <v>Monday</v>
          </cell>
          <cell r="O1156" t="str">
            <v>Warehouse Associate 24M</v>
          </cell>
          <cell r="P1156" t="str">
            <v>Outbound</v>
          </cell>
          <cell r="Q1156" t="str">
            <v>Direct</v>
          </cell>
          <cell r="R1156" t="str">
            <v>Quesscorp</v>
          </cell>
          <cell r="S1156" t="str">
            <v>scariav</v>
          </cell>
          <cell r="T1156" t="str">
            <v>Scaria,Varghese</v>
          </cell>
          <cell r="U1156" t="str">
            <v>Non-Critical</v>
          </cell>
          <cell r="W1156">
            <v>45561</v>
          </cell>
          <cell r="X1156" t="str">
            <v>Pack - Single</v>
          </cell>
          <cell r="Y1156" t="str">
            <v>July</v>
          </cell>
          <cell r="Z1156" t="str">
            <v>9 Hours</v>
          </cell>
          <cell r="AA1156" t="str">
            <v>Male</v>
          </cell>
          <cell r="AB1156" t="str">
            <v>M</v>
          </cell>
          <cell r="AC1156">
            <v>99</v>
          </cell>
          <cell r="AD1156">
            <v>46291</v>
          </cell>
          <cell r="AE1156" t="str">
            <v>AbuDhabiMall(TouristClubArea)</v>
          </cell>
          <cell r="AF1156">
            <v>529446140</v>
          </cell>
          <cell r="AG1156" t="str">
            <v>Koffiyakta98@gmail.com</v>
          </cell>
          <cell r="AH1156" t="str">
            <v>Togo</v>
          </cell>
          <cell r="AI1156" t="str">
            <v>Non-Muslim</v>
          </cell>
        </row>
        <row r="1157">
          <cell r="C1157">
            <v>206902848</v>
          </cell>
          <cell r="D1157" t="str">
            <v>yamikani</v>
          </cell>
          <cell r="E1157" t="str">
            <v>YAMIKANI CHRIS KAYUNI</v>
          </cell>
          <cell r="F1157" t="str">
            <v>Temporary</v>
          </cell>
          <cell r="G1157" t="str">
            <v>UAE</v>
          </cell>
          <cell r="H1157" t="str">
            <v>AUH1</v>
          </cell>
          <cell r="I1157" t="str">
            <v>FC</v>
          </cell>
          <cell r="J1157">
            <v>1290</v>
          </cell>
          <cell r="K1157" t="str">
            <v>Night Shift</v>
          </cell>
          <cell r="L1157" t="str">
            <v>NA</v>
          </cell>
          <cell r="M1157" t="str">
            <v>Monday</v>
          </cell>
          <cell r="N1157" t="str">
            <v>Tuesday</v>
          </cell>
          <cell r="O1157" t="str">
            <v>Warehouse Associate 8W</v>
          </cell>
          <cell r="P1157" t="str">
            <v>Outbound</v>
          </cell>
          <cell r="Q1157" t="str">
            <v>Direct</v>
          </cell>
          <cell r="R1157" t="str">
            <v>Dulsco</v>
          </cell>
          <cell r="S1157" t="str">
            <v>amanmish</v>
          </cell>
          <cell r="T1157" t="str">
            <v>Mishra,Aman</v>
          </cell>
          <cell r="U1157" t="str">
            <v>Non-Critical</v>
          </cell>
          <cell r="W1157">
            <v>46030</v>
          </cell>
          <cell r="X1157" t="str">
            <v>Picking</v>
          </cell>
          <cell r="Y1157" t="str">
            <v>November</v>
          </cell>
          <cell r="Z1157" t="str">
            <v>9 Hours</v>
          </cell>
          <cell r="AA1157" t="str">
            <v>Male</v>
          </cell>
          <cell r="AC1157">
            <v>99</v>
          </cell>
          <cell r="AD1157">
            <v>46395</v>
          </cell>
          <cell r="AE1157" t="str">
            <v>Dulsco Al Razeen Camp Abu Dubai</v>
          </cell>
          <cell r="AF1157">
            <v>562346879</v>
          </cell>
          <cell r="AG1157" t="str">
            <v>yamirmiru.99@gmail.com</v>
          </cell>
          <cell r="AH1157" t="str">
            <v>MALAWI</v>
          </cell>
          <cell r="AI1157" t="e">
            <v>#N/A</v>
          </cell>
        </row>
        <row r="1158">
          <cell r="C1158">
            <v>205845554</v>
          </cell>
          <cell r="D1158" t="str">
            <v>yusufoke</v>
          </cell>
          <cell r="E1158" t="str">
            <v>YUSUF OKELLO</v>
          </cell>
          <cell r="F1158" t="str">
            <v>Temporary</v>
          </cell>
          <cell r="G1158" t="str">
            <v>UAE</v>
          </cell>
          <cell r="H1158" t="str">
            <v>AUH1</v>
          </cell>
          <cell r="I1158" t="str">
            <v>FC</v>
          </cell>
          <cell r="J1158">
            <v>1299</v>
          </cell>
          <cell r="K1158" t="str">
            <v>Day Shift</v>
          </cell>
          <cell r="L1158" t="str">
            <v>NA</v>
          </cell>
          <cell r="M1158" t="str">
            <v>Wednesday</v>
          </cell>
          <cell r="N1158" t="str">
            <v>Thursday</v>
          </cell>
          <cell r="O1158" t="str">
            <v>Warehouse Associate 24M</v>
          </cell>
          <cell r="P1158" t="str">
            <v>Outbound</v>
          </cell>
          <cell r="Q1158" t="str">
            <v>Direct</v>
          </cell>
          <cell r="R1158" t="str">
            <v>Dulsco</v>
          </cell>
          <cell r="S1158" t="str">
            <v>bizthoma</v>
          </cell>
          <cell r="T1158" t="str">
            <v>Thomas,Binil</v>
          </cell>
          <cell r="W1158">
            <v>45894</v>
          </cell>
          <cell r="X1158" t="str">
            <v>Pack - Batch</v>
          </cell>
          <cell r="Y1158" t="str">
            <v>December</v>
          </cell>
          <cell r="Z1158" t="str">
            <v>9 Hours</v>
          </cell>
          <cell r="AA1158" t="str">
            <v>Male</v>
          </cell>
          <cell r="AB1158" t="str">
            <v>XL</v>
          </cell>
          <cell r="AC1158">
            <v>99</v>
          </cell>
          <cell r="AD1158">
            <v>45949</v>
          </cell>
          <cell r="AE1158" t="str">
            <v>Dulsco Camp</v>
          </cell>
          <cell r="AF1158">
            <v>567372832</v>
          </cell>
          <cell r="AG1158" t="str">
            <v>okelloyusuf05@gmail.com</v>
          </cell>
          <cell r="AH1158" t="str">
            <v>Uganda</v>
          </cell>
          <cell r="AI1158" t="str">
            <v>Muslim</v>
          </cell>
        </row>
        <row r="1159">
          <cell r="C1159">
            <v>104033277</v>
          </cell>
          <cell r="D1159" t="str">
            <v>muzahidk</v>
          </cell>
          <cell r="E1159" t="str">
            <v>Zahid Khan,Muhammad</v>
          </cell>
          <cell r="F1159" t="str">
            <v>Regular</v>
          </cell>
          <cell r="G1159" t="str">
            <v>UAE</v>
          </cell>
          <cell r="H1159" t="str">
            <v>AUH1</v>
          </cell>
          <cell r="I1159" t="str">
            <v>FC</v>
          </cell>
          <cell r="J1159">
            <v>1299</v>
          </cell>
          <cell r="K1159" t="str">
            <v>Day Shift</v>
          </cell>
          <cell r="L1159" t="str">
            <v>NA</v>
          </cell>
          <cell r="M1159" t="str">
            <v>Saturday</v>
          </cell>
          <cell r="N1159" t="str">
            <v>Sunday</v>
          </cell>
          <cell r="O1159" t="str">
            <v>FC Associate I</v>
          </cell>
          <cell r="P1159" t="str">
            <v>Outbound</v>
          </cell>
          <cell r="Q1159" t="str">
            <v>Direct</v>
          </cell>
          <cell r="R1159" t="str">
            <v>Blue Badge</v>
          </cell>
          <cell r="S1159" t="str">
            <v>amanmish</v>
          </cell>
          <cell r="T1159" t="str">
            <v>Mishra,Aman</v>
          </cell>
          <cell r="U1159" t="str">
            <v>Critical</v>
          </cell>
          <cell r="W1159">
            <v>44839</v>
          </cell>
          <cell r="X1159" t="str">
            <v>Picking</v>
          </cell>
          <cell r="Y1159" t="str">
            <v>March</v>
          </cell>
          <cell r="Z1159" t="str">
            <v>9 Hours</v>
          </cell>
          <cell r="AA1159" t="str">
            <v>Male</v>
          </cell>
          <cell r="AB1159" t="str">
            <v>L</v>
          </cell>
          <cell r="AC1159">
            <v>1</v>
          </cell>
          <cell r="AE1159" t="str">
            <v>Shabiya 11 Bus Stop ( Al Sultan Bakeries)</v>
          </cell>
          <cell r="AF1159">
            <v>0</v>
          </cell>
          <cell r="AG1159" t="e">
            <v>#N/A</v>
          </cell>
          <cell r="AH1159" t="str">
            <v>Pakistan</v>
          </cell>
          <cell r="AI1159" t="str">
            <v>Muslim</v>
          </cell>
        </row>
        <row r="1160">
          <cell r="C1160">
            <v>204246155</v>
          </cell>
          <cell r="D1160" t="str">
            <v>labcamar</v>
          </cell>
          <cell r="E1160" t="str">
            <v>Abdourahamane Camara</v>
          </cell>
          <cell r="F1160" t="str">
            <v>Temporary</v>
          </cell>
          <cell r="G1160" t="str">
            <v>UAE</v>
          </cell>
          <cell r="H1160" t="str">
            <v>AUH3</v>
          </cell>
          <cell r="I1160" t="str">
            <v>SC</v>
          </cell>
          <cell r="J1160">
            <v>1299</v>
          </cell>
          <cell r="K1160" t="str">
            <v>Day Shift</v>
          </cell>
          <cell r="L1160" t="str">
            <v>NA</v>
          </cell>
          <cell r="M1160" t="str">
            <v>Tuesday</v>
          </cell>
          <cell r="N1160" t="str">
            <v>Wednesday</v>
          </cell>
          <cell r="O1160" t="str">
            <v>Warehouse Associate 24M</v>
          </cell>
          <cell r="P1160" t="str">
            <v>Warehouse Deals</v>
          </cell>
          <cell r="Q1160" t="str">
            <v>Direct</v>
          </cell>
          <cell r="R1160" t="str">
            <v>Quesscorp</v>
          </cell>
          <cell r="S1160" t="str">
            <v>nelstche</v>
          </cell>
          <cell r="T1160" t="str">
            <v>Tche Fru,Nelson</v>
          </cell>
          <cell r="U1160" t="str">
            <v>Critical</v>
          </cell>
          <cell r="W1160">
            <v>45579</v>
          </cell>
          <cell r="X1160" t="str">
            <v>Warehouse Deals</v>
          </cell>
          <cell r="Y1160" t="str">
            <v>August</v>
          </cell>
          <cell r="Z1160" t="str">
            <v>9 Hours</v>
          </cell>
          <cell r="AA1160" t="str">
            <v>Male</v>
          </cell>
          <cell r="AB1160" t="str">
            <v>L</v>
          </cell>
          <cell r="AC1160">
            <v>99</v>
          </cell>
          <cell r="AD1160">
            <v>46309</v>
          </cell>
          <cell r="AE1160" t="str">
            <v>LifeLineHospital(ElectraStr-MuroorRd)</v>
          </cell>
          <cell r="AF1160">
            <v>523820898</v>
          </cell>
          <cell r="AG1160" t="str">
            <v>camara151012@gmail.com</v>
          </cell>
          <cell r="AH1160" t="str">
            <v>Guinea</v>
          </cell>
          <cell r="AI1160" t="str">
            <v>Muslim</v>
          </cell>
        </row>
        <row r="1161">
          <cell r="C1161">
            <v>203555218</v>
          </cell>
          <cell r="D1161" t="str">
            <v>abigasar</v>
          </cell>
          <cell r="E1161" t="str">
            <v>Abigail Asare</v>
          </cell>
          <cell r="F1161" t="str">
            <v>Temporary</v>
          </cell>
          <cell r="G1161" t="str">
            <v>UAE</v>
          </cell>
          <cell r="H1161" t="str">
            <v>AUH3</v>
          </cell>
          <cell r="I1161" t="str">
            <v>SC</v>
          </cell>
          <cell r="J1161">
            <v>1181</v>
          </cell>
          <cell r="K1161" t="str">
            <v>Night Shift</v>
          </cell>
          <cell r="L1161" t="str">
            <v>NA</v>
          </cell>
          <cell r="M1161" t="str">
            <v>Friday</v>
          </cell>
          <cell r="N1161" t="str">
            <v>Saturday</v>
          </cell>
          <cell r="O1161" t="str">
            <v>Warehouse Associate 12M</v>
          </cell>
          <cell r="P1161" t="str">
            <v>Warehouse Deals</v>
          </cell>
          <cell r="Q1161" t="str">
            <v>Direct</v>
          </cell>
          <cell r="R1161" t="str">
            <v>Fastlink</v>
          </cell>
          <cell r="S1161" t="str">
            <v>gylrdg</v>
          </cell>
          <cell r="T1161" t="str">
            <v>De Guzman,Gaylord Baliwag</v>
          </cell>
          <cell r="U1161" t="str">
            <v>Critical</v>
          </cell>
          <cell r="W1161">
            <v>45470</v>
          </cell>
          <cell r="X1161" t="str">
            <v>Warehouse Deals</v>
          </cell>
          <cell r="Y1161" t="str">
            <v>December</v>
          </cell>
          <cell r="Z1161" t="str">
            <v>9 Hours</v>
          </cell>
          <cell r="AA1161" t="str">
            <v>Female</v>
          </cell>
          <cell r="AB1161" t="str">
            <v>M</v>
          </cell>
          <cell r="AC1161">
            <v>99</v>
          </cell>
          <cell r="AD1161">
            <v>45835</v>
          </cell>
          <cell r="AE1161" t="str">
            <v>AbuDhabiMall(TouristClubArea)</v>
          </cell>
          <cell r="AF1161">
            <v>553154968</v>
          </cell>
          <cell r="AG1161" t="str">
            <v>abigailasare756@gmail.com</v>
          </cell>
          <cell r="AH1161" t="str">
            <v>Ghana</v>
          </cell>
          <cell r="AI1161" t="str">
            <v>Non-Muslim</v>
          </cell>
        </row>
        <row r="1162">
          <cell r="C1162">
            <v>202137760</v>
          </cell>
          <cell r="D1162" t="str">
            <v>foabutap</v>
          </cell>
          <cell r="E1162" t="str">
            <v>Abu Talib Fofanah</v>
          </cell>
          <cell r="F1162" t="str">
            <v>Temporary</v>
          </cell>
          <cell r="G1162" t="str">
            <v>UAE</v>
          </cell>
          <cell r="H1162" t="str">
            <v>AUH3</v>
          </cell>
          <cell r="I1162" t="str">
            <v>SC</v>
          </cell>
          <cell r="J1162">
            <v>1181</v>
          </cell>
          <cell r="K1162" t="str">
            <v>Night Shift</v>
          </cell>
          <cell r="L1162" t="str">
            <v>NA</v>
          </cell>
          <cell r="M1162" t="str">
            <v>Friday</v>
          </cell>
          <cell r="N1162" t="str">
            <v>Saturday</v>
          </cell>
          <cell r="O1162" t="str">
            <v>Warehouse Associate 24M</v>
          </cell>
          <cell r="P1162" t="str">
            <v>Warehouse Deals</v>
          </cell>
          <cell r="Q1162" t="str">
            <v>Direct</v>
          </cell>
          <cell r="R1162" t="str">
            <v>Quesscorp</v>
          </cell>
          <cell r="S1162" t="str">
            <v>gylrdg</v>
          </cell>
          <cell r="T1162" t="str">
            <v>De Guzman,Gaylord Baliwag</v>
          </cell>
          <cell r="U1162" t="str">
            <v>Critical</v>
          </cell>
          <cell r="W1162">
            <v>45589</v>
          </cell>
          <cell r="X1162" t="str">
            <v>Warehouse Deals</v>
          </cell>
          <cell r="Y1162" t="str">
            <v>November</v>
          </cell>
          <cell r="Z1162" t="str">
            <v>9 Hours</v>
          </cell>
          <cell r="AA1162" t="str">
            <v>Male</v>
          </cell>
          <cell r="AB1162" t="str">
            <v>L</v>
          </cell>
          <cell r="AC1162">
            <v>99</v>
          </cell>
          <cell r="AD1162">
            <v>46319</v>
          </cell>
          <cell r="AE1162" t="str">
            <v>ShinningTower(Khalidiyah)</v>
          </cell>
          <cell r="AF1162">
            <v>553911357</v>
          </cell>
          <cell r="AG1162" t="str">
            <v>fofanahabutalib@gmail.com</v>
          </cell>
          <cell r="AH1162" t="str">
            <v>Sierra Leone</v>
          </cell>
          <cell r="AI1162" t="str">
            <v>Muslim</v>
          </cell>
        </row>
        <row r="1163">
          <cell r="C1163">
            <v>203635598</v>
          </cell>
          <cell r="D1163" t="str">
            <v>mavhunga</v>
          </cell>
          <cell r="E1163" t="str">
            <v>Admire Mavhunga</v>
          </cell>
          <cell r="F1163" t="str">
            <v>Temporary</v>
          </cell>
          <cell r="G1163" t="str">
            <v>UAE</v>
          </cell>
          <cell r="H1163" t="str">
            <v>AUH3</v>
          </cell>
          <cell r="I1163" t="str">
            <v>SC</v>
          </cell>
          <cell r="J1163">
            <v>1181</v>
          </cell>
          <cell r="K1163" t="str">
            <v>Day Shift</v>
          </cell>
          <cell r="L1163" t="str">
            <v>NA</v>
          </cell>
          <cell r="M1163" t="str">
            <v>Saturday</v>
          </cell>
          <cell r="N1163" t="str">
            <v>Sunday</v>
          </cell>
          <cell r="O1163" t="str">
            <v>Warehouse Associate 12M</v>
          </cell>
          <cell r="P1163" t="str">
            <v>Warehouse Deals</v>
          </cell>
          <cell r="Q1163" t="str">
            <v>Direct</v>
          </cell>
          <cell r="R1163" t="str">
            <v>Fastlink</v>
          </cell>
          <cell r="S1163" t="str">
            <v>nelstche</v>
          </cell>
          <cell r="T1163" t="str">
            <v>Tche Fru,Nelson</v>
          </cell>
          <cell r="U1163" t="str">
            <v>Non-Critical</v>
          </cell>
          <cell r="W1163">
            <v>45481</v>
          </cell>
          <cell r="X1163" t="str">
            <v>Warehouse Deals</v>
          </cell>
          <cell r="Y1163" t="str">
            <v>June</v>
          </cell>
          <cell r="Z1163" t="str">
            <v>9 Hours</v>
          </cell>
          <cell r="AA1163" t="str">
            <v>Male</v>
          </cell>
          <cell r="AB1163" t="str">
            <v>NA</v>
          </cell>
          <cell r="AC1163">
            <v>99</v>
          </cell>
          <cell r="AD1163">
            <v>45846</v>
          </cell>
          <cell r="AE1163" t="str">
            <v>AbuDhabiMall(TouristClubArea)</v>
          </cell>
          <cell r="AF1163">
            <v>552058701</v>
          </cell>
          <cell r="AG1163" t="str">
            <v>admiremavhunga17@gmail.com</v>
          </cell>
          <cell r="AH1163" t="str">
            <v>Ghana</v>
          </cell>
          <cell r="AI1163" t="str">
            <v>Non-Muslim</v>
          </cell>
        </row>
        <row r="1164">
          <cell r="C1164">
            <v>206361774</v>
          </cell>
          <cell r="D1164" t="str">
            <v>adombill</v>
          </cell>
          <cell r="E1164" t="str">
            <v>ADOMBILLA AWINIMI</v>
          </cell>
          <cell r="F1164" t="str">
            <v>Temporary</v>
          </cell>
          <cell r="G1164" t="str">
            <v>UAE</v>
          </cell>
          <cell r="H1164" t="str">
            <v>AUH3</v>
          </cell>
          <cell r="I1164" t="str">
            <v>SC</v>
          </cell>
          <cell r="J1164">
            <v>1181</v>
          </cell>
          <cell r="K1164" t="str">
            <v>Night Shift</v>
          </cell>
          <cell r="L1164" t="str">
            <v>NA</v>
          </cell>
          <cell r="M1164" t="str">
            <v>Wednesday</v>
          </cell>
          <cell r="N1164" t="str">
            <v>Thursday</v>
          </cell>
          <cell r="O1164" t="str">
            <v>Warehouse Associate 8W</v>
          </cell>
          <cell r="P1164" t="str">
            <v>Warehouse Deals</v>
          </cell>
          <cell r="Q1164" t="str">
            <v>Direct</v>
          </cell>
          <cell r="R1164" t="str">
            <v>EFS</v>
          </cell>
          <cell r="S1164" t="str">
            <v>gylrdg</v>
          </cell>
          <cell r="T1164" t="str">
            <v>De Guzman,Gaylord Baliwag</v>
          </cell>
          <cell r="U1164" t="str">
            <v>Non-Critical</v>
          </cell>
          <cell r="W1164">
            <v>45957</v>
          </cell>
          <cell r="X1164" t="str">
            <v>Warehouse Deals</v>
          </cell>
          <cell r="Y1164" t="str">
            <v>July</v>
          </cell>
          <cell r="Z1164" t="str">
            <v>7 Hours</v>
          </cell>
          <cell r="AA1164" t="str">
            <v>Male</v>
          </cell>
          <cell r="AB1164" t="str">
            <v>NA</v>
          </cell>
          <cell r="AC1164">
            <v>99</v>
          </cell>
          <cell r="AD1164">
            <v>46013</v>
          </cell>
          <cell r="AE1164" t="str">
            <v>Al Raha Male camp</v>
          </cell>
          <cell r="AF1164">
            <v>525907676</v>
          </cell>
          <cell r="AG1164" t="str">
            <v>samuelazumahazotwini@gmail.com</v>
          </cell>
          <cell r="AH1164" t="str">
            <v>Ghana</v>
          </cell>
          <cell r="AI1164" t="str">
            <v>Non-Muslim</v>
          </cell>
        </row>
        <row r="1165">
          <cell r="C1165">
            <v>104383492</v>
          </cell>
          <cell r="D1165" t="str">
            <v>alizhma</v>
          </cell>
          <cell r="E1165" t="str">
            <v>Ahmad Ali Muhammad Anwar</v>
          </cell>
          <cell r="F1165" t="str">
            <v>Regular</v>
          </cell>
          <cell r="G1165" t="str">
            <v>UAE</v>
          </cell>
          <cell r="H1165" t="str">
            <v>AUH3</v>
          </cell>
          <cell r="I1165" t="str">
            <v>SC</v>
          </cell>
          <cell r="J1165">
            <v>1182</v>
          </cell>
          <cell r="K1165" t="str">
            <v>Day Shift</v>
          </cell>
          <cell r="L1165" t="str">
            <v>NA</v>
          </cell>
          <cell r="M1165" t="str">
            <v>Monday</v>
          </cell>
          <cell r="N1165" t="str">
            <v>Tuesday</v>
          </cell>
          <cell r="O1165" t="str">
            <v>Hub Supervisor</v>
          </cell>
          <cell r="P1165" t="str">
            <v>Warehouse Deals</v>
          </cell>
          <cell r="Q1165" t="str">
            <v>Direct</v>
          </cell>
          <cell r="R1165" t="str">
            <v>Blue Badge</v>
          </cell>
          <cell r="S1165" t="str">
            <v>gylrdg</v>
          </cell>
          <cell r="T1165" t="str">
            <v>De Guzman,Gaylord Baliwag</v>
          </cell>
          <cell r="W1165">
            <v>44728</v>
          </cell>
          <cell r="X1165" t="str">
            <v>Warehouse Deals</v>
          </cell>
          <cell r="Y1165" t="str">
            <v>June</v>
          </cell>
          <cell r="Z1165" t="str">
            <v>9 Hours</v>
          </cell>
          <cell r="AA1165" t="str">
            <v>Male</v>
          </cell>
          <cell r="AB1165" t="str">
            <v>L</v>
          </cell>
          <cell r="AC1165">
            <v>3</v>
          </cell>
          <cell r="AD1165">
            <v>45561</v>
          </cell>
          <cell r="AE1165" t="str">
            <v>Shabiya 12  Bus Stop (Near Malabar Gold And Diamond)</v>
          </cell>
          <cell r="AF1165">
            <v>0</v>
          </cell>
          <cell r="AG1165" t="e">
            <v>#N/A</v>
          </cell>
          <cell r="AH1165" t="str">
            <v>Pakistan</v>
          </cell>
          <cell r="AI1165" t="str">
            <v>Muslim</v>
          </cell>
        </row>
        <row r="1166">
          <cell r="C1166">
            <v>206191961</v>
          </cell>
          <cell r="D1166" t="str">
            <v>oahabdi</v>
          </cell>
          <cell r="E1166" t="str">
            <v>AHMEDRASHIDABDI</v>
          </cell>
          <cell r="F1166" t="str">
            <v>Temporary</v>
          </cell>
          <cell r="G1166" t="str">
            <v>UAE</v>
          </cell>
          <cell r="H1166" t="str">
            <v>AUH3</v>
          </cell>
          <cell r="I1166" t="str">
            <v>SC</v>
          </cell>
          <cell r="J1166">
            <v>1299</v>
          </cell>
          <cell r="K1166" t="str">
            <v>Day Shift</v>
          </cell>
          <cell r="L1166" t="str">
            <v>NA</v>
          </cell>
          <cell r="M1166" t="str">
            <v>Sunday</v>
          </cell>
          <cell r="N1166" t="str">
            <v>Monday</v>
          </cell>
          <cell r="O1166" t="str">
            <v>Warehouse Associate 8W</v>
          </cell>
          <cell r="P1166" t="str">
            <v>Warehouse Deals</v>
          </cell>
          <cell r="Q1166" t="str">
            <v>Direct</v>
          </cell>
          <cell r="R1166" t="str">
            <v>EFS</v>
          </cell>
          <cell r="S1166" t="str">
            <v>nelstche</v>
          </cell>
          <cell r="T1166" t="str">
            <v>Tche Fru,Nelson</v>
          </cell>
          <cell r="U1166" t="str">
            <v>Non-Critical</v>
          </cell>
          <cell r="W1166">
            <v>45936</v>
          </cell>
          <cell r="X1166" t="str">
            <v>Warehouse Deals</v>
          </cell>
          <cell r="Y1166" t="str">
            <v>September</v>
          </cell>
          <cell r="Z1166" t="str">
            <v>9 Hours</v>
          </cell>
          <cell r="AA1166" t="str">
            <v>Male</v>
          </cell>
          <cell r="AB1166" t="str">
            <v>M</v>
          </cell>
          <cell r="AC1166">
            <v>99</v>
          </cell>
          <cell r="AD1166">
            <v>45996</v>
          </cell>
          <cell r="AE1166" t="str">
            <v>AlRahaMalecamp</v>
          </cell>
          <cell r="AF1166">
            <v>254704585772</v>
          </cell>
          <cell r="AG1166" t="str">
            <v>Ahmedrashidabdi2@gmail.com</v>
          </cell>
          <cell r="AH1166" t="str">
            <v>Ghana</v>
          </cell>
          <cell r="AI1166" t="str">
            <v>Muslim</v>
          </cell>
        </row>
        <row r="1167">
          <cell r="C1167">
            <v>203881712</v>
          </cell>
          <cell r="D1167" t="str">
            <v>abaoalid</v>
          </cell>
          <cell r="E1167" t="str">
            <v>Alidu Abass</v>
          </cell>
          <cell r="F1167" t="str">
            <v>Temporary</v>
          </cell>
          <cell r="G1167" t="str">
            <v>UAE</v>
          </cell>
          <cell r="H1167" t="str">
            <v>AUH3</v>
          </cell>
          <cell r="I1167" t="str">
            <v>SC</v>
          </cell>
          <cell r="J1167">
            <v>1181</v>
          </cell>
          <cell r="K1167" t="str">
            <v>Night Shift</v>
          </cell>
          <cell r="L1167" t="str">
            <v>NA</v>
          </cell>
          <cell r="M1167" t="str">
            <v>Friday</v>
          </cell>
          <cell r="N1167" t="str">
            <v>Saturday</v>
          </cell>
          <cell r="O1167" t="str">
            <v>Warehouse Associate 12M</v>
          </cell>
          <cell r="P1167" t="str">
            <v>Warehouse Deals</v>
          </cell>
          <cell r="Q1167" t="str">
            <v>Direct</v>
          </cell>
          <cell r="R1167" t="str">
            <v>Fastlink</v>
          </cell>
          <cell r="S1167" t="str">
            <v>gylrdg</v>
          </cell>
          <cell r="T1167" t="str">
            <v>De Guzman,Gaylord Baliwag</v>
          </cell>
          <cell r="U1167" t="str">
            <v>Critical</v>
          </cell>
          <cell r="W1167">
            <v>45530</v>
          </cell>
          <cell r="X1167" t="str">
            <v>Warehouse Deals</v>
          </cell>
          <cell r="Y1167" t="str">
            <v>August</v>
          </cell>
          <cell r="Z1167" t="str">
            <v>9 Hours</v>
          </cell>
          <cell r="AA1167" t="str">
            <v>Male</v>
          </cell>
          <cell r="AB1167" t="str">
            <v>2XL</v>
          </cell>
          <cell r="AC1167">
            <v>99</v>
          </cell>
          <cell r="AD1167">
            <v>45895</v>
          </cell>
          <cell r="AE1167" t="str">
            <v>ShinningTower(Khalidiyah)</v>
          </cell>
          <cell r="AF1167">
            <v>566702754</v>
          </cell>
          <cell r="AG1167" t="str">
            <v>aliduabass4@gmail.com</v>
          </cell>
          <cell r="AH1167" t="str">
            <v>Ghana</v>
          </cell>
          <cell r="AI1167" t="str">
            <v>Muslim</v>
          </cell>
        </row>
        <row r="1168">
          <cell r="C1168">
            <v>206348020</v>
          </cell>
          <cell r="D1168" t="str">
            <v>ialoalex</v>
          </cell>
          <cell r="E1168" t="str">
            <v>ALORO ALEX</v>
          </cell>
          <cell r="F1168" t="str">
            <v>Temporary</v>
          </cell>
          <cell r="G1168" t="str">
            <v>UAE</v>
          </cell>
          <cell r="H1168" t="str">
            <v>AUH3</v>
          </cell>
          <cell r="I1168" t="str">
            <v>SC</v>
          </cell>
          <cell r="J1168">
            <v>1181</v>
          </cell>
          <cell r="K1168" t="str">
            <v>Day Shift</v>
          </cell>
          <cell r="L1168" t="str">
            <v>NA</v>
          </cell>
          <cell r="M1168" t="str">
            <v>Sunday</v>
          </cell>
          <cell r="N1168" t="str">
            <v>Monday</v>
          </cell>
          <cell r="O1168" t="str">
            <v>Warehouse Associate 8W</v>
          </cell>
          <cell r="P1168" t="str">
            <v>Warehouse Deals</v>
          </cell>
          <cell r="Q1168" t="str">
            <v>Direct</v>
          </cell>
          <cell r="R1168" t="str">
            <v>Dulsco</v>
          </cell>
          <cell r="S1168" t="str">
            <v>nelstche</v>
          </cell>
          <cell r="T1168" t="str">
            <v>Tche Fru,Nelson</v>
          </cell>
          <cell r="U1168" t="str">
            <v>Non-Critical</v>
          </cell>
          <cell r="W1168">
            <v>45957</v>
          </cell>
          <cell r="X1168" t="str">
            <v>Warehouse Deals</v>
          </cell>
          <cell r="Y1168" t="str">
            <v>April</v>
          </cell>
          <cell r="Z1168" t="str">
            <v>7 Hours</v>
          </cell>
          <cell r="AA1168" t="str">
            <v>Male</v>
          </cell>
          <cell r="AB1168" t="str">
            <v>XL</v>
          </cell>
          <cell r="AC1168">
            <v>99</v>
          </cell>
          <cell r="AD1168">
            <v>46013</v>
          </cell>
          <cell r="AE1168" t="str">
            <v>Dulsco Camp</v>
          </cell>
          <cell r="AF1168" t="str">
            <v xml:space="preserve">567513028    </v>
          </cell>
          <cell r="AG1168" t="str">
            <v>aloroalex53@gmail.com</v>
          </cell>
          <cell r="AH1168" t="str">
            <v xml:space="preserve">UGANDA </v>
          </cell>
          <cell r="AI1168" t="str">
            <v>Non-Muslim</v>
          </cell>
        </row>
        <row r="1169">
          <cell r="C1169">
            <v>201188904</v>
          </cell>
          <cell r="D1169" t="str">
            <v>antowusb</v>
          </cell>
          <cell r="E1169" t="str">
            <v>Anthony Owusu</v>
          </cell>
          <cell r="F1169" t="str">
            <v>Temporary</v>
          </cell>
          <cell r="G1169" t="str">
            <v>UAE</v>
          </cell>
          <cell r="H1169" t="str">
            <v>AUH3</v>
          </cell>
          <cell r="I1169" t="str">
            <v>SC</v>
          </cell>
          <cell r="J1169">
            <v>1181</v>
          </cell>
          <cell r="K1169" t="str">
            <v>Night Shift</v>
          </cell>
          <cell r="L1169" t="str">
            <v>NA</v>
          </cell>
          <cell r="M1169" t="str">
            <v>Tuesday</v>
          </cell>
          <cell r="N1169" t="str">
            <v>Wednesday</v>
          </cell>
          <cell r="O1169" t="str">
            <v>Warehouse Associate 12M</v>
          </cell>
          <cell r="P1169" t="str">
            <v>Warehouse Deals</v>
          </cell>
          <cell r="Q1169" t="str">
            <v>Direct</v>
          </cell>
          <cell r="R1169" t="str">
            <v>Fastlink</v>
          </cell>
          <cell r="S1169" t="str">
            <v>gylrdg</v>
          </cell>
          <cell r="T1169" t="str">
            <v>De Guzman,Gaylord Baliwag</v>
          </cell>
          <cell r="U1169" t="str">
            <v>Critical</v>
          </cell>
          <cell r="W1169">
            <v>45530</v>
          </cell>
          <cell r="X1169" t="str">
            <v>Warehouse Deals</v>
          </cell>
          <cell r="Y1169" t="str">
            <v>January</v>
          </cell>
          <cell r="Z1169" t="str">
            <v>9 Hours</v>
          </cell>
          <cell r="AA1169" t="str">
            <v>Male</v>
          </cell>
          <cell r="AB1169" t="str">
            <v>M</v>
          </cell>
          <cell r="AC1169">
            <v>99</v>
          </cell>
          <cell r="AD1169">
            <v>46260</v>
          </cell>
          <cell r="AE1169" t="str">
            <v>ShinningTower(Khalidiyah)</v>
          </cell>
          <cell r="AF1169">
            <v>551837971</v>
          </cell>
          <cell r="AG1169" t="str">
            <v>anthonyowusuanthony213@gmail.com</v>
          </cell>
          <cell r="AH1169" t="str">
            <v>Ghana</v>
          </cell>
          <cell r="AI1169" t="str">
            <v>Non-Muslim</v>
          </cell>
        </row>
        <row r="1170">
          <cell r="C1170">
            <v>206348027</v>
          </cell>
          <cell r="D1170" t="str">
            <v>ijameasa</v>
          </cell>
          <cell r="E1170" t="str">
            <v>ASABA JAMES</v>
          </cell>
          <cell r="F1170" t="str">
            <v>Temporary</v>
          </cell>
          <cell r="G1170" t="str">
            <v>UAE</v>
          </cell>
          <cell r="H1170" t="str">
            <v>AUH3</v>
          </cell>
          <cell r="I1170" t="str">
            <v>SC</v>
          </cell>
          <cell r="J1170">
            <v>1181</v>
          </cell>
          <cell r="K1170" t="str">
            <v>Night Shift</v>
          </cell>
          <cell r="L1170" t="str">
            <v>NA</v>
          </cell>
          <cell r="M1170" t="str">
            <v>Sunday</v>
          </cell>
          <cell r="N1170" t="str">
            <v>Monday</v>
          </cell>
          <cell r="O1170" t="str">
            <v>Warehouse Associate 8W</v>
          </cell>
          <cell r="P1170" t="str">
            <v>Warehouse Deals</v>
          </cell>
          <cell r="Q1170" t="str">
            <v>Direct</v>
          </cell>
          <cell r="R1170" t="str">
            <v>Dulsco</v>
          </cell>
          <cell r="S1170" t="str">
            <v>gylrdg</v>
          </cell>
          <cell r="T1170" t="str">
            <v>De Guzman,Gaylord Baliwag</v>
          </cell>
          <cell r="U1170" t="str">
            <v>Non-Critical</v>
          </cell>
          <cell r="W1170">
            <v>45957</v>
          </cell>
          <cell r="X1170" t="str">
            <v>Warehouse Deals</v>
          </cell>
          <cell r="Y1170" t="str">
            <v>October</v>
          </cell>
          <cell r="Z1170" t="str">
            <v>7 Hours</v>
          </cell>
          <cell r="AA1170" t="str">
            <v>Male</v>
          </cell>
          <cell r="AB1170" t="str">
            <v>NA</v>
          </cell>
          <cell r="AC1170">
            <v>99</v>
          </cell>
          <cell r="AD1170">
            <v>46013</v>
          </cell>
          <cell r="AE1170" t="str">
            <v>Dulsco Camp</v>
          </cell>
          <cell r="AF1170">
            <v>567798347</v>
          </cell>
          <cell r="AG1170" t="str">
            <v>ruhamyajames1@gmail.com</v>
          </cell>
          <cell r="AH1170" t="str">
            <v>UGANDA</v>
          </cell>
          <cell r="AI1170" t="str">
            <v>Non-Muslim</v>
          </cell>
        </row>
        <row r="1171">
          <cell r="C1171">
            <v>204768284</v>
          </cell>
          <cell r="D1171" t="str">
            <v>asgizaza</v>
          </cell>
          <cell r="E1171" t="str">
            <v>Ashiraf Gizaza</v>
          </cell>
          <cell r="F1171" t="str">
            <v>Temporary</v>
          </cell>
          <cell r="G1171" t="str">
            <v>UAE</v>
          </cell>
          <cell r="H1171" t="str">
            <v>AUH3</v>
          </cell>
          <cell r="I1171" t="str">
            <v>SC</v>
          </cell>
          <cell r="J1171">
            <v>1181</v>
          </cell>
          <cell r="K1171" t="str">
            <v>Day Shift</v>
          </cell>
          <cell r="L1171" t="str">
            <v>NA</v>
          </cell>
          <cell r="M1171" t="str">
            <v>Saturday</v>
          </cell>
          <cell r="N1171" t="str">
            <v>Sunday</v>
          </cell>
          <cell r="O1171" t="str">
            <v>Warehouse Associate 8W</v>
          </cell>
          <cell r="P1171" t="str">
            <v>Warehouse Deals</v>
          </cell>
          <cell r="Q1171" t="str">
            <v>Direct</v>
          </cell>
          <cell r="R1171" t="str">
            <v>Dulsco</v>
          </cell>
          <cell r="S1171" t="str">
            <v>nelstche</v>
          </cell>
          <cell r="T1171" t="str">
            <v>Tche Fru,Nelson</v>
          </cell>
          <cell r="U1171" t="str">
            <v>Non-Critical</v>
          </cell>
          <cell r="W1171">
            <v>45796</v>
          </cell>
          <cell r="X1171" t="str">
            <v>Warehouse Deals</v>
          </cell>
          <cell r="Y1171" t="str">
            <v>May</v>
          </cell>
          <cell r="Z1171" t="str">
            <v>9 Hours</v>
          </cell>
          <cell r="AA1171" t="str">
            <v>Male</v>
          </cell>
          <cell r="AB1171" t="str">
            <v>M</v>
          </cell>
          <cell r="AC1171">
            <v>99</v>
          </cell>
          <cell r="AD1171">
            <v>45838</v>
          </cell>
          <cell r="AE1171" t="str">
            <v>Dulsco ICAD-1 Bus Stop</v>
          </cell>
          <cell r="AF1171">
            <v>528094746</v>
          </cell>
          <cell r="AG1171" t="str">
            <v>ashirafgizaza@gmail.com</v>
          </cell>
          <cell r="AH1171" t="str">
            <v>Uganda</v>
          </cell>
          <cell r="AI1171" t="str">
            <v>Muslim</v>
          </cell>
        </row>
        <row r="1172">
          <cell r="C1172">
            <v>206348019</v>
          </cell>
          <cell r="D1172" t="str">
            <v>ategefre</v>
          </cell>
          <cell r="E1172" t="str">
            <v>ATEGEKA FREDRICK</v>
          </cell>
          <cell r="F1172" t="str">
            <v>Temporary</v>
          </cell>
          <cell r="G1172" t="str">
            <v>UAE</v>
          </cell>
          <cell r="H1172" t="str">
            <v>AUH3</v>
          </cell>
          <cell r="I1172" t="str">
            <v>SC</v>
          </cell>
          <cell r="J1172">
            <v>1181</v>
          </cell>
          <cell r="K1172" t="str">
            <v>Day Shift</v>
          </cell>
          <cell r="L1172" t="str">
            <v>NA</v>
          </cell>
          <cell r="M1172" t="str">
            <v>Monday</v>
          </cell>
          <cell r="N1172" t="str">
            <v>Tuesday</v>
          </cell>
          <cell r="O1172" t="str">
            <v>Warehouse Associate 8W</v>
          </cell>
          <cell r="P1172" t="str">
            <v>Warehouse Deals</v>
          </cell>
          <cell r="Q1172" t="str">
            <v>Direct</v>
          </cell>
          <cell r="R1172" t="str">
            <v>Dulsco</v>
          </cell>
          <cell r="S1172" t="str">
            <v>nelstche</v>
          </cell>
          <cell r="T1172" t="str">
            <v>Tche Fru,Nelson</v>
          </cell>
          <cell r="U1172" t="str">
            <v>Non-Critical</v>
          </cell>
          <cell r="W1172">
            <v>45957</v>
          </cell>
          <cell r="X1172" t="str">
            <v>Warehouse Deals</v>
          </cell>
          <cell r="Y1172" t="str">
            <v>August</v>
          </cell>
          <cell r="Z1172" t="str">
            <v>7 Hours</v>
          </cell>
          <cell r="AA1172" t="str">
            <v>Male</v>
          </cell>
          <cell r="AB1172" t="str">
            <v>M</v>
          </cell>
          <cell r="AC1172">
            <v>99</v>
          </cell>
          <cell r="AD1172">
            <v>46013</v>
          </cell>
          <cell r="AE1172" t="str">
            <v>Dulsco Camp</v>
          </cell>
          <cell r="AF1172" t="str">
            <v xml:space="preserve">567755698    </v>
          </cell>
          <cell r="AG1172" t="str">
            <v>ategeka29@gmail.com</v>
          </cell>
          <cell r="AH1172" t="str">
            <v xml:space="preserve">UGANDA </v>
          </cell>
          <cell r="AI1172" t="str">
            <v>Non-Muslim</v>
          </cell>
        </row>
        <row r="1173">
          <cell r="C1173">
            <v>102205688</v>
          </cell>
          <cell r="D1173" t="str">
            <v>cgeddam</v>
          </cell>
          <cell r="E1173" t="str">
            <v>Chiranjeevi Geddam</v>
          </cell>
          <cell r="F1173" t="str">
            <v>Regular</v>
          </cell>
          <cell r="G1173" t="str">
            <v>UAE</v>
          </cell>
          <cell r="H1173" t="str">
            <v>AUH3</v>
          </cell>
          <cell r="I1173" t="str">
            <v>SC</v>
          </cell>
          <cell r="J1173">
            <v>1182</v>
          </cell>
          <cell r="K1173" t="str">
            <v>Night Shift</v>
          </cell>
          <cell r="L1173" t="str">
            <v>NA</v>
          </cell>
          <cell r="M1173" t="str">
            <v>Saturday</v>
          </cell>
          <cell r="N1173" t="str">
            <v>Sunday</v>
          </cell>
          <cell r="O1173" t="str">
            <v>FC Associate I</v>
          </cell>
          <cell r="P1173" t="str">
            <v>Warehouse Deals</v>
          </cell>
          <cell r="Q1173" t="str">
            <v>Direct</v>
          </cell>
          <cell r="R1173" t="str">
            <v>Blue Badge</v>
          </cell>
          <cell r="S1173" t="str">
            <v>gylrdg</v>
          </cell>
          <cell r="T1173" t="str">
            <v>De Guzman,Gaylord Baliwag</v>
          </cell>
          <cell r="U1173" t="str">
            <v>Critical</v>
          </cell>
          <cell r="W1173">
            <v>42868</v>
          </cell>
          <cell r="X1173" t="str">
            <v>Warehouse Deals</v>
          </cell>
          <cell r="Y1173" t="str">
            <v>June</v>
          </cell>
          <cell r="Z1173" t="str">
            <v>9 Hours</v>
          </cell>
          <cell r="AA1173" t="str">
            <v>Male</v>
          </cell>
          <cell r="AB1173" t="str">
            <v>L</v>
          </cell>
          <cell r="AC1173">
            <v>1</v>
          </cell>
          <cell r="AE1173" t="str">
            <v>AbuDhabiCentralBusStation(oppositeGrandMillenniumHotel&amp;InfrontofBankofAfrica)</v>
          </cell>
          <cell r="AF1173">
            <v>0</v>
          </cell>
          <cell r="AG1173" t="e">
            <v>#N/A</v>
          </cell>
          <cell r="AH1173" t="str">
            <v>India</v>
          </cell>
          <cell r="AI1173" t="str">
            <v>Non-Muslim</v>
          </cell>
        </row>
        <row r="1174">
          <cell r="C1174">
            <v>103640429</v>
          </cell>
          <cell r="D1174" t="str">
            <v>nclearan</v>
          </cell>
          <cell r="E1174" t="str">
            <v>Clarence Forbit</v>
          </cell>
          <cell r="F1174" t="str">
            <v>Regular</v>
          </cell>
          <cell r="G1174" t="str">
            <v>UAE</v>
          </cell>
          <cell r="H1174" t="str">
            <v>AUH3</v>
          </cell>
          <cell r="I1174" t="str">
            <v>SC</v>
          </cell>
          <cell r="J1174">
            <v>1182</v>
          </cell>
          <cell r="K1174" t="str">
            <v>Night Shift</v>
          </cell>
          <cell r="L1174" t="str">
            <v>NA</v>
          </cell>
          <cell r="M1174" t="str">
            <v>Friday</v>
          </cell>
          <cell r="N1174" t="str">
            <v>Saturday</v>
          </cell>
          <cell r="O1174" t="str">
            <v>FC Associate I</v>
          </cell>
          <cell r="P1174" t="str">
            <v>Warehouse Deals</v>
          </cell>
          <cell r="Q1174" t="str">
            <v>Direct</v>
          </cell>
          <cell r="R1174" t="str">
            <v>Blue Badge</v>
          </cell>
          <cell r="S1174" t="str">
            <v>gylrdg</v>
          </cell>
          <cell r="T1174" t="str">
            <v>De Guzman,Gaylord Baliwag</v>
          </cell>
          <cell r="W1174">
            <v>44724</v>
          </cell>
          <cell r="X1174" t="str">
            <v>Warehouse Deals</v>
          </cell>
          <cell r="Y1174" t="str">
            <v>October</v>
          </cell>
          <cell r="Z1174" t="str">
            <v>9 Hours</v>
          </cell>
          <cell r="AA1174" t="str">
            <v>Male</v>
          </cell>
          <cell r="AB1174" t="str">
            <v>XL</v>
          </cell>
          <cell r="AC1174">
            <v>1</v>
          </cell>
          <cell r="AE1174" t="str">
            <v>ShinningTower(Khalidiyah)</v>
          </cell>
          <cell r="AF1174">
            <v>0</v>
          </cell>
          <cell r="AG1174" t="e">
            <v>#N/A</v>
          </cell>
          <cell r="AH1174" t="str">
            <v>Cameroon</v>
          </cell>
          <cell r="AI1174" t="str">
            <v>Non-Muslim</v>
          </cell>
        </row>
        <row r="1175">
          <cell r="C1175">
            <v>205275768</v>
          </cell>
          <cell r="D1175" t="str">
            <v>owusucle</v>
          </cell>
          <cell r="E1175" t="str">
            <v>Clement Owusu</v>
          </cell>
          <cell r="F1175" t="str">
            <v>Temporary</v>
          </cell>
          <cell r="G1175" t="str">
            <v>UAE</v>
          </cell>
          <cell r="H1175" t="str">
            <v>AUH3</v>
          </cell>
          <cell r="I1175" t="str">
            <v>SC</v>
          </cell>
          <cell r="J1175">
            <v>1181</v>
          </cell>
          <cell r="K1175" t="str">
            <v>Day Shift</v>
          </cell>
          <cell r="L1175" t="str">
            <v>NA</v>
          </cell>
          <cell r="M1175" t="str">
            <v>Tuesday</v>
          </cell>
          <cell r="N1175" t="str">
            <v>Wednesday</v>
          </cell>
          <cell r="O1175" t="str">
            <v>Warehouse Associate 8W</v>
          </cell>
          <cell r="P1175" t="str">
            <v>Warehouse Deals</v>
          </cell>
          <cell r="Q1175" t="str">
            <v>Direct</v>
          </cell>
          <cell r="R1175" t="str">
            <v>Dulsco</v>
          </cell>
          <cell r="S1175" t="str">
            <v>nelstche</v>
          </cell>
          <cell r="T1175" t="str">
            <v>Tche Fru,Nelson</v>
          </cell>
          <cell r="U1175" t="str">
            <v>Non-Critical</v>
          </cell>
          <cell r="W1175">
            <v>45796</v>
          </cell>
          <cell r="X1175" t="str">
            <v>Warehouse Deals</v>
          </cell>
          <cell r="Y1175" t="str">
            <v>May</v>
          </cell>
          <cell r="Z1175" t="str">
            <v>9 Hours</v>
          </cell>
          <cell r="AA1175" t="str">
            <v>Male</v>
          </cell>
          <cell r="AB1175" t="str">
            <v>XL</v>
          </cell>
          <cell r="AC1175">
            <v>99</v>
          </cell>
          <cell r="AD1175">
            <v>45838</v>
          </cell>
          <cell r="AE1175" t="str">
            <v>Dulsco ICAD-1 Bus Stop</v>
          </cell>
          <cell r="AF1175">
            <v>503554756</v>
          </cell>
          <cell r="AG1175" t="str">
            <v>owusuc532@gmail.com</v>
          </cell>
          <cell r="AH1175" t="str">
            <v>Ghana</v>
          </cell>
          <cell r="AI1175" t="str">
            <v>Non-Muslim</v>
          </cell>
        </row>
        <row r="1176">
          <cell r="C1176">
            <v>205275762</v>
          </cell>
          <cell r="D1176" t="str">
            <v>adomdani</v>
          </cell>
          <cell r="E1176" t="str">
            <v>DanielKwabenaAdoma</v>
          </cell>
          <cell r="F1176" t="str">
            <v>Temporary</v>
          </cell>
          <cell r="G1176" t="str">
            <v>UAE</v>
          </cell>
          <cell r="H1176" t="str">
            <v>AUH3</v>
          </cell>
          <cell r="I1176" t="str">
            <v>SC</v>
          </cell>
          <cell r="J1176">
            <v>1299</v>
          </cell>
          <cell r="K1176" t="str">
            <v>Day Shift</v>
          </cell>
          <cell r="L1176" t="str">
            <v>NA</v>
          </cell>
          <cell r="M1176" t="str">
            <v>Tuesday</v>
          </cell>
          <cell r="N1176" t="str">
            <v>Wednesday</v>
          </cell>
          <cell r="O1176" t="str">
            <v>Warehouse Associate 8W</v>
          </cell>
          <cell r="P1176" t="str">
            <v>Warehouse Deals</v>
          </cell>
          <cell r="Q1176" t="str">
            <v>Direct</v>
          </cell>
          <cell r="R1176" t="str">
            <v>Dulsco</v>
          </cell>
          <cell r="S1176" t="str">
            <v>nelstche</v>
          </cell>
          <cell r="T1176" t="str">
            <v>Tche Fru,Nelson</v>
          </cell>
          <cell r="U1176" t="str">
            <v>Non-Critical</v>
          </cell>
          <cell r="W1176">
            <v>45796</v>
          </cell>
          <cell r="X1176" t="str">
            <v>Warehouse Deals</v>
          </cell>
          <cell r="Y1176" t="str">
            <v>October</v>
          </cell>
          <cell r="Z1176" t="str">
            <v>9 Hours</v>
          </cell>
          <cell r="AA1176" t="str">
            <v>Male</v>
          </cell>
          <cell r="AB1176" t="str">
            <v>XL</v>
          </cell>
          <cell r="AC1176">
            <v>99</v>
          </cell>
          <cell r="AD1176">
            <v>45838</v>
          </cell>
          <cell r="AE1176" t="str">
            <v>DulscoICAD-1BusStop</v>
          </cell>
          <cell r="AF1176">
            <v>502897583</v>
          </cell>
          <cell r="AG1176" t="str">
            <v>adomadaniel15@gmail.com</v>
          </cell>
          <cell r="AH1176" t="str">
            <v>Ghana</v>
          </cell>
          <cell r="AI1176" t="str">
            <v>Non-Muslim</v>
          </cell>
        </row>
        <row r="1177">
          <cell r="C1177">
            <v>103058874</v>
          </cell>
          <cell r="D1177" t="str">
            <v>dcutand</v>
          </cell>
          <cell r="E1177" t="str">
            <v>Dennis Anon Cutanda</v>
          </cell>
          <cell r="F1177" t="str">
            <v>Regular</v>
          </cell>
          <cell r="G1177" t="str">
            <v>UAE</v>
          </cell>
          <cell r="H1177" t="str">
            <v>AUH3</v>
          </cell>
          <cell r="I1177" t="str">
            <v>SC</v>
          </cell>
          <cell r="J1177">
            <v>1182</v>
          </cell>
          <cell r="K1177" t="str">
            <v>Night Shift</v>
          </cell>
          <cell r="L1177" t="str">
            <v>NA</v>
          </cell>
          <cell r="M1177" t="str">
            <v>Sunday</v>
          </cell>
          <cell r="N1177" t="str">
            <v>Monday</v>
          </cell>
          <cell r="O1177" t="str">
            <v>FC Associate I</v>
          </cell>
          <cell r="P1177" t="str">
            <v>Warehouse Deals</v>
          </cell>
          <cell r="Q1177" t="str">
            <v>Direct</v>
          </cell>
          <cell r="R1177" t="str">
            <v>Blue Badge</v>
          </cell>
          <cell r="S1177" t="str">
            <v>gylrdg</v>
          </cell>
          <cell r="T1177" t="str">
            <v>De Guzman,Gaylord Baliwag</v>
          </cell>
          <cell r="U1177" t="str">
            <v>Critical</v>
          </cell>
          <cell r="W1177">
            <v>43024</v>
          </cell>
          <cell r="X1177" t="str">
            <v>Warehouse Deals</v>
          </cell>
          <cell r="Y1177" t="str">
            <v>March</v>
          </cell>
          <cell r="Z1177" t="str">
            <v>9 Hours</v>
          </cell>
          <cell r="AA1177" t="str">
            <v>Male</v>
          </cell>
          <cell r="AB1177" t="str">
            <v>L</v>
          </cell>
          <cell r="AC1177">
            <v>1</v>
          </cell>
          <cell r="AE1177" t="str">
            <v>AbuDhabiCentralBusStation(oppositeGrandMillenniumHotel&amp;InfrontofBankofAfrica)</v>
          </cell>
          <cell r="AF1177">
            <v>0</v>
          </cell>
          <cell r="AG1177" t="e">
            <v>#N/A</v>
          </cell>
          <cell r="AH1177" t="str">
            <v>Philippines</v>
          </cell>
          <cell r="AI1177" t="str">
            <v>Non-Muslim</v>
          </cell>
        </row>
        <row r="1178">
          <cell r="C1178">
            <v>102981727</v>
          </cell>
          <cell r="D1178" t="str">
            <v>dlacap</v>
          </cell>
          <cell r="E1178" t="str">
            <v>DerickLacapDayrit</v>
          </cell>
          <cell r="F1178" t="str">
            <v>Regular</v>
          </cell>
          <cell r="G1178" t="str">
            <v>UAE</v>
          </cell>
          <cell r="H1178" t="str">
            <v>AUH3</v>
          </cell>
          <cell r="I1178" t="str">
            <v>SC</v>
          </cell>
          <cell r="J1178">
            <v>1299</v>
          </cell>
          <cell r="K1178" t="str">
            <v>Night Shift</v>
          </cell>
          <cell r="L1178" t="str">
            <v>NA</v>
          </cell>
          <cell r="M1178" t="str">
            <v>Saturday</v>
          </cell>
          <cell r="N1178" t="str">
            <v>Sunday</v>
          </cell>
          <cell r="O1178" t="str">
            <v>FC Associate I</v>
          </cell>
          <cell r="P1178" t="str">
            <v>Warehouse Deals</v>
          </cell>
          <cell r="Q1178" t="str">
            <v>Direct</v>
          </cell>
          <cell r="R1178" t="str">
            <v>Blue Badge</v>
          </cell>
          <cell r="S1178" t="str">
            <v>gylrdg</v>
          </cell>
          <cell r="T1178" t="str">
            <v>De Guzman,Gaylord Baliwag</v>
          </cell>
          <cell r="U1178" t="str">
            <v>Critical</v>
          </cell>
          <cell r="W1178">
            <v>43040</v>
          </cell>
          <cell r="X1178" t="str">
            <v>Warehouse Deals</v>
          </cell>
          <cell r="Y1178" t="str">
            <v>October</v>
          </cell>
          <cell r="Z1178" t="str">
            <v>9 Hours</v>
          </cell>
          <cell r="AA1178" t="str">
            <v>Male</v>
          </cell>
          <cell r="AB1178" t="str">
            <v>XL</v>
          </cell>
          <cell r="AC1178">
            <v>1</v>
          </cell>
          <cell r="AE1178" t="str">
            <v>AbuDhabiCentralBusStation(oppositeGrandMillenniumHotel&amp;InfrontofBankofAfrica)</v>
          </cell>
          <cell r="AF1178">
            <v>0</v>
          </cell>
          <cell r="AG1178" t="e">
            <v>#N/A</v>
          </cell>
          <cell r="AH1178" t="str">
            <v>Philippines</v>
          </cell>
          <cell r="AI1178" t="str">
            <v>Non-Muslim</v>
          </cell>
        </row>
        <row r="1179">
          <cell r="C1179">
            <v>206361295</v>
          </cell>
          <cell r="D1179" t="str">
            <v>kemeelij</v>
          </cell>
          <cell r="E1179" t="str">
            <v>ELIJAH KEMEI</v>
          </cell>
          <cell r="F1179" t="str">
            <v>Temporary</v>
          </cell>
          <cell r="G1179" t="str">
            <v>UAE</v>
          </cell>
          <cell r="H1179" t="str">
            <v>AUH3</v>
          </cell>
          <cell r="I1179" t="str">
            <v>SC</v>
          </cell>
          <cell r="J1179">
            <v>1181</v>
          </cell>
          <cell r="K1179" t="str">
            <v>Night Shift</v>
          </cell>
          <cell r="L1179" t="str">
            <v>NA</v>
          </cell>
          <cell r="M1179" t="str">
            <v>Sunday</v>
          </cell>
          <cell r="N1179" t="str">
            <v>Monday</v>
          </cell>
          <cell r="O1179" t="str">
            <v>Warehouse Associate 8W</v>
          </cell>
          <cell r="P1179" t="str">
            <v>Warehouse Deals</v>
          </cell>
          <cell r="Q1179" t="str">
            <v>Direct</v>
          </cell>
          <cell r="R1179" t="str">
            <v>EFS</v>
          </cell>
          <cell r="S1179" t="str">
            <v>gylrdg</v>
          </cell>
          <cell r="T1179" t="str">
            <v>De Guzman,Gaylord Baliwag</v>
          </cell>
          <cell r="U1179" t="str">
            <v>Non-Critical</v>
          </cell>
          <cell r="W1179">
            <v>45957</v>
          </cell>
          <cell r="X1179" t="str">
            <v>Warehouse Deals</v>
          </cell>
          <cell r="Y1179" t="str">
            <v>March</v>
          </cell>
          <cell r="Z1179" t="str">
            <v>9 Hours</v>
          </cell>
          <cell r="AA1179" t="str">
            <v>Male</v>
          </cell>
          <cell r="AB1179" t="str">
            <v>XL</v>
          </cell>
          <cell r="AC1179">
            <v>99</v>
          </cell>
          <cell r="AD1179">
            <v>46013</v>
          </cell>
          <cell r="AE1179" t="str">
            <v>Al Raha Male camp</v>
          </cell>
          <cell r="AF1179">
            <v>544825843</v>
          </cell>
          <cell r="AG1179" t="str">
            <v>elijahkemeikoech@gmail.com</v>
          </cell>
          <cell r="AH1179" t="str">
            <v>Kenya</v>
          </cell>
          <cell r="AI1179" t="str">
            <v>Non-Muslim</v>
          </cell>
        </row>
        <row r="1180">
          <cell r="C1180">
            <v>111249388</v>
          </cell>
          <cell r="D1180" t="str">
            <v>ekkonad</v>
          </cell>
          <cell r="E1180" t="str">
            <v>Emmanuel Konadu</v>
          </cell>
          <cell r="F1180" t="str">
            <v>Temporary</v>
          </cell>
          <cell r="G1180" t="str">
            <v>UAE</v>
          </cell>
          <cell r="H1180" t="str">
            <v>AUH3</v>
          </cell>
          <cell r="I1180" t="str">
            <v>SC</v>
          </cell>
          <cell r="J1180">
            <v>1181</v>
          </cell>
          <cell r="K1180" t="str">
            <v>Night Shift</v>
          </cell>
          <cell r="L1180" t="str">
            <v>NA</v>
          </cell>
          <cell r="M1180" t="str">
            <v>Thursday</v>
          </cell>
          <cell r="N1180" t="str">
            <v>Friday</v>
          </cell>
          <cell r="O1180" t="str">
            <v>Warehouse Associate 12M</v>
          </cell>
          <cell r="P1180" t="str">
            <v>Warehouse Deals</v>
          </cell>
          <cell r="Q1180" t="str">
            <v>Direct</v>
          </cell>
          <cell r="R1180" t="str">
            <v>Fastlink</v>
          </cell>
          <cell r="S1180" t="str">
            <v>gylrdg</v>
          </cell>
          <cell r="T1180" t="str">
            <v>De Guzman,Gaylord Baliwag</v>
          </cell>
          <cell r="U1180" t="str">
            <v>Critical</v>
          </cell>
          <cell r="W1180">
            <v>45530</v>
          </cell>
          <cell r="X1180" t="str">
            <v>Warehouse Deals</v>
          </cell>
          <cell r="Y1180" t="str">
            <v>November</v>
          </cell>
          <cell r="Z1180" t="str">
            <v>9 Hours</v>
          </cell>
          <cell r="AA1180" t="str">
            <v>Male</v>
          </cell>
          <cell r="AB1180" t="str">
            <v>M</v>
          </cell>
          <cell r="AC1180">
            <v>99</v>
          </cell>
          <cell r="AD1180">
            <v>46260</v>
          </cell>
          <cell r="AE1180" t="str">
            <v>Hamid center</v>
          </cell>
          <cell r="AF1180">
            <v>565708587</v>
          </cell>
          <cell r="AG1180" t="str">
            <v>komaduemmanuelkofi852@gmail.com</v>
          </cell>
          <cell r="AH1180" t="str">
            <v>Ghana</v>
          </cell>
          <cell r="AI1180" t="str">
            <v>Non-Muslim</v>
          </cell>
        </row>
        <row r="1181">
          <cell r="C1181">
            <v>204013729</v>
          </cell>
          <cell r="D1181" t="str">
            <v>eluckpal</v>
          </cell>
          <cell r="E1181" t="str">
            <v>Essossimna Luc Kpalou</v>
          </cell>
          <cell r="F1181" t="str">
            <v>Temporary</v>
          </cell>
          <cell r="G1181" t="str">
            <v>UAE</v>
          </cell>
          <cell r="H1181" t="str">
            <v>AUH3</v>
          </cell>
          <cell r="I1181" t="str">
            <v>SC</v>
          </cell>
          <cell r="J1181">
            <v>1181</v>
          </cell>
          <cell r="K1181" t="str">
            <v>Day Shift</v>
          </cell>
          <cell r="L1181" t="str">
            <v>NA</v>
          </cell>
          <cell r="M1181" t="str">
            <v>Thursday</v>
          </cell>
          <cell r="N1181" t="str">
            <v>Friday</v>
          </cell>
          <cell r="O1181" t="str">
            <v>Warehouse Associate 12M</v>
          </cell>
          <cell r="P1181" t="str">
            <v>Warehouse Deals</v>
          </cell>
          <cell r="Q1181" t="str">
            <v>Direct</v>
          </cell>
          <cell r="R1181" t="str">
            <v>Fastlink</v>
          </cell>
          <cell r="S1181" t="str">
            <v>nelstche</v>
          </cell>
          <cell r="T1181" t="str">
            <v>Tche Fru,Nelson</v>
          </cell>
          <cell r="U1181" t="str">
            <v>Critical</v>
          </cell>
          <cell r="W1181">
            <v>45551</v>
          </cell>
          <cell r="X1181" t="str">
            <v>Warehouse Deals</v>
          </cell>
          <cell r="Y1181" t="str">
            <v>May</v>
          </cell>
          <cell r="Z1181" t="str">
            <v>9 Hours</v>
          </cell>
          <cell r="AA1181" t="str">
            <v>Male</v>
          </cell>
          <cell r="AB1181" t="str">
            <v>NA</v>
          </cell>
          <cell r="AC1181">
            <v>99</v>
          </cell>
          <cell r="AD1181">
            <v>45916</v>
          </cell>
          <cell r="AE1181" t="str">
            <v>AbuDhabiCentralBusStation(oppositeGrandMillenniumHotel&amp;InfrontofBankofAfrica)</v>
          </cell>
          <cell r="AF1181">
            <v>545045650</v>
          </cell>
          <cell r="AG1181" t="str">
            <v>luckpalou@gmail.com</v>
          </cell>
          <cell r="AH1181" t="str">
            <v>Togo</v>
          </cell>
          <cell r="AI1181" t="str">
            <v>Non-Muslim</v>
          </cell>
        </row>
        <row r="1182">
          <cell r="C1182">
            <v>203555213</v>
          </cell>
          <cell r="D1182" t="str">
            <v>senesthe</v>
          </cell>
          <cell r="E1182" t="str">
            <v>Esther Edem Senahey</v>
          </cell>
          <cell r="F1182" t="str">
            <v>Temporary</v>
          </cell>
          <cell r="G1182" t="str">
            <v>UAE</v>
          </cell>
          <cell r="H1182" t="str">
            <v>AUH3</v>
          </cell>
          <cell r="I1182" t="str">
            <v>SC</v>
          </cell>
          <cell r="J1182">
            <v>1181</v>
          </cell>
          <cell r="K1182" t="str">
            <v>Night Shift</v>
          </cell>
          <cell r="L1182" t="str">
            <v>NA</v>
          </cell>
          <cell r="M1182" t="str">
            <v>Saturday</v>
          </cell>
          <cell r="N1182" t="str">
            <v>Sunday</v>
          </cell>
          <cell r="O1182" t="str">
            <v>Warehouse Associate 12M</v>
          </cell>
          <cell r="P1182" t="str">
            <v>Warehouse Deals</v>
          </cell>
          <cell r="Q1182" t="str">
            <v>Direct</v>
          </cell>
          <cell r="R1182" t="str">
            <v>Fastlink</v>
          </cell>
          <cell r="S1182" t="str">
            <v>gylrdg</v>
          </cell>
          <cell r="T1182" t="str">
            <v>De Guzman,Gaylord Baliwag</v>
          </cell>
          <cell r="U1182" t="str">
            <v>Critical</v>
          </cell>
          <cell r="W1182">
            <v>45470</v>
          </cell>
          <cell r="X1182" t="str">
            <v>Warehouse Deals</v>
          </cell>
          <cell r="Y1182" t="str">
            <v>January</v>
          </cell>
          <cell r="Z1182" t="str">
            <v>9 Hours</v>
          </cell>
          <cell r="AA1182" t="str">
            <v>Female</v>
          </cell>
          <cell r="AB1182" t="str">
            <v>XL</v>
          </cell>
          <cell r="AC1182">
            <v>99</v>
          </cell>
          <cell r="AD1182">
            <v>45835</v>
          </cell>
          <cell r="AE1182" t="str">
            <v>AbuDhabiMall(TouristClubArea)</v>
          </cell>
          <cell r="AF1182">
            <v>504718296</v>
          </cell>
          <cell r="AG1182" t="str">
            <v>oysteybabe@gmail.com</v>
          </cell>
          <cell r="AH1182" t="str">
            <v>Ghana</v>
          </cell>
          <cell r="AI1182" t="str">
            <v>Non-Muslim</v>
          </cell>
        </row>
        <row r="1183">
          <cell r="C1183">
            <v>206368539</v>
          </cell>
          <cell r="D1183" t="str">
            <v>nestherm</v>
          </cell>
          <cell r="E1183" t="str">
            <v>ESTHER MUMBE NZOMO</v>
          </cell>
          <cell r="F1183" t="str">
            <v>Temporary</v>
          </cell>
          <cell r="G1183" t="str">
            <v>UAE</v>
          </cell>
          <cell r="H1183" t="str">
            <v>AUH3</v>
          </cell>
          <cell r="I1183" t="str">
            <v>SC</v>
          </cell>
          <cell r="J1183">
            <v>1181</v>
          </cell>
          <cell r="K1183" t="str">
            <v>Night Shift</v>
          </cell>
          <cell r="L1183" t="str">
            <v>NA</v>
          </cell>
          <cell r="M1183" t="str">
            <v>Saturday</v>
          </cell>
          <cell r="N1183" t="str">
            <v>Sunday</v>
          </cell>
          <cell r="O1183" t="str">
            <v>Warehouse Associate 8W</v>
          </cell>
          <cell r="P1183" t="str">
            <v>Warehouse Deals</v>
          </cell>
          <cell r="Q1183" t="str">
            <v>Direct</v>
          </cell>
          <cell r="R1183" t="str">
            <v>EFS</v>
          </cell>
          <cell r="S1183" t="str">
            <v>gylrdg</v>
          </cell>
          <cell r="T1183" t="str">
            <v>De Guzman,Gaylord Baliwag</v>
          </cell>
          <cell r="U1183" t="str">
            <v>Non-Critical</v>
          </cell>
          <cell r="W1183">
            <v>45957</v>
          </cell>
          <cell r="X1183" t="str">
            <v>Warehouse Deals</v>
          </cell>
          <cell r="Y1183" t="str">
            <v>June</v>
          </cell>
          <cell r="Z1183" t="str">
            <v>9 Hours</v>
          </cell>
          <cell r="AA1183" t="str">
            <v>Female</v>
          </cell>
          <cell r="AB1183" t="str">
            <v>S</v>
          </cell>
          <cell r="AC1183">
            <v>99</v>
          </cell>
          <cell r="AD1183">
            <v>46013</v>
          </cell>
          <cell r="AE1183" t="str">
            <v>Shakhbout City</v>
          </cell>
          <cell r="AF1183">
            <v>589806968</v>
          </cell>
          <cell r="AG1183" t="str">
            <v>esthernzomo701@gmail.com</v>
          </cell>
          <cell r="AH1183" t="str">
            <v>Kenya</v>
          </cell>
          <cell r="AI1183" t="str">
            <v>Non-Muslim</v>
          </cell>
        </row>
        <row r="1184">
          <cell r="C1184">
            <v>203513400</v>
          </cell>
          <cell r="D1184" t="str">
            <v>kmintahe</v>
          </cell>
          <cell r="E1184" t="str">
            <v>Evans Mintah</v>
          </cell>
          <cell r="F1184" t="str">
            <v>Temporary</v>
          </cell>
          <cell r="G1184" t="str">
            <v>UAE</v>
          </cell>
          <cell r="H1184" t="str">
            <v>AUH3</v>
          </cell>
          <cell r="I1184" t="str">
            <v>SC</v>
          </cell>
          <cell r="J1184">
            <v>1181</v>
          </cell>
          <cell r="K1184" t="str">
            <v>Day Shift</v>
          </cell>
          <cell r="L1184" t="str">
            <v>NA</v>
          </cell>
          <cell r="M1184" t="str">
            <v>Saturday</v>
          </cell>
          <cell r="N1184" t="str">
            <v>Sunday</v>
          </cell>
          <cell r="O1184" t="str">
            <v>Warehouse Associate 12M</v>
          </cell>
          <cell r="P1184" t="str">
            <v>Warehouse Deals</v>
          </cell>
          <cell r="Q1184" t="str">
            <v>Direct</v>
          </cell>
          <cell r="R1184" t="str">
            <v>Fastlink</v>
          </cell>
          <cell r="S1184" t="str">
            <v>nelstche</v>
          </cell>
          <cell r="T1184" t="str">
            <v>Tche Fru,Nelson</v>
          </cell>
          <cell r="U1184" t="str">
            <v>Critical</v>
          </cell>
          <cell r="W1184">
            <v>45463</v>
          </cell>
          <cell r="X1184" t="str">
            <v>Warehouse Deals</v>
          </cell>
          <cell r="Y1184" t="str">
            <v>September</v>
          </cell>
          <cell r="Z1184" t="str">
            <v>9 Hours</v>
          </cell>
          <cell r="AA1184" t="str">
            <v>Male</v>
          </cell>
          <cell r="AB1184" t="str">
            <v>L</v>
          </cell>
          <cell r="AC1184">
            <v>99</v>
          </cell>
          <cell r="AD1184">
            <v>45828</v>
          </cell>
          <cell r="AE1184" t="str">
            <v>AbuDhabiMall(TouristClubArea)</v>
          </cell>
          <cell r="AF1184">
            <v>522174859</v>
          </cell>
          <cell r="AG1184" t="str">
            <v>mintahevans1985@gmail.com</v>
          </cell>
          <cell r="AH1184" t="str">
            <v>Ghana</v>
          </cell>
          <cell r="AI1184" t="str">
            <v>Non-Muslim</v>
          </cell>
        </row>
        <row r="1185">
          <cell r="C1185">
            <v>108067922</v>
          </cell>
          <cell r="D1185" t="str">
            <v>fsseyar</v>
          </cell>
          <cell r="E1185" t="str">
            <v>Farrukh Seyar Muhammad Seyar</v>
          </cell>
          <cell r="F1185" t="str">
            <v>Regular</v>
          </cell>
          <cell r="G1185" t="str">
            <v>UAE</v>
          </cell>
          <cell r="H1185" t="str">
            <v>AUH3</v>
          </cell>
          <cell r="I1185" t="str">
            <v>SC</v>
          </cell>
          <cell r="J1185">
            <v>1182</v>
          </cell>
          <cell r="K1185" t="str">
            <v>Day Shift</v>
          </cell>
          <cell r="L1185" t="str">
            <v>NA</v>
          </cell>
          <cell r="M1185" t="str">
            <v>Saturday</v>
          </cell>
          <cell r="N1185" t="str">
            <v>Sunday</v>
          </cell>
          <cell r="O1185" t="str">
            <v>FC Associate III</v>
          </cell>
          <cell r="P1185" t="str">
            <v>Warehouse Deals</v>
          </cell>
          <cell r="Q1185" t="str">
            <v>Direct</v>
          </cell>
          <cell r="R1185" t="str">
            <v>Blue Badge</v>
          </cell>
          <cell r="S1185" t="str">
            <v>gylrdg</v>
          </cell>
          <cell r="T1185" t="str">
            <v>De Guzman,Gaylord Baliwag</v>
          </cell>
          <cell r="U1185" t="str">
            <v>Critical</v>
          </cell>
          <cell r="W1185">
            <v>44728</v>
          </cell>
          <cell r="X1185" t="str">
            <v>Warehouse Deals</v>
          </cell>
          <cell r="Y1185" t="str">
            <v>June</v>
          </cell>
          <cell r="Z1185" t="str">
            <v>9 Hours</v>
          </cell>
          <cell r="AA1185" t="str">
            <v>Male</v>
          </cell>
          <cell r="AB1185" t="str">
            <v>XL</v>
          </cell>
          <cell r="AC1185">
            <v>3</v>
          </cell>
          <cell r="AE1185" t="str">
            <v>Shabiya 12  Bus Stop (Near Malabar Gold And Diamond)</v>
          </cell>
          <cell r="AF1185">
            <v>0</v>
          </cell>
          <cell r="AG1185" t="e">
            <v>#N/A</v>
          </cell>
          <cell r="AH1185" t="str">
            <v>Pakistan</v>
          </cell>
          <cell r="AI1185" t="str">
            <v>Muslim</v>
          </cell>
        </row>
        <row r="1186">
          <cell r="C1186">
            <v>203513497</v>
          </cell>
          <cell r="D1186" t="str">
            <v>frimpofe</v>
          </cell>
          <cell r="E1186" t="str">
            <v>Felix Frimpong</v>
          </cell>
          <cell r="F1186" t="str">
            <v>Temporary</v>
          </cell>
          <cell r="G1186" t="str">
            <v>UAE</v>
          </cell>
          <cell r="H1186" t="str">
            <v>AUH3</v>
          </cell>
          <cell r="I1186" t="str">
            <v>SC</v>
          </cell>
          <cell r="J1186">
            <v>1181</v>
          </cell>
          <cell r="K1186" t="str">
            <v>Night Shift</v>
          </cell>
          <cell r="L1186" t="str">
            <v>NA</v>
          </cell>
          <cell r="M1186" t="str">
            <v>Sunday</v>
          </cell>
          <cell r="N1186" t="str">
            <v>Monday</v>
          </cell>
          <cell r="O1186" t="str">
            <v>Warehouse Associate 12M</v>
          </cell>
          <cell r="P1186" t="str">
            <v>Warehouse Deals</v>
          </cell>
          <cell r="Q1186" t="str">
            <v>Direct</v>
          </cell>
          <cell r="R1186" t="str">
            <v>Fastlink</v>
          </cell>
          <cell r="S1186" t="str">
            <v>gylrdg</v>
          </cell>
          <cell r="T1186" t="str">
            <v>De Guzman,Gaylord Baliwag</v>
          </cell>
          <cell r="U1186" t="str">
            <v>Critical</v>
          </cell>
          <cell r="W1186">
            <v>45463</v>
          </cell>
          <cell r="X1186" t="str">
            <v>Warehouse Deals</v>
          </cell>
          <cell r="Y1186" t="str">
            <v>March</v>
          </cell>
          <cell r="Z1186" t="str">
            <v>9 Hours</v>
          </cell>
          <cell r="AA1186" t="str">
            <v>Male</v>
          </cell>
          <cell r="AB1186" t="str">
            <v>M</v>
          </cell>
          <cell r="AC1186">
            <v>99</v>
          </cell>
          <cell r="AD1186">
            <v>45828</v>
          </cell>
          <cell r="AE1186" t="str">
            <v>AbuDhabiMall(TouristClubArea)</v>
          </cell>
          <cell r="AF1186">
            <v>547023062</v>
          </cell>
          <cell r="AG1186" t="str">
            <v>felixfrimpong00@gmail.com</v>
          </cell>
          <cell r="AH1186" t="str">
            <v>Ghana</v>
          </cell>
          <cell r="AI1186" t="str">
            <v>Non-Muslim</v>
          </cell>
        </row>
        <row r="1187">
          <cell r="C1187">
            <v>102206142</v>
          </cell>
          <cell r="D1187" t="str">
            <v>villaraz</v>
          </cell>
          <cell r="E1187" t="str">
            <v>Francis-Benedict Ubeda Villaraza</v>
          </cell>
          <cell r="F1187" t="str">
            <v>Regular</v>
          </cell>
          <cell r="G1187" t="str">
            <v>UAE</v>
          </cell>
          <cell r="H1187" t="str">
            <v>AUH3</v>
          </cell>
          <cell r="I1187" t="str">
            <v>SC</v>
          </cell>
          <cell r="J1187">
            <v>1182</v>
          </cell>
          <cell r="K1187" t="str">
            <v>Day Shift</v>
          </cell>
          <cell r="L1187" t="str">
            <v>NA</v>
          </cell>
          <cell r="M1187" t="str">
            <v>Sunday</v>
          </cell>
          <cell r="N1187" t="str">
            <v>Monday</v>
          </cell>
          <cell r="O1187" t="str">
            <v>FC Associate I</v>
          </cell>
          <cell r="P1187" t="str">
            <v>Warehouse Deals</v>
          </cell>
          <cell r="Q1187" t="str">
            <v>Direct</v>
          </cell>
          <cell r="R1187" t="str">
            <v>Blue Badge</v>
          </cell>
          <cell r="S1187" t="str">
            <v>nelstche</v>
          </cell>
          <cell r="T1187" t="str">
            <v>Tche Fru,Nelson</v>
          </cell>
          <cell r="U1187" t="str">
            <v>Critical</v>
          </cell>
          <cell r="W1187">
            <v>42868</v>
          </cell>
          <cell r="X1187" t="str">
            <v>Warehouse Deals</v>
          </cell>
          <cell r="Y1187" t="str">
            <v>April</v>
          </cell>
          <cell r="Z1187" t="str">
            <v>9 Hours</v>
          </cell>
          <cell r="AA1187" t="str">
            <v>Male</v>
          </cell>
          <cell r="AB1187" t="str">
            <v>XL</v>
          </cell>
          <cell r="AC1187">
            <v>1</v>
          </cell>
          <cell r="AE1187" t="str">
            <v>AbuDhabiCentralBusStation(oppositeGrandMillenniumHotel&amp;InfrontofBankofAfrica)</v>
          </cell>
          <cell r="AF1187">
            <v>0</v>
          </cell>
          <cell r="AG1187" t="e">
            <v>#N/A</v>
          </cell>
          <cell r="AH1187" t="str">
            <v>Philippines</v>
          </cell>
          <cell r="AI1187" t="str">
            <v>Non-Muslim</v>
          </cell>
        </row>
        <row r="1188">
          <cell r="C1188">
            <v>203635486</v>
          </cell>
          <cell r="D1188" t="str">
            <v>dadziekg</v>
          </cell>
          <cell r="E1188" t="str">
            <v xml:space="preserve">Gifty Dadzie </v>
          </cell>
          <cell r="F1188" t="str">
            <v>Temporary</v>
          </cell>
          <cell r="G1188" t="str">
            <v>UAE</v>
          </cell>
          <cell r="H1188" t="str">
            <v>AUH3</v>
          </cell>
          <cell r="I1188" t="str">
            <v>SC</v>
          </cell>
          <cell r="J1188">
            <v>1181</v>
          </cell>
          <cell r="K1188" t="str">
            <v>Day Shift</v>
          </cell>
          <cell r="L1188" t="str">
            <v>NA</v>
          </cell>
          <cell r="M1188" t="str">
            <v>Monday</v>
          </cell>
          <cell r="N1188" t="str">
            <v>Tuesday</v>
          </cell>
          <cell r="O1188" t="str">
            <v>Warehouse Associate 12M</v>
          </cell>
          <cell r="P1188" t="str">
            <v>Warehouse Deals</v>
          </cell>
          <cell r="Q1188" t="str">
            <v>Direct</v>
          </cell>
          <cell r="R1188" t="str">
            <v>Fastlink</v>
          </cell>
          <cell r="S1188" t="str">
            <v>nelstche</v>
          </cell>
          <cell r="T1188" t="str">
            <v>Tche Fru,Nelson</v>
          </cell>
          <cell r="U1188" t="str">
            <v>Non-Critical</v>
          </cell>
          <cell r="W1188">
            <v>45481</v>
          </cell>
          <cell r="X1188" t="str">
            <v>Warehouse Deals</v>
          </cell>
          <cell r="Y1188" t="str">
            <v>November</v>
          </cell>
          <cell r="Z1188" t="str">
            <v>9 Hours</v>
          </cell>
          <cell r="AA1188" t="str">
            <v>Female</v>
          </cell>
          <cell r="AB1188" t="str">
            <v>NA</v>
          </cell>
          <cell r="AC1188">
            <v>99</v>
          </cell>
          <cell r="AD1188">
            <v>45846</v>
          </cell>
          <cell r="AE1188" t="str">
            <v>AbuDhabiCentralBusStation(oppositeGrandMillenniumHotel&amp;InfrontofBankofAfrica)</v>
          </cell>
          <cell r="AF1188">
            <v>588854938</v>
          </cell>
          <cell r="AG1188" t="str">
            <v>giftydadzie256@gmail.com</v>
          </cell>
          <cell r="AH1188" t="str">
            <v>Ghana</v>
          </cell>
          <cell r="AI1188" t="str">
            <v>Non-Muslim</v>
          </cell>
        </row>
        <row r="1189">
          <cell r="C1189">
            <v>205275961</v>
          </cell>
          <cell r="D1189" t="str">
            <v>dgodfnsi</v>
          </cell>
          <cell r="E1189" t="str">
            <v>Godfred Kwaku Nsiah</v>
          </cell>
          <cell r="F1189" t="str">
            <v>Temporary</v>
          </cell>
          <cell r="G1189" t="str">
            <v>UAE</v>
          </cell>
          <cell r="H1189" t="str">
            <v>AUH3</v>
          </cell>
          <cell r="I1189" t="str">
            <v>SC</v>
          </cell>
          <cell r="J1189">
            <v>1181</v>
          </cell>
          <cell r="K1189" t="str">
            <v>Day Shift</v>
          </cell>
          <cell r="L1189" t="str">
            <v>NA</v>
          </cell>
          <cell r="M1189" t="str">
            <v>Thursday</v>
          </cell>
          <cell r="N1189" t="str">
            <v>Friday</v>
          </cell>
          <cell r="O1189" t="str">
            <v>Warehouse Associate 8W</v>
          </cell>
          <cell r="P1189" t="str">
            <v>Warehouse Deals</v>
          </cell>
          <cell r="Q1189" t="str">
            <v>Direct</v>
          </cell>
          <cell r="R1189" t="str">
            <v>Dulsco</v>
          </cell>
          <cell r="S1189" t="str">
            <v>nelstche</v>
          </cell>
          <cell r="T1189" t="str">
            <v>Tche Fru,Nelson</v>
          </cell>
          <cell r="U1189" t="str">
            <v>Non-Critical</v>
          </cell>
          <cell r="W1189">
            <v>45796</v>
          </cell>
          <cell r="X1189" t="str">
            <v>Warehouse Deals</v>
          </cell>
          <cell r="Y1189" t="str">
            <v>July</v>
          </cell>
          <cell r="Z1189" t="str">
            <v>9 Hours</v>
          </cell>
          <cell r="AA1189" t="str">
            <v>Male</v>
          </cell>
          <cell r="AB1189" t="str">
            <v>L</v>
          </cell>
          <cell r="AC1189">
            <v>99</v>
          </cell>
          <cell r="AD1189">
            <v>45838</v>
          </cell>
          <cell r="AE1189" t="str">
            <v>Dulsco ICAD-1 Bus Stop</v>
          </cell>
          <cell r="AF1189">
            <v>502907854</v>
          </cell>
          <cell r="AG1189" t="str">
            <v>nsiahg19@gamil.com</v>
          </cell>
          <cell r="AH1189" t="str">
            <v>Ghana</v>
          </cell>
          <cell r="AI1189" t="str">
            <v>Non-Muslim</v>
          </cell>
        </row>
        <row r="1190">
          <cell r="C1190">
            <v>206348024</v>
          </cell>
          <cell r="D1190" t="str">
            <v>modhadij</v>
          </cell>
          <cell r="E1190" t="str">
            <v>HADIJA MOHAMMED</v>
          </cell>
          <cell r="F1190" t="str">
            <v>Temporary</v>
          </cell>
          <cell r="G1190" t="str">
            <v>UAE</v>
          </cell>
          <cell r="H1190" t="str">
            <v>AUH3</v>
          </cell>
          <cell r="I1190" t="str">
            <v>SC</v>
          </cell>
          <cell r="J1190">
            <v>1181</v>
          </cell>
          <cell r="K1190" t="str">
            <v>Night Shift</v>
          </cell>
          <cell r="L1190" t="str">
            <v>NA</v>
          </cell>
          <cell r="M1190" t="str">
            <v>Friday</v>
          </cell>
          <cell r="N1190" t="str">
            <v>Saturday</v>
          </cell>
          <cell r="O1190" t="str">
            <v>Warehouse Associate 8W</v>
          </cell>
          <cell r="P1190" t="str">
            <v>Warehouse Deals</v>
          </cell>
          <cell r="Q1190" t="str">
            <v>Direct</v>
          </cell>
          <cell r="R1190" t="str">
            <v>Fastlink</v>
          </cell>
          <cell r="S1190" t="str">
            <v>gylrdg</v>
          </cell>
          <cell r="T1190" t="str">
            <v>De Guzman,Gaylord Baliwag</v>
          </cell>
          <cell r="U1190" t="str">
            <v>Non-Critical</v>
          </cell>
          <cell r="W1190">
            <v>45957</v>
          </cell>
          <cell r="X1190" t="str">
            <v>Warehouse Deals</v>
          </cell>
          <cell r="Y1190" t="str">
            <v>February</v>
          </cell>
          <cell r="Z1190" t="str">
            <v>9 Hours</v>
          </cell>
          <cell r="AA1190" t="str">
            <v>Female</v>
          </cell>
          <cell r="AB1190" t="str">
            <v>NA</v>
          </cell>
          <cell r="AC1190">
            <v>99</v>
          </cell>
          <cell r="AD1190">
            <v>46013</v>
          </cell>
          <cell r="AE1190" t="str">
            <v>Shabiya 11 Bus Stop ( Al Sultan Bakeries)</v>
          </cell>
          <cell r="AF1190">
            <v>555409880</v>
          </cell>
          <cell r="AG1190" t="str">
            <v>mhadija154@gmail.com</v>
          </cell>
          <cell r="AH1190" t="str">
            <v>GHANA</v>
          </cell>
          <cell r="AI1190" t="str">
            <v>Muslim</v>
          </cell>
        </row>
        <row r="1191">
          <cell r="C1191">
            <v>205275960</v>
          </cell>
          <cell r="D1191" t="str">
            <v>nuhpiddr</v>
          </cell>
          <cell r="E1191" t="str">
            <v>Iddrisu Nuhu</v>
          </cell>
          <cell r="F1191" t="str">
            <v>Temporary</v>
          </cell>
          <cell r="G1191" t="str">
            <v>UAE</v>
          </cell>
          <cell r="H1191" t="str">
            <v>AUH3</v>
          </cell>
          <cell r="I1191" t="str">
            <v>SC</v>
          </cell>
          <cell r="J1191">
            <v>1181</v>
          </cell>
          <cell r="K1191" t="str">
            <v>Day Shift</v>
          </cell>
          <cell r="L1191" t="str">
            <v>NA</v>
          </cell>
          <cell r="M1191" t="str">
            <v>Monday</v>
          </cell>
          <cell r="N1191" t="str">
            <v>Tuesday</v>
          </cell>
          <cell r="O1191" t="str">
            <v>Warehouse Associate 8W</v>
          </cell>
          <cell r="P1191" t="str">
            <v>Warehouse Deals</v>
          </cell>
          <cell r="Q1191" t="str">
            <v>Direct</v>
          </cell>
          <cell r="R1191" t="str">
            <v>Dulsco</v>
          </cell>
          <cell r="S1191" t="str">
            <v>nelstche</v>
          </cell>
          <cell r="T1191" t="str">
            <v>Tche Fru,Nelson</v>
          </cell>
          <cell r="U1191" t="str">
            <v>Non-Critical</v>
          </cell>
          <cell r="W1191">
            <v>45796</v>
          </cell>
          <cell r="X1191" t="str">
            <v>Warehouse Deals</v>
          </cell>
          <cell r="Y1191" t="str">
            <v>July</v>
          </cell>
          <cell r="Z1191" t="str">
            <v>9 Hours</v>
          </cell>
          <cell r="AA1191" t="str">
            <v>Male</v>
          </cell>
          <cell r="AB1191" t="str">
            <v>2XL</v>
          </cell>
          <cell r="AC1191">
            <v>99</v>
          </cell>
          <cell r="AD1191">
            <v>45838</v>
          </cell>
          <cell r="AE1191" t="str">
            <v>Dulsco ICAD-1 Bus Stop</v>
          </cell>
          <cell r="AF1191">
            <v>502897451</v>
          </cell>
          <cell r="AG1191" t="str">
            <v>iddrissnuhu@iclod.com</v>
          </cell>
          <cell r="AH1191" t="str">
            <v>Ghana</v>
          </cell>
          <cell r="AI1191" t="str">
            <v>Muslim</v>
          </cell>
        </row>
        <row r="1192">
          <cell r="C1192">
            <v>206368537</v>
          </cell>
          <cell r="D1192" t="str">
            <v>chepkoge</v>
          </cell>
          <cell r="E1192" t="str">
            <v>JELSY CHEPKOGEY</v>
          </cell>
          <cell r="F1192" t="str">
            <v>Temporary</v>
          </cell>
          <cell r="G1192" t="str">
            <v>UAE</v>
          </cell>
          <cell r="H1192" t="str">
            <v>AUH3</v>
          </cell>
          <cell r="I1192" t="str">
            <v>SC</v>
          </cell>
          <cell r="J1192">
            <v>1181</v>
          </cell>
          <cell r="K1192" t="str">
            <v>Night Shift</v>
          </cell>
          <cell r="L1192" t="str">
            <v>NA</v>
          </cell>
          <cell r="M1192" t="str">
            <v>Sunday</v>
          </cell>
          <cell r="N1192" t="str">
            <v>Monday</v>
          </cell>
          <cell r="O1192" t="str">
            <v>Warehouse Associate 8W</v>
          </cell>
          <cell r="P1192" t="str">
            <v>Warehouse Deals</v>
          </cell>
          <cell r="Q1192" t="str">
            <v>Direct</v>
          </cell>
          <cell r="R1192" t="str">
            <v>EFS</v>
          </cell>
          <cell r="S1192" t="str">
            <v>gylrdg</v>
          </cell>
          <cell r="T1192" t="str">
            <v>De Guzman,Gaylord Baliwag</v>
          </cell>
          <cell r="U1192" t="str">
            <v>Non-Critical</v>
          </cell>
          <cell r="W1192">
            <v>45957</v>
          </cell>
          <cell r="X1192" t="str">
            <v>Warehouse Deals</v>
          </cell>
          <cell r="Y1192" t="str">
            <v>July</v>
          </cell>
          <cell r="Z1192" t="str">
            <v>7 Hours</v>
          </cell>
          <cell r="AA1192" t="str">
            <v>Female</v>
          </cell>
          <cell r="AB1192" t="str">
            <v>NA</v>
          </cell>
          <cell r="AC1192">
            <v>99</v>
          </cell>
          <cell r="AD1192">
            <v>46013</v>
          </cell>
          <cell r="AE1192" t="str">
            <v>Shakhbout City</v>
          </cell>
          <cell r="AF1192">
            <v>543452518</v>
          </cell>
          <cell r="AG1192" t="str">
            <v>jelsychepkogey94@gmail.com</v>
          </cell>
          <cell r="AH1192" t="str">
            <v>Kenya</v>
          </cell>
          <cell r="AI1192" t="str">
            <v>Non-Muslim</v>
          </cell>
        </row>
        <row r="1193">
          <cell r="C1193">
            <v>105545779</v>
          </cell>
          <cell r="D1193" t="str">
            <v>jemuelc</v>
          </cell>
          <cell r="E1193" t="str">
            <v>JEMUEL CORTEZ</v>
          </cell>
          <cell r="F1193" t="str">
            <v>Regular</v>
          </cell>
          <cell r="G1193" t="str">
            <v>UAE</v>
          </cell>
          <cell r="H1193" t="str">
            <v>AUH3</v>
          </cell>
          <cell r="I1193" t="str">
            <v>SC</v>
          </cell>
          <cell r="J1193">
            <v>1182</v>
          </cell>
          <cell r="K1193" t="str">
            <v>Day Shift</v>
          </cell>
          <cell r="L1193" t="str">
            <v>NA</v>
          </cell>
          <cell r="M1193" t="str">
            <v>Friday</v>
          </cell>
          <cell r="N1193" t="str">
            <v>Saturday</v>
          </cell>
          <cell r="O1193" t="str">
            <v>FC Associate I</v>
          </cell>
          <cell r="P1193" t="str">
            <v>Warehouse Deals</v>
          </cell>
          <cell r="Q1193" t="str">
            <v>Direct</v>
          </cell>
          <cell r="R1193" t="str">
            <v>Blue Badge</v>
          </cell>
          <cell r="S1193" t="str">
            <v>nelstche</v>
          </cell>
          <cell r="T1193" t="str">
            <v>Tche Fru,Nelson</v>
          </cell>
          <cell r="U1193" t="str">
            <v>Critical</v>
          </cell>
          <cell r="W1193">
            <v>44724</v>
          </cell>
          <cell r="X1193" t="str">
            <v>Warehouse Deals</v>
          </cell>
          <cell r="Y1193" t="str">
            <v>November</v>
          </cell>
          <cell r="Z1193" t="str">
            <v>9 Hours</v>
          </cell>
          <cell r="AA1193" t="str">
            <v>Male</v>
          </cell>
          <cell r="AB1193" t="str">
            <v>M</v>
          </cell>
          <cell r="AC1193">
            <v>1</v>
          </cell>
          <cell r="AE1193" t="str">
            <v>Hamid center</v>
          </cell>
          <cell r="AF1193">
            <v>0</v>
          </cell>
          <cell r="AG1193" t="e">
            <v>#N/A</v>
          </cell>
          <cell r="AH1193" t="str">
            <v>Philippines</v>
          </cell>
          <cell r="AI1193" t="str">
            <v>Non-Muslim</v>
          </cell>
        </row>
        <row r="1194">
          <cell r="C1194">
            <v>206361785</v>
          </cell>
          <cell r="D1194" t="str">
            <v>jgichuhi</v>
          </cell>
          <cell r="E1194" t="str">
            <v>jeniffer wanjiku</v>
          </cell>
          <cell r="F1194" t="str">
            <v>Temporary</v>
          </cell>
          <cell r="G1194" t="str">
            <v>UAE</v>
          </cell>
          <cell r="H1194" t="str">
            <v>AUH3</v>
          </cell>
          <cell r="I1194" t="str">
            <v>SC</v>
          </cell>
          <cell r="J1194">
            <v>1181</v>
          </cell>
          <cell r="K1194" t="str">
            <v>Night Shift</v>
          </cell>
          <cell r="L1194" t="str">
            <v>NA</v>
          </cell>
          <cell r="M1194" t="str">
            <v>Thursday</v>
          </cell>
          <cell r="N1194" t="str">
            <v>Friday</v>
          </cell>
          <cell r="O1194" t="str">
            <v>Warehouse Associate 8W</v>
          </cell>
          <cell r="P1194" t="str">
            <v>Warehouse Deals</v>
          </cell>
          <cell r="Q1194" t="str">
            <v>Direct</v>
          </cell>
          <cell r="R1194" t="str">
            <v>EFS</v>
          </cell>
          <cell r="S1194" t="str">
            <v>gylrdg</v>
          </cell>
          <cell r="T1194" t="str">
            <v>De Guzman,Gaylord Baliwag</v>
          </cell>
          <cell r="U1194" t="str">
            <v>Non-Critical</v>
          </cell>
          <cell r="W1194">
            <v>45957</v>
          </cell>
          <cell r="X1194" t="str">
            <v>Warehouse Deals</v>
          </cell>
          <cell r="Y1194" t="str">
            <v>January</v>
          </cell>
          <cell r="Z1194" t="str">
            <v>9 Hours</v>
          </cell>
          <cell r="AA1194" t="str">
            <v>Female</v>
          </cell>
          <cell r="AB1194" t="str">
            <v>NA</v>
          </cell>
          <cell r="AC1194">
            <v>99</v>
          </cell>
          <cell r="AD1194">
            <v>46013</v>
          </cell>
          <cell r="AE1194" t="str">
            <v>Shakhbout City</v>
          </cell>
          <cell r="AF1194">
            <v>508938094</v>
          </cell>
          <cell r="AG1194" t="str">
            <v>jeniffergichuhi89@gmail.com</v>
          </cell>
          <cell r="AH1194" t="str">
            <v>Kenya</v>
          </cell>
          <cell r="AI1194" t="str">
            <v>Non-Muslim</v>
          </cell>
        </row>
        <row r="1195">
          <cell r="C1195">
            <v>203555155</v>
          </cell>
          <cell r="D1195" t="str">
            <v>juntataw</v>
          </cell>
          <cell r="E1195" t="str">
            <v>Junita Mejumeh Tataw</v>
          </cell>
          <cell r="F1195" t="str">
            <v>Temporary</v>
          </cell>
          <cell r="G1195" t="str">
            <v>UAE</v>
          </cell>
          <cell r="H1195" t="str">
            <v>AUH3</v>
          </cell>
          <cell r="I1195" t="str">
            <v>SC</v>
          </cell>
          <cell r="J1195">
            <v>1181</v>
          </cell>
          <cell r="K1195" t="str">
            <v>Day Shift</v>
          </cell>
          <cell r="L1195" t="str">
            <v>NA</v>
          </cell>
          <cell r="M1195" t="str">
            <v>Sunday</v>
          </cell>
          <cell r="N1195" t="str">
            <v>Monday</v>
          </cell>
          <cell r="O1195" t="str">
            <v>Warehouse Associate 12M</v>
          </cell>
          <cell r="P1195" t="str">
            <v>Warehouse Deals</v>
          </cell>
          <cell r="Q1195" t="str">
            <v>Direct</v>
          </cell>
          <cell r="R1195" t="str">
            <v>Fastlink</v>
          </cell>
          <cell r="S1195" t="str">
            <v>nelstche</v>
          </cell>
          <cell r="T1195" t="str">
            <v>Tche Fru,Nelson</v>
          </cell>
          <cell r="U1195" t="str">
            <v>Critical</v>
          </cell>
          <cell r="W1195">
            <v>45470</v>
          </cell>
          <cell r="X1195" t="str">
            <v>Warehouse Deals</v>
          </cell>
          <cell r="Y1195" t="str">
            <v>May</v>
          </cell>
          <cell r="Z1195" t="str">
            <v>9 Hours</v>
          </cell>
          <cell r="AA1195" t="str">
            <v>Female</v>
          </cell>
          <cell r="AB1195" t="str">
            <v>S</v>
          </cell>
          <cell r="AC1195">
            <v>99</v>
          </cell>
          <cell r="AD1195">
            <v>45835</v>
          </cell>
          <cell r="AE1195" t="str">
            <v>ShinningTower(Khalidiyah)</v>
          </cell>
          <cell r="AF1195">
            <v>566268783</v>
          </cell>
          <cell r="AG1195" t="str">
            <v>tatawjunita820@gmail.com</v>
          </cell>
          <cell r="AH1195" t="str">
            <v>Ghana</v>
          </cell>
          <cell r="AI1195" t="str">
            <v>Non-Muslim</v>
          </cell>
        </row>
        <row r="1196">
          <cell r="C1196">
            <v>206348026</v>
          </cell>
          <cell r="D1196" t="str">
            <v>brikalib</v>
          </cell>
          <cell r="E1196" t="str">
            <v>KALIBBALA BRIAN</v>
          </cell>
          <cell r="F1196" t="str">
            <v>Temporary</v>
          </cell>
          <cell r="G1196" t="str">
            <v>UAE</v>
          </cell>
          <cell r="H1196" t="str">
            <v>AUH3</v>
          </cell>
          <cell r="I1196" t="str">
            <v>SC</v>
          </cell>
          <cell r="J1196">
            <v>1181</v>
          </cell>
          <cell r="K1196" t="str">
            <v>Day Shift</v>
          </cell>
          <cell r="L1196" t="str">
            <v>NA</v>
          </cell>
          <cell r="M1196" t="str">
            <v>Thursday</v>
          </cell>
          <cell r="N1196" t="str">
            <v>Friday</v>
          </cell>
          <cell r="O1196" t="str">
            <v>Warehouse Associate 8W</v>
          </cell>
          <cell r="P1196" t="str">
            <v>Warehouse Deals</v>
          </cell>
          <cell r="Q1196" t="str">
            <v>Direct</v>
          </cell>
          <cell r="R1196" t="str">
            <v>Dulsco</v>
          </cell>
          <cell r="S1196" t="str">
            <v>nelstche</v>
          </cell>
          <cell r="T1196" t="str">
            <v>Tche Fru,Nelson</v>
          </cell>
          <cell r="U1196" t="str">
            <v>Non-Critical</v>
          </cell>
          <cell r="W1196">
            <v>45957</v>
          </cell>
          <cell r="X1196" t="str">
            <v>Warehouse Deals</v>
          </cell>
          <cell r="Y1196" t="str">
            <v>August</v>
          </cell>
          <cell r="Z1196" t="str">
            <v>7 Hours</v>
          </cell>
          <cell r="AA1196" t="str">
            <v>Male</v>
          </cell>
          <cell r="AB1196" t="str">
            <v>NA</v>
          </cell>
          <cell r="AC1196">
            <v>99</v>
          </cell>
          <cell r="AD1196">
            <v>46013</v>
          </cell>
          <cell r="AE1196" t="str">
            <v>Dulsco Camp</v>
          </cell>
          <cell r="AF1196" t="str">
            <v xml:space="preserve">567845128    </v>
          </cell>
          <cell r="AG1196" t="str">
            <v>kalibbalabraim@gmail.com</v>
          </cell>
          <cell r="AH1196" t="str">
            <v xml:space="preserve">UGANDA </v>
          </cell>
          <cell r="AI1196" t="str">
            <v>Non-Muslim</v>
          </cell>
        </row>
        <row r="1197">
          <cell r="C1197">
            <v>206348045</v>
          </cell>
          <cell r="D1197" t="str">
            <v>raskkalu</v>
          </cell>
          <cell r="E1197" t="str">
            <v>KALULE RASHID</v>
          </cell>
          <cell r="F1197" t="str">
            <v>Temporary</v>
          </cell>
          <cell r="G1197" t="str">
            <v>UAE</v>
          </cell>
          <cell r="H1197" t="str">
            <v>AUH3</v>
          </cell>
          <cell r="I1197" t="str">
            <v>SC</v>
          </cell>
          <cell r="J1197">
            <v>1181</v>
          </cell>
          <cell r="K1197" t="str">
            <v>Day Shift</v>
          </cell>
          <cell r="L1197" t="str">
            <v>NA</v>
          </cell>
          <cell r="M1197" t="str">
            <v>Thursday</v>
          </cell>
          <cell r="N1197" t="str">
            <v>Friday</v>
          </cell>
          <cell r="O1197" t="str">
            <v>Warehouse Associate 8W</v>
          </cell>
          <cell r="P1197" t="str">
            <v>Warehouse Deals</v>
          </cell>
          <cell r="Q1197" t="str">
            <v>Direct</v>
          </cell>
          <cell r="R1197" t="str">
            <v>Dulsco</v>
          </cell>
          <cell r="S1197" t="str">
            <v>nelstche</v>
          </cell>
          <cell r="T1197" t="str">
            <v>Tche Fru,Nelson</v>
          </cell>
          <cell r="U1197" t="str">
            <v>Non-Critical</v>
          </cell>
          <cell r="W1197">
            <v>45957</v>
          </cell>
          <cell r="X1197" t="str">
            <v>Warehouse Deals</v>
          </cell>
          <cell r="Y1197" t="str">
            <v>May</v>
          </cell>
          <cell r="Z1197" t="str">
            <v>7 Hours</v>
          </cell>
          <cell r="AA1197" t="str">
            <v>Male</v>
          </cell>
          <cell r="AB1197" t="str">
            <v>M</v>
          </cell>
          <cell r="AC1197">
            <v>99</v>
          </cell>
          <cell r="AD1197">
            <v>46013</v>
          </cell>
          <cell r="AE1197" t="str">
            <v>Dulsco Camp</v>
          </cell>
          <cell r="AF1197" t="str">
            <v xml:space="preserve">567440015    </v>
          </cell>
          <cell r="AG1197" t="str">
            <v>kalulerashid041@gmail.com</v>
          </cell>
          <cell r="AH1197" t="str">
            <v xml:space="preserve">UGANDA </v>
          </cell>
          <cell r="AI1197" t="str">
            <v>Muslim</v>
          </cell>
        </row>
        <row r="1198">
          <cell r="C1198">
            <v>206348030</v>
          </cell>
          <cell r="D1198" t="str">
            <v>kibujame</v>
          </cell>
          <cell r="E1198" t="str">
            <v>KIBUUKA JAMES</v>
          </cell>
          <cell r="F1198" t="str">
            <v>Temporary</v>
          </cell>
          <cell r="G1198" t="str">
            <v>UAE</v>
          </cell>
          <cell r="H1198" t="str">
            <v>AUH3</v>
          </cell>
          <cell r="I1198" t="str">
            <v>SC</v>
          </cell>
          <cell r="J1198">
            <v>1181</v>
          </cell>
          <cell r="K1198" t="str">
            <v>Day Shift</v>
          </cell>
          <cell r="L1198" t="str">
            <v>NA</v>
          </cell>
          <cell r="M1198" t="str">
            <v>Wednesday</v>
          </cell>
          <cell r="N1198" t="str">
            <v>Thursday</v>
          </cell>
          <cell r="O1198" t="str">
            <v>Warehouse Associate 8W</v>
          </cell>
          <cell r="P1198" t="str">
            <v>Warehouse Deals</v>
          </cell>
          <cell r="Q1198" t="str">
            <v>Direct</v>
          </cell>
          <cell r="R1198" t="str">
            <v>Dulsco</v>
          </cell>
          <cell r="S1198" t="str">
            <v>nelstche</v>
          </cell>
          <cell r="T1198" t="str">
            <v>Tche Fru,Nelson</v>
          </cell>
          <cell r="U1198" t="str">
            <v>Non-Critical</v>
          </cell>
          <cell r="W1198">
            <v>45957</v>
          </cell>
          <cell r="X1198" t="str">
            <v>Warehouse Deals</v>
          </cell>
          <cell r="Y1198" t="str">
            <v>October</v>
          </cell>
          <cell r="Z1198" t="str">
            <v>7 Hours</v>
          </cell>
          <cell r="AA1198" t="str">
            <v>Male</v>
          </cell>
          <cell r="AB1198" t="str">
            <v>M</v>
          </cell>
          <cell r="AC1198">
            <v>99</v>
          </cell>
          <cell r="AD1198">
            <v>46013</v>
          </cell>
          <cell r="AE1198" t="str">
            <v>Dulsco Camp</v>
          </cell>
          <cell r="AF1198" t="str">
            <v xml:space="preserve">568766889    </v>
          </cell>
          <cell r="AG1198" t="str">
            <v>jameskibuuka001@gmail.com</v>
          </cell>
          <cell r="AH1198" t="str">
            <v xml:space="preserve">UGANDA </v>
          </cell>
          <cell r="AI1198" t="str">
            <v>Non-Muslim</v>
          </cell>
        </row>
        <row r="1199">
          <cell r="C1199">
            <v>102582351</v>
          </cell>
          <cell r="D1199" t="str">
            <v>kmokube</v>
          </cell>
          <cell r="E1199" t="str">
            <v>Kingsley Mokube Ikoe</v>
          </cell>
          <cell r="F1199" t="str">
            <v>Regular</v>
          </cell>
          <cell r="G1199" t="str">
            <v>UAE</v>
          </cell>
          <cell r="H1199" t="str">
            <v>AUH3</v>
          </cell>
          <cell r="I1199" t="str">
            <v>SC</v>
          </cell>
          <cell r="J1199">
            <v>1182</v>
          </cell>
          <cell r="K1199" t="str">
            <v>Day Shift</v>
          </cell>
          <cell r="L1199" t="str">
            <v>NA</v>
          </cell>
          <cell r="M1199" t="str">
            <v>Friday</v>
          </cell>
          <cell r="N1199" t="str">
            <v>Saturday</v>
          </cell>
          <cell r="O1199" t="str">
            <v>FC Associate I</v>
          </cell>
          <cell r="P1199" t="str">
            <v>Warehouse Deals</v>
          </cell>
          <cell r="Q1199" t="str">
            <v>Direct</v>
          </cell>
          <cell r="R1199" t="str">
            <v>Blue Badge</v>
          </cell>
          <cell r="S1199" t="str">
            <v>nelstche</v>
          </cell>
          <cell r="T1199" t="str">
            <v>Tche Fru,Nelson</v>
          </cell>
          <cell r="W1199">
            <v>42962</v>
          </cell>
          <cell r="X1199" t="str">
            <v>Warehouse Deals</v>
          </cell>
          <cell r="Y1199" t="str">
            <v>February</v>
          </cell>
          <cell r="Z1199" t="str">
            <v>9 Hours</v>
          </cell>
          <cell r="AA1199" t="str">
            <v>Male</v>
          </cell>
          <cell r="AB1199" t="str">
            <v>M</v>
          </cell>
          <cell r="AC1199">
            <v>1</v>
          </cell>
          <cell r="AE1199" t="str">
            <v>AbuDhabiCentralBusStation(oppositeGrandMillenniumHotel&amp;InfrontofBankofAfrica)</v>
          </cell>
          <cell r="AF1199">
            <v>0</v>
          </cell>
          <cell r="AG1199" t="e">
            <v>#N/A</v>
          </cell>
          <cell r="AH1199" t="str">
            <v>Cameroon</v>
          </cell>
          <cell r="AI1199" t="str">
            <v>Non-Muslim</v>
          </cell>
        </row>
        <row r="1200">
          <cell r="C1200">
            <v>206348048</v>
          </cell>
          <cell r="D1200" t="str">
            <v>jokisolo</v>
          </cell>
          <cell r="E1200" t="str">
            <v>KISOLO JOHN</v>
          </cell>
          <cell r="F1200" t="str">
            <v>Temporary</v>
          </cell>
          <cell r="G1200" t="str">
            <v>UAE</v>
          </cell>
          <cell r="H1200" t="str">
            <v>AUH3</v>
          </cell>
          <cell r="I1200" t="str">
            <v>SC</v>
          </cell>
          <cell r="J1200">
            <v>1181</v>
          </cell>
          <cell r="K1200" t="str">
            <v>Day Shift</v>
          </cell>
          <cell r="L1200" t="str">
            <v>NA</v>
          </cell>
          <cell r="M1200" t="str">
            <v>Thursday</v>
          </cell>
          <cell r="N1200" t="str">
            <v>Friday</v>
          </cell>
          <cell r="O1200" t="str">
            <v>Warehouse Associate 8W</v>
          </cell>
          <cell r="P1200" t="str">
            <v>Warehouse Deals</v>
          </cell>
          <cell r="Q1200" t="str">
            <v>Direct</v>
          </cell>
          <cell r="R1200" t="str">
            <v>Dulsco</v>
          </cell>
          <cell r="S1200" t="str">
            <v>nelstche</v>
          </cell>
          <cell r="T1200" t="str">
            <v>Tche Fru,Nelson</v>
          </cell>
          <cell r="U1200" t="str">
            <v>Non-Critical</v>
          </cell>
          <cell r="W1200">
            <v>45957</v>
          </cell>
          <cell r="X1200" t="str">
            <v>Warehouse Deals</v>
          </cell>
          <cell r="Y1200" t="str">
            <v>April</v>
          </cell>
          <cell r="Z1200" t="str">
            <v>7 Hours</v>
          </cell>
          <cell r="AA1200" t="str">
            <v>Male</v>
          </cell>
          <cell r="AB1200" t="str">
            <v>NA</v>
          </cell>
          <cell r="AC1200">
            <v>99</v>
          </cell>
          <cell r="AD1200">
            <v>46013</v>
          </cell>
          <cell r="AE1200" t="str">
            <v>Dulsco Camp</v>
          </cell>
          <cell r="AF1200" t="str">
            <v xml:space="preserve">567897380    </v>
          </cell>
          <cell r="AG1200" t="str">
            <v>kjohn3650@gmail.com</v>
          </cell>
          <cell r="AH1200" t="str">
            <v xml:space="preserve">UGANDA </v>
          </cell>
          <cell r="AI1200" t="str">
            <v>Non-Muslim</v>
          </cell>
        </row>
        <row r="1201">
          <cell r="C1201">
            <v>206348049</v>
          </cell>
          <cell r="D1201" t="str">
            <v>kezirkis</v>
          </cell>
          <cell r="E1201" t="str">
            <v>KISOLO KEZIRON ISAAC</v>
          </cell>
          <cell r="F1201" t="str">
            <v>Temporary</v>
          </cell>
          <cell r="G1201" t="str">
            <v>UAE</v>
          </cell>
          <cell r="H1201" t="str">
            <v>AUH3</v>
          </cell>
          <cell r="I1201" t="str">
            <v>SC</v>
          </cell>
          <cell r="J1201">
            <v>1181</v>
          </cell>
          <cell r="K1201" t="str">
            <v>Day Shift</v>
          </cell>
          <cell r="L1201" t="str">
            <v>NA</v>
          </cell>
          <cell r="M1201" t="str">
            <v>Friday</v>
          </cell>
          <cell r="N1201" t="str">
            <v>Saturday</v>
          </cell>
          <cell r="O1201" t="str">
            <v>Warehouse Associate 8W</v>
          </cell>
          <cell r="P1201" t="str">
            <v>Warehouse Deals</v>
          </cell>
          <cell r="Q1201" t="str">
            <v>Direct</v>
          </cell>
          <cell r="R1201" t="str">
            <v>Dulsco</v>
          </cell>
          <cell r="S1201" t="str">
            <v>nelstche</v>
          </cell>
          <cell r="T1201" t="str">
            <v>Tche Fru,Nelson</v>
          </cell>
          <cell r="U1201" t="str">
            <v>Non-Critical</v>
          </cell>
          <cell r="W1201">
            <v>45957</v>
          </cell>
          <cell r="X1201" t="str">
            <v>Warehouse Deals</v>
          </cell>
          <cell r="Y1201" t="str">
            <v>July</v>
          </cell>
          <cell r="Z1201" t="str">
            <v>7 Hours</v>
          </cell>
          <cell r="AA1201" t="str">
            <v>Male</v>
          </cell>
          <cell r="AB1201" t="str">
            <v>NA</v>
          </cell>
          <cell r="AC1201">
            <v>99</v>
          </cell>
          <cell r="AD1201">
            <v>46013</v>
          </cell>
          <cell r="AE1201" t="str">
            <v>Dulsco Camp</v>
          </cell>
          <cell r="AF1201" t="str">
            <v xml:space="preserve">567635082    </v>
          </cell>
          <cell r="AG1201" t="str">
            <v>ninedotes@gmail.com</v>
          </cell>
          <cell r="AH1201" t="str">
            <v xml:space="preserve">UGANDA </v>
          </cell>
          <cell r="AI1201" t="str">
            <v>Non-Muslim</v>
          </cell>
        </row>
        <row r="1202">
          <cell r="C1202">
            <v>206348041</v>
          </cell>
          <cell r="D1202" t="str">
            <v>iankiwee</v>
          </cell>
          <cell r="E1202" t="str">
            <v>KIWEESI IAN</v>
          </cell>
          <cell r="F1202" t="str">
            <v>Temporary</v>
          </cell>
          <cell r="G1202" t="str">
            <v>UAE</v>
          </cell>
          <cell r="H1202" t="str">
            <v>AUH3</v>
          </cell>
          <cell r="I1202" t="str">
            <v>SC</v>
          </cell>
          <cell r="J1202">
            <v>1181</v>
          </cell>
          <cell r="K1202" t="str">
            <v>Night Shift</v>
          </cell>
          <cell r="L1202" t="str">
            <v>NA</v>
          </cell>
          <cell r="M1202" t="str">
            <v>Monday</v>
          </cell>
          <cell r="N1202" t="str">
            <v>Tuesday</v>
          </cell>
          <cell r="O1202" t="str">
            <v>Warehouse Associate 8W</v>
          </cell>
          <cell r="P1202" t="str">
            <v>Warehouse Deals</v>
          </cell>
          <cell r="Q1202" t="str">
            <v>Direct</v>
          </cell>
          <cell r="R1202" t="str">
            <v>Dulsco</v>
          </cell>
          <cell r="S1202" t="str">
            <v>gylrdg</v>
          </cell>
          <cell r="T1202" t="str">
            <v>De Guzman,Gaylord Baliwag</v>
          </cell>
          <cell r="U1202" t="str">
            <v>Non-Critical</v>
          </cell>
          <cell r="W1202">
            <v>45957</v>
          </cell>
          <cell r="X1202" t="str">
            <v>Warehouse Deals</v>
          </cell>
          <cell r="Y1202" t="str">
            <v>August</v>
          </cell>
          <cell r="Z1202" t="str">
            <v>7 Hours</v>
          </cell>
          <cell r="AA1202" t="str">
            <v>Male</v>
          </cell>
          <cell r="AB1202" t="str">
            <v>NA</v>
          </cell>
          <cell r="AC1202">
            <v>99</v>
          </cell>
          <cell r="AD1202">
            <v>46013</v>
          </cell>
          <cell r="AE1202" t="str">
            <v>Dulsco Camp</v>
          </cell>
          <cell r="AF1202">
            <v>567832284</v>
          </cell>
          <cell r="AG1202" t="str">
            <v>iankiweesi13@gmail.com</v>
          </cell>
          <cell r="AH1202" t="str">
            <v>UGANDA</v>
          </cell>
          <cell r="AI1202" t="str">
            <v>Non-Muslim</v>
          </cell>
        </row>
        <row r="1203">
          <cell r="C1203">
            <v>203635597</v>
          </cell>
          <cell r="D1203" t="str">
            <v>skoromal</v>
          </cell>
          <cell r="E1203" t="str">
            <v xml:space="preserve">Lans Koroma </v>
          </cell>
          <cell r="F1203" t="str">
            <v>Temporary</v>
          </cell>
          <cell r="G1203" t="str">
            <v>UAE</v>
          </cell>
          <cell r="H1203" t="str">
            <v>AUH3</v>
          </cell>
          <cell r="I1203" t="str">
            <v>SC</v>
          </cell>
          <cell r="J1203">
            <v>1181</v>
          </cell>
          <cell r="K1203" t="str">
            <v>Day Shift</v>
          </cell>
          <cell r="L1203" t="str">
            <v>NA</v>
          </cell>
          <cell r="M1203" t="str">
            <v>Wednesday</v>
          </cell>
          <cell r="N1203" t="str">
            <v>Thursday</v>
          </cell>
          <cell r="O1203" t="str">
            <v>Warehouse Associate 12M</v>
          </cell>
          <cell r="P1203" t="str">
            <v>Warehouse Deals</v>
          </cell>
          <cell r="Q1203" t="str">
            <v>Direct</v>
          </cell>
          <cell r="R1203" t="str">
            <v>Fastlink</v>
          </cell>
          <cell r="S1203" t="str">
            <v>nelstche</v>
          </cell>
          <cell r="T1203" t="str">
            <v>Tche Fru,Nelson</v>
          </cell>
          <cell r="U1203" t="str">
            <v>Critical</v>
          </cell>
          <cell r="W1203">
            <v>45481</v>
          </cell>
          <cell r="X1203" t="str">
            <v>Warehouse Deals</v>
          </cell>
          <cell r="Y1203" t="str">
            <v>September</v>
          </cell>
          <cell r="Z1203" t="str">
            <v>9 Hours</v>
          </cell>
          <cell r="AA1203" t="str">
            <v>Male</v>
          </cell>
          <cell r="AB1203" t="str">
            <v>XL</v>
          </cell>
          <cell r="AC1203">
            <v>99</v>
          </cell>
          <cell r="AD1203">
            <v>45846</v>
          </cell>
          <cell r="AE1203" t="str">
            <v>Shabiya 12  Bus Stop (Near Malabar Gold And Diamond)</v>
          </cell>
          <cell r="AF1203">
            <v>527924622</v>
          </cell>
          <cell r="AG1203" t="str">
            <v>lannskoroma@gmail.com</v>
          </cell>
          <cell r="AH1203" t="str">
            <v>Sierra Leone</v>
          </cell>
          <cell r="AI1203" t="str">
            <v>Non-Muslim</v>
          </cell>
        </row>
        <row r="1204">
          <cell r="C1204">
            <v>204013735</v>
          </cell>
          <cell r="D1204" t="str">
            <v>dzlawson</v>
          </cell>
          <cell r="E1204" t="str">
            <v>Lawson Dzesa</v>
          </cell>
          <cell r="F1204" t="str">
            <v>Temporary</v>
          </cell>
          <cell r="G1204" t="str">
            <v>UAE</v>
          </cell>
          <cell r="H1204" t="str">
            <v>AUH3</v>
          </cell>
          <cell r="I1204" t="str">
            <v>SC</v>
          </cell>
          <cell r="J1204">
            <v>1181</v>
          </cell>
          <cell r="K1204" t="str">
            <v>Day Shift</v>
          </cell>
          <cell r="L1204" t="str">
            <v>NA</v>
          </cell>
          <cell r="M1204" t="str">
            <v>Friday</v>
          </cell>
          <cell r="N1204" t="str">
            <v>Saturday</v>
          </cell>
          <cell r="O1204" t="str">
            <v>Warehouse Associate 12M</v>
          </cell>
          <cell r="P1204" t="str">
            <v>Warehouse Deals</v>
          </cell>
          <cell r="Q1204" t="str">
            <v>Direct</v>
          </cell>
          <cell r="R1204" t="str">
            <v>Fastlink</v>
          </cell>
          <cell r="S1204" t="str">
            <v>nelstche</v>
          </cell>
          <cell r="T1204" t="str">
            <v>Tche Fru,Nelson</v>
          </cell>
          <cell r="U1204" t="str">
            <v>Critical</v>
          </cell>
          <cell r="W1204">
            <v>45551</v>
          </cell>
          <cell r="X1204" t="str">
            <v>Warehouse Deals</v>
          </cell>
          <cell r="Y1204" t="str">
            <v>October</v>
          </cell>
          <cell r="Z1204" t="str">
            <v>9 Hours</v>
          </cell>
          <cell r="AA1204" t="str">
            <v>Male</v>
          </cell>
          <cell r="AB1204" t="str">
            <v>NA</v>
          </cell>
          <cell r="AC1204">
            <v>99</v>
          </cell>
          <cell r="AD1204">
            <v>45916</v>
          </cell>
          <cell r="AE1204" t="str">
            <v>LifeLineHospital(ElectraStr-MuroorRd)</v>
          </cell>
          <cell r="AF1204">
            <v>542764002</v>
          </cell>
          <cell r="AG1204" t="str">
            <v>lawsondzesa1@gmail.com</v>
          </cell>
          <cell r="AH1204" t="str">
            <v>Ghana</v>
          </cell>
          <cell r="AI1204" t="str">
            <v>Non-Muslim</v>
          </cell>
        </row>
        <row r="1205">
          <cell r="C1205">
            <v>204341639</v>
          </cell>
          <cell r="D1205" t="str">
            <v>kofileon</v>
          </cell>
          <cell r="E1205" t="str">
            <v>LeonardKofie</v>
          </cell>
          <cell r="F1205" t="str">
            <v>Temporary</v>
          </cell>
          <cell r="G1205" t="str">
            <v>UAE</v>
          </cell>
          <cell r="H1205" t="str">
            <v>AUH3</v>
          </cell>
          <cell r="I1205" t="str">
            <v>SC</v>
          </cell>
          <cell r="J1205">
            <v>1299</v>
          </cell>
          <cell r="K1205" t="str">
            <v>Day Shift</v>
          </cell>
          <cell r="L1205" t="str">
            <v>NA</v>
          </cell>
          <cell r="M1205" t="str">
            <v>Monday</v>
          </cell>
          <cell r="N1205" t="str">
            <v>Tuesday</v>
          </cell>
          <cell r="O1205" t="str">
            <v>Warehouse Associate 24M</v>
          </cell>
          <cell r="P1205" t="str">
            <v>Warehouse Deals</v>
          </cell>
          <cell r="Q1205" t="str">
            <v>Direct</v>
          </cell>
          <cell r="R1205" t="str">
            <v>Quesscorp</v>
          </cell>
          <cell r="S1205" t="str">
            <v>nelstche</v>
          </cell>
          <cell r="T1205" t="str">
            <v>Tche Fru,Nelson</v>
          </cell>
          <cell r="U1205" t="str">
            <v>Non-Critical</v>
          </cell>
          <cell r="W1205">
            <v>45589</v>
          </cell>
          <cell r="X1205" t="str">
            <v>Warehouse Deals</v>
          </cell>
          <cell r="Y1205" t="str">
            <v>January</v>
          </cell>
          <cell r="Z1205" t="str">
            <v>9 Hours</v>
          </cell>
          <cell r="AA1205" t="str">
            <v>Male</v>
          </cell>
          <cell r="AB1205" t="str">
            <v>NA</v>
          </cell>
          <cell r="AC1205">
            <v>99</v>
          </cell>
          <cell r="AD1205">
            <v>46319</v>
          </cell>
          <cell r="AE1205" t="str">
            <v>AbuDhabiMall(TouristClubArea)</v>
          </cell>
          <cell r="AF1205">
            <v>555850423</v>
          </cell>
          <cell r="AG1205" t="str">
            <v>kofieleonard7@gmail.com</v>
          </cell>
          <cell r="AH1205" t="str">
            <v>Ghana</v>
          </cell>
          <cell r="AI1205" t="str">
            <v>Non-Muslim</v>
          </cell>
        </row>
        <row r="1206">
          <cell r="C1206">
            <v>205276097</v>
          </cell>
          <cell r="D1206" t="str">
            <v>loventia</v>
          </cell>
          <cell r="E1206" t="str">
            <v>LOVELACE NTIAMOAH</v>
          </cell>
          <cell r="F1206" t="str">
            <v>Temporary</v>
          </cell>
          <cell r="G1206" t="str">
            <v>UAE</v>
          </cell>
          <cell r="H1206" t="str">
            <v>AUH3</v>
          </cell>
          <cell r="I1206" t="str">
            <v>SC</v>
          </cell>
          <cell r="J1206">
            <v>1181</v>
          </cell>
          <cell r="K1206" t="str">
            <v>Night Shift</v>
          </cell>
          <cell r="L1206" t="str">
            <v>NA</v>
          </cell>
          <cell r="M1206" t="str">
            <v>Tuesday</v>
          </cell>
          <cell r="N1206" t="str">
            <v>Wednesday</v>
          </cell>
          <cell r="O1206" t="str">
            <v>Warehouse Associate 8W</v>
          </cell>
          <cell r="P1206" t="str">
            <v>Warehouse Deals</v>
          </cell>
          <cell r="Q1206" t="str">
            <v>Direct</v>
          </cell>
          <cell r="R1206" t="str">
            <v>Dulsco</v>
          </cell>
          <cell r="S1206" t="str">
            <v>gylrdg</v>
          </cell>
          <cell r="T1206" t="str">
            <v>De Guzman,Gaylord Baliwag</v>
          </cell>
          <cell r="U1206" t="str">
            <v>Non-Critical</v>
          </cell>
          <cell r="W1206">
            <v>45796</v>
          </cell>
          <cell r="X1206" t="str">
            <v>Warehouse Deals</v>
          </cell>
          <cell r="Y1206" t="str">
            <v>January</v>
          </cell>
          <cell r="Z1206" t="str">
            <v>9 Hours</v>
          </cell>
          <cell r="AA1206" t="str">
            <v>Male</v>
          </cell>
          <cell r="AB1206" t="str">
            <v>L</v>
          </cell>
          <cell r="AC1206">
            <v>99</v>
          </cell>
          <cell r="AD1206">
            <v>45838</v>
          </cell>
          <cell r="AE1206" t="str">
            <v>Dulsco ICAD-1 Bus Stop</v>
          </cell>
          <cell r="AF1206">
            <v>502905267</v>
          </cell>
          <cell r="AG1206" t="str">
            <v>ntiamoahlovelace90@icloud.com</v>
          </cell>
          <cell r="AH1206" t="str">
            <v>Ghana</v>
          </cell>
          <cell r="AI1206" t="str">
            <v>Non-Muslim</v>
          </cell>
        </row>
        <row r="1207">
          <cell r="C1207">
            <v>206958286</v>
          </cell>
          <cell r="D1207" t="str">
            <v>namudirq</v>
          </cell>
          <cell r="E1207" t="str">
            <v>MARIAM KAGOYA NAMUDIRA</v>
          </cell>
          <cell r="F1207" t="str">
            <v>Temporary</v>
          </cell>
          <cell r="G1207" t="str">
            <v>UAE</v>
          </cell>
          <cell r="H1207" t="str">
            <v>AUH3</v>
          </cell>
          <cell r="I1207" t="str">
            <v>SC</v>
          </cell>
          <cell r="J1207">
            <v>1299</v>
          </cell>
          <cell r="K1207" t="str">
            <v>Day Shift</v>
          </cell>
          <cell r="L1207" t="str">
            <v>NA</v>
          </cell>
          <cell r="M1207" t="str">
            <v>Saturday</v>
          </cell>
          <cell r="N1207" t="str">
            <v>Sunday</v>
          </cell>
          <cell r="O1207" t="str">
            <v>Warehouse Associate 8W</v>
          </cell>
          <cell r="P1207" t="str">
            <v>Warehouse Deals</v>
          </cell>
          <cell r="Q1207" t="str">
            <v>Direct</v>
          </cell>
          <cell r="R1207" t="str">
            <v>EFS</v>
          </cell>
          <cell r="S1207" t="str">
            <v>nelstche</v>
          </cell>
          <cell r="T1207" t="str">
            <v>Tche Fru,Nelson</v>
          </cell>
          <cell r="U1207" t="str">
            <v>Non-Critical</v>
          </cell>
          <cell r="W1207">
            <v>46048</v>
          </cell>
          <cell r="X1207" t="str">
            <v>Warehouse Deals</v>
          </cell>
          <cell r="Y1207" t="str">
            <v>December</v>
          </cell>
          <cell r="Z1207" t="str">
            <v>9 Hours</v>
          </cell>
          <cell r="AA1207" t="str">
            <v>Female</v>
          </cell>
          <cell r="AC1207">
            <v>99</v>
          </cell>
          <cell r="AD1207">
            <v>46104</v>
          </cell>
          <cell r="AE1207" t="str">
            <v>Al razeen</v>
          </cell>
          <cell r="AF1207" t="str">
            <v>256 783 622503</v>
          </cell>
          <cell r="AG1207" t="str">
            <v>mkagoya4@gmail.com</v>
          </cell>
          <cell r="AH1207" t="str">
            <v>Kenya</v>
          </cell>
          <cell r="AI1207" t="e">
            <v>#N/A</v>
          </cell>
        </row>
        <row r="1208">
          <cell r="C1208">
            <v>201635982</v>
          </cell>
          <cell r="D1208" t="str">
            <v>acheamma</v>
          </cell>
          <cell r="E1208" t="str">
            <v>Mary Acheampong</v>
          </cell>
          <cell r="F1208" t="str">
            <v>Temporary</v>
          </cell>
          <cell r="G1208" t="str">
            <v>UAE</v>
          </cell>
          <cell r="H1208" t="str">
            <v>AUH3</v>
          </cell>
          <cell r="I1208" t="str">
            <v>SC</v>
          </cell>
          <cell r="J1208">
            <v>1181</v>
          </cell>
          <cell r="K1208" t="str">
            <v>Day Shift</v>
          </cell>
          <cell r="L1208" t="str">
            <v>NA</v>
          </cell>
          <cell r="M1208" t="str">
            <v>Tuesday</v>
          </cell>
          <cell r="N1208" t="str">
            <v>Wednesday</v>
          </cell>
          <cell r="O1208" t="str">
            <v>Warehouse Associate 12M</v>
          </cell>
          <cell r="P1208" t="str">
            <v>Warehouse Deals</v>
          </cell>
          <cell r="Q1208" t="str">
            <v>Direct</v>
          </cell>
          <cell r="R1208" t="str">
            <v>Fastlink</v>
          </cell>
          <cell r="S1208" t="str">
            <v>nelstche</v>
          </cell>
          <cell r="T1208" t="str">
            <v>Tche Fru,Nelson</v>
          </cell>
          <cell r="U1208" t="str">
            <v>Critical</v>
          </cell>
          <cell r="W1208">
            <v>45530</v>
          </cell>
          <cell r="X1208" t="str">
            <v>Warehouse Deals</v>
          </cell>
          <cell r="Y1208" t="str">
            <v>April</v>
          </cell>
          <cell r="Z1208" t="str">
            <v>9 Hours</v>
          </cell>
          <cell r="AA1208" t="str">
            <v>Female</v>
          </cell>
          <cell r="AB1208" t="str">
            <v>XL</v>
          </cell>
          <cell r="AC1208">
            <v>99</v>
          </cell>
          <cell r="AD1208">
            <v>46260</v>
          </cell>
          <cell r="AE1208" t="str">
            <v>AbuDhabiCentralBusStation(oppositeGrandMillenniumHotel&amp;InfrontofBankofAfrica)</v>
          </cell>
          <cell r="AF1208">
            <v>558537513</v>
          </cell>
          <cell r="AG1208" t="str">
            <v>hemaan583@gmail.com</v>
          </cell>
          <cell r="AH1208" t="str">
            <v>Ghana</v>
          </cell>
          <cell r="AI1208" t="str">
            <v>Non-Muslim</v>
          </cell>
        </row>
        <row r="1209">
          <cell r="C1209">
            <v>206957733</v>
          </cell>
          <cell r="D1209" t="str">
            <v>meahyema</v>
          </cell>
          <cell r="E1209" t="str">
            <v>Mercy Ahyemang</v>
          </cell>
          <cell r="F1209" t="str">
            <v>Temporary</v>
          </cell>
          <cell r="G1209" t="str">
            <v>UAE</v>
          </cell>
          <cell r="H1209" t="str">
            <v>AUH3</v>
          </cell>
          <cell r="I1209" t="str">
            <v>SC</v>
          </cell>
          <cell r="J1209">
            <v>1181</v>
          </cell>
          <cell r="K1209" t="str">
            <v>Night Shift</v>
          </cell>
          <cell r="L1209" t="str">
            <v>NA</v>
          </cell>
          <cell r="M1209" t="str">
            <v>Saturday</v>
          </cell>
          <cell r="N1209" t="str">
            <v>Sunday</v>
          </cell>
          <cell r="O1209" t="str">
            <v>Warehouse Associate 8W</v>
          </cell>
          <cell r="P1209" t="str">
            <v>Warehouse Deals</v>
          </cell>
          <cell r="Q1209" t="str">
            <v>Direct</v>
          </cell>
          <cell r="R1209" t="str">
            <v>EFS</v>
          </cell>
          <cell r="S1209" t="str">
            <v>gylrdg</v>
          </cell>
          <cell r="T1209" t="str">
            <v>De Guzman,Gaylord Baliwag</v>
          </cell>
          <cell r="U1209" t="str">
            <v>Non-Critical</v>
          </cell>
          <cell r="W1209">
            <v>46048</v>
          </cell>
          <cell r="X1209" t="str">
            <v>Warehouse Deals</v>
          </cell>
          <cell r="Y1209" t="str">
            <v>September</v>
          </cell>
          <cell r="Z1209" t="str">
            <v>9 Hours</v>
          </cell>
          <cell r="AA1209" t="str">
            <v>Female</v>
          </cell>
          <cell r="AC1209">
            <v>99</v>
          </cell>
          <cell r="AE1209" t="str">
            <v>Al razeen</v>
          </cell>
          <cell r="AF1209" t="str">
            <v>254724170567</v>
          </cell>
          <cell r="AG1209" t="str">
            <v>agyemangmercy@gmail.com</v>
          </cell>
          <cell r="AH1209" t="str">
            <v>India</v>
          </cell>
          <cell r="AI1209" t="e">
            <v>#N/A</v>
          </cell>
        </row>
        <row r="1210">
          <cell r="C1210">
            <v>206368538</v>
          </cell>
          <cell r="D1210" t="str">
            <v>milldboa</v>
          </cell>
          <cell r="E1210" t="str">
            <v>MILLICENT BOADI</v>
          </cell>
          <cell r="F1210" t="str">
            <v>Temporary</v>
          </cell>
          <cell r="G1210" t="str">
            <v>UAE</v>
          </cell>
          <cell r="H1210" t="str">
            <v>AUH3</v>
          </cell>
          <cell r="I1210" t="str">
            <v>SC</v>
          </cell>
          <cell r="J1210">
            <v>1181</v>
          </cell>
          <cell r="K1210" t="str">
            <v>Night Shift</v>
          </cell>
          <cell r="L1210" t="str">
            <v>NA</v>
          </cell>
          <cell r="M1210" t="str">
            <v>Saturday</v>
          </cell>
          <cell r="N1210" t="str">
            <v>Sunday</v>
          </cell>
          <cell r="O1210" t="str">
            <v>Warehouse Associate 8W</v>
          </cell>
          <cell r="P1210" t="str">
            <v>Warehouse Deals</v>
          </cell>
          <cell r="Q1210" t="str">
            <v>Direct</v>
          </cell>
          <cell r="R1210" t="str">
            <v>EFS</v>
          </cell>
          <cell r="S1210" t="str">
            <v>gylrdg</v>
          </cell>
          <cell r="T1210" t="str">
            <v>De Guzman,Gaylord Baliwag</v>
          </cell>
          <cell r="U1210" t="str">
            <v>Non-Critical</v>
          </cell>
          <cell r="W1210">
            <v>45957</v>
          </cell>
          <cell r="X1210" t="str">
            <v>Warehouse Deals</v>
          </cell>
          <cell r="Y1210" t="str">
            <v>December</v>
          </cell>
          <cell r="Z1210" t="str">
            <v>7 Hours</v>
          </cell>
          <cell r="AA1210" t="str">
            <v>Female</v>
          </cell>
          <cell r="AB1210" t="str">
            <v>XL</v>
          </cell>
          <cell r="AC1210">
            <v>99</v>
          </cell>
          <cell r="AD1210">
            <v>46013</v>
          </cell>
          <cell r="AE1210" t="str">
            <v>Shakhbout City</v>
          </cell>
          <cell r="AF1210">
            <v>581000000</v>
          </cell>
          <cell r="AG1210" t="str">
            <v>missybruce3@gmail.com</v>
          </cell>
          <cell r="AH1210" t="str">
            <v>Ghana</v>
          </cell>
          <cell r="AI1210" t="str">
            <v>Non-Muslim</v>
          </cell>
        </row>
        <row r="1211">
          <cell r="C1211">
            <v>203635498</v>
          </cell>
          <cell r="D1211" t="str">
            <v>munibmoh</v>
          </cell>
          <cell r="E1211" t="str">
            <v>Mohammed,Muniru</v>
          </cell>
          <cell r="F1211" t="str">
            <v>Temporary</v>
          </cell>
          <cell r="G1211" t="str">
            <v>UAE</v>
          </cell>
          <cell r="H1211" t="str">
            <v>AUH3</v>
          </cell>
          <cell r="I1211" t="str">
            <v>SC</v>
          </cell>
          <cell r="J1211">
            <v>1181</v>
          </cell>
          <cell r="K1211" t="str">
            <v>Night Shift</v>
          </cell>
          <cell r="L1211" t="str">
            <v>NA</v>
          </cell>
          <cell r="M1211" t="str">
            <v>Thursday</v>
          </cell>
          <cell r="N1211" t="str">
            <v>Friday</v>
          </cell>
          <cell r="O1211" t="str">
            <v>Warehouse Associate 12M</v>
          </cell>
          <cell r="P1211" t="str">
            <v>Warehouse Deals</v>
          </cell>
          <cell r="Q1211" t="str">
            <v>Direct</v>
          </cell>
          <cell r="R1211" t="str">
            <v>Fastlink</v>
          </cell>
          <cell r="S1211" t="str">
            <v>gylrdg</v>
          </cell>
          <cell r="T1211" t="str">
            <v>De Guzman,Gaylord Baliwag</v>
          </cell>
          <cell r="U1211" t="str">
            <v>Critical</v>
          </cell>
          <cell r="W1211">
            <v>45481</v>
          </cell>
          <cell r="X1211" t="str">
            <v>Warehouse Deals</v>
          </cell>
          <cell r="Y1211" t="str">
            <v>March</v>
          </cell>
          <cell r="Z1211" t="str">
            <v>9 Hours</v>
          </cell>
          <cell r="AA1211" t="str">
            <v>Male</v>
          </cell>
          <cell r="AB1211" t="str">
            <v>L</v>
          </cell>
          <cell r="AC1211">
            <v>99</v>
          </cell>
          <cell r="AD1211">
            <v>45846</v>
          </cell>
          <cell r="AE1211" t="str">
            <v>LifeLineHospital(ElectraStr-MuroorRd)</v>
          </cell>
          <cell r="AF1211">
            <v>543642362</v>
          </cell>
          <cell r="AG1211" t="str">
            <v>munirumohammed11@gmail.com</v>
          </cell>
          <cell r="AH1211" t="str">
            <v>Ghana</v>
          </cell>
          <cell r="AI1211" t="str">
            <v>Muslim</v>
          </cell>
        </row>
        <row r="1212">
          <cell r="C1212">
            <v>205845548</v>
          </cell>
          <cell r="D1212" t="str">
            <v>mosseruv</v>
          </cell>
          <cell r="E1212" t="str">
            <v>MOSES SSERUWUJJO</v>
          </cell>
          <cell r="F1212" t="str">
            <v>Temporary</v>
          </cell>
          <cell r="G1212" t="str">
            <v>UAE</v>
          </cell>
          <cell r="H1212" t="str">
            <v>AUH3</v>
          </cell>
          <cell r="I1212" t="str">
            <v>SC</v>
          </cell>
          <cell r="J1212">
            <v>1181</v>
          </cell>
          <cell r="K1212" t="str">
            <v>Night Shift</v>
          </cell>
          <cell r="L1212" t="str">
            <v>NA</v>
          </cell>
          <cell r="M1212" t="str">
            <v>Monday</v>
          </cell>
          <cell r="N1212" t="str">
            <v>Tuesday</v>
          </cell>
          <cell r="O1212" t="str">
            <v>Warehouse Associate 8W</v>
          </cell>
          <cell r="P1212" t="str">
            <v>Warehouse Deals</v>
          </cell>
          <cell r="Q1212" t="str">
            <v>Direct</v>
          </cell>
          <cell r="R1212" t="str">
            <v>Dulsco</v>
          </cell>
          <cell r="S1212" t="str">
            <v>gylrdg</v>
          </cell>
          <cell r="T1212" t="str">
            <v>De Guzman,Gaylord Baliwag</v>
          </cell>
          <cell r="W1212">
            <v>45894</v>
          </cell>
          <cell r="X1212" t="str">
            <v>Warehouse Deals</v>
          </cell>
          <cell r="Y1212" t="str">
            <v>June</v>
          </cell>
          <cell r="Z1212" t="str">
            <v>9 Hours</v>
          </cell>
          <cell r="AA1212" t="str">
            <v>Male</v>
          </cell>
          <cell r="AB1212" t="str">
            <v>NA</v>
          </cell>
          <cell r="AC1212">
            <v>99</v>
          </cell>
          <cell r="AD1212">
            <v>45949</v>
          </cell>
          <cell r="AE1212" t="str">
            <v>Dulsco Camp</v>
          </cell>
          <cell r="AF1212">
            <v>567504099</v>
          </cell>
          <cell r="AG1212" t="str">
            <v>kalifa.hmoze09@gmail.com</v>
          </cell>
          <cell r="AH1212" t="str">
            <v>Uganda</v>
          </cell>
          <cell r="AI1212" t="str">
            <v>Non-Muslim</v>
          </cell>
        </row>
        <row r="1213">
          <cell r="C1213">
            <v>206348029</v>
          </cell>
          <cell r="D1213" t="str">
            <v>muhimbis</v>
          </cell>
          <cell r="E1213" t="str">
            <v>MUHIMBISE JACKSON</v>
          </cell>
          <cell r="F1213" t="str">
            <v>Temporary</v>
          </cell>
          <cell r="G1213" t="str">
            <v>UAE</v>
          </cell>
          <cell r="H1213" t="str">
            <v>AUH3</v>
          </cell>
          <cell r="I1213" t="str">
            <v>SC</v>
          </cell>
          <cell r="J1213">
            <v>1181</v>
          </cell>
          <cell r="K1213" t="str">
            <v>Night Shift</v>
          </cell>
          <cell r="L1213" t="str">
            <v>NA</v>
          </cell>
          <cell r="M1213" t="str">
            <v>Saturday</v>
          </cell>
          <cell r="N1213" t="str">
            <v>Sunday</v>
          </cell>
          <cell r="O1213" t="str">
            <v>Warehouse Associate 8W</v>
          </cell>
          <cell r="P1213" t="str">
            <v>Warehouse Deals</v>
          </cell>
          <cell r="Q1213" t="str">
            <v>Direct</v>
          </cell>
          <cell r="R1213" t="str">
            <v>Dulsco</v>
          </cell>
          <cell r="S1213" t="str">
            <v>gylrdg</v>
          </cell>
          <cell r="T1213" t="str">
            <v>De Guzman,Gaylord Baliwag</v>
          </cell>
          <cell r="U1213" t="str">
            <v>Non-Critical</v>
          </cell>
          <cell r="W1213">
            <v>45957</v>
          </cell>
          <cell r="X1213" t="str">
            <v>Warehouse Deals</v>
          </cell>
          <cell r="Y1213" t="str">
            <v>February</v>
          </cell>
          <cell r="Z1213" t="str">
            <v>7 Hours</v>
          </cell>
          <cell r="AA1213" t="str">
            <v>Male</v>
          </cell>
          <cell r="AB1213" t="str">
            <v>NA</v>
          </cell>
          <cell r="AC1213">
            <v>99</v>
          </cell>
          <cell r="AD1213">
            <v>46013</v>
          </cell>
          <cell r="AE1213" t="str">
            <v>Dulsco Camp</v>
          </cell>
          <cell r="AF1213">
            <v>567522543</v>
          </cell>
          <cell r="AG1213" t="str">
            <v>jacksonmuhimbise416@gmail.com</v>
          </cell>
          <cell r="AH1213" t="str">
            <v>UGANDA</v>
          </cell>
          <cell r="AI1213" t="str">
            <v>Non-Muslim</v>
          </cell>
        </row>
        <row r="1214">
          <cell r="C1214">
            <v>206958064</v>
          </cell>
          <cell r="D1214" t="str">
            <v>jeptoonf</v>
          </cell>
          <cell r="E1214" t="str">
            <v>Nancy Jeptoo</v>
          </cell>
          <cell r="F1214" t="str">
            <v>Temporary</v>
          </cell>
          <cell r="G1214" t="str">
            <v>UAE</v>
          </cell>
          <cell r="H1214" t="str">
            <v>AUH3</v>
          </cell>
          <cell r="I1214" t="str">
            <v>SC</v>
          </cell>
          <cell r="J1214">
            <v>1181</v>
          </cell>
          <cell r="K1214" t="str">
            <v>Night Shift</v>
          </cell>
          <cell r="L1214" t="str">
            <v>NA</v>
          </cell>
          <cell r="M1214" t="str">
            <v>Saturday</v>
          </cell>
          <cell r="N1214" t="str">
            <v>Sunday</v>
          </cell>
          <cell r="O1214" t="str">
            <v>Warehouse Associate 8W</v>
          </cell>
          <cell r="P1214" t="str">
            <v>Warehouse Deals</v>
          </cell>
          <cell r="Q1214" t="str">
            <v>Direct</v>
          </cell>
          <cell r="R1214" t="str">
            <v>EFS</v>
          </cell>
          <cell r="S1214" t="str">
            <v>gylrdg</v>
          </cell>
          <cell r="T1214" t="str">
            <v>De Guzman,Gaylord Baliwag</v>
          </cell>
          <cell r="U1214" t="str">
            <v>Non-Critical</v>
          </cell>
          <cell r="W1214">
            <v>46048</v>
          </cell>
          <cell r="X1214" t="str">
            <v>Warehouse Deals</v>
          </cell>
          <cell r="Y1214" t="str">
            <v>August</v>
          </cell>
          <cell r="Z1214" t="str">
            <v>9 Hours</v>
          </cell>
          <cell r="AA1214" t="str">
            <v>Female</v>
          </cell>
          <cell r="AC1214">
            <v>99</v>
          </cell>
          <cell r="AE1214" t="str">
            <v>Al razeen</v>
          </cell>
          <cell r="AF1214" t="str">
            <v>254 728 651832</v>
          </cell>
          <cell r="AG1214" t="str">
            <v>karoneinancy39@gmail.com</v>
          </cell>
          <cell r="AH1214" t="str">
            <v>Kenya</v>
          </cell>
          <cell r="AI1214" t="e">
            <v>#N/A</v>
          </cell>
        </row>
        <row r="1215">
          <cell r="C1215">
            <v>206958070</v>
          </cell>
          <cell r="D1215" t="str">
            <v>gkanelly</v>
          </cell>
          <cell r="E1215" t="str">
            <v>Nelly katthambi</v>
          </cell>
          <cell r="F1215" t="str">
            <v>Temporary</v>
          </cell>
          <cell r="G1215" t="str">
            <v>UAE</v>
          </cell>
          <cell r="H1215" t="str">
            <v>AUH3</v>
          </cell>
          <cell r="I1215" t="str">
            <v>SC</v>
          </cell>
          <cell r="J1215">
            <v>1181</v>
          </cell>
          <cell r="K1215" t="str">
            <v>Night Shift</v>
          </cell>
          <cell r="L1215" t="str">
            <v>NA</v>
          </cell>
          <cell r="M1215" t="str">
            <v>Tuesday</v>
          </cell>
          <cell r="N1215" t="str">
            <v>Wednesday</v>
          </cell>
          <cell r="O1215" t="str">
            <v>Warehouse Associate 8W</v>
          </cell>
          <cell r="P1215" t="str">
            <v>Warehouse Deals</v>
          </cell>
          <cell r="Q1215" t="str">
            <v>Direct</v>
          </cell>
          <cell r="R1215" t="str">
            <v>EFS</v>
          </cell>
          <cell r="S1215" t="str">
            <v>gylrdg</v>
          </cell>
          <cell r="T1215" t="str">
            <v>De Guzman,Gaylord Baliwag</v>
          </cell>
          <cell r="U1215" t="str">
            <v>Non-Critical</v>
          </cell>
          <cell r="W1215">
            <v>46048</v>
          </cell>
          <cell r="X1215" t="str">
            <v>Warehouse Deals</v>
          </cell>
          <cell r="Y1215" t="str">
            <v>March</v>
          </cell>
          <cell r="Z1215" t="str">
            <v>9 Hours</v>
          </cell>
          <cell r="AA1215" t="str">
            <v>Female</v>
          </cell>
          <cell r="AC1215">
            <v>99</v>
          </cell>
          <cell r="AE1215" t="str">
            <v>Al razeen</v>
          </cell>
          <cell r="AF1215" t="str">
            <v>254 769954307</v>
          </cell>
          <cell r="AG1215" t="str">
            <v>pnkirote78@gmail.com</v>
          </cell>
          <cell r="AH1215" t="str">
            <v>Kenya</v>
          </cell>
          <cell r="AI1215" t="e">
            <v>#N/A</v>
          </cell>
        </row>
        <row r="1216">
          <cell r="C1216">
            <v>206348042</v>
          </cell>
          <cell r="D1216" t="str">
            <v>dngafred</v>
          </cell>
          <cell r="E1216" t="str">
            <v>NGABIRANO FRED</v>
          </cell>
          <cell r="F1216" t="str">
            <v>Temporary</v>
          </cell>
          <cell r="G1216" t="str">
            <v>UAE</v>
          </cell>
          <cell r="H1216" t="str">
            <v>AUH3</v>
          </cell>
          <cell r="I1216" t="str">
            <v>SC</v>
          </cell>
          <cell r="J1216">
            <v>1181</v>
          </cell>
          <cell r="K1216" t="str">
            <v>Day Shift</v>
          </cell>
          <cell r="L1216" t="str">
            <v>NA</v>
          </cell>
          <cell r="M1216" t="str">
            <v>Friday</v>
          </cell>
          <cell r="N1216" t="str">
            <v>Saturday</v>
          </cell>
          <cell r="O1216" t="str">
            <v>Warehouse Associate 8W</v>
          </cell>
          <cell r="P1216" t="str">
            <v>Warehouse Deals</v>
          </cell>
          <cell r="Q1216" t="str">
            <v>Direct</v>
          </cell>
          <cell r="R1216" t="str">
            <v>Dulsco</v>
          </cell>
          <cell r="S1216" t="str">
            <v>nelstche</v>
          </cell>
          <cell r="T1216" t="str">
            <v>Tche Fru,Nelson</v>
          </cell>
          <cell r="U1216" t="str">
            <v>Non-Critical</v>
          </cell>
          <cell r="W1216">
            <v>45957</v>
          </cell>
          <cell r="X1216" t="str">
            <v>Warehouse Deals</v>
          </cell>
          <cell r="Y1216" t="str">
            <v>March</v>
          </cell>
          <cell r="Z1216" t="str">
            <v>7 Hours</v>
          </cell>
          <cell r="AA1216" t="str">
            <v>Male</v>
          </cell>
          <cell r="AB1216" t="str">
            <v>M</v>
          </cell>
          <cell r="AC1216">
            <v>99</v>
          </cell>
          <cell r="AD1216">
            <v>46013</v>
          </cell>
          <cell r="AE1216" t="str">
            <v>Dulsco Camp</v>
          </cell>
          <cell r="AF1216" t="str">
            <v xml:space="preserve">566766947    </v>
          </cell>
          <cell r="AG1216" t="str">
            <v>ngabiranofred62@gmail.com</v>
          </cell>
          <cell r="AH1216" t="str">
            <v xml:space="preserve">UGANDA </v>
          </cell>
          <cell r="AI1216" t="str">
            <v>Non-Muslim</v>
          </cell>
        </row>
        <row r="1217">
          <cell r="C1217">
            <v>205845547</v>
          </cell>
          <cell r="D1217" t="str">
            <v>nichasii</v>
          </cell>
          <cell r="E1217" t="str">
            <v>NICHOLAS ASIIMWE</v>
          </cell>
          <cell r="F1217" t="str">
            <v>Temporary</v>
          </cell>
          <cell r="G1217" t="str">
            <v>UAE</v>
          </cell>
          <cell r="H1217" t="str">
            <v>AUH3</v>
          </cell>
          <cell r="I1217" t="str">
            <v>SC</v>
          </cell>
          <cell r="J1217">
            <v>1181</v>
          </cell>
          <cell r="K1217" t="str">
            <v>Night Shift</v>
          </cell>
          <cell r="L1217" t="str">
            <v>NA</v>
          </cell>
          <cell r="M1217" t="str">
            <v>Tuesday</v>
          </cell>
          <cell r="N1217" t="str">
            <v>Wednesday</v>
          </cell>
          <cell r="O1217" t="str">
            <v>Warehouse Associate 8W</v>
          </cell>
          <cell r="P1217" t="str">
            <v>Warehouse Deals</v>
          </cell>
          <cell r="Q1217" t="str">
            <v>Direct</v>
          </cell>
          <cell r="R1217" t="str">
            <v>Dulsco</v>
          </cell>
          <cell r="S1217" t="str">
            <v>gylrdg</v>
          </cell>
          <cell r="T1217" t="str">
            <v>De Guzman,Gaylord Baliwag</v>
          </cell>
          <cell r="W1217">
            <v>45894</v>
          </cell>
          <cell r="X1217" t="str">
            <v>Warehouse Deals</v>
          </cell>
          <cell r="Y1217" t="str">
            <v>November</v>
          </cell>
          <cell r="Z1217" t="str">
            <v>9 Hours</v>
          </cell>
          <cell r="AA1217" t="str">
            <v>Male</v>
          </cell>
          <cell r="AB1217" t="str">
            <v>M</v>
          </cell>
          <cell r="AC1217">
            <v>99</v>
          </cell>
          <cell r="AD1217">
            <v>45949</v>
          </cell>
          <cell r="AE1217" t="str">
            <v>Dulsco Camp</v>
          </cell>
          <cell r="AF1217">
            <v>567793590</v>
          </cell>
          <cell r="AG1217" t="str">
            <v>anicholas216@gmail.com</v>
          </cell>
          <cell r="AH1217" t="str">
            <v>Uganda</v>
          </cell>
          <cell r="AI1217" t="str">
            <v>Non-Muslim</v>
          </cell>
        </row>
        <row r="1218">
          <cell r="C1218">
            <v>205845552</v>
          </cell>
          <cell r="D1218" t="str">
            <v>onebarug</v>
          </cell>
          <cell r="E1218" t="str">
            <v>ONESMUS BARUGAHARE</v>
          </cell>
          <cell r="F1218" t="str">
            <v>Temporary</v>
          </cell>
          <cell r="G1218" t="str">
            <v>UAE</v>
          </cell>
          <cell r="H1218" t="str">
            <v>AUH3</v>
          </cell>
          <cell r="I1218" t="str">
            <v>SC</v>
          </cell>
          <cell r="J1218">
            <v>1181</v>
          </cell>
          <cell r="K1218" t="str">
            <v>Night Shift</v>
          </cell>
          <cell r="L1218" t="str">
            <v>NA</v>
          </cell>
          <cell r="M1218" t="str">
            <v>Saturday</v>
          </cell>
          <cell r="N1218" t="str">
            <v>Sunday</v>
          </cell>
          <cell r="O1218" t="str">
            <v>Warehouse Associate 8W</v>
          </cell>
          <cell r="P1218" t="str">
            <v>Warehouse Deals</v>
          </cell>
          <cell r="Q1218" t="str">
            <v>Direct</v>
          </cell>
          <cell r="R1218" t="str">
            <v>Dulsco</v>
          </cell>
          <cell r="S1218" t="str">
            <v>gylrdg</v>
          </cell>
          <cell r="T1218" t="str">
            <v>De Guzman,Gaylord Baliwag</v>
          </cell>
          <cell r="W1218">
            <v>45894</v>
          </cell>
          <cell r="X1218" t="str">
            <v>Warehouse Deals</v>
          </cell>
          <cell r="Y1218" t="str">
            <v>May</v>
          </cell>
          <cell r="Z1218" t="str">
            <v>7 Hours</v>
          </cell>
          <cell r="AA1218" t="str">
            <v>Male</v>
          </cell>
          <cell r="AB1218" t="str">
            <v>NA</v>
          </cell>
          <cell r="AC1218">
            <v>99</v>
          </cell>
          <cell r="AD1218">
            <v>45949</v>
          </cell>
          <cell r="AE1218" t="str">
            <v>Dulsco Camp</v>
          </cell>
          <cell r="AF1218">
            <v>567073103</v>
          </cell>
          <cell r="AG1218" t="str">
            <v>baruahareonesmus4@gamil.com</v>
          </cell>
          <cell r="AH1218" t="str">
            <v>Uganda</v>
          </cell>
          <cell r="AI1218" t="str">
            <v>Non-Muslim</v>
          </cell>
        </row>
        <row r="1219">
          <cell r="C1219">
            <v>206958290</v>
          </cell>
          <cell r="D1219" t="str">
            <v>patrisir</v>
          </cell>
          <cell r="E1219" t="str">
            <v>Patrick BARZILAI SIRGOI</v>
          </cell>
          <cell r="F1219" t="str">
            <v>Temporary</v>
          </cell>
          <cell r="G1219" t="str">
            <v>UAE</v>
          </cell>
          <cell r="H1219" t="str">
            <v>AUH3</v>
          </cell>
          <cell r="I1219" t="str">
            <v>SC</v>
          </cell>
          <cell r="J1219">
            <v>1181</v>
          </cell>
          <cell r="K1219" t="str">
            <v>Night Shift</v>
          </cell>
          <cell r="L1219" t="str">
            <v>NA</v>
          </cell>
          <cell r="M1219" t="str">
            <v>Tuesday</v>
          </cell>
          <cell r="N1219" t="str">
            <v>Wednesday</v>
          </cell>
          <cell r="O1219" t="str">
            <v>Warehouse Associate 8W</v>
          </cell>
          <cell r="P1219" t="str">
            <v>Warehouse Deals</v>
          </cell>
          <cell r="Q1219" t="str">
            <v>Direct</v>
          </cell>
          <cell r="R1219" t="str">
            <v>EFS</v>
          </cell>
          <cell r="S1219" t="str">
            <v>gylrdg</v>
          </cell>
          <cell r="T1219" t="str">
            <v>De Guzman,Gaylord Baliwag</v>
          </cell>
          <cell r="U1219" t="str">
            <v>Non-Critical</v>
          </cell>
          <cell r="W1219">
            <v>46048</v>
          </cell>
          <cell r="X1219" t="str">
            <v>Warehouse Deals</v>
          </cell>
          <cell r="Y1219" t="str">
            <v>October</v>
          </cell>
          <cell r="Z1219" t="str">
            <v>9 Hours</v>
          </cell>
          <cell r="AA1219" t="str">
            <v>Male</v>
          </cell>
          <cell r="AC1219">
            <v>99</v>
          </cell>
          <cell r="AE1219" t="str">
            <v xml:space="preserve">Al raha </v>
          </cell>
          <cell r="AF1219" t="str">
            <v>254 112 586151</v>
          </cell>
          <cell r="AG1219" t="str">
            <v>silaipatrick@gmail.com</v>
          </cell>
          <cell r="AH1219" t="str">
            <v>Zimbabwe</v>
          </cell>
          <cell r="AI1219" t="e">
            <v>#N/A</v>
          </cell>
        </row>
        <row r="1220">
          <cell r="C1220">
            <v>205839953</v>
          </cell>
          <cell r="D1220" t="str">
            <v>ochanapa</v>
          </cell>
          <cell r="E1220" t="str">
            <v>PATRICK OCHANA</v>
          </cell>
          <cell r="F1220" t="str">
            <v>Temporary</v>
          </cell>
          <cell r="G1220" t="str">
            <v>UAE</v>
          </cell>
          <cell r="H1220" t="str">
            <v>AUH3</v>
          </cell>
          <cell r="I1220" t="str">
            <v>SC</v>
          </cell>
          <cell r="J1220">
            <v>1181</v>
          </cell>
          <cell r="K1220" t="str">
            <v>Night Shift</v>
          </cell>
          <cell r="L1220" t="str">
            <v>NA</v>
          </cell>
          <cell r="M1220" t="str">
            <v>Wednesday</v>
          </cell>
          <cell r="N1220" t="str">
            <v>Thursday</v>
          </cell>
          <cell r="O1220" t="str">
            <v>Warehouse Associate 8W</v>
          </cell>
          <cell r="P1220" t="str">
            <v>Warehouse Deals</v>
          </cell>
          <cell r="Q1220" t="str">
            <v>Direct</v>
          </cell>
          <cell r="R1220" t="str">
            <v>Dulsco</v>
          </cell>
          <cell r="S1220" t="str">
            <v>gylrdg</v>
          </cell>
          <cell r="T1220" t="str">
            <v>De Guzman,Gaylord Baliwag</v>
          </cell>
          <cell r="W1220">
            <v>45894</v>
          </cell>
          <cell r="X1220" t="str">
            <v>Warehouse Deals</v>
          </cell>
          <cell r="Y1220" t="str">
            <v>September</v>
          </cell>
          <cell r="Z1220" t="str">
            <v>9 Hours</v>
          </cell>
          <cell r="AA1220" t="str">
            <v>Male</v>
          </cell>
          <cell r="AB1220" t="str">
            <v>L</v>
          </cell>
          <cell r="AC1220">
            <v>99</v>
          </cell>
          <cell r="AD1220">
            <v>45949</v>
          </cell>
          <cell r="AE1220" t="str">
            <v>Dulsco Camp</v>
          </cell>
          <cell r="AF1220">
            <v>570102781</v>
          </cell>
          <cell r="AG1220" t="str">
            <v>patrickochana5@gmail.com</v>
          </cell>
          <cell r="AH1220" t="str">
            <v>Uganda</v>
          </cell>
          <cell r="AI1220" t="str">
            <v>Non-Muslim</v>
          </cell>
        </row>
        <row r="1221">
          <cell r="C1221">
            <v>203555221</v>
          </cell>
          <cell r="D1221" t="str">
            <v>kadyamus</v>
          </cell>
          <cell r="E1221" t="str">
            <v>Phoebe Kadyamusuma</v>
          </cell>
          <cell r="F1221" t="str">
            <v>Temporary</v>
          </cell>
          <cell r="G1221" t="str">
            <v>UAE</v>
          </cell>
          <cell r="H1221" t="str">
            <v>AUH3</v>
          </cell>
          <cell r="I1221" t="str">
            <v>SC</v>
          </cell>
          <cell r="J1221">
            <v>1181</v>
          </cell>
          <cell r="K1221" t="str">
            <v>Day Shift</v>
          </cell>
          <cell r="L1221" t="str">
            <v>NA</v>
          </cell>
          <cell r="M1221" t="str">
            <v>Saturday</v>
          </cell>
          <cell r="N1221" t="str">
            <v>Sunday</v>
          </cell>
          <cell r="O1221" t="str">
            <v>Warehouse Associate 12M</v>
          </cell>
          <cell r="P1221" t="str">
            <v>Warehouse Deals</v>
          </cell>
          <cell r="Q1221" t="str">
            <v>Direct</v>
          </cell>
          <cell r="R1221" t="str">
            <v>Fastlink</v>
          </cell>
          <cell r="S1221" t="str">
            <v>nelstche</v>
          </cell>
          <cell r="T1221" t="str">
            <v>Tche Fru,Nelson</v>
          </cell>
          <cell r="U1221" t="str">
            <v>Critical</v>
          </cell>
          <cell r="W1221">
            <v>45470</v>
          </cell>
          <cell r="X1221" t="str">
            <v>Warehouse Deals</v>
          </cell>
          <cell r="Y1221" t="str">
            <v>June</v>
          </cell>
          <cell r="Z1221" t="str">
            <v>9 Hours</v>
          </cell>
          <cell r="AA1221" t="str">
            <v>Female</v>
          </cell>
          <cell r="AB1221" t="str">
            <v>S</v>
          </cell>
          <cell r="AC1221">
            <v>99</v>
          </cell>
          <cell r="AD1221">
            <v>45835</v>
          </cell>
          <cell r="AE1221" t="str">
            <v>AbuDhabiMall(TouristClubArea)</v>
          </cell>
          <cell r="AF1221">
            <v>507152862</v>
          </cell>
          <cell r="AG1221" t="str">
            <v>pkadyamusumap@gmail.com</v>
          </cell>
          <cell r="AH1221" t="str">
            <v>Ghana</v>
          </cell>
          <cell r="AI1221" t="str">
            <v>Non-Muslim</v>
          </cell>
        </row>
        <row r="1222">
          <cell r="C1222">
            <v>206361787</v>
          </cell>
          <cell r="D1222" t="str">
            <v>muhpinha</v>
          </cell>
          <cell r="E1222" t="str">
            <v>PINHAS MUHUTHIA</v>
          </cell>
          <cell r="F1222" t="str">
            <v>Temporary</v>
          </cell>
          <cell r="G1222" t="str">
            <v>UAE</v>
          </cell>
          <cell r="H1222" t="str">
            <v>AUH3</v>
          </cell>
          <cell r="I1222" t="str">
            <v>SC</v>
          </cell>
          <cell r="J1222">
            <v>1181</v>
          </cell>
          <cell r="K1222" t="str">
            <v>Night Shift</v>
          </cell>
          <cell r="L1222" t="str">
            <v>NA</v>
          </cell>
          <cell r="M1222" t="str">
            <v>Tuesday</v>
          </cell>
          <cell r="N1222" t="str">
            <v>Wednesday</v>
          </cell>
          <cell r="O1222" t="str">
            <v>Warehouse Associate 8W</v>
          </cell>
          <cell r="P1222" t="str">
            <v>Warehouse Deals</v>
          </cell>
          <cell r="Q1222" t="str">
            <v>Direct</v>
          </cell>
          <cell r="R1222" t="str">
            <v>EFS</v>
          </cell>
          <cell r="S1222" t="str">
            <v>gylrdg</v>
          </cell>
          <cell r="T1222" t="str">
            <v>De Guzman,Gaylord Baliwag</v>
          </cell>
          <cell r="U1222" t="str">
            <v>Non-Critical</v>
          </cell>
          <cell r="W1222">
            <v>45957</v>
          </cell>
          <cell r="X1222" t="str">
            <v>Warehouse Deals</v>
          </cell>
          <cell r="Y1222" t="str">
            <v>November</v>
          </cell>
          <cell r="Z1222" t="str">
            <v>9 Hours</v>
          </cell>
          <cell r="AA1222" t="str">
            <v>Male</v>
          </cell>
          <cell r="AB1222" t="str">
            <v>M</v>
          </cell>
          <cell r="AC1222">
            <v>99</v>
          </cell>
          <cell r="AD1222">
            <v>46013</v>
          </cell>
          <cell r="AE1222" t="str">
            <v>Al Raha Male camp</v>
          </cell>
          <cell r="AF1222">
            <v>569650398</v>
          </cell>
          <cell r="AG1222" t="str">
            <v>pinhasgithaga@gmail.com</v>
          </cell>
          <cell r="AH1222" t="str">
            <v>Kenya</v>
          </cell>
          <cell r="AI1222" t="str">
            <v>Non-Muslim</v>
          </cell>
        </row>
        <row r="1223">
          <cell r="C1223">
            <v>102207635</v>
          </cell>
          <cell r="D1223" t="str">
            <v>aposas</v>
          </cell>
          <cell r="E1223" t="str">
            <v>Posas,Alexandro Delacueva</v>
          </cell>
          <cell r="F1223" t="str">
            <v>Regular</v>
          </cell>
          <cell r="G1223" t="str">
            <v>UAE</v>
          </cell>
          <cell r="H1223" t="str">
            <v>AUH3</v>
          </cell>
          <cell r="I1223" t="str">
            <v>SC</v>
          </cell>
          <cell r="J1223">
            <v>1181</v>
          </cell>
          <cell r="K1223" t="str">
            <v>Night Shift</v>
          </cell>
          <cell r="L1223" t="str">
            <v>NA</v>
          </cell>
          <cell r="M1223" t="str">
            <v>Monday</v>
          </cell>
          <cell r="N1223" t="str">
            <v>Tuesday</v>
          </cell>
          <cell r="O1223" t="str">
            <v>Hub Supervisor</v>
          </cell>
          <cell r="P1223" t="str">
            <v>Warehouse Deals</v>
          </cell>
          <cell r="Q1223" t="str">
            <v>Direct</v>
          </cell>
          <cell r="R1223" t="str">
            <v>Blue Badge</v>
          </cell>
          <cell r="S1223" t="str">
            <v>nelstche</v>
          </cell>
          <cell r="T1223" t="str">
            <v>Tche Fru,Nelson</v>
          </cell>
          <cell r="W1223">
            <v>42868</v>
          </cell>
          <cell r="X1223" t="str">
            <v>Warehouse Deals</v>
          </cell>
          <cell r="Y1223" t="str">
            <v>May</v>
          </cell>
          <cell r="Z1223" t="str">
            <v>9 Hours</v>
          </cell>
          <cell r="AA1223" t="str">
            <v>Male</v>
          </cell>
          <cell r="AB1223" t="str">
            <v>L</v>
          </cell>
          <cell r="AC1223">
            <v>3</v>
          </cell>
          <cell r="AE1223" t="str">
            <v>AbuDhabiCentralBusStation(oppositeGrandMillenniumHotel&amp;InfrontofBankofAfrica)</v>
          </cell>
          <cell r="AF1223">
            <v>0</v>
          </cell>
          <cell r="AG1223" t="e">
            <v>#N/A</v>
          </cell>
          <cell r="AH1223" t="str">
            <v>Philippines</v>
          </cell>
          <cell r="AI1223" t="str">
            <v>Non-Muslim</v>
          </cell>
        </row>
        <row r="1224">
          <cell r="C1224">
            <v>204137712</v>
          </cell>
          <cell r="D1224" t="str">
            <v>priokyer</v>
          </cell>
          <cell r="E1224" t="str">
            <v>Priscilla Aboagyewaa Okyere</v>
          </cell>
          <cell r="F1224" t="str">
            <v>Temporary</v>
          </cell>
          <cell r="G1224" t="str">
            <v>UAE</v>
          </cell>
          <cell r="H1224" t="str">
            <v>AUH3</v>
          </cell>
          <cell r="I1224" t="str">
            <v>SC</v>
          </cell>
          <cell r="J1224">
            <v>1181</v>
          </cell>
          <cell r="K1224" t="str">
            <v>Day Shift</v>
          </cell>
          <cell r="L1224" t="str">
            <v>NA</v>
          </cell>
          <cell r="M1224" t="str">
            <v>Wednesday</v>
          </cell>
          <cell r="N1224" t="str">
            <v>Thursday</v>
          </cell>
          <cell r="O1224" t="str">
            <v>Warehouse Associate 24M</v>
          </cell>
          <cell r="P1224" t="str">
            <v>Warehouse Deals</v>
          </cell>
          <cell r="Q1224" t="str">
            <v>Direct</v>
          </cell>
          <cell r="R1224" t="str">
            <v>Quesscorp</v>
          </cell>
          <cell r="S1224" t="str">
            <v>nelstche</v>
          </cell>
          <cell r="T1224" t="str">
            <v>Tche Fru,Nelson</v>
          </cell>
          <cell r="U1224" t="str">
            <v>Critical</v>
          </cell>
          <cell r="W1224">
            <v>45565</v>
          </cell>
          <cell r="X1224" t="str">
            <v>Warehouse Deals</v>
          </cell>
          <cell r="Y1224" t="str">
            <v>September</v>
          </cell>
          <cell r="Z1224" t="str">
            <v>9 Hours</v>
          </cell>
          <cell r="AA1224" t="str">
            <v>Female</v>
          </cell>
          <cell r="AB1224" t="str">
            <v>M</v>
          </cell>
          <cell r="AC1224">
            <v>99</v>
          </cell>
          <cell r="AD1224">
            <v>46295</v>
          </cell>
          <cell r="AE1224" t="str">
            <v>ShinningTower(Khalidiyah)</v>
          </cell>
          <cell r="AF1224">
            <v>565991859</v>
          </cell>
          <cell r="AG1224" t="str">
            <v>aboagyewaaokyere@gmail.com</v>
          </cell>
          <cell r="AH1224" t="str">
            <v>Ghana</v>
          </cell>
          <cell r="AI1224" t="str">
            <v>Non-Muslim</v>
          </cell>
        </row>
        <row r="1225">
          <cell r="C1225">
            <v>203513499</v>
          </cell>
          <cell r="D1225" t="str">
            <v>aboagyra</v>
          </cell>
          <cell r="E1225" t="str">
            <v>Raphael Osei Aboagye</v>
          </cell>
          <cell r="F1225" t="str">
            <v>Temporary</v>
          </cell>
          <cell r="G1225" t="str">
            <v>UAE</v>
          </cell>
          <cell r="H1225" t="str">
            <v>AUH3</v>
          </cell>
          <cell r="I1225" t="str">
            <v>SC</v>
          </cell>
          <cell r="J1225">
            <v>1181</v>
          </cell>
          <cell r="K1225" t="str">
            <v>Night Shift</v>
          </cell>
          <cell r="L1225" t="str">
            <v>NA</v>
          </cell>
          <cell r="M1225" t="str">
            <v>Sunday</v>
          </cell>
          <cell r="N1225" t="str">
            <v>Monday</v>
          </cell>
          <cell r="O1225" t="str">
            <v>Warehouse Associate 12M</v>
          </cell>
          <cell r="P1225" t="str">
            <v>Warehouse Deals</v>
          </cell>
          <cell r="Q1225" t="str">
            <v>Direct</v>
          </cell>
          <cell r="R1225" t="str">
            <v>Fastlink</v>
          </cell>
          <cell r="S1225" t="str">
            <v>gylrdg</v>
          </cell>
          <cell r="T1225" t="str">
            <v>De Guzman,Gaylord Baliwag</v>
          </cell>
          <cell r="U1225" t="str">
            <v>Critical</v>
          </cell>
          <cell r="W1225">
            <v>45463</v>
          </cell>
          <cell r="X1225" t="str">
            <v>Warehouse Deals</v>
          </cell>
          <cell r="Y1225" t="str">
            <v>October</v>
          </cell>
          <cell r="Z1225" t="str">
            <v>9 Hours</v>
          </cell>
          <cell r="AA1225" t="str">
            <v>Male</v>
          </cell>
          <cell r="AB1225" t="str">
            <v>2XL</v>
          </cell>
          <cell r="AC1225">
            <v>99</v>
          </cell>
          <cell r="AD1225">
            <v>45828</v>
          </cell>
          <cell r="AE1225" t="str">
            <v>LifeLineHospital(ElectraStr-MuroorRd)</v>
          </cell>
          <cell r="AF1225">
            <v>521284268</v>
          </cell>
          <cell r="AG1225" t="str">
            <v>dontrydisvirgincheff@gmail.com</v>
          </cell>
          <cell r="AH1225" t="str">
            <v>Ghana</v>
          </cell>
          <cell r="AI1225" t="str">
            <v>Non-Muslim</v>
          </cell>
        </row>
        <row r="1226">
          <cell r="C1226">
            <v>204094495</v>
          </cell>
          <cell r="D1226" t="str">
            <v>remahlun</v>
          </cell>
          <cell r="E1226" t="str">
            <v>Rebecca Mahlunge</v>
          </cell>
          <cell r="F1226" t="str">
            <v>Temporary</v>
          </cell>
          <cell r="G1226" t="str">
            <v>UAE</v>
          </cell>
          <cell r="H1226" t="str">
            <v>AUH3</v>
          </cell>
          <cell r="I1226" t="str">
            <v>SC</v>
          </cell>
          <cell r="J1226">
            <v>1181</v>
          </cell>
          <cell r="K1226" t="str">
            <v>Night Shift</v>
          </cell>
          <cell r="L1226" t="str">
            <v>NA</v>
          </cell>
          <cell r="M1226" t="str">
            <v>Sunday</v>
          </cell>
          <cell r="N1226" t="str">
            <v>Monday</v>
          </cell>
          <cell r="O1226" t="str">
            <v>Warehouse Associate 24M</v>
          </cell>
          <cell r="P1226" t="str">
            <v>Warehouse Deals</v>
          </cell>
          <cell r="Q1226" t="str">
            <v>Direct</v>
          </cell>
          <cell r="R1226" t="str">
            <v>Quesscorp</v>
          </cell>
          <cell r="S1226" t="str">
            <v>gylrdg</v>
          </cell>
          <cell r="T1226" t="str">
            <v>De Guzman,Gaylord Baliwag</v>
          </cell>
          <cell r="U1226" t="str">
            <v>Non-Critical</v>
          </cell>
          <cell r="W1226">
            <v>45561</v>
          </cell>
          <cell r="X1226" t="str">
            <v>Warehouse Deals</v>
          </cell>
          <cell r="Y1226" t="str">
            <v>September</v>
          </cell>
          <cell r="Z1226" t="str">
            <v>9 Hours</v>
          </cell>
          <cell r="AA1226" t="str">
            <v>Female</v>
          </cell>
          <cell r="AB1226" t="str">
            <v>M</v>
          </cell>
          <cell r="AC1226">
            <v>99</v>
          </cell>
          <cell r="AD1226">
            <v>46291</v>
          </cell>
          <cell r="AE1226" t="str">
            <v>AlSalamaHospital(TouristClubArea)</v>
          </cell>
          <cell r="AF1226">
            <v>556484939</v>
          </cell>
          <cell r="AG1226" t="str">
            <v>mahlungerebecca@gmail.com</v>
          </cell>
          <cell r="AH1226" t="str">
            <v>Zimbabwe</v>
          </cell>
          <cell r="AI1226" t="str">
            <v>Non-Muslim</v>
          </cell>
        </row>
        <row r="1227">
          <cell r="C1227">
            <v>204013731</v>
          </cell>
          <cell r="D1227" t="str">
            <v>sboatrob</v>
          </cell>
          <cell r="E1227" t="str">
            <v>Robert Boateng Agyei</v>
          </cell>
          <cell r="F1227" t="str">
            <v>Temporary</v>
          </cell>
          <cell r="G1227" t="str">
            <v>UAE</v>
          </cell>
          <cell r="H1227" t="str">
            <v>AUH3</v>
          </cell>
          <cell r="I1227" t="str">
            <v>SC</v>
          </cell>
          <cell r="J1227">
            <v>1181</v>
          </cell>
          <cell r="K1227" t="str">
            <v>Day Shift</v>
          </cell>
          <cell r="L1227" t="str">
            <v>NA</v>
          </cell>
          <cell r="M1227" t="str">
            <v>Monday</v>
          </cell>
          <cell r="N1227" t="str">
            <v>Tuesday</v>
          </cell>
          <cell r="O1227" t="str">
            <v>Warehouse Associate 12M</v>
          </cell>
          <cell r="P1227" t="str">
            <v>Warehouse Deals</v>
          </cell>
          <cell r="Q1227" t="str">
            <v>Direct</v>
          </cell>
          <cell r="R1227" t="str">
            <v>Fastlink</v>
          </cell>
          <cell r="S1227" t="str">
            <v>nelstche</v>
          </cell>
          <cell r="T1227" t="str">
            <v>Tche Fru,Nelson</v>
          </cell>
          <cell r="U1227" t="str">
            <v>Non-Critical</v>
          </cell>
          <cell r="W1227">
            <v>45551</v>
          </cell>
          <cell r="X1227" t="str">
            <v>Warehouse Deals</v>
          </cell>
          <cell r="Y1227" t="str">
            <v>July</v>
          </cell>
          <cell r="Z1227" t="str">
            <v>9 Hours</v>
          </cell>
          <cell r="AA1227" t="str">
            <v>Male</v>
          </cell>
          <cell r="AB1227" t="str">
            <v>NA</v>
          </cell>
          <cell r="AC1227">
            <v>99</v>
          </cell>
          <cell r="AD1227">
            <v>45916</v>
          </cell>
          <cell r="AE1227" t="str">
            <v>AbuDhabiCentralBusStation(oppositeGrandMillenniumHotel&amp;InfrontofBankofAfrica)</v>
          </cell>
          <cell r="AF1227">
            <v>521356445</v>
          </cell>
          <cell r="AG1227" t="str">
            <v>robertagyei123@gmail.com</v>
          </cell>
          <cell r="AH1227" t="str">
            <v>Ghana</v>
          </cell>
          <cell r="AI1227" t="str">
            <v>Non-Muslim</v>
          </cell>
        </row>
        <row r="1228">
          <cell r="C1228">
            <v>205276101</v>
          </cell>
          <cell r="D1228" t="str">
            <v>atenrock</v>
          </cell>
          <cell r="E1228" t="str">
            <v>ROCKSON ATENSU</v>
          </cell>
          <cell r="F1228" t="str">
            <v>Temporary</v>
          </cell>
          <cell r="G1228" t="str">
            <v>UAE</v>
          </cell>
          <cell r="H1228" t="str">
            <v>AUH3</v>
          </cell>
          <cell r="I1228" t="str">
            <v>SC</v>
          </cell>
          <cell r="J1228">
            <v>1181</v>
          </cell>
          <cell r="K1228" t="str">
            <v>Night Shift</v>
          </cell>
          <cell r="L1228" t="str">
            <v>NA</v>
          </cell>
          <cell r="M1228" t="str">
            <v>Wednesday</v>
          </cell>
          <cell r="N1228" t="str">
            <v>Thursday</v>
          </cell>
          <cell r="O1228" t="str">
            <v>Warehouse Associate 8W</v>
          </cell>
          <cell r="P1228" t="str">
            <v>Warehouse Deals</v>
          </cell>
          <cell r="Q1228" t="str">
            <v>Direct</v>
          </cell>
          <cell r="R1228" t="str">
            <v>Dulsco</v>
          </cell>
          <cell r="S1228" t="str">
            <v>gylrdg</v>
          </cell>
          <cell r="T1228" t="str">
            <v>De Guzman,Gaylord Baliwag</v>
          </cell>
          <cell r="U1228" t="str">
            <v>Non-Critical</v>
          </cell>
          <cell r="W1228">
            <v>45796</v>
          </cell>
          <cell r="X1228" t="str">
            <v>Warehouse Deals</v>
          </cell>
          <cell r="Y1228" t="str">
            <v>December</v>
          </cell>
          <cell r="Z1228" t="str">
            <v>9 Hours</v>
          </cell>
          <cell r="AA1228" t="str">
            <v>Male</v>
          </cell>
          <cell r="AB1228" t="str">
            <v>M</v>
          </cell>
          <cell r="AC1228">
            <v>99</v>
          </cell>
          <cell r="AD1228">
            <v>45838</v>
          </cell>
          <cell r="AE1228" t="str">
            <v>Dulsco ICAD-1 Bus Stop</v>
          </cell>
          <cell r="AF1228">
            <v>503855485</v>
          </cell>
          <cell r="AG1228" t="str">
            <v>rocksonatensu24@gmail.com</v>
          </cell>
          <cell r="AH1228" t="str">
            <v>Ghana</v>
          </cell>
          <cell r="AI1228" t="str">
            <v>Non-Muslim</v>
          </cell>
        </row>
        <row r="1229">
          <cell r="C1229">
            <v>102205690</v>
          </cell>
          <cell r="D1229" t="str">
            <v>rggeroni</v>
          </cell>
          <cell r="E1229" t="str">
            <v>Roland Magpantay Geronimo</v>
          </cell>
          <cell r="F1229" t="str">
            <v>Regular</v>
          </cell>
          <cell r="G1229" t="str">
            <v>UAE</v>
          </cell>
          <cell r="H1229" t="str">
            <v>AUH3</v>
          </cell>
          <cell r="I1229" t="str">
            <v>SC</v>
          </cell>
          <cell r="J1229">
            <v>1182</v>
          </cell>
          <cell r="K1229" t="str">
            <v>Night Shift</v>
          </cell>
          <cell r="L1229" t="str">
            <v>NA</v>
          </cell>
          <cell r="M1229" t="str">
            <v>Monday</v>
          </cell>
          <cell r="N1229" t="str">
            <v>Tuesday</v>
          </cell>
          <cell r="O1229" t="str">
            <v>FC Associate I</v>
          </cell>
          <cell r="P1229" t="str">
            <v>Warehouse Deals</v>
          </cell>
          <cell r="Q1229" t="str">
            <v>Direct</v>
          </cell>
          <cell r="R1229" t="str">
            <v>Blue Badge</v>
          </cell>
          <cell r="S1229" t="str">
            <v>gylrdg</v>
          </cell>
          <cell r="T1229" t="str">
            <v>De Guzman,Gaylord Baliwag</v>
          </cell>
          <cell r="U1229" t="str">
            <v>Critical</v>
          </cell>
          <cell r="W1229">
            <v>42868</v>
          </cell>
          <cell r="X1229" t="str">
            <v>Warehouse Deals</v>
          </cell>
          <cell r="Y1229" t="str">
            <v>January</v>
          </cell>
          <cell r="Z1229" t="str">
            <v>9 Hours</v>
          </cell>
          <cell r="AA1229" t="str">
            <v>Male</v>
          </cell>
          <cell r="AB1229" t="str">
            <v>M</v>
          </cell>
          <cell r="AC1229">
            <v>1</v>
          </cell>
          <cell r="AE1229" t="str">
            <v>AbuDhabiCentralBusStation(oppositeGrandMillenniumHotel&amp;InfrontofBankofAfrica)</v>
          </cell>
          <cell r="AF1229">
            <v>0</v>
          </cell>
          <cell r="AG1229" t="e">
            <v>#N/A</v>
          </cell>
          <cell r="AH1229" t="str">
            <v>Philippines</v>
          </cell>
          <cell r="AI1229" t="str">
            <v>Non-Muslim</v>
          </cell>
        </row>
        <row r="1230">
          <cell r="C1230">
            <v>102582357</v>
          </cell>
          <cell r="D1230" t="str">
            <v>rikoe</v>
          </cell>
          <cell r="E1230" t="str">
            <v>Rudolf Ikoe Itoe</v>
          </cell>
          <cell r="F1230" t="str">
            <v>Regular</v>
          </cell>
          <cell r="G1230" t="str">
            <v>UAE</v>
          </cell>
          <cell r="H1230" t="str">
            <v>AUH3</v>
          </cell>
          <cell r="I1230" t="str">
            <v>SC</v>
          </cell>
          <cell r="J1230">
            <v>1182</v>
          </cell>
          <cell r="K1230" t="str">
            <v>Night Shift</v>
          </cell>
          <cell r="L1230" t="str">
            <v>NA</v>
          </cell>
          <cell r="M1230" t="str">
            <v>Monday</v>
          </cell>
          <cell r="N1230" t="str">
            <v>Tuesday</v>
          </cell>
          <cell r="O1230" t="str">
            <v>Hub Supervisor</v>
          </cell>
          <cell r="P1230" t="str">
            <v>Warehouse Deals</v>
          </cell>
          <cell r="Q1230" t="str">
            <v>Direct</v>
          </cell>
          <cell r="R1230" t="str">
            <v>Blue Badge</v>
          </cell>
          <cell r="S1230" t="str">
            <v>gylrdg</v>
          </cell>
          <cell r="T1230" t="str">
            <v>De Guzman,Gaylord Baliwag</v>
          </cell>
          <cell r="W1230">
            <v>42962</v>
          </cell>
          <cell r="X1230" t="str">
            <v>Warehouse Deals</v>
          </cell>
          <cell r="Y1230" t="str">
            <v>June</v>
          </cell>
          <cell r="Z1230" t="str">
            <v>9 Hours</v>
          </cell>
          <cell r="AA1230" t="str">
            <v>Male</v>
          </cell>
          <cell r="AB1230" t="str">
            <v>XL</v>
          </cell>
          <cell r="AC1230">
            <v>3</v>
          </cell>
          <cell r="AE1230" t="str">
            <v>ShinningTower(Khalidiyah)</v>
          </cell>
          <cell r="AF1230">
            <v>0</v>
          </cell>
          <cell r="AG1230" t="e">
            <v>#N/A</v>
          </cell>
          <cell r="AH1230" t="str">
            <v>Cameroon</v>
          </cell>
          <cell r="AI1230" t="str">
            <v>Non-Muslim</v>
          </cell>
        </row>
        <row r="1231">
          <cell r="C1231">
            <v>205845551</v>
          </cell>
          <cell r="D1231" t="str">
            <v>sasalifu</v>
          </cell>
          <cell r="E1231" t="str">
            <v>SADICK SALIFU AZUMAH</v>
          </cell>
          <cell r="F1231" t="str">
            <v>Temporary</v>
          </cell>
          <cell r="G1231" t="str">
            <v>UAE</v>
          </cell>
          <cell r="H1231" t="str">
            <v>AUH3</v>
          </cell>
          <cell r="I1231" t="str">
            <v>SC</v>
          </cell>
          <cell r="J1231">
            <v>1181</v>
          </cell>
          <cell r="K1231" t="str">
            <v>Night Shift</v>
          </cell>
          <cell r="L1231" t="str">
            <v>NA</v>
          </cell>
          <cell r="M1231" t="str">
            <v>Monday</v>
          </cell>
          <cell r="N1231" t="str">
            <v>Tuesday</v>
          </cell>
          <cell r="O1231" t="str">
            <v>Warehouse Associate 8W</v>
          </cell>
          <cell r="P1231" t="str">
            <v>Warehouse Deals</v>
          </cell>
          <cell r="Q1231" t="str">
            <v>Direct</v>
          </cell>
          <cell r="R1231" t="str">
            <v>Dulsco</v>
          </cell>
          <cell r="S1231" t="str">
            <v>gylrdg</v>
          </cell>
          <cell r="T1231" t="str">
            <v>De Guzman,Gaylord Baliwag</v>
          </cell>
          <cell r="W1231">
            <v>45894</v>
          </cell>
          <cell r="X1231" t="str">
            <v>Warehouse Deals</v>
          </cell>
          <cell r="Y1231" t="str">
            <v>June</v>
          </cell>
          <cell r="Z1231" t="str">
            <v>9 Hours</v>
          </cell>
          <cell r="AA1231" t="str">
            <v>Male</v>
          </cell>
          <cell r="AB1231" t="str">
            <v>M</v>
          </cell>
          <cell r="AC1231">
            <v>99</v>
          </cell>
          <cell r="AD1231">
            <v>45949</v>
          </cell>
          <cell r="AE1231" t="str">
            <v>Dulsco Camp</v>
          </cell>
          <cell r="AF1231">
            <v>543883545</v>
          </cell>
          <cell r="AG1231" t="str">
            <v>azumahoesewas@gmail.com</v>
          </cell>
          <cell r="AH1231" t="str">
            <v>Ghana</v>
          </cell>
          <cell r="AI1231" t="str">
            <v>Muslim</v>
          </cell>
        </row>
        <row r="1232">
          <cell r="C1232">
            <v>206296204</v>
          </cell>
          <cell r="D1232" t="str">
            <v>sahajame</v>
          </cell>
          <cell r="E1232" t="str">
            <v>SAHRELISHAJAMES</v>
          </cell>
          <cell r="F1232" t="str">
            <v>Temporary</v>
          </cell>
          <cell r="G1232" t="str">
            <v>UAE</v>
          </cell>
          <cell r="H1232" t="str">
            <v>AUH3</v>
          </cell>
          <cell r="I1232" t="str">
            <v>SC</v>
          </cell>
          <cell r="J1232">
            <v>1299</v>
          </cell>
          <cell r="K1232" t="str">
            <v>Night Shift</v>
          </cell>
          <cell r="L1232" t="str">
            <v>NA</v>
          </cell>
          <cell r="M1232" t="str">
            <v>Tuesday</v>
          </cell>
          <cell r="N1232" t="str">
            <v>Wednesday</v>
          </cell>
          <cell r="O1232" t="str">
            <v>Warehouse Associate 8W</v>
          </cell>
          <cell r="P1232" t="str">
            <v>Warehouse Deals</v>
          </cell>
          <cell r="Q1232" t="str">
            <v>Direct</v>
          </cell>
          <cell r="R1232" t="str">
            <v>EFS</v>
          </cell>
          <cell r="S1232" t="str">
            <v>gylrdg</v>
          </cell>
          <cell r="T1232" t="str">
            <v>De Guzman,Gaylord Baliwag</v>
          </cell>
          <cell r="W1232">
            <v>45950</v>
          </cell>
          <cell r="X1232" t="str">
            <v>Warehouse Deals</v>
          </cell>
          <cell r="Y1232" t="str">
            <v>December</v>
          </cell>
          <cell r="Z1232" t="str">
            <v>9 Hours</v>
          </cell>
          <cell r="AA1232" t="str">
            <v>Male</v>
          </cell>
          <cell r="AB1232" t="str">
            <v>NA</v>
          </cell>
          <cell r="AC1232">
            <v>99</v>
          </cell>
          <cell r="AH1232" t="str">
            <v>SierraLeonean</v>
          </cell>
          <cell r="AI1232" t="str">
            <v>Non-Muslim</v>
          </cell>
        </row>
        <row r="1233">
          <cell r="C1233">
            <v>206958074</v>
          </cell>
          <cell r="D1233" t="str">
            <v>xsamkhat</v>
          </cell>
          <cell r="E1233" t="str">
            <v>Samina Khatoon</v>
          </cell>
          <cell r="F1233" t="str">
            <v>Temporary</v>
          </cell>
          <cell r="G1233" t="str">
            <v>UAE</v>
          </cell>
          <cell r="H1233" t="str">
            <v>AUH3</v>
          </cell>
          <cell r="I1233" t="str">
            <v>SC</v>
          </cell>
          <cell r="J1233">
            <v>1181</v>
          </cell>
          <cell r="K1233" t="str">
            <v>Night Shift</v>
          </cell>
          <cell r="L1233" t="str">
            <v>NA</v>
          </cell>
          <cell r="M1233" t="str">
            <v>Thursday</v>
          </cell>
          <cell r="N1233" t="str">
            <v>Friday</v>
          </cell>
          <cell r="O1233" t="str">
            <v>Warehouse Associate 12M</v>
          </cell>
          <cell r="P1233" t="str">
            <v>Warehouse Deals</v>
          </cell>
          <cell r="Q1233" t="str">
            <v>Direct</v>
          </cell>
          <cell r="R1233" t="str">
            <v>EFS</v>
          </cell>
          <cell r="S1233" t="str">
            <v>gylrdg</v>
          </cell>
          <cell r="T1233" t="str">
            <v>De Guzman,Gaylord Baliwag</v>
          </cell>
          <cell r="U1233" t="str">
            <v>Non-Critical</v>
          </cell>
          <cell r="W1233">
            <v>46048</v>
          </cell>
          <cell r="X1233" t="str">
            <v>Warehouse Deals</v>
          </cell>
          <cell r="Y1233" t="str">
            <v>January</v>
          </cell>
          <cell r="Z1233" t="str">
            <v>9 Hours</v>
          </cell>
          <cell r="AA1233" t="str">
            <v>Female</v>
          </cell>
          <cell r="AC1233">
            <v>99</v>
          </cell>
          <cell r="AE1233" t="str">
            <v>Al razeen</v>
          </cell>
          <cell r="AF1233" t="str">
            <v>971 56 795 7407</v>
          </cell>
          <cell r="AG1233" t="str">
            <v>Saminakhatoon6529@gmail.com</v>
          </cell>
          <cell r="AH1233" t="str">
            <v>Kenya</v>
          </cell>
          <cell r="AI1233" t="e">
            <v>#N/A</v>
          </cell>
        </row>
        <row r="1234">
          <cell r="C1234">
            <v>206348052</v>
          </cell>
          <cell r="D1234" t="str">
            <v>sabenjau</v>
          </cell>
          <cell r="E1234" t="str">
            <v>SANDE BENJAMIN</v>
          </cell>
          <cell r="F1234" t="str">
            <v>Temporary</v>
          </cell>
          <cell r="G1234" t="str">
            <v>UAE</v>
          </cell>
          <cell r="H1234" t="str">
            <v>AUH3</v>
          </cell>
          <cell r="I1234" t="str">
            <v>SC</v>
          </cell>
          <cell r="J1234">
            <v>1181</v>
          </cell>
          <cell r="K1234" t="str">
            <v>Day Shift</v>
          </cell>
          <cell r="L1234" t="str">
            <v>NA</v>
          </cell>
          <cell r="M1234" t="str">
            <v>Tuesday</v>
          </cell>
          <cell r="N1234" t="str">
            <v>Wednesday</v>
          </cell>
          <cell r="O1234" t="str">
            <v>Warehouse Associate 8W</v>
          </cell>
          <cell r="P1234" t="str">
            <v>Warehouse Deals</v>
          </cell>
          <cell r="Q1234" t="str">
            <v>Direct</v>
          </cell>
          <cell r="R1234" t="str">
            <v>Dulsco</v>
          </cell>
          <cell r="S1234" t="str">
            <v>nelstche</v>
          </cell>
          <cell r="T1234" t="str">
            <v>Tche Fru,Nelson</v>
          </cell>
          <cell r="U1234" t="str">
            <v>Non-Critical</v>
          </cell>
          <cell r="W1234">
            <v>45957</v>
          </cell>
          <cell r="X1234" t="str">
            <v>Warehouse Deals</v>
          </cell>
          <cell r="Y1234" t="str">
            <v>April</v>
          </cell>
          <cell r="Z1234" t="str">
            <v>7 Hours</v>
          </cell>
          <cell r="AA1234" t="str">
            <v>Male</v>
          </cell>
          <cell r="AB1234" t="str">
            <v>NA</v>
          </cell>
          <cell r="AC1234">
            <v>99</v>
          </cell>
          <cell r="AD1234">
            <v>46013</v>
          </cell>
          <cell r="AE1234" t="str">
            <v>Dulsco Camp</v>
          </cell>
          <cell r="AF1234" t="str">
            <v xml:space="preserve">567542967    </v>
          </cell>
          <cell r="AG1234" t="str">
            <v>sandebenjamin634@gmail.com</v>
          </cell>
          <cell r="AH1234" t="str">
            <v xml:space="preserve">UGANDA </v>
          </cell>
          <cell r="AI1234" t="str">
            <v>Non-Muslim</v>
          </cell>
        </row>
        <row r="1235">
          <cell r="C1235">
            <v>203513498</v>
          </cell>
          <cell r="D1235" t="str">
            <v>ocshadra</v>
          </cell>
          <cell r="E1235" t="str">
            <v>Shadrack Otoo</v>
          </cell>
          <cell r="F1235" t="str">
            <v>Temporary</v>
          </cell>
          <cell r="G1235" t="str">
            <v>UAE</v>
          </cell>
          <cell r="H1235" t="str">
            <v>AUH3</v>
          </cell>
          <cell r="I1235" t="str">
            <v>SC</v>
          </cell>
          <cell r="J1235">
            <v>1181</v>
          </cell>
          <cell r="K1235" t="str">
            <v>Night Shift</v>
          </cell>
          <cell r="L1235" t="str">
            <v>NA</v>
          </cell>
          <cell r="M1235" t="str">
            <v>Tuesday</v>
          </cell>
          <cell r="N1235" t="str">
            <v>Wednesday</v>
          </cell>
          <cell r="O1235" t="str">
            <v>Warehouse Associate 12M</v>
          </cell>
          <cell r="P1235" t="str">
            <v>Warehouse Deals</v>
          </cell>
          <cell r="Q1235" t="str">
            <v>Direct</v>
          </cell>
          <cell r="R1235" t="str">
            <v>Fastlink</v>
          </cell>
          <cell r="S1235" t="str">
            <v>gylrdg</v>
          </cell>
          <cell r="T1235" t="str">
            <v>De Guzman,Gaylord Baliwag</v>
          </cell>
          <cell r="U1235" t="str">
            <v>Critical</v>
          </cell>
          <cell r="W1235">
            <v>45463</v>
          </cell>
          <cell r="X1235" t="str">
            <v>Warehouse Deals</v>
          </cell>
          <cell r="Y1235" t="str">
            <v>September</v>
          </cell>
          <cell r="Z1235" t="str">
            <v>9 Hours</v>
          </cell>
          <cell r="AA1235" t="str">
            <v>Male</v>
          </cell>
          <cell r="AB1235" t="str">
            <v>XL</v>
          </cell>
          <cell r="AC1235">
            <v>99</v>
          </cell>
          <cell r="AD1235">
            <v>45828</v>
          </cell>
          <cell r="AE1235" t="str">
            <v>AbuDhabiMall(TouristClubArea)</v>
          </cell>
          <cell r="AF1235">
            <v>521130589</v>
          </cell>
          <cell r="AG1235" t="str">
            <v>shadrackotoo10@gmail.com</v>
          </cell>
          <cell r="AH1235" t="str">
            <v>Ghana</v>
          </cell>
          <cell r="AI1235" t="str">
            <v>Non-Muslim</v>
          </cell>
        </row>
        <row r="1236">
          <cell r="C1236">
            <v>206958090</v>
          </cell>
          <cell r="D1236" t="str">
            <v>chepkosh</v>
          </cell>
          <cell r="E1236" t="str">
            <v>Sheila Chepkoech</v>
          </cell>
          <cell r="F1236" t="str">
            <v>Temporary</v>
          </cell>
          <cell r="G1236" t="str">
            <v>UAE</v>
          </cell>
          <cell r="H1236" t="str">
            <v>AUH3</v>
          </cell>
          <cell r="I1236" t="str">
            <v>SC</v>
          </cell>
          <cell r="J1236">
            <v>1181</v>
          </cell>
          <cell r="K1236" t="str">
            <v>Night Shift</v>
          </cell>
          <cell r="L1236" t="str">
            <v>NA</v>
          </cell>
          <cell r="M1236" t="str">
            <v>Sunday</v>
          </cell>
          <cell r="N1236" t="str">
            <v>Monday</v>
          </cell>
          <cell r="O1236" t="str">
            <v>Warehouse Associate 8W</v>
          </cell>
          <cell r="P1236" t="str">
            <v>Warehouse Deals</v>
          </cell>
          <cell r="Q1236" t="str">
            <v>Direct</v>
          </cell>
          <cell r="R1236" t="str">
            <v>EFS</v>
          </cell>
          <cell r="S1236" t="str">
            <v>gylrdg</v>
          </cell>
          <cell r="T1236" t="str">
            <v>De Guzman,Gaylord Baliwag</v>
          </cell>
          <cell r="U1236" t="str">
            <v>Non-Critical</v>
          </cell>
          <cell r="W1236">
            <v>46048</v>
          </cell>
          <cell r="X1236" t="str">
            <v>Warehouse Deals</v>
          </cell>
          <cell r="Y1236" t="str">
            <v>February</v>
          </cell>
          <cell r="Z1236" t="str">
            <v>9 Hours</v>
          </cell>
          <cell r="AA1236" t="str">
            <v>Female</v>
          </cell>
          <cell r="AC1236">
            <v>99</v>
          </cell>
          <cell r="AE1236" t="str">
            <v>Al razeen</v>
          </cell>
          <cell r="AF1236" t="str">
            <v>971 50 208 5967</v>
          </cell>
          <cell r="AG1236" t="str">
            <v>1.chepkoechsheila821@gmail.com</v>
          </cell>
          <cell r="AH1236" t="str">
            <v>Kenya</v>
          </cell>
          <cell r="AI1236" t="e">
            <v>#N/A</v>
          </cell>
        </row>
        <row r="1237">
          <cell r="C1237">
            <v>203513399</v>
          </cell>
          <cell r="D1237" t="str">
            <v>ampsheil</v>
          </cell>
          <cell r="E1237" t="str">
            <v>Sheila Yeboah Ampene</v>
          </cell>
          <cell r="F1237" t="str">
            <v>Temporary</v>
          </cell>
          <cell r="G1237" t="str">
            <v>UAE</v>
          </cell>
          <cell r="H1237" t="str">
            <v>AUH3</v>
          </cell>
          <cell r="I1237" t="str">
            <v>SC</v>
          </cell>
          <cell r="J1237">
            <v>1181</v>
          </cell>
          <cell r="K1237" t="str">
            <v>Day Shift</v>
          </cell>
          <cell r="L1237" t="str">
            <v>NA</v>
          </cell>
          <cell r="M1237" t="str">
            <v>Sunday</v>
          </cell>
          <cell r="N1237" t="str">
            <v>Monday</v>
          </cell>
          <cell r="O1237" t="str">
            <v>Warehouse Associate 12M</v>
          </cell>
          <cell r="P1237" t="str">
            <v>Warehouse Deals</v>
          </cell>
          <cell r="Q1237" t="str">
            <v>Direct</v>
          </cell>
          <cell r="R1237" t="str">
            <v>Fastlink</v>
          </cell>
          <cell r="S1237" t="str">
            <v>nelstche</v>
          </cell>
          <cell r="T1237" t="str">
            <v>Tche Fru,Nelson</v>
          </cell>
          <cell r="U1237" t="str">
            <v>Critical</v>
          </cell>
          <cell r="W1237">
            <v>45463</v>
          </cell>
          <cell r="X1237" t="str">
            <v>Warehouse Deals</v>
          </cell>
          <cell r="Y1237" t="str">
            <v>October</v>
          </cell>
          <cell r="Z1237" t="str">
            <v>9 Hours</v>
          </cell>
          <cell r="AA1237" t="str">
            <v>Female</v>
          </cell>
          <cell r="AB1237" t="str">
            <v>L</v>
          </cell>
          <cell r="AC1237">
            <v>99</v>
          </cell>
          <cell r="AD1237">
            <v>45828</v>
          </cell>
          <cell r="AE1237" t="str">
            <v>AbuDhabiMall(TouristClubArea)</v>
          </cell>
          <cell r="AF1237">
            <v>505596373</v>
          </cell>
          <cell r="AG1237" t="str">
            <v>btrudy76@gmail.com</v>
          </cell>
          <cell r="AH1237" t="str">
            <v>Ghana</v>
          </cell>
          <cell r="AI1237" t="str">
            <v>Non-Muslim</v>
          </cell>
        </row>
        <row r="1238">
          <cell r="C1238">
            <v>204115629</v>
          </cell>
          <cell r="D1238" t="str">
            <v>simontwe</v>
          </cell>
          <cell r="E1238" t="str">
            <v>Simon Twene</v>
          </cell>
          <cell r="F1238" t="str">
            <v>Temporary</v>
          </cell>
          <cell r="G1238" t="str">
            <v>UAE</v>
          </cell>
          <cell r="H1238" t="str">
            <v>AUH3</v>
          </cell>
          <cell r="I1238" t="str">
            <v>SC</v>
          </cell>
          <cell r="J1238">
            <v>1181</v>
          </cell>
          <cell r="K1238" t="str">
            <v>Day Shift</v>
          </cell>
          <cell r="L1238" t="str">
            <v>NA</v>
          </cell>
          <cell r="M1238" t="str">
            <v>Saturday</v>
          </cell>
          <cell r="N1238" t="str">
            <v>Sunday</v>
          </cell>
          <cell r="O1238" t="str">
            <v>Warehouse Associate 24M</v>
          </cell>
          <cell r="P1238" t="str">
            <v>Warehouse Deals</v>
          </cell>
          <cell r="Q1238" t="str">
            <v>Direct</v>
          </cell>
          <cell r="R1238" t="str">
            <v>Quesscorp</v>
          </cell>
          <cell r="S1238" t="str">
            <v>nelstche</v>
          </cell>
          <cell r="T1238" t="str">
            <v>Tche Fru,Nelson</v>
          </cell>
          <cell r="U1238" t="str">
            <v>Critical</v>
          </cell>
          <cell r="W1238">
            <v>45561</v>
          </cell>
          <cell r="X1238" t="str">
            <v>Warehouse Deals</v>
          </cell>
          <cell r="Y1238" t="str">
            <v>March</v>
          </cell>
          <cell r="Z1238" t="str">
            <v>9 Hours</v>
          </cell>
          <cell r="AA1238" t="str">
            <v>Male</v>
          </cell>
          <cell r="AB1238" t="str">
            <v>NA</v>
          </cell>
          <cell r="AC1238">
            <v>99</v>
          </cell>
          <cell r="AD1238">
            <v>46291</v>
          </cell>
          <cell r="AE1238" t="str">
            <v>ShinningTower(Khalidiyah)</v>
          </cell>
          <cell r="AF1238">
            <v>568071325</v>
          </cell>
          <cell r="AG1238" t="str">
            <v>simontwene31@gmail.com</v>
          </cell>
          <cell r="AH1238" t="str">
            <v>Zimbabwe</v>
          </cell>
          <cell r="AI1238" t="str">
            <v>Non-Muslim</v>
          </cell>
        </row>
        <row r="1239">
          <cell r="C1239">
            <v>206958297</v>
          </cell>
          <cell r="D1239" t="str">
            <v>mohasopj</v>
          </cell>
          <cell r="E1239" t="str">
            <v>Sophia Andaiyi Mohammed</v>
          </cell>
          <cell r="F1239" t="str">
            <v>Temporary</v>
          </cell>
          <cell r="G1239" t="str">
            <v>UAE</v>
          </cell>
          <cell r="H1239" t="str">
            <v>AUH3</v>
          </cell>
          <cell r="I1239" t="str">
            <v>SC</v>
          </cell>
          <cell r="J1239">
            <v>1181</v>
          </cell>
          <cell r="K1239" t="str">
            <v>Night Shift</v>
          </cell>
          <cell r="L1239" t="str">
            <v>NA</v>
          </cell>
          <cell r="M1239" t="str">
            <v>Thursday</v>
          </cell>
          <cell r="N1239" t="str">
            <v>Friday</v>
          </cell>
          <cell r="O1239" t="str">
            <v>Warehouse Associate 12M</v>
          </cell>
          <cell r="P1239" t="str">
            <v>Warehouse Deals</v>
          </cell>
          <cell r="Q1239" t="str">
            <v>Direct</v>
          </cell>
          <cell r="R1239" t="str">
            <v>EFS</v>
          </cell>
          <cell r="S1239" t="str">
            <v>gylrdg</v>
          </cell>
          <cell r="T1239" t="str">
            <v>De Guzman,Gaylord Baliwag</v>
          </cell>
          <cell r="U1239" t="str">
            <v>Non-Critical</v>
          </cell>
          <cell r="W1239">
            <v>46048</v>
          </cell>
          <cell r="X1239" t="str">
            <v>Warehouse Deals</v>
          </cell>
          <cell r="Y1239" t="str">
            <v>January</v>
          </cell>
          <cell r="Z1239" t="str">
            <v>9 Hours</v>
          </cell>
          <cell r="AA1239" t="str">
            <v>Female</v>
          </cell>
          <cell r="AC1239">
            <v>99</v>
          </cell>
          <cell r="AE1239" t="str">
            <v>Al razeen</v>
          </cell>
          <cell r="AF1239" t="str">
            <v>971 528894663</v>
          </cell>
          <cell r="AG1239" t="str">
            <v>sofiamohammed226@gmail.com</v>
          </cell>
          <cell r="AH1239" t="str">
            <v>Kenya</v>
          </cell>
          <cell r="AI1239" t="e">
            <v>#N/A</v>
          </cell>
        </row>
        <row r="1240">
          <cell r="C1240">
            <v>206348054</v>
          </cell>
          <cell r="D1240" t="str">
            <v>ssecharl</v>
          </cell>
          <cell r="E1240" t="str">
            <v>SSEMUGAGGA CHARLES</v>
          </cell>
          <cell r="F1240" t="str">
            <v>Temporary</v>
          </cell>
          <cell r="G1240" t="str">
            <v>UAE</v>
          </cell>
          <cell r="H1240" t="str">
            <v>AUH3</v>
          </cell>
          <cell r="I1240" t="str">
            <v>SC</v>
          </cell>
          <cell r="J1240">
            <v>1181</v>
          </cell>
          <cell r="K1240" t="str">
            <v>Day Shift</v>
          </cell>
          <cell r="L1240" t="str">
            <v>NA</v>
          </cell>
          <cell r="M1240" t="str">
            <v>Wednesday</v>
          </cell>
          <cell r="N1240" t="str">
            <v>Thursday</v>
          </cell>
          <cell r="O1240" t="str">
            <v>Warehouse Associate 8W</v>
          </cell>
          <cell r="P1240" t="str">
            <v>Warehouse Deals</v>
          </cell>
          <cell r="Q1240" t="str">
            <v>Direct</v>
          </cell>
          <cell r="R1240" t="str">
            <v>Dulsco</v>
          </cell>
          <cell r="S1240" t="str">
            <v>nelstche</v>
          </cell>
          <cell r="T1240" t="str">
            <v>Tche Fru,Nelson</v>
          </cell>
          <cell r="U1240" t="str">
            <v>Non-Critical</v>
          </cell>
          <cell r="W1240">
            <v>45957</v>
          </cell>
          <cell r="X1240" t="str">
            <v>Warehouse Deals</v>
          </cell>
          <cell r="Y1240" t="str">
            <v>February</v>
          </cell>
          <cell r="Z1240" t="str">
            <v>7 Hours</v>
          </cell>
          <cell r="AA1240" t="str">
            <v>Male</v>
          </cell>
          <cell r="AB1240" t="str">
            <v>NA</v>
          </cell>
          <cell r="AC1240">
            <v>99</v>
          </cell>
          <cell r="AD1240">
            <v>46013</v>
          </cell>
          <cell r="AE1240" t="str">
            <v>Dulsco Camp</v>
          </cell>
          <cell r="AF1240" t="str">
            <v xml:space="preserve">567087872    </v>
          </cell>
          <cell r="AG1240" t="str">
            <v>ssemuggacharles049@gmail.com</v>
          </cell>
          <cell r="AH1240" t="str">
            <v xml:space="preserve">UGANDA </v>
          </cell>
          <cell r="AI1240" t="str">
            <v>Non-Muslim</v>
          </cell>
        </row>
        <row r="1241">
          <cell r="C1241">
            <v>204013739</v>
          </cell>
          <cell r="D1241" t="str">
            <v>ddommban</v>
          </cell>
          <cell r="E1241" t="str">
            <v>Stanley Dom Mbang</v>
          </cell>
          <cell r="F1241" t="str">
            <v>Temporary</v>
          </cell>
          <cell r="G1241" t="str">
            <v>UAE</v>
          </cell>
          <cell r="H1241" t="str">
            <v>AUH3</v>
          </cell>
          <cell r="I1241" t="str">
            <v>SC</v>
          </cell>
          <cell r="J1241">
            <v>1181</v>
          </cell>
          <cell r="K1241" t="str">
            <v>Night Shift</v>
          </cell>
          <cell r="L1241" t="str">
            <v>NA</v>
          </cell>
          <cell r="M1241" t="str">
            <v>Monday</v>
          </cell>
          <cell r="N1241" t="str">
            <v>Tuesday</v>
          </cell>
          <cell r="O1241" t="str">
            <v>Warehouse Associate 12M</v>
          </cell>
          <cell r="P1241" t="str">
            <v>Warehouse Deals</v>
          </cell>
          <cell r="Q1241" t="str">
            <v>Direct</v>
          </cell>
          <cell r="R1241" t="str">
            <v>Fastlink</v>
          </cell>
          <cell r="S1241" t="str">
            <v>gylrdg</v>
          </cell>
          <cell r="T1241" t="str">
            <v>De Guzman,Gaylord Baliwag</v>
          </cell>
          <cell r="U1241" t="str">
            <v>Non-Critical</v>
          </cell>
          <cell r="W1241">
            <v>45551</v>
          </cell>
          <cell r="X1241" t="str">
            <v>Warehouse Deals</v>
          </cell>
          <cell r="Y1241" t="str">
            <v>June</v>
          </cell>
          <cell r="Z1241" t="str">
            <v>9 Hours</v>
          </cell>
          <cell r="AA1241" t="str">
            <v>Male</v>
          </cell>
          <cell r="AB1241" t="str">
            <v>M</v>
          </cell>
          <cell r="AC1241">
            <v>99</v>
          </cell>
          <cell r="AD1241">
            <v>45916</v>
          </cell>
          <cell r="AE1241" t="str">
            <v>AlSalamaHospital(TouristClubArea)</v>
          </cell>
          <cell r="AF1241">
            <v>552337540</v>
          </cell>
          <cell r="AG1241" t="str">
            <v>Stanlomix@yahoo.com</v>
          </cell>
          <cell r="AH1241" t="str">
            <v>Cameroon</v>
          </cell>
          <cell r="AI1241" t="str">
            <v>Non-Muslim</v>
          </cell>
        </row>
        <row r="1242">
          <cell r="C1242">
            <v>102205553</v>
          </cell>
          <cell r="D1242" t="str">
            <v>skayikka</v>
          </cell>
          <cell r="E1242" t="str">
            <v>Sudheer Kumar Ayikkara Valappil</v>
          </cell>
          <cell r="F1242" t="str">
            <v>Regular</v>
          </cell>
          <cell r="G1242" t="str">
            <v>UAE</v>
          </cell>
          <cell r="H1242" t="str">
            <v>AUH3</v>
          </cell>
          <cell r="I1242" t="str">
            <v>SC</v>
          </cell>
          <cell r="J1242">
            <v>1182</v>
          </cell>
          <cell r="K1242" t="str">
            <v>Night Shift</v>
          </cell>
          <cell r="L1242" t="str">
            <v>NA</v>
          </cell>
          <cell r="M1242" t="str">
            <v>Friday</v>
          </cell>
          <cell r="N1242" t="str">
            <v>Saturday</v>
          </cell>
          <cell r="O1242" t="str">
            <v>FC Associate I</v>
          </cell>
          <cell r="P1242" t="str">
            <v>Warehouse Deals</v>
          </cell>
          <cell r="Q1242" t="str">
            <v>Direct</v>
          </cell>
          <cell r="R1242" t="str">
            <v>Blue Badge</v>
          </cell>
          <cell r="S1242" t="str">
            <v>gylrdg</v>
          </cell>
          <cell r="T1242" t="str">
            <v>De Guzman,Gaylord Baliwag</v>
          </cell>
          <cell r="U1242" t="str">
            <v>Critical</v>
          </cell>
          <cell r="W1242">
            <v>42868</v>
          </cell>
          <cell r="X1242" t="str">
            <v>Warehouse Deals</v>
          </cell>
          <cell r="Y1242" t="str">
            <v>May</v>
          </cell>
          <cell r="Z1242" t="str">
            <v>9 Hours</v>
          </cell>
          <cell r="AA1242" t="str">
            <v>Male</v>
          </cell>
          <cell r="AB1242" t="str">
            <v>M</v>
          </cell>
          <cell r="AC1242">
            <v>1</v>
          </cell>
          <cell r="AE1242" t="str">
            <v>Hamid center</v>
          </cell>
          <cell r="AF1242">
            <v>0</v>
          </cell>
          <cell r="AG1242" t="e">
            <v>#N/A</v>
          </cell>
          <cell r="AH1242" t="str">
            <v>India</v>
          </cell>
          <cell r="AI1242" t="str">
            <v>Non-Muslim</v>
          </cell>
        </row>
        <row r="1243">
          <cell r="C1243">
            <v>206958449</v>
          </cell>
          <cell r="D1243" t="str">
            <v>susanwak</v>
          </cell>
          <cell r="E1243" t="str">
            <v>Susan Waruguru Kanyi</v>
          </cell>
          <cell r="F1243" t="str">
            <v>Temporary</v>
          </cell>
          <cell r="G1243" t="str">
            <v>UAE</v>
          </cell>
          <cell r="H1243" t="str">
            <v>AUH3</v>
          </cell>
          <cell r="I1243" t="str">
            <v>SC</v>
          </cell>
          <cell r="J1243">
            <v>1181</v>
          </cell>
          <cell r="K1243" t="str">
            <v>Night Shift</v>
          </cell>
          <cell r="L1243" t="str">
            <v>NA</v>
          </cell>
          <cell r="M1243" t="str">
            <v>Thursday</v>
          </cell>
          <cell r="N1243" t="str">
            <v>Friday</v>
          </cell>
          <cell r="O1243" t="str">
            <v>Warehouse Associate 12M</v>
          </cell>
          <cell r="P1243" t="str">
            <v>Warehouse Deals</v>
          </cell>
          <cell r="Q1243" t="str">
            <v>Direct</v>
          </cell>
          <cell r="R1243" t="str">
            <v>EFS</v>
          </cell>
          <cell r="S1243" t="str">
            <v>gylrdg</v>
          </cell>
          <cell r="T1243" t="str">
            <v>De Guzman,Gaylord Baliwag</v>
          </cell>
          <cell r="U1243" t="str">
            <v>Non-Critical</v>
          </cell>
          <cell r="W1243">
            <v>46048</v>
          </cell>
          <cell r="X1243" t="str">
            <v>Warehouse Deals</v>
          </cell>
          <cell r="Y1243" t="str">
            <v>May</v>
          </cell>
          <cell r="Z1243" t="str">
            <v>9 Hours</v>
          </cell>
          <cell r="AA1243" t="str">
            <v>Female</v>
          </cell>
          <cell r="AC1243">
            <v>99</v>
          </cell>
          <cell r="AE1243" t="str">
            <v>Al razeen</v>
          </cell>
          <cell r="AF1243" t="str">
            <v>971 50 932 6321</v>
          </cell>
          <cell r="AG1243" t="str">
            <v>susankanyiw@gmail.com</v>
          </cell>
          <cell r="AH1243" t="str">
            <v>Kenya</v>
          </cell>
          <cell r="AI1243" t="e">
            <v>#N/A</v>
          </cell>
        </row>
        <row r="1244">
          <cell r="C1244">
            <v>206851162</v>
          </cell>
          <cell r="D1244" t="str">
            <v>tubwebag</v>
          </cell>
          <cell r="E1244" t="str">
            <v>TUBWEBAZE GILBERT</v>
          </cell>
          <cell r="F1244" t="str">
            <v>Temporary</v>
          </cell>
          <cell r="G1244" t="str">
            <v>UAE</v>
          </cell>
          <cell r="H1244" t="str">
            <v>AUH3</v>
          </cell>
          <cell r="I1244" t="str">
            <v>SC</v>
          </cell>
          <cell r="J1244">
            <v>1299</v>
          </cell>
          <cell r="K1244" t="str">
            <v>Night Shift</v>
          </cell>
          <cell r="L1244" t="str">
            <v>NA</v>
          </cell>
          <cell r="M1244" t="str">
            <v>Tuesday</v>
          </cell>
          <cell r="N1244" t="str">
            <v>Wednesday</v>
          </cell>
          <cell r="O1244" t="str">
            <v>Warehouse Associate 8W</v>
          </cell>
          <cell r="P1244" t="str">
            <v>Warehouse Deals</v>
          </cell>
          <cell r="Q1244" t="str">
            <v>Direct</v>
          </cell>
          <cell r="R1244" t="str">
            <v>Dulsco</v>
          </cell>
          <cell r="S1244" t="str">
            <v>gylrdg</v>
          </cell>
          <cell r="T1244" t="str">
            <v>De Guzman,Gaylord Baliwag</v>
          </cell>
          <cell r="U1244" t="str">
            <v>Non-Critical</v>
          </cell>
          <cell r="W1244">
            <v>46020</v>
          </cell>
          <cell r="X1244" t="str">
            <v>Warehouse Deals</v>
          </cell>
          <cell r="Y1244" t="str">
            <v>January</v>
          </cell>
          <cell r="Z1244" t="str">
            <v xml:space="preserve">9 Hours </v>
          </cell>
          <cell r="AA1244" t="str">
            <v>Male</v>
          </cell>
          <cell r="AC1244">
            <v>99</v>
          </cell>
          <cell r="AE1244" t="str">
            <v>Dulsco Al Razeen Camp Abu Dubai</v>
          </cell>
          <cell r="AF1244">
            <v>502893750</v>
          </cell>
          <cell r="AG1244" t="str">
            <v>kaweesifrank52@gmail.com</v>
          </cell>
          <cell r="AH1244" t="str">
            <v>UGANDA</v>
          </cell>
          <cell r="AI1244">
            <v>0</v>
          </cell>
        </row>
        <row r="1245">
          <cell r="C1245">
            <v>104042345</v>
          </cell>
          <cell r="D1245" t="str">
            <v>umerr</v>
          </cell>
          <cell r="E1245" t="str">
            <v>Umer Rasheed Ur Rehman Rasheed</v>
          </cell>
          <cell r="F1245" t="str">
            <v>Regular</v>
          </cell>
          <cell r="G1245" t="str">
            <v>UAE</v>
          </cell>
          <cell r="H1245" t="str">
            <v>AUH3</v>
          </cell>
          <cell r="I1245" t="str">
            <v>SC</v>
          </cell>
          <cell r="J1245">
            <v>1182</v>
          </cell>
          <cell r="K1245" t="str">
            <v>Night Shift</v>
          </cell>
          <cell r="L1245" t="str">
            <v>NA</v>
          </cell>
          <cell r="M1245" t="str">
            <v>Wednesday</v>
          </cell>
          <cell r="N1245" t="str">
            <v>Thursday</v>
          </cell>
          <cell r="O1245" t="str">
            <v>Hub Supervisor</v>
          </cell>
          <cell r="P1245" t="str">
            <v>Warehouse Deals</v>
          </cell>
          <cell r="Q1245" t="str">
            <v>Direct</v>
          </cell>
          <cell r="R1245" t="str">
            <v>Blue Badge</v>
          </cell>
          <cell r="S1245" t="str">
            <v>nelstche</v>
          </cell>
          <cell r="T1245" t="str">
            <v>Tche Fru,Nelson</v>
          </cell>
          <cell r="U1245" t="str">
            <v>Critical</v>
          </cell>
          <cell r="W1245">
            <v>44724</v>
          </cell>
          <cell r="X1245" t="str">
            <v>Warehouse Deals</v>
          </cell>
          <cell r="Y1245" t="str">
            <v>August</v>
          </cell>
          <cell r="Z1245" t="str">
            <v>9 Hours</v>
          </cell>
          <cell r="AA1245" t="str">
            <v>Male</v>
          </cell>
          <cell r="AB1245" t="str">
            <v>L</v>
          </cell>
          <cell r="AC1245">
            <v>3</v>
          </cell>
          <cell r="AE1245" t="str">
            <v>RedTag (Al Najda St)</v>
          </cell>
          <cell r="AF1245">
            <v>0</v>
          </cell>
          <cell r="AG1245" t="e">
            <v>#N/A</v>
          </cell>
          <cell r="AH1245" t="str">
            <v>Pakistan</v>
          </cell>
          <cell r="AI1245" t="str">
            <v>Muslim</v>
          </cell>
        </row>
        <row r="1246">
          <cell r="C1246">
            <v>205609755</v>
          </cell>
          <cell r="D1246" t="str">
            <v>ivinceas</v>
          </cell>
          <cell r="E1246" t="str">
            <v>VINCENTASHITEY</v>
          </cell>
          <cell r="F1246" t="str">
            <v>Temporary</v>
          </cell>
          <cell r="G1246" t="str">
            <v>UAE</v>
          </cell>
          <cell r="H1246" t="str">
            <v>AUH3</v>
          </cell>
          <cell r="I1246" t="str">
            <v>SC</v>
          </cell>
          <cell r="J1246">
            <v>1299</v>
          </cell>
          <cell r="K1246" t="str">
            <v>Night Shift</v>
          </cell>
          <cell r="L1246" t="str">
            <v>NA</v>
          </cell>
          <cell r="M1246" t="str">
            <v>Sunday</v>
          </cell>
          <cell r="N1246" t="str">
            <v>Monday</v>
          </cell>
          <cell r="O1246" t="str">
            <v>Warehouse Associate 8W</v>
          </cell>
          <cell r="P1246" t="str">
            <v>Warehouse Deals</v>
          </cell>
          <cell r="Q1246" t="str">
            <v>Direct</v>
          </cell>
          <cell r="R1246" t="str">
            <v>Dulsco</v>
          </cell>
          <cell r="S1246" t="str">
            <v>gylrdg</v>
          </cell>
          <cell r="T1246" t="str">
            <v>De Guzman,Gaylord Baliwag</v>
          </cell>
          <cell r="W1246">
            <v>45845</v>
          </cell>
          <cell r="X1246" t="str">
            <v>Warehouse Deals</v>
          </cell>
          <cell r="Y1246" t="str">
            <v>May</v>
          </cell>
          <cell r="Z1246" t="str">
            <v>9 Hours</v>
          </cell>
          <cell r="AA1246" t="str">
            <v>Male</v>
          </cell>
          <cell r="AB1246" t="str">
            <v>XL</v>
          </cell>
          <cell r="AC1246">
            <v>99</v>
          </cell>
          <cell r="AD1246">
            <v>45901</v>
          </cell>
          <cell r="AE1246" t="str">
            <v>DulscoICAD-1BusStop</v>
          </cell>
          <cell r="AF1246">
            <v>562157498</v>
          </cell>
          <cell r="AG1246" t="str">
            <v>niiguyguy87@gmail.com</v>
          </cell>
          <cell r="AH1246" t="str">
            <v>Ghana</v>
          </cell>
          <cell r="AI1246" t="str">
            <v>Non-Muslim</v>
          </cell>
        </row>
        <row r="1247">
          <cell r="C1247">
            <v>205285507</v>
          </cell>
          <cell r="D1247" t="str">
            <v>wisacola</v>
          </cell>
          <cell r="E1247" t="str">
            <v>WISDOMDELEACOLATSE</v>
          </cell>
          <cell r="F1247" t="str">
            <v>Temporary</v>
          </cell>
          <cell r="G1247" t="str">
            <v>UAE</v>
          </cell>
          <cell r="H1247" t="str">
            <v>AUH3</v>
          </cell>
          <cell r="I1247" t="str">
            <v>SC</v>
          </cell>
          <cell r="J1247">
            <v>1299</v>
          </cell>
          <cell r="K1247" t="str">
            <v>Night Shift</v>
          </cell>
          <cell r="L1247" t="str">
            <v>NA</v>
          </cell>
          <cell r="M1247" t="str">
            <v>Friday</v>
          </cell>
          <cell r="N1247" t="str">
            <v>Saturday</v>
          </cell>
          <cell r="O1247" t="str">
            <v>Warehouse Associate 8W</v>
          </cell>
          <cell r="P1247" t="str">
            <v>Warehouse Deals</v>
          </cell>
          <cell r="Q1247" t="str">
            <v>Direct</v>
          </cell>
          <cell r="R1247" t="str">
            <v>Dulsco</v>
          </cell>
          <cell r="S1247" t="str">
            <v>gylrdg</v>
          </cell>
          <cell r="T1247" t="str">
            <v>De Guzman,Gaylord Baliwag</v>
          </cell>
          <cell r="U1247" t="str">
            <v>Non-Critical</v>
          </cell>
          <cell r="W1247">
            <v>45796</v>
          </cell>
          <cell r="X1247" t="str">
            <v>Warehouse Deals</v>
          </cell>
          <cell r="Y1247" t="str">
            <v>November</v>
          </cell>
          <cell r="Z1247" t="str">
            <v>9 Hours</v>
          </cell>
          <cell r="AA1247" t="str">
            <v>Male</v>
          </cell>
          <cell r="AB1247" t="str">
            <v>L</v>
          </cell>
          <cell r="AC1247">
            <v>99</v>
          </cell>
          <cell r="AD1247">
            <v>45838</v>
          </cell>
          <cell r="AE1247" t="str">
            <v>DulscoICAD-1BusStop</v>
          </cell>
          <cell r="AF1247">
            <v>501497728</v>
          </cell>
          <cell r="AG1247" t="str">
            <v>dripkobby7@gmail.com</v>
          </cell>
          <cell r="AH1247" t="str">
            <v>Ghana</v>
          </cell>
          <cell r="AI1247" t="str">
            <v>Non-Muslim</v>
          </cell>
        </row>
        <row r="1248">
          <cell r="C1248">
            <v>102207631</v>
          </cell>
          <cell r="D1248" t="str">
            <v>parungao</v>
          </cell>
          <cell r="E1248" t="str">
            <v>Parungao,Priscila Montejo</v>
          </cell>
          <cell r="F1248" t="str">
            <v>Regular</v>
          </cell>
          <cell r="G1248" t="str">
            <v>UAE</v>
          </cell>
          <cell r="H1248" t="str">
            <v>AUH1</v>
          </cell>
          <cell r="I1248" t="str">
            <v>FC</v>
          </cell>
          <cell r="J1248">
            <v>1299</v>
          </cell>
          <cell r="K1248" t="str">
            <v>Day Shift</v>
          </cell>
          <cell r="L1248" t="str">
            <v>NA</v>
          </cell>
          <cell r="M1248" t="str">
            <v>Saturday</v>
          </cell>
          <cell r="N1248" t="str">
            <v>Sunday</v>
          </cell>
          <cell r="O1248" t="str">
            <v>Administrative Support III</v>
          </cell>
          <cell r="P1248" t="str">
            <v>CRET</v>
          </cell>
          <cell r="Q1248" t="str">
            <v>Support</v>
          </cell>
          <cell r="R1248" t="str">
            <v>Blue Badge</v>
          </cell>
          <cell r="S1248" t="str">
            <v>guyonl</v>
          </cell>
          <cell r="T1248" t="str">
            <v>GUYON,Loubna</v>
          </cell>
          <cell r="U1248" t="str">
            <v>Non-Critical</v>
          </cell>
          <cell r="W1248">
            <v>42868</v>
          </cell>
          <cell r="X1248" t="str">
            <v>Customer Returns</v>
          </cell>
          <cell r="Y1248" t="str">
            <v>April</v>
          </cell>
          <cell r="Z1248" t="str">
            <v>9 Hours</v>
          </cell>
          <cell r="AA1248" t="str">
            <v xml:space="preserve">Female </v>
          </cell>
          <cell r="AB1248" t="str">
            <v>S</v>
          </cell>
          <cell r="AC1248">
            <v>3</v>
          </cell>
          <cell r="AE1248" t="str">
            <v>AbuDhabiCentralBusStation(oppositeGrandMillenniumHotel&amp;InfrontofBankofAfrica)</v>
          </cell>
          <cell r="AF1248">
            <v>0</v>
          </cell>
          <cell r="AG1248" t="e">
            <v>#N/A</v>
          </cell>
          <cell r="AH1248" t="str">
            <v>Philippines</v>
          </cell>
          <cell r="AI1248" t="str">
            <v>Non-Muslim</v>
          </cell>
        </row>
        <row r="1249">
          <cell r="C1249">
            <v>203073699</v>
          </cell>
          <cell r="D1249" t="str">
            <v>ammarhak</v>
          </cell>
          <cell r="E1249" t="str">
            <v>AbdElhakim,Ammar</v>
          </cell>
          <cell r="F1249" t="str">
            <v>Regular</v>
          </cell>
          <cell r="G1249" t="str">
            <v>UAE</v>
          </cell>
          <cell r="H1249" t="str">
            <v>AUH1</v>
          </cell>
          <cell r="I1249" t="str">
            <v>FC</v>
          </cell>
          <cell r="J1249">
            <v>1712</v>
          </cell>
          <cell r="K1249" t="str">
            <v>Day Shift</v>
          </cell>
          <cell r="L1249" t="str">
            <v>NA</v>
          </cell>
          <cell r="M1249" t="str">
            <v>Friday</v>
          </cell>
          <cell r="N1249" t="str">
            <v>Saturday</v>
          </cell>
          <cell r="O1249" t="str">
            <v>Facilities Coordinator III</v>
          </cell>
          <cell r="P1249" t="str">
            <v>Facility</v>
          </cell>
          <cell r="Q1249" t="str">
            <v>Support</v>
          </cell>
          <cell r="R1249" t="str">
            <v>Blue Badge</v>
          </cell>
          <cell r="S1249" t="str">
            <v>akumkapa</v>
          </cell>
          <cell r="T1249" t="str">
            <v>Raaz,Anantth</v>
          </cell>
          <cell r="W1249">
            <v>45397</v>
          </cell>
          <cell r="X1249" t="str">
            <v>Facilities</v>
          </cell>
          <cell r="Y1249" t="str">
            <v>July</v>
          </cell>
          <cell r="Z1249" t="str">
            <v>9 Hours</v>
          </cell>
          <cell r="AA1249" t="str">
            <v>Male</v>
          </cell>
          <cell r="AB1249" t="str">
            <v>M</v>
          </cell>
          <cell r="AC1249">
            <v>3</v>
          </cell>
          <cell r="AE1249" t="str">
            <v>Own Transport</v>
          </cell>
          <cell r="AF1249">
            <v>0</v>
          </cell>
          <cell r="AG1249" t="e">
            <v>#N/A</v>
          </cell>
          <cell r="AH1249" t="str">
            <v>Egypt</v>
          </cell>
          <cell r="AI1249" t="str">
            <v>Muslim</v>
          </cell>
        </row>
        <row r="1250">
          <cell r="C1250">
            <v>203160008</v>
          </cell>
          <cell r="D1250" t="str">
            <v>nayabadh</v>
          </cell>
          <cell r="E1250" t="str">
            <v>Adhikari,Nayab</v>
          </cell>
          <cell r="F1250" t="str">
            <v>Regular</v>
          </cell>
          <cell r="G1250" t="str">
            <v>UAE</v>
          </cell>
          <cell r="H1250" t="str">
            <v>AUH1</v>
          </cell>
          <cell r="I1250" t="str">
            <v>FC</v>
          </cell>
          <cell r="J1250">
            <v>1712</v>
          </cell>
          <cell r="K1250" t="str">
            <v>Mid Shift</v>
          </cell>
          <cell r="L1250" t="str">
            <v>NA</v>
          </cell>
          <cell r="M1250" t="str">
            <v>Wednesday</v>
          </cell>
          <cell r="N1250" t="str">
            <v>Thursday</v>
          </cell>
          <cell r="O1250" t="str">
            <v>Facilities Coordinator III</v>
          </cell>
          <cell r="P1250" t="str">
            <v>Facility</v>
          </cell>
          <cell r="Q1250" t="str">
            <v>Support</v>
          </cell>
          <cell r="R1250" t="str">
            <v>Blue Badge</v>
          </cell>
          <cell r="S1250" t="str">
            <v>akumkapa</v>
          </cell>
          <cell r="T1250" t="str">
            <v>Raaz,Anantth</v>
          </cell>
          <cell r="W1250">
            <v>45435</v>
          </cell>
          <cell r="X1250" t="str">
            <v>Facilities</v>
          </cell>
          <cell r="Y1250" t="str">
            <v>November</v>
          </cell>
          <cell r="Z1250" t="str">
            <v>9 Hours</v>
          </cell>
          <cell r="AA1250" t="str">
            <v>Male</v>
          </cell>
          <cell r="AB1250" t="str">
            <v>NA</v>
          </cell>
          <cell r="AC1250">
            <v>3</v>
          </cell>
          <cell r="AE1250" t="str">
            <v>Own Transport</v>
          </cell>
          <cell r="AF1250">
            <v>0</v>
          </cell>
          <cell r="AG1250" t="e">
            <v>#N/A</v>
          </cell>
          <cell r="AH1250" t="str">
            <v>India</v>
          </cell>
          <cell r="AI1250" t="str">
            <v>Muslim</v>
          </cell>
        </row>
        <row r="1251">
          <cell r="C1251">
            <v>203118578</v>
          </cell>
          <cell r="D1251" t="str">
            <v>atvinoth</v>
          </cell>
          <cell r="E1251" t="str">
            <v>AR,Vinoth</v>
          </cell>
          <cell r="F1251" t="str">
            <v>Regular</v>
          </cell>
          <cell r="G1251" t="str">
            <v>UAE</v>
          </cell>
          <cell r="H1251" t="str">
            <v>AUH1</v>
          </cell>
          <cell r="I1251" t="str">
            <v>FC</v>
          </cell>
          <cell r="J1251">
            <v>1712</v>
          </cell>
          <cell r="K1251" t="str">
            <v>Night Shift</v>
          </cell>
          <cell r="L1251" t="str">
            <v>NA</v>
          </cell>
          <cell r="M1251" t="str">
            <v>Wednesday</v>
          </cell>
          <cell r="N1251" t="str">
            <v>Thursday</v>
          </cell>
          <cell r="O1251" t="str">
            <v>Facilities Coordinator III</v>
          </cell>
          <cell r="P1251" t="str">
            <v>Facility</v>
          </cell>
          <cell r="Q1251" t="str">
            <v>Support</v>
          </cell>
          <cell r="R1251" t="str">
            <v>Blue Badge</v>
          </cell>
          <cell r="S1251" t="str">
            <v>akumkapa</v>
          </cell>
          <cell r="T1251" t="str">
            <v>Raaz,Anantth</v>
          </cell>
          <cell r="W1251">
            <v>45383</v>
          </cell>
          <cell r="X1251" t="str">
            <v>Facilities</v>
          </cell>
          <cell r="Y1251" t="str">
            <v>October</v>
          </cell>
          <cell r="Z1251" t="str">
            <v>9 Hours</v>
          </cell>
          <cell r="AA1251" t="str">
            <v>Male</v>
          </cell>
          <cell r="AB1251" t="str">
            <v>NA</v>
          </cell>
          <cell r="AC1251">
            <v>3</v>
          </cell>
          <cell r="AE1251" t="str">
            <v>Own Transport</v>
          </cell>
          <cell r="AF1251">
            <v>0</v>
          </cell>
          <cell r="AG1251" t="e">
            <v>#N/A</v>
          </cell>
          <cell r="AH1251" t="str">
            <v>India</v>
          </cell>
          <cell r="AI1251" t="str">
            <v>Non-Muslim</v>
          </cell>
        </row>
        <row r="1252">
          <cell r="C1252">
            <v>206238934</v>
          </cell>
          <cell r="D1252" t="str">
            <v>chakkumm</v>
          </cell>
          <cell r="E1252" t="str">
            <v>Chakkumkandath,Midhun</v>
          </cell>
          <cell r="F1252" t="str">
            <v>Regular</v>
          </cell>
          <cell r="G1252" t="str">
            <v>UAE</v>
          </cell>
          <cell r="H1252" t="str">
            <v>AUH1</v>
          </cell>
          <cell r="I1252" t="str">
            <v>FC</v>
          </cell>
          <cell r="J1252">
            <v>1299</v>
          </cell>
          <cell r="K1252" t="str">
            <v>Day Shift</v>
          </cell>
          <cell r="L1252" t="str">
            <v>NA</v>
          </cell>
          <cell r="M1252" t="str">
            <v>Thursday</v>
          </cell>
          <cell r="N1252" t="str">
            <v>Friday</v>
          </cell>
          <cell r="O1252" t="str">
            <v>Facilities Coordinator III</v>
          </cell>
          <cell r="P1252" t="str">
            <v>Facility</v>
          </cell>
          <cell r="Q1252" t="str">
            <v>Support</v>
          </cell>
          <cell r="R1252" t="str">
            <v>Blue Badge</v>
          </cell>
          <cell r="S1252" t="str">
            <v>akumkapa</v>
          </cell>
          <cell r="T1252" t="str">
            <v>Raaz,Anantth</v>
          </cell>
          <cell r="W1252">
            <v>46244</v>
          </cell>
          <cell r="X1252" t="str">
            <v>Facilities</v>
          </cell>
          <cell r="Z1252" t="str">
            <v>9 Hours</v>
          </cell>
          <cell r="AA1252" t="str">
            <v xml:space="preserve">Male </v>
          </cell>
          <cell r="AC1252">
            <v>3</v>
          </cell>
        </row>
        <row r="1253">
          <cell r="C1253">
            <v>204043092</v>
          </cell>
          <cell r="D1253" t="str">
            <v>vvsatish</v>
          </cell>
          <cell r="E1253" t="str">
            <v>CHILUKURI SATISH</v>
          </cell>
          <cell r="F1253" t="str">
            <v>Regular</v>
          </cell>
          <cell r="G1253" t="str">
            <v>UAE</v>
          </cell>
          <cell r="H1253" t="str">
            <v>AUH1</v>
          </cell>
          <cell r="I1253" t="str">
            <v>FC</v>
          </cell>
          <cell r="J1253">
            <v>1712</v>
          </cell>
          <cell r="K1253" t="str">
            <v>Mid Shift</v>
          </cell>
          <cell r="L1253" t="str">
            <v>NA</v>
          </cell>
          <cell r="M1253" t="str">
            <v>Tuesday</v>
          </cell>
          <cell r="N1253" t="str">
            <v>Wednesday</v>
          </cell>
          <cell r="O1253" t="str">
            <v>Facilities Coordinator III</v>
          </cell>
          <cell r="P1253" t="str">
            <v>Facility</v>
          </cell>
          <cell r="Q1253" t="str">
            <v>Support</v>
          </cell>
          <cell r="R1253" t="str">
            <v>Blue Badge</v>
          </cell>
          <cell r="S1253" t="str">
            <v>akumkapa</v>
          </cell>
          <cell r="T1253" t="str">
            <v>Raaz,Anantth</v>
          </cell>
          <cell r="W1253">
            <v>45607</v>
          </cell>
          <cell r="X1253" t="str">
            <v>Facilities</v>
          </cell>
          <cell r="Y1253" t="str">
            <v>May</v>
          </cell>
          <cell r="Z1253" t="str">
            <v>9 Hours</v>
          </cell>
          <cell r="AA1253" t="str">
            <v>Male</v>
          </cell>
          <cell r="AB1253" t="str">
            <v>XL</v>
          </cell>
          <cell r="AC1253">
            <v>3</v>
          </cell>
          <cell r="AE1253" t="str">
            <v>Own Transport</v>
          </cell>
          <cell r="AG1253" t="str">
            <v>chilukurisatish1990@gmail.com</v>
          </cell>
          <cell r="AH1253" t="str">
            <v>India</v>
          </cell>
          <cell r="AI1253" t="str">
            <v>Non-Muslim</v>
          </cell>
        </row>
        <row r="1254">
          <cell r="C1254">
            <v>203052485</v>
          </cell>
          <cell r="D1254" t="str">
            <v>jgania</v>
          </cell>
          <cell r="E1254" t="str">
            <v>Gania,Jeehan</v>
          </cell>
          <cell r="F1254" t="str">
            <v>Regular</v>
          </cell>
          <cell r="G1254" t="str">
            <v>UAE</v>
          </cell>
          <cell r="H1254" t="str">
            <v>AUH1</v>
          </cell>
          <cell r="I1254" t="str">
            <v>FC</v>
          </cell>
          <cell r="J1254">
            <v>1712</v>
          </cell>
          <cell r="K1254" t="str">
            <v>Night Shift</v>
          </cell>
          <cell r="L1254" t="str">
            <v>NA</v>
          </cell>
          <cell r="M1254" t="str">
            <v>Saturday</v>
          </cell>
          <cell r="N1254" t="str">
            <v>Sunday</v>
          </cell>
          <cell r="O1254" t="str">
            <v>Facilities Coordinator III</v>
          </cell>
          <cell r="P1254" t="str">
            <v>Facility</v>
          </cell>
          <cell r="Q1254" t="str">
            <v>Support</v>
          </cell>
          <cell r="R1254" t="str">
            <v>Blue Badge</v>
          </cell>
          <cell r="S1254" t="str">
            <v>akumkapa</v>
          </cell>
          <cell r="T1254" t="str">
            <v>Raaz,Anantth</v>
          </cell>
          <cell r="W1254">
            <v>45397</v>
          </cell>
          <cell r="X1254" t="str">
            <v>Facilities</v>
          </cell>
          <cell r="Y1254" t="str">
            <v>June</v>
          </cell>
          <cell r="Z1254" t="str">
            <v>9 Hours</v>
          </cell>
          <cell r="AA1254" t="str">
            <v>Female</v>
          </cell>
          <cell r="AB1254" t="str">
            <v>NA</v>
          </cell>
          <cell r="AC1254">
            <v>3</v>
          </cell>
          <cell r="AE1254" t="str">
            <v>Own Transport</v>
          </cell>
          <cell r="AF1254">
            <v>0</v>
          </cell>
          <cell r="AG1254" t="e">
            <v>#N/A</v>
          </cell>
          <cell r="AH1254" t="str">
            <v>Philippines</v>
          </cell>
          <cell r="AI1254" t="str">
            <v>Non-Muslim</v>
          </cell>
        </row>
        <row r="1255">
          <cell r="C1255">
            <v>207574273</v>
          </cell>
          <cell r="D1255" t="str">
            <v>ismchasy</v>
          </cell>
          <cell r="E1255" t="str">
            <v>Ismail,Syed</v>
          </cell>
          <cell r="F1255" t="str">
            <v>Regular</v>
          </cell>
          <cell r="G1255" t="str">
            <v>UAE</v>
          </cell>
          <cell r="H1255" t="str">
            <v>AUH1</v>
          </cell>
          <cell r="I1255" t="str">
            <v>FC</v>
          </cell>
          <cell r="J1255">
            <v>1712</v>
          </cell>
          <cell r="K1255" t="str">
            <v>Night Shift</v>
          </cell>
          <cell r="L1255" t="str">
            <v>NA</v>
          </cell>
          <cell r="M1255" t="str">
            <v>Sunday</v>
          </cell>
          <cell r="N1255" t="str">
            <v>Monday</v>
          </cell>
          <cell r="O1255" t="str">
            <v>Facilities Coordinator III</v>
          </cell>
          <cell r="P1255" t="str">
            <v>Facility</v>
          </cell>
          <cell r="Q1255" t="str">
            <v>Support</v>
          </cell>
          <cell r="R1255" t="str">
            <v>Blue Badge</v>
          </cell>
          <cell r="S1255" t="str">
            <v>akumkapa</v>
          </cell>
          <cell r="T1255" t="str">
            <v>Raaz,Anantth</v>
          </cell>
          <cell r="W1255">
            <v>46230</v>
          </cell>
          <cell r="X1255" t="str">
            <v>Facilities</v>
          </cell>
          <cell r="Z1255" t="str">
            <v>9 Hours</v>
          </cell>
          <cell r="AA1255" t="str">
            <v>Male</v>
          </cell>
          <cell r="AC1255">
            <v>3</v>
          </cell>
          <cell r="AI1255" t="str">
            <v>Muslim</v>
          </cell>
        </row>
        <row r="1256">
          <cell r="C1256">
            <v>203160007</v>
          </cell>
          <cell r="D1256" t="str">
            <v>amjkamal</v>
          </cell>
          <cell r="E1256" t="str">
            <v>Mahamood,Kamal</v>
          </cell>
          <cell r="F1256" t="str">
            <v>Regular</v>
          </cell>
          <cell r="G1256" t="str">
            <v>UAE</v>
          </cell>
          <cell r="H1256" t="str">
            <v>AUH1</v>
          </cell>
          <cell r="I1256" t="str">
            <v>FC</v>
          </cell>
          <cell r="J1256">
            <v>1712</v>
          </cell>
          <cell r="K1256" t="str">
            <v>Mid Shift</v>
          </cell>
          <cell r="L1256" t="str">
            <v>NA</v>
          </cell>
          <cell r="M1256" t="str">
            <v>Thursday</v>
          </cell>
          <cell r="N1256" t="str">
            <v>Friday</v>
          </cell>
          <cell r="O1256" t="str">
            <v>Facilities Coordinator III</v>
          </cell>
          <cell r="P1256" t="str">
            <v>Facility</v>
          </cell>
          <cell r="Q1256" t="str">
            <v>Support</v>
          </cell>
          <cell r="R1256" t="str">
            <v>Blue Badge</v>
          </cell>
          <cell r="S1256" t="str">
            <v>akumkapa</v>
          </cell>
          <cell r="T1256" t="str">
            <v>Raaz,Anantth</v>
          </cell>
          <cell r="W1256">
            <v>45453</v>
          </cell>
          <cell r="X1256" t="str">
            <v>Facilities</v>
          </cell>
          <cell r="Y1256" t="str">
            <v>October</v>
          </cell>
          <cell r="Z1256" t="str">
            <v>9 Hours</v>
          </cell>
          <cell r="AA1256" t="str">
            <v>Male</v>
          </cell>
          <cell r="AB1256" t="str">
            <v>XL</v>
          </cell>
          <cell r="AC1256">
            <v>3</v>
          </cell>
          <cell r="AE1256" t="str">
            <v>Own Transport</v>
          </cell>
          <cell r="AF1256">
            <v>0</v>
          </cell>
          <cell r="AG1256" t="e">
            <v>#N/A</v>
          </cell>
          <cell r="AH1256" t="str">
            <v>India</v>
          </cell>
          <cell r="AI1256" t="str">
            <v>Muslim</v>
          </cell>
        </row>
        <row r="1257">
          <cell r="C1257">
            <v>113015344</v>
          </cell>
          <cell r="D1257" t="str">
            <v>rizvamoh</v>
          </cell>
          <cell r="E1257" t="str">
            <v>Mohamed Rizvan</v>
          </cell>
          <cell r="F1257" t="str">
            <v>Regular</v>
          </cell>
          <cell r="G1257" t="str">
            <v>UAE</v>
          </cell>
          <cell r="H1257" t="str">
            <v>AUH1</v>
          </cell>
          <cell r="I1257" t="str">
            <v>FC</v>
          </cell>
          <cell r="J1257">
            <v>1712</v>
          </cell>
          <cell r="K1257" t="str">
            <v>Mid Shift</v>
          </cell>
          <cell r="L1257" t="str">
            <v>NA</v>
          </cell>
          <cell r="M1257" t="str">
            <v>Saturday</v>
          </cell>
          <cell r="N1257" t="str">
            <v>Sunday</v>
          </cell>
          <cell r="O1257" t="str">
            <v>Facilities Coordinator III</v>
          </cell>
          <cell r="P1257" t="str">
            <v>Facility</v>
          </cell>
          <cell r="Q1257" t="str">
            <v>Support</v>
          </cell>
          <cell r="R1257" t="str">
            <v>Blue Badge</v>
          </cell>
          <cell r="S1257" t="str">
            <v>akumkapa</v>
          </cell>
          <cell r="T1257" t="str">
            <v>Raaz,Anantth</v>
          </cell>
          <cell r="W1257">
            <v>44823</v>
          </cell>
          <cell r="X1257" t="str">
            <v>Facilities</v>
          </cell>
          <cell r="Y1257" t="str">
            <v>April</v>
          </cell>
          <cell r="Z1257" t="str">
            <v>9 Hours</v>
          </cell>
          <cell r="AA1257" t="str">
            <v>Male</v>
          </cell>
          <cell r="AB1257" t="str">
            <v>XL</v>
          </cell>
          <cell r="AC1257">
            <v>3</v>
          </cell>
          <cell r="AE1257" t="str">
            <v>Own Transport</v>
          </cell>
          <cell r="AF1257" t="e">
            <v>#N/A</v>
          </cell>
          <cell r="AG1257" t="e">
            <v>#N/A</v>
          </cell>
          <cell r="AH1257" t="str">
            <v>India</v>
          </cell>
          <cell r="AI1257" t="str">
            <v>Muslim</v>
          </cell>
        </row>
        <row r="1258">
          <cell r="C1258">
            <v>203160009</v>
          </cell>
          <cell r="D1258" t="str">
            <v>hareepo</v>
          </cell>
          <cell r="E1258" t="str">
            <v>POGALA,HAREESH</v>
          </cell>
          <cell r="F1258" t="str">
            <v>Regular</v>
          </cell>
          <cell r="G1258" t="str">
            <v>UAE</v>
          </cell>
          <cell r="H1258" t="str">
            <v>AUH1</v>
          </cell>
          <cell r="I1258" t="str">
            <v>FC</v>
          </cell>
          <cell r="J1258">
            <v>1712</v>
          </cell>
          <cell r="K1258" t="str">
            <v>Day Shift</v>
          </cell>
          <cell r="L1258" t="str">
            <v>NA</v>
          </cell>
          <cell r="M1258" t="str">
            <v>Sunday</v>
          </cell>
          <cell r="N1258" t="str">
            <v>Monday</v>
          </cell>
          <cell r="O1258" t="str">
            <v>Facilities Coordinator III</v>
          </cell>
          <cell r="P1258" t="str">
            <v>Facility</v>
          </cell>
          <cell r="Q1258" t="str">
            <v>Support</v>
          </cell>
          <cell r="R1258" t="str">
            <v>Blue Badge</v>
          </cell>
          <cell r="S1258" t="str">
            <v>akumkapa</v>
          </cell>
          <cell r="T1258" t="str">
            <v>Raaz,Anantth</v>
          </cell>
          <cell r="W1258">
            <v>45446</v>
          </cell>
          <cell r="X1258" t="str">
            <v>Facilities</v>
          </cell>
          <cell r="Y1258" t="str">
            <v>June</v>
          </cell>
          <cell r="Z1258" t="str">
            <v>9 Hours</v>
          </cell>
          <cell r="AA1258" t="str">
            <v>Male</v>
          </cell>
          <cell r="AB1258" t="str">
            <v>L</v>
          </cell>
          <cell r="AC1258">
            <v>3</v>
          </cell>
          <cell r="AE1258" t="str">
            <v>Own Transport</v>
          </cell>
          <cell r="AF1258">
            <v>0</v>
          </cell>
          <cell r="AG1258" t="e">
            <v>#N/A</v>
          </cell>
          <cell r="AH1258" t="str">
            <v>India</v>
          </cell>
          <cell r="AI1258" t="str">
            <v>Non-Muslim</v>
          </cell>
        </row>
        <row r="1259">
          <cell r="C1259">
            <v>203118579</v>
          </cell>
          <cell r="D1259" t="str">
            <v>ajithrak</v>
          </cell>
          <cell r="E1259" t="str">
            <v>Rajendran,Ajith Kumar</v>
          </cell>
          <cell r="F1259" t="str">
            <v>Regular</v>
          </cell>
          <cell r="G1259" t="str">
            <v>UAE</v>
          </cell>
          <cell r="H1259" t="str">
            <v>AUH1</v>
          </cell>
          <cell r="I1259" t="str">
            <v>FC</v>
          </cell>
          <cell r="J1259">
            <v>1712</v>
          </cell>
          <cell r="K1259" t="str">
            <v>Night Shift</v>
          </cell>
          <cell r="L1259" t="str">
            <v>NA</v>
          </cell>
          <cell r="M1259" t="str">
            <v>Thursday</v>
          </cell>
          <cell r="N1259" t="str">
            <v>Friday</v>
          </cell>
          <cell r="O1259" t="str">
            <v>Facilities Coordinator III</v>
          </cell>
          <cell r="P1259" t="str">
            <v>Facility</v>
          </cell>
          <cell r="Q1259" t="str">
            <v>Support</v>
          </cell>
          <cell r="R1259" t="str">
            <v>Blue Badge</v>
          </cell>
          <cell r="S1259" t="str">
            <v>akumkapa</v>
          </cell>
          <cell r="T1259" t="str">
            <v>Raaz,Anantth</v>
          </cell>
          <cell r="W1259">
            <v>45378</v>
          </cell>
          <cell r="X1259" t="str">
            <v>Facilities</v>
          </cell>
          <cell r="Y1259" t="str">
            <v>December</v>
          </cell>
          <cell r="Z1259" t="str">
            <v>9 Hours</v>
          </cell>
          <cell r="AA1259" t="str">
            <v>Male</v>
          </cell>
          <cell r="AB1259" t="str">
            <v>L</v>
          </cell>
          <cell r="AC1259">
            <v>3</v>
          </cell>
          <cell r="AE1259" t="str">
            <v>Own Transport</v>
          </cell>
          <cell r="AF1259">
            <v>0</v>
          </cell>
          <cell r="AG1259" t="e">
            <v>#N/A</v>
          </cell>
          <cell r="AH1259" t="str">
            <v>India</v>
          </cell>
          <cell r="AI1259" t="str">
            <v>Non-Muslim</v>
          </cell>
        </row>
        <row r="1260">
          <cell r="C1260">
            <v>203073561</v>
          </cell>
          <cell r="D1260" t="str">
            <v>vadirama</v>
          </cell>
          <cell r="E1260" t="str">
            <v>ramadoss,vadivel</v>
          </cell>
          <cell r="F1260" t="str">
            <v>Regular</v>
          </cell>
          <cell r="G1260" t="str">
            <v>UAE</v>
          </cell>
          <cell r="H1260" t="str">
            <v>AUH1</v>
          </cell>
          <cell r="I1260" t="str">
            <v>FC</v>
          </cell>
          <cell r="J1260">
            <v>1712</v>
          </cell>
          <cell r="K1260" t="str">
            <v>Day Shift</v>
          </cell>
          <cell r="L1260" t="str">
            <v>NA</v>
          </cell>
          <cell r="M1260" t="str">
            <v>Wednesday</v>
          </cell>
          <cell r="N1260" t="str">
            <v>Thursday</v>
          </cell>
          <cell r="O1260" t="str">
            <v>Facilities Coordinator III</v>
          </cell>
          <cell r="P1260" t="str">
            <v>Facility</v>
          </cell>
          <cell r="Q1260" t="str">
            <v>Support</v>
          </cell>
          <cell r="R1260" t="str">
            <v>Blue Badge</v>
          </cell>
          <cell r="S1260" t="str">
            <v>akumkapa</v>
          </cell>
          <cell r="T1260" t="str">
            <v>Raaz,Anantth</v>
          </cell>
          <cell r="W1260">
            <v>45397</v>
          </cell>
          <cell r="X1260" t="str">
            <v>Facilities</v>
          </cell>
          <cell r="Y1260" t="str">
            <v>January</v>
          </cell>
          <cell r="Z1260" t="str">
            <v>9 Hours</v>
          </cell>
          <cell r="AA1260" t="str">
            <v>Male</v>
          </cell>
          <cell r="AB1260" t="str">
            <v>XL</v>
          </cell>
          <cell r="AC1260">
            <v>3</v>
          </cell>
          <cell r="AE1260" t="str">
            <v>Own Transport</v>
          </cell>
          <cell r="AF1260">
            <v>0</v>
          </cell>
          <cell r="AG1260" t="e">
            <v>#N/A</v>
          </cell>
          <cell r="AH1260" t="str">
            <v>India</v>
          </cell>
          <cell r="AI1260" t="str">
            <v>Non-Muslim</v>
          </cell>
        </row>
        <row r="1261">
          <cell r="C1261">
            <v>203052856</v>
          </cell>
          <cell r="D1261" t="str">
            <v>karthiqv</v>
          </cell>
          <cell r="E1261" t="str">
            <v>Ravi,Karthi</v>
          </cell>
          <cell r="F1261" t="str">
            <v>Regular</v>
          </cell>
          <cell r="G1261" t="str">
            <v>UAE</v>
          </cell>
          <cell r="H1261" t="str">
            <v>AUH1</v>
          </cell>
          <cell r="I1261" t="str">
            <v>FC</v>
          </cell>
          <cell r="J1261">
            <v>1712</v>
          </cell>
          <cell r="K1261" t="str">
            <v>Night Shift</v>
          </cell>
          <cell r="L1261" t="str">
            <v>NA</v>
          </cell>
          <cell r="M1261" t="str">
            <v>Friday</v>
          </cell>
          <cell r="N1261" t="str">
            <v>Saturday</v>
          </cell>
          <cell r="O1261" t="str">
            <v>Facilities Coordinator III</v>
          </cell>
          <cell r="P1261" t="str">
            <v>Facility</v>
          </cell>
          <cell r="Q1261" t="str">
            <v>Support</v>
          </cell>
          <cell r="R1261" t="str">
            <v>Blue Badge</v>
          </cell>
          <cell r="S1261" t="str">
            <v>akumkapa</v>
          </cell>
          <cell r="T1261" t="str">
            <v>Raaz,Anantth</v>
          </cell>
          <cell r="W1261">
            <v>45411</v>
          </cell>
          <cell r="X1261" t="str">
            <v>Facilities</v>
          </cell>
          <cell r="Y1261" t="str">
            <v>January</v>
          </cell>
          <cell r="Z1261" t="str">
            <v>9 Hours</v>
          </cell>
          <cell r="AA1261" t="str">
            <v>Male</v>
          </cell>
          <cell r="AB1261" t="str">
            <v>L</v>
          </cell>
          <cell r="AC1261">
            <v>3</v>
          </cell>
          <cell r="AE1261" t="str">
            <v>Own Transport</v>
          </cell>
          <cell r="AF1261">
            <v>0</v>
          </cell>
          <cell r="AG1261" t="e">
            <v>#N/A</v>
          </cell>
          <cell r="AH1261" t="str">
            <v>India</v>
          </cell>
          <cell r="AI1261" t="str">
            <v>Non-Muslim</v>
          </cell>
        </row>
        <row r="1262">
          <cell r="C1262">
            <v>203073425</v>
          </cell>
          <cell r="D1262" t="str">
            <v>shineray</v>
          </cell>
          <cell r="E1262" t="str">
            <v>Raynold,Shine</v>
          </cell>
          <cell r="F1262" t="str">
            <v>Regular</v>
          </cell>
          <cell r="G1262" t="str">
            <v>UAE</v>
          </cell>
          <cell r="H1262" t="str">
            <v>AUH1</v>
          </cell>
          <cell r="I1262" t="str">
            <v>FC</v>
          </cell>
          <cell r="J1262">
            <v>1712</v>
          </cell>
          <cell r="K1262" t="str">
            <v>Day Shift</v>
          </cell>
          <cell r="L1262" t="str">
            <v>NA</v>
          </cell>
          <cell r="M1262" t="str">
            <v>Saturday</v>
          </cell>
          <cell r="N1262" t="str">
            <v>Sunday</v>
          </cell>
          <cell r="O1262" t="str">
            <v>Facilities Coordinator III</v>
          </cell>
          <cell r="P1262" t="str">
            <v>Facility</v>
          </cell>
          <cell r="Q1262" t="str">
            <v>Support</v>
          </cell>
          <cell r="R1262" t="str">
            <v>Blue Badge</v>
          </cell>
          <cell r="S1262" t="str">
            <v>akumkapa</v>
          </cell>
          <cell r="T1262" t="str">
            <v>Raaz,Anantth</v>
          </cell>
          <cell r="W1262">
            <v>45411</v>
          </cell>
          <cell r="X1262" t="str">
            <v>Facilities</v>
          </cell>
          <cell r="Y1262" t="str">
            <v>April</v>
          </cell>
          <cell r="Z1262" t="str">
            <v>9 Hours</v>
          </cell>
          <cell r="AA1262" t="str">
            <v>Male</v>
          </cell>
          <cell r="AB1262" t="str">
            <v>M</v>
          </cell>
          <cell r="AC1262">
            <v>3</v>
          </cell>
          <cell r="AE1262" t="str">
            <v>Own Transport</v>
          </cell>
          <cell r="AF1262">
            <v>0</v>
          </cell>
          <cell r="AG1262" t="e">
            <v>#N/A</v>
          </cell>
          <cell r="AH1262" t="str">
            <v>India</v>
          </cell>
          <cell r="AI1262" t="str">
            <v>Non-Muslim</v>
          </cell>
        </row>
        <row r="1263">
          <cell r="C1263">
            <v>203940975</v>
          </cell>
          <cell r="D1263" t="str">
            <v>hkhwabdu</v>
          </cell>
          <cell r="E1263" t="str">
            <v>Abdul Hanan Khwaja</v>
          </cell>
          <cell r="F1263" t="str">
            <v>Temporary</v>
          </cell>
          <cell r="G1263" t="str">
            <v>UAE</v>
          </cell>
          <cell r="H1263" t="str">
            <v>AUH1</v>
          </cell>
          <cell r="I1263" t="str">
            <v>FC</v>
          </cell>
          <cell r="J1263">
            <v>1299</v>
          </cell>
          <cell r="K1263" t="str">
            <v>Day Shift</v>
          </cell>
          <cell r="L1263" t="str">
            <v>NA</v>
          </cell>
          <cell r="M1263" t="str">
            <v>Saturday</v>
          </cell>
          <cell r="N1263" t="str">
            <v>Sunday</v>
          </cell>
          <cell r="O1263" t="str">
            <v>Adecco - WFS Admin</v>
          </cell>
          <cell r="P1263" t="str">
            <v>HR</v>
          </cell>
          <cell r="Q1263" t="str">
            <v>Support</v>
          </cell>
          <cell r="R1263" t="str">
            <v>Adecco</v>
          </cell>
          <cell r="S1263" t="str">
            <v>neeruamz</v>
          </cell>
          <cell r="T1263" t="str">
            <v>Sachdeva,Neeraj</v>
          </cell>
          <cell r="W1263">
            <v>45540</v>
          </cell>
          <cell r="X1263" t="str">
            <v>Admin/HR/IT</v>
          </cell>
          <cell r="Y1263" t="str">
            <v>March</v>
          </cell>
          <cell r="Z1263" t="str">
            <v>9 Hours</v>
          </cell>
          <cell r="AA1263" t="str">
            <v>Male</v>
          </cell>
          <cell r="AB1263" t="str">
            <v>XXL</v>
          </cell>
          <cell r="AC1263">
            <v>99</v>
          </cell>
          <cell r="AE1263" t="str">
            <v>Workers Village  ( Musaffa 24)</v>
          </cell>
          <cell r="AF1263">
            <v>543902166</v>
          </cell>
          <cell r="AG1263" t="str">
            <v>hananabdul345@gmail.com</v>
          </cell>
          <cell r="AH1263" t="str">
            <v>Pakistan</v>
          </cell>
          <cell r="AI1263" t="str">
            <v>Muslim</v>
          </cell>
        </row>
        <row r="1264">
          <cell r="C1264">
            <v>207383780</v>
          </cell>
          <cell r="D1264" t="str">
            <v>ashifzah</v>
          </cell>
          <cell r="E1264" t="str">
            <v>AHAMED,ASHIF</v>
          </cell>
          <cell r="F1264" t="str">
            <v>Temporary</v>
          </cell>
          <cell r="G1264" t="str">
            <v>UAE</v>
          </cell>
          <cell r="H1264" t="str">
            <v>AUH1</v>
          </cell>
          <cell r="I1264" t="str">
            <v>FC</v>
          </cell>
          <cell r="J1264">
            <v>1299</v>
          </cell>
          <cell r="K1264" t="str">
            <v>Night Shift</v>
          </cell>
          <cell r="L1264" t="str">
            <v>NA</v>
          </cell>
          <cell r="M1264" t="str">
            <v>Thursday</v>
          </cell>
          <cell r="N1264" t="str">
            <v>Friday</v>
          </cell>
          <cell r="O1264" t="str">
            <v>EFS - Vendor POC</v>
          </cell>
          <cell r="P1264" t="str">
            <v>HR</v>
          </cell>
          <cell r="Q1264" t="str">
            <v>Support</v>
          </cell>
          <cell r="R1264" t="str">
            <v>EFS</v>
          </cell>
          <cell r="S1264" t="str">
            <v>anrdhj</v>
          </cell>
          <cell r="T1264" t="str">
            <v>Joshi,Anirudh</v>
          </cell>
          <cell r="W1264">
            <v>46141</v>
          </cell>
          <cell r="X1264" t="str">
            <v>Admin/HR/IT</v>
          </cell>
          <cell r="Y1264" t="str">
            <v>May</v>
          </cell>
          <cell r="Z1264" t="str">
            <v>9 Hours</v>
          </cell>
          <cell r="AA1264" t="str">
            <v>Male</v>
          </cell>
          <cell r="AB1264" t="str">
            <v>M</v>
          </cell>
          <cell r="AC1264">
            <v>99</v>
          </cell>
          <cell r="AH1264" t="str">
            <v>India</v>
          </cell>
          <cell r="AI1264" t="str">
            <v>Muslim</v>
          </cell>
        </row>
        <row r="1265">
          <cell r="C1265">
            <v>112875012</v>
          </cell>
          <cell r="D1265" t="str">
            <v>akufhenv</v>
          </cell>
          <cell r="E1265" t="str">
            <v>Akuffo,Henry</v>
          </cell>
          <cell r="F1265" t="str">
            <v>Regular</v>
          </cell>
          <cell r="G1265" t="str">
            <v>UAE</v>
          </cell>
          <cell r="H1265" t="str">
            <v>AUH1</v>
          </cell>
          <cell r="I1265" t="str">
            <v>FC</v>
          </cell>
          <cell r="J1265">
            <v>1299</v>
          </cell>
          <cell r="K1265" t="str">
            <v>Day Shift</v>
          </cell>
          <cell r="L1265" t="str">
            <v>NA</v>
          </cell>
          <cell r="M1265" t="str">
            <v>Sunday</v>
          </cell>
          <cell r="N1265" t="str">
            <v>Monday</v>
          </cell>
          <cell r="O1265" t="str">
            <v>HR Assistant II</v>
          </cell>
          <cell r="P1265" t="str">
            <v>HR</v>
          </cell>
          <cell r="Q1265" t="str">
            <v>Support</v>
          </cell>
          <cell r="R1265" t="str">
            <v>Blue Badge</v>
          </cell>
          <cell r="S1265" t="str">
            <v>anrdhj</v>
          </cell>
          <cell r="T1265" t="str">
            <v>Joshi,Anirudh</v>
          </cell>
          <cell r="W1265">
            <v>45250</v>
          </cell>
          <cell r="X1265" t="str">
            <v>Admin/HR/IT</v>
          </cell>
          <cell r="Y1265" t="str">
            <v>April</v>
          </cell>
          <cell r="Z1265" t="str">
            <v>9 Hours</v>
          </cell>
          <cell r="AA1265" t="str">
            <v>Male</v>
          </cell>
          <cell r="AB1265" t="str">
            <v>L</v>
          </cell>
          <cell r="AC1265">
            <v>3</v>
          </cell>
          <cell r="AE1265" t="str">
            <v>Shabiya 10 Bus stop (Near Cake Gallery)</v>
          </cell>
          <cell r="AF1265">
            <v>0</v>
          </cell>
          <cell r="AG1265" t="e">
            <v>#N/A</v>
          </cell>
          <cell r="AH1265" t="str">
            <v>Ghana</v>
          </cell>
          <cell r="AI1265" t="str">
            <v>Non-Muslim</v>
          </cell>
        </row>
        <row r="1266">
          <cell r="C1266">
            <v>204341339</v>
          </cell>
          <cell r="D1266" t="str">
            <v>elizbaku</v>
          </cell>
          <cell r="E1266" t="str">
            <v>Akuoko,Elizbeth</v>
          </cell>
          <cell r="F1266" t="str">
            <v>Temporary</v>
          </cell>
          <cell r="G1266" t="str">
            <v>UAE</v>
          </cell>
          <cell r="H1266" t="str">
            <v>AUH1</v>
          </cell>
          <cell r="I1266" t="str">
            <v>FC</v>
          </cell>
          <cell r="J1266">
            <v>1299</v>
          </cell>
          <cell r="K1266" t="str">
            <v>Night Shift</v>
          </cell>
          <cell r="L1266" t="str">
            <v>NA</v>
          </cell>
          <cell r="M1266" t="str">
            <v>Wednesday</v>
          </cell>
          <cell r="N1266" t="str">
            <v>Thursday</v>
          </cell>
          <cell r="O1266" t="str">
            <v>Dulsco - Vendor POC</v>
          </cell>
          <cell r="P1266" t="str">
            <v>HR</v>
          </cell>
          <cell r="Q1266" t="str">
            <v>Support</v>
          </cell>
          <cell r="R1266" t="str">
            <v>Dulsco</v>
          </cell>
          <cell r="S1266" t="str">
            <v>anrdhj</v>
          </cell>
          <cell r="T1266" t="str">
            <v>Joshi,Anirudh</v>
          </cell>
          <cell r="W1266">
            <v>45589</v>
          </cell>
          <cell r="X1266" t="str">
            <v>Admin/HR/IT</v>
          </cell>
          <cell r="Y1266" t="str">
            <v>December</v>
          </cell>
          <cell r="Z1266" t="str">
            <v>9 Hours</v>
          </cell>
          <cell r="AA1266" t="str">
            <v>Female</v>
          </cell>
          <cell r="AB1266" t="str">
            <v>M</v>
          </cell>
          <cell r="AC1266">
            <v>99</v>
          </cell>
          <cell r="AE1266" t="str">
            <v>AbuDhabiMall(TouristClubArea)</v>
          </cell>
          <cell r="AH1266" t="str">
            <v>Uganda</v>
          </cell>
          <cell r="AI1266" t="str">
            <v>Non-Muslim</v>
          </cell>
        </row>
        <row r="1267">
          <cell r="C1267">
            <v>203090005</v>
          </cell>
          <cell r="D1267" t="str">
            <v>faresoal</v>
          </cell>
          <cell r="E1267" t="str">
            <v>Al Khalifi,Fares Omar Mohammed</v>
          </cell>
          <cell r="F1267" t="str">
            <v>Regular</v>
          </cell>
          <cell r="G1267" t="str">
            <v>UAE</v>
          </cell>
          <cell r="H1267" t="str">
            <v>AUH1</v>
          </cell>
          <cell r="I1267" t="str">
            <v>FC</v>
          </cell>
          <cell r="J1267">
            <v>1299</v>
          </cell>
          <cell r="K1267" t="str">
            <v>Day Shift</v>
          </cell>
          <cell r="L1267" t="str">
            <v>NA</v>
          </cell>
          <cell r="M1267" t="str">
            <v>Saturday</v>
          </cell>
          <cell r="N1267" t="str">
            <v>Sunday</v>
          </cell>
          <cell r="O1267" t="str">
            <v>Workforce Staffing Coordinator</v>
          </cell>
          <cell r="P1267" t="str">
            <v>HR</v>
          </cell>
          <cell r="Q1267" t="str">
            <v>Support</v>
          </cell>
          <cell r="R1267" t="str">
            <v>Blue Badge</v>
          </cell>
          <cell r="S1267" t="str">
            <v>smmanojl</v>
          </cell>
          <cell r="T1267" t="str">
            <v>Manojlovic,Sandra</v>
          </cell>
          <cell r="W1267">
            <v>45377</v>
          </cell>
          <cell r="X1267" t="str">
            <v>Admin/HR/IT</v>
          </cell>
          <cell r="Y1267" t="str">
            <v>April</v>
          </cell>
          <cell r="Z1267" t="str">
            <v>9 Hours</v>
          </cell>
          <cell r="AA1267" t="str">
            <v>Male</v>
          </cell>
          <cell r="AB1267" t="str">
            <v>NA</v>
          </cell>
          <cell r="AC1267">
            <v>3</v>
          </cell>
          <cell r="AE1267" t="str">
            <v>Own Transport</v>
          </cell>
          <cell r="AH1267" t="str">
            <v>Yamen</v>
          </cell>
          <cell r="AI1267" t="str">
            <v>Muslim</v>
          </cell>
        </row>
        <row r="1268">
          <cell r="C1268">
            <v>204155451</v>
          </cell>
          <cell r="D1268" t="str">
            <v>amnajami</v>
          </cell>
          <cell r="E1268" t="str">
            <v>AMNA JAMIL</v>
          </cell>
          <cell r="F1268" t="str">
            <v>Temporary</v>
          </cell>
          <cell r="G1268" t="str">
            <v>UAE</v>
          </cell>
          <cell r="H1268" t="str">
            <v>AUH1</v>
          </cell>
          <cell r="I1268" t="str">
            <v>FC</v>
          </cell>
          <cell r="J1268">
            <v>1299</v>
          </cell>
          <cell r="K1268" t="str">
            <v>Day Shift</v>
          </cell>
          <cell r="L1268" t="str">
            <v>NA</v>
          </cell>
          <cell r="M1268" t="str">
            <v>Monday</v>
          </cell>
          <cell r="N1268" t="str">
            <v>Tuesday</v>
          </cell>
          <cell r="O1268" t="str">
            <v>Dulsco - Vendor POC</v>
          </cell>
          <cell r="P1268" t="str">
            <v>HR</v>
          </cell>
          <cell r="Q1268" t="str">
            <v>Support</v>
          </cell>
          <cell r="R1268" t="str">
            <v>Dulsco</v>
          </cell>
          <cell r="S1268" t="str">
            <v>anrdhj</v>
          </cell>
          <cell r="T1268" t="str">
            <v>Joshi,Anirudh</v>
          </cell>
          <cell r="W1268">
            <v>45567</v>
          </cell>
          <cell r="X1268" t="str">
            <v>Admin/HR/IT</v>
          </cell>
          <cell r="Y1268" t="str">
            <v>September</v>
          </cell>
          <cell r="Z1268" t="str">
            <v>9 Hours</v>
          </cell>
          <cell r="AA1268" t="str">
            <v>Female</v>
          </cell>
          <cell r="AB1268" t="str">
            <v>2XL</v>
          </cell>
          <cell r="AC1268">
            <v>99</v>
          </cell>
          <cell r="AE1268" t="str">
            <v>RedTag (Al Najda St)</v>
          </cell>
          <cell r="AH1268" t="str">
            <v>Pakistan</v>
          </cell>
          <cell r="AI1268" t="str">
            <v>Muslim</v>
          </cell>
        </row>
        <row r="1269">
          <cell r="C1269">
            <v>204469338</v>
          </cell>
          <cell r="D1269" t="str">
            <v>anasomoh</v>
          </cell>
          <cell r="E1269" t="str">
            <v>Anas Mohammad Habeeb,Mohammad</v>
          </cell>
          <cell r="F1269" t="str">
            <v>Temporary</v>
          </cell>
          <cell r="G1269" t="str">
            <v>UAE</v>
          </cell>
          <cell r="H1269" t="str">
            <v>AUH1</v>
          </cell>
          <cell r="I1269" t="str">
            <v>FC</v>
          </cell>
          <cell r="J1269">
            <v>1299</v>
          </cell>
          <cell r="K1269" t="str">
            <v>Day Shift</v>
          </cell>
          <cell r="L1269" t="str">
            <v>NA</v>
          </cell>
          <cell r="M1269" t="str">
            <v>Tuesday</v>
          </cell>
          <cell r="N1269" t="str">
            <v>Wednesday</v>
          </cell>
          <cell r="O1269" t="str">
            <v>Fastlink - Vendor POC</v>
          </cell>
          <cell r="P1269" t="str">
            <v>HR</v>
          </cell>
          <cell r="Q1269" t="str">
            <v>Support</v>
          </cell>
          <cell r="R1269" t="str">
            <v>Fastlink</v>
          </cell>
          <cell r="S1269" t="str">
            <v>anrdhj</v>
          </cell>
          <cell r="T1269" t="str">
            <v>Joshi,Anirudh</v>
          </cell>
          <cell r="W1269">
            <v>45603</v>
          </cell>
          <cell r="X1269" t="str">
            <v>Admin/HR/IT</v>
          </cell>
          <cell r="Y1269" t="str">
            <v>November</v>
          </cell>
          <cell r="Z1269" t="str">
            <v>9 Hours</v>
          </cell>
          <cell r="AA1269" t="str">
            <v>Male</v>
          </cell>
          <cell r="AB1269" t="str">
            <v>M</v>
          </cell>
          <cell r="AC1269">
            <v>99</v>
          </cell>
          <cell r="AE1269" t="str">
            <v>Shabiya 12  Bus Stop (Near Malabar Gold And Diamond)</v>
          </cell>
          <cell r="AF1269">
            <v>564040357</v>
          </cell>
          <cell r="AG1269" t="str">
            <v>mdanas007.ma@gmail.com</v>
          </cell>
          <cell r="AH1269" t="str">
            <v>India</v>
          </cell>
          <cell r="AI1269" t="str">
            <v>Muslim</v>
          </cell>
        </row>
        <row r="1270">
          <cell r="C1270">
            <v>205837449</v>
          </cell>
          <cell r="D1270" t="str">
            <v>canudamo</v>
          </cell>
          <cell r="E1270" t="str">
            <v>Damodaran,Anu</v>
          </cell>
          <cell r="F1270" t="str">
            <v>Temporary</v>
          </cell>
          <cell r="G1270" t="str">
            <v>UAE</v>
          </cell>
          <cell r="H1270" t="str">
            <v>AUH1</v>
          </cell>
          <cell r="I1270" t="str">
            <v>FC</v>
          </cell>
          <cell r="J1270">
            <v>1299</v>
          </cell>
          <cell r="K1270" t="str">
            <v>Day Shift</v>
          </cell>
          <cell r="L1270" t="str">
            <v>NA</v>
          </cell>
          <cell r="M1270" t="str">
            <v>Friday</v>
          </cell>
          <cell r="N1270" t="str">
            <v>Saturday</v>
          </cell>
          <cell r="O1270" t="str">
            <v>EFS - Vendor POC</v>
          </cell>
          <cell r="P1270" t="str">
            <v>HR</v>
          </cell>
          <cell r="Q1270" t="str">
            <v>Support</v>
          </cell>
          <cell r="R1270" t="str">
            <v>EFS</v>
          </cell>
          <cell r="S1270" t="str">
            <v>anrdhj</v>
          </cell>
          <cell r="T1270" t="str">
            <v>Joshi,Anirudh</v>
          </cell>
          <cell r="W1270">
            <v>45890</v>
          </cell>
          <cell r="X1270" t="str">
            <v>Admin/HR/IT</v>
          </cell>
          <cell r="Y1270" t="str">
            <v>December</v>
          </cell>
          <cell r="Z1270" t="str">
            <v>9 Hours</v>
          </cell>
          <cell r="AA1270" t="str">
            <v>Female</v>
          </cell>
          <cell r="AB1270" t="str">
            <v>S</v>
          </cell>
          <cell r="AC1270">
            <v>99</v>
          </cell>
          <cell r="AE1270" t="str">
            <v>Shabiya 11 Bus Stop ( Al Sultan Bakeries)</v>
          </cell>
          <cell r="AF1270">
            <v>971506375195</v>
          </cell>
          <cell r="AG1270" t="str">
            <v>anudamodaran.m@gmail.com</v>
          </cell>
          <cell r="AH1270" t="str">
            <v>India</v>
          </cell>
          <cell r="AI1270" t="str">
            <v>Non-Muslim</v>
          </cell>
        </row>
        <row r="1271">
          <cell r="C1271">
            <v>203174504</v>
          </cell>
          <cell r="D1271" t="str">
            <v>ediradim</v>
          </cell>
          <cell r="E1271" t="str">
            <v xml:space="preserve">Geo,Edilbert Geo Antony </v>
          </cell>
          <cell r="F1271" t="str">
            <v>Regular</v>
          </cell>
          <cell r="G1271" t="str">
            <v>UAE</v>
          </cell>
          <cell r="H1271" t="str">
            <v>AUH1</v>
          </cell>
          <cell r="I1271" t="str">
            <v>FC</v>
          </cell>
          <cell r="J1271">
            <v>1299</v>
          </cell>
          <cell r="K1271" t="str">
            <v>Day Shift</v>
          </cell>
          <cell r="L1271" t="str">
            <v>NA</v>
          </cell>
          <cell r="M1271" t="str">
            <v>Friday</v>
          </cell>
          <cell r="N1271" t="str">
            <v>Saturday</v>
          </cell>
          <cell r="O1271" t="str">
            <v>HR Assistant II</v>
          </cell>
          <cell r="P1271" t="str">
            <v>HR</v>
          </cell>
          <cell r="Q1271" t="str">
            <v>Support</v>
          </cell>
          <cell r="R1271" t="str">
            <v>Blue Badge</v>
          </cell>
          <cell r="S1271" t="str">
            <v>anrdhj</v>
          </cell>
          <cell r="T1271" t="str">
            <v>Joshi,Anirudh</v>
          </cell>
          <cell r="U1271" t="str">
            <v>Non-Critical</v>
          </cell>
          <cell r="W1271">
            <v>46076</v>
          </cell>
          <cell r="X1271" t="str">
            <v>Admin/HR/IT</v>
          </cell>
          <cell r="Y1271" t="str">
            <v xml:space="preserve">July </v>
          </cell>
          <cell r="Z1271" t="str">
            <v>9 Hours</v>
          </cell>
          <cell r="AA1271" t="str">
            <v xml:space="preserve">Male </v>
          </cell>
          <cell r="AB1271" t="str">
            <v>2XL</v>
          </cell>
          <cell r="AC1271">
            <v>3</v>
          </cell>
          <cell r="AE1271" t="str">
            <v>Shabiya 12  Bus Stop (Near Malabar Gold And Diamond)</v>
          </cell>
          <cell r="AF1271">
            <v>588947847</v>
          </cell>
          <cell r="AG1271" t="str">
            <v>geo22edilbert@gmail.com</v>
          </cell>
          <cell r="AH1271" t="str">
            <v>India</v>
          </cell>
          <cell r="AI1271" t="str">
            <v>Non-Muslim</v>
          </cell>
        </row>
        <row r="1272">
          <cell r="C1272">
            <v>204033425</v>
          </cell>
          <cell r="D1272" t="str">
            <v>kanuprly</v>
          </cell>
          <cell r="E1272" t="str">
            <v>Kalaiselvan Kalaiselvan,Anuprlya</v>
          </cell>
          <cell r="F1272" t="str">
            <v>Temporary</v>
          </cell>
          <cell r="G1272" t="str">
            <v>UAE</v>
          </cell>
          <cell r="H1272" t="str">
            <v>AUH1</v>
          </cell>
          <cell r="I1272" t="str">
            <v>FC</v>
          </cell>
          <cell r="J1272">
            <v>1299</v>
          </cell>
          <cell r="K1272" t="str">
            <v>Night Shift</v>
          </cell>
          <cell r="L1272" t="str">
            <v>NA</v>
          </cell>
          <cell r="M1272" t="str">
            <v>Monday</v>
          </cell>
          <cell r="N1272" t="str">
            <v>Tuesday</v>
          </cell>
          <cell r="O1272" t="str">
            <v>Fastlink - Vendor POC</v>
          </cell>
          <cell r="P1272" t="str">
            <v>HR</v>
          </cell>
          <cell r="Q1272" t="str">
            <v>Support</v>
          </cell>
          <cell r="R1272" t="str">
            <v>Fastlink</v>
          </cell>
          <cell r="S1272" t="str">
            <v>anrdhj</v>
          </cell>
          <cell r="T1272" t="str">
            <v>Joshi,Anirudh</v>
          </cell>
          <cell r="W1272">
            <v>45553</v>
          </cell>
          <cell r="X1272" t="str">
            <v>Admin/HR/IT</v>
          </cell>
          <cell r="Y1272" t="str">
            <v>November</v>
          </cell>
          <cell r="Z1272" t="str">
            <v>9 Hours</v>
          </cell>
          <cell r="AA1272" t="str">
            <v>Female</v>
          </cell>
          <cell r="AB1272" t="str">
            <v>M</v>
          </cell>
          <cell r="AC1272">
            <v>99</v>
          </cell>
          <cell r="AE1272" t="str">
            <v>Shabiya 11 Bus Stop ( Al Sultan Bakeries)</v>
          </cell>
          <cell r="AF1272">
            <v>504627323</v>
          </cell>
          <cell r="AG1272" t="e">
            <v>#N/A</v>
          </cell>
          <cell r="AH1272" t="str">
            <v>India</v>
          </cell>
          <cell r="AI1272" t="str">
            <v>Non-Muslim</v>
          </cell>
        </row>
        <row r="1273">
          <cell r="C1273">
            <v>207282341</v>
          </cell>
          <cell r="D1273" t="str">
            <v>arathikx</v>
          </cell>
          <cell r="E1273" t="str">
            <v>KARICHERY,ARATHI </v>
          </cell>
          <cell r="F1273" t="str">
            <v>Temporary</v>
          </cell>
          <cell r="G1273" t="str">
            <v>UAE</v>
          </cell>
          <cell r="H1273" t="str">
            <v>AUH1</v>
          </cell>
          <cell r="I1273" t="str">
            <v>FC</v>
          </cell>
          <cell r="J1273">
            <v>1299</v>
          </cell>
          <cell r="K1273" t="str">
            <v>Night Shift</v>
          </cell>
          <cell r="L1273" t="str">
            <v>NA</v>
          </cell>
          <cell r="M1273" t="str">
            <v>Tuesday</v>
          </cell>
          <cell r="N1273" t="str">
            <v>Wednesday</v>
          </cell>
          <cell r="O1273" t="str">
            <v>EFS - Vendor POC</v>
          </cell>
          <cell r="P1273" t="str">
            <v>HR</v>
          </cell>
          <cell r="Q1273" t="str">
            <v>Support</v>
          </cell>
          <cell r="R1273" t="str">
            <v>EFS</v>
          </cell>
          <cell r="S1273" t="str">
            <v>anrdhj</v>
          </cell>
          <cell r="T1273" t="str">
            <v>Joshi,Anirudh</v>
          </cell>
          <cell r="W1273">
            <v>46123</v>
          </cell>
          <cell r="X1273" t="str">
            <v>Admin/HR/IT</v>
          </cell>
          <cell r="Y1273" t="str">
            <v>November</v>
          </cell>
          <cell r="Z1273" t="str">
            <v>9 Hours</v>
          </cell>
          <cell r="AA1273" t="str">
            <v>Female</v>
          </cell>
          <cell r="AB1273" t="str">
            <v>M</v>
          </cell>
          <cell r="AC1273">
            <v>99</v>
          </cell>
          <cell r="AF1273">
            <v>507354916</v>
          </cell>
          <cell r="AG1273" t="str">
            <v>arathikaricheri@gmail.com</v>
          </cell>
          <cell r="AH1273" t="str">
            <v>Indian</v>
          </cell>
          <cell r="AI1273" t="str">
            <v>Non-Muslim</v>
          </cell>
        </row>
        <row r="1274">
          <cell r="C1274">
            <v>203555938</v>
          </cell>
          <cell r="D1274" t="str">
            <v>fairoowk</v>
          </cell>
          <cell r="E1274" t="str">
            <v>khader,Fairoose Abdul</v>
          </cell>
          <cell r="F1274" t="str">
            <v>Temporary</v>
          </cell>
          <cell r="G1274" t="str">
            <v>UAE</v>
          </cell>
          <cell r="H1274" t="str">
            <v>AUH1</v>
          </cell>
          <cell r="I1274" t="str">
            <v>FC</v>
          </cell>
          <cell r="J1274">
            <v>1299</v>
          </cell>
          <cell r="K1274" t="str">
            <v>Day Shift</v>
          </cell>
          <cell r="L1274" t="str">
            <v>NA</v>
          </cell>
          <cell r="M1274" t="str">
            <v>Tuesday</v>
          </cell>
          <cell r="N1274" t="str">
            <v>Wednesday</v>
          </cell>
          <cell r="O1274" t="str">
            <v>Adecco - Vendor POC</v>
          </cell>
          <cell r="P1274" t="str">
            <v>HR</v>
          </cell>
          <cell r="Q1274" t="str">
            <v>Support</v>
          </cell>
          <cell r="R1274" t="str">
            <v>Adecco</v>
          </cell>
          <cell r="S1274" t="str">
            <v>anrdhj</v>
          </cell>
          <cell r="T1274" t="str">
            <v>Joshi,Anirudh</v>
          </cell>
          <cell r="W1274">
            <v>45469</v>
          </cell>
          <cell r="X1274" t="str">
            <v>Admin/HR/IT</v>
          </cell>
          <cell r="Y1274" t="str">
            <v>December</v>
          </cell>
          <cell r="Z1274" t="str">
            <v>9 Hours</v>
          </cell>
          <cell r="AA1274" t="str">
            <v>Male</v>
          </cell>
          <cell r="AB1274" t="str">
            <v>XL</v>
          </cell>
          <cell r="AC1274">
            <v>99</v>
          </cell>
          <cell r="AE1274" t="str">
            <v>Shabiya 10 Bus stop (Near Cake Gallery)</v>
          </cell>
          <cell r="AF1274">
            <v>562627838</v>
          </cell>
          <cell r="AG1274" t="e">
            <v>#N/A</v>
          </cell>
          <cell r="AH1274" t="str">
            <v>India</v>
          </cell>
          <cell r="AI1274" t="str">
            <v>Muslim</v>
          </cell>
        </row>
        <row r="1275">
          <cell r="C1275">
            <v>203815279</v>
          </cell>
          <cell r="D1275" t="str">
            <v>kizmehth</v>
          </cell>
          <cell r="E1275" t="str">
            <v>KIZHAKAYIL KARABIL,MEHTHAB HUSSAN</v>
          </cell>
          <cell r="F1275" t="str">
            <v>Temporary</v>
          </cell>
          <cell r="G1275" t="str">
            <v>UAE</v>
          </cell>
          <cell r="H1275" t="str">
            <v>AUH1</v>
          </cell>
          <cell r="I1275" t="str">
            <v>FC</v>
          </cell>
          <cell r="J1275">
            <v>1299</v>
          </cell>
          <cell r="K1275" t="str">
            <v>Day Shift</v>
          </cell>
          <cell r="L1275" t="str">
            <v>NA</v>
          </cell>
          <cell r="M1275" t="str">
            <v>Friday</v>
          </cell>
          <cell r="N1275" t="str">
            <v>Saturday</v>
          </cell>
          <cell r="O1275" t="str">
            <v>Fastlink - Vendor POC</v>
          </cell>
          <cell r="P1275" t="str">
            <v>HR</v>
          </cell>
          <cell r="Q1275" t="str">
            <v>Support</v>
          </cell>
          <cell r="R1275" t="str">
            <v>Fastlink</v>
          </cell>
          <cell r="S1275" t="str">
            <v>anrdhj</v>
          </cell>
          <cell r="T1275" t="str">
            <v>Joshi,Anirudh</v>
          </cell>
          <cell r="W1275">
            <v>45516</v>
          </cell>
          <cell r="X1275" t="str">
            <v>Admin/HR/IT</v>
          </cell>
          <cell r="Y1275" t="str">
            <v>April</v>
          </cell>
          <cell r="Z1275" t="str">
            <v>9 Hours</v>
          </cell>
          <cell r="AA1275" t="str">
            <v>Male</v>
          </cell>
          <cell r="AB1275" t="str">
            <v>M</v>
          </cell>
          <cell r="AC1275">
            <v>99</v>
          </cell>
          <cell r="AE1275" t="str">
            <v>Shabiya 10 Bus stop (Near Cake Gallery)</v>
          </cell>
          <cell r="AF1275">
            <v>0</v>
          </cell>
          <cell r="AG1275" t="e">
            <v>#N/A</v>
          </cell>
          <cell r="AH1275" t="str">
            <v>India</v>
          </cell>
          <cell r="AI1275" t="str">
            <v>Muslim</v>
          </cell>
        </row>
        <row r="1276">
          <cell r="C1276">
            <v>203750137</v>
          </cell>
          <cell r="D1276" t="str">
            <v>manavedk</v>
          </cell>
          <cell r="E1276" t="str">
            <v>Maqdoom khan,Naved Khan</v>
          </cell>
          <cell r="F1276" t="str">
            <v>Temporary</v>
          </cell>
          <cell r="G1276" t="str">
            <v>UAE</v>
          </cell>
          <cell r="H1276" t="str">
            <v>AUH1</v>
          </cell>
          <cell r="I1276" t="str">
            <v>FC</v>
          </cell>
          <cell r="J1276">
            <v>1299</v>
          </cell>
          <cell r="K1276" t="str">
            <v>Night Shift</v>
          </cell>
          <cell r="L1276" t="str">
            <v>NA</v>
          </cell>
          <cell r="M1276" t="str">
            <v>Wednesday</v>
          </cell>
          <cell r="N1276" t="str">
            <v>Thursday</v>
          </cell>
          <cell r="O1276" t="str">
            <v>Fastlink - Vendor POC</v>
          </cell>
          <cell r="P1276" t="str">
            <v>HR</v>
          </cell>
          <cell r="Q1276" t="str">
            <v>Support</v>
          </cell>
          <cell r="R1276" t="str">
            <v>Fastlink</v>
          </cell>
          <cell r="S1276" t="str">
            <v>anrdhj</v>
          </cell>
          <cell r="T1276" t="str">
            <v>Joshi,Anirudh</v>
          </cell>
          <cell r="W1276">
            <v>45503</v>
          </cell>
          <cell r="X1276" t="str">
            <v>Admin/HR/IT</v>
          </cell>
          <cell r="Y1276" t="str">
            <v>May</v>
          </cell>
          <cell r="Z1276" t="str">
            <v>9 Hours</v>
          </cell>
          <cell r="AA1276" t="str">
            <v>Male</v>
          </cell>
          <cell r="AB1276" t="str">
            <v>NA</v>
          </cell>
          <cell r="AC1276">
            <v>99</v>
          </cell>
          <cell r="AE1276" t="str">
            <v>Shabiya 12  Bus Stop (Near Malabar Gold And Diamond)</v>
          </cell>
          <cell r="AF1276">
            <v>971554596146</v>
          </cell>
          <cell r="AG1276" t="e">
            <v>#N/A</v>
          </cell>
          <cell r="AH1276" t="str">
            <v>India</v>
          </cell>
          <cell r="AI1276" t="str">
            <v>Muslim</v>
          </cell>
        </row>
        <row r="1277">
          <cell r="C1277">
            <v>203974084</v>
          </cell>
          <cell r="D1277" t="str">
            <v>vajeermo</v>
          </cell>
          <cell r="E1277" t="str">
            <v>MOHAMED.A,VAJEER</v>
          </cell>
          <cell r="F1277" t="str">
            <v>Temporary</v>
          </cell>
          <cell r="G1277" t="str">
            <v>UAE</v>
          </cell>
          <cell r="H1277" t="str">
            <v>AUH1</v>
          </cell>
          <cell r="I1277" t="str">
            <v>FC</v>
          </cell>
          <cell r="J1277">
            <v>1299</v>
          </cell>
          <cell r="K1277" t="str">
            <v>Night Shift</v>
          </cell>
          <cell r="L1277" t="str">
            <v>NA</v>
          </cell>
          <cell r="M1277" t="str">
            <v>Tuesday</v>
          </cell>
          <cell r="N1277" t="str">
            <v>Wednesday</v>
          </cell>
          <cell r="O1277" t="str">
            <v>Dulsco - Vendor POC</v>
          </cell>
          <cell r="P1277" t="str">
            <v>HR</v>
          </cell>
          <cell r="Q1277" t="str">
            <v>Support</v>
          </cell>
          <cell r="R1277" t="str">
            <v>Dulsco</v>
          </cell>
          <cell r="S1277" t="str">
            <v>anrdhj</v>
          </cell>
          <cell r="T1277" t="str">
            <v>Joshi,Anirudh</v>
          </cell>
          <cell r="W1277">
            <v>45545</v>
          </cell>
          <cell r="X1277" t="str">
            <v>Admin/HR/IT</v>
          </cell>
          <cell r="Y1277" t="str">
            <v>February</v>
          </cell>
          <cell r="Z1277" t="str">
            <v>9 Hours</v>
          </cell>
          <cell r="AA1277" t="str">
            <v>Male</v>
          </cell>
          <cell r="AB1277" t="str">
            <v>NA</v>
          </cell>
          <cell r="AC1277">
            <v>99</v>
          </cell>
          <cell r="AE1277" t="str">
            <v>Dulsco ICAD-1 Bus Stop</v>
          </cell>
          <cell r="AH1277" t="str">
            <v>India</v>
          </cell>
          <cell r="AI1277" t="str">
            <v>Muslim</v>
          </cell>
        </row>
        <row r="1278">
          <cell r="C1278">
            <v>206332542</v>
          </cell>
          <cell r="D1278" t="str">
            <v>nsaluall</v>
          </cell>
          <cell r="E1278" t="str">
            <v xml:space="preserve">SALUDO DIMAFELIX,ALLYZA ASHLEY </v>
          </cell>
          <cell r="F1278" t="str">
            <v>Temporary</v>
          </cell>
          <cell r="G1278" t="str">
            <v>UAE</v>
          </cell>
          <cell r="H1278" t="str">
            <v>AUH1</v>
          </cell>
          <cell r="I1278" t="str">
            <v>FC</v>
          </cell>
          <cell r="J1278">
            <v>1299</v>
          </cell>
          <cell r="K1278" t="str">
            <v>Day Shift</v>
          </cell>
          <cell r="L1278" t="str">
            <v>NA</v>
          </cell>
          <cell r="M1278" t="str">
            <v>Tuesday</v>
          </cell>
          <cell r="N1278" t="str">
            <v>Wednesday</v>
          </cell>
          <cell r="O1278" t="str">
            <v>Dulsco - Vendor POC</v>
          </cell>
          <cell r="P1278" t="str">
            <v>HR</v>
          </cell>
          <cell r="Q1278" t="str">
            <v>Support</v>
          </cell>
          <cell r="R1278" t="str">
            <v>Dulsco</v>
          </cell>
          <cell r="S1278" t="str">
            <v>anrdhj</v>
          </cell>
          <cell r="T1278" t="str">
            <v>Joshi,Anirudh</v>
          </cell>
          <cell r="W1278">
            <v>45957</v>
          </cell>
          <cell r="X1278" t="str">
            <v>Admin/HR/IT</v>
          </cell>
          <cell r="Y1278" t="str">
            <v>November</v>
          </cell>
          <cell r="Z1278" t="str">
            <v>9 Hours</v>
          </cell>
          <cell r="AA1278" t="str">
            <v>Female</v>
          </cell>
          <cell r="AB1278" t="str">
            <v>L</v>
          </cell>
          <cell r="AC1278">
            <v>99</v>
          </cell>
          <cell r="AE1278" t="str">
            <v>AbuDhabiCentralBusStation(oppositeGrandMillenniumHotel&amp;InfrontofBankofAfrica)</v>
          </cell>
          <cell r="AF1278">
            <v>524645669</v>
          </cell>
          <cell r="AG1278" t="str">
            <v>allyzaashleyd@gmail.com</v>
          </cell>
          <cell r="AH1278" t="str">
            <v>Philippines</v>
          </cell>
          <cell r="AI1278" t="str">
            <v>Non-Muslim</v>
          </cell>
        </row>
        <row r="1279">
          <cell r="C1279">
            <v>205247340</v>
          </cell>
          <cell r="D1279" t="str">
            <v>sheshame</v>
          </cell>
          <cell r="E1279" t="str">
            <v>Shameer,Sheikh Muhammad</v>
          </cell>
          <cell r="F1279" t="str">
            <v>Temporary</v>
          </cell>
          <cell r="G1279" t="str">
            <v>UAE</v>
          </cell>
          <cell r="H1279" t="str">
            <v>AUH1</v>
          </cell>
          <cell r="I1279" t="str">
            <v>FC</v>
          </cell>
          <cell r="J1279">
            <v>1299</v>
          </cell>
          <cell r="K1279" t="str">
            <v>Night Shift</v>
          </cell>
          <cell r="L1279" t="str">
            <v>NA</v>
          </cell>
          <cell r="M1279" t="str">
            <v>Monday</v>
          </cell>
          <cell r="N1279" t="str">
            <v>Tuesday</v>
          </cell>
          <cell r="O1279" t="str">
            <v>Quesscorp - Vendor POC</v>
          </cell>
          <cell r="P1279" t="str">
            <v>HR</v>
          </cell>
          <cell r="Q1279" t="str">
            <v>Support</v>
          </cell>
          <cell r="R1279" t="str">
            <v>Quesscorp</v>
          </cell>
          <cell r="S1279" t="str">
            <v>anrdhj</v>
          </cell>
          <cell r="T1279" t="str">
            <v>Joshi,Anirudh</v>
          </cell>
          <cell r="W1279">
            <v>45784</v>
          </cell>
          <cell r="X1279" t="str">
            <v>Admin/HR/IT</v>
          </cell>
          <cell r="Y1279" t="str">
            <v>November</v>
          </cell>
          <cell r="Z1279" t="str">
            <v>9 Hours</v>
          </cell>
          <cell r="AA1279" t="str">
            <v>Male</v>
          </cell>
          <cell r="AB1279" t="str">
            <v>M</v>
          </cell>
          <cell r="AC1279">
            <v>99</v>
          </cell>
          <cell r="AH1279" t="str">
            <v>Pakistan</v>
          </cell>
          <cell r="AI1279" t="str">
            <v>Muslim</v>
          </cell>
        </row>
        <row r="1280">
          <cell r="C1280">
            <v>204886250</v>
          </cell>
          <cell r="D1280" t="str">
            <v>shomuzha</v>
          </cell>
          <cell r="E1280" t="str">
            <v>Shomuzhanga,Lissa</v>
          </cell>
          <cell r="F1280" t="str">
            <v>Temporary</v>
          </cell>
          <cell r="G1280" t="str">
            <v>UAE</v>
          </cell>
          <cell r="H1280" t="str">
            <v>AUH1</v>
          </cell>
          <cell r="I1280" t="str">
            <v>FC</v>
          </cell>
          <cell r="J1280">
            <v>1299</v>
          </cell>
          <cell r="K1280" t="str">
            <v>Night Shift</v>
          </cell>
          <cell r="L1280" t="str">
            <v>NA</v>
          </cell>
          <cell r="M1280" t="str">
            <v>Friday</v>
          </cell>
          <cell r="N1280" t="str">
            <v>Saturday</v>
          </cell>
          <cell r="O1280" t="str">
            <v>Quesscorp - Vendor POC</v>
          </cell>
          <cell r="P1280" t="str">
            <v>HR</v>
          </cell>
          <cell r="Q1280" t="str">
            <v>Support</v>
          </cell>
          <cell r="R1280" t="str">
            <v>Quesscorp</v>
          </cell>
          <cell r="S1280" t="str">
            <v>anrdhj</v>
          </cell>
          <cell r="T1280" t="str">
            <v>Joshi,Anirudh</v>
          </cell>
          <cell r="W1280">
            <v>45691</v>
          </cell>
          <cell r="X1280" t="str">
            <v>Admin/HR/IT</v>
          </cell>
          <cell r="Y1280" t="str">
            <v>April</v>
          </cell>
          <cell r="Z1280" t="str">
            <v>9 Hours</v>
          </cell>
          <cell r="AA1280" t="str">
            <v>Female</v>
          </cell>
          <cell r="AB1280" t="str">
            <v>S</v>
          </cell>
          <cell r="AC1280">
            <v>99</v>
          </cell>
          <cell r="AE1280" t="str">
            <v>RedTag (Al Najda St)</v>
          </cell>
          <cell r="AF1280">
            <v>0</v>
          </cell>
          <cell r="AG1280">
            <v>0</v>
          </cell>
          <cell r="AH1280" t="str">
            <v>Zimbabwe</v>
          </cell>
          <cell r="AI1280" t="str">
            <v>Non-Muslim</v>
          </cell>
        </row>
        <row r="1281">
          <cell r="C1281">
            <v>207283258</v>
          </cell>
          <cell r="D1281" t="str">
            <v>thomtonp</v>
          </cell>
          <cell r="E1281" t="str">
            <v>THOMAS JOSEPH,TONY</v>
          </cell>
          <cell r="F1281" t="str">
            <v>Temporary</v>
          </cell>
          <cell r="G1281" t="str">
            <v>UAE</v>
          </cell>
          <cell r="H1281" t="str">
            <v>AUH1</v>
          </cell>
          <cell r="I1281" t="str">
            <v>FC</v>
          </cell>
          <cell r="J1281">
            <v>1299</v>
          </cell>
          <cell r="K1281" t="str">
            <v>Night Shift</v>
          </cell>
          <cell r="L1281" t="str">
            <v>NA</v>
          </cell>
          <cell r="M1281" t="str">
            <v>Wednesday</v>
          </cell>
          <cell r="N1281" t="str">
            <v>Thursday</v>
          </cell>
          <cell r="O1281" t="str">
            <v>Dulsco - Vendor POC</v>
          </cell>
          <cell r="P1281" t="str">
            <v>HR</v>
          </cell>
          <cell r="Q1281" t="str">
            <v>Support</v>
          </cell>
          <cell r="R1281" t="str">
            <v>Dulsco</v>
          </cell>
          <cell r="S1281" t="str">
            <v>anrdhj</v>
          </cell>
          <cell r="T1281" t="str">
            <v>Joshi,Anirudh</v>
          </cell>
          <cell r="W1281">
            <v>46123</v>
          </cell>
          <cell r="X1281" t="str">
            <v>Admin/HR/IT</v>
          </cell>
          <cell r="Y1281" t="str">
            <v>June</v>
          </cell>
          <cell r="Z1281" t="str">
            <v>9 Hours</v>
          </cell>
          <cell r="AA1281" t="str">
            <v>Male</v>
          </cell>
          <cell r="AB1281" t="str">
            <v>M</v>
          </cell>
          <cell r="AC1281">
            <v>99</v>
          </cell>
          <cell r="AE1281" t="str">
            <v>AbuDhabiCentralBusStation(oppositeGrandMillenniumHotel&amp;InfrontofBankofAfrica)</v>
          </cell>
          <cell r="AF1281">
            <v>502405766</v>
          </cell>
          <cell r="AG1281" t="str">
            <v>tonyuae97@gmail.com</v>
          </cell>
          <cell r="AH1281" t="str">
            <v>Indian</v>
          </cell>
          <cell r="AI1281" t="str">
            <v>Non-Muslim</v>
          </cell>
        </row>
        <row r="1282">
          <cell r="C1282">
            <v>202383469</v>
          </cell>
          <cell r="D1282" t="str">
            <v>javmuhak</v>
          </cell>
          <cell r="E1282" t="str">
            <v>Usman,Muhammad</v>
          </cell>
          <cell r="F1282" t="str">
            <v>Temporary</v>
          </cell>
          <cell r="G1282" t="str">
            <v>UAE</v>
          </cell>
          <cell r="H1282" t="str">
            <v>AUH1</v>
          </cell>
          <cell r="I1282" t="str">
            <v>FC</v>
          </cell>
          <cell r="J1282">
            <v>1299</v>
          </cell>
          <cell r="K1282" t="str">
            <v>Day Shift</v>
          </cell>
          <cell r="L1282" t="str">
            <v>NA</v>
          </cell>
          <cell r="M1282" t="str">
            <v>Tuesday</v>
          </cell>
          <cell r="N1282" t="str">
            <v>Wednesday</v>
          </cell>
          <cell r="O1282" t="str">
            <v>Quesscorp - Vendor POC</v>
          </cell>
          <cell r="P1282" t="str">
            <v>HR</v>
          </cell>
          <cell r="Q1282" t="str">
            <v>Support</v>
          </cell>
          <cell r="R1282" t="str">
            <v>Quesscorp</v>
          </cell>
          <cell r="S1282" t="str">
            <v>anrdhj</v>
          </cell>
          <cell r="T1282" t="str">
            <v>Joshi,Anirudh</v>
          </cell>
          <cell r="W1282">
            <v>45596</v>
          </cell>
          <cell r="X1282" t="str">
            <v>Admin/HR/IT</v>
          </cell>
          <cell r="Y1282" t="str">
            <v>February</v>
          </cell>
          <cell r="Z1282" t="str">
            <v>9 Hours</v>
          </cell>
          <cell r="AA1282" t="str">
            <v>Male</v>
          </cell>
          <cell r="AB1282" t="str">
            <v>NA</v>
          </cell>
          <cell r="AC1282">
            <v>99</v>
          </cell>
          <cell r="AE1282" t="str">
            <v>Shabiya 10 Bus stop (Near Cake Gallery)</v>
          </cell>
          <cell r="AH1282" t="str">
            <v>Pakistan</v>
          </cell>
          <cell r="AI1282" t="str">
            <v>Muslim</v>
          </cell>
        </row>
        <row r="1283">
          <cell r="C1283">
            <v>106495539</v>
          </cell>
          <cell r="D1283" t="str">
            <v>mhamreh</v>
          </cell>
          <cell r="E1283" t="str">
            <v>Zia,Mohammed</v>
          </cell>
          <cell r="F1283" t="str">
            <v>Regular</v>
          </cell>
          <cell r="G1283" t="str">
            <v>UAE</v>
          </cell>
          <cell r="H1283" t="str">
            <v>AUH1</v>
          </cell>
          <cell r="I1283" t="str">
            <v>FC</v>
          </cell>
          <cell r="J1283">
            <v>1728</v>
          </cell>
          <cell r="K1283" t="str">
            <v>Night Shift</v>
          </cell>
          <cell r="L1283" t="str">
            <v>NA</v>
          </cell>
          <cell r="M1283" t="str">
            <v>Friday</v>
          </cell>
          <cell r="N1283" t="str">
            <v>Saturday</v>
          </cell>
          <cell r="O1283" t="str">
            <v>HR Assistant II</v>
          </cell>
          <cell r="P1283" t="str">
            <v>HR</v>
          </cell>
          <cell r="Q1283" t="str">
            <v>Support</v>
          </cell>
          <cell r="R1283" t="str">
            <v>Blue Badge</v>
          </cell>
          <cell r="S1283" t="str">
            <v>anrdhj</v>
          </cell>
          <cell r="T1283" t="str">
            <v>Joshi,Anirudh</v>
          </cell>
          <cell r="W1283">
            <v>45502</v>
          </cell>
          <cell r="X1283" t="str">
            <v>Admin/HR/IT</v>
          </cell>
          <cell r="Y1283" t="str">
            <v>November</v>
          </cell>
          <cell r="Z1283" t="str">
            <v>9 Hours</v>
          </cell>
          <cell r="AA1283" t="str">
            <v>Male</v>
          </cell>
          <cell r="AB1283" t="str">
            <v>L</v>
          </cell>
          <cell r="AC1283">
            <v>3</v>
          </cell>
          <cell r="AE1283" t="str">
            <v>BANYAS (Souq Sarab)</v>
          </cell>
          <cell r="AF1283">
            <v>0</v>
          </cell>
          <cell r="AG1283" t="e">
            <v>#N/A</v>
          </cell>
          <cell r="AH1283" t="str">
            <v>India</v>
          </cell>
          <cell r="AI1283" t="str">
            <v>Muslim</v>
          </cell>
        </row>
        <row r="1284">
          <cell r="C1284">
            <v>203737146</v>
          </cell>
          <cell r="D1284" t="str">
            <v>ponnormx</v>
          </cell>
          <cell r="E1284" t="str">
            <v>Norman Reyes Ponce</v>
          </cell>
          <cell r="F1284" t="str">
            <v>Temporary</v>
          </cell>
          <cell r="G1284" t="str">
            <v>UAE</v>
          </cell>
          <cell r="H1284" t="str">
            <v>AUH1</v>
          </cell>
          <cell r="I1284" t="str">
            <v>FC</v>
          </cell>
          <cell r="J1284">
            <v>1299</v>
          </cell>
          <cell r="K1284" t="str">
            <v>Day Shift</v>
          </cell>
          <cell r="L1284" t="str">
            <v>NA</v>
          </cell>
          <cell r="M1284" t="str">
            <v>Sunday</v>
          </cell>
          <cell r="N1284" t="str">
            <v>Monday</v>
          </cell>
          <cell r="O1284" t="str">
            <v>Warehouse Associate 12M</v>
          </cell>
          <cell r="P1284" t="str">
            <v>Outbound</v>
          </cell>
          <cell r="Q1284" t="str">
            <v>Support</v>
          </cell>
          <cell r="R1284" t="str">
            <v>Fastlink</v>
          </cell>
          <cell r="S1284" t="str">
            <v>ansammar</v>
          </cell>
          <cell r="T1284" t="str">
            <v>Ansari,Ammar Abdullah</v>
          </cell>
          <cell r="U1284" t="str">
            <v>Non-Critical</v>
          </cell>
          <cell r="W1284">
            <v>45502</v>
          </cell>
          <cell r="X1284" t="str">
            <v>Admin/HR/IT</v>
          </cell>
          <cell r="Y1284" t="str">
            <v>December</v>
          </cell>
          <cell r="Z1284" t="str">
            <v>9 Hours</v>
          </cell>
          <cell r="AA1284" t="str">
            <v>Male</v>
          </cell>
          <cell r="AB1284" t="str">
            <v>L</v>
          </cell>
          <cell r="AC1284">
            <v>99</v>
          </cell>
          <cell r="AD1284">
            <v>46232</v>
          </cell>
          <cell r="AE1284" t="str">
            <v>LifeLineHospital(ElectraStr-MuroorRd)</v>
          </cell>
          <cell r="AF1284" t="str">
            <v>509443920</v>
          </cell>
          <cell r="AG1284">
            <v>0</v>
          </cell>
          <cell r="AH1284" t="str">
            <v>Philippines</v>
          </cell>
          <cell r="AI1284" t="str">
            <v>Non-Muslim</v>
          </cell>
        </row>
        <row r="1285">
          <cell r="C1285">
            <v>102865829</v>
          </cell>
          <cell r="D1285" t="str">
            <v>tunayj</v>
          </cell>
          <cell r="E1285" t="str">
            <v>Tunay,Jayson Torres</v>
          </cell>
          <cell r="F1285" t="str">
            <v>Regular</v>
          </cell>
          <cell r="G1285" t="str">
            <v>UAE</v>
          </cell>
          <cell r="H1285" t="str">
            <v>AUH1</v>
          </cell>
          <cell r="I1285" t="str">
            <v>FC</v>
          </cell>
          <cell r="J1285">
            <v>1299</v>
          </cell>
          <cell r="K1285" t="str">
            <v>Day Shift</v>
          </cell>
          <cell r="L1285" t="str">
            <v>NA</v>
          </cell>
          <cell r="M1285" t="str">
            <v>Tuesday</v>
          </cell>
          <cell r="N1285" t="str">
            <v>Wednesday</v>
          </cell>
          <cell r="O1285" t="str">
            <v>FC Associate I</v>
          </cell>
          <cell r="P1285" t="str">
            <v>Outbound</v>
          </cell>
          <cell r="Q1285" t="str">
            <v>Support</v>
          </cell>
          <cell r="R1285" t="str">
            <v>Blue Badge</v>
          </cell>
          <cell r="S1285" t="str">
            <v>ansammar</v>
          </cell>
          <cell r="T1285" t="str">
            <v>Ansari,Ammar Abdullah</v>
          </cell>
          <cell r="U1285" t="str">
            <v>Non-Critical</v>
          </cell>
          <cell r="W1285">
            <v>43012</v>
          </cell>
          <cell r="X1285" t="str">
            <v>Admin/HR/IT</v>
          </cell>
          <cell r="Y1285" t="str">
            <v>May</v>
          </cell>
          <cell r="Z1285" t="str">
            <v>9 Hours</v>
          </cell>
          <cell r="AA1285" t="str">
            <v>Male</v>
          </cell>
          <cell r="AB1285" t="str">
            <v>NA</v>
          </cell>
          <cell r="AC1285">
            <v>1</v>
          </cell>
          <cell r="AE1285" t="str">
            <v>LifeLineHospital(ElectraStr-MuroorRd)</v>
          </cell>
          <cell r="AF1285">
            <v>0</v>
          </cell>
          <cell r="AG1285" t="e">
            <v>#N/A</v>
          </cell>
          <cell r="AH1285" t="str">
            <v>Philippines</v>
          </cell>
          <cell r="AI1285" t="str">
            <v>Non-Muslim</v>
          </cell>
        </row>
        <row r="1286">
          <cell r="C1286">
            <v>203183500</v>
          </cell>
          <cell r="D1286" t="str">
            <v>jilug</v>
          </cell>
          <cell r="E1286" t="str">
            <v>George,Jilu</v>
          </cell>
          <cell r="F1286" t="str">
            <v>Regular</v>
          </cell>
          <cell r="G1286" t="str">
            <v>UAE</v>
          </cell>
          <cell r="H1286" t="str">
            <v>AUH1</v>
          </cell>
          <cell r="I1286" t="str">
            <v>FC</v>
          </cell>
          <cell r="J1286">
            <v>1230</v>
          </cell>
          <cell r="K1286" t="str">
            <v>Day Shift</v>
          </cell>
          <cell r="L1286" t="str">
            <v>NA</v>
          </cell>
          <cell r="M1286" t="str">
            <v>Sunday</v>
          </cell>
          <cell r="N1286" t="str">
            <v>Monday</v>
          </cell>
          <cell r="O1286" t="str">
            <v>IT Support Technician</v>
          </cell>
          <cell r="P1286" t="str">
            <v>IT</v>
          </cell>
          <cell r="Q1286" t="str">
            <v>Support</v>
          </cell>
          <cell r="R1286" t="str">
            <v>Blue Badge</v>
          </cell>
          <cell r="S1286" t="str">
            <v>aantonyg</v>
          </cell>
          <cell r="T1286" t="str">
            <v>Antony,Arun</v>
          </cell>
          <cell r="W1286">
            <v>45439</v>
          </cell>
          <cell r="X1286" t="str">
            <v>Admin/HR/IT</v>
          </cell>
          <cell r="Y1286" t="str">
            <v>December</v>
          </cell>
          <cell r="Z1286" t="str">
            <v>9 Hours</v>
          </cell>
          <cell r="AA1286" t="str">
            <v>Female</v>
          </cell>
          <cell r="AB1286" t="str">
            <v>XL</v>
          </cell>
          <cell r="AC1286">
            <v>3</v>
          </cell>
          <cell r="AE1286" t="str">
            <v>Hamid center</v>
          </cell>
          <cell r="AF1286">
            <v>0</v>
          </cell>
          <cell r="AG1286" t="e">
            <v>#N/A</v>
          </cell>
          <cell r="AH1286" t="str">
            <v>India</v>
          </cell>
          <cell r="AI1286" t="str">
            <v>Non-Muslim</v>
          </cell>
        </row>
        <row r="1287">
          <cell r="C1287">
            <v>203183769</v>
          </cell>
          <cell r="D1287" t="str">
            <v>fkashifm</v>
          </cell>
          <cell r="E1287" t="str">
            <v>Kashif,Mirza</v>
          </cell>
          <cell r="F1287" t="str">
            <v>Regular</v>
          </cell>
          <cell r="G1287" t="str">
            <v>UAE</v>
          </cell>
          <cell r="H1287" t="str">
            <v>AUH1</v>
          </cell>
          <cell r="I1287" t="str">
            <v>FC</v>
          </cell>
          <cell r="J1287">
            <v>1230</v>
          </cell>
          <cell r="K1287" t="str">
            <v>Night Shift</v>
          </cell>
          <cell r="L1287" t="str">
            <v>NA</v>
          </cell>
          <cell r="M1287" t="str">
            <v>Sunday</v>
          </cell>
          <cell r="N1287" t="str">
            <v>Monday</v>
          </cell>
          <cell r="O1287" t="str">
            <v>IT Support Technician</v>
          </cell>
          <cell r="P1287" t="str">
            <v>IT</v>
          </cell>
          <cell r="Q1287" t="str">
            <v>Support</v>
          </cell>
          <cell r="R1287" t="str">
            <v>Blue Badge</v>
          </cell>
          <cell r="S1287" t="str">
            <v>aantonyg</v>
          </cell>
          <cell r="T1287" t="str">
            <v>Antony,Arun</v>
          </cell>
          <cell r="W1287">
            <v>45439</v>
          </cell>
          <cell r="X1287" t="str">
            <v>Admin/HR/IT</v>
          </cell>
          <cell r="Y1287" t="str">
            <v>June</v>
          </cell>
          <cell r="Z1287" t="str">
            <v>9 Hours</v>
          </cell>
          <cell r="AA1287" t="str">
            <v>Male</v>
          </cell>
          <cell r="AB1287" t="str">
            <v>M</v>
          </cell>
          <cell r="AC1287">
            <v>3</v>
          </cell>
          <cell r="AE1287" t="str">
            <v>AbuDhabiCo-operativeSociety(COOP)KhalidiyahElectraRoad</v>
          </cell>
          <cell r="AF1287">
            <v>0</v>
          </cell>
          <cell r="AG1287" t="e">
            <v>#N/A</v>
          </cell>
          <cell r="AH1287" t="str">
            <v>Pakistan</v>
          </cell>
          <cell r="AI1287" t="str">
            <v>Muslim</v>
          </cell>
        </row>
        <row r="1288">
          <cell r="C1288">
            <v>205280740</v>
          </cell>
          <cell r="D1288" t="str">
            <v>safalpan</v>
          </cell>
          <cell r="E1288" t="str">
            <v>Safal Panta</v>
          </cell>
          <cell r="F1288" t="str">
            <v>Regular</v>
          </cell>
          <cell r="G1288" t="str">
            <v>UAE</v>
          </cell>
          <cell r="H1288" t="str">
            <v>AUH1</v>
          </cell>
          <cell r="I1288" t="str">
            <v>FC</v>
          </cell>
          <cell r="J1288">
            <v>1230</v>
          </cell>
          <cell r="K1288" t="str">
            <v>Night Shift</v>
          </cell>
          <cell r="L1288" t="str">
            <v>NA</v>
          </cell>
          <cell r="M1288" t="str">
            <v>Friday</v>
          </cell>
          <cell r="N1288" t="str">
            <v>Saturday</v>
          </cell>
          <cell r="O1288" t="str">
            <v>IT Support Technician</v>
          </cell>
          <cell r="P1288" t="str">
            <v>IT</v>
          </cell>
          <cell r="Q1288" t="str">
            <v>Support</v>
          </cell>
          <cell r="R1288" t="str">
            <v>Blue Badge</v>
          </cell>
          <cell r="S1288" t="str">
            <v>aantonyg</v>
          </cell>
          <cell r="T1288" t="str">
            <v>Antony,Arun</v>
          </cell>
          <cell r="W1288">
            <v>45859</v>
          </cell>
          <cell r="X1288" t="str">
            <v>Admin/HR/IT</v>
          </cell>
          <cell r="Y1288" t="str">
            <v>Pending</v>
          </cell>
          <cell r="Z1288" t="str">
            <v>9 Hours</v>
          </cell>
          <cell r="AA1288" t="str">
            <v>Male</v>
          </cell>
          <cell r="AB1288" t="str">
            <v>L</v>
          </cell>
          <cell r="AC1288">
            <v>3</v>
          </cell>
          <cell r="AH1288" t="str">
            <v>Nepal</v>
          </cell>
          <cell r="AI1288" t="str">
            <v>Non-Muslim</v>
          </cell>
        </row>
        <row r="1289">
          <cell r="C1289">
            <v>205665079</v>
          </cell>
          <cell r="D1289" t="str">
            <v>aimansh</v>
          </cell>
          <cell r="E1289" t="str">
            <v>Aiman Shadab Khan</v>
          </cell>
          <cell r="F1289" t="str">
            <v>Regular</v>
          </cell>
          <cell r="G1289" t="str">
            <v>UAE</v>
          </cell>
          <cell r="H1289" t="str">
            <v>AUH1</v>
          </cell>
          <cell r="I1289" t="str">
            <v>FC</v>
          </cell>
          <cell r="J1289">
            <v>1299</v>
          </cell>
          <cell r="K1289" t="str">
            <v>Night Shift</v>
          </cell>
          <cell r="L1289" t="str">
            <v>NA</v>
          </cell>
          <cell r="M1289" t="str">
            <v>Sunday</v>
          </cell>
          <cell r="N1289" t="str">
            <v>Monday</v>
          </cell>
          <cell r="O1289" t="str">
            <v>Learning Associate</v>
          </cell>
          <cell r="P1289" t="str">
            <v>L&amp;D</v>
          </cell>
          <cell r="Q1289" t="str">
            <v>Support</v>
          </cell>
          <cell r="R1289" t="str">
            <v>Blue Badge</v>
          </cell>
          <cell r="S1289" t="str">
            <v>stanoium</v>
          </cell>
          <cell r="T1289" t="str">
            <v>Adamachi,Maria</v>
          </cell>
          <cell r="W1289">
            <v>45908</v>
          </cell>
          <cell r="X1289" t="str">
            <v>Training</v>
          </cell>
          <cell r="Y1289" t="str">
            <v>Pending</v>
          </cell>
          <cell r="Z1289" t="str">
            <v>9 Hours</v>
          </cell>
          <cell r="AA1289" t="str">
            <v>Female</v>
          </cell>
          <cell r="AB1289" t="str">
            <v>L</v>
          </cell>
          <cell r="AC1289">
            <v>3</v>
          </cell>
          <cell r="AH1289" t="str">
            <v>India</v>
          </cell>
          <cell r="AI1289" t="str">
            <v>Muslim</v>
          </cell>
        </row>
        <row r="1290">
          <cell r="C1290">
            <v>205537427</v>
          </cell>
          <cell r="D1290" t="str">
            <v>kisaeliz</v>
          </cell>
          <cell r="E1290" t="str">
            <v>Elizabeth,Kisakye</v>
          </cell>
          <cell r="F1290" t="str">
            <v>Regular</v>
          </cell>
          <cell r="G1290" t="str">
            <v>UAE</v>
          </cell>
          <cell r="H1290" t="str">
            <v>AUH1</v>
          </cell>
          <cell r="I1290" t="str">
            <v>FC</v>
          </cell>
          <cell r="J1290">
            <v>1299</v>
          </cell>
          <cell r="K1290" t="str">
            <v>Day Shift</v>
          </cell>
          <cell r="L1290" t="str">
            <v>NA</v>
          </cell>
          <cell r="M1290" t="str">
            <v>Friday</v>
          </cell>
          <cell r="N1290" t="str">
            <v>Saturday</v>
          </cell>
          <cell r="O1290" t="str">
            <v>Learning Associate</v>
          </cell>
          <cell r="P1290" t="str">
            <v>L&amp;D</v>
          </cell>
          <cell r="Q1290" t="str">
            <v>Support</v>
          </cell>
          <cell r="R1290" t="str">
            <v>Blue Badge</v>
          </cell>
          <cell r="S1290" t="str">
            <v>stanoium</v>
          </cell>
          <cell r="T1290" t="str">
            <v>Adamachi,Maria</v>
          </cell>
          <cell r="U1290" t="str">
            <v>Non-Critical</v>
          </cell>
          <cell r="W1290">
            <v>45943</v>
          </cell>
          <cell r="X1290" t="str">
            <v>Training</v>
          </cell>
          <cell r="Y1290" t="str">
            <v>Pending</v>
          </cell>
          <cell r="Z1290" t="str">
            <v>9 hours</v>
          </cell>
          <cell r="AA1290" t="str">
            <v>Female</v>
          </cell>
          <cell r="AB1290" t="str">
            <v>NA</v>
          </cell>
          <cell r="AC1290">
            <v>3</v>
          </cell>
          <cell r="AD1290" t="str">
            <v>13/10/2026</v>
          </cell>
          <cell r="AE1290" t="str">
            <v>AbuDhabiMall(TouristClubArea)</v>
          </cell>
          <cell r="AH1290" t="str">
            <v>UGANDA</v>
          </cell>
          <cell r="AI1290" t="str">
            <v>Non-Muslim</v>
          </cell>
        </row>
        <row r="1291">
          <cell r="C1291">
            <v>205079247</v>
          </cell>
          <cell r="D1291" t="str">
            <v>hudamm</v>
          </cell>
          <cell r="E1291" t="str">
            <v>moazzam,huda</v>
          </cell>
          <cell r="F1291" t="str">
            <v>Regular</v>
          </cell>
          <cell r="G1291" t="str">
            <v>UAE</v>
          </cell>
          <cell r="H1291" t="str">
            <v>AUH1</v>
          </cell>
          <cell r="I1291" t="str">
            <v>FC</v>
          </cell>
          <cell r="J1291">
            <v>1299</v>
          </cell>
          <cell r="K1291" t="str">
            <v>Day Shift</v>
          </cell>
          <cell r="L1291" t="str">
            <v>NA</v>
          </cell>
          <cell r="M1291" t="str">
            <v>Friday</v>
          </cell>
          <cell r="N1291" t="str">
            <v>Saturday</v>
          </cell>
          <cell r="O1291" t="str">
            <v>Learning Associate</v>
          </cell>
          <cell r="P1291" t="str">
            <v>L&amp;D</v>
          </cell>
          <cell r="Q1291" t="str">
            <v>Support</v>
          </cell>
          <cell r="R1291" t="str">
            <v>Blue Badge</v>
          </cell>
          <cell r="S1291" t="str">
            <v>stanoium</v>
          </cell>
          <cell r="T1291" t="str">
            <v>Adamachi,Maria</v>
          </cell>
          <cell r="W1291">
            <v>45789</v>
          </cell>
          <cell r="X1291" t="str">
            <v>Training</v>
          </cell>
          <cell r="Y1291" t="str">
            <v>November</v>
          </cell>
          <cell r="Z1291" t="str">
            <v>9 Hours</v>
          </cell>
          <cell r="AA1291" t="str">
            <v>Female</v>
          </cell>
          <cell r="AB1291" t="str">
            <v>M</v>
          </cell>
          <cell r="AC1291">
            <v>3</v>
          </cell>
          <cell r="AH1291" t="str">
            <v>Pakistan</v>
          </cell>
          <cell r="AI1291" t="str">
            <v>Muslim</v>
          </cell>
        </row>
        <row r="1292">
          <cell r="C1292">
            <v>205001264</v>
          </cell>
          <cell r="D1292" t="str">
            <v>madaoud</v>
          </cell>
          <cell r="E1292" t="str">
            <v>Mohamed Daoud</v>
          </cell>
          <cell r="F1292" t="str">
            <v>Regular</v>
          </cell>
          <cell r="G1292" t="str">
            <v>UAE</v>
          </cell>
          <cell r="H1292" t="str">
            <v>AUH1</v>
          </cell>
          <cell r="I1292" t="str">
            <v>FC</v>
          </cell>
          <cell r="J1292">
            <v>1299</v>
          </cell>
          <cell r="K1292" t="str">
            <v>Night Shift</v>
          </cell>
          <cell r="L1292" t="str">
            <v>NA</v>
          </cell>
          <cell r="M1292" t="str">
            <v>Friday</v>
          </cell>
          <cell r="N1292" t="str">
            <v>Saturday</v>
          </cell>
          <cell r="O1292" t="str">
            <v>Learning Associate</v>
          </cell>
          <cell r="P1292" t="str">
            <v>L&amp;D</v>
          </cell>
          <cell r="Q1292" t="str">
            <v>Support</v>
          </cell>
          <cell r="R1292" t="str">
            <v>Blue Badge</v>
          </cell>
          <cell r="S1292" t="str">
            <v>stanoium</v>
          </cell>
          <cell r="T1292" t="str">
            <v>Adamachi,Maria</v>
          </cell>
          <cell r="W1292">
            <v>45754</v>
          </cell>
          <cell r="X1292" t="str">
            <v>Training</v>
          </cell>
          <cell r="Y1292" t="str">
            <v>March</v>
          </cell>
          <cell r="Z1292" t="str">
            <v>9 Hours</v>
          </cell>
          <cell r="AA1292" t="str">
            <v>Male</v>
          </cell>
          <cell r="AB1292" t="str">
            <v>L</v>
          </cell>
          <cell r="AC1292">
            <v>3</v>
          </cell>
          <cell r="AH1292" t="str">
            <v>Egypt</v>
          </cell>
          <cell r="AI1292" t="str">
            <v>Muslim</v>
          </cell>
        </row>
        <row r="1293">
          <cell r="C1293">
            <v>205024343</v>
          </cell>
          <cell r="D1293" t="str">
            <v>rajaniu</v>
          </cell>
          <cell r="E1293" t="str">
            <v>Rajani U</v>
          </cell>
          <cell r="F1293" t="str">
            <v>Regular</v>
          </cell>
          <cell r="G1293" t="str">
            <v>UAE</v>
          </cell>
          <cell r="H1293" t="str">
            <v>AUH1</v>
          </cell>
          <cell r="I1293" t="str">
            <v>FC</v>
          </cell>
          <cell r="J1293">
            <v>1299</v>
          </cell>
          <cell r="K1293" t="str">
            <v>Day Shift</v>
          </cell>
          <cell r="L1293" t="str">
            <v>NA</v>
          </cell>
          <cell r="M1293" t="str">
            <v>Sunday</v>
          </cell>
          <cell r="N1293" t="str">
            <v>Monday</v>
          </cell>
          <cell r="O1293" t="str">
            <v>Learning Associate</v>
          </cell>
          <cell r="P1293" t="str">
            <v>L&amp;D</v>
          </cell>
          <cell r="Q1293" t="str">
            <v>Support</v>
          </cell>
          <cell r="R1293" t="str">
            <v>Blue Badge</v>
          </cell>
          <cell r="S1293" t="str">
            <v>stanoium</v>
          </cell>
          <cell r="T1293" t="str">
            <v>Adamachi,Maria</v>
          </cell>
          <cell r="W1293">
            <v>45775</v>
          </cell>
          <cell r="X1293" t="str">
            <v>Training</v>
          </cell>
          <cell r="Y1293" t="str">
            <v>May</v>
          </cell>
          <cell r="Z1293" t="str">
            <v>9 Hours</v>
          </cell>
          <cell r="AA1293" t="str">
            <v>Female</v>
          </cell>
          <cell r="AB1293" t="str">
            <v>XL</v>
          </cell>
          <cell r="AC1293">
            <v>3</v>
          </cell>
          <cell r="AH1293" t="str">
            <v>India</v>
          </cell>
          <cell r="AI1293" t="str">
            <v>Non-Muslim</v>
          </cell>
        </row>
        <row r="1294">
          <cell r="C1294">
            <v>203794558</v>
          </cell>
          <cell r="D1294" t="str">
            <v>alreena</v>
          </cell>
          <cell r="E1294" t="str">
            <v>Sharmilee,Alexander Reena</v>
          </cell>
          <cell r="F1294" t="str">
            <v>Regular</v>
          </cell>
          <cell r="G1294" t="str">
            <v>UAE</v>
          </cell>
          <cell r="H1294" t="str">
            <v>AUH1</v>
          </cell>
          <cell r="I1294" t="str">
            <v>FC</v>
          </cell>
          <cell r="J1294">
            <v>1299</v>
          </cell>
          <cell r="K1294" t="str">
            <v>Day Shift</v>
          </cell>
          <cell r="L1294" t="str">
            <v>NA</v>
          </cell>
          <cell r="M1294" t="str">
            <v>Friday</v>
          </cell>
          <cell r="N1294" t="str">
            <v>Saturday</v>
          </cell>
          <cell r="O1294" t="str">
            <v>Learning Associate</v>
          </cell>
          <cell r="P1294" t="str">
            <v>L&amp;D</v>
          </cell>
          <cell r="Q1294" t="str">
            <v>Support</v>
          </cell>
          <cell r="R1294" t="str">
            <v>Blue Badge</v>
          </cell>
          <cell r="S1294" t="str">
            <v>stanoium</v>
          </cell>
          <cell r="T1294" t="str">
            <v>Adamachi,Maria</v>
          </cell>
          <cell r="W1294">
            <v>45593</v>
          </cell>
          <cell r="X1294" t="str">
            <v>Training</v>
          </cell>
          <cell r="Y1294" t="str">
            <v>April</v>
          </cell>
          <cell r="Z1294" t="str">
            <v>9 Hours</v>
          </cell>
          <cell r="AA1294" t="str">
            <v>Female</v>
          </cell>
          <cell r="AB1294" t="str">
            <v>XL</v>
          </cell>
          <cell r="AC1294">
            <v>3</v>
          </cell>
          <cell r="AE1294" t="str">
            <v>Shakhbout City</v>
          </cell>
          <cell r="AH1294" t="str">
            <v>India</v>
          </cell>
          <cell r="AI1294" t="str">
            <v>Non-Muslim</v>
          </cell>
        </row>
        <row r="1295">
          <cell r="C1295">
            <v>203927111</v>
          </cell>
          <cell r="D1295" t="str">
            <v>stephjov</v>
          </cell>
          <cell r="E1295" t="str">
            <v>Stephy Joseph</v>
          </cell>
          <cell r="F1295" t="str">
            <v>Regular</v>
          </cell>
          <cell r="G1295" t="str">
            <v>UAE</v>
          </cell>
          <cell r="H1295" t="str">
            <v>AUH1</v>
          </cell>
          <cell r="I1295" t="str">
            <v>FC</v>
          </cell>
          <cell r="J1295">
            <v>1299</v>
          </cell>
          <cell r="K1295" t="str">
            <v>Day Shift</v>
          </cell>
          <cell r="L1295" t="str">
            <v>NA</v>
          </cell>
          <cell r="M1295" t="str">
            <v>Sunday</v>
          </cell>
          <cell r="N1295" t="str">
            <v>Monday</v>
          </cell>
          <cell r="O1295" t="str">
            <v>Learning Associate</v>
          </cell>
          <cell r="P1295" t="str">
            <v>L&amp;D</v>
          </cell>
          <cell r="Q1295" t="str">
            <v>Support</v>
          </cell>
          <cell r="R1295" t="str">
            <v>Blue Badge</v>
          </cell>
          <cell r="S1295" t="str">
            <v>stanoium</v>
          </cell>
          <cell r="T1295" t="str">
            <v>Adamachi,Maria</v>
          </cell>
          <cell r="W1295">
            <v>45908</v>
          </cell>
          <cell r="X1295" t="str">
            <v>Training</v>
          </cell>
          <cell r="Y1295" t="str">
            <v>Pending</v>
          </cell>
          <cell r="Z1295" t="str">
            <v>9 Hours</v>
          </cell>
          <cell r="AA1295" t="str">
            <v>Female</v>
          </cell>
          <cell r="AB1295" t="str">
            <v>L</v>
          </cell>
          <cell r="AC1295">
            <v>3</v>
          </cell>
          <cell r="AH1295" t="str">
            <v>India</v>
          </cell>
          <cell r="AI1295" t="str">
            <v>Non-Muslim</v>
          </cell>
        </row>
        <row r="1296">
          <cell r="C1296">
            <v>205207923</v>
          </cell>
          <cell r="D1296" t="str">
            <v>swavishw</v>
          </cell>
          <cell r="E1296" t="str">
            <v>Swapna Vishwakarma</v>
          </cell>
          <cell r="F1296" t="str">
            <v>Regular</v>
          </cell>
          <cell r="G1296" t="str">
            <v>UAE</v>
          </cell>
          <cell r="H1296" t="str">
            <v>AUH1</v>
          </cell>
          <cell r="I1296" t="str">
            <v>FC</v>
          </cell>
          <cell r="J1296">
            <v>1299</v>
          </cell>
          <cell r="K1296" t="str">
            <v>Day Shift</v>
          </cell>
          <cell r="L1296" t="str">
            <v>NA</v>
          </cell>
          <cell r="M1296" t="str">
            <v>Friday</v>
          </cell>
          <cell r="N1296" t="str">
            <v>Saturday</v>
          </cell>
          <cell r="O1296" t="str">
            <v>Learning Associate</v>
          </cell>
          <cell r="P1296" t="str">
            <v>L&amp;D</v>
          </cell>
          <cell r="Q1296" t="str">
            <v>Support</v>
          </cell>
          <cell r="R1296" t="str">
            <v>Blue Badge</v>
          </cell>
          <cell r="S1296" t="str">
            <v>stanoium</v>
          </cell>
          <cell r="T1296" t="str">
            <v>Adamachi,Maria</v>
          </cell>
          <cell r="W1296">
            <v>45831</v>
          </cell>
          <cell r="X1296" t="str">
            <v>Training</v>
          </cell>
          <cell r="Y1296" t="str">
            <v>Pending</v>
          </cell>
          <cell r="Z1296" t="str">
            <v>9 Hours</v>
          </cell>
          <cell r="AA1296" t="str">
            <v>Female</v>
          </cell>
          <cell r="AB1296" t="str">
            <v>S</v>
          </cell>
          <cell r="AC1296">
            <v>3</v>
          </cell>
          <cell r="AH1296" t="str">
            <v>India</v>
          </cell>
          <cell r="AI1296" t="str">
            <v>Non-Muslim</v>
          </cell>
        </row>
        <row r="1297">
          <cell r="C1297">
            <v>112836630</v>
          </cell>
          <cell r="D1297" t="str">
            <v>cmuhamak</v>
          </cell>
          <cell r="E1297" t="str">
            <v>Akhtar,Muhammad Zohaib</v>
          </cell>
          <cell r="F1297" t="str">
            <v>Regular</v>
          </cell>
          <cell r="G1297" t="str">
            <v>UAE</v>
          </cell>
          <cell r="H1297" t="str">
            <v>AUH1</v>
          </cell>
          <cell r="I1297" t="str">
            <v>FC</v>
          </cell>
          <cell r="J1297">
            <v>1299</v>
          </cell>
          <cell r="K1297" t="str">
            <v>Day Shift</v>
          </cell>
          <cell r="L1297" t="str">
            <v>NA</v>
          </cell>
          <cell r="M1297" t="str">
            <v>Sunday</v>
          </cell>
          <cell r="N1297" t="str">
            <v>Monday</v>
          </cell>
          <cell r="O1297" t="str">
            <v>Loss Prevention Coordinator</v>
          </cell>
          <cell r="P1297" t="str">
            <v>LP</v>
          </cell>
          <cell r="Q1297" t="str">
            <v>Support</v>
          </cell>
          <cell r="R1297" t="str">
            <v>Blue Badge</v>
          </cell>
          <cell r="S1297" t="str">
            <v>abdalgho</v>
          </cell>
          <cell r="T1297" t="str">
            <v>El Ghoul,Abdallah</v>
          </cell>
          <cell r="W1297">
            <v>44767</v>
          </cell>
          <cell r="X1297" t="str">
            <v>Admin/HR/IT</v>
          </cell>
          <cell r="Y1297" t="str">
            <v>January</v>
          </cell>
          <cell r="Z1297" t="str">
            <v>9 Hours</v>
          </cell>
          <cell r="AA1297" t="str">
            <v>Male</v>
          </cell>
          <cell r="AB1297" t="str">
            <v>M</v>
          </cell>
          <cell r="AC1297">
            <v>3</v>
          </cell>
          <cell r="AE1297" t="str">
            <v>Own Transport</v>
          </cell>
          <cell r="AF1297">
            <v>0</v>
          </cell>
          <cell r="AG1297" t="e">
            <v>#N/A</v>
          </cell>
          <cell r="AH1297" t="str">
            <v>Pakistan</v>
          </cell>
          <cell r="AI1297" t="str">
            <v>Muslim</v>
          </cell>
        </row>
        <row r="1298">
          <cell r="C1298">
            <v>102865821</v>
          </cell>
          <cell r="D1298" t="str">
            <v>yumangm</v>
          </cell>
          <cell r="E1298" t="str">
            <v>Mike Yumang</v>
          </cell>
          <cell r="F1298" t="str">
            <v>Regular</v>
          </cell>
          <cell r="G1298" t="str">
            <v>UAE</v>
          </cell>
          <cell r="H1298" t="str">
            <v>AUH1</v>
          </cell>
          <cell r="I1298" t="str">
            <v>FC</v>
          </cell>
          <cell r="J1298">
            <v>1299</v>
          </cell>
          <cell r="K1298" t="str">
            <v>Day Shift</v>
          </cell>
          <cell r="L1298" t="str">
            <v>NA</v>
          </cell>
          <cell r="M1298" t="str">
            <v>Saturday</v>
          </cell>
          <cell r="N1298" t="str">
            <v>Sunday</v>
          </cell>
          <cell r="O1298" t="str">
            <v>Non-Inventory Receiver (NIR)</v>
          </cell>
          <cell r="P1298" t="str">
            <v>Procurement</v>
          </cell>
          <cell r="Q1298" t="str">
            <v>Support</v>
          </cell>
          <cell r="R1298" t="str">
            <v>Blue Badge</v>
          </cell>
          <cell r="S1298" t="str">
            <v>ridat</v>
          </cell>
          <cell r="T1298" t="str">
            <v>Tolentino,Rida</v>
          </cell>
          <cell r="W1298">
            <v>43012</v>
          </cell>
          <cell r="X1298" t="str">
            <v>Admin/HR/IT</v>
          </cell>
          <cell r="Y1298" t="str">
            <v>November</v>
          </cell>
          <cell r="Z1298" t="str">
            <v>9 Hours</v>
          </cell>
          <cell r="AA1298" t="str">
            <v>Male</v>
          </cell>
          <cell r="AB1298" t="str">
            <v>NA</v>
          </cell>
          <cell r="AC1298">
            <v>3</v>
          </cell>
          <cell r="AE1298" t="str">
            <v>LifeLineHospital(ElectraStr-MuroorRd)</v>
          </cell>
          <cell r="AH1298" t="str">
            <v>Philippines</v>
          </cell>
          <cell r="AI1298" t="str">
            <v>Non-Muslim</v>
          </cell>
        </row>
        <row r="1299">
          <cell r="C1299">
            <v>206884114</v>
          </cell>
          <cell r="D1299" t="str">
            <v>aomali</v>
          </cell>
          <cell r="E1299" t="str">
            <v>Ahmed,Ali</v>
          </cell>
          <cell r="F1299" t="str">
            <v>Regular</v>
          </cell>
          <cell r="G1299" t="str">
            <v>UAE</v>
          </cell>
          <cell r="H1299" t="str">
            <v>AUH1</v>
          </cell>
          <cell r="I1299" t="str">
            <v>FC</v>
          </cell>
          <cell r="J1299">
            <v>1299</v>
          </cell>
          <cell r="K1299" t="str">
            <v>Day Shift</v>
          </cell>
          <cell r="L1299" t="str">
            <v>NA</v>
          </cell>
          <cell r="M1299" t="str">
            <v>Thursday</v>
          </cell>
          <cell r="N1299" t="str">
            <v>Friday</v>
          </cell>
          <cell r="O1299" t="str">
            <v>Safety Coordinator</v>
          </cell>
          <cell r="P1299" t="str">
            <v>Safety</v>
          </cell>
          <cell r="Q1299" t="str">
            <v>Support</v>
          </cell>
          <cell r="R1299" t="str">
            <v>Blue Badge</v>
          </cell>
          <cell r="S1299" t="str">
            <v>kumardic</v>
          </cell>
          <cell r="T1299" t="str">
            <v>Kumar,Arun</v>
          </cell>
          <cell r="W1299">
            <v>46069</v>
          </cell>
          <cell r="X1299" t="str">
            <v>Admin/HR/IT</v>
          </cell>
          <cell r="Z1299" t="str">
            <v>9 Hours</v>
          </cell>
          <cell r="AA1299" t="str">
            <v xml:space="preserve">Male </v>
          </cell>
          <cell r="AC1299">
            <v>3</v>
          </cell>
          <cell r="AI1299" t="str">
            <v>Muslim</v>
          </cell>
        </row>
        <row r="1300">
          <cell r="C1300">
            <v>206980506</v>
          </cell>
          <cell r="D1300" t="str">
            <v>thembik</v>
          </cell>
          <cell r="E1300" t="str">
            <v>Kuchicha,Thembi</v>
          </cell>
          <cell r="F1300" t="str">
            <v>Regular</v>
          </cell>
          <cell r="G1300" t="str">
            <v>UAE</v>
          </cell>
          <cell r="H1300" t="str">
            <v>AUH1</v>
          </cell>
          <cell r="I1300" t="str">
            <v>FC</v>
          </cell>
          <cell r="J1300">
            <v>1299</v>
          </cell>
          <cell r="K1300" t="str">
            <v>Night Shift</v>
          </cell>
          <cell r="L1300" t="str">
            <v>NA</v>
          </cell>
          <cell r="M1300" t="str">
            <v>Sunday</v>
          </cell>
          <cell r="N1300" t="str">
            <v>Monday</v>
          </cell>
          <cell r="O1300" t="str">
            <v>Safety Coordinator</v>
          </cell>
          <cell r="P1300" t="str">
            <v>Safety</v>
          </cell>
          <cell r="Q1300" t="str">
            <v>Support</v>
          </cell>
          <cell r="R1300" t="str">
            <v>Blue Badge</v>
          </cell>
          <cell r="S1300" t="str">
            <v>kumardic</v>
          </cell>
          <cell r="T1300" t="str">
            <v>Kumar,Arun</v>
          </cell>
          <cell r="W1300">
            <v>46125</v>
          </cell>
          <cell r="X1300" t="str">
            <v>Admin/HR/IT</v>
          </cell>
          <cell r="Y1300" t="str">
            <v>October</v>
          </cell>
          <cell r="Z1300" t="str">
            <v>9 Hours</v>
          </cell>
          <cell r="AA1300" t="str">
            <v>Female</v>
          </cell>
          <cell r="AB1300" t="str">
            <v>M</v>
          </cell>
          <cell r="AC1300">
            <v>3</v>
          </cell>
          <cell r="AF1300">
            <v>507825593</v>
          </cell>
          <cell r="AG1300" t="str">
            <v>kuchichathembelani1@gmail.com</v>
          </cell>
          <cell r="AI1300" t="str">
            <v>Non-Muslim</v>
          </cell>
        </row>
        <row r="1301">
          <cell r="C1301">
            <v>206930467</v>
          </cell>
          <cell r="D1301" t="str">
            <v>chachabf</v>
          </cell>
          <cell r="E1301" t="str">
            <v>Makenge,Brian Chacha</v>
          </cell>
          <cell r="F1301" t="str">
            <v>Regular</v>
          </cell>
          <cell r="G1301" t="str">
            <v>UAE</v>
          </cell>
          <cell r="H1301" t="str">
            <v>AUH1</v>
          </cell>
          <cell r="I1301" t="str">
            <v>FC</v>
          </cell>
          <cell r="J1301">
            <v>1299</v>
          </cell>
          <cell r="K1301" t="str">
            <v>Night Shift</v>
          </cell>
          <cell r="L1301" t="str">
            <v>NA</v>
          </cell>
          <cell r="M1301" t="str">
            <v>Friday</v>
          </cell>
          <cell r="N1301" t="str">
            <v>Saturday</v>
          </cell>
          <cell r="O1301" t="str">
            <v>Safety Coordinator</v>
          </cell>
          <cell r="P1301" t="str">
            <v>Safety</v>
          </cell>
          <cell r="Q1301" t="str">
            <v>Support</v>
          </cell>
          <cell r="R1301" t="str">
            <v>Blue Badge</v>
          </cell>
          <cell r="S1301" t="str">
            <v>kumardic</v>
          </cell>
          <cell r="T1301" t="str">
            <v>Kumar,Arun</v>
          </cell>
          <cell r="W1301">
            <v>46069</v>
          </cell>
          <cell r="X1301" t="str">
            <v>Admin/HR/IT</v>
          </cell>
          <cell r="Z1301" t="str">
            <v>9 Hours</v>
          </cell>
          <cell r="AA1301" t="str">
            <v xml:space="preserve">Male </v>
          </cell>
          <cell r="AC1301">
            <v>3</v>
          </cell>
          <cell r="AI1301" t="str">
            <v>Non-Muslim</v>
          </cell>
        </row>
        <row r="1302">
          <cell r="C1302">
            <v>113239078</v>
          </cell>
          <cell r="D1302" t="str">
            <v>nejed</v>
          </cell>
          <cell r="E1302" t="str">
            <v>NUJUMUDDIN,NEJED</v>
          </cell>
          <cell r="F1302" t="str">
            <v>Regular</v>
          </cell>
          <cell r="G1302" t="str">
            <v>UAE</v>
          </cell>
          <cell r="H1302" t="str">
            <v>AUH1</v>
          </cell>
          <cell r="I1302" t="str">
            <v>FC</v>
          </cell>
          <cell r="J1302">
            <v>1299</v>
          </cell>
          <cell r="K1302" t="str">
            <v>Day Shift</v>
          </cell>
          <cell r="L1302" t="str">
            <v>NA</v>
          </cell>
          <cell r="M1302" t="str">
            <v>Wednesday</v>
          </cell>
          <cell r="N1302" t="str">
            <v>Thursday</v>
          </cell>
          <cell r="O1302" t="str">
            <v>Safety Coordinator</v>
          </cell>
          <cell r="P1302" t="str">
            <v>Safety</v>
          </cell>
          <cell r="Q1302" t="str">
            <v>Support</v>
          </cell>
          <cell r="R1302" t="str">
            <v>Blue Badge</v>
          </cell>
          <cell r="S1302" t="str">
            <v>kumardic</v>
          </cell>
          <cell r="T1302" t="str">
            <v>Kumar,Arun</v>
          </cell>
          <cell r="W1302">
            <v>44935</v>
          </cell>
          <cell r="X1302" t="str">
            <v>Admin/HR/IT</v>
          </cell>
          <cell r="Y1302" t="str">
            <v>September</v>
          </cell>
          <cell r="Z1302" t="str">
            <v>9 Hours</v>
          </cell>
          <cell r="AA1302" t="str">
            <v>Male</v>
          </cell>
          <cell r="AB1302" t="str">
            <v>XL</v>
          </cell>
          <cell r="AC1302">
            <v>3</v>
          </cell>
          <cell r="AE1302" t="str">
            <v>Shakhbout City</v>
          </cell>
          <cell r="AF1302">
            <v>0</v>
          </cell>
          <cell r="AG1302" t="e">
            <v>#N/A</v>
          </cell>
          <cell r="AH1302" t="str">
            <v>India</v>
          </cell>
          <cell r="AI1302" t="str">
            <v>Muslim</v>
          </cell>
        </row>
        <row r="1303">
          <cell r="C1303">
            <v>203875181</v>
          </cell>
          <cell r="D1303" t="str">
            <v>hansonay</v>
          </cell>
          <cell r="E1303" t="str">
            <v>Ayonghe Fusoh Hanson</v>
          </cell>
          <cell r="F1303" t="str">
            <v>Temporary</v>
          </cell>
          <cell r="G1303" t="str">
            <v>UAE</v>
          </cell>
          <cell r="H1303" t="str">
            <v>DAD1</v>
          </cell>
          <cell r="I1303" t="str">
            <v>SC</v>
          </cell>
          <cell r="J1303">
            <v>1181</v>
          </cell>
          <cell r="K1303" t="str">
            <v>Night Shift</v>
          </cell>
          <cell r="L1303" t="str">
            <v>NA</v>
          </cell>
          <cell r="M1303" t="str">
            <v>Sunday</v>
          </cell>
          <cell r="N1303" t="str">
            <v>Monday</v>
          </cell>
          <cell r="O1303" t="str">
            <v>Warehouse Associate 12M</v>
          </cell>
          <cell r="P1303" t="str">
            <v>Warehouse Deals</v>
          </cell>
          <cell r="Q1303" t="str">
            <v>Support</v>
          </cell>
          <cell r="R1303" t="str">
            <v>Fastlink</v>
          </cell>
          <cell r="S1303" t="str">
            <v>gylrdg</v>
          </cell>
          <cell r="T1303" t="str">
            <v>De Guzman,Gaylord Baliwag</v>
          </cell>
          <cell r="U1303" t="str">
            <v>Non-Critical</v>
          </cell>
          <cell r="W1303">
            <v>45530</v>
          </cell>
          <cell r="X1303" t="str">
            <v>Warehouse Deals</v>
          </cell>
          <cell r="Y1303" t="str">
            <v>March</v>
          </cell>
          <cell r="Z1303" t="str">
            <v>7 Hours</v>
          </cell>
          <cell r="AA1303" t="str">
            <v>Male</v>
          </cell>
          <cell r="AB1303" t="str">
            <v>XL</v>
          </cell>
          <cell r="AC1303">
            <v>99</v>
          </cell>
          <cell r="AD1303">
            <v>45895</v>
          </cell>
          <cell r="AE1303" t="str">
            <v>LifeLineHospital(ElectraStr-MuroorRd)</v>
          </cell>
          <cell r="AF1303">
            <v>586769751</v>
          </cell>
          <cell r="AG1303" t="str">
            <v>ayongheh@gmail.com</v>
          </cell>
          <cell r="AH1303" t="str">
            <v>Cameroon</v>
          </cell>
          <cell r="AI1303" t="str">
            <v>Non-Muslim</v>
          </cell>
        </row>
        <row r="1304">
          <cell r="C1304">
            <v>203875184</v>
          </cell>
          <cell r="D1304" t="str">
            <v>ansereem</v>
          </cell>
          <cell r="E1304" t="str">
            <v>Emmanuel Ansere</v>
          </cell>
          <cell r="F1304" t="str">
            <v>Temporary</v>
          </cell>
          <cell r="G1304" t="str">
            <v>UAE</v>
          </cell>
          <cell r="H1304" t="str">
            <v>DAD1</v>
          </cell>
          <cell r="I1304" t="str">
            <v>SC</v>
          </cell>
          <cell r="J1304">
            <v>1181</v>
          </cell>
          <cell r="K1304" t="str">
            <v>Night Shift</v>
          </cell>
          <cell r="L1304" t="str">
            <v>NA</v>
          </cell>
          <cell r="M1304" t="str">
            <v>Thursday</v>
          </cell>
          <cell r="N1304" t="str">
            <v>Friday</v>
          </cell>
          <cell r="O1304" t="str">
            <v>Warehouse Associate 12M</v>
          </cell>
          <cell r="P1304" t="str">
            <v>Warehouse Deals</v>
          </cell>
          <cell r="Q1304" t="str">
            <v>Support</v>
          </cell>
          <cell r="R1304" t="str">
            <v>Fastlink</v>
          </cell>
          <cell r="S1304" t="str">
            <v>gylrdg</v>
          </cell>
          <cell r="T1304" t="str">
            <v>De Guzman,Gaylord Baliwag</v>
          </cell>
          <cell r="U1304" t="str">
            <v>Non-Critical</v>
          </cell>
          <cell r="W1304">
            <v>45530</v>
          </cell>
          <cell r="X1304" t="str">
            <v>Warehouse Deals</v>
          </cell>
          <cell r="Y1304" t="str">
            <v>April</v>
          </cell>
          <cell r="Z1304" t="str">
            <v>7 Hours</v>
          </cell>
          <cell r="AA1304" t="str">
            <v>Male</v>
          </cell>
          <cell r="AB1304" t="str">
            <v>2XL</v>
          </cell>
          <cell r="AC1304">
            <v>99</v>
          </cell>
          <cell r="AD1304">
            <v>45895</v>
          </cell>
          <cell r="AE1304" t="str">
            <v>ShinningTower(Khalidiyah)</v>
          </cell>
          <cell r="AF1304">
            <v>544773997</v>
          </cell>
          <cell r="AG1304" t="str">
            <v>emmanuelansere615@gmail.com</v>
          </cell>
          <cell r="AH1304" t="str">
            <v>Ghana</v>
          </cell>
          <cell r="AI1304" t="str">
            <v>Non-Muslim</v>
          </cell>
        </row>
        <row r="1305">
          <cell r="C1305">
            <v>203875092</v>
          </cell>
          <cell r="D1305" t="str">
            <v>amoahgid</v>
          </cell>
          <cell r="E1305" t="str">
            <v>Gideon Kwabena Amoah</v>
          </cell>
          <cell r="F1305" t="str">
            <v>Temporary</v>
          </cell>
          <cell r="G1305" t="str">
            <v>UAE</v>
          </cell>
          <cell r="H1305" t="str">
            <v>DAD1</v>
          </cell>
          <cell r="I1305" t="str">
            <v>SC</v>
          </cell>
          <cell r="J1305">
            <v>1181</v>
          </cell>
          <cell r="K1305" t="str">
            <v>Night Shift</v>
          </cell>
          <cell r="L1305" t="str">
            <v>NA</v>
          </cell>
          <cell r="M1305" t="str">
            <v>Tuesday</v>
          </cell>
          <cell r="N1305" t="str">
            <v>Wednesday</v>
          </cell>
          <cell r="O1305" t="str">
            <v>Warehouse Associate 12M</v>
          </cell>
          <cell r="P1305" t="str">
            <v>Warehouse Deals</v>
          </cell>
          <cell r="Q1305" t="str">
            <v>Support</v>
          </cell>
          <cell r="R1305" t="str">
            <v>Fastlink</v>
          </cell>
          <cell r="S1305" t="str">
            <v>gylrdg</v>
          </cell>
          <cell r="T1305" t="str">
            <v>De Guzman,Gaylord Baliwag</v>
          </cell>
          <cell r="U1305" t="str">
            <v>Non-Critical</v>
          </cell>
          <cell r="W1305">
            <v>45530</v>
          </cell>
          <cell r="X1305" t="str">
            <v>Warehouse Deals</v>
          </cell>
          <cell r="Y1305" t="str">
            <v>September</v>
          </cell>
          <cell r="Z1305" t="str">
            <v>7 Hours</v>
          </cell>
          <cell r="AA1305" t="str">
            <v>Male</v>
          </cell>
          <cell r="AB1305" t="str">
            <v>NA</v>
          </cell>
          <cell r="AC1305">
            <v>99</v>
          </cell>
          <cell r="AD1305">
            <v>45895</v>
          </cell>
          <cell r="AE1305" t="str">
            <v>ShinningTower(Khalidiyah)</v>
          </cell>
          <cell r="AF1305">
            <v>527345895</v>
          </cell>
          <cell r="AG1305" t="str">
            <v>gideonjackson23@gmail.com</v>
          </cell>
          <cell r="AH1305" t="str">
            <v>Ghana</v>
          </cell>
          <cell r="AI1305" t="str">
            <v>Non-Muslim</v>
          </cell>
        </row>
        <row r="1306">
          <cell r="C1306">
            <v>203875089</v>
          </cell>
          <cell r="D1306" t="str">
            <v>kuffourg</v>
          </cell>
          <cell r="E1306" t="str">
            <v>Grace Kuffour</v>
          </cell>
          <cell r="F1306" t="str">
            <v>Temporary</v>
          </cell>
          <cell r="G1306" t="str">
            <v>UAE</v>
          </cell>
          <cell r="H1306" t="str">
            <v>DAD1</v>
          </cell>
          <cell r="I1306" t="str">
            <v>SC</v>
          </cell>
          <cell r="J1306">
            <v>1181</v>
          </cell>
          <cell r="K1306" t="str">
            <v>Night Shift</v>
          </cell>
          <cell r="L1306" t="str">
            <v>NA</v>
          </cell>
          <cell r="M1306" t="str">
            <v>Thursday</v>
          </cell>
          <cell r="N1306" t="str">
            <v>Friday</v>
          </cell>
          <cell r="O1306" t="str">
            <v>Warehouse Associate 12M</v>
          </cell>
          <cell r="P1306" t="str">
            <v>Warehouse Deals</v>
          </cell>
          <cell r="Q1306" t="str">
            <v>Support</v>
          </cell>
          <cell r="R1306" t="str">
            <v>Fastlink</v>
          </cell>
          <cell r="S1306" t="str">
            <v>gylrdg</v>
          </cell>
          <cell r="T1306" t="str">
            <v>De Guzman,Gaylord Baliwag</v>
          </cell>
          <cell r="U1306" t="str">
            <v>Non-Critical</v>
          </cell>
          <cell r="W1306">
            <v>45530</v>
          </cell>
          <cell r="X1306" t="str">
            <v>Warehouse Deals</v>
          </cell>
          <cell r="Y1306" t="str">
            <v>November</v>
          </cell>
          <cell r="Z1306" t="str">
            <v>7 Hours</v>
          </cell>
          <cell r="AA1306" t="str">
            <v>Female</v>
          </cell>
          <cell r="AB1306" t="str">
            <v>L</v>
          </cell>
          <cell r="AC1306">
            <v>99</v>
          </cell>
          <cell r="AD1306">
            <v>45895</v>
          </cell>
          <cell r="AE1306" t="str">
            <v>LifeLineHospital(ElectraStr-MuroorRd)</v>
          </cell>
          <cell r="AF1306">
            <v>522359586</v>
          </cell>
          <cell r="AG1306" t="str">
            <v>kuffourgrace64@gmail.com</v>
          </cell>
          <cell r="AH1306" t="str">
            <v>Ghana</v>
          </cell>
          <cell r="AI1306" t="str">
            <v>Non-Muslim</v>
          </cell>
        </row>
        <row r="1307">
          <cell r="C1307">
            <v>203875090</v>
          </cell>
          <cell r="D1307" t="str">
            <v>tettjenn</v>
          </cell>
          <cell r="E1307" t="str">
            <v>Jennifer Tetteh</v>
          </cell>
          <cell r="F1307" t="str">
            <v>Temporary</v>
          </cell>
          <cell r="G1307" t="str">
            <v>UAE</v>
          </cell>
          <cell r="H1307" t="str">
            <v>DAD1</v>
          </cell>
          <cell r="I1307" t="str">
            <v>SC</v>
          </cell>
          <cell r="J1307">
            <v>1181</v>
          </cell>
          <cell r="K1307" t="str">
            <v>Night Shift</v>
          </cell>
          <cell r="L1307" t="str">
            <v>NA</v>
          </cell>
          <cell r="M1307" t="str">
            <v>Friday</v>
          </cell>
          <cell r="N1307" t="str">
            <v>Saturday</v>
          </cell>
          <cell r="O1307" t="str">
            <v>Warehouse Associate 12M</v>
          </cell>
          <cell r="P1307" t="str">
            <v>Warehouse Deals</v>
          </cell>
          <cell r="Q1307" t="str">
            <v>Support</v>
          </cell>
          <cell r="R1307" t="str">
            <v>Fastlink</v>
          </cell>
          <cell r="S1307" t="str">
            <v>gylrdg</v>
          </cell>
          <cell r="T1307" t="str">
            <v>De Guzman,Gaylord Baliwag</v>
          </cell>
          <cell r="U1307" t="str">
            <v>Non-Critical</v>
          </cell>
          <cell r="W1307">
            <v>45530</v>
          </cell>
          <cell r="X1307" t="str">
            <v>Warehouse Deals</v>
          </cell>
          <cell r="Y1307" t="str">
            <v>July</v>
          </cell>
          <cell r="Z1307" t="str">
            <v>7 Hours</v>
          </cell>
          <cell r="AA1307" t="str">
            <v>Female</v>
          </cell>
          <cell r="AB1307" t="str">
            <v>L</v>
          </cell>
          <cell r="AC1307">
            <v>99</v>
          </cell>
          <cell r="AD1307">
            <v>45895</v>
          </cell>
          <cell r="AE1307" t="str">
            <v>ShinningTower(Khalidiyah)</v>
          </cell>
          <cell r="AF1307">
            <v>554536389</v>
          </cell>
          <cell r="AG1307" t="str">
            <v>tettehjennifer488@gmail.com</v>
          </cell>
          <cell r="AH1307" t="str">
            <v>Ghana</v>
          </cell>
          <cell r="AI1307" t="str">
            <v>Non-Muslim</v>
          </cell>
        </row>
        <row r="1308">
          <cell r="C1308">
            <v>203875180</v>
          </cell>
          <cell r="D1308" t="str">
            <v>joshatta</v>
          </cell>
          <cell r="E1308" t="str">
            <v>Joshua Attam</v>
          </cell>
          <cell r="F1308" t="str">
            <v>Temporary</v>
          </cell>
          <cell r="G1308" t="str">
            <v>UAE</v>
          </cell>
          <cell r="H1308" t="str">
            <v>DAD1</v>
          </cell>
          <cell r="I1308" t="str">
            <v>SC</v>
          </cell>
          <cell r="J1308">
            <v>1181</v>
          </cell>
          <cell r="K1308" t="str">
            <v>Night Shift</v>
          </cell>
          <cell r="L1308" t="str">
            <v>NA</v>
          </cell>
          <cell r="M1308" t="str">
            <v>Sunday</v>
          </cell>
          <cell r="N1308" t="str">
            <v>Monday</v>
          </cell>
          <cell r="O1308" t="str">
            <v>Warehouse Associate 12M</v>
          </cell>
          <cell r="P1308" t="str">
            <v>Warehouse Deals</v>
          </cell>
          <cell r="Q1308" t="str">
            <v>Support</v>
          </cell>
          <cell r="R1308" t="str">
            <v>Fastlink</v>
          </cell>
          <cell r="S1308" t="str">
            <v>gylrdg</v>
          </cell>
          <cell r="T1308" t="str">
            <v>De Guzman,Gaylord Baliwag</v>
          </cell>
          <cell r="U1308" t="str">
            <v>Non-Critical</v>
          </cell>
          <cell r="W1308">
            <v>45530</v>
          </cell>
          <cell r="X1308" t="str">
            <v>Warehouse Deals</v>
          </cell>
          <cell r="Y1308" t="str">
            <v>January</v>
          </cell>
          <cell r="Z1308" t="str">
            <v>7 Hours</v>
          </cell>
          <cell r="AA1308" t="str">
            <v>Male</v>
          </cell>
          <cell r="AB1308" t="str">
            <v>NA</v>
          </cell>
          <cell r="AC1308">
            <v>99</v>
          </cell>
          <cell r="AD1308">
            <v>45895</v>
          </cell>
          <cell r="AE1308" t="str">
            <v>AbuDhabiMall(TouristClubArea)</v>
          </cell>
          <cell r="AF1308">
            <v>551165731</v>
          </cell>
          <cell r="AG1308" t="str">
            <v>attamjoshua@gmail.com</v>
          </cell>
          <cell r="AH1308" t="str">
            <v>Ghana</v>
          </cell>
          <cell r="AI1308" t="str">
            <v>Non-Muslim</v>
          </cell>
        </row>
        <row r="1309">
          <cell r="C1309">
            <v>203875183</v>
          </cell>
          <cell r="D1309" t="str">
            <v>maxweoaw</v>
          </cell>
          <cell r="E1309" t="str">
            <v>Maxwell Awu</v>
          </cell>
          <cell r="F1309" t="str">
            <v>Temporary</v>
          </cell>
          <cell r="G1309" t="str">
            <v>UAE</v>
          </cell>
          <cell r="H1309" t="str">
            <v>DAD1</v>
          </cell>
          <cell r="I1309" t="str">
            <v>SC</v>
          </cell>
          <cell r="J1309">
            <v>1181</v>
          </cell>
          <cell r="K1309" t="str">
            <v>Night Shift</v>
          </cell>
          <cell r="L1309" t="str">
            <v>NA</v>
          </cell>
          <cell r="M1309" t="str">
            <v>Wednesday</v>
          </cell>
          <cell r="N1309" t="str">
            <v>Thursday</v>
          </cell>
          <cell r="O1309" t="str">
            <v>Warehouse Associate 12M</v>
          </cell>
          <cell r="P1309" t="str">
            <v>Warehouse Deals</v>
          </cell>
          <cell r="Q1309" t="str">
            <v>Support</v>
          </cell>
          <cell r="R1309" t="str">
            <v>Fastlink</v>
          </cell>
          <cell r="S1309" t="str">
            <v>gylrdg</v>
          </cell>
          <cell r="T1309" t="str">
            <v>De Guzman,Gaylord Baliwag</v>
          </cell>
          <cell r="U1309" t="str">
            <v>Non-Critical</v>
          </cell>
          <cell r="W1309">
            <v>45530</v>
          </cell>
          <cell r="X1309" t="str">
            <v>Warehouse Deals</v>
          </cell>
          <cell r="Y1309" t="str">
            <v>February</v>
          </cell>
          <cell r="Z1309" t="str">
            <v>7 Hours</v>
          </cell>
          <cell r="AA1309" t="str">
            <v>Male</v>
          </cell>
          <cell r="AB1309" t="str">
            <v>NA</v>
          </cell>
          <cell r="AC1309">
            <v>99</v>
          </cell>
          <cell r="AD1309">
            <v>45895</v>
          </cell>
          <cell r="AE1309" t="str">
            <v>FilliCafé(AirPortRd)</v>
          </cell>
          <cell r="AF1309">
            <v>528961950</v>
          </cell>
          <cell r="AG1309" t="str">
            <v>maxwellawu04@gmail.com</v>
          </cell>
          <cell r="AH1309" t="str">
            <v>Ghana</v>
          </cell>
          <cell r="AI1309" t="str">
            <v>Non-Muslim</v>
          </cell>
        </row>
        <row r="1310">
          <cell r="C1310">
            <v>112463068</v>
          </cell>
          <cell r="D1310" t="str">
            <v>mohehsaf</v>
          </cell>
          <cell r="E1310" t="str">
            <v>Mohsin Ehsan Ehsan Ullah</v>
          </cell>
          <cell r="F1310" t="str">
            <v>Temporary</v>
          </cell>
          <cell r="G1310" t="str">
            <v>UAE</v>
          </cell>
          <cell r="H1310" t="str">
            <v>DAD1</v>
          </cell>
          <cell r="I1310" t="str">
            <v>SC</v>
          </cell>
          <cell r="J1310">
            <v>1181</v>
          </cell>
          <cell r="K1310" t="str">
            <v>Night Shift</v>
          </cell>
          <cell r="L1310" t="str">
            <v>NA</v>
          </cell>
          <cell r="M1310" t="str">
            <v>Thursday</v>
          </cell>
          <cell r="N1310" t="str">
            <v>Friday</v>
          </cell>
          <cell r="O1310" t="str">
            <v>Warehouse Associate 12M</v>
          </cell>
          <cell r="P1310" t="str">
            <v>Warehouse Deals</v>
          </cell>
          <cell r="Q1310" t="str">
            <v>Support</v>
          </cell>
          <cell r="R1310" t="str">
            <v>Fastlink</v>
          </cell>
          <cell r="S1310" t="str">
            <v>gylrdg</v>
          </cell>
          <cell r="T1310" t="str">
            <v>De Guzman,Gaylord Baliwag</v>
          </cell>
          <cell r="U1310" t="str">
            <v>Non-Critical</v>
          </cell>
          <cell r="W1310">
            <v>45530</v>
          </cell>
          <cell r="X1310" t="str">
            <v>Warehouse Deals</v>
          </cell>
          <cell r="Y1310" t="str">
            <v>April</v>
          </cell>
          <cell r="Z1310" t="str">
            <v>7 Hours</v>
          </cell>
          <cell r="AA1310" t="str">
            <v>Male</v>
          </cell>
          <cell r="AB1310" t="str">
            <v>S</v>
          </cell>
          <cell r="AC1310">
            <v>99</v>
          </cell>
          <cell r="AD1310">
            <v>45895</v>
          </cell>
          <cell r="AE1310" t="str">
            <v>Shabiya 12  Bus Stop (Near Malabar Gold And Diamond)</v>
          </cell>
          <cell r="AF1310">
            <v>506756540</v>
          </cell>
          <cell r="AG1310" t="str">
            <v>gujjarmohsin443@gmail.com</v>
          </cell>
          <cell r="AH1310" t="str">
            <v>Pakistan</v>
          </cell>
          <cell r="AI1310" t="str">
            <v>Muslim</v>
          </cell>
        </row>
        <row r="1311">
          <cell r="C1311">
            <v>203875088</v>
          </cell>
          <cell r="D1311" t="str">
            <v>boanoami</v>
          </cell>
          <cell r="E1311" t="str">
            <v>Noami Boateng</v>
          </cell>
          <cell r="F1311" t="str">
            <v>Temporary</v>
          </cell>
          <cell r="G1311" t="str">
            <v>UAE</v>
          </cell>
          <cell r="H1311" t="str">
            <v>DAD1</v>
          </cell>
          <cell r="I1311" t="str">
            <v>SC</v>
          </cell>
          <cell r="J1311">
            <v>1181</v>
          </cell>
          <cell r="K1311" t="str">
            <v>Night Shift</v>
          </cell>
          <cell r="L1311" t="str">
            <v>NA</v>
          </cell>
          <cell r="M1311" t="str">
            <v>Monday</v>
          </cell>
          <cell r="N1311" t="str">
            <v>Tuesday</v>
          </cell>
          <cell r="O1311" t="str">
            <v>Warehouse Associate 12M</v>
          </cell>
          <cell r="P1311" t="str">
            <v>Warehouse Deals</v>
          </cell>
          <cell r="Q1311" t="str">
            <v>Support</v>
          </cell>
          <cell r="R1311" t="str">
            <v>Fastlink</v>
          </cell>
          <cell r="S1311" t="str">
            <v>gylrdg</v>
          </cell>
          <cell r="T1311" t="str">
            <v>De Guzman,Gaylord Baliwag</v>
          </cell>
          <cell r="U1311" t="str">
            <v>Critical</v>
          </cell>
          <cell r="W1311">
            <v>45530</v>
          </cell>
          <cell r="X1311" t="str">
            <v>Warehouse Deals</v>
          </cell>
          <cell r="Y1311" t="str">
            <v>March</v>
          </cell>
          <cell r="Z1311" t="str">
            <v>7 Hours</v>
          </cell>
          <cell r="AA1311" t="str">
            <v>Female</v>
          </cell>
          <cell r="AB1311" t="str">
            <v>3XL</v>
          </cell>
          <cell r="AC1311">
            <v>99</v>
          </cell>
          <cell r="AD1311">
            <v>45895</v>
          </cell>
          <cell r="AE1311" t="str">
            <v>ShinningTower(Khalidiyah)</v>
          </cell>
          <cell r="AF1311">
            <v>566330934</v>
          </cell>
          <cell r="AG1311" t="str">
            <v>naomiboat30@gmail.com</v>
          </cell>
          <cell r="AH1311" t="str">
            <v>Ghana</v>
          </cell>
          <cell r="AI1311" t="str">
            <v>Non-Muslim</v>
          </cell>
        </row>
        <row r="1312">
          <cell r="C1312">
            <v>203875091</v>
          </cell>
          <cell r="D1312" t="str">
            <v>solnuako</v>
          </cell>
          <cell r="E1312" t="str">
            <v>Nuako Solomon</v>
          </cell>
          <cell r="F1312" t="str">
            <v>Temporary</v>
          </cell>
          <cell r="G1312" t="str">
            <v>UAE</v>
          </cell>
          <cell r="H1312" t="str">
            <v>DAD1</v>
          </cell>
          <cell r="I1312" t="str">
            <v>SC</v>
          </cell>
          <cell r="J1312">
            <v>1181</v>
          </cell>
          <cell r="K1312" t="str">
            <v>Night Shift</v>
          </cell>
          <cell r="L1312" t="str">
            <v>NA</v>
          </cell>
          <cell r="M1312" t="str">
            <v>Tuesday</v>
          </cell>
          <cell r="N1312" t="str">
            <v>Wednesday</v>
          </cell>
          <cell r="O1312" t="str">
            <v>Warehouse Associate 12M</v>
          </cell>
          <cell r="P1312" t="str">
            <v>Warehouse Deals</v>
          </cell>
          <cell r="Q1312" t="str">
            <v>Support</v>
          </cell>
          <cell r="R1312" t="str">
            <v>Fastlink</v>
          </cell>
          <cell r="S1312" t="str">
            <v>gylrdg</v>
          </cell>
          <cell r="T1312" t="str">
            <v>De Guzman,Gaylord Baliwag</v>
          </cell>
          <cell r="U1312" t="str">
            <v>Non-Critical</v>
          </cell>
          <cell r="W1312">
            <v>45530</v>
          </cell>
          <cell r="X1312" t="str">
            <v>Warehouse Deals</v>
          </cell>
          <cell r="Y1312" t="str">
            <v>February</v>
          </cell>
          <cell r="Z1312" t="str">
            <v>7 Hours</v>
          </cell>
          <cell r="AA1312" t="str">
            <v>Male</v>
          </cell>
          <cell r="AB1312" t="str">
            <v>L</v>
          </cell>
          <cell r="AC1312">
            <v>99</v>
          </cell>
          <cell r="AD1312">
            <v>45895</v>
          </cell>
          <cell r="AE1312" t="str">
            <v>ShinningTower(Khalidiyah)</v>
          </cell>
          <cell r="AF1312">
            <v>544792913</v>
          </cell>
          <cell r="AG1312" t="str">
            <v>kwabenasowanuako76@gmail.com</v>
          </cell>
          <cell r="AH1312" t="str">
            <v>Ghana</v>
          </cell>
          <cell r="AI1312" t="str">
            <v>Non-Muslim</v>
          </cell>
        </row>
        <row r="1313">
          <cell r="C1313">
            <v>203875185</v>
          </cell>
          <cell r="D1313" t="str">
            <v>powusuaa</v>
          </cell>
          <cell r="E1313" t="str">
            <v>Owusuaa Priscilla</v>
          </cell>
          <cell r="F1313" t="str">
            <v>Temporary</v>
          </cell>
          <cell r="G1313" t="str">
            <v>UAE</v>
          </cell>
          <cell r="H1313" t="str">
            <v>DAD1</v>
          </cell>
          <cell r="I1313" t="str">
            <v>SC</v>
          </cell>
          <cell r="J1313">
            <v>1181</v>
          </cell>
          <cell r="K1313" t="str">
            <v>Night Shift</v>
          </cell>
          <cell r="L1313" t="str">
            <v>NA</v>
          </cell>
          <cell r="M1313" t="str">
            <v>Friday</v>
          </cell>
          <cell r="N1313" t="str">
            <v>Saturday</v>
          </cell>
          <cell r="O1313" t="str">
            <v>Warehouse Associate 12M</v>
          </cell>
          <cell r="P1313" t="str">
            <v>Warehouse Deals</v>
          </cell>
          <cell r="Q1313" t="str">
            <v>Support</v>
          </cell>
          <cell r="R1313" t="str">
            <v>Fastlink</v>
          </cell>
          <cell r="S1313" t="str">
            <v>gylrdg</v>
          </cell>
          <cell r="T1313" t="str">
            <v>De Guzman,Gaylord Baliwag</v>
          </cell>
          <cell r="U1313" t="str">
            <v>Non-Critical</v>
          </cell>
          <cell r="W1313">
            <v>45530</v>
          </cell>
          <cell r="X1313" t="str">
            <v>Warehouse Deals</v>
          </cell>
          <cell r="Y1313" t="str">
            <v>September</v>
          </cell>
          <cell r="Z1313" t="str">
            <v>7 Hours</v>
          </cell>
          <cell r="AA1313" t="str">
            <v>Female</v>
          </cell>
          <cell r="AB1313" t="str">
            <v>L</v>
          </cell>
          <cell r="AC1313">
            <v>99</v>
          </cell>
          <cell r="AD1313">
            <v>45895</v>
          </cell>
          <cell r="AE1313" t="str">
            <v>ShinningTower(Khalidiyah)</v>
          </cell>
          <cell r="AF1313">
            <v>586816307</v>
          </cell>
          <cell r="AG1313" t="str">
            <v>owusuaapriscilla313@gmail.com</v>
          </cell>
          <cell r="AH1313" t="str">
            <v>Ghana</v>
          </cell>
          <cell r="AI1313" t="str">
            <v>Non-Muslim</v>
          </cell>
        </row>
        <row r="1314">
          <cell r="C1314">
            <v>203875186</v>
          </cell>
          <cell r="D1314" t="str">
            <v>tmukunal</v>
          </cell>
          <cell r="E1314" t="str">
            <v>Tanya Mukuna</v>
          </cell>
          <cell r="F1314" t="str">
            <v>Temporary</v>
          </cell>
          <cell r="G1314" t="str">
            <v>UAE</v>
          </cell>
          <cell r="H1314" t="str">
            <v>DAD1</v>
          </cell>
          <cell r="I1314" t="str">
            <v>SC</v>
          </cell>
          <cell r="J1314">
            <v>1181</v>
          </cell>
          <cell r="K1314" t="str">
            <v>Night Shift</v>
          </cell>
          <cell r="L1314" t="str">
            <v>NA</v>
          </cell>
          <cell r="M1314" t="str">
            <v>Saturday</v>
          </cell>
          <cell r="N1314" t="str">
            <v>Sunday</v>
          </cell>
          <cell r="O1314" t="str">
            <v>Warehouse Associate 12M</v>
          </cell>
          <cell r="P1314" t="str">
            <v>Warehouse Deals</v>
          </cell>
          <cell r="Q1314" t="str">
            <v>Support</v>
          </cell>
          <cell r="R1314" t="str">
            <v>Fastlink</v>
          </cell>
          <cell r="S1314" t="str">
            <v>gylrdg</v>
          </cell>
          <cell r="T1314" t="str">
            <v>De Guzman,Gaylord Baliwag</v>
          </cell>
          <cell r="U1314" t="str">
            <v>Non-Critical</v>
          </cell>
          <cell r="W1314">
            <v>45528</v>
          </cell>
          <cell r="X1314" t="str">
            <v>Warehouse Deals</v>
          </cell>
          <cell r="Y1314" t="str">
            <v>December</v>
          </cell>
          <cell r="Z1314" t="str">
            <v>7 Hours</v>
          </cell>
          <cell r="AA1314" t="str">
            <v>Female</v>
          </cell>
          <cell r="AB1314" t="str">
            <v>NA</v>
          </cell>
          <cell r="AC1314">
            <v>99</v>
          </cell>
          <cell r="AD1314">
            <v>45895</v>
          </cell>
          <cell r="AE1314" t="str">
            <v>AbuDhabiMall(TouristClubArea)</v>
          </cell>
          <cell r="AF1314">
            <v>588291168</v>
          </cell>
          <cell r="AG1314" t="str">
            <v>mukunatanya0@gmail.com</v>
          </cell>
          <cell r="AH1314" t="str">
            <v>Zimbabwe</v>
          </cell>
          <cell r="AI1314" t="str">
            <v>Non-Muslim</v>
          </cell>
        </row>
        <row r="1315">
          <cell r="C1315">
            <v>206926977</v>
          </cell>
          <cell r="D1315" t="str">
            <v>aliokorw</v>
          </cell>
          <cell r="E1315" t="str">
            <v>ALICE KORWOR</v>
          </cell>
          <cell r="F1315" t="str">
            <v>Temporary</v>
          </cell>
          <cell r="G1315" t="str">
            <v>UAE</v>
          </cell>
          <cell r="H1315" t="str">
            <v>AUH1</v>
          </cell>
          <cell r="I1315" t="str">
            <v>FC</v>
          </cell>
          <cell r="J1315">
            <v>1299</v>
          </cell>
          <cell r="K1315" t="str">
            <v>Night Shift</v>
          </cell>
          <cell r="L1315" t="str">
            <v>NA</v>
          </cell>
          <cell r="M1315" t="str">
            <v>Friday</v>
          </cell>
          <cell r="N1315" t="str">
            <v>Saturday</v>
          </cell>
          <cell r="O1315" t="str">
            <v>Warehouse Associate 8W</v>
          </cell>
          <cell r="P1315" t="str">
            <v>Outbound</v>
          </cell>
          <cell r="Q1315" t="str">
            <v>Direct</v>
          </cell>
          <cell r="R1315" t="str">
            <v>Fastlink</v>
          </cell>
          <cell r="S1315" t="str">
            <v>ansammar</v>
          </cell>
          <cell r="T1315" t="str">
            <v>Ansari,Ammar Abdullah</v>
          </cell>
          <cell r="U1315" t="str">
            <v>Non-Critical</v>
          </cell>
          <cell r="W1315">
            <v>46247</v>
          </cell>
          <cell r="X1315" t="str">
            <v>Pack - Batch</v>
          </cell>
          <cell r="Y1315" t="str">
            <v>December</v>
          </cell>
          <cell r="Z1315" t="str">
            <v>7 Hours</v>
          </cell>
          <cell r="AA1315" t="str">
            <v>Female</v>
          </cell>
          <cell r="AB1315" t="str">
            <v>NA</v>
          </cell>
          <cell r="AC1315">
            <v>99</v>
          </cell>
        </row>
        <row r="1316">
          <cell r="C1316">
            <v>206897639</v>
          </cell>
          <cell r="D1316" t="str">
            <v>batefrid</v>
          </cell>
          <cell r="E1316" t="str">
            <v>FRIDA BATE ENOW</v>
          </cell>
          <cell r="F1316" t="str">
            <v>Temporary</v>
          </cell>
          <cell r="G1316" t="str">
            <v>UAE</v>
          </cell>
          <cell r="H1316" t="str">
            <v>AUH1</v>
          </cell>
          <cell r="I1316" t="str">
            <v>FC</v>
          </cell>
          <cell r="J1316">
            <v>1299</v>
          </cell>
          <cell r="K1316" t="str">
            <v>Night Shift</v>
          </cell>
          <cell r="L1316" t="str">
            <v>NA</v>
          </cell>
          <cell r="M1316" t="str">
            <v>Monday</v>
          </cell>
          <cell r="N1316" t="str">
            <v>Tuesday</v>
          </cell>
          <cell r="O1316" t="str">
            <v>Warehouse Associate 8W</v>
          </cell>
          <cell r="P1316" t="str">
            <v>Outbound</v>
          </cell>
          <cell r="Q1316" t="str">
            <v>Direct</v>
          </cell>
          <cell r="R1316" t="str">
            <v>Fastlink</v>
          </cell>
          <cell r="S1316" t="str">
            <v>mnarshad</v>
          </cell>
          <cell r="T1316" t="str">
            <v>Narshad,Muhammad</v>
          </cell>
          <cell r="U1316" t="str">
            <v>Non-Critical</v>
          </cell>
          <cell r="W1316">
            <v>46247</v>
          </cell>
          <cell r="X1316" t="str">
            <v>Pack - Batch</v>
          </cell>
          <cell r="Y1316" t="str">
            <v>October</v>
          </cell>
          <cell r="Z1316" t="str">
            <v>7 Hours</v>
          </cell>
          <cell r="AA1316" t="str">
            <v>Female</v>
          </cell>
          <cell r="AB1316" t="str">
            <v>NA</v>
          </cell>
          <cell r="AC1316">
            <v>99</v>
          </cell>
        </row>
        <row r="1317">
          <cell r="C1317">
            <v>206239217</v>
          </cell>
          <cell r="D1317" t="str">
            <v>garvmark</v>
          </cell>
          <cell r="E1317" t="str">
            <v>GARVIN MARK ALIGAWEESA</v>
          </cell>
          <cell r="F1317" t="str">
            <v>Temporary</v>
          </cell>
          <cell r="G1317" t="str">
            <v>UAE</v>
          </cell>
          <cell r="H1317" t="str">
            <v>AUH1</v>
          </cell>
          <cell r="I1317" t="str">
            <v>FC</v>
          </cell>
          <cell r="J1317">
            <v>1299</v>
          </cell>
          <cell r="K1317" t="str">
            <v>Night Shift</v>
          </cell>
          <cell r="L1317" t="str">
            <v>NA</v>
          </cell>
          <cell r="M1317" t="str">
            <v>Wednesday</v>
          </cell>
          <cell r="N1317" t="str">
            <v>Thursday</v>
          </cell>
          <cell r="O1317" t="str">
            <v>Warehouse Associate 8W</v>
          </cell>
          <cell r="P1317" t="str">
            <v>Outbound</v>
          </cell>
          <cell r="Q1317" t="str">
            <v>Direct</v>
          </cell>
          <cell r="R1317" t="str">
            <v>Fastlink</v>
          </cell>
          <cell r="S1317" t="str">
            <v>ansammar</v>
          </cell>
          <cell r="T1317" t="str">
            <v>Ansari,Ammar Abdullah</v>
          </cell>
          <cell r="U1317" t="str">
            <v>Non-Critical</v>
          </cell>
          <cell r="W1317">
            <v>46247</v>
          </cell>
          <cell r="X1317" t="str">
            <v>Pack - Batch</v>
          </cell>
          <cell r="Y1317" t="str">
            <v>September</v>
          </cell>
          <cell r="Z1317" t="str">
            <v>7 Hours</v>
          </cell>
          <cell r="AA1317" t="str">
            <v>Male</v>
          </cell>
          <cell r="AB1317" t="str">
            <v>NA</v>
          </cell>
          <cell r="AC1317">
            <v>99</v>
          </cell>
        </row>
        <row r="1318">
          <cell r="C1318">
            <v>206926985</v>
          </cell>
          <cell r="D1318" t="str">
            <v>osaeasam</v>
          </cell>
          <cell r="E1318" t="str">
            <v>SAMUEL OSAE ASHONG</v>
          </cell>
          <cell r="F1318" t="str">
            <v>Temporary</v>
          </cell>
          <cell r="G1318" t="str">
            <v>UAE</v>
          </cell>
          <cell r="H1318" t="str">
            <v>AUH1</v>
          </cell>
          <cell r="I1318" t="str">
            <v>FC</v>
          </cell>
          <cell r="J1318">
            <v>1299</v>
          </cell>
          <cell r="K1318" t="str">
            <v>Night Shift</v>
          </cell>
          <cell r="L1318" t="str">
            <v>NA</v>
          </cell>
          <cell r="M1318" t="str">
            <v>Thursday</v>
          </cell>
          <cell r="N1318" t="str">
            <v>Friday</v>
          </cell>
          <cell r="O1318" t="str">
            <v>Warehouse Associate 12M</v>
          </cell>
          <cell r="P1318" t="str">
            <v>Outbound</v>
          </cell>
          <cell r="Q1318" t="str">
            <v>Direct</v>
          </cell>
          <cell r="R1318" t="str">
            <v>Fastlink</v>
          </cell>
          <cell r="S1318" t="str">
            <v>scariav</v>
          </cell>
          <cell r="T1318" t="str">
            <v>Scaria,Varghese</v>
          </cell>
          <cell r="U1318" t="str">
            <v>Non-Critical</v>
          </cell>
          <cell r="W1318">
            <v>46247</v>
          </cell>
          <cell r="X1318" t="str">
            <v>Pack - Batch</v>
          </cell>
          <cell r="Y1318" t="str">
            <v>May</v>
          </cell>
          <cell r="Z1318" t="str">
            <v>7 Hours</v>
          </cell>
          <cell r="AA1318" t="str">
            <v>Male</v>
          </cell>
          <cell r="AB1318" t="str">
            <v>NA</v>
          </cell>
          <cell r="AC1318">
            <v>99</v>
          </cell>
        </row>
        <row r="1319">
          <cell r="C1319">
            <v>206868290</v>
          </cell>
          <cell r="D1319" t="str">
            <v>artigawi</v>
          </cell>
          <cell r="E1319" t="str">
            <v>WISDOM ARTIGAH</v>
          </cell>
          <cell r="F1319" t="str">
            <v>Temporary</v>
          </cell>
          <cell r="G1319" t="str">
            <v>UAE</v>
          </cell>
          <cell r="H1319" t="str">
            <v>AUH1</v>
          </cell>
          <cell r="I1319" t="str">
            <v>FC</v>
          </cell>
          <cell r="J1319">
            <v>1299</v>
          </cell>
          <cell r="K1319" t="str">
            <v>Night Shift</v>
          </cell>
          <cell r="L1319" t="str">
            <v>NA</v>
          </cell>
          <cell r="M1319" t="str">
            <v>Friday</v>
          </cell>
          <cell r="N1319" t="str">
            <v>Saturday</v>
          </cell>
          <cell r="O1319" t="str">
            <v>Warehouse Associate 8W</v>
          </cell>
          <cell r="P1319" t="str">
            <v>Outbound</v>
          </cell>
          <cell r="Q1319" t="str">
            <v>Direct</v>
          </cell>
          <cell r="R1319" t="str">
            <v>Fastlink</v>
          </cell>
          <cell r="S1319" t="str">
            <v>bizthoma</v>
          </cell>
          <cell r="T1319" t="str">
            <v>Thomas,Binil</v>
          </cell>
          <cell r="U1319" t="str">
            <v>Non-Critical</v>
          </cell>
          <cell r="W1319">
            <v>46247</v>
          </cell>
          <cell r="X1319" t="str">
            <v>Pack - Batch</v>
          </cell>
          <cell r="Y1319" t="str">
            <v>May</v>
          </cell>
          <cell r="Z1319" t="str">
            <v>7 Hours</v>
          </cell>
          <cell r="AA1319" t="str">
            <v>Male</v>
          </cell>
          <cell r="AB1319" t="str">
            <v>NA</v>
          </cell>
          <cell r="AC1319">
            <v>99</v>
          </cell>
        </row>
        <row r="1320">
          <cell r="C1320">
            <v>206191963</v>
          </cell>
          <cell r="D1320" t="str">
            <v>anolyatu</v>
          </cell>
          <cell r="E1320" t="str">
            <v>Anolyne Atukwatse</v>
          </cell>
          <cell r="F1320" t="str">
            <v>Temporary</v>
          </cell>
          <cell r="G1320" t="str">
            <v>UAE</v>
          </cell>
          <cell r="H1320" t="str">
            <v>AUH1</v>
          </cell>
          <cell r="I1320" t="str">
            <v>FC</v>
          </cell>
          <cell r="J1320">
            <v>1299</v>
          </cell>
          <cell r="K1320" t="str">
            <v>Night Shift</v>
          </cell>
          <cell r="L1320" t="str">
            <v>NA</v>
          </cell>
          <cell r="M1320" t="str">
            <v>Saturday</v>
          </cell>
          <cell r="N1320" t="str">
            <v>Sunday</v>
          </cell>
          <cell r="O1320" t="str">
            <v>Warehouse Associate 8W</v>
          </cell>
          <cell r="P1320" t="str">
            <v>Outbound</v>
          </cell>
          <cell r="Q1320" t="str">
            <v>Direct</v>
          </cell>
          <cell r="R1320" t="str">
            <v>EFS</v>
          </cell>
          <cell r="S1320" t="str">
            <v>ansammar</v>
          </cell>
          <cell r="T1320" t="str">
            <v>Ansari,Ammar Abdullah</v>
          </cell>
          <cell r="U1320" t="str">
            <v>Non-Critical</v>
          </cell>
          <cell r="W1320">
            <v>46247</v>
          </cell>
          <cell r="X1320" t="str">
            <v>Sort - Batch</v>
          </cell>
          <cell r="Y1320" t="str">
            <v>November</v>
          </cell>
          <cell r="Z1320" t="str">
            <v>7 Hours</v>
          </cell>
          <cell r="AA1320" t="str">
            <v>Female</v>
          </cell>
          <cell r="AB1320" t="str">
            <v>NA</v>
          </cell>
          <cell r="AC1320">
            <v>99</v>
          </cell>
        </row>
        <row r="1321">
          <cell r="C1321">
            <v>205275633</v>
          </cell>
          <cell r="D1321" t="str">
            <v>gchancel</v>
          </cell>
          <cell r="E1321" t="str">
            <v>Chanceline Fongwi Muluh</v>
          </cell>
          <cell r="F1321" t="str">
            <v>Temporary</v>
          </cell>
          <cell r="G1321" t="str">
            <v>UAE</v>
          </cell>
          <cell r="H1321" t="str">
            <v>AUH1</v>
          </cell>
          <cell r="I1321" t="str">
            <v>FC</v>
          </cell>
          <cell r="J1321">
            <v>1299</v>
          </cell>
          <cell r="K1321" t="str">
            <v>Night Shift</v>
          </cell>
          <cell r="L1321" t="str">
            <v>NA</v>
          </cell>
          <cell r="M1321" t="str">
            <v>Sunday</v>
          </cell>
          <cell r="N1321" t="str">
            <v>Monday</v>
          </cell>
          <cell r="O1321" t="str">
            <v>Warehouse Associate 8W</v>
          </cell>
          <cell r="P1321" t="str">
            <v>Outbound</v>
          </cell>
          <cell r="Q1321" t="str">
            <v>Direct</v>
          </cell>
          <cell r="R1321" t="str">
            <v>EFS</v>
          </cell>
          <cell r="S1321" t="str">
            <v>scariav</v>
          </cell>
          <cell r="T1321" t="str">
            <v>Scaria,Varghese</v>
          </cell>
          <cell r="U1321" t="str">
            <v>Non-Critical</v>
          </cell>
          <cell r="W1321">
            <v>46247</v>
          </cell>
          <cell r="X1321" t="str">
            <v>Sort - Batch</v>
          </cell>
          <cell r="Y1321" t="str">
            <v>October</v>
          </cell>
          <cell r="Z1321" t="str">
            <v>7 Hours</v>
          </cell>
          <cell r="AA1321" t="str">
            <v>Female</v>
          </cell>
          <cell r="AB1321" t="str">
            <v>NA</v>
          </cell>
          <cell r="AC1321">
            <v>99</v>
          </cell>
        </row>
        <row r="1322">
          <cell r="C1322">
            <v>206606700</v>
          </cell>
          <cell r="D1322" t="str">
            <v>mautfra</v>
          </cell>
          <cell r="E1322" t="str">
            <v>FRANCIS OKECHI MAUTI</v>
          </cell>
          <cell r="F1322" t="str">
            <v>Temporary</v>
          </cell>
          <cell r="G1322" t="str">
            <v>UAE</v>
          </cell>
          <cell r="H1322" t="str">
            <v>AUH1</v>
          </cell>
          <cell r="I1322" t="str">
            <v>FC</v>
          </cell>
          <cell r="J1322">
            <v>1299</v>
          </cell>
          <cell r="K1322" t="str">
            <v>Night Shift</v>
          </cell>
          <cell r="L1322" t="str">
            <v>NA</v>
          </cell>
          <cell r="M1322" t="str">
            <v>Monday</v>
          </cell>
          <cell r="N1322" t="str">
            <v>Tuesday</v>
          </cell>
          <cell r="O1322" t="str">
            <v>Warehouse Associate 8W</v>
          </cell>
          <cell r="P1322" t="str">
            <v>Outbound</v>
          </cell>
          <cell r="Q1322" t="str">
            <v>Direct</v>
          </cell>
          <cell r="R1322" t="str">
            <v>EFS</v>
          </cell>
          <cell r="S1322" t="str">
            <v>bizthoma</v>
          </cell>
          <cell r="T1322" t="str">
            <v>Thomas,Binil</v>
          </cell>
          <cell r="U1322" t="str">
            <v>Non-Critical</v>
          </cell>
          <cell r="W1322">
            <v>46247</v>
          </cell>
          <cell r="X1322" t="str">
            <v>Picking</v>
          </cell>
          <cell r="Y1322" t="str">
            <v>September</v>
          </cell>
          <cell r="Z1322" t="str">
            <v>7 Hours</v>
          </cell>
          <cell r="AA1322" t="str">
            <v>Male</v>
          </cell>
          <cell r="AB1322" t="str">
            <v>NA</v>
          </cell>
          <cell r="AC1322">
            <v>99</v>
          </cell>
        </row>
        <row r="1323">
          <cell r="C1323">
            <v>206128850</v>
          </cell>
          <cell r="D1323" t="str">
            <v>janengit</v>
          </cell>
          <cell r="E1323" t="str">
            <v>Jane Njeri Gitau</v>
          </cell>
          <cell r="F1323" t="str">
            <v>Temporary</v>
          </cell>
          <cell r="G1323" t="str">
            <v>UAE</v>
          </cell>
          <cell r="H1323" t="str">
            <v>AUH1</v>
          </cell>
          <cell r="I1323" t="str">
            <v>FC</v>
          </cell>
          <cell r="J1323">
            <v>1299</v>
          </cell>
          <cell r="K1323" t="str">
            <v>Night Shift</v>
          </cell>
          <cell r="L1323" t="str">
            <v>NA</v>
          </cell>
          <cell r="M1323" t="str">
            <v>Tuesday</v>
          </cell>
          <cell r="N1323" t="str">
            <v>Wednesday</v>
          </cell>
          <cell r="O1323" t="str">
            <v>Warehouse Associate 8W</v>
          </cell>
          <cell r="P1323" t="str">
            <v>Outbound</v>
          </cell>
          <cell r="Q1323" t="str">
            <v>Direct</v>
          </cell>
          <cell r="R1323" t="str">
            <v>EFS</v>
          </cell>
          <cell r="S1323" t="str">
            <v>amanmish</v>
          </cell>
          <cell r="T1323" t="str">
            <v>Mishra,Aman</v>
          </cell>
          <cell r="U1323" t="str">
            <v>Non-Critical</v>
          </cell>
          <cell r="W1323">
            <v>46247</v>
          </cell>
          <cell r="X1323" t="str">
            <v>Pack - Batch</v>
          </cell>
          <cell r="Y1323" t="str">
            <v>NA</v>
          </cell>
          <cell r="Z1323" t="str">
            <v>7 Hours</v>
          </cell>
          <cell r="AA1323" t="str">
            <v>Female</v>
          </cell>
          <cell r="AB1323" t="str">
            <v>NA</v>
          </cell>
          <cell r="AC1323">
            <v>99</v>
          </cell>
        </row>
        <row r="1324">
          <cell r="C1324">
            <v>205853572</v>
          </cell>
          <cell r="D1324" t="str">
            <v>kibenanc</v>
          </cell>
          <cell r="E1324" t="str">
            <v>NANCY JEPTOO KIBET</v>
          </cell>
          <cell r="F1324" t="str">
            <v>Temporary</v>
          </cell>
          <cell r="G1324" t="str">
            <v>UAE</v>
          </cell>
          <cell r="H1324" t="str">
            <v>AUH1</v>
          </cell>
          <cell r="I1324" t="str">
            <v>FC</v>
          </cell>
          <cell r="J1324">
            <v>1299</v>
          </cell>
          <cell r="K1324" t="str">
            <v>Night Shift</v>
          </cell>
          <cell r="L1324" t="str">
            <v>NA</v>
          </cell>
          <cell r="M1324" t="str">
            <v>Wednesday</v>
          </cell>
          <cell r="N1324" t="str">
            <v>Thursday</v>
          </cell>
          <cell r="O1324" t="str">
            <v>Warehouse Associate 8W</v>
          </cell>
          <cell r="P1324" t="str">
            <v>Outbound</v>
          </cell>
          <cell r="Q1324" t="str">
            <v>Direct</v>
          </cell>
          <cell r="R1324" t="str">
            <v>EFS</v>
          </cell>
          <cell r="S1324" t="str">
            <v>mnarshad</v>
          </cell>
          <cell r="T1324" t="str">
            <v>Narshad,Muhammad</v>
          </cell>
          <cell r="U1324" t="str">
            <v>Non-Critical</v>
          </cell>
          <cell r="W1324">
            <v>46247</v>
          </cell>
          <cell r="X1324" t="str">
            <v>Picking</v>
          </cell>
          <cell r="Y1324" t="str">
            <v>NA</v>
          </cell>
          <cell r="Z1324" t="str">
            <v>7 Hours</v>
          </cell>
          <cell r="AA1324" t="str">
            <v>Female</v>
          </cell>
          <cell r="AB1324" t="str">
            <v>NA</v>
          </cell>
          <cell r="AC1324">
            <v>99</v>
          </cell>
        </row>
        <row r="1325">
          <cell r="C1325">
            <v>205271087</v>
          </cell>
          <cell r="D1325" t="str">
            <v>chucopet</v>
          </cell>
          <cell r="E1325" t="str">
            <v>Peter Njoroge Chuchi</v>
          </cell>
          <cell r="F1325" t="str">
            <v>Temporary</v>
          </cell>
          <cell r="G1325" t="str">
            <v>UAE</v>
          </cell>
          <cell r="H1325" t="str">
            <v>AUH1</v>
          </cell>
          <cell r="I1325" t="str">
            <v>FC</v>
          </cell>
          <cell r="J1325">
            <v>1299</v>
          </cell>
          <cell r="K1325" t="str">
            <v>Night Shift</v>
          </cell>
          <cell r="L1325" t="str">
            <v>NA</v>
          </cell>
          <cell r="M1325" t="str">
            <v>Thursday</v>
          </cell>
          <cell r="N1325" t="str">
            <v>Friday</v>
          </cell>
          <cell r="O1325" t="str">
            <v>Warehouse Associate 8W</v>
          </cell>
          <cell r="P1325" t="str">
            <v>Outbound</v>
          </cell>
          <cell r="Q1325" t="str">
            <v>Direct</v>
          </cell>
          <cell r="R1325" t="str">
            <v>EFS</v>
          </cell>
          <cell r="S1325" t="str">
            <v>scariav</v>
          </cell>
          <cell r="T1325" t="str">
            <v>Scaria,Varghese</v>
          </cell>
          <cell r="U1325" t="str">
            <v>Non-Critical</v>
          </cell>
          <cell r="W1325">
            <v>46247</v>
          </cell>
          <cell r="X1325" t="str">
            <v>Picking</v>
          </cell>
          <cell r="Y1325" t="str">
            <v>February</v>
          </cell>
          <cell r="Z1325" t="str">
            <v>7 Hours</v>
          </cell>
          <cell r="AA1325" t="str">
            <v>Male</v>
          </cell>
          <cell r="AB1325" t="str">
            <v>NA</v>
          </cell>
          <cell r="AC1325">
            <v>99</v>
          </cell>
        </row>
        <row r="1326">
          <cell r="C1326">
            <v>206890214</v>
          </cell>
          <cell r="D1326" t="str">
            <v>sandrnam</v>
          </cell>
          <cell r="E1326" t="str">
            <v>SANDRA NAMARA</v>
          </cell>
          <cell r="F1326" t="str">
            <v>Temporary</v>
          </cell>
          <cell r="G1326" t="str">
            <v>UAE</v>
          </cell>
          <cell r="H1326" t="str">
            <v>AUH1</v>
          </cell>
          <cell r="I1326" t="str">
            <v>FC</v>
          </cell>
          <cell r="J1326">
            <v>1299</v>
          </cell>
          <cell r="K1326" t="str">
            <v>Night Shift</v>
          </cell>
          <cell r="L1326" t="str">
            <v>NA</v>
          </cell>
          <cell r="M1326" t="str">
            <v>Saturday</v>
          </cell>
          <cell r="N1326" t="str">
            <v>Sunday</v>
          </cell>
          <cell r="O1326" t="str">
            <v>Warehouse Associate 8W</v>
          </cell>
          <cell r="P1326" t="str">
            <v>Outbound</v>
          </cell>
          <cell r="Q1326" t="str">
            <v>Direct</v>
          </cell>
          <cell r="R1326" t="str">
            <v>EFS</v>
          </cell>
          <cell r="S1326" t="str">
            <v>amanmish</v>
          </cell>
          <cell r="T1326" t="str">
            <v>Mishra,Aman</v>
          </cell>
          <cell r="U1326" t="str">
            <v>Non-Critical</v>
          </cell>
          <cell r="W1326">
            <v>46247</v>
          </cell>
          <cell r="X1326" t="str">
            <v>Picking</v>
          </cell>
          <cell r="Y1326" t="str">
            <v>July</v>
          </cell>
          <cell r="Z1326" t="str">
            <v>7 Hours</v>
          </cell>
          <cell r="AA1326" t="str">
            <v>Female</v>
          </cell>
          <cell r="AB1326" t="str">
            <v>NA</v>
          </cell>
          <cell r="AC1326">
            <v>99</v>
          </cell>
        </row>
        <row r="1327">
          <cell r="C1327">
            <v>206192238</v>
          </cell>
          <cell r="D1327" t="str">
            <v>chebesha</v>
          </cell>
          <cell r="E1327" t="str">
            <v>Sharon Chebet</v>
          </cell>
          <cell r="F1327" t="str">
            <v>Temporary</v>
          </cell>
          <cell r="G1327" t="str">
            <v>UAE</v>
          </cell>
          <cell r="H1327" t="str">
            <v>AUH1</v>
          </cell>
          <cell r="I1327" t="str">
            <v>FC</v>
          </cell>
          <cell r="J1327">
            <v>1299</v>
          </cell>
          <cell r="K1327" t="str">
            <v>Night Shift</v>
          </cell>
          <cell r="L1327" t="str">
            <v>NA</v>
          </cell>
          <cell r="M1327" t="str">
            <v>Saturday</v>
          </cell>
          <cell r="N1327" t="str">
            <v>Sunday</v>
          </cell>
          <cell r="O1327" t="str">
            <v>Warehouse Associate 8W</v>
          </cell>
          <cell r="P1327" t="str">
            <v>Outbound</v>
          </cell>
          <cell r="Q1327" t="str">
            <v>Direct</v>
          </cell>
          <cell r="R1327" t="str">
            <v>EFS</v>
          </cell>
          <cell r="S1327" t="str">
            <v>ansammar</v>
          </cell>
          <cell r="T1327" t="str">
            <v>Ansari,Ammar Abdullah</v>
          </cell>
          <cell r="U1327" t="str">
            <v>Non-Critical</v>
          </cell>
          <cell r="W1327">
            <v>46247</v>
          </cell>
          <cell r="X1327" t="str">
            <v>Sort - Batch</v>
          </cell>
          <cell r="Y1327" t="str">
            <v>September</v>
          </cell>
          <cell r="Z1327" t="str">
            <v>7 Hours</v>
          </cell>
          <cell r="AA1327" t="str">
            <v>Female</v>
          </cell>
          <cell r="AB1327" t="str">
            <v>NA</v>
          </cell>
          <cell r="AC1327">
            <v>99</v>
          </cell>
        </row>
        <row r="1328">
          <cell r="C1328">
            <v>205853574</v>
          </cell>
          <cell r="D1328" t="str">
            <v>mjjepkem</v>
          </cell>
          <cell r="E1328" t="str">
            <v>MERCY JEPKEMBOI</v>
          </cell>
          <cell r="F1328" t="str">
            <v>Temporary</v>
          </cell>
          <cell r="G1328" t="str">
            <v>UAE</v>
          </cell>
          <cell r="H1328" t="str">
            <v>AUH1</v>
          </cell>
          <cell r="I1328" t="str">
            <v>FC</v>
          </cell>
          <cell r="J1328">
            <v>1299</v>
          </cell>
          <cell r="K1328" t="str">
            <v>Night Shift</v>
          </cell>
          <cell r="L1328" t="str">
            <v>NA</v>
          </cell>
          <cell r="M1328" t="str">
            <v>Sunday</v>
          </cell>
          <cell r="N1328" t="str">
            <v>Monday</v>
          </cell>
          <cell r="O1328" t="str">
            <v>Warehouse Associate 12M</v>
          </cell>
          <cell r="P1328" t="str">
            <v>Outbound</v>
          </cell>
          <cell r="Q1328" t="str">
            <v>Direct</v>
          </cell>
          <cell r="R1328" t="str">
            <v>EFS</v>
          </cell>
          <cell r="S1328" t="str">
            <v>mnarshad</v>
          </cell>
          <cell r="T1328" t="str">
            <v>Narshad,Muhammad</v>
          </cell>
          <cell r="U1328" t="str">
            <v>Non-Critical</v>
          </cell>
          <cell r="W1328">
            <v>46247</v>
          </cell>
          <cell r="X1328" t="str">
            <v>Picking</v>
          </cell>
          <cell r="Y1328" t="str">
            <v>NA</v>
          </cell>
          <cell r="Z1328" t="str">
            <v>7 Hours</v>
          </cell>
          <cell r="AA1328" t="str">
            <v>Female</v>
          </cell>
          <cell r="AB1328" t="str">
            <v>NA</v>
          </cell>
          <cell r="AC1328">
            <v>99</v>
          </cell>
        </row>
        <row r="1329">
          <cell r="C1329">
            <v>205281151</v>
          </cell>
          <cell r="D1329" t="str">
            <v>kanyoalb</v>
          </cell>
          <cell r="E1329" t="str">
            <v>Albert Kanyoro</v>
          </cell>
          <cell r="F1329" t="str">
            <v>Temporary</v>
          </cell>
          <cell r="G1329" t="str">
            <v>UAE</v>
          </cell>
          <cell r="H1329" t="str">
            <v>AUH1</v>
          </cell>
          <cell r="I1329" t="str">
            <v>FC</v>
          </cell>
          <cell r="J1329">
            <v>1299</v>
          </cell>
          <cell r="K1329" t="str">
            <v>Night Shift</v>
          </cell>
          <cell r="L1329" t="str">
            <v>NA</v>
          </cell>
          <cell r="M1329" t="str">
            <v>Monday</v>
          </cell>
          <cell r="N1329" t="str">
            <v>Tuesday</v>
          </cell>
          <cell r="O1329" t="str">
            <v>Warehouse Associate 8W</v>
          </cell>
          <cell r="P1329" t="str">
            <v>Outbound</v>
          </cell>
          <cell r="Q1329" t="str">
            <v>Direct</v>
          </cell>
          <cell r="R1329" t="str">
            <v>EFS</v>
          </cell>
          <cell r="S1329" t="str">
            <v>scariav</v>
          </cell>
          <cell r="T1329" t="str">
            <v>Scaria,Varghese</v>
          </cell>
          <cell r="W1329">
            <v>46252</v>
          </cell>
          <cell r="X1329" t="str">
            <v>Picking</v>
          </cell>
          <cell r="Y1329" t="str">
            <v>February</v>
          </cell>
          <cell r="Z1329" t="str">
            <v>7 Hours</v>
          </cell>
          <cell r="AA1329" t="str">
            <v>Male</v>
          </cell>
          <cell r="AB1329" t="str">
            <v>NA</v>
          </cell>
          <cell r="AC1329">
            <v>99</v>
          </cell>
        </row>
        <row r="1330">
          <cell r="C1330">
            <v>206897551</v>
          </cell>
          <cell r="D1330" t="str">
            <v>nbashali</v>
          </cell>
          <cell r="E1330" t="str">
            <v>ALI BASHIR KASAGA</v>
          </cell>
          <cell r="F1330" t="str">
            <v>Temporary</v>
          </cell>
          <cell r="G1330" t="str">
            <v>UAE</v>
          </cell>
          <cell r="H1330" t="str">
            <v>AUH1</v>
          </cell>
          <cell r="I1330" t="str">
            <v>FC</v>
          </cell>
          <cell r="J1330">
            <v>1299</v>
          </cell>
          <cell r="K1330" t="str">
            <v>Night Shift</v>
          </cell>
          <cell r="L1330" t="str">
            <v>NA</v>
          </cell>
          <cell r="M1330" t="str">
            <v>Tuesday</v>
          </cell>
          <cell r="N1330" t="str">
            <v>Wednesday</v>
          </cell>
          <cell r="O1330" t="str">
            <v>Warehouse Associate 12M</v>
          </cell>
          <cell r="P1330" t="str">
            <v>Outbound</v>
          </cell>
          <cell r="Q1330" t="str">
            <v>Direct</v>
          </cell>
          <cell r="R1330" t="str">
            <v>Fastlink</v>
          </cell>
          <cell r="S1330" t="str">
            <v>bizthoma</v>
          </cell>
          <cell r="T1330" t="str">
            <v>Thomas,Binil</v>
          </cell>
          <cell r="W1330">
            <v>46252</v>
          </cell>
          <cell r="X1330" t="str">
            <v>Sort - Batch</v>
          </cell>
          <cell r="Y1330" t="str">
            <v>March</v>
          </cell>
          <cell r="Z1330" t="str">
            <v>7 Hours</v>
          </cell>
          <cell r="AA1330" t="str">
            <v>Male</v>
          </cell>
          <cell r="AB1330" t="str">
            <v>NA</v>
          </cell>
          <cell r="AC1330">
            <v>99</v>
          </cell>
        </row>
        <row r="1331">
          <cell r="C1331">
            <v>205276302</v>
          </cell>
          <cell r="D1331" t="str">
            <v>tabiayuj</v>
          </cell>
          <cell r="E1331" t="str">
            <v>Arrey Tabiayuk Brandon</v>
          </cell>
          <cell r="F1331" t="str">
            <v>Temporary</v>
          </cell>
          <cell r="G1331" t="str">
            <v>UAE</v>
          </cell>
          <cell r="H1331" t="str">
            <v>AUH1</v>
          </cell>
          <cell r="I1331" t="str">
            <v>FC</v>
          </cell>
          <cell r="J1331">
            <v>1299</v>
          </cell>
          <cell r="K1331" t="str">
            <v>Night Shift</v>
          </cell>
          <cell r="L1331" t="str">
            <v>NA</v>
          </cell>
          <cell r="M1331" t="str">
            <v>Wednesday</v>
          </cell>
          <cell r="N1331" t="str">
            <v>Thursday</v>
          </cell>
          <cell r="O1331" t="str">
            <v>Warehouse Associate 8W</v>
          </cell>
          <cell r="P1331" t="str">
            <v>Outbound</v>
          </cell>
          <cell r="Q1331" t="str">
            <v>Direct</v>
          </cell>
          <cell r="R1331" t="str">
            <v>EFS</v>
          </cell>
          <cell r="S1331" t="str">
            <v>scariav</v>
          </cell>
          <cell r="T1331" t="str">
            <v>Scaria,Varghese</v>
          </cell>
          <cell r="W1331">
            <v>46252</v>
          </cell>
          <cell r="X1331" t="str">
            <v>Picking</v>
          </cell>
          <cell r="Y1331" t="str">
            <v>January</v>
          </cell>
          <cell r="Z1331" t="str">
            <v>7 Hours</v>
          </cell>
          <cell r="AA1331" t="str">
            <v>Male</v>
          </cell>
          <cell r="AB1331" t="str">
            <v>NA</v>
          </cell>
          <cell r="AC1331">
            <v>99</v>
          </cell>
        </row>
        <row r="1332">
          <cell r="C1332">
            <v>206897556</v>
          </cell>
          <cell r="D1332" t="str">
            <v>echubobo</v>
          </cell>
          <cell r="E1332" t="str">
            <v>BORIS ECHUBOU NANA</v>
          </cell>
          <cell r="F1332" t="str">
            <v>Temporary</v>
          </cell>
          <cell r="G1332" t="str">
            <v>UAE</v>
          </cell>
          <cell r="H1332" t="str">
            <v>AUH1</v>
          </cell>
          <cell r="I1332" t="str">
            <v>FC</v>
          </cell>
          <cell r="J1332">
            <v>1299</v>
          </cell>
          <cell r="K1332" t="str">
            <v>Night Shift</v>
          </cell>
          <cell r="L1332" t="str">
            <v>NA</v>
          </cell>
          <cell r="M1332" t="str">
            <v>Sunday</v>
          </cell>
          <cell r="N1332" t="str">
            <v>Monday</v>
          </cell>
          <cell r="O1332" t="str">
            <v>Warehouse Associate 12M</v>
          </cell>
          <cell r="P1332" t="str">
            <v>Outbound</v>
          </cell>
          <cell r="Q1332" t="str">
            <v>Direct</v>
          </cell>
          <cell r="R1332" t="str">
            <v>Fastlink</v>
          </cell>
          <cell r="S1332" t="str">
            <v>bizthoma</v>
          </cell>
          <cell r="T1332" t="str">
            <v>Thomas,Binil</v>
          </cell>
          <cell r="W1332">
            <v>46252</v>
          </cell>
          <cell r="X1332" t="str">
            <v>Picking</v>
          </cell>
          <cell r="Y1332" t="str">
            <v>July</v>
          </cell>
          <cell r="Z1332" t="str">
            <v>7 Hours</v>
          </cell>
          <cell r="AA1332" t="str">
            <v>Male</v>
          </cell>
          <cell r="AB1332" t="str">
            <v>NA</v>
          </cell>
          <cell r="AC1332">
            <v>99</v>
          </cell>
        </row>
        <row r="1333">
          <cell r="C1333">
            <v>206128580</v>
          </cell>
          <cell r="D1333" t="str">
            <v>kuncarol</v>
          </cell>
          <cell r="E1333" t="str">
            <v>CAROLINE WANJA</v>
          </cell>
          <cell r="F1333" t="str">
            <v>Temporary</v>
          </cell>
          <cell r="G1333" t="str">
            <v>UAE</v>
          </cell>
          <cell r="H1333" t="str">
            <v>AUH1</v>
          </cell>
          <cell r="I1333" t="str">
            <v>FC</v>
          </cell>
          <cell r="J1333">
            <v>1299</v>
          </cell>
          <cell r="K1333" t="str">
            <v>Night Shift</v>
          </cell>
          <cell r="L1333" t="str">
            <v>NA</v>
          </cell>
          <cell r="M1333" t="str">
            <v>Monday</v>
          </cell>
          <cell r="N1333" t="str">
            <v>Tuesday</v>
          </cell>
          <cell r="O1333" t="str">
            <v>Warehouse Associate 8W</v>
          </cell>
          <cell r="P1333" t="str">
            <v>Outbound</v>
          </cell>
          <cell r="Q1333" t="str">
            <v>Direct</v>
          </cell>
          <cell r="R1333" t="str">
            <v>EFS</v>
          </cell>
          <cell r="S1333" t="str">
            <v>scariav</v>
          </cell>
          <cell r="T1333" t="str">
            <v>Scaria,Varghese</v>
          </cell>
          <cell r="W1333">
            <v>46252</v>
          </cell>
          <cell r="X1333" t="str">
            <v>Pack - Batch</v>
          </cell>
          <cell r="Y1333" t="str">
            <v>NA</v>
          </cell>
          <cell r="Z1333" t="str">
            <v>7 Hours</v>
          </cell>
          <cell r="AA1333" t="str">
            <v>Female</v>
          </cell>
          <cell r="AB1333" t="str">
            <v>NA</v>
          </cell>
          <cell r="AC1333">
            <v>99</v>
          </cell>
        </row>
        <row r="1334">
          <cell r="C1334">
            <v>205854276</v>
          </cell>
          <cell r="D1334" t="str">
            <v>addlchri</v>
          </cell>
          <cell r="E1334" t="str">
            <v>CHRISTIANA ADDO</v>
          </cell>
          <cell r="F1334" t="str">
            <v>Temporary</v>
          </cell>
          <cell r="G1334" t="str">
            <v>UAE</v>
          </cell>
          <cell r="H1334" t="str">
            <v>AUH1</v>
          </cell>
          <cell r="I1334" t="str">
            <v>FC</v>
          </cell>
          <cell r="J1334">
            <v>1299</v>
          </cell>
          <cell r="K1334" t="str">
            <v>Night Shift</v>
          </cell>
          <cell r="L1334" t="str">
            <v>NA</v>
          </cell>
          <cell r="M1334" t="str">
            <v>Tuesday</v>
          </cell>
          <cell r="N1334" t="str">
            <v>Wednesday</v>
          </cell>
          <cell r="O1334" t="str">
            <v>Warehouse Associate 8W</v>
          </cell>
          <cell r="P1334" t="str">
            <v>Outbound</v>
          </cell>
          <cell r="Q1334" t="str">
            <v>Direct</v>
          </cell>
          <cell r="R1334" t="str">
            <v>EFS</v>
          </cell>
          <cell r="S1334" t="str">
            <v>scariav</v>
          </cell>
          <cell r="T1334" t="str">
            <v>Scaria,Varghese</v>
          </cell>
          <cell r="W1334">
            <v>46252</v>
          </cell>
          <cell r="X1334" t="str">
            <v>Picking</v>
          </cell>
          <cell r="Y1334" t="str">
            <v>NA</v>
          </cell>
          <cell r="Z1334" t="str">
            <v>7 Hours</v>
          </cell>
          <cell r="AA1334" t="str">
            <v>Female</v>
          </cell>
          <cell r="AB1334" t="str">
            <v>NA</v>
          </cell>
          <cell r="AC1334">
            <v>99</v>
          </cell>
        </row>
        <row r="1335">
          <cell r="C1335">
            <v>206886517</v>
          </cell>
          <cell r="D1335" t="str">
            <v>amukclin</v>
          </cell>
          <cell r="E1335" t="str">
            <v>Clinton Amukhoywa</v>
          </cell>
          <cell r="F1335" t="str">
            <v>Temporary</v>
          </cell>
          <cell r="G1335" t="str">
            <v>UAE</v>
          </cell>
          <cell r="H1335" t="str">
            <v>AUH1</v>
          </cell>
          <cell r="I1335" t="str">
            <v>FC</v>
          </cell>
          <cell r="J1335">
            <v>1299</v>
          </cell>
          <cell r="K1335" t="str">
            <v>Night Shift</v>
          </cell>
          <cell r="L1335" t="str">
            <v>NA</v>
          </cell>
          <cell r="M1335" t="str">
            <v>Wednesday</v>
          </cell>
          <cell r="N1335" t="str">
            <v>Thursday</v>
          </cell>
          <cell r="O1335" t="str">
            <v>Warehouse Associate 8W</v>
          </cell>
          <cell r="P1335" t="str">
            <v>Outbound</v>
          </cell>
          <cell r="Q1335" t="str">
            <v>Direct</v>
          </cell>
          <cell r="R1335" t="str">
            <v>EFS</v>
          </cell>
          <cell r="S1335" t="str">
            <v>scariav</v>
          </cell>
          <cell r="T1335" t="str">
            <v>Scaria,Varghese</v>
          </cell>
          <cell r="W1335">
            <v>46252</v>
          </cell>
          <cell r="X1335" t="str">
            <v>Picking</v>
          </cell>
          <cell r="Y1335" t="str">
            <v>July</v>
          </cell>
          <cell r="Z1335" t="str">
            <v>7 Hours</v>
          </cell>
          <cell r="AA1335" t="str">
            <v>Male</v>
          </cell>
          <cell r="AB1335" t="str">
            <v>NA</v>
          </cell>
          <cell r="AC1335">
            <v>99</v>
          </cell>
        </row>
        <row r="1336">
          <cell r="C1336">
            <v>205271074</v>
          </cell>
          <cell r="D1336" t="str">
            <v>cosmkibe</v>
          </cell>
          <cell r="E1336" t="str">
            <v>Cosmas Kirwa Kibet</v>
          </cell>
          <cell r="F1336" t="str">
            <v>Temporary</v>
          </cell>
          <cell r="G1336" t="str">
            <v>UAE</v>
          </cell>
          <cell r="H1336" t="str">
            <v>AUH1</v>
          </cell>
          <cell r="I1336" t="str">
            <v>FC</v>
          </cell>
          <cell r="J1336">
            <v>1299</v>
          </cell>
          <cell r="K1336" t="str">
            <v>Night Shift</v>
          </cell>
          <cell r="L1336" t="str">
            <v>NA</v>
          </cell>
          <cell r="M1336" t="str">
            <v>Thursday</v>
          </cell>
          <cell r="N1336" t="str">
            <v>Friday</v>
          </cell>
          <cell r="O1336" t="str">
            <v>Warehouse Associate 8W</v>
          </cell>
          <cell r="P1336" t="str">
            <v>Outbound</v>
          </cell>
          <cell r="Q1336" t="str">
            <v>Direct</v>
          </cell>
          <cell r="R1336" t="str">
            <v>EFS</v>
          </cell>
          <cell r="S1336" t="str">
            <v>scariav</v>
          </cell>
          <cell r="T1336" t="str">
            <v>Scaria,Varghese</v>
          </cell>
          <cell r="W1336">
            <v>46252</v>
          </cell>
          <cell r="X1336" t="str">
            <v>Picking</v>
          </cell>
          <cell r="Y1336" t="str">
            <v>June</v>
          </cell>
          <cell r="Z1336" t="str">
            <v>7 Hours</v>
          </cell>
          <cell r="AA1336" t="str">
            <v>Male</v>
          </cell>
          <cell r="AB1336" t="str">
            <v>NA</v>
          </cell>
          <cell r="AC1336">
            <v>99</v>
          </cell>
        </row>
        <row r="1337">
          <cell r="C1337">
            <v>205852634</v>
          </cell>
          <cell r="D1337" t="str">
            <v>rseremda</v>
          </cell>
          <cell r="E1337" t="str">
            <v>DAISY CHEPKEMBOI SEREM</v>
          </cell>
          <cell r="F1337" t="str">
            <v>Temporary</v>
          </cell>
          <cell r="G1337" t="str">
            <v>UAE</v>
          </cell>
          <cell r="H1337" t="str">
            <v>AUH1</v>
          </cell>
          <cell r="I1337" t="str">
            <v>FC</v>
          </cell>
          <cell r="J1337">
            <v>1299</v>
          </cell>
          <cell r="K1337" t="str">
            <v>Night Shift</v>
          </cell>
          <cell r="L1337" t="str">
            <v>NA</v>
          </cell>
          <cell r="M1337" t="str">
            <v>Friday</v>
          </cell>
          <cell r="N1337" t="str">
            <v>Saturday</v>
          </cell>
          <cell r="O1337" t="str">
            <v>Warehouse Associate 12M</v>
          </cell>
          <cell r="P1337" t="str">
            <v>Outbound</v>
          </cell>
          <cell r="Q1337" t="str">
            <v>Direct</v>
          </cell>
          <cell r="R1337" t="str">
            <v>EFS</v>
          </cell>
          <cell r="S1337" t="str">
            <v>scariav</v>
          </cell>
          <cell r="T1337" t="str">
            <v>Scaria,Varghese</v>
          </cell>
          <cell r="W1337">
            <v>46252</v>
          </cell>
          <cell r="X1337" t="str">
            <v>Picking</v>
          </cell>
          <cell r="Y1337" t="str">
            <v>NA</v>
          </cell>
          <cell r="Z1337" t="str">
            <v>7 Hours</v>
          </cell>
          <cell r="AA1337" t="str">
            <v>Female</v>
          </cell>
          <cell r="AB1337" t="str">
            <v>NA</v>
          </cell>
          <cell r="AC1337">
            <v>99</v>
          </cell>
        </row>
        <row r="1338">
          <cell r="C1338">
            <v>205127248</v>
          </cell>
          <cell r="D1338" t="str">
            <v>wedwinki</v>
          </cell>
          <cell r="E1338" t="str">
            <v>Edwin Kimani Wandui</v>
          </cell>
          <cell r="F1338" t="str">
            <v>Temporary</v>
          </cell>
          <cell r="G1338" t="str">
            <v>UAE</v>
          </cell>
          <cell r="H1338" t="str">
            <v>AUH1</v>
          </cell>
          <cell r="I1338" t="str">
            <v>FC</v>
          </cell>
          <cell r="J1338">
            <v>1299</v>
          </cell>
          <cell r="K1338" t="str">
            <v>Night Shift</v>
          </cell>
          <cell r="L1338" t="str">
            <v>NA</v>
          </cell>
          <cell r="M1338" t="str">
            <v>Saturday</v>
          </cell>
          <cell r="N1338" t="str">
            <v>Sunday</v>
          </cell>
          <cell r="O1338" t="str">
            <v>Warehouse Associate 8W</v>
          </cell>
          <cell r="P1338" t="str">
            <v>Outbound</v>
          </cell>
          <cell r="Q1338" t="str">
            <v>Direct</v>
          </cell>
          <cell r="R1338" t="str">
            <v>EFS</v>
          </cell>
          <cell r="S1338" t="str">
            <v>scariav</v>
          </cell>
          <cell r="T1338" t="str">
            <v>Scaria,Varghese</v>
          </cell>
          <cell r="W1338">
            <v>46252</v>
          </cell>
          <cell r="X1338" t="str">
            <v>Picking</v>
          </cell>
          <cell r="Y1338" t="str">
            <v>May</v>
          </cell>
          <cell r="Z1338" t="str">
            <v>7 Hours</v>
          </cell>
          <cell r="AA1338" t="str">
            <v>Male</v>
          </cell>
          <cell r="AB1338" t="str">
            <v>NA</v>
          </cell>
          <cell r="AC1338">
            <v>99</v>
          </cell>
        </row>
        <row r="1339">
          <cell r="C1339">
            <v>206138681</v>
          </cell>
          <cell r="D1339" t="str">
            <v>emmaunea</v>
          </cell>
          <cell r="E1339" t="str">
            <v>EMMAUNEL AYENSU</v>
          </cell>
          <cell r="F1339" t="str">
            <v>Temporary</v>
          </cell>
          <cell r="G1339" t="str">
            <v>UAE</v>
          </cell>
          <cell r="H1339" t="str">
            <v>AUH1</v>
          </cell>
          <cell r="I1339" t="str">
            <v>FC</v>
          </cell>
          <cell r="J1339">
            <v>1299</v>
          </cell>
          <cell r="K1339" t="str">
            <v>Night Shift</v>
          </cell>
          <cell r="L1339" t="str">
            <v>NA</v>
          </cell>
          <cell r="M1339" t="str">
            <v>Sunday</v>
          </cell>
          <cell r="N1339" t="str">
            <v>Monday</v>
          </cell>
          <cell r="O1339" t="str">
            <v>Warehouse Associate 12M</v>
          </cell>
          <cell r="P1339" t="str">
            <v>Outbound</v>
          </cell>
          <cell r="Q1339" t="str">
            <v>Direct</v>
          </cell>
          <cell r="R1339" t="str">
            <v>Fastlink</v>
          </cell>
          <cell r="S1339" t="str">
            <v>bizthoma</v>
          </cell>
          <cell r="T1339" t="str">
            <v>Thomas,Binil</v>
          </cell>
          <cell r="W1339">
            <v>46252</v>
          </cell>
          <cell r="X1339" t="str">
            <v>Picking</v>
          </cell>
          <cell r="Y1339" t="str">
            <v>NA</v>
          </cell>
          <cell r="Z1339" t="str">
            <v>7 Hours</v>
          </cell>
          <cell r="AA1339" t="str">
            <v>Male</v>
          </cell>
          <cell r="AB1339" t="str">
            <v>NA</v>
          </cell>
          <cell r="AC1339">
            <v>99</v>
          </cell>
        </row>
        <row r="1340">
          <cell r="C1340">
            <v>205252530</v>
          </cell>
          <cell r="D1340" t="str">
            <v>kourever</v>
          </cell>
          <cell r="E1340" t="str">
            <v>Everline Nyamoita Ouru</v>
          </cell>
          <cell r="F1340" t="str">
            <v>Temporary</v>
          </cell>
          <cell r="G1340" t="str">
            <v>UAE</v>
          </cell>
          <cell r="H1340" t="str">
            <v>AUH1</v>
          </cell>
          <cell r="I1340" t="str">
            <v>FC</v>
          </cell>
          <cell r="J1340">
            <v>1299</v>
          </cell>
          <cell r="K1340" t="str">
            <v>Night Shift</v>
          </cell>
          <cell r="L1340" t="str">
            <v>NA</v>
          </cell>
          <cell r="M1340" t="str">
            <v>Tuesday</v>
          </cell>
          <cell r="N1340" t="str">
            <v>Wednesday</v>
          </cell>
          <cell r="O1340" t="str">
            <v>Warehouse Associate 8W</v>
          </cell>
          <cell r="P1340" t="str">
            <v>Outbound</v>
          </cell>
          <cell r="Q1340" t="str">
            <v>Direct</v>
          </cell>
          <cell r="R1340" t="str">
            <v>EFS</v>
          </cell>
          <cell r="S1340" t="str">
            <v>scariav</v>
          </cell>
          <cell r="T1340" t="str">
            <v>Scaria,Varghese</v>
          </cell>
          <cell r="W1340">
            <v>46252</v>
          </cell>
          <cell r="X1340" t="str">
            <v>Picking</v>
          </cell>
          <cell r="Y1340" t="str">
            <v>March</v>
          </cell>
          <cell r="Z1340" t="str">
            <v>7 Hours</v>
          </cell>
          <cell r="AA1340" t="str">
            <v>Male</v>
          </cell>
          <cell r="AB1340" t="str">
            <v>NA</v>
          </cell>
          <cell r="AC1340">
            <v>99</v>
          </cell>
        </row>
        <row r="1341">
          <cell r="C1341">
            <v>205852637</v>
          </cell>
          <cell r="D1341" t="str">
            <v>fjefaith</v>
          </cell>
          <cell r="E1341" t="str">
            <v>FAITH JEROP</v>
          </cell>
          <cell r="F1341" t="str">
            <v>Temporary</v>
          </cell>
          <cell r="G1341" t="str">
            <v>UAE</v>
          </cell>
          <cell r="H1341" t="str">
            <v>AUH1</v>
          </cell>
          <cell r="I1341" t="str">
            <v>FC</v>
          </cell>
          <cell r="J1341">
            <v>1299</v>
          </cell>
          <cell r="K1341" t="str">
            <v>Night Shift</v>
          </cell>
          <cell r="L1341" t="str">
            <v>NA</v>
          </cell>
          <cell r="M1341" t="str">
            <v>Wednesday</v>
          </cell>
          <cell r="N1341" t="str">
            <v>Thursday</v>
          </cell>
          <cell r="O1341" t="str">
            <v>Warehouse Associate 12M</v>
          </cell>
          <cell r="P1341" t="str">
            <v>Outbound</v>
          </cell>
          <cell r="Q1341" t="str">
            <v>Direct</v>
          </cell>
          <cell r="R1341" t="str">
            <v>EFS</v>
          </cell>
          <cell r="S1341" t="str">
            <v>scariav</v>
          </cell>
          <cell r="T1341" t="str">
            <v>Scaria,Varghese</v>
          </cell>
          <cell r="W1341">
            <v>46252</v>
          </cell>
          <cell r="X1341" t="str">
            <v>Picking</v>
          </cell>
          <cell r="Y1341" t="str">
            <v>NA</v>
          </cell>
          <cell r="Z1341" t="str">
            <v>7 Hours</v>
          </cell>
          <cell r="AA1341" t="str">
            <v>Female</v>
          </cell>
          <cell r="AB1341" t="str">
            <v>NA</v>
          </cell>
          <cell r="AC1341">
            <v>99</v>
          </cell>
        </row>
        <row r="1342">
          <cell r="C1342">
            <v>206868289</v>
          </cell>
          <cell r="D1342" t="str">
            <v>mnengnfl</v>
          </cell>
          <cell r="E1342" t="str">
            <v>FLAVIN NENG NKHAN</v>
          </cell>
          <cell r="F1342" t="str">
            <v>Temporary</v>
          </cell>
          <cell r="G1342" t="str">
            <v>UAE</v>
          </cell>
          <cell r="H1342" t="str">
            <v>AUH1</v>
          </cell>
          <cell r="I1342" t="str">
            <v>FC</v>
          </cell>
          <cell r="J1342">
            <v>1299</v>
          </cell>
          <cell r="K1342" t="str">
            <v>Night Shift</v>
          </cell>
          <cell r="L1342" t="str">
            <v>NA</v>
          </cell>
          <cell r="M1342" t="str">
            <v>Thursday</v>
          </cell>
          <cell r="N1342" t="str">
            <v>Friday</v>
          </cell>
          <cell r="O1342" t="str">
            <v>Warehouse Associate 8W</v>
          </cell>
          <cell r="P1342" t="str">
            <v>Outbound</v>
          </cell>
          <cell r="Q1342" t="str">
            <v>Direct</v>
          </cell>
          <cell r="R1342" t="str">
            <v>Fastlink</v>
          </cell>
          <cell r="S1342" t="str">
            <v>bizthoma</v>
          </cell>
          <cell r="T1342" t="str">
            <v>Thomas,Binil</v>
          </cell>
          <cell r="W1342">
            <v>46252</v>
          </cell>
          <cell r="X1342" t="str">
            <v>Pack - Batch</v>
          </cell>
          <cell r="Y1342" t="str">
            <v>March</v>
          </cell>
          <cell r="Z1342" t="str">
            <v>7 Hours</v>
          </cell>
          <cell r="AA1342" t="str">
            <v>Female</v>
          </cell>
          <cell r="AB1342" t="str">
            <v>NA</v>
          </cell>
          <cell r="AC1342">
            <v>99</v>
          </cell>
        </row>
        <row r="1343">
          <cell r="C1343">
            <v>206605136</v>
          </cell>
          <cell r="D1343" t="str">
            <v>fredrimw</v>
          </cell>
          <cell r="E1343" t="str">
            <v>FREDRICK MWENDWA MWANIKI</v>
          </cell>
          <cell r="F1343" t="str">
            <v>Temporary</v>
          </cell>
          <cell r="G1343" t="str">
            <v>UAE</v>
          </cell>
          <cell r="H1343" t="str">
            <v>AUH1</v>
          </cell>
          <cell r="I1343" t="str">
            <v>FC</v>
          </cell>
          <cell r="J1343">
            <v>1299</v>
          </cell>
          <cell r="K1343" t="str">
            <v>Night Shift</v>
          </cell>
          <cell r="L1343" t="str">
            <v>NA</v>
          </cell>
          <cell r="M1343" t="str">
            <v>Friday</v>
          </cell>
          <cell r="N1343" t="str">
            <v>Saturday</v>
          </cell>
          <cell r="O1343" t="str">
            <v>Warehouse Associate 8W</v>
          </cell>
          <cell r="P1343" t="str">
            <v>Outbound</v>
          </cell>
          <cell r="Q1343" t="str">
            <v>Direct</v>
          </cell>
          <cell r="R1343" t="str">
            <v>EFS</v>
          </cell>
          <cell r="S1343" t="str">
            <v>mnarshad</v>
          </cell>
          <cell r="T1343" t="str">
            <v>Narshad,Muhammad</v>
          </cell>
          <cell r="W1343">
            <v>46252</v>
          </cell>
          <cell r="X1343" t="str">
            <v>Picking</v>
          </cell>
          <cell r="Y1343" t="str">
            <v>February</v>
          </cell>
          <cell r="Z1343" t="str">
            <v>7 Hours</v>
          </cell>
          <cell r="AA1343" t="str">
            <v>Male</v>
          </cell>
          <cell r="AB1343" t="str">
            <v>NA</v>
          </cell>
          <cell r="AC1343">
            <v>99</v>
          </cell>
        </row>
        <row r="1344">
          <cell r="C1344">
            <v>206886736</v>
          </cell>
          <cell r="D1344" t="str">
            <v>fuissaka</v>
          </cell>
          <cell r="E1344" t="str">
            <v>Fullera Issaka</v>
          </cell>
          <cell r="F1344" t="str">
            <v>Temporary</v>
          </cell>
          <cell r="G1344" t="str">
            <v>UAE</v>
          </cell>
          <cell r="H1344" t="str">
            <v>AUH1</v>
          </cell>
          <cell r="I1344" t="str">
            <v>FC</v>
          </cell>
          <cell r="J1344">
            <v>1299</v>
          </cell>
          <cell r="K1344" t="str">
            <v>Night Shift</v>
          </cell>
          <cell r="L1344" t="str">
            <v>NA</v>
          </cell>
          <cell r="M1344" t="str">
            <v>Saturday</v>
          </cell>
          <cell r="N1344" t="str">
            <v>Sunday</v>
          </cell>
          <cell r="O1344" t="str">
            <v>Warehouse Associate 8W</v>
          </cell>
          <cell r="P1344" t="str">
            <v>Outbound</v>
          </cell>
          <cell r="Q1344" t="str">
            <v>Direct</v>
          </cell>
          <cell r="R1344" t="str">
            <v>EFS</v>
          </cell>
          <cell r="S1344" t="str">
            <v>mnarshad</v>
          </cell>
          <cell r="T1344" t="str">
            <v>Narshad,Muhammad</v>
          </cell>
          <cell r="W1344">
            <v>46252</v>
          </cell>
          <cell r="X1344" t="str">
            <v>Sort - Batch</v>
          </cell>
          <cell r="Y1344" t="str">
            <v>August</v>
          </cell>
          <cell r="Z1344" t="str">
            <v>7 Hours</v>
          </cell>
          <cell r="AA1344" t="str">
            <v>Female</v>
          </cell>
          <cell r="AB1344" t="str">
            <v>NA</v>
          </cell>
          <cell r="AC1344">
            <v>99</v>
          </cell>
        </row>
        <row r="1345">
          <cell r="C1345">
            <v>206868002</v>
          </cell>
          <cell r="D1345" t="str">
            <v>globquan</v>
          </cell>
          <cell r="E1345" t="str">
            <v>GLORIA QUANSAH</v>
          </cell>
          <cell r="F1345" t="str">
            <v>Temporary</v>
          </cell>
          <cell r="G1345" t="str">
            <v>UAE</v>
          </cell>
          <cell r="H1345" t="str">
            <v>AUH1</v>
          </cell>
          <cell r="I1345" t="str">
            <v>FC</v>
          </cell>
          <cell r="J1345">
            <v>1299</v>
          </cell>
          <cell r="K1345" t="str">
            <v>Night Shift</v>
          </cell>
          <cell r="L1345" t="str">
            <v>NA</v>
          </cell>
          <cell r="M1345" t="str">
            <v>Sunday</v>
          </cell>
          <cell r="N1345" t="str">
            <v>Monday</v>
          </cell>
          <cell r="O1345" t="str">
            <v>Warehouse Associate 8W</v>
          </cell>
          <cell r="P1345" t="str">
            <v>Outbound</v>
          </cell>
          <cell r="Q1345" t="str">
            <v>Direct</v>
          </cell>
          <cell r="R1345" t="str">
            <v>Fastlink</v>
          </cell>
          <cell r="S1345" t="str">
            <v>bizthoma</v>
          </cell>
          <cell r="T1345" t="str">
            <v>Thomas,Binil</v>
          </cell>
          <cell r="W1345">
            <v>46252</v>
          </cell>
          <cell r="X1345" t="str">
            <v>Pack - Batch</v>
          </cell>
          <cell r="Y1345" t="str">
            <v>November</v>
          </cell>
          <cell r="Z1345" t="str">
            <v>7 Hours</v>
          </cell>
          <cell r="AA1345" t="str">
            <v>Female</v>
          </cell>
          <cell r="AB1345" t="str">
            <v>NA</v>
          </cell>
          <cell r="AC1345">
            <v>99</v>
          </cell>
        </row>
        <row r="1346">
          <cell r="C1346">
            <v>206884029</v>
          </cell>
          <cell r="D1346" t="str">
            <v>commeygs</v>
          </cell>
          <cell r="E1346" t="str">
            <v xml:space="preserve">Grace Kaaley Commey </v>
          </cell>
          <cell r="F1346" t="str">
            <v>Temporary</v>
          </cell>
          <cell r="G1346" t="str">
            <v>UAE</v>
          </cell>
          <cell r="H1346" t="str">
            <v>AUH1</v>
          </cell>
          <cell r="I1346" t="str">
            <v>FC</v>
          </cell>
          <cell r="J1346">
            <v>1299</v>
          </cell>
          <cell r="K1346" t="str">
            <v>Night Shift</v>
          </cell>
          <cell r="L1346" t="str">
            <v>NA</v>
          </cell>
          <cell r="M1346" t="str">
            <v>Monday</v>
          </cell>
          <cell r="N1346" t="str">
            <v>Tuesday</v>
          </cell>
          <cell r="O1346" t="str">
            <v>Warehouse Associate 8W</v>
          </cell>
          <cell r="P1346" t="str">
            <v>Outbound</v>
          </cell>
          <cell r="Q1346" t="str">
            <v>Direct</v>
          </cell>
          <cell r="R1346" t="str">
            <v>EFS</v>
          </cell>
          <cell r="S1346" t="str">
            <v>mnarshad</v>
          </cell>
          <cell r="T1346" t="str">
            <v>Narshad,Muhammad</v>
          </cell>
          <cell r="W1346">
            <v>46252</v>
          </cell>
          <cell r="X1346" t="str">
            <v>Sort - Batch</v>
          </cell>
          <cell r="Y1346" t="str">
            <v>October</v>
          </cell>
          <cell r="Z1346" t="str">
            <v>7 Hours</v>
          </cell>
          <cell r="AA1346" t="str">
            <v>Female</v>
          </cell>
          <cell r="AB1346" t="str">
            <v>NA</v>
          </cell>
          <cell r="AC1346">
            <v>99</v>
          </cell>
        </row>
        <row r="1347">
          <cell r="C1347">
            <v>206890216</v>
          </cell>
          <cell r="D1347" t="str">
            <v>cheropeg</v>
          </cell>
          <cell r="E1347" t="str">
            <v>GRASHA CHEROP</v>
          </cell>
          <cell r="F1347" t="str">
            <v>Temporary</v>
          </cell>
          <cell r="G1347" t="str">
            <v>UAE</v>
          </cell>
          <cell r="H1347" t="str">
            <v>AUH1</v>
          </cell>
          <cell r="I1347" t="str">
            <v>FC</v>
          </cell>
          <cell r="J1347">
            <v>1299</v>
          </cell>
          <cell r="K1347" t="str">
            <v>Night Shift</v>
          </cell>
          <cell r="L1347" t="str">
            <v>NA</v>
          </cell>
          <cell r="M1347" t="str">
            <v>Tuesday</v>
          </cell>
          <cell r="N1347" t="str">
            <v>Wednesday</v>
          </cell>
          <cell r="O1347" t="str">
            <v>Warehouse Associate 8W</v>
          </cell>
          <cell r="P1347" t="str">
            <v>Outbound</v>
          </cell>
          <cell r="Q1347" t="str">
            <v>Direct</v>
          </cell>
          <cell r="R1347" t="str">
            <v>EFS</v>
          </cell>
          <cell r="S1347" t="str">
            <v>mnarshad</v>
          </cell>
          <cell r="T1347" t="str">
            <v>Narshad,Muhammad</v>
          </cell>
          <cell r="W1347">
            <v>46252</v>
          </cell>
          <cell r="X1347" t="str">
            <v>Picking</v>
          </cell>
          <cell r="Y1347" t="str">
            <v>April</v>
          </cell>
          <cell r="Z1347" t="str">
            <v>7 Hours</v>
          </cell>
          <cell r="AA1347" t="str">
            <v>Female</v>
          </cell>
          <cell r="AB1347" t="str">
            <v>NA</v>
          </cell>
          <cell r="AC1347">
            <v>99</v>
          </cell>
        </row>
        <row r="1348">
          <cell r="C1348">
            <v>205252539</v>
          </cell>
          <cell r="D1348" t="str">
            <v>htameklo</v>
          </cell>
          <cell r="E1348" t="str">
            <v>Happy Tamekloe</v>
          </cell>
          <cell r="F1348" t="str">
            <v>Temporary</v>
          </cell>
          <cell r="G1348" t="str">
            <v>UAE</v>
          </cell>
          <cell r="H1348" t="str">
            <v>AUH1</v>
          </cell>
          <cell r="I1348" t="str">
            <v>FC</v>
          </cell>
          <cell r="J1348">
            <v>1299</v>
          </cell>
          <cell r="K1348" t="str">
            <v>Night Shift</v>
          </cell>
          <cell r="L1348" t="str">
            <v>NA</v>
          </cell>
          <cell r="M1348" t="str">
            <v>Wednesday</v>
          </cell>
          <cell r="N1348" t="str">
            <v>Thursday</v>
          </cell>
          <cell r="O1348" t="str">
            <v>Warehouse Associate 8W</v>
          </cell>
          <cell r="P1348" t="str">
            <v>Outbound</v>
          </cell>
          <cell r="Q1348" t="str">
            <v>Direct</v>
          </cell>
          <cell r="R1348" t="str">
            <v>EFS</v>
          </cell>
          <cell r="S1348" t="str">
            <v>mnarshad</v>
          </cell>
          <cell r="T1348" t="str">
            <v>Narshad,Muhammad</v>
          </cell>
          <cell r="W1348">
            <v>46252</v>
          </cell>
          <cell r="X1348" t="str">
            <v>Picking</v>
          </cell>
          <cell r="Y1348" t="str">
            <v>April</v>
          </cell>
          <cell r="Z1348" t="str">
            <v>7 Hours</v>
          </cell>
          <cell r="AA1348" t="str">
            <v>Female</v>
          </cell>
          <cell r="AB1348" t="str">
            <v>NA</v>
          </cell>
          <cell r="AC1348">
            <v>99</v>
          </cell>
        </row>
        <row r="1349">
          <cell r="C1349">
            <v>205627233</v>
          </cell>
          <cell r="D1349" t="str">
            <v>efhayfor</v>
          </cell>
          <cell r="E1349" t="str">
            <v>Hayford Effah</v>
          </cell>
          <cell r="F1349" t="str">
            <v>Temporary</v>
          </cell>
          <cell r="G1349" t="str">
            <v>UAE</v>
          </cell>
          <cell r="H1349" t="str">
            <v>AUH1</v>
          </cell>
          <cell r="I1349" t="str">
            <v>FC</v>
          </cell>
          <cell r="J1349">
            <v>1299</v>
          </cell>
          <cell r="K1349" t="str">
            <v>Night Shift</v>
          </cell>
          <cell r="L1349" t="str">
            <v>NA</v>
          </cell>
          <cell r="M1349" t="str">
            <v>Thursday</v>
          </cell>
          <cell r="N1349" t="str">
            <v>Friday</v>
          </cell>
          <cell r="O1349" t="str">
            <v>Warehouse Associate 8W</v>
          </cell>
          <cell r="P1349" t="str">
            <v>Outbound</v>
          </cell>
          <cell r="Q1349" t="str">
            <v>Direct</v>
          </cell>
          <cell r="R1349" t="str">
            <v>EFS</v>
          </cell>
          <cell r="S1349" t="str">
            <v>mnarshad</v>
          </cell>
          <cell r="T1349" t="str">
            <v>Narshad,Muhammad</v>
          </cell>
          <cell r="W1349">
            <v>46252</v>
          </cell>
          <cell r="X1349" t="str">
            <v>Picking</v>
          </cell>
          <cell r="Y1349" t="str">
            <v>January</v>
          </cell>
          <cell r="Z1349" t="str">
            <v>7 Hours</v>
          </cell>
          <cell r="AA1349" t="str">
            <v>Male</v>
          </cell>
          <cell r="AB1349" t="str">
            <v>NA</v>
          </cell>
          <cell r="AC1349">
            <v>99</v>
          </cell>
        </row>
        <row r="1350">
          <cell r="C1350">
            <v>205996133</v>
          </cell>
          <cell r="D1350" t="str">
            <v>kusiisa</v>
          </cell>
          <cell r="E1350" t="str">
            <v>ISAAC KUSI MENSAH</v>
          </cell>
          <cell r="F1350" t="str">
            <v>Temporary</v>
          </cell>
          <cell r="G1350" t="str">
            <v>UAE</v>
          </cell>
          <cell r="H1350" t="str">
            <v>AUH1</v>
          </cell>
          <cell r="I1350" t="str">
            <v>FC</v>
          </cell>
          <cell r="J1350">
            <v>1299</v>
          </cell>
          <cell r="K1350" t="str">
            <v>Night Shift</v>
          </cell>
          <cell r="L1350" t="str">
            <v>NA</v>
          </cell>
          <cell r="M1350" t="str">
            <v>Friday</v>
          </cell>
          <cell r="N1350" t="str">
            <v>Saturday</v>
          </cell>
          <cell r="O1350" t="str">
            <v>Warehouse Associate 8W</v>
          </cell>
          <cell r="P1350" t="str">
            <v>Outbound</v>
          </cell>
          <cell r="Q1350" t="str">
            <v>Direct</v>
          </cell>
          <cell r="R1350" t="str">
            <v>Fastlink</v>
          </cell>
          <cell r="S1350" t="str">
            <v>bizthoma</v>
          </cell>
          <cell r="T1350" t="str">
            <v>Thomas,Binil</v>
          </cell>
          <cell r="W1350">
            <v>46252</v>
          </cell>
          <cell r="X1350" t="str">
            <v>Picking</v>
          </cell>
          <cell r="Y1350" t="str">
            <v>NA</v>
          </cell>
          <cell r="Z1350" t="str">
            <v>7 Hours</v>
          </cell>
          <cell r="AA1350" t="str">
            <v>Male</v>
          </cell>
          <cell r="AB1350" t="str">
            <v>NA</v>
          </cell>
          <cell r="AC1350">
            <v>99</v>
          </cell>
        </row>
        <row r="1351">
          <cell r="C1351">
            <v>206491340</v>
          </cell>
          <cell r="D1351" t="str">
            <v>jopkolin</v>
          </cell>
          <cell r="E1351" t="str">
            <v>JOPKOEECH,LINDAH</v>
          </cell>
          <cell r="F1351" t="str">
            <v>Temporary</v>
          </cell>
          <cell r="G1351" t="str">
            <v>UAE</v>
          </cell>
          <cell r="H1351" t="str">
            <v>AUH1</v>
          </cell>
          <cell r="I1351" t="str">
            <v>FC</v>
          </cell>
          <cell r="J1351">
            <v>1299</v>
          </cell>
          <cell r="K1351" t="str">
            <v>Night Shift</v>
          </cell>
          <cell r="L1351" t="str">
            <v>NA</v>
          </cell>
          <cell r="M1351" t="str">
            <v>Saturday</v>
          </cell>
          <cell r="N1351" t="str">
            <v>Sunday</v>
          </cell>
          <cell r="O1351" t="str">
            <v>Warehouse Associate 8W</v>
          </cell>
          <cell r="P1351" t="str">
            <v>Outbound</v>
          </cell>
          <cell r="Q1351" t="str">
            <v>Direct</v>
          </cell>
          <cell r="R1351" t="str">
            <v>EFS</v>
          </cell>
          <cell r="S1351" t="str">
            <v>mnarshad</v>
          </cell>
          <cell r="T1351" t="str">
            <v>Narshad,Muhammad</v>
          </cell>
          <cell r="W1351">
            <v>46252</v>
          </cell>
          <cell r="X1351" t="str">
            <v>Picking</v>
          </cell>
          <cell r="Y1351" t="str">
            <v>February</v>
          </cell>
          <cell r="Z1351" t="str">
            <v>7 Hours</v>
          </cell>
          <cell r="AA1351" t="str">
            <v>Female</v>
          </cell>
          <cell r="AB1351" t="str">
            <v>NA</v>
          </cell>
          <cell r="AC1351">
            <v>99</v>
          </cell>
        </row>
        <row r="1352">
          <cell r="C1352">
            <v>206607035</v>
          </cell>
          <cell r="D1352" t="str">
            <v>rjwanjir</v>
          </cell>
          <cell r="E1352" t="str">
            <v>JOSEPH NJUGUNA WANJIRU</v>
          </cell>
          <cell r="F1352" t="str">
            <v>Temporary</v>
          </cell>
          <cell r="G1352" t="str">
            <v>UAE</v>
          </cell>
          <cell r="H1352" t="str">
            <v>AUH1</v>
          </cell>
          <cell r="I1352" t="str">
            <v>FC</v>
          </cell>
          <cell r="J1352">
            <v>1299</v>
          </cell>
          <cell r="K1352" t="str">
            <v>Night Shift</v>
          </cell>
          <cell r="L1352" t="str">
            <v>NA</v>
          </cell>
          <cell r="M1352" t="str">
            <v>Sunday</v>
          </cell>
          <cell r="N1352" t="str">
            <v>Monday</v>
          </cell>
          <cell r="O1352" t="str">
            <v>Warehouse Associate 8W</v>
          </cell>
          <cell r="P1352" t="str">
            <v>Outbound</v>
          </cell>
          <cell r="Q1352" t="str">
            <v>Direct</v>
          </cell>
          <cell r="R1352" t="str">
            <v>EFS</v>
          </cell>
          <cell r="S1352" t="str">
            <v>mnarshad</v>
          </cell>
          <cell r="T1352" t="str">
            <v>Narshad,Muhammad</v>
          </cell>
          <cell r="W1352">
            <v>46252</v>
          </cell>
          <cell r="X1352" t="str">
            <v>Picking</v>
          </cell>
          <cell r="Y1352" t="str">
            <v>November</v>
          </cell>
          <cell r="Z1352" t="str">
            <v>7 Hours</v>
          </cell>
          <cell r="AA1352" t="str">
            <v>Male</v>
          </cell>
          <cell r="AB1352" t="str">
            <v>NA</v>
          </cell>
          <cell r="AC1352">
            <v>99</v>
          </cell>
        </row>
        <row r="1353">
          <cell r="C1353">
            <v>206868006</v>
          </cell>
          <cell r="D1353" t="str">
            <v>knkumbuj</v>
          </cell>
          <cell r="E1353" t="str">
            <v>JOSEPHINE NKUMBU CHI</v>
          </cell>
          <cell r="F1353" t="str">
            <v>Temporary</v>
          </cell>
          <cell r="G1353" t="str">
            <v>UAE</v>
          </cell>
          <cell r="H1353" t="str">
            <v>AUH1</v>
          </cell>
          <cell r="I1353" t="str">
            <v>FC</v>
          </cell>
          <cell r="J1353">
            <v>1299</v>
          </cell>
          <cell r="K1353" t="str">
            <v>Night Shift</v>
          </cell>
          <cell r="L1353" t="str">
            <v>NA</v>
          </cell>
          <cell r="M1353" t="str">
            <v>Monday</v>
          </cell>
          <cell r="N1353" t="str">
            <v>Tuesday</v>
          </cell>
          <cell r="O1353" t="str">
            <v>Warehouse Associate 8W</v>
          </cell>
          <cell r="P1353" t="str">
            <v>Outbound</v>
          </cell>
          <cell r="Q1353" t="str">
            <v>Direct</v>
          </cell>
          <cell r="R1353" t="str">
            <v>Fastlink</v>
          </cell>
          <cell r="S1353" t="str">
            <v>bizthoma</v>
          </cell>
          <cell r="T1353" t="str">
            <v>Thomas,Binil</v>
          </cell>
          <cell r="W1353">
            <v>46252</v>
          </cell>
          <cell r="X1353" t="str">
            <v>Pack - Batch</v>
          </cell>
          <cell r="Y1353" t="str">
            <v>December</v>
          </cell>
          <cell r="Z1353" t="str">
            <v>7 Hours</v>
          </cell>
          <cell r="AA1353" t="str">
            <v>Female</v>
          </cell>
          <cell r="AB1353" t="str">
            <v>NA</v>
          </cell>
          <cell r="AC1353">
            <v>99</v>
          </cell>
        </row>
        <row r="1354">
          <cell r="C1354">
            <v>206886731</v>
          </cell>
          <cell r="D1354" t="str">
            <v>chjoycec</v>
          </cell>
          <cell r="E1354" t="str">
            <v>JOYCE CHEROP CHERUIYOT</v>
          </cell>
          <cell r="F1354" t="str">
            <v>Temporary</v>
          </cell>
          <cell r="G1354" t="str">
            <v>UAE</v>
          </cell>
          <cell r="H1354" t="str">
            <v>AUH1</v>
          </cell>
          <cell r="I1354" t="str">
            <v>FC</v>
          </cell>
          <cell r="J1354">
            <v>1299</v>
          </cell>
          <cell r="K1354" t="str">
            <v>Night Shift</v>
          </cell>
          <cell r="L1354" t="str">
            <v>NA</v>
          </cell>
          <cell r="M1354" t="str">
            <v>Tuesday</v>
          </cell>
          <cell r="N1354" t="str">
            <v>Wednesday</v>
          </cell>
          <cell r="O1354" t="str">
            <v>Warehouse Associate 8W</v>
          </cell>
          <cell r="P1354" t="str">
            <v>Outbound</v>
          </cell>
          <cell r="Q1354" t="str">
            <v>Direct</v>
          </cell>
          <cell r="R1354" t="str">
            <v>EFS</v>
          </cell>
          <cell r="S1354" t="str">
            <v>mnarshad</v>
          </cell>
          <cell r="T1354" t="str">
            <v>Narshad,Muhammad</v>
          </cell>
          <cell r="W1354">
            <v>46252</v>
          </cell>
          <cell r="X1354" t="str">
            <v>Picking</v>
          </cell>
          <cell r="Y1354" t="str">
            <v>December</v>
          </cell>
          <cell r="Z1354" t="str">
            <v>7 Hours</v>
          </cell>
          <cell r="AA1354" t="str">
            <v>Female</v>
          </cell>
          <cell r="AB1354" t="str">
            <v>NA</v>
          </cell>
          <cell r="AC1354">
            <v>99</v>
          </cell>
        </row>
        <row r="1355">
          <cell r="C1355">
            <v>206136719</v>
          </cell>
          <cell r="D1355" t="str">
            <v>ngumaryw</v>
          </cell>
          <cell r="E1355" t="str">
            <v>Mary wambui nguru</v>
          </cell>
          <cell r="F1355" t="str">
            <v>Temporary</v>
          </cell>
          <cell r="G1355" t="str">
            <v>UAE</v>
          </cell>
          <cell r="H1355" t="str">
            <v>AUH1</v>
          </cell>
          <cell r="I1355" t="str">
            <v>FC</v>
          </cell>
          <cell r="J1355">
            <v>1299</v>
          </cell>
          <cell r="K1355" t="str">
            <v>Night Shift</v>
          </cell>
          <cell r="L1355" t="str">
            <v>NA</v>
          </cell>
          <cell r="M1355" t="str">
            <v>Sunday</v>
          </cell>
          <cell r="N1355" t="str">
            <v>Monday</v>
          </cell>
          <cell r="O1355" t="str">
            <v>Warehouse Associate 8W</v>
          </cell>
          <cell r="P1355" t="str">
            <v>Outbound</v>
          </cell>
          <cell r="Q1355" t="str">
            <v>Direct</v>
          </cell>
          <cell r="R1355" t="str">
            <v>EFS</v>
          </cell>
          <cell r="S1355" t="str">
            <v>mnarshad</v>
          </cell>
          <cell r="T1355" t="str">
            <v>Narshad,Muhammad</v>
          </cell>
          <cell r="W1355">
            <v>46252</v>
          </cell>
          <cell r="X1355" t="str">
            <v>Pack - Batch</v>
          </cell>
          <cell r="Y1355" t="str">
            <v>June</v>
          </cell>
          <cell r="Z1355" t="str">
            <v>7 Hours</v>
          </cell>
          <cell r="AA1355" t="str">
            <v>Female</v>
          </cell>
          <cell r="AB1355" t="str">
            <v>NA</v>
          </cell>
          <cell r="AC1355">
            <v>99</v>
          </cell>
        </row>
        <row r="1356">
          <cell r="C1356">
            <v>206191926</v>
          </cell>
          <cell r="D1356" t="str">
            <v>bushirna</v>
          </cell>
          <cell r="E1356" t="str">
            <v>Nassonko Bushirah</v>
          </cell>
          <cell r="F1356" t="str">
            <v>Temporary</v>
          </cell>
          <cell r="G1356" t="str">
            <v>UAE</v>
          </cell>
          <cell r="H1356" t="str">
            <v>AUH1</v>
          </cell>
          <cell r="I1356" t="str">
            <v>FC</v>
          </cell>
          <cell r="J1356">
            <v>1299</v>
          </cell>
          <cell r="K1356" t="str">
            <v>Night Shift</v>
          </cell>
          <cell r="L1356" t="str">
            <v>NA</v>
          </cell>
          <cell r="M1356" t="str">
            <v>Monday</v>
          </cell>
          <cell r="N1356" t="str">
            <v>Tuesday</v>
          </cell>
          <cell r="O1356" t="str">
            <v>Warehouse Associate 8W</v>
          </cell>
          <cell r="P1356" t="str">
            <v>Outbound</v>
          </cell>
          <cell r="Q1356" t="str">
            <v>Direct</v>
          </cell>
          <cell r="R1356" t="str">
            <v>EFS</v>
          </cell>
          <cell r="S1356" t="str">
            <v>bizthoma</v>
          </cell>
          <cell r="T1356" t="str">
            <v>Thomas,Binil</v>
          </cell>
          <cell r="W1356">
            <v>46252</v>
          </cell>
          <cell r="X1356" t="str">
            <v>Sort - Batch</v>
          </cell>
          <cell r="Y1356" t="str">
            <v>October</v>
          </cell>
          <cell r="Z1356" t="str">
            <v>7 Hours</v>
          </cell>
          <cell r="AA1356" t="str">
            <v>Female</v>
          </cell>
          <cell r="AB1356" t="str">
            <v>NA</v>
          </cell>
          <cell r="AC1356">
            <v>99</v>
          </cell>
        </row>
        <row r="1357">
          <cell r="C1357">
            <v>206250638</v>
          </cell>
          <cell r="D1357" t="str">
            <v>gakyeaop</v>
          </cell>
          <cell r="E1357" t="str">
            <v>OWUSU AKYEA OPARE</v>
          </cell>
          <cell r="F1357" t="str">
            <v>Temporary</v>
          </cell>
          <cell r="G1357" t="str">
            <v>UAE</v>
          </cell>
          <cell r="H1357" t="str">
            <v>AUH1</v>
          </cell>
          <cell r="I1357" t="str">
            <v>FC</v>
          </cell>
          <cell r="J1357">
            <v>1299</v>
          </cell>
          <cell r="K1357" t="str">
            <v>Night Shift</v>
          </cell>
          <cell r="L1357" t="str">
            <v>NA</v>
          </cell>
          <cell r="M1357" t="str">
            <v>Tuesday</v>
          </cell>
          <cell r="N1357" t="str">
            <v>Wednesday</v>
          </cell>
          <cell r="O1357" t="str">
            <v>Warehouse Associate 8W</v>
          </cell>
          <cell r="P1357" t="str">
            <v>Outbound</v>
          </cell>
          <cell r="Q1357" t="str">
            <v>Direct</v>
          </cell>
          <cell r="R1357" t="str">
            <v>Fastlink</v>
          </cell>
          <cell r="S1357" t="str">
            <v>bizthoma</v>
          </cell>
          <cell r="T1357" t="str">
            <v>Thomas,Binil</v>
          </cell>
          <cell r="W1357">
            <v>46252</v>
          </cell>
          <cell r="X1357" t="str">
            <v>Pack - Batch</v>
          </cell>
          <cell r="Y1357" t="str">
            <v>May</v>
          </cell>
          <cell r="Z1357" t="str">
            <v>7 Hours</v>
          </cell>
          <cell r="AA1357" t="str">
            <v>Male</v>
          </cell>
          <cell r="AB1357" t="str">
            <v>NA</v>
          </cell>
          <cell r="AC1357">
            <v>99</v>
          </cell>
        </row>
        <row r="1358">
          <cell r="C1358">
            <v>205853893</v>
          </cell>
          <cell r="D1358" t="str">
            <v>phoeboli</v>
          </cell>
          <cell r="E1358" t="str">
            <v>PHOEBE OLINDO</v>
          </cell>
          <cell r="F1358" t="str">
            <v>Temporary</v>
          </cell>
          <cell r="G1358" t="str">
            <v>UAE</v>
          </cell>
          <cell r="H1358" t="str">
            <v>AUH1</v>
          </cell>
          <cell r="I1358" t="str">
            <v>FC</v>
          </cell>
          <cell r="J1358">
            <v>1299</v>
          </cell>
          <cell r="K1358" t="str">
            <v>Night Shift</v>
          </cell>
          <cell r="L1358" t="str">
            <v>NA</v>
          </cell>
          <cell r="M1358" t="str">
            <v>Wednesday</v>
          </cell>
          <cell r="N1358" t="str">
            <v>Thursday</v>
          </cell>
          <cell r="O1358" t="str">
            <v>Warehouse Associate 12M</v>
          </cell>
          <cell r="P1358" t="str">
            <v>Outbound</v>
          </cell>
          <cell r="Q1358" t="str">
            <v>Direct</v>
          </cell>
          <cell r="R1358" t="str">
            <v>EFS</v>
          </cell>
          <cell r="S1358" t="str">
            <v>bizthoma</v>
          </cell>
          <cell r="T1358" t="str">
            <v>Thomas,Binil</v>
          </cell>
          <cell r="W1358">
            <v>46252</v>
          </cell>
          <cell r="X1358" t="str">
            <v>Picking</v>
          </cell>
          <cell r="Y1358" t="str">
            <v>NA</v>
          </cell>
          <cell r="Z1358" t="str">
            <v>7 Hours</v>
          </cell>
          <cell r="AA1358" t="str">
            <v>Female</v>
          </cell>
          <cell r="AB1358" t="str">
            <v>NA</v>
          </cell>
          <cell r="AC1358">
            <v>99</v>
          </cell>
        </row>
        <row r="1359">
          <cell r="C1359">
            <v>206926976</v>
          </cell>
          <cell r="D1359" t="str">
            <v>ritjuoke</v>
          </cell>
          <cell r="E1359" t="str">
            <v>RITA JUO KEDZE</v>
          </cell>
          <cell r="F1359" t="str">
            <v>Temporary</v>
          </cell>
          <cell r="G1359" t="str">
            <v>UAE</v>
          </cell>
          <cell r="H1359" t="str">
            <v>AUH1</v>
          </cell>
          <cell r="I1359" t="str">
            <v>FC</v>
          </cell>
          <cell r="J1359">
            <v>1299</v>
          </cell>
          <cell r="K1359" t="str">
            <v>Night Shift</v>
          </cell>
          <cell r="L1359" t="str">
            <v>NA</v>
          </cell>
          <cell r="M1359" t="str">
            <v>Thursday</v>
          </cell>
          <cell r="N1359" t="str">
            <v>Friday</v>
          </cell>
          <cell r="O1359" t="str">
            <v>Warehouse Associate 8W</v>
          </cell>
          <cell r="P1359" t="str">
            <v>Outbound</v>
          </cell>
          <cell r="Q1359" t="str">
            <v>Direct</v>
          </cell>
          <cell r="R1359" t="str">
            <v>Fastlink</v>
          </cell>
          <cell r="S1359" t="str">
            <v>bizthoma</v>
          </cell>
          <cell r="T1359" t="str">
            <v>Thomas,Binil</v>
          </cell>
          <cell r="W1359">
            <v>46252</v>
          </cell>
          <cell r="X1359" t="str">
            <v>Pack - Batch</v>
          </cell>
          <cell r="Y1359" t="str">
            <v>March</v>
          </cell>
          <cell r="Z1359" t="str">
            <v>7 Hours</v>
          </cell>
          <cell r="AA1359" t="str">
            <v>Female</v>
          </cell>
          <cell r="AB1359" t="str">
            <v>NA</v>
          </cell>
          <cell r="AC1359">
            <v>99</v>
          </cell>
        </row>
        <row r="1360">
          <cell r="C1360">
            <v>206250613</v>
          </cell>
          <cell r="D1360" t="str">
            <v>samoluwa</v>
          </cell>
          <cell r="E1360" t="str">
            <v>SAMUEL OLUWALE LANGLEY</v>
          </cell>
          <cell r="F1360" t="str">
            <v>Temporary</v>
          </cell>
          <cell r="G1360" t="str">
            <v>UAE</v>
          </cell>
          <cell r="H1360" t="str">
            <v>AUH1</v>
          </cell>
          <cell r="I1360" t="str">
            <v>FC</v>
          </cell>
          <cell r="J1360">
            <v>1299</v>
          </cell>
          <cell r="K1360" t="str">
            <v>Night Shift</v>
          </cell>
          <cell r="L1360" t="str">
            <v>NA</v>
          </cell>
          <cell r="M1360" t="str">
            <v>Friday</v>
          </cell>
          <cell r="N1360" t="str">
            <v>Saturday</v>
          </cell>
          <cell r="O1360" t="str">
            <v>Warehouse Associate 8W</v>
          </cell>
          <cell r="P1360" t="str">
            <v>Outbound</v>
          </cell>
          <cell r="Q1360" t="str">
            <v>Direct</v>
          </cell>
          <cell r="R1360" t="str">
            <v>Fastlink</v>
          </cell>
          <cell r="S1360" t="str">
            <v>bizthoma</v>
          </cell>
          <cell r="T1360" t="str">
            <v>Thomas,Binil</v>
          </cell>
          <cell r="W1360">
            <v>46252</v>
          </cell>
          <cell r="X1360" t="str">
            <v>Pack - Batch</v>
          </cell>
          <cell r="Y1360" t="str">
            <v>March</v>
          </cell>
          <cell r="Z1360" t="str">
            <v>7 Hours</v>
          </cell>
          <cell r="AA1360" t="str">
            <v>Male</v>
          </cell>
          <cell r="AB1360" t="str">
            <v>NA</v>
          </cell>
          <cell r="AC1360">
            <v>99</v>
          </cell>
        </row>
        <row r="1361">
          <cell r="C1361">
            <v>206890218</v>
          </cell>
          <cell r="D1361" t="str">
            <v>jerstelt</v>
          </cell>
          <cell r="E1361" t="str">
            <v>STELLAH JEROP</v>
          </cell>
          <cell r="F1361" t="str">
            <v>Temporary</v>
          </cell>
          <cell r="G1361" t="str">
            <v>UAE</v>
          </cell>
          <cell r="H1361" t="str">
            <v>AUH1</v>
          </cell>
          <cell r="I1361" t="str">
            <v>FC</v>
          </cell>
          <cell r="J1361">
            <v>1299</v>
          </cell>
          <cell r="K1361" t="str">
            <v>Night Shift</v>
          </cell>
          <cell r="L1361" t="str">
            <v>NA</v>
          </cell>
          <cell r="M1361" t="str">
            <v>Saturday</v>
          </cell>
          <cell r="N1361" t="str">
            <v>Sunday</v>
          </cell>
          <cell r="O1361" t="str">
            <v>Warehouse Associate 8W</v>
          </cell>
          <cell r="P1361" t="str">
            <v>Outbound</v>
          </cell>
          <cell r="Q1361" t="str">
            <v>Direct</v>
          </cell>
          <cell r="R1361" t="str">
            <v>EFS</v>
          </cell>
          <cell r="S1361" t="str">
            <v>bizthoma</v>
          </cell>
          <cell r="T1361" t="str">
            <v>Thomas,Binil</v>
          </cell>
          <cell r="W1361">
            <v>46252</v>
          </cell>
          <cell r="X1361" t="str">
            <v>Pack - Batch</v>
          </cell>
          <cell r="Y1361" t="str">
            <v>November</v>
          </cell>
          <cell r="Z1361" t="str">
            <v>7 Hours</v>
          </cell>
          <cell r="AA1361" t="str">
            <v>Female</v>
          </cell>
          <cell r="AB1361" t="str">
            <v>NA</v>
          </cell>
          <cell r="AC1361">
            <v>99</v>
          </cell>
        </row>
        <row r="1362">
          <cell r="C1362">
            <v>205853884</v>
          </cell>
          <cell r="D1362" t="str">
            <v>sydoneye</v>
          </cell>
          <cell r="E1362" t="str">
            <v>SYDONIE EYE TANGE</v>
          </cell>
          <cell r="F1362" t="str">
            <v>Temporary</v>
          </cell>
          <cell r="G1362" t="str">
            <v>UAE</v>
          </cell>
          <cell r="H1362" t="str">
            <v>AUH1</v>
          </cell>
          <cell r="I1362" t="str">
            <v>FC</v>
          </cell>
          <cell r="J1362">
            <v>1299</v>
          </cell>
          <cell r="K1362" t="str">
            <v>Night Shift</v>
          </cell>
          <cell r="L1362" t="str">
            <v>NA</v>
          </cell>
          <cell r="M1362" t="str">
            <v>Sunday</v>
          </cell>
          <cell r="N1362" t="str">
            <v>Monday</v>
          </cell>
          <cell r="O1362" t="str">
            <v>Warehouse Associate 8W</v>
          </cell>
          <cell r="P1362" t="str">
            <v>Outbound</v>
          </cell>
          <cell r="Q1362" t="str">
            <v>Direct</v>
          </cell>
          <cell r="R1362" t="str">
            <v>EFS</v>
          </cell>
          <cell r="S1362" t="str">
            <v>bizthoma</v>
          </cell>
          <cell r="T1362" t="str">
            <v>Thomas,Binil</v>
          </cell>
          <cell r="W1362">
            <v>46252</v>
          </cell>
          <cell r="X1362" t="str">
            <v>Picking</v>
          </cell>
          <cell r="Y1362" t="str">
            <v>NA</v>
          </cell>
          <cell r="Z1362" t="str">
            <v>7 Hours</v>
          </cell>
          <cell r="AA1362" t="str">
            <v>Female</v>
          </cell>
          <cell r="AB1362" t="str">
            <v>NA</v>
          </cell>
          <cell r="AC1362">
            <v>99</v>
          </cell>
        </row>
        <row r="1363">
          <cell r="C1363">
            <v>206886516</v>
          </cell>
          <cell r="D1363" t="str">
            <v>ikitusyl</v>
          </cell>
          <cell r="E1363" t="str">
            <v>SYLYN CHEROP KITUR</v>
          </cell>
          <cell r="F1363" t="str">
            <v>Temporary</v>
          </cell>
          <cell r="G1363" t="str">
            <v>UAE</v>
          </cell>
          <cell r="H1363" t="str">
            <v>AUH1</v>
          </cell>
          <cell r="I1363" t="str">
            <v>FC</v>
          </cell>
          <cell r="J1363">
            <v>1299</v>
          </cell>
          <cell r="K1363" t="str">
            <v>Night Shift</v>
          </cell>
          <cell r="L1363" t="str">
            <v>NA</v>
          </cell>
          <cell r="M1363" t="str">
            <v>Monday</v>
          </cell>
          <cell r="N1363" t="str">
            <v>Tuesday</v>
          </cell>
          <cell r="O1363" t="str">
            <v>Warehouse Associate 8W</v>
          </cell>
          <cell r="P1363" t="str">
            <v>Outbound</v>
          </cell>
          <cell r="Q1363" t="str">
            <v>Direct</v>
          </cell>
          <cell r="R1363" t="str">
            <v>EFS</v>
          </cell>
          <cell r="S1363" t="str">
            <v>bizthoma</v>
          </cell>
          <cell r="T1363" t="str">
            <v>Thomas,Binil</v>
          </cell>
          <cell r="W1363">
            <v>46252</v>
          </cell>
          <cell r="X1363" t="str">
            <v>Pack - Batch</v>
          </cell>
          <cell r="Y1363" t="str">
            <v>July</v>
          </cell>
          <cell r="Z1363" t="str">
            <v>7 Hours</v>
          </cell>
          <cell r="AA1363" t="str">
            <v>Female</v>
          </cell>
          <cell r="AB1363" t="str">
            <v>NA</v>
          </cell>
          <cell r="AC1363">
            <v>99</v>
          </cell>
        </row>
        <row r="1364">
          <cell r="C1364">
            <v>206239531</v>
          </cell>
          <cell r="D1364" t="str">
            <v>ellvicen</v>
          </cell>
          <cell r="E1364" t="str">
            <v>VICENTIA ELLEN IDUN</v>
          </cell>
          <cell r="F1364" t="str">
            <v>Temporary</v>
          </cell>
          <cell r="G1364" t="str">
            <v>UAE</v>
          </cell>
          <cell r="H1364" t="str">
            <v>AUH1</v>
          </cell>
          <cell r="I1364" t="str">
            <v>FC</v>
          </cell>
          <cell r="J1364">
            <v>1299</v>
          </cell>
          <cell r="K1364" t="str">
            <v>Night Shift</v>
          </cell>
          <cell r="L1364" t="str">
            <v>NA</v>
          </cell>
          <cell r="M1364" t="str">
            <v>Tuesday</v>
          </cell>
          <cell r="N1364" t="str">
            <v>Wednesday</v>
          </cell>
          <cell r="O1364" t="str">
            <v>Warehouse Associate 8W</v>
          </cell>
          <cell r="P1364" t="str">
            <v>Outbound</v>
          </cell>
          <cell r="Q1364" t="str">
            <v>Direct</v>
          </cell>
          <cell r="R1364" t="str">
            <v>Fastlink</v>
          </cell>
          <cell r="S1364" t="str">
            <v>bizthoma</v>
          </cell>
          <cell r="T1364" t="str">
            <v>Thomas,Binil</v>
          </cell>
          <cell r="W1364">
            <v>46252</v>
          </cell>
          <cell r="X1364" t="str">
            <v>Pack - Batch</v>
          </cell>
          <cell r="Y1364" t="str">
            <v>NA</v>
          </cell>
          <cell r="Z1364" t="str">
            <v>7 Hours</v>
          </cell>
          <cell r="AA1364" t="str">
            <v>Female</v>
          </cell>
          <cell r="AB1364" t="str">
            <v>NA</v>
          </cell>
          <cell r="AC1364">
            <v>99</v>
          </cell>
        </row>
        <row r="1365">
          <cell r="C1365">
            <v>205280267</v>
          </cell>
          <cell r="D1365" t="str">
            <v>violjepk</v>
          </cell>
          <cell r="E1365" t="str">
            <v>Violah Jepkemei</v>
          </cell>
          <cell r="F1365" t="str">
            <v>Temporary</v>
          </cell>
          <cell r="G1365" t="str">
            <v>UAE</v>
          </cell>
          <cell r="H1365" t="str">
            <v>AUH1</v>
          </cell>
          <cell r="I1365" t="str">
            <v>FC</v>
          </cell>
          <cell r="J1365">
            <v>1299</v>
          </cell>
          <cell r="K1365" t="str">
            <v>Night Shift</v>
          </cell>
          <cell r="L1365" t="str">
            <v>NA</v>
          </cell>
          <cell r="M1365" t="str">
            <v>Wednesday</v>
          </cell>
          <cell r="N1365" t="str">
            <v>Thursday</v>
          </cell>
          <cell r="O1365" t="str">
            <v>Warehouse Associate 8W</v>
          </cell>
          <cell r="P1365" t="str">
            <v>Outbound</v>
          </cell>
          <cell r="Q1365" t="str">
            <v>Direct</v>
          </cell>
          <cell r="R1365" t="str">
            <v>EFS</v>
          </cell>
          <cell r="S1365" t="str">
            <v>bizthoma</v>
          </cell>
          <cell r="T1365" t="str">
            <v>Thomas,Binil</v>
          </cell>
          <cell r="W1365">
            <v>46252</v>
          </cell>
          <cell r="X1365" t="str">
            <v>Pack - Batch</v>
          </cell>
          <cell r="Y1365" t="str">
            <v>March</v>
          </cell>
          <cell r="Z1365" t="str">
            <v>7 Hours</v>
          </cell>
          <cell r="AA1365" t="str">
            <v>Female</v>
          </cell>
          <cell r="AB1365" t="str">
            <v>NA</v>
          </cell>
          <cell r="AC1365">
            <v>99</v>
          </cell>
        </row>
        <row r="1366">
          <cell r="C1366">
            <v>206192282</v>
          </cell>
          <cell r="D1366" t="str">
            <v>vivianjb</v>
          </cell>
          <cell r="E1366" t="str">
            <v>Vivian chepchumba</v>
          </cell>
          <cell r="F1366" t="str">
            <v>Temporary</v>
          </cell>
          <cell r="G1366" t="str">
            <v>UAE</v>
          </cell>
          <cell r="H1366" t="str">
            <v>AUH1</v>
          </cell>
          <cell r="I1366" t="str">
            <v>FC</v>
          </cell>
          <cell r="J1366">
            <v>1299</v>
          </cell>
          <cell r="K1366" t="str">
            <v>Night Shift</v>
          </cell>
          <cell r="L1366" t="str">
            <v>NA</v>
          </cell>
          <cell r="M1366" t="str">
            <v>Thursday</v>
          </cell>
          <cell r="N1366" t="str">
            <v>Friday</v>
          </cell>
          <cell r="O1366" t="str">
            <v>Warehouse Associate 12M</v>
          </cell>
          <cell r="P1366" t="str">
            <v>Outbound</v>
          </cell>
          <cell r="Q1366" t="str">
            <v>Direct</v>
          </cell>
          <cell r="R1366" t="str">
            <v>EFS</v>
          </cell>
          <cell r="S1366" t="str">
            <v>bizthoma</v>
          </cell>
          <cell r="T1366" t="str">
            <v>Thomas,Binil</v>
          </cell>
          <cell r="W1366">
            <v>46252</v>
          </cell>
          <cell r="X1366" t="str">
            <v>Picking</v>
          </cell>
          <cell r="Y1366" t="str">
            <v>May</v>
          </cell>
          <cell r="Z1366" t="str">
            <v>7 Hours</v>
          </cell>
          <cell r="AA1366" t="str">
            <v>Female</v>
          </cell>
          <cell r="AB1366" t="str">
            <v>NA</v>
          </cell>
          <cell r="AC1366">
            <v>99</v>
          </cell>
        </row>
        <row r="1367">
          <cell r="C1367">
            <v>204869099</v>
          </cell>
          <cell r="D1367" t="str">
            <v>Fondwhit</v>
          </cell>
          <cell r="E1367" t="str">
            <v>Whitney-Lois Fenui Fondanui</v>
          </cell>
          <cell r="F1367" t="str">
            <v>Temporary</v>
          </cell>
          <cell r="G1367" t="str">
            <v>UAE</v>
          </cell>
          <cell r="H1367" t="str">
            <v>AUH1</v>
          </cell>
          <cell r="I1367" t="str">
            <v>FC</v>
          </cell>
          <cell r="J1367">
            <v>1299</v>
          </cell>
          <cell r="K1367" t="str">
            <v>Night Shift</v>
          </cell>
          <cell r="L1367" t="str">
            <v>NA</v>
          </cell>
          <cell r="M1367" t="str">
            <v>Friday</v>
          </cell>
          <cell r="N1367" t="str">
            <v>Saturday</v>
          </cell>
          <cell r="O1367" t="str">
            <v>Warehouse Associate 8W</v>
          </cell>
          <cell r="P1367" t="str">
            <v>Outbound</v>
          </cell>
          <cell r="Q1367" t="str">
            <v>Direct</v>
          </cell>
          <cell r="R1367" t="str">
            <v>Quesscorp</v>
          </cell>
          <cell r="S1367" t="str">
            <v>bizthoma</v>
          </cell>
          <cell r="T1367" t="str">
            <v>Thomas,Binil</v>
          </cell>
          <cell r="W1367">
            <v>46252</v>
          </cell>
          <cell r="X1367" t="str">
            <v>Picking</v>
          </cell>
          <cell r="Y1367" t="str">
            <v>August</v>
          </cell>
          <cell r="Z1367" t="str">
            <v>7 Hours</v>
          </cell>
          <cell r="AA1367" t="str">
            <v>Female</v>
          </cell>
          <cell r="AB1367" t="str">
            <v>NA</v>
          </cell>
          <cell r="AC1367">
            <v>99</v>
          </cell>
        </row>
        <row r="1368">
          <cell r="C1368">
            <v>113156279</v>
          </cell>
          <cell r="D1368" t="str">
            <v>ayikissa</v>
          </cell>
          <cell r="E1368" t="str">
            <v>Issah,Ayishatu</v>
          </cell>
          <cell r="F1368" t="str">
            <v>Regular</v>
          </cell>
          <cell r="G1368" t="str">
            <v>UAE</v>
          </cell>
          <cell r="H1368" t="str">
            <v>AUH1</v>
          </cell>
          <cell r="I1368" t="str">
            <v>FC</v>
          </cell>
          <cell r="J1368">
            <v>1299</v>
          </cell>
          <cell r="K1368" t="str">
            <v>Day Shift</v>
          </cell>
          <cell r="L1368" t="str">
            <v>NA</v>
          </cell>
          <cell r="M1368" t="str">
            <v>Saturday</v>
          </cell>
          <cell r="N1368" t="str">
            <v>Sunday</v>
          </cell>
          <cell r="O1368" t="str">
            <v>FC Associate III</v>
          </cell>
          <cell r="P1368" t="str">
            <v>ICQA</v>
          </cell>
          <cell r="Q1368" t="str">
            <v>Direct</v>
          </cell>
          <cell r="R1368" t="str">
            <v>Blue Badge</v>
          </cell>
          <cell r="S1368" t="str">
            <v>kebedeed</v>
          </cell>
          <cell r="T1368" t="str">
            <v>Dinberu,Eden</v>
          </cell>
          <cell r="W1368">
            <v>46265</v>
          </cell>
          <cell r="X1368" t="str">
            <v>IC/QA/CS</v>
          </cell>
          <cell r="Z1368" t="str">
            <v>9 Hours</v>
          </cell>
          <cell r="AA1368" t="str">
            <v>Female</v>
          </cell>
          <cell r="AB1368" t="str">
            <v>NA</v>
          </cell>
          <cell r="AC1368">
            <v>3</v>
          </cell>
        </row>
        <row r="1369">
          <cell r="C1369">
            <v>208089510</v>
          </cell>
          <cell r="D1369" t="str">
            <v>aljneibi</v>
          </cell>
          <cell r="E1369" t="str">
            <v>Aljneibi,Khalid</v>
          </cell>
          <cell r="F1369" t="str">
            <v>Regular</v>
          </cell>
          <cell r="G1369" t="str">
            <v>UAE</v>
          </cell>
          <cell r="H1369" t="str">
            <v>AUH1</v>
          </cell>
          <cell r="I1369" t="str">
            <v>FC</v>
          </cell>
          <cell r="J1369">
            <v>1299</v>
          </cell>
          <cell r="K1369" t="str">
            <v>Day Shift</v>
          </cell>
          <cell r="L1369" t="str">
            <v>NA</v>
          </cell>
          <cell r="M1369" t="str">
            <v>Saturday</v>
          </cell>
          <cell r="N1369" t="str">
            <v>Sunday</v>
          </cell>
          <cell r="O1369" t="str">
            <v>FC Associate III</v>
          </cell>
          <cell r="P1369" t="str">
            <v>Outbound</v>
          </cell>
          <cell r="Q1369" t="str">
            <v>Direct</v>
          </cell>
          <cell r="R1369" t="str">
            <v>Blue Badge</v>
          </cell>
          <cell r="S1369" t="str">
            <v>makkarmm</v>
          </cell>
          <cell r="T1369" t="str">
            <v>Makkar,Mahak</v>
          </cell>
          <cell r="W1369">
            <v>46265</v>
          </cell>
          <cell r="X1369" t="str">
            <v>OB Lead/PA</v>
          </cell>
          <cell r="Z1369" t="str">
            <v>9 Hours</v>
          </cell>
          <cell r="AA1369" t="str">
            <v>Male</v>
          </cell>
          <cell r="AB1369" t="str">
            <v>NA</v>
          </cell>
          <cell r="AC1369">
            <v>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ster_1788384531598"/>
    </sheetNames>
    <sheetDataSet>
      <sheetData sheetId="0">
        <row r="1">
          <cell r="E1" t="str">
            <v>EmpID</v>
          </cell>
          <cell r="F1" t="str">
            <v>Emp Status</v>
          </cell>
          <cell r="G1" t="str">
            <v>Badge Type</v>
          </cell>
          <cell r="H1" t="str">
            <v>Job Class</v>
          </cell>
          <cell r="I1" t="str">
            <v>Job Code</v>
          </cell>
          <cell r="J1" t="str">
            <v>Agency</v>
          </cell>
          <cell r="K1" t="str">
            <v>Emp Name</v>
          </cell>
          <cell r="L1" t="str">
            <v>Job Title</v>
          </cell>
          <cell r="M1" t="str">
            <v>Business Title</v>
          </cell>
          <cell r="N1" t="str">
            <v>Manager Login</v>
          </cell>
          <cell r="O1" t="str">
            <v>Dept</v>
          </cell>
          <cell r="P1" t="str">
            <v>Site</v>
          </cell>
          <cell r="Q1" t="str">
            <v>Country</v>
          </cell>
          <cell r="R1" t="str">
            <v>Shift</v>
          </cell>
          <cell r="S1" t="str">
            <v>Cohort</v>
          </cell>
          <cell r="T1" t="str">
            <v>Job Level</v>
          </cell>
          <cell r="U1" t="str">
            <v>Workevents_LOB</v>
          </cell>
          <cell r="V1" t="str">
            <v>First Punch</v>
          </cell>
          <cell r="W1" t="str">
            <v>Last Punch</v>
          </cell>
          <cell r="X1" t="str">
            <v>Shift Start Date</v>
          </cell>
          <cell r="Y1" t="str">
            <v>Shift End Date</v>
          </cell>
          <cell r="Z1" t="str">
            <v>Pay Modifier</v>
          </cell>
          <cell r="AA1" t="str">
            <v>Schedule Status</v>
          </cell>
          <cell r="AB1" t="str">
            <v>present_status</v>
          </cell>
          <cell r="AC1" t="str">
            <v>area_main_process</v>
          </cell>
          <cell r="AD1" t="str">
            <v>area_process_path</v>
          </cell>
          <cell r="AE1" t="str">
            <v>area_core_process</v>
          </cell>
          <cell r="AF1" t="str">
            <v>cohort_weekoff_1</v>
          </cell>
          <cell r="AG1" t="str">
            <v>cohort_weekoff_2</v>
          </cell>
          <cell r="AH1" t="str">
            <v>fclm_area</v>
          </cell>
          <cell r="AI1" t="str">
            <v>termination_date</v>
          </cell>
          <cell r="AJ1" t="str">
            <v>last_hire_date</v>
          </cell>
          <cell r="AK1" t="str">
            <v>time_off_type</v>
          </cell>
          <cell r="AL1" t="str">
            <v>gb_leave_type</v>
          </cell>
          <cell r="AM1" t="str">
            <v>job_family_name</v>
          </cell>
          <cell r="AN1" t="str">
            <v>employee_class_name</v>
          </cell>
          <cell r="AO1" t="str">
            <v>employee_status_hcm</v>
          </cell>
          <cell r="AP1" t="str">
            <v>schedule_duration</v>
          </cell>
          <cell r="AQ1" t="str">
            <v>is_overtime</v>
          </cell>
          <cell r="AR1" t="str">
            <v>is_present</v>
          </cell>
          <cell r="AS1" t="str">
            <v>is_scheduled</v>
          </cell>
          <cell r="AT1" t="str">
            <v>planned_leave</v>
          </cell>
          <cell r="AU1" t="str">
            <v>unplanned_leave</v>
          </cell>
        </row>
        <row r="2">
          <cell r="E2">
            <v>203800382</v>
          </cell>
          <cell r="F2" t="str">
            <v>A</v>
          </cell>
          <cell r="G2" t="str">
            <v>GREEN</v>
          </cell>
          <cell r="H2" t="str">
            <v>FULL_TIME</v>
          </cell>
          <cell r="I2">
            <v>900234</v>
          </cell>
          <cell r="J2" t="str">
            <v>Dulsco L.L.C.</v>
          </cell>
          <cell r="K2" t="str">
            <v>AMON ABAASA</v>
          </cell>
          <cell r="L2" t="str">
            <v>Warehouse Associate (TEMP)</v>
          </cell>
          <cell r="M2" t="str">
            <v>Warehouse Associate 8W</v>
          </cell>
          <cell r="N2" t="str">
            <v>aanso</v>
          </cell>
          <cell r="O2">
            <v>1299</v>
          </cell>
          <cell r="P2" t="str">
            <v>AUH1</v>
          </cell>
          <cell r="Q2" t="str">
            <v>ARE</v>
          </cell>
          <cell r="R2" t="str">
            <v>FC159</v>
          </cell>
          <cell r="S2" t="str">
            <v>Day Shift</v>
          </cell>
          <cell r="T2">
            <v>99</v>
          </cell>
          <cell r="U2" t="str">
            <v>MENA_UAE_FC</v>
          </cell>
          <cell r="V2">
            <v>46267.331250000003</v>
          </cell>
          <cell r="W2">
            <v>46267.749305555553</v>
          </cell>
          <cell r="X2">
            <v>46267.333333333336</v>
          </cell>
          <cell r="Y2">
            <v>46267.75</v>
          </cell>
          <cell r="AA2" t="str">
            <v>Scheduled</v>
          </cell>
          <cell r="AB2" t="str">
            <v>Present</v>
          </cell>
          <cell r="AC2" t="str">
            <v>Customer returns</v>
          </cell>
          <cell r="AD2" t="str">
            <v>Customer Returns</v>
          </cell>
          <cell r="AE2" t="str">
            <v>Customer returns</v>
          </cell>
          <cell r="AF2" t="str">
            <v>Thursday</v>
          </cell>
          <cell r="AG2" t="str">
            <v>Friday</v>
          </cell>
          <cell r="AH2">
            <v>22</v>
          </cell>
          <cell r="AJ2">
            <v>45515</v>
          </cell>
          <cell r="AM2" t="str">
            <v>TEMP</v>
          </cell>
          <cell r="AN2" t="str">
            <v>3P Onsite Worker</v>
          </cell>
          <cell r="AO2" t="str">
            <v>A</v>
          </cell>
          <cell r="AP2">
            <v>9</v>
          </cell>
          <cell r="AQ2">
            <v>0</v>
          </cell>
          <cell r="AR2">
            <v>1</v>
          </cell>
          <cell r="AS2">
            <v>1</v>
          </cell>
          <cell r="AT2">
            <v>0</v>
          </cell>
          <cell r="AU2">
            <v>0</v>
          </cell>
        </row>
        <row r="3">
          <cell r="E3">
            <v>206791751</v>
          </cell>
          <cell r="F3" t="str">
            <v>A</v>
          </cell>
          <cell r="G3" t="str">
            <v>GREEN</v>
          </cell>
          <cell r="H3" t="str">
            <v>FULL_TIME</v>
          </cell>
          <cell r="I3">
            <v>900234</v>
          </cell>
          <cell r="J3" t="str">
            <v>Dulsco L.L.C.</v>
          </cell>
          <cell r="K3" t="str">
            <v>NEBART ABAHO</v>
          </cell>
          <cell r="L3" t="str">
            <v>Warehouse Associate (TEMP)</v>
          </cell>
          <cell r="M3" t="str">
            <v>Warehouse Associate 8W</v>
          </cell>
          <cell r="N3" t="str">
            <v>pparsin</v>
          </cell>
          <cell r="O3">
            <v>1299</v>
          </cell>
          <cell r="P3" t="str">
            <v>AUH1</v>
          </cell>
          <cell r="Q3" t="str">
            <v>ARE</v>
          </cell>
          <cell r="R3" t="str">
            <v>FC009</v>
          </cell>
          <cell r="S3" t="str">
            <v>Day Shift</v>
          </cell>
          <cell r="T3">
            <v>99</v>
          </cell>
          <cell r="U3" t="str">
            <v>MENA_UAE_FC</v>
          </cell>
          <cell r="V3">
            <v>46267.331250000003</v>
          </cell>
          <cell r="W3">
            <v>46267.747916666667</v>
          </cell>
          <cell r="X3">
            <v>46267.333333333336</v>
          </cell>
          <cell r="Y3">
            <v>46267.75</v>
          </cell>
          <cell r="AA3" t="str">
            <v>Scheduled</v>
          </cell>
          <cell r="AB3" t="str">
            <v>Present</v>
          </cell>
          <cell r="AC3" t="str">
            <v>Inbound</v>
          </cell>
          <cell r="AD3" t="str">
            <v>Inbound Stow</v>
          </cell>
          <cell r="AE3" t="str">
            <v>Stow</v>
          </cell>
          <cell r="AF3" t="str">
            <v>Friday</v>
          </cell>
          <cell r="AG3" t="str">
            <v>Saturday</v>
          </cell>
          <cell r="AH3">
            <v>3</v>
          </cell>
          <cell r="AJ3">
            <v>45998</v>
          </cell>
          <cell r="AM3" t="str">
            <v>TEMP</v>
          </cell>
          <cell r="AN3" t="str">
            <v>3P Onsite Worker</v>
          </cell>
          <cell r="AO3" t="str">
            <v>A</v>
          </cell>
          <cell r="AP3">
            <v>9</v>
          </cell>
          <cell r="AQ3">
            <v>0</v>
          </cell>
          <cell r="AR3">
            <v>1</v>
          </cell>
          <cell r="AS3">
            <v>1</v>
          </cell>
          <cell r="AT3">
            <v>0</v>
          </cell>
          <cell r="AU3">
            <v>0</v>
          </cell>
        </row>
        <row r="4">
          <cell r="E4">
            <v>203964989</v>
          </cell>
          <cell r="F4" t="str">
            <v>A</v>
          </cell>
          <cell r="G4" t="str">
            <v>GREEN</v>
          </cell>
          <cell r="H4" t="str">
            <v>FULL_TIME</v>
          </cell>
          <cell r="I4">
            <v>900234</v>
          </cell>
          <cell r="J4" t="str">
            <v>Adecco</v>
          </cell>
          <cell r="K4" t="str">
            <v>Asarudeen Abdul Razak</v>
          </cell>
          <cell r="L4" t="str">
            <v>Warehouse Associate (TEMP)</v>
          </cell>
          <cell r="M4" t="str">
            <v>Warehouse Associate 24M</v>
          </cell>
          <cell r="N4" t="str">
            <v>lraghava</v>
          </cell>
          <cell r="O4">
            <v>1299</v>
          </cell>
          <cell r="P4" t="str">
            <v>AUH1</v>
          </cell>
          <cell r="Q4" t="str">
            <v>ARE</v>
          </cell>
          <cell r="R4" t="str">
            <v>FC109</v>
          </cell>
          <cell r="S4" t="str">
            <v>Day Shift</v>
          </cell>
          <cell r="T4">
            <v>99</v>
          </cell>
          <cell r="U4" t="str">
            <v>MENA_UAE_FC</v>
          </cell>
          <cell r="X4">
            <v>46267.333333333336</v>
          </cell>
          <cell r="Y4">
            <v>46267.75</v>
          </cell>
          <cell r="Z4" t="str">
            <v>Rest Day</v>
          </cell>
          <cell r="AA4" t="str">
            <v>Not Scheduled</v>
          </cell>
          <cell r="AB4" t="str">
            <v>Not Present</v>
          </cell>
          <cell r="AC4" t="str">
            <v>Outbound</v>
          </cell>
          <cell r="AD4" t="str">
            <v>Picking</v>
          </cell>
          <cell r="AE4" t="str">
            <v>Pick</v>
          </cell>
          <cell r="AF4" t="str">
            <v>Tuesday</v>
          </cell>
          <cell r="AG4" t="str">
            <v>Wednesday</v>
          </cell>
          <cell r="AH4">
            <v>13</v>
          </cell>
          <cell r="AJ4">
            <v>45543</v>
          </cell>
          <cell r="AM4" t="str">
            <v>TEMP</v>
          </cell>
          <cell r="AN4" t="str">
            <v>3P Onsite Worker</v>
          </cell>
          <cell r="AO4" t="str">
            <v>A</v>
          </cell>
          <cell r="AP4">
            <v>9</v>
          </cell>
          <cell r="AQ4">
            <v>0</v>
          </cell>
          <cell r="AR4">
            <v>0</v>
          </cell>
          <cell r="AS4">
            <v>0</v>
          </cell>
          <cell r="AT4">
            <v>0</v>
          </cell>
          <cell r="AU4">
            <v>0</v>
          </cell>
        </row>
        <row r="5">
          <cell r="E5">
            <v>206129609</v>
          </cell>
          <cell r="F5" t="str">
            <v>A</v>
          </cell>
          <cell r="G5" t="str">
            <v>GREEN</v>
          </cell>
          <cell r="H5" t="str">
            <v>FULL_TIME</v>
          </cell>
          <cell r="I5">
            <v>900234</v>
          </cell>
          <cell r="J5" t="str">
            <v>Fastlink Outsourcing</v>
          </cell>
          <cell r="K5" t="str">
            <v>Abdulai Babah Turay</v>
          </cell>
          <cell r="L5" t="str">
            <v>Warehouse Associate (TEMP)</v>
          </cell>
          <cell r="M5" t="str">
            <v>Warehouse Associate 12M</v>
          </cell>
          <cell r="N5" t="str">
            <v>ansammar</v>
          </cell>
          <cell r="O5">
            <v>1299</v>
          </cell>
          <cell r="P5" t="str">
            <v>AUH1</v>
          </cell>
          <cell r="Q5" t="str">
            <v>ARE</v>
          </cell>
          <cell r="R5" t="str">
            <v>FC159</v>
          </cell>
          <cell r="S5" t="str">
            <v>Day Shift</v>
          </cell>
          <cell r="T5">
            <v>99</v>
          </cell>
          <cell r="U5" t="str">
            <v>MENA_UAE_FC</v>
          </cell>
          <cell r="V5">
            <v>46267.331944444442</v>
          </cell>
          <cell r="W5">
            <v>46267.748611111114</v>
          </cell>
          <cell r="X5">
            <v>46267.333333333336</v>
          </cell>
          <cell r="Y5">
            <v>46267.75</v>
          </cell>
          <cell r="AA5" t="str">
            <v>Scheduled</v>
          </cell>
          <cell r="AB5" t="str">
            <v>Present</v>
          </cell>
          <cell r="AC5" t="str">
            <v>Outbound</v>
          </cell>
          <cell r="AD5" t="str">
            <v>Picking</v>
          </cell>
          <cell r="AE5" t="str">
            <v>Pick</v>
          </cell>
          <cell r="AF5" t="str">
            <v>Thursday</v>
          </cell>
          <cell r="AG5" t="str">
            <v>Friday</v>
          </cell>
          <cell r="AH5">
            <v>13</v>
          </cell>
          <cell r="AJ5">
            <v>45928</v>
          </cell>
          <cell r="AM5" t="str">
            <v>TEMP</v>
          </cell>
          <cell r="AN5" t="str">
            <v>3P Onsite Worker</v>
          </cell>
          <cell r="AO5" t="str">
            <v>A</v>
          </cell>
          <cell r="AP5">
            <v>9</v>
          </cell>
          <cell r="AQ5">
            <v>0</v>
          </cell>
          <cell r="AR5">
            <v>1</v>
          </cell>
          <cell r="AS5">
            <v>1</v>
          </cell>
          <cell r="AT5">
            <v>0</v>
          </cell>
          <cell r="AU5">
            <v>0</v>
          </cell>
        </row>
        <row r="6">
          <cell r="E6">
            <v>205256720</v>
          </cell>
          <cell r="F6" t="str">
            <v>A</v>
          </cell>
          <cell r="G6" t="str">
            <v>GREEN</v>
          </cell>
          <cell r="H6" t="str">
            <v>FULL_TIME</v>
          </cell>
          <cell r="I6">
            <v>900234</v>
          </cell>
          <cell r="J6" t="str">
            <v>EFS Facilities Services</v>
          </cell>
          <cell r="K6" t="str">
            <v>Abdallah Haza</v>
          </cell>
          <cell r="L6" t="str">
            <v>Warehouse Associate (TEMP)</v>
          </cell>
          <cell r="M6" t="str">
            <v>Warehouse Associate 12M</v>
          </cell>
          <cell r="N6" t="str">
            <v>lraghava</v>
          </cell>
          <cell r="O6">
            <v>1299</v>
          </cell>
          <cell r="P6" t="str">
            <v>AUH1</v>
          </cell>
          <cell r="Q6" t="str">
            <v>ARE</v>
          </cell>
          <cell r="R6" t="str">
            <v>LK013</v>
          </cell>
          <cell r="S6" t="str">
            <v>Night Shift</v>
          </cell>
          <cell r="T6">
            <v>99</v>
          </cell>
          <cell r="U6" t="str">
            <v>MENA_UAE_FC</v>
          </cell>
          <cell r="V6">
            <v>46267.754861111112</v>
          </cell>
          <cell r="W6">
            <v>46267.856944444444</v>
          </cell>
          <cell r="X6">
            <v>46267.756944444445</v>
          </cell>
          <cell r="Y6">
            <v>46268.173611111109</v>
          </cell>
          <cell r="AA6" t="str">
            <v>Scheduled</v>
          </cell>
          <cell r="AB6" t="str">
            <v>Present</v>
          </cell>
          <cell r="AC6" t="str">
            <v>Outbound</v>
          </cell>
          <cell r="AD6" t="str">
            <v>Picking</v>
          </cell>
          <cell r="AE6" t="str">
            <v>Pick</v>
          </cell>
          <cell r="AF6" t="str">
            <v>Sunday</v>
          </cell>
          <cell r="AG6" t="str">
            <v>Monday</v>
          </cell>
          <cell r="AH6">
            <v>13</v>
          </cell>
          <cell r="AJ6">
            <v>45791</v>
          </cell>
          <cell r="AM6" t="str">
            <v>TEMP</v>
          </cell>
          <cell r="AN6" t="str">
            <v>3P Onsite Worker</v>
          </cell>
          <cell r="AO6" t="str">
            <v>A</v>
          </cell>
          <cell r="AP6">
            <v>9</v>
          </cell>
          <cell r="AQ6">
            <v>0</v>
          </cell>
          <cell r="AR6">
            <v>1</v>
          </cell>
          <cell r="AS6">
            <v>1</v>
          </cell>
          <cell r="AT6">
            <v>0</v>
          </cell>
          <cell r="AU6">
            <v>0</v>
          </cell>
        </row>
        <row r="7">
          <cell r="E7">
            <v>206137330</v>
          </cell>
          <cell r="F7" t="str">
            <v>A</v>
          </cell>
          <cell r="G7" t="str">
            <v>GREEN</v>
          </cell>
          <cell r="H7" t="str">
            <v>FULL_TIME</v>
          </cell>
          <cell r="I7">
            <v>900234</v>
          </cell>
          <cell r="J7" t="str">
            <v>Fastlink Outsourcing</v>
          </cell>
          <cell r="K7" t="str">
            <v>ABDALLA OMAR</v>
          </cell>
          <cell r="L7" t="str">
            <v>Warehouse Associate (TEMP)</v>
          </cell>
          <cell r="M7" t="str">
            <v>Warehouse Associate 12M</v>
          </cell>
          <cell r="N7" t="str">
            <v>scariav</v>
          </cell>
          <cell r="O7">
            <v>1299</v>
          </cell>
          <cell r="P7" t="str">
            <v>AUH1</v>
          </cell>
          <cell r="Q7" t="str">
            <v>ARE</v>
          </cell>
          <cell r="R7" t="str">
            <v>LK017</v>
          </cell>
          <cell r="S7" t="str">
            <v>Night Shift</v>
          </cell>
          <cell r="T7">
            <v>99</v>
          </cell>
          <cell r="U7" t="str">
            <v>MENA_UAE_FC</v>
          </cell>
          <cell r="V7">
            <v>46267.755555555559</v>
          </cell>
          <cell r="W7">
            <v>46267.854861111111</v>
          </cell>
          <cell r="X7">
            <v>46267.756944444445</v>
          </cell>
          <cell r="Y7">
            <v>46268.173611111109</v>
          </cell>
          <cell r="AA7" t="str">
            <v>Scheduled</v>
          </cell>
          <cell r="AB7" t="str">
            <v>Present</v>
          </cell>
          <cell r="AC7" t="str">
            <v>Outbound</v>
          </cell>
          <cell r="AD7" t="str">
            <v>Picking</v>
          </cell>
          <cell r="AE7" t="str">
            <v>Pick</v>
          </cell>
          <cell r="AF7" t="str">
            <v>Thursday</v>
          </cell>
          <cell r="AG7" t="str">
            <v>Friday</v>
          </cell>
          <cell r="AH7">
            <v>13</v>
          </cell>
          <cell r="AJ7">
            <v>45928</v>
          </cell>
          <cell r="AM7" t="str">
            <v>TEMP</v>
          </cell>
          <cell r="AN7" t="str">
            <v>3P Onsite Worker</v>
          </cell>
          <cell r="AO7" t="str">
            <v>A</v>
          </cell>
          <cell r="AP7">
            <v>9</v>
          </cell>
          <cell r="AQ7">
            <v>0</v>
          </cell>
          <cell r="AR7">
            <v>1</v>
          </cell>
          <cell r="AS7">
            <v>1</v>
          </cell>
          <cell r="AT7">
            <v>0</v>
          </cell>
          <cell r="AU7">
            <v>0</v>
          </cell>
        </row>
        <row r="8">
          <cell r="E8">
            <v>204172240</v>
          </cell>
          <cell r="F8" t="str">
            <v>A</v>
          </cell>
          <cell r="G8" t="str">
            <v>GREEN</v>
          </cell>
          <cell r="H8" t="str">
            <v>FULL_TIME</v>
          </cell>
          <cell r="I8">
            <v>900234</v>
          </cell>
          <cell r="J8" t="str">
            <v>Dulsco L.L.C.</v>
          </cell>
          <cell r="K8" t="str">
            <v>ABDUL WAAKO</v>
          </cell>
          <cell r="L8" t="str">
            <v>Warehouse Associate (TEMP)</v>
          </cell>
          <cell r="M8" t="str">
            <v>Warehouse Associate 24M</v>
          </cell>
          <cell r="N8" t="str">
            <v>mnarshad</v>
          </cell>
          <cell r="O8">
            <v>1299</v>
          </cell>
          <cell r="P8" t="str">
            <v>AUH1</v>
          </cell>
          <cell r="Q8" t="str">
            <v>ARE</v>
          </cell>
          <cell r="R8" t="str">
            <v>LK016</v>
          </cell>
          <cell r="S8" t="str">
            <v>Night Shift</v>
          </cell>
          <cell r="T8">
            <v>99</v>
          </cell>
          <cell r="U8" t="str">
            <v>MENA_UAE_FC</v>
          </cell>
          <cell r="V8">
            <v>46267.756944444445</v>
          </cell>
          <cell r="W8">
            <v>46267.859722222223</v>
          </cell>
          <cell r="X8">
            <v>46267.756944444445</v>
          </cell>
          <cell r="Y8">
            <v>46268.173611111109</v>
          </cell>
          <cell r="Z8" t="str">
            <v>Rest Day</v>
          </cell>
          <cell r="AA8" t="str">
            <v>Not Scheduled</v>
          </cell>
          <cell r="AB8" t="str">
            <v>Present</v>
          </cell>
          <cell r="AC8" t="str">
            <v>Outbound</v>
          </cell>
          <cell r="AD8" t="str">
            <v>Sort - Batch</v>
          </cell>
          <cell r="AE8" t="str">
            <v>Sort</v>
          </cell>
          <cell r="AF8" t="str">
            <v>Wednesday</v>
          </cell>
          <cell r="AG8" t="str">
            <v>Thursday</v>
          </cell>
          <cell r="AH8">
            <v>15</v>
          </cell>
          <cell r="AJ8">
            <v>45567</v>
          </cell>
          <cell r="AM8" t="str">
            <v>TEMP</v>
          </cell>
          <cell r="AN8" t="str">
            <v>3P Onsite Worker</v>
          </cell>
          <cell r="AO8" t="str">
            <v>A</v>
          </cell>
          <cell r="AP8">
            <v>9</v>
          </cell>
          <cell r="AQ8">
            <v>1</v>
          </cell>
          <cell r="AR8">
            <v>1</v>
          </cell>
          <cell r="AS8">
            <v>0</v>
          </cell>
          <cell r="AT8">
            <v>0</v>
          </cell>
          <cell r="AU8">
            <v>0</v>
          </cell>
        </row>
        <row r="9">
          <cell r="E9">
            <v>203908320</v>
          </cell>
          <cell r="F9" t="str">
            <v>A</v>
          </cell>
          <cell r="G9" t="str">
            <v>GREEN</v>
          </cell>
          <cell r="H9" t="str">
            <v>FULL_TIME</v>
          </cell>
          <cell r="I9">
            <v>900234</v>
          </cell>
          <cell r="J9" t="str">
            <v>Dulsco L.L.C.</v>
          </cell>
          <cell r="K9" t="str">
            <v>ABDULHAKIM MULUMBA</v>
          </cell>
          <cell r="L9" t="str">
            <v>Warehouse Associate (TEMP)</v>
          </cell>
          <cell r="M9" t="str">
            <v>Warehouse Associate 24M</v>
          </cell>
          <cell r="N9" t="str">
            <v>lraghava</v>
          </cell>
          <cell r="O9">
            <v>1299</v>
          </cell>
          <cell r="P9" t="str">
            <v>AUH1</v>
          </cell>
          <cell r="Q9" t="str">
            <v>ARE</v>
          </cell>
          <cell r="R9" t="str">
            <v>LK014</v>
          </cell>
          <cell r="S9" t="str">
            <v>Night Shift</v>
          </cell>
          <cell r="T9">
            <v>99</v>
          </cell>
          <cell r="U9" t="str">
            <v>MENA_UAE_FC</v>
          </cell>
          <cell r="V9">
            <v>46267.875</v>
          </cell>
          <cell r="W9">
            <v>46267.856249999997</v>
          </cell>
          <cell r="X9">
            <v>46267.756944444445</v>
          </cell>
          <cell r="Y9">
            <v>46268.173611111109</v>
          </cell>
          <cell r="AA9" t="str">
            <v>Scheduled</v>
          </cell>
          <cell r="AB9" t="str">
            <v>Present</v>
          </cell>
          <cell r="AC9" t="str">
            <v>Outbound</v>
          </cell>
          <cell r="AD9" t="str">
            <v>Picking</v>
          </cell>
          <cell r="AE9" t="str">
            <v>Pick</v>
          </cell>
          <cell r="AF9" t="str">
            <v>Monday</v>
          </cell>
          <cell r="AG9" t="str">
            <v>Tuesday</v>
          </cell>
          <cell r="AH9">
            <v>13</v>
          </cell>
          <cell r="AJ9">
            <v>45536</v>
          </cell>
          <cell r="AM9" t="str">
            <v>TEMP</v>
          </cell>
          <cell r="AN9" t="str">
            <v>3P Onsite Worker</v>
          </cell>
          <cell r="AO9" t="str">
            <v>A</v>
          </cell>
          <cell r="AP9">
            <v>9</v>
          </cell>
          <cell r="AQ9">
            <v>0</v>
          </cell>
          <cell r="AR9">
            <v>1</v>
          </cell>
          <cell r="AS9">
            <v>1</v>
          </cell>
          <cell r="AT9">
            <v>0</v>
          </cell>
          <cell r="AU9">
            <v>0</v>
          </cell>
        </row>
        <row r="10">
          <cell r="E10">
            <v>205647583</v>
          </cell>
          <cell r="F10" t="str">
            <v>A</v>
          </cell>
          <cell r="G10" t="str">
            <v>GREEN</v>
          </cell>
          <cell r="H10" t="str">
            <v>FULL_TIME</v>
          </cell>
          <cell r="I10">
            <v>900234</v>
          </cell>
          <cell r="J10" t="str">
            <v>EFS Facilities Services</v>
          </cell>
          <cell r="K10" t="str">
            <v>Mkasi  Mwalimu Abedi</v>
          </cell>
          <cell r="L10" t="str">
            <v>Warehouse Associate (TEMP)</v>
          </cell>
          <cell r="M10" t="str">
            <v>Warehouse Associate 8W</v>
          </cell>
          <cell r="N10" t="str">
            <v>bavameer</v>
          </cell>
          <cell r="O10">
            <v>1299</v>
          </cell>
          <cell r="P10" t="str">
            <v>AUH1</v>
          </cell>
          <cell r="Q10" t="str">
            <v>ARE</v>
          </cell>
          <cell r="R10" t="str">
            <v>LK012</v>
          </cell>
          <cell r="S10" t="str">
            <v>Night Shift</v>
          </cell>
          <cell r="T10">
            <v>99</v>
          </cell>
          <cell r="U10" t="str">
            <v>MENA_UAE_FC</v>
          </cell>
          <cell r="V10">
            <v>46267.756944444445</v>
          </cell>
          <cell r="W10">
            <v>46267.960416666669</v>
          </cell>
          <cell r="X10">
            <v>46267.756944444445</v>
          </cell>
          <cell r="Y10">
            <v>46268.173611111109</v>
          </cell>
          <cell r="AA10" t="str">
            <v>Scheduled</v>
          </cell>
          <cell r="AB10" t="str">
            <v>Present</v>
          </cell>
          <cell r="AC10" t="str">
            <v>Customer returns</v>
          </cell>
          <cell r="AD10" t="str">
            <v>Customer Returns</v>
          </cell>
          <cell r="AE10" t="str">
            <v>Customer returns</v>
          </cell>
          <cell r="AF10" t="str">
            <v>Saturday</v>
          </cell>
          <cell r="AG10" t="str">
            <v>Sunday</v>
          </cell>
          <cell r="AH10">
            <v>22</v>
          </cell>
          <cell r="AJ10">
            <v>45851</v>
          </cell>
          <cell r="AM10" t="str">
            <v>TEMP</v>
          </cell>
          <cell r="AN10" t="str">
            <v>3P Onsite Worker</v>
          </cell>
          <cell r="AO10" t="str">
            <v>A</v>
          </cell>
          <cell r="AP10">
            <v>9</v>
          </cell>
          <cell r="AQ10">
            <v>0</v>
          </cell>
          <cell r="AR10">
            <v>1</v>
          </cell>
          <cell r="AS10">
            <v>1</v>
          </cell>
          <cell r="AT10">
            <v>0</v>
          </cell>
          <cell r="AU10">
            <v>0</v>
          </cell>
        </row>
        <row r="11">
          <cell r="E11">
            <v>203468743</v>
          </cell>
          <cell r="F11" t="str">
            <v>A</v>
          </cell>
          <cell r="G11" t="str">
            <v>GREEN</v>
          </cell>
          <cell r="H11" t="str">
            <v>FULL_TIME</v>
          </cell>
          <cell r="I11">
            <v>900234</v>
          </cell>
          <cell r="J11" t="str">
            <v>Fastlink Outsourcing</v>
          </cell>
          <cell r="K11" t="str">
            <v>Abu Sesay</v>
          </cell>
          <cell r="L11" t="str">
            <v>Warehouse Associate (TEMP)</v>
          </cell>
          <cell r="M11" t="str">
            <v>Warehouse Associate 12M</v>
          </cell>
          <cell r="N11" t="str">
            <v>bizthoma</v>
          </cell>
          <cell r="O11">
            <v>1299</v>
          </cell>
          <cell r="P11" t="str">
            <v>AUH1</v>
          </cell>
          <cell r="Q11" t="str">
            <v>ARE</v>
          </cell>
          <cell r="R11" t="str">
            <v>LK015</v>
          </cell>
          <cell r="S11" t="str">
            <v>Night Shift</v>
          </cell>
          <cell r="T11">
            <v>99</v>
          </cell>
          <cell r="U11" t="str">
            <v>MENA_UAE_FC</v>
          </cell>
          <cell r="X11">
            <v>46267.756944444445</v>
          </cell>
          <cell r="Y11">
            <v>46268.173611111109</v>
          </cell>
          <cell r="Z11" t="str">
            <v>Rest Day</v>
          </cell>
          <cell r="AA11" t="str">
            <v>Not Scheduled</v>
          </cell>
          <cell r="AB11" t="str">
            <v>Not Present</v>
          </cell>
          <cell r="AC11" t="str">
            <v>Outbound</v>
          </cell>
          <cell r="AD11" t="str">
            <v>Pack - Single</v>
          </cell>
          <cell r="AE11" t="str">
            <v>Pack</v>
          </cell>
          <cell r="AF11" t="str">
            <v>Tuesday</v>
          </cell>
          <cell r="AG11" t="str">
            <v>Wednesday</v>
          </cell>
          <cell r="AH11">
            <v>18</v>
          </cell>
          <cell r="AJ11">
            <v>45455</v>
          </cell>
          <cell r="AM11" t="str">
            <v>TEMP</v>
          </cell>
          <cell r="AN11" t="str">
            <v>3P Onsite Worker</v>
          </cell>
          <cell r="AO11" t="str">
            <v>A</v>
          </cell>
          <cell r="AP11">
            <v>9</v>
          </cell>
          <cell r="AQ11">
            <v>0</v>
          </cell>
          <cell r="AR11">
            <v>0</v>
          </cell>
          <cell r="AS11">
            <v>0</v>
          </cell>
          <cell r="AT11">
            <v>0</v>
          </cell>
          <cell r="AU11">
            <v>0</v>
          </cell>
        </row>
        <row r="12">
          <cell r="E12">
            <v>206065200</v>
          </cell>
          <cell r="F12" t="str">
            <v>A</v>
          </cell>
          <cell r="G12" t="str">
            <v>GREEN</v>
          </cell>
          <cell r="H12" t="str">
            <v>FULL_TIME</v>
          </cell>
          <cell r="I12">
            <v>900234</v>
          </cell>
          <cell r="J12" t="str">
            <v>Fastlink Outsourcing</v>
          </cell>
          <cell r="K12" t="str">
            <v>Constance Abiadoo Bentum</v>
          </cell>
          <cell r="L12" t="str">
            <v>Warehouse Associate (TEMP)</v>
          </cell>
          <cell r="M12" t="str">
            <v>Warehouse Associate 12M</v>
          </cell>
          <cell r="N12" t="str">
            <v>abbaszoo</v>
          </cell>
          <cell r="O12">
            <v>1299</v>
          </cell>
          <cell r="P12" t="str">
            <v>AUH1</v>
          </cell>
          <cell r="Q12" t="str">
            <v>ARE</v>
          </cell>
          <cell r="R12" t="str">
            <v>FC059</v>
          </cell>
          <cell r="S12" t="str">
            <v>Day Shift</v>
          </cell>
          <cell r="T12">
            <v>99</v>
          </cell>
          <cell r="U12" t="str">
            <v>MENA_UAE_FC</v>
          </cell>
          <cell r="V12">
            <v>46267.331944444442</v>
          </cell>
          <cell r="W12">
            <v>46267.750694444447</v>
          </cell>
          <cell r="X12">
            <v>46267.333333333336</v>
          </cell>
          <cell r="Y12">
            <v>46267.75</v>
          </cell>
          <cell r="AA12" t="str">
            <v>Scheduled</v>
          </cell>
          <cell r="AB12" t="str">
            <v>Present</v>
          </cell>
          <cell r="AC12" t="str">
            <v>Inbound</v>
          </cell>
          <cell r="AD12" t="str">
            <v>Vendor Receive</v>
          </cell>
          <cell r="AE12" t="str">
            <v>Receive</v>
          </cell>
          <cell r="AF12" t="str">
            <v>Sunday</v>
          </cell>
          <cell r="AG12" t="str">
            <v>Monday</v>
          </cell>
          <cell r="AH12">
            <v>1</v>
          </cell>
          <cell r="AJ12">
            <v>45921</v>
          </cell>
          <cell r="AM12" t="str">
            <v>TEMP</v>
          </cell>
          <cell r="AN12" t="str">
            <v>3P Onsite Worker</v>
          </cell>
          <cell r="AO12" t="str">
            <v>A</v>
          </cell>
          <cell r="AP12">
            <v>9</v>
          </cell>
          <cell r="AQ12">
            <v>0</v>
          </cell>
          <cell r="AR12">
            <v>1</v>
          </cell>
          <cell r="AS12">
            <v>1</v>
          </cell>
          <cell r="AT12">
            <v>0</v>
          </cell>
          <cell r="AU12">
            <v>0</v>
          </cell>
        </row>
        <row r="13">
          <cell r="E13">
            <v>205845553</v>
          </cell>
          <cell r="F13" t="str">
            <v>A</v>
          </cell>
          <cell r="G13" t="str">
            <v>GREEN</v>
          </cell>
          <cell r="H13" t="str">
            <v>FULL_TIME</v>
          </cell>
          <cell r="I13">
            <v>900234</v>
          </cell>
          <cell r="J13" t="str">
            <v>Dulsco L.L.C.</v>
          </cell>
          <cell r="K13" t="str">
            <v>ONESMAS ABIGABA</v>
          </cell>
          <cell r="L13" t="str">
            <v>Warehouse Associate (TEMP)</v>
          </cell>
          <cell r="M13" t="str">
            <v>Warehouse Associate 24M</v>
          </cell>
          <cell r="N13" t="str">
            <v>bizthoma</v>
          </cell>
          <cell r="O13">
            <v>1299</v>
          </cell>
          <cell r="P13" t="str">
            <v>AUH1</v>
          </cell>
          <cell r="Q13" t="str">
            <v>ARE</v>
          </cell>
          <cell r="R13" t="str">
            <v>FC034</v>
          </cell>
          <cell r="S13" t="str">
            <v>Day Shift</v>
          </cell>
          <cell r="T13">
            <v>99</v>
          </cell>
          <cell r="U13" t="str">
            <v>MENA_UAE_FC</v>
          </cell>
          <cell r="V13">
            <v>46267.332638888889</v>
          </cell>
          <cell r="W13">
            <v>46267.748611111114</v>
          </cell>
          <cell r="X13">
            <v>46267.333333333336</v>
          </cell>
          <cell r="Y13">
            <v>46267.75</v>
          </cell>
          <cell r="AA13" t="str">
            <v>Scheduled</v>
          </cell>
          <cell r="AB13" t="str">
            <v>Present</v>
          </cell>
          <cell r="AC13" t="str">
            <v>Outbound</v>
          </cell>
          <cell r="AD13" t="str">
            <v>Pack - Batch</v>
          </cell>
          <cell r="AE13" t="str">
            <v>Pack</v>
          </cell>
          <cell r="AF13" t="str">
            <v>Saturday</v>
          </cell>
          <cell r="AG13" t="str">
            <v>Sunday</v>
          </cell>
          <cell r="AH13">
            <v>17</v>
          </cell>
          <cell r="AJ13">
            <v>45893</v>
          </cell>
          <cell r="AM13" t="str">
            <v>TEMP</v>
          </cell>
          <cell r="AN13" t="str">
            <v>3P Onsite Worker</v>
          </cell>
          <cell r="AO13" t="str">
            <v>A</v>
          </cell>
          <cell r="AP13">
            <v>9</v>
          </cell>
          <cell r="AQ13">
            <v>0</v>
          </cell>
          <cell r="AR13">
            <v>1</v>
          </cell>
          <cell r="AS13">
            <v>1</v>
          </cell>
          <cell r="AT13">
            <v>0</v>
          </cell>
          <cell r="AU13">
            <v>0</v>
          </cell>
        </row>
        <row r="14">
          <cell r="E14">
            <v>203850647</v>
          </cell>
          <cell r="F14" t="str">
            <v>A</v>
          </cell>
          <cell r="G14" t="str">
            <v>GREEN</v>
          </cell>
          <cell r="H14" t="str">
            <v>FULL_TIME</v>
          </cell>
          <cell r="I14">
            <v>900234</v>
          </cell>
          <cell r="J14" t="str">
            <v>Dulsco L.L.C.</v>
          </cell>
          <cell r="K14" t="str">
            <v>Abdumalik Kasawuli</v>
          </cell>
          <cell r="L14" t="str">
            <v>Warehouse Associate (TEMP)</v>
          </cell>
          <cell r="M14" t="str">
            <v>Warehouse Associate 24M</v>
          </cell>
          <cell r="N14" t="str">
            <v>pparsin</v>
          </cell>
          <cell r="O14">
            <v>1299</v>
          </cell>
          <cell r="P14" t="str">
            <v>AUH1</v>
          </cell>
          <cell r="Q14" t="str">
            <v>ARE</v>
          </cell>
          <cell r="R14" t="str">
            <v>FC009</v>
          </cell>
          <cell r="S14" t="str">
            <v>Day Shift</v>
          </cell>
          <cell r="T14">
            <v>99</v>
          </cell>
          <cell r="U14" t="str">
            <v>MENA_UAE_FC</v>
          </cell>
          <cell r="V14">
            <v>46267.331944444442</v>
          </cell>
          <cell r="W14">
            <v>46267.750694444447</v>
          </cell>
          <cell r="X14">
            <v>46267.333333333336</v>
          </cell>
          <cell r="Y14">
            <v>46267.75</v>
          </cell>
          <cell r="AA14" t="str">
            <v>Scheduled</v>
          </cell>
          <cell r="AB14" t="str">
            <v>Present</v>
          </cell>
          <cell r="AC14" t="str">
            <v>Inbound</v>
          </cell>
          <cell r="AD14" t="str">
            <v>Vendor Receive</v>
          </cell>
          <cell r="AE14" t="str">
            <v>Receive</v>
          </cell>
          <cell r="AF14" t="str">
            <v>Friday</v>
          </cell>
          <cell r="AG14" t="str">
            <v>Saturday</v>
          </cell>
          <cell r="AH14">
            <v>1</v>
          </cell>
          <cell r="AJ14">
            <v>45523</v>
          </cell>
          <cell r="AM14" t="str">
            <v>TEMP</v>
          </cell>
          <cell r="AN14" t="str">
            <v>3P Onsite Worker</v>
          </cell>
          <cell r="AO14" t="str">
            <v>A</v>
          </cell>
          <cell r="AP14">
            <v>9</v>
          </cell>
          <cell r="AQ14">
            <v>0</v>
          </cell>
          <cell r="AR14">
            <v>1</v>
          </cell>
          <cell r="AS14">
            <v>1</v>
          </cell>
          <cell r="AT14">
            <v>0</v>
          </cell>
          <cell r="AU14">
            <v>0</v>
          </cell>
        </row>
        <row r="15">
          <cell r="E15">
            <v>205608621</v>
          </cell>
          <cell r="F15" t="str">
            <v>A</v>
          </cell>
          <cell r="G15" t="str">
            <v>GREEN</v>
          </cell>
          <cell r="H15" t="str">
            <v>FULL_TIME</v>
          </cell>
          <cell r="I15">
            <v>900234</v>
          </cell>
          <cell r="J15" t="str">
            <v>Dulsco L.L.C.</v>
          </cell>
          <cell r="K15" t="str">
            <v>KWABENA ABOBIRE</v>
          </cell>
          <cell r="L15" t="str">
            <v>Warehouse Associate (TEMP)</v>
          </cell>
          <cell r="M15" t="str">
            <v>Warehouse Associate 24M</v>
          </cell>
          <cell r="N15" t="str">
            <v>nnahla</v>
          </cell>
          <cell r="O15">
            <v>1299</v>
          </cell>
          <cell r="P15" t="str">
            <v>AUH1</v>
          </cell>
          <cell r="Q15" t="str">
            <v>ARE</v>
          </cell>
          <cell r="R15" t="str">
            <v>FC009</v>
          </cell>
          <cell r="S15" t="str">
            <v>Day Shift</v>
          </cell>
          <cell r="T15">
            <v>99</v>
          </cell>
          <cell r="U15" t="str">
            <v>MENA_UAE_FC</v>
          </cell>
          <cell r="V15">
            <v>46267.331944444442</v>
          </cell>
          <cell r="W15">
            <v>46267.749305555553</v>
          </cell>
          <cell r="X15">
            <v>46267.333333333336</v>
          </cell>
          <cell r="Y15">
            <v>46267.75</v>
          </cell>
          <cell r="AA15" t="str">
            <v>Scheduled</v>
          </cell>
          <cell r="AB15" t="str">
            <v>Present</v>
          </cell>
          <cell r="AC15" t="str">
            <v>Inbound</v>
          </cell>
          <cell r="AD15" t="str">
            <v>Inbound Stow</v>
          </cell>
          <cell r="AE15" t="str">
            <v>Stow</v>
          </cell>
          <cell r="AF15" t="str">
            <v>Friday</v>
          </cell>
          <cell r="AG15" t="str">
            <v>Saturday</v>
          </cell>
          <cell r="AH15">
            <v>3</v>
          </cell>
          <cell r="AJ15">
            <v>45844</v>
          </cell>
          <cell r="AM15" t="str">
            <v>TEMP</v>
          </cell>
          <cell r="AN15" t="str">
            <v>3P Onsite Worker</v>
          </cell>
          <cell r="AO15" t="str">
            <v>A</v>
          </cell>
          <cell r="AP15">
            <v>9</v>
          </cell>
          <cell r="AQ15">
            <v>0</v>
          </cell>
          <cell r="AR15">
            <v>1</v>
          </cell>
          <cell r="AS15">
            <v>1</v>
          </cell>
          <cell r="AT15">
            <v>0</v>
          </cell>
          <cell r="AU15">
            <v>0</v>
          </cell>
        </row>
        <row r="16">
          <cell r="E16">
            <v>206239522</v>
          </cell>
          <cell r="F16" t="str">
            <v>A</v>
          </cell>
          <cell r="G16" t="str">
            <v>GREEN</v>
          </cell>
          <cell r="H16" t="str">
            <v>FULL_TIME</v>
          </cell>
          <cell r="I16">
            <v>900234</v>
          </cell>
          <cell r="J16" t="str">
            <v>Dulsco L.L.C.</v>
          </cell>
          <cell r="K16" t="str">
            <v>ABOAGYE ERNEST</v>
          </cell>
          <cell r="L16" t="str">
            <v>Warehouse Associate (TEMP)</v>
          </cell>
          <cell r="M16" t="str">
            <v>Warehouse Associate 8W</v>
          </cell>
          <cell r="N16" t="str">
            <v>scariav</v>
          </cell>
          <cell r="O16">
            <v>1299</v>
          </cell>
          <cell r="P16" t="str">
            <v>AUH1</v>
          </cell>
          <cell r="Q16" t="str">
            <v>ARE</v>
          </cell>
          <cell r="R16" t="str">
            <v>LK016</v>
          </cell>
          <cell r="S16" t="str">
            <v>Night Shift</v>
          </cell>
          <cell r="T16">
            <v>99</v>
          </cell>
          <cell r="U16" t="str">
            <v>MENA_UAE_FC</v>
          </cell>
          <cell r="X16">
            <v>46267.756944444445</v>
          </cell>
          <cell r="Y16">
            <v>46268.173611111109</v>
          </cell>
          <cell r="Z16" t="str">
            <v>Rest Day</v>
          </cell>
          <cell r="AA16" t="str">
            <v>Not Scheduled</v>
          </cell>
          <cell r="AB16" t="str">
            <v>Not Present</v>
          </cell>
          <cell r="AC16" t="str">
            <v>Outbound</v>
          </cell>
          <cell r="AD16" t="str">
            <v>Sort - Batch</v>
          </cell>
          <cell r="AE16" t="str">
            <v>Sort</v>
          </cell>
          <cell r="AF16" t="str">
            <v>Wednesday</v>
          </cell>
          <cell r="AG16" t="str">
            <v>Thursday</v>
          </cell>
          <cell r="AH16">
            <v>15</v>
          </cell>
          <cell r="AJ16">
            <v>45942</v>
          </cell>
          <cell r="AM16" t="str">
            <v>TEMP</v>
          </cell>
          <cell r="AN16" t="str">
            <v>3P Onsite Worker</v>
          </cell>
          <cell r="AO16" t="str">
            <v>A</v>
          </cell>
          <cell r="AP16">
            <v>9</v>
          </cell>
          <cell r="AQ16">
            <v>0</v>
          </cell>
          <cell r="AR16">
            <v>0</v>
          </cell>
          <cell r="AS16">
            <v>0</v>
          </cell>
          <cell r="AT16">
            <v>0</v>
          </cell>
          <cell r="AU16">
            <v>0</v>
          </cell>
        </row>
        <row r="17">
          <cell r="E17">
            <v>203965496</v>
          </cell>
          <cell r="F17" t="str">
            <v>A</v>
          </cell>
          <cell r="G17" t="str">
            <v>GREEN</v>
          </cell>
          <cell r="H17" t="str">
            <v>FULL_TIME</v>
          </cell>
          <cell r="I17">
            <v>900234</v>
          </cell>
          <cell r="J17" t="str">
            <v>Fastlink Outsourcing</v>
          </cell>
          <cell r="K17" t="str">
            <v>Erica Abong Ghogah</v>
          </cell>
          <cell r="L17" t="str">
            <v>Warehouse Associate (TEMP)</v>
          </cell>
          <cell r="M17" t="str">
            <v>Warehouse Associate 12M</v>
          </cell>
          <cell r="N17" t="str">
            <v>pparsin</v>
          </cell>
          <cell r="O17">
            <v>1299</v>
          </cell>
          <cell r="P17" t="str">
            <v>AUH1</v>
          </cell>
          <cell r="Q17" t="str">
            <v>ARE</v>
          </cell>
          <cell r="R17" t="str">
            <v>LK015</v>
          </cell>
          <cell r="S17" t="str">
            <v>Night Shift</v>
          </cell>
          <cell r="T17">
            <v>99</v>
          </cell>
          <cell r="U17" t="str">
            <v>MENA_UAE_FC</v>
          </cell>
          <cell r="X17">
            <v>46267.756944444445</v>
          </cell>
          <cell r="Y17">
            <v>46268.173611111109</v>
          </cell>
          <cell r="Z17" t="str">
            <v>Rest Day</v>
          </cell>
          <cell r="AA17" t="str">
            <v>Not Scheduled</v>
          </cell>
          <cell r="AB17" t="str">
            <v>Not Present</v>
          </cell>
          <cell r="AC17" t="str">
            <v>Inbound</v>
          </cell>
          <cell r="AD17" t="str">
            <v>Inbound Stow</v>
          </cell>
          <cell r="AE17" t="str">
            <v>Stow</v>
          </cell>
          <cell r="AF17" t="str">
            <v>Tuesday</v>
          </cell>
          <cell r="AG17" t="str">
            <v>Wednesday</v>
          </cell>
          <cell r="AH17">
            <v>3</v>
          </cell>
          <cell r="AJ17">
            <v>45543</v>
          </cell>
          <cell r="AM17" t="str">
            <v>TEMP</v>
          </cell>
          <cell r="AN17" t="str">
            <v>3P Onsite Worker</v>
          </cell>
          <cell r="AO17" t="str">
            <v>A</v>
          </cell>
          <cell r="AP17">
            <v>9</v>
          </cell>
          <cell r="AQ17">
            <v>0</v>
          </cell>
          <cell r="AR17">
            <v>0</v>
          </cell>
          <cell r="AS17">
            <v>0</v>
          </cell>
          <cell r="AT17">
            <v>0</v>
          </cell>
          <cell r="AU17">
            <v>0</v>
          </cell>
        </row>
        <row r="18">
          <cell r="E18">
            <v>203965455</v>
          </cell>
          <cell r="F18" t="str">
            <v>A</v>
          </cell>
          <cell r="G18" t="str">
            <v>GREEN</v>
          </cell>
          <cell r="H18" t="str">
            <v>FULL_TIME</v>
          </cell>
          <cell r="I18">
            <v>900234</v>
          </cell>
          <cell r="J18" t="str">
            <v>Fastlink Outsourcing</v>
          </cell>
          <cell r="K18" t="str">
            <v>Abrahim AL Fofana</v>
          </cell>
          <cell r="L18" t="str">
            <v>Warehouse Associate (TEMP)</v>
          </cell>
          <cell r="M18" t="str">
            <v>Warehouse Associate 12M</v>
          </cell>
          <cell r="N18" t="str">
            <v>mnarshad</v>
          </cell>
          <cell r="O18">
            <v>1299</v>
          </cell>
          <cell r="P18" t="str">
            <v>AUH1</v>
          </cell>
          <cell r="Q18" t="str">
            <v>ARE</v>
          </cell>
          <cell r="R18" t="str">
            <v>LK017</v>
          </cell>
          <cell r="S18" t="str">
            <v>Night Shift</v>
          </cell>
          <cell r="T18">
            <v>99</v>
          </cell>
          <cell r="U18" t="str">
            <v>MENA_UAE_FC</v>
          </cell>
          <cell r="V18">
            <v>46267.757638888892</v>
          </cell>
          <cell r="W18">
            <v>46267.856944444444</v>
          </cell>
          <cell r="X18">
            <v>46267.756944444445</v>
          </cell>
          <cell r="Y18">
            <v>46268.173611111109</v>
          </cell>
          <cell r="AA18" t="str">
            <v>Scheduled</v>
          </cell>
          <cell r="AB18" t="str">
            <v>Present</v>
          </cell>
          <cell r="AC18" t="str">
            <v>Outbound</v>
          </cell>
          <cell r="AD18" t="str">
            <v>Sort - Batch</v>
          </cell>
          <cell r="AE18" t="str">
            <v>Sort</v>
          </cell>
          <cell r="AF18" t="str">
            <v>Thursday</v>
          </cell>
          <cell r="AG18" t="str">
            <v>Friday</v>
          </cell>
          <cell r="AH18">
            <v>15</v>
          </cell>
          <cell r="AJ18">
            <v>45543</v>
          </cell>
          <cell r="AM18" t="str">
            <v>TEMP</v>
          </cell>
          <cell r="AN18" t="str">
            <v>3P Onsite Worker</v>
          </cell>
          <cell r="AO18" t="str">
            <v>A</v>
          </cell>
          <cell r="AP18">
            <v>9</v>
          </cell>
          <cell r="AQ18">
            <v>0</v>
          </cell>
          <cell r="AR18">
            <v>1</v>
          </cell>
          <cell r="AS18">
            <v>1</v>
          </cell>
          <cell r="AT18">
            <v>0</v>
          </cell>
          <cell r="AU18">
            <v>0</v>
          </cell>
        </row>
        <row r="19">
          <cell r="E19">
            <v>203850646</v>
          </cell>
          <cell r="F19" t="str">
            <v>A</v>
          </cell>
          <cell r="G19" t="str">
            <v>GREEN</v>
          </cell>
          <cell r="H19" t="str">
            <v>FULL_TIME</v>
          </cell>
          <cell r="I19">
            <v>900234</v>
          </cell>
          <cell r="J19" t="str">
            <v>Dulsco L.L.C.</v>
          </cell>
          <cell r="K19" t="str">
            <v>Abraham Nsengiunva</v>
          </cell>
          <cell r="L19" t="str">
            <v>Warehouse Associate (TEMP)</v>
          </cell>
          <cell r="M19" t="str">
            <v>Warehouse Associate 24M</v>
          </cell>
          <cell r="N19" t="str">
            <v>vkkatyal</v>
          </cell>
          <cell r="O19">
            <v>1299</v>
          </cell>
          <cell r="P19" t="str">
            <v>AUH1</v>
          </cell>
          <cell r="Q19" t="str">
            <v>ARE</v>
          </cell>
          <cell r="R19" t="str">
            <v>FC159</v>
          </cell>
          <cell r="S19" t="str">
            <v>Day Shift</v>
          </cell>
          <cell r="T19">
            <v>99</v>
          </cell>
          <cell r="U19" t="str">
            <v>MENA_UAE_FC</v>
          </cell>
          <cell r="V19">
            <v>46267.331944444442</v>
          </cell>
          <cell r="W19">
            <v>46267.75277777778</v>
          </cell>
          <cell r="X19">
            <v>46267.333333333336</v>
          </cell>
          <cell r="Y19">
            <v>46267.75</v>
          </cell>
          <cell r="AA19" t="str">
            <v>Scheduled</v>
          </cell>
          <cell r="AB19" t="str">
            <v>Present</v>
          </cell>
          <cell r="AC19" t="str">
            <v>Inbound</v>
          </cell>
          <cell r="AD19" t="str">
            <v>Vendor Receive</v>
          </cell>
          <cell r="AE19" t="str">
            <v>Receive</v>
          </cell>
          <cell r="AF19" t="str">
            <v>Thursday</v>
          </cell>
          <cell r="AG19" t="str">
            <v>Friday</v>
          </cell>
          <cell r="AH19">
            <v>1</v>
          </cell>
          <cell r="AJ19">
            <v>45523</v>
          </cell>
          <cell r="AM19" t="str">
            <v>TEMP</v>
          </cell>
          <cell r="AN19" t="str">
            <v>3P Onsite Worker</v>
          </cell>
          <cell r="AO19" t="str">
            <v>A</v>
          </cell>
          <cell r="AP19">
            <v>9</v>
          </cell>
          <cell r="AQ19">
            <v>0</v>
          </cell>
          <cell r="AR19">
            <v>1</v>
          </cell>
          <cell r="AS19">
            <v>1</v>
          </cell>
          <cell r="AT19">
            <v>0</v>
          </cell>
          <cell r="AU19">
            <v>0</v>
          </cell>
        </row>
        <row r="20">
          <cell r="E20">
            <v>206953791</v>
          </cell>
          <cell r="F20" t="str">
            <v>A</v>
          </cell>
          <cell r="G20" t="str">
            <v>GREEN</v>
          </cell>
          <cell r="H20" t="str">
            <v>FULL_TIME</v>
          </cell>
          <cell r="I20">
            <v>900234</v>
          </cell>
          <cell r="J20" t="str">
            <v>Dulsco L.L.C.</v>
          </cell>
          <cell r="K20" t="str">
            <v>ABUBAKAESWIDIQ ODONGO</v>
          </cell>
          <cell r="L20" t="str">
            <v>Warehouse Associate (TEMP)</v>
          </cell>
          <cell r="M20" t="str">
            <v>Warehouse Associate 24M</v>
          </cell>
          <cell r="N20" t="str">
            <v>aanso</v>
          </cell>
          <cell r="O20">
            <v>1299</v>
          </cell>
          <cell r="P20" t="str">
            <v>AUH1</v>
          </cell>
          <cell r="Q20" t="str">
            <v>ARE</v>
          </cell>
          <cell r="R20" t="str">
            <v>FC159</v>
          </cell>
          <cell r="S20" t="str">
            <v>Day Shift</v>
          </cell>
          <cell r="T20">
            <v>99</v>
          </cell>
          <cell r="U20" t="str">
            <v>MENA_UAE_FC</v>
          </cell>
          <cell r="V20">
            <v>46267.332638888889</v>
          </cell>
          <cell r="W20">
            <v>46267.74722222222</v>
          </cell>
          <cell r="X20">
            <v>46267.333333333336</v>
          </cell>
          <cell r="Y20">
            <v>46267.75</v>
          </cell>
          <cell r="AA20" t="str">
            <v>Scheduled</v>
          </cell>
          <cell r="AB20" t="str">
            <v>Present</v>
          </cell>
          <cell r="AC20" t="str">
            <v>Customer returns</v>
          </cell>
          <cell r="AD20" t="str">
            <v>Customer Returns</v>
          </cell>
          <cell r="AE20" t="str">
            <v>Customer returns</v>
          </cell>
          <cell r="AF20" t="str">
            <v>Thursday</v>
          </cell>
          <cell r="AG20" t="str">
            <v>Friday</v>
          </cell>
          <cell r="AH20">
            <v>22</v>
          </cell>
          <cell r="AJ20">
            <v>46047</v>
          </cell>
          <cell r="AM20" t="str">
            <v>TEMP</v>
          </cell>
          <cell r="AN20" t="str">
            <v>3P Onsite Worker</v>
          </cell>
          <cell r="AO20" t="str">
            <v>A</v>
          </cell>
          <cell r="AP20">
            <v>9</v>
          </cell>
          <cell r="AQ20">
            <v>0</v>
          </cell>
          <cell r="AR20">
            <v>1</v>
          </cell>
          <cell r="AS20">
            <v>1</v>
          </cell>
          <cell r="AT20">
            <v>0</v>
          </cell>
          <cell r="AU20">
            <v>0</v>
          </cell>
        </row>
        <row r="21">
          <cell r="E21">
            <v>203850775</v>
          </cell>
          <cell r="F21" t="str">
            <v>A</v>
          </cell>
          <cell r="G21" t="str">
            <v>GREEN</v>
          </cell>
          <cell r="H21" t="str">
            <v>FULL_TIME</v>
          </cell>
          <cell r="I21">
            <v>900234</v>
          </cell>
          <cell r="J21" t="str">
            <v>Fastlink Outsourcing</v>
          </cell>
          <cell r="K21" t="str">
            <v>Linda Abit</v>
          </cell>
          <cell r="L21" t="str">
            <v>Warehouse Associate (TEMP)</v>
          </cell>
          <cell r="M21" t="str">
            <v>Warehouse Associate 12M</v>
          </cell>
          <cell r="N21" t="str">
            <v>bavameer</v>
          </cell>
          <cell r="O21">
            <v>1299</v>
          </cell>
          <cell r="P21" t="str">
            <v>AUH1</v>
          </cell>
          <cell r="Q21" t="str">
            <v>ARE</v>
          </cell>
          <cell r="R21" t="str">
            <v>FC159</v>
          </cell>
          <cell r="S21" t="str">
            <v>Day Shift</v>
          </cell>
          <cell r="T21">
            <v>99</v>
          </cell>
          <cell r="U21" t="str">
            <v>MENA_UAE_FC</v>
          </cell>
          <cell r="V21">
            <v>46267.332638888889</v>
          </cell>
          <cell r="W21">
            <v>46267.749305555553</v>
          </cell>
          <cell r="X21">
            <v>46267.333333333336</v>
          </cell>
          <cell r="Y21">
            <v>46267.75</v>
          </cell>
          <cell r="AA21" t="str">
            <v>Scheduled</v>
          </cell>
          <cell r="AB21" t="str">
            <v>Present</v>
          </cell>
          <cell r="AC21" t="str">
            <v>Customer returns</v>
          </cell>
          <cell r="AD21" t="str">
            <v>Customer Returns</v>
          </cell>
          <cell r="AE21" t="str">
            <v>Customer returns</v>
          </cell>
          <cell r="AF21" t="str">
            <v>Thursday</v>
          </cell>
          <cell r="AG21" t="str">
            <v>Friday</v>
          </cell>
          <cell r="AH21">
            <v>22</v>
          </cell>
          <cell r="AJ21">
            <v>45523</v>
          </cell>
          <cell r="AM21" t="str">
            <v>TEMP</v>
          </cell>
          <cell r="AN21" t="str">
            <v>3P Onsite Worker</v>
          </cell>
          <cell r="AO21" t="str">
            <v>A</v>
          </cell>
          <cell r="AP21">
            <v>9</v>
          </cell>
          <cell r="AQ21">
            <v>0</v>
          </cell>
          <cell r="AR21">
            <v>1</v>
          </cell>
          <cell r="AS21">
            <v>1</v>
          </cell>
          <cell r="AT21">
            <v>0</v>
          </cell>
          <cell r="AU21">
            <v>0</v>
          </cell>
        </row>
        <row r="22">
          <cell r="E22">
            <v>203741316</v>
          </cell>
          <cell r="F22" t="str">
            <v>A</v>
          </cell>
          <cell r="G22" t="str">
            <v>GREEN</v>
          </cell>
          <cell r="H22" t="str">
            <v>FULL_TIME</v>
          </cell>
          <cell r="I22">
            <v>900234</v>
          </cell>
          <cell r="J22" t="str">
            <v>Fastlink Outsourcing</v>
          </cell>
          <cell r="K22" t="str">
            <v>EDITH ACHEAMPONG</v>
          </cell>
          <cell r="L22" t="str">
            <v>Warehouse Associate (TEMP)</v>
          </cell>
          <cell r="M22" t="str">
            <v>Warehouse Associate 12M</v>
          </cell>
          <cell r="N22" t="str">
            <v>lraghava</v>
          </cell>
          <cell r="O22">
            <v>1299</v>
          </cell>
          <cell r="P22" t="str">
            <v>AUH1</v>
          </cell>
          <cell r="Q22" t="str">
            <v>ARE</v>
          </cell>
          <cell r="R22" t="str">
            <v>FC059</v>
          </cell>
          <cell r="S22" t="str">
            <v>Day Shift</v>
          </cell>
          <cell r="T22">
            <v>99</v>
          </cell>
          <cell r="U22" t="str">
            <v>MENA_UAE_FC</v>
          </cell>
          <cell r="V22">
            <v>46267.332638888889</v>
          </cell>
          <cell r="W22">
            <v>46267.746527777781</v>
          </cell>
          <cell r="X22">
            <v>46267.333333333336</v>
          </cell>
          <cell r="Y22">
            <v>46267.75</v>
          </cell>
          <cell r="AA22" t="str">
            <v>Scheduled</v>
          </cell>
          <cell r="AB22" t="str">
            <v>Present</v>
          </cell>
          <cell r="AC22" t="str">
            <v>Outbound</v>
          </cell>
          <cell r="AD22" t="str">
            <v>Picking</v>
          </cell>
          <cell r="AE22" t="str">
            <v>Pick</v>
          </cell>
          <cell r="AF22" t="str">
            <v>Sunday</v>
          </cell>
          <cell r="AG22" t="str">
            <v>Monday</v>
          </cell>
          <cell r="AH22">
            <v>13</v>
          </cell>
          <cell r="AJ22">
            <v>45501</v>
          </cell>
          <cell r="AM22" t="str">
            <v>TEMP</v>
          </cell>
          <cell r="AN22" t="str">
            <v>3P Onsite Worker</v>
          </cell>
          <cell r="AO22" t="str">
            <v>A</v>
          </cell>
          <cell r="AP22">
            <v>9</v>
          </cell>
          <cell r="AQ22">
            <v>0</v>
          </cell>
          <cell r="AR22">
            <v>1</v>
          </cell>
          <cell r="AS22">
            <v>1</v>
          </cell>
          <cell r="AT22">
            <v>0</v>
          </cell>
          <cell r="AU22">
            <v>0</v>
          </cell>
        </row>
        <row r="23">
          <cell r="E23">
            <v>205846579</v>
          </cell>
          <cell r="F23" t="str">
            <v>A</v>
          </cell>
          <cell r="G23" t="str">
            <v>GREEN</v>
          </cell>
          <cell r="H23" t="str">
            <v>FULL_TIME</v>
          </cell>
          <cell r="I23">
            <v>900234</v>
          </cell>
          <cell r="J23" t="str">
            <v>EFS Facilities Services</v>
          </cell>
          <cell r="K23" t="str">
            <v>ALICE CHEMUTAI</v>
          </cell>
          <cell r="L23" t="str">
            <v>Warehouse Associate (TEMP)</v>
          </cell>
          <cell r="M23" t="str">
            <v>Warehouse Associate 8W</v>
          </cell>
          <cell r="N23" t="str">
            <v>scariav</v>
          </cell>
          <cell r="O23">
            <v>1299</v>
          </cell>
          <cell r="P23" t="str">
            <v>AUH1</v>
          </cell>
          <cell r="Q23" t="str">
            <v>ARE</v>
          </cell>
          <cell r="R23" t="str">
            <v>LK017</v>
          </cell>
          <cell r="S23" t="str">
            <v>Night Shift</v>
          </cell>
          <cell r="T23">
            <v>99</v>
          </cell>
          <cell r="U23" t="str">
            <v>MENA_UAE_FC</v>
          </cell>
          <cell r="V23">
            <v>46267.754861111112</v>
          </cell>
          <cell r="W23">
            <v>46267.855555555558</v>
          </cell>
          <cell r="X23">
            <v>46267.756944444445</v>
          </cell>
          <cell r="Y23">
            <v>46268.173611111109</v>
          </cell>
          <cell r="AA23" t="str">
            <v>Scheduled</v>
          </cell>
          <cell r="AB23" t="str">
            <v>Present</v>
          </cell>
          <cell r="AC23" t="str">
            <v>Outbound</v>
          </cell>
          <cell r="AD23" t="str">
            <v>Picking</v>
          </cell>
          <cell r="AE23" t="str">
            <v>Pick</v>
          </cell>
          <cell r="AF23" t="str">
            <v>Thursday</v>
          </cell>
          <cell r="AG23" t="str">
            <v>Friday</v>
          </cell>
          <cell r="AH23">
            <v>13</v>
          </cell>
          <cell r="AJ23">
            <v>45893</v>
          </cell>
          <cell r="AM23" t="str">
            <v>TEMP</v>
          </cell>
          <cell r="AN23" t="str">
            <v>3P Onsite Worker</v>
          </cell>
          <cell r="AO23" t="str">
            <v>A</v>
          </cell>
          <cell r="AP23">
            <v>9</v>
          </cell>
          <cell r="AQ23">
            <v>0</v>
          </cell>
          <cell r="AR23">
            <v>1</v>
          </cell>
          <cell r="AS23">
            <v>1</v>
          </cell>
          <cell r="AT23">
            <v>0</v>
          </cell>
          <cell r="AU23">
            <v>0</v>
          </cell>
        </row>
        <row r="24">
          <cell r="E24">
            <v>203965520</v>
          </cell>
          <cell r="F24" t="str">
            <v>A</v>
          </cell>
          <cell r="G24" t="str">
            <v>GREEN</v>
          </cell>
          <cell r="H24" t="str">
            <v>FULL_TIME</v>
          </cell>
          <cell r="I24">
            <v>900234</v>
          </cell>
          <cell r="J24" t="str">
            <v>Fastlink Outsourcing</v>
          </cell>
          <cell r="K24" t="str">
            <v>Chelsea Achu Ngako</v>
          </cell>
          <cell r="L24" t="str">
            <v>Warehouse Associate (TEMP)</v>
          </cell>
          <cell r="M24" t="str">
            <v>Warehouse Associate 12M</v>
          </cell>
          <cell r="N24" t="str">
            <v>pparsin</v>
          </cell>
          <cell r="O24">
            <v>1299</v>
          </cell>
          <cell r="P24" t="str">
            <v>AUH1</v>
          </cell>
          <cell r="Q24" t="str">
            <v>ARE</v>
          </cell>
          <cell r="R24" t="str">
            <v>LK014</v>
          </cell>
          <cell r="S24" t="str">
            <v>Night Shift</v>
          </cell>
          <cell r="T24">
            <v>99</v>
          </cell>
          <cell r="U24" t="str">
            <v>MENA_UAE_FC</v>
          </cell>
          <cell r="V24">
            <v>46267.756249999999</v>
          </cell>
          <cell r="W24">
            <v>46267.954861111109</v>
          </cell>
          <cell r="X24">
            <v>46267.756944444445</v>
          </cell>
          <cell r="Y24">
            <v>46268.173611111109</v>
          </cell>
          <cell r="AA24" t="str">
            <v>Scheduled</v>
          </cell>
          <cell r="AB24" t="str">
            <v>Present</v>
          </cell>
          <cell r="AC24" t="str">
            <v>Inbound</v>
          </cell>
          <cell r="AD24" t="str">
            <v>Inbound Stow</v>
          </cell>
          <cell r="AE24" t="str">
            <v>Stow</v>
          </cell>
          <cell r="AF24" t="str">
            <v>Monday</v>
          </cell>
          <cell r="AG24" t="str">
            <v>Tuesday</v>
          </cell>
          <cell r="AH24">
            <v>3</v>
          </cell>
          <cell r="AJ24">
            <v>45543</v>
          </cell>
          <cell r="AM24" t="str">
            <v>TEMP</v>
          </cell>
          <cell r="AN24" t="str">
            <v>3P Onsite Worker</v>
          </cell>
          <cell r="AO24" t="str">
            <v>A</v>
          </cell>
          <cell r="AP24">
            <v>9</v>
          </cell>
          <cell r="AQ24">
            <v>0</v>
          </cell>
          <cell r="AR24">
            <v>1</v>
          </cell>
          <cell r="AS24">
            <v>1</v>
          </cell>
          <cell r="AT24">
            <v>0</v>
          </cell>
          <cell r="AU24">
            <v>0</v>
          </cell>
        </row>
        <row r="25">
          <cell r="E25">
            <v>204864416</v>
          </cell>
          <cell r="F25" t="str">
            <v>A</v>
          </cell>
          <cell r="G25" t="str">
            <v>GREEN</v>
          </cell>
          <cell r="H25" t="str">
            <v>FULL_TIME</v>
          </cell>
          <cell r="I25">
            <v>900234</v>
          </cell>
          <cell r="J25" t="str">
            <v>Dulsco L.L.C.</v>
          </cell>
          <cell r="K25" t="str">
            <v>NOAH ADARKWAH</v>
          </cell>
          <cell r="L25" t="str">
            <v>Warehouse Associate (TEMP)</v>
          </cell>
          <cell r="M25" t="str">
            <v>Warehouse Associate 8W</v>
          </cell>
          <cell r="N25" t="str">
            <v>bavameer</v>
          </cell>
          <cell r="O25">
            <v>1299</v>
          </cell>
          <cell r="P25" t="str">
            <v>AUH1</v>
          </cell>
          <cell r="Q25" t="str">
            <v>ARE</v>
          </cell>
          <cell r="R25" t="str">
            <v>FC134</v>
          </cell>
          <cell r="S25" t="str">
            <v>Day Shift</v>
          </cell>
          <cell r="T25">
            <v>99</v>
          </cell>
          <cell r="U25" t="str">
            <v>MENA_UAE_FC</v>
          </cell>
          <cell r="V25">
            <v>46267.333333333336</v>
          </cell>
          <cell r="W25">
            <v>46267.75</v>
          </cell>
          <cell r="X25">
            <v>46267.333333333336</v>
          </cell>
          <cell r="Y25">
            <v>46267.75</v>
          </cell>
          <cell r="Z25" t="str">
            <v>Rest Day</v>
          </cell>
          <cell r="AA25" t="str">
            <v>Not Scheduled</v>
          </cell>
          <cell r="AB25" t="str">
            <v>Present</v>
          </cell>
          <cell r="AC25" t="str">
            <v>Customer returns</v>
          </cell>
          <cell r="AD25" t="str">
            <v>Customer Returns</v>
          </cell>
          <cell r="AE25" t="str">
            <v>Customer returns</v>
          </cell>
          <cell r="AF25" t="str">
            <v>Wednesday</v>
          </cell>
          <cell r="AG25" t="str">
            <v>Thursday</v>
          </cell>
          <cell r="AH25">
            <v>22</v>
          </cell>
          <cell r="AJ25">
            <v>45683</v>
          </cell>
          <cell r="AM25" t="str">
            <v>TEMP</v>
          </cell>
          <cell r="AN25" t="str">
            <v>3P Onsite Worker</v>
          </cell>
          <cell r="AO25" t="str">
            <v>A</v>
          </cell>
          <cell r="AP25">
            <v>9</v>
          </cell>
          <cell r="AQ25">
            <v>1</v>
          </cell>
          <cell r="AR25">
            <v>1</v>
          </cell>
          <cell r="AS25">
            <v>0</v>
          </cell>
          <cell r="AT25">
            <v>0</v>
          </cell>
          <cell r="AU25">
            <v>0</v>
          </cell>
        </row>
        <row r="26">
          <cell r="E26">
            <v>205854275</v>
          </cell>
          <cell r="F26" t="str">
            <v>A</v>
          </cell>
          <cell r="G26" t="str">
            <v>GREEN</v>
          </cell>
          <cell r="H26" t="str">
            <v>FULL_TIME</v>
          </cell>
          <cell r="I26">
            <v>900234</v>
          </cell>
          <cell r="J26" t="str">
            <v>EFS Facilities Services</v>
          </cell>
          <cell r="K26" t="str">
            <v>Evelyn Addo</v>
          </cell>
          <cell r="L26" t="str">
            <v>Warehouse Associate (TEMP)</v>
          </cell>
          <cell r="M26" t="str">
            <v>Warehouse Associate 12M</v>
          </cell>
          <cell r="N26" t="str">
            <v>scariav</v>
          </cell>
          <cell r="O26">
            <v>1299</v>
          </cell>
          <cell r="P26" t="str">
            <v>AUH1</v>
          </cell>
          <cell r="Q26" t="str">
            <v>ARE</v>
          </cell>
          <cell r="R26" t="str">
            <v>LK015</v>
          </cell>
          <cell r="S26" t="str">
            <v>Night Shift</v>
          </cell>
          <cell r="T26">
            <v>99</v>
          </cell>
          <cell r="U26" t="str">
            <v>MENA_UAE_FC</v>
          </cell>
          <cell r="X26">
            <v>46267.756944444445</v>
          </cell>
          <cell r="Y26">
            <v>46268.173611111109</v>
          </cell>
          <cell r="Z26" t="str">
            <v>Rest Day</v>
          </cell>
          <cell r="AA26" t="str">
            <v>Not Scheduled</v>
          </cell>
          <cell r="AB26" t="str">
            <v>Not Present</v>
          </cell>
          <cell r="AC26" t="str">
            <v>Outbound</v>
          </cell>
          <cell r="AD26" t="str">
            <v>Picking</v>
          </cell>
          <cell r="AE26" t="str">
            <v>Pick</v>
          </cell>
          <cell r="AF26" t="str">
            <v>Tuesday</v>
          </cell>
          <cell r="AG26" t="str">
            <v>Wednesday</v>
          </cell>
          <cell r="AH26">
            <v>13</v>
          </cell>
          <cell r="AJ26">
            <v>45893</v>
          </cell>
          <cell r="AM26" t="str">
            <v>TEMP</v>
          </cell>
          <cell r="AN26" t="str">
            <v>3P Onsite Worker</v>
          </cell>
          <cell r="AO26" t="str">
            <v>A</v>
          </cell>
          <cell r="AP26">
            <v>9</v>
          </cell>
          <cell r="AQ26">
            <v>0</v>
          </cell>
          <cell r="AR26">
            <v>0</v>
          </cell>
          <cell r="AS26">
            <v>0</v>
          </cell>
          <cell r="AT26">
            <v>0</v>
          </cell>
          <cell r="AU26">
            <v>0</v>
          </cell>
        </row>
        <row r="27">
          <cell r="E27">
            <v>205854276</v>
          </cell>
          <cell r="F27" t="str">
            <v>A</v>
          </cell>
          <cell r="G27" t="str">
            <v>GREEN</v>
          </cell>
          <cell r="H27" t="str">
            <v>REDUCED</v>
          </cell>
          <cell r="I27">
            <v>900234</v>
          </cell>
          <cell r="J27" t="str">
            <v>EFS Facilities Services</v>
          </cell>
          <cell r="K27" t="str">
            <v>CHRISTIANA ADDO</v>
          </cell>
          <cell r="L27" t="str">
            <v>Warehouse Associate (TEMP)</v>
          </cell>
          <cell r="M27" t="str">
            <v>Warehouse Associate 8W</v>
          </cell>
          <cell r="N27" t="str">
            <v>scariav</v>
          </cell>
          <cell r="O27">
            <v>1299</v>
          </cell>
          <cell r="P27" t="str">
            <v>AUH1</v>
          </cell>
          <cell r="Q27" t="str">
            <v>ARE</v>
          </cell>
          <cell r="R27" t="str">
            <v>LK015</v>
          </cell>
          <cell r="S27" t="str">
            <v>Night Shift</v>
          </cell>
          <cell r="T27">
            <v>99</v>
          </cell>
          <cell r="U27" t="str">
            <v>MENA_UAE_FC</v>
          </cell>
          <cell r="X27">
            <v>46267.756944444445</v>
          </cell>
          <cell r="Y27">
            <v>46268.090277777781</v>
          </cell>
          <cell r="Z27" t="str">
            <v>Rest Day</v>
          </cell>
          <cell r="AA27" t="str">
            <v>Not Scheduled</v>
          </cell>
          <cell r="AB27" t="str">
            <v>Not Present</v>
          </cell>
          <cell r="AC27" t="str">
            <v>Outbound</v>
          </cell>
          <cell r="AD27" t="str">
            <v>Picking</v>
          </cell>
          <cell r="AE27" t="str">
            <v>Pick</v>
          </cell>
          <cell r="AF27" t="str">
            <v>Tuesday</v>
          </cell>
          <cell r="AG27" t="str">
            <v>Wednesday</v>
          </cell>
          <cell r="AH27">
            <v>13</v>
          </cell>
          <cell r="AJ27">
            <v>46251</v>
          </cell>
          <cell r="AM27" t="str">
            <v>TEMP</v>
          </cell>
          <cell r="AN27" t="str">
            <v>3P Onsite Worker</v>
          </cell>
          <cell r="AO27" t="str">
            <v>A</v>
          </cell>
          <cell r="AP27">
            <v>7</v>
          </cell>
          <cell r="AQ27">
            <v>0</v>
          </cell>
          <cell r="AR27">
            <v>0</v>
          </cell>
          <cell r="AS27">
            <v>0</v>
          </cell>
          <cell r="AT27">
            <v>0</v>
          </cell>
          <cell r="AU27">
            <v>0</v>
          </cell>
        </row>
        <row r="28">
          <cell r="E28">
            <v>206513281</v>
          </cell>
          <cell r="F28" t="str">
            <v>A</v>
          </cell>
          <cell r="G28" t="str">
            <v>GREEN</v>
          </cell>
          <cell r="H28" t="str">
            <v>FULL_TIME</v>
          </cell>
          <cell r="I28">
            <v>900234</v>
          </cell>
          <cell r="J28" t="str">
            <v>Dulsco L.L.C.</v>
          </cell>
          <cell r="K28" t="str">
            <v>RAHUMATA ADEBUGA</v>
          </cell>
          <cell r="L28" t="str">
            <v>Warehouse Associate (TEMP)</v>
          </cell>
          <cell r="M28" t="str">
            <v>Warehouse Associate 8W</v>
          </cell>
          <cell r="N28" t="str">
            <v>vkkatyal</v>
          </cell>
          <cell r="O28">
            <v>1299</v>
          </cell>
          <cell r="P28" t="str">
            <v>AUH1</v>
          </cell>
          <cell r="Q28" t="str">
            <v>ARE</v>
          </cell>
          <cell r="R28" t="str">
            <v>FC109</v>
          </cell>
          <cell r="S28" t="str">
            <v>Day Shift</v>
          </cell>
          <cell r="T28">
            <v>99</v>
          </cell>
          <cell r="U28" t="str">
            <v>MENA_UAE_FC</v>
          </cell>
          <cell r="X28">
            <v>46267.333333333336</v>
          </cell>
          <cell r="Y28">
            <v>46267.75</v>
          </cell>
          <cell r="Z28" t="str">
            <v>Rest Day</v>
          </cell>
          <cell r="AA28" t="str">
            <v>Not Scheduled</v>
          </cell>
          <cell r="AB28" t="str">
            <v>Not Present</v>
          </cell>
          <cell r="AC28" t="str">
            <v>Inbound</v>
          </cell>
          <cell r="AD28" t="str">
            <v>Inbound Stow</v>
          </cell>
          <cell r="AE28" t="str">
            <v>Stow</v>
          </cell>
          <cell r="AF28" t="str">
            <v>Tuesday</v>
          </cell>
          <cell r="AG28" t="str">
            <v>Wednesday</v>
          </cell>
          <cell r="AH28">
            <v>3</v>
          </cell>
          <cell r="AJ28">
            <v>45970</v>
          </cell>
          <cell r="AM28" t="str">
            <v>TEMP</v>
          </cell>
          <cell r="AN28" t="str">
            <v>3P Onsite Worker</v>
          </cell>
          <cell r="AO28" t="str">
            <v>A</v>
          </cell>
          <cell r="AP28">
            <v>9</v>
          </cell>
          <cell r="AQ28">
            <v>0</v>
          </cell>
          <cell r="AR28">
            <v>0</v>
          </cell>
          <cell r="AS28">
            <v>0</v>
          </cell>
          <cell r="AT28">
            <v>0</v>
          </cell>
          <cell r="AU28">
            <v>0</v>
          </cell>
        </row>
        <row r="29">
          <cell r="E29">
            <v>204137711</v>
          </cell>
          <cell r="F29" t="str">
            <v>A</v>
          </cell>
          <cell r="G29" t="str">
            <v>GREEN</v>
          </cell>
          <cell r="H29" t="str">
            <v>FULL_TIME</v>
          </cell>
          <cell r="I29">
            <v>900234</v>
          </cell>
          <cell r="J29" t="str">
            <v>Quesscorp</v>
          </cell>
          <cell r="K29" t="str">
            <v>Prince Adjah</v>
          </cell>
          <cell r="L29" t="str">
            <v>Warehouse Associate (TEMP)</v>
          </cell>
          <cell r="M29" t="str">
            <v>Warehouse Associate 24M</v>
          </cell>
          <cell r="N29" t="str">
            <v>bizthoma</v>
          </cell>
          <cell r="O29">
            <v>1299</v>
          </cell>
          <cell r="P29" t="str">
            <v>AUH1</v>
          </cell>
          <cell r="Q29" t="str">
            <v>ARE</v>
          </cell>
          <cell r="R29" t="str">
            <v>LK017</v>
          </cell>
          <cell r="S29" t="str">
            <v>Night Shift</v>
          </cell>
          <cell r="T29">
            <v>99</v>
          </cell>
          <cell r="U29" t="str">
            <v>MENA_UAE_FC</v>
          </cell>
          <cell r="V29">
            <v>46267.756249999999</v>
          </cell>
          <cell r="W29">
            <v>46267.857638888891</v>
          </cell>
          <cell r="X29">
            <v>46267.756944444445</v>
          </cell>
          <cell r="Y29">
            <v>46268.173611111109</v>
          </cell>
          <cell r="AA29" t="str">
            <v>Scheduled</v>
          </cell>
          <cell r="AB29" t="str">
            <v>Present</v>
          </cell>
          <cell r="AC29" t="str">
            <v>Outbound</v>
          </cell>
          <cell r="AD29" t="str">
            <v>Picking</v>
          </cell>
          <cell r="AE29" t="str">
            <v>Pick</v>
          </cell>
          <cell r="AF29" t="str">
            <v>Thursday</v>
          </cell>
          <cell r="AG29" t="str">
            <v>Friday</v>
          </cell>
          <cell r="AH29">
            <v>13</v>
          </cell>
          <cell r="AJ29">
            <v>45564</v>
          </cell>
          <cell r="AM29" t="str">
            <v>TEMP</v>
          </cell>
          <cell r="AN29" t="str">
            <v>3P Onsite Worker</v>
          </cell>
          <cell r="AO29" t="str">
            <v>A</v>
          </cell>
          <cell r="AP29">
            <v>9</v>
          </cell>
          <cell r="AQ29">
            <v>0</v>
          </cell>
          <cell r="AR29">
            <v>1</v>
          </cell>
          <cell r="AS29">
            <v>1</v>
          </cell>
          <cell r="AT29">
            <v>0</v>
          </cell>
          <cell r="AU29">
            <v>0</v>
          </cell>
        </row>
        <row r="30">
          <cell r="E30">
            <v>203512964</v>
          </cell>
          <cell r="F30" t="str">
            <v>A</v>
          </cell>
          <cell r="G30" t="str">
            <v>GREEN</v>
          </cell>
          <cell r="H30" t="str">
            <v>FULL_TIME</v>
          </cell>
          <cell r="I30">
            <v>900234</v>
          </cell>
          <cell r="J30" t="str">
            <v>Fastlink Outsourcing</v>
          </cell>
          <cell r="K30" t="str">
            <v>Susana Adjei</v>
          </cell>
          <cell r="L30" t="str">
            <v>Warehouse Associate (TEMP)</v>
          </cell>
          <cell r="M30" t="str">
            <v>Warehouse Associate 12M</v>
          </cell>
          <cell r="N30" t="str">
            <v>mnarshad</v>
          </cell>
          <cell r="O30">
            <v>1299</v>
          </cell>
          <cell r="P30" t="str">
            <v>AUH1</v>
          </cell>
          <cell r="Q30" t="str">
            <v>ARE</v>
          </cell>
          <cell r="R30" t="str">
            <v>LK011</v>
          </cell>
          <cell r="S30" t="str">
            <v>Night Shift</v>
          </cell>
          <cell r="T30">
            <v>99</v>
          </cell>
          <cell r="U30" t="str">
            <v>MENA_UAE_FC</v>
          </cell>
          <cell r="V30">
            <v>46267.756249999999</v>
          </cell>
          <cell r="W30">
            <v>46267.857638888891</v>
          </cell>
          <cell r="X30">
            <v>46267.756944444445</v>
          </cell>
          <cell r="Y30">
            <v>46268.173611111109</v>
          </cell>
          <cell r="AA30" t="str">
            <v>Scheduled</v>
          </cell>
          <cell r="AB30" t="str">
            <v>Present</v>
          </cell>
          <cell r="AC30" t="str">
            <v>Outbound</v>
          </cell>
          <cell r="AD30" t="str">
            <v>Picking</v>
          </cell>
          <cell r="AE30" t="str">
            <v>Pick</v>
          </cell>
          <cell r="AF30" t="str">
            <v>Friday</v>
          </cell>
          <cell r="AG30" t="str">
            <v>Saturday</v>
          </cell>
          <cell r="AH30">
            <v>13</v>
          </cell>
          <cell r="AJ30">
            <v>45462</v>
          </cell>
          <cell r="AM30" t="str">
            <v>TEMP</v>
          </cell>
          <cell r="AN30" t="str">
            <v>3P Onsite Worker</v>
          </cell>
          <cell r="AO30" t="str">
            <v>A</v>
          </cell>
          <cell r="AP30">
            <v>9</v>
          </cell>
          <cell r="AQ30">
            <v>0</v>
          </cell>
          <cell r="AR30">
            <v>1</v>
          </cell>
          <cell r="AS30">
            <v>1</v>
          </cell>
          <cell r="AT30">
            <v>0</v>
          </cell>
          <cell r="AU30">
            <v>0</v>
          </cell>
        </row>
        <row r="31">
          <cell r="E31">
            <v>205236908</v>
          </cell>
          <cell r="F31" t="str">
            <v>A</v>
          </cell>
          <cell r="G31" t="str">
            <v>GREEN</v>
          </cell>
          <cell r="H31" t="str">
            <v>FULL_TIME</v>
          </cell>
          <cell r="I31">
            <v>900234</v>
          </cell>
          <cell r="J31" t="str">
            <v>Dulsco L.L.C.</v>
          </cell>
          <cell r="K31" t="str">
            <v>JAMES ADADE</v>
          </cell>
          <cell r="L31" t="str">
            <v>Warehouse Associate (TEMP)</v>
          </cell>
          <cell r="M31" t="str">
            <v>Warehouse Associate 24M</v>
          </cell>
          <cell r="N31" t="str">
            <v>pparsin</v>
          </cell>
          <cell r="O31">
            <v>1299</v>
          </cell>
          <cell r="P31" t="str">
            <v>AUH1</v>
          </cell>
          <cell r="Q31" t="str">
            <v>ARE</v>
          </cell>
          <cell r="R31" t="str">
            <v>FC134</v>
          </cell>
          <cell r="S31" t="str">
            <v>Day Shift</v>
          </cell>
          <cell r="T31">
            <v>99</v>
          </cell>
          <cell r="U31" t="str">
            <v>MENA_UAE_FC</v>
          </cell>
          <cell r="X31">
            <v>46267.333333333336</v>
          </cell>
          <cell r="Y31">
            <v>46267.75</v>
          </cell>
          <cell r="Z31" t="str">
            <v>Rest Day</v>
          </cell>
          <cell r="AA31" t="str">
            <v>Not Scheduled</v>
          </cell>
          <cell r="AB31" t="str">
            <v>Not Present</v>
          </cell>
          <cell r="AC31" t="str">
            <v>Inbound</v>
          </cell>
          <cell r="AD31" t="str">
            <v>Receive Dock</v>
          </cell>
          <cell r="AE31" t="str">
            <v>Receive</v>
          </cell>
          <cell r="AF31" t="str">
            <v>Wednesday</v>
          </cell>
          <cell r="AG31" t="str">
            <v>Thursday</v>
          </cell>
          <cell r="AH31">
            <v>2</v>
          </cell>
          <cell r="AJ31">
            <v>45830</v>
          </cell>
          <cell r="AM31" t="str">
            <v>TEMP</v>
          </cell>
          <cell r="AN31" t="str">
            <v>3P Onsite Worker</v>
          </cell>
          <cell r="AO31" t="str">
            <v>A</v>
          </cell>
          <cell r="AP31">
            <v>9</v>
          </cell>
          <cell r="AQ31">
            <v>0</v>
          </cell>
          <cell r="AR31">
            <v>0</v>
          </cell>
          <cell r="AS31">
            <v>0</v>
          </cell>
          <cell r="AT31">
            <v>0</v>
          </cell>
          <cell r="AU31">
            <v>0</v>
          </cell>
        </row>
        <row r="32">
          <cell r="E32">
            <v>206129616</v>
          </cell>
          <cell r="F32" t="str">
            <v>A</v>
          </cell>
          <cell r="G32" t="str">
            <v>GREEN</v>
          </cell>
          <cell r="H32" t="str">
            <v>FULL_TIME</v>
          </cell>
          <cell r="I32">
            <v>900234</v>
          </cell>
          <cell r="J32" t="str">
            <v>Fastlink Outsourcing</v>
          </cell>
          <cell r="K32" t="str">
            <v>Rabbi Ador</v>
          </cell>
          <cell r="L32" t="str">
            <v>Warehouse Associate (TEMP)</v>
          </cell>
          <cell r="M32" t="str">
            <v>Warehouse Associate 12M</v>
          </cell>
          <cell r="N32" t="str">
            <v>ansammar</v>
          </cell>
          <cell r="O32">
            <v>1299</v>
          </cell>
          <cell r="P32" t="str">
            <v>AUH1</v>
          </cell>
          <cell r="Q32" t="str">
            <v>ARE</v>
          </cell>
          <cell r="R32" t="str">
            <v>FC109</v>
          </cell>
          <cell r="S32" t="str">
            <v>Day Shift</v>
          </cell>
          <cell r="T32">
            <v>99</v>
          </cell>
          <cell r="U32" t="str">
            <v>MENA_UAE_FC</v>
          </cell>
          <cell r="X32">
            <v>46267.333333333336</v>
          </cell>
          <cell r="Y32">
            <v>46267.75</v>
          </cell>
          <cell r="Z32" t="str">
            <v>Rest Day</v>
          </cell>
          <cell r="AA32" t="str">
            <v>Not Scheduled</v>
          </cell>
          <cell r="AB32" t="str">
            <v>Not Present</v>
          </cell>
          <cell r="AC32" t="str">
            <v>Outbound</v>
          </cell>
          <cell r="AD32" t="str">
            <v>Picking</v>
          </cell>
          <cell r="AE32" t="str">
            <v>Pick</v>
          </cell>
          <cell r="AF32" t="str">
            <v>Tuesday</v>
          </cell>
          <cell r="AG32" t="str">
            <v>Wednesday</v>
          </cell>
          <cell r="AH32">
            <v>13</v>
          </cell>
          <cell r="AJ32">
            <v>45928</v>
          </cell>
          <cell r="AM32" t="str">
            <v>TEMP</v>
          </cell>
          <cell r="AN32" t="str">
            <v>3P Onsite Worker</v>
          </cell>
          <cell r="AO32" t="str">
            <v>A</v>
          </cell>
          <cell r="AP32">
            <v>9</v>
          </cell>
          <cell r="AQ32">
            <v>0</v>
          </cell>
          <cell r="AR32">
            <v>0</v>
          </cell>
          <cell r="AS32">
            <v>0</v>
          </cell>
          <cell r="AT32">
            <v>0</v>
          </cell>
          <cell r="AU32">
            <v>0</v>
          </cell>
        </row>
        <row r="33">
          <cell r="E33">
            <v>203965524</v>
          </cell>
          <cell r="F33" t="str">
            <v>A</v>
          </cell>
          <cell r="G33" t="str">
            <v>GREEN</v>
          </cell>
          <cell r="H33" t="str">
            <v>FULL_TIME</v>
          </cell>
          <cell r="I33">
            <v>900234</v>
          </cell>
          <cell r="J33" t="str">
            <v>Fastlink Outsourcing</v>
          </cell>
          <cell r="K33" t="str">
            <v>Bright Adu</v>
          </cell>
          <cell r="L33" t="str">
            <v>Warehouse Associate (TEMP)</v>
          </cell>
          <cell r="M33" t="str">
            <v>Warehouse Associate 12M</v>
          </cell>
          <cell r="N33" t="str">
            <v>abbaszoo</v>
          </cell>
          <cell r="O33">
            <v>1299</v>
          </cell>
          <cell r="P33" t="str">
            <v>AUH1</v>
          </cell>
          <cell r="Q33" t="str">
            <v>ARE</v>
          </cell>
          <cell r="R33" t="str">
            <v>FC009</v>
          </cell>
          <cell r="S33" t="str">
            <v>Day Shift</v>
          </cell>
          <cell r="T33">
            <v>99</v>
          </cell>
          <cell r="U33" t="str">
            <v>MENA_UAE_FC</v>
          </cell>
          <cell r="V33">
            <v>46267.332638888889</v>
          </cell>
          <cell r="W33">
            <v>46267.754166666666</v>
          </cell>
          <cell r="X33">
            <v>46267.333333333336</v>
          </cell>
          <cell r="Y33">
            <v>46267.75</v>
          </cell>
          <cell r="AA33" t="str">
            <v>Scheduled</v>
          </cell>
          <cell r="AB33" t="str">
            <v>Present</v>
          </cell>
          <cell r="AC33" t="str">
            <v>Inbound</v>
          </cell>
          <cell r="AD33" t="str">
            <v>Inbound Stow</v>
          </cell>
          <cell r="AE33" t="str">
            <v>Stow</v>
          </cell>
          <cell r="AF33" t="str">
            <v>Friday</v>
          </cell>
          <cell r="AG33" t="str">
            <v>Saturday</v>
          </cell>
          <cell r="AH33">
            <v>3</v>
          </cell>
          <cell r="AJ33">
            <v>45543</v>
          </cell>
          <cell r="AM33" t="str">
            <v>TEMP</v>
          </cell>
          <cell r="AN33" t="str">
            <v>3P Onsite Worker</v>
          </cell>
          <cell r="AO33" t="str">
            <v>A</v>
          </cell>
          <cell r="AP33">
            <v>9</v>
          </cell>
          <cell r="AQ33">
            <v>0</v>
          </cell>
          <cell r="AR33">
            <v>1</v>
          </cell>
          <cell r="AS33">
            <v>1</v>
          </cell>
          <cell r="AT33">
            <v>0</v>
          </cell>
          <cell r="AU33">
            <v>0</v>
          </cell>
        </row>
        <row r="34">
          <cell r="E34">
            <v>206073368</v>
          </cell>
          <cell r="F34" t="str">
            <v>A</v>
          </cell>
          <cell r="G34" t="str">
            <v>GREEN</v>
          </cell>
          <cell r="H34" t="str">
            <v>FULL_TIME</v>
          </cell>
          <cell r="I34">
            <v>900234</v>
          </cell>
          <cell r="J34" t="str">
            <v>Fastlink Outsourcing</v>
          </cell>
          <cell r="K34" t="str">
            <v>Tony Adutwum Duah</v>
          </cell>
          <cell r="L34" t="str">
            <v>Warehouse Associate (TEMP)</v>
          </cell>
          <cell r="M34" t="str">
            <v>Warehouse Associate 12M</v>
          </cell>
          <cell r="N34" t="str">
            <v>ansammar</v>
          </cell>
          <cell r="O34">
            <v>1299</v>
          </cell>
          <cell r="P34" t="str">
            <v>AUH1</v>
          </cell>
          <cell r="Q34" t="str">
            <v>ARE</v>
          </cell>
          <cell r="R34" t="str">
            <v>LK016</v>
          </cell>
          <cell r="S34" t="str">
            <v>Night Shift</v>
          </cell>
          <cell r="T34">
            <v>99</v>
          </cell>
          <cell r="U34" t="str">
            <v>MENA_UAE_FC</v>
          </cell>
          <cell r="X34">
            <v>46267.756944444445</v>
          </cell>
          <cell r="Y34">
            <v>46268.173611111109</v>
          </cell>
          <cell r="Z34" t="str">
            <v>Rest Day</v>
          </cell>
          <cell r="AA34" t="str">
            <v>Not Scheduled</v>
          </cell>
          <cell r="AB34" t="str">
            <v>Not Present</v>
          </cell>
          <cell r="AC34" t="str">
            <v>Outbound</v>
          </cell>
          <cell r="AD34" t="str">
            <v>Picking</v>
          </cell>
          <cell r="AE34" t="str">
            <v>Pick</v>
          </cell>
          <cell r="AF34" t="str">
            <v>Wednesday</v>
          </cell>
          <cell r="AG34" t="str">
            <v>Thursday</v>
          </cell>
          <cell r="AH34">
            <v>13</v>
          </cell>
          <cell r="AJ34">
            <v>45921</v>
          </cell>
          <cell r="AM34" t="str">
            <v>TEMP</v>
          </cell>
          <cell r="AN34" t="str">
            <v>3P Onsite Worker</v>
          </cell>
          <cell r="AO34" t="str">
            <v>A</v>
          </cell>
          <cell r="AP34">
            <v>9</v>
          </cell>
          <cell r="AQ34">
            <v>0</v>
          </cell>
          <cell r="AR34">
            <v>0</v>
          </cell>
          <cell r="AS34">
            <v>0</v>
          </cell>
          <cell r="AT34">
            <v>0</v>
          </cell>
          <cell r="AU34">
            <v>0</v>
          </cell>
        </row>
        <row r="35">
          <cell r="E35">
            <v>203993303</v>
          </cell>
          <cell r="F35" t="str">
            <v>A</v>
          </cell>
          <cell r="G35" t="str">
            <v>GREEN</v>
          </cell>
          <cell r="H35" t="str">
            <v>FULL_TIME</v>
          </cell>
          <cell r="I35">
            <v>900234</v>
          </cell>
          <cell r="J35" t="str">
            <v>Fastlink Outsourcing</v>
          </cell>
          <cell r="K35" t="str">
            <v>Ngwemah Etelah Fru</v>
          </cell>
          <cell r="L35" t="str">
            <v>Warehouse Associate (TEMP)</v>
          </cell>
          <cell r="M35" t="str">
            <v>Warehouse Associate 12M</v>
          </cell>
          <cell r="N35" t="str">
            <v>bizthoma</v>
          </cell>
          <cell r="O35">
            <v>1299</v>
          </cell>
          <cell r="P35" t="str">
            <v>AUH1</v>
          </cell>
          <cell r="Q35" t="str">
            <v>ARE</v>
          </cell>
          <cell r="R35" t="str">
            <v>LK013</v>
          </cell>
          <cell r="S35" t="str">
            <v>Night Shift</v>
          </cell>
          <cell r="T35">
            <v>99</v>
          </cell>
          <cell r="U35" t="str">
            <v>MENA_UAE_FC</v>
          </cell>
          <cell r="V35">
            <v>46267.755555555559</v>
          </cell>
          <cell r="W35">
            <v>46267.854166666664</v>
          </cell>
          <cell r="X35">
            <v>46267.756944444445</v>
          </cell>
          <cell r="Y35">
            <v>46268.173611111109</v>
          </cell>
          <cell r="AA35" t="str">
            <v>Scheduled</v>
          </cell>
          <cell r="AB35" t="str">
            <v>Present</v>
          </cell>
          <cell r="AC35" t="str">
            <v>Outbound</v>
          </cell>
          <cell r="AD35" t="str">
            <v>Picking</v>
          </cell>
          <cell r="AE35" t="str">
            <v>Pick</v>
          </cell>
          <cell r="AF35" t="str">
            <v>Sunday</v>
          </cell>
          <cell r="AG35" t="str">
            <v>Monday</v>
          </cell>
          <cell r="AH35">
            <v>13</v>
          </cell>
          <cell r="AJ35">
            <v>45546</v>
          </cell>
          <cell r="AM35" t="str">
            <v>TEMP</v>
          </cell>
          <cell r="AN35" t="str">
            <v>3P Onsite Worker</v>
          </cell>
          <cell r="AO35" t="str">
            <v>A</v>
          </cell>
          <cell r="AP35">
            <v>9</v>
          </cell>
          <cell r="AQ35">
            <v>0</v>
          </cell>
          <cell r="AR35">
            <v>1</v>
          </cell>
          <cell r="AS35">
            <v>1</v>
          </cell>
          <cell r="AT35">
            <v>0</v>
          </cell>
          <cell r="AU35">
            <v>0</v>
          </cell>
        </row>
        <row r="36">
          <cell r="E36">
            <v>205848051</v>
          </cell>
          <cell r="F36" t="str">
            <v>A</v>
          </cell>
          <cell r="G36" t="str">
            <v>GREEN</v>
          </cell>
          <cell r="H36" t="str">
            <v>FULL_TIME</v>
          </cell>
          <cell r="I36">
            <v>900234</v>
          </cell>
          <cell r="J36" t="str">
            <v>EFS Facilities Services</v>
          </cell>
          <cell r="K36" t="str">
            <v>BENJAMIN AFFUL</v>
          </cell>
          <cell r="L36" t="str">
            <v>Warehouse Associate (TEMP)</v>
          </cell>
          <cell r="M36" t="str">
            <v>Warehouse Associate 8W</v>
          </cell>
          <cell r="N36" t="str">
            <v>lraghava</v>
          </cell>
          <cell r="O36">
            <v>1299</v>
          </cell>
          <cell r="P36" t="str">
            <v>AUH1</v>
          </cell>
          <cell r="Q36" t="str">
            <v>ARE</v>
          </cell>
          <cell r="R36" t="str">
            <v>LK014</v>
          </cell>
          <cell r="S36" t="str">
            <v>Night Shift</v>
          </cell>
          <cell r="T36">
            <v>99</v>
          </cell>
          <cell r="U36" t="str">
            <v>MENA_UAE_FC</v>
          </cell>
          <cell r="V36">
            <v>46267.754166666666</v>
          </cell>
          <cell r="W36">
            <v>46267.856249999997</v>
          </cell>
          <cell r="X36">
            <v>46267.756944444445</v>
          </cell>
          <cell r="Y36">
            <v>46268.173611111109</v>
          </cell>
          <cell r="AA36" t="str">
            <v>Scheduled</v>
          </cell>
          <cell r="AB36" t="str">
            <v>Present</v>
          </cell>
          <cell r="AC36" t="str">
            <v>Outbound</v>
          </cell>
          <cell r="AD36" t="str">
            <v>Picking</v>
          </cell>
          <cell r="AE36" t="str">
            <v>Pick</v>
          </cell>
          <cell r="AF36" t="str">
            <v>Monday</v>
          </cell>
          <cell r="AG36" t="str">
            <v>Tuesday</v>
          </cell>
          <cell r="AH36">
            <v>13</v>
          </cell>
          <cell r="AJ36">
            <v>45893</v>
          </cell>
          <cell r="AM36" t="str">
            <v>TEMP</v>
          </cell>
          <cell r="AN36" t="str">
            <v>3P Onsite Worker</v>
          </cell>
          <cell r="AO36" t="str">
            <v>A</v>
          </cell>
          <cell r="AP36">
            <v>9</v>
          </cell>
          <cell r="AQ36">
            <v>0</v>
          </cell>
          <cell r="AR36">
            <v>1</v>
          </cell>
          <cell r="AS36">
            <v>1</v>
          </cell>
          <cell r="AT36">
            <v>0</v>
          </cell>
          <cell r="AU36">
            <v>0</v>
          </cell>
        </row>
        <row r="37">
          <cell r="E37">
            <v>203800602</v>
          </cell>
          <cell r="F37" t="str">
            <v>A</v>
          </cell>
          <cell r="G37" t="str">
            <v>GREEN</v>
          </cell>
          <cell r="H37" t="str">
            <v>FULL_TIME</v>
          </cell>
          <cell r="I37">
            <v>900234</v>
          </cell>
          <cell r="J37" t="str">
            <v>Dulsco L.L.C.</v>
          </cell>
          <cell r="K37" t="str">
            <v>MARTIN AGABA</v>
          </cell>
          <cell r="L37" t="str">
            <v>Warehouse Associate (TEMP)</v>
          </cell>
          <cell r="M37" t="str">
            <v>Warehouse Associate 8W</v>
          </cell>
          <cell r="N37" t="str">
            <v>bavameer</v>
          </cell>
          <cell r="O37">
            <v>1299</v>
          </cell>
          <cell r="P37" t="str">
            <v>AUH1</v>
          </cell>
          <cell r="Q37" t="str">
            <v>ARE</v>
          </cell>
          <cell r="R37" t="str">
            <v>LK014</v>
          </cell>
          <cell r="S37" t="str">
            <v>Night Shift</v>
          </cell>
          <cell r="T37">
            <v>99</v>
          </cell>
          <cell r="U37" t="str">
            <v>MENA_UAE_FC</v>
          </cell>
          <cell r="V37">
            <v>46267.756944444445</v>
          </cell>
          <cell r="W37">
            <v>46267.958333333336</v>
          </cell>
          <cell r="X37">
            <v>46267.756944444445</v>
          </cell>
          <cell r="Y37">
            <v>46268.173611111109</v>
          </cell>
          <cell r="AA37" t="str">
            <v>Scheduled</v>
          </cell>
          <cell r="AB37" t="str">
            <v>Present</v>
          </cell>
          <cell r="AC37" t="str">
            <v>Customer returns</v>
          </cell>
          <cell r="AD37" t="str">
            <v>Customer Returns</v>
          </cell>
          <cell r="AE37" t="str">
            <v>Customer returns</v>
          </cell>
          <cell r="AF37" t="str">
            <v>Monday</v>
          </cell>
          <cell r="AG37" t="str">
            <v>Tuesday</v>
          </cell>
          <cell r="AH37">
            <v>22</v>
          </cell>
          <cell r="AJ37">
            <v>45515</v>
          </cell>
          <cell r="AM37" t="str">
            <v>TEMP</v>
          </cell>
          <cell r="AN37" t="str">
            <v>3P Onsite Worker</v>
          </cell>
          <cell r="AO37" t="str">
            <v>A</v>
          </cell>
          <cell r="AP37">
            <v>9</v>
          </cell>
          <cell r="AQ37">
            <v>0</v>
          </cell>
          <cell r="AR37">
            <v>1</v>
          </cell>
          <cell r="AS37">
            <v>1</v>
          </cell>
          <cell r="AT37">
            <v>0</v>
          </cell>
          <cell r="AU37">
            <v>0</v>
          </cell>
        </row>
        <row r="38">
          <cell r="E38">
            <v>205608627</v>
          </cell>
          <cell r="F38" t="str">
            <v>A</v>
          </cell>
          <cell r="G38" t="str">
            <v>GREEN</v>
          </cell>
          <cell r="H38" t="str">
            <v>FULL_TIME</v>
          </cell>
          <cell r="I38">
            <v>900234</v>
          </cell>
          <cell r="J38" t="str">
            <v>Dulsco L.L.C.</v>
          </cell>
          <cell r="K38" t="str">
            <v>PRINCE AGLAGOVI</v>
          </cell>
          <cell r="L38" t="str">
            <v>Warehouse Associate (TEMP)</v>
          </cell>
          <cell r="M38" t="str">
            <v>Warehouse Associate 24M</v>
          </cell>
          <cell r="N38" t="str">
            <v>nnahla</v>
          </cell>
          <cell r="O38">
            <v>1299</v>
          </cell>
          <cell r="P38" t="str">
            <v>AUH1</v>
          </cell>
          <cell r="Q38" t="str">
            <v>ARE</v>
          </cell>
          <cell r="R38" t="str">
            <v>FC159</v>
          </cell>
          <cell r="S38" t="str">
            <v>Day Shift</v>
          </cell>
          <cell r="T38">
            <v>99</v>
          </cell>
          <cell r="U38" t="str">
            <v>MENA_UAE_FC</v>
          </cell>
          <cell r="V38">
            <v>46267.331944444442</v>
          </cell>
          <cell r="W38">
            <v>46267.749305555553</v>
          </cell>
          <cell r="X38">
            <v>46267.333333333336</v>
          </cell>
          <cell r="Y38">
            <v>46267.75</v>
          </cell>
          <cell r="AA38" t="str">
            <v>Scheduled</v>
          </cell>
          <cell r="AB38" t="str">
            <v>Present</v>
          </cell>
          <cell r="AC38" t="str">
            <v>Inbound</v>
          </cell>
          <cell r="AD38" t="str">
            <v>Inbound Stow</v>
          </cell>
          <cell r="AE38" t="str">
            <v>Stow</v>
          </cell>
          <cell r="AF38" t="str">
            <v>Thursday</v>
          </cell>
          <cell r="AG38" t="str">
            <v>Friday</v>
          </cell>
          <cell r="AH38">
            <v>3</v>
          </cell>
          <cell r="AJ38">
            <v>45844</v>
          </cell>
          <cell r="AM38" t="str">
            <v>TEMP</v>
          </cell>
          <cell r="AN38" t="str">
            <v>3P Onsite Worker</v>
          </cell>
          <cell r="AO38" t="str">
            <v>A</v>
          </cell>
          <cell r="AP38">
            <v>9</v>
          </cell>
          <cell r="AQ38">
            <v>0</v>
          </cell>
          <cell r="AR38">
            <v>1</v>
          </cell>
          <cell r="AS38">
            <v>1</v>
          </cell>
          <cell r="AT38">
            <v>0</v>
          </cell>
          <cell r="AU38">
            <v>0</v>
          </cell>
        </row>
        <row r="39">
          <cell r="E39">
            <v>203741314</v>
          </cell>
          <cell r="F39" t="str">
            <v>A</v>
          </cell>
          <cell r="G39" t="str">
            <v>GREEN</v>
          </cell>
          <cell r="H39" t="str">
            <v>FULL_TIME</v>
          </cell>
          <cell r="I39">
            <v>900234</v>
          </cell>
          <cell r="J39" t="str">
            <v>Fastlink Outsourcing</v>
          </cell>
          <cell r="K39" t="str">
            <v>AGNES TWUMWAA</v>
          </cell>
          <cell r="L39" t="str">
            <v>Warehouse Associate (TEMP)</v>
          </cell>
          <cell r="M39" t="str">
            <v>Warehouse Associate 12M</v>
          </cell>
          <cell r="N39" t="str">
            <v>pparsin</v>
          </cell>
          <cell r="O39">
            <v>1299</v>
          </cell>
          <cell r="P39" t="str">
            <v>AUH1</v>
          </cell>
          <cell r="Q39" t="str">
            <v>ARE</v>
          </cell>
          <cell r="R39" t="str">
            <v>FC159</v>
          </cell>
          <cell r="S39" t="str">
            <v>Day Shift</v>
          </cell>
          <cell r="T39">
            <v>99</v>
          </cell>
          <cell r="U39" t="str">
            <v>MENA_UAE_FC</v>
          </cell>
          <cell r="V39">
            <v>46267.332638888889</v>
          </cell>
          <cell r="W39">
            <v>46267.534722222219</v>
          </cell>
          <cell r="X39">
            <v>46267.333333333336</v>
          </cell>
          <cell r="Y39">
            <v>46267.75</v>
          </cell>
          <cell r="AA39" t="str">
            <v>Scheduled</v>
          </cell>
          <cell r="AB39" t="str">
            <v>Present</v>
          </cell>
          <cell r="AC39" t="str">
            <v>Inbound</v>
          </cell>
          <cell r="AD39" t="str">
            <v>Inbound Stow</v>
          </cell>
          <cell r="AE39" t="str">
            <v>Stow</v>
          </cell>
          <cell r="AF39" t="str">
            <v>Thursday</v>
          </cell>
          <cell r="AG39" t="str">
            <v>Friday</v>
          </cell>
          <cell r="AH39">
            <v>3</v>
          </cell>
          <cell r="AJ39">
            <v>45501</v>
          </cell>
          <cell r="AM39" t="str">
            <v>TEMP</v>
          </cell>
          <cell r="AN39" t="str">
            <v>3P Onsite Worker</v>
          </cell>
          <cell r="AO39" t="str">
            <v>A</v>
          </cell>
          <cell r="AP39">
            <v>9</v>
          </cell>
          <cell r="AQ39">
            <v>0</v>
          </cell>
          <cell r="AR39">
            <v>1</v>
          </cell>
          <cell r="AS39">
            <v>1</v>
          </cell>
          <cell r="AT39">
            <v>0</v>
          </cell>
          <cell r="AU39">
            <v>0</v>
          </cell>
        </row>
        <row r="40">
          <cell r="E40">
            <v>110804937</v>
          </cell>
          <cell r="F40" t="str">
            <v>A</v>
          </cell>
          <cell r="G40" t="str">
            <v>BLUE</v>
          </cell>
          <cell r="H40" t="str">
            <v>FULL_TIME</v>
          </cell>
          <cell r="I40" t="str">
            <v>P03231</v>
          </cell>
          <cell r="K40" t="str">
            <v>Samuel Agyemang</v>
          </cell>
          <cell r="L40" t="str">
            <v>FC Associate III</v>
          </cell>
          <cell r="M40" t="str">
            <v>Operations Supervisor</v>
          </cell>
          <cell r="N40" t="str">
            <v>lraghava</v>
          </cell>
          <cell r="O40">
            <v>1299</v>
          </cell>
          <cell r="P40" t="str">
            <v>AUH1</v>
          </cell>
          <cell r="Q40" t="str">
            <v>ARE</v>
          </cell>
          <cell r="R40" t="str">
            <v>LK016</v>
          </cell>
          <cell r="S40" t="str">
            <v>Night Shift</v>
          </cell>
          <cell r="T40">
            <v>3</v>
          </cell>
          <cell r="U40" t="str">
            <v>MENA_UAE_FC</v>
          </cell>
          <cell r="V40">
            <v>46267.739583333336</v>
          </cell>
          <cell r="W40">
            <v>46267.854166666664</v>
          </cell>
          <cell r="X40">
            <v>46267.756944444445</v>
          </cell>
          <cell r="Y40">
            <v>46268.173611111109</v>
          </cell>
          <cell r="Z40" t="str">
            <v>Rest Day</v>
          </cell>
          <cell r="AA40" t="str">
            <v>Not Scheduled</v>
          </cell>
          <cell r="AB40" t="str">
            <v>Present</v>
          </cell>
          <cell r="AC40" t="str">
            <v>Outbound</v>
          </cell>
          <cell r="AD40" t="str">
            <v>OB Lead/PA</v>
          </cell>
          <cell r="AE40" t="str">
            <v>Pack</v>
          </cell>
          <cell r="AF40" t="str">
            <v>Wednesday</v>
          </cell>
          <cell r="AG40" t="str">
            <v>Thursday</v>
          </cell>
          <cell r="AH40">
            <v>19</v>
          </cell>
          <cell r="AJ40">
            <v>44830</v>
          </cell>
          <cell r="AM40" t="str">
            <v>FC</v>
          </cell>
          <cell r="AN40" t="str">
            <v>Regular Full Time</v>
          </cell>
          <cell r="AO40" t="str">
            <v>A</v>
          </cell>
          <cell r="AP40">
            <v>9</v>
          </cell>
          <cell r="AQ40">
            <v>1</v>
          </cell>
          <cell r="AR40">
            <v>1</v>
          </cell>
          <cell r="AS40">
            <v>0</v>
          </cell>
          <cell r="AT40">
            <v>0</v>
          </cell>
          <cell r="AU40">
            <v>0</v>
          </cell>
        </row>
        <row r="41">
          <cell r="E41">
            <v>203964995</v>
          </cell>
          <cell r="F41" t="str">
            <v>A</v>
          </cell>
          <cell r="G41" t="str">
            <v>GREEN</v>
          </cell>
          <cell r="H41" t="str">
            <v>FULL_TIME</v>
          </cell>
          <cell r="I41">
            <v>900234</v>
          </cell>
          <cell r="J41" t="str">
            <v>Adecco</v>
          </cell>
          <cell r="K41" t="str">
            <v>Ashil Thankachan</v>
          </cell>
          <cell r="L41" t="str">
            <v>Warehouse Associate (TEMP)</v>
          </cell>
          <cell r="M41" t="str">
            <v>Warehouse Associate 24M</v>
          </cell>
          <cell r="N41" t="str">
            <v>mnarshad</v>
          </cell>
          <cell r="O41">
            <v>1299</v>
          </cell>
          <cell r="P41" t="str">
            <v>AUH1</v>
          </cell>
          <cell r="Q41" t="str">
            <v>ARE</v>
          </cell>
          <cell r="R41" t="str">
            <v>FC059</v>
          </cell>
          <cell r="S41" t="str">
            <v>Day Shift</v>
          </cell>
          <cell r="T41">
            <v>99</v>
          </cell>
          <cell r="U41" t="str">
            <v>MENA_UAE_FC</v>
          </cell>
          <cell r="V41">
            <v>46267.333333333336</v>
          </cell>
          <cell r="W41">
            <v>46267.748611111114</v>
          </cell>
          <cell r="X41">
            <v>46267.333333333336</v>
          </cell>
          <cell r="Y41">
            <v>46267.75</v>
          </cell>
          <cell r="AA41" t="str">
            <v>Scheduled</v>
          </cell>
          <cell r="AB41" t="str">
            <v>Present</v>
          </cell>
          <cell r="AC41" t="str">
            <v>Outbound</v>
          </cell>
          <cell r="AD41" t="str">
            <v>Picking</v>
          </cell>
          <cell r="AE41" t="str">
            <v>Pick</v>
          </cell>
          <cell r="AF41" t="str">
            <v>Sunday</v>
          </cell>
          <cell r="AG41" t="str">
            <v>Monday</v>
          </cell>
          <cell r="AH41">
            <v>13</v>
          </cell>
          <cell r="AJ41">
            <v>45543</v>
          </cell>
          <cell r="AM41" t="str">
            <v>TEMP</v>
          </cell>
          <cell r="AN41" t="str">
            <v>3P Onsite Worker</v>
          </cell>
          <cell r="AO41" t="str">
            <v>A</v>
          </cell>
          <cell r="AP41">
            <v>9</v>
          </cell>
          <cell r="AQ41">
            <v>0</v>
          </cell>
          <cell r="AR41">
            <v>1</v>
          </cell>
          <cell r="AS41">
            <v>1</v>
          </cell>
          <cell r="AT41">
            <v>0</v>
          </cell>
          <cell r="AU41">
            <v>0</v>
          </cell>
        </row>
        <row r="42">
          <cell r="E42">
            <v>206006079</v>
          </cell>
          <cell r="F42" t="str">
            <v>A</v>
          </cell>
          <cell r="G42" t="str">
            <v>GREEN</v>
          </cell>
          <cell r="H42" t="str">
            <v>FULL_TIME</v>
          </cell>
          <cell r="I42">
            <v>900234</v>
          </cell>
          <cell r="J42" t="str">
            <v>Fastlink Outsourcing</v>
          </cell>
          <cell r="K42" t="str">
            <v>JACOBEL AGYARE</v>
          </cell>
          <cell r="L42" t="str">
            <v>Warehouse Associate (TEMP)</v>
          </cell>
          <cell r="M42" t="str">
            <v>Warehouse Associate 12M</v>
          </cell>
          <cell r="N42" t="str">
            <v>aanso</v>
          </cell>
          <cell r="O42">
            <v>1299</v>
          </cell>
          <cell r="P42" t="str">
            <v>AUH1</v>
          </cell>
          <cell r="Q42" t="str">
            <v>ARE</v>
          </cell>
          <cell r="R42" t="str">
            <v>LK014</v>
          </cell>
          <cell r="S42" t="str">
            <v>Night Shift</v>
          </cell>
          <cell r="T42">
            <v>99</v>
          </cell>
          <cell r="U42" t="str">
            <v>MENA_UAE_FC</v>
          </cell>
          <cell r="V42">
            <v>46267.754861111112</v>
          </cell>
          <cell r="W42">
            <v>46267.961805555555</v>
          </cell>
          <cell r="X42">
            <v>46267.756944444445</v>
          </cell>
          <cell r="Y42">
            <v>46268.173611111109</v>
          </cell>
          <cell r="AA42" t="str">
            <v>Scheduled</v>
          </cell>
          <cell r="AB42" t="str">
            <v>Present</v>
          </cell>
          <cell r="AC42" t="str">
            <v>Customer returns</v>
          </cell>
          <cell r="AD42" t="str">
            <v>Customer Returns</v>
          </cell>
          <cell r="AE42" t="str">
            <v>Customer returns</v>
          </cell>
          <cell r="AF42" t="str">
            <v>Monday</v>
          </cell>
          <cell r="AG42" t="str">
            <v>Tuesday</v>
          </cell>
          <cell r="AH42">
            <v>22</v>
          </cell>
          <cell r="AJ42">
            <v>45914</v>
          </cell>
          <cell r="AM42" t="str">
            <v>TEMP</v>
          </cell>
          <cell r="AN42" t="str">
            <v>3P Onsite Worker</v>
          </cell>
          <cell r="AO42" t="str">
            <v>A</v>
          </cell>
          <cell r="AP42">
            <v>9</v>
          </cell>
          <cell r="AQ42">
            <v>0</v>
          </cell>
          <cell r="AR42">
            <v>1</v>
          </cell>
          <cell r="AS42">
            <v>1</v>
          </cell>
          <cell r="AT42">
            <v>0</v>
          </cell>
          <cell r="AU42">
            <v>0</v>
          </cell>
        </row>
        <row r="43">
          <cell r="E43">
            <v>206200811</v>
          </cell>
          <cell r="F43" t="str">
            <v>A</v>
          </cell>
          <cell r="G43" t="str">
            <v>GREEN</v>
          </cell>
          <cell r="H43" t="str">
            <v>FULL_TIME</v>
          </cell>
          <cell r="I43">
            <v>900234</v>
          </cell>
          <cell r="J43" t="str">
            <v>Fastlink Outsourcing</v>
          </cell>
          <cell r="K43" t="str">
            <v>KLINSMAN AGYEI</v>
          </cell>
          <cell r="L43" t="str">
            <v>Warehouse Associate (TEMP)</v>
          </cell>
          <cell r="M43" t="str">
            <v>Warehouse Associate 8W</v>
          </cell>
          <cell r="N43" t="str">
            <v>ansammar</v>
          </cell>
          <cell r="O43">
            <v>1299</v>
          </cell>
          <cell r="P43" t="str">
            <v>AUH1</v>
          </cell>
          <cell r="Q43" t="str">
            <v>ARE</v>
          </cell>
          <cell r="R43" t="str">
            <v>LK012</v>
          </cell>
          <cell r="S43" t="str">
            <v>Night Shift</v>
          </cell>
          <cell r="T43">
            <v>99</v>
          </cell>
          <cell r="U43" t="str">
            <v>MENA_UAE_FC</v>
          </cell>
          <cell r="X43">
            <v>46267.756944444445</v>
          </cell>
          <cell r="Y43">
            <v>46268.090277777781</v>
          </cell>
          <cell r="Z43" t="str">
            <v>Rest Day</v>
          </cell>
          <cell r="AA43" t="str">
            <v>Not Scheduled</v>
          </cell>
          <cell r="AB43" t="str">
            <v>Not Present</v>
          </cell>
          <cell r="AC43" t="str">
            <v>Outbound</v>
          </cell>
          <cell r="AD43" t="str">
            <v>Picking</v>
          </cell>
          <cell r="AE43" t="str">
            <v>Pick</v>
          </cell>
          <cell r="AF43" t="str">
            <v>Saturday</v>
          </cell>
          <cell r="AG43" t="str">
            <v>Sunday</v>
          </cell>
          <cell r="AH43">
            <v>13</v>
          </cell>
          <cell r="AJ43">
            <v>46225</v>
          </cell>
          <cell r="AM43" t="str">
            <v>TEMP</v>
          </cell>
          <cell r="AN43" t="str">
            <v>3P Onsite Worker</v>
          </cell>
          <cell r="AO43" t="str">
            <v>A</v>
          </cell>
          <cell r="AP43">
            <v>7</v>
          </cell>
          <cell r="AQ43">
            <v>0</v>
          </cell>
          <cell r="AR43">
            <v>0</v>
          </cell>
          <cell r="AS43">
            <v>0</v>
          </cell>
          <cell r="AT43">
            <v>0</v>
          </cell>
          <cell r="AU43">
            <v>0</v>
          </cell>
        </row>
        <row r="44">
          <cell r="E44">
            <v>203965176</v>
          </cell>
          <cell r="F44" t="str">
            <v>A</v>
          </cell>
          <cell r="G44" t="str">
            <v>GREEN</v>
          </cell>
          <cell r="H44" t="str">
            <v>FULL_TIME</v>
          </cell>
          <cell r="I44">
            <v>900234</v>
          </cell>
          <cell r="J44" t="str">
            <v>Fastlink Outsourcing</v>
          </cell>
          <cell r="K44" t="str">
            <v>Freduah Agyemang</v>
          </cell>
          <cell r="L44" t="str">
            <v>Warehouse Associate (TEMP)</v>
          </cell>
          <cell r="M44" t="str">
            <v>Warehouse Associate 12M</v>
          </cell>
          <cell r="N44" t="str">
            <v>lraghava</v>
          </cell>
          <cell r="O44">
            <v>1299</v>
          </cell>
          <cell r="P44" t="str">
            <v>AUH1</v>
          </cell>
          <cell r="Q44" t="str">
            <v>ARE</v>
          </cell>
          <cell r="R44" t="str">
            <v>FC034</v>
          </cell>
          <cell r="S44" t="str">
            <v>Day Shift</v>
          </cell>
          <cell r="T44">
            <v>99</v>
          </cell>
          <cell r="U44" t="str">
            <v>MENA_UAE_FC</v>
          </cell>
          <cell r="V44">
            <v>46267.334722222222</v>
          </cell>
          <cell r="W44">
            <v>46267.75</v>
          </cell>
          <cell r="X44">
            <v>46267.333333333336</v>
          </cell>
          <cell r="Y44">
            <v>46267.75</v>
          </cell>
          <cell r="AA44" t="str">
            <v>Scheduled</v>
          </cell>
          <cell r="AB44" t="str">
            <v>Present</v>
          </cell>
          <cell r="AC44" t="str">
            <v>Outbound</v>
          </cell>
          <cell r="AD44" t="str">
            <v>Picking</v>
          </cell>
          <cell r="AE44" t="str">
            <v>Pick</v>
          </cell>
          <cell r="AF44" t="str">
            <v>Saturday</v>
          </cell>
          <cell r="AG44" t="str">
            <v>Sunday</v>
          </cell>
          <cell r="AH44">
            <v>13</v>
          </cell>
          <cell r="AJ44">
            <v>45543</v>
          </cell>
          <cell r="AM44" t="str">
            <v>TEMP</v>
          </cell>
          <cell r="AN44" t="str">
            <v>3P Onsite Worker</v>
          </cell>
          <cell r="AO44" t="str">
            <v>A</v>
          </cell>
          <cell r="AP44">
            <v>9</v>
          </cell>
          <cell r="AQ44">
            <v>0</v>
          </cell>
          <cell r="AR44">
            <v>1</v>
          </cell>
          <cell r="AS44">
            <v>1</v>
          </cell>
          <cell r="AT44">
            <v>0</v>
          </cell>
          <cell r="AU44">
            <v>0</v>
          </cell>
        </row>
        <row r="45">
          <cell r="E45">
            <v>206873654</v>
          </cell>
          <cell r="F45" t="str">
            <v>A</v>
          </cell>
          <cell r="G45" t="str">
            <v>GREEN</v>
          </cell>
          <cell r="H45" t="str">
            <v>FULL_TIME</v>
          </cell>
          <cell r="I45">
            <v>900234</v>
          </cell>
          <cell r="J45" t="str">
            <v>Fastlink Outsourcing</v>
          </cell>
          <cell r="K45" t="str">
            <v>SANDRA AHIAKOR</v>
          </cell>
          <cell r="L45" t="str">
            <v>Warehouse Associate (TEMP)</v>
          </cell>
          <cell r="M45" t="str">
            <v>Warehouse Associate 12M</v>
          </cell>
          <cell r="N45" t="str">
            <v>abbaszoo</v>
          </cell>
          <cell r="O45">
            <v>1299</v>
          </cell>
          <cell r="P45" t="str">
            <v>AUH1</v>
          </cell>
          <cell r="Q45" t="str">
            <v>ARE</v>
          </cell>
          <cell r="R45" t="str">
            <v>FC159</v>
          </cell>
          <cell r="S45" t="str">
            <v>Day Shift</v>
          </cell>
          <cell r="T45">
            <v>99</v>
          </cell>
          <cell r="U45" t="str">
            <v>MENA_UAE_FC</v>
          </cell>
          <cell r="V45">
            <v>46267.331944444442</v>
          </cell>
          <cell r="W45">
            <v>46267.751388888886</v>
          </cell>
          <cell r="X45">
            <v>46267.333333333336</v>
          </cell>
          <cell r="Y45">
            <v>46267.75</v>
          </cell>
          <cell r="AA45" t="str">
            <v>Scheduled</v>
          </cell>
          <cell r="AB45" t="str">
            <v>Present</v>
          </cell>
          <cell r="AC45" t="str">
            <v>Inbound</v>
          </cell>
          <cell r="AD45" t="str">
            <v>Vendor Receive</v>
          </cell>
          <cell r="AE45" t="str">
            <v>Receive</v>
          </cell>
          <cell r="AF45" t="str">
            <v>Thursday</v>
          </cell>
          <cell r="AG45" t="str">
            <v>Friday</v>
          </cell>
          <cell r="AH45">
            <v>1</v>
          </cell>
          <cell r="AJ45">
            <v>46019</v>
          </cell>
          <cell r="AM45" t="str">
            <v>TEMP</v>
          </cell>
          <cell r="AN45" t="str">
            <v>3P Onsite Worker</v>
          </cell>
          <cell r="AO45" t="str">
            <v>A</v>
          </cell>
          <cell r="AP45">
            <v>9</v>
          </cell>
          <cell r="AQ45">
            <v>0</v>
          </cell>
          <cell r="AR45">
            <v>1</v>
          </cell>
          <cell r="AS45">
            <v>1</v>
          </cell>
          <cell r="AT45">
            <v>0</v>
          </cell>
          <cell r="AU45">
            <v>0</v>
          </cell>
        </row>
        <row r="46">
          <cell r="E46">
            <v>204299542</v>
          </cell>
          <cell r="F46" t="str">
            <v>A</v>
          </cell>
          <cell r="G46" t="str">
            <v>GREEN</v>
          </cell>
          <cell r="H46" t="str">
            <v>FULL_TIME</v>
          </cell>
          <cell r="I46">
            <v>900234</v>
          </cell>
          <cell r="J46" t="str">
            <v>Quesscorp</v>
          </cell>
          <cell r="K46" t="str">
            <v>Ahmed Tidjan Mefire Nchankou</v>
          </cell>
          <cell r="L46" t="str">
            <v>Warehouse Associate (TEMP)</v>
          </cell>
          <cell r="M46" t="str">
            <v>Warehouse Associate 8W</v>
          </cell>
          <cell r="N46" t="str">
            <v>aanso</v>
          </cell>
          <cell r="O46">
            <v>1299</v>
          </cell>
          <cell r="P46" t="str">
            <v>AUH1</v>
          </cell>
          <cell r="Q46" t="str">
            <v>ARE</v>
          </cell>
          <cell r="R46" t="str">
            <v>LK017</v>
          </cell>
          <cell r="S46" t="str">
            <v>Night Shift</v>
          </cell>
          <cell r="T46">
            <v>99</v>
          </cell>
          <cell r="U46" t="str">
            <v>MENA_UAE_FC</v>
          </cell>
          <cell r="V46">
            <v>46267.756944444445</v>
          </cell>
          <cell r="W46">
            <v>46267.956944444442</v>
          </cell>
          <cell r="X46">
            <v>46267.756944444445</v>
          </cell>
          <cell r="Y46">
            <v>46268.173611111109</v>
          </cell>
          <cell r="AA46" t="str">
            <v>Scheduled</v>
          </cell>
          <cell r="AB46" t="str">
            <v>Present</v>
          </cell>
          <cell r="AC46" t="str">
            <v>Customer returns</v>
          </cell>
          <cell r="AD46" t="str">
            <v>Customer Returns</v>
          </cell>
          <cell r="AE46" t="str">
            <v>Customer returns</v>
          </cell>
          <cell r="AF46" t="str">
            <v>Thursday</v>
          </cell>
          <cell r="AG46" t="str">
            <v>Friday</v>
          </cell>
          <cell r="AH46">
            <v>22</v>
          </cell>
          <cell r="AJ46">
            <v>45585</v>
          </cell>
          <cell r="AM46" t="str">
            <v>TEMP</v>
          </cell>
          <cell r="AN46" t="str">
            <v>3P Onsite Worker</v>
          </cell>
          <cell r="AO46" t="str">
            <v>A</v>
          </cell>
          <cell r="AP46">
            <v>9</v>
          </cell>
          <cell r="AQ46">
            <v>0</v>
          </cell>
          <cell r="AR46">
            <v>1</v>
          </cell>
          <cell r="AS46">
            <v>1</v>
          </cell>
          <cell r="AT46">
            <v>0</v>
          </cell>
          <cell r="AU46">
            <v>0</v>
          </cell>
        </row>
        <row r="47">
          <cell r="E47">
            <v>205845546</v>
          </cell>
          <cell r="F47" t="str">
            <v>A</v>
          </cell>
          <cell r="G47" t="str">
            <v>GREEN</v>
          </cell>
          <cell r="H47" t="str">
            <v>FULL_TIME</v>
          </cell>
          <cell r="I47">
            <v>900234</v>
          </cell>
          <cell r="J47" t="str">
            <v>Dulsco L.L.C.</v>
          </cell>
          <cell r="K47" t="str">
            <v>SIMON AIJUKA</v>
          </cell>
          <cell r="L47" t="str">
            <v>Warehouse Associate (TEMP)</v>
          </cell>
          <cell r="M47" t="str">
            <v>Warehouse Associate 24M</v>
          </cell>
          <cell r="N47" t="str">
            <v>ansammar</v>
          </cell>
          <cell r="O47">
            <v>1299</v>
          </cell>
          <cell r="P47" t="str">
            <v>AUH1</v>
          </cell>
          <cell r="Q47" t="str">
            <v>ARE</v>
          </cell>
          <cell r="R47" t="str">
            <v>FC134</v>
          </cell>
          <cell r="S47" t="str">
            <v>Day Shift</v>
          </cell>
          <cell r="T47">
            <v>99</v>
          </cell>
          <cell r="U47" t="str">
            <v>MENA_UAE_FC</v>
          </cell>
          <cell r="X47">
            <v>46267.333333333336</v>
          </cell>
          <cell r="Y47">
            <v>46267.75</v>
          </cell>
          <cell r="Z47" t="str">
            <v>Rest Day</v>
          </cell>
          <cell r="AA47" t="str">
            <v>Not Scheduled</v>
          </cell>
          <cell r="AB47" t="str">
            <v>Not Present</v>
          </cell>
          <cell r="AC47" t="str">
            <v>Outbound</v>
          </cell>
          <cell r="AD47" t="str">
            <v>Picking</v>
          </cell>
          <cell r="AE47" t="str">
            <v>Pick</v>
          </cell>
          <cell r="AF47" t="str">
            <v>Wednesday</v>
          </cell>
          <cell r="AG47" t="str">
            <v>Thursday</v>
          </cell>
          <cell r="AH47">
            <v>13</v>
          </cell>
          <cell r="AJ47">
            <v>45893</v>
          </cell>
          <cell r="AM47" t="str">
            <v>TEMP</v>
          </cell>
          <cell r="AN47" t="str">
            <v>3P Onsite Worker</v>
          </cell>
          <cell r="AO47" t="str">
            <v>A</v>
          </cell>
          <cell r="AP47">
            <v>9</v>
          </cell>
          <cell r="AQ47">
            <v>0</v>
          </cell>
          <cell r="AR47">
            <v>0</v>
          </cell>
          <cell r="AS47">
            <v>0</v>
          </cell>
          <cell r="AT47">
            <v>0</v>
          </cell>
          <cell r="AU47">
            <v>0</v>
          </cell>
        </row>
        <row r="48">
          <cell r="E48">
            <v>203816298</v>
          </cell>
          <cell r="F48" t="str">
            <v>A</v>
          </cell>
          <cell r="G48" t="str">
            <v>GREEN</v>
          </cell>
          <cell r="H48" t="str">
            <v>FULL_TIME</v>
          </cell>
          <cell r="I48">
            <v>900234</v>
          </cell>
          <cell r="J48" t="str">
            <v>Dulsco L.L.C.</v>
          </cell>
          <cell r="K48" t="str">
            <v>Isaac Ainebyona</v>
          </cell>
          <cell r="L48" t="str">
            <v>Warehouse Associate (TEMP)</v>
          </cell>
          <cell r="M48" t="str">
            <v>Warehouse Associate 24M</v>
          </cell>
          <cell r="N48" t="str">
            <v>pparsin</v>
          </cell>
          <cell r="O48">
            <v>1299</v>
          </cell>
          <cell r="P48" t="str">
            <v>AUH1</v>
          </cell>
          <cell r="Q48" t="str">
            <v>ARE</v>
          </cell>
          <cell r="R48" t="str">
            <v>LK013</v>
          </cell>
          <cell r="S48" t="str">
            <v>Night Shift</v>
          </cell>
          <cell r="T48">
            <v>99</v>
          </cell>
          <cell r="U48" t="str">
            <v>MENA_UAE_FC</v>
          </cell>
          <cell r="V48">
            <v>46267.754861111112</v>
          </cell>
          <cell r="W48">
            <v>46267.965277777781</v>
          </cell>
          <cell r="X48">
            <v>46267.756944444445</v>
          </cell>
          <cell r="Y48">
            <v>46268.173611111109</v>
          </cell>
          <cell r="AA48" t="str">
            <v>Scheduled</v>
          </cell>
          <cell r="AB48" t="str">
            <v>Present</v>
          </cell>
          <cell r="AC48" t="str">
            <v>Inbound</v>
          </cell>
          <cell r="AD48" t="str">
            <v>Inbound Stow</v>
          </cell>
          <cell r="AE48" t="str">
            <v>Stow</v>
          </cell>
          <cell r="AF48" t="str">
            <v>Sunday</v>
          </cell>
          <cell r="AG48" t="str">
            <v>Monday</v>
          </cell>
          <cell r="AH48">
            <v>3</v>
          </cell>
          <cell r="AJ48">
            <v>45825</v>
          </cell>
          <cell r="AM48" t="str">
            <v>TEMP</v>
          </cell>
          <cell r="AN48" t="str">
            <v>3P Onsite Worker</v>
          </cell>
          <cell r="AO48" t="str">
            <v>A</v>
          </cell>
          <cell r="AP48">
            <v>9</v>
          </cell>
          <cell r="AQ48">
            <v>0</v>
          </cell>
          <cell r="AR48">
            <v>1</v>
          </cell>
          <cell r="AS48">
            <v>1</v>
          </cell>
          <cell r="AT48">
            <v>0</v>
          </cell>
          <cell r="AU48">
            <v>0</v>
          </cell>
        </row>
        <row r="49">
          <cell r="E49">
            <v>203800481</v>
          </cell>
          <cell r="F49" t="str">
            <v>A</v>
          </cell>
          <cell r="G49" t="str">
            <v>GREEN</v>
          </cell>
          <cell r="H49" t="str">
            <v>FULL_TIME</v>
          </cell>
          <cell r="I49">
            <v>900234</v>
          </cell>
          <cell r="J49" t="str">
            <v>Dulsco L.L.C.</v>
          </cell>
          <cell r="K49" t="str">
            <v>IVAN MULEMA</v>
          </cell>
          <cell r="L49" t="str">
            <v>Warehouse Associate (TEMP)</v>
          </cell>
          <cell r="M49" t="str">
            <v>Warehouse Associate 24M</v>
          </cell>
          <cell r="N49" t="str">
            <v>abbaszoo</v>
          </cell>
          <cell r="O49">
            <v>1299</v>
          </cell>
          <cell r="P49" t="str">
            <v>AUH1</v>
          </cell>
          <cell r="Q49" t="str">
            <v>ARE</v>
          </cell>
          <cell r="R49" t="str">
            <v>FC159</v>
          </cell>
          <cell r="S49" t="str">
            <v>Day Shift</v>
          </cell>
          <cell r="T49">
            <v>99</v>
          </cell>
          <cell r="U49" t="str">
            <v>MENA_UAE_FC</v>
          </cell>
          <cell r="V49">
            <v>46267.331944444442</v>
          </cell>
          <cell r="W49">
            <v>46267.754166666666</v>
          </cell>
          <cell r="X49">
            <v>46267.333333333336</v>
          </cell>
          <cell r="Y49">
            <v>46267.75</v>
          </cell>
          <cell r="AA49" t="str">
            <v>Scheduled</v>
          </cell>
          <cell r="AB49" t="str">
            <v>Present</v>
          </cell>
          <cell r="AC49" t="str">
            <v>Inbound</v>
          </cell>
          <cell r="AD49" t="str">
            <v>Inbound Stow</v>
          </cell>
          <cell r="AE49" t="str">
            <v>Stow</v>
          </cell>
          <cell r="AF49" t="str">
            <v>Thursday</v>
          </cell>
          <cell r="AG49" t="str">
            <v>Friday</v>
          </cell>
          <cell r="AH49">
            <v>3</v>
          </cell>
          <cell r="AJ49">
            <v>45515</v>
          </cell>
          <cell r="AM49" t="str">
            <v>TEMP</v>
          </cell>
          <cell r="AN49" t="str">
            <v>3P Onsite Worker</v>
          </cell>
          <cell r="AO49" t="str">
            <v>A</v>
          </cell>
          <cell r="AP49">
            <v>9</v>
          </cell>
          <cell r="AQ49">
            <v>0</v>
          </cell>
          <cell r="AR49">
            <v>1</v>
          </cell>
          <cell r="AS49">
            <v>1</v>
          </cell>
          <cell r="AT49">
            <v>0</v>
          </cell>
          <cell r="AU49">
            <v>0</v>
          </cell>
        </row>
        <row r="50">
          <cell r="E50">
            <v>111231851</v>
          </cell>
          <cell r="F50" t="str">
            <v>A</v>
          </cell>
          <cell r="G50" t="str">
            <v>BLUE</v>
          </cell>
          <cell r="H50" t="str">
            <v>FULL_TIME</v>
          </cell>
          <cell r="I50" t="str">
            <v>P03251</v>
          </cell>
          <cell r="K50" t="str">
            <v>ABDUL QADIR MUHAMMAD AJMAL</v>
          </cell>
          <cell r="L50" t="str">
            <v>FC Associate I</v>
          </cell>
          <cell r="M50" t="str">
            <v>FC Associate I</v>
          </cell>
          <cell r="N50" t="str">
            <v>pparsin</v>
          </cell>
          <cell r="O50">
            <v>1299</v>
          </cell>
          <cell r="P50" t="str">
            <v>AUH1</v>
          </cell>
          <cell r="Q50" t="str">
            <v>ARE</v>
          </cell>
          <cell r="R50" t="str">
            <v>FC159</v>
          </cell>
          <cell r="S50" t="str">
            <v>Day Shift</v>
          </cell>
          <cell r="T50">
            <v>1</v>
          </cell>
          <cell r="U50" t="str">
            <v>MENA_UAE_FC</v>
          </cell>
          <cell r="V50">
            <v>46267.32916666667</v>
          </cell>
          <cell r="W50">
            <v>46267.752083333333</v>
          </cell>
          <cell r="X50">
            <v>46267.333333333336</v>
          </cell>
          <cell r="Y50">
            <v>46267.75</v>
          </cell>
          <cell r="AA50" t="str">
            <v>Scheduled</v>
          </cell>
          <cell r="AB50" t="str">
            <v>Present</v>
          </cell>
          <cell r="AC50" t="str">
            <v>Inbound</v>
          </cell>
          <cell r="AD50" t="str">
            <v>IB Problem Solve</v>
          </cell>
          <cell r="AE50" t="str">
            <v>Receive</v>
          </cell>
          <cell r="AF50" t="str">
            <v>Thursday</v>
          </cell>
          <cell r="AG50" t="str">
            <v>Friday</v>
          </cell>
          <cell r="AH50">
            <v>6</v>
          </cell>
          <cell r="AJ50">
            <v>44781</v>
          </cell>
          <cell r="AM50" t="str">
            <v>FC</v>
          </cell>
          <cell r="AN50" t="str">
            <v>Regular Full Time</v>
          </cell>
          <cell r="AO50" t="str">
            <v>A</v>
          </cell>
          <cell r="AP50">
            <v>9</v>
          </cell>
          <cell r="AQ50">
            <v>0</v>
          </cell>
          <cell r="AR50">
            <v>1</v>
          </cell>
          <cell r="AS50">
            <v>1</v>
          </cell>
          <cell r="AT50">
            <v>0</v>
          </cell>
          <cell r="AU50">
            <v>0</v>
          </cell>
        </row>
        <row r="51">
          <cell r="E51">
            <v>206850851</v>
          </cell>
          <cell r="F51" t="str">
            <v>A</v>
          </cell>
          <cell r="G51" t="str">
            <v>GREEN</v>
          </cell>
          <cell r="H51" t="str">
            <v>FULL_TIME</v>
          </cell>
          <cell r="I51">
            <v>900234</v>
          </cell>
          <cell r="J51" t="str">
            <v>Dulsco L.L.C.</v>
          </cell>
          <cell r="K51" t="str">
            <v>AKANKWATSA BRIAN</v>
          </cell>
          <cell r="L51" t="str">
            <v>Warehouse Associate (TEMP)</v>
          </cell>
          <cell r="M51" t="str">
            <v>Warehouse Associate 8W</v>
          </cell>
          <cell r="N51" t="str">
            <v>lraghava</v>
          </cell>
          <cell r="O51">
            <v>1299</v>
          </cell>
          <cell r="P51" t="str">
            <v>AUH1</v>
          </cell>
          <cell r="Q51" t="str">
            <v>ARE</v>
          </cell>
          <cell r="R51" t="str">
            <v>FC109</v>
          </cell>
          <cell r="S51" t="str">
            <v>Day Shift</v>
          </cell>
          <cell r="T51">
            <v>99</v>
          </cell>
          <cell r="U51" t="str">
            <v>MENA_UAE_FC</v>
          </cell>
          <cell r="X51">
            <v>46267.333333333336</v>
          </cell>
          <cell r="Y51">
            <v>46267.75</v>
          </cell>
          <cell r="Z51" t="str">
            <v>Rest Day</v>
          </cell>
          <cell r="AA51" t="str">
            <v>Not Scheduled</v>
          </cell>
          <cell r="AB51" t="str">
            <v>Not Present</v>
          </cell>
          <cell r="AC51" t="str">
            <v>Outbound</v>
          </cell>
          <cell r="AD51" t="str">
            <v>Picking</v>
          </cell>
          <cell r="AE51" t="str">
            <v>Pick</v>
          </cell>
          <cell r="AF51" t="str">
            <v>Tuesday</v>
          </cell>
          <cell r="AG51" t="str">
            <v>Wednesday</v>
          </cell>
          <cell r="AH51">
            <v>13</v>
          </cell>
          <cell r="AJ51">
            <v>46012</v>
          </cell>
          <cell r="AM51" t="str">
            <v>TEMP</v>
          </cell>
          <cell r="AN51" t="str">
            <v>3P Onsite Worker</v>
          </cell>
          <cell r="AO51" t="str">
            <v>A</v>
          </cell>
          <cell r="AP51">
            <v>9</v>
          </cell>
          <cell r="AQ51">
            <v>0</v>
          </cell>
          <cell r="AR51">
            <v>0</v>
          </cell>
          <cell r="AS51">
            <v>0</v>
          </cell>
          <cell r="AT51">
            <v>0</v>
          </cell>
          <cell r="AU51">
            <v>0</v>
          </cell>
        </row>
        <row r="52">
          <cell r="E52">
            <v>203801393</v>
          </cell>
          <cell r="F52" t="str">
            <v>A</v>
          </cell>
          <cell r="G52" t="str">
            <v>GREEN</v>
          </cell>
          <cell r="H52" t="str">
            <v>FULL_TIME</v>
          </cell>
          <cell r="I52">
            <v>900234</v>
          </cell>
          <cell r="J52" t="str">
            <v>Fastlink Outsourcing</v>
          </cell>
          <cell r="K52" t="str">
            <v>NELSON NDIM AKO</v>
          </cell>
          <cell r="L52" t="str">
            <v>Warehouse Associate (TEMP)</v>
          </cell>
          <cell r="M52" t="str">
            <v>Warehouse Associate 12M</v>
          </cell>
          <cell r="N52" t="str">
            <v>bavameer</v>
          </cell>
          <cell r="O52">
            <v>1299</v>
          </cell>
          <cell r="P52" t="str">
            <v>AUH1</v>
          </cell>
          <cell r="Q52" t="str">
            <v>ARE</v>
          </cell>
          <cell r="R52" t="str">
            <v>FC084</v>
          </cell>
          <cell r="S52" t="str">
            <v>Day Shift</v>
          </cell>
          <cell r="T52">
            <v>99</v>
          </cell>
          <cell r="U52" t="str">
            <v>MENA_UAE_FC</v>
          </cell>
          <cell r="V52">
            <v>46267.331944444442</v>
          </cell>
          <cell r="W52">
            <v>46267.751388888886</v>
          </cell>
          <cell r="X52">
            <v>46267.333333333336</v>
          </cell>
          <cell r="Y52">
            <v>46267.75</v>
          </cell>
          <cell r="AA52" t="str">
            <v>Scheduled</v>
          </cell>
          <cell r="AB52" t="str">
            <v>Present</v>
          </cell>
          <cell r="AC52" t="str">
            <v>Customer returns</v>
          </cell>
          <cell r="AD52" t="str">
            <v>Customer Returns</v>
          </cell>
          <cell r="AE52" t="str">
            <v>Customer returns</v>
          </cell>
          <cell r="AF52" t="str">
            <v>Monday</v>
          </cell>
          <cell r="AG52" t="str">
            <v>Tuesday</v>
          </cell>
          <cell r="AH52">
            <v>22</v>
          </cell>
          <cell r="AJ52">
            <v>45516</v>
          </cell>
          <cell r="AM52" t="str">
            <v>TEMP</v>
          </cell>
          <cell r="AN52" t="str">
            <v>3P Onsite Worker</v>
          </cell>
          <cell r="AO52" t="str">
            <v>A</v>
          </cell>
          <cell r="AP52">
            <v>9</v>
          </cell>
          <cell r="AQ52">
            <v>0</v>
          </cell>
          <cell r="AR52">
            <v>1</v>
          </cell>
          <cell r="AS52">
            <v>1</v>
          </cell>
          <cell r="AT52">
            <v>0</v>
          </cell>
          <cell r="AU52">
            <v>0</v>
          </cell>
        </row>
        <row r="53">
          <cell r="E53">
            <v>204883081</v>
          </cell>
          <cell r="F53" t="str">
            <v>A</v>
          </cell>
          <cell r="G53" t="str">
            <v>GREEN</v>
          </cell>
          <cell r="H53" t="str">
            <v>FULL_TIME</v>
          </cell>
          <cell r="I53">
            <v>900234</v>
          </cell>
          <cell r="J53" t="str">
            <v>Quesscorp</v>
          </cell>
          <cell r="K53" t="str">
            <v>Alberta Yuwaah Okrah</v>
          </cell>
          <cell r="L53" t="str">
            <v>Warehouse Associate (TEMP)</v>
          </cell>
          <cell r="M53" t="str">
            <v>Warehouse Associate 24M</v>
          </cell>
          <cell r="N53" t="str">
            <v>abbaszoo</v>
          </cell>
          <cell r="O53">
            <v>1299</v>
          </cell>
          <cell r="P53" t="str">
            <v>AUH1</v>
          </cell>
          <cell r="Q53" t="str">
            <v>ARE</v>
          </cell>
          <cell r="R53" t="str">
            <v>FC109</v>
          </cell>
          <cell r="S53" t="str">
            <v>Day Shift</v>
          </cell>
          <cell r="T53">
            <v>99</v>
          </cell>
          <cell r="U53" t="str">
            <v>MENA_UAE_FC</v>
          </cell>
          <cell r="X53">
            <v>46267.333333333336</v>
          </cell>
          <cell r="Y53">
            <v>46267.75</v>
          </cell>
          <cell r="Z53" t="str">
            <v>Rest Day</v>
          </cell>
          <cell r="AA53" t="str">
            <v>Not Scheduled</v>
          </cell>
          <cell r="AB53" t="str">
            <v>Not Present</v>
          </cell>
          <cell r="AC53" t="str">
            <v>Inbound</v>
          </cell>
          <cell r="AD53" t="str">
            <v>Vendor Receive</v>
          </cell>
          <cell r="AE53" t="str">
            <v>Receive</v>
          </cell>
          <cell r="AF53" t="str">
            <v>Tuesday</v>
          </cell>
          <cell r="AG53" t="str">
            <v>Wednesday</v>
          </cell>
          <cell r="AH53">
            <v>1</v>
          </cell>
          <cell r="AJ53">
            <v>45690</v>
          </cell>
          <cell r="AM53" t="str">
            <v>TEMP</v>
          </cell>
          <cell r="AN53" t="str">
            <v>3P Onsite Worker</v>
          </cell>
          <cell r="AO53" t="str">
            <v>A</v>
          </cell>
          <cell r="AP53">
            <v>9</v>
          </cell>
          <cell r="AQ53">
            <v>0</v>
          </cell>
          <cell r="AR53">
            <v>0</v>
          </cell>
          <cell r="AS53">
            <v>0</v>
          </cell>
          <cell r="AT53">
            <v>0</v>
          </cell>
          <cell r="AU53">
            <v>0</v>
          </cell>
        </row>
        <row r="54">
          <cell r="E54">
            <v>204299562</v>
          </cell>
          <cell r="F54" t="str">
            <v>A</v>
          </cell>
          <cell r="G54" t="str">
            <v>GREEN</v>
          </cell>
          <cell r="H54" t="str">
            <v>FULL_TIME</v>
          </cell>
          <cell r="I54">
            <v>900234</v>
          </cell>
          <cell r="J54" t="str">
            <v>Quesscorp</v>
          </cell>
          <cell r="K54" t="str">
            <v>Alec Tilowakuti</v>
          </cell>
          <cell r="L54" t="str">
            <v>Warehouse Associate (TEMP)</v>
          </cell>
          <cell r="M54" t="str">
            <v>Warehouse Associate 24M</v>
          </cell>
          <cell r="N54" t="str">
            <v>aanso</v>
          </cell>
          <cell r="O54">
            <v>1299</v>
          </cell>
          <cell r="P54" t="str">
            <v>AUH1</v>
          </cell>
          <cell r="Q54" t="str">
            <v>ARE</v>
          </cell>
          <cell r="R54" t="str">
            <v>LK014</v>
          </cell>
          <cell r="S54" t="str">
            <v>Night Shift</v>
          </cell>
          <cell r="T54">
            <v>99</v>
          </cell>
          <cell r="U54" t="str">
            <v>MENA_UAE_FC</v>
          </cell>
          <cell r="V54">
            <v>46267.755555555559</v>
          </cell>
          <cell r="W54">
            <v>46267.958333333336</v>
          </cell>
          <cell r="X54">
            <v>46267.756944444445</v>
          </cell>
          <cell r="Y54">
            <v>46268.173611111109</v>
          </cell>
          <cell r="AA54" t="str">
            <v>Scheduled</v>
          </cell>
          <cell r="AB54" t="str">
            <v>Present</v>
          </cell>
          <cell r="AC54" t="str">
            <v>Customer returns</v>
          </cell>
          <cell r="AD54" t="str">
            <v>Customer Returns</v>
          </cell>
          <cell r="AE54" t="str">
            <v>Customer returns</v>
          </cell>
          <cell r="AF54" t="str">
            <v>Monday</v>
          </cell>
          <cell r="AG54" t="str">
            <v>Tuesday</v>
          </cell>
          <cell r="AH54">
            <v>22</v>
          </cell>
          <cell r="AJ54">
            <v>45585</v>
          </cell>
          <cell r="AM54" t="str">
            <v>TEMP</v>
          </cell>
          <cell r="AN54" t="str">
            <v>3P Onsite Worker</v>
          </cell>
          <cell r="AO54" t="str">
            <v>A</v>
          </cell>
          <cell r="AP54">
            <v>9</v>
          </cell>
          <cell r="AQ54">
            <v>0</v>
          </cell>
          <cell r="AR54">
            <v>1</v>
          </cell>
          <cell r="AS54">
            <v>1</v>
          </cell>
          <cell r="AT54">
            <v>0</v>
          </cell>
          <cell r="AU54">
            <v>0</v>
          </cell>
        </row>
        <row r="55">
          <cell r="E55">
            <v>206949071</v>
          </cell>
          <cell r="F55" t="str">
            <v>A</v>
          </cell>
          <cell r="G55" t="str">
            <v>GREEN</v>
          </cell>
          <cell r="H55" t="str">
            <v>FULL_TIME</v>
          </cell>
          <cell r="I55">
            <v>900234</v>
          </cell>
          <cell r="J55" t="str">
            <v>Dulsco L.L.C.</v>
          </cell>
          <cell r="K55" t="str">
            <v>ALEX MUYOMBA</v>
          </cell>
          <cell r="L55" t="str">
            <v>Warehouse Associate (TEMP)</v>
          </cell>
          <cell r="M55" t="str">
            <v>Warehouse Associate 24M</v>
          </cell>
          <cell r="N55" t="str">
            <v>aanso</v>
          </cell>
          <cell r="O55">
            <v>1299</v>
          </cell>
          <cell r="P55" t="str">
            <v>AUH1</v>
          </cell>
          <cell r="Q55" t="str">
            <v>ARE</v>
          </cell>
          <cell r="R55" t="str">
            <v>LK017</v>
          </cell>
          <cell r="S55" t="str">
            <v>Night Shift</v>
          </cell>
          <cell r="T55">
            <v>99</v>
          </cell>
          <cell r="U55" t="str">
            <v>MENA_UAE_FC</v>
          </cell>
          <cell r="V55">
            <v>46267.755555555559</v>
          </cell>
          <cell r="W55">
            <v>46267.961111111108</v>
          </cell>
          <cell r="X55">
            <v>46267.756944444445</v>
          </cell>
          <cell r="Y55">
            <v>46268.173611111109</v>
          </cell>
          <cell r="AA55" t="str">
            <v>Scheduled</v>
          </cell>
          <cell r="AB55" t="str">
            <v>Present</v>
          </cell>
          <cell r="AC55" t="str">
            <v>Customer returns</v>
          </cell>
          <cell r="AD55" t="str">
            <v>Customer Returns</v>
          </cell>
          <cell r="AE55" t="str">
            <v>Customer returns</v>
          </cell>
          <cell r="AF55" t="str">
            <v>Thursday</v>
          </cell>
          <cell r="AG55" t="str">
            <v>Friday</v>
          </cell>
          <cell r="AH55">
            <v>22</v>
          </cell>
          <cell r="AJ55">
            <v>46047</v>
          </cell>
          <cell r="AM55" t="str">
            <v>TEMP</v>
          </cell>
          <cell r="AN55" t="str">
            <v>3P Onsite Worker</v>
          </cell>
          <cell r="AO55" t="str">
            <v>A</v>
          </cell>
          <cell r="AP55">
            <v>9</v>
          </cell>
          <cell r="AQ55">
            <v>0</v>
          </cell>
          <cell r="AR55">
            <v>1</v>
          </cell>
          <cell r="AS55">
            <v>1</v>
          </cell>
          <cell r="AT55">
            <v>0</v>
          </cell>
          <cell r="AU55">
            <v>0</v>
          </cell>
        </row>
        <row r="56">
          <cell r="E56">
            <v>105485458</v>
          </cell>
          <cell r="F56" t="str">
            <v>A</v>
          </cell>
          <cell r="G56" t="str">
            <v>BLUE</v>
          </cell>
          <cell r="H56" t="str">
            <v>FULL_TIME</v>
          </cell>
          <cell r="I56" t="str">
            <v>P03231</v>
          </cell>
          <cell r="K56" t="str">
            <v>Faizan Ali</v>
          </cell>
          <cell r="L56" t="str">
            <v>FC Associate III</v>
          </cell>
          <cell r="M56" t="str">
            <v>Operations Supervisor</v>
          </cell>
          <cell r="N56" t="str">
            <v>ansammar</v>
          </cell>
          <cell r="O56">
            <v>1299</v>
          </cell>
          <cell r="P56" t="str">
            <v>AUH1</v>
          </cell>
          <cell r="Q56" t="str">
            <v>ARE</v>
          </cell>
          <cell r="R56" t="str">
            <v>FC159</v>
          </cell>
          <cell r="S56" t="str">
            <v>Day Shift</v>
          </cell>
          <cell r="T56">
            <v>3</v>
          </cell>
          <cell r="U56" t="str">
            <v>MENA_UAE_FC</v>
          </cell>
          <cell r="V56">
            <v>46267.323611111111</v>
          </cell>
          <cell r="W56">
            <v>46267.757638888892</v>
          </cell>
          <cell r="X56">
            <v>46267.333333333336</v>
          </cell>
          <cell r="Y56">
            <v>46267.75</v>
          </cell>
          <cell r="AA56" t="str">
            <v>Scheduled</v>
          </cell>
          <cell r="AB56" t="str">
            <v>Present</v>
          </cell>
          <cell r="AC56" t="str">
            <v>Outbound</v>
          </cell>
          <cell r="AD56" t="str">
            <v>OB Lead/PA</v>
          </cell>
          <cell r="AE56" t="str">
            <v>Pack</v>
          </cell>
          <cell r="AF56" t="str">
            <v>Thursday</v>
          </cell>
          <cell r="AG56" t="str">
            <v>Friday</v>
          </cell>
          <cell r="AH56">
            <v>19</v>
          </cell>
          <cell r="AJ56">
            <v>44727</v>
          </cell>
          <cell r="AM56" t="str">
            <v>FC</v>
          </cell>
          <cell r="AN56" t="str">
            <v>Regular Full Time</v>
          </cell>
          <cell r="AO56" t="str">
            <v>A</v>
          </cell>
          <cell r="AP56">
            <v>9</v>
          </cell>
          <cell r="AQ56">
            <v>0</v>
          </cell>
          <cell r="AR56">
            <v>1</v>
          </cell>
          <cell r="AS56">
            <v>1</v>
          </cell>
          <cell r="AT56">
            <v>0</v>
          </cell>
          <cell r="AU56">
            <v>0</v>
          </cell>
        </row>
        <row r="57">
          <cell r="E57">
            <v>110330601</v>
          </cell>
          <cell r="F57" t="str">
            <v>A</v>
          </cell>
          <cell r="G57" t="str">
            <v>BLUE</v>
          </cell>
          <cell r="H57" t="str">
            <v>FULL_TIME</v>
          </cell>
          <cell r="I57" t="str">
            <v>P03251</v>
          </cell>
          <cell r="K57" t="str">
            <v>Alhaji Amara Rahman Bangura</v>
          </cell>
          <cell r="L57" t="str">
            <v>FC Associate I</v>
          </cell>
          <cell r="M57" t="str">
            <v>FC Associate I</v>
          </cell>
          <cell r="N57" t="str">
            <v>pparsin</v>
          </cell>
          <cell r="O57">
            <v>1299</v>
          </cell>
          <cell r="P57" t="str">
            <v>AUH1</v>
          </cell>
          <cell r="Q57" t="str">
            <v>ARE</v>
          </cell>
          <cell r="R57" t="str">
            <v>LK011</v>
          </cell>
          <cell r="S57" t="str">
            <v>Night Shift</v>
          </cell>
          <cell r="T57">
            <v>1</v>
          </cell>
          <cell r="U57" t="str">
            <v>MENA_UAE_FC</v>
          </cell>
          <cell r="V57">
            <v>46267.751388888886</v>
          </cell>
          <cell r="W57">
            <v>46267.949305555558</v>
          </cell>
          <cell r="X57">
            <v>46267.756944444445</v>
          </cell>
          <cell r="Y57">
            <v>46268.173611111109</v>
          </cell>
          <cell r="AA57" t="str">
            <v>Scheduled</v>
          </cell>
          <cell r="AB57" t="str">
            <v>Present</v>
          </cell>
          <cell r="AC57" t="str">
            <v>Inbound</v>
          </cell>
          <cell r="AD57" t="str">
            <v>IB Problem Solve</v>
          </cell>
          <cell r="AE57" t="str">
            <v>Receive</v>
          </cell>
          <cell r="AF57" t="str">
            <v>Friday</v>
          </cell>
          <cell r="AG57" t="str">
            <v>Saturday</v>
          </cell>
          <cell r="AH57">
            <v>6</v>
          </cell>
          <cell r="AJ57">
            <v>44756</v>
          </cell>
          <cell r="AM57" t="str">
            <v>FC</v>
          </cell>
          <cell r="AN57" t="str">
            <v>Regular Full Time</v>
          </cell>
          <cell r="AO57" t="str">
            <v>A</v>
          </cell>
          <cell r="AP57">
            <v>9</v>
          </cell>
          <cell r="AQ57">
            <v>0</v>
          </cell>
          <cell r="AR57">
            <v>1</v>
          </cell>
          <cell r="AS57">
            <v>1</v>
          </cell>
          <cell r="AT57">
            <v>0</v>
          </cell>
          <cell r="AU57">
            <v>0</v>
          </cell>
        </row>
        <row r="58">
          <cell r="E58">
            <v>203796734</v>
          </cell>
          <cell r="F58" t="str">
            <v>A</v>
          </cell>
          <cell r="G58" t="str">
            <v>GREEN</v>
          </cell>
          <cell r="H58" t="str">
            <v>FULL_TIME</v>
          </cell>
          <cell r="I58">
            <v>900234</v>
          </cell>
          <cell r="J58" t="str">
            <v>Fastlink Outsourcing</v>
          </cell>
          <cell r="K58" t="str">
            <v>ALHASSAN ISSAKA</v>
          </cell>
          <cell r="L58" t="str">
            <v>Warehouse Associate (TEMP)</v>
          </cell>
          <cell r="M58" t="str">
            <v>Warehouse Associate 12M</v>
          </cell>
          <cell r="N58" t="str">
            <v>abbaszoo</v>
          </cell>
          <cell r="O58">
            <v>1299</v>
          </cell>
          <cell r="P58" t="str">
            <v>AUH1</v>
          </cell>
          <cell r="Q58" t="str">
            <v>ARE</v>
          </cell>
          <cell r="R58" t="str">
            <v>LK013</v>
          </cell>
          <cell r="S58" t="str">
            <v>Night Shift</v>
          </cell>
          <cell r="T58">
            <v>99</v>
          </cell>
          <cell r="U58" t="str">
            <v>MENA_UAE_FC</v>
          </cell>
          <cell r="V58">
            <v>46267.754166666666</v>
          </cell>
          <cell r="W58">
            <v>46267.949305555558</v>
          </cell>
          <cell r="X58">
            <v>46267.756944444445</v>
          </cell>
          <cell r="Y58">
            <v>46268.173611111109</v>
          </cell>
          <cell r="AA58" t="str">
            <v>Scheduled</v>
          </cell>
          <cell r="AB58" t="str">
            <v>Present</v>
          </cell>
          <cell r="AC58" t="str">
            <v>Inbound</v>
          </cell>
          <cell r="AD58" t="str">
            <v>Inbound Stow</v>
          </cell>
          <cell r="AE58" t="str">
            <v>Stow</v>
          </cell>
          <cell r="AF58" t="str">
            <v>Sunday</v>
          </cell>
          <cell r="AG58" t="str">
            <v>Monday</v>
          </cell>
          <cell r="AH58">
            <v>3</v>
          </cell>
          <cell r="AJ58">
            <v>45516</v>
          </cell>
          <cell r="AM58" t="str">
            <v>TEMP</v>
          </cell>
          <cell r="AN58" t="str">
            <v>3P Onsite Worker</v>
          </cell>
          <cell r="AO58" t="str">
            <v>A</v>
          </cell>
          <cell r="AP58">
            <v>9</v>
          </cell>
          <cell r="AQ58">
            <v>0</v>
          </cell>
          <cell r="AR58">
            <v>1</v>
          </cell>
          <cell r="AS58">
            <v>1</v>
          </cell>
          <cell r="AT58">
            <v>0</v>
          </cell>
          <cell r="AU58">
            <v>0</v>
          </cell>
        </row>
        <row r="59">
          <cell r="E59">
            <v>203469072</v>
          </cell>
          <cell r="F59" t="str">
            <v>A</v>
          </cell>
          <cell r="G59" t="str">
            <v>GREEN</v>
          </cell>
          <cell r="H59" t="str">
            <v>FULL_TIME</v>
          </cell>
          <cell r="I59">
            <v>900234</v>
          </cell>
          <cell r="J59" t="str">
            <v>Fastlink Outsourcing</v>
          </cell>
          <cell r="K59" t="str">
            <v>Allafha Ali</v>
          </cell>
          <cell r="L59" t="str">
            <v>Warehouse Associate (TEMP)</v>
          </cell>
          <cell r="M59" t="str">
            <v>Warehouse Associate 12M</v>
          </cell>
          <cell r="N59" t="str">
            <v>aanso</v>
          </cell>
          <cell r="O59">
            <v>1299</v>
          </cell>
          <cell r="P59" t="str">
            <v>AUH1</v>
          </cell>
          <cell r="Q59" t="str">
            <v>ARE</v>
          </cell>
          <cell r="R59" t="str">
            <v>LK011</v>
          </cell>
          <cell r="S59" t="str">
            <v>Night Shift</v>
          </cell>
          <cell r="T59">
            <v>99</v>
          </cell>
          <cell r="U59" t="str">
            <v>MENA_UAE_FC</v>
          </cell>
          <cell r="V59">
            <v>46267.753472222219</v>
          </cell>
          <cell r="W59">
            <v>46267.959027777775</v>
          </cell>
          <cell r="X59">
            <v>46267.756944444445</v>
          </cell>
          <cell r="Y59">
            <v>46268.173611111109</v>
          </cell>
          <cell r="AA59" t="str">
            <v>Scheduled</v>
          </cell>
          <cell r="AB59" t="str">
            <v>Present</v>
          </cell>
          <cell r="AC59" t="str">
            <v>Customer returns</v>
          </cell>
          <cell r="AD59" t="str">
            <v>Customer Returns</v>
          </cell>
          <cell r="AE59" t="str">
            <v>Customer returns</v>
          </cell>
          <cell r="AF59" t="str">
            <v>Friday</v>
          </cell>
          <cell r="AG59" t="str">
            <v>Saturday</v>
          </cell>
          <cell r="AH59">
            <v>22</v>
          </cell>
          <cell r="AJ59">
            <v>45455</v>
          </cell>
          <cell r="AM59" t="str">
            <v>TEMP</v>
          </cell>
          <cell r="AN59" t="str">
            <v>3P Onsite Worker</v>
          </cell>
          <cell r="AO59" t="str">
            <v>A</v>
          </cell>
          <cell r="AP59">
            <v>9</v>
          </cell>
          <cell r="AQ59">
            <v>0</v>
          </cell>
          <cell r="AR59">
            <v>1</v>
          </cell>
          <cell r="AS59">
            <v>1</v>
          </cell>
          <cell r="AT59">
            <v>0</v>
          </cell>
          <cell r="AU59">
            <v>0</v>
          </cell>
        </row>
        <row r="60">
          <cell r="E60">
            <v>206883746</v>
          </cell>
          <cell r="F60" t="str">
            <v>A</v>
          </cell>
          <cell r="G60" t="str">
            <v>GREEN</v>
          </cell>
          <cell r="H60" t="str">
            <v>FULL_TIME</v>
          </cell>
          <cell r="I60">
            <v>900234</v>
          </cell>
          <cell r="J60" t="str">
            <v>EFS Facilities Services</v>
          </cell>
          <cell r="K60" t="str">
            <v>ALICE NJAMBI WANJIKU</v>
          </cell>
          <cell r="L60" t="str">
            <v>Warehouse Associate (TEMP)</v>
          </cell>
          <cell r="M60" t="str">
            <v>Warehouse Associate 8W</v>
          </cell>
          <cell r="N60" t="str">
            <v>pparsin</v>
          </cell>
          <cell r="O60">
            <v>1299</v>
          </cell>
          <cell r="P60" t="str">
            <v>AUH1</v>
          </cell>
          <cell r="Q60" t="str">
            <v>ARE</v>
          </cell>
          <cell r="R60" t="str">
            <v>FC009</v>
          </cell>
          <cell r="S60" t="str">
            <v>Day Shift</v>
          </cell>
          <cell r="T60">
            <v>99</v>
          </cell>
          <cell r="U60" t="str">
            <v>MENA_UAE_FC</v>
          </cell>
          <cell r="V60">
            <v>46267.332638888889</v>
          </cell>
          <cell r="W60">
            <v>46267.745138888888</v>
          </cell>
          <cell r="X60">
            <v>46267.333333333336</v>
          </cell>
          <cell r="Y60">
            <v>46267.75</v>
          </cell>
          <cell r="AA60" t="str">
            <v>Scheduled</v>
          </cell>
          <cell r="AB60" t="str">
            <v>Present</v>
          </cell>
          <cell r="AC60" t="str">
            <v>Inbound</v>
          </cell>
          <cell r="AD60" t="str">
            <v>Inbound Stow</v>
          </cell>
          <cell r="AE60" t="str">
            <v>Stow</v>
          </cell>
          <cell r="AF60" t="str">
            <v>Friday</v>
          </cell>
          <cell r="AG60" t="str">
            <v>Saturday</v>
          </cell>
          <cell r="AH60">
            <v>3</v>
          </cell>
          <cell r="AJ60">
            <v>46026</v>
          </cell>
          <cell r="AM60" t="str">
            <v>TEMP</v>
          </cell>
          <cell r="AN60" t="str">
            <v>3P Onsite Worker</v>
          </cell>
          <cell r="AO60" t="str">
            <v>A</v>
          </cell>
          <cell r="AP60">
            <v>9</v>
          </cell>
          <cell r="AQ60">
            <v>0</v>
          </cell>
          <cell r="AR60">
            <v>1</v>
          </cell>
          <cell r="AS60">
            <v>1</v>
          </cell>
          <cell r="AT60">
            <v>0</v>
          </cell>
          <cell r="AU60">
            <v>0</v>
          </cell>
        </row>
        <row r="61">
          <cell r="E61">
            <v>204882795</v>
          </cell>
          <cell r="F61" t="str">
            <v>A</v>
          </cell>
          <cell r="G61" t="str">
            <v>GREEN</v>
          </cell>
          <cell r="H61" t="str">
            <v>FULL_TIME</v>
          </cell>
          <cell r="I61">
            <v>900234</v>
          </cell>
          <cell r="J61" t="str">
            <v>Dulsco L.L.C.</v>
          </cell>
          <cell r="K61" t="str">
            <v>ALIE KAMARA</v>
          </cell>
          <cell r="L61" t="str">
            <v>Warehouse Associate (TEMP)</v>
          </cell>
          <cell r="M61" t="str">
            <v>Warehouse Associate 24M</v>
          </cell>
          <cell r="N61" t="str">
            <v>vkkatyal</v>
          </cell>
          <cell r="O61">
            <v>1299</v>
          </cell>
          <cell r="P61" t="str">
            <v>AUH1</v>
          </cell>
          <cell r="Q61" t="str">
            <v>ARE</v>
          </cell>
          <cell r="R61" t="str">
            <v>FC034</v>
          </cell>
          <cell r="S61" t="str">
            <v>Day Shift</v>
          </cell>
          <cell r="T61">
            <v>99</v>
          </cell>
          <cell r="U61" t="str">
            <v>MENA_UAE_FC</v>
          </cell>
          <cell r="V61">
            <v>46267.755555555559</v>
          </cell>
          <cell r="W61">
            <v>46267.951388888891</v>
          </cell>
          <cell r="X61">
            <v>46267.756944444445</v>
          </cell>
          <cell r="Y61">
            <v>46268.173611111109</v>
          </cell>
          <cell r="AA61" t="str">
            <v>Scheduled</v>
          </cell>
          <cell r="AB61" t="str">
            <v>Present</v>
          </cell>
          <cell r="AC61" t="str">
            <v>Inbound</v>
          </cell>
          <cell r="AD61" t="str">
            <v>Inbound Stow</v>
          </cell>
          <cell r="AE61" t="str">
            <v>Stow</v>
          </cell>
          <cell r="AF61" t="str">
            <v>Saturday</v>
          </cell>
          <cell r="AG61" t="str">
            <v>Sunday</v>
          </cell>
          <cell r="AH61">
            <v>3</v>
          </cell>
          <cell r="AJ61">
            <v>45825</v>
          </cell>
          <cell r="AM61" t="str">
            <v>TEMP</v>
          </cell>
          <cell r="AN61" t="str">
            <v>3P Onsite Worker</v>
          </cell>
          <cell r="AO61" t="str">
            <v>A</v>
          </cell>
          <cell r="AP61">
            <v>9</v>
          </cell>
          <cell r="AQ61">
            <v>0</v>
          </cell>
          <cell r="AR61">
            <v>1</v>
          </cell>
          <cell r="AS61">
            <v>1</v>
          </cell>
          <cell r="AT61">
            <v>0</v>
          </cell>
          <cell r="AU61">
            <v>0</v>
          </cell>
        </row>
        <row r="62">
          <cell r="E62">
            <v>206137337</v>
          </cell>
          <cell r="F62" t="str">
            <v>A</v>
          </cell>
          <cell r="G62" t="str">
            <v>GREEN</v>
          </cell>
          <cell r="H62" t="str">
            <v>FULL_TIME</v>
          </cell>
          <cell r="I62">
            <v>900234</v>
          </cell>
          <cell r="J62" t="str">
            <v>Fastlink Outsourcing</v>
          </cell>
          <cell r="K62" t="str">
            <v>Suleiman Ali Saleh</v>
          </cell>
          <cell r="L62" t="str">
            <v>Warehouse Associate (TEMP)</v>
          </cell>
          <cell r="M62" t="str">
            <v>Warehouse Associate 12M</v>
          </cell>
          <cell r="N62" t="str">
            <v>bizthoma</v>
          </cell>
          <cell r="O62">
            <v>1299</v>
          </cell>
          <cell r="P62" t="str">
            <v>AUH1</v>
          </cell>
          <cell r="Q62" t="str">
            <v>ARE</v>
          </cell>
          <cell r="R62" t="str">
            <v>LK015</v>
          </cell>
          <cell r="S62" t="str">
            <v>Night Shift</v>
          </cell>
          <cell r="T62">
            <v>99</v>
          </cell>
          <cell r="U62" t="str">
            <v>MENA_UAE_FC</v>
          </cell>
          <cell r="X62">
            <v>46267.756944444445</v>
          </cell>
          <cell r="Y62">
            <v>46268.173611111109</v>
          </cell>
          <cell r="Z62" t="str">
            <v>Rest Day</v>
          </cell>
          <cell r="AA62" t="str">
            <v>Not Scheduled</v>
          </cell>
          <cell r="AB62" t="str">
            <v>Not Present</v>
          </cell>
          <cell r="AC62" t="str">
            <v>Outbound</v>
          </cell>
          <cell r="AD62" t="str">
            <v>Picking</v>
          </cell>
          <cell r="AE62" t="str">
            <v>Pick</v>
          </cell>
          <cell r="AF62" t="str">
            <v>Tuesday</v>
          </cell>
          <cell r="AG62" t="str">
            <v>Wednesday</v>
          </cell>
          <cell r="AH62">
            <v>13</v>
          </cell>
          <cell r="AJ62">
            <v>45928</v>
          </cell>
          <cell r="AM62" t="str">
            <v>TEMP</v>
          </cell>
          <cell r="AN62" t="str">
            <v>3P Onsite Worker</v>
          </cell>
          <cell r="AO62" t="str">
            <v>A</v>
          </cell>
          <cell r="AP62">
            <v>9</v>
          </cell>
          <cell r="AQ62">
            <v>0</v>
          </cell>
          <cell r="AR62">
            <v>0</v>
          </cell>
          <cell r="AS62">
            <v>0</v>
          </cell>
          <cell r="AT62">
            <v>0</v>
          </cell>
          <cell r="AU62">
            <v>0</v>
          </cell>
        </row>
        <row r="63">
          <cell r="E63">
            <v>206953811</v>
          </cell>
          <cell r="F63" t="str">
            <v>A</v>
          </cell>
          <cell r="G63" t="str">
            <v>GREEN</v>
          </cell>
          <cell r="H63" t="str">
            <v>FULL_TIME</v>
          </cell>
          <cell r="I63">
            <v>900234</v>
          </cell>
          <cell r="J63" t="str">
            <v>Dulsco L.L.C.</v>
          </cell>
          <cell r="K63" t="str">
            <v>ALLAN MUBANGIZI</v>
          </cell>
          <cell r="L63" t="str">
            <v>Warehouse Associate (TEMP)</v>
          </cell>
          <cell r="M63" t="str">
            <v>Warehouse Associate 24M</v>
          </cell>
          <cell r="N63" t="str">
            <v>bavameer</v>
          </cell>
          <cell r="O63">
            <v>1299</v>
          </cell>
          <cell r="P63" t="str">
            <v>AUH1</v>
          </cell>
          <cell r="Q63" t="str">
            <v>ARE</v>
          </cell>
          <cell r="R63" t="str">
            <v>LK017</v>
          </cell>
          <cell r="S63" t="str">
            <v>Night Shift</v>
          </cell>
          <cell r="T63">
            <v>99</v>
          </cell>
          <cell r="U63" t="str">
            <v>MENA_UAE_FC</v>
          </cell>
          <cell r="V63">
            <v>46267.754166666666</v>
          </cell>
          <cell r="W63">
            <v>46267.960416666669</v>
          </cell>
          <cell r="X63">
            <v>46267.756944444445</v>
          </cell>
          <cell r="Y63">
            <v>46268.173611111109</v>
          </cell>
          <cell r="AA63" t="str">
            <v>Scheduled</v>
          </cell>
          <cell r="AB63" t="str">
            <v>Present</v>
          </cell>
          <cell r="AC63" t="str">
            <v>Customer returns</v>
          </cell>
          <cell r="AD63" t="str">
            <v>Customer Returns</v>
          </cell>
          <cell r="AE63" t="str">
            <v>Customer returns</v>
          </cell>
          <cell r="AF63" t="str">
            <v>Thursday</v>
          </cell>
          <cell r="AG63" t="str">
            <v>Friday</v>
          </cell>
          <cell r="AH63">
            <v>22</v>
          </cell>
          <cell r="AJ63">
            <v>46047</v>
          </cell>
          <cell r="AM63" t="str">
            <v>TEMP</v>
          </cell>
          <cell r="AN63" t="str">
            <v>3P Onsite Worker</v>
          </cell>
          <cell r="AO63" t="str">
            <v>A</v>
          </cell>
          <cell r="AP63">
            <v>9</v>
          </cell>
          <cell r="AQ63">
            <v>0</v>
          </cell>
          <cell r="AR63">
            <v>1</v>
          </cell>
          <cell r="AS63">
            <v>1</v>
          </cell>
          <cell r="AT63">
            <v>0</v>
          </cell>
          <cell r="AU63">
            <v>0</v>
          </cell>
        </row>
        <row r="64">
          <cell r="E64">
            <v>206915466</v>
          </cell>
          <cell r="F64" t="str">
            <v>A</v>
          </cell>
          <cell r="G64" t="str">
            <v>GREEN</v>
          </cell>
          <cell r="H64" t="str">
            <v>FULL_TIME</v>
          </cell>
          <cell r="I64">
            <v>900234</v>
          </cell>
          <cell r="J64" t="str">
            <v>Dulsco L.L.C.</v>
          </cell>
          <cell r="K64" t="str">
            <v>ALEX MSUKWA</v>
          </cell>
          <cell r="L64" t="str">
            <v>Warehouse Associate (TEMP)</v>
          </cell>
          <cell r="M64" t="str">
            <v>Warehouse Associate 8W</v>
          </cell>
          <cell r="N64" t="str">
            <v>lraghava</v>
          </cell>
          <cell r="O64">
            <v>1299</v>
          </cell>
          <cell r="P64" t="str">
            <v>AUH1</v>
          </cell>
          <cell r="Q64" t="str">
            <v>ARE</v>
          </cell>
          <cell r="R64" t="str">
            <v>LK014</v>
          </cell>
          <cell r="S64" t="str">
            <v>Night Shift</v>
          </cell>
          <cell r="T64">
            <v>99</v>
          </cell>
          <cell r="U64" t="str">
            <v>MENA_UAE_FC</v>
          </cell>
          <cell r="V64">
            <v>46267.755555555559</v>
          </cell>
          <cell r="W64">
            <v>46267.854861111111</v>
          </cell>
          <cell r="X64">
            <v>46267.756944444445</v>
          </cell>
          <cell r="Y64">
            <v>46268.173611111109</v>
          </cell>
          <cell r="AA64" t="str">
            <v>Scheduled</v>
          </cell>
          <cell r="AB64" t="str">
            <v>Present</v>
          </cell>
          <cell r="AC64" t="str">
            <v>Outbound</v>
          </cell>
          <cell r="AD64" t="str">
            <v>Pack - Batch</v>
          </cell>
          <cell r="AE64" t="str">
            <v>Pack</v>
          </cell>
          <cell r="AF64" t="str">
            <v>Monday</v>
          </cell>
          <cell r="AG64" t="str">
            <v>Tuesday</v>
          </cell>
          <cell r="AH64">
            <v>17</v>
          </cell>
          <cell r="AJ64">
            <v>46033</v>
          </cell>
          <cell r="AM64" t="str">
            <v>TEMP</v>
          </cell>
          <cell r="AN64" t="str">
            <v>3P Onsite Worker</v>
          </cell>
          <cell r="AO64" t="str">
            <v>A</v>
          </cell>
          <cell r="AP64">
            <v>9</v>
          </cell>
          <cell r="AQ64">
            <v>0</v>
          </cell>
          <cell r="AR64">
            <v>1</v>
          </cell>
          <cell r="AS64">
            <v>1</v>
          </cell>
          <cell r="AT64">
            <v>0</v>
          </cell>
          <cell r="AU64">
            <v>0</v>
          </cell>
        </row>
        <row r="65">
          <cell r="E65">
            <v>205852635</v>
          </cell>
          <cell r="F65" t="str">
            <v>A</v>
          </cell>
          <cell r="G65" t="str">
            <v>GREEN</v>
          </cell>
          <cell r="H65" t="str">
            <v>FULL_TIME</v>
          </cell>
          <cell r="I65">
            <v>900234</v>
          </cell>
          <cell r="J65" t="str">
            <v>EFS Facilities Services</v>
          </cell>
          <cell r="K65" t="str">
            <v>ELIAS ALOI</v>
          </cell>
          <cell r="L65" t="str">
            <v>Warehouse Associate (TEMP)</v>
          </cell>
          <cell r="M65" t="str">
            <v>Warehouse Associate 8W</v>
          </cell>
          <cell r="N65" t="str">
            <v>mnarshad</v>
          </cell>
          <cell r="O65">
            <v>1299</v>
          </cell>
          <cell r="P65" t="str">
            <v>AUH1</v>
          </cell>
          <cell r="Q65" t="str">
            <v>ARE</v>
          </cell>
          <cell r="R65" t="str">
            <v>LK016</v>
          </cell>
          <cell r="S65" t="str">
            <v>Night Shift</v>
          </cell>
          <cell r="T65">
            <v>99</v>
          </cell>
          <cell r="U65" t="str">
            <v>MENA_UAE_FC</v>
          </cell>
          <cell r="X65">
            <v>46267.756944444445</v>
          </cell>
          <cell r="Y65">
            <v>46268.090277777781</v>
          </cell>
          <cell r="Z65" t="str">
            <v>Rest Day</v>
          </cell>
          <cell r="AA65" t="str">
            <v>Not Scheduled</v>
          </cell>
          <cell r="AB65" t="str">
            <v>Not Present</v>
          </cell>
          <cell r="AC65" t="str">
            <v>Outbound</v>
          </cell>
          <cell r="AD65" t="str">
            <v>Pack - Single</v>
          </cell>
          <cell r="AE65" t="str">
            <v>Pack</v>
          </cell>
          <cell r="AF65" t="str">
            <v>Wednesday</v>
          </cell>
          <cell r="AG65" t="str">
            <v>Thursday</v>
          </cell>
          <cell r="AH65">
            <v>18</v>
          </cell>
          <cell r="AJ65">
            <v>46237</v>
          </cell>
          <cell r="AM65" t="str">
            <v>TEMP</v>
          </cell>
          <cell r="AN65" t="str">
            <v>3P Onsite Worker</v>
          </cell>
          <cell r="AO65" t="str">
            <v>A</v>
          </cell>
          <cell r="AP65">
            <v>7</v>
          </cell>
          <cell r="AQ65">
            <v>0</v>
          </cell>
          <cell r="AR65">
            <v>0</v>
          </cell>
          <cell r="AS65">
            <v>0</v>
          </cell>
          <cell r="AT65">
            <v>0</v>
          </cell>
          <cell r="AU65">
            <v>0</v>
          </cell>
        </row>
        <row r="66">
          <cell r="E66">
            <v>206875146</v>
          </cell>
          <cell r="F66" t="str">
            <v>A</v>
          </cell>
          <cell r="G66" t="str">
            <v>GREEN</v>
          </cell>
          <cell r="H66" t="str">
            <v>FULL_TIME</v>
          </cell>
          <cell r="I66">
            <v>900234</v>
          </cell>
          <cell r="J66" t="str">
            <v>Dulsco L.L.C.</v>
          </cell>
          <cell r="K66" t="str">
            <v>ALPHA ATHANASIO KINYAPALA</v>
          </cell>
          <cell r="L66" t="str">
            <v>Warehouse Associate (TEMP)</v>
          </cell>
          <cell r="M66" t="str">
            <v>Warehouse Associate 8W</v>
          </cell>
          <cell r="N66" t="str">
            <v>aanso</v>
          </cell>
          <cell r="O66">
            <v>1299</v>
          </cell>
          <cell r="P66" t="str">
            <v>AUH1</v>
          </cell>
          <cell r="Q66" t="str">
            <v>ARE</v>
          </cell>
          <cell r="R66" t="str">
            <v>LK012</v>
          </cell>
          <cell r="S66" t="str">
            <v>Night Shift</v>
          </cell>
          <cell r="T66">
            <v>99</v>
          </cell>
          <cell r="U66" t="str">
            <v>MENA_UAE_FC</v>
          </cell>
          <cell r="V66">
            <v>46267.755555555559</v>
          </cell>
          <cell r="W66">
            <v>46267.959722222222</v>
          </cell>
          <cell r="X66">
            <v>46267.756944444445</v>
          </cell>
          <cell r="Y66">
            <v>46268.173611111109</v>
          </cell>
          <cell r="AA66" t="str">
            <v>Scheduled</v>
          </cell>
          <cell r="AB66" t="str">
            <v>Present</v>
          </cell>
          <cell r="AC66" t="str">
            <v>Customer returns</v>
          </cell>
          <cell r="AD66" t="str">
            <v>Customer Returns</v>
          </cell>
          <cell r="AE66" t="str">
            <v>Customer returns</v>
          </cell>
          <cell r="AF66" t="str">
            <v>Saturday</v>
          </cell>
          <cell r="AG66" t="str">
            <v>Sunday</v>
          </cell>
          <cell r="AH66">
            <v>22</v>
          </cell>
          <cell r="AJ66">
            <v>46019</v>
          </cell>
          <cell r="AM66" t="str">
            <v>TEMP</v>
          </cell>
          <cell r="AN66" t="str">
            <v>3P Onsite Worker</v>
          </cell>
          <cell r="AO66" t="str">
            <v>A</v>
          </cell>
          <cell r="AP66">
            <v>9</v>
          </cell>
          <cell r="AQ66">
            <v>0</v>
          </cell>
          <cell r="AR66">
            <v>1</v>
          </cell>
          <cell r="AS66">
            <v>1</v>
          </cell>
          <cell r="AT66">
            <v>0</v>
          </cell>
          <cell r="AU66">
            <v>0</v>
          </cell>
        </row>
        <row r="67">
          <cell r="E67">
            <v>206065204</v>
          </cell>
          <cell r="F67" t="str">
            <v>A</v>
          </cell>
          <cell r="G67" t="str">
            <v>GREEN</v>
          </cell>
          <cell r="H67" t="str">
            <v>FULL_TIME</v>
          </cell>
          <cell r="I67">
            <v>900234</v>
          </cell>
          <cell r="J67" t="str">
            <v>Fastlink Outsourcing</v>
          </cell>
          <cell r="K67" t="str">
            <v>Gideon Alusine Mannah</v>
          </cell>
          <cell r="L67" t="str">
            <v>Warehouse Associate (TEMP)</v>
          </cell>
          <cell r="M67" t="str">
            <v>Warehouse Associate 8W</v>
          </cell>
          <cell r="N67" t="str">
            <v>aanso</v>
          </cell>
          <cell r="O67">
            <v>1299</v>
          </cell>
          <cell r="P67" t="str">
            <v>AUH1</v>
          </cell>
          <cell r="Q67" t="str">
            <v>ARE</v>
          </cell>
          <cell r="R67" t="str">
            <v>FC059</v>
          </cell>
          <cell r="S67" t="str">
            <v>Day Shift</v>
          </cell>
          <cell r="T67">
            <v>99</v>
          </cell>
          <cell r="U67" t="str">
            <v>MENA_UAE_FC</v>
          </cell>
          <cell r="V67">
            <v>46267.331250000003</v>
          </cell>
          <cell r="W67">
            <v>46267.748611111114</v>
          </cell>
          <cell r="X67">
            <v>46267.333333333336</v>
          </cell>
          <cell r="Y67">
            <v>46267.75</v>
          </cell>
          <cell r="AA67" t="str">
            <v>Scheduled</v>
          </cell>
          <cell r="AB67" t="str">
            <v>Present</v>
          </cell>
          <cell r="AC67" t="str">
            <v>Customer returns</v>
          </cell>
          <cell r="AD67" t="str">
            <v>Customer Returns</v>
          </cell>
          <cell r="AE67" t="str">
            <v>Customer returns</v>
          </cell>
          <cell r="AF67" t="str">
            <v>Sunday</v>
          </cell>
          <cell r="AG67" t="str">
            <v>Monday</v>
          </cell>
          <cell r="AH67">
            <v>22</v>
          </cell>
          <cell r="AJ67">
            <v>45921</v>
          </cell>
          <cell r="AM67" t="str">
            <v>TEMP</v>
          </cell>
          <cell r="AN67" t="str">
            <v>3P Onsite Worker</v>
          </cell>
          <cell r="AO67" t="str">
            <v>A</v>
          </cell>
          <cell r="AP67">
            <v>9</v>
          </cell>
          <cell r="AQ67">
            <v>0</v>
          </cell>
          <cell r="AR67">
            <v>1</v>
          </cell>
          <cell r="AS67">
            <v>1</v>
          </cell>
          <cell r="AT67">
            <v>0</v>
          </cell>
          <cell r="AU67">
            <v>0</v>
          </cell>
        </row>
        <row r="68">
          <cell r="E68">
            <v>205477618</v>
          </cell>
          <cell r="F68" t="str">
            <v>A</v>
          </cell>
          <cell r="G68" t="str">
            <v>GREEN</v>
          </cell>
          <cell r="H68" t="str">
            <v>FULL_TIME</v>
          </cell>
          <cell r="I68">
            <v>900234</v>
          </cell>
          <cell r="J68" t="str">
            <v>Dulsco L.L.C.</v>
          </cell>
          <cell r="K68" t="str">
            <v>ALUSINE KOROMA</v>
          </cell>
          <cell r="L68" t="str">
            <v>Warehouse Associate (TEMP)</v>
          </cell>
          <cell r="M68" t="str">
            <v>Warehouse Associate 24M</v>
          </cell>
          <cell r="N68" t="str">
            <v>abbaszoo</v>
          </cell>
          <cell r="O68">
            <v>1299</v>
          </cell>
          <cell r="P68" t="str">
            <v>AUH1</v>
          </cell>
          <cell r="Q68" t="str">
            <v>ARE</v>
          </cell>
          <cell r="R68" t="str">
            <v>FC159</v>
          </cell>
          <cell r="S68" t="str">
            <v>Day Shift</v>
          </cell>
          <cell r="T68">
            <v>99</v>
          </cell>
          <cell r="U68" t="str">
            <v>MENA_UAE_FC</v>
          </cell>
          <cell r="V68">
            <v>46267.331250000003</v>
          </cell>
          <cell r="W68">
            <v>46267.75</v>
          </cell>
          <cell r="X68">
            <v>46267.333333333336</v>
          </cell>
          <cell r="Y68">
            <v>46267.75</v>
          </cell>
          <cell r="AA68" t="str">
            <v>Scheduled</v>
          </cell>
          <cell r="AB68" t="str">
            <v>Present</v>
          </cell>
          <cell r="AC68" t="str">
            <v>Inbound</v>
          </cell>
          <cell r="AD68" t="str">
            <v>Receive Dock</v>
          </cell>
          <cell r="AE68" t="str">
            <v>Receive</v>
          </cell>
          <cell r="AF68" t="str">
            <v>Thursday</v>
          </cell>
          <cell r="AG68" t="str">
            <v>Friday</v>
          </cell>
          <cell r="AH68">
            <v>2</v>
          </cell>
          <cell r="AJ68">
            <v>45830</v>
          </cell>
          <cell r="AM68" t="str">
            <v>TEMP</v>
          </cell>
          <cell r="AN68" t="str">
            <v>3P Onsite Worker</v>
          </cell>
          <cell r="AO68" t="str">
            <v>A</v>
          </cell>
          <cell r="AP68">
            <v>9</v>
          </cell>
          <cell r="AQ68">
            <v>0</v>
          </cell>
          <cell r="AR68">
            <v>1</v>
          </cell>
          <cell r="AS68">
            <v>1</v>
          </cell>
          <cell r="AT68">
            <v>0</v>
          </cell>
          <cell r="AU68">
            <v>0</v>
          </cell>
        </row>
        <row r="69">
          <cell r="E69">
            <v>203468508</v>
          </cell>
          <cell r="F69" t="str">
            <v>A</v>
          </cell>
          <cell r="G69" t="str">
            <v>GREEN</v>
          </cell>
          <cell r="H69" t="str">
            <v>FULL_TIME</v>
          </cell>
          <cell r="I69">
            <v>900234</v>
          </cell>
          <cell r="J69" t="str">
            <v>Fastlink Outsourcing</v>
          </cell>
          <cell r="K69" t="str">
            <v>Ganiu Amadu</v>
          </cell>
          <cell r="L69" t="str">
            <v>Warehouse Associate (TEMP)</v>
          </cell>
          <cell r="M69" t="str">
            <v>Warehouse Associate 12M</v>
          </cell>
          <cell r="N69" t="str">
            <v>kebedeed</v>
          </cell>
          <cell r="O69">
            <v>1299</v>
          </cell>
          <cell r="P69" t="str">
            <v>AUH1</v>
          </cell>
          <cell r="Q69" t="str">
            <v>ARE</v>
          </cell>
          <cell r="R69" t="str">
            <v>FC109</v>
          </cell>
          <cell r="S69" t="str">
            <v>Day Shift</v>
          </cell>
          <cell r="T69">
            <v>99</v>
          </cell>
          <cell r="U69" t="str">
            <v>MENA_UAE_FC</v>
          </cell>
          <cell r="X69">
            <v>46267.333333333336</v>
          </cell>
          <cell r="Y69">
            <v>46267.75</v>
          </cell>
          <cell r="Z69" t="str">
            <v>Rest Day</v>
          </cell>
          <cell r="AA69" t="str">
            <v>Not Scheduled</v>
          </cell>
          <cell r="AB69" t="str">
            <v>Not Present</v>
          </cell>
          <cell r="AC69" t="str">
            <v>ICQA</v>
          </cell>
          <cell r="AD69" t="str">
            <v>IC/QA/CS</v>
          </cell>
          <cell r="AE69" t="str">
            <v>Support</v>
          </cell>
          <cell r="AF69" t="str">
            <v>Tuesday</v>
          </cell>
          <cell r="AG69" t="str">
            <v>Wednesday</v>
          </cell>
          <cell r="AH69">
            <v>27</v>
          </cell>
          <cell r="AJ69">
            <v>45455</v>
          </cell>
          <cell r="AM69" t="str">
            <v>TEMP</v>
          </cell>
          <cell r="AN69" t="str">
            <v>3P Onsite Worker</v>
          </cell>
          <cell r="AO69" t="str">
            <v>A</v>
          </cell>
          <cell r="AP69">
            <v>9</v>
          </cell>
          <cell r="AQ69">
            <v>0</v>
          </cell>
          <cell r="AR69">
            <v>0</v>
          </cell>
          <cell r="AS69">
            <v>0</v>
          </cell>
          <cell r="AT69">
            <v>0</v>
          </cell>
          <cell r="AU69">
            <v>0</v>
          </cell>
        </row>
        <row r="70">
          <cell r="E70">
            <v>206915790</v>
          </cell>
          <cell r="F70" t="str">
            <v>A</v>
          </cell>
          <cell r="G70" t="str">
            <v>GREEN</v>
          </cell>
          <cell r="H70" t="str">
            <v>FULL_TIME</v>
          </cell>
          <cell r="I70">
            <v>900234</v>
          </cell>
          <cell r="J70" t="str">
            <v>Dulsco L.L.C.</v>
          </cell>
          <cell r="K70" t="str">
            <v>VINCENT AMATI</v>
          </cell>
          <cell r="L70" t="str">
            <v>Warehouse Associate (TEMP)</v>
          </cell>
          <cell r="M70" t="str">
            <v>Warehouse Associate 8W</v>
          </cell>
          <cell r="N70" t="str">
            <v>ansammar</v>
          </cell>
          <cell r="O70">
            <v>1299</v>
          </cell>
          <cell r="P70" t="str">
            <v>AUH1</v>
          </cell>
          <cell r="Q70" t="str">
            <v>ARE</v>
          </cell>
          <cell r="R70" t="str">
            <v>FC159</v>
          </cell>
          <cell r="S70" t="str">
            <v>Day Shift</v>
          </cell>
          <cell r="T70">
            <v>99</v>
          </cell>
          <cell r="U70" t="str">
            <v>MENA_UAE_FC</v>
          </cell>
          <cell r="V70">
            <v>46267.331250000003</v>
          </cell>
          <cell r="W70">
            <v>46267.75</v>
          </cell>
          <cell r="X70">
            <v>46267.333333333336</v>
          </cell>
          <cell r="Y70">
            <v>46267.75</v>
          </cell>
          <cell r="AA70" t="str">
            <v>Scheduled</v>
          </cell>
          <cell r="AB70" t="str">
            <v>Present</v>
          </cell>
          <cell r="AC70" t="str">
            <v>Outbound</v>
          </cell>
          <cell r="AD70" t="str">
            <v>Picking</v>
          </cell>
          <cell r="AE70" t="str">
            <v>Pick</v>
          </cell>
          <cell r="AF70" t="str">
            <v>Thursday</v>
          </cell>
          <cell r="AG70" t="str">
            <v>Friday</v>
          </cell>
          <cell r="AH70">
            <v>13</v>
          </cell>
          <cell r="AJ70">
            <v>46033</v>
          </cell>
          <cell r="AM70" t="str">
            <v>TEMP</v>
          </cell>
          <cell r="AN70" t="str">
            <v>3P Onsite Worker</v>
          </cell>
          <cell r="AO70" t="str">
            <v>A</v>
          </cell>
          <cell r="AP70">
            <v>9</v>
          </cell>
          <cell r="AQ70">
            <v>0</v>
          </cell>
          <cell r="AR70">
            <v>1</v>
          </cell>
          <cell r="AS70">
            <v>1</v>
          </cell>
          <cell r="AT70">
            <v>0</v>
          </cell>
          <cell r="AU70">
            <v>0</v>
          </cell>
        </row>
        <row r="71">
          <cell r="E71">
            <v>206239216</v>
          </cell>
          <cell r="F71" t="str">
            <v>A</v>
          </cell>
          <cell r="G71" t="str">
            <v>GREEN</v>
          </cell>
          <cell r="H71" t="str">
            <v>FULL_TIME</v>
          </cell>
          <cell r="I71">
            <v>900234</v>
          </cell>
          <cell r="J71" t="str">
            <v>Fastlink Outsourcing</v>
          </cell>
          <cell r="K71" t="str">
            <v>LAURA AMBIRAKUM ANJOYONG</v>
          </cell>
          <cell r="L71" t="str">
            <v>Warehouse Associate (TEMP)</v>
          </cell>
          <cell r="M71" t="str">
            <v>Warehouse Associate 12M</v>
          </cell>
          <cell r="N71" t="str">
            <v>ansammar</v>
          </cell>
          <cell r="O71">
            <v>1299</v>
          </cell>
          <cell r="P71" t="str">
            <v>AUH1</v>
          </cell>
          <cell r="Q71" t="str">
            <v>ARE</v>
          </cell>
          <cell r="R71" t="str">
            <v>FC159</v>
          </cell>
          <cell r="S71" t="str">
            <v>Day Shift</v>
          </cell>
          <cell r="T71">
            <v>99</v>
          </cell>
          <cell r="U71" t="str">
            <v>MENA_UAE_FC</v>
          </cell>
          <cell r="V71">
            <v>46267.331944444442</v>
          </cell>
          <cell r="W71">
            <v>46267.748611111114</v>
          </cell>
          <cell r="X71">
            <v>46267.333333333336</v>
          </cell>
          <cell r="Y71">
            <v>46267.75</v>
          </cell>
          <cell r="AA71" t="str">
            <v>Scheduled</v>
          </cell>
          <cell r="AB71" t="str">
            <v>Present</v>
          </cell>
          <cell r="AC71" t="str">
            <v>Outbound</v>
          </cell>
          <cell r="AD71" t="str">
            <v>Pack - Batch</v>
          </cell>
          <cell r="AE71" t="str">
            <v>Pack</v>
          </cell>
          <cell r="AF71" t="str">
            <v>Thursday</v>
          </cell>
          <cell r="AG71" t="str">
            <v>Friday</v>
          </cell>
          <cell r="AH71">
            <v>17</v>
          </cell>
          <cell r="AJ71">
            <v>45942</v>
          </cell>
          <cell r="AM71" t="str">
            <v>TEMP</v>
          </cell>
          <cell r="AN71" t="str">
            <v>3P Onsite Worker</v>
          </cell>
          <cell r="AO71" t="str">
            <v>A</v>
          </cell>
          <cell r="AP71">
            <v>9</v>
          </cell>
          <cell r="AQ71">
            <v>0</v>
          </cell>
          <cell r="AR71">
            <v>1</v>
          </cell>
          <cell r="AS71">
            <v>1</v>
          </cell>
          <cell r="AT71">
            <v>0</v>
          </cell>
          <cell r="AU71">
            <v>0</v>
          </cell>
        </row>
        <row r="72">
          <cell r="E72">
            <v>206294541</v>
          </cell>
          <cell r="F72" t="str">
            <v>A</v>
          </cell>
          <cell r="G72" t="str">
            <v>GREEN</v>
          </cell>
          <cell r="H72" t="str">
            <v>FULL_TIME</v>
          </cell>
          <cell r="I72">
            <v>900234</v>
          </cell>
          <cell r="J72" t="str">
            <v>EFS Facilities Services</v>
          </cell>
          <cell r="K72" t="str">
            <v>AMIDU KAMARA</v>
          </cell>
          <cell r="L72" t="str">
            <v>Warehouse Associate (TEMP)</v>
          </cell>
          <cell r="M72" t="str">
            <v>Warehouse Associate 8W</v>
          </cell>
          <cell r="N72" t="str">
            <v>aanso</v>
          </cell>
          <cell r="O72">
            <v>1299</v>
          </cell>
          <cell r="P72" t="str">
            <v>AUH1</v>
          </cell>
          <cell r="Q72" t="str">
            <v>ARE</v>
          </cell>
          <cell r="R72" t="str">
            <v>LK017</v>
          </cell>
          <cell r="S72" t="str">
            <v>Night Shift</v>
          </cell>
          <cell r="T72">
            <v>99</v>
          </cell>
          <cell r="U72" t="str">
            <v>MENA_UAE_FC</v>
          </cell>
          <cell r="V72">
            <v>46267.756249999999</v>
          </cell>
          <cell r="W72">
            <v>46267.958333333336</v>
          </cell>
          <cell r="X72">
            <v>46267.756944444445</v>
          </cell>
          <cell r="Y72">
            <v>46268.173611111109</v>
          </cell>
          <cell r="AA72" t="str">
            <v>Scheduled</v>
          </cell>
          <cell r="AB72" t="str">
            <v>Present</v>
          </cell>
          <cell r="AC72" t="str">
            <v>Customer returns</v>
          </cell>
          <cell r="AD72" t="str">
            <v>Customer Returns</v>
          </cell>
          <cell r="AE72" t="str">
            <v>Customer returns</v>
          </cell>
          <cell r="AF72" t="str">
            <v>Thursday</v>
          </cell>
          <cell r="AG72" t="str">
            <v>Friday</v>
          </cell>
          <cell r="AH72">
            <v>22</v>
          </cell>
          <cell r="AJ72">
            <v>45949</v>
          </cell>
          <cell r="AM72" t="str">
            <v>TEMP</v>
          </cell>
          <cell r="AN72" t="str">
            <v>3P Onsite Worker</v>
          </cell>
          <cell r="AO72" t="str">
            <v>A</v>
          </cell>
          <cell r="AP72">
            <v>9</v>
          </cell>
          <cell r="AQ72">
            <v>0</v>
          </cell>
          <cell r="AR72">
            <v>1</v>
          </cell>
          <cell r="AS72">
            <v>1</v>
          </cell>
          <cell r="AT72">
            <v>0</v>
          </cell>
          <cell r="AU72">
            <v>0</v>
          </cell>
        </row>
        <row r="73">
          <cell r="E73">
            <v>203880236</v>
          </cell>
          <cell r="F73" t="str">
            <v>A</v>
          </cell>
          <cell r="G73" t="str">
            <v>GREEN</v>
          </cell>
          <cell r="H73" t="str">
            <v>FULL_TIME</v>
          </cell>
          <cell r="I73">
            <v>900234</v>
          </cell>
          <cell r="J73" t="str">
            <v>Fastlink Outsourcing</v>
          </cell>
          <cell r="K73" t="str">
            <v>Vida Amoako</v>
          </cell>
          <cell r="L73" t="str">
            <v>Warehouse Associate (TEMP)</v>
          </cell>
          <cell r="M73" t="str">
            <v>Warehouse Associate 12M</v>
          </cell>
          <cell r="N73" t="str">
            <v>abbaszoo</v>
          </cell>
          <cell r="O73">
            <v>1299</v>
          </cell>
          <cell r="P73" t="str">
            <v>AUH1</v>
          </cell>
          <cell r="Q73" t="str">
            <v>ARE</v>
          </cell>
          <cell r="R73" t="str">
            <v>FC009</v>
          </cell>
          <cell r="S73" t="str">
            <v>Day Shift</v>
          </cell>
          <cell r="T73">
            <v>99</v>
          </cell>
          <cell r="U73" t="str">
            <v>MENA_UAE_FC</v>
          </cell>
          <cell r="V73">
            <v>46267.331944444442</v>
          </cell>
          <cell r="W73">
            <v>46267.752083333333</v>
          </cell>
          <cell r="X73">
            <v>46267.333333333336</v>
          </cell>
          <cell r="Y73">
            <v>46267.75</v>
          </cell>
          <cell r="AA73" t="str">
            <v>Scheduled</v>
          </cell>
          <cell r="AB73" t="str">
            <v>Present</v>
          </cell>
          <cell r="AC73" t="str">
            <v>Inbound</v>
          </cell>
          <cell r="AD73" t="str">
            <v>Inbound Stow</v>
          </cell>
          <cell r="AE73" t="str">
            <v>Stow</v>
          </cell>
          <cell r="AF73" t="str">
            <v>Friday</v>
          </cell>
          <cell r="AG73" t="str">
            <v>Saturday</v>
          </cell>
          <cell r="AH73">
            <v>3</v>
          </cell>
          <cell r="AJ73">
            <v>45529</v>
          </cell>
          <cell r="AM73" t="str">
            <v>TEMP</v>
          </cell>
          <cell r="AN73" t="str">
            <v>3P Onsite Worker</v>
          </cell>
          <cell r="AO73" t="str">
            <v>A</v>
          </cell>
          <cell r="AP73">
            <v>9</v>
          </cell>
          <cell r="AQ73">
            <v>0</v>
          </cell>
          <cell r="AR73">
            <v>1</v>
          </cell>
          <cell r="AS73">
            <v>1</v>
          </cell>
          <cell r="AT73">
            <v>0</v>
          </cell>
          <cell r="AU73">
            <v>0</v>
          </cell>
        </row>
        <row r="74">
          <cell r="E74">
            <v>203851106</v>
          </cell>
          <cell r="F74" t="str">
            <v>A</v>
          </cell>
          <cell r="G74" t="str">
            <v>GREEN</v>
          </cell>
          <cell r="H74" t="str">
            <v>FULL_TIME</v>
          </cell>
          <cell r="I74">
            <v>900234</v>
          </cell>
          <cell r="J74" t="str">
            <v>Fastlink Outsourcing</v>
          </cell>
          <cell r="K74" t="str">
            <v>Elisha Amoako</v>
          </cell>
          <cell r="L74" t="str">
            <v>Warehouse Associate (TEMP)</v>
          </cell>
          <cell r="M74" t="str">
            <v>Warehouse Associate 12M</v>
          </cell>
          <cell r="N74" t="str">
            <v>lraghava</v>
          </cell>
          <cell r="O74">
            <v>1299</v>
          </cell>
          <cell r="P74" t="str">
            <v>AUH1</v>
          </cell>
          <cell r="Q74" t="str">
            <v>ARE</v>
          </cell>
          <cell r="R74" t="str">
            <v>LK017</v>
          </cell>
          <cell r="S74" t="str">
            <v>Night Shift</v>
          </cell>
          <cell r="T74">
            <v>99</v>
          </cell>
          <cell r="U74" t="str">
            <v>MENA_UAE_FC</v>
          </cell>
          <cell r="V74">
            <v>46267.756249999999</v>
          </cell>
          <cell r="W74">
            <v>46267.856944444444</v>
          </cell>
          <cell r="X74">
            <v>46267.756944444445</v>
          </cell>
          <cell r="Y74">
            <v>46268.173611111109</v>
          </cell>
          <cell r="AA74" t="str">
            <v>Scheduled</v>
          </cell>
          <cell r="AB74" t="str">
            <v>Present</v>
          </cell>
          <cell r="AC74" t="str">
            <v>Outbound</v>
          </cell>
          <cell r="AD74" t="str">
            <v>Pack - Single</v>
          </cell>
          <cell r="AE74" t="str">
            <v>Pack</v>
          </cell>
          <cell r="AF74" t="str">
            <v>Thursday</v>
          </cell>
          <cell r="AG74" t="str">
            <v>Friday</v>
          </cell>
          <cell r="AH74">
            <v>18</v>
          </cell>
          <cell r="AJ74">
            <v>45523</v>
          </cell>
          <cell r="AM74" t="str">
            <v>TEMP</v>
          </cell>
          <cell r="AN74" t="str">
            <v>3P Onsite Worker</v>
          </cell>
          <cell r="AO74" t="str">
            <v>A</v>
          </cell>
          <cell r="AP74">
            <v>9</v>
          </cell>
          <cell r="AQ74">
            <v>0</v>
          </cell>
          <cell r="AR74">
            <v>1</v>
          </cell>
          <cell r="AS74">
            <v>1</v>
          </cell>
          <cell r="AT74">
            <v>0</v>
          </cell>
          <cell r="AU74">
            <v>0</v>
          </cell>
        </row>
        <row r="75">
          <cell r="E75">
            <v>203992092</v>
          </cell>
          <cell r="F75" t="str">
            <v>A</v>
          </cell>
          <cell r="G75" t="str">
            <v>GREEN</v>
          </cell>
          <cell r="H75" t="str">
            <v>FULL_TIME</v>
          </cell>
          <cell r="I75">
            <v>900234</v>
          </cell>
          <cell r="J75" t="str">
            <v>Fastlink Outsourcing</v>
          </cell>
          <cell r="K75" t="str">
            <v>Amos Bekoe</v>
          </cell>
          <cell r="L75" t="str">
            <v>Warehouse Associate (TEMP)</v>
          </cell>
          <cell r="M75" t="str">
            <v>Warehouse Associate 12M</v>
          </cell>
          <cell r="N75" t="str">
            <v>bizthoma</v>
          </cell>
          <cell r="O75">
            <v>1299</v>
          </cell>
          <cell r="P75" t="str">
            <v>AUH1</v>
          </cell>
          <cell r="Q75" t="str">
            <v>ARE</v>
          </cell>
          <cell r="R75" t="str">
            <v>LK011</v>
          </cell>
          <cell r="S75" t="str">
            <v>Night Shift</v>
          </cell>
          <cell r="T75">
            <v>99</v>
          </cell>
          <cell r="U75" t="str">
            <v>MENA_UAE_FC</v>
          </cell>
          <cell r="V75">
            <v>46267.755555555559</v>
          </cell>
          <cell r="W75">
            <v>46267.855555555558</v>
          </cell>
          <cell r="X75">
            <v>46267.756944444445</v>
          </cell>
          <cell r="Y75">
            <v>46268.173611111109</v>
          </cell>
          <cell r="AA75" t="str">
            <v>Scheduled</v>
          </cell>
          <cell r="AB75" t="str">
            <v>Present</v>
          </cell>
          <cell r="AC75" t="str">
            <v>Outbound</v>
          </cell>
          <cell r="AD75" t="str">
            <v>Picking</v>
          </cell>
          <cell r="AE75" t="str">
            <v>Pick</v>
          </cell>
          <cell r="AF75" t="str">
            <v>Friday</v>
          </cell>
          <cell r="AG75" t="str">
            <v>Saturday</v>
          </cell>
          <cell r="AH75">
            <v>13</v>
          </cell>
          <cell r="AJ75">
            <v>45546</v>
          </cell>
          <cell r="AM75" t="str">
            <v>TEMP</v>
          </cell>
          <cell r="AN75" t="str">
            <v>3P Onsite Worker</v>
          </cell>
          <cell r="AO75" t="str">
            <v>A</v>
          </cell>
          <cell r="AP75">
            <v>9</v>
          </cell>
          <cell r="AQ75">
            <v>0</v>
          </cell>
          <cell r="AR75">
            <v>1</v>
          </cell>
          <cell r="AS75">
            <v>1</v>
          </cell>
          <cell r="AT75">
            <v>0</v>
          </cell>
          <cell r="AU75">
            <v>0</v>
          </cell>
        </row>
        <row r="76">
          <cell r="E76">
            <v>203341964</v>
          </cell>
          <cell r="F76" t="str">
            <v>A</v>
          </cell>
          <cell r="G76" t="str">
            <v>GREEN</v>
          </cell>
          <cell r="H76" t="str">
            <v>FULL_TIME</v>
          </cell>
          <cell r="I76">
            <v>900234</v>
          </cell>
          <cell r="J76" t="str">
            <v>Adecco</v>
          </cell>
          <cell r="K76" t="str">
            <v>RITA AMPONSAH</v>
          </cell>
          <cell r="L76" t="str">
            <v>Warehouse Associate (TEMP)</v>
          </cell>
          <cell r="M76" t="str">
            <v>Warehouse Associate 24M</v>
          </cell>
          <cell r="N76" t="str">
            <v>mnarshad</v>
          </cell>
          <cell r="O76">
            <v>1299</v>
          </cell>
          <cell r="P76" t="str">
            <v>AUH1</v>
          </cell>
          <cell r="Q76" t="str">
            <v>ARE</v>
          </cell>
          <cell r="R76" t="str">
            <v>LK012</v>
          </cell>
          <cell r="S76" t="str">
            <v>Night Shift</v>
          </cell>
          <cell r="T76">
            <v>99</v>
          </cell>
          <cell r="U76" t="str">
            <v>MENA_UAE_FC</v>
          </cell>
          <cell r="V76">
            <v>46267.755555555559</v>
          </cell>
          <cell r="W76">
            <v>46267.856944444444</v>
          </cell>
          <cell r="X76">
            <v>46267.756944444445</v>
          </cell>
          <cell r="Y76">
            <v>46268.173611111109</v>
          </cell>
          <cell r="AA76" t="str">
            <v>Scheduled</v>
          </cell>
          <cell r="AB76" t="str">
            <v>Present</v>
          </cell>
          <cell r="AC76" t="str">
            <v>Outbound</v>
          </cell>
          <cell r="AD76" t="str">
            <v>Picking</v>
          </cell>
          <cell r="AE76" t="str">
            <v>Pick</v>
          </cell>
          <cell r="AF76" t="str">
            <v>Saturday</v>
          </cell>
          <cell r="AG76" t="str">
            <v>Sunday</v>
          </cell>
          <cell r="AH76">
            <v>13</v>
          </cell>
          <cell r="AJ76">
            <v>45431</v>
          </cell>
          <cell r="AM76" t="str">
            <v>TEMP</v>
          </cell>
          <cell r="AN76" t="str">
            <v>3P Onsite Worker</v>
          </cell>
          <cell r="AO76" t="str">
            <v>A</v>
          </cell>
          <cell r="AP76">
            <v>9</v>
          </cell>
          <cell r="AQ76">
            <v>0</v>
          </cell>
          <cell r="AR76">
            <v>1</v>
          </cell>
          <cell r="AS76">
            <v>1</v>
          </cell>
          <cell r="AT76">
            <v>0</v>
          </cell>
          <cell r="AU76">
            <v>0</v>
          </cell>
        </row>
        <row r="77">
          <cell r="E77">
            <v>206886517</v>
          </cell>
          <cell r="F77" t="str">
            <v>A</v>
          </cell>
          <cell r="G77" t="str">
            <v>GREEN</v>
          </cell>
          <cell r="H77" t="str">
            <v>REDUCED</v>
          </cell>
          <cell r="I77">
            <v>900234</v>
          </cell>
          <cell r="J77" t="str">
            <v>EFS Facilities Services</v>
          </cell>
          <cell r="K77" t="str">
            <v>CLINTON AMUKHOYWA</v>
          </cell>
          <cell r="L77" t="str">
            <v>Warehouse Associate (TEMP)</v>
          </cell>
          <cell r="M77" t="str">
            <v>Warehouse Associate 8W</v>
          </cell>
          <cell r="N77" t="str">
            <v>scariav</v>
          </cell>
          <cell r="O77">
            <v>1299</v>
          </cell>
          <cell r="P77" t="str">
            <v>AUH1</v>
          </cell>
          <cell r="Q77" t="str">
            <v>ARE</v>
          </cell>
          <cell r="R77" t="str">
            <v>LK016</v>
          </cell>
          <cell r="S77" t="str">
            <v>Night Shift</v>
          </cell>
          <cell r="T77">
            <v>99</v>
          </cell>
          <cell r="U77" t="str">
            <v>MENA_UAE_FC</v>
          </cell>
          <cell r="X77">
            <v>46267.756944444445</v>
          </cell>
          <cell r="Y77">
            <v>46268.090277777781</v>
          </cell>
          <cell r="Z77" t="str">
            <v>Rest Day</v>
          </cell>
          <cell r="AA77" t="str">
            <v>Not Scheduled</v>
          </cell>
          <cell r="AB77" t="str">
            <v>Not Present</v>
          </cell>
          <cell r="AC77" t="str">
            <v>Outbound</v>
          </cell>
          <cell r="AD77" t="str">
            <v>Picking</v>
          </cell>
          <cell r="AE77" t="str">
            <v>Pick</v>
          </cell>
          <cell r="AF77" t="str">
            <v>Wednesday</v>
          </cell>
          <cell r="AG77" t="str">
            <v>Thursday</v>
          </cell>
          <cell r="AH77">
            <v>13</v>
          </cell>
          <cell r="AJ77">
            <v>46251</v>
          </cell>
          <cell r="AM77" t="str">
            <v>TEMP</v>
          </cell>
          <cell r="AN77" t="str">
            <v>3P Onsite Worker</v>
          </cell>
          <cell r="AO77" t="str">
            <v>A</v>
          </cell>
          <cell r="AP77">
            <v>7</v>
          </cell>
          <cell r="AQ77">
            <v>0</v>
          </cell>
          <cell r="AR77">
            <v>0</v>
          </cell>
          <cell r="AS77">
            <v>0</v>
          </cell>
          <cell r="AT77">
            <v>0</v>
          </cell>
          <cell r="AU77">
            <v>0</v>
          </cell>
        </row>
        <row r="78">
          <cell r="E78">
            <v>204967143</v>
          </cell>
          <cell r="F78" t="str">
            <v>A</v>
          </cell>
          <cell r="G78" t="str">
            <v>GREEN</v>
          </cell>
          <cell r="H78" t="str">
            <v>FULL_TIME</v>
          </cell>
          <cell r="I78">
            <v>900234</v>
          </cell>
          <cell r="J78" t="str">
            <v>Dulsco L.L.C.</v>
          </cell>
          <cell r="K78" t="str">
            <v>CLEMENT ANANE GEYI</v>
          </cell>
          <cell r="L78" t="str">
            <v>Warehouse Associate (TEMP)</v>
          </cell>
          <cell r="M78" t="str">
            <v>Warehouse Associate 24M</v>
          </cell>
          <cell r="N78" t="str">
            <v>vkkatyal</v>
          </cell>
          <cell r="O78">
            <v>1299</v>
          </cell>
          <cell r="P78" t="str">
            <v>AUH1</v>
          </cell>
          <cell r="Q78" t="str">
            <v>ARE</v>
          </cell>
          <cell r="R78" t="str">
            <v>LK012</v>
          </cell>
          <cell r="S78" t="str">
            <v>Night Shift</v>
          </cell>
          <cell r="T78">
            <v>99</v>
          </cell>
          <cell r="U78" t="str">
            <v>MENA_UAE_FC</v>
          </cell>
          <cell r="V78">
            <v>46267.754861111112</v>
          </cell>
          <cell r="W78">
            <v>46267.949305555558</v>
          </cell>
          <cell r="X78">
            <v>46267.756944444445</v>
          </cell>
          <cell r="Y78">
            <v>46268.173611111109</v>
          </cell>
          <cell r="AA78" t="str">
            <v>Scheduled</v>
          </cell>
          <cell r="AB78" t="str">
            <v>Present</v>
          </cell>
          <cell r="AC78" t="str">
            <v>Inbound</v>
          </cell>
          <cell r="AD78" t="str">
            <v>Inbound Stow</v>
          </cell>
          <cell r="AE78" t="str">
            <v>Stow</v>
          </cell>
          <cell r="AF78" t="str">
            <v>Saturday</v>
          </cell>
          <cell r="AG78" t="str">
            <v>Sunday</v>
          </cell>
          <cell r="AH78">
            <v>3</v>
          </cell>
          <cell r="AJ78">
            <v>45825</v>
          </cell>
          <cell r="AM78" t="str">
            <v>TEMP</v>
          </cell>
          <cell r="AN78" t="str">
            <v>3P Onsite Worker</v>
          </cell>
          <cell r="AO78" t="str">
            <v>A</v>
          </cell>
          <cell r="AP78">
            <v>9</v>
          </cell>
          <cell r="AQ78">
            <v>0</v>
          </cell>
          <cell r="AR78">
            <v>1</v>
          </cell>
          <cell r="AS78">
            <v>1</v>
          </cell>
          <cell r="AT78">
            <v>0</v>
          </cell>
          <cell r="AU78">
            <v>0</v>
          </cell>
        </row>
        <row r="79">
          <cell r="E79">
            <v>203817155</v>
          </cell>
          <cell r="F79" t="str">
            <v>A</v>
          </cell>
          <cell r="G79" t="str">
            <v>GREEN</v>
          </cell>
          <cell r="H79" t="str">
            <v>FULL_TIME</v>
          </cell>
          <cell r="I79">
            <v>900234</v>
          </cell>
          <cell r="J79" t="str">
            <v>Fastlink Outsourcing</v>
          </cell>
          <cell r="K79" t="str">
            <v>JOSEPH ANANG</v>
          </cell>
          <cell r="L79" t="str">
            <v>Warehouse Associate (TEMP)</v>
          </cell>
          <cell r="M79" t="str">
            <v>Warehouse Associate 12M</v>
          </cell>
          <cell r="N79" t="str">
            <v>bavameer</v>
          </cell>
          <cell r="O79">
            <v>1299</v>
          </cell>
          <cell r="P79" t="str">
            <v>AUH1</v>
          </cell>
          <cell r="Q79" t="str">
            <v>ARE</v>
          </cell>
          <cell r="R79" t="str">
            <v>FC084</v>
          </cell>
          <cell r="S79" t="str">
            <v>Day Shift</v>
          </cell>
          <cell r="T79">
            <v>99</v>
          </cell>
          <cell r="U79" t="str">
            <v>MENA_UAE_FC</v>
          </cell>
          <cell r="V79">
            <v>46267.332638888889</v>
          </cell>
          <cell r="W79">
            <v>46267.747916666667</v>
          </cell>
          <cell r="X79">
            <v>46267.333333333336</v>
          </cell>
          <cell r="Y79">
            <v>46267.75</v>
          </cell>
          <cell r="AA79" t="str">
            <v>Scheduled</v>
          </cell>
          <cell r="AB79" t="str">
            <v>Present</v>
          </cell>
          <cell r="AC79" t="str">
            <v>Customer returns</v>
          </cell>
          <cell r="AD79" t="str">
            <v>Customer Returns</v>
          </cell>
          <cell r="AE79" t="str">
            <v>Customer returns</v>
          </cell>
          <cell r="AF79" t="str">
            <v>Monday</v>
          </cell>
          <cell r="AG79" t="str">
            <v>Tuesday</v>
          </cell>
          <cell r="AH79">
            <v>22</v>
          </cell>
          <cell r="AJ79">
            <v>45516</v>
          </cell>
          <cell r="AM79" t="str">
            <v>TEMP</v>
          </cell>
          <cell r="AN79" t="str">
            <v>3P Onsite Worker</v>
          </cell>
          <cell r="AO79" t="str">
            <v>A</v>
          </cell>
          <cell r="AP79">
            <v>9</v>
          </cell>
          <cell r="AQ79">
            <v>0</v>
          </cell>
          <cell r="AR79">
            <v>1</v>
          </cell>
          <cell r="AS79">
            <v>1</v>
          </cell>
          <cell r="AT79">
            <v>0</v>
          </cell>
          <cell r="AU79">
            <v>0</v>
          </cell>
        </row>
        <row r="80">
          <cell r="E80">
            <v>206504126</v>
          </cell>
          <cell r="F80" t="str">
            <v>A</v>
          </cell>
          <cell r="G80" t="str">
            <v>GREEN</v>
          </cell>
          <cell r="H80" t="str">
            <v>FULL_TIME</v>
          </cell>
          <cell r="I80">
            <v>900234</v>
          </cell>
          <cell r="J80" t="str">
            <v>Dulsco L.L.C.</v>
          </cell>
          <cell r="K80" t="str">
            <v>BAYINGANA ANDERSON</v>
          </cell>
          <cell r="L80" t="str">
            <v>Warehouse Associate (TEMP)</v>
          </cell>
          <cell r="M80" t="str">
            <v>Warehouse Associate 24M</v>
          </cell>
          <cell r="N80" t="str">
            <v>pparsin</v>
          </cell>
          <cell r="O80">
            <v>1299</v>
          </cell>
          <cell r="P80" t="str">
            <v>AUH1</v>
          </cell>
          <cell r="Q80" t="str">
            <v>ARE</v>
          </cell>
          <cell r="R80" t="str">
            <v>FC159</v>
          </cell>
          <cell r="S80" t="str">
            <v>Day Shift</v>
          </cell>
          <cell r="T80">
            <v>99</v>
          </cell>
          <cell r="U80" t="str">
            <v>MENA_UAE_FC</v>
          </cell>
          <cell r="V80">
            <v>46267.331944444442</v>
          </cell>
          <cell r="W80">
            <v>46267.752083333333</v>
          </cell>
          <cell r="X80">
            <v>46267.333333333336</v>
          </cell>
          <cell r="Y80">
            <v>46267.75</v>
          </cell>
          <cell r="AA80" t="str">
            <v>Scheduled</v>
          </cell>
          <cell r="AB80" t="str">
            <v>Present</v>
          </cell>
          <cell r="AC80" t="str">
            <v>Inbound</v>
          </cell>
          <cell r="AD80" t="str">
            <v>Inbound Stow</v>
          </cell>
          <cell r="AE80" t="str">
            <v>Stow</v>
          </cell>
          <cell r="AF80" t="str">
            <v>Thursday</v>
          </cell>
          <cell r="AG80" t="str">
            <v>Friday</v>
          </cell>
          <cell r="AH80">
            <v>3</v>
          </cell>
          <cell r="AJ80">
            <v>45970</v>
          </cell>
          <cell r="AM80" t="str">
            <v>TEMP</v>
          </cell>
          <cell r="AN80" t="str">
            <v>3P Onsite Worker</v>
          </cell>
          <cell r="AO80" t="str">
            <v>A</v>
          </cell>
          <cell r="AP80">
            <v>9</v>
          </cell>
          <cell r="AQ80">
            <v>0</v>
          </cell>
          <cell r="AR80">
            <v>1</v>
          </cell>
          <cell r="AS80">
            <v>1</v>
          </cell>
          <cell r="AT80">
            <v>0</v>
          </cell>
          <cell r="AU80">
            <v>0</v>
          </cell>
        </row>
        <row r="81">
          <cell r="E81">
            <v>205275634</v>
          </cell>
          <cell r="F81" t="str">
            <v>A</v>
          </cell>
          <cell r="G81" t="str">
            <v>GREEN</v>
          </cell>
          <cell r="H81" t="str">
            <v>FULL_TIME</v>
          </cell>
          <cell r="I81">
            <v>900234</v>
          </cell>
          <cell r="J81" t="str">
            <v>EFS Facilities Services</v>
          </cell>
          <cell r="K81" t="str">
            <v>Lee Muriuki Ndeke</v>
          </cell>
          <cell r="L81" t="str">
            <v>Warehouse Associate (TEMP)</v>
          </cell>
          <cell r="M81" t="str">
            <v>Warehouse Associate 8W</v>
          </cell>
          <cell r="N81" t="str">
            <v>ansammar</v>
          </cell>
          <cell r="O81">
            <v>1299</v>
          </cell>
          <cell r="P81" t="str">
            <v>AUH1</v>
          </cell>
          <cell r="Q81" t="str">
            <v>ARE</v>
          </cell>
          <cell r="R81" t="str">
            <v>FC009</v>
          </cell>
          <cell r="S81" t="str">
            <v>Day Shift</v>
          </cell>
          <cell r="T81">
            <v>99</v>
          </cell>
          <cell r="U81" t="str">
            <v>MENA_UAE_FC</v>
          </cell>
          <cell r="V81">
            <v>46267.332638888889</v>
          </cell>
          <cell r="W81">
            <v>46267.749305555553</v>
          </cell>
          <cell r="X81">
            <v>46267.333333333336</v>
          </cell>
          <cell r="Y81">
            <v>46267.75</v>
          </cell>
          <cell r="AA81" t="str">
            <v>Scheduled</v>
          </cell>
          <cell r="AB81" t="str">
            <v>Present</v>
          </cell>
          <cell r="AC81" t="str">
            <v>Outbound</v>
          </cell>
          <cell r="AD81" t="str">
            <v>Picking</v>
          </cell>
          <cell r="AE81" t="str">
            <v>Pick</v>
          </cell>
          <cell r="AF81" t="str">
            <v>Friday</v>
          </cell>
          <cell r="AG81" t="str">
            <v>Saturday</v>
          </cell>
          <cell r="AH81">
            <v>13</v>
          </cell>
          <cell r="AJ81">
            <v>45791</v>
          </cell>
          <cell r="AM81" t="str">
            <v>TEMP</v>
          </cell>
          <cell r="AN81" t="str">
            <v>3P Onsite Worker</v>
          </cell>
          <cell r="AO81" t="str">
            <v>A</v>
          </cell>
          <cell r="AP81">
            <v>9</v>
          </cell>
          <cell r="AQ81">
            <v>0</v>
          </cell>
          <cell r="AR81">
            <v>1</v>
          </cell>
          <cell r="AS81">
            <v>1</v>
          </cell>
          <cell r="AT81">
            <v>0</v>
          </cell>
          <cell r="AU81">
            <v>0</v>
          </cell>
        </row>
        <row r="82">
          <cell r="E82">
            <v>206930700</v>
          </cell>
          <cell r="F82" t="str">
            <v>A</v>
          </cell>
          <cell r="G82" t="str">
            <v>GREEN</v>
          </cell>
          <cell r="H82" t="str">
            <v>FULL_TIME</v>
          </cell>
          <cell r="I82">
            <v>900234</v>
          </cell>
          <cell r="J82" t="str">
            <v>Dulsco L.L.C.</v>
          </cell>
          <cell r="K82" t="str">
            <v>ANDREW MUTUNGI</v>
          </cell>
          <cell r="L82" t="str">
            <v>Warehouse Associate (TEMP)</v>
          </cell>
          <cell r="M82" t="str">
            <v>Warehouse Associate 24M</v>
          </cell>
          <cell r="N82" t="str">
            <v>aanso</v>
          </cell>
          <cell r="O82">
            <v>1299</v>
          </cell>
          <cell r="P82" t="str">
            <v>AUH1</v>
          </cell>
          <cell r="Q82" t="str">
            <v>ARE</v>
          </cell>
          <cell r="R82" t="str">
            <v>FC034</v>
          </cell>
          <cell r="S82" t="str">
            <v>Day Shift</v>
          </cell>
          <cell r="T82">
            <v>99</v>
          </cell>
          <cell r="U82" t="str">
            <v>MENA_UAE_FC</v>
          </cell>
          <cell r="V82">
            <v>46267.331250000003</v>
          </cell>
          <cell r="W82">
            <v>46267.75</v>
          </cell>
          <cell r="X82">
            <v>46267.333333333336</v>
          </cell>
          <cell r="Y82">
            <v>46267.75</v>
          </cell>
          <cell r="AA82" t="str">
            <v>Scheduled</v>
          </cell>
          <cell r="AB82" t="str">
            <v>Present</v>
          </cell>
          <cell r="AC82" t="str">
            <v>Customer returns</v>
          </cell>
          <cell r="AD82" t="str">
            <v>Customer Returns</v>
          </cell>
          <cell r="AE82" t="str">
            <v>Customer returns</v>
          </cell>
          <cell r="AF82" t="str">
            <v>Saturday</v>
          </cell>
          <cell r="AG82" t="str">
            <v>Sunday</v>
          </cell>
          <cell r="AH82">
            <v>22</v>
          </cell>
          <cell r="AJ82">
            <v>46047</v>
          </cell>
          <cell r="AM82" t="str">
            <v>TEMP</v>
          </cell>
          <cell r="AN82" t="str">
            <v>3P Onsite Worker</v>
          </cell>
          <cell r="AO82" t="str">
            <v>A</v>
          </cell>
          <cell r="AP82">
            <v>9</v>
          </cell>
          <cell r="AQ82">
            <v>0</v>
          </cell>
          <cell r="AR82">
            <v>1</v>
          </cell>
          <cell r="AS82">
            <v>1</v>
          </cell>
          <cell r="AT82">
            <v>0</v>
          </cell>
          <cell r="AU82">
            <v>0</v>
          </cell>
        </row>
        <row r="83">
          <cell r="E83">
            <v>206072868</v>
          </cell>
          <cell r="F83" t="str">
            <v>A</v>
          </cell>
          <cell r="G83" t="str">
            <v>GREEN</v>
          </cell>
          <cell r="H83" t="str">
            <v>FULL_TIME</v>
          </cell>
          <cell r="I83">
            <v>900234</v>
          </cell>
          <cell r="J83" t="str">
            <v>Fastlink Outsourcing</v>
          </cell>
          <cell r="K83" t="str">
            <v>Gifty Andoh</v>
          </cell>
          <cell r="L83" t="str">
            <v>Warehouse Associate (TEMP)</v>
          </cell>
          <cell r="M83" t="str">
            <v>Warehouse Associate 12M</v>
          </cell>
          <cell r="N83" t="str">
            <v>pparsin</v>
          </cell>
          <cell r="O83">
            <v>1299</v>
          </cell>
          <cell r="P83" t="str">
            <v>AUH1</v>
          </cell>
          <cell r="Q83" t="str">
            <v>ARE</v>
          </cell>
          <cell r="R83" t="str">
            <v>FC134</v>
          </cell>
          <cell r="S83" t="str">
            <v>Day Shift</v>
          </cell>
          <cell r="T83">
            <v>99</v>
          </cell>
          <cell r="U83" t="str">
            <v>MENA_UAE_FC</v>
          </cell>
          <cell r="V83">
            <v>46267.332638888889</v>
          </cell>
          <cell r="W83">
            <v>46267.750694444447</v>
          </cell>
          <cell r="X83">
            <v>46267.333333333336</v>
          </cell>
          <cell r="Y83">
            <v>46267.75</v>
          </cell>
          <cell r="Z83" t="str">
            <v>Rest Day</v>
          </cell>
          <cell r="AA83" t="str">
            <v>Not Scheduled</v>
          </cell>
          <cell r="AB83" t="str">
            <v>Present</v>
          </cell>
          <cell r="AC83" t="str">
            <v>Inbound</v>
          </cell>
          <cell r="AD83" t="str">
            <v>Inbound Stow</v>
          </cell>
          <cell r="AE83" t="str">
            <v>Stow</v>
          </cell>
          <cell r="AF83" t="str">
            <v>Wednesday</v>
          </cell>
          <cell r="AG83" t="str">
            <v>Thursday</v>
          </cell>
          <cell r="AH83">
            <v>3</v>
          </cell>
          <cell r="AJ83">
            <v>45921</v>
          </cell>
          <cell r="AM83" t="str">
            <v>TEMP</v>
          </cell>
          <cell r="AN83" t="str">
            <v>3P Onsite Worker</v>
          </cell>
          <cell r="AO83" t="str">
            <v>A</v>
          </cell>
          <cell r="AP83">
            <v>9</v>
          </cell>
          <cell r="AQ83">
            <v>1</v>
          </cell>
          <cell r="AR83">
            <v>1</v>
          </cell>
          <cell r="AS83">
            <v>0</v>
          </cell>
          <cell r="AT83">
            <v>0</v>
          </cell>
          <cell r="AU83">
            <v>0</v>
          </cell>
        </row>
        <row r="84">
          <cell r="E84">
            <v>205977116</v>
          </cell>
          <cell r="F84" t="str">
            <v>A</v>
          </cell>
          <cell r="G84" t="str">
            <v>GREEN</v>
          </cell>
          <cell r="H84" t="str">
            <v>FULL_TIME</v>
          </cell>
          <cell r="I84">
            <v>900234</v>
          </cell>
          <cell r="J84" t="str">
            <v>Dulsco L.L.C.</v>
          </cell>
          <cell r="K84" t="str">
            <v>ANDREW MULUUTA</v>
          </cell>
          <cell r="L84" t="str">
            <v>Warehouse Associate (TEMP)</v>
          </cell>
          <cell r="M84" t="str">
            <v>Warehouse Associate 24M</v>
          </cell>
          <cell r="N84" t="str">
            <v>bizthoma</v>
          </cell>
          <cell r="O84">
            <v>1299</v>
          </cell>
          <cell r="P84" t="str">
            <v>AUH1</v>
          </cell>
          <cell r="Q84" t="str">
            <v>ARE</v>
          </cell>
          <cell r="R84" t="str">
            <v>FC084</v>
          </cell>
          <cell r="S84" t="str">
            <v>Day Shift</v>
          </cell>
          <cell r="T84">
            <v>99</v>
          </cell>
          <cell r="U84" t="str">
            <v>MENA_UAE_FC</v>
          </cell>
          <cell r="V84">
            <v>46267.332638888889</v>
          </cell>
          <cell r="W84">
            <v>46267.748611111114</v>
          </cell>
          <cell r="X84">
            <v>46267.333333333336</v>
          </cell>
          <cell r="Y84">
            <v>46267.75</v>
          </cell>
          <cell r="AA84" t="str">
            <v>Scheduled</v>
          </cell>
          <cell r="AB84" t="str">
            <v>Present</v>
          </cell>
          <cell r="AC84" t="str">
            <v>Outbound</v>
          </cell>
          <cell r="AD84" t="str">
            <v>Picking</v>
          </cell>
          <cell r="AE84" t="str">
            <v>Pick</v>
          </cell>
          <cell r="AF84" t="str">
            <v>Monday</v>
          </cell>
          <cell r="AG84" t="str">
            <v>Tuesday</v>
          </cell>
          <cell r="AH84">
            <v>13</v>
          </cell>
          <cell r="AJ84">
            <v>45914</v>
          </cell>
          <cell r="AM84" t="str">
            <v>TEMP</v>
          </cell>
          <cell r="AN84" t="str">
            <v>3P Onsite Worker</v>
          </cell>
          <cell r="AO84" t="str">
            <v>A</v>
          </cell>
          <cell r="AP84">
            <v>9</v>
          </cell>
          <cell r="AQ84">
            <v>0</v>
          </cell>
          <cell r="AR84">
            <v>1</v>
          </cell>
          <cell r="AS84">
            <v>1</v>
          </cell>
          <cell r="AT84">
            <v>0</v>
          </cell>
          <cell r="AU84">
            <v>0</v>
          </cell>
        </row>
        <row r="85">
          <cell r="E85">
            <v>203850772</v>
          </cell>
          <cell r="F85" t="str">
            <v>A</v>
          </cell>
          <cell r="G85" t="str">
            <v>GREEN</v>
          </cell>
          <cell r="H85" t="str">
            <v>FULL_TIME</v>
          </cell>
          <cell r="I85">
            <v>900234</v>
          </cell>
          <cell r="J85" t="str">
            <v>Dulsco L.L.C.</v>
          </cell>
          <cell r="K85" t="str">
            <v>Andrew Ssemanda</v>
          </cell>
          <cell r="L85" t="str">
            <v>Warehouse Associate (TEMP)</v>
          </cell>
          <cell r="M85" t="str">
            <v>Warehouse Associate 8W</v>
          </cell>
          <cell r="N85" t="str">
            <v>ansammar</v>
          </cell>
          <cell r="O85">
            <v>1299</v>
          </cell>
          <cell r="P85" t="str">
            <v>AUH1</v>
          </cell>
          <cell r="Q85" t="str">
            <v>ARE</v>
          </cell>
          <cell r="R85" t="str">
            <v>LK016</v>
          </cell>
          <cell r="S85" t="str">
            <v>Night Shift</v>
          </cell>
          <cell r="T85">
            <v>99</v>
          </cell>
          <cell r="U85" t="str">
            <v>MENA_UAE_FC</v>
          </cell>
          <cell r="X85">
            <v>46267.756944444445</v>
          </cell>
          <cell r="Y85">
            <v>46268.173611111109</v>
          </cell>
          <cell r="Z85" t="str">
            <v>Rest Day</v>
          </cell>
          <cell r="AA85" t="str">
            <v>Not Scheduled</v>
          </cell>
          <cell r="AB85" t="str">
            <v>Not Present</v>
          </cell>
          <cell r="AC85" t="str">
            <v>Outbound</v>
          </cell>
          <cell r="AD85" t="str">
            <v>Picking</v>
          </cell>
          <cell r="AE85" t="str">
            <v>Pick</v>
          </cell>
          <cell r="AF85" t="str">
            <v>Wednesday</v>
          </cell>
          <cell r="AG85" t="str">
            <v>Thursday</v>
          </cell>
          <cell r="AH85">
            <v>13</v>
          </cell>
          <cell r="AJ85">
            <v>45523</v>
          </cell>
          <cell r="AM85" t="str">
            <v>TEMP</v>
          </cell>
          <cell r="AN85" t="str">
            <v>3P Onsite Worker</v>
          </cell>
          <cell r="AO85" t="str">
            <v>A</v>
          </cell>
          <cell r="AP85">
            <v>9</v>
          </cell>
          <cell r="AQ85">
            <v>0</v>
          </cell>
          <cell r="AR85">
            <v>0</v>
          </cell>
          <cell r="AS85">
            <v>0</v>
          </cell>
          <cell r="AT85">
            <v>0</v>
          </cell>
          <cell r="AU85">
            <v>0</v>
          </cell>
        </row>
        <row r="86">
          <cell r="E86">
            <v>203341965</v>
          </cell>
          <cell r="F86" t="str">
            <v>A</v>
          </cell>
          <cell r="G86" t="str">
            <v>GREEN</v>
          </cell>
          <cell r="H86" t="str">
            <v>FULL_TIME</v>
          </cell>
          <cell r="I86">
            <v>900234</v>
          </cell>
          <cell r="J86" t="str">
            <v>Adecco</v>
          </cell>
          <cell r="K86" t="str">
            <v>ANURAG ANILAN</v>
          </cell>
          <cell r="L86" t="str">
            <v>Warehouse Associate (TEMP)</v>
          </cell>
          <cell r="M86" t="str">
            <v>Warehouse Associate 24M</v>
          </cell>
          <cell r="N86" t="str">
            <v>mnarshad</v>
          </cell>
          <cell r="O86">
            <v>1299</v>
          </cell>
          <cell r="P86" t="str">
            <v>AUH1</v>
          </cell>
          <cell r="Q86" t="str">
            <v>ARE</v>
          </cell>
          <cell r="R86" t="str">
            <v>LK016</v>
          </cell>
          <cell r="S86" t="str">
            <v>Night Shift</v>
          </cell>
          <cell r="T86">
            <v>99</v>
          </cell>
          <cell r="U86" t="str">
            <v>MENA_UAE_FC</v>
          </cell>
          <cell r="V86">
            <v>46267.745138888888</v>
          </cell>
          <cell r="W86">
            <v>46267.86041666667</v>
          </cell>
          <cell r="X86">
            <v>46267.756944444445</v>
          </cell>
          <cell r="Y86">
            <v>46268.173611111109</v>
          </cell>
          <cell r="Z86" t="str">
            <v>Rest Day</v>
          </cell>
          <cell r="AA86" t="str">
            <v>Not Scheduled</v>
          </cell>
          <cell r="AB86" t="str">
            <v>Present</v>
          </cell>
          <cell r="AC86" t="str">
            <v>Outbound</v>
          </cell>
          <cell r="AD86" t="str">
            <v>Pack - Single</v>
          </cell>
          <cell r="AE86" t="str">
            <v>Pack</v>
          </cell>
          <cell r="AF86" t="str">
            <v>Wednesday</v>
          </cell>
          <cell r="AG86" t="str">
            <v>Thursday</v>
          </cell>
          <cell r="AH86">
            <v>18</v>
          </cell>
          <cell r="AJ86">
            <v>45431</v>
          </cell>
          <cell r="AM86" t="str">
            <v>TEMP</v>
          </cell>
          <cell r="AN86" t="str">
            <v>3P Onsite Worker</v>
          </cell>
          <cell r="AO86" t="str">
            <v>A</v>
          </cell>
          <cell r="AP86">
            <v>9</v>
          </cell>
          <cell r="AQ86">
            <v>1</v>
          </cell>
          <cell r="AR86">
            <v>1</v>
          </cell>
          <cell r="AS86">
            <v>0</v>
          </cell>
          <cell r="AT86">
            <v>0</v>
          </cell>
          <cell r="AU86">
            <v>0</v>
          </cell>
        </row>
        <row r="87">
          <cell r="E87">
            <v>204009672</v>
          </cell>
          <cell r="F87" t="str">
            <v>A</v>
          </cell>
          <cell r="G87" t="str">
            <v>GREEN</v>
          </cell>
          <cell r="H87" t="str">
            <v>FULL_TIME</v>
          </cell>
          <cell r="I87">
            <v>900234</v>
          </cell>
          <cell r="J87" t="str">
            <v>Dulsco L.L.C.</v>
          </cell>
          <cell r="K87" t="str">
            <v>ANKIT NEWAR</v>
          </cell>
          <cell r="L87" t="str">
            <v>Warehouse Associate (TEMP)</v>
          </cell>
          <cell r="M87" t="str">
            <v>Warehouse Associate 24M</v>
          </cell>
          <cell r="N87" t="str">
            <v>mnarshad</v>
          </cell>
          <cell r="O87">
            <v>1299</v>
          </cell>
          <cell r="P87" t="str">
            <v>AUH1</v>
          </cell>
          <cell r="Q87" t="str">
            <v>ARE</v>
          </cell>
          <cell r="R87" t="str">
            <v>FC009</v>
          </cell>
          <cell r="S87" t="str">
            <v>Day Shift</v>
          </cell>
          <cell r="T87">
            <v>99</v>
          </cell>
          <cell r="U87" t="str">
            <v>MENA_UAE_FC</v>
          </cell>
          <cell r="V87">
            <v>46267.330555555556</v>
          </cell>
          <cell r="W87">
            <v>46267.747916666667</v>
          </cell>
          <cell r="X87">
            <v>46267.333333333336</v>
          </cell>
          <cell r="Y87">
            <v>46267.75</v>
          </cell>
          <cell r="AA87" t="str">
            <v>Scheduled</v>
          </cell>
          <cell r="AB87" t="str">
            <v>Present</v>
          </cell>
          <cell r="AC87" t="str">
            <v>Outbound</v>
          </cell>
          <cell r="AD87" t="str">
            <v>Picking</v>
          </cell>
          <cell r="AE87" t="str">
            <v>Pick</v>
          </cell>
          <cell r="AF87" t="str">
            <v>Friday</v>
          </cell>
          <cell r="AG87" t="str">
            <v>Saturday</v>
          </cell>
          <cell r="AH87">
            <v>13</v>
          </cell>
          <cell r="AJ87">
            <v>45550</v>
          </cell>
          <cell r="AM87" t="str">
            <v>TEMP</v>
          </cell>
          <cell r="AN87" t="str">
            <v>3P Onsite Worker</v>
          </cell>
          <cell r="AO87" t="str">
            <v>A</v>
          </cell>
          <cell r="AP87">
            <v>9</v>
          </cell>
          <cell r="AQ87">
            <v>0</v>
          </cell>
          <cell r="AR87">
            <v>1</v>
          </cell>
          <cell r="AS87">
            <v>1</v>
          </cell>
          <cell r="AT87">
            <v>0</v>
          </cell>
          <cell r="AU87">
            <v>0</v>
          </cell>
        </row>
        <row r="88">
          <cell r="E88">
            <v>205846573</v>
          </cell>
          <cell r="F88" t="str">
            <v>A</v>
          </cell>
          <cell r="G88" t="str">
            <v>GREEN</v>
          </cell>
          <cell r="H88" t="str">
            <v>FULL_TIME</v>
          </cell>
          <cell r="I88">
            <v>900234</v>
          </cell>
          <cell r="J88" t="str">
            <v>EFS Facilities Services</v>
          </cell>
          <cell r="K88" t="str">
            <v>ANN NDILA KIKUNG'A</v>
          </cell>
          <cell r="L88" t="str">
            <v>Warehouse Associate (TEMP)</v>
          </cell>
          <cell r="M88" t="str">
            <v>Warehouse Associate 8W</v>
          </cell>
          <cell r="N88" t="str">
            <v>scariav</v>
          </cell>
          <cell r="O88">
            <v>1299</v>
          </cell>
          <cell r="P88" t="str">
            <v>AUH1</v>
          </cell>
          <cell r="Q88" t="str">
            <v>ARE</v>
          </cell>
          <cell r="R88" t="str">
            <v>LK016</v>
          </cell>
          <cell r="S88" t="str">
            <v>Night Shift</v>
          </cell>
          <cell r="T88">
            <v>99</v>
          </cell>
          <cell r="U88" t="str">
            <v>MENA_UAE_FC</v>
          </cell>
          <cell r="X88">
            <v>46267.756944444445</v>
          </cell>
          <cell r="Y88">
            <v>46268.173611111109</v>
          </cell>
          <cell r="Z88" t="str">
            <v>Rest Day</v>
          </cell>
          <cell r="AA88" t="str">
            <v>Not Scheduled</v>
          </cell>
          <cell r="AB88" t="str">
            <v>Not Present</v>
          </cell>
          <cell r="AC88" t="str">
            <v>Outbound</v>
          </cell>
          <cell r="AD88" t="str">
            <v>Picking</v>
          </cell>
          <cell r="AE88" t="str">
            <v>Pick</v>
          </cell>
          <cell r="AF88" t="str">
            <v>Wednesday</v>
          </cell>
          <cell r="AG88" t="str">
            <v>Thursday</v>
          </cell>
          <cell r="AH88">
            <v>13</v>
          </cell>
          <cell r="AJ88">
            <v>45893</v>
          </cell>
          <cell r="AM88" t="str">
            <v>TEMP</v>
          </cell>
          <cell r="AN88" t="str">
            <v>3P Onsite Worker</v>
          </cell>
          <cell r="AO88" t="str">
            <v>A</v>
          </cell>
          <cell r="AP88">
            <v>9</v>
          </cell>
          <cell r="AQ88">
            <v>0</v>
          </cell>
          <cell r="AR88">
            <v>0</v>
          </cell>
          <cell r="AS88">
            <v>0</v>
          </cell>
          <cell r="AT88">
            <v>0</v>
          </cell>
          <cell r="AU88">
            <v>0</v>
          </cell>
        </row>
        <row r="89">
          <cell r="E89">
            <v>204967046</v>
          </cell>
          <cell r="F89" t="str">
            <v>A</v>
          </cell>
          <cell r="G89" t="str">
            <v>GREEN</v>
          </cell>
          <cell r="H89" t="str">
            <v>FULL_TIME</v>
          </cell>
          <cell r="I89">
            <v>900234</v>
          </cell>
          <cell r="J89" t="str">
            <v>Dulsco L.L.C.</v>
          </cell>
          <cell r="K89" t="str">
            <v>PROSPER ANNI</v>
          </cell>
          <cell r="L89" t="str">
            <v>Warehouse Associate (TEMP)</v>
          </cell>
          <cell r="M89" t="str">
            <v>Warehouse Associate 8W</v>
          </cell>
          <cell r="N89" t="str">
            <v>vkkatyal</v>
          </cell>
          <cell r="O89">
            <v>1299</v>
          </cell>
          <cell r="P89" t="str">
            <v>AUH1</v>
          </cell>
          <cell r="Q89" t="str">
            <v>ARE</v>
          </cell>
          <cell r="R89" t="str">
            <v>FC084</v>
          </cell>
          <cell r="S89" t="str">
            <v>Day Shift</v>
          </cell>
          <cell r="T89">
            <v>99</v>
          </cell>
          <cell r="U89" t="str">
            <v>MENA_UAE_FC</v>
          </cell>
          <cell r="V89">
            <v>46267.332638888889</v>
          </cell>
          <cell r="W89">
            <v>46267.755555555559</v>
          </cell>
          <cell r="X89">
            <v>46267.333333333336</v>
          </cell>
          <cell r="Y89">
            <v>46267.75</v>
          </cell>
          <cell r="AA89" t="str">
            <v>Scheduled</v>
          </cell>
          <cell r="AB89" t="str">
            <v>Present</v>
          </cell>
          <cell r="AC89" t="str">
            <v>Inbound</v>
          </cell>
          <cell r="AD89" t="str">
            <v>Inbound Stow</v>
          </cell>
          <cell r="AE89" t="str">
            <v>Stow</v>
          </cell>
          <cell r="AF89" t="str">
            <v>Monday</v>
          </cell>
          <cell r="AG89" t="str">
            <v>Tuesday</v>
          </cell>
          <cell r="AH89">
            <v>3</v>
          </cell>
          <cell r="AJ89">
            <v>45825</v>
          </cell>
          <cell r="AM89" t="str">
            <v>TEMP</v>
          </cell>
          <cell r="AN89" t="str">
            <v>3P Onsite Worker</v>
          </cell>
          <cell r="AO89" t="str">
            <v>A</v>
          </cell>
          <cell r="AP89">
            <v>9</v>
          </cell>
          <cell r="AQ89">
            <v>0</v>
          </cell>
          <cell r="AR89">
            <v>1</v>
          </cell>
          <cell r="AS89">
            <v>1</v>
          </cell>
          <cell r="AT89">
            <v>0</v>
          </cell>
          <cell r="AU89">
            <v>0</v>
          </cell>
        </row>
        <row r="90">
          <cell r="E90">
            <v>204868506</v>
          </cell>
          <cell r="F90" t="str">
            <v>A</v>
          </cell>
          <cell r="G90" t="str">
            <v>GREEN</v>
          </cell>
          <cell r="H90" t="str">
            <v>FULL_TIME</v>
          </cell>
          <cell r="I90">
            <v>900234</v>
          </cell>
          <cell r="J90" t="str">
            <v>Dulsco L.L.C.</v>
          </cell>
          <cell r="K90" t="str">
            <v>JUSTICE ANNOBIL</v>
          </cell>
          <cell r="L90" t="str">
            <v>Warehouse Associate (TEMP)</v>
          </cell>
          <cell r="M90" t="str">
            <v>Warehouse Associate 24M</v>
          </cell>
          <cell r="N90" t="str">
            <v>mnarshad</v>
          </cell>
          <cell r="O90">
            <v>1299</v>
          </cell>
          <cell r="P90" t="str">
            <v>AUH1</v>
          </cell>
          <cell r="Q90" t="str">
            <v>ARE</v>
          </cell>
          <cell r="R90" t="str">
            <v>FC084</v>
          </cell>
          <cell r="S90" t="str">
            <v>Day Shift</v>
          </cell>
          <cell r="T90">
            <v>99</v>
          </cell>
          <cell r="U90" t="str">
            <v>MENA_UAE_FC</v>
          </cell>
          <cell r="V90">
            <v>46267.331250000003</v>
          </cell>
          <cell r="W90">
            <v>46267.74722222222</v>
          </cell>
          <cell r="X90">
            <v>46267.333333333336</v>
          </cell>
          <cell r="Y90">
            <v>46267.75</v>
          </cell>
          <cell r="AA90" t="str">
            <v>Scheduled</v>
          </cell>
          <cell r="AB90" t="str">
            <v>Present</v>
          </cell>
          <cell r="AC90" t="str">
            <v>Outbound</v>
          </cell>
          <cell r="AD90" t="str">
            <v>Picking</v>
          </cell>
          <cell r="AE90" t="str">
            <v>Pick</v>
          </cell>
          <cell r="AF90" t="str">
            <v>Monday</v>
          </cell>
          <cell r="AG90" t="str">
            <v>Tuesday</v>
          </cell>
          <cell r="AH90">
            <v>13</v>
          </cell>
          <cell r="AJ90">
            <v>45788</v>
          </cell>
          <cell r="AM90" t="str">
            <v>TEMP</v>
          </cell>
          <cell r="AN90" t="str">
            <v>3P Onsite Worker</v>
          </cell>
          <cell r="AO90" t="str">
            <v>A</v>
          </cell>
          <cell r="AP90">
            <v>9</v>
          </cell>
          <cell r="AQ90">
            <v>0</v>
          </cell>
          <cell r="AR90">
            <v>1</v>
          </cell>
          <cell r="AS90">
            <v>1</v>
          </cell>
          <cell r="AT90">
            <v>0</v>
          </cell>
          <cell r="AU90">
            <v>0</v>
          </cell>
        </row>
        <row r="91">
          <cell r="E91">
            <v>206930130</v>
          </cell>
          <cell r="F91" t="str">
            <v>A</v>
          </cell>
          <cell r="G91" t="str">
            <v>GREEN</v>
          </cell>
          <cell r="H91" t="str">
            <v>FULL_TIME</v>
          </cell>
          <cell r="I91">
            <v>900234</v>
          </cell>
          <cell r="J91" t="str">
            <v>EFS Facilities Services</v>
          </cell>
          <cell r="K91" t="str">
            <v>ANN WAMBUI MUHIAH</v>
          </cell>
          <cell r="L91" t="str">
            <v>Warehouse Associate (TEMP)</v>
          </cell>
          <cell r="M91" t="str">
            <v>Warehouse Associate 12M</v>
          </cell>
          <cell r="N91" t="str">
            <v>bizthoma</v>
          </cell>
          <cell r="O91">
            <v>1299</v>
          </cell>
          <cell r="P91" t="str">
            <v>AUH1</v>
          </cell>
          <cell r="Q91" t="str">
            <v>ARE</v>
          </cell>
          <cell r="R91" t="str">
            <v>FC034</v>
          </cell>
          <cell r="S91" t="str">
            <v>Day Shift</v>
          </cell>
          <cell r="T91">
            <v>99</v>
          </cell>
          <cell r="U91" t="str">
            <v>MENA_UAE_FC</v>
          </cell>
          <cell r="V91">
            <v>46267.333333333336</v>
          </cell>
          <cell r="W91">
            <v>46267.75</v>
          </cell>
          <cell r="X91">
            <v>46267.333333333336</v>
          </cell>
          <cell r="Y91">
            <v>46267.75</v>
          </cell>
          <cell r="AA91" t="str">
            <v>Scheduled</v>
          </cell>
          <cell r="AB91" t="str">
            <v>Present</v>
          </cell>
          <cell r="AC91" t="str">
            <v>Outbound</v>
          </cell>
          <cell r="AD91" t="str">
            <v>Picking</v>
          </cell>
          <cell r="AE91" t="str">
            <v>Pick</v>
          </cell>
          <cell r="AF91" t="str">
            <v>Saturday</v>
          </cell>
          <cell r="AG91" t="str">
            <v>Sunday</v>
          </cell>
          <cell r="AH91">
            <v>13</v>
          </cell>
          <cell r="AJ91">
            <v>46036</v>
          </cell>
          <cell r="AM91" t="str">
            <v>TEMP</v>
          </cell>
          <cell r="AN91" t="str">
            <v>3P Onsite Worker</v>
          </cell>
          <cell r="AO91" t="str">
            <v>A</v>
          </cell>
          <cell r="AP91">
            <v>9</v>
          </cell>
          <cell r="AQ91">
            <v>0</v>
          </cell>
          <cell r="AR91">
            <v>1</v>
          </cell>
          <cell r="AS91">
            <v>1</v>
          </cell>
          <cell r="AT91">
            <v>0</v>
          </cell>
          <cell r="AU91">
            <v>0</v>
          </cell>
        </row>
        <row r="92">
          <cell r="E92">
            <v>206191963</v>
          </cell>
          <cell r="F92" t="str">
            <v>A</v>
          </cell>
          <cell r="G92" t="str">
            <v>GREEN</v>
          </cell>
          <cell r="H92" t="str">
            <v>REDUCED</v>
          </cell>
          <cell r="I92">
            <v>900234</v>
          </cell>
          <cell r="J92" t="str">
            <v>EFS Facilities Services</v>
          </cell>
          <cell r="K92" t="str">
            <v>Anolyne Atukwatse</v>
          </cell>
          <cell r="L92" t="str">
            <v>Warehouse Associate (TEMP)</v>
          </cell>
          <cell r="M92" t="str">
            <v>Warehouse Associate 8W</v>
          </cell>
          <cell r="N92" t="str">
            <v>ansammar</v>
          </cell>
          <cell r="O92">
            <v>1299</v>
          </cell>
          <cell r="P92" t="str">
            <v>AUH1</v>
          </cell>
          <cell r="Q92" t="str">
            <v>ARE</v>
          </cell>
          <cell r="R92" t="str">
            <v>LK012</v>
          </cell>
          <cell r="S92" t="str">
            <v>Night Shift</v>
          </cell>
          <cell r="T92">
            <v>99</v>
          </cell>
          <cell r="U92" t="str">
            <v>MENA_UAE_FC</v>
          </cell>
          <cell r="V92">
            <v>46267.756249999999</v>
          </cell>
          <cell r="W92">
            <v>46267.831944444442</v>
          </cell>
          <cell r="X92">
            <v>46267.756944444445</v>
          </cell>
          <cell r="Y92">
            <v>46268.090277777781</v>
          </cell>
          <cell r="Z92" t="str">
            <v>Rest Day</v>
          </cell>
          <cell r="AA92" t="str">
            <v>Not Scheduled</v>
          </cell>
          <cell r="AB92" t="str">
            <v>Present</v>
          </cell>
          <cell r="AC92" t="str">
            <v>Outbound</v>
          </cell>
          <cell r="AD92" t="str">
            <v>Sort - Batch</v>
          </cell>
          <cell r="AE92" t="str">
            <v>Sort</v>
          </cell>
          <cell r="AF92" t="str">
            <v>Saturday</v>
          </cell>
          <cell r="AG92" t="str">
            <v>Sunday</v>
          </cell>
          <cell r="AH92">
            <v>15</v>
          </cell>
          <cell r="AJ92">
            <v>46246</v>
          </cell>
          <cell r="AM92" t="str">
            <v>TEMP</v>
          </cell>
          <cell r="AN92" t="str">
            <v>3P Onsite Worker</v>
          </cell>
          <cell r="AO92" t="str">
            <v>A</v>
          </cell>
          <cell r="AP92">
            <v>7</v>
          </cell>
          <cell r="AQ92">
            <v>1</v>
          </cell>
          <cell r="AR92">
            <v>1</v>
          </cell>
          <cell r="AS92">
            <v>0</v>
          </cell>
          <cell r="AT92">
            <v>0</v>
          </cell>
          <cell r="AU92">
            <v>0</v>
          </cell>
        </row>
        <row r="93">
          <cell r="E93">
            <v>203737010</v>
          </cell>
          <cell r="F93" t="str">
            <v>A</v>
          </cell>
          <cell r="G93" t="str">
            <v>GREEN</v>
          </cell>
          <cell r="H93" t="str">
            <v>FULL_TIME</v>
          </cell>
          <cell r="I93">
            <v>900234</v>
          </cell>
          <cell r="J93" t="str">
            <v>Fastlink Outsourcing</v>
          </cell>
          <cell r="K93" t="str">
            <v>Francis Ansah</v>
          </cell>
          <cell r="L93" t="str">
            <v>Warehouse Associate (TEMP)</v>
          </cell>
          <cell r="M93" t="str">
            <v>Warehouse Associate 12M</v>
          </cell>
          <cell r="N93" t="str">
            <v>mnarshad</v>
          </cell>
          <cell r="O93">
            <v>1299</v>
          </cell>
          <cell r="P93" t="str">
            <v>AUH1</v>
          </cell>
          <cell r="Q93" t="str">
            <v>ARE</v>
          </cell>
          <cell r="R93" t="str">
            <v>LK015</v>
          </cell>
          <cell r="S93" t="str">
            <v>Night Shift</v>
          </cell>
          <cell r="T93">
            <v>99</v>
          </cell>
          <cell r="U93" t="str">
            <v>MENA_UAE_FC</v>
          </cell>
          <cell r="X93">
            <v>46267.756944444445</v>
          </cell>
          <cell r="Y93">
            <v>46268.173611111109</v>
          </cell>
          <cell r="Z93" t="str">
            <v>Rest Day</v>
          </cell>
          <cell r="AA93" t="str">
            <v>Not Scheduled</v>
          </cell>
          <cell r="AB93" t="str">
            <v>Not Present</v>
          </cell>
          <cell r="AC93" t="str">
            <v>Outbound</v>
          </cell>
          <cell r="AD93" t="str">
            <v>Picking</v>
          </cell>
          <cell r="AE93" t="str">
            <v>Pick</v>
          </cell>
          <cell r="AF93" t="str">
            <v>Tuesday</v>
          </cell>
          <cell r="AG93" t="str">
            <v>Wednesday</v>
          </cell>
          <cell r="AH93">
            <v>13</v>
          </cell>
          <cell r="AJ93">
            <v>45501</v>
          </cell>
          <cell r="AM93" t="str">
            <v>TEMP</v>
          </cell>
          <cell r="AN93" t="str">
            <v>3P Onsite Worker</v>
          </cell>
          <cell r="AO93" t="str">
            <v>A</v>
          </cell>
          <cell r="AP93">
            <v>9</v>
          </cell>
          <cell r="AQ93">
            <v>0</v>
          </cell>
          <cell r="AR93">
            <v>0</v>
          </cell>
          <cell r="AS93">
            <v>0</v>
          </cell>
          <cell r="AT93">
            <v>0</v>
          </cell>
          <cell r="AU93">
            <v>0</v>
          </cell>
        </row>
        <row r="94">
          <cell r="E94">
            <v>203635600</v>
          </cell>
          <cell r="F94" t="str">
            <v>A</v>
          </cell>
          <cell r="G94" t="str">
            <v>GREEN</v>
          </cell>
          <cell r="H94" t="str">
            <v>FULL_TIME</v>
          </cell>
          <cell r="I94">
            <v>900234</v>
          </cell>
          <cell r="J94" t="str">
            <v>Fastlink Outsourcing</v>
          </cell>
          <cell r="K94" t="str">
            <v>Samuel Ansah</v>
          </cell>
          <cell r="L94" t="str">
            <v>Warehouse Associate (TEMP)</v>
          </cell>
          <cell r="M94" t="str">
            <v>Warehouse Associate 12M</v>
          </cell>
          <cell r="N94" t="str">
            <v>kebedeed</v>
          </cell>
          <cell r="O94">
            <v>1299</v>
          </cell>
          <cell r="P94" t="str">
            <v>AUH1</v>
          </cell>
          <cell r="Q94" t="str">
            <v>ARE</v>
          </cell>
          <cell r="R94" t="str">
            <v>FC159</v>
          </cell>
          <cell r="S94" t="str">
            <v>Day Shift</v>
          </cell>
          <cell r="T94">
            <v>99</v>
          </cell>
          <cell r="U94" t="str">
            <v>MENA_UAE_FC</v>
          </cell>
          <cell r="V94">
            <v>46267.332638888889</v>
          </cell>
          <cell r="W94">
            <v>46267.746527777781</v>
          </cell>
          <cell r="X94">
            <v>46267.333333333336</v>
          </cell>
          <cell r="Y94">
            <v>46267.75</v>
          </cell>
          <cell r="AA94" t="str">
            <v>Scheduled</v>
          </cell>
          <cell r="AB94" t="str">
            <v>Present</v>
          </cell>
          <cell r="AC94" t="str">
            <v>Support</v>
          </cell>
          <cell r="AD94" t="str">
            <v>Facilities</v>
          </cell>
          <cell r="AE94" t="str">
            <v>Support</v>
          </cell>
          <cell r="AF94" t="str">
            <v>Thursday</v>
          </cell>
          <cell r="AG94" t="str">
            <v>Friday</v>
          </cell>
          <cell r="AH94">
            <v>28</v>
          </cell>
          <cell r="AJ94">
            <v>45480</v>
          </cell>
          <cell r="AM94" t="str">
            <v>TEMP</v>
          </cell>
          <cell r="AN94" t="str">
            <v>3P Onsite Worker</v>
          </cell>
          <cell r="AO94" t="str">
            <v>A</v>
          </cell>
          <cell r="AP94">
            <v>9</v>
          </cell>
          <cell r="AQ94">
            <v>0</v>
          </cell>
          <cell r="AR94">
            <v>1</v>
          </cell>
          <cell r="AS94">
            <v>1</v>
          </cell>
          <cell r="AT94">
            <v>0</v>
          </cell>
          <cell r="AU94">
            <v>0</v>
          </cell>
        </row>
        <row r="95">
          <cell r="E95">
            <v>206239755</v>
          </cell>
          <cell r="F95" t="str">
            <v>A</v>
          </cell>
          <cell r="G95" t="str">
            <v>GREEN</v>
          </cell>
          <cell r="H95" t="str">
            <v>FULL_TIME</v>
          </cell>
          <cell r="I95">
            <v>900234</v>
          </cell>
          <cell r="J95" t="str">
            <v>Dulsco L.L.C.</v>
          </cell>
          <cell r="K95" t="str">
            <v>OWUSU ANSAH PRINCE</v>
          </cell>
          <cell r="L95" t="str">
            <v>Warehouse Associate (TEMP)</v>
          </cell>
          <cell r="M95" t="str">
            <v>Warehouse Associate 8W</v>
          </cell>
          <cell r="N95" t="str">
            <v>bizthoma</v>
          </cell>
          <cell r="O95">
            <v>1299</v>
          </cell>
          <cell r="P95" t="str">
            <v>AUH1</v>
          </cell>
          <cell r="Q95" t="str">
            <v>ARE</v>
          </cell>
          <cell r="R95" t="str">
            <v>LK014</v>
          </cell>
          <cell r="S95" t="str">
            <v>Night Shift</v>
          </cell>
          <cell r="T95">
            <v>99</v>
          </cell>
          <cell r="U95" t="str">
            <v>MENA_UAE_FC</v>
          </cell>
          <cell r="V95">
            <v>46267.756249999999</v>
          </cell>
          <cell r="W95">
            <v>46267.853472222225</v>
          </cell>
          <cell r="X95">
            <v>46267.756944444445</v>
          </cell>
          <cell r="Y95">
            <v>46268.173611111109</v>
          </cell>
          <cell r="AA95" t="str">
            <v>Scheduled</v>
          </cell>
          <cell r="AB95" t="str">
            <v>Present</v>
          </cell>
          <cell r="AC95" t="str">
            <v>Outbound</v>
          </cell>
          <cell r="AD95" t="str">
            <v>Pack - Batch</v>
          </cell>
          <cell r="AE95" t="str">
            <v>Pack</v>
          </cell>
          <cell r="AF95" t="str">
            <v>Monday</v>
          </cell>
          <cell r="AG95" t="str">
            <v>Tuesday</v>
          </cell>
          <cell r="AH95">
            <v>17</v>
          </cell>
          <cell r="AJ95">
            <v>45942</v>
          </cell>
          <cell r="AM95" t="str">
            <v>TEMP</v>
          </cell>
          <cell r="AN95" t="str">
            <v>3P Onsite Worker</v>
          </cell>
          <cell r="AO95" t="str">
            <v>A</v>
          </cell>
          <cell r="AP95">
            <v>9</v>
          </cell>
          <cell r="AQ95">
            <v>0</v>
          </cell>
          <cell r="AR95">
            <v>1</v>
          </cell>
          <cell r="AS95">
            <v>1</v>
          </cell>
          <cell r="AT95">
            <v>0</v>
          </cell>
          <cell r="AU95">
            <v>0</v>
          </cell>
        </row>
        <row r="96">
          <cell r="E96">
            <v>102865830</v>
          </cell>
          <cell r="F96" t="str">
            <v>A</v>
          </cell>
          <cell r="G96" t="str">
            <v>BLUE</v>
          </cell>
          <cell r="H96" t="str">
            <v>FULL_TIME</v>
          </cell>
          <cell r="I96" t="str">
            <v>P03251</v>
          </cell>
          <cell r="K96" t="str">
            <v>Vishnu Ani</v>
          </cell>
          <cell r="L96" t="str">
            <v>FC Associate I</v>
          </cell>
          <cell r="M96" t="str">
            <v>FC Associate I</v>
          </cell>
          <cell r="N96" t="str">
            <v>mnarshad</v>
          </cell>
          <cell r="O96">
            <v>1299</v>
          </cell>
          <cell r="P96" t="str">
            <v>AUH1</v>
          </cell>
          <cell r="Q96" t="str">
            <v>ARE</v>
          </cell>
          <cell r="R96" t="str">
            <v>LK015</v>
          </cell>
          <cell r="S96" t="str">
            <v>Night Shift</v>
          </cell>
          <cell r="T96">
            <v>1</v>
          </cell>
          <cell r="U96" t="str">
            <v>MENA_UAE_FC</v>
          </cell>
          <cell r="X96">
            <v>46267.756944444445</v>
          </cell>
          <cell r="Y96">
            <v>46268.173611111109</v>
          </cell>
          <cell r="Z96" t="str">
            <v>Rest Day</v>
          </cell>
          <cell r="AA96" t="str">
            <v>Not Scheduled</v>
          </cell>
          <cell r="AB96" t="str">
            <v>Not Present</v>
          </cell>
          <cell r="AC96" t="str">
            <v>Outbound</v>
          </cell>
          <cell r="AD96" t="str">
            <v>OB Problem Solve</v>
          </cell>
          <cell r="AE96" t="str">
            <v>Pack</v>
          </cell>
          <cell r="AF96" t="str">
            <v>Tuesday</v>
          </cell>
          <cell r="AG96" t="str">
            <v>Wednesday</v>
          </cell>
          <cell r="AH96">
            <v>20</v>
          </cell>
          <cell r="AJ96">
            <v>43011</v>
          </cell>
          <cell r="AM96" t="str">
            <v>FC</v>
          </cell>
          <cell r="AN96" t="str">
            <v>Regular Full Time</v>
          </cell>
          <cell r="AO96" t="str">
            <v>A</v>
          </cell>
          <cell r="AP96">
            <v>9</v>
          </cell>
          <cell r="AQ96">
            <v>0</v>
          </cell>
          <cell r="AR96">
            <v>0</v>
          </cell>
          <cell r="AS96">
            <v>0</v>
          </cell>
          <cell r="AT96">
            <v>0</v>
          </cell>
          <cell r="AU96">
            <v>0</v>
          </cell>
        </row>
        <row r="97">
          <cell r="E97">
            <v>111164491</v>
          </cell>
          <cell r="F97" t="str">
            <v>A</v>
          </cell>
          <cell r="G97" t="str">
            <v>BLUE</v>
          </cell>
          <cell r="H97" t="str">
            <v>FULL_TIME</v>
          </cell>
          <cell r="I97" t="str">
            <v>P03251</v>
          </cell>
          <cell r="K97" t="str">
            <v>Anish Tharu</v>
          </cell>
          <cell r="L97" t="str">
            <v>FC Associate I</v>
          </cell>
          <cell r="M97" t="str">
            <v>FC Associate I</v>
          </cell>
          <cell r="N97" t="str">
            <v>lraghava</v>
          </cell>
          <cell r="O97">
            <v>1299</v>
          </cell>
          <cell r="P97" t="str">
            <v>AUH1</v>
          </cell>
          <cell r="Q97" t="str">
            <v>ARE</v>
          </cell>
          <cell r="R97" t="str">
            <v>LK013</v>
          </cell>
          <cell r="S97" t="str">
            <v>Night Shift</v>
          </cell>
          <cell r="T97">
            <v>1</v>
          </cell>
          <cell r="U97" t="str">
            <v>MENA_UAE_FC</v>
          </cell>
          <cell r="V97">
            <v>46267.746527777781</v>
          </cell>
          <cell r="W97">
            <v>46267.861111111109</v>
          </cell>
          <cell r="X97">
            <v>46267.756944444445</v>
          </cell>
          <cell r="Y97">
            <v>46268.173611111109</v>
          </cell>
          <cell r="AA97" t="str">
            <v>Scheduled</v>
          </cell>
          <cell r="AB97" t="str">
            <v>Present</v>
          </cell>
          <cell r="AC97" t="str">
            <v>Outbound</v>
          </cell>
          <cell r="AD97" t="str">
            <v>Picking</v>
          </cell>
          <cell r="AE97" t="str">
            <v>Pick</v>
          </cell>
          <cell r="AF97" t="str">
            <v>Sunday</v>
          </cell>
          <cell r="AG97" t="str">
            <v>Monday</v>
          </cell>
          <cell r="AH97">
            <v>13</v>
          </cell>
          <cell r="AJ97">
            <v>44796</v>
          </cell>
          <cell r="AM97" t="str">
            <v>FC</v>
          </cell>
          <cell r="AN97" t="str">
            <v>Regular Full Time</v>
          </cell>
          <cell r="AO97" t="str">
            <v>A</v>
          </cell>
          <cell r="AP97">
            <v>9</v>
          </cell>
          <cell r="AQ97">
            <v>0</v>
          </cell>
          <cell r="AR97">
            <v>1</v>
          </cell>
          <cell r="AS97">
            <v>1</v>
          </cell>
          <cell r="AT97">
            <v>0</v>
          </cell>
          <cell r="AU97">
            <v>0</v>
          </cell>
        </row>
        <row r="98">
          <cell r="E98">
            <v>203881696</v>
          </cell>
          <cell r="F98" t="str">
            <v>A</v>
          </cell>
          <cell r="G98" t="str">
            <v>GREEN</v>
          </cell>
          <cell r="H98" t="str">
            <v>FULL_TIME</v>
          </cell>
          <cell r="I98">
            <v>900234</v>
          </cell>
          <cell r="J98" t="str">
            <v>Fastlink Outsourcing</v>
          </cell>
          <cell r="K98" t="str">
            <v>Lydia Osei</v>
          </cell>
          <cell r="L98" t="str">
            <v>Warehouse Associate (TEMP)</v>
          </cell>
          <cell r="M98" t="str">
            <v>Warehouse Associate 12M</v>
          </cell>
          <cell r="N98" t="str">
            <v>lraghava</v>
          </cell>
          <cell r="O98">
            <v>1299</v>
          </cell>
          <cell r="P98" t="str">
            <v>AUH1</v>
          </cell>
          <cell r="Q98" t="str">
            <v>ARE</v>
          </cell>
          <cell r="R98" t="str">
            <v>LK014</v>
          </cell>
          <cell r="S98" t="str">
            <v>Night Shift</v>
          </cell>
          <cell r="T98">
            <v>99</v>
          </cell>
          <cell r="U98" t="str">
            <v>MENA_UAE_FC</v>
          </cell>
          <cell r="V98">
            <v>46267.756944444445</v>
          </cell>
          <cell r="W98">
            <v>46267.854166666664</v>
          </cell>
          <cell r="X98">
            <v>46267.756944444445</v>
          </cell>
          <cell r="Y98">
            <v>46268.173611111109</v>
          </cell>
          <cell r="AA98" t="str">
            <v>Scheduled</v>
          </cell>
          <cell r="AB98" t="str">
            <v>Present</v>
          </cell>
          <cell r="AC98" t="str">
            <v>Outbound</v>
          </cell>
          <cell r="AD98" t="str">
            <v>Pack - Single</v>
          </cell>
          <cell r="AE98" t="str">
            <v>Pack</v>
          </cell>
          <cell r="AF98" t="str">
            <v>Monday</v>
          </cell>
          <cell r="AG98" t="str">
            <v>Tuesday</v>
          </cell>
          <cell r="AH98">
            <v>18</v>
          </cell>
          <cell r="AJ98">
            <v>45529</v>
          </cell>
          <cell r="AM98" t="str">
            <v>TEMP</v>
          </cell>
          <cell r="AN98" t="str">
            <v>3P Onsite Worker</v>
          </cell>
          <cell r="AO98" t="str">
            <v>A</v>
          </cell>
          <cell r="AP98">
            <v>9</v>
          </cell>
          <cell r="AQ98">
            <v>0</v>
          </cell>
          <cell r="AR98">
            <v>1</v>
          </cell>
          <cell r="AS98">
            <v>1</v>
          </cell>
          <cell r="AT98">
            <v>0</v>
          </cell>
          <cell r="AU98">
            <v>0</v>
          </cell>
        </row>
        <row r="99">
          <cell r="E99">
            <v>203965458</v>
          </cell>
          <cell r="F99" t="str">
            <v>A</v>
          </cell>
          <cell r="G99" t="str">
            <v>GREEN</v>
          </cell>
          <cell r="H99" t="str">
            <v>FULL_TIME</v>
          </cell>
          <cell r="I99">
            <v>900234</v>
          </cell>
          <cell r="J99" t="str">
            <v>Fastlink Outsourcing</v>
          </cell>
          <cell r="K99" t="str">
            <v>Hans Apodei Agudey</v>
          </cell>
          <cell r="L99" t="str">
            <v>Warehouse Associate (TEMP)</v>
          </cell>
          <cell r="M99" t="str">
            <v>Warehouse Associate 12M</v>
          </cell>
          <cell r="N99" t="str">
            <v>lraghava</v>
          </cell>
          <cell r="O99">
            <v>1299</v>
          </cell>
          <cell r="P99" t="str">
            <v>AUH1</v>
          </cell>
          <cell r="Q99" t="str">
            <v>ARE</v>
          </cell>
          <cell r="R99" t="str">
            <v>LK014</v>
          </cell>
          <cell r="S99" t="str">
            <v>Night Shift</v>
          </cell>
          <cell r="T99">
            <v>99</v>
          </cell>
          <cell r="U99" t="str">
            <v>MENA_UAE_FC</v>
          </cell>
          <cell r="V99">
            <v>46267.756249999999</v>
          </cell>
          <cell r="W99">
            <v>46267.965277777781</v>
          </cell>
          <cell r="X99">
            <v>46267.756944444445</v>
          </cell>
          <cell r="Y99">
            <v>46268.173611111109</v>
          </cell>
          <cell r="AA99" t="str">
            <v>Scheduled</v>
          </cell>
          <cell r="AB99" t="str">
            <v>Present</v>
          </cell>
          <cell r="AC99" t="str">
            <v>Outbound</v>
          </cell>
          <cell r="AD99" t="str">
            <v>Sort - Batch</v>
          </cell>
          <cell r="AE99" t="str">
            <v>Sort</v>
          </cell>
          <cell r="AF99" t="str">
            <v>Monday</v>
          </cell>
          <cell r="AG99" t="str">
            <v>Tuesday</v>
          </cell>
          <cell r="AH99">
            <v>15</v>
          </cell>
          <cell r="AJ99">
            <v>45543</v>
          </cell>
          <cell r="AM99" t="str">
            <v>TEMP</v>
          </cell>
          <cell r="AN99" t="str">
            <v>3P Onsite Worker</v>
          </cell>
          <cell r="AO99" t="str">
            <v>A</v>
          </cell>
          <cell r="AP99">
            <v>9</v>
          </cell>
          <cell r="AQ99">
            <v>0</v>
          </cell>
          <cell r="AR99">
            <v>1</v>
          </cell>
          <cell r="AS99">
            <v>1</v>
          </cell>
          <cell r="AT99">
            <v>0</v>
          </cell>
          <cell r="AU99">
            <v>0</v>
          </cell>
        </row>
        <row r="100">
          <cell r="E100">
            <v>205252356</v>
          </cell>
          <cell r="F100" t="str">
            <v>A</v>
          </cell>
          <cell r="G100" t="str">
            <v>GREEN</v>
          </cell>
          <cell r="H100" t="str">
            <v>FULL_TIME</v>
          </cell>
          <cell r="I100">
            <v>900234</v>
          </cell>
          <cell r="J100" t="str">
            <v>EFS Facilities Services</v>
          </cell>
          <cell r="K100" t="str">
            <v>Dorcas Niamah Appiah</v>
          </cell>
          <cell r="L100" t="str">
            <v>Warehouse Associate (TEMP)</v>
          </cell>
          <cell r="M100" t="str">
            <v>Warehouse Associate 8W</v>
          </cell>
          <cell r="N100" t="str">
            <v>mnarshad</v>
          </cell>
          <cell r="O100">
            <v>1299</v>
          </cell>
          <cell r="P100" t="str">
            <v>AUH1</v>
          </cell>
          <cell r="Q100" t="str">
            <v>ARE</v>
          </cell>
          <cell r="R100" t="str">
            <v>LK013</v>
          </cell>
          <cell r="S100" t="str">
            <v>Night Shift</v>
          </cell>
          <cell r="T100">
            <v>99</v>
          </cell>
          <cell r="U100" t="str">
            <v>MENA_UAE_FC</v>
          </cell>
          <cell r="V100">
            <v>46267.756249999999</v>
          </cell>
          <cell r="W100">
            <v>46267.836805555555</v>
          </cell>
          <cell r="X100">
            <v>46267.756944444445</v>
          </cell>
          <cell r="Y100">
            <v>46268.090277777781</v>
          </cell>
          <cell r="AA100" t="str">
            <v>Scheduled</v>
          </cell>
          <cell r="AB100" t="str">
            <v>Present</v>
          </cell>
          <cell r="AC100" t="str">
            <v>Outbound</v>
          </cell>
          <cell r="AD100" t="str">
            <v>Picking</v>
          </cell>
          <cell r="AE100" t="str">
            <v>Pick</v>
          </cell>
          <cell r="AF100" t="str">
            <v>Sunday</v>
          </cell>
          <cell r="AG100" t="str">
            <v>Monday</v>
          </cell>
          <cell r="AH100">
            <v>13</v>
          </cell>
          <cell r="AJ100">
            <v>46237</v>
          </cell>
          <cell r="AM100" t="str">
            <v>TEMP</v>
          </cell>
          <cell r="AN100" t="str">
            <v>3P Onsite Worker</v>
          </cell>
          <cell r="AO100" t="str">
            <v>A</v>
          </cell>
          <cell r="AP100">
            <v>7</v>
          </cell>
          <cell r="AQ100">
            <v>0</v>
          </cell>
          <cell r="AR100">
            <v>1</v>
          </cell>
          <cell r="AS100">
            <v>1</v>
          </cell>
          <cell r="AT100">
            <v>0</v>
          </cell>
          <cell r="AU100">
            <v>0</v>
          </cell>
        </row>
        <row r="101">
          <cell r="E101">
            <v>204138118</v>
          </cell>
          <cell r="F101" t="str">
            <v>A</v>
          </cell>
          <cell r="G101" t="str">
            <v>GREEN</v>
          </cell>
          <cell r="H101" t="str">
            <v>FULL_TIME</v>
          </cell>
          <cell r="I101">
            <v>900234</v>
          </cell>
          <cell r="J101" t="str">
            <v>Quesscorp</v>
          </cell>
          <cell r="K101" t="str">
            <v>Leticia Appiah</v>
          </cell>
          <cell r="L101" t="str">
            <v>Warehouse Associate (TEMP)</v>
          </cell>
          <cell r="M101" t="str">
            <v>Warehouse Associate 24M</v>
          </cell>
          <cell r="N101" t="str">
            <v>lraghava</v>
          </cell>
          <cell r="O101">
            <v>1299</v>
          </cell>
          <cell r="P101" t="str">
            <v>AUH1</v>
          </cell>
          <cell r="Q101" t="str">
            <v>ARE</v>
          </cell>
          <cell r="R101" t="str">
            <v>FC134</v>
          </cell>
          <cell r="S101" t="str">
            <v>Day Shift</v>
          </cell>
          <cell r="T101">
            <v>99</v>
          </cell>
          <cell r="U101" t="str">
            <v>MENA_UAE_FC</v>
          </cell>
          <cell r="V101">
            <v>46267.331250000003</v>
          </cell>
          <cell r="W101">
            <v>46267.75</v>
          </cell>
          <cell r="X101">
            <v>46267.333333333336</v>
          </cell>
          <cell r="Y101">
            <v>46267.75</v>
          </cell>
          <cell r="Z101" t="str">
            <v>Rest Day</v>
          </cell>
          <cell r="AA101" t="str">
            <v>Not Scheduled</v>
          </cell>
          <cell r="AB101" t="str">
            <v>Present</v>
          </cell>
          <cell r="AC101" t="str">
            <v>Outbound</v>
          </cell>
          <cell r="AD101" t="str">
            <v>Pack - Single</v>
          </cell>
          <cell r="AE101" t="str">
            <v>Pack</v>
          </cell>
          <cell r="AF101" t="str">
            <v>Wednesday</v>
          </cell>
          <cell r="AG101" t="str">
            <v>Thursday</v>
          </cell>
          <cell r="AH101">
            <v>18</v>
          </cell>
          <cell r="AJ101">
            <v>45564</v>
          </cell>
          <cell r="AM101" t="str">
            <v>TEMP</v>
          </cell>
          <cell r="AN101" t="str">
            <v>3P Onsite Worker</v>
          </cell>
          <cell r="AO101" t="str">
            <v>A</v>
          </cell>
          <cell r="AP101">
            <v>9</v>
          </cell>
          <cell r="AQ101">
            <v>1</v>
          </cell>
          <cell r="AR101">
            <v>1</v>
          </cell>
          <cell r="AS101">
            <v>0</v>
          </cell>
          <cell r="AT101">
            <v>0</v>
          </cell>
          <cell r="AU101">
            <v>0</v>
          </cell>
        </row>
        <row r="102">
          <cell r="E102">
            <v>204967039</v>
          </cell>
          <cell r="F102" t="str">
            <v>A</v>
          </cell>
          <cell r="G102" t="str">
            <v>GREEN</v>
          </cell>
          <cell r="H102" t="str">
            <v>FULL_TIME</v>
          </cell>
          <cell r="I102">
            <v>900234</v>
          </cell>
          <cell r="J102" t="str">
            <v>Dulsco L.L.C.</v>
          </cell>
          <cell r="K102" t="str">
            <v>PRINCE OWUSU ANIM</v>
          </cell>
          <cell r="L102" t="str">
            <v>Warehouse Associate (TEMP)</v>
          </cell>
          <cell r="M102" t="str">
            <v>Warehouse Associate 24M</v>
          </cell>
          <cell r="N102" t="str">
            <v>ansammar</v>
          </cell>
          <cell r="O102">
            <v>1299</v>
          </cell>
          <cell r="P102" t="str">
            <v>AUH1</v>
          </cell>
          <cell r="Q102" t="str">
            <v>ARE</v>
          </cell>
          <cell r="R102" t="str">
            <v>FC034</v>
          </cell>
          <cell r="S102" t="str">
            <v>Day Shift</v>
          </cell>
          <cell r="T102">
            <v>99</v>
          </cell>
          <cell r="U102" t="str">
            <v>MENA_UAE_FC</v>
          </cell>
          <cell r="V102">
            <v>46267.333333333336</v>
          </cell>
          <cell r="W102">
            <v>46267.75</v>
          </cell>
          <cell r="X102">
            <v>46267.333333333336</v>
          </cell>
          <cell r="Y102">
            <v>46267.75</v>
          </cell>
          <cell r="AA102" t="str">
            <v>Scheduled</v>
          </cell>
          <cell r="AB102" t="str">
            <v>Present</v>
          </cell>
          <cell r="AC102" t="str">
            <v>Outbound</v>
          </cell>
          <cell r="AD102" t="str">
            <v>Picking</v>
          </cell>
          <cell r="AE102" t="str">
            <v>Pick</v>
          </cell>
          <cell r="AF102" t="str">
            <v>Saturday</v>
          </cell>
          <cell r="AG102" t="str">
            <v>Sunday</v>
          </cell>
          <cell r="AH102">
            <v>13</v>
          </cell>
          <cell r="AJ102">
            <v>45718</v>
          </cell>
          <cell r="AM102" t="str">
            <v>TEMP</v>
          </cell>
          <cell r="AN102" t="str">
            <v>3P Onsite Worker</v>
          </cell>
          <cell r="AO102" t="str">
            <v>A</v>
          </cell>
          <cell r="AP102">
            <v>9</v>
          </cell>
          <cell r="AQ102">
            <v>0</v>
          </cell>
          <cell r="AR102">
            <v>1</v>
          </cell>
          <cell r="AS102">
            <v>1</v>
          </cell>
          <cell r="AT102">
            <v>0</v>
          </cell>
          <cell r="AU102">
            <v>0</v>
          </cell>
        </row>
        <row r="103">
          <cell r="E103">
            <v>206065208</v>
          </cell>
          <cell r="F103" t="str">
            <v>A</v>
          </cell>
          <cell r="G103" t="str">
            <v>GREEN</v>
          </cell>
          <cell r="H103" t="str">
            <v>FULL_TIME</v>
          </cell>
          <cell r="I103">
            <v>900234</v>
          </cell>
          <cell r="J103" t="str">
            <v>Fastlink Outsourcing</v>
          </cell>
          <cell r="K103" t="str">
            <v>FRANCIS ARAALI MUTEGEKI</v>
          </cell>
          <cell r="L103" t="str">
            <v>Warehouse Associate (TEMP)</v>
          </cell>
          <cell r="M103" t="str">
            <v>Warehouse Associate 8W</v>
          </cell>
          <cell r="N103" t="str">
            <v>ansammar</v>
          </cell>
          <cell r="O103">
            <v>1299</v>
          </cell>
          <cell r="P103" t="str">
            <v>AUH1</v>
          </cell>
          <cell r="Q103" t="str">
            <v>ARE</v>
          </cell>
          <cell r="R103" t="str">
            <v>LK017</v>
          </cell>
          <cell r="S103" t="str">
            <v>Night Shift</v>
          </cell>
          <cell r="T103">
            <v>99</v>
          </cell>
          <cell r="U103" t="str">
            <v>MENA_UAE_FC</v>
          </cell>
          <cell r="V103">
            <v>46267.755555555559</v>
          </cell>
          <cell r="W103">
            <v>46267.837500000001</v>
          </cell>
          <cell r="X103">
            <v>46267.756944444445</v>
          </cell>
          <cell r="Y103">
            <v>46268.090277777781</v>
          </cell>
          <cell r="AA103" t="str">
            <v>Scheduled</v>
          </cell>
          <cell r="AB103" t="str">
            <v>Present</v>
          </cell>
          <cell r="AC103" t="str">
            <v>Outbound</v>
          </cell>
          <cell r="AD103" t="str">
            <v>Picking</v>
          </cell>
          <cell r="AE103" t="str">
            <v>Pick</v>
          </cell>
          <cell r="AF103" t="str">
            <v>Thursday</v>
          </cell>
          <cell r="AG103" t="str">
            <v>Friday</v>
          </cell>
          <cell r="AH103">
            <v>13</v>
          </cell>
          <cell r="AJ103">
            <v>46225</v>
          </cell>
          <cell r="AM103" t="str">
            <v>TEMP</v>
          </cell>
          <cell r="AN103" t="str">
            <v>3P Onsite Worker</v>
          </cell>
          <cell r="AO103" t="str">
            <v>A</v>
          </cell>
          <cell r="AP103">
            <v>7</v>
          </cell>
          <cell r="AQ103">
            <v>0</v>
          </cell>
          <cell r="AR103">
            <v>1</v>
          </cell>
          <cell r="AS103">
            <v>1</v>
          </cell>
          <cell r="AT103">
            <v>0</v>
          </cell>
          <cell r="AU103">
            <v>0</v>
          </cell>
        </row>
        <row r="104">
          <cell r="E104">
            <v>203735959</v>
          </cell>
          <cell r="F104" t="str">
            <v>A</v>
          </cell>
          <cell r="G104" t="str">
            <v>GREEN</v>
          </cell>
          <cell r="H104" t="str">
            <v>FULL_TIME</v>
          </cell>
          <cell r="I104">
            <v>900234</v>
          </cell>
          <cell r="J104" t="str">
            <v>Dulsco L.L.C.</v>
          </cell>
          <cell r="K104" t="str">
            <v>ASAPH ARINAITWE</v>
          </cell>
          <cell r="L104" t="str">
            <v>Warehouse Associate (TEMP)</v>
          </cell>
          <cell r="M104" t="str">
            <v>Warehouse Associate 24M</v>
          </cell>
          <cell r="N104" t="str">
            <v>bizthoma</v>
          </cell>
          <cell r="O104">
            <v>1299</v>
          </cell>
          <cell r="P104" t="str">
            <v>AUH1</v>
          </cell>
          <cell r="Q104" t="str">
            <v>ARE</v>
          </cell>
          <cell r="R104" t="str">
            <v>LK014</v>
          </cell>
          <cell r="S104" t="str">
            <v>Night Shift</v>
          </cell>
          <cell r="T104">
            <v>99</v>
          </cell>
          <cell r="U104" t="str">
            <v>MENA_UAE_FC</v>
          </cell>
          <cell r="V104">
            <v>46267.757638888892</v>
          </cell>
          <cell r="W104">
            <v>46267.856249999997</v>
          </cell>
          <cell r="X104">
            <v>46267.756944444445</v>
          </cell>
          <cell r="Y104">
            <v>46268.173611111109</v>
          </cell>
          <cell r="AA104" t="str">
            <v>Scheduled</v>
          </cell>
          <cell r="AB104" t="str">
            <v>Present</v>
          </cell>
          <cell r="AC104" t="str">
            <v>Outbound</v>
          </cell>
          <cell r="AD104" t="str">
            <v>Picking</v>
          </cell>
          <cell r="AE104" t="str">
            <v>Pick</v>
          </cell>
          <cell r="AF104" t="str">
            <v>Monday</v>
          </cell>
          <cell r="AG104" t="str">
            <v>Tuesday</v>
          </cell>
          <cell r="AH104">
            <v>13</v>
          </cell>
          <cell r="AJ104">
            <v>45501</v>
          </cell>
          <cell r="AM104" t="str">
            <v>TEMP</v>
          </cell>
          <cell r="AN104" t="str">
            <v>3P Onsite Worker</v>
          </cell>
          <cell r="AO104" t="str">
            <v>A</v>
          </cell>
          <cell r="AP104">
            <v>9</v>
          </cell>
          <cell r="AQ104">
            <v>0</v>
          </cell>
          <cell r="AR104">
            <v>1</v>
          </cell>
          <cell r="AS104">
            <v>1</v>
          </cell>
          <cell r="AT104">
            <v>0</v>
          </cell>
          <cell r="AU104">
            <v>0</v>
          </cell>
        </row>
        <row r="105">
          <cell r="E105">
            <v>206915011</v>
          </cell>
          <cell r="F105" t="str">
            <v>A</v>
          </cell>
          <cell r="G105" t="str">
            <v>GREEN</v>
          </cell>
          <cell r="H105" t="str">
            <v>FULL_TIME</v>
          </cell>
          <cell r="I105">
            <v>900234</v>
          </cell>
          <cell r="J105" t="str">
            <v>Dulsco L.L.C.</v>
          </cell>
          <cell r="K105" t="str">
            <v>NSUBUGA ARNOLD AMOS</v>
          </cell>
          <cell r="L105" t="str">
            <v>Warehouse Associate (TEMP)</v>
          </cell>
          <cell r="M105" t="str">
            <v>Warehouse Associate 24M</v>
          </cell>
          <cell r="N105" t="str">
            <v>bavameer</v>
          </cell>
          <cell r="O105">
            <v>1299</v>
          </cell>
          <cell r="P105" t="str">
            <v>AUH1</v>
          </cell>
          <cell r="Q105" t="str">
            <v>ARE</v>
          </cell>
          <cell r="R105" t="str">
            <v>FC084</v>
          </cell>
          <cell r="S105" t="str">
            <v>Day Shift</v>
          </cell>
          <cell r="T105">
            <v>99</v>
          </cell>
          <cell r="U105" t="str">
            <v>MENA_UAE_FC</v>
          </cell>
          <cell r="V105">
            <v>46267.332638888889</v>
          </cell>
          <cell r="W105">
            <v>46267.749305555553</v>
          </cell>
          <cell r="X105">
            <v>46267.333333333336</v>
          </cell>
          <cell r="Y105">
            <v>46267.75</v>
          </cell>
          <cell r="AA105" t="str">
            <v>Scheduled</v>
          </cell>
          <cell r="AB105" t="str">
            <v>Present</v>
          </cell>
          <cell r="AC105" t="str">
            <v>Customer returns</v>
          </cell>
          <cell r="AD105" t="str">
            <v>Customer Returns</v>
          </cell>
          <cell r="AE105" t="str">
            <v>Customer returns</v>
          </cell>
          <cell r="AF105" t="str">
            <v>Monday</v>
          </cell>
          <cell r="AG105" t="str">
            <v>Tuesday</v>
          </cell>
          <cell r="AH105">
            <v>22</v>
          </cell>
          <cell r="AJ105">
            <v>46047</v>
          </cell>
          <cell r="AM105" t="str">
            <v>TEMP</v>
          </cell>
          <cell r="AN105" t="str">
            <v>3P Onsite Worker</v>
          </cell>
          <cell r="AO105" t="str">
            <v>A</v>
          </cell>
          <cell r="AP105">
            <v>9</v>
          </cell>
          <cell r="AQ105">
            <v>0</v>
          </cell>
          <cell r="AR105">
            <v>1</v>
          </cell>
          <cell r="AS105">
            <v>1</v>
          </cell>
          <cell r="AT105">
            <v>0</v>
          </cell>
          <cell r="AU105">
            <v>0</v>
          </cell>
        </row>
        <row r="106">
          <cell r="E106">
            <v>203813036</v>
          </cell>
          <cell r="F106" t="str">
            <v>A</v>
          </cell>
          <cell r="G106" t="str">
            <v>GREEN</v>
          </cell>
          <cell r="H106" t="str">
            <v>FULL_TIME</v>
          </cell>
          <cell r="I106">
            <v>900234</v>
          </cell>
          <cell r="J106" t="str">
            <v>Adecco</v>
          </cell>
          <cell r="K106" t="str">
            <v>ARSHAD SHAJAHAN</v>
          </cell>
          <cell r="L106" t="str">
            <v>Warehouse Associate (TEMP)</v>
          </cell>
          <cell r="M106" t="str">
            <v>Warehouse Associate 24M</v>
          </cell>
          <cell r="N106" t="str">
            <v>abbaszoo</v>
          </cell>
          <cell r="O106">
            <v>1299</v>
          </cell>
          <cell r="P106" t="str">
            <v>AUH1</v>
          </cell>
          <cell r="Q106" t="str">
            <v>ARE</v>
          </cell>
          <cell r="R106" t="str">
            <v>FC034</v>
          </cell>
          <cell r="S106" t="str">
            <v>Day Shift</v>
          </cell>
          <cell r="T106">
            <v>99</v>
          </cell>
          <cell r="U106" t="str">
            <v>MENA_UAE_FC</v>
          </cell>
          <cell r="V106">
            <v>46267.331250000003</v>
          </cell>
          <cell r="W106">
            <v>46267.750694444447</v>
          </cell>
          <cell r="X106">
            <v>46267.333333333336</v>
          </cell>
          <cell r="Y106">
            <v>46267.75</v>
          </cell>
          <cell r="AA106" t="str">
            <v>Scheduled</v>
          </cell>
          <cell r="AB106" t="str">
            <v>Present</v>
          </cell>
          <cell r="AC106" t="str">
            <v>Inbound</v>
          </cell>
          <cell r="AD106" t="str">
            <v>Vendor Receive</v>
          </cell>
          <cell r="AE106" t="str">
            <v>Receive</v>
          </cell>
          <cell r="AF106" t="str">
            <v>Saturday</v>
          </cell>
          <cell r="AG106" t="str">
            <v>Sunday</v>
          </cell>
          <cell r="AH106">
            <v>1</v>
          </cell>
          <cell r="AJ106">
            <v>45516</v>
          </cell>
          <cell r="AM106" t="str">
            <v>TEMP</v>
          </cell>
          <cell r="AN106" t="str">
            <v>3P Onsite Worker</v>
          </cell>
          <cell r="AO106" t="str">
            <v>A</v>
          </cell>
          <cell r="AP106">
            <v>9</v>
          </cell>
          <cell r="AQ106">
            <v>0</v>
          </cell>
          <cell r="AR106">
            <v>1</v>
          </cell>
          <cell r="AS106">
            <v>1</v>
          </cell>
          <cell r="AT106">
            <v>0</v>
          </cell>
          <cell r="AU106">
            <v>0</v>
          </cell>
        </row>
        <row r="107">
          <cell r="E107">
            <v>113090848</v>
          </cell>
          <cell r="F107" t="str">
            <v>A</v>
          </cell>
          <cell r="G107" t="str">
            <v>GREEN</v>
          </cell>
          <cell r="H107" t="str">
            <v>FULL_TIME</v>
          </cell>
          <cell r="I107">
            <v>900234</v>
          </cell>
          <cell r="J107" t="str">
            <v>Quesscorp</v>
          </cell>
          <cell r="K107" t="str">
            <v>Muhammad Ali Arshad</v>
          </cell>
          <cell r="L107" t="str">
            <v>Warehouse Associate (TEMP)</v>
          </cell>
          <cell r="M107" t="str">
            <v>Warehouse Associate 24M</v>
          </cell>
          <cell r="N107" t="str">
            <v>scariav</v>
          </cell>
          <cell r="O107">
            <v>1299</v>
          </cell>
          <cell r="P107" t="str">
            <v>AUH1</v>
          </cell>
          <cell r="Q107" t="str">
            <v>ARE</v>
          </cell>
          <cell r="R107" t="str">
            <v>LK013</v>
          </cell>
          <cell r="S107" t="str">
            <v>Night Shift</v>
          </cell>
          <cell r="T107">
            <v>99</v>
          </cell>
          <cell r="U107" t="str">
            <v>MENA_UAE_FC</v>
          </cell>
          <cell r="V107">
            <v>46267.75</v>
          </cell>
          <cell r="W107">
            <v>46267.859027777777</v>
          </cell>
          <cell r="X107">
            <v>46267.756944444445</v>
          </cell>
          <cell r="Y107">
            <v>46268.173611111109</v>
          </cell>
          <cell r="AA107" t="str">
            <v>Scheduled</v>
          </cell>
          <cell r="AB107" t="str">
            <v>Present</v>
          </cell>
          <cell r="AC107" t="str">
            <v>Outbound</v>
          </cell>
          <cell r="AD107" t="str">
            <v>Pack - Batch</v>
          </cell>
          <cell r="AE107" t="str">
            <v>Pack</v>
          </cell>
          <cell r="AF107" t="str">
            <v>Sunday</v>
          </cell>
          <cell r="AG107" t="str">
            <v>Monday</v>
          </cell>
          <cell r="AH107">
            <v>17</v>
          </cell>
          <cell r="AJ107">
            <v>45585</v>
          </cell>
          <cell r="AM107" t="str">
            <v>TEMP</v>
          </cell>
          <cell r="AN107" t="str">
            <v>3P Onsite Worker</v>
          </cell>
          <cell r="AO107" t="str">
            <v>A</v>
          </cell>
          <cell r="AP107">
            <v>9</v>
          </cell>
          <cell r="AQ107">
            <v>0</v>
          </cell>
          <cell r="AR107">
            <v>1</v>
          </cell>
          <cell r="AS107">
            <v>1</v>
          </cell>
          <cell r="AT107">
            <v>0</v>
          </cell>
          <cell r="AU107">
            <v>0</v>
          </cell>
        </row>
        <row r="108">
          <cell r="E108">
            <v>206868290</v>
          </cell>
          <cell r="F108" t="str">
            <v>A</v>
          </cell>
          <cell r="G108" t="str">
            <v>GREEN</v>
          </cell>
          <cell r="H108" t="str">
            <v>REDUCED</v>
          </cell>
          <cell r="I108">
            <v>900234</v>
          </cell>
          <cell r="J108" t="str">
            <v>Fastlink Outsourcing</v>
          </cell>
          <cell r="K108" t="str">
            <v>WISDOM ARTIGAH</v>
          </cell>
          <cell r="L108" t="str">
            <v>Warehouse Associate (TEMP)</v>
          </cell>
          <cell r="M108" t="str">
            <v>Warehouse Associate 8W</v>
          </cell>
          <cell r="N108" t="str">
            <v>ansammar</v>
          </cell>
          <cell r="O108">
            <v>1299</v>
          </cell>
          <cell r="P108" t="str">
            <v>AUH1</v>
          </cell>
          <cell r="Q108" t="str">
            <v>ARE</v>
          </cell>
          <cell r="R108" t="str">
            <v>LK011</v>
          </cell>
          <cell r="S108" t="str">
            <v>Night Shift</v>
          </cell>
          <cell r="T108">
            <v>99</v>
          </cell>
          <cell r="U108" t="str">
            <v>MENA_UAE_FC</v>
          </cell>
          <cell r="V108">
            <v>46267.754861111112</v>
          </cell>
          <cell r="W108">
            <v>46267.834722222222</v>
          </cell>
          <cell r="X108">
            <v>46267.756944444445</v>
          </cell>
          <cell r="Y108">
            <v>46268.090277777781</v>
          </cell>
          <cell r="AA108" t="str">
            <v>Scheduled</v>
          </cell>
          <cell r="AB108" t="str">
            <v>Present</v>
          </cell>
          <cell r="AC108" t="str">
            <v>Outbound</v>
          </cell>
          <cell r="AD108" t="str">
            <v>Pack - Batch</v>
          </cell>
          <cell r="AE108" t="str">
            <v>Pack</v>
          </cell>
          <cell r="AF108" t="str">
            <v>Friday</v>
          </cell>
          <cell r="AG108" t="str">
            <v>Saturday</v>
          </cell>
          <cell r="AH108">
            <v>17</v>
          </cell>
          <cell r="AJ108">
            <v>46246</v>
          </cell>
          <cell r="AM108" t="str">
            <v>TEMP</v>
          </cell>
          <cell r="AN108" t="str">
            <v>3P Onsite Worker</v>
          </cell>
          <cell r="AO108" t="str">
            <v>A</v>
          </cell>
          <cell r="AP108">
            <v>7</v>
          </cell>
          <cell r="AQ108">
            <v>0</v>
          </cell>
          <cell r="AR108">
            <v>1</v>
          </cell>
          <cell r="AS108">
            <v>1</v>
          </cell>
          <cell r="AT108">
            <v>0</v>
          </cell>
          <cell r="AU108">
            <v>0</v>
          </cell>
        </row>
        <row r="109">
          <cell r="E109">
            <v>206072090</v>
          </cell>
          <cell r="F109" t="str">
            <v>A</v>
          </cell>
          <cell r="G109" t="str">
            <v>GREEN</v>
          </cell>
          <cell r="H109" t="str">
            <v>FULL_TIME</v>
          </cell>
          <cell r="I109">
            <v>900234</v>
          </cell>
          <cell r="J109" t="str">
            <v>Fastlink Outsourcing</v>
          </cell>
          <cell r="K109" t="str">
            <v>BENJAMIN ASAMOAH</v>
          </cell>
          <cell r="L109" t="str">
            <v>Warehouse Associate (TEMP)</v>
          </cell>
          <cell r="M109" t="str">
            <v>Warehouse Associate 12M</v>
          </cell>
          <cell r="N109" t="str">
            <v>lraghava</v>
          </cell>
          <cell r="O109">
            <v>1299</v>
          </cell>
          <cell r="P109" t="str">
            <v>AUH1</v>
          </cell>
          <cell r="Q109" t="str">
            <v>ARE</v>
          </cell>
          <cell r="R109" t="str">
            <v>FC009</v>
          </cell>
          <cell r="S109" t="str">
            <v>Day Shift</v>
          </cell>
          <cell r="T109">
            <v>99</v>
          </cell>
          <cell r="U109" t="str">
            <v>MENA_UAE_FC</v>
          </cell>
          <cell r="V109">
            <v>46267.333333333336</v>
          </cell>
          <cell r="W109">
            <v>46267.75</v>
          </cell>
          <cell r="X109">
            <v>46267.333333333336</v>
          </cell>
          <cell r="Y109">
            <v>46267.75</v>
          </cell>
          <cell r="AA109" t="str">
            <v>Scheduled</v>
          </cell>
          <cell r="AB109" t="str">
            <v>Present</v>
          </cell>
          <cell r="AC109" t="str">
            <v>Outbound</v>
          </cell>
          <cell r="AD109" t="str">
            <v>Picking</v>
          </cell>
          <cell r="AE109" t="str">
            <v>Pick</v>
          </cell>
          <cell r="AF109" t="str">
            <v>Friday</v>
          </cell>
          <cell r="AG109" t="str">
            <v>Saturday</v>
          </cell>
          <cell r="AH109">
            <v>13</v>
          </cell>
          <cell r="AJ109">
            <v>45921</v>
          </cell>
          <cell r="AM109" t="str">
            <v>TEMP</v>
          </cell>
          <cell r="AN109" t="str">
            <v>3P Onsite Worker</v>
          </cell>
          <cell r="AO109" t="str">
            <v>A</v>
          </cell>
          <cell r="AP109">
            <v>9</v>
          </cell>
          <cell r="AQ109">
            <v>0</v>
          </cell>
          <cell r="AR109">
            <v>1</v>
          </cell>
          <cell r="AS109">
            <v>1</v>
          </cell>
          <cell r="AT109">
            <v>0</v>
          </cell>
          <cell r="AU109">
            <v>0</v>
          </cell>
        </row>
        <row r="110">
          <cell r="E110">
            <v>206875143</v>
          </cell>
          <cell r="F110" t="str">
            <v>A</v>
          </cell>
          <cell r="G110" t="str">
            <v>GREEN</v>
          </cell>
          <cell r="H110" t="str">
            <v>FULL_TIME</v>
          </cell>
          <cell r="I110">
            <v>900234</v>
          </cell>
          <cell r="J110" t="str">
            <v>Dulsco L.L.C.</v>
          </cell>
          <cell r="K110" t="str">
            <v>ASANTIANO MICHAEL MWANGULE</v>
          </cell>
          <cell r="L110" t="str">
            <v>Warehouse Associate (TEMP)</v>
          </cell>
          <cell r="M110" t="str">
            <v>Warehouse Associate 8W</v>
          </cell>
          <cell r="N110" t="str">
            <v>aanso</v>
          </cell>
          <cell r="O110">
            <v>1299</v>
          </cell>
          <cell r="P110" t="str">
            <v>AUH1</v>
          </cell>
          <cell r="Q110" t="str">
            <v>ARE</v>
          </cell>
          <cell r="R110" t="str">
            <v>FC059</v>
          </cell>
          <cell r="S110" t="str">
            <v>Day Shift</v>
          </cell>
          <cell r="T110">
            <v>99</v>
          </cell>
          <cell r="U110" t="str">
            <v>MENA_UAE_FC</v>
          </cell>
          <cell r="V110">
            <v>46267.332638888889</v>
          </cell>
          <cell r="W110">
            <v>46267.749305555553</v>
          </cell>
          <cell r="X110">
            <v>46267.333333333336</v>
          </cell>
          <cell r="Y110">
            <v>46267.75</v>
          </cell>
          <cell r="AA110" t="str">
            <v>Scheduled</v>
          </cell>
          <cell r="AB110" t="str">
            <v>Present</v>
          </cell>
          <cell r="AC110" t="str">
            <v>Customer returns</v>
          </cell>
          <cell r="AD110" t="str">
            <v>Customer Returns</v>
          </cell>
          <cell r="AE110" t="str">
            <v>Customer returns</v>
          </cell>
          <cell r="AF110" t="str">
            <v>Sunday</v>
          </cell>
          <cell r="AG110" t="str">
            <v>Monday</v>
          </cell>
          <cell r="AH110">
            <v>22</v>
          </cell>
          <cell r="AJ110">
            <v>46019</v>
          </cell>
          <cell r="AM110" t="str">
            <v>TEMP</v>
          </cell>
          <cell r="AN110" t="str">
            <v>3P Onsite Worker</v>
          </cell>
          <cell r="AO110" t="str">
            <v>A</v>
          </cell>
          <cell r="AP110">
            <v>9</v>
          </cell>
          <cell r="AQ110">
            <v>0</v>
          </cell>
          <cell r="AR110">
            <v>1</v>
          </cell>
          <cell r="AS110">
            <v>1</v>
          </cell>
          <cell r="AT110">
            <v>0</v>
          </cell>
          <cell r="AU110">
            <v>0</v>
          </cell>
        </row>
        <row r="111">
          <cell r="E111">
            <v>206073369</v>
          </cell>
          <cell r="F111" t="str">
            <v>A</v>
          </cell>
          <cell r="G111" t="str">
            <v>GREEN</v>
          </cell>
          <cell r="H111" t="str">
            <v>FULL_TIME</v>
          </cell>
          <cell r="I111">
            <v>900234</v>
          </cell>
          <cell r="J111" t="str">
            <v>Fastlink Outsourcing</v>
          </cell>
          <cell r="K111" t="str">
            <v>Grace Asare</v>
          </cell>
          <cell r="L111" t="str">
            <v>Warehouse Associate (TEMP)</v>
          </cell>
          <cell r="M111" t="str">
            <v>Warehouse Associate 8W</v>
          </cell>
          <cell r="N111" t="str">
            <v>abbaszoo</v>
          </cell>
          <cell r="O111">
            <v>1299</v>
          </cell>
          <cell r="P111" t="str">
            <v>AUH1</v>
          </cell>
          <cell r="Q111" t="str">
            <v>ARE</v>
          </cell>
          <cell r="R111" t="str">
            <v>FC159</v>
          </cell>
          <cell r="S111" t="str">
            <v>Day Shift</v>
          </cell>
          <cell r="T111">
            <v>99</v>
          </cell>
          <cell r="U111" t="str">
            <v>MENA_UAE_FC</v>
          </cell>
          <cell r="V111">
            <v>46267.331250000003</v>
          </cell>
          <cell r="W111">
            <v>46267.751388888886</v>
          </cell>
          <cell r="X111">
            <v>46267.333333333336</v>
          </cell>
          <cell r="Y111">
            <v>46267.75</v>
          </cell>
          <cell r="AA111" t="str">
            <v>Scheduled</v>
          </cell>
          <cell r="AB111" t="str">
            <v>Present</v>
          </cell>
          <cell r="AC111" t="str">
            <v>Inbound</v>
          </cell>
          <cell r="AD111" t="str">
            <v>Vendor Receive</v>
          </cell>
          <cell r="AE111" t="str">
            <v>Receive</v>
          </cell>
          <cell r="AF111" t="str">
            <v>Thursday</v>
          </cell>
          <cell r="AG111" t="str">
            <v>Friday</v>
          </cell>
          <cell r="AH111">
            <v>1</v>
          </cell>
          <cell r="AJ111">
            <v>45921</v>
          </cell>
          <cell r="AM111" t="str">
            <v>TEMP</v>
          </cell>
          <cell r="AN111" t="str">
            <v>3P Onsite Worker</v>
          </cell>
          <cell r="AO111" t="str">
            <v>A</v>
          </cell>
          <cell r="AP111">
            <v>9</v>
          </cell>
          <cell r="AQ111">
            <v>0</v>
          </cell>
          <cell r="AR111">
            <v>1</v>
          </cell>
          <cell r="AS111">
            <v>1</v>
          </cell>
          <cell r="AT111">
            <v>0</v>
          </cell>
          <cell r="AU111">
            <v>0</v>
          </cell>
        </row>
        <row r="112">
          <cell r="E112">
            <v>206890219</v>
          </cell>
          <cell r="F112" t="str">
            <v>A</v>
          </cell>
          <cell r="G112" t="str">
            <v>GREEN</v>
          </cell>
          <cell r="H112" t="str">
            <v>FULL_TIME</v>
          </cell>
          <cell r="I112">
            <v>900234</v>
          </cell>
          <cell r="J112" t="str">
            <v>EFS Facilities Services</v>
          </cell>
          <cell r="K112" t="str">
            <v>PATRICIA ASARE</v>
          </cell>
          <cell r="L112" t="str">
            <v>Warehouse Associate (TEMP)</v>
          </cell>
          <cell r="M112" t="str">
            <v>Warehouse Associate 8W</v>
          </cell>
          <cell r="N112" t="str">
            <v>mnarshad</v>
          </cell>
          <cell r="O112">
            <v>1299</v>
          </cell>
          <cell r="P112" t="str">
            <v>AUH1</v>
          </cell>
          <cell r="Q112" t="str">
            <v>ARE</v>
          </cell>
          <cell r="R112" t="str">
            <v>LK012</v>
          </cell>
          <cell r="S112" t="str">
            <v>Night Shift</v>
          </cell>
          <cell r="T112">
            <v>99</v>
          </cell>
          <cell r="U112" t="str">
            <v>MENA_UAE_FC</v>
          </cell>
          <cell r="V112">
            <v>46267.756249999999</v>
          </cell>
          <cell r="W112">
            <v>46267.856249999997</v>
          </cell>
          <cell r="X112">
            <v>46267.756944444445</v>
          </cell>
          <cell r="Y112">
            <v>46268.173611111109</v>
          </cell>
          <cell r="AA112" t="str">
            <v>Scheduled</v>
          </cell>
          <cell r="AB112" t="str">
            <v>Present</v>
          </cell>
          <cell r="AC112" t="str">
            <v>Outbound</v>
          </cell>
          <cell r="AD112" t="str">
            <v>Picking</v>
          </cell>
          <cell r="AE112" t="str">
            <v>Pick</v>
          </cell>
          <cell r="AF112" t="str">
            <v>Saturday</v>
          </cell>
          <cell r="AG112" t="str">
            <v>Sunday</v>
          </cell>
          <cell r="AH112">
            <v>13</v>
          </cell>
          <cell r="AJ112">
            <v>46026</v>
          </cell>
          <cell r="AM112" t="str">
            <v>TEMP</v>
          </cell>
          <cell r="AN112" t="str">
            <v>3P Onsite Worker</v>
          </cell>
          <cell r="AO112" t="str">
            <v>A</v>
          </cell>
          <cell r="AP112">
            <v>9</v>
          </cell>
          <cell r="AQ112">
            <v>0</v>
          </cell>
          <cell r="AR112">
            <v>1</v>
          </cell>
          <cell r="AS112">
            <v>1</v>
          </cell>
          <cell r="AT112">
            <v>0</v>
          </cell>
          <cell r="AU112">
            <v>0</v>
          </cell>
        </row>
        <row r="113">
          <cell r="E113">
            <v>203881601</v>
          </cell>
          <cell r="F113" t="str">
            <v>A</v>
          </cell>
          <cell r="G113" t="str">
            <v>GREEN</v>
          </cell>
          <cell r="H113" t="str">
            <v>FULL_TIME</v>
          </cell>
          <cell r="I113">
            <v>900234</v>
          </cell>
          <cell r="J113" t="str">
            <v>Fastlink Outsourcing</v>
          </cell>
          <cell r="K113" t="str">
            <v>Clemence Ashiegbi</v>
          </cell>
          <cell r="L113" t="str">
            <v>Warehouse Associate (TEMP)</v>
          </cell>
          <cell r="M113" t="str">
            <v>Warehouse Associate 12M</v>
          </cell>
          <cell r="N113" t="str">
            <v>pparsin</v>
          </cell>
          <cell r="O113">
            <v>1299</v>
          </cell>
          <cell r="P113" t="str">
            <v>AUH1</v>
          </cell>
          <cell r="Q113" t="str">
            <v>ARE</v>
          </cell>
          <cell r="R113" t="str">
            <v>LK017</v>
          </cell>
          <cell r="S113" t="str">
            <v>Night Shift</v>
          </cell>
          <cell r="T113">
            <v>99</v>
          </cell>
          <cell r="U113" t="str">
            <v>MENA_UAE_FC</v>
          </cell>
          <cell r="V113">
            <v>46267.648611111108</v>
          </cell>
          <cell r="W113">
            <v>46267.749305555553</v>
          </cell>
          <cell r="X113">
            <v>46267.756944444445</v>
          </cell>
          <cell r="Y113">
            <v>46268.173611111109</v>
          </cell>
          <cell r="AA113" t="str">
            <v>Scheduled</v>
          </cell>
          <cell r="AB113" t="str">
            <v>Present</v>
          </cell>
          <cell r="AC113" t="str">
            <v>Inbound</v>
          </cell>
          <cell r="AD113" t="str">
            <v>Inbound Stow</v>
          </cell>
          <cell r="AE113" t="str">
            <v>Stow</v>
          </cell>
          <cell r="AF113" t="str">
            <v>Thursday</v>
          </cell>
          <cell r="AG113" t="str">
            <v>Friday</v>
          </cell>
          <cell r="AH113">
            <v>3</v>
          </cell>
          <cell r="AJ113">
            <v>45529</v>
          </cell>
          <cell r="AM113" t="str">
            <v>TEMP</v>
          </cell>
          <cell r="AN113" t="str">
            <v>3P Onsite Worker</v>
          </cell>
          <cell r="AO113" t="str">
            <v>A</v>
          </cell>
          <cell r="AP113">
            <v>9</v>
          </cell>
          <cell r="AQ113">
            <v>0</v>
          </cell>
          <cell r="AR113">
            <v>1</v>
          </cell>
          <cell r="AS113">
            <v>1</v>
          </cell>
          <cell r="AT113">
            <v>0</v>
          </cell>
          <cell r="AU113">
            <v>0</v>
          </cell>
        </row>
        <row r="114">
          <cell r="E114">
            <v>206850960</v>
          </cell>
          <cell r="F114" t="str">
            <v>A</v>
          </cell>
          <cell r="G114" t="str">
            <v>GREEN</v>
          </cell>
          <cell r="H114" t="str">
            <v>FULL_TIME</v>
          </cell>
          <cell r="I114">
            <v>900234</v>
          </cell>
          <cell r="J114" t="str">
            <v>Dulsco L.L.C.</v>
          </cell>
          <cell r="K114" t="str">
            <v>ASHIRAF ABU</v>
          </cell>
          <cell r="L114" t="str">
            <v>Warehouse Associate (TEMP)</v>
          </cell>
          <cell r="M114" t="str">
            <v>Warehouse Associate 8W</v>
          </cell>
          <cell r="N114" t="str">
            <v>ansammar</v>
          </cell>
          <cell r="O114">
            <v>1299</v>
          </cell>
          <cell r="P114" t="str">
            <v>AUH1</v>
          </cell>
          <cell r="Q114" t="str">
            <v>ARE</v>
          </cell>
          <cell r="R114" t="str">
            <v>FC009</v>
          </cell>
          <cell r="S114" t="str">
            <v>Day Shift</v>
          </cell>
          <cell r="T114">
            <v>99</v>
          </cell>
          <cell r="U114" t="str">
            <v>MENA_UAE_FC</v>
          </cell>
          <cell r="V114">
            <v>46267.330555555556</v>
          </cell>
          <cell r="W114">
            <v>46267.746527777781</v>
          </cell>
          <cell r="X114">
            <v>46267.333333333336</v>
          </cell>
          <cell r="Y114">
            <v>46267.75</v>
          </cell>
          <cell r="AA114" t="str">
            <v>Scheduled</v>
          </cell>
          <cell r="AB114" t="str">
            <v>Present</v>
          </cell>
          <cell r="AC114" t="str">
            <v>Outbound</v>
          </cell>
          <cell r="AD114" t="str">
            <v>Picking</v>
          </cell>
          <cell r="AE114" t="str">
            <v>Pick</v>
          </cell>
          <cell r="AF114" t="str">
            <v>Friday</v>
          </cell>
          <cell r="AG114" t="str">
            <v>Saturday</v>
          </cell>
          <cell r="AH114">
            <v>13</v>
          </cell>
          <cell r="AJ114">
            <v>46012</v>
          </cell>
          <cell r="AM114" t="str">
            <v>TEMP</v>
          </cell>
          <cell r="AN114" t="str">
            <v>3P Onsite Worker</v>
          </cell>
          <cell r="AO114" t="str">
            <v>A</v>
          </cell>
          <cell r="AP114">
            <v>9</v>
          </cell>
          <cell r="AQ114">
            <v>0</v>
          </cell>
          <cell r="AR114">
            <v>1</v>
          </cell>
          <cell r="AS114">
            <v>1</v>
          </cell>
          <cell r="AT114">
            <v>0</v>
          </cell>
          <cell r="AU114">
            <v>0</v>
          </cell>
        </row>
        <row r="115">
          <cell r="E115">
            <v>203555400</v>
          </cell>
          <cell r="F115" t="str">
            <v>A</v>
          </cell>
          <cell r="G115" t="str">
            <v>GREEN</v>
          </cell>
          <cell r="H115" t="str">
            <v>FULL_TIME</v>
          </cell>
          <cell r="I115">
            <v>900234</v>
          </cell>
          <cell r="J115" t="str">
            <v>Fastlink Outsourcing</v>
          </cell>
          <cell r="K115" t="str">
            <v>Georgina Asiamah</v>
          </cell>
          <cell r="L115" t="str">
            <v>Warehouse Associate (TEMP)</v>
          </cell>
          <cell r="M115" t="str">
            <v>Warehouse Associate 12M</v>
          </cell>
          <cell r="N115" t="str">
            <v>aanso</v>
          </cell>
          <cell r="O115">
            <v>1299</v>
          </cell>
          <cell r="P115" t="str">
            <v>AUH1</v>
          </cell>
          <cell r="Q115" t="str">
            <v>ARE</v>
          </cell>
          <cell r="R115" t="str">
            <v>LK013</v>
          </cell>
          <cell r="S115" t="str">
            <v>Night Shift</v>
          </cell>
          <cell r="T115">
            <v>99</v>
          </cell>
          <cell r="U115" t="str">
            <v>MENA_UAE_FC</v>
          </cell>
          <cell r="V115">
            <v>46267.754166666666</v>
          </cell>
          <cell r="W115">
            <v>46267.958333333336</v>
          </cell>
          <cell r="X115">
            <v>46267.756944444445</v>
          </cell>
          <cell r="Y115">
            <v>46268.173611111109</v>
          </cell>
          <cell r="AA115" t="str">
            <v>Scheduled</v>
          </cell>
          <cell r="AB115" t="str">
            <v>Present</v>
          </cell>
          <cell r="AC115" t="str">
            <v>Customer returns</v>
          </cell>
          <cell r="AD115" t="str">
            <v>Customer Returns</v>
          </cell>
          <cell r="AE115" t="str">
            <v>Customer returns</v>
          </cell>
          <cell r="AF115" t="str">
            <v>Sunday</v>
          </cell>
          <cell r="AG115" t="str">
            <v>Monday</v>
          </cell>
          <cell r="AH115">
            <v>22</v>
          </cell>
          <cell r="AJ115">
            <v>45469</v>
          </cell>
          <cell r="AM115" t="str">
            <v>TEMP</v>
          </cell>
          <cell r="AN115" t="str">
            <v>3P Onsite Worker</v>
          </cell>
          <cell r="AO115" t="str">
            <v>A</v>
          </cell>
          <cell r="AP115">
            <v>9</v>
          </cell>
          <cell r="AQ115">
            <v>0</v>
          </cell>
          <cell r="AR115">
            <v>1</v>
          </cell>
          <cell r="AS115">
            <v>1</v>
          </cell>
          <cell r="AT115">
            <v>0</v>
          </cell>
          <cell r="AU115">
            <v>0</v>
          </cell>
        </row>
        <row r="116">
          <cell r="E116">
            <v>206846689</v>
          </cell>
          <cell r="F116" t="str">
            <v>A</v>
          </cell>
          <cell r="G116" t="str">
            <v>GREEN</v>
          </cell>
          <cell r="H116" t="str">
            <v>FULL_TIME</v>
          </cell>
          <cell r="I116">
            <v>900234</v>
          </cell>
          <cell r="J116" t="str">
            <v>Dulsco L.L.C.</v>
          </cell>
          <cell r="K116" t="str">
            <v>JAMES ASIIMWE</v>
          </cell>
          <cell r="L116" t="str">
            <v>Warehouse Associate (TEMP)</v>
          </cell>
          <cell r="M116" t="str">
            <v>Warehouse Associate 8W</v>
          </cell>
          <cell r="N116" t="str">
            <v>vkkatyal</v>
          </cell>
          <cell r="O116">
            <v>1299</v>
          </cell>
          <cell r="P116" t="str">
            <v>AUH1</v>
          </cell>
          <cell r="Q116" t="str">
            <v>ARE</v>
          </cell>
          <cell r="R116" t="str">
            <v>LK015</v>
          </cell>
          <cell r="S116" t="str">
            <v>Night Shift</v>
          </cell>
          <cell r="T116">
            <v>99</v>
          </cell>
          <cell r="U116" t="str">
            <v>MENA_UAE_FC</v>
          </cell>
          <cell r="X116">
            <v>46267.756944444445</v>
          </cell>
          <cell r="Y116">
            <v>46268.173611111109</v>
          </cell>
          <cell r="Z116" t="str">
            <v>Rest Day</v>
          </cell>
          <cell r="AA116" t="str">
            <v>Not Scheduled</v>
          </cell>
          <cell r="AB116" t="str">
            <v>Not Present</v>
          </cell>
          <cell r="AC116" t="str">
            <v>Inbound</v>
          </cell>
          <cell r="AD116" t="str">
            <v>Inbound Stow</v>
          </cell>
          <cell r="AE116" t="str">
            <v>Stow</v>
          </cell>
          <cell r="AF116" t="str">
            <v>Tuesday</v>
          </cell>
          <cell r="AG116" t="str">
            <v>Wednesday</v>
          </cell>
          <cell r="AH116">
            <v>3</v>
          </cell>
          <cell r="AJ116">
            <v>46012</v>
          </cell>
          <cell r="AM116" t="str">
            <v>TEMP</v>
          </cell>
          <cell r="AN116" t="str">
            <v>3P Onsite Worker</v>
          </cell>
          <cell r="AO116" t="str">
            <v>A</v>
          </cell>
          <cell r="AP116">
            <v>9</v>
          </cell>
          <cell r="AQ116">
            <v>0</v>
          </cell>
          <cell r="AR116">
            <v>0</v>
          </cell>
          <cell r="AS116">
            <v>0</v>
          </cell>
          <cell r="AT116">
            <v>0</v>
          </cell>
          <cell r="AU116">
            <v>0</v>
          </cell>
        </row>
        <row r="117">
          <cell r="E117">
            <v>203512665</v>
          </cell>
          <cell r="F117" t="str">
            <v>A</v>
          </cell>
          <cell r="G117" t="str">
            <v>GREEN</v>
          </cell>
          <cell r="H117" t="str">
            <v>FULL_TIME</v>
          </cell>
          <cell r="I117">
            <v>900234</v>
          </cell>
          <cell r="J117" t="str">
            <v>Fastlink Outsourcing</v>
          </cell>
          <cell r="K117" t="str">
            <v>Christiana Atuahene</v>
          </cell>
          <cell r="L117" t="str">
            <v>Warehouse Associate (TEMP)</v>
          </cell>
          <cell r="M117" t="str">
            <v>Warehouse Associate 12M</v>
          </cell>
          <cell r="N117" t="str">
            <v>lraghava</v>
          </cell>
          <cell r="O117">
            <v>1299</v>
          </cell>
          <cell r="P117" t="str">
            <v>AUH1</v>
          </cell>
          <cell r="Q117" t="str">
            <v>ARE</v>
          </cell>
          <cell r="R117" t="str">
            <v>FC159</v>
          </cell>
          <cell r="S117" t="str">
            <v>Day Shift</v>
          </cell>
          <cell r="T117">
            <v>99</v>
          </cell>
          <cell r="U117" t="str">
            <v>MENA_UAE_FC</v>
          </cell>
          <cell r="V117">
            <v>46267.331250000003</v>
          </cell>
          <cell r="W117">
            <v>46267.75</v>
          </cell>
          <cell r="X117">
            <v>46267.333333333336</v>
          </cell>
          <cell r="Y117">
            <v>46267.75</v>
          </cell>
          <cell r="AA117" t="str">
            <v>Scheduled</v>
          </cell>
          <cell r="AB117" t="str">
            <v>Present</v>
          </cell>
          <cell r="AC117" t="str">
            <v>Outbound</v>
          </cell>
          <cell r="AD117" t="str">
            <v>Sort - Batch</v>
          </cell>
          <cell r="AE117" t="str">
            <v>Sort</v>
          </cell>
          <cell r="AF117" t="str">
            <v>Thursday</v>
          </cell>
          <cell r="AG117" t="str">
            <v>Friday</v>
          </cell>
          <cell r="AH117">
            <v>15</v>
          </cell>
          <cell r="AJ117">
            <v>45462</v>
          </cell>
          <cell r="AM117" t="str">
            <v>TEMP</v>
          </cell>
          <cell r="AN117" t="str">
            <v>3P Onsite Worker</v>
          </cell>
          <cell r="AO117" t="str">
            <v>A</v>
          </cell>
          <cell r="AP117">
            <v>9</v>
          </cell>
          <cell r="AQ117">
            <v>0</v>
          </cell>
          <cell r="AR117">
            <v>1</v>
          </cell>
          <cell r="AS117">
            <v>1</v>
          </cell>
          <cell r="AT117">
            <v>0</v>
          </cell>
          <cell r="AU117">
            <v>0</v>
          </cell>
        </row>
        <row r="118">
          <cell r="E118">
            <v>203285820</v>
          </cell>
          <cell r="F118" t="str">
            <v>A</v>
          </cell>
          <cell r="G118" t="str">
            <v>GREEN</v>
          </cell>
          <cell r="H118" t="str">
            <v>FULL_TIME</v>
          </cell>
          <cell r="I118">
            <v>900234</v>
          </cell>
          <cell r="J118" t="str">
            <v>Fastlink Outsourcing</v>
          </cell>
          <cell r="K118" t="str">
            <v>Joseph Atuahene</v>
          </cell>
          <cell r="L118" t="str">
            <v>Warehouse Associate (TEMP)</v>
          </cell>
          <cell r="M118" t="str">
            <v>Warehouse Associate 12M</v>
          </cell>
          <cell r="N118" t="str">
            <v>scariav</v>
          </cell>
          <cell r="O118">
            <v>1299</v>
          </cell>
          <cell r="P118" t="str">
            <v>AUH1</v>
          </cell>
          <cell r="Q118" t="str">
            <v>ARE</v>
          </cell>
          <cell r="R118" t="str">
            <v>LK015</v>
          </cell>
          <cell r="S118" t="str">
            <v>Night Shift</v>
          </cell>
          <cell r="T118">
            <v>99</v>
          </cell>
          <cell r="U118" t="str">
            <v>MENA_UAE_FC</v>
          </cell>
          <cell r="X118">
            <v>46267.756944444445</v>
          </cell>
          <cell r="Y118">
            <v>46268.173611111109</v>
          </cell>
          <cell r="Z118" t="str">
            <v>Rest Day</v>
          </cell>
          <cell r="AA118" t="str">
            <v>Not Scheduled</v>
          </cell>
          <cell r="AB118" t="str">
            <v>Not Present</v>
          </cell>
          <cell r="AC118" t="str">
            <v>Outbound</v>
          </cell>
          <cell r="AD118" t="str">
            <v>Pack - Batch</v>
          </cell>
          <cell r="AE118" t="str">
            <v>Pack</v>
          </cell>
          <cell r="AF118" t="str">
            <v>Tuesday</v>
          </cell>
          <cell r="AG118" t="str">
            <v>Wednesday</v>
          </cell>
          <cell r="AH118">
            <v>17</v>
          </cell>
          <cell r="AJ118">
            <v>45560</v>
          </cell>
          <cell r="AM118" t="str">
            <v>TEMP</v>
          </cell>
          <cell r="AN118" t="str">
            <v>3P Onsite Worker</v>
          </cell>
          <cell r="AO118" t="str">
            <v>A</v>
          </cell>
          <cell r="AP118">
            <v>9</v>
          </cell>
          <cell r="AQ118">
            <v>0</v>
          </cell>
          <cell r="AR118">
            <v>0</v>
          </cell>
          <cell r="AS118">
            <v>0</v>
          </cell>
          <cell r="AT118">
            <v>0</v>
          </cell>
          <cell r="AU118">
            <v>0</v>
          </cell>
        </row>
        <row r="119">
          <cell r="E119">
            <v>204882473</v>
          </cell>
          <cell r="F119" t="str">
            <v>A</v>
          </cell>
          <cell r="G119" t="str">
            <v>GREEN</v>
          </cell>
          <cell r="H119" t="str">
            <v>FULL_TIME</v>
          </cell>
          <cell r="I119">
            <v>900234</v>
          </cell>
          <cell r="J119" t="str">
            <v>Dulsco L.L.C.</v>
          </cell>
          <cell r="K119" t="str">
            <v>AUGUSTINE KAMANDA</v>
          </cell>
          <cell r="L119" t="str">
            <v>Warehouse Associate (TEMP)</v>
          </cell>
          <cell r="M119" t="str">
            <v>Warehouse Associate 24M</v>
          </cell>
          <cell r="N119" t="str">
            <v>lraghava</v>
          </cell>
          <cell r="O119">
            <v>1299</v>
          </cell>
          <cell r="P119" t="str">
            <v>AUH1</v>
          </cell>
          <cell r="Q119" t="str">
            <v>ARE</v>
          </cell>
          <cell r="R119" t="str">
            <v>FC134</v>
          </cell>
          <cell r="S119" t="str">
            <v>Day Shift</v>
          </cell>
          <cell r="T119">
            <v>99</v>
          </cell>
          <cell r="U119" t="str">
            <v>MENA_UAE_FC</v>
          </cell>
          <cell r="V119">
            <v>46267.331250000003</v>
          </cell>
          <cell r="W119">
            <v>46267.748611111114</v>
          </cell>
          <cell r="X119">
            <v>46267.333333333336</v>
          </cell>
          <cell r="Y119">
            <v>46267.75</v>
          </cell>
          <cell r="Z119" t="str">
            <v>Rest Day</v>
          </cell>
          <cell r="AA119" t="str">
            <v>Not Scheduled</v>
          </cell>
          <cell r="AB119" t="str">
            <v>Present</v>
          </cell>
          <cell r="AC119" t="str">
            <v>Outbound</v>
          </cell>
          <cell r="AD119" t="str">
            <v>Picking</v>
          </cell>
          <cell r="AE119" t="str">
            <v>Pick</v>
          </cell>
          <cell r="AF119" t="str">
            <v>Wednesday</v>
          </cell>
          <cell r="AG119" t="str">
            <v>Thursday</v>
          </cell>
          <cell r="AH119">
            <v>13</v>
          </cell>
          <cell r="AJ119">
            <v>45788</v>
          </cell>
          <cell r="AM119" t="str">
            <v>TEMP</v>
          </cell>
          <cell r="AN119" t="str">
            <v>3P Onsite Worker</v>
          </cell>
          <cell r="AO119" t="str">
            <v>A</v>
          </cell>
          <cell r="AP119">
            <v>9</v>
          </cell>
          <cell r="AQ119">
            <v>1</v>
          </cell>
          <cell r="AR119">
            <v>1</v>
          </cell>
          <cell r="AS119">
            <v>0</v>
          </cell>
          <cell r="AT119">
            <v>0</v>
          </cell>
          <cell r="AU119">
            <v>0</v>
          </cell>
        </row>
        <row r="120">
          <cell r="E120">
            <v>203709740</v>
          </cell>
          <cell r="F120" t="str">
            <v>A</v>
          </cell>
          <cell r="G120" t="str">
            <v>GREEN</v>
          </cell>
          <cell r="H120" t="str">
            <v>FULL_TIME</v>
          </cell>
          <cell r="I120">
            <v>900234</v>
          </cell>
          <cell r="J120" t="str">
            <v>Adecco</v>
          </cell>
          <cell r="K120" t="str">
            <v>Aung Phyo</v>
          </cell>
          <cell r="L120" t="str">
            <v>Warehouse Associate (TEMP)</v>
          </cell>
          <cell r="M120" t="str">
            <v>Warehouse Associate 24M</v>
          </cell>
          <cell r="N120" t="str">
            <v>pparsin</v>
          </cell>
          <cell r="O120">
            <v>1299</v>
          </cell>
          <cell r="P120" t="str">
            <v>AUH1</v>
          </cell>
          <cell r="Q120" t="str">
            <v>ARE</v>
          </cell>
          <cell r="R120" t="str">
            <v>LK016</v>
          </cell>
          <cell r="S120" t="str">
            <v>Night Shift</v>
          </cell>
          <cell r="T120">
            <v>99</v>
          </cell>
          <cell r="U120" t="str">
            <v>MENA_UAE_FC</v>
          </cell>
          <cell r="X120">
            <v>46267.756944444445</v>
          </cell>
          <cell r="Y120">
            <v>46268.173611111109</v>
          </cell>
          <cell r="Z120" t="str">
            <v>Rest Day</v>
          </cell>
          <cell r="AA120" t="str">
            <v>Not Scheduled</v>
          </cell>
          <cell r="AB120" t="str">
            <v>Not Present</v>
          </cell>
          <cell r="AC120" t="str">
            <v>Inbound</v>
          </cell>
          <cell r="AD120" t="str">
            <v>Inbound Stow</v>
          </cell>
          <cell r="AE120" t="str">
            <v>Stow</v>
          </cell>
          <cell r="AF120" t="str">
            <v>Wednesday</v>
          </cell>
          <cell r="AG120" t="str">
            <v>Thursday</v>
          </cell>
          <cell r="AH120">
            <v>3</v>
          </cell>
          <cell r="AJ120">
            <v>45494</v>
          </cell>
          <cell r="AM120" t="str">
            <v>TEMP</v>
          </cell>
          <cell r="AN120" t="str">
            <v>3P Onsite Worker</v>
          </cell>
          <cell r="AO120" t="str">
            <v>A</v>
          </cell>
          <cell r="AP120">
            <v>9</v>
          </cell>
          <cell r="AQ120">
            <v>0</v>
          </cell>
          <cell r="AR120">
            <v>0</v>
          </cell>
          <cell r="AS120">
            <v>0</v>
          </cell>
          <cell r="AT120">
            <v>0</v>
          </cell>
          <cell r="AU120">
            <v>0</v>
          </cell>
        </row>
        <row r="121">
          <cell r="E121">
            <v>203342030</v>
          </cell>
          <cell r="F121" t="str">
            <v>A</v>
          </cell>
          <cell r="G121" t="str">
            <v>GREEN</v>
          </cell>
          <cell r="H121" t="str">
            <v>FULL_TIME</v>
          </cell>
          <cell r="I121">
            <v>900234</v>
          </cell>
          <cell r="J121" t="str">
            <v>Adecco</v>
          </cell>
          <cell r="K121" t="str">
            <v>AVINASH KORUKONDA</v>
          </cell>
          <cell r="L121" t="str">
            <v>Warehouse Associate (TEMP)</v>
          </cell>
          <cell r="M121" t="str">
            <v>Warehouse Associate 24M</v>
          </cell>
          <cell r="N121" t="str">
            <v>mnarshad</v>
          </cell>
          <cell r="O121">
            <v>1299</v>
          </cell>
          <cell r="P121" t="str">
            <v>AUH1</v>
          </cell>
          <cell r="Q121" t="str">
            <v>ARE</v>
          </cell>
          <cell r="R121" t="str">
            <v>FC034</v>
          </cell>
          <cell r="S121" t="str">
            <v>Day Shift</v>
          </cell>
          <cell r="T121">
            <v>99</v>
          </cell>
          <cell r="U121" t="str">
            <v>MENA_UAE_FC</v>
          </cell>
          <cell r="V121">
            <v>46267.332638888889</v>
          </cell>
          <cell r="W121">
            <v>46267.748611111114</v>
          </cell>
          <cell r="X121">
            <v>46267.333333333336</v>
          </cell>
          <cell r="Y121">
            <v>46267.75</v>
          </cell>
          <cell r="AA121" t="str">
            <v>Scheduled</v>
          </cell>
          <cell r="AB121" t="str">
            <v>Present</v>
          </cell>
          <cell r="AC121" t="str">
            <v>Outbound</v>
          </cell>
          <cell r="AD121" t="str">
            <v>Sort - Batch</v>
          </cell>
          <cell r="AE121" t="str">
            <v>Sort</v>
          </cell>
          <cell r="AF121" t="str">
            <v>Saturday</v>
          </cell>
          <cell r="AG121" t="str">
            <v>Sunday</v>
          </cell>
          <cell r="AH121">
            <v>15</v>
          </cell>
          <cell r="AJ121">
            <v>45431</v>
          </cell>
          <cell r="AM121" t="str">
            <v>TEMP</v>
          </cell>
          <cell r="AN121" t="str">
            <v>3P Onsite Worker</v>
          </cell>
          <cell r="AO121" t="str">
            <v>A</v>
          </cell>
          <cell r="AP121">
            <v>9</v>
          </cell>
          <cell r="AQ121">
            <v>0</v>
          </cell>
          <cell r="AR121">
            <v>1</v>
          </cell>
          <cell r="AS121">
            <v>1</v>
          </cell>
          <cell r="AT121">
            <v>0</v>
          </cell>
          <cell r="AU121">
            <v>0</v>
          </cell>
        </row>
        <row r="122">
          <cell r="E122">
            <v>203635601</v>
          </cell>
          <cell r="F122" t="str">
            <v>A</v>
          </cell>
          <cell r="G122" t="str">
            <v>GREEN</v>
          </cell>
          <cell r="H122" t="str">
            <v>FULL_TIME</v>
          </cell>
          <cell r="I122">
            <v>900234</v>
          </cell>
          <cell r="J122" t="str">
            <v>Fastlink Outsourcing</v>
          </cell>
          <cell r="K122" t="str">
            <v>Esmaila Awawou</v>
          </cell>
          <cell r="L122" t="str">
            <v>Warehouse Associate (TEMP)</v>
          </cell>
          <cell r="M122" t="str">
            <v>Warehouse Associate 12M</v>
          </cell>
          <cell r="N122" t="str">
            <v>aanso</v>
          </cell>
          <cell r="O122">
            <v>1299</v>
          </cell>
          <cell r="P122" t="str">
            <v>AUH1</v>
          </cell>
          <cell r="Q122" t="str">
            <v>ARE</v>
          </cell>
          <cell r="R122" t="str">
            <v>FC109</v>
          </cell>
          <cell r="S122" t="str">
            <v>Day Shift</v>
          </cell>
          <cell r="T122">
            <v>99</v>
          </cell>
          <cell r="U122" t="str">
            <v>MENA_UAE_FC</v>
          </cell>
          <cell r="X122">
            <v>46267.333333333336</v>
          </cell>
          <cell r="Y122">
            <v>46267.75</v>
          </cell>
          <cell r="Z122" t="str">
            <v>Rest Day</v>
          </cell>
          <cell r="AA122" t="str">
            <v>Not Scheduled</v>
          </cell>
          <cell r="AB122" t="str">
            <v>Not Present</v>
          </cell>
          <cell r="AC122" t="str">
            <v>Customer returns</v>
          </cell>
          <cell r="AD122" t="str">
            <v>Customer Returns</v>
          </cell>
          <cell r="AE122" t="str">
            <v>Customer returns</v>
          </cell>
          <cell r="AF122" t="str">
            <v>Tuesday</v>
          </cell>
          <cell r="AG122" t="str">
            <v>Wednesday</v>
          </cell>
          <cell r="AH122">
            <v>22</v>
          </cell>
          <cell r="AJ122">
            <v>45480</v>
          </cell>
          <cell r="AM122" t="str">
            <v>TEMP</v>
          </cell>
          <cell r="AN122" t="str">
            <v>3P Onsite Worker</v>
          </cell>
          <cell r="AO122" t="str">
            <v>A</v>
          </cell>
          <cell r="AP122">
            <v>9</v>
          </cell>
          <cell r="AQ122">
            <v>0</v>
          </cell>
          <cell r="AR122">
            <v>0</v>
          </cell>
          <cell r="AS122">
            <v>0</v>
          </cell>
          <cell r="AT122">
            <v>0</v>
          </cell>
          <cell r="AU122">
            <v>0</v>
          </cell>
        </row>
        <row r="123">
          <cell r="E123">
            <v>206926474</v>
          </cell>
          <cell r="F123" t="str">
            <v>A</v>
          </cell>
          <cell r="G123" t="str">
            <v>GREEN</v>
          </cell>
          <cell r="H123" t="str">
            <v>FULL_TIME</v>
          </cell>
          <cell r="I123">
            <v>900234</v>
          </cell>
          <cell r="J123" t="str">
            <v>Dulsco L.L.C.</v>
          </cell>
          <cell r="K123" t="str">
            <v>AWUDU KALENZI</v>
          </cell>
          <cell r="L123" t="str">
            <v>Warehouse Associate (TEMP)</v>
          </cell>
          <cell r="M123" t="str">
            <v>Warehouse Associate 8W</v>
          </cell>
          <cell r="N123" t="str">
            <v>lraghava</v>
          </cell>
          <cell r="O123">
            <v>1299</v>
          </cell>
          <cell r="P123" t="str">
            <v>AUH1</v>
          </cell>
          <cell r="Q123" t="str">
            <v>ARE</v>
          </cell>
          <cell r="R123" t="str">
            <v>FC009</v>
          </cell>
          <cell r="S123" t="str">
            <v>Day Shift</v>
          </cell>
          <cell r="T123">
            <v>99</v>
          </cell>
          <cell r="U123" t="str">
            <v>MENA_UAE_FC</v>
          </cell>
          <cell r="V123">
            <v>46267.331250000003</v>
          </cell>
          <cell r="W123">
            <v>46267.749305555553</v>
          </cell>
          <cell r="X123">
            <v>46267.333333333336</v>
          </cell>
          <cell r="Y123">
            <v>46267.75</v>
          </cell>
          <cell r="AA123" t="str">
            <v>Scheduled</v>
          </cell>
          <cell r="AB123" t="str">
            <v>Present</v>
          </cell>
          <cell r="AC123" t="str">
            <v>Da</v>
          </cell>
          <cell r="AD123" t="str">
            <v>Transfer Out</v>
          </cell>
          <cell r="AE123" t="str">
            <v>Da</v>
          </cell>
          <cell r="AF123" t="str">
            <v>Friday</v>
          </cell>
          <cell r="AG123" t="str">
            <v>Saturday</v>
          </cell>
          <cell r="AH123">
            <v>10</v>
          </cell>
          <cell r="AJ123">
            <v>46036</v>
          </cell>
          <cell r="AM123" t="str">
            <v>TEMP</v>
          </cell>
          <cell r="AN123" t="str">
            <v>3P Onsite Worker</v>
          </cell>
          <cell r="AO123" t="str">
            <v>A</v>
          </cell>
          <cell r="AP123">
            <v>9</v>
          </cell>
          <cell r="AQ123">
            <v>0</v>
          </cell>
          <cell r="AR123">
            <v>1</v>
          </cell>
          <cell r="AS123">
            <v>1</v>
          </cell>
          <cell r="AT123">
            <v>0</v>
          </cell>
          <cell r="AU123">
            <v>0</v>
          </cell>
        </row>
        <row r="124">
          <cell r="E124">
            <v>203521523</v>
          </cell>
          <cell r="F124" t="str">
            <v>A</v>
          </cell>
          <cell r="G124" t="str">
            <v>GREEN</v>
          </cell>
          <cell r="H124" t="str">
            <v>FULL_TIME</v>
          </cell>
          <cell r="I124">
            <v>900234</v>
          </cell>
          <cell r="J124" t="str">
            <v>Fastlink Outsourcing</v>
          </cell>
          <cell r="K124" t="str">
            <v>Matilda Ayesu</v>
          </cell>
          <cell r="L124" t="str">
            <v>Warehouse Associate (TEMP)</v>
          </cell>
          <cell r="M124" t="str">
            <v>Warehouse Associate 12M</v>
          </cell>
          <cell r="N124" t="str">
            <v>abbaszoo</v>
          </cell>
          <cell r="O124">
            <v>1299</v>
          </cell>
          <cell r="P124" t="str">
            <v>AUH1</v>
          </cell>
          <cell r="Q124" t="str">
            <v>ARE</v>
          </cell>
          <cell r="R124" t="str">
            <v>FC059</v>
          </cell>
          <cell r="S124" t="str">
            <v>Day Shift</v>
          </cell>
          <cell r="T124">
            <v>99</v>
          </cell>
          <cell r="U124" t="str">
            <v>MENA_UAE_FC</v>
          </cell>
          <cell r="V124">
            <v>46267.331944444442</v>
          </cell>
          <cell r="W124">
            <v>46267.748611111114</v>
          </cell>
          <cell r="X124">
            <v>46267.333333333336</v>
          </cell>
          <cell r="Y124">
            <v>46267.75</v>
          </cell>
          <cell r="AA124" t="str">
            <v>Scheduled</v>
          </cell>
          <cell r="AB124" t="str">
            <v>Present</v>
          </cell>
          <cell r="AC124" t="str">
            <v>Inbound</v>
          </cell>
          <cell r="AD124" t="str">
            <v>IB Problem Solve</v>
          </cell>
          <cell r="AE124" t="str">
            <v>Receive</v>
          </cell>
          <cell r="AF124" t="str">
            <v>Sunday</v>
          </cell>
          <cell r="AG124" t="str">
            <v>Monday</v>
          </cell>
          <cell r="AH124">
            <v>6</v>
          </cell>
          <cell r="AJ124">
            <v>45462</v>
          </cell>
          <cell r="AM124" t="str">
            <v>TEMP</v>
          </cell>
          <cell r="AN124" t="str">
            <v>3P Onsite Worker</v>
          </cell>
          <cell r="AO124" t="str">
            <v>A</v>
          </cell>
          <cell r="AP124">
            <v>9</v>
          </cell>
          <cell r="AQ124">
            <v>0</v>
          </cell>
          <cell r="AR124">
            <v>1</v>
          </cell>
          <cell r="AS124">
            <v>1</v>
          </cell>
          <cell r="AT124">
            <v>0</v>
          </cell>
          <cell r="AU124">
            <v>0</v>
          </cell>
        </row>
        <row r="125">
          <cell r="E125">
            <v>204116867</v>
          </cell>
          <cell r="F125" t="str">
            <v>A</v>
          </cell>
          <cell r="G125" t="str">
            <v>GREEN</v>
          </cell>
          <cell r="H125" t="str">
            <v>FULL_TIME</v>
          </cell>
          <cell r="I125">
            <v>900234</v>
          </cell>
          <cell r="J125" t="str">
            <v>Quesscorp</v>
          </cell>
          <cell r="K125" t="str">
            <v>Edith Ayengo</v>
          </cell>
          <cell r="L125" t="str">
            <v>Warehouse Associate (TEMP)</v>
          </cell>
          <cell r="M125" t="str">
            <v>Warehouse Associate 24M</v>
          </cell>
          <cell r="N125" t="str">
            <v>scariav</v>
          </cell>
          <cell r="O125">
            <v>1299</v>
          </cell>
          <cell r="P125" t="str">
            <v>AUH1</v>
          </cell>
          <cell r="Q125" t="str">
            <v>ARE</v>
          </cell>
          <cell r="R125" t="str">
            <v>LK016</v>
          </cell>
          <cell r="S125" t="str">
            <v>Night Shift</v>
          </cell>
          <cell r="T125">
            <v>99</v>
          </cell>
          <cell r="U125" t="str">
            <v>MENA_UAE_FC</v>
          </cell>
          <cell r="V125">
            <v>46267.756249999999</v>
          </cell>
          <cell r="W125">
            <v>46267.862500000003</v>
          </cell>
          <cell r="X125">
            <v>46267.756944444445</v>
          </cell>
          <cell r="Y125">
            <v>46268.173611111109</v>
          </cell>
          <cell r="Z125" t="str">
            <v>Rest Day</v>
          </cell>
          <cell r="AA125" t="str">
            <v>Not Scheduled</v>
          </cell>
          <cell r="AB125" t="str">
            <v>Present</v>
          </cell>
          <cell r="AC125" t="str">
            <v>Outbound</v>
          </cell>
          <cell r="AD125" t="str">
            <v>Pack - Batch</v>
          </cell>
          <cell r="AE125" t="str">
            <v>Pack</v>
          </cell>
          <cell r="AF125" t="str">
            <v>Wednesday</v>
          </cell>
          <cell r="AG125" t="str">
            <v>Thursday</v>
          </cell>
          <cell r="AH125">
            <v>17</v>
          </cell>
          <cell r="AJ125">
            <v>45560</v>
          </cell>
          <cell r="AM125" t="str">
            <v>TEMP</v>
          </cell>
          <cell r="AN125" t="str">
            <v>3P Onsite Worker</v>
          </cell>
          <cell r="AO125" t="str">
            <v>A</v>
          </cell>
          <cell r="AP125">
            <v>9</v>
          </cell>
          <cell r="AQ125">
            <v>1</v>
          </cell>
          <cell r="AR125">
            <v>1</v>
          </cell>
          <cell r="AS125">
            <v>0</v>
          </cell>
          <cell r="AT125">
            <v>0</v>
          </cell>
          <cell r="AU125">
            <v>0</v>
          </cell>
        </row>
        <row r="126">
          <cell r="E126">
            <v>113156279</v>
          </cell>
          <cell r="F126" t="str">
            <v>A</v>
          </cell>
          <cell r="G126" t="str">
            <v>BLUE</v>
          </cell>
          <cell r="H126" t="str">
            <v>FULL_TIME</v>
          </cell>
          <cell r="I126" t="str">
            <v>P03231</v>
          </cell>
          <cell r="K126" t="str">
            <v>Ayishatu Issah</v>
          </cell>
          <cell r="L126" t="str">
            <v>FC Associate III</v>
          </cell>
          <cell r="M126" t="str">
            <v>ICQA Supervisor</v>
          </cell>
          <cell r="N126" t="str">
            <v>kebedeed</v>
          </cell>
          <cell r="O126">
            <v>1299</v>
          </cell>
          <cell r="P126" t="str">
            <v>AUH1</v>
          </cell>
          <cell r="Q126" t="str">
            <v>ARE</v>
          </cell>
          <cell r="T126">
            <v>3</v>
          </cell>
          <cell r="U126" t="str">
            <v>MENA_UAE_FC</v>
          </cell>
          <cell r="V126">
            <v>46267.329861111109</v>
          </cell>
          <cell r="W126">
            <v>46267.750694444447</v>
          </cell>
          <cell r="X126">
            <v>46267.333333333336</v>
          </cell>
          <cell r="Y126">
            <v>46267.75</v>
          </cell>
          <cell r="AA126" t="str">
            <v>Scheduled</v>
          </cell>
          <cell r="AB126" t="str">
            <v>Present</v>
          </cell>
          <cell r="AJ126">
            <v>46264</v>
          </cell>
          <cell r="AM126" t="str">
            <v>FC</v>
          </cell>
          <cell r="AN126" t="str">
            <v>Regular Full Time</v>
          </cell>
          <cell r="AO126" t="str">
            <v>A</v>
          </cell>
          <cell r="AP126">
            <v>9</v>
          </cell>
          <cell r="AQ126">
            <v>0</v>
          </cell>
          <cell r="AR126">
            <v>1</v>
          </cell>
          <cell r="AS126">
            <v>1</v>
          </cell>
          <cell r="AT126">
            <v>0</v>
          </cell>
          <cell r="AU126">
            <v>0</v>
          </cell>
        </row>
        <row r="127">
          <cell r="E127">
            <v>205845549</v>
          </cell>
          <cell r="F127" t="str">
            <v>A</v>
          </cell>
          <cell r="G127" t="str">
            <v>GREEN</v>
          </cell>
          <cell r="H127" t="str">
            <v>FULL_TIME</v>
          </cell>
          <cell r="I127">
            <v>900234</v>
          </cell>
          <cell r="J127" t="str">
            <v>Dulsco L.L.C.</v>
          </cell>
          <cell r="K127" t="str">
            <v>SHEDRACK AYEBAZIBWE</v>
          </cell>
          <cell r="L127" t="str">
            <v>Warehouse Associate (TEMP)</v>
          </cell>
          <cell r="M127" t="str">
            <v>Warehouse Associate 8W</v>
          </cell>
          <cell r="N127" t="str">
            <v>ansammar</v>
          </cell>
          <cell r="O127">
            <v>1299</v>
          </cell>
          <cell r="P127" t="str">
            <v>AUH1</v>
          </cell>
          <cell r="Q127" t="str">
            <v>ARE</v>
          </cell>
          <cell r="R127" t="str">
            <v>FC109</v>
          </cell>
          <cell r="S127" t="str">
            <v>Day Shift</v>
          </cell>
          <cell r="T127">
            <v>99</v>
          </cell>
          <cell r="U127" t="str">
            <v>MENA_UAE_FC</v>
          </cell>
          <cell r="X127">
            <v>46267.333333333336</v>
          </cell>
          <cell r="Y127">
            <v>46267.75</v>
          </cell>
          <cell r="Z127" t="str">
            <v>Rest Day</v>
          </cell>
          <cell r="AA127" t="str">
            <v>Not Scheduled</v>
          </cell>
          <cell r="AB127" t="str">
            <v>Not Present</v>
          </cell>
          <cell r="AC127" t="str">
            <v>Outbound</v>
          </cell>
          <cell r="AD127" t="str">
            <v>Picking</v>
          </cell>
          <cell r="AE127" t="str">
            <v>Pick</v>
          </cell>
          <cell r="AF127" t="str">
            <v>Tuesday</v>
          </cell>
          <cell r="AG127" t="str">
            <v>Wednesday</v>
          </cell>
          <cell r="AH127">
            <v>13</v>
          </cell>
          <cell r="AJ127">
            <v>45893</v>
          </cell>
          <cell r="AM127" t="str">
            <v>TEMP</v>
          </cell>
          <cell r="AN127" t="str">
            <v>3P Onsite Worker</v>
          </cell>
          <cell r="AO127" t="str">
            <v>A</v>
          </cell>
          <cell r="AP127">
            <v>9</v>
          </cell>
          <cell r="AQ127">
            <v>0</v>
          </cell>
          <cell r="AR127">
            <v>0</v>
          </cell>
          <cell r="AS127">
            <v>0</v>
          </cell>
          <cell r="AT127">
            <v>0</v>
          </cell>
          <cell r="AU127">
            <v>0</v>
          </cell>
        </row>
        <row r="128">
          <cell r="E128">
            <v>206008709</v>
          </cell>
          <cell r="F128" t="str">
            <v>A</v>
          </cell>
          <cell r="G128" t="str">
            <v>GREEN</v>
          </cell>
          <cell r="H128" t="str">
            <v>FULL_TIME</v>
          </cell>
          <cell r="I128">
            <v>900234</v>
          </cell>
          <cell r="J128" t="str">
            <v>Fastlink Outsourcing</v>
          </cell>
          <cell r="K128" t="str">
            <v>SCHOLASTIKA AYUK AKO</v>
          </cell>
          <cell r="L128" t="str">
            <v>Warehouse Associate (TEMP)</v>
          </cell>
          <cell r="M128" t="str">
            <v>Warehouse Associate 12M</v>
          </cell>
          <cell r="N128" t="str">
            <v>nnahla</v>
          </cell>
          <cell r="O128">
            <v>1299</v>
          </cell>
          <cell r="P128" t="str">
            <v>AUH1</v>
          </cell>
          <cell r="Q128" t="str">
            <v>ARE</v>
          </cell>
          <cell r="R128" t="str">
            <v>FC134</v>
          </cell>
          <cell r="S128" t="str">
            <v>Day Shift</v>
          </cell>
          <cell r="T128">
            <v>99</v>
          </cell>
          <cell r="U128" t="str">
            <v>MENA_UAE_FC</v>
          </cell>
          <cell r="X128">
            <v>46267.333333333336</v>
          </cell>
          <cell r="Y128">
            <v>46267.75</v>
          </cell>
          <cell r="Z128" t="str">
            <v>Rest Day</v>
          </cell>
          <cell r="AA128" t="str">
            <v>Not Scheduled</v>
          </cell>
          <cell r="AB128" t="str">
            <v>Not Present</v>
          </cell>
          <cell r="AC128" t="str">
            <v>Inbound</v>
          </cell>
          <cell r="AD128" t="str">
            <v>Inbound Stow</v>
          </cell>
          <cell r="AE128" t="str">
            <v>Stow</v>
          </cell>
          <cell r="AF128" t="str">
            <v>Wednesday</v>
          </cell>
          <cell r="AG128" t="str">
            <v>Thursday</v>
          </cell>
          <cell r="AH128">
            <v>3</v>
          </cell>
          <cell r="AJ128">
            <v>45914</v>
          </cell>
          <cell r="AM128" t="str">
            <v>TEMP</v>
          </cell>
          <cell r="AN128" t="str">
            <v>3P Onsite Worker</v>
          </cell>
          <cell r="AO128" t="str">
            <v>A</v>
          </cell>
          <cell r="AP128">
            <v>9</v>
          </cell>
          <cell r="AQ128">
            <v>0</v>
          </cell>
          <cell r="AR128">
            <v>0</v>
          </cell>
          <cell r="AS128">
            <v>0</v>
          </cell>
          <cell r="AT128">
            <v>0</v>
          </cell>
          <cell r="AU128">
            <v>0</v>
          </cell>
        </row>
        <row r="129">
          <cell r="E129">
            <v>203850932</v>
          </cell>
          <cell r="F129" t="str">
            <v>A</v>
          </cell>
          <cell r="G129" t="str">
            <v>GREEN</v>
          </cell>
          <cell r="H129" t="str">
            <v>FULL_TIME</v>
          </cell>
          <cell r="I129">
            <v>900234</v>
          </cell>
          <cell r="J129" t="str">
            <v>Fastlink Outsourcing</v>
          </cell>
          <cell r="K129" t="str">
            <v>Doreen Ayumu</v>
          </cell>
          <cell r="L129" t="str">
            <v>Warehouse Associate (TEMP)</v>
          </cell>
          <cell r="M129" t="str">
            <v>Warehouse Associate 12M</v>
          </cell>
          <cell r="N129" t="str">
            <v>kebedeed</v>
          </cell>
          <cell r="O129">
            <v>1299</v>
          </cell>
          <cell r="P129" t="str">
            <v>AUH1</v>
          </cell>
          <cell r="Q129" t="str">
            <v>ARE</v>
          </cell>
          <cell r="R129" t="str">
            <v>FC109</v>
          </cell>
          <cell r="S129" t="str">
            <v>Day Shift</v>
          </cell>
          <cell r="T129">
            <v>99</v>
          </cell>
          <cell r="U129" t="str">
            <v>MENA_UAE_FC</v>
          </cell>
          <cell r="X129">
            <v>46267.333333333336</v>
          </cell>
          <cell r="Y129">
            <v>46267.75</v>
          </cell>
          <cell r="Z129" t="str">
            <v>Rest Day</v>
          </cell>
          <cell r="AA129" t="str">
            <v>Not Scheduled</v>
          </cell>
          <cell r="AB129" t="str">
            <v>Not Present</v>
          </cell>
          <cell r="AC129" t="str">
            <v>ICQA</v>
          </cell>
          <cell r="AD129" t="str">
            <v>IC/QA/CS</v>
          </cell>
          <cell r="AE129" t="str">
            <v>Support</v>
          </cell>
          <cell r="AF129" t="str">
            <v>Tuesday</v>
          </cell>
          <cell r="AG129" t="str">
            <v>Wednesday</v>
          </cell>
          <cell r="AH129">
            <v>27</v>
          </cell>
          <cell r="AJ129">
            <v>45523</v>
          </cell>
          <cell r="AM129" t="str">
            <v>TEMP</v>
          </cell>
          <cell r="AN129" t="str">
            <v>3P Onsite Worker</v>
          </cell>
          <cell r="AO129" t="str">
            <v>A</v>
          </cell>
          <cell r="AP129">
            <v>9</v>
          </cell>
          <cell r="AQ129">
            <v>0</v>
          </cell>
          <cell r="AR129">
            <v>0</v>
          </cell>
          <cell r="AS129">
            <v>0</v>
          </cell>
          <cell r="AT129">
            <v>0</v>
          </cell>
          <cell r="AU129">
            <v>0</v>
          </cell>
        </row>
        <row r="130">
          <cell r="E130">
            <v>205236897</v>
          </cell>
          <cell r="F130" t="str">
            <v>A</v>
          </cell>
          <cell r="G130" t="str">
            <v>GREEN</v>
          </cell>
          <cell r="H130" t="str">
            <v>FULL_TIME</v>
          </cell>
          <cell r="I130">
            <v>900234</v>
          </cell>
          <cell r="J130" t="str">
            <v>Dulsco L.L.C.</v>
          </cell>
          <cell r="K130" t="str">
            <v>BISMARK BAAH</v>
          </cell>
          <cell r="L130" t="str">
            <v>Warehouse Associate (TEMP)</v>
          </cell>
          <cell r="M130" t="str">
            <v>Warehouse Associate 24M</v>
          </cell>
          <cell r="N130" t="str">
            <v>scariav</v>
          </cell>
          <cell r="O130">
            <v>1299</v>
          </cell>
          <cell r="P130" t="str">
            <v>AUH1</v>
          </cell>
          <cell r="Q130" t="str">
            <v>ARE</v>
          </cell>
          <cell r="R130" t="str">
            <v>LK017</v>
          </cell>
          <cell r="S130" t="str">
            <v>Night Shift</v>
          </cell>
          <cell r="T130">
            <v>99</v>
          </cell>
          <cell r="U130" t="str">
            <v>MENA_UAE_FC</v>
          </cell>
          <cell r="V130">
            <v>46267.755555555559</v>
          </cell>
          <cell r="W130">
            <v>46267.855555555558</v>
          </cell>
          <cell r="X130">
            <v>46267.756944444445</v>
          </cell>
          <cell r="Y130">
            <v>46268.173611111109</v>
          </cell>
          <cell r="AA130" t="str">
            <v>Scheduled</v>
          </cell>
          <cell r="AB130" t="str">
            <v>Present</v>
          </cell>
          <cell r="AC130" t="str">
            <v>Outbound</v>
          </cell>
          <cell r="AD130" t="str">
            <v>Picking</v>
          </cell>
          <cell r="AE130" t="str">
            <v>Pick</v>
          </cell>
          <cell r="AF130" t="str">
            <v>Thursday</v>
          </cell>
          <cell r="AG130" t="str">
            <v>Friday</v>
          </cell>
          <cell r="AH130">
            <v>13</v>
          </cell>
          <cell r="AJ130">
            <v>45788</v>
          </cell>
          <cell r="AM130" t="str">
            <v>TEMP</v>
          </cell>
          <cell r="AN130" t="str">
            <v>3P Onsite Worker</v>
          </cell>
          <cell r="AO130" t="str">
            <v>A</v>
          </cell>
          <cell r="AP130">
            <v>9</v>
          </cell>
          <cell r="AQ130">
            <v>0</v>
          </cell>
          <cell r="AR130">
            <v>1</v>
          </cell>
          <cell r="AS130">
            <v>1</v>
          </cell>
          <cell r="AT130">
            <v>0</v>
          </cell>
          <cell r="AU130">
            <v>0</v>
          </cell>
        </row>
        <row r="131">
          <cell r="E131">
            <v>206875258</v>
          </cell>
          <cell r="F131" t="str">
            <v>A</v>
          </cell>
          <cell r="G131" t="str">
            <v>GREEN</v>
          </cell>
          <cell r="H131" t="str">
            <v>FULL_TIME</v>
          </cell>
          <cell r="I131">
            <v>900234</v>
          </cell>
          <cell r="J131" t="str">
            <v>Dulsco L.L.C.</v>
          </cell>
          <cell r="K131" t="str">
            <v>ABDALAH BAKARI ISSA</v>
          </cell>
          <cell r="L131" t="str">
            <v>Warehouse Associate (TEMP)</v>
          </cell>
          <cell r="M131" t="str">
            <v>Warehouse Associate 8W</v>
          </cell>
          <cell r="N131" t="str">
            <v>aanso</v>
          </cell>
          <cell r="O131">
            <v>1299</v>
          </cell>
          <cell r="P131" t="str">
            <v>AUH1</v>
          </cell>
          <cell r="Q131" t="str">
            <v>ARE</v>
          </cell>
          <cell r="R131" t="str">
            <v>FC059</v>
          </cell>
          <cell r="S131" t="str">
            <v>Day Shift</v>
          </cell>
          <cell r="T131">
            <v>99</v>
          </cell>
          <cell r="U131" t="str">
            <v>MENA_UAE_FC</v>
          </cell>
          <cell r="V131">
            <v>46267.334027777775</v>
          </cell>
          <cell r="W131">
            <v>46267.75</v>
          </cell>
          <cell r="X131">
            <v>46267.333333333336</v>
          </cell>
          <cell r="Y131">
            <v>46267.75</v>
          </cell>
          <cell r="AA131" t="str">
            <v>Scheduled</v>
          </cell>
          <cell r="AB131" t="str">
            <v>Present</v>
          </cell>
          <cell r="AC131" t="str">
            <v>Customer returns</v>
          </cell>
          <cell r="AD131" t="str">
            <v>Customer Returns</v>
          </cell>
          <cell r="AE131" t="str">
            <v>Customer returns</v>
          </cell>
          <cell r="AF131" t="str">
            <v>Sunday</v>
          </cell>
          <cell r="AG131" t="str">
            <v>Monday</v>
          </cell>
          <cell r="AH131">
            <v>22</v>
          </cell>
          <cell r="AJ131">
            <v>46019</v>
          </cell>
          <cell r="AM131" t="str">
            <v>TEMP</v>
          </cell>
          <cell r="AN131" t="str">
            <v>3P Onsite Worker</v>
          </cell>
          <cell r="AO131" t="str">
            <v>A</v>
          </cell>
          <cell r="AP131">
            <v>9</v>
          </cell>
          <cell r="AQ131">
            <v>0</v>
          </cell>
          <cell r="AR131">
            <v>1</v>
          </cell>
          <cell r="AS131">
            <v>1</v>
          </cell>
          <cell r="AT131">
            <v>0</v>
          </cell>
          <cell r="AU131">
            <v>0</v>
          </cell>
        </row>
        <row r="132">
          <cell r="E132">
            <v>206915298</v>
          </cell>
          <cell r="F132" t="str">
            <v>A</v>
          </cell>
          <cell r="G132" t="str">
            <v>GREEN</v>
          </cell>
          <cell r="H132" t="str">
            <v>FULL_TIME</v>
          </cell>
          <cell r="I132">
            <v>900234</v>
          </cell>
          <cell r="J132" t="str">
            <v>Dulsco L.L.C.</v>
          </cell>
          <cell r="K132" t="str">
            <v>BASHIRI KAWESA</v>
          </cell>
          <cell r="L132" t="str">
            <v>Warehouse Associate (TEMP)</v>
          </cell>
          <cell r="M132" t="str">
            <v>Warehouse Associate 8W</v>
          </cell>
          <cell r="N132" t="str">
            <v>pparsin</v>
          </cell>
          <cell r="O132">
            <v>1299</v>
          </cell>
          <cell r="P132" t="str">
            <v>AUH1</v>
          </cell>
          <cell r="Q132" t="str">
            <v>ARE</v>
          </cell>
          <cell r="R132" t="str">
            <v>FC159</v>
          </cell>
          <cell r="S132" t="str">
            <v>Day Shift</v>
          </cell>
          <cell r="T132">
            <v>99</v>
          </cell>
          <cell r="U132" t="str">
            <v>MENA_UAE_FC</v>
          </cell>
          <cell r="V132">
            <v>46267.331250000003</v>
          </cell>
          <cell r="W132">
            <v>46267.748611111114</v>
          </cell>
          <cell r="X132">
            <v>46267.333333333336</v>
          </cell>
          <cell r="Y132">
            <v>46267.75</v>
          </cell>
          <cell r="AA132" t="str">
            <v>Scheduled</v>
          </cell>
          <cell r="AB132" t="str">
            <v>Present</v>
          </cell>
          <cell r="AC132" t="str">
            <v>Inbound</v>
          </cell>
          <cell r="AD132" t="str">
            <v>Inbound Stow</v>
          </cell>
          <cell r="AE132" t="str">
            <v>Stow</v>
          </cell>
          <cell r="AF132" t="str">
            <v>Thursday</v>
          </cell>
          <cell r="AG132" t="str">
            <v>Friday</v>
          </cell>
          <cell r="AH132">
            <v>3</v>
          </cell>
          <cell r="AJ132">
            <v>46033</v>
          </cell>
          <cell r="AM132" t="str">
            <v>TEMP</v>
          </cell>
          <cell r="AN132" t="str">
            <v>3P Onsite Worker</v>
          </cell>
          <cell r="AO132" t="str">
            <v>A</v>
          </cell>
          <cell r="AP132">
            <v>9</v>
          </cell>
          <cell r="AQ132">
            <v>0</v>
          </cell>
          <cell r="AR132">
            <v>1</v>
          </cell>
          <cell r="AS132">
            <v>1</v>
          </cell>
          <cell r="AT132">
            <v>0</v>
          </cell>
          <cell r="AU132">
            <v>0</v>
          </cell>
        </row>
        <row r="133">
          <cell r="E133">
            <v>206850959</v>
          </cell>
          <cell r="F133" t="str">
            <v>A</v>
          </cell>
          <cell r="G133" t="str">
            <v>GREEN</v>
          </cell>
          <cell r="H133" t="str">
            <v>FULL_TIME</v>
          </cell>
          <cell r="I133">
            <v>900234</v>
          </cell>
          <cell r="J133" t="str">
            <v>Dulsco L.L.C.</v>
          </cell>
          <cell r="K133" t="str">
            <v>FRED BAKISULA</v>
          </cell>
          <cell r="L133" t="str">
            <v>Warehouse Associate (TEMP)</v>
          </cell>
          <cell r="M133" t="str">
            <v>Warehouse Associate 8W</v>
          </cell>
          <cell r="N133" t="str">
            <v>mnarshad</v>
          </cell>
          <cell r="O133">
            <v>1299</v>
          </cell>
          <cell r="P133" t="str">
            <v>AUH1</v>
          </cell>
          <cell r="Q133" t="str">
            <v>ARE</v>
          </cell>
          <cell r="R133" t="str">
            <v>FC159</v>
          </cell>
          <cell r="S133" t="str">
            <v>Day Shift</v>
          </cell>
          <cell r="T133">
            <v>99</v>
          </cell>
          <cell r="U133" t="str">
            <v>MENA_UAE_FC</v>
          </cell>
          <cell r="V133">
            <v>46267.332638888889</v>
          </cell>
          <cell r="W133">
            <v>46267.749305555553</v>
          </cell>
          <cell r="X133">
            <v>46267.333333333336</v>
          </cell>
          <cell r="Y133">
            <v>46267.75</v>
          </cell>
          <cell r="AA133" t="str">
            <v>Scheduled</v>
          </cell>
          <cell r="AB133" t="str">
            <v>Present</v>
          </cell>
          <cell r="AC133" t="str">
            <v>Outbound</v>
          </cell>
          <cell r="AD133" t="str">
            <v>Picking</v>
          </cell>
          <cell r="AE133" t="str">
            <v>Pick</v>
          </cell>
          <cell r="AF133" t="str">
            <v>Thursday</v>
          </cell>
          <cell r="AG133" t="str">
            <v>Friday</v>
          </cell>
          <cell r="AH133">
            <v>13</v>
          </cell>
          <cell r="AJ133">
            <v>46012</v>
          </cell>
          <cell r="AM133" t="str">
            <v>TEMP</v>
          </cell>
          <cell r="AN133" t="str">
            <v>3P Onsite Worker</v>
          </cell>
          <cell r="AO133" t="str">
            <v>A</v>
          </cell>
          <cell r="AP133">
            <v>9</v>
          </cell>
          <cell r="AQ133">
            <v>0</v>
          </cell>
          <cell r="AR133">
            <v>1</v>
          </cell>
          <cell r="AS133">
            <v>1</v>
          </cell>
          <cell r="AT133">
            <v>0</v>
          </cell>
          <cell r="AU133">
            <v>0</v>
          </cell>
        </row>
        <row r="134">
          <cell r="E134">
            <v>206015600</v>
          </cell>
          <cell r="F134" t="str">
            <v>A</v>
          </cell>
          <cell r="G134" t="str">
            <v>GREEN</v>
          </cell>
          <cell r="H134" t="str">
            <v>FULL_TIME</v>
          </cell>
          <cell r="I134">
            <v>900234</v>
          </cell>
          <cell r="J134" t="str">
            <v>Fastlink Outsourcing</v>
          </cell>
          <cell r="K134" t="str">
            <v>AMINATA BAMEH MARAH</v>
          </cell>
          <cell r="L134" t="str">
            <v>Warehouse Associate (TEMP)</v>
          </cell>
          <cell r="M134" t="str">
            <v>Warehouse Associate 12M</v>
          </cell>
          <cell r="N134" t="str">
            <v>vkkatyal</v>
          </cell>
          <cell r="O134">
            <v>1299</v>
          </cell>
          <cell r="P134" t="str">
            <v>AUH1</v>
          </cell>
          <cell r="Q134" t="str">
            <v>ARE</v>
          </cell>
          <cell r="R134" t="str">
            <v>FC159</v>
          </cell>
          <cell r="S134" t="str">
            <v>Day Shift</v>
          </cell>
          <cell r="T134">
            <v>99</v>
          </cell>
          <cell r="U134" t="str">
            <v>MENA_UAE_FC</v>
          </cell>
          <cell r="V134">
            <v>46267.756944444445</v>
          </cell>
          <cell r="W134">
            <v>46267.959027777775</v>
          </cell>
          <cell r="X134">
            <v>46267.756944444445</v>
          </cell>
          <cell r="Y134">
            <v>46268.173611111109</v>
          </cell>
          <cell r="AA134" t="str">
            <v>Scheduled</v>
          </cell>
          <cell r="AB134" t="str">
            <v>Present</v>
          </cell>
          <cell r="AC134" t="str">
            <v>Inbound</v>
          </cell>
          <cell r="AD134" t="str">
            <v>Inbound Stow</v>
          </cell>
          <cell r="AE134" t="str">
            <v>Stow</v>
          </cell>
          <cell r="AF134" t="str">
            <v>Thursday</v>
          </cell>
          <cell r="AG134" t="str">
            <v>Friday</v>
          </cell>
          <cell r="AH134">
            <v>3</v>
          </cell>
          <cell r="AJ134">
            <v>45914</v>
          </cell>
          <cell r="AM134" t="str">
            <v>TEMP</v>
          </cell>
          <cell r="AN134" t="str">
            <v>3P Onsite Worker</v>
          </cell>
          <cell r="AO134" t="str">
            <v>A</v>
          </cell>
          <cell r="AP134">
            <v>9</v>
          </cell>
          <cell r="AQ134">
            <v>0</v>
          </cell>
          <cell r="AR134">
            <v>1</v>
          </cell>
          <cell r="AS134">
            <v>1</v>
          </cell>
          <cell r="AT134">
            <v>0</v>
          </cell>
          <cell r="AU134">
            <v>0</v>
          </cell>
        </row>
        <row r="135">
          <cell r="E135">
            <v>206897553</v>
          </cell>
          <cell r="F135" t="str">
            <v>A</v>
          </cell>
          <cell r="G135" t="str">
            <v>GREEN</v>
          </cell>
          <cell r="H135" t="str">
            <v>FULL_TIME</v>
          </cell>
          <cell r="I135">
            <v>900234</v>
          </cell>
          <cell r="J135" t="str">
            <v>Fastlink Outsourcing</v>
          </cell>
          <cell r="K135" t="str">
            <v>BANJATA B JAH</v>
          </cell>
          <cell r="L135" t="str">
            <v>Warehouse Associate (TEMP)</v>
          </cell>
          <cell r="M135" t="str">
            <v>Warehouse Associate 12M</v>
          </cell>
          <cell r="N135" t="str">
            <v>mnarshad</v>
          </cell>
          <cell r="O135">
            <v>1299</v>
          </cell>
          <cell r="P135" t="str">
            <v>AUH1</v>
          </cell>
          <cell r="Q135" t="str">
            <v>ARE</v>
          </cell>
          <cell r="R135" t="str">
            <v>LK012</v>
          </cell>
          <cell r="S135" t="str">
            <v>Night Shift</v>
          </cell>
          <cell r="T135">
            <v>99</v>
          </cell>
          <cell r="U135" t="str">
            <v>MENA_UAE_FC</v>
          </cell>
          <cell r="V135">
            <v>46267.755555555559</v>
          </cell>
          <cell r="W135">
            <v>46267.854166666664</v>
          </cell>
          <cell r="X135">
            <v>46267.756944444445</v>
          </cell>
          <cell r="Y135">
            <v>46268.173611111109</v>
          </cell>
          <cell r="AA135" t="str">
            <v>Scheduled</v>
          </cell>
          <cell r="AB135" t="str">
            <v>Present</v>
          </cell>
          <cell r="AC135" t="str">
            <v>Outbound</v>
          </cell>
          <cell r="AD135" t="str">
            <v>Sort - Batch</v>
          </cell>
          <cell r="AE135" t="str">
            <v>Sort</v>
          </cell>
          <cell r="AF135" t="str">
            <v>Saturday</v>
          </cell>
          <cell r="AG135" t="str">
            <v>Sunday</v>
          </cell>
          <cell r="AH135">
            <v>15</v>
          </cell>
          <cell r="AJ135">
            <v>46029</v>
          </cell>
          <cell r="AM135" t="str">
            <v>TEMP</v>
          </cell>
          <cell r="AN135" t="str">
            <v>3P Onsite Worker</v>
          </cell>
          <cell r="AO135" t="str">
            <v>A</v>
          </cell>
          <cell r="AP135">
            <v>9</v>
          </cell>
          <cell r="AQ135">
            <v>0</v>
          </cell>
          <cell r="AR135">
            <v>1</v>
          </cell>
          <cell r="AS135">
            <v>1</v>
          </cell>
          <cell r="AT135">
            <v>0</v>
          </cell>
          <cell r="AU135">
            <v>0</v>
          </cell>
        </row>
        <row r="136">
          <cell r="E136">
            <v>112549647</v>
          </cell>
          <cell r="F136" t="str">
            <v>A</v>
          </cell>
          <cell r="G136" t="str">
            <v>GREEN</v>
          </cell>
          <cell r="H136" t="str">
            <v>FULL_TIME</v>
          </cell>
          <cell r="I136">
            <v>900234</v>
          </cell>
          <cell r="J136" t="str">
            <v>Quesscorp</v>
          </cell>
          <cell r="K136" t="str">
            <v>Saqlain Bashir</v>
          </cell>
          <cell r="L136" t="str">
            <v>Warehouse Associate (TEMP)</v>
          </cell>
          <cell r="M136" t="str">
            <v>Warehouse Associate 24M</v>
          </cell>
          <cell r="N136" t="str">
            <v>ansammar</v>
          </cell>
          <cell r="O136">
            <v>1299</v>
          </cell>
          <cell r="P136" t="str">
            <v>AUH1</v>
          </cell>
          <cell r="Q136" t="str">
            <v>ARE</v>
          </cell>
          <cell r="R136" t="str">
            <v>FC084</v>
          </cell>
          <cell r="S136" t="str">
            <v>Day Shift</v>
          </cell>
          <cell r="T136">
            <v>99</v>
          </cell>
          <cell r="U136" t="str">
            <v>MENA_UAE_FC</v>
          </cell>
          <cell r="V136">
            <v>46267.323611111111</v>
          </cell>
          <cell r="W136">
            <v>46267.749305555553</v>
          </cell>
          <cell r="X136">
            <v>46267.333333333336</v>
          </cell>
          <cell r="Y136">
            <v>46267.75</v>
          </cell>
          <cell r="AA136" t="str">
            <v>Scheduled</v>
          </cell>
          <cell r="AB136" t="str">
            <v>Present</v>
          </cell>
          <cell r="AC136" t="str">
            <v>Outbound</v>
          </cell>
          <cell r="AD136" t="str">
            <v>Picking</v>
          </cell>
          <cell r="AE136" t="str">
            <v>Pick</v>
          </cell>
          <cell r="AF136" t="str">
            <v>Monday</v>
          </cell>
          <cell r="AG136" t="str">
            <v>Tuesday</v>
          </cell>
          <cell r="AH136">
            <v>13</v>
          </cell>
          <cell r="AJ136">
            <v>45585</v>
          </cell>
          <cell r="AM136" t="str">
            <v>TEMP</v>
          </cell>
          <cell r="AN136" t="str">
            <v>3P Onsite Worker</v>
          </cell>
          <cell r="AO136" t="str">
            <v>A</v>
          </cell>
          <cell r="AP136">
            <v>9</v>
          </cell>
          <cell r="AQ136">
            <v>0</v>
          </cell>
          <cell r="AR136">
            <v>1</v>
          </cell>
          <cell r="AS136">
            <v>1</v>
          </cell>
          <cell r="AT136">
            <v>0</v>
          </cell>
          <cell r="AU136">
            <v>0</v>
          </cell>
        </row>
        <row r="137">
          <cell r="E137">
            <v>206897639</v>
          </cell>
          <cell r="F137" t="str">
            <v>A</v>
          </cell>
          <cell r="G137" t="str">
            <v>GREEN</v>
          </cell>
          <cell r="H137" t="str">
            <v>REDUCED</v>
          </cell>
          <cell r="I137">
            <v>900234</v>
          </cell>
          <cell r="J137" t="str">
            <v>Fastlink Outsourcing</v>
          </cell>
          <cell r="K137" t="str">
            <v>FRIDA BATE ENOW</v>
          </cell>
          <cell r="L137" t="str">
            <v>Warehouse Associate (TEMP)</v>
          </cell>
          <cell r="M137" t="str">
            <v>Warehouse Associate 8W</v>
          </cell>
          <cell r="N137" t="str">
            <v>ansammar</v>
          </cell>
          <cell r="O137">
            <v>1299</v>
          </cell>
          <cell r="P137" t="str">
            <v>AUH1</v>
          </cell>
          <cell r="Q137" t="str">
            <v>ARE</v>
          </cell>
          <cell r="R137" t="str">
            <v>LK014</v>
          </cell>
          <cell r="S137" t="str">
            <v>Night Shift</v>
          </cell>
          <cell r="T137">
            <v>99</v>
          </cell>
          <cell r="U137" t="str">
            <v>MENA_UAE_FC</v>
          </cell>
          <cell r="V137">
            <v>46267.756944444445</v>
          </cell>
          <cell r="W137">
            <v>46267.834722222222</v>
          </cell>
          <cell r="X137">
            <v>46267.756944444445</v>
          </cell>
          <cell r="Y137">
            <v>46268.090277777781</v>
          </cell>
          <cell r="AA137" t="str">
            <v>Scheduled</v>
          </cell>
          <cell r="AB137" t="str">
            <v>Present</v>
          </cell>
          <cell r="AC137" t="str">
            <v>Outbound</v>
          </cell>
          <cell r="AD137" t="str">
            <v>Pack - Batch</v>
          </cell>
          <cell r="AE137" t="str">
            <v>Pack</v>
          </cell>
          <cell r="AF137" t="str">
            <v>Monday</v>
          </cell>
          <cell r="AG137" t="str">
            <v>Tuesday</v>
          </cell>
          <cell r="AH137">
            <v>17</v>
          </cell>
          <cell r="AJ137">
            <v>46246</v>
          </cell>
          <cell r="AM137" t="str">
            <v>TEMP</v>
          </cell>
          <cell r="AN137" t="str">
            <v>3P Onsite Worker</v>
          </cell>
          <cell r="AO137" t="str">
            <v>A</v>
          </cell>
          <cell r="AP137">
            <v>7</v>
          </cell>
          <cell r="AQ137">
            <v>0</v>
          </cell>
          <cell r="AR137">
            <v>1</v>
          </cell>
          <cell r="AS137">
            <v>1</v>
          </cell>
          <cell r="AT137">
            <v>0</v>
          </cell>
          <cell r="AU137">
            <v>0</v>
          </cell>
        </row>
        <row r="138">
          <cell r="E138">
            <v>206868000</v>
          </cell>
          <cell r="F138" t="str">
            <v>A</v>
          </cell>
          <cell r="G138" t="str">
            <v>GREEN</v>
          </cell>
          <cell r="H138" t="str">
            <v>FULL_TIME</v>
          </cell>
          <cell r="I138">
            <v>900234</v>
          </cell>
          <cell r="J138" t="str">
            <v>Fastlink Outsourcing</v>
          </cell>
          <cell r="K138" t="str">
            <v>BENJAMIN OWUSU</v>
          </cell>
          <cell r="L138" t="str">
            <v>Warehouse Associate (TEMP)</v>
          </cell>
          <cell r="M138" t="str">
            <v>Warehouse Associate 8W</v>
          </cell>
          <cell r="N138" t="str">
            <v>scariav</v>
          </cell>
          <cell r="O138">
            <v>1299</v>
          </cell>
          <cell r="P138" t="str">
            <v>AUH1</v>
          </cell>
          <cell r="Q138" t="str">
            <v>ARE</v>
          </cell>
          <cell r="R138" t="str">
            <v>LK013</v>
          </cell>
          <cell r="S138" t="str">
            <v>Night Shift</v>
          </cell>
          <cell r="T138">
            <v>99</v>
          </cell>
          <cell r="U138" t="str">
            <v>MENA_UAE_FC</v>
          </cell>
          <cell r="V138">
            <v>46267.755555555559</v>
          </cell>
          <cell r="W138">
            <v>46267.834722222222</v>
          </cell>
          <cell r="X138">
            <v>46267.756944444445</v>
          </cell>
          <cell r="Y138">
            <v>46268.090277777781</v>
          </cell>
          <cell r="AA138" t="str">
            <v>Scheduled</v>
          </cell>
          <cell r="AB138" t="str">
            <v>Present</v>
          </cell>
          <cell r="AC138" t="str">
            <v>Outbound</v>
          </cell>
          <cell r="AD138" t="str">
            <v>Pack - Single</v>
          </cell>
          <cell r="AE138" t="str">
            <v>Pack</v>
          </cell>
          <cell r="AF138" t="str">
            <v>Sunday</v>
          </cell>
          <cell r="AG138" t="str">
            <v>Monday</v>
          </cell>
          <cell r="AH138">
            <v>18</v>
          </cell>
          <cell r="AJ138">
            <v>46237</v>
          </cell>
          <cell r="AM138" t="str">
            <v>TEMP</v>
          </cell>
          <cell r="AN138" t="str">
            <v>3P Onsite Worker</v>
          </cell>
          <cell r="AO138" t="str">
            <v>A</v>
          </cell>
          <cell r="AP138">
            <v>7</v>
          </cell>
          <cell r="AQ138">
            <v>0</v>
          </cell>
          <cell r="AR138">
            <v>1</v>
          </cell>
          <cell r="AS138">
            <v>1</v>
          </cell>
          <cell r="AT138">
            <v>0</v>
          </cell>
          <cell r="AU138">
            <v>0</v>
          </cell>
        </row>
        <row r="139">
          <cell r="E139">
            <v>204013691</v>
          </cell>
          <cell r="F139" t="str">
            <v>A</v>
          </cell>
          <cell r="G139" t="str">
            <v>GREEN</v>
          </cell>
          <cell r="H139" t="str">
            <v>FULL_TIME</v>
          </cell>
          <cell r="I139">
            <v>900234</v>
          </cell>
          <cell r="J139" t="str">
            <v>Fastlink Outsourcing</v>
          </cell>
          <cell r="K139" t="str">
            <v>Benedict Saah Camille</v>
          </cell>
          <cell r="L139" t="str">
            <v>Warehouse Associate (TEMP)</v>
          </cell>
          <cell r="M139" t="str">
            <v>Warehouse Associate 12M</v>
          </cell>
          <cell r="N139" t="str">
            <v>scariav</v>
          </cell>
          <cell r="O139">
            <v>1299</v>
          </cell>
          <cell r="P139" t="str">
            <v>AUH1</v>
          </cell>
          <cell r="Q139" t="str">
            <v>ARE</v>
          </cell>
          <cell r="R139" t="str">
            <v>LK016</v>
          </cell>
          <cell r="S139" t="str">
            <v>Night Shift</v>
          </cell>
          <cell r="T139">
            <v>99</v>
          </cell>
          <cell r="U139" t="str">
            <v>MENA_UAE_FC</v>
          </cell>
          <cell r="X139">
            <v>46267.756944444445</v>
          </cell>
          <cell r="Y139">
            <v>46268.173611111109</v>
          </cell>
          <cell r="Z139" t="str">
            <v>Rest Day</v>
          </cell>
          <cell r="AA139" t="str">
            <v>Not Scheduled</v>
          </cell>
          <cell r="AB139" t="str">
            <v>Not Present</v>
          </cell>
          <cell r="AC139" t="str">
            <v>Outbound</v>
          </cell>
          <cell r="AD139" t="str">
            <v>Picking</v>
          </cell>
          <cell r="AE139" t="str">
            <v>Pick</v>
          </cell>
          <cell r="AF139" t="str">
            <v>Wednesday</v>
          </cell>
          <cell r="AG139" t="str">
            <v>Thursday</v>
          </cell>
          <cell r="AH139">
            <v>13</v>
          </cell>
          <cell r="AJ139">
            <v>45550</v>
          </cell>
          <cell r="AM139" t="str">
            <v>TEMP</v>
          </cell>
          <cell r="AN139" t="str">
            <v>3P Onsite Worker</v>
          </cell>
          <cell r="AO139" t="str">
            <v>A</v>
          </cell>
          <cell r="AP139">
            <v>9</v>
          </cell>
          <cell r="AQ139">
            <v>0</v>
          </cell>
          <cell r="AR139">
            <v>0</v>
          </cell>
          <cell r="AS139">
            <v>0</v>
          </cell>
          <cell r="AT139">
            <v>0</v>
          </cell>
          <cell r="AU139">
            <v>0</v>
          </cell>
        </row>
        <row r="140">
          <cell r="E140">
            <v>203908868</v>
          </cell>
          <cell r="F140" t="str">
            <v>A</v>
          </cell>
          <cell r="G140" t="str">
            <v>GREEN</v>
          </cell>
          <cell r="H140" t="str">
            <v>FULL_TIME</v>
          </cell>
          <cell r="I140">
            <v>900234</v>
          </cell>
          <cell r="J140" t="str">
            <v>Fastlink Outsourcing</v>
          </cell>
          <cell r="K140" t="str">
            <v>Benjamin Ankomahene</v>
          </cell>
          <cell r="L140" t="str">
            <v>Warehouse Associate (TEMP)</v>
          </cell>
          <cell r="M140" t="str">
            <v>Warehouse Associate 12M</v>
          </cell>
          <cell r="N140" t="str">
            <v>scariav</v>
          </cell>
          <cell r="O140">
            <v>1299</v>
          </cell>
          <cell r="P140" t="str">
            <v>AUH1</v>
          </cell>
          <cell r="Q140" t="str">
            <v>ARE</v>
          </cell>
          <cell r="R140" t="str">
            <v>LK014</v>
          </cell>
          <cell r="S140" t="str">
            <v>Night Shift</v>
          </cell>
          <cell r="T140">
            <v>99</v>
          </cell>
          <cell r="U140" t="str">
            <v>MENA_UAE_FC</v>
          </cell>
          <cell r="V140">
            <v>46267.755555555559</v>
          </cell>
          <cell r="W140">
            <v>46267.855555555558</v>
          </cell>
          <cell r="X140">
            <v>46267.756944444445</v>
          </cell>
          <cell r="Y140">
            <v>46268.173611111109</v>
          </cell>
          <cell r="AA140" t="str">
            <v>Scheduled</v>
          </cell>
          <cell r="AB140" t="str">
            <v>Present</v>
          </cell>
          <cell r="AC140" t="str">
            <v>Outbound</v>
          </cell>
          <cell r="AD140" t="str">
            <v>Picking</v>
          </cell>
          <cell r="AE140" t="str">
            <v>Pick</v>
          </cell>
          <cell r="AF140" t="str">
            <v>Monday</v>
          </cell>
          <cell r="AG140" t="str">
            <v>Tuesday</v>
          </cell>
          <cell r="AH140">
            <v>13</v>
          </cell>
          <cell r="AJ140">
            <v>45536</v>
          </cell>
          <cell r="AM140" t="str">
            <v>TEMP</v>
          </cell>
          <cell r="AN140" t="str">
            <v>3P Onsite Worker</v>
          </cell>
          <cell r="AO140" t="str">
            <v>A</v>
          </cell>
          <cell r="AP140">
            <v>9</v>
          </cell>
          <cell r="AQ140">
            <v>0</v>
          </cell>
          <cell r="AR140">
            <v>1</v>
          </cell>
          <cell r="AS140">
            <v>1</v>
          </cell>
          <cell r="AT140">
            <v>0</v>
          </cell>
          <cell r="AU140">
            <v>0</v>
          </cell>
        </row>
        <row r="141">
          <cell r="E141">
            <v>103060279</v>
          </cell>
          <cell r="F141" t="str">
            <v>A</v>
          </cell>
          <cell r="G141" t="str">
            <v>BLUE</v>
          </cell>
          <cell r="H141" t="str">
            <v>FULL_TIME</v>
          </cell>
          <cell r="I141" t="str">
            <v>P03251</v>
          </cell>
          <cell r="K141" t="str">
            <v>Edito Bentero</v>
          </cell>
          <cell r="L141" t="str">
            <v>FC Associate I</v>
          </cell>
          <cell r="M141" t="str">
            <v>FC Associate I</v>
          </cell>
          <cell r="N141" t="str">
            <v>abbaszoo</v>
          </cell>
          <cell r="O141">
            <v>1299</v>
          </cell>
          <cell r="P141" t="str">
            <v>AUH1</v>
          </cell>
          <cell r="Q141" t="str">
            <v>ARE</v>
          </cell>
          <cell r="R141" t="str">
            <v>FC059</v>
          </cell>
          <cell r="S141" t="str">
            <v>Day Shift</v>
          </cell>
          <cell r="T141">
            <v>1</v>
          </cell>
          <cell r="U141" t="str">
            <v>MENA_UAE_FC</v>
          </cell>
          <cell r="V141">
            <v>46267.330555555556</v>
          </cell>
          <cell r="W141">
            <v>46267.750694444447</v>
          </cell>
          <cell r="X141">
            <v>46267.333333333336</v>
          </cell>
          <cell r="Y141">
            <v>46267.75</v>
          </cell>
          <cell r="AA141" t="str">
            <v>Scheduled</v>
          </cell>
          <cell r="AB141" t="str">
            <v>Present</v>
          </cell>
          <cell r="AC141" t="str">
            <v>Inbound</v>
          </cell>
          <cell r="AD141" t="str">
            <v>Receive Dock</v>
          </cell>
          <cell r="AE141" t="str">
            <v>Receive</v>
          </cell>
          <cell r="AF141" t="str">
            <v>Sunday</v>
          </cell>
          <cell r="AG141" t="str">
            <v>Monday</v>
          </cell>
          <cell r="AH141">
            <v>2</v>
          </cell>
          <cell r="AJ141">
            <v>43079</v>
          </cell>
          <cell r="AM141" t="str">
            <v>FC</v>
          </cell>
          <cell r="AN141" t="str">
            <v>Regular Full Time</v>
          </cell>
          <cell r="AO141" t="str">
            <v>A</v>
          </cell>
          <cell r="AP141">
            <v>9</v>
          </cell>
          <cell r="AQ141">
            <v>0</v>
          </cell>
          <cell r="AR141">
            <v>1</v>
          </cell>
          <cell r="AS141">
            <v>1</v>
          </cell>
          <cell r="AT141">
            <v>0</v>
          </cell>
          <cell r="AU141">
            <v>0</v>
          </cell>
        </row>
        <row r="142">
          <cell r="E142">
            <v>203555399</v>
          </cell>
          <cell r="F142" t="str">
            <v>A</v>
          </cell>
          <cell r="G142" t="str">
            <v>GREEN</v>
          </cell>
          <cell r="H142" t="str">
            <v>FULL_TIME</v>
          </cell>
          <cell r="I142">
            <v>900234</v>
          </cell>
          <cell r="J142" t="str">
            <v>Fastlink Outsourcing</v>
          </cell>
          <cell r="K142" t="str">
            <v>Bernadette Chimhau</v>
          </cell>
          <cell r="L142" t="str">
            <v>Warehouse Associate (TEMP)</v>
          </cell>
          <cell r="M142" t="str">
            <v>Warehouse Associate 12M</v>
          </cell>
          <cell r="N142" t="str">
            <v>aanso</v>
          </cell>
          <cell r="O142">
            <v>1299</v>
          </cell>
          <cell r="P142" t="str">
            <v>AUH1</v>
          </cell>
          <cell r="Q142" t="str">
            <v>ARE</v>
          </cell>
          <cell r="R142" t="str">
            <v>FC159</v>
          </cell>
          <cell r="S142" t="str">
            <v>Day Shift</v>
          </cell>
          <cell r="T142">
            <v>99</v>
          </cell>
          <cell r="U142" t="str">
            <v>MENA_UAE_FC</v>
          </cell>
          <cell r="V142">
            <v>46267.331944444442</v>
          </cell>
          <cell r="W142">
            <v>46267.748611111114</v>
          </cell>
          <cell r="X142">
            <v>46267.333333333336</v>
          </cell>
          <cell r="Y142">
            <v>46267.75</v>
          </cell>
          <cell r="AA142" t="str">
            <v>Scheduled</v>
          </cell>
          <cell r="AB142" t="str">
            <v>Present</v>
          </cell>
          <cell r="AC142" t="str">
            <v>Customer returns</v>
          </cell>
          <cell r="AD142" t="str">
            <v>Customer Returns</v>
          </cell>
          <cell r="AE142" t="str">
            <v>Customer returns</v>
          </cell>
          <cell r="AF142" t="str">
            <v>Thursday</v>
          </cell>
          <cell r="AG142" t="str">
            <v>Friday</v>
          </cell>
          <cell r="AH142">
            <v>22</v>
          </cell>
          <cell r="AJ142">
            <v>45469</v>
          </cell>
          <cell r="AM142" t="str">
            <v>TEMP</v>
          </cell>
          <cell r="AN142" t="str">
            <v>3P Onsite Worker</v>
          </cell>
          <cell r="AO142" t="str">
            <v>A</v>
          </cell>
          <cell r="AP142">
            <v>9</v>
          </cell>
          <cell r="AQ142">
            <v>0</v>
          </cell>
          <cell r="AR142">
            <v>1</v>
          </cell>
          <cell r="AS142">
            <v>1</v>
          </cell>
          <cell r="AT142">
            <v>0</v>
          </cell>
          <cell r="AU142">
            <v>0</v>
          </cell>
        </row>
        <row r="143">
          <cell r="E143">
            <v>204299913</v>
          </cell>
          <cell r="F143" t="str">
            <v>A</v>
          </cell>
          <cell r="G143" t="str">
            <v>GREEN</v>
          </cell>
          <cell r="H143" t="str">
            <v>FULL_TIME</v>
          </cell>
          <cell r="I143">
            <v>900234</v>
          </cell>
          <cell r="J143" t="str">
            <v>Quesscorp</v>
          </cell>
          <cell r="K143" t="str">
            <v>Eric Yaw Bruku</v>
          </cell>
          <cell r="L143" t="str">
            <v>Warehouse Associate (TEMP)</v>
          </cell>
          <cell r="M143" t="str">
            <v>Warehouse Associate 24M</v>
          </cell>
          <cell r="N143" t="str">
            <v>aanso</v>
          </cell>
          <cell r="O143">
            <v>1299</v>
          </cell>
          <cell r="P143" t="str">
            <v>AUH1</v>
          </cell>
          <cell r="Q143" t="str">
            <v>ARE</v>
          </cell>
          <cell r="R143" t="str">
            <v>LK017</v>
          </cell>
          <cell r="S143" t="str">
            <v>Night Shift</v>
          </cell>
          <cell r="T143">
            <v>99</v>
          </cell>
          <cell r="U143" t="str">
            <v>MENA_UAE_FC</v>
          </cell>
          <cell r="V143">
            <v>46267.755555555559</v>
          </cell>
          <cell r="W143">
            <v>46267.961805555555</v>
          </cell>
          <cell r="X143">
            <v>46267.756944444445</v>
          </cell>
          <cell r="Y143">
            <v>46268.173611111109</v>
          </cell>
          <cell r="AA143" t="str">
            <v>Scheduled</v>
          </cell>
          <cell r="AB143" t="str">
            <v>Present</v>
          </cell>
          <cell r="AC143" t="str">
            <v>Customer returns</v>
          </cell>
          <cell r="AD143" t="str">
            <v>Customer Returns</v>
          </cell>
          <cell r="AE143" t="str">
            <v>Customer returns</v>
          </cell>
          <cell r="AF143" t="str">
            <v>Thursday</v>
          </cell>
          <cell r="AG143" t="str">
            <v>Friday</v>
          </cell>
          <cell r="AH143">
            <v>22</v>
          </cell>
          <cell r="AJ143">
            <v>45585</v>
          </cell>
          <cell r="AM143" t="str">
            <v>TEMP</v>
          </cell>
          <cell r="AN143" t="str">
            <v>3P Onsite Worker</v>
          </cell>
          <cell r="AO143" t="str">
            <v>A</v>
          </cell>
          <cell r="AP143">
            <v>9</v>
          </cell>
          <cell r="AQ143">
            <v>0</v>
          </cell>
          <cell r="AR143">
            <v>1</v>
          </cell>
          <cell r="AS143">
            <v>1</v>
          </cell>
          <cell r="AT143">
            <v>0</v>
          </cell>
          <cell r="AU143">
            <v>0</v>
          </cell>
        </row>
        <row r="144">
          <cell r="E144">
            <v>203555224</v>
          </cell>
          <cell r="F144" t="str">
            <v>A</v>
          </cell>
          <cell r="G144" t="str">
            <v>GREEN</v>
          </cell>
          <cell r="H144" t="str">
            <v>FULL_TIME</v>
          </cell>
          <cell r="I144">
            <v>900234</v>
          </cell>
          <cell r="J144" t="str">
            <v>Fastlink Outsourcing</v>
          </cell>
          <cell r="K144" t="str">
            <v>Berylline Okine</v>
          </cell>
          <cell r="L144" t="str">
            <v>Warehouse Associate (TEMP)</v>
          </cell>
          <cell r="M144" t="str">
            <v>Warehouse Associate 12M</v>
          </cell>
          <cell r="N144" t="str">
            <v>kebedeed</v>
          </cell>
          <cell r="O144">
            <v>1299</v>
          </cell>
          <cell r="P144" t="str">
            <v>AUH1</v>
          </cell>
          <cell r="Q144" t="str">
            <v>ARE</v>
          </cell>
          <cell r="R144" t="str">
            <v>FC034</v>
          </cell>
          <cell r="S144" t="str">
            <v>Day Shift</v>
          </cell>
          <cell r="T144">
            <v>99</v>
          </cell>
          <cell r="U144" t="str">
            <v>MENA_UAE_FC</v>
          </cell>
          <cell r="V144">
            <v>46267.331250000003</v>
          </cell>
          <cell r="W144">
            <v>46267.749305555553</v>
          </cell>
          <cell r="X144">
            <v>46267.333333333336</v>
          </cell>
          <cell r="Y144">
            <v>46267.75</v>
          </cell>
          <cell r="AA144" t="str">
            <v>Scheduled</v>
          </cell>
          <cell r="AB144" t="str">
            <v>Present</v>
          </cell>
          <cell r="AC144" t="str">
            <v>Support</v>
          </cell>
          <cell r="AD144" t="str">
            <v>Facilities</v>
          </cell>
          <cell r="AE144" t="str">
            <v>Support</v>
          </cell>
          <cell r="AF144" t="str">
            <v>Saturday</v>
          </cell>
          <cell r="AG144" t="str">
            <v>Sunday</v>
          </cell>
          <cell r="AH144">
            <v>28</v>
          </cell>
          <cell r="AJ144">
            <v>45469</v>
          </cell>
          <cell r="AM144" t="str">
            <v>TEMP</v>
          </cell>
          <cell r="AN144" t="str">
            <v>3P Onsite Worker</v>
          </cell>
          <cell r="AO144" t="str">
            <v>A</v>
          </cell>
          <cell r="AP144">
            <v>9</v>
          </cell>
          <cell r="AQ144">
            <v>0</v>
          </cell>
          <cell r="AR144">
            <v>1</v>
          </cell>
          <cell r="AS144">
            <v>1</v>
          </cell>
          <cell r="AT144">
            <v>0</v>
          </cell>
          <cell r="AU144">
            <v>0</v>
          </cell>
        </row>
        <row r="145">
          <cell r="E145">
            <v>201161555</v>
          </cell>
          <cell r="F145" t="str">
            <v>A</v>
          </cell>
          <cell r="G145" t="str">
            <v>GREEN</v>
          </cell>
          <cell r="H145" t="str">
            <v>FULL_TIME</v>
          </cell>
          <cell r="I145">
            <v>900234</v>
          </cell>
          <cell r="J145" t="str">
            <v>Quesscorp</v>
          </cell>
          <cell r="K145" t="str">
            <v>Benjamin Thomas</v>
          </cell>
          <cell r="L145" t="str">
            <v>Warehouse Associate (TEMP)</v>
          </cell>
          <cell r="M145" t="str">
            <v>Warehouse Associate 24M</v>
          </cell>
          <cell r="N145" t="str">
            <v>scariav</v>
          </cell>
          <cell r="O145">
            <v>1299</v>
          </cell>
          <cell r="P145" t="str">
            <v>AUH1</v>
          </cell>
          <cell r="Q145" t="str">
            <v>ARE</v>
          </cell>
          <cell r="R145" t="str">
            <v>FC109</v>
          </cell>
          <cell r="S145" t="str">
            <v>Day Shift</v>
          </cell>
          <cell r="T145">
            <v>99</v>
          </cell>
          <cell r="U145" t="str">
            <v>MENA_UAE_FC</v>
          </cell>
          <cell r="X145">
            <v>46267.333333333336</v>
          </cell>
          <cell r="Y145">
            <v>46267.75</v>
          </cell>
          <cell r="Z145" t="str">
            <v>Rest Day</v>
          </cell>
          <cell r="AA145" t="str">
            <v>Not Scheduled</v>
          </cell>
          <cell r="AB145" t="str">
            <v>Not Present</v>
          </cell>
          <cell r="AC145" t="str">
            <v>Outbound</v>
          </cell>
          <cell r="AD145" t="str">
            <v>Sort - Batch</v>
          </cell>
          <cell r="AE145" t="str">
            <v>Sort</v>
          </cell>
          <cell r="AF145" t="str">
            <v>Tuesday</v>
          </cell>
          <cell r="AG145" t="str">
            <v>Wednesday</v>
          </cell>
          <cell r="AH145">
            <v>15</v>
          </cell>
          <cell r="AJ145">
            <v>45585</v>
          </cell>
          <cell r="AM145" t="str">
            <v>TEMP</v>
          </cell>
          <cell r="AN145" t="str">
            <v>3P Onsite Worker</v>
          </cell>
          <cell r="AO145" t="str">
            <v>A</v>
          </cell>
          <cell r="AP145">
            <v>9</v>
          </cell>
          <cell r="AQ145">
            <v>0</v>
          </cell>
          <cell r="AR145">
            <v>0</v>
          </cell>
          <cell r="AS145">
            <v>0</v>
          </cell>
          <cell r="AT145">
            <v>0</v>
          </cell>
          <cell r="AU145">
            <v>0</v>
          </cell>
        </row>
        <row r="146">
          <cell r="E146">
            <v>206957735</v>
          </cell>
          <cell r="F146" t="str">
            <v>A</v>
          </cell>
          <cell r="G146" t="str">
            <v>GREEN</v>
          </cell>
          <cell r="H146" t="str">
            <v>FULL_TIME</v>
          </cell>
          <cell r="I146">
            <v>900234</v>
          </cell>
          <cell r="J146" t="str">
            <v>EFS Facilities Services</v>
          </cell>
          <cell r="K146" t="str">
            <v>Edwin Kiplimo Bomet</v>
          </cell>
          <cell r="L146" t="str">
            <v>Warehouse Associate (TEMP)</v>
          </cell>
          <cell r="M146" t="str">
            <v>Warehouse Associate 8W</v>
          </cell>
          <cell r="N146" t="str">
            <v>aanso</v>
          </cell>
          <cell r="O146">
            <v>1299</v>
          </cell>
          <cell r="P146" t="str">
            <v>AUH1</v>
          </cell>
          <cell r="Q146" t="str">
            <v>ARE</v>
          </cell>
          <cell r="R146" t="str">
            <v>FC084</v>
          </cell>
          <cell r="S146" t="str">
            <v>Day Shift</v>
          </cell>
          <cell r="T146">
            <v>99</v>
          </cell>
          <cell r="U146" t="str">
            <v>MENA_UAE_FC</v>
          </cell>
          <cell r="V146">
            <v>46267.331944444442</v>
          </cell>
          <cell r="W146">
            <v>46267.748611111114</v>
          </cell>
          <cell r="X146">
            <v>46267.333333333336</v>
          </cell>
          <cell r="Y146">
            <v>46267.75</v>
          </cell>
          <cell r="AA146" t="str">
            <v>Scheduled</v>
          </cell>
          <cell r="AB146" t="str">
            <v>Present</v>
          </cell>
          <cell r="AC146" t="str">
            <v>Customer returns</v>
          </cell>
          <cell r="AD146" t="str">
            <v>Customer Returns</v>
          </cell>
          <cell r="AE146" t="str">
            <v>Customer returns</v>
          </cell>
          <cell r="AF146" t="str">
            <v>Monday</v>
          </cell>
          <cell r="AG146" t="str">
            <v>Tuesday</v>
          </cell>
          <cell r="AH146">
            <v>22</v>
          </cell>
          <cell r="AJ146">
            <v>46047</v>
          </cell>
          <cell r="AM146" t="str">
            <v>TEMP</v>
          </cell>
          <cell r="AN146" t="str">
            <v>3P Onsite Worker</v>
          </cell>
          <cell r="AO146" t="str">
            <v>A</v>
          </cell>
          <cell r="AP146">
            <v>9</v>
          </cell>
          <cell r="AQ146">
            <v>0</v>
          </cell>
          <cell r="AR146">
            <v>1</v>
          </cell>
          <cell r="AS146">
            <v>1</v>
          </cell>
          <cell r="AT146">
            <v>0</v>
          </cell>
          <cell r="AU146">
            <v>0</v>
          </cell>
        </row>
        <row r="147">
          <cell r="E147">
            <v>203965493</v>
          </cell>
          <cell r="F147" t="str">
            <v>A</v>
          </cell>
          <cell r="G147" t="str">
            <v>GREEN</v>
          </cell>
          <cell r="H147" t="str">
            <v>FULL_TIME</v>
          </cell>
          <cell r="I147">
            <v>900234</v>
          </cell>
          <cell r="J147" t="str">
            <v>Fastlink Outsourcing</v>
          </cell>
          <cell r="K147" t="str">
            <v>Osman Ibrahim</v>
          </cell>
          <cell r="L147" t="str">
            <v>Warehouse Associate (TEMP)</v>
          </cell>
          <cell r="M147" t="str">
            <v>Warehouse Associate 12M</v>
          </cell>
          <cell r="N147" t="str">
            <v>abbaszoo</v>
          </cell>
          <cell r="O147">
            <v>1299</v>
          </cell>
          <cell r="P147" t="str">
            <v>AUH1</v>
          </cell>
          <cell r="Q147" t="str">
            <v>ARE</v>
          </cell>
          <cell r="R147" t="str">
            <v>FC034</v>
          </cell>
          <cell r="S147" t="str">
            <v>Day Shift</v>
          </cell>
          <cell r="T147">
            <v>99</v>
          </cell>
          <cell r="U147" t="str">
            <v>MENA_UAE_FC</v>
          </cell>
          <cell r="V147">
            <v>46267.331944444442</v>
          </cell>
          <cell r="W147">
            <v>46267.75</v>
          </cell>
          <cell r="X147">
            <v>46267.333333333336</v>
          </cell>
          <cell r="Y147">
            <v>46267.75</v>
          </cell>
          <cell r="AA147" t="str">
            <v>Scheduled</v>
          </cell>
          <cell r="AB147" t="str">
            <v>Present</v>
          </cell>
          <cell r="AC147" t="str">
            <v>Inbound</v>
          </cell>
          <cell r="AD147" t="str">
            <v>Inbound Stow</v>
          </cell>
          <cell r="AE147" t="str">
            <v>Stow</v>
          </cell>
          <cell r="AF147" t="str">
            <v>Saturday</v>
          </cell>
          <cell r="AG147" t="str">
            <v>Sunday</v>
          </cell>
          <cell r="AH147">
            <v>3</v>
          </cell>
          <cell r="AJ147">
            <v>45543</v>
          </cell>
          <cell r="AM147" t="str">
            <v>TEMP</v>
          </cell>
          <cell r="AN147" t="str">
            <v>3P Onsite Worker</v>
          </cell>
          <cell r="AO147" t="str">
            <v>A</v>
          </cell>
          <cell r="AP147">
            <v>9</v>
          </cell>
          <cell r="AQ147">
            <v>0</v>
          </cell>
          <cell r="AR147">
            <v>1</v>
          </cell>
          <cell r="AS147">
            <v>1</v>
          </cell>
          <cell r="AT147">
            <v>0</v>
          </cell>
          <cell r="AU147">
            <v>0</v>
          </cell>
        </row>
        <row r="148">
          <cell r="E148">
            <v>203555406</v>
          </cell>
          <cell r="F148" t="str">
            <v>A</v>
          </cell>
          <cell r="G148" t="str">
            <v>GREEN</v>
          </cell>
          <cell r="H148" t="str">
            <v>FULL_TIME</v>
          </cell>
          <cell r="I148">
            <v>900234</v>
          </cell>
          <cell r="J148" t="str">
            <v>Fastlink Outsourcing</v>
          </cell>
          <cell r="K148" t="str">
            <v>Vera Bih</v>
          </cell>
          <cell r="L148" t="str">
            <v>Warehouse Associate (TEMP)</v>
          </cell>
          <cell r="M148" t="str">
            <v>Warehouse Associate 12M</v>
          </cell>
          <cell r="N148" t="str">
            <v>bavameer</v>
          </cell>
          <cell r="O148">
            <v>1299</v>
          </cell>
          <cell r="P148" t="str">
            <v>AUH1</v>
          </cell>
          <cell r="Q148" t="str">
            <v>ARE</v>
          </cell>
          <cell r="R148" t="str">
            <v>FC059</v>
          </cell>
          <cell r="S148" t="str">
            <v>Day Shift</v>
          </cell>
          <cell r="T148">
            <v>99</v>
          </cell>
          <cell r="U148" t="str">
            <v>MENA_UAE_FC</v>
          </cell>
          <cell r="V148">
            <v>46267.331944444442</v>
          </cell>
          <cell r="W148">
            <v>46267.749305555553</v>
          </cell>
          <cell r="X148">
            <v>46267.333333333336</v>
          </cell>
          <cell r="Y148">
            <v>46267.75</v>
          </cell>
          <cell r="AA148" t="str">
            <v>Scheduled</v>
          </cell>
          <cell r="AB148" t="str">
            <v>Present</v>
          </cell>
          <cell r="AC148" t="str">
            <v>Customer returns</v>
          </cell>
          <cell r="AD148" t="str">
            <v>Customer Returns</v>
          </cell>
          <cell r="AE148" t="str">
            <v>Customer returns</v>
          </cell>
          <cell r="AF148" t="str">
            <v>Sunday</v>
          </cell>
          <cell r="AG148" t="str">
            <v>Monday</v>
          </cell>
          <cell r="AH148">
            <v>22</v>
          </cell>
          <cell r="AJ148">
            <v>45469</v>
          </cell>
          <cell r="AM148" t="str">
            <v>TEMP</v>
          </cell>
          <cell r="AN148" t="str">
            <v>3P Onsite Worker</v>
          </cell>
          <cell r="AO148" t="str">
            <v>A</v>
          </cell>
          <cell r="AP148">
            <v>9</v>
          </cell>
          <cell r="AQ148">
            <v>0</v>
          </cell>
          <cell r="AR148">
            <v>1</v>
          </cell>
          <cell r="AS148">
            <v>1</v>
          </cell>
          <cell r="AT148">
            <v>0</v>
          </cell>
          <cell r="AU148">
            <v>0</v>
          </cell>
        </row>
        <row r="149">
          <cell r="E149">
            <v>203512667</v>
          </cell>
          <cell r="F149" t="str">
            <v>A</v>
          </cell>
          <cell r="G149" t="str">
            <v>GREEN</v>
          </cell>
          <cell r="H149" t="str">
            <v>FULL_TIME</v>
          </cell>
          <cell r="I149">
            <v>900234</v>
          </cell>
          <cell r="J149" t="str">
            <v>Fastlink Outsourcing</v>
          </cell>
          <cell r="K149" t="str">
            <v>Brenda Bih</v>
          </cell>
          <cell r="L149" t="str">
            <v>Warehouse Associate (TEMP)</v>
          </cell>
          <cell r="M149" t="str">
            <v>Warehouse Associate 12M</v>
          </cell>
          <cell r="N149" t="str">
            <v>scariav</v>
          </cell>
          <cell r="O149">
            <v>1299</v>
          </cell>
          <cell r="P149" t="str">
            <v>AUH1</v>
          </cell>
          <cell r="Q149" t="str">
            <v>ARE</v>
          </cell>
          <cell r="R149" t="str">
            <v>FC109</v>
          </cell>
          <cell r="S149" t="str">
            <v>Day Shift</v>
          </cell>
          <cell r="T149">
            <v>99</v>
          </cell>
          <cell r="U149" t="str">
            <v>MENA_UAE_FC</v>
          </cell>
          <cell r="X149">
            <v>46267.333333333336</v>
          </cell>
          <cell r="Y149">
            <v>46267.75</v>
          </cell>
          <cell r="Z149" t="str">
            <v>Rest Day</v>
          </cell>
          <cell r="AA149" t="str">
            <v>Not Scheduled</v>
          </cell>
          <cell r="AB149" t="str">
            <v>Not Present</v>
          </cell>
          <cell r="AC149" t="str">
            <v>Outbound</v>
          </cell>
          <cell r="AD149" t="str">
            <v>Sort - Batch</v>
          </cell>
          <cell r="AE149" t="str">
            <v>Sort</v>
          </cell>
          <cell r="AF149" t="str">
            <v>Tuesday</v>
          </cell>
          <cell r="AG149" t="str">
            <v>Wednesday</v>
          </cell>
          <cell r="AH149">
            <v>15</v>
          </cell>
          <cell r="AJ149">
            <v>45462</v>
          </cell>
          <cell r="AM149" t="str">
            <v>TEMP</v>
          </cell>
          <cell r="AN149" t="str">
            <v>3P Onsite Worker</v>
          </cell>
          <cell r="AO149" t="str">
            <v>A</v>
          </cell>
          <cell r="AP149">
            <v>9</v>
          </cell>
          <cell r="AQ149">
            <v>0</v>
          </cell>
          <cell r="AR149">
            <v>0</v>
          </cell>
          <cell r="AS149">
            <v>0</v>
          </cell>
          <cell r="AT149">
            <v>0</v>
          </cell>
          <cell r="AU149">
            <v>0</v>
          </cell>
        </row>
        <row r="150">
          <cell r="E150">
            <v>204009916</v>
          </cell>
          <cell r="F150" t="str">
            <v>A</v>
          </cell>
          <cell r="G150" t="str">
            <v>GREEN</v>
          </cell>
          <cell r="H150" t="str">
            <v>FULL_TIME</v>
          </cell>
          <cell r="I150">
            <v>900234</v>
          </cell>
          <cell r="J150" t="str">
            <v>Dulsco L.L.C.</v>
          </cell>
          <cell r="K150" t="str">
            <v>BISESWAR KUMAR THAKUR</v>
          </cell>
          <cell r="L150" t="str">
            <v>Warehouse Associate (TEMP)</v>
          </cell>
          <cell r="M150" t="str">
            <v>Warehouse Associate 24M</v>
          </cell>
          <cell r="N150" t="str">
            <v>lraghava</v>
          </cell>
          <cell r="O150">
            <v>1299</v>
          </cell>
          <cell r="P150" t="str">
            <v>AUH1</v>
          </cell>
          <cell r="Q150" t="str">
            <v>ARE</v>
          </cell>
          <cell r="R150" t="str">
            <v>FC084</v>
          </cell>
          <cell r="S150" t="str">
            <v>Day Shift</v>
          </cell>
          <cell r="T150">
            <v>99</v>
          </cell>
          <cell r="U150" t="str">
            <v>MENA_UAE_FC</v>
          </cell>
          <cell r="V150">
            <v>46267.331250000003</v>
          </cell>
          <cell r="W150">
            <v>46267.747916666667</v>
          </cell>
          <cell r="X150">
            <v>46267.333333333336</v>
          </cell>
          <cell r="Y150">
            <v>46267.75</v>
          </cell>
          <cell r="AA150" t="str">
            <v>Scheduled</v>
          </cell>
          <cell r="AB150" t="str">
            <v>Present</v>
          </cell>
          <cell r="AC150" t="str">
            <v>Outbound</v>
          </cell>
          <cell r="AD150" t="str">
            <v>Picking</v>
          </cell>
          <cell r="AE150" t="str">
            <v>Pick</v>
          </cell>
          <cell r="AF150" t="str">
            <v>Monday</v>
          </cell>
          <cell r="AG150" t="str">
            <v>Tuesday</v>
          </cell>
          <cell r="AH150">
            <v>13</v>
          </cell>
          <cell r="AJ150">
            <v>45550</v>
          </cell>
          <cell r="AM150" t="str">
            <v>TEMP</v>
          </cell>
          <cell r="AN150" t="str">
            <v>3P Onsite Worker</v>
          </cell>
          <cell r="AO150" t="str">
            <v>A</v>
          </cell>
          <cell r="AP150">
            <v>9</v>
          </cell>
          <cell r="AQ150">
            <v>0</v>
          </cell>
          <cell r="AR150">
            <v>1</v>
          </cell>
          <cell r="AS150">
            <v>1</v>
          </cell>
          <cell r="AT150">
            <v>0</v>
          </cell>
          <cell r="AU150">
            <v>0</v>
          </cell>
        </row>
        <row r="151">
          <cell r="E151">
            <v>203521129</v>
          </cell>
          <cell r="F151" t="str">
            <v>A</v>
          </cell>
          <cell r="G151" t="str">
            <v>GREEN</v>
          </cell>
          <cell r="H151" t="str">
            <v>FULL_TIME</v>
          </cell>
          <cell r="I151">
            <v>900234</v>
          </cell>
          <cell r="J151" t="str">
            <v>Fastlink Outsourcing</v>
          </cell>
          <cell r="K151" t="str">
            <v>Bismark Opoku</v>
          </cell>
          <cell r="L151" t="str">
            <v>Warehouse Associate (TEMP)</v>
          </cell>
          <cell r="M151" t="str">
            <v>Warehouse Associate 12M</v>
          </cell>
          <cell r="N151" t="str">
            <v>pparsin</v>
          </cell>
          <cell r="O151">
            <v>1299</v>
          </cell>
          <cell r="P151" t="str">
            <v>AUH1</v>
          </cell>
          <cell r="Q151" t="str">
            <v>ARE</v>
          </cell>
          <cell r="R151" t="str">
            <v>LK013</v>
          </cell>
          <cell r="S151" t="str">
            <v>Night Shift</v>
          </cell>
          <cell r="T151">
            <v>99</v>
          </cell>
          <cell r="U151" t="str">
            <v>MENA_UAE_FC</v>
          </cell>
          <cell r="V151">
            <v>46267.750694444447</v>
          </cell>
          <cell r="W151">
            <v>46267.975694444445</v>
          </cell>
          <cell r="X151">
            <v>46267.756944444445</v>
          </cell>
          <cell r="Y151">
            <v>46268.173611111109</v>
          </cell>
          <cell r="AA151" t="str">
            <v>Scheduled</v>
          </cell>
          <cell r="AB151" t="str">
            <v>Present</v>
          </cell>
          <cell r="AC151" t="str">
            <v>Inbound</v>
          </cell>
          <cell r="AD151" t="str">
            <v>Inbound Stow</v>
          </cell>
          <cell r="AE151" t="str">
            <v>Stow</v>
          </cell>
          <cell r="AF151" t="str">
            <v>Sunday</v>
          </cell>
          <cell r="AG151" t="str">
            <v>Monday</v>
          </cell>
          <cell r="AH151">
            <v>3</v>
          </cell>
          <cell r="AJ151">
            <v>45462</v>
          </cell>
          <cell r="AM151" t="str">
            <v>TEMP</v>
          </cell>
          <cell r="AN151" t="str">
            <v>3P Onsite Worker</v>
          </cell>
          <cell r="AO151" t="str">
            <v>A</v>
          </cell>
          <cell r="AP151">
            <v>9</v>
          </cell>
          <cell r="AQ151">
            <v>0</v>
          </cell>
          <cell r="AR151">
            <v>1</v>
          </cell>
          <cell r="AS151">
            <v>1</v>
          </cell>
          <cell r="AT151">
            <v>0</v>
          </cell>
          <cell r="AU151">
            <v>0</v>
          </cell>
        </row>
        <row r="152">
          <cell r="E152">
            <v>204883250</v>
          </cell>
          <cell r="F152" t="str">
            <v>A</v>
          </cell>
          <cell r="G152" t="str">
            <v>GREEN</v>
          </cell>
          <cell r="H152" t="str">
            <v>FULL_TIME</v>
          </cell>
          <cell r="I152">
            <v>900234</v>
          </cell>
          <cell r="J152" t="str">
            <v>Quesscorp</v>
          </cell>
          <cell r="K152" t="str">
            <v>Sophia Bio</v>
          </cell>
          <cell r="L152" t="str">
            <v>Warehouse Associate (TEMP)</v>
          </cell>
          <cell r="M152" t="str">
            <v>Warehouse Associate 24M</v>
          </cell>
          <cell r="N152" t="str">
            <v>abbaszoo</v>
          </cell>
          <cell r="O152">
            <v>1299</v>
          </cell>
          <cell r="P152" t="str">
            <v>AUH1</v>
          </cell>
          <cell r="Q152" t="str">
            <v>ARE</v>
          </cell>
          <cell r="R152" t="str">
            <v>FC134</v>
          </cell>
          <cell r="S152" t="str">
            <v>Day Shift</v>
          </cell>
          <cell r="T152">
            <v>99</v>
          </cell>
          <cell r="U152" t="str">
            <v>MENA_UAE_FC</v>
          </cell>
          <cell r="X152">
            <v>46267.333333333336</v>
          </cell>
          <cell r="Y152">
            <v>46267.75</v>
          </cell>
          <cell r="Z152" t="str">
            <v>Rest Day</v>
          </cell>
          <cell r="AA152" t="str">
            <v>Not Scheduled</v>
          </cell>
          <cell r="AB152" t="str">
            <v>Not Present</v>
          </cell>
          <cell r="AC152" t="str">
            <v>Inbound</v>
          </cell>
          <cell r="AD152" t="str">
            <v>Vendor Receive</v>
          </cell>
          <cell r="AE152" t="str">
            <v>Receive</v>
          </cell>
          <cell r="AF152" t="str">
            <v>Wednesday</v>
          </cell>
          <cell r="AG152" t="str">
            <v>Thursday</v>
          </cell>
          <cell r="AH152">
            <v>1</v>
          </cell>
          <cell r="AJ152">
            <v>45690</v>
          </cell>
          <cell r="AM152" t="str">
            <v>TEMP</v>
          </cell>
          <cell r="AN152" t="str">
            <v>3P Onsite Worker</v>
          </cell>
          <cell r="AO152" t="str">
            <v>A</v>
          </cell>
          <cell r="AP152">
            <v>9</v>
          </cell>
          <cell r="AQ152">
            <v>0</v>
          </cell>
          <cell r="AR152">
            <v>0</v>
          </cell>
          <cell r="AS152">
            <v>0</v>
          </cell>
          <cell r="AT152">
            <v>0</v>
          </cell>
          <cell r="AU152">
            <v>0</v>
          </cell>
        </row>
        <row r="153">
          <cell r="E153">
            <v>206886635</v>
          </cell>
          <cell r="F153" t="str">
            <v>A</v>
          </cell>
          <cell r="G153" t="str">
            <v>GREEN</v>
          </cell>
          <cell r="H153" t="str">
            <v>FULL_TIME</v>
          </cell>
          <cell r="I153">
            <v>900234</v>
          </cell>
          <cell r="J153" t="str">
            <v>EFS Facilities Services</v>
          </cell>
          <cell r="K153" t="str">
            <v>RUTH BITTOK</v>
          </cell>
          <cell r="L153" t="str">
            <v>Warehouse Associate (TEMP)</v>
          </cell>
          <cell r="M153" t="str">
            <v>Warehouse Associate 8W</v>
          </cell>
          <cell r="N153" t="str">
            <v>ansammar</v>
          </cell>
          <cell r="O153">
            <v>1299</v>
          </cell>
          <cell r="P153" t="str">
            <v>AUH1</v>
          </cell>
          <cell r="Q153" t="str">
            <v>ARE</v>
          </cell>
          <cell r="R153" t="str">
            <v>LK014</v>
          </cell>
          <cell r="S153" t="str">
            <v>Night Shift</v>
          </cell>
          <cell r="T153">
            <v>99</v>
          </cell>
          <cell r="U153" t="str">
            <v>MENA_UAE_FC</v>
          </cell>
          <cell r="V153">
            <v>46267.755555555559</v>
          </cell>
          <cell r="W153">
            <v>46267.856249999997</v>
          </cell>
          <cell r="X153">
            <v>46267.756944444445</v>
          </cell>
          <cell r="Y153">
            <v>46268.173611111109</v>
          </cell>
          <cell r="AA153" t="str">
            <v>Scheduled</v>
          </cell>
          <cell r="AB153" t="str">
            <v>Present</v>
          </cell>
          <cell r="AC153" t="str">
            <v>Outbound</v>
          </cell>
          <cell r="AD153" t="str">
            <v>Picking</v>
          </cell>
          <cell r="AE153" t="str">
            <v>Pick</v>
          </cell>
          <cell r="AF153" t="str">
            <v>Monday</v>
          </cell>
          <cell r="AG153" t="str">
            <v>Tuesday</v>
          </cell>
          <cell r="AH153">
            <v>13</v>
          </cell>
          <cell r="AJ153">
            <v>46026</v>
          </cell>
          <cell r="AM153" t="str">
            <v>TEMP</v>
          </cell>
          <cell r="AN153" t="str">
            <v>3P Onsite Worker</v>
          </cell>
          <cell r="AO153" t="str">
            <v>A</v>
          </cell>
          <cell r="AP153">
            <v>9</v>
          </cell>
          <cell r="AQ153">
            <v>0</v>
          </cell>
          <cell r="AR153">
            <v>1</v>
          </cell>
          <cell r="AS153">
            <v>1</v>
          </cell>
          <cell r="AT153">
            <v>0</v>
          </cell>
          <cell r="AU153">
            <v>0</v>
          </cell>
        </row>
        <row r="154">
          <cell r="E154">
            <v>205495355</v>
          </cell>
          <cell r="F154" t="str">
            <v>A</v>
          </cell>
          <cell r="G154" t="str">
            <v>GREEN</v>
          </cell>
          <cell r="H154" t="str">
            <v>FULL_TIME</v>
          </cell>
          <cell r="I154">
            <v>900234</v>
          </cell>
          <cell r="J154" t="str">
            <v>EFS Facilities Services</v>
          </cell>
          <cell r="K154" t="str">
            <v>EDWIN BIYEAH</v>
          </cell>
          <cell r="L154" t="str">
            <v>Warehouse Associate (TEMP)</v>
          </cell>
          <cell r="M154" t="str">
            <v>Warehouse Associate 8W</v>
          </cell>
          <cell r="N154" t="str">
            <v>abbaszoo</v>
          </cell>
          <cell r="O154">
            <v>1299</v>
          </cell>
          <cell r="P154" t="str">
            <v>AUH1</v>
          </cell>
          <cell r="Q154" t="str">
            <v>ARE</v>
          </cell>
          <cell r="R154" t="str">
            <v>LK013</v>
          </cell>
          <cell r="S154" t="str">
            <v>Night Shift</v>
          </cell>
          <cell r="T154">
            <v>99</v>
          </cell>
          <cell r="U154" t="str">
            <v>MENA_UAE_FC</v>
          </cell>
          <cell r="V154">
            <v>46267.754166666666</v>
          </cell>
          <cell r="W154">
            <v>46267.95416666667</v>
          </cell>
          <cell r="X154">
            <v>46267.756944444445</v>
          </cell>
          <cell r="Y154">
            <v>46268.173611111109</v>
          </cell>
          <cell r="AA154" t="str">
            <v>Scheduled</v>
          </cell>
          <cell r="AB154" t="str">
            <v>Present</v>
          </cell>
          <cell r="AC154" t="str">
            <v>Inbound</v>
          </cell>
          <cell r="AD154" t="str">
            <v>Receive Dock</v>
          </cell>
          <cell r="AE154" t="str">
            <v>Receive</v>
          </cell>
          <cell r="AF154" t="str">
            <v>Sunday</v>
          </cell>
          <cell r="AG154" t="str">
            <v>Monday</v>
          </cell>
          <cell r="AH154">
            <v>2</v>
          </cell>
          <cell r="AJ154">
            <v>45830</v>
          </cell>
          <cell r="AM154" t="str">
            <v>TEMP</v>
          </cell>
          <cell r="AN154" t="str">
            <v>3P Onsite Worker</v>
          </cell>
          <cell r="AO154" t="str">
            <v>A</v>
          </cell>
          <cell r="AP154">
            <v>9</v>
          </cell>
          <cell r="AQ154">
            <v>0</v>
          </cell>
          <cell r="AR154">
            <v>1</v>
          </cell>
          <cell r="AS154">
            <v>1</v>
          </cell>
          <cell r="AT154">
            <v>0</v>
          </cell>
          <cell r="AU154">
            <v>0</v>
          </cell>
        </row>
        <row r="155">
          <cell r="E155">
            <v>204137703</v>
          </cell>
          <cell r="F155" t="str">
            <v>A</v>
          </cell>
          <cell r="G155" t="str">
            <v>GREEN</v>
          </cell>
          <cell r="H155" t="str">
            <v>FULL_TIME</v>
          </cell>
          <cell r="I155">
            <v>900234</v>
          </cell>
          <cell r="J155" t="str">
            <v>Quesscorp</v>
          </cell>
          <cell r="K155" t="str">
            <v>Blama Yamah</v>
          </cell>
          <cell r="L155" t="str">
            <v>Warehouse Associate (TEMP)</v>
          </cell>
          <cell r="M155" t="str">
            <v>Warehouse Associate 24M</v>
          </cell>
          <cell r="N155" t="str">
            <v>scariav</v>
          </cell>
          <cell r="O155">
            <v>1299</v>
          </cell>
          <cell r="P155" t="str">
            <v>AUH1</v>
          </cell>
          <cell r="Q155" t="str">
            <v>ARE</v>
          </cell>
          <cell r="R155" t="str">
            <v>LK017</v>
          </cell>
          <cell r="S155" t="str">
            <v>Night Shift</v>
          </cell>
          <cell r="T155">
            <v>99</v>
          </cell>
          <cell r="U155" t="str">
            <v>MENA_UAE_FC</v>
          </cell>
          <cell r="V155">
            <v>46267.755555555559</v>
          </cell>
          <cell r="W155">
            <v>46267.857638888891</v>
          </cell>
          <cell r="X155">
            <v>46267.756944444445</v>
          </cell>
          <cell r="Y155">
            <v>46268.173611111109</v>
          </cell>
          <cell r="AA155" t="str">
            <v>Scheduled</v>
          </cell>
          <cell r="AB155" t="str">
            <v>Present</v>
          </cell>
          <cell r="AC155" t="str">
            <v>Outbound</v>
          </cell>
          <cell r="AD155" t="str">
            <v>Picking</v>
          </cell>
          <cell r="AE155" t="str">
            <v>Pick</v>
          </cell>
          <cell r="AF155" t="str">
            <v>Thursday</v>
          </cell>
          <cell r="AG155" t="str">
            <v>Friday</v>
          </cell>
          <cell r="AH155">
            <v>13</v>
          </cell>
          <cell r="AJ155">
            <v>45564</v>
          </cell>
          <cell r="AM155" t="str">
            <v>TEMP</v>
          </cell>
          <cell r="AN155" t="str">
            <v>3P Onsite Worker</v>
          </cell>
          <cell r="AO155" t="str">
            <v>A</v>
          </cell>
          <cell r="AP155">
            <v>9</v>
          </cell>
          <cell r="AQ155">
            <v>0</v>
          </cell>
          <cell r="AR155">
            <v>1</v>
          </cell>
          <cell r="AS155">
            <v>1</v>
          </cell>
          <cell r="AT155">
            <v>0</v>
          </cell>
          <cell r="AU155">
            <v>0</v>
          </cell>
        </row>
        <row r="156">
          <cell r="E156">
            <v>203468310</v>
          </cell>
          <cell r="F156" t="str">
            <v>A</v>
          </cell>
          <cell r="G156" t="str">
            <v>GREEN</v>
          </cell>
          <cell r="H156" t="str">
            <v>FULL_TIME</v>
          </cell>
          <cell r="I156">
            <v>900234</v>
          </cell>
          <cell r="J156" t="str">
            <v>Fastlink Outsourcing</v>
          </cell>
          <cell r="K156" t="str">
            <v>Blessing Ndu</v>
          </cell>
          <cell r="L156" t="str">
            <v>Warehouse Associate (TEMP)</v>
          </cell>
          <cell r="M156" t="str">
            <v>Warehouse Associate 12M</v>
          </cell>
          <cell r="N156" t="str">
            <v>abbaszoo</v>
          </cell>
          <cell r="O156">
            <v>1299</v>
          </cell>
          <cell r="P156" t="str">
            <v>AUH1</v>
          </cell>
          <cell r="Q156" t="str">
            <v>ARE</v>
          </cell>
          <cell r="R156" t="str">
            <v>FC109</v>
          </cell>
          <cell r="S156" t="str">
            <v>Day Shift</v>
          </cell>
          <cell r="T156">
            <v>99</v>
          </cell>
          <cell r="U156" t="str">
            <v>MENA_UAE_FC</v>
          </cell>
          <cell r="X156">
            <v>46267.333333333336</v>
          </cell>
          <cell r="Y156">
            <v>46267.75</v>
          </cell>
          <cell r="Z156" t="str">
            <v>Rest Day</v>
          </cell>
          <cell r="AA156" t="str">
            <v>Not Scheduled</v>
          </cell>
          <cell r="AB156" t="str">
            <v>Not Present</v>
          </cell>
          <cell r="AC156" t="str">
            <v>Inbound</v>
          </cell>
          <cell r="AD156" t="str">
            <v>IB Problem Solve</v>
          </cell>
          <cell r="AE156" t="str">
            <v>Receive</v>
          </cell>
          <cell r="AF156" t="str">
            <v>Tuesday</v>
          </cell>
          <cell r="AG156" t="str">
            <v>Wednesday</v>
          </cell>
          <cell r="AH156">
            <v>6</v>
          </cell>
          <cell r="AJ156">
            <v>45455</v>
          </cell>
          <cell r="AM156" t="str">
            <v>TEMP</v>
          </cell>
          <cell r="AN156" t="str">
            <v>3P Onsite Worker</v>
          </cell>
          <cell r="AO156" t="str">
            <v>A</v>
          </cell>
          <cell r="AP156">
            <v>9</v>
          </cell>
          <cell r="AQ156">
            <v>0</v>
          </cell>
          <cell r="AR156">
            <v>0</v>
          </cell>
          <cell r="AS156">
            <v>0</v>
          </cell>
          <cell r="AT156">
            <v>0</v>
          </cell>
          <cell r="AU156">
            <v>0</v>
          </cell>
        </row>
        <row r="157">
          <cell r="E157">
            <v>206902847</v>
          </cell>
          <cell r="F157" t="str">
            <v>A</v>
          </cell>
          <cell r="G157" t="str">
            <v>GREEN</v>
          </cell>
          <cell r="H157" t="str">
            <v>FULL_TIME</v>
          </cell>
          <cell r="I157">
            <v>900234</v>
          </cell>
          <cell r="J157" t="str">
            <v>Dulsco L.L.C.</v>
          </cell>
          <cell r="K157" t="str">
            <v>WYSON BLESSINGS MULINGA</v>
          </cell>
          <cell r="L157" t="str">
            <v>Warehouse Associate (TEMP)</v>
          </cell>
          <cell r="M157" t="str">
            <v>Warehouse Associate 8W</v>
          </cell>
          <cell r="N157" t="str">
            <v>ansammar</v>
          </cell>
          <cell r="O157">
            <v>1299</v>
          </cell>
          <cell r="P157" t="str">
            <v>AUH1</v>
          </cell>
          <cell r="Q157" t="str">
            <v>ARE</v>
          </cell>
          <cell r="R157" t="str">
            <v>FC084</v>
          </cell>
          <cell r="S157" t="str">
            <v>Day Shift</v>
          </cell>
          <cell r="T157">
            <v>99</v>
          </cell>
          <cell r="U157" t="str">
            <v>MENA_UAE_FC</v>
          </cell>
          <cell r="V157">
            <v>46267.331944444442</v>
          </cell>
          <cell r="W157">
            <v>46267.749305555553</v>
          </cell>
          <cell r="X157">
            <v>46267.333333333336</v>
          </cell>
          <cell r="Y157">
            <v>46267.75</v>
          </cell>
          <cell r="AA157" t="str">
            <v>Scheduled</v>
          </cell>
          <cell r="AB157" t="str">
            <v>Present</v>
          </cell>
          <cell r="AC157" t="str">
            <v>Outbound</v>
          </cell>
          <cell r="AD157" t="str">
            <v>Picking</v>
          </cell>
          <cell r="AE157" t="str">
            <v>Pick</v>
          </cell>
          <cell r="AF157" t="str">
            <v>Monday</v>
          </cell>
          <cell r="AG157" t="str">
            <v>Tuesday</v>
          </cell>
          <cell r="AH157">
            <v>13</v>
          </cell>
          <cell r="AJ157">
            <v>46029</v>
          </cell>
          <cell r="AM157" t="str">
            <v>TEMP</v>
          </cell>
          <cell r="AN157" t="str">
            <v>3P Onsite Worker</v>
          </cell>
          <cell r="AO157" t="str">
            <v>A</v>
          </cell>
          <cell r="AP157">
            <v>9</v>
          </cell>
          <cell r="AQ157">
            <v>0</v>
          </cell>
          <cell r="AR157">
            <v>1</v>
          </cell>
          <cell r="AS157">
            <v>1</v>
          </cell>
          <cell r="AT157">
            <v>0</v>
          </cell>
          <cell r="AU157">
            <v>0</v>
          </cell>
        </row>
        <row r="158">
          <cell r="E158">
            <v>206889907</v>
          </cell>
          <cell r="F158" t="str">
            <v>A</v>
          </cell>
          <cell r="G158" t="str">
            <v>GREEN</v>
          </cell>
          <cell r="H158" t="str">
            <v>FULL_TIME</v>
          </cell>
          <cell r="I158">
            <v>900234</v>
          </cell>
          <cell r="J158" t="str">
            <v>EFS Facilities Services</v>
          </cell>
          <cell r="K158" t="str">
            <v>MAXIMILAR JEPCHUMBA KIPTUI</v>
          </cell>
          <cell r="L158" t="str">
            <v>Warehouse Associate (TEMP)</v>
          </cell>
          <cell r="M158" t="str">
            <v>Warehouse Associate 8W</v>
          </cell>
          <cell r="N158" t="str">
            <v>bizthoma</v>
          </cell>
          <cell r="O158">
            <v>1299</v>
          </cell>
          <cell r="P158" t="str">
            <v>AUH1</v>
          </cell>
          <cell r="Q158" t="str">
            <v>ARE</v>
          </cell>
          <cell r="R158" t="str">
            <v>LK012</v>
          </cell>
          <cell r="S158" t="str">
            <v>Night Shift</v>
          </cell>
          <cell r="T158">
            <v>99</v>
          </cell>
          <cell r="U158" t="str">
            <v>MENA_UAE_FC</v>
          </cell>
          <cell r="V158">
            <v>46267.756249999999</v>
          </cell>
          <cell r="W158">
            <v>46267.855555555558</v>
          </cell>
          <cell r="X158">
            <v>46267.756944444445</v>
          </cell>
          <cell r="Y158">
            <v>46268.173611111109</v>
          </cell>
          <cell r="AA158" t="str">
            <v>Scheduled</v>
          </cell>
          <cell r="AB158" t="str">
            <v>Present</v>
          </cell>
          <cell r="AC158" t="str">
            <v>Outbound</v>
          </cell>
          <cell r="AD158" t="str">
            <v>Picking</v>
          </cell>
          <cell r="AE158" t="str">
            <v>Pick</v>
          </cell>
          <cell r="AF158" t="str">
            <v>Saturday</v>
          </cell>
          <cell r="AG158" t="str">
            <v>Sunday</v>
          </cell>
          <cell r="AH158">
            <v>13</v>
          </cell>
          <cell r="AJ158">
            <v>46026</v>
          </cell>
          <cell r="AM158" t="str">
            <v>TEMP</v>
          </cell>
          <cell r="AN158" t="str">
            <v>3P Onsite Worker</v>
          </cell>
          <cell r="AO158" t="str">
            <v>A</v>
          </cell>
          <cell r="AP158">
            <v>9</v>
          </cell>
          <cell r="AQ158">
            <v>0</v>
          </cell>
          <cell r="AR158">
            <v>1</v>
          </cell>
          <cell r="AS158">
            <v>1</v>
          </cell>
          <cell r="AT158">
            <v>0</v>
          </cell>
          <cell r="AU158">
            <v>0</v>
          </cell>
        </row>
        <row r="159">
          <cell r="E159">
            <v>205853580</v>
          </cell>
          <cell r="F159" t="str">
            <v>A</v>
          </cell>
          <cell r="G159" t="str">
            <v>GREEN</v>
          </cell>
          <cell r="H159" t="str">
            <v>FULL_TIME</v>
          </cell>
          <cell r="I159">
            <v>900234</v>
          </cell>
          <cell r="J159" t="str">
            <v>EFS Facilities Services</v>
          </cell>
          <cell r="K159" t="str">
            <v>JOSEPH BOAME</v>
          </cell>
          <cell r="L159" t="str">
            <v>Warehouse Associate (TEMP)</v>
          </cell>
          <cell r="M159" t="str">
            <v>Warehouse Associate 12M</v>
          </cell>
          <cell r="N159" t="str">
            <v>mnarshad</v>
          </cell>
          <cell r="O159">
            <v>1299</v>
          </cell>
          <cell r="P159" t="str">
            <v>AUH1</v>
          </cell>
          <cell r="Q159" t="str">
            <v>ARE</v>
          </cell>
          <cell r="R159" t="str">
            <v>LK013</v>
          </cell>
          <cell r="S159" t="str">
            <v>Night Shift</v>
          </cell>
          <cell r="T159">
            <v>99</v>
          </cell>
          <cell r="U159" t="str">
            <v>MENA_UAE_FC</v>
          </cell>
          <cell r="V159">
            <v>46267.755555555559</v>
          </cell>
          <cell r="W159">
            <v>46267.856249999997</v>
          </cell>
          <cell r="X159">
            <v>46267.756944444445</v>
          </cell>
          <cell r="Y159">
            <v>46268.173611111109</v>
          </cell>
          <cell r="AA159" t="str">
            <v>Scheduled</v>
          </cell>
          <cell r="AB159" t="str">
            <v>Present</v>
          </cell>
          <cell r="AC159" t="str">
            <v>Outbound</v>
          </cell>
          <cell r="AD159" t="str">
            <v>Picking</v>
          </cell>
          <cell r="AE159" t="str">
            <v>Pick</v>
          </cell>
          <cell r="AF159" t="str">
            <v>Sunday</v>
          </cell>
          <cell r="AG159" t="str">
            <v>Monday</v>
          </cell>
          <cell r="AH159">
            <v>13</v>
          </cell>
          <cell r="AJ159">
            <v>45893</v>
          </cell>
          <cell r="AM159" t="str">
            <v>TEMP</v>
          </cell>
          <cell r="AN159" t="str">
            <v>3P Onsite Worker</v>
          </cell>
          <cell r="AO159" t="str">
            <v>A</v>
          </cell>
          <cell r="AP159">
            <v>9</v>
          </cell>
          <cell r="AQ159">
            <v>0</v>
          </cell>
          <cell r="AR159">
            <v>1</v>
          </cell>
          <cell r="AS159">
            <v>1</v>
          </cell>
          <cell r="AT159">
            <v>0</v>
          </cell>
          <cell r="AU159">
            <v>0</v>
          </cell>
        </row>
        <row r="160">
          <cell r="E160">
            <v>203468507</v>
          </cell>
          <cell r="F160" t="str">
            <v>A</v>
          </cell>
          <cell r="G160" t="str">
            <v>GREEN</v>
          </cell>
          <cell r="H160" t="str">
            <v>FULL_TIME</v>
          </cell>
          <cell r="I160">
            <v>900234</v>
          </cell>
          <cell r="J160" t="str">
            <v>Fastlink Outsourcing</v>
          </cell>
          <cell r="K160" t="str">
            <v>Henry Boamah</v>
          </cell>
          <cell r="L160" t="str">
            <v>Warehouse Associate (TEMP)</v>
          </cell>
          <cell r="M160" t="str">
            <v>Warehouse Associate 12M</v>
          </cell>
          <cell r="N160" t="str">
            <v>kebedeed</v>
          </cell>
          <cell r="O160">
            <v>1299</v>
          </cell>
          <cell r="P160" t="str">
            <v>AUH1</v>
          </cell>
          <cell r="Q160" t="str">
            <v>ARE</v>
          </cell>
          <cell r="R160" t="str">
            <v>LK016</v>
          </cell>
          <cell r="S160" t="str">
            <v>Night Shift</v>
          </cell>
          <cell r="T160">
            <v>99</v>
          </cell>
          <cell r="U160" t="str">
            <v>MENA_UAE_FC</v>
          </cell>
          <cell r="X160">
            <v>46267.75</v>
          </cell>
          <cell r="Y160">
            <v>46268.166666666664</v>
          </cell>
          <cell r="Z160" t="str">
            <v>Rest Day</v>
          </cell>
          <cell r="AA160" t="str">
            <v>Not Scheduled</v>
          </cell>
          <cell r="AB160" t="str">
            <v>Not Present</v>
          </cell>
          <cell r="AC160" t="str">
            <v>Support</v>
          </cell>
          <cell r="AD160" t="str">
            <v>Facilities</v>
          </cell>
          <cell r="AE160" t="str">
            <v>Support</v>
          </cell>
          <cell r="AF160" t="str">
            <v>Wednesday</v>
          </cell>
          <cell r="AG160" t="str">
            <v>Thursday</v>
          </cell>
          <cell r="AH160">
            <v>28</v>
          </cell>
          <cell r="AJ160">
            <v>45455</v>
          </cell>
          <cell r="AM160" t="str">
            <v>TEMP</v>
          </cell>
          <cell r="AN160" t="str">
            <v>3P Onsite Worker</v>
          </cell>
          <cell r="AO160" t="str">
            <v>A</v>
          </cell>
          <cell r="AP160">
            <v>9</v>
          </cell>
          <cell r="AQ160">
            <v>0</v>
          </cell>
          <cell r="AR160">
            <v>0</v>
          </cell>
          <cell r="AS160">
            <v>0</v>
          </cell>
          <cell r="AT160">
            <v>0</v>
          </cell>
          <cell r="AU160">
            <v>0</v>
          </cell>
        </row>
        <row r="161">
          <cell r="E161">
            <v>201264954</v>
          </cell>
          <cell r="F161" t="str">
            <v>A</v>
          </cell>
          <cell r="G161" t="str">
            <v>GREEN</v>
          </cell>
          <cell r="H161" t="str">
            <v>FULL_TIME</v>
          </cell>
          <cell r="I161">
            <v>900234</v>
          </cell>
          <cell r="J161" t="str">
            <v>Quesscorp</v>
          </cell>
          <cell r="K161" t="str">
            <v>Shadrack Boakye</v>
          </cell>
          <cell r="L161" t="str">
            <v>Warehouse Associate (TEMP)</v>
          </cell>
          <cell r="M161" t="str">
            <v>Warehouse Associate 24M</v>
          </cell>
          <cell r="N161" t="str">
            <v>ansammar</v>
          </cell>
          <cell r="O161">
            <v>1299</v>
          </cell>
          <cell r="P161" t="str">
            <v>AUH1</v>
          </cell>
          <cell r="Q161" t="str">
            <v>ARE</v>
          </cell>
          <cell r="R161" t="str">
            <v>FC034</v>
          </cell>
          <cell r="S161" t="str">
            <v>Day Shift</v>
          </cell>
          <cell r="T161">
            <v>99</v>
          </cell>
          <cell r="U161" t="str">
            <v>MENA_UAE_FC</v>
          </cell>
          <cell r="V161">
            <v>46267.333333333336</v>
          </cell>
          <cell r="W161">
            <v>46267.751388888886</v>
          </cell>
          <cell r="X161">
            <v>46267.333333333336</v>
          </cell>
          <cell r="Y161">
            <v>46267.75</v>
          </cell>
          <cell r="AA161" t="str">
            <v>Scheduled</v>
          </cell>
          <cell r="AB161" t="str">
            <v>Present</v>
          </cell>
          <cell r="AC161" t="str">
            <v>Outbound</v>
          </cell>
          <cell r="AD161" t="str">
            <v>Picking</v>
          </cell>
          <cell r="AE161" t="str">
            <v>Pick</v>
          </cell>
          <cell r="AF161" t="str">
            <v>Saturday</v>
          </cell>
          <cell r="AG161" t="str">
            <v>Sunday</v>
          </cell>
          <cell r="AH161">
            <v>13</v>
          </cell>
          <cell r="AJ161">
            <v>45330</v>
          </cell>
          <cell r="AM161" t="str">
            <v>TEMP</v>
          </cell>
          <cell r="AN161" t="str">
            <v>3P Onsite Worker</v>
          </cell>
          <cell r="AO161" t="str">
            <v>A</v>
          </cell>
          <cell r="AP161">
            <v>9</v>
          </cell>
          <cell r="AQ161">
            <v>0</v>
          </cell>
          <cell r="AR161">
            <v>1</v>
          </cell>
          <cell r="AS161">
            <v>1</v>
          </cell>
          <cell r="AT161">
            <v>0</v>
          </cell>
          <cell r="AU161">
            <v>0</v>
          </cell>
        </row>
        <row r="162">
          <cell r="E162">
            <v>206873865</v>
          </cell>
          <cell r="F162" t="str">
            <v>A</v>
          </cell>
          <cell r="G162" t="str">
            <v>GREEN</v>
          </cell>
          <cell r="H162" t="str">
            <v>FULL_TIME</v>
          </cell>
          <cell r="I162">
            <v>900234</v>
          </cell>
          <cell r="J162" t="str">
            <v>Dulsco L.L.C.</v>
          </cell>
          <cell r="K162" t="str">
            <v>BOGERE ABDU</v>
          </cell>
          <cell r="L162" t="str">
            <v>Warehouse Associate (TEMP)</v>
          </cell>
          <cell r="M162" t="str">
            <v>Warehouse Associate 8W</v>
          </cell>
          <cell r="N162" t="str">
            <v>pparsin</v>
          </cell>
          <cell r="O162">
            <v>1299</v>
          </cell>
          <cell r="P162" t="str">
            <v>AUH1</v>
          </cell>
          <cell r="Q162" t="str">
            <v>ARE</v>
          </cell>
          <cell r="R162" t="str">
            <v>FC134</v>
          </cell>
          <cell r="S162" t="str">
            <v>Day Shift</v>
          </cell>
          <cell r="T162">
            <v>99</v>
          </cell>
          <cell r="U162" t="str">
            <v>MENA_UAE_FC</v>
          </cell>
          <cell r="V162">
            <v>46267.333333333336</v>
          </cell>
          <cell r="W162">
            <v>46267.75</v>
          </cell>
          <cell r="X162">
            <v>46267.333333333336</v>
          </cell>
          <cell r="Y162">
            <v>46267.75</v>
          </cell>
          <cell r="Z162" t="str">
            <v>Rest Day</v>
          </cell>
          <cell r="AA162" t="str">
            <v>Not Scheduled</v>
          </cell>
          <cell r="AB162" t="str">
            <v>Present</v>
          </cell>
          <cell r="AC162" t="str">
            <v>Inbound</v>
          </cell>
          <cell r="AD162" t="str">
            <v>Inbound Stow</v>
          </cell>
          <cell r="AE162" t="str">
            <v>Stow</v>
          </cell>
          <cell r="AF162" t="str">
            <v>Wednesday</v>
          </cell>
          <cell r="AG162" t="str">
            <v>Thursday</v>
          </cell>
          <cell r="AH162">
            <v>3</v>
          </cell>
          <cell r="AJ162">
            <v>46019</v>
          </cell>
          <cell r="AM162" t="str">
            <v>TEMP</v>
          </cell>
          <cell r="AN162" t="str">
            <v>3P Onsite Worker</v>
          </cell>
          <cell r="AO162" t="str">
            <v>A</v>
          </cell>
          <cell r="AP162">
            <v>9</v>
          </cell>
          <cell r="AQ162">
            <v>1</v>
          </cell>
          <cell r="AR162">
            <v>1</v>
          </cell>
          <cell r="AS162">
            <v>0</v>
          </cell>
          <cell r="AT162">
            <v>0</v>
          </cell>
          <cell r="AU162">
            <v>0</v>
          </cell>
        </row>
        <row r="163">
          <cell r="E163">
            <v>203469051</v>
          </cell>
          <cell r="F163" t="str">
            <v>A</v>
          </cell>
          <cell r="G163" t="str">
            <v>GREEN</v>
          </cell>
          <cell r="H163" t="str">
            <v>FULL_TIME</v>
          </cell>
          <cell r="I163">
            <v>900234</v>
          </cell>
          <cell r="J163" t="str">
            <v>Fastlink Outsourcing</v>
          </cell>
          <cell r="K163" t="str">
            <v>Daniel Owusu</v>
          </cell>
          <cell r="L163" t="str">
            <v>Warehouse Associate (TEMP)</v>
          </cell>
          <cell r="M163" t="str">
            <v>Warehouse Associate 12M</v>
          </cell>
          <cell r="N163" t="str">
            <v>aanso</v>
          </cell>
          <cell r="O163">
            <v>1299</v>
          </cell>
          <cell r="P163" t="str">
            <v>AUH1</v>
          </cell>
          <cell r="Q163" t="str">
            <v>ARE</v>
          </cell>
          <cell r="R163" t="str">
            <v>FC109</v>
          </cell>
          <cell r="S163" t="str">
            <v>Day Shift</v>
          </cell>
          <cell r="T163">
            <v>99</v>
          </cell>
          <cell r="U163" t="str">
            <v>MENA_UAE_FC</v>
          </cell>
          <cell r="X163">
            <v>46267.333333333336</v>
          </cell>
          <cell r="Y163">
            <v>46267.75</v>
          </cell>
          <cell r="Z163" t="str">
            <v>Rest Day</v>
          </cell>
          <cell r="AA163" t="str">
            <v>Not Scheduled</v>
          </cell>
          <cell r="AB163" t="str">
            <v>Not Present</v>
          </cell>
          <cell r="AC163" t="str">
            <v>Customer returns</v>
          </cell>
          <cell r="AD163" t="str">
            <v>Customer Returns</v>
          </cell>
          <cell r="AE163" t="str">
            <v>Customer returns</v>
          </cell>
          <cell r="AF163" t="str">
            <v>Tuesday</v>
          </cell>
          <cell r="AG163" t="str">
            <v>Wednesday</v>
          </cell>
          <cell r="AH163">
            <v>22</v>
          </cell>
          <cell r="AJ163">
            <v>45455</v>
          </cell>
          <cell r="AM163" t="str">
            <v>TEMP</v>
          </cell>
          <cell r="AN163" t="str">
            <v>3P Onsite Worker</v>
          </cell>
          <cell r="AO163" t="str">
            <v>A</v>
          </cell>
          <cell r="AP163">
            <v>9</v>
          </cell>
          <cell r="AQ163">
            <v>0</v>
          </cell>
          <cell r="AR163">
            <v>0</v>
          </cell>
          <cell r="AS163">
            <v>0</v>
          </cell>
          <cell r="AT163">
            <v>0</v>
          </cell>
          <cell r="AU163">
            <v>0</v>
          </cell>
        </row>
        <row r="164">
          <cell r="E164">
            <v>204951315</v>
          </cell>
          <cell r="F164" t="str">
            <v>A</v>
          </cell>
          <cell r="G164" t="str">
            <v>GREEN</v>
          </cell>
          <cell r="H164" t="str">
            <v>FULL_TIME</v>
          </cell>
          <cell r="I164">
            <v>900234</v>
          </cell>
          <cell r="J164" t="str">
            <v>Dulsco L.L.C.</v>
          </cell>
          <cell r="K164" t="str">
            <v>RABBI OWUSU</v>
          </cell>
          <cell r="L164" t="str">
            <v>Warehouse Associate (TEMP)</v>
          </cell>
          <cell r="M164" t="str">
            <v>Warehouse Associate 24M</v>
          </cell>
          <cell r="N164" t="str">
            <v>ansammar</v>
          </cell>
          <cell r="O164">
            <v>1299</v>
          </cell>
          <cell r="P164" t="str">
            <v>AUH1</v>
          </cell>
          <cell r="Q164" t="str">
            <v>ARE</v>
          </cell>
          <cell r="R164" t="str">
            <v>FC084</v>
          </cell>
          <cell r="S164" t="str">
            <v>Day Shift</v>
          </cell>
          <cell r="T164">
            <v>99</v>
          </cell>
          <cell r="U164" t="str">
            <v>MENA_UAE_FC</v>
          </cell>
          <cell r="V164">
            <v>46267.331944444442</v>
          </cell>
          <cell r="W164">
            <v>46267.746527777781</v>
          </cell>
          <cell r="X164">
            <v>46267.333333333336</v>
          </cell>
          <cell r="Y164">
            <v>46267.75</v>
          </cell>
          <cell r="AA164" t="str">
            <v>Scheduled</v>
          </cell>
          <cell r="AB164" t="str">
            <v>Present</v>
          </cell>
          <cell r="AC164" t="str">
            <v>Outbound</v>
          </cell>
          <cell r="AD164" t="str">
            <v>Picking</v>
          </cell>
          <cell r="AE164" t="str">
            <v>Pick</v>
          </cell>
          <cell r="AF164" t="str">
            <v>Monday</v>
          </cell>
          <cell r="AG164" t="str">
            <v>Tuesday</v>
          </cell>
          <cell r="AH164">
            <v>13</v>
          </cell>
          <cell r="AJ164">
            <v>45718</v>
          </cell>
          <cell r="AM164" t="str">
            <v>TEMP</v>
          </cell>
          <cell r="AN164" t="str">
            <v>3P Onsite Worker</v>
          </cell>
          <cell r="AO164" t="str">
            <v>A</v>
          </cell>
          <cell r="AP164">
            <v>9</v>
          </cell>
          <cell r="AQ164">
            <v>0</v>
          </cell>
          <cell r="AR164">
            <v>1</v>
          </cell>
          <cell r="AS164">
            <v>1</v>
          </cell>
          <cell r="AT164">
            <v>0</v>
          </cell>
          <cell r="AU164">
            <v>0</v>
          </cell>
        </row>
        <row r="165">
          <cell r="E165">
            <v>204299909</v>
          </cell>
          <cell r="F165" t="str">
            <v>A</v>
          </cell>
          <cell r="G165" t="str">
            <v>GREEN</v>
          </cell>
          <cell r="H165" t="str">
            <v>FULL_TIME</v>
          </cell>
          <cell r="I165">
            <v>900234</v>
          </cell>
          <cell r="J165" t="str">
            <v>Quesscorp</v>
          </cell>
          <cell r="K165" t="str">
            <v>Peter Nti</v>
          </cell>
          <cell r="L165" t="str">
            <v>Warehouse Associate (TEMP)</v>
          </cell>
          <cell r="M165" t="str">
            <v>Warehouse Associate 24M</v>
          </cell>
          <cell r="N165" t="str">
            <v>bavameer</v>
          </cell>
          <cell r="O165">
            <v>1299</v>
          </cell>
          <cell r="P165" t="str">
            <v>AUH1</v>
          </cell>
          <cell r="Q165" t="str">
            <v>ARE</v>
          </cell>
          <cell r="R165" t="str">
            <v>FC034</v>
          </cell>
          <cell r="S165" t="str">
            <v>Day Shift</v>
          </cell>
          <cell r="T165">
            <v>99</v>
          </cell>
          <cell r="U165" t="str">
            <v>MENA_UAE_FC</v>
          </cell>
          <cell r="V165">
            <v>46267.330555555556</v>
          </cell>
          <cell r="W165">
            <v>46267.749305555553</v>
          </cell>
          <cell r="X165">
            <v>46267.333333333336</v>
          </cell>
          <cell r="Y165">
            <v>46267.75</v>
          </cell>
          <cell r="AA165" t="str">
            <v>Scheduled</v>
          </cell>
          <cell r="AB165" t="str">
            <v>Present</v>
          </cell>
          <cell r="AC165" t="str">
            <v>Customer returns</v>
          </cell>
          <cell r="AD165" t="str">
            <v>Customer Returns</v>
          </cell>
          <cell r="AE165" t="str">
            <v>Customer returns</v>
          </cell>
          <cell r="AF165" t="str">
            <v>Saturday</v>
          </cell>
          <cell r="AG165" t="str">
            <v>Sunday</v>
          </cell>
          <cell r="AH165">
            <v>22</v>
          </cell>
          <cell r="AJ165">
            <v>45588</v>
          </cell>
          <cell r="AM165" t="str">
            <v>TEMP</v>
          </cell>
          <cell r="AN165" t="str">
            <v>3P Onsite Worker</v>
          </cell>
          <cell r="AO165" t="str">
            <v>A</v>
          </cell>
          <cell r="AP165">
            <v>9</v>
          </cell>
          <cell r="AQ165">
            <v>0</v>
          </cell>
          <cell r="AR165">
            <v>1</v>
          </cell>
          <cell r="AS165">
            <v>1</v>
          </cell>
          <cell r="AT165">
            <v>0</v>
          </cell>
          <cell r="AU165">
            <v>0</v>
          </cell>
        </row>
        <row r="166">
          <cell r="E166">
            <v>203513810</v>
          </cell>
          <cell r="F166" t="str">
            <v>A</v>
          </cell>
          <cell r="G166" t="str">
            <v>GREEN</v>
          </cell>
          <cell r="H166" t="str">
            <v>FULL_TIME</v>
          </cell>
          <cell r="I166">
            <v>900234</v>
          </cell>
          <cell r="J166" t="str">
            <v>Fastlink Outsourcing</v>
          </cell>
          <cell r="K166" t="str">
            <v>Bradon Kum</v>
          </cell>
          <cell r="L166" t="str">
            <v>Warehouse Associate (TEMP)</v>
          </cell>
          <cell r="M166" t="str">
            <v>Warehouse Associate 12M</v>
          </cell>
          <cell r="N166" t="str">
            <v>ansammar</v>
          </cell>
          <cell r="O166">
            <v>1299</v>
          </cell>
          <cell r="P166" t="str">
            <v>AUH1</v>
          </cell>
          <cell r="Q166" t="str">
            <v>ARE</v>
          </cell>
          <cell r="R166" t="str">
            <v>FC134</v>
          </cell>
          <cell r="S166" t="str">
            <v>Day Shift</v>
          </cell>
          <cell r="T166">
            <v>99</v>
          </cell>
          <cell r="U166" t="str">
            <v>MENA_UAE_FC</v>
          </cell>
          <cell r="V166">
            <v>46267.32708333333</v>
          </cell>
          <cell r="W166">
            <v>46267.666666666664</v>
          </cell>
          <cell r="X166">
            <v>46267.333333333336</v>
          </cell>
          <cell r="Y166">
            <v>46267.75</v>
          </cell>
          <cell r="Z166" t="str">
            <v>Rest Day</v>
          </cell>
          <cell r="AA166" t="str">
            <v>Not Scheduled</v>
          </cell>
          <cell r="AB166" t="str">
            <v>Present</v>
          </cell>
          <cell r="AC166" t="str">
            <v>Outbound</v>
          </cell>
          <cell r="AD166" t="str">
            <v>Picking</v>
          </cell>
          <cell r="AE166" t="str">
            <v>Pick</v>
          </cell>
          <cell r="AF166" t="str">
            <v>Wednesday</v>
          </cell>
          <cell r="AG166" t="str">
            <v>Thursday</v>
          </cell>
          <cell r="AH166">
            <v>13</v>
          </cell>
          <cell r="AJ166">
            <v>45462</v>
          </cell>
          <cell r="AM166" t="str">
            <v>TEMP</v>
          </cell>
          <cell r="AN166" t="str">
            <v>3P Onsite Worker</v>
          </cell>
          <cell r="AO166" t="str">
            <v>A</v>
          </cell>
          <cell r="AP166">
            <v>9</v>
          </cell>
          <cell r="AQ166">
            <v>1</v>
          </cell>
          <cell r="AR166">
            <v>1</v>
          </cell>
          <cell r="AS166">
            <v>0</v>
          </cell>
          <cell r="AT166">
            <v>0</v>
          </cell>
          <cell r="AU166">
            <v>0</v>
          </cell>
        </row>
        <row r="167">
          <cell r="E167">
            <v>203800480</v>
          </cell>
          <cell r="F167" t="str">
            <v>A</v>
          </cell>
          <cell r="G167" t="str">
            <v>GREEN</v>
          </cell>
          <cell r="H167" t="str">
            <v>FULL_TIME</v>
          </cell>
          <cell r="I167">
            <v>900234</v>
          </cell>
          <cell r="J167" t="str">
            <v>Dulsco L.L.C.</v>
          </cell>
          <cell r="K167" t="str">
            <v>BRAIN MUHUMUZA</v>
          </cell>
          <cell r="L167" t="str">
            <v>Warehouse Associate (TEMP)</v>
          </cell>
          <cell r="M167" t="str">
            <v>Warehouse Associate 24M</v>
          </cell>
          <cell r="N167" t="str">
            <v>pparsin</v>
          </cell>
          <cell r="O167">
            <v>1299</v>
          </cell>
          <cell r="P167" t="str">
            <v>AUH1</v>
          </cell>
          <cell r="Q167" t="str">
            <v>ARE</v>
          </cell>
          <cell r="R167" t="str">
            <v>FC134</v>
          </cell>
          <cell r="S167" t="str">
            <v>Day Shift</v>
          </cell>
          <cell r="T167">
            <v>99</v>
          </cell>
          <cell r="U167" t="str">
            <v>MENA_UAE_FC</v>
          </cell>
          <cell r="V167">
            <v>46267.331944444442</v>
          </cell>
          <cell r="W167">
            <v>46267.749305555553</v>
          </cell>
          <cell r="X167">
            <v>46267.333333333336</v>
          </cell>
          <cell r="Y167">
            <v>46267.75</v>
          </cell>
          <cell r="Z167" t="str">
            <v>Rest Day</v>
          </cell>
          <cell r="AA167" t="str">
            <v>Not Scheduled</v>
          </cell>
          <cell r="AB167" t="str">
            <v>Present</v>
          </cell>
          <cell r="AC167" t="str">
            <v>Inbound</v>
          </cell>
          <cell r="AD167" t="str">
            <v>Inbound Stow</v>
          </cell>
          <cell r="AE167" t="str">
            <v>Stow</v>
          </cell>
          <cell r="AF167" t="str">
            <v>Wednesday</v>
          </cell>
          <cell r="AG167" t="str">
            <v>Thursday</v>
          </cell>
          <cell r="AH167">
            <v>3</v>
          </cell>
          <cell r="AJ167">
            <v>45515</v>
          </cell>
          <cell r="AM167" t="str">
            <v>TEMP</v>
          </cell>
          <cell r="AN167" t="str">
            <v>3P Onsite Worker</v>
          </cell>
          <cell r="AO167" t="str">
            <v>A</v>
          </cell>
          <cell r="AP167">
            <v>9</v>
          </cell>
          <cell r="AQ167">
            <v>1</v>
          </cell>
          <cell r="AR167">
            <v>1</v>
          </cell>
          <cell r="AS167">
            <v>0</v>
          </cell>
          <cell r="AT167">
            <v>0</v>
          </cell>
          <cell r="AU167">
            <v>0</v>
          </cell>
        </row>
        <row r="168">
          <cell r="E168">
            <v>206958910</v>
          </cell>
          <cell r="F168" t="str">
            <v>A</v>
          </cell>
          <cell r="G168" t="str">
            <v>GREEN</v>
          </cell>
          <cell r="H168" t="str">
            <v>FULL_TIME</v>
          </cell>
          <cell r="I168">
            <v>900234</v>
          </cell>
          <cell r="J168" t="str">
            <v>EFS Facilities Services</v>
          </cell>
          <cell r="K168" t="str">
            <v>Breda chepkmoi Koech</v>
          </cell>
          <cell r="L168" t="str">
            <v>Warehouse Associate (TEMP)</v>
          </cell>
          <cell r="M168" t="str">
            <v>Warehouse Associate 8W</v>
          </cell>
          <cell r="N168" t="str">
            <v>pparsin</v>
          </cell>
          <cell r="O168">
            <v>1299</v>
          </cell>
          <cell r="P168" t="str">
            <v>AUH1</v>
          </cell>
          <cell r="Q168" t="str">
            <v>ARE</v>
          </cell>
          <cell r="R168" t="str">
            <v>FC059</v>
          </cell>
          <cell r="S168" t="str">
            <v>Day Shift</v>
          </cell>
          <cell r="T168">
            <v>99</v>
          </cell>
          <cell r="U168" t="str">
            <v>MENA_UAE_FC</v>
          </cell>
          <cell r="V168">
            <v>46267.331250000003</v>
          </cell>
          <cell r="W168">
            <v>46267.747916666667</v>
          </cell>
          <cell r="X168">
            <v>46267.333333333336</v>
          </cell>
          <cell r="Y168">
            <v>46267.75</v>
          </cell>
          <cell r="AA168" t="str">
            <v>Scheduled</v>
          </cell>
          <cell r="AB168" t="str">
            <v>Present</v>
          </cell>
          <cell r="AC168" t="str">
            <v>Inbound</v>
          </cell>
          <cell r="AD168" t="str">
            <v>Inbound Stow</v>
          </cell>
          <cell r="AE168" t="str">
            <v>Stow</v>
          </cell>
          <cell r="AF168" t="str">
            <v>Sunday</v>
          </cell>
          <cell r="AG168" t="str">
            <v>Monday</v>
          </cell>
          <cell r="AH168">
            <v>3</v>
          </cell>
          <cell r="AJ168">
            <v>46047</v>
          </cell>
          <cell r="AM168" t="str">
            <v>TEMP</v>
          </cell>
          <cell r="AN168" t="str">
            <v>3P Onsite Worker</v>
          </cell>
          <cell r="AO168" t="str">
            <v>A</v>
          </cell>
          <cell r="AP168">
            <v>9</v>
          </cell>
          <cell r="AQ168">
            <v>0</v>
          </cell>
          <cell r="AR168">
            <v>1</v>
          </cell>
          <cell r="AS168">
            <v>1</v>
          </cell>
          <cell r="AT168">
            <v>0</v>
          </cell>
          <cell r="AU168">
            <v>0</v>
          </cell>
        </row>
        <row r="169">
          <cell r="E169">
            <v>205252357</v>
          </cell>
          <cell r="F169" t="str">
            <v>A</v>
          </cell>
          <cell r="G169" t="str">
            <v>GREEN</v>
          </cell>
          <cell r="H169" t="str">
            <v>FULL_TIME</v>
          </cell>
          <cell r="I169">
            <v>900234</v>
          </cell>
          <cell r="J169" t="str">
            <v>EFS Facilities Services</v>
          </cell>
          <cell r="K169" t="str">
            <v>Brenda Wangui Mwangi</v>
          </cell>
          <cell r="L169" t="str">
            <v>Warehouse Associate (TEMP)</v>
          </cell>
          <cell r="M169" t="str">
            <v>Warehouse Associate 8W</v>
          </cell>
          <cell r="N169" t="str">
            <v>mnarshad</v>
          </cell>
          <cell r="O169">
            <v>1299</v>
          </cell>
          <cell r="P169" t="str">
            <v>AUH1</v>
          </cell>
          <cell r="Q169" t="str">
            <v>ARE</v>
          </cell>
          <cell r="R169" t="str">
            <v>LK012</v>
          </cell>
          <cell r="S169" t="str">
            <v>Night Shift</v>
          </cell>
          <cell r="T169">
            <v>99</v>
          </cell>
          <cell r="U169" t="str">
            <v>MENA_UAE_FC</v>
          </cell>
          <cell r="V169">
            <v>46267.756944444445</v>
          </cell>
          <cell r="W169">
            <v>46267.833333333336</v>
          </cell>
          <cell r="X169">
            <v>46267.756944444445</v>
          </cell>
          <cell r="Y169">
            <v>46268.090277777781</v>
          </cell>
          <cell r="AA169" t="str">
            <v>Scheduled</v>
          </cell>
          <cell r="AB169" t="str">
            <v>Present</v>
          </cell>
          <cell r="AC169" t="str">
            <v>Outbound</v>
          </cell>
          <cell r="AD169" t="str">
            <v>Sort - Batch</v>
          </cell>
          <cell r="AE169" t="str">
            <v>Sort</v>
          </cell>
          <cell r="AF169" t="str">
            <v>Saturday</v>
          </cell>
          <cell r="AG169" t="str">
            <v>Sunday</v>
          </cell>
          <cell r="AH169">
            <v>15</v>
          </cell>
          <cell r="AJ169">
            <v>46237</v>
          </cell>
          <cell r="AM169" t="str">
            <v>TEMP</v>
          </cell>
          <cell r="AN169" t="str">
            <v>3P Onsite Worker</v>
          </cell>
          <cell r="AO169" t="str">
            <v>A</v>
          </cell>
          <cell r="AP169">
            <v>7</v>
          </cell>
          <cell r="AQ169">
            <v>0</v>
          </cell>
          <cell r="AR169">
            <v>1</v>
          </cell>
          <cell r="AS169">
            <v>1</v>
          </cell>
          <cell r="AT169">
            <v>0</v>
          </cell>
          <cell r="AU169">
            <v>0</v>
          </cell>
        </row>
        <row r="170">
          <cell r="E170">
            <v>203555402</v>
          </cell>
          <cell r="F170" t="str">
            <v>A</v>
          </cell>
          <cell r="G170" t="str">
            <v>GREEN</v>
          </cell>
          <cell r="H170" t="str">
            <v>FULL_TIME</v>
          </cell>
          <cell r="I170">
            <v>900234</v>
          </cell>
          <cell r="J170" t="str">
            <v>Fastlink Outsourcing</v>
          </cell>
          <cell r="K170" t="str">
            <v>Brenda Rubaya</v>
          </cell>
          <cell r="L170" t="str">
            <v>Warehouse Associate (TEMP)</v>
          </cell>
          <cell r="M170" t="str">
            <v>Warehouse Associate 12M</v>
          </cell>
          <cell r="N170" t="str">
            <v>aanso</v>
          </cell>
          <cell r="O170">
            <v>1299</v>
          </cell>
          <cell r="P170" t="str">
            <v>AUH1</v>
          </cell>
          <cell r="Q170" t="str">
            <v>ARE</v>
          </cell>
          <cell r="R170" t="str">
            <v>LK017</v>
          </cell>
          <cell r="S170" t="str">
            <v>Night Shift</v>
          </cell>
          <cell r="T170">
            <v>99</v>
          </cell>
          <cell r="U170" t="str">
            <v>MENA_UAE_FC</v>
          </cell>
          <cell r="V170">
            <v>46267.754861111112</v>
          </cell>
          <cell r="W170">
            <v>46267.958333333336</v>
          </cell>
          <cell r="X170">
            <v>46267.756944444445</v>
          </cell>
          <cell r="Y170">
            <v>46268.173611111109</v>
          </cell>
          <cell r="AA170" t="str">
            <v>Scheduled</v>
          </cell>
          <cell r="AB170" t="str">
            <v>Present</v>
          </cell>
          <cell r="AC170" t="str">
            <v>Customer returns</v>
          </cell>
          <cell r="AD170" t="str">
            <v>Customer Returns</v>
          </cell>
          <cell r="AE170" t="str">
            <v>Customer returns</v>
          </cell>
          <cell r="AF170" t="str">
            <v>Thursday</v>
          </cell>
          <cell r="AG170" t="str">
            <v>Friday</v>
          </cell>
          <cell r="AH170">
            <v>22</v>
          </cell>
          <cell r="AJ170">
            <v>45469</v>
          </cell>
          <cell r="AM170" t="str">
            <v>TEMP</v>
          </cell>
          <cell r="AN170" t="str">
            <v>3P Onsite Worker</v>
          </cell>
          <cell r="AO170" t="str">
            <v>A</v>
          </cell>
          <cell r="AP170">
            <v>9</v>
          </cell>
          <cell r="AQ170">
            <v>0</v>
          </cell>
          <cell r="AR170">
            <v>1</v>
          </cell>
          <cell r="AS170">
            <v>1</v>
          </cell>
          <cell r="AT170">
            <v>0</v>
          </cell>
          <cell r="AU170">
            <v>0</v>
          </cell>
        </row>
        <row r="171">
          <cell r="E171">
            <v>205280684</v>
          </cell>
          <cell r="F171" t="str">
            <v>A</v>
          </cell>
          <cell r="G171" t="str">
            <v>GREEN</v>
          </cell>
          <cell r="H171" t="str">
            <v>FULL_TIME</v>
          </cell>
          <cell r="I171">
            <v>900234</v>
          </cell>
          <cell r="J171" t="str">
            <v>EFS Facilities Services</v>
          </cell>
          <cell r="K171" t="str">
            <v>Brian Lilan</v>
          </cell>
          <cell r="L171" t="str">
            <v>Warehouse Associate (TEMP)</v>
          </cell>
          <cell r="M171" t="str">
            <v>Warehouse Associate 8W</v>
          </cell>
          <cell r="N171" t="str">
            <v>lraghava</v>
          </cell>
          <cell r="O171">
            <v>1299</v>
          </cell>
          <cell r="P171" t="str">
            <v>AUH1</v>
          </cell>
          <cell r="Q171" t="str">
            <v>ARE</v>
          </cell>
          <cell r="R171" t="str">
            <v>LK014</v>
          </cell>
          <cell r="S171" t="str">
            <v>Night Shift</v>
          </cell>
          <cell r="T171">
            <v>99</v>
          </cell>
          <cell r="U171" t="str">
            <v>MENA_UAE_FC</v>
          </cell>
          <cell r="V171">
            <v>46267.754861111112</v>
          </cell>
          <cell r="W171">
            <v>46267.854861111111</v>
          </cell>
          <cell r="X171">
            <v>46267.756944444445</v>
          </cell>
          <cell r="Y171">
            <v>46268.173611111109</v>
          </cell>
          <cell r="AA171" t="str">
            <v>Scheduled</v>
          </cell>
          <cell r="AB171" t="str">
            <v>Present</v>
          </cell>
          <cell r="AC171" t="str">
            <v>Outbound</v>
          </cell>
          <cell r="AD171" t="str">
            <v>Picking</v>
          </cell>
          <cell r="AE171" t="str">
            <v>Pick</v>
          </cell>
          <cell r="AF171" t="str">
            <v>Monday</v>
          </cell>
          <cell r="AG171" t="str">
            <v>Tuesday</v>
          </cell>
          <cell r="AH171">
            <v>13</v>
          </cell>
          <cell r="AJ171">
            <v>45791</v>
          </cell>
          <cell r="AM171" t="str">
            <v>TEMP</v>
          </cell>
          <cell r="AN171" t="str">
            <v>3P Onsite Worker</v>
          </cell>
          <cell r="AO171" t="str">
            <v>A</v>
          </cell>
          <cell r="AP171">
            <v>9</v>
          </cell>
          <cell r="AQ171">
            <v>0</v>
          </cell>
          <cell r="AR171">
            <v>1</v>
          </cell>
          <cell r="AS171">
            <v>1</v>
          </cell>
          <cell r="AT171">
            <v>0</v>
          </cell>
          <cell r="AU171">
            <v>0</v>
          </cell>
        </row>
        <row r="172">
          <cell r="E172">
            <v>206016551</v>
          </cell>
          <cell r="F172" t="str">
            <v>A</v>
          </cell>
          <cell r="G172" t="str">
            <v>GREEN</v>
          </cell>
          <cell r="H172" t="str">
            <v>FULL_TIME</v>
          </cell>
          <cell r="I172">
            <v>900234</v>
          </cell>
          <cell r="J172" t="str">
            <v>Fastlink Outsourcing</v>
          </cell>
          <cell r="K172" t="str">
            <v>BRIGHTON TAWUYANARGWO</v>
          </cell>
          <cell r="L172" t="str">
            <v>Warehouse Associate (TEMP)</v>
          </cell>
          <cell r="M172" t="str">
            <v>Warehouse Associate 8W</v>
          </cell>
          <cell r="N172" t="str">
            <v>aanso</v>
          </cell>
          <cell r="O172">
            <v>1299</v>
          </cell>
          <cell r="P172" t="str">
            <v>AUH1</v>
          </cell>
          <cell r="Q172" t="str">
            <v>ARE</v>
          </cell>
          <cell r="R172" t="str">
            <v>FC034</v>
          </cell>
          <cell r="S172" t="str">
            <v>Day Shift</v>
          </cell>
          <cell r="T172">
            <v>99</v>
          </cell>
          <cell r="U172" t="str">
            <v>MENA_UAE_FC</v>
          </cell>
          <cell r="V172">
            <v>46267.330555555556</v>
          </cell>
          <cell r="W172">
            <v>46267.747916666667</v>
          </cell>
          <cell r="X172">
            <v>46267.333333333336</v>
          </cell>
          <cell r="Y172">
            <v>46267.75</v>
          </cell>
          <cell r="AA172" t="str">
            <v>Scheduled</v>
          </cell>
          <cell r="AB172" t="str">
            <v>Present</v>
          </cell>
          <cell r="AC172" t="str">
            <v>Customer returns</v>
          </cell>
          <cell r="AD172" t="str">
            <v>Customer Returns</v>
          </cell>
          <cell r="AE172" t="str">
            <v>Customer returns</v>
          </cell>
          <cell r="AF172" t="str">
            <v>Saturday</v>
          </cell>
          <cell r="AG172" t="str">
            <v>Sunday</v>
          </cell>
          <cell r="AH172">
            <v>22</v>
          </cell>
          <cell r="AJ172">
            <v>45914</v>
          </cell>
          <cell r="AM172" t="str">
            <v>TEMP</v>
          </cell>
          <cell r="AN172" t="str">
            <v>3P Onsite Worker</v>
          </cell>
          <cell r="AO172" t="str">
            <v>A</v>
          </cell>
          <cell r="AP172">
            <v>9</v>
          </cell>
          <cell r="AQ172">
            <v>0</v>
          </cell>
          <cell r="AR172">
            <v>1</v>
          </cell>
          <cell r="AS172">
            <v>1</v>
          </cell>
          <cell r="AT172">
            <v>0</v>
          </cell>
          <cell r="AU172">
            <v>0</v>
          </cell>
        </row>
        <row r="173">
          <cell r="E173">
            <v>206491327</v>
          </cell>
          <cell r="F173" t="str">
            <v>A</v>
          </cell>
          <cell r="G173" t="str">
            <v>GREEN</v>
          </cell>
          <cell r="H173" t="str">
            <v>FULL_TIME</v>
          </cell>
          <cell r="I173">
            <v>900234</v>
          </cell>
          <cell r="J173" t="str">
            <v>EFS Facilities Services</v>
          </cell>
          <cell r="K173" t="str">
            <v>BRENDA KIPRUTO KIPRUTO</v>
          </cell>
          <cell r="L173" t="str">
            <v>Warehouse Associate (TEMP)</v>
          </cell>
          <cell r="M173" t="str">
            <v>Warehouse Associate 8W</v>
          </cell>
          <cell r="N173" t="str">
            <v>lraghava</v>
          </cell>
          <cell r="O173">
            <v>1299</v>
          </cell>
          <cell r="P173" t="str">
            <v>AUH1</v>
          </cell>
          <cell r="Q173" t="str">
            <v>ARE</v>
          </cell>
          <cell r="R173" t="str">
            <v>LK013</v>
          </cell>
          <cell r="S173" t="str">
            <v>Night Shift</v>
          </cell>
          <cell r="T173">
            <v>99</v>
          </cell>
          <cell r="U173" t="str">
            <v>MENA_UAE_FC</v>
          </cell>
          <cell r="V173">
            <v>46267.755555555559</v>
          </cell>
          <cell r="W173">
            <v>46267.854861111111</v>
          </cell>
          <cell r="X173">
            <v>46267.756944444445</v>
          </cell>
          <cell r="Y173">
            <v>46268.173611111109</v>
          </cell>
          <cell r="AA173" t="str">
            <v>Scheduled</v>
          </cell>
          <cell r="AB173" t="str">
            <v>Present</v>
          </cell>
          <cell r="AC173" t="str">
            <v>Outbound</v>
          </cell>
          <cell r="AD173" t="str">
            <v>Picking</v>
          </cell>
          <cell r="AE173" t="str">
            <v>Pick</v>
          </cell>
          <cell r="AF173" t="str">
            <v>Sunday</v>
          </cell>
          <cell r="AG173" t="str">
            <v>Monday</v>
          </cell>
          <cell r="AH173">
            <v>13</v>
          </cell>
          <cell r="AJ173">
            <v>45970</v>
          </cell>
          <cell r="AM173" t="str">
            <v>TEMP</v>
          </cell>
          <cell r="AN173" t="str">
            <v>3P Onsite Worker</v>
          </cell>
          <cell r="AO173" t="str">
            <v>A</v>
          </cell>
          <cell r="AP173">
            <v>9</v>
          </cell>
          <cell r="AQ173">
            <v>0</v>
          </cell>
          <cell r="AR173">
            <v>1</v>
          </cell>
          <cell r="AS173">
            <v>1</v>
          </cell>
          <cell r="AT173">
            <v>0</v>
          </cell>
          <cell r="AU173">
            <v>0</v>
          </cell>
        </row>
        <row r="174">
          <cell r="E174">
            <v>203512670</v>
          </cell>
          <cell r="F174" t="str">
            <v>A</v>
          </cell>
          <cell r="G174" t="str">
            <v>GREEN</v>
          </cell>
          <cell r="H174" t="str">
            <v>FULL_TIME</v>
          </cell>
          <cell r="I174">
            <v>900234</v>
          </cell>
          <cell r="J174" t="str">
            <v>Fastlink Outsourcing</v>
          </cell>
          <cell r="K174" t="str">
            <v>Brenda Musanzika</v>
          </cell>
          <cell r="L174" t="str">
            <v>Warehouse Associate (TEMP)</v>
          </cell>
          <cell r="M174" t="str">
            <v>Warehouse Associate 12M</v>
          </cell>
          <cell r="N174" t="str">
            <v>scariav</v>
          </cell>
          <cell r="O174">
            <v>1299</v>
          </cell>
          <cell r="P174" t="str">
            <v>AUH1</v>
          </cell>
          <cell r="Q174" t="str">
            <v>ARE</v>
          </cell>
          <cell r="R174" t="str">
            <v>FC034</v>
          </cell>
          <cell r="S174" t="str">
            <v>Day Shift</v>
          </cell>
          <cell r="T174">
            <v>99</v>
          </cell>
          <cell r="U174" t="str">
            <v>MENA_UAE_FC</v>
          </cell>
          <cell r="V174">
            <v>46267.330555555556</v>
          </cell>
          <cell r="W174">
            <v>46267.748611111114</v>
          </cell>
          <cell r="X174">
            <v>46267.333333333336</v>
          </cell>
          <cell r="Y174">
            <v>46267.75</v>
          </cell>
          <cell r="AA174" t="str">
            <v>Scheduled</v>
          </cell>
          <cell r="AB174" t="str">
            <v>Present</v>
          </cell>
          <cell r="AC174" t="str">
            <v>Outbound</v>
          </cell>
          <cell r="AD174" t="str">
            <v>Pack - Single</v>
          </cell>
          <cell r="AE174" t="str">
            <v>Pack</v>
          </cell>
          <cell r="AF174" t="str">
            <v>Saturday</v>
          </cell>
          <cell r="AG174" t="str">
            <v>Sunday</v>
          </cell>
          <cell r="AH174">
            <v>18</v>
          </cell>
          <cell r="AJ174">
            <v>45462</v>
          </cell>
          <cell r="AM174" t="str">
            <v>TEMP</v>
          </cell>
          <cell r="AN174" t="str">
            <v>3P Onsite Worker</v>
          </cell>
          <cell r="AO174" t="str">
            <v>A</v>
          </cell>
          <cell r="AP174">
            <v>9</v>
          </cell>
          <cell r="AQ174">
            <v>0</v>
          </cell>
          <cell r="AR174">
            <v>1</v>
          </cell>
          <cell r="AS174">
            <v>1</v>
          </cell>
          <cell r="AT174">
            <v>0</v>
          </cell>
          <cell r="AU174">
            <v>0</v>
          </cell>
        </row>
        <row r="175">
          <cell r="E175">
            <v>206915295</v>
          </cell>
          <cell r="F175" t="str">
            <v>A</v>
          </cell>
          <cell r="G175" t="str">
            <v>GREEN</v>
          </cell>
          <cell r="H175" t="str">
            <v>FULL_TIME</v>
          </cell>
          <cell r="I175">
            <v>900234</v>
          </cell>
          <cell r="J175" t="str">
            <v>Dulsco L.L.C.</v>
          </cell>
          <cell r="K175" t="str">
            <v>BENON TAYEBWE</v>
          </cell>
          <cell r="L175" t="str">
            <v>Warehouse Associate (TEMP)</v>
          </cell>
          <cell r="M175" t="str">
            <v>Warehouse Associate 8W</v>
          </cell>
          <cell r="N175" t="str">
            <v>pparsin</v>
          </cell>
          <cell r="O175">
            <v>1299</v>
          </cell>
          <cell r="P175" t="str">
            <v>AUH1</v>
          </cell>
          <cell r="Q175" t="str">
            <v>ARE</v>
          </cell>
          <cell r="R175" t="str">
            <v>FC134</v>
          </cell>
          <cell r="S175" t="str">
            <v>Day Shift</v>
          </cell>
          <cell r="T175">
            <v>99</v>
          </cell>
          <cell r="U175" t="str">
            <v>MENA_UAE_FC</v>
          </cell>
          <cell r="V175">
            <v>46267.330555555556</v>
          </cell>
          <cell r="W175">
            <v>46267.750694444447</v>
          </cell>
          <cell r="X175">
            <v>46267.333333333336</v>
          </cell>
          <cell r="Y175">
            <v>46267.75</v>
          </cell>
          <cell r="Z175" t="str">
            <v>Rest Day</v>
          </cell>
          <cell r="AA175" t="str">
            <v>Not Scheduled</v>
          </cell>
          <cell r="AB175" t="str">
            <v>Present</v>
          </cell>
          <cell r="AC175" t="str">
            <v>Inbound</v>
          </cell>
          <cell r="AD175" t="str">
            <v>Inbound Stow</v>
          </cell>
          <cell r="AE175" t="str">
            <v>Stow</v>
          </cell>
          <cell r="AF175" t="str">
            <v>Wednesday</v>
          </cell>
          <cell r="AG175" t="str">
            <v>Thursday</v>
          </cell>
          <cell r="AH175">
            <v>3</v>
          </cell>
          <cell r="AJ175">
            <v>46033</v>
          </cell>
          <cell r="AM175" t="str">
            <v>TEMP</v>
          </cell>
          <cell r="AN175" t="str">
            <v>3P Onsite Worker</v>
          </cell>
          <cell r="AO175" t="str">
            <v>A</v>
          </cell>
          <cell r="AP175">
            <v>9</v>
          </cell>
          <cell r="AQ175">
            <v>1</v>
          </cell>
          <cell r="AR175">
            <v>1</v>
          </cell>
          <cell r="AS175">
            <v>0</v>
          </cell>
          <cell r="AT175">
            <v>0</v>
          </cell>
          <cell r="AU175">
            <v>0</v>
          </cell>
        </row>
        <row r="176">
          <cell r="E176">
            <v>206846535</v>
          </cell>
          <cell r="F176" t="str">
            <v>A</v>
          </cell>
          <cell r="G176" t="str">
            <v>GREEN</v>
          </cell>
          <cell r="H176" t="str">
            <v>FULL_TIME</v>
          </cell>
          <cell r="I176">
            <v>900234</v>
          </cell>
          <cell r="J176" t="str">
            <v>Dulsco L.L.C.</v>
          </cell>
          <cell r="K176" t="str">
            <v>TUGUME BRIAN</v>
          </cell>
          <cell r="L176" t="str">
            <v>Warehouse Associate (TEMP)</v>
          </cell>
          <cell r="M176" t="str">
            <v>Warehouse Associate 8W</v>
          </cell>
          <cell r="N176" t="str">
            <v>ansammar</v>
          </cell>
          <cell r="O176">
            <v>1299</v>
          </cell>
          <cell r="P176" t="str">
            <v>AUH1</v>
          </cell>
          <cell r="Q176" t="str">
            <v>ARE</v>
          </cell>
          <cell r="R176" t="str">
            <v>FC009</v>
          </cell>
          <cell r="S176" t="str">
            <v>Day Shift</v>
          </cell>
          <cell r="T176">
            <v>99</v>
          </cell>
          <cell r="U176" t="str">
            <v>MENA_UAE_FC</v>
          </cell>
          <cell r="V176">
            <v>46267.330555555556</v>
          </cell>
          <cell r="W176">
            <v>46267.746527777781</v>
          </cell>
          <cell r="X176">
            <v>46267.333333333336</v>
          </cell>
          <cell r="Y176">
            <v>46267.75</v>
          </cell>
          <cell r="AA176" t="str">
            <v>Scheduled</v>
          </cell>
          <cell r="AB176" t="str">
            <v>Present</v>
          </cell>
          <cell r="AC176" t="str">
            <v>Outbound</v>
          </cell>
          <cell r="AD176" t="str">
            <v>Picking</v>
          </cell>
          <cell r="AE176" t="str">
            <v>Pick</v>
          </cell>
          <cell r="AF176" t="str">
            <v>Friday</v>
          </cell>
          <cell r="AG176" t="str">
            <v>Saturday</v>
          </cell>
          <cell r="AH176">
            <v>13</v>
          </cell>
          <cell r="AJ176">
            <v>46012</v>
          </cell>
          <cell r="AM176" t="str">
            <v>TEMP</v>
          </cell>
          <cell r="AN176" t="str">
            <v>3P Onsite Worker</v>
          </cell>
          <cell r="AO176" t="str">
            <v>A</v>
          </cell>
          <cell r="AP176">
            <v>9</v>
          </cell>
          <cell r="AQ176">
            <v>0</v>
          </cell>
          <cell r="AR176">
            <v>1</v>
          </cell>
          <cell r="AS176">
            <v>1</v>
          </cell>
          <cell r="AT176">
            <v>0</v>
          </cell>
          <cell r="AU176">
            <v>0</v>
          </cell>
        </row>
        <row r="177">
          <cell r="E177">
            <v>203965497</v>
          </cell>
          <cell r="F177" t="str">
            <v>A</v>
          </cell>
          <cell r="G177" t="str">
            <v>GREEN</v>
          </cell>
          <cell r="H177" t="str">
            <v>FULL_TIME</v>
          </cell>
          <cell r="I177">
            <v>900234</v>
          </cell>
          <cell r="J177" t="str">
            <v>Fastlink Outsourcing</v>
          </cell>
          <cell r="K177" t="str">
            <v>Tengbeh Bundoo</v>
          </cell>
          <cell r="L177" t="str">
            <v>Warehouse Associate (TEMP)</v>
          </cell>
          <cell r="M177" t="str">
            <v>Warehouse Associate 12M</v>
          </cell>
          <cell r="N177" t="str">
            <v>mnarshad</v>
          </cell>
          <cell r="O177">
            <v>1299</v>
          </cell>
          <cell r="P177" t="str">
            <v>AUH1</v>
          </cell>
          <cell r="Q177" t="str">
            <v>ARE</v>
          </cell>
          <cell r="R177" t="str">
            <v>FC059</v>
          </cell>
          <cell r="S177" t="str">
            <v>Day Shift</v>
          </cell>
          <cell r="T177">
            <v>99</v>
          </cell>
          <cell r="U177" t="str">
            <v>MENA_UAE_FC</v>
          </cell>
          <cell r="V177">
            <v>46267.331944444442</v>
          </cell>
          <cell r="W177">
            <v>46267.746527777781</v>
          </cell>
          <cell r="X177">
            <v>46267.333333333336</v>
          </cell>
          <cell r="Y177">
            <v>46267.75</v>
          </cell>
          <cell r="AA177" t="str">
            <v>Scheduled</v>
          </cell>
          <cell r="AB177" t="str">
            <v>Present</v>
          </cell>
          <cell r="AC177" t="str">
            <v>Outbound</v>
          </cell>
          <cell r="AD177" t="str">
            <v>Picking</v>
          </cell>
          <cell r="AE177" t="str">
            <v>Pick</v>
          </cell>
          <cell r="AF177" t="str">
            <v>Sunday</v>
          </cell>
          <cell r="AG177" t="str">
            <v>Monday</v>
          </cell>
          <cell r="AH177">
            <v>13</v>
          </cell>
          <cell r="AJ177">
            <v>45543</v>
          </cell>
          <cell r="AM177" t="str">
            <v>TEMP</v>
          </cell>
          <cell r="AN177" t="str">
            <v>3P Onsite Worker</v>
          </cell>
          <cell r="AO177" t="str">
            <v>A</v>
          </cell>
          <cell r="AP177">
            <v>9</v>
          </cell>
          <cell r="AQ177">
            <v>0</v>
          </cell>
          <cell r="AR177">
            <v>1</v>
          </cell>
          <cell r="AS177">
            <v>1</v>
          </cell>
          <cell r="AT177">
            <v>0</v>
          </cell>
          <cell r="AU177">
            <v>0</v>
          </cell>
        </row>
        <row r="178">
          <cell r="E178">
            <v>206240253</v>
          </cell>
          <cell r="F178" t="str">
            <v>A</v>
          </cell>
          <cell r="G178" t="str">
            <v>GREEN</v>
          </cell>
          <cell r="H178" t="str">
            <v>FULL_TIME</v>
          </cell>
          <cell r="I178">
            <v>900234</v>
          </cell>
          <cell r="J178" t="str">
            <v>EFS Facilities Services</v>
          </cell>
          <cell r="K178" t="str">
            <v>BUSHILAH NABUWEMBO</v>
          </cell>
          <cell r="L178" t="str">
            <v>Warehouse Associate (TEMP)</v>
          </cell>
          <cell r="M178" t="str">
            <v>Warehouse Associate 8W</v>
          </cell>
          <cell r="N178" t="str">
            <v>mnarshad</v>
          </cell>
          <cell r="O178">
            <v>1299</v>
          </cell>
          <cell r="P178" t="str">
            <v>AUH1</v>
          </cell>
          <cell r="Q178" t="str">
            <v>ARE</v>
          </cell>
          <cell r="R178" t="str">
            <v>LK012</v>
          </cell>
          <cell r="S178" t="str">
            <v>Night Shift</v>
          </cell>
          <cell r="T178">
            <v>99</v>
          </cell>
          <cell r="U178" t="str">
            <v>MENA_UAE_FC</v>
          </cell>
          <cell r="V178">
            <v>46267.754861111112</v>
          </cell>
          <cell r="W178">
            <v>46267.833333333336</v>
          </cell>
          <cell r="X178">
            <v>46267.756944444445</v>
          </cell>
          <cell r="Y178">
            <v>46268.090277777781</v>
          </cell>
          <cell r="AA178" t="str">
            <v>Scheduled</v>
          </cell>
          <cell r="AB178" t="str">
            <v>Present</v>
          </cell>
          <cell r="AC178" t="str">
            <v>Outbound</v>
          </cell>
          <cell r="AD178" t="str">
            <v>Picking</v>
          </cell>
          <cell r="AE178" t="str">
            <v>Pick</v>
          </cell>
          <cell r="AF178" t="str">
            <v>Saturday</v>
          </cell>
          <cell r="AG178" t="str">
            <v>Sunday</v>
          </cell>
          <cell r="AH178">
            <v>13</v>
          </cell>
          <cell r="AJ178">
            <v>46237</v>
          </cell>
          <cell r="AM178" t="str">
            <v>TEMP</v>
          </cell>
          <cell r="AN178" t="str">
            <v>3P Onsite Worker</v>
          </cell>
          <cell r="AO178" t="str">
            <v>A</v>
          </cell>
          <cell r="AP178">
            <v>7</v>
          </cell>
          <cell r="AQ178">
            <v>0</v>
          </cell>
          <cell r="AR178">
            <v>1</v>
          </cell>
          <cell r="AS178">
            <v>1</v>
          </cell>
          <cell r="AT178">
            <v>0</v>
          </cell>
          <cell r="AU178">
            <v>0</v>
          </cell>
        </row>
        <row r="179">
          <cell r="E179">
            <v>206296194</v>
          </cell>
          <cell r="F179" t="str">
            <v>A</v>
          </cell>
          <cell r="G179" t="str">
            <v>GREEN</v>
          </cell>
          <cell r="H179" t="str">
            <v>FULL_TIME</v>
          </cell>
          <cell r="I179">
            <v>900234</v>
          </cell>
          <cell r="J179" t="str">
            <v>EFS Facilities Services</v>
          </cell>
          <cell r="K179" t="str">
            <v>HELLEN tanasho BWALYA</v>
          </cell>
          <cell r="L179" t="str">
            <v>Warehouse Associate (TEMP)</v>
          </cell>
          <cell r="M179" t="str">
            <v>Warehouse Associate 8W</v>
          </cell>
          <cell r="N179" t="str">
            <v>aanso</v>
          </cell>
          <cell r="O179">
            <v>1299</v>
          </cell>
          <cell r="P179" t="str">
            <v>AUH1</v>
          </cell>
          <cell r="Q179" t="str">
            <v>ARE</v>
          </cell>
          <cell r="R179" t="str">
            <v>FC109</v>
          </cell>
          <cell r="S179" t="str">
            <v>Day Shift</v>
          </cell>
          <cell r="T179">
            <v>99</v>
          </cell>
          <cell r="U179" t="str">
            <v>MENA_UAE_FC</v>
          </cell>
          <cell r="X179">
            <v>46267.333333333336</v>
          </cell>
          <cell r="Y179">
            <v>46267.75</v>
          </cell>
          <cell r="Z179" t="str">
            <v>Rest Day</v>
          </cell>
          <cell r="AA179" t="str">
            <v>Not Scheduled</v>
          </cell>
          <cell r="AB179" t="str">
            <v>Not Present</v>
          </cell>
          <cell r="AC179" t="str">
            <v>Customer returns</v>
          </cell>
          <cell r="AD179" t="str">
            <v>Customer Returns</v>
          </cell>
          <cell r="AE179" t="str">
            <v>Customer returns</v>
          </cell>
          <cell r="AF179" t="str">
            <v>Tuesday</v>
          </cell>
          <cell r="AG179" t="str">
            <v>Wednesday</v>
          </cell>
          <cell r="AH179">
            <v>22</v>
          </cell>
          <cell r="AJ179">
            <v>45949</v>
          </cell>
          <cell r="AM179" t="str">
            <v>TEMP</v>
          </cell>
          <cell r="AN179" t="str">
            <v>3P Onsite Worker</v>
          </cell>
          <cell r="AO179" t="str">
            <v>A</v>
          </cell>
          <cell r="AP179">
            <v>9</v>
          </cell>
          <cell r="AQ179">
            <v>0</v>
          </cell>
          <cell r="AR179">
            <v>0</v>
          </cell>
          <cell r="AS179">
            <v>0</v>
          </cell>
          <cell r="AT179">
            <v>0</v>
          </cell>
          <cell r="AU179">
            <v>0</v>
          </cell>
        </row>
        <row r="180">
          <cell r="E180">
            <v>203881598</v>
          </cell>
          <cell r="F180" t="str">
            <v>A</v>
          </cell>
          <cell r="G180" t="str">
            <v>GREEN</v>
          </cell>
          <cell r="H180" t="str">
            <v>FULL_TIME</v>
          </cell>
          <cell r="I180">
            <v>900234</v>
          </cell>
          <cell r="J180" t="str">
            <v>Fastlink Outsourcing</v>
          </cell>
          <cell r="K180" t="str">
            <v>Benjamin Amoako</v>
          </cell>
          <cell r="L180" t="str">
            <v>Warehouse Associate (TEMP)</v>
          </cell>
          <cell r="M180" t="str">
            <v>Warehouse Associate 12M</v>
          </cell>
          <cell r="N180" t="str">
            <v>abbaszoo</v>
          </cell>
          <cell r="O180">
            <v>1299</v>
          </cell>
          <cell r="P180" t="str">
            <v>AUH1</v>
          </cell>
          <cell r="Q180" t="str">
            <v>ARE</v>
          </cell>
          <cell r="R180" t="str">
            <v>FC134</v>
          </cell>
          <cell r="S180" t="str">
            <v>Day Shift</v>
          </cell>
          <cell r="T180">
            <v>99</v>
          </cell>
          <cell r="U180" t="str">
            <v>MENA_UAE_FC</v>
          </cell>
          <cell r="V180">
            <v>46267.329861111109</v>
          </cell>
          <cell r="W180">
            <v>46267.752083333333</v>
          </cell>
          <cell r="X180">
            <v>46267.333333333336</v>
          </cell>
          <cell r="Y180">
            <v>46267.75</v>
          </cell>
          <cell r="Z180" t="str">
            <v>Rest Day</v>
          </cell>
          <cell r="AA180" t="str">
            <v>Not Scheduled</v>
          </cell>
          <cell r="AB180" t="str">
            <v>Present</v>
          </cell>
          <cell r="AC180" t="str">
            <v>Inbound</v>
          </cell>
          <cell r="AD180" t="str">
            <v>Vendor Receive</v>
          </cell>
          <cell r="AE180" t="str">
            <v>Receive</v>
          </cell>
          <cell r="AF180" t="str">
            <v>Wednesday</v>
          </cell>
          <cell r="AG180" t="str">
            <v>Thursday</v>
          </cell>
          <cell r="AH180">
            <v>1</v>
          </cell>
          <cell r="AJ180">
            <v>45529</v>
          </cell>
          <cell r="AM180" t="str">
            <v>TEMP</v>
          </cell>
          <cell r="AN180" t="str">
            <v>3P Onsite Worker</v>
          </cell>
          <cell r="AO180" t="str">
            <v>A</v>
          </cell>
          <cell r="AP180">
            <v>9</v>
          </cell>
          <cell r="AQ180">
            <v>1</v>
          </cell>
          <cell r="AR180">
            <v>1</v>
          </cell>
          <cell r="AS180">
            <v>0</v>
          </cell>
          <cell r="AT180">
            <v>0</v>
          </cell>
          <cell r="AU180">
            <v>0</v>
          </cell>
        </row>
        <row r="181">
          <cell r="E181">
            <v>205848042</v>
          </cell>
          <cell r="F181" t="str">
            <v>A</v>
          </cell>
          <cell r="G181" t="str">
            <v>GREEN</v>
          </cell>
          <cell r="H181" t="str">
            <v>FULL_TIME</v>
          </cell>
          <cell r="I181">
            <v>900234</v>
          </cell>
          <cell r="J181" t="str">
            <v>EFS Facilities Services</v>
          </cell>
          <cell r="K181" t="str">
            <v>CAROLINE JELIMO KORIR</v>
          </cell>
          <cell r="L181" t="str">
            <v>Warehouse Associate (TEMP)</v>
          </cell>
          <cell r="M181" t="str">
            <v>Warehouse Associate 12M</v>
          </cell>
          <cell r="N181" t="str">
            <v>lraghava</v>
          </cell>
          <cell r="O181">
            <v>1299</v>
          </cell>
          <cell r="P181" t="str">
            <v>AUH1</v>
          </cell>
          <cell r="Q181" t="str">
            <v>ARE</v>
          </cell>
          <cell r="R181" t="str">
            <v>FC034</v>
          </cell>
          <cell r="S181" t="str">
            <v>Day Shift</v>
          </cell>
          <cell r="T181">
            <v>99</v>
          </cell>
          <cell r="U181" t="str">
            <v>MENA_UAE_FC</v>
          </cell>
          <cell r="V181">
            <v>46267.331250000003</v>
          </cell>
          <cell r="W181">
            <v>46267.746527777781</v>
          </cell>
          <cell r="X181">
            <v>46267.333333333336</v>
          </cell>
          <cell r="Y181">
            <v>46267.75</v>
          </cell>
          <cell r="AA181" t="str">
            <v>Scheduled</v>
          </cell>
          <cell r="AB181" t="str">
            <v>Present</v>
          </cell>
          <cell r="AC181" t="str">
            <v>Outbound</v>
          </cell>
          <cell r="AD181" t="str">
            <v>Picking</v>
          </cell>
          <cell r="AE181" t="str">
            <v>Pick</v>
          </cell>
          <cell r="AF181" t="str">
            <v>Saturday</v>
          </cell>
          <cell r="AG181" t="str">
            <v>Sunday</v>
          </cell>
          <cell r="AH181">
            <v>13</v>
          </cell>
          <cell r="AJ181">
            <v>45893</v>
          </cell>
          <cell r="AM181" t="str">
            <v>TEMP</v>
          </cell>
          <cell r="AN181" t="str">
            <v>3P Onsite Worker</v>
          </cell>
          <cell r="AO181" t="str">
            <v>A</v>
          </cell>
          <cell r="AP181">
            <v>9</v>
          </cell>
          <cell r="AQ181">
            <v>0</v>
          </cell>
          <cell r="AR181">
            <v>1</v>
          </cell>
          <cell r="AS181">
            <v>1</v>
          </cell>
          <cell r="AT181">
            <v>0</v>
          </cell>
          <cell r="AU181">
            <v>0</v>
          </cell>
        </row>
        <row r="182">
          <cell r="E182">
            <v>206491328</v>
          </cell>
          <cell r="F182" t="str">
            <v>A</v>
          </cell>
          <cell r="G182" t="str">
            <v>GREEN</v>
          </cell>
          <cell r="H182" t="str">
            <v>FULL_TIME</v>
          </cell>
          <cell r="I182">
            <v>900234</v>
          </cell>
          <cell r="J182" t="str">
            <v>EFS Facilities Services</v>
          </cell>
          <cell r="K182" t="str">
            <v>CATELEN WANJIRA MUCHERU</v>
          </cell>
          <cell r="L182" t="str">
            <v>Warehouse Associate (TEMP)</v>
          </cell>
          <cell r="M182" t="str">
            <v>Warehouse Associate 8W</v>
          </cell>
          <cell r="N182" t="str">
            <v>mnarshad</v>
          </cell>
          <cell r="O182">
            <v>1299</v>
          </cell>
          <cell r="P182" t="str">
            <v>AUH1</v>
          </cell>
          <cell r="Q182" t="str">
            <v>ARE</v>
          </cell>
          <cell r="R182" t="str">
            <v>LK017</v>
          </cell>
          <cell r="S182" t="str">
            <v>Night Shift</v>
          </cell>
          <cell r="T182">
            <v>99</v>
          </cell>
          <cell r="U182" t="str">
            <v>MENA_UAE_FC</v>
          </cell>
          <cell r="V182">
            <v>46267.755555555559</v>
          </cell>
          <cell r="X182">
            <v>46267.756944444445</v>
          </cell>
          <cell r="Y182">
            <v>46268.090277777781</v>
          </cell>
          <cell r="AA182" t="str">
            <v>Scheduled</v>
          </cell>
          <cell r="AB182" t="str">
            <v>Present</v>
          </cell>
          <cell r="AC182" t="str">
            <v>Outbound</v>
          </cell>
          <cell r="AD182" t="str">
            <v>Picking</v>
          </cell>
          <cell r="AE182" t="str">
            <v>Pick</v>
          </cell>
          <cell r="AF182" t="str">
            <v>Thursday</v>
          </cell>
          <cell r="AG182" t="str">
            <v>Friday</v>
          </cell>
          <cell r="AH182">
            <v>13</v>
          </cell>
          <cell r="AJ182">
            <v>46237</v>
          </cell>
          <cell r="AM182" t="str">
            <v>TEMP</v>
          </cell>
          <cell r="AN182" t="str">
            <v>3P Onsite Worker</v>
          </cell>
          <cell r="AO182" t="str">
            <v>A</v>
          </cell>
          <cell r="AP182">
            <v>7</v>
          </cell>
          <cell r="AQ182">
            <v>0</v>
          </cell>
          <cell r="AR182">
            <v>1</v>
          </cell>
          <cell r="AS182">
            <v>1</v>
          </cell>
          <cell r="AT182">
            <v>0</v>
          </cell>
          <cell r="AU182">
            <v>0</v>
          </cell>
        </row>
        <row r="183">
          <cell r="E183">
            <v>206006412</v>
          </cell>
          <cell r="F183" t="str">
            <v>A</v>
          </cell>
          <cell r="G183" t="str">
            <v>GREEN</v>
          </cell>
          <cell r="H183" t="str">
            <v>FULL_TIME</v>
          </cell>
          <cell r="I183">
            <v>900234</v>
          </cell>
          <cell r="J183" t="str">
            <v>Fastlink Outsourcing</v>
          </cell>
          <cell r="K183" t="str">
            <v>CATHERINE PROMISE NAMALE</v>
          </cell>
          <cell r="L183" t="str">
            <v>Warehouse Associate (TEMP)</v>
          </cell>
          <cell r="M183" t="str">
            <v>Warehouse Associate 12M</v>
          </cell>
          <cell r="N183" t="str">
            <v>pparsin</v>
          </cell>
          <cell r="O183">
            <v>1299</v>
          </cell>
          <cell r="P183" t="str">
            <v>AUH1</v>
          </cell>
          <cell r="Q183" t="str">
            <v>ARE</v>
          </cell>
          <cell r="R183" t="str">
            <v>FC159</v>
          </cell>
          <cell r="S183" t="str">
            <v>Day Shift</v>
          </cell>
          <cell r="T183">
            <v>99</v>
          </cell>
          <cell r="U183" t="str">
            <v>MENA_UAE_FC</v>
          </cell>
          <cell r="V183">
            <v>46267.331944444442</v>
          </cell>
          <cell r="W183">
            <v>46267.748611111114</v>
          </cell>
          <cell r="X183">
            <v>46267.333333333336</v>
          </cell>
          <cell r="Y183">
            <v>46267.75</v>
          </cell>
          <cell r="AA183" t="str">
            <v>Scheduled</v>
          </cell>
          <cell r="AB183" t="str">
            <v>Present</v>
          </cell>
          <cell r="AC183" t="str">
            <v>Inbound</v>
          </cell>
          <cell r="AD183" t="str">
            <v>Inbound Stow</v>
          </cell>
          <cell r="AE183" t="str">
            <v>Stow</v>
          </cell>
          <cell r="AF183" t="str">
            <v>Thursday</v>
          </cell>
          <cell r="AG183" t="str">
            <v>Friday</v>
          </cell>
          <cell r="AH183">
            <v>3</v>
          </cell>
          <cell r="AJ183">
            <v>45914</v>
          </cell>
          <cell r="AM183" t="str">
            <v>TEMP</v>
          </cell>
          <cell r="AN183" t="str">
            <v>3P Onsite Worker</v>
          </cell>
          <cell r="AO183" t="str">
            <v>A</v>
          </cell>
          <cell r="AP183">
            <v>9</v>
          </cell>
          <cell r="AQ183">
            <v>0</v>
          </cell>
          <cell r="AR183">
            <v>1</v>
          </cell>
          <cell r="AS183">
            <v>1</v>
          </cell>
          <cell r="AT183">
            <v>0</v>
          </cell>
          <cell r="AU183">
            <v>0</v>
          </cell>
        </row>
        <row r="184">
          <cell r="E184">
            <v>203881713</v>
          </cell>
          <cell r="F184" t="str">
            <v>A</v>
          </cell>
          <cell r="G184" t="str">
            <v>GREEN</v>
          </cell>
          <cell r="H184" t="str">
            <v>FULL_TIME</v>
          </cell>
          <cell r="I184">
            <v>900234</v>
          </cell>
          <cell r="J184" t="str">
            <v>Fastlink Outsourcing</v>
          </cell>
          <cell r="K184" t="str">
            <v>Takundanashe Chagwedera</v>
          </cell>
          <cell r="L184" t="str">
            <v>Warehouse Associate (TEMP)</v>
          </cell>
          <cell r="M184" t="str">
            <v>Warehouse Associate 12M</v>
          </cell>
          <cell r="N184" t="str">
            <v>ansammar</v>
          </cell>
          <cell r="O184">
            <v>1299</v>
          </cell>
          <cell r="P184" t="str">
            <v>AUH1</v>
          </cell>
          <cell r="Q184" t="str">
            <v>ARE</v>
          </cell>
          <cell r="R184" t="str">
            <v>FC109</v>
          </cell>
          <cell r="S184" t="str">
            <v>Day Shift</v>
          </cell>
          <cell r="T184">
            <v>99</v>
          </cell>
          <cell r="U184" t="str">
            <v>MENA_UAE_FC</v>
          </cell>
          <cell r="X184">
            <v>46267.333333333336</v>
          </cell>
          <cell r="Y184">
            <v>46267.75</v>
          </cell>
          <cell r="Z184" t="str">
            <v>Rest Day</v>
          </cell>
          <cell r="AA184" t="str">
            <v>Not Scheduled</v>
          </cell>
          <cell r="AB184" t="str">
            <v>Not Present</v>
          </cell>
          <cell r="AC184" t="str">
            <v>Outbound</v>
          </cell>
          <cell r="AD184" t="str">
            <v>Picking</v>
          </cell>
          <cell r="AE184" t="str">
            <v>Pick</v>
          </cell>
          <cell r="AF184" t="str">
            <v>Tuesday</v>
          </cell>
          <cell r="AG184" t="str">
            <v>Wednesday</v>
          </cell>
          <cell r="AH184">
            <v>13</v>
          </cell>
          <cell r="AJ184">
            <v>45529</v>
          </cell>
          <cell r="AM184" t="str">
            <v>TEMP</v>
          </cell>
          <cell r="AN184" t="str">
            <v>3P Onsite Worker</v>
          </cell>
          <cell r="AO184" t="str">
            <v>A</v>
          </cell>
          <cell r="AP184">
            <v>9</v>
          </cell>
          <cell r="AQ184">
            <v>0</v>
          </cell>
          <cell r="AR184">
            <v>0</v>
          </cell>
          <cell r="AS184">
            <v>0</v>
          </cell>
          <cell r="AT184">
            <v>0</v>
          </cell>
          <cell r="AU184">
            <v>0</v>
          </cell>
        </row>
        <row r="185">
          <cell r="E185">
            <v>206239212</v>
          </cell>
          <cell r="F185" t="str">
            <v>A</v>
          </cell>
          <cell r="G185" t="str">
            <v>GREEN</v>
          </cell>
          <cell r="H185" t="str">
            <v>FULL_TIME</v>
          </cell>
          <cell r="I185">
            <v>900234</v>
          </cell>
          <cell r="J185" t="str">
            <v>Fastlink Outsourcing</v>
          </cell>
          <cell r="K185" t="str">
            <v>CECILIA CHISHIMBA</v>
          </cell>
          <cell r="L185" t="str">
            <v>Warehouse Associate (TEMP)</v>
          </cell>
          <cell r="M185" t="str">
            <v>Warehouse Associate 12M</v>
          </cell>
          <cell r="N185" t="str">
            <v>mnarshad</v>
          </cell>
          <cell r="O185">
            <v>1299</v>
          </cell>
          <cell r="P185" t="str">
            <v>AUH1</v>
          </cell>
          <cell r="Q185" t="str">
            <v>ARE</v>
          </cell>
          <cell r="R185" t="str">
            <v>FC034</v>
          </cell>
          <cell r="S185" t="str">
            <v>Day Shift</v>
          </cell>
          <cell r="T185">
            <v>99</v>
          </cell>
          <cell r="U185" t="str">
            <v>MENA_UAE_FC</v>
          </cell>
          <cell r="V185">
            <v>46267.331944444442</v>
          </cell>
          <cell r="W185">
            <v>46267.746527777781</v>
          </cell>
          <cell r="X185">
            <v>46267.333333333336</v>
          </cell>
          <cell r="Y185">
            <v>46267.75</v>
          </cell>
          <cell r="AA185" t="str">
            <v>Scheduled</v>
          </cell>
          <cell r="AB185" t="str">
            <v>Present</v>
          </cell>
          <cell r="AC185" t="str">
            <v>Outbound</v>
          </cell>
          <cell r="AD185" t="str">
            <v>Picking</v>
          </cell>
          <cell r="AE185" t="str">
            <v>Pick</v>
          </cell>
          <cell r="AF185" t="str">
            <v>Saturday</v>
          </cell>
          <cell r="AG185" t="str">
            <v>Sunday</v>
          </cell>
          <cell r="AH185">
            <v>13</v>
          </cell>
          <cell r="AJ185">
            <v>45942</v>
          </cell>
          <cell r="AM185" t="str">
            <v>TEMP</v>
          </cell>
          <cell r="AN185" t="str">
            <v>3P Onsite Worker</v>
          </cell>
          <cell r="AO185" t="str">
            <v>A</v>
          </cell>
          <cell r="AP185">
            <v>9</v>
          </cell>
          <cell r="AQ185">
            <v>0</v>
          </cell>
          <cell r="AR185">
            <v>1</v>
          </cell>
          <cell r="AS185">
            <v>1</v>
          </cell>
          <cell r="AT185">
            <v>0</v>
          </cell>
          <cell r="AU185">
            <v>0</v>
          </cell>
        </row>
        <row r="186">
          <cell r="E186">
            <v>203679308</v>
          </cell>
          <cell r="F186" t="str">
            <v>A</v>
          </cell>
          <cell r="G186" t="str">
            <v>GREEN</v>
          </cell>
          <cell r="H186" t="str">
            <v>FULL_TIME</v>
          </cell>
          <cell r="I186">
            <v>900234</v>
          </cell>
          <cell r="J186" t="str">
            <v>Fastlink Outsourcing</v>
          </cell>
          <cell r="K186" t="str">
            <v>Enock Asante</v>
          </cell>
          <cell r="L186" t="str">
            <v>Warehouse Associate (TEMP)</v>
          </cell>
          <cell r="M186" t="str">
            <v>Warehouse Associate 12M</v>
          </cell>
          <cell r="N186" t="str">
            <v>aanso</v>
          </cell>
          <cell r="O186">
            <v>1299</v>
          </cell>
          <cell r="P186" t="str">
            <v>AUH1</v>
          </cell>
          <cell r="Q186" t="str">
            <v>ARE</v>
          </cell>
          <cell r="R186" t="str">
            <v>FC159</v>
          </cell>
          <cell r="S186" t="str">
            <v>Day Shift</v>
          </cell>
          <cell r="T186">
            <v>99</v>
          </cell>
          <cell r="U186" t="str">
            <v>MENA_UAE_FC</v>
          </cell>
          <cell r="V186">
            <v>46267.331944444442</v>
          </cell>
          <cell r="W186">
            <v>46267.748611111114</v>
          </cell>
          <cell r="X186">
            <v>46267.333333333336</v>
          </cell>
          <cell r="Y186">
            <v>46267.75</v>
          </cell>
          <cell r="AA186" t="str">
            <v>Scheduled</v>
          </cell>
          <cell r="AB186" t="str">
            <v>Present</v>
          </cell>
          <cell r="AC186" t="str">
            <v>Customer returns</v>
          </cell>
          <cell r="AD186" t="str">
            <v>Customer Returns</v>
          </cell>
          <cell r="AE186" t="str">
            <v>Customer returns</v>
          </cell>
          <cell r="AF186" t="str">
            <v>Thursday</v>
          </cell>
          <cell r="AG186" t="str">
            <v>Friday</v>
          </cell>
          <cell r="AH186">
            <v>22</v>
          </cell>
          <cell r="AJ186">
            <v>45487</v>
          </cell>
          <cell r="AM186" t="str">
            <v>TEMP</v>
          </cell>
          <cell r="AN186" t="str">
            <v>3P Onsite Worker</v>
          </cell>
          <cell r="AO186" t="str">
            <v>A</v>
          </cell>
          <cell r="AP186">
            <v>9</v>
          </cell>
          <cell r="AQ186">
            <v>0</v>
          </cell>
          <cell r="AR186">
            <v>1</v>
          </cell>
          <cell r="AS186">
            <v>1</v>
          </cell>
          <cell r="AT186">
            <v>0</v>
          </cell>
          <cell r="AU186">
            <v>0</v>
          </cell>
        </row>
        <row r="187">
          <cell r="E187">
            <v>206136720</v>
          </cell>
          <cell r="F187" t="str">
            <v>A</v>
          </cell>
          <cell r="G187" t="str">
            <v>GREEN</v>
          </cell>
          <cell r="H187" t="str">
            <v>FULL_TIME</v>
          </cell>
          <cell r="I187">
            <v>900234</v>
          </cell>
          <cell r="J187" t="str">
            <v>Fastlink Outsourcing</v>
          </cell>
          <cell r="K187" t="str">
            <v>CHANCELINE INKIE MBI</v>
          </cell>
          <cell r="L187" t="str">
            <v>Warehouse Associate (TEMP)</v>
          </cell>
          <cell r="M187" t="str">
            <v>Warehouse Associate 12M</v>
          </cell>
          <cell r="N187" t="str">
            <v>scariav</v>
          </cell>
          <cell r="O187">
            <v>1299</v>
          </cell>
          <cell r="P187" t="str">
            <v>AUH1</v>
          </cell>
          <cell r="Q187" t="str">
            <v>ARE</v>
          </cell>
          <cell r="R187" t="str">
            <v>LK014</v>
          </cell>
          <cell r="S187" t="str">
            <v>Night Shift</v>
          </cell>
          <cell r="T187">
            <v>99</v>
          </cell>
          <cell r="U187" t="str">
            <v>MENA_UAE_FC</v>
          </cell>
          <cell r="V187">
            <v>46267.756249999999</v>
          </cell>
          <cell r="W187">
            <v>46267.856944444444</v>
          </cell>
          <cell r="X187">
            <v>46267.756944444445</v>
          </cell>
          <cell r="Y187">
            <v>46268.173611111109</v>
          </cell>
          <cell r="AA187" t="str">
            <v>Scheduled</v>
          </cell>
          <cell r="AB187" t="str">
            <v>Present</v>
          </cell>
          <cell r="AC187" t="str">
            <v>Outbound</v>
          </cell>
          <cell r="AD187" t="str">
            <v>Picking</v>
          </cell>
          <cell r="AE187" t="str">
            <v>Pick</v>
          </cell>
          <cell r="AF187" t="str">
            <v>Monday</v>
          </cell>
          <cell r="AG187" t="str">
            <v>Tuesday</v>
          </cell>
          <cell r="AH187">
            <v>13</v>
          </cell>
          <cell r="AJ187">
            <v>45928</v>
          </cell>
          <cell r="AM187" t="str">
            <v>TEMP</v>
          </cell>
          <cell r="AN187" t="str">
            <v>3P Onsite Worker</v>
          </cell>
          <cell r="AO187" t="str">
            <v>A</v>
          </cell>
          <cell r="AP187">
            <v>9</v>
          </cell>
          <cell r="AQ187">
            <v>0</v>
          </cell>
          <cell r="AR187">
            <v>1</v>
          </cell>
          <cell r="AS187">
            <v>1</v>
          </cell>
          <cell r="AT187">
            <v>0</v>
          </cell>
          <cell r="AU187">
            <v>0</v>
          </cell>
        </row>
        <row r="188">
          <cell r="E188">
            <v>204864796</v>
          </cell>
          <cell r="F188" t="str">
            <v>A</v>
          </cell>
          <cell r="G188" t="str">
            <v>GREEN</v>
          </cell>
          <cell r="H188" t="str">
            <v>FULL_TIME</v>
          </cell>
          <cell r="I188">
            <v>900234</v>
          </cell>
          <cell r="J188" t="str">
            <v>Dulsco L.L.C.</v>
          </cell>
          <cell r="K188" t="str">
            <v>CHARLES AKPAKA</v>
          </cell>
          <cell r="L188" t="str">
            <v>Warehouse Associate (TEMP)</v>
          </cell>
          <cell r="M188" t="str">
            <v>Warehouse Associate 8W</v>
          </cell>
          <cell r="N188" t="str">
            <v>ansammar</v>
          </cell>
          <cell r="O188">
            <v>1299</v>
          </cell>
          <cell r="P188" t="str">
            <v>AUH1</v>
          </cell>
          <cell r="Q188" t="str">
            <v>ARE</v>
          </cell>
          <cell r="R188" t="str">
            <v>FC109</v>
          </cell>
          <cell r="S188" t="str">
            <v>Day Shift</v>
          </cell>
          <cell r="T188">
            <v>99</v>
          </cell>
          <cell r="U188" t="str">
            <v>MENA_UAE_FC</v>
          </cell>
          <cell r="X188">
            <v>46267.333333333336</v>
          </cell>
          <cell r="Y188">
            <v>46267.75</v>
          </cell>
          <cell r="Z188" t="str">
            <v>Rest Day</v>
          </cell>
          <cell r="AA188" t="str">
            <v>Not Scheduled</v>
          </cell>
          <cell r="AB188" t="str">
            <v>Not Present</v>
          </cell>
          <cell r="AC188" t="str">
            <v>Outbound</v>
          </cell>
          <cell r="AD188" t="str">
            <v>Picking</v>
          </cell>
          <cell r="AE188" t="str">
            <v>Pick</v>
          </cell>
          <cell r="AF188" t="str">
            <v>Tuesday</v>
          </cell>
          <cell r="AG188" t="str">
            <v>Wednesday</v>
          </cell>
          <cell r="AH188">
            <v>13</v>
          </cell>
          <cell r="AJ188">
            <v>45788</v>
          </cell>
          <cell r="AM188" t="str">
            <v>TEMP</v>
          </cell>
          <cell r="AN188" t="str">
            <v>3P Onsite Worker</v>
          </cell>
          <cell r="AO188" t="str">
            <v>A</v>
          </cell>
          <cell r="AP188">
            <v>9</v>
          </cell>
          <cell r="AQ188">
            <v>0</v>
          </cell>
          <cell r="AR188">
            <v>0</v>
          </cell>
          <cell r="AS188">
            <v>0</v>
          </cell>
          <cell r="AT188">
            <v>0</v>
          </cell>
          <cell r="AU188">
            <v>0</v>
          </cell>
        </row>
        <row r="189">
          <cell r="E189">
            <v>203918123</v>
          </cell>
          <cell r="F189" t="str">
            <v>A</v>
          </cell>
          <cell r="G189" t="str">
            <v>GREEN</v>
          </cell>
          <cell r="H189" t="str">
            <v>FULL_TIME</v>
          </cell>
          <cell r="I189">
            <v>900234</v>
          </cell>
          <cell r="J189" t="str">
            <v>Adecco</v>
          </cell>
          <cell r="K189" t="str">
            <v>Shaavan Chauhan</v>
          </cell>
          <cell r="L189" t="str">
            <v>Warehouse Associate (TEMP)</v>
          </cell>
          <cell r="M189" t="str">
            <v>Warehouse Associate 24M</v>
          </cell>
          <cell r="N189" t="str">
            <v>ansammar</v>
          </cell>
          <cell r="O189">
            <v>1299</v>
          </cell>
          <cell r="P189" t="str">
            <v>AUH1</v>
          </cell>
          <cell r="Q189" t="str">
            <v>ARE</v>
          </cell>
          <cell r="R189" t="str">
            <v>LK015</v>
          </cell>
          <cell r="S189" t="str">
            <v>Night Shift</v>
          </cell>
          <cell r="T189">
            <v>99</v>
          </cell>
          <cell r="U189" t="str">
            <v>MENA_UAE_FC</v>
          </cell>
          <cell r="X189">
            <v>46267.756944444445</v>
          </cell>
          <cell r="Y189">
            <v>46268.173611111109</v>
          </cell>
          <cell r="Z189" t="str">
            <v>Rest Day</v>
          </cell>
          <cell r="AA189" t="str">
            <v>Not Scheduled</v>
          </cell>
          <cell r="AB189" t="str">
            <v>Not Present</v>
          </cell>
          <cell r="AC189" t="str">
            <v>Outbound</v>
          </cell>
          <cell r="AD189" t="str">
            <v>Picking</v>
          </cell>
          <cell r="AE189" t="str">
            <v>Pick</v>
          </cell>
          <cell r="AF189" t="str">
            <v>Tuesday</v>
          </cell>
          <cell r="AG189" t="str">
            <v>Wednesday</v>
          </cell>
          <cell r="AH189">
            <v>13</v>
          </cell>
          <cell r="AJ189">
            <v>45536</v>
          </cell>
          <cell r="AM189" t="str">
            <v>TEMP</v>
          </cell>
          <cell r="AN189" t="str">
            <v>3P Onsite Worker</v>
          </cell>
          <cell r="AO189" t="str">
            <v>A</v>
          </cell>
          <cell r="AP189">
            <v>9</v>
          </cell>
          <cell r="AQ189">
            <v>0</v>
          </cell>
          <cell r="AR189">
            <v>0</v>
          </cell>
          <cell r="AS189">
            <v>0</v>
          </cell>
          <cell r="AT189">
            <v>0</v>
          </cell>
          <cell r="AU189">
            <v>0</v>
          </cell>
        </row>
        <row r="190">
          <cell r="E190">
            <v>203342034</v>
          </cell>
          <cell r="F190" t="str">
            <v>A</v>
          </cell>
          <cell r="G190" t="str">
            <v>GREEN</v>
          </cell>
          <cell r="H190" t="str">
            <v>FULL_TIME</v>
          </cell>
          <cell r="I190">
            <v>900234</v>
          </cell>
          <cell r="J190" t="str">
            <v>Adecco</v>
          </cell>
          <cell r="K190" t="str">
            <v>CHATHURIKA THUSHARI</v>
          </cell>
          <cell r="L190" t="str">
            <v>Warehouse Associate (TEMP)</v>
          </cell>
          <cell r="M190" t="str">
            <v>Warehouse Associate 24M</v>
          </cell>
          <cell r="N190" t="str">
            <v>ansammar</v>
          </cell>
          <cell r="O190">
            <v>1299</v>
          </cell>
          <cell r="P190" t="str">
            <v>AUH1</v>
          </cell>
          <cell r="Q190" t="str">
            <v>ARE</v>
          </cell>
          <cell r="R190" t="str">
            <v>FC034</v>
          </cell>
          <cell r="S190" t="str">
            <v>Day Shift</v>
          </cell>
          <cell r="T190">
            <v>99</v>
          </cell>
          <cell r="U190" t="str">
            <v>MENA_UAE_FC</v>
          </cell>
          <cell r="V190">
            <v>46267.323611111111</v>
          </cell>
          <cell r="W190">
            <v>46267.752083333333</v>
          </cell>
          <cell r="X190">
            <v>46267.333333333336</v>
          </cell>
          <cell r="Y190">
            <v>46267.75</v>
          </cell>
          <cell r="AA190" t="str">
            <v>Scheduled</v>
          </cell>
          <cell r="AB190" t="str">
            <v>Present</v>
          </cell>
          <cell r="AC190" t="str">
            <v>Outbound</v>
          </cell>
          <cell r="AD190" t="str">
            <v>Picking</v>
          </cell>
          <cell r="AE190" t="str">
            <v>Pick</v>
          </cell>
          <cell r="AF190" t="str">
            <v>Saturday</v>
          </cell>
          <cell r="AG190" t="str">
            <v>Sunday</v>
          </cell>
          <cell r="AH190">
            <v>13</v>
          </cell>
          <cell r="AJ190">
            <v>45431</v>
          </cell>
          <cell r="AM190" t="str">
            <v>TEMP</v>
          </cell>
          <cell r="AN190" t="str">
            <v>3P Onsite Worker</v>
          </cell>
          <cell r="AO190" t="str">
            <v>A</v>
          </cell>
          <cell r="AP190">
            <v>9</v>
          </cell>
          <cell r="AQ190">
            <v>0</v>
          </cell>
          <cell r="AR190">
            <v>1</v>
          </cell>
          <cell r="AS190">
            <v>1</v>
          </cell>
          <cell r="AT190">
            <v>0</v>
          </cell>
          <cell r="AU190">
            <v>0</v>
          </cell>
        </row>
        <row r="191">
          <cell r="E191">
            <v>206953974</v>
          </cell>
          <cell r="F191" t="str">
            <v>A</v>
          </cell>
          <cell r="G191" t="str">
            <v>GREEN</v>
          </cell>
          <cell r="H191" t="str">
            <v>FULL_TIME</v>
          </cell>
          <cell r="I191">
            <v>900234</v>
          </cell>
          <cell r="J191" t="str">
            <v>Dulsco L.L.C.</v>
          </cell>
          <cell r="K191" t="str">
            <v>CHAWEZI GERESHOM HARAWA</v>
          </cell>
          <cell r="L191" t="str">
            <v>Warehouse Associate (TEMP)</v>
          </cell>
          <cell r="M191" t="str">
            <v>Warehouse Associate 24M</v>
          </cell>
          <cell r="N191" t="str">
            <v>aanso</v>
          </cell>
          <cell r="O191">
            <v>1299</v>
          </cell>
          <cell r="P191" t="str">
            <v>AUH1</v>
          </cell>
          <cell r="Q191" t="str">
            <v>ARE</v>
          </cell>
          <cell r="R191" t="str">
            <v>FC109</v>
          </cell>
          <cell r="S191" t="str">
            <v>Day Shift</v>
          </cell>
          <cell r="T191">
            <v>99</v>
          </cell>
          <cell r="U191" t="str">
            <v>MENA_UAE_FC</v>
          </cell>
          <cell r="X191">
            <v>46267.333333333336</v>
          </cell>
          <cell r="Y191">
            <v>46267.75</v>
          </cell>
          <cell r="Z191" t="str">
            <v>Rest Day</v>
          </cell>
          <cell r="AA191" t="str">
            <v>Not Scheduled</v>
          </cell>
          <cell r="AB191" t="str">
            <v>Not Present</v>
          </cell>
          <cell r="AC191" t="str">
            <v>Customer returns</v>
          </cell>
          <cell r="AD191" t="str">
            <v>Customer Returns</v>
          </cell>
          <cell r="AE191" t="str">
            <v>Customer returns</v>
          </cell>
          <cell r="AF191" t="str">
            <v>Tuesday</v>
          </cell>
          <cell r="AG191" t="str">
            <v>Wednesday</v>
          </cell>
          <cell r="AH191">
            <v>22</v>
          </cell>
          <cell r="AJ191">
            <v>46047</v>
          </cell>
          <cell r="AM191" t="str">
            <v>TEMP</v>
          </cell>
          <cell r="AN191" t="str">
            <v>3P Onsite Worker</v>
          </cell>
          <cell r="AO191" t="str">
            <v>A</v>
          </cell>
          <cell r="AP191">
            <v>9</v>
          </cell>
          <cell r="AQ191">
            <v>0</v>
          </cell>
          <cell r="AR191">
            <v>0</v>
          </cell>
          <cell r="AS191">
            <v>0</v>
          </cell>
          <cell r="AT191">
            <v>0</v>
          </cell>
          <cell r="AU191">
            <v>0</v>
          </cell>
        </row>
        <row r="192">
          <cell r="E192">
            <v>206192238</v>
          </cell>
          <cell r="F192" t="str">
            <v>A</v>
          </cell>
          <cell r="G192" t="str">
            <v>GREEN</v>
          </cell>
          <cell r="H192" t="str">
            <v>REDUCED</v>
          </cell>
          <cell r="I192">
            <v>900234</v>
          </cell>
          <cell r="J192" t="str">
            <v>EFS Facilities Services</v>
          </cell>
          <cell r="K192" t="str">
            <v>Sharon Chebet</v>
          </cell>
          <cell r="L192" t="str">
            <v>Warehouse Associate (TEMP)</v>
          </cell>
          <cell r="M192" t="str">
            <v>Warehouse Associate 8W</v>
          </cell>
          <cell r="N192" t="str">
            <v>ansammar</v>
          </cell>
          <cell r="O192">
            <v>1299</v>
          </cell>
          <cell r="P192" t="str">
            <v>AUH1</v>
          </cell>
          <cell r="Q192" t="str">
            <v>ARE</v>
          </cell>
          <cell r="R192" t="str">
            <v>LK012</v>
          </cell>
          <cell r="S192" t="str">
            <v>Night Shift</v>
          </cell>
          <cell r="T192">
            <v>99</v>
          </cell>
          <cell r="U192" t="str">
            <v>MENA_UAE_FC</v>
          </cell>
          <cell r="V192">
            <v>46267.755555555559</v>
          </cell>
          <cell r="W192">
            <v>46267.834722222222</v>
          </cell>
          <cell r="X192">
            <v>46267.756944444445</v>
          </cell>
          <cell r="Y192">
            <v>46268.090277777781</v>
          </cell>
          <cell r="AA192" t="str">
            <v>Scheduled</v>
          </cell>
          <cell r="AB192" t="str">
            <v>Present</v>
          </cell>
          <cell r="AC192" t="str">
            <v>Outbound</v>
          </cell>
          <cell r="AD192" t="str">
            <v>Sort - Batch</v>
          </cell>
          <cell r="AE192" t="str">
            <v>Sort</v>
          </cell>
          <cell r="AF192" t="str">
            <v>Saturday</v>
          </cell>
          <cell r="AG192" t="str">
            <v>Sunday</v>
          </cell>
          <cell r="AH192">
            <v>15</v>
          </cell>
          <cell r="AJ192">
            <v>46246</v>
          </cell>
          <cell r="AM192" t="str">
            <v>TEMP</v>
          </cell>
          <cell r="AN192" t="str">
            <v>3P Onsite Worker</v>
          </cell>
          <cell r="AO192" t="str">
            <v>A</v>
          </cell>
          <cell r="AP192">
            <v>7</v>
          </cell>
          <cell r="AQ192">
            <v>0</v>
          </cell>
          <cell r="AR192">
            <v>1</v>
          </cell>
          <cell r="AS192">
            <v>1</v>
          </cell>
          <cell r="AT192">
            <v>0</v>
          </cell>
          <cell r="AU192">
            <v>0</v>
          </cell>
        </row>
        <row r="193">
          <cell r="E193">
            <v>206953570</v>
          </cell>
          <cell r="F193" t="str">
            <v>A</v>
          </cell>
          <cell r="G193" t="str">
            <v>GREEN</v>
          </cell>
          <cell r="H193" t="str">
            <v>FULL_TIME</v>
          </cell>
          <cell r="I193">
            <v>900234</v>
          </cell>
          <cell r="J193" t="str">
            <v>EFS Facilities Services</v>
          </cell>
          <cell r="K193" t="str">
            <v>Joan Chepngetich</v>
          </cell>
          <cell r="L193" t="str">
            <v>Warehouse Associate (TEMP)</v>
          </cell>
          <cell r="M193" t="str">
            <v>Warehouse Associate 12M</v>
          </cell>
          <cell r="N193" t="str">
            <v>aanso</v>
          </cell>
          <cell r="O193">
            <v>1299</v>
          </cell>
          <cell r="P193" t="str">
            <v>AUH1</v>
          </cell>
          <cell r="Q193" t="str">
            <v>ARE</v>
          </cell>
          <cell r="R193" t="str">
            <v>FC159</v>
          </cell>
          <cell r="S193" t="str">
            <v>Day Shift</v>
          </cell>
          <cell r="T193">
            <v>99</v>
          </cell>
          <cell r="U193" t="str">
            <v>MENA_UAE_FC</v>
          </cell>
          <cell r="V193">
            <v>46267.331250000003</v>
          </cell>
          <cell r="W193">
            <v>46267.749305555553</v>
          </cell>
          <cell r="X193">
            <v>46267.333333333336</v>
          </cell>
          <cell r="Y193">
            <v>46267.75</v>
          </cell>
          <cell r="AA193" t="str">
            <v>Scheduled</v>
          </cell>
          <cell r="AB193" t="str">
            <v>Present</v>
          </cell>
          <cell r="AC193" t="str">
            <v>Customer returns</v>
          </cell>
          <cell r="AD193" t="str">
            <v>Customer Returns</v>
          </cell>
          <cell r="AE193" t="str">
            <v>Customer returns</v>
          </cell>
          <cell r="AF193" t="str">
            <v>Thursday</v>
          </cell>
          <cell r="AG193" t="str">
            <v>Friday</v>
          </cell>
          <cell r="AH193">
            <v>22</v>
          </cell>
          <cell r="AJ193">
            <v>46047</v>
          </cell>
          <cell r="AM193" t="str">
            <v>TEMP</v>
          </cell>
          <cell r="AN193" t="str">
            <v>3P Onsite Worker</v>
          </cell>
          <cell r="AO193" t="str">
            <v>A</v>
          </cell>
          <cell r="AP193">
            <v>9</v>
          </cell>
          <cell r="AQ193">
            <v>0</v>
          </cell>
          <cell r="AR193">
            <v>1</v>
          </cell>
          <cell r="AS193">
            <v>1</v>
          </cell>
          <cell r="AT193">
            <v>0</v>
          </cell>
          <cell r="AU193">
            <v>0</v>
          </cell>
        </row>
        <row r="194">
          <cell r="E194">
            <v>205647827</v>
          </cell>
          <cell r="F194" t="str">
            <v>A</v>
          </cell>
          <cell r="G194" t="str">
            <v>GREEN</v>
          </cell>
          <cell r="H194" t="str">
            <v>FULL_TIME</v>
          </cell>
          <cell r="I194">
            <v>900234</v>
          </cell>
          <cell r="J194" t="str">
            <v>EFS Facilities Services</v>
          </cell>
          <cell r="K194" t="str">
            <v>Faith Chepkosgei</v>
          </cell>
          <cell r="L194" t="str">
            <v>Warehouse Associate (TEMP)</v>
          </cell>
          <cell r="M194" t="str">
            <v>Warehouse Associate 8W</v>
          </cell>
          <cell r="N194" t="str">
            <v>aanso</v>
          </cell>
          <cell r="O194">
            <v>1299</v>
          </cell>
          <cell r="P194" t="str">
            <v>AUH1</v>
          </cell>
          <cell r="Q194" t="str">
            <v>ARE</v>
          </cell>
          <cell r="R194" t="str">
            <v>LK015</v>
          </cell>
          <cell r="S194" t="str">
            <v>Night Shift</v>
          </cell>
          <cell r="T194">
            <v>99</v>
          </cell>
          <cell r="U194" t="str">
            <v>MENA_UAE_FC</v>
          </cell>
          <cell r="X194">
            <v>46267.756944444445</v>
          </cell>
          <cell r="Y194">
            <v>46268.173611111109</v>
          </cell>
          <cell r="Z194" t="str">
            <v>Rest Day</v>
          </cell>
          <cell r="AA194" t="str">
            <v>Not Scheduled</v>
          </cell>
          <cell r="AB194" t="str">
            <v>Not Present</v>
          </cell>
          <cell r="AC194" t="str">
            <v>Customer returns</v>
          </cell>
          <cell r="AD194" t="str">
            <v>Customer Returns</v>
          </cell>
          <cell r="AE194" t="str">
            <v>Customer returns</v>
          </cell>
          <cell r="AF194" t="str">
            <v>Tuesday</v>
          </cell>
          <cell r="AG194" t="str">
            <v>Wednesday</v>
          </cell>
          <cell r="AH194">
            <v>22</v>
          </cell>
          <cell r="AJ194">
            <v>45851</v>
          </cell>
          <cell r="AM194" t="str">
            <v>TEMP</v>
          </cell>
          <cell r="AN194" t="str">
            <v>3P Onsite Worker</v>
          </cell>
          <cell r="AO194" t="str">
            <v>A</v>
          </cell>
          <cell r="AP194">
            <v>9</v>
          </cell>
          <cell r="AQ194">
            <v>0</v>
          </cell>
          <cell r="AR194">
            <v>0</v>
          </cell>
          <cell r="AS194">
            <v>0</v>
          </cell>
          <cell r="AT194">
            <v>0</v>
          </cell>
          <cell r="AU194">
            <v>0</v>
          </cell>
        </row>
        <row r="195">
          <cell r="E195">
            <v>205853578</v>
          </cell>
          <cell r="F195" t="str">
            <v>A</v>
          </cell>
          <cell r="G195" t="str">
            <v>GREEN</v>
          </cell>
          <cell r="H195" t="str">
            <v>FULL_TIME</v>
          </cell>
          <cell r="I195">
            <v>900234</v>
          </cell>
          <cell r="J195" t="str">
            <v>EFS Facilities Services</v>
          </cell>
          <cell r="K195" t="str">
            <v>LOICE CHEPKOIR</v>
          </cell>
          <cell r="L195" t="str">
            <v>Warehouse Associate (TEMP)</v>
          </cell>
          <cell r="M195" t="str">
            <v>Warehouse Associate 8W</v>
          </cell>
          <cell r="N195" t="str">
            <v>mnarshad</v>
          </cell>
          <cell r="O195">
            <v>1299</v>
          </cell>
          <cell r="P195" t="str">
            <v>AUH1</v>
          </cell>
          <cell r="Q195" t="str">
            <v>ARE</v>
          </cell>
          <cell r="R195" t="str">
            <v>LK016</v>
          </cell>
          <cell r="S195" t="str">
            <v>Night Shift</v>
          </cell>
          <cell r="T195">
            <v>99</v>
          </cell>
          <cell r="U195" t="str">
            <v>MENA_UAE_FC</v>
          </cell>
          <cell r="X195">
            <v>46267.756944444445</v>
          </cell>
          <cell r="Y195">
            <v>46268.173611111109</v>
          </cell>
          <cell r="Z195" t="str">
            <v>Rest Day</v>
          </cell>
          <cell r="AA195" t="str">
            <v>Not Scheduled</v>
          </cell>
          <cell r="AB195" t="str">
            <v>Not Present</v>
          </cell>
          <cell r="AC195" t="str">
            <v>Outbound</v>
          </cell>
          <cell r="AD195" t="str">
            <v>Picking</v>
          </cell>
          <cell r="AE195" t="str">
            <v>Pick</v>
          </cell>
          <cell r="AF195" t="str">
            <v>Wednesday</v>
          </cell>
          <cell r="AG195" t="str">
            <v>Thursday</v>
          </cell>
          <cell r="AH195">
            <v>13</v>
          </cell>
          <cell r="AJ195">
            <v>45893</v>
          </cell>
          <cell r="AM195" t="str">
            <v>TEMP</v>
          </cell>
          <cell r="AN195" t="str">
            <v>3P Onsite Worker</v>
          </cell>
          <cell r="AO195" t="str">
            <v>A</v>
          </cell>
          <cell r="AP195">
            <v>9</v>
          </cell>
          <cell r="AQ195">
            <v>0</v>
          </cell>
          <cell r="AR195">
            <v>0</v>
          </cell>
          <cell r="AS195">
            <v>0</v>
          </cell>
          <cell r="AT195">
            <v>0</v>
          </cell>
          <cell r="AU195">
            <v>0</v>
          </cell>
        </row>
        <row r="196">
          <cell r="E196">
            <v>206953568</v>
          </cell>
          <cell r="F196" t="str">
            <v>A</v>
          </cell>
          <cell r="G196" t="str">
            <v>GREEN</v>
          </cell>
          <cell r="H196" t="str">
            <v>FULL_TIME</v>
          </cell>
          <cell r="I196">
            <v>900234</v>
          </cell>
          <cell r="J196" t="str">
            <v>EFS Facilities Services</v>
          </cell>
          <cell r="K196" t="str">
            <v>Violah Chepkirui</v>
          </cell>
          <cell r="L196" t="str">
            <v>Warehouse Associate (TEMP)</v>
          </cell>
          <cell r="M196" t="str">
            <v>Warehouse Associate 8W</v>
          </cell>
          <cell r="N196" t="str">
            <v>kebedeed</v>
          </cell>
          <cell r="O196">
            <v>1299</v>
          </cell>
          <cell r="P196" t="str">
            <v>AUH1</v>
          </cell>
          <cell r="Q196" t="str">
            <v>ARE</v>
          </cell>
          <cell r="R196" t="str">
            <v>FC034</v>
          </cell>
          <cell r="S196" t="str">
            <v>Day Shift</v>
          </cell>
          <cell r="T196">
            <v>99</v>
          </cell>
          <cell r="U196" t="str">
            <v>MENA_UAE_FC</v>
          </cell>
          <cell r="V196">
            <v>46267.331250000003</v>
          </cell>
          <cell r="W196">
            <v>46267.748611111114</v>
          </cell>
          <cell r="X196">
            <v>46267.333333333336</v>
          </cell>
          <cell r="Y196">
            <v>46267.75</v>
          </cell>
          <cell r="AA196" t="str">
            <v>Scheduled</v>
          </cell>
          <cell r="AB196" t="str">
            <v>Present</v>
          </cell>
          <cell r="AC196" t="str">
            <v>Support</v>
          </cell>
          <cell r="AD196" t="str">
            <v>Facilities</v>
          </cell>
          <cell r="AE196" t="str">
            <v>Support</v>
          </cell>
          <cell r="AF196" t="str">
            <v>Saturday</v>
          </cell>
          <cell r="AG196" t="str">
            <v>Sunday</v>
          </cell>
          <cell r="AH196">
            <v>28</v>
          </cell>
          <cell r="AJ196">
            <v>46047</v>
          </cell>
          <cell r="AM196" t="str">
            <v>TEMP</v>
          </cell>
          <cell r="AN196" t="str">
            <v>3P Onsite Worker</v>
          </cell>
          <cell r="AO196" t="str">
            <v>A</v>
          </cell>
          <cell r="AP196">
            <v>9</v>
          </cell>
          <cell r="AQ196">
            <v>0</v>
          </cell>
          <cell r="AR196">
            <v>1</v>
          </cell>
          <cell r="AS196">
            <v>1</v>
          </cell>
          <cell r="AT196">
            <v>0</v>
          </cell>
          <cell r="AU196">
            <v>0</v>
          </cell>
        </row>
        <row r="197">
          <cell r="E197">
            <v>206890216</v>
          </cell>
          <cell r="F197" t="str">
            <v>A</v>
          </cell>
          <cell r="G197" t="str">
            <v>GREEN</v>
          </cell>
          <cell r="H197" t="str">
            <v>REDUCED</v>
          </cell>
          <cell r="I197">
            <v>900234</v>
          </cell>
          <cell r="J197" t="str">
            <v>EFS Facilities Services</v>
          </cell>
          <cell r="K197" t="str">
            <v>GRASHA CHEROP</v>
          </cell>
          <cell r="L197" t="str">
            <v>Warehouse Associate (TEMP)</v>
          </cell>
          <cell r="M197" t="str">
            <v>Warehouse Associate 8W</v>
          </cell>
          <cell r="N197" t="str">
            <v>mnarshad</v>
          </cell>
          <cell r="O197">
            <v>1299</v>
          </cell>
          <cell r="P197" t="str">
            <v>AUH1</v>
          </cell>
          <cell r="Q197" t="str">
            <v>ARE</v>
          </cell>
          <cell r="R197" t="str">
            <v>LK015</v>
          </cell>
          <cell r="S197" t="str">
            <v>Night Shift</v>
          </cell>
          <cell r="T197">
            <v>99</v>
          </cell>
          <cell r="U197" t="str">
            <v>MENA_UAE_FC</v>
          </cell>
          <cell r="X197">
            <v>46267.756944444445</v>
          </cell>
          <cell r="Y197">
            <v>46268.090277777781</v>
          </cell>
          <cell r="Z197" t="str">
            <v>Rest Day</v>
          </cell>
          <cell r="AA197" t="str">
            <v>Not Scheduled</v>
          </cell>
          <cell r="AB197" t="str">
            <v>Not Present</v>
          </cell>
          <cell r="AC197" t="str">
            <v>Outbound</v>
          </cell>
          <cell r="AD197" t="str">
            <v>Picking</v>
          </cell>
          <cell r="AE197" t="str">
            <v>Pick</v>
          </cell>
          <cell r="AF197" t="str">
            <v>Tuesday</v>
          </cell>
          <cell r="AG197" t="str">
            <v>Wednesday</v>
          </cell>
          <cell r="AH197">
            <v>13</v>
          </cell>
          <cell r="AJ197">
            <v>46251</v>
          </cell>
          <cell r="AM197" t="str">
            <v>TEMP</v>
          </cell>
          <cell r="AN197" t="str">
            <v>3P Onsite Worker</v>
          </cell>
          <cell r="AO197" t="str">
            <v>A</v>
          </cell>
          <cell r="AP197">
            <v>7</v>
          </cell>
          <cell r="AQ197">
            <v>0</v>
          </cell>
          <cell r="AR197">
            <v>0</v>
          </cell>
          <cell r="AS197">
            <v>0</v>
          </cell>
          <cell r="AT197">
            <v>0</v>
          </cell>
          <cell r="AU197">
            <v>0</v>
          </cell>
        </row>
        <row r="198">
          <cell r="E198">
            <v>206192235</v>
          </cell>
          <cell r="F198" t="str">
            <v>A</v>
          </cell>
          <cell r="G198" t="str">
            <v>GREEN</v>
          </cell>
          <cell r="H198" t="str">
            <v>FULL_TIME</v>
          </cell>
          <cell r="I198">
            <v>900234</v>
          </cell>
          <cell r="J198" t="str">
            <v>EFS Facilities Services</v>
          </cell>
          <cell r="K198" t="str">
            <v>Viola chepkemboi chirchir</v>
          </cell>
          <cell r="L198" t="str">
            <v>Warehouse Associate (TEMP)</v>
          </cell>
          <cell r="M198" t="str">
            <v>Warehouse Associate 12M</v>
          </cell>
          <cell r="N198" t="str">
            <v>bavameer</v>
          </cell>
          <cell r="O198">
            <v>1299</v>
          </cell>
          <cell r="P198" t="str">
            <v>AUH1</v>
          </cell>
          <cell r="Q198" t="str">
            <v>ARE</v>
          </cell>
          <cell r="R198" t="str">
            <v>FC034</v>
          </cell>
          <cell r="S198" t="str">
            <v>Day Shift</v>
          </cell>
          <cell r="T198">
            <v>99</v>
          </cell>
          <cell r="U198" t="str">
            <v>MENA_UAE_FC</v>
          </cell>
          <cell r="V198">
            <v>46267.331250000003</v>
          </cell>
          <cell r="W198">
            <v>46267.748611111114</v>
          </cell>
          <cell r="X198">
            <v>46267.333333333336</v>
          </cell>
          <cell r="Y198">
            <v>46267.75</v>
          </cell>
          <cell r="AA198" t="str">
            <v>Scheduled</v>
          </cell>
          <cell r="AB198" t="str">
            <v>Present</v>
          </cell>
          <cell r="AC198" t="str">
            <v>Customer returns</v>
          </cell>
          <cell r="AD198" t="str">
            <v>Customer Returns</v>
          </cell>
          <cell r="AE198" t="str">
            <v>Customer returns</v>
          </cell>
          <cell r="AF198" t="str">
            <v>Saturday</v>
          </cell>
          <cell r="AG198" t="str">
            <v>Sunday</v>
          </cell>
          <cell r="AH198">
            <v>22</v>
          </cell>
          <cell r="AJ198">
            <v>45935</v>
          </cell>
          <cell r="AM198" t="str">
            <v>TEMP</v>
          </cell>
          <cell r="AN198" t="str">
            <v>3P Onsite Worker</v>
          </cell>
          <cell r="AO198" t="str">
            <v>A</v>
          </cell>
          <cell r="AP198">
            <v>9</v>
          </cell>
          <cell r="AQ198">
            <v>0</v>
          </cell>
          <cell r="AR198">
            <v>1</v>
          </cell>
          <cell r="AS198">
            <v>1</v>
          </cell>
          <cell r="AT198">
            <v>0</v>
          </cell>
          <cell r="AU198">
            <v>0</v>
          </cell>
        </row>
        <row r="199">
          <cell r="E199">
            <v>206886731</v>
          </cell>
          <cell r="F199" t="str">
            <v>A</v>
          </cell>
          <cell r="G199" t="str">
            <v>GREEN</v>
          </cell>
          <cell r="H199" t="str">
            <v>REDUCED</v>
          </cell>
          <cell r="I199">
            <v>900234</v>
          </cell>
          <cell r="J199" t="str">
            <v>EFS Facilities Services</v>
          </cell>
          <cell r="K199" t="str">
            <v>JOYCE CHEROP CHERUIYOT</v>
          </cell>
          <cell r="L199" t="str">
            <v>Warehouse Associate (TEMP)</v>
          </cell>
          <cell r="M199" t="str">
            <v>Warehouse Associate 8W</v>
          </cell>
          <cell r="N199" t="str">
            <v>mnarshad</v>
          </cell>
          <cell r="O199">
            <v>1299</v>
          </cell>
          <cell r="P199" t="str">
            <v>AUH1</v>
          </cell>
          <cell r="Q199" t="str">
            <v>ARE</v>
          </cell>
          <cell r="R199" t="str">
            <v>LK015</v>
          </cell>
          <cell r="S199" t="str">
            <v>Night Shift</v>
          </cell>
          <cell r="T199">
            <v>99</v>
          </cell>
          <cell r="U199" t="str">
            <v>MENA_UAE_FC</v>
          </cell>
          <cell r="X199">
            <v>46267.756944444445</v>
          </cell>
          <cell r="Y199">
            <v>46268.090277777781</v>
          </cell>
          <cell r="Z199" t="str">
            <v>Rest Day</v>
          </cell>
          <cell r="AA199" t="str">
            <v>Not Scheduled</v>
          </cell>
          <cell r="AB199" t="str">
            <v>Not Present</v>
          </cell>
          <cell r="AC199" t="str">
            <v>Outbound</v>
          </cell>
          <cell r="AD199" t="str">
            <v>Picking</v>
          </cell>
          <cell r="AE199" t="str">
            <v>Pick</v>
          </cell>
          <cell r="AF199" t="str">
            <v>Tuesday</v>
          </cell>
          <cell r="AG199" t="str">
            <v>Wednesday</v>
          </cell>
          <cell r="AH199">
            <v>13</v>
          </cell>
          <cell r="AJ199">
            <v>46251</v>
          </cell>
          <cell r="AM199" t="str">
            <v>TEMP</v>
          </cell>
          <cell r="AN199" t="str">
            <v>3P Onsite Worker</v>
          </cell>
          <cell r="AO199" t="str">
            <v>A</v>
          </cell>
          <cell r="AP199">
            <v>7</v>
          </cell>
          <cell r="AQ199">
            <v>0</v>
          </cell>
          <cell r="AR199">
            <v>0</v>
          </cell>
          <cell r="AS199">
            <v>0</v>
          </cell>
          <cell r="AT199">
            <v>0</v>
          </cell>
          <cell r="AU199">
            <v>0</v>
          </cell>
        </row>
        <row r="200">
          <cell r="E200">
            <v>206192237</v>
          </cell>
          <cell r="F200" t="str">
            <v>A</v>
          </cell>
          <cell r="G200" t="str">
            <v>GREEN</v>
          </cell>
          <cell r="H200" t="str">
            <v>FULL_TIME</v>
          </cell>
          <cell r="I200">
            <v>900234</v>
          </cell>
          <cell r="J200" t="str">
            <v>EFS Facilities Services</v>
          </cell>
          <cell r="K200" t="str">
            <v>Winnie Chepchirchir</v>
          </cell>
          <cell r="L200" t="str">
            <v>Warehouse Associate (TEMP)</v>
          </cell>
          <cell r="M200" t="str">
            <v>Warehouse Associate 8W</v>
          </cell>
          <cell r="N200" t="str">
            <v>bizthoma</v>
          </cell>
          <cell r="O200">
            <v>1299</v>
          </cell>
          <cell r="P200" t="str">
            <v>AUH1</v>
          </cell>
          <cell r="Q200" t="str">
            <v>ARE</v>
          </cell>
          <cell r="R200" t="str">
            <v>LK014</v>
          </cell>
          <cell r="S200" t="str">
            <v>Night Shift</v>
          </cell>
          <cell r="T200">
            <v>99</v>
          </cell>
          <cell r="U200" t="str">
            <v>MENA_UAE_FC</v>
          </cell>
          <cell r="V200">
            <v>46267.756249999999</v>
          </cell>
          <cell r="W200">
            <v>46267.835416666669</v>
          </cell>
          <cell r="X200">
            <v>46267.756944444445</v>
          </cell>
          <cell r="Y200">
            <v>46268.090277777781</v>
          </cell>
          <cell r="AA200" t="str">
            <v>Scheduled</v>
          </cell>
          <cell r="AB200" t="str">
            <v>Present</v>
          </cell>
          <cell r="AC200" t="str">
            <v>Outbound</v>
          </cell>
          <cell r="AD200" t="str">
            <v>Picking</v>
          </cell>
          <cell r="AE200" t="str">
            <v>Pick</v>
          </cell>
          <cell r="AF200" t="str">
            <v>Monday</v>
          </cell>
          <cell r="AG200" t="str">
            <v>Tuesday</v>
          </cell>
          <cell r="AH200">
            <v>13</v>
          </cell>
          <cell r="AJ200">
            <v>46225</v>
          </cell>
          <cell r="AM200" t="str">
            <v>TEMP</v>
          </cell>
          <cell r="AN200" t="str">
            <v>3P Onsite Worker</v>
          </cell>
          <cell r="AO200" t="str">
            <v>A</v>
          </cell>
          <cell r="AP200">
            <v>7</v>
          </cell>
          <cell r="AQ200">
            <v>0</v>
          </cell>
          <cell r="AR200">
            <v>1</v>
          </cell>
          <cell r="AS200">
            <v>1</v>
          </cell>
          <cell r="AT200">
            <v>0</v>
          </cell>
          <cell r="AU200">
            <v>0</v>
          </cell>
        </row>
        <row r="201">
          <cell r="E201">
            <v>203851006</v>
          </cell>
          <cell r="F201" t="str">
            <v>A</v>
          </cell>
          <cell r="G201" t="str">
            <v>GREEN</v>
          </cell>
          <cell r="H201" t="str">
            <v>FULL_TIME</v>
          </cell>
          <cell r="I201">
            <v>900234</v>
          </cell>
          <cell r="J201" t="str">
            <v>Fastlink Outsourcing</v>
          </cell>
          <cell r="K201" t="str">
            <v>Christian Baiden</v>
          </cell>
          <cell r="L201" t="str">
            <v>Warehouse Associate (TEMP)</v>
          </cell>
          <cell r="M201" t="str">
            <v>Warehouse Associate 12M</v>
          </cell>
          <cell r="N201" t="str">
            <v>abbaszoo</v>
          </cell>
          <cell r="O201">
            <v>1299</v>
          </cell>
          <cell r="P201" t="str">
            <v>AUH1</v>
          </cell>
          <cell r="Q201" t="str">
            <v>ARE</v>
          </cell>
          <cell r="R201" t="str">
            <v>FC059</v>
          </cell>
          <cell r="S201" t="str">
            <v>Day Shift</v>
          </cell>
          <cell r="T201">
            <v>99</v>
          </cell>
          <cell r="U201" t="str">
            <v>MENA_UAE_FC</v>
          </cell>
          <cell r="V201">
            <v>46267.332638888889</v>
          </cell>
          <cell r="W201">
            <v>46267.75277777778</v>
          </cell>
          <cell r="X201">
            <v>46267.333333333336</v>
          </cell>
          <cell r="Y201">
            <v>46267.75</v>
          </cell>
          <cell r="AA201" t="str">
            <v>Scheduled</v>
          </cell>
          <cell r="AB201" t="str">
            <v>Present</v>
          </cell>
          <cell r="AC201" t="str">
            <v>Inbound</v>
          </cell>
          <cell r="AD201" t="str">
            <v>Vendor Receive</v>
          </cell>
          <cell r="AE201" t="str">
            <v>Receive</v>
          </cell>
          <cell r="AF201" t="str">
            <v>Sunday</v>
          </cell>
          <cell r="AG201" t="str">
            <v>Monday</v>
          </cell>
          <cell r="AH201">
            <v>1</v>
          </cell>
          <cell r="AJ201">
            <v>45523</v>
          </cell>
          <cell r="AM201" t="str">
            <v>TEMP</v>
          </cell>
          <cell r="AN201" t="str">
            <v>3P Onsite Worker</v>
          </cell>
          <cell r="AO201" t="str">
            <v>A</v>
          </cell>
          <cell r="AP201">
            <v>9</v>
          </cell>
          <cell r="AQ201">
            <v>0</v>
          </cell>
          <cell r="AR201">
            <v>1</v>
          </cell>
          <cell r="AS201">
            <v>1</v>
          </cell>
          <cell r="AT201">
            <v>0</v>
          </cell>
          <cell r="AU201">
            <v>0</v>
          </cell>
        </row>
        <row r="202">
          <cell r="E202">
            <v>203555403</v>
          </cell>
          <cell r="F202" t="str">
            <v>A</v>
          </cell>
          <cell r="G202" t="str">
            <v>GREEN</v>
          </cell>
          <cell r="H202" t="str">
            <v>FULL_TIME</v>
          </cell>
          <cell r="I202">
            <v>900234</v>
          </cell>
          <cell r="J202" t="str">
            <v>Fastlink Outsourcing</v>
          </cell>
          <cell r="K202" t="str">
            <v>Christiana Sampana</v>
          </cell>
          <cell r="L202" t="str">
            <v>Warehouse Associate (TEMP)</v>
          </cell>
          <cell r="M202" t="str">
            <v>Warehouse Associate 12M</v>
          </cell>
          <cell r="N202" t="str">
            <v>aanso</v>
          </cell>
          <cell r="O202">
            <v>1299</v>
          </cell>
          <cell r="P202" t="str">
            <v>AUH1</v>
          </cell>
          <cell r="Q202" t="str">
            <v>ARE</v>
          </cell>
          <cell r="R202" t="str">
            <v>FC034</v>
          </cell>
          <cell r="S202" t="str">
            <v>Day Shift</v>
          </cell>
          <cell r="T202">
            <v>99</v>
          </cell>
          <cell r="U202" t="str">
            <v>MENA_UAE_FC</v>
          </cell>
          <cell r="V202">
            <v>46267.332638888889</v>
          </cell>
          <cell r="W202">
            <v>46267.75</v>
          </cell>
          <cell r="X202">
            <v>46267.333333333336</v>
          </cell>
          <cell r="Y202">
            <v>46267.75</v>
          </cell>
          <cell r="AA202" t="str">
            <v>Scheduled</v>
          </cell>
          <cell r="AB202" t="str">
            <v>Present</v>
          </cell>
          <cell r="AC202" t="str">
            <v>Customer returns</v>
          </cell>
          <cell r="AD202" t="str">
            <v>Customer Returns</v>
          </cell>
          <cell r="AE202" t="str">
            <v>Customer returns</v>
          </cell>
          <cell r="AF202" t="str">
            <v>Saturday</v>
          </cell>
          <cell r="AG202" t="str">
            <v>Sunday</v>
          </cell>
          <cell r="AH202">
            <v>22</v>
          </cell>
          <cell r="AJ202">
            <v>45469</v>
          </cell>
          <cell r="AM202" t="str">
            <v>TEMP</v>
          </cell>
          <cell r="AN202" t="str">
            <v>3P Onsite Worker</v>
          </cell>
          <cell r="AO202" t="str">
            <v>A</v>
          </cell>
          <cell r="AP202">
            <v>9</v>
          </cell>
          <cell r="AQ202">
            <v>0</v>
          </cell>
          <cell r="AR202">
            <v>1</v>
          </cell>
          <cell r="AS202">
            <v>1</v>
          </cell>
          <cell r="AT202">
            <v>0</v>
          </cell>
          <cell r="AU202">
            <v>0</v>
          </cell>
        </row>
        <row r="203">
          <cell r="E203">
            <v>205271087</v>
          </cell>
          <cell r="F203" t="str">
            <v>A</v>
          </cell>
          <cell r="G203" t="str">
            <v>GREEN</v>
          </cell>
          <cell r="H203" t="str">
            <v>REDUCED</v>
          </cell>
          <cell r="I203">
            <v>900234</v>
          </cell>
          <cell r="J203" t="str">
            <v>EFS Facilities Services</v>
          </cell>
          <cell r="K203" t="str">
            <v>Peter Njoroge Chuchi</v>
          </cell>
          <cell r="L203" t="str">
            <v>Warehouse Associate (TEMP)</v>
          </cell>
          <cell r="M203" t="str">
            <v>Warehouse Associate 8W</v>
          </cell>
          <cell r="N203" t="str">
            <v>ansammar</v>
          </cell>
          <cell r="O203">
            <v>1299</v>
          </cell>
          <cell r="P203" t="str">
            <v>AUH1</v>
          </cell>
          <cell r="Q203" t="str">
            <v>ARE</v>
          </cell>
          <cell r="R203" t="str">
            <v>LK017</v>
          </cell>
          <cell r="S203" t="str">
            <v>Night Shift</v>
          </cell>
          <cell r="T203">
            <v>99</v>
          </cell>
          <cell r="U203" t="str">
            <v>MENA_UAE_FC</v>
          </cell>
          <cell r="V203">
            <v>46267.756944444445</v>
          </cell>
          <cell r="W203">
            <v>46267.835416666669</v>
          </cell>
          <cell r="X203">
            <v>46267.756944444445</v>
          </cell>
          <cell r="Y203">
            <v>46268.090277777781</v>
          </cell>
          <cell r="AA203" t="str">
            <v>Scheduled</v>
          </cell>
          <cell r="AB203" t="str">
            <v>Present</v>
          </cell>
          <cell r="AC203" t="str">
            <v>Outbound</v>
          </cell>
          <cell r="AD203" t="str">
            <v>Picking</v>
          </cell>
          <cell r="AE203" t="str">
            <v>Pick</v>
          </cell>
          <cell r="AF203" t="str">
            <v>Thursday</v>
          </cell>
          <cell r="AG203" t="str">
            <v>Friday</v>
          </cell>
          <cell r="AH203">
            <v>13</v>
          </cell>
          <cell r="AJ203">
            <v>46246</v>
          </cell>
          <cell r="AM203" t="str">
            <v>TEMP</v>
          </cell>
          <cell r="AN203" t="str">
            <v>3P Onsite Worker</v>
          </cell>
          <cell r="AO203" t="str">
            <v>A</v>
          </cell>
          <cell r="AP203">
            <v>7</v>
          </cell>
          <cell r="AQ203">
            <v>0</v>
          </cell>
          <cell r="AR203">
            <v>1</v>
          </cell>
          <cell r="AS203">
            <v>1</v>
          </cell>
          <cell r="AT203">
            <v>0</v>
          </cell>
          <cell r="AU203">
            <v>0</v>
          </cell>
        </row>
        <row r="204">
          <cell r="E204">
            <v>206015633</v>
          </cell>
          <cell r="F204" t="str">
            <v>A</v>
          </cell>
          <cell r="G204" t="str">
            <v>GREEN</v>
          </cell>
          <cell r="H204" t="str">
            <v>FULL_TIME</v>
          </cell>
          <cell r="I204">
            <v>900234</v>
          </cell>
          <cell r="J204" t="str">
            <v>Fastlink Outsourcing</v>
          </cell>
          <cell r="K204" t="str">
            <v>TANDU CILIA NAMA</v>
          </cell>
          <cell r="L204" t="str">
            <v>Warehouse Associate (TEMP)</v>
          </cell>
          <cell r="M204" t="str">
            <v>Warehouse Associate 12M</v>
          </cell>
          <cell r="N204" t="str">
            <v>abbaszoo</v>
          </cell>
          <cell r="O204">
            <v>1299</v>
          </cell>
          <cell r="P204" t="str">
            <v>AUH1</v>
          </cell>
          <cell r="Q204" t="str">
            <v>ARE</v>
          </cell>
          <cell r="R204" t="str">
            <v>FC059</v>
          </cell>
          <cell r="S204" t="str">
            <v>Day Shift</v>
          </cell>
          <cell r="T204">
            <v>99</v>
          </cell>
          <cell r="U204" t="str">
            <v>MENA_UAE_FC</v>
          </cell>
          <cell r="V204">
            <v>46267.333333333336</v>
          </cell>
          <cell r="W204">
            <v>46267.751388888886</v>
          </cell>
          <cell r="X204">
            <v>46267.333333333336</v>
          </cell>
          <cell r="Y204">
            <v>46267.75</v>
          </cell>
          <cell r="AA204" t="str">
            <v>Scheduled</v>
          </cell>
          <cell r="AB204" t="str">
            <v>Present</v>
          </cell>
          <cell r="AC204" t="str">
            <v>Inbound</v>
          </cell>
          <cell r="AD204" t="str">
            <v>Vendor Receive</v>
          </cell>
          <cell r="AE204" t="str">
            <v>Receive</v>
          </cell>
          <cell r="AF204" t="str">
            <v>Sunday</v>
          </cell>
          <cell r="AG204" t="str">
            <v>Monday</v>
          </cell>
          <cell r="AH204">
            <v>1</v>
          </cell>
          <cell r="AJ204">
            <v>45914</v>
          </cell>
          <cell r="AM204" t="str">
            <v>TEMP</v>
          </cell>
          <cell r="AN204" t="str">
            <v>3P Onsite Worker</v>
          </cell>
          <cell r="AO204" t="str">
            <v>A</v>
          </cell>
          <cell r="AP204">
            <v>9</v>
          </cell>
          <cell r="AQ204">
            <v>0</v>
          </cell>
          <cell r="AR204">
            <v>1</v>
          </cell>
          <cell r="AS204">
            <v>1</v>
          </cell>
          <cell r="AT204">
            <v>0</v>
          </cell>
          <cell r="AU204">
            <v>0</v>
          </cell>
        </row>
        <row r="205">
          <cell r="E205">
            <v>206072876</v>
          </cell>
          <cell r="F205" t="str">
            <v>A</v>
          </cell>
          <cell r="G205" t="str">
            <v>GREEN</v>
          </cell>
          <cell r="H205" t="str">
            <v>FULL_TIME</v>
          </cell>
          <cell r="I205">
            <v>900234</v>
          </cell>
          <cell r="J205" t="str">
            <v>Fastlink Outsourcing</v>
          </cell>
          <cell r="K205" t="str">
            <v>John Eyiah</v>
          </cell>
          <cell r="L205" t="str">
            <v>Warehouse Associate (TEMP)</v>
          </cell>
          <cell r="M205" t="str">
            <v>Warehouse Associate 12M</v>
          </cell>
          <cell r="N205" t="str">
            <v>pparsin</v>
          </cell>
          <cell r="O205">
            <v>1299</v>
          </cell>
          <cell r="P205" t="str">
            <v>AUH1</v>
          </cell>
          <cell r="Q205" t="str">
            <v>ARE</v>
          </cell>
          <cell r="R205" t="str">
            <v>FC009</v>
          </cell>
          <cell r="S205" t="str">
            <v>Day Shift</v>
          </cell>
          <cell r="T205">
            <v>99</v>
          </cell>
          <cell r="U205" t="str">
            <v>MENA_UAE_FC</v>
          </cell>
          <cell r="V205">
            <v>46267.334722222222</v>
          </cell>
          <cell r="W205">
            <v>46267.75277777778</v>
          </cell>
          <cell r="X205">
            <v>46267.333333333336</v>
          </cell>
          <cell r="Y205">
            <v>46267.75</v>
          </cell>
          <cell r="AA205" t="str">
            <v>Scheduled</v>
          </cell>
          <cell r="AB205" t="str">
            <v>Present</v>
          </cell>
          <cell r="AC205" t="str">
            <v>Inbound</v>
          </cell>
          <cell r="AD205" t="str">
            <v>Inbound Stow</v>
          </cell>
          <cell r="AE205" t="str">
            <v>Stow</v>
          </cell>
          <cell r="AF205" t="str">
            <v>Friday</v>
          </cell>
          <cell r="AG205" t="str">
            <v>Saturday</v>
          </cell>
          <cell r="AH205">
            <v>3</v>
          </cell>
          <cell r="AJ205">
            <v>45921</v>
          </cell>
          <cell r="AM205" t="str">
            <v>TEMP</v>
          </cell>
          <cell r="AN205" t="str">
            <v>3P Onsite Worker</v>
          </cell>
          <cell r="AO205" t="str">
            <v>A</v>
          </cell>
          <cell r="AP205">
            <v>9</v>
          </cell>
          <cell r="AQ205">
            <v>0</v>
          </cell>
          <cell r="AR205">
            <v>1</v>
          </cell>
          <cell r="AS205">
            <v>1</v>
          </cell>
          <cell r="AT205">
            <v>0</v>
          </cell>
          <cell r="AU205">
            <v>0</v>
          </cell>
        </row>
        <row r="206">
          <cell r="E206">
            <v>203881660</v>
          </cell>
          <cell r="F206" t="str">
            <v>A</v>
          </cell>
          <cell r="G206" t="str">
            <v>GREEN</v>
          </cell>
          <cell r="H206" t="str">
            <v>FULL_TIME</v>
          </cell>
          <cell r="I206">
            <v>900234</v>
          </cell>
          <cell r="J206" t="str">
            <v>Fastlink Outsourcing</v>
          </cell>
          <cell r="K206" t="str">
            <v>Clarise Fienmbu</v>
          </cell>
          <cell r="L206" t="str">
            <v>Warehouse Associate (TEMP)</v>
          </cell>
          <cell r="M206" t="str">
            <v>Warehouse Associate 12M</v>
          </cell>
          <cell r="N206" t="str">
            <v>bizthoma</v>
          </cell>
          <cell r="O206">
            <v>1299</v>
          </cell>
          <cell r="P206" t="str">
            <v>AUH1</v>
          </cell>
          <cell r="Q206" t="str">
            <v>ARE</v>
          </cell>
          <cell r="R206" t="str">
            <v>LK011</v>
          </cell>
          <cell r="S206" t="str">
            <v>Night Shift</v>
          </cell>
          <cell r="T206">
            <v>99</v>
          </cell>
          <cell r="U206" t="str">
            <v>MENA_UAE_FC</v>
          </cell>
          <cell r="V206">
            <v>46267.756944444445</v>
          </cell>
          <cell r="W206">
            <v>46267.859027777777</v>
          </cell>
          <cell r="X206">
            <v>46267.756944444445</v>
          </cell>
          <cell r="Y206">
            <v>46268.173611111109</v>
          </cell>
          <cell r="AA206" t="str">
            <v>Scheduled</v>
          </cell>
          <cell r="AB206" t="str">
            <v>Present</v>
          </cell>
          <cell r="AC206" t="str">
            <v>Outbound</v>
          </cell>
          <cell r="AD206" t="str">
            <v>Picking</v>
          </cell>
          <cell r="AE206" t="str">
            <v>Pick</v>
          </cell>
          <cell r="AF206" t="str">
            <v>Friday</v>
          </cell>
          <cell r="AG206" t="str">
            <v>Saturday</v>
          </cell>
          <cell r="AH206">
            <v>13</v>
          </cell>
          <cell r="AJ206">
            <v>45529</v>
          </cell>
          <cell r="AM206" t="str">
            <v>TEMP</v>
          </cell>
          <cell r="AN206" t="str">
            <v>3P Onsite Worker</v>
          </cell>
          <cell r="AO206" t="str">
            <v>A</v>
          </cell>
          <cell r="AP206">
            <v>9</v>
          </cell>
          <cell r="AQ206">
            <v>0</v>
          </cell>
          <cell r="AR206">
            <v>1</v>
          </cell>
          <cell r="AS206">
            <v>1</v>
          </cell>
          <cell r="AT206">
            <v>0</v>
          </cell>
          <cell r="AU206">
            <v>0</v>
          </cell>
        </row>
        <row r="207">
          <cell r="E207">
            <v>205996683</v>
          </cell>
          <cell r="F207" t="str">
            <v>A</v>
          </cell>
          <cell r="G207" t="str">
            <v>GREEN</v>
          </cell>
          <cell r="H207" t="str">
            <v>FULL_TIME</v>
          </cell>
          <cell r="I207">
            <v>900234</v>
          </cell>
          <cell r="J207" t="str">
            <v>Fastlink Outsourcing</v>
          </cell>
          <cell r="K207" t="str">
            <v>CHANTAL MAFOR UNABI</v>
          </cell>
          <cell r="L207" t="str">
            <v>Warehouse Associate (TEMP)</v>
          </cell>
          <cell r="M207" t="str">
            <v>Warehouse Associate 12M</v>
          </cell>
          <cell r="N207" t="str">
            <v>kebedeed</v>
          </cell>
          <cell r="O207">
            <v>1299</v>
          </cell>
          <cell r="P207" t="str">
            <v>AUH1</v>
          </cell>
          <cell r="Q207" t="str">
            <v>ARE</v>
          </cell>
          <cell r="R207" t="str">
            <v>FC109</v>
          </cell>
          <cell r="S207" t="str">
            <v>Day Shift</v>
          </cell>
          <cell r="T207">
            <v>99</v>
          </cell>
          <cell r="U207" t="str">
            <v>MENA_UAE_FC</v>
          </cell>
          <cell r="X207">
            <v>46267.333333333336</v>
          </cell>
          <cell r="Y207">
            <v>46267.75</v>
          </cell>
          <cell r="Z207" t="str">
            <v>Rest Day</v>
          </cell>
          <cell r="AA207" t="str">
            <v>Not Scheduled</v>
          </cell>
          <cell r="AB207" t="str">
            <v>Not Present</v>
          </cell>
          <cell r="AC207" t="str">
            <v>ICQA</v>
          </cell>
          <cell r="AD207" t="str">
            <v>IC/QA/CS</v>
          </cell>
          <cell r="AE207" t="str">
            <v>Support</v>
          </cell>
          <cell r="AF207" t="str">
            <v>Tuesday</v>
          </cell>
          <cell r="AG207" t="str">
            <v>Wednesday</v>
          </cell>
          <cell r="AH207">
            <v>27</v>
          </cell>
          <cell r="AJ207">
            <v>45914</v>
          </cell>
          <cell r="AM207" t="str">
            <v>TEMP</v>
          </cell>
          <cell r="AN207" t="str">
            <v>3P Onsite Worker</v>
          </cell>
          <cell r="AO207" t="str">
            <v>A</v>
          </cell>
          <cell r="AP207">
            <v>9</v>
          </cell>
          <cell r="AQ207">
            <v>0</v>
          </cell>
          <cell r="AR207">
            <v>0</v>
          </cell>
          <cell r="AS207">
            <v>0</v>
          </cell>
          <cell r="AT207">
            <v>0</v>
          </cell>
          <cell r="AU207">
            <v>0</v>
          </cell>
        </row>
        <row r="208">
          <cell r="E208">
            <v>205495596</v>
          </cell>
          <cell r="F208" t="str">
            <v>A</v>
          </cell>
          <cell r="G208" t="str">
            <v>GREEN</v>
          </cell>
          <cell r="H208" t="str">
            <v>FULL_TIME</v>
          </cell>
          <cell r="I208">
            <v>900234</v>
          </cell>
          <cell r="J208" t="str">
            <v>EFS Facilities Services</v>
          </cell>
          <cell r="K208" t="str">
            <v>COSMAS KIPCHUMBA</v>
          </cell>
          <cell r="L208" t="str">
            <v>Warehouse Associate (TEMP)</v>
          </cell>
          <cell r="M208" t="str">
            <v>Warehouse Associate 8W</v>
          </cell>
          <cell r="N208" t="str">
            <v>vkkatyal</v>
          </cell>
          <cell r="O208">
            <v>1299</v>
          </cell>
          <cell r="P208" t="str">
            <v>AUH1</v>
          </cell>
          <cell r="Q208" t="str">
            <v>ARE</v>
          </cell>
          <cell r="R208" t="str">
            <v>FC084</v>
          </cell>
          <cell r="S208" t="str">
            <v>Day Shift</v>
          </cell>
          <cell r="T208">
            <v>99</v>
          </cell>
          <cell r="U208" t="str">
            <v>MENA_UAE_FC</v>
          </cell>
          <cell r="V208">
            <v>46267.331944444442</v>
          </cell>
          <cell r="W208">
            <v>46267.749305555553</v>
          </cell>
          <cell r="X208">
            <v>46267.333333333336</v>
          </cell>
          <cell r="Y208">
            <v>46267.75</v>
          </cell>
          <cell r="AA208" t="str">
            <v>Scheduled</v>
          </cell>
          <cell r="AB208" t="str">
            <v>Present</v>
          </cell>
          <cell r="AC208" t="str">
            <v>Inbound</v>
          </cell>
          <cell r="AD208" t="str">
            <v>Inbound Stow</v>
          </cell>
          <cell r="AE208" t="str">
            <v>Stow</v>
          </cell>
          <cell r="AF208" t="str">
            <v>Monday</v>
          </cell>
          <cell r="AG208" t="str">
            <v>Tuesday</v>
          </cell>
          <cell r="AH208">
            <v>3</v>
          </cell>
          <cell r="AJ208">
            <v>45830</v>
          </cell>
          <cell r="AM208" t="str">
            <v>TEMP</v>
          </cell>
          <cell r="AN208" t="str">
            <v>3P Onsite Worker</v>
          </cell>
          <cell r="AO208" t="str">
            <v>A</v>
          </cell>
          <cell r="AP208">
            <v>9</v>
          </cell>
          <cell r="AQ208">
            <v>0</v>
          </cell>
          <cell r="AR208">
            <v>1</v>
          </cell>
          <cell r="AS208">
            <v>1</v>
          </cell>
          <cell r="AT208">
            <v>0</v>
          </cell>
          <cell r="AU208">
            <v>0</v>
          </cell>
        </row>
        <row r="209">
          <cell r="E209">
            <v>206296205</v>
          </cell>
          <cell r="F209" t="str">
            <v>A</v>
          </cell>
          <cell r="G209" t="str">
            <v>GREEN</v>
          </cell>
          <cell r="H209" t="str">
            <v>FULL_TIME</v>
          </cell>
          <cell r="I209">
            <v>900234</v>
          </cell>
          <cell r="J209" t="str">
            <v>EFS Facilities Services</v>
          </cell>
          <cell r="K209" t="str">
            <v>UNISA A. CONTEH</v>
          </cell>
          <cell r="L209" t="str">
            <v>Warehouse Associate (TEMP)</v>
          </cell>
          <cell r="M209" t="str">
            <v>Warehouse Associate 8W</v>
          </cell>
          <cell r="N209" t="str">
            <v>bavameer</v>
          </cell>
          <cell r="O209">
            <v>1299</v>
          </cell>
          <cell r="P209" t="str">
            <v>AUH1</v>
          </cell>
          <cell r="Q209" t="str">
            <v>ARE</v>
          </cell>
          <cell r="R209" t="str">
            <v>LK014</v>
          </cell>
          <cell r="S209" t="str">
            <v>Night Shift</v>
          </cell>
          <cell r="T209">
            <v>99</v>
          </cell>
          <cell r="U209" t="str">
            <v>MENA_UAE_FC</v>
          </cell>
          <cell r="V209">
            <v>46267.756249999999</v>
          </cell>
          <cell r="W209">
            <v>46267.962500000001</v>
          </cell>
          <cell r="X209">
            <v>46267.756944444445</v>
          </cell>
          <cell r="Y209">
            <v>46268.173611111109</v>
          </cell>
          <cell r="AA209" t="str">
            <v>Scheduled</v>
          </cell>
          <cell r="AB209" t="str">
            <v>Present</v>
          </cell>
          <cell r="AC209" t="str">
            <v>Customer returns</v>
          </cell>
          <cell r="AD209" t="str">
            <v>Customer Returns</v>
          </cell>
          <cell r="AE209" t="str">
            <v>Customer returns</v>
          </cell>
          <cell r="AF209" t="str">
            <v>Monday</v>
          </cell>
          <cell r="AG209" t="str">
            <v>Tuesday</v>
          </cell>
          <cell r="AH209">
            <v>22</v>
          </cell>
          <cell r="AJ209">
            <v>45949</v>
          </cell>
          <cell r="AM209" t="str">
            <v>TEMP</v>
          </cell>
          <cell r="AN209" t="str">
            <v>3P Onsite Worker</v>
          </cell>
          <cell r="AO209" t="str">
            <v>A</v>
          </cell>
          <cell r="AP209">
            <v>9</v>
          </cell>
          <cell r="AQ209">
            <v>0</v>
          </cell>
          <cell r="AR209">
            <v>1</v>
          </cell>
          <cell r="AS209">
            <v>1</v>
          </cell>
          <cell r="AT209">
            <v>0</v>
          </cell>
          <cell r="AU209">
            <v>0</v>
          </cell>
        </row>
        <row r="210">
          <cell r="E210">
            <v>204319464</v>
          </cell>
          <cell r="F210" t="str">
            <v>A</v>
          </cell>
          <cell r="G210" t="str">
            <v>GREEN</v>
          </cell>
          <cell r="H210" t="str">
            <v>FULL_TIME</v>
          </cell>
          <cell r="I210">
            <v>900234</v>
          </cell>
          <cell r="J210" t="str">
            <v>Quesscorp</v>
          </cell>
          <cell r="K210" t="str">
            <v>Ibrahim A Conteh</v>
          </cell>
          <cell r="L210" t="str">
            <v>Warehouse Associate (TEMP)</v>
          </cell>
          <cell r="M210" t="str">
            <v>Warehouse Associate 8W</v>
          </cell>
          <cell r="N210" t="str">
            <v>aanso</v>
          </cell>
          <cell r="O210">
            <v>1299</v>
          </cell>
          <cell r="P210" t="str">
            <v>AUH1</v>
          </cell>
          <cell r="Q210" t="str">
            <v>ARE</v>
          </cell>
          <cell r="R210" t="str">
            <v>FC109</v>
          </cell>
          <cell r="S210" t="str">
            <v>Day Shift</v>
          </cell>
          <cell r="T210">
            <v>99</v>
          </cell>
          <cell r="U210" t="str">
            <v>MENA_UAE_FC</v>
          </cell>
          <cell r="X210">
            <v>46267.333333333336</v>
          </cell>
          <cell r="Y210">
            <v>46267.75</v>
          </cell>
          <cell r="Z210" t="str">
            <v>Rest Day</v>
          </cell>
          <cell r="AA210" t="str">
            <v>Not Scheduled</v>
          </cell>
          <cell r="AB210" t="str">
            <v>Not Present</v>
          </cell>
          <cell r="AC210" t="str">
            <v>Customer returns</v>
          </cell>
          <cell r="AD210" t="str">
            <v>Customer Returns</v>
          </cell>
          <cell r="AE210" t="str">
            <v>Customer returns</v>
          </cell>
          <cell r="AF210" t="str">
            <v>Tuesday</v>
          </cell>
          <cell r="AG210" t="str">
            <v>Wednesday</v>
          </cell>
          <cell r="AH210">
            <v>22</v>
          </cell>
          <cell r="AJ210">
            <v>45588</v>
          </cell>
          <cell r="AM210" t="str">
            <v>TEMP</v>
          </cell>
          <cell r="AN210" t="str">
            <v>3P Onsite Worker</v>
          </cell>
          <cell r="AO210" t="str">
            <v>A</v>
          </cell>
          <cell r="AP210">
            <v>9</v>
          </cell>
          <cell r="AQ210">
            <v>0</v>
          </cell>
          <cell r="AR210">
            <v>0</v>
          </cell>
          <cell r="AS210">
            <v>0</v>
          </cell>
          <cell r="AT210">
            <v>0</v>
          </cell>
          <cell r="AU210">
            <v>0</v>
          </cell>
        </row>
        <row r="211">
          <cell r="E211">
            <v>205271074</v>
          </cell>
          <cell r="F211" t="str">
            <v>A</v>
          </cell>
          <cell r="G211" t="str">
            <v>GREEN</v>
          </cell>
          <cell r="H211" t="str">
            <v>REDUCED</v>
          </cell>
          <cell r="I211">
            <v>900234</v>
          </cell>
          <cell r="J211" t="str">
            <v>EFS Facilities Services</v>
          </cell>
          <cell r="K211" t="str">
            <v>Cosmas Kirwa Kibet</v>
          </cell>
          <cell r="L211" t="str">
            <v>Warehouse Associate (TEMP)</v>
          </cell>
          <cell r="M211" t="str">
            <v>Warehouse Associate 8W</v>
          </cell>
          <cell r="N211" t="str">
            <v>scariav</v>
          </cell>
          <cell r="O211">
            <v>1299</v>
          </cell>
          <cell r="P211" t="str">
            <v>AUH1</v>
          </cell>
          <cell r="Q211" t="str">
            <v>ARE</v>
          </cell>
          <cell r="R211" t="str">
            <v>LK017</v>
          </cell>
          <cell r="S211" t="str">
            <v>Night Shift</v>
          </cell>
          <cell r="T211">
            <v>99</v>
          </cell>
          <cell r="U211" t="str">
            <v>MENA_UAE_FC</v>
          </cell>
          <cell r="V211">
            <v>46267.755555555559</v>
          </cell>
          <cell r="W211">
            <v>46267.835416666669</v>
          </cell>
          <cell r="X211">
            <v>46267.756944444445</v>
          </cell>
          <cell r="Y211">
            <v>46268.090277777781</v>
          </cell>
          <cell r="AA211" t="str">
            <v>Scheduled</v>
          </cell>
          <cell r="AB211" t="str">
            <v>Present</v>
          </cell>
          <cell r="AC211" t="str">
            <v>Outbound</v>
          </cell>
          <cell r="AD211" t="str">
            <v>Picking</v>
          </cell>
          <cell r="AE211" t="str">
            <v>Pick</v>
          </cell>
          <cell r="AF211" t="str">
            <v>Thursday</v>
          </cell>
          <cell r="AG211" t="str">
            <v>Friday</v>
          </cell>
          <cell r="AH211">
            <v>13</v>
          </cell>
          <cell r="AJ211">
            <v>46251</v>
          </cell>
          <cell r="AM211" t="str">
            <v>TEMP</v>
          </cell>
          <cell r="AN211" t="str">
            <v>3P Onsite Worker</v>
          </cell>
          <cell r="AO211" t="str">
            <v>A</v>
          </cell>
          <cell r="AP211">
            <v>7</v>
          </cell>
          <cell r="AQ211">
            <v>0</v>
          </cell>
          <cell r="AR211">
            <v>1</v>
          </cell>
          <cell r="AS211">
            <v>1</v>
          </cell>
          <cell r="AT211">
            <v>0</v>
          </cell>
          <cell r="AU211">
            <v>0</v>
          </cell>
        </row>
        <row r="212">
          <cell r="E212">
            <v>103020246</v>
          </cell>
          <cell r="F212" t="str">
            <v>A</v>
          </cell>
          <cell r="G212" t="str">
            <v>BLUE</v>
          </cell>
          <cell r="H212" t="str">
            <v>FULL_TIME</v>
          </cell>
          <cell r="I212" t="str">
            <v>P03251</v>
          </cell>
          <cell r="K212" t="str">
            <v>Christian Ray Manalo</v>
          </cell>
          <cell r="L212" t="str">
            <v>FC Associate I</v>
          </cell>
          <cell r="M212" t="str">
            <v>FC Associate I</v>
          </cell>
          <cell r="N212" t="str">
            <v>scariav</v>
          </cell>
          <cell r="O212">
            <v>1299</v>
          </cell>
          <cell r="P212" t="str">
            <v>AUH1</v>
          </cell>
          <cell r="Q212" t="str">
            <v>ARE</v>
          </cell>
          <cell r="R212" t="str">
            <v>FC059</v>
          </cell>
          <cell r="S212" t="str">
            <v>Day Shift</v>
          </cell>
          <cell r="T212">
            <v>1</v>
          </cell>
          <cell r="U212" t="str">
            <v>MENA_UAE_FC</v>
          </cell>
          <cell r="V212">
            <v>46267.329861111109</v>
          </cell>
          <cell r="W212">
            <v>46267.750694444447</v>
          </cell>
          <cell r="X212">
            <v>46267.333333333336</v>
          </cell>
          <cell r="Y212">
            <v>46267.75</v>
          </cell>
          <cell r="AA212" t="str">
            <v>Scheduled</v>
          </cell>
          <cell r="AB212" t="str">
            <v>Present</v>
          </cell>
          <cell r="AC212" t="str">
            <v>Outbound</v>
          </cell>
          <cell r="AD212" t="str">
            <v>Pack - Single</v>
          </cell>
          <cell r="AE212" t="str">
            <v>Pack</v>
          </cell>
          <cell r="AF212" t="str">
            <v>Sunday</v>
          </cell>
          <cell r="AG212" t="str">
            <v>Monday</v>
          </cell>
          <cell r="AH212">
            <v>18</v>
          </cell>
          <cell r="AJ212">
            <v>43057</v>
          </cell>
          <cell r="AM212" t="str">
            <v>FC</v>
          </cell>
          <cell r="AN212" t="str">
            <v>Regular Full Time</v>
          </cell>
          <cell r="AO212" t="str">
            <v>A</v>
          </cell>
          <cell r="AP212">
            <v>9</v>
          </cell>
          <cell r="AQ212">
            <v>0</v>
          </cell>
          <cell r="AR212">
            <v>1</v>
          </cell>
          <cell r="AS212">
            <v>1</v>
          </cell>
          <cell r="AT212">
            <v>0</v>
          </cell>
          <cell r="AU212">
            <v>0</v>
          </cell>
        </row>
        <row r="213">
          <cell r="E213">
            <v>203512943</v>
          </cell>
          <cell r="F213" t="str">
            <v>A</v>
          </cell>
          <cell r="G213" t="str">
            <v>GREEN</v>
          </cell>
          <cell r="H213" t="str">
            <v>FULL_TIME</v>
          </cell>
          <cell r="I213">
            <v>900234</v>
          </cell>
          <cell r="J213" t="str">
            <v>Fastlink Outsourcing</v>
          </cell>
          <cell r="K213" t="str">
            <v>Shingai Chinaa</v>
          </cell>
          <cell r="L213" t="str">
            <v>Warehouse Associate (TEMP)</v>
          </cell>
          <cell r="M213" t="str">
            <v>Warehouse Associate 12M</v>
          </cell>
          <cell r="N213" t="str">
            <v>ansammar</v>
          </cell>
          <cell r="O213">
            <v>1299</v>
          </cell>
          <cell r="P213" t="str">
            <v>AUH1</v>
          </cell>
          <cell r="Q213" t="str">
            <v>ARE</v>
          </cell>
          <cell r="R213" t="str">
            <v>LK015</v>
          </cell>
          <cell r="S213" t="str">
            <v>Night Shift</v>
          </cell>
          <cell r="T213">
            <v>99</v>
          </cell>
          <cell r="U213" t="str">
            <v>MENA_UAE_FC</v>
          </cell>
          <cell r="X213">
            <v>46267.756944444445</v>
          </cell>
          <cell r="Y213">
            <v>46268.173611111109</v>
          </cell>
          <cell r="Z213" t="str">
            <v>Rest Day</v>
          </cell>
          <cell r="AA213" t="str">
            <v>Not Scheduled</v>
          </cell>
          <cell r="AB213" t="str">
            <v>Not Present</v>
          </cell>
          <cell r="AC213" t="str">
            <v>Outbound</v>
          </cell>
          <cell r="AD213" t="str">
            <v>Picking</v>
          </cell>
          <cell r="AE213" t="str">
            <v>Pick</v>
          </cell>
          <cell r="AF213" t="str">
            <v>Tuesday</v>
          </cell>
          <cell r="AG213" t="str">
            <v>Wednesday</v>
          </cell>
          <cell r="AH213">
            <v>13</v>
          </cell>
          <cell r="AJ213">
            <v>45462</v>
          </cell>
          <cell r="AM213" t="str">
            <v>TEMP</v>
          </cell>
          <cell r="AN213" t="str">
            <v>3P Onsite Worker</v>
          </cell>
          <cell r="AO213" t="str">
            <v>A</v>
          </cell>
          <cell r="AP213">
            <v>9</v>
          </cell>
          <cell r="AQ213">
            <v>0</v>
          </cell>
          <cell r="AR213">
            <v>0</v>
          </cell>
          <cell r="AS213">
            <v>0</v>
          </cell>
          <cell r="AT213">
            <v>0</v>
          </cell>
          <cell r="AU213">
            <v>0</v>
          </cell>
        </row>
        <row r="214">
          <cell r="E214">
            <v>204865037</v>
          </cell>
          <cell r="F214" t="str">
            <v>A</v>
          </cell>
          <cell r="G214" t="str">
            <v>GREEN</v>
          </cell>
          <cell r="H214" t="str">
            <v>FULL_TIME</v>
          </cell>
          <cell r="I214">
            <v>900234</v>
          </cell>
          <cell r="J214" t="str">
            <v>Dulsco L.L.C.</v>
          </cell>
          <cell r="K214" t="str">
            <v>FRANCIS CUDJOE</v>
          </cell>
          <cell r="L214" t="str">
            <v>Warehouse Associate (TEMP)</v>
          </cell>
          <cell r="M214" t="str">
            <v>Warehouse Associate 24M</v>
          </cell>
          <cell r="N214" t="str">
            <v>lraghava</v>
          </cell>
          <cell r="O214">
            <v>1299</v>
          </cell>
          <cell r="P214" t="str">
            <v>AUH1</v>
          </cell>
          <cell r="Q214" t="str">
            <v>ARE</v>
          </cell>
          <cell r="R214" t="str">
            <v>FC134</v>
          </cell>
          <cell r="S214" t="str">
            <v>Day Shift</v>
          </cell>
          <cell r="T214">
            <v>99</v>
          </cell>
          <cell r="U214" t="str">
            <v>MENA_UAE_FC</v>
          </cell>
          <cell r="V214">
            <v>46267.331250000003</v>
          </cell>
          <cell r="W214">
            <v>46267.75</v>
          </cell>
          <cell r="X214">
            <v>46267.333333333336</v>
          </cell>
          <cell r="Y214">
            <v>46267.75</v>
          </cell>
          <cell r="Z214" t="str">
            <v>Rest Day</v>
          </cell>
          <cell r="AA214" t="str">
            <v>Not Scheduled</v>
          </cell>
          <cell r="AB214" t="str">
            <v>Present</v>
          </cell>
          <cell r="AC214" t="str">
            <v>Outbound</v>
          </cell>
          <cell r="AD214" t="str">
            <v>Picking</v>
          </cell>
          <cell r="AE214" t="str">
            <v>Pick</v>
          </cell>
          <cell r="AF214" t="str">
            <v>Wednesday</v>
          </cell>
          <cell r="AG214" t="str">
            <v>Thursday</v>
          </cell>
          <cell r="AH214">
            <v>13</v>
          </cell>
          <cell r="AJ214">
            <v>45893</v>
          </cell>
          <cell r="AM214" t="str">
            <v>TEMP</v>
          </cell>
          <cell r="AN214" t="str">
            <v>3P Onsite Worker</v>
          </cell>
          <cell r="AO214" t="str">
            <v>A</v>
          </cell>
          <cell r="AP214">
            <v>9</v>
          </cell>
          <cell r="AQ214">
            <v>1</v>
          </cell>
          <cell r="AR214">
            <v>1</v>
          </cell>
          <cell r="AS214">
            <v>0</v>
          </cell>
          <cell r="AT214">
            <v>0</v>
          </cell>
          <cell r="AU214">
            <v>0</v>
          </cell>
        </row>
        <row r="215">
          <cell r="E215">
            <v>204013689</v>
          </cell>
          <cell r="F215" t="str">
            <v>A</v>
          </cell>
          <cell r="G215" t="str">
            <v>GREEN</v>
          </cell>
          <cell r="H215" t="str">
            <v>FULL_TIME</v>
          </cell>
          <cell r="I215">
            <v>900234</v>
          </cell>
          <cell r="J215" t="str">
            <v>Fastlink Outsourcing</v>
          </cell>
          <cell r="K215" t="str">
            <v>Curtis Gonluee Scell</v>
          </cell>
          <cell r="L215" t="str">
            <v>Warehouse Associate (TEMP)</v>
          </cell>
          <cell r="M215" t="str">
            <v>Warehouse Associate 12M</v>
          </cell>
          <cell r="N215" t="str">
            <v>bizthoma</v>
          </cell>
          <cell r="O215">
            <v>1299</v>
          </cell>
          <cell r="P215" t="str">
            <v>AUH1</v>
          </cell>
          <cell r="Q215" t="str">
            <v>ARE</v>
          </cell>
          <cell r="R215" t="str">
            <v>LK011</v>
          </cell>
          <cell r="S215" t="str">
            <v>Night Shift</v>
          </cell>
          <cell r="T215">
            <v>99</v>
          </cell>
          <cell r="U215" t="str">
            <v>MENA_UAE_FC</v>
          </cell>
          <cell r="V215">
            <v>46267.757638888892</v>
          </cell>
          <cell r="W215">
            <v>46267.854861111111</v>
          </cell>
          <cell r="X215">
            <v>46267.756944444445</v>
          </cell>
          <cell r="Y215">
            <v>46268.173611111109</v>
          </cell>
          <cell r="AA215" t="str">
            <v>Scheduled</v>
          </cell>
          <cell r="AB215" t="str">
            <v>Present</v>
          </cell>
          <cell r="AC215" t="str">
            <v>Outbound</v>
          </cell>
          <cell r="AD215" t="str">
            <v>Picking</v>
          </cell>
          <cell r="AE215" t="str">
            <v>Pick</v>
          </cell>
          <cell r="AF215" t="str">
            <v>Friday</v>
          </cell>
          <cell r="AG215" t="str">
            <v>Saturday</v>
          </cell>
          <cell r="AH215">
            <v>13</v>
          </cell>
          <cell r="AJ215">
            <v>45550</v>
          </cell>
          <cell r="AM215" t="str">
            <v>TEMP</v>
          </cell>
          <cell r="AN215" t="str">
            <v>3P Onsite Worker</v>
          </cell>
          <cell r="AO215" t="str">
            <v>A</v>
          </cell>
          <cell r="AP215">
            <v>9</v>
          </cell>
          <cell r="AQ215">
            <v>0</v>
          </cell>
          <cell r="AR215">
            <v>1</v>
          </cell>
          <cell r="AS215">
            <v>1</v>
          </cell>
          <cell r="AT215">
            <v>0</v>
          </cell>
          <cell r="AU215">
            <v>0</v>
          </cell>
        </row>
        <row r="216">
          <cell r="E216">
            <v>206136735</v>
          </cell>
          <cell r="F216" t="str">
            <v>A</v>
          </cell>
          <cell r="G216" t="str">
            <v>GREEN</v>
          </cell>
          <cell r="H216" t="str">
            <v>FULL_TIME</v>
          </cell>
          <cell r="I216">
            <v>900234</v>
          </cell>
          <cell r="J216" t="str">
            <v>EFS Facilities Services</v>
          </cell>
          <cell r="K216" t="str">
            <v>Cynthia Jepkoech Tanui</v>
          </cell>
          <cell r="L216" t="str">
            <v>Warehouse Associate (TEMP)</v>
          </cell>
          <cell r="M216" t="str">
            <v>Warehouse Associate 8W</v>
          </cell>
          <cell r="N216" t="str">
            <v>mnarshad</v>
          </cell>
          <cell r="O216">
            <v>1299</v>
          </cell>
          <cell r="P216" t="str">
            <v>AUH1</v>
          </cell>
          <cell r="Q216" t="str">
            <v>ARE</v>
          </cell>
          <cell r="R216" t="str">
            <v>LK014</v>
          </cell>
          <cell r="S216" t="str">
            <v>Night Shift</v>
          </cell>
          <cell r="T216">
            <v>99</v>
          </cell>
          <cell r="U216" t="str">
            <v>MENA_UAE_FC</v>
          </cell>
          <cell r="V216">
            <v>46267.756249999999</v>
          </cell>
          <cell r="W216">
            <v>46267.835416666669</v>
          </cell>
          <cell r="X216">
            <v>46267.756944444445</v>
          </cell>
          <cell r="Y216">
            <v>46268.090277777781</v>
          </cell>
          <cell r="AA216" t="str">
            <v>Scheduled</v>
          </cell>
          <cell r="AB216" t="str">
            <v>Present</v>
          </cell>
          <cell r="AC216" t="str">
            <v>Outbound</v>
          </cell>
          <cell r="AD216" t="str">
            <v>Pack - Single</v>
          </cell>
          <cell r="AE216" t="str">
            <v>Pack</v>
          </cell>
          <cell r="AF216" t="str">
            <v>Monday</v>
          </cell>
          <cell r="AG216" t="str">
            <v>Tuesday</v>
          </cell>
          <cell r="AH216">
            <v>18</v>
          </cell>
          <cell r="AJ216">
            <v>46237</v>
          </cell>
          <cell r="AM216" t="str">
            <v>TEMP</v>
          </cell>
          <cell r="AN216" t="str">
            <v>3P Onsite Worker</v>
          </cell>
          <cell r="AO216" t="str">
            <v>A</v>
          </cell>
          <cell r="AP216">
            <v>7</v>
          </cell>
          <cell r="AQ216">
            <v>0</v>
          </cell>
          <cell r="AR216">
            <v>1</v>
          </cell>
          <cell r="AS216">
            <v>1</v>
          </cell>
          <cell r="AT216">
            <v>0</v>
          </cell>
          <cell r="AU216">
            <v>0</v>
          </cell>
        </row>
        <row r="217">
          <cell r="E217">
            <v>204299544</v>
          </cell>
          <cell r="F217" t="str">
            <v>A</v>
          </cell>
          <cell r="G217" t="str">
            <v>GREEN</v>
          </cell>
          <cell r="H217" t="str">
            <v>FULL_TIME</v>
          </cell>
          <cell r="I217">
            <v>900234</v>
          </cell>
          <cell r="J217" t="str">
            <v>Quesscorp</v>
          </cell>
          <cell r="K217" t="str">
            <v>Daniel Teye-Kwasi Angmortey</v>
          </cell>
          <cell r="L217" t="str">
            <v>Warehouse Associate (TEMP)</v>
          </cell>
          <cell r="M217" t="str">
            <v>Warehouse Associate 24M</v>
          </cell>
          <cell r="N217" t="str">
            <v>aanso</v>
          </cell>
          <cell r="O217">
            <v>1299</v>
          </cell>
          <cell r="P217" t="str">
            <v>AUH1</v>
          </cell>
          <cell r="Q217" t="str">
            <v>ARE</v>
          </cell>
          <cell r="R217" t="str">
            <v>LK016</v>
          </cell>
          <cell r="S217" t="str">
            <v>Night Shift</v>
          </cell>
          <cell r="T217">
            <v>99</v>
          </cell>
          <cell r="U217" t="str">
            <v>MENA_UAE_FC</v>
          </cell>
          <cell r="V217">
            <v>46267.754861111112</v>
          </cell>
          <cell r="W217">
            <v>46267.959722222222</v>
          </cell>
          <cell r="X217">
            <v>46267.756944444445</v>
          </cell>
          <cell r="Y217">
            <v>46268.173611111109</v>
          </cell>
          <cell r="Z217" t="str">
            <v>Rest Day</v>
          </cell>
          <cell r="AA217" t="str">
            <v>Not Scheduled</v>
          </cell>
          <cell r="AB217" t="str">
            <v>Present</v>
          </cell>
          <cell r="AC217" t="str">
            <v>Customer returns</v>
          </cell>
          <cell r="AD217" t="str">
            <v>Customer Returns</v>
          </cell>
          <cell r="AE217" t="str">
            <v>Customer returns</v>
          </cell>
          <cell r="AF217" t="str">
            <v>Wednesday</v>
          </cell>
          <cell r="AG217" t="str">
            <v>Thursday</v>
          </cell>
          <cell r="AH217">
            <v>22</v>
          </cell>
          <cell r="AJ217">
            <v>45585</v>
          </cell>
          <cell r="AM217" t="str">
            <v>TEMP</v>
          </cell>
          <cell r="AN217" t="str">
            <v>3P Onsite Worker</v>
          </cell>
          <cell r="AO217" t="str">
            <v>A</v>
          </cell>
          <cell r="AP217">
            <v>9</v>
          </cell>
          <cell r="AQ217">
            <v>1</v>
          </cell>
          <cell r="AR217">
            <v>1</v>
          </cell>
          <cell r="AS217">
            <v>0</v>
          </cell>
          <cell r="AT217">
            <v>0</v>
          </cell>
          <cell r="AU217">
            <v>0</v>
          </cell>
        </row>
        <row r="218">
          <cell r="E218">
            <v>204094494</v>
          </cell>
          <cell r="F218" t="str">
            <v>A</v>
          </cell>
          <cell r="G218" t="str">
            <v>GREEN</v>
          </cell>
          <cell r="H218" t="str">
            <v>FULL_TIME</v>
          </cell>
          <cell r="I218">
            <v>900234</v>
          </cell>
          <cell r="J218" t="str">
            <v>Quesscorp</v>
          </cell>
          <cell r="K218" t="str">
            <v>Richard Boateng Ababio</v>
          </cell>
          <cell r="L218" t="str">
            <v>Warehouse Associate (TEMP)</v>
          </cell>
          <cell r="M218" t="str">
            <v>Warehouse Associate 24M</v>
          </cell>
          <cell r="N218" t="str">
            <v>bizthoma</v>
          </cell>
          <cell r="O218">
            <v>1299</v>
          </cell>
          <cell r="P218" t="str">
            <v>AUH1</v>
          </cell>
          <cell r="Q218" t="str">
            <v>ARE</v>
          </cell>
          <cell r="R218" t="str">
            <v>LK011</v>
          </cell>
          <cell r="S218" t="str">
            <v>Night Shift</v>
          </cell>
          <cell r="T218">
            <v>99</v>
          </cell>
          <cell r="U218" t="str">
            <v>MENA_UAE_FC</v>
          </cell>
          <cell r="V218">
            <v>46267.755555555559</v>
          </cell>
          <cell r="W218">
            <v>46267.857638888891</v>
          </cell>
          <cell r="X218">
            <v>46267.756944444445</v>
          </cell>
          <cell r="Y218">
            <v>46268.173611111109</v>
          </cell>
          <cell r="AA218" t="str">
            <v>Scheduled</v>
          </cell>
          <cell r="AB218" t="str">
            <v>Present</v>
          </cell>
          <cell r="AC218" t="str">
            <v>Outbound</v>
          </cell>
          <cell r="AD218" t="str">
            <v>Sort - Batch</v>
          </cell>
          <cell r="AE218" t="str">
            <v>Sort</v>
          </cell>
          <cell r="AF218" t="str">
            <v>Friday</v>
          </cell>
          <cell r="AG218" t="str">
            <v>Saturday</v>
          </cell>
          <cell r="AH218">
            <v>15</v>
          </cell>
          <cell r="AJ218">
            <v>45560</v>
          </cell>
          <cell r="AM218" t="str">
            <v>TEMP</v>
          </cell>
          <cell r="AN218" t="str">
            <v>3P Onsite Worker</v>
          </cell>
          <cell r="AO218" t="str">
            <v>A</v>
          </cell>
          <cell r="AP218">
            <v>9</v>
          </cell>
          <cell r="AQ218">
            <v>0</v>
          </cell>
          <cell r="AR218">
            <v>1</v>
          </cell>
          <cell r="AS218">
            <v>1</v>
          </cell>
          <cell r="AT218">
            <v>0</v>
          </cell>
          <cell r="AU218">
            <v>0</v>
          </cell>
        </row>
        <row r="219">
          <cell r="E219">
            <v>206491325</v>
          </cell>
          <cell r="F219" t="str">
            <v>A</v>
          </cell>
          <cell r="G219" t="str">
            <v>GREEN</v>
          </cell>
          <cell r="H219" t="str">
            <v>FULL_TIME</v>
          </cell>
          <cell r="I219">
            <v>900234</v>
          </cell>
          <cell r="J219" t="str">
            <v>EFS Facilities Services</v>
          </cell>
          <cell r="K219" t="str">
            <v>DAISY CHEPKOECH</v>
          </cell>
          <cell r="L219" t="str">
            <v>Warehouse Associate (TEMP)</v>
          </cell>
          <cell r="M219" t="str">
            <v>Warehouse Associate 8W</v>
          </cell>
          <cell r="N219" t="str">
            <v>scariav</v>
          </cell>
          <cell r="O219">
            <v>1299</v>
          </cell>
          <cell r="P219" t="str">
            <v>AUH1</v>
          </cell>
          <cell r="Q219" t="str">
            <v>ARE</v>
          </cell>
          <cell r="R219" t="str">
            <v>FC084</v>
          </cell>
          <cell r="S219" t="str">
            <v>Day Shift</v>
          </cell>
          <cell r="T219">
            <v>99</v>
          </cell>
          <cell r="U219" t="str">
            <v>MENA_UAE_FC</v>
          </cell>
          <cell r="V219">
            <v>46267.333333333336</v>
          </cell>
          <cell r="W219">
            <v>46267.75</v>
          </cell>
          <cell r="X219">
            <v>46267.333333333336</v>
          </cell>
          <cell r="Y219">
            <v>46267.75</v>
          </cell>
          <cell r="AA219" t="str">
            <v>Scheduled</v>
          </cell>
          <cell r="AB219" t="str">
            <v>Present</v>
          </cell>
          <cell r="AC219" t="str">
            <v>Outbound</v>
          </cell>
          <cell r="AD219" t="str">
            <v>Picking</v>
          </cell>
          <cell r="AE219" t="str">
            <v>Pick</v>
          </cell>
          <cell r="AF219" t="str">
            <v>Monday</v>
          </cell>
          <cell r="AG219" t="str">
            <v>Tuesday</v>
          </cell>
          <cell r="AH219">
            <v>13</v>
          </cell>
          <cell r="AJ219">
            <v>45970</v>
          </cell>
          <cell r="AM219" t="str">
            <v>TEMP</v>
          </cell>
          <cell r="AN219" t="str">
            <v>3P Onsite Worker</v>
          </cell>
          <cell r="AO219" t="str">
            <v>A</v>
          </cell>
          <cell r="AP219">
            <v>9</v>
          </cell>
          <cell r="AQ219">
            <v>0</v>
          </cell>
          <cell r="AR219">
            <v>1</v>
          </cell>
          <cell r="AS219">
            <v>1</v>
          </cell>
          <cell r="AT219">
            <v>0</v>
          </cell>
          <cell r="AU219">
            <v>0</v>
          </cell>
        </row>
        <row r="220">
          <cell r="E220">
            <v>204010041</v>
          </cell>
          <cell r="F220" t="str">
            <v>A</v>
          </cell>
          <cell r="G220" t="str">
            <v>GREEN</v>
          </cell>
          <cell r="H220" t="str">
            <v>FULL_TIME</v>
          </cell>
          <cell r="I220">
            <v>900234</v>
          </cell>
          <cell r="J220" t="str">
            <v>Dulsco L.L.C.</v>
          </cell>
          <cell r="K220" t="str">
            <v>DAMIANO KATO</v>
          </cell>
          <cell r="L220" t="str">
            <v>Warehouse Associate (TEMP)</v>
          </cell>
          <cell r="M220" t="str">
            <v>Warehouse Associate 24M</v>
          </cell>
          <cell r="N220" t="str">
            <v>scariav</v>
          </cell>
          <cell r="O220">
            <v>1299</v>
          </cell>
          <cell r="P220" t="str">
            <v>AUH1</v>
          </cell>
          <cell r="Q220" t="str">
            <v>ARE</v>
          </cell>
          <cell r="R220" t="str">
            <v>LK016</v>
          </cell>
          <cell r="S220" t="str">
            <v>Night Shift</v>
          </cell>
          <cell r="T220">
            <v>99</v>
          </cell>
          <cell r="U220" t="str">
            <v>MENA_UAE_FC</v>
          </cell>
          <cell r="X220">
            <v>46267.756944444445</v>
          </cell>
          <cell r="Y220">
            <v>46268.173611111109</v>
          </cell>
          <cell r="Z220" t="str">
            <v>Rest Day</v>
          </cell>
          <cell r="AA220" t="str">
            <v>Not Scheduled</v>
          </cell>
          <cell r="AB220" t="str">
            <v>Not Present</v>
          </cell>
          <cell r="AC220" t="str">
            <v>Outbound</v>
          </cell>
          <cell r="AD220" t="str">
            <v>Sort - Batch</v>
          </cell>
          <cell r="AE220" t="str">
            <v>Sort</v>
          </cell>
          <cell r="AF220" t="str">
            <v>Wednesday</v>
          </cell>
          <cell r="AG220" t="str">
            <v>Thursday</v>
          </cell>
          <cell r="AH220">
            <v>15</v>
          </cell>
          <cell r="AJ220">
            <v>45550</v>
          </cell>
          <cell r="AM220" t="str">
            <v>TEMP</v>
          </cell>
          <cell r="AN220" t="str">
            <v>3P Onsite Worker</v>
          </cell>
          <cell r="AO220" t="str">
            <v>A</v>
          </cell>
          <cell r="AP220">
            <v>9</v>
          </cell>
          <cell r="AQ220">
            <v>0</v>
          </cell>
          <cell r="AR220">
            <v>0</v>
          </cell>
          <cell r="AS220">
            <v>0</v>
          </cell>
          <cell r="AT220">
            <v>0</v>
          </cell>
          <cell r="AU220">
            <v>0</v>
          </cell>
        </row>
        <row r="221">
          <cell r="E221">
            <v>206873867</v>
          </cell>
          <cell r="F221" t="str">
            <v>A</v>
          </cell>
          <cell r="G221" t="str">
            <v>GREEN</v>
          </cell>
          <cell r="H221" t="str">
            <v>FULL_TIME</v>
          </cell>
          <cell r="I221">
            <v>900234</v>
          </cell>
          <cell r="J221" t="str">
            <v>Dulsco L.L.C.</v>
          </cell>
          <cell r="K221" t="str">
            <v>MISUSERA DAVID LUBWAMA</v>
          </cell>
          <cell r="L221" t="str">
            <v>Warehouse Associate (TEMP)</v>
          </cell>
          <cell r="M221" t="str">
            <v>Warehouse Associate 8W</v>
          </cell>
          <cell r="N221" t="str">
            <v>nnahla</v>
          </cell>
          <cell r="O221">
            <v>1299</v>
          </cell>
          <cell r="P221" t="str">
            <v>AUH1</v>
          </cell>
          <cell r="Q221" t="str">
            <v>ARE</v>
          </cell>
          <cell r="R221" t="str">
            <v>LK012</v>
          </cell>
          <cell r="S221" t="str">
            <v>Night Shift</v>
          </cell>
          <cell r="T221">
            <v>99</v>
          </cell>
          <cell r="U221" t="str">
            <v>MENA_UAE_FC</v>
          </cell>
          <cell r="V221">
            <v>46267.755555555559</v>
          </cell>
          <cell r="W221">
            <v>46267.949305555558</v>
          </cell>
          <cell r="X221">
            <v>46267.756944444445</v>
          </cell>
          <cell r="Y221">
            <v>46268.173611111109</v>
          </cell>
          <cell r="AA221" t="str">
            <v>Scheduled</v>
          </cell>
          <cell r="AB221" t="str">
            <v>Present</v>
          </cell>
          <cell r="AC221" t="str">
            <v>Inbound</v>
          </cell>
          <cell r="AD221" t="str">
            <v>Inbound Stow</v>
          </cell>
          <cell r="AE221" t="str">
            <v>Stow</v>
          </cell>
          <cell r="AF221" t="str">
            <v>Saturday</v>
          </cell>
          <cell r="AG221" t="str">
            <v>Sunday</v>
          </cell>
          <cell r="AH221">
            <v>3</v>
          </cell>
          <cell r="AJ221">
            <v>46019</v>
          </cell>
          <cell r="AM221" t="str">
            <v>TEMP</v>
          </cell>
          <cell r="AN221" t="str">
            <v>3P Onsite Worker</v>
          </cell>
          <cell r="AO221" t="str">
            <v>A</v>
          </cell>
          <cell r="AP221">
            <v>9</v>
          </cell>
          <cell r="AQ221">
            <v>0</v>
          </cell>
          <cell r="AR221">
            <v>1</v>
          </cell>
          <cell r="AS221">
            <v>1</v>
          </cell>
          <cell r="AT221">
            <v>0</v>
          </cell>
          <cell r="AU221">
            <v>0</v>
          </cell>
        </row>
        <row r="222">
          <cell r="E222">
            <v>204967147</v>
          </cell>
          <cell r="F222" t="str">
            <v>A</v>
          </cell>
          <cell r="G222" t="str">
            <v>GREEN</v>
          </cell>
          <cell r="H222" t="str">
            <v>FULL_TIME</v>
          </cell>
          <cell r="I222">
            <v>900234</v>
          </cell>
          <cell r="J222" t="str">
            <v>Dulsco L.L.C.</v>
          </cell>
          <cell r="K222" t="str">
            <v>DAVID DANAA</v>
          </cell>
          <cell r="L222" t="str">
            <v>Warehouse Associate (TEMP)</v>
          </cell>
          <cell r="M222" t="str">
            <v>Warehouse Associate 24M</v>
          </cell>
          <cell r="N222" t="str">
            <v>lraghava</v>
          </cell>
          <cell r="O222">
            <v>1299</v>
          </cell>
          <cell r="P222" t="str">
            <v>AUH1</v>
          </cell>
          <cell r="Q222" t="str">
            <v>ARE</v>
          </cell>
          <cell r="R222" t="str">
            <v>FC109</v>
          </cell>
          <cell r="S222" t="str">
            <v>Day Shift</v>
          </cell>
          <cell r="T222">
            <v>99</v>
          </cell>
          <cell r="U222" t="str">
            <v>MENA_UAE_FC</v>
          </cell>
          <cell r="X222">
            <v>46267.333333333336</v>
          </cell>
          <cell r="Y222">
            <v>46267.75</v>
          </cell>
          <cell r="Z222" t="str">
            <v>Rest Day</v>
          </cell>
          <cell r="AA222" t="str">
            <v>Not Scheduled</v>
          </cell>
          <cell r="AB222" t="str">
            <v>Not Present</v>
          </cell>
          <cell r="AC222" t="str">
            <v>Outbound</v>
          </cell>
          <cell r="AD222" t="str">
            <v>Picking</v>
          </cell>
          <cell r="AE222" t="str">
            <v>Pick</v>
          </cell>
          <cell r="AF222" t="str">
            <v>Tuesday</v>
          </cell>
          <cell r="AG222" t="str">
            <v>Wednesday</v>
          </cell>
          <cell r="AH222">
            <v>13</v>
          </cell>
          <cell r="AJ222">
            <v>45788</v>
          </cell>
          <cell r="AM222" t="str">
            <v>TEMP</v>
          </cell>
          <cell r="AN222" t="str">
            <v>3P Onsite Worker</v>
          </cell>
          <cell r="AO222" t="str">
            <v>A</v>
          </cell>
          <cell r="AP222">
            <v>9</v>
          </cell>
          <cell r="AQ222">
            <v>0</v>
          </cell>
          <cell r="AR222">
            <v>0</v>
          </cell>
          <cell r="AS222">
            <v>0</v>
          </cell>
          <cell r="AT222">
            <v>0</v>
          </cell>
          <cell r="AU222">
            <v>0</v>
          </cell>
        </row>
        <row r="223">
          <cell r="E223">
            <v>203469449</v>
          </cell>
          <cell r="F223" t="str">
            <v>A</v>
          </cell>
          <cell r="G223" t="str">
            <v>GREEN</v>
          </cell>
          <cell r="H223" t="str">
            <v>FULL_TIME</v>
          </cell>
          <cell r="I223">
            <v>900234</v>
          </cell>
          <cell r="J223" t="str">
            <v>Adecco</v>
          </cell>
          <cell r="K223" t="str">
            <v>Daniel Boahen</v>
          </cell>
          <cell r="L223" t="str">
            <v>Warehouse Associate (TEMP)</v>
          </cell>
          <cell r="M223" t="str">
            <v>Warehouse Associate 24M</v>
          </cell>
          <cell r="N223" t="str">
            <v>aanso</v>
          </cell>
          <cell r="O223">
            <v>1299</v>
          </cell>
          <cell r="P223" t="str">
            <v>AUH1</v>
          </cell>
          <cell r="Q223" t="str">
            <v>ARE</v>
          </cell>
          <cell r="R223" t="str">
            <v>FC009</v>
          </cell>
          <cell r="S223" t="str">
            <v>Day Shift</v>
          </cell>
          <cell r="T223">
            <v>99</v>
          </cell>
          <cell r="U223" t="str">
            <v>MENA_UAE_FC</v>
          </cell>
          <cell r="V223">
            <v>46267.331250000003</v>
          </cell>
          <cell r="W223">
            <v>46267.75</v>
          </cell>
          <cell r="X223">
            <v>46267.333333333336</v>
          </cell>
          <cell r="Y223">
            <v>46267.75</v>
          </cell>
          <cell r="AA223" t="str">
            <v>Scheduled</v>
          </cell>
          <cell r="AB223" t="str">
            <v>Present</v>
          </cell>
          <cell r="AC223" t="str">
            <v>Customer returns</v>
          </cell>
          <cell r="AD223" t="str">
            <v>Customer Returns</v>
          </cell>
          <cell r="AE223" t="str">
            <v>Customer returns</v>
          </cell>
          <cell r="AF223" t="str">
            <v>Friday</v>
          </cell>
          <cell r="AG223" t="str">
            <v>Saturday</v>
          </cell>
          <cell r="AH223">
            <v>22</v>
          </cell>
          <cell r="AJ223">
            <v>45455</v>
          </cell>
          <cell r="AM223" t="str">
            <v>TEMP</v>
          </cell>
          <cell r="AN223" t="str">
            <v>3P Onsite Worker</v>
          </cell>
          <cell r="AO223" t="str">
            <v>A</v>
          </cell>
          <cell r="AP223">
            <v>9</v>
          </cell>
          <cell r="AQ223">
            <v>0</v>
          </cell>
          <cell r="AR223">
            <v>1</v>
          </cell>
          <cell r="AS223">
            <v>1</v>
          </cell>
          <cell r="AT223">
            <v>0</v>
          </cell>
          <cell r="AU223">
            <v>0</v>
          </cell>
        </row>
        <row r="224">
          <cell r="E224">
            <v>204246160</v>
          </cell>
          <cell r="F224" t="str">
            <v>A</v>
          </cell>
          <cell r="G224" t="str">
            <v>GREEN</v>
          </cell>
          <cell r="H224" t="str">
            <v>FULL_TIME</v>
          </cell>
          <cell r="I224">
            <v>900234</v>
          </cell>
          <cell r="J224" t="str">
            <v>Quesscorp</v>
          </cell>
          <cell r="K224" t="str">
            <v>Danjuma Ali Muhammad</v>
          </cell>
          <cell r="L224" t="str">
            <v>Warehouse Associate (TEMP)</v>
          </cell>
          <cell r="M224" t="str">
            <v>Warehouse Associate 24M</v>
          </cell>
          <cell r="N224" t="str">
            <v>kebedeed</v>
          </cell>
          <cell r="O224">
            <v>1299</v>
          </cell>
          <cell r="P224" t="str">
            <v>AUH1</v>
          </cell>
          <cell r="Q224" t="str">
            <v>ARE</v>
          </cell>
          <cell r="R224" t="str">
            <v>FC109</v>
          </cell>
          <cell r="S224" t="str">
            <v>Day Shift</v>
          </cell>
          <cell r="T224">
            <v>99</v>
          </cell>
          <cell r="U224" t="str">
            <v>MENA_UAE_FC</v>
          </cell>
          <cell r="X224">
            <v>46267.333333333336</v>
          </cell>
          <cell r="Y224">
            <v>46267.75</v>
          </cell>
          <cell r="Z224" t="str">
            <v>Rest Day</v>
          </cell>
          <cell r="AA224" t="str">
            <v>Not Scheduled</v>
          </cell>
          <cell r="AB224" t="str">
            <v>Not Present</v>
          </cell>
          <cell r="AC224" t="str">
            <v>ICQA</v>
          </cell>
          <cell r="AD224" t="str">
            <v>IC/QA/CS</v>
          </cell>
          <cell r="AE224" t="str">
            <v>Support</v>
          </cell>
          <cell r="AF224" t="str">
            <v>Tuesday</v>
          </cell>
          <cell r="AG224" t="str">
            <v>Wednesday</v>
          </cell>
          <cell r="AH224">
            <v>27</v>
          </cell>
          <cell r="AJ224">
            <v>45578</v>
          </cell>
          <cell r="AM224" t="str">
            <v>TEMP</v>
          </cell>
          <cell r="AN224" t="str">
            <v>3P Onsite Worker</v>
          </cell>
          <cell r="AO224" t="str">
            <v>A</v>
          </cell>
          <cell r="AP224">
            <v>9</v>
          </cell>
          <cell r="AQ224">
            <v>0</v>
          </cell>
          <cell r="AR224">
            <v>0</v>
          </cell>
          <cell r="AS224">
            <v>0</v>
          </cell>
          <cell r="AT224">
            <v>0</v>
          </cell>
          <cell r="AU224">
            <v>0</v>
          </cell>
        </row>
        <row r="225">
          <cell r="E225">
            <v>203555843</v>
          </cell>
          <cell r="F225" t="str">
            <v>A</v>
          </cell>
          <cell r="G225" t="str">
            <v>GREEN</v>
          </cell>
          <cell r="H225" t="str">
            <v>FULL_TIME</v>
          </cell>
          <cell r="I225">
            <v>900234</v>
          </cell>
          <cell r="J225" t="str">
            <v>Adecco</v>
          </cell>
          <cell r="K225" t="str">
            <v>Allen D. Arellano</v>
          </cell>
          <cell r="L225" t="str">
            <v>Warehouse Associate (TEMP)</v>
          </cell>
          <cell r="M225" t="str">
            <v>Warehouse Associate 24M</v>
          </cell>
          <cell r="N225" t="str">
            <v>mnarshad</v>
          </cell>
          <cell r="O225">
            <v>1299</v>
          </cell>
          <cell r="P225" t="str">
            <v>AUH1</v>
          </cell>
          <cell r="Q225" t="str">
            <v>ARE</v>
          </cell>
          <cell r="R225" t="str">
            <v>FC034</v>
          </cell>
          <cell r="S225" t="str">
            <v>Day Shift</v>
          </cell>
          <cell r="T225">
            <v>99</v>
          </cell>
          <cell r="U225" t="str">
            <v>MENA_UAE_FC</v>
          </cell>
          <cell r="V225">
            <v>46267.32916666667</v>
          </cell>
          <cell r="W225">
            <v>46267.745138888888</v>
          </cell>
          <cell r="X225">
            <v>46267.333333333336</v>
          </cell>
          <cell r="Y225">
            <v>46267.75</v>
          </cell>
          <cell r="AA225" t="str">
            <v>Scheduled</v>
          </cell>
          <cell r="AB225" t="str">
            <v>Present</v>
          </cell>
          <cell r="AC225" t="str">
            <v>Support</v>
          </cell>
          <cell r="AD225" t="str">
            <v>Admin/HR/IT</v>
          </cell>
          <cell r="AE225" t="str">
            <v>Support</v>
          </cell>
          <cell r="AF225" t="str">
            <v>Saturday</v>
          </cell>
          <cell r="AG225" t="str">
            <v>Sunday</v>
          </cell>
          <cell r="AH225">
            <v>26</v>
          </cell>
          <cell r="AJ225">
            <v>45469</v>
          </cell>
          <cell r="AM225" t="str">
            <v>TEMP</v>
          </cell>
          <cell r="AN225" t="str">
            <v>3P Onsite Worker</v>
          </cell>
          <cell r="AO225" t="str">
            <v>A</v>
          </cell>
          <cell r="AP225">
            <v>9</v>
          </cell>
          <cell r="AQ225">
            <v>0</v>
          </cell>
          <cell r="AR225">
            <v>1</v>
          </cell>
          <cell r="AS225">
            <v>1</v>
          </cell>
          <cell r="AT225">
            <v>0</v>
          </cell>
          <cell r="AU225">
            <v>0</v>
          </cell>
        </row>
        <row r="226">
          <cell r="E226">
            <v>204138500</v>
          </cell>
          <cell r="F226" t="str">
            <v>A</v>
          </cell>
          <cell r="G226" t="str">
            <v>GREEN</v>
          </cell>
          <cell r="H226" t="str">
            <v>FULL_TIME</v>
          </cell>
          <cell r="I226">
            <v>900234</v>
          </cell>
          <cell r="J226" t="str">
            <v>Quesscorp</v>
          </cell>
          <cell r="K226" t="str">
            <v>Emmanuel Asante</v>
          </cell>
          <cell r="L226" t="str">
            <v>Warehouse Associate (TEMP)</v>
          </cell>
          <cell r="M226" t="str">
            <v>Warehouse Associate 24M</v>
          </cell>
          <cell r="N226" t="str">
            <v>mnarshad</v>
          </cell>
          <cell r="O226">
            <v>1299</v>
          </cell>
          <cell r="P226" t="str">
            <v>AUH1</v>
          </cell>
          <cell r="Q226" t="str">
            <v>ARE</v>
          </cell>
          <cell r="R226" t="str">
            <v>FC109</v>
          </cell>
          <cell r="S226" t="str">
            <v>Day Shift</v>
          </cell>
          <cell r="T226">
            <v>99</v>
          </cell>
          <cell r="U226" t="str">
            <v>MENA_UAE_FC</v>
          </cell>
          <cell r="X226">
            <v>46267.333333333336</v>
          </cell>
          <cell r="Y226">
            <v>46267.75</v>
          </cell>
          <cell r="Z226" t="str">
            <v>Rest Day</v>
          </cell>
          <cell r="AA226" t="str">
            <v>Not Scheduled</v>
          </cell>
          <cell r="AB226" t="str">
            <v>Not Present</v>
          </cell>
          <cell r="AC226" t="str">
            <v>Outbound</v>
          </cell>
          <cell r="AD226" t="str">
            <v>Pack - Single</v>
          </cell>
          <cell r="AE226" t="str">
            <v>Pack</v>
          </cell>
          <cell r="AF226" t="str">
            <v>Tuesday</v>
          </cell>
          <cell r="AG226" t="str">
            <v>Wednesday</v>
          </cell>
          <cell r="AH226">
            <v>18</v>
          </cell>
          <cell r="AJ226">
            <v>45564</v>
          </cell>
          <cell r="AM226" t="str">
            <v>TEMP</v>
          </cell>
          <cell r="AN226" t="str">
            <v>3P Onsite Worker</v>
          </cell>
          <cell r="AO226" t="str">
            <v>A</v>
          </cell>
          <cell r="AP226">
            <v>9</v>
          </cell>
          <cell r="AQ226">
            <v>0</v>
          </cell>
          <cell r="AR226">
            <v>0</v>
          </cell>
          <cell r="AS226">
            <v>0</v>
          </cell>
          <cell r="AT226">
            <v>0</v>
          </cell>
          <cell r="AU226">
            <v>0</v>
          </cell>
        </row>
        <row r="227">
          <cell r="E227">
            <v>205608623</v>
          </cell>
          <cell r="F227" t="str">
            <v>A</v>
          </cell>
          <cell r="G227" t="str">
            <v>GREEN</v>
          </cell>
          <cell r="H227" t="str">
            <v>FULL_TIME</v>
          </cell>
          <cell r="I227">
            <v>900234</v>
          </cell>
          <cell r="J227" t="str">
            <v>Dulsco L.L.C.</v>
          </cell>
          <cell r="K227" t="str">
            <v>MAJID DAUDA</v>
          </cell>
          <cell r="L227" t="str">
            <v>Warehouse Associate (TEMP)</v>
          </cell>
          <cell r="M227" t="str">
            <v>Warehouse Associate 24M</v>
          </cell>
          <cell r="N227" t="str">
            <v>nnahla</v>
          </cell>
          <cell r="O227">
            <v>1299</v>
          </cell>
          <cell r="P227" t="str">
            <v>AUH1</v>
          </cell>
          <cell r="Q227" t="str">
            <v>ARE</v>
          </cell>
          <cell r="R227" t="str">
            <v>LK011</v>
          </cell>
          <cell r="S227" t="str">
            <v>Night Shift</v>
          </cell>
          <cell r="T227">
            <v>99</v>
          </cell>
          <cell r="U227" t="str">
            <v>MENA_UAE_FC</v>
          </cell>
          <cell r="V227">
            <v>46267.754861111112</v>
          </cell>
          <cell r="W227">
            <v>46267.952777777777</v>
          </cell>
          <cell r="X227">
            <v>46267.756944444445</v>
          </cell>
          <cell r="Y227">
            <v>46268.173611111109</v>
          </cell>
          <cell r="AA227" t="str">
            <v>Scheduled</v>
          </cell>
          <cell r="AB227" t="str">
            <v>Present</v>
          </cell>
          <cell r="AC227" t="str">
            <v>Inbound</v>
          </cell>
          <cell r="AD227" t="str">
            <v>Inbound Stow</v>
          </cell>
          <cell r="AE227" t="str">
            <v>Stow</v>
          </cell>
          <cell r="AF227" t="str">
            <v>Friday</v>
          </cell>
          <cell r="AG227" t="str">
            <v>Saturday</v>
          </cell>
          <cell r="AH227">
            <v>3</v>
          </cell>
          <cell r="AJ227">
            <v>45844</v>
          </cell>
          <cell r="AM227" t="str">
            <v>TEMP</v>
          </cell>
          <cell r="AN227" t="str">
            <v>3P Onsite Worker</v>
          </cell>
          <cell r="AO227" t="str">
            <v>A</v>
          </cell>
          <cell r="AP227">
            <v>9</v>
          </cell>
          <cell r="AQ227">
            <v>0</v>
          </cell>
          <cell r="AR227">
            <v>1</v>
          </cell>
          <cell r="AS227">
            <v>1</v>
          </cell>
          <cell r="AT227">
            <v>0</v>
          </cell>
          <cell r="AU227">
            <v>0</v>
          </cell>
        </row>
        <row r="228">
          <cell r="E228">
            <v>206846688</v>
          </cell>
          <cell r="F228" t="str">
            <v>A</v>
          </cell>
          <cell r="G228" t="str">
            <v>GREEN</v>
          </cell>
          <cell r="H228" t="str">
            <v>FULL_TIME</v>
          </cell>
          <cell r="I228">
            <v>900234</v>
          </cell>
          <cell r="J228" t="str">
            <v>Dulsco L.L.C.</v>
          </cell>
          <cell r="K228" t="str">
            <v>DAVIS WAYABIRA</v>
          </cell>
          <cell r="L228" t="str">
            <v>Warehouse Associate (TEMP)</v>
          </cell>
          <cell r="M228" t="str">
            <v>Warehouse Associate 8W</v>
          </cell>
          <cell r="N228" t="str">
            <v>lraghava</v>
          </cell>
          <cell r="O228">
            <v>1299</v>
          </cell>
          <cell r="P228" t="str">
            <v>AUH1</v>
          </cell>
          <cell r="Q228" t="str">
            <v>ARE</v>
          </cell>
          <cell r="R228" t="str">
            <v>LK013</v>
          </cell>
          <cell r="S228" t="str">
            <v>Night Shift</v>
          </cell>
          <cell r="T228">
            <v>99</v>
          </cell>
          <cell r="U228" t="str">
            <v>MENA_UAE_FC</v>
          </cell>
          <cell r="V228">
            <v>46267.756944444445</v>
          </cell>
          <cell r="W228">
            <v>46267.855555555558</v>
          </cell>
          <cell r="X228">
            <v>46267.756944444445</v>
          </cell>
          <cell r="Y228">
            <v>46268.173611111109</v>
          </cell>
          <cell r="AA228" t="str">
            <v>Scheduled</v>
          </cell>
          <cell r="AB228" t="str">
            <v>Present</v>
          </cell>
          <cell r="AC228" t="str">
            <v>Outbound</v>
          </cell>
          <cell r="AD228" t="str">
            <v>Picking</v>
          </cell>
          <cell r="AE228" t="str">
            <v>Pick</v>
          </cell>
          <cell r="AF228" t="str">
            <v>Sunday</v>
          </cell>
          <cell r="AG228" t="str">
            <v>Monday</v>
          </cell>
          <cell r="AH228">
            <v>13</v>
          </cell>
          <cell r="AJ228">
            <v>46012</v>
          </cell>
          <cell r="AM228" t="str">
            <v>TEMP</v>
          </cell>
          <cell r="AN228" t="str">
            <v>3P Onsite Worker</v>
          </cell>
          <cell r="AO228" t="str">
            <v>A</v>
          </cell>
          <cell r="AP228">
            <v>9</v>
          </cell>
          <cell r="AQ228">
            <v>0</v>
          </cell>
          <cell r="AR228">
            <v>1</v>
          </cell>
          <cell r="AS228">
            <v>1</v>
          </cell>
          <cell r="AT228">
            <v>0</v>
          </cell>
          <cell r="AU228">
            <v>0</v>
          </cell>
        </row>
        <row r="229">
          <cell r="E229">
            <v>206239521</v>
          </cell>
          <cell r="F229" t="str">
            <v>A</v>
          </cell>
          <cell r="G229" t="str">
            <v>GREEN</v>
          </cell>
          <cell r="H229" t="str">
            <v>FULL_TIME</v>
          </cell>
          <cell r="I229">
            <v>900234</v>
          </cell>
          <cell r="J229" t="str">
            <v>Dulsco L.L.C.</v>
          </cell>
          <cell r="K229" t="str">
            <v>BOATENG DAVID</v>
          </cell>
          <cell r="L229" t="str">
            <v>Warehouse Associate (TEMP)</v>
          </cell>
          <cell r="M229" t="str">
            <v>Warehouse Associate 8W</v>
          </cell>
          <cell r="N229" t="str">
            <v>scariav</v>
          </cell>
          <cell r="O229">
            <v>1299</v>
          </cell>
          <cell r="P229" t="str">
            <v>AUH1</v>
          </cell>
          <cell r="Q229" t="str">
            <v>ARE</v>
          </cell>
          <cell r="R229" t="str">
            <v>LK015</v>
          </cell>
          <cell r="S229" t="str">
            <v>Night Shift</v>
          </cell>
          <cell r="T229">
            <v>99</v>
          </cell>
          <cell r="U229" t="str">
            <v>MENA_UAE_FC</v>
          </cell>
          <cell r="X229">
            <v>46267.756944444445</v>
          </cell>
          <cell r="Y229">
            <v>46268.173611111109</v>
          </cell>
          <cell r="Z229" t="str">
            <v>Rest Day</v>
          </cell>
          <cell r="AA229" t="str">
            <v>Not Scheduled</v>
          </cell>
          <cell r="AB229" t="str">
            <v>Not Present</v>
          </cell>
          <cell r="AC229" t="str">
            <v>Outbound</v>
          </cell>
          <cell r="AD229" t="str">
            <v>Sort - Batch</v>
          </cell>
          <cell r="AE229" t="str">
            <v>Sort</v>
          </cell>
          <cell r="AF229" t="str">
            <v>Tuesday</v>
          </cell>
          <cell r="AG229" t="str">
            <v>Wednesday</v>
          </cell>
          <cell r="AH229">
            <v>15</v>
          </cell>
          <cell r="AJ229">
            <v>45942</v>
          </cell>
          <cell r="AM229" t="str">
            <v>TEMP</v>
          </cell>
          <cell r="AN229" t="str">
            <v>3P Onsite Worker</v>
          </cell>
          <cell r="AO229" t="str">
            <v>A</v>
          </cell>
          <cell r="AP229">
            <v>9</v>
          </cell>
          <cell r="AQ229">
            <v>0</v>
          </cell>
          <cell r="AR229">
            <v>0</v>
          </cell>
          <cell r="AS229">
            <v>0</v>
          </cell>
          <cell r="AT229">
            <v>0</v>
          </cell>
          <cell r="AU229">
            <v>0</v>
          </cell>
        </row>
        <row r="230">
          <cell r="E230">
            <v>206875142</v>
          </cell>
          <cell r="F230" t="str">
            <v>A</v>
          </cell>
          <cell r="G230" t="str">
            <v>GREEN</v>
          </cell>
          <cell r="H230" t="str">
            <v>FULL_TIME</v>
          </cell>
          <cell r="I230">
            <v>900234</v>
          </cell>
          <cell r="J230" t="str">
            <v>Dulsco L.L.C.</v>
          </cell>
          <cell r="K230" t="str">
            <v>ALLAN DDUMBA SSENTAMU</v>
          </cell>
          <cell r="L230" t="str">
            <v>Warehouse Associate (TEMP)</v>
          </cell>
          <cell r="M230" t="str">
            <v>Warehouse Associate 8W</v>
          </cell>
          <cell r="N230" t="str">
            <v>aanso</v>
          </cell>
          <cell r="O230">
            <v>1299</v>
          </cell>
          <cell r="P230" t="str">
            <v>AUH1</v>
          </cell>
          <cell r="Q230" t="str">
            <v>ARE</v>
          </cell>
          <cell r="R230" t="str">
            <v>LK013</v>
          </cell>
          <cell r="S230" t="str">
            <v>Night Shift</v>
          </cell>
          <cell r="T230">
            <v>99</v>
          </cell>
          <cell r="U230" t="str">
            <v>MENA_UAE_FC</v>
          </cell>
          <cell r="V230">
            <v>46267.754861111112</v>
          </cell>
          <cell r="W230">
            <v>46267.959722222222</v>
          </cell>
          <cell r="X230">
            <v>46267.756944444445</v>
          </cell>
          <cell r="Y230">
            <v>46268.173611111109</v>
          </cell>
          <cell r="AA230" t="str">
            <v>Scheduled</v>
          </cell>
          <cell r="AB230" t="str">
            <v>Present</v>
          </cell>
          <cell r="AC230" t="str">
            <v>Customer returns</v>
          </cell>
          <cell r="AD230" t="str">
            <v>Customer Returns</v>
          </cell>
          <cell r="AE230" t="str">
            <v>Customer returns</v>
          </cell>
          <cell r="AF230" t="str">
            <v>Sunday</v>
          </cell>
          <cell r="AG230" t="str">
            <v>Monday</v>
          </cell>
          <cell r="AH230">
            <v>22</v>
          </cell>
          <cell r="AJ230">
            <v>46019</v>
          </cell>
          <cell r="AM230" t="str">
            <v>TEMP</v>
          </cell>
          <cell r="AN230" t="str">
            <v>3P Onsite Worker</v>
          </cell>
          <cell r="AO230" t="str">
            <v>A</v>
          </cell>
          <cell r="AP230">
            <v>9</v>
          </cell>
          <cell r="AQ230">
            <v>0</v>
          </cell>
          <cell r="AR230">
            <v>1</v>
          </cell>
          <cell r="AS230">
            <v>1</v>
          </cell>
          <cell r="AT230">
            <v>0</v>
          </cell>
          <cell r="AU230">
            <v>0</v>
          </cell>
        </row>
        <row r="231">
          <cell r="E231">
            <v>205671334</v>
          </cell>
          <cell r="F231" t="str">
            <v>A</v>
          </cell>
          <cell r="G231" t="str">
            <v>BLUE</v>
          </cell>
          <cell r="H231" t="str">
            <v>FULL_TIME</v>
          </cell>
          <cell r="I231" t="str">
            <v>P03231</v>
          </cell>
          <cell r="K231" t="str">
            <v>Denin Jeril</v>
          </cell>
          <cell r="L231" t="str">
            <v>FC Associate III</v>
          </cell>
          <cell r="M231" t="str">
            <v>Operations Supervisor</v>
          </cell>
          <cell r="N231" t="str">
            <v>pparsin</v>
          </cell>
          <cell r="O231">
            <v>1299</v>
          </cell>
          <cell r="P231" t="str">
            <v>AUH1</v>
          </cell>
          <cell r="Q231" t="str">
            <v>ARE</v>
          </cell>
          <cell r="R231" t="str">
            <v>FC059</v>
          </cell>
          <cell r="S231" t="str">
            <v>Day Shift</v>
          </cell>
          <cell r="T231">
            <v>3</v>
          </cell>
          <cell r="U231" t="str">
            <v>MENA_UAE_FC</v>
          </cell>
          <cell r="V231">
            <v>46267.333333333336</v>
          </cell>
          <cell r="W231">
            <v>46267.758333333331</v>
          </cell>
          <cell r="X231">
            <v>46267.333333333336</v>
          </cell>
          <cell r="Y231">
            <v>46267.75</v>
          </cell>
          <cell r="AA231" t="str">
            <v>Scheduled</v>
          </cell>
          <cell r="AB231" t="str">
            <v>Present</v>
          </cell>
          <cell r="AC231" t="str">
            <v>Inbound</v>
          </cell>
          <cell r="AD231" t="str">
            <v>IB Lead/PA</v>
          </cell>
          <cell r="AE231" t="str">
            <v>Receive</v>
          </cell>
          <cell r="AF231" t="str">
            <v>Sunday</v>
          </cell>
          <cell r="AG231" t="str">
            <v>Monday</v>
          </cell>
          <cell r="AH231">
            <v>5</v>
          </cell>
          <cell r="AJ231">
            <v>46061</v>
          </cell>
          <cell r="AM231" t="str">
            <v>FC</v>
          </cell>
          <cell r="AN231" t="str">
            <v>Regular Full Time</v>
          </cell>
          <cell r="AO231" t="str">
            <v>A</v>
          </cell>
          <cell r="AP231">
            <v>9</v>
          </cell>
          <cell r="AQ231">
            <v>0</v>
          </cell>
          <cell r="AR231">
            <v>1</v>
          </cell>
          <cell r="AS231">
            <v>1</v>
          </cell>
          <cell r="AT231">
            <v>0</v>
          </cell>
          <cell r="AU231">
            <v>0</v>
          </cell>
        </row>
        <row r="232">
          <cell r="E232">
            <v>205861618</v>
          </cell>
          <cell r="F232" t="str">
            <v>A</v>
          </cell>
          <cell r="G232" t="str">
            <v>GREEN</v>
          </cell>
          <cell r="H232" t="str">
            <v>FULL_TIME</v>
          </cell>
          <cell r="I232">
            <v>900234</v>
          </cell>
          <cell r="J232" t="str">
            <v>EFS Facilities Services</v>
          </cell>
          <cell r="K232" t="str">
            <v>Dennis Mbiu</v>
          </cell>
          <cell r="L232" t="str">
            <v>Warehouse Associate (TEMP)</v>
          </cell>
          <cell r="M232" t="str">
            <v>Warehouse Associate 8W</v>
          </cell>
          <cell r="N232" t="str">
            <v>bizthoma</v>
          </cell>
          <cell r="O232">
            <v>1299</v>
          </cell>
          <cell r="P232" t="str">
            <v>AUH1</v>
          </cell>
          <cell r="Q232" t="str">
            <v>ARE</v>
          </cell>
          <cell r="R232" t="str">
            <v>LK017</v>
          </cell>
          <cell r="S232" t="str">
            <v>Night Shift</v>
          </cell>
          <cell r="T232">
            <v>99</v>
          </cell>
          <cell r="U232" t="str">
            <v>MENA_UAE_FC</v>
          </cell>
          <cell r="V232">
            <v>46267.755555555559</v>
          </cell>
          <cell r="W232">
            <v>46267.855555555558</v>
          </cell>
          <cell r="X232">
            <v>46267.756944444445</v>
          </cell>
          <cell r="Y232">
            <v>46268.173611111109</v>
          </cell>
          <cell r="AA232" t="str">
            <v>Scheduled</v>
          </cell>
          <cell r="AB232" t="str">
            <v>Present</v>
          </cell>
          <cell r="AC232" t="str">
            <v>Outbound</v>
          </cell>
          <cell r="AD232" t="str">
            <v>Picking</v>
          </cell>
          <cell r="AE232" t="str">
            <v>Pick</v>
          </cell>
          <cell r="AF232" t="str">
            <v>Thursday</v>
          </cell>
          <cell r="AG232" t="str">
            <v>Friday</v>
          </cell>
          <cell r="AH232">
            <v>13</v>
          </cell>
          <cell r="AJ232">
            <v>45900</v>
          </cell>
          <cell r="AM232" t="str">
            <v>TEMP</v>
          </cell>
          <cell r="AN232" t="str">
            <v>3P Onsite Worker</v>
          </cell>
          <cell r="AO232" t="str">
            <v>A</v>
          </cell>
          <cell r="AP232">
            <v>9</v>
          </cell>
          <cell r="AQ232">
            <v>0</v>
          </cell>
          <cell r="AR232">
            <v>1</v>
          </cell>
          <cell r="AS232">
            <v>1</v>
          </cell>
          <cell r="AT232">
            <v>0</v>
          </cell>
          <cell r="AU232">
            <v>0</v>
          </cell>
        </row>
        <row r="233">
          <cell r="E233">
            <v>203851004</v>
          </cell>
          <cell r="F233" t="str">
            <v>A</v>
          </cell>
          <cell r="G233" t="str">
            <v>GREEN</v>
          </cell>
          <cell r="H233" t="str">
            <v>FULL_TIME</v>
          </cell>
          <cell r="I233">
            <v>900234</v>
          </cell>
          <cell r="J233" t="str">
            <v>Fastlink Outsourcing</v>
          </cell>
          <cell r="K233" t="str">
            <v>Dennis Appau</v>
          </cell>
          <cell r="L233" t="str">
            <v>Warehouse Associate (TEMP)</v>
          </cell>
          <cell r="M233" t="str">
            <v>Warehouse Associate 12M</v>
          </cell>
          <cell r="N233" t="str">
            <v>abbaszoo</v>
          </cell>
          <cell r="O233">
            <v>1299</v>
          </cell>
          <cell r="P233" t="str">
            <v>AUH1</v>
          </cell>
          <cell r="Q233" t="str">
            <v>ARE</v>
          </cell>
          <cell r="R233" t="str">
            <v>LK015</v>
          </cell>
          <cell r="S233" t="str">
            <v>Night Shift</v>
          </cell>
          <cell r="T233">
            <v>99</v>
          </cell>
          <cell r="U233" t="str">
            <v>MENA_UAE_FC</v>
          </cell>
          <cell r="X233">
            <v>46267.756944444445</v>
          </cell>
          <cell r="Y233">
            <v>46268.173611111109</v>
          </cell>
          <cell r="Z233" t="str">
            <v>Rest Day</v>
          </cell>
          <cell r="AA233" t="str">
            <v>Not Scheduled</v>
          </cell>
          <cell r="AB233" t="str">
            <v>Not Present</v>
          </cell>
          <cell r="AC233" t="str">
            <v>Inbound</v>
          </cell>
          <cell r="AD233" t="str">
            <v>Vendor Receive</v>
          </cell>
          <cell r="AE233" t="str">
            <v>Receive</v>
          </cell>
          <cell r="AF233" t="str">
            <v>Tuesday</v>
          </cell>
          <cell r="AG233" t="str">
            <v>Wednesday</v>
          </cell>
          <cell r="AH233">
            <v>1</v>
          </cell>
          <cell r="AJ233">
            <v>45523</v>
          </cell>
          <cell r="AM233" t="str">
            <v>TEMP</v>
          </cell>
          <cell r="AN233" t="str">
            <v>3P Onsite Worker</v>
          </cell>
          <cell r="AO233" t="str">
            <v>A</v>
          </cell>
          <cell r="AP233">
            <v>9</v>
          </cell>
          <cell r="AQ233">
            <v>0</v>
          </cell>
          <cell r="AR233">
            <v>0</v>
          </cell>
          <cell r="AS233">
            <v>0</v>
          </cell>
          <cell r="AT233">
            <v>0</v>
          </cell>
          <cell r="AU233">
            <v>0</v>
          </cell>
        </row>
        <row r="234">
          <cell r="E234">
            <v>206247771</v>
          </cell>
          <cell r="F234" t="str">
            <v>A</v>
          </cell>
          <cell r="G234" t="str">
            <v>GREEN</v>
          </cell>
          <cell r="H234" t="str">
            <v>FULL_TIME</v>
          </cell>
          <cell r="I234">
            <v>900234</v>
          </cell>
          <cell r="J234" t="str">
            <v>EFS Facilities Services</v>
          </cell>
          <cell r="K234" t="str">
            <v>Depporah Nyamusi Samwel</v>
          </cell>
          <cell r="L234" t="str">
            <v>Warehouse Associate (TEMP)</v>
          </cell>
          <cell r="M234" t="str">
            <v>Warehouse Associate 8W</v>
          </cell>
          <cell r="N234" t="str">
            <v>bizthoma</v>
          </cell>
          <cell r="O234">
            <v>1299</v>
          </cell>
          <cell r="P234" t="str">
            <v>AUH1</v>
          </cell>
          <cell r="Q234" t="str">
            <v>ARE</v>
          </cell>
          <cell r="R234" t="str">
            <v>LK011</v>
          </cell>
          <cell r="S234" t="str">
            <v>Night Shift</v>
          </cell>
          <cell r="T234">
            <v>99</v>
          </cell>
          <cell r="U234" t="str">
            <v>MENA_UAE_FC</v>
          </cell>
          <cell r="V234">
            <v>46267.756249999999</v>
          </cell>
          <cell r="W234">
            <v>46267.838888888888</v>
          </cell>
          <cell r="X234">
            <v>46267.756944444445</v>
          </cell>
          <cell r="Y234">
            <v>46268.090277777781</v>
          </cell>
          <cell r="AA234" t="str">
            <v>Scheduled</v>
          </cell>
          <cell r="AB234" t="str">
            <v>Present</v>
          </cell>
          <cell r="AC234" t="str">
            <v>Outbound</v>
          </cell>
          <cell r="AD234" t="str">
            <v>Picking</v>
          </cell>
          <cell r="AE234" t="str">
            <v>Pick</v>
          </cell>
          <cell r="AF234" t="str">
            <v>Friday</v>
          </cell>
          <cell r="AG234" t="str">
            <v>Saturday</v>
          </cell>
          <cell r="AH234">
            <v>13</v>
          </cell>
          <cell r="AJ234">
            <v>46225</v>
          </cell>
          <cell r="AM234" t="str">
            <v>TEMP</v>
          </cell>
          <cell r="AN234" t="str">
            <v>3P Onsite Worker</v>
          </cell>
          <cell r="AO234" t="str">
            <v>A</v>
          </cell>
          <cell r="AP234">
            <v>7</v>
          </cell>
          <cell r="AQ234">
            <v>0</v>
          </cell>
          <cell r="AR234">
            <v>1</v>
          </cell>
          <cell r="AS234">
            <v>1</v>
          </cell>
          <cell r="AT234">
            <v>0</v>
          </cell>
          <cell r="AU234">
            <v>0</v>
          </cell>
        </row>
        <row r="235">
          <cell r="E235">
            <v>206915474</v>
          </cell>
          <cell r="F235" t="str">
            <v>A</v>
          </cell>
          <cell r="G235" t="str">
            <v>GREEN</v>
          </cell>
          <cell r="H235" t="str">
            <v>FULL_TIME</v>
          </cell>
          <cell r="I235">
            <v>900234</v>
          </cell>
          <cell r="J235" t="str">
            <v>Dulsco L.L.C.</v>
          </cell>
          <cell r="K235" t="str">
            <v>DERRICK KABUYE</v>
          </cell>
          <cell r="L235" t="str">
            <v>Warehouse Associate (TEMP)</v>
          </cell>
          <cell r="M235" t="str">
            <v>Warehouse Associate 8W</v>
          </cell>
          <cell r="N235" t="str">
            <v>scariav</v>
          </cell>
          <cell r="O235">
            <v>1299</v>
          </cell>
          <cell r="P235" t="str">
            <v>AUH1</v>
          </cell>
          <cell r="Q235" t="str">
            <v>ARE</v>
          </cell>
          <cell r="R235" t="str">
            <v>FC159</v>
          </cell>
          <cell r="S235" t="str">
            <v>Day Shift</v>
          </cell>
          <cell r="T235">
            <v>99</v>
          </cell>
          <cell r="U235" t="str">
            <v>MENA_UAE_FC</v>
          </cell>
          <cell r="V235">
            <v>46267.330555555556</v>
          </cell>
          <cell r="W235">
            <v>46267.748611111114</v>
          </cell>
          <cell r="X235">
            <v>46267.333333333336</v>
          </cell>
          <cell r="Y235">
            <v>46267.75</v>
          </cell>
          <cell r="AA235" t="str">
            <v>Scheduled</v>
          </cell>
          <cell r="AB235" t="str">
            <v>Present</v>
          </cell>
          <cell r="AC235" t="str">
            <v>Outbound</v>
          </cell>
          <cell r="AD235" t="str">
            <v>Picking</v>
          </cell>
          <cell r="AE235" t="str">
            <v>Pick</v>
          </cell>
          <cell r="AF235" t="str">
            <v>Thursday</v>
          </cell>
          <cell r="AG235" t="str">
            <v>Friday</v>
          </cell>
          <cell r="AH235">
            <v>13</v>
          </cell>
          <cell r="AJ235">
            <v>46033</v>
          </cell>
          <cell r="AM235" t="str">
            <v>TEMP</v>
          </cell>
          <cell r="AN235" t="str">
            <v>3P Onsite Worker</v>
          </cell>
          <cell r="AO235" t="str">
            <v>A</v>
          </cell>
          <cell r="AP235">
            <v>9</v>
          </cell>
          <cell r="AQ235">
            <v>0</v>
          </cell>
          <cell r="AR235">
            <v>1</v>
          </cell>
          <cell r="AS235">
            <v>1</v>
          </cell>
          <cell r="AT235">
            <v>0</v>
          </cell>
          <cell r="AU235">
            <v>0</v>
          </cell>
        </row>
        <row r="236">
          <cell r="E236">
            <v>204319798</v>
          </cell>
          <cell r="F236" t="str">
            <v>A</v>
          </cell>
          <cell r="G236" t="str">
            <v>GREEN</v>
          </cell>
          <cell r="H236" t="str">
            <v>FULL_TIME</v>
          </cell>
          <cell r="I236">
            <v>900234</v>
          </cell>
          <cell r="J236" t="str">
            <v>Quesscorp</v>
          </cell>
          <cell r="K236" t="str">
            <v>Derrick Brew Ward</v>
          </cell>
          <cell r="L236" t="str">
            <v>Warehouse Associate (TEMP)</v>
          </cell>
          <cell r="M236" t="str">
            <v>Warehouse Associate 24M</v>
          </cell>
          <cell r="N236" t="str">
            <v>ansammar</v>
          </cell>
          <cell r="O236">
            <v>1299</v>
          </cell>
          <cell r="P236" t="str">
            <v>AUH1</v>
          </cell>
          <cell r="Q236" t="str">
            <v>ARE</v>
          </cell>
          <cell r="R236" t="str">
            <v>LK011</v>
          </cell>
          <cell r="S236" t="str">
            <v>Night Shift</v>
          </cell>
          <cell r="T236">
            <v>99</v>
          </cell>
          <cell r="U236" t="str">
            <v>MENA_UAE_FC</v>
          </cell>
          <cell r="V236">
            <v>46267.754861111112</v>
          </cell>
          <cell r="W236">
            <v>46267.854166666664</v>
          </cell>
          <cell r="X236">
            <v>46267.756944444445</v>
          </cell>
          <cell r="Y236">
            <v>46268.173611111109</v>
          </cell>
          <cell r="AA236" t="str">
            <v>Scheduled</v>
          </cell>
          <cell r="AB236" t="str">
            <v>Present</v>
          </cell>
          <cell r="AC236" t="str">
            <v>Outbound</v>
          </cell>
          <cell r="AD236" t="str">
            <v>Pack - Single</v>
          </cell>
          <cell r="AE236" t="str">
            <v>Pack</v>
          </cell>
          <cell r="AF236" t="str">
            <v>Friday</v>
          </cell>
          <cell r="AG236" t="str">
            <v>Saturday</v>
          </cell>
          <cell r="AH236">
            <v>18</v>
          </cell>
          <cell r="AJ236">
            <v>45585</v>
          </cell>
          <cell r="AM236" t="str">
            <v>TEMP</v>
          </cell>
          <cell r="AN236" t="str">
            <v>3P Onsite Worker</v>
          </cell>
          <cell r="AO236" t="str">
            <v>A</v>
          </cell>
          <cell r="AP236">
            <v>9</v>
          </cell>
          <cell r="AQ236">
            <v>0</v>
          </cell>
          <cell r="AR236">
            <v>1</v>
          </cell>
          <cell r="AS236">
            <v>1</v>
          </cell>
          <cell r="AT236">
            <v>0</v>
          </cell>
          <cell r="AU236">
            <v>0</v>
          </cell>
        </row>
        <row r="237">
          <cell r="E237">
            <v>203522193</v>
          </cell>
          <cell r="F237" t="str">
            <v>A</v>
          </cell>
          <cell r="G237" t="str">
            <v>GREEN</v>
          </cell>
          <cell r="H237" t="str">
            <v>FULL_TIME</v>
          </cell>
          <cell r="I237">
            <v>900234</v>
          </cell>
          <cell r="J237" t="str">
            <v>Adecco</v>
          </cell>
          <cell r="K237" t="str">
            <v>Ainembabazi Devis</v>
          </cell>
          <cell r="L237" t="str">
            <v>Warehouse Associate (TEMP)</v>
          </cell>
          <cell r="M237" t="str">
            <v>Warehouse Associate 24M</v>
          </cell>
          <cell r="N237" t="str">
            <v>bizthoma</v>
          </cell>
          <cell r="O237">
            <v>1299</v>
          </cell>
          <cell r="P237" t="str">
            <v>AUH1</v>
          </cell>
          <cell r="Q237" t="str">
            <v>ARE</v>
          </cell>
          <cell r="R237" t="str">
            <v>LK016</v>
          </cell>
          <cell r="S237" t="str">
            <v>Night Shift</v>
          </cell>
          <cell r="T237">
            <v>99</v>
          </cell>
          <cell r="U237" t="str">
            <v>MENA_UAE_FC</v>
          </cell>
          <cell r="X237">
            <v>46267.756944444445</v>
          </cell>
          <cell r="Y237">
            <v>46268.173611111109</v>
          </cell>
          <cell r="Z237" t="str">
            <v>Rest Day</v>
          </cell>
          <cell r="AA237" t="str">
            <v>Not Scheduled</v>
          </cell>
          <cell r="AB237" t="str">
            <v>Not Present</v>
          </cell>
          <cell r="AC237" t="str">
            <v>Outbound</v>
          </cell>
          <cell r="AD237" t="str">
            <v>Pack - Single</v>
          </cell>
          <cell r="AE237" t="str">
            <v>Pack</v>
          </cell>
          <cell r="AF237" t="str">
            <v>Wednesday</v>
          </cell>
          <cell r="AG237" t="str">
            <v>Thursday</v>
          </cell>
          <cell r="AH237">
            <v>18</v>
          </cell>
          <cell r="AJ237">
            <v>45462</v>
          </cell>
          <cell r="AM237" t="str">
            <v>TEMP</v>
          </cell>
          <cell r="AN237" t="str">
            <v>3P Onsite Worker</v>
          </cell>
          <cell r="AO237" t="str">
            <v>A</v>
          </cell>
          <cell r="AP237">
            <v>9</v>
          </cell>
          <cell r="AQ237">
            <v>0</v>
          </cell>
          <cell r="AR237">
            <v>0</v>
          </cell>
          <cell r="AS237">
            <v>0</v>
          </cell>
          <cell r="AT237">
            <v>0</v>
          </cell>
          <cell r="AU237">
            <v>0</v>
          </cell>
        </row>
        <row r="238">
          <cell r="E238">
            <v>206949309</v>
          </cell>
          <cell r="F238" t="str">
            <v>A</v>
          </cell>
          <cell r="G238" t="str">
            <v>GREEN</v>
          </cell>
          <cell r="H238" t="str">
            <v>FULL_TIME</v>
          </cell>
          <cell r="I238">
            <v>900234</v>
          </cell>
          <cell r="J238" t="str">
            <v>Dulsco L.L.C.</v>
          </cell>
          <cell r="K238" t="str">
            <v>DEVIS SSEBBUGGA</v>
          </cell>
          <cell r="L238" t="str">
            <v>Warehouse Associate (TEMP)</v>
          </cell>
          <cell r="M238" t="str">
            <v>Warehouse Associate 24M</v>
          </cell>
          <cell r="N238" t="str">
            <v>aanso</v>
          </cell>
          <cell r="O238">
            <v>1299</v>
          </cell>
          <cell r="P238" t="str">
            <v>AUH1</v>
          </cell>
          <cell r="Q238" t="str">
            <v>ARE</v>
          </cell>
          <cell r="R238" t="str">
            <v>LK015</v>
          </cell>
          <cell r="S238" t="str">
            <v>Night Shift</v>
          </cell>
          <cell r="T238">
            <v>99</v>
          </cell>
          <cell r="U238" t="str">
            <v>MENA_UAE_FC</v>
          </cell>
          <cell r="X238">
            <v>46267.756944444445</v>
          </cell>
          <cell r="Y238">
            <v>46268.173611111109</v>
          </cell>
          <cell r="Z238" t="str">
            <v>Rest Day</v>
          </cell>
          <cell r="AA238" t="str">
            <v>Not Scheduled</v>
          </cell>
          <cell r="AB238" t="str">
            <v>Not Present</v>
          </cell>
          <cell r="AC238" t="str">
            <v>Customer returns</v>
          </cell>
          <cell r="AD238" t="str">
            <v>Customer Returns</v>
          </cell>
          <cell r="AE238" t="str">
            <v>Customer returns</v>
          </cell>
          <cell r="AF238" t="str">
            <v>Tuesday</v>
          </cell>
          <cell r="AG238" t="str">
            <v>Wednesday</v>
          </cell>
          <cell r="AH238">
            <v>22</v>
          </cell>
          <cell r="AJ238">
            <v>46047</v>
          </cell>
          <cell r="AM238" t="str">
            <v>TEMP</v>
          </cell>
          <cell r="AN238" t="str">
            <v>3P Onsite Worker</v>
          </cell>
          <cell r="AO238" t="str">
            <v>A</v>
          </cell>
          <cell r="AP238">
            <v>9</v>
          </cell>
          <cell r="AQ238">
            <v>0</v>
          </cell>
          <cell r="AR238">
            <v>0</v>
          </cell>
          <cell r="AS238">
            <v>0</v>
          </cell>
          <cell r="AT238">
            <v>0</v>
          </cell>
          <cell r="AU238">
            <v>0</v>
          </cell>
        </row>
        <row r="239">
          <cell r="E239">
            <v>206953797</v>
          </cell>
          <cell r="F239" t="str">
            <v>A</v>
          </cell>
          <cell r="G239" t="str">
            <v>GREEN</v>
          </cell>
          <cell r="H239" t="str">
            <v>FULL_TIME</v>
          </cell>
          <cell r="I239">
            <v>900234</v>
          </cell>
          <cell r="J239" t="str">
            <v>EFS Facilities Services</v>
          </cell>
          <cell r="K239" t="str">
            <v>Diana Jerono Kimutai</v>
          </cell>
          <cell r="L239" t="str">
            <v>Warehouse Associate (TEMP)</v>
          </cell>
          <cell r="M239" t="str">
            <v>Warehouse Associate 24M</v>
          </cell>
          <cell r="N239" t="str">
            <v>kebedeed</v>
          </cell>
          <cell r="O239">
            <v>1299</v>
          </cell>
          <cell r="P239" t="str">
            <v>AUH1</v>
          </cell>
          <cell r="Q239" t="str">
            <v>ARE</v>
          </cell>
          <cell r="R239" t="str">
            <v>FC084</v>
          </cell>
          <cell r="S239" t="str">
            <v>Day Shift</v>
          </cell>
          <cell r="T239">
            <v>99</v>
          </cell>
          <cell r="U239" t="str">
            <v>MENA_UAE_FC</v>
          </cell>
          <cell r="V239">
            <v>46267.331944444442</v>
          </cell>
          <cell r="W239">
            <v>46267.747916666667</v>
          </cell>
          <cell r="X239">
            <v>46267.333333333336</v>
          </cell>
          <cell r="Y239">
            <v>46267.75</v>
          </cell>
          <cell r="AA239" t="str">
            <v>Scheduled</v>
          </cell>
          <cell r="AB239" t="str">
            <v>Present</v>
          </cell>
          <cell r="AC239" t="str">
            <v>Support</v>
          </cell>
          <cell r="AD239" t="str">
            <v>Facilities</v>
          </cell>
          <cell r="AE239" t="str">
            <v>Support</v>
          </cell>
          <cell r="AF239" t="str">
            <v>Monday</v>
          </cell>
          <cell r="AG239" t="str">
            <v>Tuesday</v>
          </cell>
          <cell r="AH239">
            <v>28</v>
          </cell>
          <cell r="AJ239">
            <v>46047</v>
          </cell>
          <cell r="AM239" t="str">
            <v>TEMP</v>
          </cell>
          <cell r="AN239" t="str">
            <v>3P Onsite Worker</v>
          </cell>
          <cell r="AO239" t="str">
            <v>A</v>
          </cell>
          <cell r="AP239">
            <v>9</v>
          </cell>
          <cell r="AQ239">
            <v>0</v>
          </cell>
          <cell r="AR239">
            <v>1</v>
          </cell>
          <cell r="AS239">
            <v>1</v>
          </cell>
          <cell r="AT239">
            <v>0</v>
          </cell>
          <cell r="AU239">
            <v>0</v>
          </cell>
        </row>
        <row r="240">
          <cell r="E240">
            <v>204117189</v>
          </cell>
          <cell r="F240" t="str">
            <v>A</v>
          </cell>
          <cell r="G240" t="str">
            <v>GREEN</v>
          </cell>
          <cell r="H240" t="str">
            <v>FULL_TIME</v>
          </cell>
          <cell r="I240">
            <v>900234</v>
          </cell>
          <cell r="J240" t="str">
            <v>Quesscorp</v>
          </cell>
          <cell r="K240" t="str">
            <v>Abdul Hadi Iddrisu</v>
          </cell>
          <cell r="L240" t="str">
            <v>Warehouse Associate (TEMP)</v>
          </cell>
          <cell r="M240" t="str">
            <v>Warehouse Associate 24M</v>
          </cell>
          <cell r="N240" t="str">
            <v>bizthoma</v>
          </cell>
          <cell r="O240">
            <v>1299</v>
          </cell>
          <cell r="P240" t="str">
            <v>AUH1</v>
          </cell>
          <cell r="Q240" t="str">
            <v>ARE</v>
          </cell>
          <cell r="R240" t="str">
            <v>LK011</v>
          </cell>
          <cell r="S240" t="str">
            <v>Night Shift</v>
          </cell>
          <cell r="T240">
            <v>99</v>
          </cell>
          <cell r="U240" t="str">
            <v>MENA_UAE_FC</v>
          </cell>
          <cell r="V240">
            <v>46267.747916666667</v>
          </cell>
          <cell r="W240">
            <v>46267.854166666664</v>
          </cell>
          <cell r="X240">
            <v>46267.756944444445</v>
          </cell>
          <cell r="Y240">
            <v>46268.173611111109</v>
          </cell>
          <cell r="AA240" t="str">
            <v>Scheduled</v>
          </cell>
          <cell r="AB240" t="str">
            <v>Present</v>
          </cell>
          <cell r="AC240" t="str">
            <v>Outbound</v>
          </cell>
          <cell r="AD240" t="str">
            <v>Picking</v>
          </cell>
          <cell r="AE240" t="str">
            <v>Pick</v>
          </cell>
          <cell r="AF240" t="str">
            <v>Friday</v>
          </cell>
          <cell r="AG240" t="str">
            <v>Saturday</v>
          </cell>
          <cell r="AH240">
            <v>13</v>
          </cell>
          <cell r="AJ240">
            <v>45560</v>
          </cell>
          <cell r="AM240" t="str">
            <v>TEMP</v>
          </cell>
          <cell r="AN240" t="str">
            <v>3P Onsite Worker</v>
          </cell>
          <cell r="AO240" t="str">
            <v>A</v>
          </cell>
          <cell r="AP240">
            <v>9</v>
          </cell>
          <cell r="AQ240">
            <v>0</v>
          </cell>
          <cell r="AR240">
            <v>1</v>
          </cell>
          <cell r="AS240">
            <v>1</v>
          </cell>
          <cell r="AT240">
            <v>0</v>
          </cell>
          <cell r="AU240">
            <v>0</v>
          </cell>
        </row>
        <row r="241">
          <cell r="E241">
            <v>203813032</v>
          </cell>
          <cell r="F241" t="str">
            <v>A</v>
          </cell>
          <cell r="G241" t="str">
            <v>GREEN</v>
          </cell>
          <cell r="H241" t="str">
            <v>FULL_TIME</v>
          </cell>
          <cell r="I241">
            <v>900234</v>
          </cell>
          <cell r="J241" t="str">
            <v>Adecco</v>
          </cell>
          <cell r="K241" t="str">
            <v>DILWIN JOSE</v>
          </cell>
          <cell r="L241" t="str">
            <v>Warehouse Associate (TEMP)</v>
          </cell>
          <cell r="M241" t="str">
            <v>Warehouse Associate 24M</v>
          </cell>
          <cell r="N241" t="str">
            <v>ansammar</v>
          </cell>
          <cell r="O241">
            <v>1299</v>
          </cell>
          <cell r="P241" t="str">
            <v>AUH1</v>
          </cell>
          <cell r="Q241" t="str">
            <v>ARE</v>
          </cell>
          <cell r="R241" t="str">
            <v>FC159</v>
          </cell>
          <cell r="S241" t="str">
            <v>Day Shift</v>
          </cell>
          <cell r="T241">
            <v>99</v>
          </cell>
          <cell r="U241" t="str">
            <v>MENA_UAE_FC</v>
          </cell>
          <cell r="V241">
            <v>46267.330555555556</v>
          </cell>
          <cell r="W241">
            <v>46267.750694444447</v>
          </cell>
          <cell r="X241">
            <v>46267.333333333336</v>
          </cell>
          <cell r="Y241">
            <v>46267.75</v>
          </cell>
          <cell r="AA241" t="str">
            <v>Scheduled</v>
          </cell>
          <cell r="AB241" t="str">
            <v>Present</v>
          </cell>
          <cell r="AC241" t="str">
            <v>Outbound</v>
          </cell>
          <cell r="AD241" t="str">
            <v>Picking</v>
          </cell>
          <cell r="AE241" t="str">
            <v>Pick</v>
          </cell>
          <cell r="AF241" t="str">
            <v>Thursday</v>
          </cell>
          <cell r="AG241" t="str">
            <v>Friday</v>
          </cell>
          <cell r="AH241">
            <v>13</v>
          </cell>
          <cell r="AJ241">
            <v>45516</v>
          </cell>
          <cell r="AM241" t="str">
            <v>TEMP</v>
          </cell>
          <cell r="AN241" t="str">
            <v>3P Onsite Worker</v>
          </cell>
          <cell r="AO241" t="str">
            <v>A</v>
          </cell>
          <cell r="AP241">
            <v>9</v>
          </cell>
          <cell r="AQ241">
            <v>0</v>
          </cell>
          <cell r="AR241">
            <v>1</v>
          </cell>
          <cell r="AS241">
            <v>1</v>
          </cell>
          <cell r="AT241">
            <v>0</v>
          </cell>
          <cell r="AU241">
            <v>0</v>
          </cell>
        </row>
        <row r="242">
          <cell r="E242">
            <v>102582327</v>
          </cell>
          <cell r="F242" t="str">
            <v>A</v>
          </cell>
          <cell r="G242" t="str">
            <v>BLUE</v>
          </cell>
          <cell r="H242" t="str">
            <v>FULL_TIME</v>
          </cell>
          <cell r="I242" t="str">
            <v>P03231</v>
          </cell>
          <cell r="K242" t="str">
            <v>Dineshkumar Mohanraj</v>
          </cell>
          <cell r="L242" t="str">
            <v>FC Associate III</v>
          </cell>
          <cell r="M242" t="str">
            <v>Operations Supervisor</v>
          </cell>
          <cell r="N242" t="str">
            <v>vkkatyal</v>
          </cell>
          <cell r="O242">
            <v>1299</v>
          </cell>
          <cell r="P242" t="str">
            <v>AUH1</v>
          </cell>
          <cell r="Q242" t="str">
            <v>ARE</v>
          </cell>
          <cell r="R242" t="str">
            <v>LK013</v>
          </cell>
          <cell r="S242" t="str">
            <v>Night Shift</v>
          </cell>
          <cell r="T242">
            <v>3</v>
          </cell>
          <cell r="U242" t="str">
            <v>MENA_UAE_FC</v>
          </cell>
          <cell r="V242">
            <v>46267.75277777778</v>
          </cell>
          <cell r="W242">
            <v>46267.996527777781</v>
          </cell>
          <cell r="X242">
            <v>46267.756944444445</v>
          </cell>
          <cell r="Y242">
            <v>46268.173611111109</v>
          </cell>
          <cell r="AA242" t="str">
            <v>Scheduled</v>
          </cell>
          <cell r="AB242" t="str">
            <v>Present</v>
          </cell>
          <cell r="AC242" t="str">
            <v>Inbound</v>
          </cell>
          <cell r="AD242" t="str">
            <v>IB Lead/PA</v>
          </cell>
          <cell r="AE242" t="str">
            <v>Receive</v>
          </cell>
          <cell r="AF242" t="str">
            <v>Sunday</v>
          </cell>
          <cell r="AG242" t="str">
            <v>Monday</v>
          </cell>
          <cell r="AH242">
            <v>5</v>
          </cell>
          <cell r="AJ242">
            <v>42959</v>
          </cell>
          <cell r="AM242" t="str">
            <v>FC</v>
          </cell>
          <cell r="AN242" t="str">
            <v>Regular Full Time</v>
          </cell>
          <cell r="AO242" t="str">
            <v>A</v>
          </cell>
          <cell r="AP242">
            <v>9</v>
          </cell>
          <cell r="AQ242">
            <v>0</v>
          </cell>
          <cell r="AR242">
            <v>1</v>
          </cell>
          <cell r="AS242">
            <v>1</v>
          </cell>
          <cell r="AT242">
            <v>0</v>
          </cell>
          <cell r="AU242">
            <v>0</v>
          </cell>
        </row>
        <row r="243">
          <cell r="E243">
            <v>206199998</v>
          </cell>
          <cell r="F243" t="str">
            <v>A</v>
          </cell>
          <cell r="G243" t="str">
            <v>GREEN</v>
          </cell>
          <cell r="H243" t="str">
            <v>FULL_TIME</v>
          </cell>
          <cell r="I243">
            <v>900234</v>
          </cell>
          <cell r="J243" t="str">
            <v>Fastlink Outsourcing</v>
          </cell>
          <cell r="K243" t="str">
            <v>DENNIS JOE GICHUHI</v>
          </cell>
          <cell r="L243" t="str">
            <v>Warehouse Associate (TEMP)</v>
          </cell>
          <cell r="M243" t="str">
            <v>Warehouse Associate 8W</v>
          </cell>
          <cell r="N243" t="str">
            <v>mnarshad</v>
          </cell>
          <cell r="O243">
            <v>1299</v>
          </cell>
          <cell r="P243" t="str">
            <v>AUH1</v>
          </cell>
          <cell r="Q243" t="str">
            <v>ARE</v>
          </cell>
          <cell r="R243" t="str">
            <v>FC059</v>
          </cell>
          <cell r="S243" t="str">
            <v>Day Shift</v>
          </cell>
          <cell r="T243">
            <v>99</v>
          </cell>
          <cell r="U243" t="str">
            <v>MENA_UAE_FC</v>
          </cell>
          <cell r="V243">
            <v>46267.329861111109</v>
          </cell>
          <cell r="W243">
            <v>46267.74722222222</v>
          </cell>
          <cell r="X243">
            <v>46267.333333333336</v>
          </cell>
          <cell r="Y243">
            <v>46267.75</v>
          </cell>
          <cell r="AA243" t="str">
            <v>Scheduled</v>
          </cell>
          <cell r="AB243" t="str">
            <v>Present</v>
          </cell>
          <cell r="AC243" t="str">
            <v>Outbound</v>
          </cell>
          <cell r="AD243" t="str">
            <v>Picking</v>
          </cell>
          <cell r="AE243" t="str">
            <v>Pick</v>
          </cell>
          <cell r="AF243" t="str">
            <v>Sunday</v>
          </cell>
          <cell r="AG243" t="str">
            <v>Monday</v>
          </cell>
          <cell r="AH243">
            <v>13</v>
          </cell>
          <cell r="AJ243">
            <v>45935</v>
          </cell>
          <cell r="AM243" t="str">
            <v>TEMP</v>
          </cell>
          <cell r="AN243" t="str">
            <v>3P Onsite Worker</v>
          </cell>
          <cell r="AO243" t="str">
            <v>A</v>
          </cell>
          <cell r="AP243">
            <v>9</v>
          </cell>
          <cell r="AQ243">
            <v>0</v>
          </cell>
          <cell r="AR243">
            <v>1</v>
          </cell>
          <cell r="AS243">
            <v>1</v>
          </cell>
          <cell r="AT243">
            <v>0</v>
          </cell>
          <cell r="AU243">
            <v>0</v>
          </cell>
        </row>
        <row r="244">
          <cell r="E244">
            <v>204246172</v>
          </cell>
          <cell r="F244" t="str">
            <v>A</v>
          </cell>
          <cell r="G244" t="str">
            <v>GREEN</v>
          </cell>
          <cell r="H244" t="str">
            <v>FULL_TIME</v>
          </cell>
          <cell r="I244">
            <v>900234</v>
          </cell>
          <cell r="J244" t="str">
            <v>Quesscorp</v>
          </cell>
          <cell r="K244" t="str">
            <v>Francis Yaw Dogli</v>
          </cell>
          <cell r="L244" t="str">
            <v>Warehouse Associate (TEMP)</v>
          </cell>
          <cell r="M244" t="str">
            <v>Warehouse Associate 8W</v>
          </cell>
          <cell r="N244" t="str">
            <v>aanso</v>
          </cell>
          <cell r="O244">
            <v>1299</v>
          </cell>
          <cell r="P244" t="str">
            <v>AUH1</v>
          </cell>
          <cell r="Q244" t="str">
            <v>ARE</v>
          </cell>
          <cell r="R244" t="str">
            <v>LK017</v>
          </cell>
          <cell r="S244" t="str">
            <v>Night Shift</v>
          </cell>
          <cell r="T244">
            <v>99</v>
          </cell>
          <cell r="U244" t="str">
            <v>MENA_UAE_FC</v>
          </cell>
          <cell r="V244">
            <v>46267.755555555559</v>
          </cell>
          <cell r="W244">
            <v>46267.957638888889</v>
          </cell>
          <cell r="X244">
            <v>46267.756944444445</v>
          </cell>
          <cell r="Y244">
            <v>46268.173611111109</v>
          </cell>
          <cell r="AA244" t="str">
            <v>Scheduled</v>
          </cell>
          <cell r="AB244" t="str">
            <v>Present</v>
          </cell>
          <cell r="AC244" t="str">
            <v>Customer returns</v>
          </cell>
          <cell r="AD244" t="str">
            <v>Customer Returns</v>
          </cell>
          <cell r="AE244" t="str">
            <v>Customer returns</v>
          </cell>
          <cell r="AF244" t="str">
            <v>Thursday</v>
          </cell>
          <cell r="AG244" t="str">
            <v>Friday</v>
          </cell>
          <cell r="AH244">
            <v>22</v>
          </cell>
          <cell r="AJ244">
            <v>46019</v>
          </cell>
          <cell r="AM244" t="str">
            <v>TEMP</v>
          </cell>
          <cell r="AN244" t="str">
            <v>3P Onsite Worker</v>
          </cell>
          <cell r="AO244" t="str">
            <v>A</v>
          </cell>
          <cell r="AP244">
            <v>9</v>
          </cell>
          <cell r="AQ244">
            <v>0</v>
          </cell>
          <cell r="AR244">
            <v>1</v>
          </cell>
          <cell r="AS244">
            <v>1</v>
          </cell>
          <cell r="AT244">
            <v>0</v>
          </cell>
          <cell r="AU244">
            <v>0</v>
          </cell>
        </row>
        <row r="245">
          <cell r="E245">
            <v>203468318</v>
          </cell>
          <cell r="F245" t="str">
            <v>A</v>
          </cell>
          <cell r="G245" t="str">
            <v>GREEN</v>
          </cell>
          <cell r="H245" t="str">
            <v>FULL_TIME</v>
          </cell>
          <cell r="I245">
            <v>900234</v>
          </cell>
          <cell r="J245" t="str">
            <v>Fastlink Outsourcing</v>
          </cell>
          <cell r="K245" t="str">
            <v>Dorothy Asare</v>
          </cell>
          <cell r="L245" t="str">
            <v>Warehouse Associate (TEMP)</v>
          </cell>
          <cell r="M245" t="str">
            <v>Warehouse Associate 12M</v>
          </cell>
          <cell r="N245" t="str">
            <v>abbaszoo</v>
          </cell>
          <cell r="O245">
            <v>1299</v>
          </cell>
          <cell r="P245" t="str">
            <v>AUH1</v>
          </cell>
          <cell r="Q245" t="str">
            <v>ARE</v>
          </cell>
          <cell r="R245" t="str">
            <v>FC159</v>
          </cell>
          <cell r="S245" t="str">
            <v>Day Shift</v>
          </cell>
          <cell r="T245">
            <v>99</v>
          </cell>
          <cell r="U245" t="str">
            <v>MENA_UAE_FC</v>
          </cell>
          <cell r="V245">
            <v>46267.331944444442</v>
          </cell>
          <cell r="W245">
            <v>46267.75</v>
          </cell>
          <cell r="X245">
            <v>46267.333333333336</v>
          </cell>
          <cell r="Y245">
            <v>46267.75</v>
          </cell>
          <cell r="AA245" t="str">
            <v>Scheduled</v>
          </cell>
          <cell r="AB245" t="str">
            <v>Present</v>
          </cell>
          <cell r="AC245" t="str">
            <v>Inbound</v>
          </cell>
          <cell r="AD245" t="str">
            <v>IB Problem Solve</v>
          </cell>
          <cell r="AE245" t="str">
            <v>Receive</v>
          </cell>
          <cell r="AF245" t="str">
            <v>Thursday</v>
          </cell>
          <cell r="AG245" t="str">
            <v>Friday</v>
          </cell>
          <cell r="AH245">
            <v>6</v>
          </cell>
          <cell r="AJ245">
            <v>45455</v>
          </cell>
          <cell r="AM245" t="str">
            <v>TEMP</v>
          </cell>
          <cell r="AN245" t="str">
            <v>3P Onsite Worker</v>
          </cell>
          <cell r="AO245" t="str">
            <v>A</v>
          </cell>
          <cell r="AP245">
            <v>9</v>
          </cell>
          <cell r="AQ245">
            <v>0</v>
          </cell>
          <cell r="AR245">
            <v>1</v>
          </cell>
          <cell r="AS245">
            <v>1</v>
          </cell>
          <cell r="AT245">
            <v>0</v>
          </cell>
          <cell r="AU245">
            <v>0</v>
          </cell>
        </row>
        <row r="246">
          <cell r="E246">
            <v>204882814</v>
          </cell>
          <cell r="F246" t="str">
            <v>A</v>
          </cell>
          <cell r="G246" t="str">
            <v>GREEN</v>
          </cell>
          <cell r="H246" t="str">
            <v>FULL_TIME</v>
          </cell>
          <cell r="I246">
            <v>900234</v>
          </cell>
          <cell r="J246" t="str">
            <v>Dulsco L.L.C.</v>
          </cell>
          <cell r="K246" t="str">
            <v>DOUGLAS KWAYIE</v>
          </cell>
          <cell r="L246" t="str">
            <v>Warehouse Associate (TEMP)</v>
          </cell>
          <cell r="M246" t="str">
            <v>Warehouse Associate 24M</v>
          </cell>
          <cell r="N246" t="str">
            <v>bizthoma</v>
          </cell>
          <cell r="O246">
            <v>1299</v>
          </cell>
          <cell r="P246" t="str">
            <v>AUH1</v>
          </cell>
          <cell r="Q246" t="str">
            <v>ARE</v>
          </cell>
          <cell r="R246" t="str">
            <v>LK015</v>
          </cell>
          <cell r="S246" t="str">
            <v>Night Shift</v>
          </cell>
          <cell r="T246">
            <v>99</v>
          </cell>
          <cell r="U246" t="str">
            <v>MENA_UAE_FC</v>
          </cell>
          <cell r="X246">
            <v>46267.756944444445</v>
          </cell>
          <cell r="Y246">
            <v>46268.173611111109</v>
          </cell>
          <cell r="Z246" t="str">
            <v>Rest Day</v>
          </cell>
          <cell r="AA246" t="str">
            <v>Not Scheduled</v>
          </cell>
          <cell r="AB246" t="str">
            <v>Not Present</v>
          </cell>
          <cell r="AC246" t="str">
            <v>Outbound</v>
          </cell>
          <cell r="AD246" t="str">
            <v>Picking</v>
          </cell>
          <cell r="AE246" t="str">
            <v>Pick</v>
          </cell>
          <cell r="AF246" t="str">
            <v>Tuesday</v>
          </cell>
          <cell r="AG246" t="str">
            <v>Wednesday</v>
          </cell>
          <cell r="AH246">
            <v>13</v>
          </cell>
          <cell r="AJ246">
            <v>45690</v>
          </cell>
          <cell r="AM246" t="str">
            <v>TEMP</v>
          </cell>
          <cell r="AN246" t="str">
            <v>3P Onsite Worker</v>
          </cell>
          <cell r="AO246" t="str">
            <v>A</v>
          </cell>
          <cell r="AP246">
            <v>9</v>
          </cell>
          <cell r="AQ246">
            <v>0</v>
          </cell>
          <cell r="AR246">
            <v>0</v>
          </cell>
          <cell r="AS246">
            <v>0</v>
          </cell>
          <cell r="AT246">
            <v>0</v>
          </cell>
          <cell r="AU246">
            <v>0</v>
          </cell>
        </row>
        <row r="247">
          <cell r="E247">
            <v>206873868</v>
          </cell>
          <cell r="F247" t="str">
            <v>A</v>
          </cell>
          <cell r="G247" t="str">
            <v>GREEN</v>
          </cell>
          <cell r="H247" t="str">
            <v>FULL_TIME</v>
          </cell>
          <cell r="I247">
            <v>900234</v>
          </cell>
          <cell r="J247" t="str">
            <v>Dulsco L.L.C.</v>
          </cell>
          <cell r="K247" t="str">
            <v>DOUGLAS ALEXANDA BIYUNGU</v>
          </cell>
          <cell r="L247" t="str">
            <v>Warehouse Associate (TEMP)</v>
          </cell>
          <cell r="M247" t="str">
            <v>Warehouse Associate 8W</v>
          </cell>
          <cell r="N247" t="str">
            <v>pparsin</v>
          </cell>
          <cell r="O247">
            <v>1299</v>
          </cell>
          <cell r="P247" t="str">
            <v>AUH1</v>
          </cell>
          <cell r="Q247" t="str">
            <v>ARE</v>
          </cell>
          <cell r="R247" t="str">
            <v>FC084</v>
          </cell>
          <cell r="S247" t="str">
            <v>Day Shift</v>
          </cell>
          <cell r="T247">
            <v>99</v>
          </cell>
          <cell r="U247" t="str">
            <v>MENA_UAE_FC</v>
          </cell>
          <cell r="V247">
            <v>46267.331944444442</v>
          </cell>
          <cell r="W247">
            <v>46267.75</v>
          </cell>
          <cell r="X247">
            <v>46267.333333333336</v>
          </cell>
          <cell r="Y247">
            <v>46267.75</v>
          </cell>
          <cell r="AA247" t="str">
            <v>Scheduled</v>
          </cell>
          <cell r="AB247" t="str">
            <v>Present</v>
          </cell>
          <cell r="AC247" t="str">
            <v>Inbound</v>
          </cell>
          <cell r="AD247" t="str">
            <v>Inbound Stow</v>
          </cell>
          <cell r="AE247" t="str">
            <v>Stow</v>
          </cell>
          <cell r="AF247" t="str">
            <v>Monday</v>
          </cell>
          <cell r="AG247" t="str">
            <v>Tuesday</v>
          </cell>
          <cell r="AH247">
            <v>3</v>
          </cell>
          <cell r="AJ247">
            <v>46019</v>
          </cell>
          <cell r="AM247" t="str">
            <v>TEMP</v>
          </cell>
          <cell r="AN247" t="str">
            <v>3P Onsite Worker</v>
          </cell>
          <cell r="AO247" t="str">
            <v>A</v>
          </cell>
          <cell r="AP247">
            <v>9</v>
          </cell>
          <cell r="AQ247">
            <v>0</v>
          </cell>
          <cell r="AR247">
            <v>1</v>
          </cell>
          <cell r="AS247">
            <v>1</v>
          </cell>
          <cell r="AT247">
            <v>0</v>
          </cell>
          <cell r="AU247">
            <v>0</v>
          </cell>
        </row>
        <row r="248">
          <cell r="E248">
            <v>204967040</v>
          </cell>
          <cell r="F248" t="str">
            <v>A</v>
          </cell>
          <cell r="G248" t="str">
            <v>GREEN</v>
          </cell>
          <cell r="H248" t="str">
            <v>FULL_TIME</v>
          </cell>
          <cell r="I248">
            <v>900234</v>
          </cell>
          <cell r="J248" t="str">
            <v>Dulsco L.L.C.</v>
          </cell>
          <cell r="K248" t="str">
            <v>PRINCE RICHARD DARKO SRAHA</v>
          </cell>
          <cell r="L248" t="str">
            <v>Warehouse Associate (TEMP)</v>
          </cell>
          <cell r="M248" t="str">
            <v>Warehouse Associate 24M</v>
          </cell>
          <cell r="N248" t="str">
            <v>kebedeed</v>
          </cell>
          <cell r="O248">
            <v>1299</v>
          </cell>
          <cell r="P248" t="str">
            <v>AUH1</v>
          </cell>
          <cell r="Q248" t="str">
            <v>ARE</v>
          </cell>
          <cell r="R248" t="str">
            <v>LK013</v>
          </cell>
          <cell r="S248" t="str">
            <v>Night Shift</v>
          </cell>
          <cell r="T248">
            <v>99</v>
          </cell>
          <cell r="U248" t="str">
            <v>MENA_UAE_FC</v>
          </cell>
          <cell r="V248">
            <v>46267.755555555559</v>
          </cell>
          <cell r="W248">
            <v>46267.959027777775</v>
          </cell>
          <cell r="X248">
            <v>46267.75</v>
          </cell>
          <cell r="Y248">
            <v>46268.166666666664</v>
          </cell>
          <cell r="AA248" t="str">
            <v>Scheduled</v>
          </cell>
          <cell r="AB248" t="str">
            <v>Present</v>
          </cell>
          <cell r="AC248" t="str">
            <v>Support</v>
          </cell>
          <cell r="AD248" t="str">
            <v>Facilities</v>
          </cell>
          <cell r="AE248" t="str">
            <v>Support</v>
          </cell>
          <cell r="AF248" t="str">
            <v>Sunday</v>
          </cell>
          <cell r="AG248" t="str">
            <v>Monday</v>
          </cell>
          <cell r="AH248">
            <v>28</v>
          </cell>
          <cell r="AJ248">
            <v>45718</v>
          </cell>
          <cell r="AM248" t="str">
            <v>TEMP</v>
          </cell>
          <cell r="AN248" t="str">
            <v>3P Onsite Worker</v>
          </cell>
          <cell r="AO248" t="str">
            <v>A</v>
          </cell>
          <cell r="AP248">
            <v>9</v>
          </cell>
          <cell r="AQ248">
            <v>0</v>
          </cell>
          <cell r="AR248">
            <v>1</v>
          </cell>
          <cell r="AS248">
            <v>1</v>
          </cell>
          <cell r="AT248">
            <v>0</v>
          </cell>
          <cell r="AU248">
            <v>0</v>
          </cell>
        </row>
        <row r="249">
          <cell r="E249">
            <v>204009351</v>
          </cell>
          <cell r="F249" t="str">
            <v>A</v>
          </cell>
          <cell r="G249" t="str">
            <v>GREEN</v>
          </cell>
          <cell r="H249" t="str">
            <v>FULL_TIME</v>
          </cell>
          <cell r="I249">
            <v>900234</v>
          </cell>
          <cell r="J249" t="str">
            <v>Dulsco L.L.C.</v>
          </cell>
          <cell r="K249" t="str">
            <v>RABIN MAHARJAN</v>
          </cell>
          <cell r="L249" t="str">
            <v>Warehouse Associate (TEMP)</v>
          </cell>
          <cell r="M249" t="str">
            <v>Warehouse Associate 24M</v>
          </cell>
          <cell r="N249" t="str">
            <v>ansammar</v>
          </cell>
          <cell r="O249">
            <v>1299</v>
          </cell>
          <cell r="P249" t="str">
            <v>AUH1</v>
          </cell>
          <cell r="Q249" t="str">
            <v>ARE</v>
          </cell>
          <cell r="R249" t="str">
            <v>LK017</v>
          </cell>
          <cell r="S249" t="str">
            <v>Night Shift</v>
          </cell>
          <cell r="T249">
            <v>99</v>
          </cell>
          <cell r="U249" t="str">
            <v>MENA_UAE_FC</v>
          </cell>
          <cell r="V249">
            <v>46267.755555555559</v>
          </cell>
          <cell r="W249">
            <v>46267.854861111111</v>
          </cell>
          <cell r="X249">
            <v>46267.756944444445</v>
          </cell>
          <cell r="Y249">
            <v>46268.173611111109</v>
          </cell>
          <cell r="AA249" t="str">
            <v>Scheduled</v>
          </cell>
          <cell r="AB249" t="str">
            <v>Present</v>
          </cell>
          <cell r="AC249" t="str">
            <v>Outbound</v>
          </cell>
          <cell r="AD249" t="str">
            <v>Picking</v>
          </cell>
          <cell r="AE249" t="str">
            <v>Pick</v>
          </cell>
          <cell r="AF249" t="str">
            <v>Thursday</v>
          </cell>
          <cell r="AG249" t="str">
            <v>Friday</v>
          </cell>
          <cell r="AH249">
            <v>13</v>
          </cell>
          <cell r="AJ249">
            <v>45550</v>
          </cell>
          <cell r="AM249" t="str">
            <v>TEMP</v>
          </cell>
          <cell r="AN249" t="str">
            <v>3P Onsite Worker</v>
          </cell>
          <cell r="AO249" t="str">
            <v>A</v>
          </cell>
          <cell r="AP249">
            <v>9</v>
          </cell>
          <cell r="AQ249">
            <v>0</v>
          </cell>
          <cell r="AR249">
            <v>1</v>
          </cell>
          <cell r="AS249">
            <v>1</v>
          </cell>
          <cell r="AT249">
            <v>0</v>
          </cell>
          <cell r="AU249">
            <v>0</v>
          </cell>
        </row>
        <row r="250">
          <cell r="E250">
            <v>206004608</v>
          </cell>
          <cell r="F250" t="str">
            <v>A</v>
          </cell>
          <cell r="G250" t="str">
            <v>GREEN</v>
          </cell>
          <cell r="H250" t="str">
            <v>FULL_TIME</v>
          </cell>
          <cell r="I250">
            <v>900234</v>
          </cell>
          <cell r="J250" t="str">
            <v>Fastlink Outsourcing</v>
          </cell>
          <cell r="K250" t="str">
            <v>RICHARD ANIM</v>
          </cell>
          <cell r="L250" t="str">
            <v>Warehouse Associate (TEMP)</v>
          </cell>
          <cell r="M250" t="str">
            <v>Warehouse Associate 12M</v>
          </cell>
          <cell r="N250" t="str">
            <v>abbaszoo</v>
          </cell>
          <cell r="O250">
            <v>1299</v>
          </cell>
          <cell r="P250" t="str">
            <v>AUH1</v>
          </cell>
          <cell r="Q250" t="str">
            <v>ARE</v>
          </cell>
          <cell r="R250" t="str">
            <v>FC109</v>
          </cell>
          <cell r="S250" t="str">
            <v>Day Shift</v>
          </cell>
          <cell r="T250">
            <v>99</v>
          </cell>
          <cell r="U250" t="str">
            <v>MENA_UAE_FC</v>
          </cell>
          <cell r="X250">
            <v>46267.333333333336</v>
          </cell>
          <cell r="Y250">
            <v>46267.75</v>
          </cell>
          <cell r="Z250" t="str">
            <v>Rest Day</v>
          </cell>
          <cell r="AA250" t="str">
            <v>Not Scheduled</v>
          </cell>
          <cell r="AB250" t="str">
            <v>Not Present</v>
          </cell>
          <cell r="AC250" t="str">
            <v>Inbound</v>
          </cell>
          <cell r="AD250" t="str">
            <v>Receive Dock</v>
          </cell>
          <cell r="AE250" t="str">
            <v>Receive</v>
          </cell>
          <cell r="AF250" t="str">
            <v>Tuesday</v>
          </cell>
          <cell r="AG250" t="str">
            <v>Wednesday</v>
          </cell>
          <cell r="AH250">
            <v>2</v>
          </cell>
          <cell r="AJ250">
            <v>45914</v>
          </cell>
          <cell r="AM250" t="str">
            <v>TEMP</v>
          </cell>
          <cell r="AN250" t="str">
            <v>3P Onsite Worker</v>
          </cell>
          <cell r="AO250" t="str">
            <v>A</v>
          </cell>
          <cell r="AP250">
            <v>9</v>
          </cell>
          <cell r="AQ250">
            <v>0</v>
          </cell>
          <cell r="AR250">
            <v>0</v>
          </cell>
          <cell r="AS250">
            <v>0</v>
          </cell>
          <cell r="AT250">
            <v>0</v>
          </cell>
          <cell r="AU250">
            <v>0</v>
          </cell>
        </row>
        <row r="251">
          <cell r="E251">
            <v>203850924</v>
          </cell>
          <cell r="F251" t="str">
            <v>A</v>
          </cell>
          <cell r="G251" t="str">
            <v>GREEN</v>
          </cell>
          <cell r="H251" t="str">
            <v>FULL_TIME</v>
          </cell>
          <cell r="I251">
            <v>900234</v>
          </cell>
          <cell r="J251" t="str">
            <v>Dulsco L.L.C.</v>
          </cell>
          <cell r="K251" t="str">
            <v>Ronald Katende</v>
          </cell>
          <cell r="L251" t="str">
            <v>Warehouse Associate (TEMP)</v>
          </cell>
          <cell r="M251" t="str">
            <v>Warehouse Associate 24M</v>
          </cell>
          <cell r="N251" t="str">
            <v>ansammar</v>
          </cell>
          <cell r="O251">
            <v>1299</v>
          </cell>
          <cell r="P251" t="str">
            <v>AUH1</v>
          </cell>
          <cell r="Q251" t="str">
            <v>ARE</v>
          </cell>
          <cell r="R251" t="str">
            <v>FC159</v>
          </cell>
          <cell r="S251" t="str">
            <v>Day Shift</v>
          </cell>
          <cell r="T251">
            <v>99</v>
          </cell>
          <cell r="U251" t="str">
            <v>MENA_UAE_FC</v>
          </cell>
          <cell r="V251">
            <v>46267.333333333336</v>
          </cell>
          <cell r="W251">
            <v>46267.75</v>
          </cell>
          <cell r="X251">
            <v>46267.333333333336</v>
          </cell>
          <cell r="Y251">
            <v>46267.75</v>
          </cell>
          <cell r="AA251" t="str">
            <v>Scheduled</v>
          </cell>
          <cell r="AB251" t="str">
            <v>Present</v>
          </cell>
          <cell r="AC251" t="str">
            <v>Outbound</v>
          </cell>
          <cell r="AD251" t="str">
            <v>Sort - Batch</v>
          </cell>
          <cell r="AE251" t="str">
            <v>Sort</v>
          </cell>
          <cell r="AF251" t="str">
            <v>Thursday</v>
          </cell>
          <cell r="AG251" t="str">
            <v>Friday</v>
          </cell>
          <cell r="AH251">
            <v>15</v>
          </cell>
          <cell r="AJ251">
            <v>45523</v>
          </cell>
          <cell r="AM251" t="str">
            <v>TEMP</v>
          </cell>
          <cell r="AN251" t="str">
            <v>3P Onsite Worker</v>
          </cell>
          <cell r="AO251" t="str">
            <v>A</v>
          </cell>
          <cell r="AP251">
            <v>9</v>
          </cell>
          <cell r="AQ251">
            <v>0</v>
          </cell>
          <cell r="AR251">
            <v>1</v>
          </cell>
          <cell r="AS251">
            <v>1</v>
          </cell>
          <cell r="AT251">
            <v>0</v>
          </cell>
          <cell r="AU251">
            <v>0</v>
          </cell>
        </row>
        <row r="252">
          <cell r="E252">
            <v>204868858</v>
          </cell>
          <cell r="F252" t="str">
            <v>A</v>
          </cell>
          <cell r="G252" t="str">
            <v>GREEN</v>
          </cell>
          <cell r="H252" t="str">
            <v>FULL_TIME</v>
          </cell>
          <cell r="I252">
            <v>900234</v>
          </cell>
          <cell r="J252" t="str">
            <v>Quesscorp</v>
          </cell>
          <cell r="K252" t="str">
            <v>Doris Durowaa</v>
          </cell>
          <cell r="L252" t="str">
            <v>Warehouse Associate (TEMP)</v>
          </cell>
          <cell r="M252" t="str">
            <v>Warehouse Associate 24M</v>
          </cell>
          <cell r="N252" t="str">
            <v>pparsin</v>
          </cell>
          <cell r="O252">
            <v>1299</v>
          </cell>
          <cell r="P252" t="str">
            <v>AUH1</v>
          </cell>
          <cell r="Q252" t="str">
            <v>ARE</v>
          </cell>
          <cell r="R252" t="str">
            <v>LK015</v>
          </cell>
          <cell r="S252" t="str">
            <v>Night Shift</v>
          </cell>
          <cell r="T252">
            <v>99</v>
          </cell>
          <cell r="U252" t="str">
            <v>MENA_UAE_FC</v>
          </cell>
          <cell r="X252">
            <v>46267.756944444445</v>
          </cell>
          <cell r="Y252">
            <v>46268.173611111109</v>
          </cell>
          <cell r="Z252" t="str">
            <v>Rest Day</v>
          </cell>
          <cell r="AA252" t="str">
            <v>Not Scheduled</v>
          </cell>
          <cell r="AB252" t="str">
            <v>Not Present</v>
          </cell>
          <cell r="AC252" t="str">
            <v>Inbound</v>
          </cell>
          <cell r="AD252" t="str">
            <v>Inbound Stow</v>
          </cell>
          <cell r="AE252" t="str">
            <v>Stow</v>
          </cell>
          <cell r="AF252" t="str">
            <v>Tuesday</v>
          </cell>
          <cell r="AG252" t="str">
            <v>Wednesday</v>
          </cell>
          <cell r="AH252">
            <v>3</v>
          </cell>
          <cell r="AJ252">
            <v>45690</v>
          </cell>
          <cell r="AM252" t="str">
            <v>TEMP</v>
          </cell>
          <cell r="AN252" t="str">
            <v>3P Onsite Worker</v>
          </cell>
          <cell r="AO252" t="str">
            <v>A</v>
          </cell>
          <cell r="AP252">
            <v>9</v>
          </cell>
          <cell r="AQ252">
            <v>0</v>
          </cell>
          <cell r="AR252">
            <v>0</v>
          </cell>
          <cell r="AS252">
            <v>0</v>
          </cell>
          <cell r="AT252">
            <v>0</v>
          </cell>
          <cell r="AU252">
            <v>0</v>
          </cell>
        </row>
        <row r="253">
          <cell r="E253">
            <v>204145465</v>
          </cell>
          <cell r="F253" t="str">
            <v>A</v>
          </cell>
          <cell r="G253" t="str">
            <v>GREEN</v>
          </cell>
          <cell r="H253" t="str">
            <v>FULL_TIME</v>
          </cell>
          <cell r="I253">
            <v>900234</v>
          </cell>
          <cell r="J253" t="str">
            <v>Quesscorp</v>
          </cell>
          <cell r="K253" t="str">
            <v>Clifford Dwomoh</v>
          </cell>
          <cell r="L253" t="str">
            <v>Warehouse Associate (TEMP)</v>
          </cell>
          <cell r="M253" t="str">
            <v>Warehouse Associate 24M</v>
          </cell>
          <cell r="N253" t="str">
            <v>mnarshad</v>
          </cell>
          <cell r="O253">
            <v>1299</v>
          </cell>
          <cell r="P253" t="str">
            <v>AUH1</v>
          </cell>
          <cell r="Q253" t="str">
            <v>ARE</v>
          </cell>
          <cell r="R253" t="str">
            <v>LK017</v>
          </cell>
          <cell r="S253" t="str">
            <v>Night Shift</v>
          </cell>
          <cell r="T253">
            <v>99</v>
          </cell>
          <cell r="U253" t="str">
            <v>MENA_UAE_FC</v>
          </cell>
          <cell r="V253">
            <v>46267.756249999999</v>
          </cell>
          <cell r="W253">
            <v>46267.859027777777</v>
          </cell>
          <cell r="X253">
            <v>46267.756944444445</v>
          </cell>
          <cell r="Y253">
            <v>46268.173611111109</v>
          </cell>
          <cell r="AA253" t="str">
            <v>Scheduled</v>
          </cell>
          <cell r="AB253" t="str">
            <v>Present</v>
          </cell>
          <cell r="AC253" t="str">
            <v>Outbound</v>
          </cell>
          <cell r="AD253" t="str">
            <v>Sort - Batch</v>
          </cell>
          <cell r="AE253" t="str">
            <v>Sort</v>
          </cell>
          <cell r="AF253" t="str">
            <v>Thursday</v>
          </cell>
          <cell r="AG253" t="str">
            <v>Friday</v>
          </cell>
          <cell r="AH253">
            <v>15</v>
          </cell>
          <cell r="AJ253">
            <v>45567</v>
          </cell>
          <cell r="AM253" t="str">
            <v>TEMP</v>
          </cell>
          <cell r="AN253" t="str">
            <v>3P Onsite Worker</v>
          </cell>
          <cell r="AO253" t="str">
            <v>A</v>
          </cell>
          <cell r="AP253">
            <v>9</v>
          </cell>
          <cell r="AQ253">
            <v>0</v>
          </cell>
          <cell r="AR253">
            <v>1</v>
          </cell>
          <cell r="AS253">
            <v>1</v>
          </cell>
          <cell r="AT253">
            <v>0</v>
          </cell>
          <cell r="AU253">
            <v>0</v>
          </cell>
        </row>
        <row r="254">
          <cell r="E254">
            <v>206949308</v>
          </cell>
          <cell r="F254" t="str">
            <v>A</v>
          </cell>
          <cell r="G254" t="str">
            <v>GREEN</v>
          </cell>
          <cell r="H254" t="str">
            <v>FULL_TIME</v>
          </cell>
          <cell r="I254">
            <v>900234</v>
          </cell>
          <cell r="J254" t="str">
            <v>Dulsco L.L.C.</v>
          </cell>
          <cell r="K254" t="str">
            <v>DAVID OGWANG</v>
          </cell>
          <cell r="L254" t="str">
            <v>Warehouse Associate (TEMP)</v>
          </cell>
          <cell r="M254" t="str">
            <v>Warehouse Associate 24M</v>
          </cell>
          <cell r="N254" t="str">
            <v>aanso</v>
          </cell>
          <cell r="O254">
            <v>1299</v>
          </cell>
          <cell r="P254" t="str">
            <v>AUH1</v>
          </cell>
          <cell r="Q254" t="str">
            <v>ARE</v>
          </cell>
          <cell r="R254" t="str">
            <v>FC109</v>
          </cell>
          <cell r="S254" t="str">
            <v>Day Shift</v>
          </cell>
          <cell r="T254">
            <v>99</v>
          </cell>
          <cell r="U254" t="str">
            <v>MENA_UAE_FC</v>
          </cell>
          <cell r="X254">
            <v>46267.333333333336</v>
          </cell>
          <cell r="Y254">
            <v>46267.75</v>
          </cell>
          <cell r="Z254" t="str">
            <v>Rest Day</v>
          </cell>
          <cell r="AA254" t="str">
            <v>Not Scheduled</v>
          </cell>
          <cell r="AB254" t="str">
            <v>Not Present</v>
          </cell>
          <cell r="AC254" t="str">
            <v>Customer returns</v>
          </cell>
          <cell r="AD254" t="str">
            <v>Customer Returns</v>
          </cell>
          <cell r="AE254" t="str">
            <v>Customer returns</v>
          </cell>
          <cell r="AF254" t="str">
            <v>Tuesday</v>
          </cell>
          <cell r="AG254" t="str">
            <v>Wednesday</v>
          </cell>
          <cell r="AH254">
            <v>22</v>
          </cell>
          <cell r="AJ254">
            <v>46047</v>
          </cell>
          <cell r="AM254" t="str">
            <v>TEMP</v>
          </cell>
          <cell r="AN254" t="str">
            <v>3P Onsite Worker</v>
          </cell>
          <cell r="AO254" t="str">
            <v>A</v>
          </cell>
          <cell r="AP254">
            <v>9</v>
          </cell>
          <cell r="AQ254">
            <v>0</v>
          </cell>
          <cell r="AR254">
            <v>0</v>
          </cell>
          <cell r="AS254">
            <v>0</v>
          </cell>
          <cell r="AT254">
            <v>0</v>
          </cell>
          <cell r="AU254">
            <v>0</v>
          </cell>
        </row>
        <row r="255">
          <cell r="E255">
            <v>204868706</v>
          </cell>
          <cell r="F255" t="str">
            <v>A</v>
          </cell>
          <cell r="G255" t="str">
            <v>GREEN</v>
          </cell>
          <cell r="H255" t="str">
            <v>FULL_TIME</v>
          </cell>
          <cell r="I255">
            <v>900234</v>
          </cell>
          <cell r="J255" t="str">
            <v>Dulsco L.L.C.</v>
          </cell>
          <cell r="K255" t="str">
            <v>SAMUEL AMOAKO</v>
          </cell>
          <cell r="L255" t="str">
            <v>Warehouse Associate (TEMP)</v>
          </cell>
          <cell r="M255" t="str">
            <v>Warehouse Associate 24M</v>
          </cell>
          <cell r="N255" t="str">
            <v>ansammar</v>
          </cell>
          <cell r="O255">
            <v>1299</v>
          </cell>
          <cell r="P255" t="str">
            <v>AUH1</v>
          </cell>
          <cell r="Q255" t="str">
            <v>ARE</v>
          </cell>
          <cell r="R255" t="str">
            <v>FC134</v>
          </cell>
          <cell r="S255" t="str">
            <v>Day Shift</v>
          </cell>
          <cell r="T255">
            <v>99</v>
          </cell>
          <cell r="U255" t="str">
            <v>MENA_UAE_FC</v>
          </cell>
          <cell r="X255">
            <v>46267.333333333336</v>
          </cell>
          <cell r="Y255">
            <v>46267.75</v>
          </cell>
          <cell r="Z255" t="str">
            <v>Rest Day</v>
          </cell>
          <cell r="AA255" t="str">
            <v>Not Scheduled</v>
          </cell>
          <cell r="AB255" t="str">
            <v>Not Present</v>
          </cell>
          <cell r="AC255" t="str">
            <v>Outbound</v>
          </cell>
          <cell r="AD255" t="str">
            <v>Picking</v>
          </cell>
          <cell r="AE255" t="str">
            <v>Pick</v>
          </cell>
          <cell r="AF255" t="str">
            <v>Wednesday</v>
          </cell>
          <cell r="AG255" t="str">
            <v>Thursday</v>
          </cell>
          <cell r="AH255">
            <v>13</v>
          </cell>
          <cell r="AJ255">
            <v>45893</v>
          </cell>
          <cell r="AM255" t="str">
            <v>TEMP</v>
          </cell>
          <cell r="AN255" t="str">
            <v>3P Onsite Worker</v>
          </cell>
          <cell r="AO255" t="str">
            <v>A</v>
          </cell>
          <cell r="AP255">
            <v>9</v>
          </cell>
          <cell r="AQ255">
            <v>0</v>
          </cell>
          <cell r="AR255">
            <v>0</v>
          </cell>
          <cell r="AS255">
            <v>0</v>
          </cell>
          <cell r="AT255">
            <v>0</v>
          </cell>
          <cell r="AU255">
            <v>0</v>
          </cell>
        </row>
        <row r="256">
          <cell r="E256">
            <v>203521137</v>
          </cell>
          <cell r="F256" t="str">
            <v>A</v>
          </cell>
          <cell r="G256" t="str">
            <v>GREEN</v>
          </cell>
          <cell r="H256" t="str">
            <v>FULL_TIME</v>
          </cell>
          <cell r="I256">
            <v>900234</v>
          </cell>
          <cell r="J256" t="str">
            <v>Fastlink Outsourcing</v>
          </cell>
          <cell r="K256" t="str">
            <v>Jennifer Arbah</v>
          </cell>
          <cell r="L256" t="str">
            <v>Warehouse Associate (TEMP)</v>
          </cell>
          <cell r="M256" t="str">
            <v>Warehouse Associate 12M</v>
          </cell>
          <cell r="N256" t="str">
            <v>mnarshad</v>
          </cell>
          <cell r="O256">
            <v>1299</v>
          </cell>
          <cell r="P256" t="str">
            <v>AUH1</v>
          </cell>
          <cell r="Q256" t="str">
            <v>ARE</v>
          </cell>
          <cell r="R256" t="str">
            <v>FC134</v>
          </cell>
          <cell r="S256" t="str">
            <v>Day Shift</v>
          </cell>
          <cell r="T256">
            <v>99</v>
          </cell>
          <cell r="U256" t="str">
            <v>MENA_UAE_FC</v>
          </cell>
          <cell r="X256">
            <v>46267.333333333336</v>
          </cell>
          <cell r="Y256">
            <v>46267.75</v>
          </cell>
          <cell r="Z256" t="str">
            <v>Rest Day</v>
          </cell>
          <cell r="AA256" t="str">
            <v>Not Scheduled</v>
          </cell>
          <cell r="AB256" t="str">
            <v>Not Present</v>
          </cell>
          <cell r="AC256" t="str">
            <v>Outbound</v>
          </cell>
          <cell r="AD256" t="str">
            <v>Picking</v>
          </cell>
          <cell r="AE256" t="str">
            <v>Pick</v>
          </cell>
          <cell r="AF256" t="str">
            <v>Wednesday</v>
          </cell>
          <cell r="AG256" t="str">
            <v>Thursday</v>
          </cell>
          <cell r="AH256">
            <v>13</v>
          </cell>
          <cell r="AJ256">
            <v>45462</v>
          </cell>
          <cell r="AM256" t="str">
            <v>TEMP</v>
          </cell>
          <cell r="AN256" t="str">
            <v>3P Onsite Worker</v>
          </cell>
          <cell r="AO256" t="str">
            <v>A</v>
          </cell>
          <cell r="AP256">
            <v>9</v>
          </cell>
          <cell r="AQ256">
            <v>0</v>
          </cell>
          <cell r="AR256">
            <v>0</v>
          </cell>
          <cell r="AS256">
            <v>0</v>
          </cell>
          <cell r="AT256">
            <v>0</v>
          </cell>
          <cell r="AU256">
            <v>0</v>
          </cell>
        </row>
        <row r="257">
          <cell r="E257">
            <v>203908859</v>
          </cell>
          <cell r="F257" t="str">
            <v>A</v>
          </cell>
          <cell r="G257" t="str">
            <v>GREEN</v>
          </cell>
          <cell r="H257" t="str">
            <v>FULL_TIME</v>
          </cell>
          <cell r="I257">
            <v>900234</v>
          </cell>
          <cell r="J257" t="str">
            <v>Fastlink Outsourcing</v>
          </cell>
          <cell r="K257" t="str">
            <v>Ebenezer Brabi</v>
          </cell>
          <cell r="L257" t="str">
            <v>Warehouse Associate (TEMP)</v>
          </cell>
          <cell r="M257" t="str">
            <v>Warehouse Associate 12M</v>
          </cell>
          <cell r="N257" t="str">
            <v>lraghava</v>
          </cell>
          <cell r="O257">
            <v>1299</v>
          </cell>
          <cell r="P257" t="str">
            <v>AUH1</v>
          </cell>
          <cell r="Q257" t="str">
            <v>ARE</v>
          </cell>
          <cell r="R257" t="str">
            <v>FC059</v>
          </cell>
          <cell r="S257" t="str">
            <v>Day Shift</v>
          </cell>
          <cell r="T257">
            <v>99</v>
          </cell>
          <cell r="U257" t="str">
            <v>MENA_UAE_FC</v>
          </cell>
          <cell r="V257">
            <v>46267.331250000003</v>
          </cell>
          <cell r="W257">
            <v>46267.74722222222</v>
          </cell>
          <cell r="X257">
            <v>46267.333333333336</v>
          </cell>
          <cell r="Y257">
            <v>46267.75</v>
          </cell>
          <cell r="AA257" t="str">
            <v>Scheduled</v>
          </cell>
          <cell r="AB257" t="str">
            <v>Present</v>
          </cell>
          <cell r="AC257" t="str">
            <v>Outbound</v>
          </cell>
          <cell r="AD257" t="str">
            <v>Picking</v>
          </cell>
          <cell r="AE257" t="str">
            <v>Pick</v>
          </cell>
          <cell r="AF257" t="str">
            <v>Sunday</v>
          </cell>
          <cell r="AG257" t="str">
            <v>Monday</v>
          </cell>
          <cell r="AH257">
            <v>13</v>
          </cell>
          <cell r="AJ257">
            <v>45536</v>
          </cell>
          <cell r="AM257" t="str">
            <v>TEMP</v>
          </cell>
          <cell r="AN257" t="str">
            <v>3P Onsite Worker</v>
          </cell>
          <cell r="AO257" t="str">
            <v>A</v>
          </cell>
          <cell r="AP257">
            <v>9</v>
          </cell>
          <cell r="AQ257">
            <v>0</v>
          </cell>
          <cell r="AR257">
            <v>1</v>
          </cell>
          <cell r="AS257">
            <v>1</v>
          </cell>
          <cell r="AT257">
            <v>0</v>
          </cell>
          <cell r="AU257">
            <v>0</v>
          </cell>
        </row>
        <row r="258">
          <cell r="E258">
            <v>204172862</v>
          </cell>
          <cell r="F258" t="str">
            <v>A</v>
          </cell>
          <cell r="G258" t="str">
            <v>GREEN</v>
          </cell>
          <cell r="H258" t="str">
            <v>FULL_TIME</v>
          </cell>
          <cell r="I258">
            <v>900234</v>
          </cell>
          <cell r="J258" t="str">
            <v>Fastlink Outsourcing</v>
          </cell>
          <cell r="K258" t="str">
            <v>Edina Kyeremaa</v>
          </cell>
          <cell r="L258" t="str">
            <v>Warehouse Associate (TEMP)</v>
          </cell>
          <cell r="M258" t="str">
            <v>Warehouse Associate 12M</v>
          </cell>
          <cell r="N258" t="str">
            <v>bizthoma</v>
          </cell>
          <cell r="O258">
            <v>1299</v>
          </cell>
          <cell r="P258" t="str">
            <v>AUH1</v>
          </cell>
          <cell r="Q258" t="str">
            <v>ARE</v>
          </cell>
          <cell r="R258" t="str">
            <v>LK017</v>
          </cell>
          <cell r="S258" t="str">
            <v>Night Shift</v>
          </cell>
          <cell r="T258">
            <v>99</v>
          </cell>
          <cell r="U258" t="str">
            <v>MENA_UAE_FC</v>
          </cell>
          <cell r="V258">
            <v>46267.761111111111</v>
          </cell>
          <cell r="W258">
            <v>46267.853472222225</v>
          </cell>
          <cell r="X258">
            <v>46267.756944444445</v>
          </cell>
          <cell r="Y258">
            <v>46268.173611111109</v>
          </cell>
          <cell r="AA258" t="str">
            <v>Scheduled</v>
          </cell>
          <cell r="AB258" t="str">
            <v>Present</v>
          </cell>
          <cell r="AC258" t="str">
            <v>Outbound</v>
          </cell>
          <cell r="AD258" t="str">
            <v>Pack - Batch</v>
          </cell>
          <cell r="AE258" t="str">
            <v>Pack</v>
          </cell>
          <cell r="AF258" t="str">
            <v>Thursday</v>
          </cell>
          <cell r="AG258" t="str">
            <v>Friday</v>
          </cell>
          <cell r="AH258">
            <v>17</v>
          </cell>
          <cell r="AJ258">
            <v>45567</v>
          </cell>
          <cell r="AM258" t="str">
            <v>TEMP</v>
          </cell>
          <cell r="AN258" t="str">
            <v>3P Onsite Worker</v>
          </cell>
          <cell r="AO258" t="str">
            <v>A</v>
          </cell>
          <cell r="AP258">
            <v>9</v>
          </cell>
          <cell r="AQ258">
            <v>0</v>
          </cell>
          <cell r="AR258">
            <v>1</v>
          </cell>
          <cell r="AS258">
            <v>1</v>
          </cell>
          <cell r="AT258">
            <v>0</v>
          </cell>
          <cell r="AU258">
            <v>0</v>
          </cell>
        </row>
        <row r="259">
          <cell r="E259">
            <v>203800485</v>
          </cell>
          <cell r="F259" t="str">
            <v>A</v>
          </cell>
          <cell r="G259" t="str">
            <v>GREEN</v>
          </cell>
          <cell r="H259" t="str">
            <v>FULL_TIME</v>
          </cell>
          <cell r="I259">
            <v>900234</v>
          </cell>
          <cell r="J259" t="str">
            <v>Dulsco L.L.C.</v>
          </cell>
          <cell r="K259" t="str">
            <v>EDSON MWEBESA</v>
          </cell>
          <cell r="L259" t="str">
            <v>Warehouse Associate (TEMP)</v>
          </cell>
          <cell r="M259" t="str">
            <v>Warehouse Associate 24M</v>
          </cell>
          <cell r="N259" t="str">
            <v>lraghava</v>
          </cell>
          <cell r="O259">
            <v>1299</v>
          </cell>
          <cell r="P259" t="str">
            <v>AUH1</v>
          </cell>
          <cell r="Q259" t="str">
            <v>ARE</v>
          </cell>
          <cell r="R259" t="str">
            <v>FC134</v>
          </cell>
          <cell r="S259" t="str">
            <v>Day Shift</v>
          </cell>
          <cell r="T259">
            <v>99</v>
          </cell>
          <cell r="U259" t="str">
            <v>MENA_UAE_FC</v>
          </cell>
          <cell r="V259">
            <v>46267.331250000003</v>
          </cell>
          <cell r="W259">
            <v>46267.747916666667</v>
          </cell>
          <cell r="X259">
            <v>46267.333333333336</v>
          </cell>
          <cell r="Y259">
            <v>46267.75</v>
          </cell>
          <cell r="Z259" t="str">
            <v>Rest Day</v>
          </cell>
          <cell r="AA259" t="str">
            <v>Not Scheduled</v>
          </cell>
          <cell r="AB259" t="str">
            <v>Present</v>
          </cell>
          <cell r="AC259" t="str">
            <v>Outbound</v>
          </cell>
          <cell r="AD259" t="str">
            <v>Picking</v>
          </cell>
          <cell r="AE259" t="str">
            <v>Pick</v>
          </cell>
          <cell r="AF259" t="str">
            <v>Wednesday</v>
          </cell>
          <cell r="AG259" t="str">
            <v>Thursday</v>
          </cell>
          <cell r="AH259">
            <v>13</v>
          </cell>
          <cell r="AJ259">
            <v>45515</v>
          </cell>
          <cell r="AM259" t="str">
            <v>TEMP</v>
          </cell>
          <cell r="AN259" t="str">
            <v>3P Onsite Worker</v>
          </cell>
          <cell r="AO259" t="str">
            <v>A</v>
          </cell>
          <cell r="AP259">
            <v>9</v>
          </cell>
          <cell r="AQ259">
            <v>1</v>
          </cell>
          <cell r="AR259">
            <v>1</v>
          </cell>
          <cell r="AS259">
            <v>0</v>
          </cell>
          <cell r="AT259">
            <v>0</v>
          </cell>
          <cell r="AU259">
            <v>0</v>
          </cell>
        </row>
        <row r="260">
          <cell r="E260">
            <v>204880567</v>
          </cell>
          <cell r="F260" t="str">
            <v>A</v>
          </cell>
          <cell r="G260" t="str">
            <v>GREEN</v>
          </cell>
          <cell r="H260" t="str">
            <v>FULL_TIME</v>
          </cell>
          <cell r="I260">
            <v>900234</v>
          </cell>
          <cell r="J260" t="str">
            <v>Dulsco L.L.C.</v>
          </cell>
          <cell r="K260" t="str">
            <v>EDWARD IBRAHIM MANSARAY</v>
          </cell>
          <cell r="L260" t="str">
            <v>Warehouse Associate (TEMP)</v>
          </cell>
          <cell r="M260" t="str">
            <v>Warehouse Associate 8W</v>
          </cell>
          <cell r="N260" t="str">
            <v>vkkatyal</v>
          </cell>
          <cell r="O260">
            <v>1299</v>
          </cell>
          <cell r="P260" t="str">
            <v>AUH1</v>
          </cell>
          <cell r="Q260" t="str">
            <v>ARE</v>
          </cell>
          <cell r="R260" t="str">
            <v>FC084</v>
          </cell>
          <cell r="S260" t="str">
            <v>Day Shift</v>
          </cell>
          <cell r="T260">
            <v>99</v>
          </cell>
          <cell r="U260" t="str">
            <v>MENA_UAE_FC</v>
          </cell>
          <cell r="V260">
            <v>46267.334027777775</v>
          </cell>
          <cell r="W260">
            <v>46267.750694444447</v>
          </cell>
          <cell r="X260">
            <v>46267.333333333336</v>
          </cell>
          <cell r="Y260">
            <v>46267.75</v>
          </cell>
          <cell r="AA260" t="str">
            <v>Scheduled</v>
          </cell>
          <cell r="AB260" t="str">
            <v>Present</v>
          </cell>
          <cell r="AC260" t="str">
            <v>Inbound</v>
          </cell>
          <cell r="AD260" t="str">
            <v>Inbound Stow</v>
          </cell>
          <cell r="AE260" t="str">
            <v>Stow</v>
          </cell>
          <cell r="AF260" t="str">
            <v>Monday</v>
          </cell>
          <cell r="AG260" t="str">
            <v>Tuesday</v>
          </cell>
          <cell r="AH260">
            <v>3</v>
          </cell>
          <cell r="AJ260">
            <v>45825</v>
          </cell>
          <cell r="AM260" t="str">
            <v>TEMP</v>
          </cell>
          <cell r="AN260" t="str">
            <v>3P Onsite Worker</v>
          </cell>
          <cell r="AO260" t="str">
            <v>A</v>
          </cell>
          <cell r="AP260">
            <v>9</v>
          </cell>
          <cell r="AQ260">
            <v>0</v>
          </cell>
          <cell r="AR260">
            <v>1</v>
          </cell>
          <cell r="AS260">
            <v>1</v>
          </cell>
          <cell r="AT260">
            <v>0</v>
          </cell>
          <cell r="AU260">
            <v>0</v>
          </cell>
        </row>
        <row r="261">
          <cell r="E261">
            <v>205627233</v>
          </cell>
          <cell r="F261" t="str">
            <v>A</v>
          </cell>
          <cell r="G261" t="str">
            <v>GREEN</v>
          </cell>
          <cell r="H261" t="str">
            <v>REDUCED</v>
          </cell>
          <cell r="I261">
            <v>900234</v>
          </cell>
          <cell r="J261" t="str">
            <v>EFS Facilities Services</v>
          </cell>
          <cell r="K261" t="str">
            <v>Hayford Effah</v>
          </cell>
          <cell r="L261" t="str">
            <v>Warehouse Associate (TEMP)</v>
          </cell>
          <cell r="M261" t="str">
            <v>Warehouse Associate 8W</v>
          </cell>
          <cell r="N261" t="str">
            <v>mnarshad</v>
          </cell>
          <cell r="O261">
            <v>1299</v>
          </cell>
          <cell r="P261" t="str">
            <v>AUH1</v>
          </cell>
          <cell r="Q261" t="str">
            <v>ARE</v>
          </cell>
          <cell r="R261" t="str">
            <v>LK017</v>
          </cell>
          <cell r="S261" t="str">
            <v>Night Shift</v>
          </cell>
          <cell r="T261">
            <v>99</v>
          </cell>
          <cell r="U261" t="str">
            <v>MENA_UAE_FC</v>
          </cell>
          <cell r="V261">
            <v>46267.755555555559</v>
          </cell>
          <cell r="W261">
            <v>46267.836805555555</v>
          </cell>
          <cell r="X261">
            <v>46267.756944444445</v>
          </cell>
          <cell r="Y261">
            <v>46268.090277777781</v>
          </cell>
          <cell r="AA261" t="str">
            <v>Scheduled</v>
          </cell>
          <cell r="AB261" t="str">
            <v>Present</v>
          </cell>
          <cell r="AC261" t="str">
            <v>Outbound</v>
          </cell>
          <cell r="AD261" t="str">
            <v>Picking</v>
          </cell>
          <cell r="AE261" t="str">
            <v>Pick</v>
          </cell>
          <cell r="AF261" t="str">
            <v>Thursday</v>
          </cell>
          <cell r="AG261" t="str">
            <v>Friday</v>
          </cell>
          <cell r="AH261">
            <v>13</v>
          </cell>
          <cell r="AJ261">
            <v>46251</v>
          </cell>
          <cell r="AM261" t="str">
            <v>TEMP</v>
          </cell>
          <cell r="AN261" t="str">
            <v>3P Onsite Worker</v>
          </cell>
          <cell r="AO261" t="str">
            <v>A</v>
          </cell>
          <cell r="AP261">
            <v>7</v>
          </cell>
          <cell r="AQ261">
            <v>0</v>
          </cell>
          <cell r="AR261">
            <v>1</v>
          </cell>
          <cell r="AS261">
            <v>1</v>
          </cell>
          <cell r="AT261">
            <v>0</v>
          </cell>
          <cell r="AU261">
            <v>0</v>
          </cell>
        </row>
        <row r="262">
          <cell r="E262">
            <v>204976025</v>
          </cell>
          <cell r="F262" t="str">
            <v>A</v>
          </cell>
          <cell r="G262" t="str">
            <v>GREEN</v>
          </cell>
          <cell r="H262" t="str">
            <v>FULL_TIME</v>
          </cell>
          <cell r="I262">
            <v>900234</v>
          </cell>
          <cell r="J262" t="str">
            <v>EFS Facilities Services</v>
          </cell>
          <cell r="K262" t="str">
            <v>Indra Kumar Ray</v>
          </cell>
          <cell r="L262" t="str">
            <v>Warehouse Associate (TEMP)</v>
          </cell>
          <cell r="M262" t="str">
            <v>Warehouse Associate 8W</v>
          </cell>
          <cell r="N262" t="str">
            <v>lraghava</v>
          </cell>
          <cell r="O262">
            <v>1299</v>
          </cell>
          <cell r="P262" t="str">
            <v>AUH1</v>
          </cell>
          <cell r="Q262" t="str">
            <v>ARE</v>
          </cell>
          <cell r="R262" t="str">
            <v>LK012</v>
          </cell>
          <cell r="S262" t="str">
            <v>Night Shift</v>
          </cell>
          <cell r="T262">
            <v>99</v>
          </cell>
          <cell r="U262" t="str">
            <v>MENA_UAE_FC</v>
          </cell>
          <cell r="V262">
            <v>46267.755555555559</v>
          </cell>
          <cell r="W262">
            <v>46267.854166666664</v>
          </cell>
          <cell r="X262">
            <v>46267.756944444445</v>
          </cell>
          <cell r="Y262">
            <v>46268.173611111109</v>
          </cell>
          <cell r="AA262" t="str">
            <v>Scheduled</v>
          </cell>
          <cell r="AB262" t="str">
            <v>Present</v>
          </cell>
          <cell r="AC262" t="str">
            <v>Outbound</v>
          </cell>
          <cell r="AD262" t="str">
            <v>Picking</v>
          </cell>
          <cell r="AE262" t="str">
            <v>Pick</v>
          </cell>
          <cell r="AF262" t="str">
            <v>Saturday</v>
          </cell>
          <cell r="AG262" t="str">
            <v>Sunday</v>
          </cell>
          <cell r="AH262">
            <v>13</v>
          </cell>
          <cell r="AJ262">
            <v>45714</v>
          </cell>
          <cell r="AM262" t="str">
            <v>TEMP</v>
          </cell>
          <cell r="AN262" t="str">
            <v>3P Onsite Worker</v>
          </cell>
          <cell r="AO262" t="str">
            <v>A</v>
          </cell>
          <cell r="AP262">
            <v>9</v>
          </cell>
          <cell r="AQ262">
            <v>0</v>
          </cell>
          <cell r="AR262">
            <v>1</v>
          </cell>
          <cell r="AS262">
            <v>1</v>
          </cell>
          <cell r="AT262">
            <v>0</v>
          </cell>
          <cell r="AU262">
            <v>0</v>
          </cell>
        </row>
        <row r="263">
          <cell r="E263">
            <v>204116442</v>
          </cell>
          <cell r="F263" t="str">
            <v>A</v>
          </cell>
          <cell r="G263" t="str">
            <v>GREEN</v>
          </cell>
          <cell r="H263" t="str">
            <v>FULL_TIME</v>
          </cell>
          <cell r="I263">
            <v>900234</v>
          </cell>
          <cell r="J263" t="str">
            <v>Quesscorp</v>
          </cell>
          <cell r="K263" t="str">
            <v>Ndape Mabel Ekume</v>
          </cell>
          <cell r="L263" t="str">
            <v>Warehouse Associate (TEMP)</v>
          </cell>
          <cell r="M263" t="str">
            <v>Warehouse Associate 24M</v>
          </cell>
          <cell r="N263" t="str">
            <v>bizthoma</v>
          </cell>
          <cell r="O263">
            <v>1299</v>
          </cell>
          <cell r="P263" t="str">
            <v>AUH1</v>
          </cell>
          <cell r="Q263" t="str">
            <v>ARE</v>
          </cell>
          <cell r="R263" t="str">
            <v>FC034</v>
          </cell>
          <cell r="S263" t="str">
            <v>Day Shift</v>
          </cell>
          <cell r="T263">
            <v>99</v>
          </cell>
          <cell r="U263" t="str">
            <v>MENA_UAE_FC</v>
          </cell>
          <cell r="V263">
            <v>46267.331250000003</v>
          </cell>
          <cell r="W263">
            <v>46267.745833333334</v>
          </cell>
          <cell r="X263">
            <v>46267.333333333336</v>
          </cell>
          <cell r="Y263">
            <v>46267.75</v>
          </cell>
          <cell r="AA263" t="str">
            <v>Scheduled</v>
          </cell>
          <cell r="AB263" t="str">
            <v>Present</v>
          </cell>
          <cell r="AC263" t="str">
            <v>Outbound</v>
          </cell>
          <cell r="AD263" t="str">
            <v>Pack - Batch</v>
          </cell>
          <cell r="AE263" t="str">
            <v>Pack</v>
          </cell>
          <cell r="AF263" t="str">
            <v>Saturday</v>
          </cell>
          <cell r="AG263" t="str">
            <v>Sunday</v>
          </cell>
          <cell r="AH263">
            <v>17</v>
          </cell>
          <cell r="AJ263">
            <v>45560</v>
          </cell>
          <cell r="AM263" t="str">
            <v>TEMP</v>
          </cell>
          <cell r="AN263" t="str">
            <v>3P Onsite Worker</v>
          </cell>
          <cell r="AO263" t="str">
            <v>A</v>
          </cell>
          <cell r="AP263">
            <v>9</v>
          </cell>
          <cell r="AQ263">
            <v>0</v>
          </cell>
          <cell r="AR263">
            <v>1</v>
          </cell>
          <cell r="AS263">
            <v>1</v>
          </cell>
          <cell r="AT263">
            <v>0</v>
          </cell>
          <cell r="AU263">
            <v>0</v>
          </cell>
        </row>
        <row r="264">
          <cell r="E264">
            <v>205856635</v>
          </cell>
          <cell r="F264" t="str">
            <v>A</v>
          </cell>
          <cell r="G264" t="str">
            <v>GREEN</v>
          </cell>
          <cell r="H264" t="str">
            <v>FULL_TIME</v>
          </cell>
          <cell r="I264">
            <v>900234</v>
          </cell>
          <cell r="J264" t="str">
            <v>EFS Facilities Services</v>
          </cell>
          <cell r="K264" t="str">
            <v>PORTIA KYEI</v>
          </cell>
          <cell r="L264" t="str">
            <v>Warehouse Associate (TEMP)</v>
          </cell>
          <cell r="M264" t="str">
            <v>Warehouse Associate 12M</v>
          </cell>
          <cell r="N264" t="str">
            <v>bizthoma</v>
          </cell>
          <cell r="O264">
            <v>1299</v>
          </cell>
          <cell r="P264" t="str">
            <v>AUH1</v>
          </cell>
          <cell r="Q264" t="str">
            <v>ARE</v>
          </cell>
          <cell r="R264" t="str">
            <v>FC084</v>
          </cell>
          <cell r="S264" t="str">
            <v>Day Shift</v>
          </cell>
          <cell r="T264">
            <v>99</v>
          </cell>
          <cell r="U264" t="str">
            <v>MENA_UAE_FC</v>
          </cell>
          <cell r="V264">
            <v>46267.330555555556</v>
          </cell>
          <cell r="W264">
            <v>46267.74722222222</v>
          </cell>
          <cell r="X264">
            <v>46267.333333333336</v>
          </cell>
          <cell r="Y264">
            <v>46267.75</v>
          </cell>
          <cell r="AA264" t="str">
            <v>Scheduled</v>
          </cell>
          <cell r="AB264" t="str">
            <v>Present</v>
          </cell>
          <cell r="AC264" t="str">
            <v>Outbound</v>
          </cell>
          <cell r="AD264" t="str">
            <v>Picking</v>
          </cell>
          <cell r="AE264" t="str">
            <v>Pick</v>
          </cell>
          <cell r="AF264" t="str">
            <v>Monday</v>
          </cell>
          <cell r="AG264" t="str">
            <v>Tuesday</v>
          </cell>
          <cell r="AH264">
            <v>13</v>
          </cell>
          <cell r="AJ264">
            <v>45893</v>
          </cell>
          <cell r="AM264" t="str">
            <v>TEMP</v>
          </cell>
          <cell r="AN264" t="str">
            <v>3P Onsite Worker</v>
          </cell>
          <cell r="AO264" t="str">
            <v>A</v>
          </cell>
          <cell r="AP264">
            <v>9</v>
          </cell>
          <cell r="AQ264">
            <v>0</v>
          </cell>
          <cell r="AR264">
            <v>1</v>
          </cell>
          <cell r="AS264">
            <v>1</v>
          </cell>
          <cell r="AT264">
            <v>0</v>
          </cell>
          <cell r="AU264">
            <v>0</v>
          </cell>
        </row>
        <row r="265">
          <cell r="E265">
            <v>204010535</v>
          </cell>
          <cell r="F265" t="str">
            <v>A</v>
          </cell>
          <cell r="G265" t="str">
            <v>GREEN</v>
          </cell>
          <cell r="H265" t="str">
            <v>FULL_TIME</v>
          </cell>
          <cell r="I265">
            <v>900234</v>
          </cell>
          <cell r="J265" t="str">
            <v>Dulsco L.L.C.</v>
          </cell>
          <cell r="K265" t="str">
            <v>ELIJAH AGABA</v>
          </cell>
          <cell r="L265" t="str">
            <v>Warehouse Associate (TEMP)</v>
          </cell>
          <cell r="M265" t="str">
            <v>Warehouse Associate 24M</v>
          </cell>
          <cell r="N265" t="str">
            <v>bizthoma</v>
          </cell>
          <cell r="O265">
            <v>1299</v>
          </cell>
          <cell r="P265" t="str">
            <v>AUH1</v>
          </cell>
          <cell r="Q265" t="str">
            <v>ARE</v>
          </cell>
          <cell r="R265" t="str">
            <v>LK017</v>
          </cell>
          <cell r="S265" t="str">
            <v>Night Shift</v>
          </cell>
          <cell r="T265">
            <v>99</v>
          </cell>
          <cell r="U265" t="str">
            <v>MENA_UAE_FC</v>
          </cell>
          <cell r="V265">
            <v>46267.755555555559</v>
          </cell>
          <cell r="W265">
            <v>46267.855555555558</v>
          </cell>
          <cell r="X265">
            <v>46267.756944444445</v>
          </cell>
          <cell r="Y265">
            <v>46268.173611111109</v>
          </cell>
          <cell r="AA265" t="str">
            <v>Scheduled</v>
          </cell>
          <cell r="AB265" t="str">
            <v>Present</v>
          </cell>
          <cell r="AC265" t="str">
            <v>Outbound</v>
          </cell>
          <cell r="AD265" t="str">
            <v>Picking</v>
          </cell>
          <cell r="AE265" t="str">
            <v>Pick</v>
          </cell>
          <cell r="AF265" t="str">
            <v>Thursday</v>
          </cell>
          <cell r="AG265" t="str">
            <v>Friday</v>
          </cell>
          <cell r="AH265">
            <v>13</v>
          </cell>
          <cell r="AJ265">
            <v>45550</v>
          </cell>
          <cell r="AM265" t="str">
            <v>TEMP</v>
          </cell>
          <cell r="AN265" t="str">
            <v>3P Onsite Worker</v>
          </cell>
          <cell r="AO265" t="str">
            <v>A</v>
          </cell>
          <cell r="AP265">
            <v>9</v>
          </cell>
          <cell r="AQ265">
            <v>0</v>
          </cell>
          <cell r="AR265">
            <v>1</v>
          </cell>
          <cell r="AS265">
            <v>1</v>
          </cell>
          <cell r="AT265">
            <v>0</v>
          </cell>
          <cell r="AU265">
            <v>0</v>
          </cell>
        </row>
        <row r="266">
          <cell r="E266">
            <v>203741310</v>
          </cell>
          <cell r="F266" t="str">
            <v>A</v>
          </cell>
          <cell r="G266" t="str">
            <v>GREEN</v>
          </cell>
          <cell r="H266" t="str">
            <v>FULL_TIME</v>
          </cell>
          <cell r="I266">
            <v>900234</v>
          </cell>
          <cell r="J266" t="str">
            <v>Fastlink Outsourcing</v>
          </cell>
          <cell r="K266" t="str">
            <v>ELIZABETH AVONYO</v>
          </cell>
          <cell r="L266" t="str">
            <v>Warehouse Associate (TEMP)</v>
          </cell>
          <cell r="M266" t="str">
            <v>Warehouse Associate 12M</v>
          </cell>
          <cell r="N266" t="str">
            <v>pparsin</v>
          </cell>
          <cell r="O266">
            <v>1299</v>
          </cell>
          <cell r="P266" t="str">
            <v>AUH1</v>
          </cell>
          <cell r="Q266" t="str">
            <v>ARE</v>
          </cell>
          <cell r="R266" t="str">
            <v>FC084</v>
          </cell>
          <cell r="S266" t="str">
            <v>Day Shift</v>
          </cell>
          <cell r="T266">
            <v>99</v>
          </cell>
          <cell r="U266" t="str">
            <v>MENA_UAE_FC</v>
          </cell>
          <cell r="V266">
            <v>46267.332638888889</v>
          </cell>
          <cell r="W266">
            <v>46267.750694444447</v>
          </cell>
          <cell r="X266">
            <v>46267.333333333336</v>
          </cell>
          <cell r="Y266">
            <v>46267.75</v>
          </cell>
          <cell r="AA266" t="str">
            <v>Scheduled</v>
          </cell>
          <cell r="AB266" t="str">
            <v>Present</v>
          </cell>
          <cell r="AC266" t="str">
            <v>Inbound</v>
          </cell>
          <cell r="AD266" t="str">
            <v>Inbound Stow</v>
          </cell>
          <cell r="AE266" t="str">
            <v>Stow</v>
          </cell>
          <cell r="AF266" t="str">
            <v>Monday</v>
          </cell>
          <cell r="AG266" t="str">
            <v>Tuesday</v>
          </cell>
          <cell r="AH266">
            <v>3</v>
          </cell>
          <cell r="AJ266">
            <v>45501</v>
          </cell>
          <cell r="AM266" t="str">
            <v>TEMP</v>
          </cell>
          <cell r="AN266" t="str">
            <v>3P Onsite Worker</v>
          </cell>
          <cell r="AO266" t="str">
            <v>A</v>
          </cell>
          <cell r="AP266">
            <v>9</v>
          </cell>
          <cell r="AQ266">
            <v>0</v>
          </cell>
          <cell r="AR266">
            <v>1</v>
          </cell>
          <cell r="AS266">
            <v>1</v>
          </cell>
          <cell r="AT266">
            <v>0</v>
          </cell>
          <cell r="AU266">
            <v>0</v>
          </cell>
        </row>
        <row r="267">
          <cell r="E267">
            <v>206873870</v>
          </cell>
          <cell r="F267" t="str">
            <v>A</v>
          </cell>
          <cell r="G267" t="str">
            <v>GREEN</v>
          </cell>
          <cell r="H267" t="str">
            <v>FULL_TIME</v>
          </cell>
          <cell r="I267">
            <v>900234</v>
          </cell>
          <cell r="J267" t="str">
            <v>Dulsco L.L.C.</v>
          </cell>
          <cell r="K267" t="str">
            <v>ELIJAH MUKISA WABWIRE</v>
          </cell>
          <cell r="L267" t="str">
            <v>Warehouse Associate (TEMP)</v>
          </cell>
          <cell r="M267" t="str">
            <v>Warehouse Associate 8W</v>
          </cell>
          <cell r="N267" t="str">
            <v>pparsin</v>
          </cell>
          <cell r="O267">
            <v>1299</v>
          </cell>
          <cell r="P267" t="str">
            <v>AUH1</v>
          </cell>
          <cell r="Q267" t="str">
            <v>ARE</v>
          </cell>
          <cell r="R267" t="str">
            <v>FC084</v>
          </cell>
          <cell r="S267" t="str">
            <v>Day Shift</v>
          </cell>
          <cell r="T267">
            <v>99</v>
          </cell>
          <cell r="U267" t="str">
            <v>MENA_UAE_FC</v>
          </cell>
          <cell r="V267">
            <v>46267.332638888889</v>
          </cell>
          <cell r="W267">
            <v>46267.75</v>
          </cell>
          <cell r="X267">
            <v>46267.333333333336</v>
          </cell>
          <cell r="Y267">
            <v>46267.75</v>
          </cell>
          <cell r="AA267" t="str">
            <v>Scheduled</v>
          </cell>
          <cell r="AB267" t="str">
            <v>Present</v>
          </cell>
          <cell r="AC267" t="str">
            <v>Inbound</v>
          </cell>
          <cell r="AD267" t="str">
            <v>Inbound Stow</v>
          </cell>
          <cell r="AE267" t="str">
            <v>Stow</v>
          </cell>
          <cell r="AF267" t="str">
            <v>Monday</v>
          </cell>
          <cell r="AG267" t="str">
            <v>Tuesday</v>
          </cell>
          <cell r="AH267">
            <v>3</v>
          </cell>
          <cell r="AJ267">
            <v>46019</v>
          </cell>
          <cell r="AM267" t="str">
            <v>TEMP</v>
          </cell>
          <cell r="AN267" t="str">
            <v>3P Onsite Worker</v>
          </cell>
          <cell r="AO267" t="str">
            <v>A</v>
          </cell>
          <cell r="AP267">
            <v>9</v>
          </cell>
          <cell r="AQ267">
            <v>0</v>
          </cell>
          <cell r="AR267">
            <v>1</v>
          </cell>
          <cell r="AS267">
            <v>1</v>
          </cell>
          <cell r="AT267">
            <v>0</v>
          </cell>
          <cell r="AU267">
            <v>0</v>
          </cell>
        </row>
        <row r="268">
          <cell r="E268">
            <v>206953796</v>
          </cell>
          <cell r="F268" t="str">
            <v>A</v>
          </cell>
          <cell r="G268" t="str">
            <v>GREEN</v>
          </cell>
          <cell r="H268" t="str">
            <v>FULL_TIME</v>
          </cell>
          <cell r="I268">
            <v>900234</v>
          </cell>
          <cell r="J268" t="str">
            <v>EFS Facilities Services</v>
          </cell>
          <cell r="K268" t="str">
            <v>Elise Nyatuka Colonel</v>
          </cell>
          <cell r="L268" t="str">
            <v>Warehouse Associate (TEMP)</v>
          </cell>
          <cell r="M268" t="str">
            <v>Warehouse Associate 24M</v>
          </cell>
          <cell r="N268" t="str">
            <v>kebedeed</v>
          </cell>
          <cell r="O268">
            <v>1299</v>
          </cell>
          <cell r="P268" t="str">
            <v>AUH1</v>
          </cell>
          <cell r="Q268" t="str">
            <v>ARE</v>
          </cell>
          <cell r="R268" t="str">
            <v>FC084</v>
          </cell>
          <cell r="S268" t="str">
            <v>Day Shift</v>
          </cell>
          <cell r="T268">
            <v>99</v>
          </cell>
          <cell r="U268" t="str">
            <v>MENA_UAE_FC</v>
          </cell>
          <cell r="V268">
            <v>46267.331944444442</v>
          </cell>
          <cell r="W268">
            <v>46267.748611111114</v>
          </cell>
          <cell r="X268">
            <v>46267.333333333336</v>
          </cell>
          <cell r="Y268">
            <v>46267.75</v>
          </cell>
          <cell r="AA268" t="str">
            <v>Scheduled</v>
          </cell>
          <cell r="AB268" t="str">
            <v>Present</v>
          </cell>
          <cell r="AC268" t="str">
            <v>Support</v>
          </cell>
          <cell r="AD268" t="str">
            <v>Facilities</v>
          </cell>
          <cell r="AE268" t="str">
            <v>Support</v>
          </cell>
          <cell r="AF268" t="str">
            <v>Monday</v>
          </cell>
          <cell r="AG268" t="str">
            <v>Tuesday</v>
          </cell>
          <cell r="AH268">
            <v>28</v>
          </cell>
          <cell r="AJ268">
            <v>46047</v>
          </cell>
          <cell r="AM268" t="str">
            <v>TEMP</v>
          </cell>
          <cell r="AN268" t="str">
            <v>3P Onsite Worker</v>
          </cell>
          <cell r="AO268" t="str">
            <v>A</v>
          </cell>
          <cell r="AP268">
            <v>9</v>
          </cell>
          <cell r="AQ268">
            <v>0</v>
          </cell>
          <cell r="AR268">
            <v>1</v>
          </cell>
          <cell r="AS268">
            <v>1</v>
          </cell>
          <cell r="AT268">
            <v>0</v>
          </cell>
          <cell r="AU268">
            <v>0</v>
          </cell>
        </row>
        <row r="269">
          <cell r="E269">
            <v>206930332</v>
          </cell>
          <cell r="F269" t="str">
            <v>A</v>
          </cell>
          <cell r="G269" t="str">
            <v>GREEN</v>
          </cell>
          <cell r="H269" t="str">
            <v>FULL_TIME</v>
          </cell>
          <cell r="I269">
            <v>900234</v>
          </cell>
          <cell r="J269" t="str">
            <v>EFS Facilities Services</v>
          </cell>
          <cell r="K269" t="str">
            <v>ELIZABETH NDUNGE MUNGUTI</v>
          </cell>
          <cell r="L269" t="str">
            <v>Warehouse Associate (TEMP)</v>
          </cell>
          <cell r="M269" t="str">
            <v>Warehouse Associate 8W</v>
          </cell>
          <cell r="N269" t="str">
            <v>bizthoma</v>
          </cell>
          <cell r="O269">
            <v>1299</v>
          </cell>
          <cell r="P269" t="str">
            <v>AUH1</v>
          </cell>
          <cell r="Q269" t="str">
            <v>ARE</v>
          </cell>
          <cell r="R269" t="str">
            <v>LK012</v>
          </cell>
          <cell r="S269" t="str">
            <v>Night Shift</v>
          </cell>
          <cell r="T269">
            <v>99</v>
          </cell>
          <cell r="U269" t="str">
            <v>MENA_UAE_FC</v>
          </cell>
          <cell r="V269">
            <v>46267.755555555559</v>
          </cell>
          <cell r="W269">
            <v>46267.836805555555</v>
          </cell>
          <cell r="X269">
            <v>46267.756944444445</v>
          </cell>
          <cell r="Y269">
            <v>46268.090277777781</v>
          </cell>
          <cell r="AA269" t="str">
            <v>Scheduled</v>
          </cell>
          <cell r="AB269" t="str">
            <v>Present</v>
          </cell>
          <cell r="AC269" t="str">
            <v>Outbound</v>
          </cell>
          <cell r="AD269" t="str">
            <v>Picking</v>
          </cell>
          <cell r="AE269" t="str">
            <v>Pick</v>
          </cell>
          <cell r="AF269" t="str">
            <v>Saturday</v>
          </cell>
          <cell r="AG269" t="str">
            <v>Sunday</v>
          </cell>
          <cell r="AH269">
            <v>13</v>
          </cell>
          <cell r="AJ269">
            <v>46225</v>
          </cell>
          <cell r="AM269" t="str">
            <v>TEMP</v>
          </cell>
          <cell r="AN269" t="str">
            <v>3P Onsite Worker</v>
          </cell>
          <cell r="AO269" t="str">
            <v>A</v>
          </cell>
          <cell r="AP269">
            <v>7</v>
          </cell>
          <cell r="AQ269">
            <v>0</v>
          </cell>
          <cell r="AR269">
            <v>1</v>
          </cell>
          <cell r="AS269">
            <v>1</v>
          </cell>
          <cell r="AT269">
            <v>0</v>
          </cell>
          <cell r="AU269">
            <v>0</v>
          </cell>
        </row>
        <row r="270">
          <cell r="E270">
            <v>206239531</v>
          </cell>
          <cell r="F270" t="str">
            <v>A</v>
          </cell>
          <cell r="G270" t="str">
            <v>GREEN</v>
          </cell>
          <cell r="H270" t="str">
            <v>REDUCED</v>
          </cell>
          <cell r="I270">
            <v>900234</v>
          </cell>
          <cell r="J270" t="str">
            <v>Fastlink Outsourcing</v>
          </cell>
          <cell r="K270" t="str">
            <v>VICENTIA ELLEN IDUN</v>
          </cell>
          <cell r="L270" t="str">
            <v>Warehouse Associate (TEMP)</v>
          </cell>
          <cell r="M270" t="str">
            <v>Warehouse Associate 8W</v>
          </cell>
          <cell r="N270" t="str">
            <v>bizthoma</v>
          </cell>
          <cell r="O270">
            <v>1299</v>
          </cell>
          <cell r="P270" t="str">
            <v>AUH1</v>
          </cell>
          <cell r="Q270" t="str">
            <v>ARE</v>
          </cell>
          <cell r="R270" t="str">
            <v>LK015</v>
          </cell>
          <cell r="S270" t="str">
            <v>Night Shift</v>
          </cell>
          <cell r="T270">
            <v>99</v>
          </cell>
          <cell r="U270" t="str">
            <v>MENA_UAE_FC</v>
          </cell>
          <cell r="X270">
            <v>46267.756944444445</v>
          </cell>
          <cell r="Y270">
            <v>46268.090277777781</v>
          </cell>
          <cell r="Z270" t="str">
            <v>Rest Day</v>
          </cell>
          <cell r="AA270" t="str">
            <v>Not Scheduled</v>
          </cell>
          <cell r="AB270" t="str">
            <v>Not Present</v>
          </cell>
          <cell r="AC270" t="str">
            <v>Outbound</v>
          </cell>
          <cell r="AD270" t="str">
            <v>Pack - Batch</v>
          </cell>
          <cell r="AE270" t="str">
            <v>Pack</v>
          </cell>
          <cell r="AF270" t="str">
            <v>Tuesday</v>
          </cell>
          <cell r="AG270" t="str">
            <v>Wednesday</v>
          </cell>
          <cell r="AH270">
            <v>17</v>
          </cell>
          <cell r="AJ270">
            <v>46251</v>
          </cell>
          <cell r="AM270" t="str">
            <v>TEMP</v>
          </cell>
          <cell r="AN270" t="str">
            <v>3P Onsite Worker</v>
          </cell>
          <cell r="AO270" t="str">
            <v>A</v>
          </cell>
          <cell r="AP270">
            <v>7</v>
          </cell>
          <cell r="AQ270">
            <v>0</v>
          </cell>
          <cell r="AR270">
            <v>0</v>
          </cell>
          <cell r="AS270">
            <v>0</v>
          </cell>
          <cell r="AT270">
            <v>0</v>
          </cell>
          <cell r="AU270">
            <v>0</v>
          </cell>
        </row>
        <row r="271">
          <cell r="E271">
            <v>206954239</v>
          </cell>
          <cell r="F271" t="str">
            <v>A</v>
          </cell>
          <cell r="G271" t="str">
            <v>GREEN</v>
          </cell>
          <cell r="H271" t="str">
            <v>FULL_TIME</v>
          </cell>
          <cell r="I271">
            <v>900234</v>
          </cell>
          <cell r="J271" t="str">
            <v>Dulsco L.L.C.</v>
          </cell>
          <cell r="K271" t="str">
            <v>ELVIS KYLE KAYEMBA</v>
          </cell>
          <cell r="L271" t="str">
            <v>Warehouse Associate (TEMP)</v>
          </cell>
          <cell r="M271" t="str">
            <v>Warehouse Associate 24M</v>
          </cell>
          <cell r="N271" t="str">
            <v>aanso</v>
          </cell>
          <cell r="O271">
            <v>1299</v>
          </cell>
          <cell r="P271" t="str">
            <v>AUH1</v>
          </cell>
          <cell r="Q271" t="str">
            <v>ARE</v>
          </cell>
          <cell r="R271" t="str">
            <v>LK017</v>
          </cell>
          <cell r="S271" t="str">
            <v>Night Shift</v>
          </cell>
          <cell r="T271">
            <v>99</v>
          </cell>
          <cell r="U271" t="str">
            <v>MENA_UAE_FC</v>
          </cell>
          <cell r="V271">
            <v>46267.754166666666</v>
          </cell>
          <cell r="W271">
            <v>46267.959027777775</v>
          </cell>
          <cell r="X271">
            <v>46267.756944444445</v>
          </cell>
          <cell r="Y271">
            <v>46268.173611111109</v>
          </cell>
          <cell r="AA271" t="str">
            <v>Scheduled</v>
          </cell>
          <cell r="AB271" t="str">
            <v>Present</v>
          </cell>
          <cell r="AC271" t="str">
            <v>Customer returns</v>
          </cell>
          <cell r="AD271" t="str">
            <v>Customer Returns</v>
          </cell>
          <cell r="AE271" t="str">
            <v>Customer returns</v>
          </cell>
          <cell r="AF271" t="str">
            <v>Thursday</v>
          </cell>
          <cell r="AG271" t="str">
            <v>Friday</v>
          </cell>
          <cell r="AH271">
            <v>22</v>
          </cell>
          <cell r="AJ271">
            <v>46047</v>
          </cell>
          <cell r="AM271" t="str">
            <v>TEMP</v>
          </cell>
          <cell r="AN271" t="str">
            <v>3P Onsite Worker</v>
          </cell>
          <cell r="AO271" t="str">
            <v>A</v>
          </cell>
          <cell r="AP271">
            <v>9</v>
          </cell>
          <cell r="AQ271">
            <v>0</v>
          </cell>
          <cell r="AR271">
            <v>1</v>
          </cell>
          <cell r="AS271">
            <v>1</v>
          </cell>
          <cell r="AT271">
            <v>0</v>
          </cell>
          <cell r="AU271">
            <v>0</v>
          </cell>
        </row>
        <row r="272">
          <cell r="E272">
            <v>206361763</v>
          </cell>
          <cell r="F272" t="str">
            <v>A</v>
          </cell>
          <cell r="G272" t="str">
            <v>GREEN</v>
          </cell>
          <cell r="H272" t="str">
            <v>FULL_TIME</v>
          </cell>
          <cell r="I272">
            <v>900234</v>
          </cell>
          <cell r="J272" t="str">
            <v>Fastlink Outsourcing</v>
          </cell>
          <cell r="K272" t="str">
            <v>MBAZIIRA EMMANUEL</v>
          </cell>
          <cell r="L272" t="str">
            <v>Warehouse Associate (TEMP)</v>
          </cell>
          <cell r="M272" t="str">
            <v>Warehouse Associate 8W</v>
          </cell>
          <cell r="N272" t="str">
            <v>kebedeed</v>
          </cell>
          <cell r="O272">
            <v>1299</v>
          </cell>
          <cell r="P272" t="str">
            <v>AUH1</v>
          </cell>
          <cell r="Q272" t="str">
            <v>ARE</v>
          </cell>
          <cell r="R272" t="str">
            <v>FC084</v>
          </cell>
          <cell r="S272" t="str">
            <v>Day Shift</v>
          </cell>
          <cell r="T272">
            <v>99</v>
          </cell>
          <cell r="U272" t="str">
            <v>MENA_UAE_FC</v>
          </cell>
          <cell r="V272">
            <v>46267.331944444442</v>
          </cell>
          <cell r="W272">
            <v>46267.748611111114</v>
          </cell>
          <cell r="X272">
            <v>46267.333333333336</v>
          </cell>
          <cell r="Y272">
            <v>46267.75</v>
          </cell>
          <cell r="AA272" t="str">
            <v>Scheduled</v>
          </cell>
          <cell r="AB272" t="str">
            <v>Present</v>
          </cell>
          <cell r="AC272" t="str">
            <v>Support</v>
          </cell>
          <cell r="AD272" t="str">
            <v>Facilities</v>
          </cell>
          <cell r="AE272" t="str">
            <v>Support</v>
          </cell>
          <cell r="AF272" t="str">
            <v>Monday</v>
          </cell>
          <cell r="AG272" t="str">
            <v>Tuesday</v>
          </cell>
          <cell r="AH272">
            <v>28</v>
          </cell>
          <cell r="AJ272">
            <v>45956</v>
          </cell>
          <cell r="AM272" t="str">
            <v>TEMP</v>
          </cell>
          <cell r="AN272" t="str">
            <v>3P Onsite Worker</v>
          </cell>
          <cell r="AO272" t="str">
            <v>A</v>
          </cell>
          <cell r="AP272">
            <v>9</v>
          </cell>
          <cell r="AQ272">
            <v>0</v>
          </cell>
          <cell r="AR272">
            <v>1</v>
          </cell>
          <cell r="AS272">
            <v>1</v>
          </cell>
          <cell r="AT272">
            <v>0</v>
          </cell>
          <cell r="AU272">
            <v>0</v>
          </cell>
        </row>
        <row r="273">
          <cell r="E273">
            <v>204299911</v>
          </cell>
          <cell r="F273" t="str">
            <v>A</v>
          </cell>
          <cell r="G273" t="str">
            <v>GREEN</v>
          </cell>
          <cell r="H273" t="str">
            <v>FULL_TIME</v>
          </cell>
          <cell r="I273">
            <v>900234</v>
          </cell>
          <cell r="J273" t="str">
            <v>Quesscorp</v>
          </cell>
          <cell r="K273" t="str">
            <v>Emmanuel Obase Ekweni</v>
          </cell>
          <cell r="L273" t="str">
            <v>Warehouse Associate (TEMP)</v>
          </cell>
          <cell r="M273" t="str">
            <v>Warehouse Associate 24M</v>
          </cell>
          <cell r="N273" t="str">
            <v>aanso</v>
          </cell>
          <cell r="O273">
            <v>1299</v>
          </cell>
          <cell r="P273" t="str">
            <v>AUH1</v>
          </cell>
          <cell r="Q273" t="str">
            <v>ARE</v>
          </cell>
          <cell r="R273" t="str">
            <v>LK011</v>
          </cell>
          <cell r="S273" t="str">
            <v>Night Shift</v>
          </cell>
          <cell r="T273">
            <v>99</v>
          </cell>
          <cell r="U273" t="str">
            <v>MENA_UAE_FC</v>
          </cell>
          <cell r="V273">
            <v>46267.755555555559</v>
          </cell>
          <cell r="W273">
            <v>46267.961111111108</v>
          </cell>
          <cell r="X273">
            <v>46267.756944444445</v>
          </cell>
          <cell r="Y273">
            <v>46268.173611111109</v>
          </cell>
          <cell r="AA273" t="str">
            <v>Scheduled</v>
          </cell>
          <cell r="AB273" t="str">
            <v>Present</v>
          </cell>
          <cell r="AC273" t="str">
            <v>Customer returns</v>
          </cell>
          <cell r="AD273" t="str">
            <v>Customer Returns</v>
          </cell>
          <cell r="AE273" t="str">
            <v>Customer returns</v>
          </cell>
          <cell r="AF273" t="str">
            <v>Friday</v>
          </cell>
          <cell r="AG273" t="str">
            <v>Saturday</v>
          </cell>
          <cell r="AH273">
            <v>22</v>
          </cell>
          <cell r="AJ273">
            <v>45585</v>
          </cell>
          <cell r="AM273" t="str">
            <v>TEMP</v>
          </cell>
          <cell r="AN273" t="str">
            <v>3P Onsite Worker</v>
          </cell>
          <cell r="AO273" t="str">
            <v>A</v>
          </cell>
          <cell r="AP273">
            <v>9</v>
          </cell>
          <cell r="AQ273">
            <v>0</v>
          </cell>
          <cell r="AR273">
            <v>1</v>
          </cell>
          <cell r="AS273">
            <v>1</v>
          </cell>
          <cell r="AT273">
            <v>0</v>
          </cell>
          <cell r="AU273">
            <v>0</v>
          </cell>
        </row>
        <row r="274">
          <cell r="E274">
            <v>204967053</v>
          </cell>
          <cell r="F274" t="str">
            <v>A</v>
          </cell>
          <cell r="G274" t="str">
            <v>GREEN</v>
          </cell>
          <cell r="H274" t="str">
            <v>FULL_TIME</v>
          </cell>
          <cell r="I274">
            <v>900234</v>
          </cell>
          <cell r="J274" t="str">
            <v>Dulsco L.L.C.</v>
          </cell>
          <cell r="K274" t="str">
            <v>ERIC MENSAH</v>
          </cell>
          <cell r="L274" t="str">
            <v>Warehouse Associate (TEMP)</v>
          </cell>
          <cell r="M274" t="str">
            <v>Warehouse Associate 24M</v>
          </cell>
          <cell r="N274" t="str">
            <v>lraghava</v>
          </cell>
          <cell r="O274">
            <v>1299</v>
          </cell>
          <cell r="P274" t="str">
            <v>AUH1</v>
          </cell>
          <cell r="Q274" t="str">
            <v>ARE</v>
          </cell>
          <cell r="R274" t="str">
            <v>FC134</v>
          </cell>
          <cell r="S274" t="str">
            <v>Day Shift</v>
          </cell>
          <cell r="T274">
            <v>99</v>
          </cell>
          <cell r="U274" t="str">
            <v>MENA_UAE_FC</v>
          </cell>
          <cell r="X274">
            <v>46267.333333333336</v>
          </cell>
          <cell r="Y274">
            <v>46267.75</v>
          </cell>
          <cell r="Z274" t="str">
            <v>Rest Day</v>
          </cell>
          <cell r="AA274" t="str">
            <v>Not Scheduled</v>
          </cell>
          <cell r="AB274" t="str">
            <v>Not Present</v>
          </cell>
          <cell r="AC274" t="str">
            <v>Outbound</v>
          </cell>
          <cell r="AD274" t="str">
            <v>Picking</v>
          </cell>
          <cell r="AE274" t="str">
            <v>Pick</v>
          </cell>
          <cell r="AF274" t="str">
            <v>Wednesday</v>
          </cell>
          <cell r="AG274" t="str">
            <v>Thursday</v>
          </cell>
          <cell r="AH274">
            <v>13</v>
          </cell>
          <cell r="AJ274">
            <v>45718</v>
          </cell>
          <cell r="AM274" t="str">
            <v>TEMP</v>
          </cell>
          <cell r="AN274" t="str">
            <v>3P Onsite Worker</v>
          </cell>
          <cell r="AO274" t="str">
            <v>A</v>
          </cell>
          <cell r="AP274">
            <v>9</v>
          </cell>
          <cell r="AQ274">
            <v>0</v>
          </cell>
          <cell r="AR274">
            <v>0</v>
          </cell>
          <cell r="AS274">
            <v>0</v>
          </cell>
          <cell r="AT274">
            <v>0</v>
          </cell>
          <cell r="AU274">
            <v>0</v>
          </cell>
        </row>
        <row r="275">
          <cell r="E275">
            <v>203850933</v>
          </cell>
          <cell r="F275" t="str">
            <v>A</v>
          </cell>
          <cell r="G275" t="str">
            <v>GREEN</v>
          </cell>
          <cell r="H275" t="str">
            <v>FULL_TIME</v>
          </cell>
          <cell r="I275">
            <v>900234</v>
          </cell>
          <cell r="J275" t="str">
            <v>Fastlink Outsourcing</v>
          </cell>
          <cell r="K275" t="str">
            <v>Emmanuel Abugri</v>
          </cell>
          <cell r="L275" t="str">
            <v>Warehouse Associate (TEMP)</v>
          </cell>
          <cell r="M275" t="str">
            <v>Warehouse Associate 12M</v>
          </cell>
          <cell r="N275" t="str">
            <v>kebedeed</v>
          </cell>
          <cell r="O275">
            <v>1299</v>
          </cell>
          <cell r="P275" t="str">
            <v>AUH1</v>
          </cell>
          <cell r="Q275" t="str">
            <v>ARE</v>
          </cell>
          <cell r="R275" t="str">
            <v>FC009</v>
          </cell>
          <cell r="S275" t="str">
            <v>Day Shift</v>
          </cell>
          <cell r="T275">
            <v>99</v>
          </cell>
          <cell r="U275" t="str">
            <v>MENA_UAE_FC</v>
          </cell>
          <cell r="V275">
            <v>46267.331250000003</v>
          </cell>
          <cell r="W275">
            <v>46267.747916666667</v>
          </cell>
          <cell r="X275">
            <v>46267.333333333336</v>
          </cell>
          <cell r="Y275">
            <v>46267.75</v>
          </cell>
          <cell r="AA275" t="str">
            <v>Scheduled</v>
          </cell>
          <cell r="AB275" t="str">
            <v>Present</v>
          </cell>
          <cell r="AC275" t="str">
            <v>Support</v>
          </cell>
          <cell r="AD275" t="str">
            <v>Facilities</v>
          </cell>
          <cell r="AE275" t="str">
            <v>Support</v>
          </cell>
          <cell r="AF275" t="str">
            <v>Friday</v>
          </cell>
          <cell r="AG275" t="str">
            <v>Saturday</v>
          </cell>
          <cell r="AH275">
            <v>28</v>
          </cell>
          <cell r="AJ275">
            <v>45523</v>
          </cell>
          <cell r="AM275" t="str">
            <v>TEMP</v>
          </cell>
          <cell r="AN275" t="str">
            <v>3P Onsite Worker</v>
          </cell>
          <cell r="AO275" t="str">
            <v>A</v>
          </cell>
          <cell r="AP275">
            <v>9</v>
          </cell>
          <cell r="AQ275">
            <v>0</v>
          </cell>
          <cell r="AR275">
            <v>1</v>
          </cell>
          <cell r="AS275">
            <v>1</v>
          </cell>
          <cell r="AT275">
            <v>0</v>
          </cell>
          <cell r="AU275">
            <v>0</v>
          </cell>
        </row>
        <row r="276">
          <cell r="E276">
            <v>206875150</v>
          </cell>
          <cell r="F276" t="str">
            <v>A</v>
          </cell>
          <cell r="G276" t="str">
            <v>GREEN</v>
          </cell>
          <cell r="H276" t="str">
            <v>FULL_TIME</v>
          </cell>
          <cell r="I276">
            <v>900234</v>
          </cell>
          <cell r="J276" t="str">
            <v>Dulsco L.L.C.</v>
          </cell>
          <cell r="K276" t="str">
            <v>EMMANUEL JOSEPH KALEMBO</v>
          </cell>
          <cell r="L276" t="str">
            <v>Warehouse Associate (TEMP)</v>
          </cell>
          <cell r="M276" t="str">
            <v>Warehouse Associate 8W</v>
          </cell>
          <cell r="N276" t="str">
            <v>aanso</v>
          </cell>
          <cell r="O276">
            <v>1299</v>
          </cell>
          <cell r="P276" t="str">
            <v>AUH1</v>
          </cell>
          <cell r="Q276" t="str">
            <v>ARE</v>
          </cell>
          <cell r="R276" t="str">
            <v>FC059</v>
          </cell>
          <cell r="S276" t="str">
            <v>Day Shift</v>
          </cell>
          <cell r="T276">
            <v>99</v>
          </cell>
          <cell r="U276" t="str">
            <v>MENA_UAE_FC</v>
          </cell>
          <cell r="V276">
            <v>46267.332638888889</v>
          </cell>
          <cell r="W276">
            <v>46267.75</v>
          </cell>
          <cell r="X276">
            <v>46267.333333333336</v>
          </cell>
          <cell r="Y276">
            <v>46267.75</v>
          </cell>
          <cell r="AA276" t="str">
            <v>Scheduled</v>
          </cell>
          <cell r="AB276" t="str">
            <v>Present</v>
          </cell>
          <cell r="AC276" t="str">
            <v>Customer returns</v>
          </cell>
          <cell r="AD276" t="str">
            <v>Customer Returns</v>
          </cell>
          <cell r="AE276" t="str">
            <v>Customer returns</v>
          </cell>
          <cell r="AF276" t="str">
            <v>Sunday</v>
          </cell>
          <cell r="AG276" t="str">
            <v>Monday</v>
          </cell>
          <cell r="AH276">
            <v>22</v>
          </cell>
          <cell r="AJ276">
            <v>46019</v>
          </cell>
          <cell r="AM276" t="str">
            <v>TEMP</v>
          </cell>
          <cell r="AN276" t="str">
            <v>3P Onsite Worker</v>
          </cell>
          <cell r="AO276" t="str">
            <v>A</v>
          </cell>
          <cell r="AP276">
            <v>9</v>
          </cell>
          <cell r="AQ276">
            <v>0</v>
          </cell>
          <cell r="AR276">
            <v>1</v>
          </cell>
          <cell r="AS276">
            <v>1</v>
          </cell>
          <cell r="AT276">
            <v>0</v>
          </cell>
          <cell r="AU276">
            <v>0</v>
          </cell>
        </row>
        <row r="277">
          <cell r="E277">
            <v>204319462</v>
          </cell>
          <cell r="F277" t="str">
            <v>A</v>
          </cell>
          <cell r="G277" t="str">
            <v>GREEN</v>
          </cell>
          <cell r="H277" t="str">
            <v>FULL_TIME</v>
          </cell>
          <cell r="I277">
            <v>900234</v>
          </cell>
          <cell r="J277" t="str">
            <v>Quesscorp</v>
          </cell>
          <cell r="K277" t="str">
            <v>Emmanuel Mensah</v>
          </cell>
          <cell r="L277" t="str">
            <v>Warehouse Associate (TEMP)</v>
          </cell>
          <cell r="M277" t="str">
            <v>Warehouse Associate 8W</v>
          </cell>
          <cell r="N277" t="str">
            <v>aanso</v>
          </cell>
          <cell r="O277">
            <v>1299</v>
          </cell>
          <cell r="P277" t="str">
            <v>AUH1</v>
          </cell>
          <cell r="Q277" t="str">
            <v>ARE</v>
          </cell>
          <cell r="R277" t="str">
            <v>LK014</v>
          </cell>
          <cell r="S277" t="str">
            <v>Night Shift</v>
          </cell>
          <cell r="T277">
            <v>99</v>
          </cell>
          <cell r="U277" t="str">
            <v>MENA_UAE_FC</v>
          </cell>
          <cell r="V277">
            <v>46267.756249999999</v>
          </cell>
          <cell r="W277">
            <v>46267.963194444441</v>
          </cell>
          <cell r="X277">
            <v>46267.756944444445</v>
          </cell>
          <cell r="Y277">
            <v>46268.173611111109</v>
          </cell>
          <cell r="AA277" t="str">
            <v>Scheduled</v>
          </cell>
          <cell r="AB277" t="str">
            <v>Present</v>
          </cell>
          <cell r="AC277" t="str">
            <v>Customer returns</v>
          </cell>
          <cell r="AD277" t="str">
            <v>Customer Returns</v>
          </cell>
          <cell r="AE277" t="str">
            <v>Customer returns</v>
          </cell>
          <cell r="AF277" t="str">
            <v>Monday</v>
          </cell>
          <cell r="AG277" t="str">
            <v>Tuesday</v>
          </cell>
          <cell r="AH277">
            <v>22</v>
          </cell>
          <cell r="AJ277">
            <v>45588</v>
          </cell>
          <cell r="AM277" t="str">
            <v>TEMP</v>
          </cell>
          <cell r="AN277" t="str">
            <v>3P Onsite Worker</v>
          </cell>
          <cell r="AO277" t="str">
            <v>A</v>
          </cell>
          <cell r="AP277">
            <v>9</v>
          </cell>
          <cell r="AQ277">
            <v>0</v>
          </cell>
          <cell r="AR277">
            <v>1</v>
          </cell>
          <cell r="AS277">
            <v>1</v>
          </cell>
          <cell r="AT277">
            <v>0</v>
          </cell>
          <cell r="AU277">
            <v>0</v>
          </cell>
        </row>
        <row r="278">
          <cell r="E278">
            <v>206138681</v>
          </cell>
          <cell r="F278" t="str">
            <v>A</v>
          </cell>
          <cell r="G278" t="str">
            <v>GREEN</v>
          </cell>
          <cell r="H278" t="str">
            <v>REDUCED</v>
          </cell>
          <cell r="I278">
            <v>900234</v>
          </cell>
          <cell r="J278" t="str">
            <v>Fastlink Outsourcing</v>
          </cell>
          <cell r="K278" t="str">
            <v>EMMAUNEL AYENSU</v>
          </cell>
          <cell r="L278" t="str">
            <v>Warehouse Associate (TEMP)</v>
          </cell>
          <cell r="M278" t="str">
            <v>Warehouse Associate 8W</v>
          </cell>
          <cell r="N278" t="str">
            <v>bizthoma</v>
          </cell>
          <cell r="O278">
            <v>1299</v>
          </cell>
          <cell r="P278" t="str">
            <v>AUH1</v>
          </cell>
          <cell r="Q278" t="str">
            <v>ARE</v>
          </cell>
          <cell r="R278" t="str">
            <v>LK013</v>
          </cell>
          <cell r="S278" t="str">
            <v>Night Shift</v>
          </cell>
          <cell r="T278">
            <v>99</v>
          </cell>
          <cell r="U278" t="str">
            <v>MENA_UAE_FC</v>
          </cell>
          <cell r="V278">
            <v>46267.754166666666</v>
          </cell>
          <cell r="W278">
            <v>46267.838194444441</v>
          </cell>
          <cell r="X278">
            <v>46267.756944444445</v>
          </cell>
          <cell r="Y278">
            <v>46268.090277777781</v>
          </cell>
          <cell r="AA278" t="str">
            <v>Scheduled</v>
          </cell>
          <cell r="AB278" t="str">
            <v>Present</v>
          </cell>
          <cell r="AC278" t="str">
            <v>Outbound</v>
          </cell>
          <cell r="AD278" t="str">
            <v>Picking</v>
          </cell>
          <cell r="AE278" t="str">
            <v>Pick</v>
          </cell>
          <cell r="AF278" t="str">
            <v>Sunday</v>
          </cell>
          <cell r="AG278" t="str">
            <v>Monday</v>
          </cell>
          <cell r="AH278">
            <v>13</v>
          </cell>
          <cell r="AJ278">
            <v>46251</v>
          </cell>
          <cell r="AM278" t="str">
            <v>TEMP</v>
          </cell>
          <cell r="AN278" t="str">
            <v>3P Onsite Worker</v>
          </cell>
          <cell r="AO278" t="str">
            <v>A</v>
          </cell>
          <cell r="AP278">
            <v>7</v>
          </cell>
          <cell r="AQ278">
            <v>0</v>
          </cell>
          <cell r="AR278">
            <v>1</v>
          </cell>
          <cell r="AS278">
            <v>1</v>
          </cell>
          <cell r="AT278">
            <v>0</v>
          </cell>
          <cell r="AU278">
            <v>0</v>
          </cell>
        </row>
        <row r="279">
          <cell r="E279">
            <v>203965522</v>
          </cell>
          <cell r="F279" t="str">
            <v>A</v>
          </cell>
          <cell r="G279" t="str">
            <v>GREEN</v>
          </cell>
          <cell r="H279" t="str">
            <v>FULL_TIME</v>
          </cell>
          <cell r="I279">
            <v>900234</v>
          </cell>
          <cell r="J279" t="str">
            <v>Fastlink Outsourcing</v>
          </cell>
          <cell r="K279" t="str">
            <v>Emmanuel Amuzu</v>
          </cell>
          <cell r="L279" t="str">
            <v>Warehouse Associate (TEMP)</v>
          </cell>
          <cell r="M279" t="str">
            <v>Warehouse Associate 12M</v>
          </cell>
          <cell r="N279" t="str">
            <v>bizthoma</v>
          </cell>
          <cell r="O279">
            <v>1299</v>
          </cell>
          <cell r="P279" t="str">
            <v>AUH1</v>
          </cell>
          <cell r="Q279" t="str">
            <v>ARE</v>
          </cell>
          <cell r="R279" t="str">
            <v>LK015</v>
          </cell>
          <cell r="S279" t="str">
            <v>Night Shift</v>
          </cell>
          <cell r="T279">
            <v>99</v>
          </cell>
          <cell r="U279" t="str">
            <v>MENA_UAE_FC</v>
          </cell>
          <cell r="X279">
            <v>46267.756944444445</v>
          </cell>
          <cell r="Y279">
            <v>46268.173611111109</v>
          </cell>
          <cell r="Z279" t="str">
            <v>Rest Day</v>
          </cell>
          <cell r="AA279" t="str">
            <v>Not Scheduled</v>
          </cell>
          <cell r="AB279" t="str">
            <v>Not Present</v>
          </cell>
          <cell r="AC279" t="str">
            <v>Outbound</v>
          </cell>
          <cell r="AD279" t="str">
            <v>Picking</v>
          </cell>
          <cell r="AE279" t="str">
            <v>Pick</v>
          </cell>
          <cell r="AF279" t="str">
            <v>Tuesday</v>
          </cell>
          <cell r="AG279" t="str">
            <v>Wednesday</v>
          </cell>
          <cell r="AH279">
            <v>13</v>
          </cell>
          <cell r="AJ279">
            <v>45543</v>
          </cell>
          <cell r="AM279" t="str">
            <v>TEMP</v>
          </cell>
          <cell r="AN279" t="str">
            <v>3P Onsite Worker</v>
          </cell>
          <cell r="AO279" t="str">
            <v>A</v>
          </cell>
          <cell r="AP279">
            <v>9</v>
          </cell>
          <cell r="AQ279">
            <v>0</v>
          </cell>
          <cell r="AR279">
            <v>0</v>
          </cell>
          <cell r="AS279">
            <v>0</v>
          </cell>
          <cell r="AT279">
            <v>0</v>
          </cell>
          <cell r="AU279">
            <v>0</v>
          </cell>
        </row>
        <row r="280">
          <cell r="E280">
            <v>205236906</v>
          </cell>
          <cell r="F280" t="str">
            <v>A</v>
          </cell>
          <cell r="G280" t="str">
            <v>GREEN</v>
          </cell>
          <cell r="H280" t="str">
            <v>FULL_TIME</v>
          </cell>
          <cell r="I280">
            <v>900234</v>
          </cell>
          <cell r="J280" t="str">
            <v>Dulsco L.L.C.</v>
          </cell>
          <cell r="K280" t="str">
            <v>MUHAMIN AHMED</v>
          </cell>
          <cell r="L280" t="str">
            <v>Warehouse Associate (TEMP)</v>
          </cell>
          <cell r="M280" t="str">
            <v>Warehouse Associate 24M</v>
          </cell>
          <cell r="N280" t="str">
            <v>lraghava</v>
          </cell>
          <cell r="O280">
            <v>1299</v>
          </cell>
          <cell r="P280" t="str">
            <v>AUH1</v>
          </cell>
          <cell r="Q280" t="str">
            <v>ARE</v>
          </cell>
          <cell r="R280" t="str">
            <v>FC009</v>
          </cell>
          <cell r="S280" t="str">
            <v>Day Shift</v>
          </cell>
          <cell r="T280">
            <v>99</v>
          </cell>
          <cell r="U280" t="str">
            <v>MENA_UAE_FC</v>
          </cell>
          <cell r="V280">
            <v>46267.334027777775</v>
          </cell>
          <cell r="W280">
            <v>46267.748611111114</v>
          </cell>
          <cell r="X280">
            <v>46267.333333333336</v>
          </cell>
          <cell r="Y280">
            <v>46267.75</v>
          </cell>
          <cell r="AA280" t="str">
            <v>Scheduled</v>
          </cell>
          <cell r="AB280" t="str">
            <v>Present</v>
          </cell>
          <cell r="AC280" t="str">
            <v>Outbound</v>
          </cell>
          <cell r="AD280" t="str">
            <v>Picking</v>
          </cell>
          <cell r="AE280" t="str">
            <v>Pick</v>
          </cell>
          <cell r="AF280" t="str">
            <v>Friday</v>
          </cell>
          <cell r="AG280" t="str">
            <v>Saturday</v>
          </cell>
          <cell r="AH280">
            <v>13</v>
          </cell>
          <cell r="AJ280">
            <v>45788</v>
          </cell>
          <cell r="AM280" t="str">
            <v>TEMP</v>
          </cell>
          <cell r="AN280" t="str">
            <v>3P Onsite Worker</v>
          </cell>
          <cell r="AO280" t="str">
            <v>A</v>
          </cell>
          <cell r="AP280">
            <v>9</v>
          </cell>
          <cell r="AQ280">
            <v>0</v>
          </cell>
          <cell r="AR280">
            <v>1</v>
          </cell>
          <cell r="AS280">
            <v>1</v>
          </cell>
          <cell r="AT280">
            <v>0</v>
          </cell>
          <cell r="AU280">
            <v>0</v>
          </cell>
        </row>
        <row r="281">
          <cell r="E281">
            <v>203908894</v>
          </cell>
          <cell r="F281" t="str">
            <v>A</v>
          </cell>
          <cell r="G281" t="str">
            <v>GREEN</v>
          </cell>
          <cell r="H281" t="str">
            <v>FULL_TIME</v>
          </cell>
          <cell r="I281">
            <v>900234</v>
          </cell>
          <cell r="J281" t="str">
            <v>Dulsco L.L.C.</v>
          </cell>
          <cell r="K281" t="str">
            <v>EMMA WANAMBWA</v>
          </cell>
          <cell r="L281" t="str">
            <v>Warehouse Associate (TEMP)</v>
          </cell>
          <cell r="M281" t="str">
            <v>Warehouse Associate 8W</v>
          </cell>
          <cell r="N281" t="str">
            <v>ansammar</v>
          </cell>
          <cell r="O281">
            <v>1299</v>
          </cell>
          <cell r="P281" t="str">
            <v>AUH1</v>
          </cell>
          <cell r="Q281" t="str">
            <v>ARE</v>
          </cell>
          <cell r="R281" t="str">
            <v>LK016</v>
          </cell>
          <cell r="S281" t="str">
            <v>Night Shift</v>
          </cell>
          <cell r="T281">
            <v>99</v>
          </cell>
          <cell r="U281" t="str">
            <v>MENA_UAE_FC</v>
          </cell>
          <cell r="X281">
            <v>46267.756944444445</v>
          </cell>
          <cell r="Y281">
            <v>46268.173611111109</v>
          </cell>
          <cell r="Z281" t="str">
            <v>Rest Day</v>
          </cell>
          <cell r="AA281" t="str">
            <v>Not Scheduled</v>
          </cell>
          <cell r="AB281" t="str">
            <v>Not Present</v>
          </cell>
          <cell r="AC281" t="str">
            <v>Outbound</v>
          </cell>
          <cell r="AD281" t="str">
            <v>Picking</v>
          </cell>
          <cell r="AE281" t="str">
            <v>Pick</v>
          </cell>
          <cell r="AF281" t="str">
            <v>Wednesday</v>
          </cell>
          <cell r="AG281" t="str">
            <v>Thursday</v>
          </cell>
          <cell r="AH281">
            <v>13</v>
          </cell>
          <cell r="AJ281">
            <v>45536</v>
          </cell>
          <cell r="AM281" t="str">
            <v>TEMP</v>
          </cell>
          <cell r="AN281" t="str">
            <v>3P Onsite Worker</v>
          </cell>
          <cell r="AO281" t="str">
            <v>A</v>
          </cell>
          <cell r="AP281">
            <v>9</v>
          </cell>
          <cell r="AQ281">
            <v>0</v>
          </cell>
          <cell r="AR281">
            <v>0</v>
          </cell>
          <cell r="AS281">
            <v>0</v>
          </cell>
          <cell r="AT281">
            <v>0</v>
          </cell>
          <cell r="AU281">
            <v>0</v>
          </cell>
        </row>
        <row r="282">
          <cell r="E282">
            <v>203468750</v>
          </cell>
          <cell r="F282" t="str">
            <v>A</v>
          </cell>
          <cell r="G282" t="str">
            <v>GREEN</v>
          </cell>
          <cell r="H282" t="str">
            <v>FULL_TIME</v>
          </cell>
          <cell r="I282">
            <v>900234</v>
          </cell>
          <cell r="J282" t="str">
            <v>Fastlink Outsourcing</v>
          </cell>
          <cell r="K282" t="str">
            <v>Leopold Ntong</v>
          </cell>
          <cell r="L282" t="str">
            <v>Warehouse Associate (TEMP)</v>
          </cell>
          <cell r="M282" t="str">
            <v>Warehouse Associate 12M</v>
          </cell>
          <cell r="N282" t="str">
            <v>lraghava</v>
          </cell>
          <cell r="O282">
            <v>1299</v>
          </cell>
          <cell r="P282" t="str">
            <v>AUH1</v>
          </cell>
          <cell r="Q282" t="str">
            <v>ARE</v>
          </cell>
          <cell r="R282" t="str">
            <v>FC134</v>
          </cell>
          <cell r="S282" t="str">
            <v>Day Shift</v>
          </cell>
          <cell r="T282">
            <v>99</v>
          </cell>
          <cell r="U282" t="str">
            <v>MENA_UAE_FC</v>
          </cell>
          <cell r="V282">
            <v>46267.324999999997</v>
          </cell>
          <cell r="W282">
            <v>46267.749305555553</v>
          </cell>
          <cell r="X282">
            <v>46267.333333333336</v>
          </cell>
          <cell r="Y282">
            <v>46267.75</v>
          </cell>
          <cell r="Z282" t="str">
            <v>Rest Day</v>
          </cell>
          <cell r="AA282" t="str">
            <v>Not Scheduled</v>
          </cell>
          <cell r="AB282" t="str">
            <v>Present</v>
          </cell>
          <cell r="AC282" t="str">
            <v>Outbound</v>
          </cell>
          <cell r="AD282" t="str">
            <v>Pack - Single</v>
          </cell>
          <cell r="AE282" t="str">
            <v>Pack</v>
          </cell>
          <cell r="AF282" t="str">
            <v>Wednesday</v>
          </cell>
          <cell r="AG282" t="str">
            <v>Thursday</v>
          </cell>
          <cell r="AH282">
            <v>18</v>
          </cell>
          <cell r="AJ282">
            <v>45455</v>
          </cell>
          <cell r="AM282" t="str">
            <v>TEMP</v>
          </cell>
          <cell r="AN282" t="str">
            <v>3P Onsite Worker</v>
          </cell>
          <cell r="AO282" t="str">
            <v>A</v>
          </cell>
          <cell r="AP282">
            <v>9</v>
          </cell>
          <cell r="AQ282">
            <v>1</v>
          </cell>
          <cell r="AR282">
            <v>1</v>
          </cell>
          <cell r="AS282">
            <v>0</v>
          </cell>
          <cell r="AT282">
            <v>0</v>
          </cell>
          <cell r="AU282">
            <v>0</v>
          </cell>
        </row>
        <row r="283">
          <cell r="E283">
            <v>204946697</v>
          </cell>
          <cell r="F283" t="str">
            <v>A</v>
          </cell>
          <cell r="G283" t="str">
            <v>GREEN</v>
          </cell>
          <cell r="H283" t="str">
            <v>FULL_TIME</v>
          </cell>
          <cell r="I283">
            <v>900234</v>
          </cell>
          <cell r="J283" t="str">
            <v>Dulsco L.L.C.</v>
          </cell>
          <cell r="K283" t="str">
            <v>ENOCK TETTEY</v>
          </cell>
          <cell r="L283" t="str">
            <v>Warehouse Associate (TEMP)</v>
          </cell>
          <cell r="M283" t="str">
            <v>Warehouse Associate 24M</v>
          </cell>
          <cell r="N283" t="str">
            <v>lraghava</v>
          </cell>
          <cell r="O283">
            <v>1299</v>
          </cell>
          <cell r="P283" t="str">
            <v>AUH1</v>
          </cell>
          <cell r="Q283" t="str">
            <v>ARE</v>
          </cell>
          <cell r="R283" t="str">
            <v>LK014</v>
          </cell>
          <cell r="S283" t="str">
            <v>Night Shift</v>
          </cell>
          <cell r="T283">
            <v>99</v>
          </cell>
          <cell r="U283" t="str">
            <v>MENA_UAE_FC</v>
          </cell>
          <cell r="V283">
            <v>46267.754861111112</v>
          </cell>
          <cell r="W283">
            <v>46267.856944444444</v>
          </cell>
          <cell r="X283">
            <v>46267.756944444445</v>
          </cell>
          <cell r="Y283">
            <v>46268.173611111109</v>
          </cell>
          <cell r="AA283" t="str">
            <v>Scheduled</v>
          </cell>
          <cell r="AB283" t="str">
            <v>Present</v>
          </cell>
          <cell r="AC283" t="str">
            <v>Outbound</v>
          </cell>
          <cell r="AD283" t="str">
            <v>Picking</v>
          </cell>
          <cell r="AE283" t="str">
            <v>Pick</v>
          </cell>
          <cell r="AF283" t="str">
            <v>Monday</v>
          </cell>
          <cell r="AG283" t="str">
            <v>Tuesday</v>
          </cell>
          <cell r="AH283">
            <v>13</v>
          </cell>
          <cell r="AJ283">
            <v>45718</v>
          </cell>
          <cell r="AM283" t="str">
            <v>TEMP</v>
          </cell>
          <cell r="AN283" t="str">
            <v>3P Onsite Worker</v>
          </cell>
          <cell r="AO283" t="str">
            <v>A</v>
          </cell>
          <cell r="AP283">
            <v>9</v>
          </cell>
          <cell r="AQ283">
            <v>0</v>
          </cell>
          <cell r="AR283">
            <v>1</v>
          </cell>
          <cell r="AS283">
            <v>1</v>
          </cell>
          <cell r="AT283">
            <v>0</v>
          </cell>
          <cell r="AU283">
            <v>0</v>
          </cell>
        </row>
        <row r="284">
          <cell r="E284">
            <v>203965180</v>
          </cell>
          <cell r="F284" t="str">
            <v>A</v>
          </cell>
          <cell r="G284" t="str">
            <v>GREEN</v>
          </cell>
          <cell r="H284" t="str">
            <v>FULL_TIME</v>
          </cell>
          <cell r="I284">
            <v>900234</v>
          </cell>
          <cell r="J284" t="str">
            <v>Fastlink Outsourcing</v>
          </cell>
          <cell r="K284" t="str">
            <v>Benjamin Enyan</v>
          </cell>
          <cell r="L284" t="str">
            <v>Warehouse Associate (TEMP)</v>
          </cell>
          <cell r="M284" t="str">
            <v>Warehouse Associate 12M</v>
          </cell>
          <cell r="N284" t="str">
            <v>scariav</v>
          </cell>
          <cell r="O284">
            <v>1299</v>
          </cell>
          <cell r="P284" t="str">
            <v>AUH1</v>
          </cell>
          <cell r="Q284" t="str">
            <v>ARE</v>
          </cell>
          <cell r="R284" t="str">
            <v>LK016</v>
          </cell>
          <cell r="S284" t="str">
            <v>Night Shift</v>
          </cell>
          <cell r="T284">
            <v>99</v>
          </cell>
          <cell r="U284" t="str">
            <v>MENA_UAE_FC</v>
          </cell>
          <cell r="X284">
            <v>46267.756944444445</v>
          </cell>
          <cell r="Y284">
            <v>46268.173611111109</v>
          </cell>
          <cell r="Z284" t="str">
            <v>Rest Day</v>
          </cell>
          <cell r="AA284" t="str">
            <v>Not Scheduled</v>
          </cell>
          <cell r="AB284" t="str">
            <v>Not Present</v>
          </cell>
          <cell r="AC284" t="str">
            <v>Outbound</v>
          </cell>
          <cell r="AD284" t="str">
            <v>Picking</v>
          </cell>
          <cell r="AE284" t="str">
            <v>Pick</v>
          </cell>
          <cell r="AF284" t="str">
            <v>Wednesday</v>
          </cell>
          <cell r="AG284" t="str">
            <v>Thursday</v>
          </cell>
          <cell r="AH284">
            <v>13</v>
          </cell>
          <cell r="AJ284">
            <v>45543</v>
          </cell>
          <cell r="AM284" t="str">
            <v>TEMP</v>
          </cell>
          <cell r="AN284" t="str">
            <v>3P Onsite Worker</v>
          </cell>
          <cell r="AO284" t="str">
            <v>A</v>
          </cell>
          <cell r="AP284">
            <v>9</v>
          </cell>
          <cell r="AQ284">
            <v>0</v>
          </cell>
          <cell r="AR284">
            <v>0</v>
          </cell>
          <cell r="AS284">
            <v>0</v>
          </cell>
          <cell r="AT284">
            <v>0</v>
          </cell>
          <cell r="AU284">
            <v>0</v>
          </cell>
        </row>
        <row r="285">
          <cell r="E285">
            <v>204246169</v>
          </cell>
          <cell r="F285" t="str">
            <v>A</v>
          </cell>
          <cell r="G285" t="str">
            <v>GREEN</v>
          </cell>
          <cell r="H285" t="str">
            <v>FULL_TIME</v>
          </cell>
          <cell r="I285">
            <v>900234</v>
          </cell>
          <cell r="J285" t="str">
            <v>Quesscorp</v>
          </cell>
          <cell r="K285" t="str">
            <v>Prisbetty Moyo</v>
          </cell>
          <cell r="L285" t="str">
            <v>Warehouse Associate (TEMP)</v>
          </cell>
          <cell r="M285" t="str">
            <v>Warehouse Associate 24M</v>
          </cell>
          <cell r="N285" t="str">
            <v>nnahla</v>
          </cell>
          <cell r="O285">
            <v>1299</v>
          </cell>
          <cell r="P285" t="str">
            <v>AUH1</v>
          </cell>
          <cell r="Q285" t="str">
            <v>ARE</v>
          </cell>
          <cell r="R285" t="str">
            <v>FC134</v>
          </cell>
          <cell r="S285" t="str">
            <v>Day Shift</v>
          </cell>
          <cell r="T285">
            <v>99</v>
          </cell>
          <cell r="U285" t="str">
            <v>MENA_UAE_FC</v>
          </cell>
          <cell r="V285">
            <v>46267.331944444442</v>
          </cell>
          <cell r="W285">
            <v>46267.747916666667</v>
          </cell>
          <cell r="X285">
            <v>46267.333333333336</v>
          </cell>
          <cell r="Y285">
            <v>46267.75</v>
          </cell>
          <cell r="Z285" t="str">
            <v>Rest Day</v>
          </cell>
          <cell r="AA285" t="str">
            <v>Not Scheduled</v>
          </cell>
          <cell r="AB285" t="str">
            <v>Present</v>
          </cell>
          <cell r="AC285" t="str">
            <v>Inbound</v>
          </cell>
          <cell r="AD285" t="str">
            <v>Inbound Stow</v>
          </cell>
          <cell r="AE285" t="str">
            <v>Stow</v>
          </cell>
          <cell r="AF285" t="str">
            <v>Wednesday</v>
          </cell>
          <cell r="AG285" t="str">
            <v>Thursday</v>
          </cell>
          <cell r="AH285">
            <v>3</v>
          </cell>
          <cell r="AJ285">
            <v>45578</v>
          </cell>
          <cell r="AM285" t="str">
            <v>TEMP</v>
          </cell>
          <cell r="AN285" t="str">
            <v>3P Onsite Worker</v>
          </cell>
          <cell r="AO285" t="str">
            <v>A</v>
          </cell>
          <cell r="AP285">
            <v>9</v>
          </cell>
          <cell r="AQ285">
            <v>1</v>
          </cell>
          <cell r="AR285">
            <v>1</v>
          </cell>
          <cell r="AS285">
            <v>0</v>
          </cell>
          <cell r="AT285">
            <v>0</v>
          </cell>
          <cell r="AU285">
            <v>0</v>
          </cell>
        </row>
        <row r="286">
          <cell r="E286">
            <v>206072869</v>
          </cell>
          <cell r="F286" t="str">
            <v>A</v>
          </cell>
          <cell r="G286" t="str">
            <v>GREEN</v>
          </cell>
          <cell r="H286" t="str">
            <v>FULL_TIME</v>
          </cell>
          <cell r="I286">
            <v>900234</v>
          </cell>
          <cell r="J286" t="str">
            <v>Fastlink Outsourcing</v>
          </cell>
          <cell r="K286" t="str">
            <v>Eric Amengor</v>
          </cell>
          <cell r="L286" t="str">
            <v>Warehouse Associate (TEMP)</v>
          </cell>
          <cell r="M286" t="str">
            <v>Warehouse Associate 12M</v>
          </cell>
          <cell r="N286" t="str">
            <v>aanso</v>
          </cell>
          <cell r="O286">
            <v>1299</v>
          </cell>
          <cell r="P286" t="str">
            <v>AUH1</v>
          </cell>
          <cell r="Q286" t="str">
            <v>ARE</v>
          </cell>
          <cell r="R286" t="str">
            <v>FC009</v>
          </cell>
          <cell r="S286" t="str">
            <v>Day Shift</v>
          </cell>
          <cell r="T286">
            <v>99</v>
          </cell>
          <cell r="U286" t="str">
            <v>MENA_UAE_FC</v>
          </cell>
          <cell r="V286">
            <v>46267.330555555556</v>
          </cell>
          <cell r="W286">
            <v>46267.748611111114</v>
          </cell>
          <cell r="X286">
            <v>46267.333333333336</v>
          </cell>
          <cell r="Y286">
            <v>46267.75</v>
          </cell>
          <cell r="AA286" t="str">
            <v>Scheduled</v>
          </cell>
          <cell r="AB286" t="str">
            <v>Present</v>
          </cell>
          <cell r="AC286" t="str">
            <v>Customer returns</v>
          </cell>
          <cell r="AD286" t="str">
            <v>Customer Returns</v>
          </cell>
          <cell r="AE286" t="str">
            <v>Customer returns</v>
          </cell>
          <cell r="AF286" t="str">
            <v>Friday</v>
          </cell>
          <cell r="AG286" t="str">
            <v>Saturday</v>
          </cell>
          <cell r="AH286">
            <v>22</v>
          </cell>
          <cell r="AJ286">
            <v>45921</v>
          </cell>
          <cell r="AM286" t="str">
            <v>TEMP</v>
          </cell>
          <cell r="AN286" t="str">
            <v>3P Onsite Worker</v>
          </cell>
          <cell r="AO286" t="str">
            <v>A</v>
          </cell>
          <cell r="AP286">
            <v>9</v>
          </cell>
          <cell r="AQ286">
            <v>0</v>
          </cell>
          <cell r="AR286">
            <v>1</v>
          </cell>
          <cell r="AS286">
            <v>1</v>
          </cell>
          <cell r="AT286">
            <v>0</v>
          </cell>
          <cell r="AU286">
            <v>0</v>
          </cell>
        </row>
        <row r="287">
          <cell r="E287">
            <v>206192264</v>
          </cell>
          <cell r="F287" t="str">
            <v>A</v>
          </cell>
          <cell r="G287" t="str">
            <v>GREEN</v>
          </cell>
          <cell r="H287" t="str">
            <v>FULL_TIME</v>
          </cell>
          <cell r="I287">
            <v>900234</v>
          </cell>
          <cell r="J287" t="str">
            <v>EFS Facilities Services</v>
          </cell>
          <cell r="K287" t="str">
            <v>Erica Afful</v>
          </cell>
          <cell r="L287" t="str">
            <v>Warehouse Associate (TEMP)</v>
          </cell>
          <cell r="M287" t="str">
            <v>Warehouse Associate 8W</v>
          </cell>
          <cell r="N287" t="str">
            <v>bizthoma</v>
          </cell>
          <cell r="O287">
            <v>1299</v>
          </cell>
          <cell r="P287" t="str">
            <v>AUH1</v>
          </cell>
          <cell r="Q287" t="str">
            <v>ARE</v>
          </cell>
          <cell r="R287" t="str">
            <v>LK011</v>
          </cell>
          <cell r="S287" t="str">
            <v>Night Shift</v>
          </cell>
          <cell r="T287">
            <v>99</v>
          </cell>
          <cell r="U287" t="str">
            <v>MENA_UAE_FC</v>
          </cell>
          <cell r="V287">
            <v>46267.755555555559</v>
          </cell>
          <cell r="W287">
            <v>46267.855555555558</v>
          </cell>
          <cell r="X287">
            <v>46267.756944444445</v>
          </cell>
          <cell r="Y287">
            <v>46268.173611111109</v>
          </cell>
          <cell r="AA287" t="str">
            <v>Scheduled</v>
          </cell>
          <cell r="AB287" t="str">
            <v>Present</v>
          </cell>
          <cell r="AC287" t="str">
            <v>Outbound</v>
          </cell>
          <cell r="AD287" t="str">
            <v>Picking</v>
          </cell>
          <cell r="AE287" t="str">
            <v>Pick</v>
          </cell>
          <cell r="AF287" t="str">
            <v>Friday</v>
          </cell>
          <cell r="AG287" t="str">
            <v>Saturday</v>
          </cell>
          <cell r="AH287">
            <v>13</v>
          </cell>
          <cell r="AJ287">
            <v>45935</v>
          </cell>
          <cell r="AM287" t="str">
            <v>TEMP</v>
          </cell>
          <cell r="AN287" t="str">
            <v>3P Onsite Worker</v>
          </cell>
          <cell r="AO287" t="str">
            <v>A</v>
          </cell>
          <cell r="AP287">
            <v>9</v>
          </cell>
          <cell r="AQ287">
            <v>0</v>
          </cell>
          <cell r="AR287">
            <v>1</v>
          </cell>
          <cell r="AS287">
            <v>1</v>
          </cell>
          <cell r="AT287">
            <v>0</v>
          </cell>
          <cell r="AU287">
            <v>0</v>
          </cell>
        </row>
        <row r="288">
          <cell r="E288">
            <v>206348033</v>
          </cell>
          <cell r="F288" t="str">
            <v>A</v>
          </cell>
          <cell r="G288" t="str">
            <v>GREEN</v>
          </cell>
          <cell r="H288" t="str">
            <v>FULL_TIME</v>
          </cell>
          <cell r="I288">
            <v>900234</v>
          </cell>
          <cell r="J288" t="str">
            <v>Fastlink Outsourcing</v>
          </cell>
          <cell r="K288" t="str">
            <v>BENEDICTA ESI RAMSON</v>
          </cell>
          <cell r="L288" t="str">
            <v>Warehouse Associate (TEMP)</v>
          </cell>
          <cell r="M288" t="str">
            <v>Warehouse Associate 12M</v>
          </cell>
          <cell r="N288" t="str">
            <v>kebedeed</v>
          </cell>
          <cell r="O288">
            <v>1299</v>
          </cell>
          <cell r="P288" t="str">
            <v>AUH1</v>
          </cell>
          <cell r="Q288" t="str">
            <v>ARE</v>
          </cell>
          <cell r="R288" t="str">
            <v>FC034</v>
          </cell>
          <cell r="S288" t="str">
            <v>Day Shift</v>
          </cell>
          <cell r="T288">
            <v>99</v>
          </cell>
          <cell r="U288" t="str">
            <v>MENA_UAE_FC</v>
          </cell>
          <cell r="V288">
            <v>46267.331250000003</v>
          </cell>
          <cell r="W288">
            <v>46267.747916666667</v>
          </cell>
          <cell r="X288">
            <v>46267.333333333336</v>
          </cell>
          <cell r="Y288">
            <v>46267.75</v>
          </cell>
          <cell r="AA288" t="str">
            <v>Scheduled</v>
          </cell>
          <cell r="AB288" t="str">
            <v>Present</v>
          </cell>
          <cell r="AC288" t="str">
            <v>Support</v>
          </cell>
          <cell r="AD288" t="str">
            <v>Facilities</v>
          </cell>
          <cell r="AE288" t="str">
            <v>Support</v>
          </cell>
          <cell r="AF288" t="str">
            <v>Saturday</v>
          </cell>
          <cell r="AG288" t="str">
            <v>Sunday</v>
          </cell>
          <cell r="AH288">
            <v>28</v>
          </cell>
          <cell r="AJ288">
            <v>45956</v>
          </cell>
          <cell r="AM288" t="str">
            <v>TEMP</v>
          </cell>
          <cell r="AN288" t="str">
            <v>3P Onsite Worker</v>
          </cell>
          <cell r="AO288" t="str">
            <v>A</v>
          </cell>
          <cell r="AP288">
            <v>9</v>
          </cell>
          <cell r="AQ288">
            <v>0</v>
          </cell>
          <cell r="AR288">
            <v>1</v>
          </cell>
          <cell r="AS288">
            <v>1</v>
          </cell>
          <cell r="AT288">
            <v>0</v>
          </cell>
          <cell r="AU288">
            <v>0</v>
          </cell>
        </row>
        <row r="289">
          <cell r="E289">
            <v>203555405</v>
          </cell>
          <cell r="F289" t="str">
            <v>A</v>
          </cell>
          <cell r="G289" t="str">
            <v>GREEN</v>
          </cell>
          <cell r="H289" t="str">
            <v>FULL_TIME</v>
          </cell>
          <cell r="I289">
            <v>900234</v>
          </cell>
          <cell r="J289" t="str">
            <v>Fastlink Outsourcing</v>
          </cell>
          <cell r="K289" t="str">
            <v>Mary Essumang</v>
          </cell>
          <cell r="L289" t="str">
            <v>Warehouse Associate (TEMP)</v>
          </cell>
          <cell r="M289" t="str">
            <v>Warehouse Associate 12M</v>
          </cell>
          <cell r="N289" t="str">
            <v>bavameer</v>
          </cell>
          <cell r="O289">
            <v>1299</v>
          </cell>
          <cell r="P289" t="str">
            <v>AUH1</v>
          </cell>
          <cell r="Q289" t="str">
            <v>ARE</v>
          </cell>
          <cell r="R289" t="str">
            <v>FC159</v>
          </cell>
          <cell r="S289" t="str">
            <v>Day Shift</v>
          </cell>
          <cell r="T289">
            <v>99</v>
          </cell>
          <cell r="U289" t="str">
            <v>MENA_UAE_FC</v>
          </cell>
          <cell r="V289">
            <v>46267.332638888889</v>
          </cell>
          <cell r="W289">
            <v>46267.749305555553</v>
          </cell>
          <cell r="X289">
            <v>46267.333333333336</v>
          </cell>
          <cell r="Y289">
            <v>46267.75</v>
          </cell>
          <cell r="AA289" t="str">
            <v>Scheduled</v>
          </cell>
          <cell r="AB289" t="str">
            <v>Present</v>
          </cell>
          <cell r="AC289" t="str">
            <v>Customer returns</v>
          </cell>
          <cell r="AD289" t="str">
            <v>Customer Returns</v>
          </cell>
          <cell r="AE289" t="str">
            <v>Customer returns</v>
          </cell>
          <cell r="AF289" t="str">
            <v>Thursday</v>
          </cell>
          <cell r="AG289" t="str">
            <v>Friday</v>
          </cell>
          <cell r="AH289">
            <v>22</v>
          </cell>
          <cell r="AJ289">
            <v>45469</v>
          </cell>
          <cell r="AM289" t="str">
            <v>TEMP</v>
          </cell>
          <cell r="AN289" t="str">
            <v>3P Onsite Worker</v>
          </cell>
          <cell r="AO289" t="str">
            <v>A</v>
          </cell>
          <cell r="AP289">
            <v>9</v>
          </cell>
          <cell r="AQ289">
            <v>0</v>
          </cell>
          <cell r="AR289">
            <v>1</v>
          </cell>
          <cell r="AS289">
            <v>1</v>
          </cell>
          <cell r="AT289">
            <v>0</v>
          </cell>
          <cell r="AU289">
            <v>0</v>
          </cell>
        </row>
        <row r="290">
          <cell r="E290">
            <v>203512947</v>
          </cell>
          <cell r="F290" t="str">
            <v>A</v>
          </cell>
          <cell r="G290" t="str">
            <v>GREEN</v>
          </cell>
          <cell r="H290" t="str">
            <v>FULL_TIME</v>
          </cell>
          <cell r="I290">
            <v>900234</v>
          </cell>
          <cell r="J290" t="str">
            <v>Fastlink Outsourcing</v>
          </cell>
          <cell r="K290" t="str">
            <v>Rachael Etama</v>
          </cell>
          <cell r="L290" t="str">
            <v>Warehouse Associate (TEMP)</v>
          </cell>
          <cell r="M290" t="str">
            <v>Warehouse Associate 12M</v>
          </cell>
          <cell r="N290" t="str">
            <v>mnarshad</v>
          </cell>
          <cell r="O290">
            <v>1299</v>
          </cell>
          <cell r="P290" t="str">
            <v>AUH1</v>
          </cell>
          <cell r="Q290" t="str">
            <v>ARE</v>
          </cell>
          <cell r="R290" t="str">
            <v>LK017</v>
          </cell>
          <cell r="S290" t="str">
            <v>Night Shift</v>
          </cell>
          <cell r="T290">
            <v>99</v>
          </cell>
          <cell r="U290" t="str">
            <v>MENA_UAE_FC</v>
          </cell>
          <cell r="V290">
            <v>46267.757638888892</v>
          </cell>
          <cell r="W290">
            <v>46267.856944444444</v>
          </cell>
          <cell r="X290">
            <v>46267.756944444445</v>
          </cell>
          <cell r="Y290">
            <v>46268.173611111109</v>
          </cell>
          <cell r="AA290" t="str">
            <v>Scheduled</v>
          </cell>
          <cell r="AB290" t="str">
            <v>Present</v>
          </cell>
          <cell r="AC290" t="str">
            <v>Outbound</v>
          </cell>
          <cell r="AD290" t="str">
            <v>Picking</v>
          </cell>
          <cell r="AE290" t="str">
            <v>Pick</v>
          </cell>
          <cell r="AF290" t="str">
            <v>Thursday</v>
          </cell>
          <cell r="AG290" t="str">
            <v>Friday</v>
          </cell>
          <cell r="AH290">
            <v>13</v>
          </cell>
          <cell r="AJ290">
            <v>45462</v>
          </cell>
          <cell r="AM290" t="str">
            <v>TEMP</v>
          </cell>
          <cell r="AN290" t="str">
            <v>3P Onsite Worker</v>
          </cell>
          <cell r="AO290" t="str">
            <v>A</v>
          </cell>
          <cell r="AP290">
            <v>9</v>
          </cell>
          <cell r="AQ290">
            <v>0</v>
          </cell>
          <cell r="AR290">
            <v>1</v>
          </cell>
          <cell r="AS290">
            <v>1</v>
          </cell>
          <cell r="AT290">
            <v>0</v>
          </cell>
          <cell r="AU290">
            <v>0</v>
          </cell>
        </row>
        <row r="291">
          <cell r="E291">
            <v>206846111</v>
          </cell>
          <cell r="F291" t="str">
            <v>A</v>
          </cell>
          <cell r="G291" t="str">
            <v>GREEN</v>
          </cell>
          <cell r="H291" t="str">
            <v>FULL_TIME</v>
          </cell>
          <cell r="I291">
            <v>900234</v>
          </cell>
          <cell r="J291" t="str">
            <v>Dulsco L.L.C.</v>
          </cell>
          <cell r="K291" t="str">
            <v>EMMANUEL TUSASIRWE</v>
          </cell>
          <cell r="L291" t="str">
            <v>Warehouse Associate (TEMP)</v>
          </cell>
          <cell r="M291" t="str">
            <v>Warehouse Associate 8W</v>
          </cell>
          <cell r="N291" t="str">
            <v>ansammar</v>
          </cell>
          <cell r="O291">
            <v>1299</v>
          </cell>
          <cell r="P291" t="str">
            <v>AUH1</v>
          </cell>
          <cell r="Q291" t="str">
            <v>ARE</v>
          </cell>
          <cell r="R291" t="str">
            <v>LK017</v>
          </cell>
          <cell r="S291" t="str">
            <v>Night Shift</v>
          </cell>
          <cell r="T291">
            <v>99</v>
          </cell>
          <cell r="U291" t="str">
            <v>MENA_UAE_FC</v>
          </cell>
          <cell r="V291">
            <v>46267.754861111112</v>
          </cell>
          <cell r="W291">
            <v>46267.854861111111</v>
          </cell>
          <cell r="X291">
            <v>46267.756944444445</v>
          </cell>
          <cell r="Y291">
            <v>46268.173611111109</v>
          </cell>
          <cell r="AA291" t="str">
            <v>Scheduled</v>
          </cell>
          <cell r="AB291" t="str">
            <v>Present</v>
          </cell>
          <cell r="AC291" t="str">
            <v>Outbound</v>
          </cell>
          <cell r="AD291" t="str">
            <v>Picking</v>
          </cell>
          <cell r="AE291" t="str">
            <v>Pick</v>
          </cell>
          <cell r="AF291" t="str">
            <v>Thursday</v>
          </cell>
          <cell r="AG291" t="str">
            <v>Friday</v>
          </cell>
          <cell r="AH291">
            <v>13</v>
          </cell>
          <cell r="AJ291">
            <v>46012</v>
          </cell>
          <cell r="AM291" t="str">
            <v>TEMP</v>
          </cell>
          <cell r="AN291" t="str">
            <v>3P Onsite Worker</v>
          </cell>
          <cell r="AO291" t="str">
            <v>A</v>
          </cell>
          <cell r="AP291">
            <v>9</v>
          </cell>
          <cell r="AQ291">
            <v>0</v>
          </cell>
          <cell r="AR291">
            <v>1</v>
          </cell>
          <cell r="AS291">
            <v>1</v>
          </cell>
          <cell r="AT291">
            <v>0</v>
          </cell>
          <cell r="AU291">
            <v>0</v>
          </cell>
        </row>
        <row r="292">
          <cell r="E292">
            <v>203521134</v>
          </cell>
          <cell r="F292" t="str">
            <v>A</v>
          </cell>
          <cell r="G292" t="str">
            <v>GREEN</v>
          </cell>
          <cell r="H292" t="str">
            <v>FULL_TIME</v>
          </cell>
          <cell r="I292">
            <v>900234</v>
          </cell>
          <cell r="J292" t="str">
            <v>Fastlink Outsourcing</v>
          </cell>
          <cell r="K292" t="str">
            <v>Evans Asamoah</v>
          </cell>
          <cell r="L292" t="str">
            <v>Warehouse Associate (TEMP)</v>
          </cell>
          <cell r="M292" t="str">
            <v>Warehouse Associate 12M</v>
          </cell>
          <cell r="N292" t="str">
            <v>pparsin</v>
          </cell>
          <cell r="O292">
            <v>1299</v>
          </cell>
          <cell r="P292" t="str">
            <v>AUH1</v>
          </cell>
          <cell r="Q292" t="str">
            <v>ARE</v>
          </cell>
          <cell r="R292" t="str">
            <v>FC059</v>
          </cell>
          <cell r="S292" t="str">
            <v>Day Shift</v>
          </cell>
          <cell r="T292">
            <v>99</v>
          </cell>
          <cell r="U292" t="str">
            <v>MENA_UAE_FC</v>
          </cell>
          <cell r="V292">
            <v>46267.331944444442</v>
          </cell>
          <cell r="W292">
            <v>46267.75277777778</v>
          </cell>
          <cell r="X292">
            <v>46267.333333333336</v>
          </cell>
          <cell r="Y292">
            <v>46267.75</v>
          </cell>
          <cell r="AA292" t="str">
            <v>Scheduled</v>
          </cell>
          <cell r="AB292" t="str">
            <v>Present</v>
          </cell>
          <cell r="AC292" t="str">
            <v>Inbound</v>
          </cell>
          <cell r="AD292" t="str">
            <v>Inbound Stow</v>
          </cell>
          <cell r="AE292" t="str">
            <v>Stow</v>
          </cell>
          <cell r="AF292" t="str">
            <v>Sunday</v>
          </cell>
          <cell r="AG292" t="str">
            <v>Monday</v>
          </cell>
          <cell r="AH292">
            <v>3</v>
          </cell>
          <cell r="AJ292">
            <v>45462</v>
          </cell>
          <cell r="AM292" t="str">
            <v>TEMP</v>
          </cell>
          <cell r="AN292" t="str">
            <v>3P Onsite Worker</v>
          </cell>
          <cell r="AO292" t="str">
            <v>A</v>
          </cell>
          <cell r="AP292">
            <v>9</v>
          </cell>
          <cell r="AQ292">
            <v>0</v>
          </cell>
          <cell r="AR292">
            <v>1</v>
          </cell>
          <cell r="AS292">
            <v>1</v>
          </cell>
          <cell r="AT292">
            <v>0</v>
          </cell>
          <cell r="AU292">
            <v>0</v>
          </cell>
        </row>
        <row r="293">
          <cell r="E293">
            <v>206886729</v>
          </cell>
          <cell r="F293" t="str">
            <v>A</v>
          </cell>
          <cell r="G293" t="str">
            <v>GREEN</v>
          </cell>
          <cell r="H293" t="str">
            <v>FULL_TIME</v>
          </cell>
          <cell r="I293">
            <v>900234</v>
          </cell>
          <cell r="J293" t="str">
            <v>EFS Facilities Services</v>
          </cell>
          <cell r="K293" t="str">
            <v>EVERLYNE MBULA</v>
          </cell>
          <cell r="L293" t="str">
            <v>Warehouse Associate (TEMP)</v>
          </cell>
          <cell r="M293" t="str">
            <v>Warehouse Associate 12M</v>
          </cell>
          <cell r="N293" t="str">
            <v>pparsin</v>
          </cell>
          <cell r="O293">
            <v>1299</v>
          </cell>
          <cell r="P293" t="str">
            <v>AUH1</v>
          </cell>
          <cell r="Q293" t="str">
            <v>ARE</v>
          </cell>
          <cell r="R293" t="str">
            <v>FC084</v>
          </cell>
          <cell r="S293" t="str">
            <v>Day Shift</v>
          </cell>
          <cell r="T293">
            <v>99</v>
          </cell>
          <cell r="U293" t="str">
            <v>MENA_UAE_FC</v>
          </cell>
          <cell r="V293">
            <v>46267.331250000003</v>
          </cell>
          <cell r="W293">
            <v>46267.747916666667</v>
          </cell>
          <cell r="X293">
            <v>46267.333333333336</v>
          </cell>
          <cell r="Y293">
            <v>46267.75</v>
          </cell>
          <cell r="AA293" t="str">
            <v>Scheduled</v>
          </cell>
          <cell r="AB293" t="str">
            <v>Present</v>
          </cell>
          <cell r="AC293" t="str">
            <v>Inbound</v>
          </cell>
          <cell r="AD293" t="str">
            <v>Inbound Stow</v>
          </cell>
          <cell r="AE293" t="str">
            <v>Stow</v>
          </cell>
          <cell r="AF293" t="str">
            <v>Monday</v>
          </cell>
          <cell r="AG293" t="str">
            <v>Tuesday</v>
          </cell>
          <cell r="AH293">
            <v>3</v>
          </cell>
          <cell r="AJ293">
            <v>46026</v>
          </cell>
          <cell r="AM293" t="str">
            <v>TEMP</v>
          </cell>
          <cell r="AN293" t="str">
            <v>3P Onsite Worker</v>
          </cell>
          <cell r="AO293" t="str">
            <v>A</v>
          </cell>
          <cell r="AP293">
            <v>9</v>
          </cell>
          <cell r="AQ293">
            <v>0</v>
          </cell>
          <cell r="AR293">
            <v>1</v>
          </cell>
          <cell r="AS293">
            <v>1</v>
          </cell>
          <cell r="AT293">
            <v>0</v>
          </cell>
          <cell r="AU293">
            <v>0</v>
          </cell>
        </row>
        <row r="294">
          <cell r="E294">
            <v>203469399</v>
          </cell>
          <cell r="F294" t="str">
            <v>A</v>
          </cell>
          <cell r="G294" t="str">
            <v>GREEN</v>
          </cell>
          <cell r="H294" t="str">
            <v>FULL_TIME</v>
          </cell>
          <cell r="I294">
            <v>900234</v>
          </cell>
          <cell r="J294" t="str">
            <v>Adecco</v>
          </cell>
          <cell r="K294" t="str">
            <v>Everlyne Mills</v>
          </cell>
          <cell r="L294" t="str">
            <v>Warehouse Associate (TEMP)</v>
          </cell>
          <cell r="M294" t="str">
            <v>Warehouse Associate 24M</v>
          </cell>
          <cell r="N294" t="str">
            <v>aanso</v>
          </cell>
          <cell r="O294">
            <v>1299</v>
          </cell>
          <cell r="P294" t="str">
            <v>AUH1</v>
          </cell>
          <cell r="Q294" t="str">
            <v>ARE</v>
          </cell>
          <cell r="R294" t="str">
            <v>FC134</v>
          </cell>
          <cell r="S294" t="str">
            <v>Day Shift</v>
          </cell>
          <cell r="T294">
            <v>99</v>
          </cell>
          <cell r="U294" t="str">
            <v>MENA_UAE_FC</v>
          </cell>
          <cell r="V294">
            <v>46267.334027777775</v>
          </cell>
          <cell r="W294">
            <v>46267.752083333333</v>
          </cell>
          <cell r="X294">
            <v>46267.333333333336</v>
          </cell>
          <cell r="Y294">
            <v>46267.75</v>
          </cell>
          <cell r="Z294" t="str">
            <v>Rest Day</v>
          </cell>
          <cell r="AA294" t="str">
            <v>Not Scheduled</v>
          </cell>
          <cell r="AB294" t="str">
            <v>Present</v>
          </cell>
          <cell r="AC294" t="str">
            <v>Customer returns</v>
          </cell>
          <cell r="AD294" t="str">
            <v>Customer Returns</v>
          </cell>
          <cell r="AE294" t="str">
            <v>Customer returns</v>
          </cell>
          <cell r="AF294" t="str">
            <v>Wednesday</v>
          </cell>
          <cell r="AG294" t="str">
            <v>Thursday</v>
          </cell>
          <cell r="AH294">
            <v>22</v>
          </cell>
          <cell r="AJ294">
            <v>45455</v>
          </cell>
          <cell r="AM294" t="str">
            <v>TEMP</v>
          </cell>
          <cell r="AN294" t="str">
            <v>3P Onsite Worker</v>
          </cell>
          <cell r="AO294" t="str">
            <v>A</v>
          </cell>
          <cell r="AP294">
            <v>9</v>
          </cell>
          <cell r="AQ294">
            <v>1</v>
          </cell>
          <cell r="AR294">
            <v>1</v>
          </cell>
          <cell r="AS294">
            <v>0</v>
          </cell>
          <cell r="AT294">
            <v>0</v>
          </cell>
          <cell r="AU294">
            <v>0</v>
          </cell>
        </row>
        <row r="295">
          <cell r="E295">
            <v>203881658</v>
          </cell>
          <cell r="F295" t="str">
            <v>A</v>
          </cell>
          <cell r="G295" t="str">
            <v>GREEN</v>
          </cell>
          <cell r="H295" t="str">
            <v>FULL_TIME</v>
          </cell>
          <cell r="I295">
            <v>900234</v>
          </cell>
          <cell r="J295" t="str">
            <v>Fastlink Outsourcing</v>
          </cell>
          <cell r="K295" t="str">
            <v>Evans Kwarteng</v>
          </cell>
          <cell r="L295" t="str">
            <v>Warehouse Associate (TEMP)</v>
          </cell>
          <cell r="M295" t="str">
            <v>Warehouse Associate 12M</v>
          </cell>
          <cell r="N295" t="str">
            <v>bizthoma</v>
          </cell>
          <cell r="O295">
            <v>1299</v>
          </cell>
          <cell r="P295" t="str">
            <v>AUH1</v>
          </cell>
          <cell r="Q295" t="str">
            <v>ARE</v>
          </cell>
          <cell r="R295" t="str">
            <v>FC084</v>
          </cell>
          <cell r="S295" t="str">
            <v>Day Shift</v>
          </cell>
          <cell r="T295">
            <v>99</v>
          </cell>
          <cell r="U295" t="str">
            <v>MENA_UAE_FC</v>
          </cell>
          <cell r="V295">
            <v>46267.329861111109</v>
          </cell>
          <cell r="W295">
            <v>46267.746527777781</v>
          </cell>
          <cell r="X295">
            <v>46267.333333333336</v>
          </cell>
          <cell r="Y295">
            <v>46267.75</v>
          </cell>
          <cell r="AA295" t="str">
            <v>Scheduled</v>
          </cell>
          <cell r="AB295" t="str">
            <v>Present</v>
          </cell>
          <cell r="AC295" t="str">
            <v>Outbound</v>
          </cell>
          <cell r="AD295" t="str">
            <v>Picking</v>
          </cell>
          <cell r="AE295" t="str">
            <v>Pick</v>
          </cell>
          <cell r="AF295" t="str">
            <v>Monday</v>
          </cell>
          <cell r="AG295" t="str">
            <v>Tuesday</v>
          </cell>
          <cell r="AH295">
            <v>13</v>
          </cell>
          <cell r="AJ295">
            <v>45529</v>
          </cell>
          <cell r="AM295" t="str">
            <v>TEMP</v>
          </cell>
          <cell r="AN295" t="str">
            <v>3P Onsite Worker</v>
          </cell>
          <cell r="AO295" t="str">
            <v>A</v>
          </cell>
          <cell r="AP295">
            <v>9</v>
          </cell>
          <cell r="AQ295">
            <v>0</v>
          </cell>
          <cell r="AR295">
            <v>1</v>
          </cell>
          <cell r="AS295">
            <v>1</v>
          </cell>
          <cell r="AT295">
            <v>0</v>
          </cell>
          <cell r="AU295">
            <v>0</v>
          </cell>
        </row>
        <row r="296">
          <cell r="E296">
            <v>206886638</v>
          </cell>
          <cell r="F296" t="str">
            <v>A</v>
          </cell>
          <cell r="G296" t="str">
            <v>GREEN</v>
          </cell>
          <cell r="H296" t="str">
            <v>FULL_TIME</v>
          </cell>
          <cell r="I296">
            <v>900234</v>
          </cell>
          <cell r="J296" t="str">
            <v>EFS Facilities Services</v>
          </cell>
          <cell r="K296" t="str">
            <v>FAITH JEPNGETICH NGIROIN</v>
          </cell>
          <cell r="L296" t="str">
            <v>Warehouse Associate (TEMP)</v>
          </cell>
          <cell r="M296" t="str">
            <v>Warehouse Associate 8W</v>
          </cell>
          <cell r="N296" t="str">
            <v>pparsin</v>
          </cell>
          <cell r="O296">
            <v>1299</v>
          </cell>
          <cell r="P296" t="str">
            <v>AUH1</v>
          </cell>
          <cell r="Q296" t="str">
            <v>ARE</v>
          </cell>
          <cell r="R296" t="str">
            <v>FC109</v>
          </cell>
          <cell r="S296" t="str">
            <v>Day Shift</v>
          </cell>
          <cell r="T296">
            <v>99</v>
          </cell>
          <cell r="U296" t="str">
            <v>MENA_UAE_FC</v>
          </cell>
          <cell r="X296">
            <v>46267.333333333336</v>
          </cell>
          <cell r="Y296">
            <v>46267.75</v>
          </cell>
          <cell r="Z296" t="str">
            <v>Rest Day</v>
          </cell>
          <cell r="AA296" t="str">
            <v>Not Scheduled</v>
          </cell>
          <cell r="AB296" t="str">
            <v>Not Present</v>
          </cell>
          <cell r="AC296" t="str">
            <v>Inbound</v>
          </cell>
          <cell r="AD296" t="str">
            <v>Inbound Stow</v>
          </cell>
          <cell r="AE296" t="str">
            <v>Stow</v>
          </cell>
          <cell r="AF296" t="str">
            <v>Tuesday</v>
          </cell>
          <cell r="AG296" t="str">
            <v>Wednesday</v>
          </cell>
          <cell r="AH296">
            <v>3</v>
          </cell>
          <cell r="AJ296">
            <v>46026</v>
          </cell>
          <cell r="AM296" t="str">
            <v>TEMP</v>
          </cell>
          <cell r="AN296" t="str">
            <v>3P Onsite Worker</v>
          </cell>
          <cell r="AO296" t="str">
            <v>A</v>
          </cell>
          <cell r="AP296">
            <v>9</v>
          </cell>
          <cell r="AQ296">
            <v>0</v>
          </cell>
          <cell r="AR296">
            <v>0</v>
          </cell>
          <cell r="AS296">
            <v>0</v>
          </cell>
          <cell r="AT296">
            <v>0</v>
          </cell>
          <cell r="AU296">
            <v>0</v>
          </cell>
        </row>
        <row r="297">
          <cell r="E297">
            <v>206953383</v>
          </cell>
          <cell r="F297" t="str">
            <v>A</v>
          </cell>
          <cell r="G297" t="str">
            <v>GREEN</v>
          </cell>
          <cell r="H297" t="str">
            <v>FULL_TIME</v>
          </cell>
          <cell r="I297">
            <v>900234</v>
          </cell>
          <cell r="J297" t="str">
            <v>EFS Facilities Services</v>
          </cell>
          <cell r="K297" t="str">
            <v>Faith Jepkoech</v>
          </cell>
          <cell r="L297" t="str">
            <v>Warehouse Associate (TEMP)</v>
          </cell>
          <cell r="M297" t="str">
            <v>Warehouse Associate 12M</v>
          </cell>
          <cell r="N297" t="str">
            <v>aanso</v>
          </cell>
          <cell r="O297">
            <v>1299</v>
          </cell>
          <cell r="P297" t="str">
            <v>AUH1</v>
          </cell>
          <cell r="Q297" t="str">
            <v>ARE</v>
          </cell>
          <cell r="R297" t="str">
            <v>FC159</v>
          </cell>
          <cell r="S297" t="str">
            <v>Day Shift</v>
          </cell>
          <cell r="T297">
            <v>99</v>
          </cell>
          <cell r="U297" t="str">
            <v>MENA_UAE_FC</v>
          </cell>
          <cell r="V297">
            <v>46267.330555555556</v>
          </cell>
          <cell r="W297">
            <v>46267.747916666667</v>
          </cell>
          <cell r="X297">
            <v>46267.333333333336</v>
          </cell>
          <cell r="Y297">
            <v>46267.75</v>
          </cell>
          <cell r="AA297" t="str">
            <v>Scheduled</v>
          </cell>
          <cell r="AB297" t="str">
            <v>Present</v>
          </cell>
          <cell r="AC297" t="str">
            <v>Customer returns</v>
          </cell>
          <cell r="AD297" t="str">
            <v>Customer Returns</v>
          </cell>
          <cell r="AE297" t="str">
            <v>Customer returns</v>
          </cell>
          <cell r="AF297" t="str">
            <v>Thursday</v>
          </cell>
          <cell r="AG297" t="str">
            <v>Friday</v>
          </cell>
          <cell r="AH297">
            <v>22</v>
          </cell>
          <cell r="AJ297">
            <v>46047</v>
          </cell>
          <cell r="AM297" t="str">
            <v>TEMP</v>
          </cell>
          <cell r="AN297" t="str">
            <v>3P Onsite Worker</v>
          </cell>
          <cell r="AO297" t="str">
            <v>A</v>
          </cell>
          <cell r="AP297">
            <v>9</v>
          </cell>
          <cell r="AQ297">
            <v>0</v>
          </cell>
          <cell r="AR297">
            <v>1</v>
          </cell>
          <cell r="AS297">
            <v>1</v>
          </cell>
          <cell r="AT297">
            <v>0</v>
          </cell>
          <cell r="AU297">
            <v>0</v>
          </cell>
        </row>
        <row r="298">
          <cell r="E298">
            <v>205252538</v>
          </cell>
          <cell r="F298" t="str">
            <v>A</v>
          </cell>
          <cell r="G298" t="str">
            <v>GREEN</v>
          </cell>
          <cell r="H298" t="str">
            <v>FULL_TIME</v>
          </cell>
          <cell r="I298">
            <v>900234</v>
          </cell>
          <cell r="J298" t="str">
            <v>EFS Facilities Services</v>
          </cell>
          <cell r="K298" t="str">
            <v>Giselle Fuen Fang</v>
          </cell>
          <cell r="L298" t="str">
            <v>Warehouse Associate (TEMP)</v>
          </cell>
          <cell r="M298" t="str">
            <v>Warehouse Associate 8W</v>
          </cell>
          <cell r="N298" t="str">
            <v>mnarshad</v>
          </cell>
          <cell r="O298">
            <v>1299</v>
          </cell>
          <cell r="P298" t="str">
            <v>AUH1</v>
          </cell>
          <cell r="Q298" t="str">
            <v>ARE</v>
          </cell>
          <cell r="R298" t="str">
            <v>LK014</v>
          </cell>
          <cell r="S298" t="str">
            <v>Night Shift</v>
          </cell>
          <cell r="T298">
            <v>99</v>
          </cell>
          <cell r="U298" t="str">
            <v>MENA_UAE_FC</v>
          </cell>
          <cell r="V298">
            <v>46267.757638888892</v>
          </cell>
          <cell r="W298">
            <v>46267.833333333336</v>
          </cell>
          <cell r="X298">
            <v>46267.756944444445</v>
          </cell>
          <cell r="Y298">
            <v>46268.090277777781</v>
          </cell>
          <cell r="AA298" t="str">
            <v>Scheduled</v>
          </cell>
          <cell r="AB298" t="str">
            <v>Present</v>
          </cell>
          <cell r="AC298" t="str">
            <v>Outbound</v>
          </cell>
          <cell r="AD298" t="str">
            <v>Picking</v>
          </cell>
          <cell r="AE298" t="str">
            <v>Pick</v>
          </cell>
          <cell r="AF298" t="str">
            <v>Monday</v>
          </cell>
          <cell r="AG298" t="str">
            <v>Tuesday</v>
          </cell>
          <cell r="AH298">
            <v>13</v>
          </cell>
          <cell r="AJ298">
            <v>46237</v>
          </cell>
          <cell r="AM298" t="str">
            <v>TEMP</v>
          </cell>
          <cell r="AN298" t="str">
            <v>3P Onsite Worker</v>
          </cell>
          <cell r="AO298" t="str">
            <v>A</v>
          </cell>
          <cell r="AP298">
            <v>7</v>
          </cell>
          <cell r="AQ298">
            <v>0</v>
          </cell>
          <cell r="AR298">
            <v>1</v>
          </cell>
          <cell r="AS298">
            <v>1</v>
          </cell>
          <cell r="AT298">
            <v>0</v>
          </cell>
          <cell r="AU298">
            <v>0</v>
          </cell>
        </row>
        <row r="299">
          <cell r="E299">
            <v>205839585</v>
          </cell>
          <cell r="F299" t="str">
            <v>A</v>
          </cell>
          <cell r="G299" t="str">
            <v>GREEN</v>
          </cell>
          <cell r="H299" t="str">
            <v>FULL_TIME</v>
          </cell>
          <cell r="I299">
            <v>900234</v>
          </cell>
          <cell r="J299" t="str">
            <v>Dulsco L.L.C.</v>
          </cell>
          <cell r="K299" t="str">
            <v>FAROUK KIBALAMA</v>
          </cell>
          <cell r="L299" t="str">
            <v>Warehouse Associate (TEMP)</v>
          </cell>
          <cell r="M299" t="str">
            <v>Warehouse Associate 8W</v>
          </cell>
          <cell r="N299" t="str">
            <v>bizthoma</v>
          </cell>
          <cell r="O299">
            <v>1299</v>
          </cell>
          <cell r="P299" t="str">
            <v>AUH1</v>
          </cell>
          <cell r="Q299" t="str">
            <v>ARE</v>
          </cell>
          <cell r="R299" t="str">
            <v>FC009</v>
          </cell>
          <cell r="S299" t="str">
            <v>Day Shift</v>
          </cell>
          <cell r="T299">
            <v>99</v>
          </cell>
          <cell r="U299" t="str">
            <v>MENA_UAE_FC</v>
          </cell>
          <cell r="V299">
            <v>46267.331944444442</v>
          </cell>
          <cell r="W299">
            <v>46267.748611111114</v>
          </cell>
          <cell r="X299">
            <v>46267.333333333336</v>
          </cell>
          <cell r="Y299">
            <v>46267.75</v>
          </cell>
          <cell r="AA299" t="str">
            <v>Scheduled</v>
          </cell>
          <cell r="AB299" t="str">
            <v>Present</v>
          </cell>
          <cell r="AC299" t="str">
            <v>Outbound</v>
          </cell>
          <cell r="AD299" t="str">
            <v>Pack - Batch</v>
          </cell>
          <cell r="AE299" t="str">
            <v>Pack</v>
          </cell>
          <cell r="AF299" t="str">
            <v>Friday</v>
          </cell>
          <cell r="AG299" t="str">
            <v>Saturday</v>
          </cell>
          <cell r="AH299">
            <v>17</v>
          </cell>
          <cell r="AJ299">
            <v>45893</v>
          </cell>
          <cell r="AM299" t="str">
            <v>TEMP</v>
          </cell>
          <cell r="AN299" t="str">
            <v>3P Onsite Worker</v>
          </cell>
          <cell r="AO299" t="str">
            <v>A</v>
          </cell>
          <cell r="AP299">
            <v>9</v>
          </cell>
          <cell r="AQ299">
            <v>0</v>
          </cell>
          <cell r="AR299">
            <v>1</v>
          </cell>
          <cell r="AS299">
            <v>1</v>
          </cell>
          <cell r="AT299">
            <v>0</v>
          </cell>
          <cell r="AU299">
            <v>0</v>
          </cell>
        </row>
        <row r="300">
          <cell r="E300">
            <v>206873779</v>
          </cell>
          <cell r="F300" t="str">
            <v>A</v>
          </cell>
          <cell r="G300" t="str">
            <v>GREEN</v>
          </cell>
          <cell r="H300" t="str">
            <v>FULL_TIME</v>
          </cell>
          <cell r="I300">
            <v>900234</v>
          </cell>
          <cell r="J300" t="str">
            <v>Dulsco L.L.C.</v>
          </cell>
          <cell r="K300" t="str">
            <v>FAROUK KYOBE</v>
          </cell>
          <cell r="L300" t="str">
            <v>Warehouse Associate (TEMP)</v>
          </cell>
          <cell r="M300" t="str">
            <v>Warehouse Associate 8W</v>
          </cell>
          <cell r="N300" t="str">
            <v>aanso</v>
          </cell>
          <cell r="O300">
            <v>1299</v>
          </cell>
          <cell r="P300" t="str">
            <v>AUH1</v>
          </cell>
          <cell r="Q300" t="str">
            <v>ARE</v>
          </cell>
          <cell r="R300" t="str">
            <v>LK013</v>
          </cell>
          <cell r="S300" t="str">
            <v>Night Shift</v>
          </cell>
          <cell r="T300">
            <v>99</v>
          </cell>
          <cell r="U300" t="str">
            <v>MENA_UAE_FC</v>
          </cell>
          <cell r="V300">
            <v>46267.756944444445</v>
          </cell>
          <cell r="W300">
            <v>46267.959027777775</v>
          </cell>
          <cell r="X300">
            <v>46267.756944444445</v>
          </cell>
          <cell r="Y300">
            <v>46268.173611111109</v>
          </cell>
          <cell r="AA300" t="str">
            <v>Scheduled</v>
          </cell>
          <cell r="AB300" t="str">
            <v>Present</v>
          </cell>
          <cell r="AC300" t="str">
            <v>Customer returns</v>
          </cell>
          <cell r="AD300" t="str">
            <v>Customer Returns</v>
          </cell>
          <cell r="AE300" t="str">
            <v>Customer returns</v>
          </cell>
          <cell r="AF300" t="str">
            <v>Sunday</v>
          </cell>
          <cell r="AG300" t="str">
            <v>Monday</v>
          </cell>
          <cell r="AH300">
            <v>22</v>
          </cell>
          <cell r="AJ300">
            <v>46019</v>
          </cell>
          <cell r="AM300" t="str">
            <v>TEMP</v>
          </cell>
          <cell r="AN300" t="str">
            <v>3P Onsite Worker</v>
          </cell>
          <cell r="AO300" t="str">
            <v>A</v>
          </cell>
          <cell r="AP300">
            <v>9</v>
          </cell>
          <cell r="AQ300">
            <v>0</v>
          </cell>
          <cell r="AR300">
            <v>1</v>
          </cell>
          <cell r="AS300">
            <v>1</v>
          </cell>
          <cell r="AT300">
            <v>0</v>
          </cell>
          <cell r="AU300">
            <v>0</v>
          </cell>
        </row>
        <row r="301">
          <cell r="E301">
            <v>206065197</v>
          </cell>
          <cell r="F301" t="str">
            <v>A</v>
          </cell>
          <cell r="G301" t="str">
            <v>GREEN</v>
          </cell>
          <cell r="H301" t="str">
            <v>FULL_TIME</v>
          </cell>
          <cell r="I301">
            <v>900234</v>
          </cell>
          <cell r="J301" t="str">
            <v>Fastlink Outsourcing</v>
          </cell>
          <cell r="K301" t="str">
            <v>Fataw Abdulai</v>
          </cell>
          <cell r="L301" t="str">
            <v>Warehouse Associate (TEMP)</v>
          </cell>
          <cell r="M301" t="str">
            <v>Warehouse Associate 12M</v>
          </cell>
          <cell r="N301" t="str">
            <v>abbaszoo</v>
          </cell>
          <cell r="O301">
            <v>1299</v>
          </cell>
          <cell r="P301" t="str">
            <v>AUH1</v>
          </cell>
          <cell r="Q301" t="str">
            <v>ARE</v>
          </cell>
          <cell r="R301" t="str">
            <v>FC159</v>
          </cell>
          <cell r="S301" t="str">
            <v>Day Shift</v>
          </cell>
          <cell r="T301">
            <v>99</v>
          </cell>
          <cell r="U301" t="str">
            <v>MENA_UAE_FC</v>
          </cell>
          <cell r="V301">
            <v>46267.331250000003</v>
          </cell>
          <cell r="W301">
            <v>46267.750694444447</v>
          </cell>
          <cell r="X301">
            <v>46267.333333333336</v>
          </cell>
          <cell r="Y301">
            <v>46267.75</v>
          </cell>
          <cell r="AA301" t="str">
            <v>Scheduled</v>
          </cell>
          <cell r="AB301" t="str">
            <v>Present</v>
          </cell>
          <cell r="AC301" t="str">
            <v>Inbound</v>
          </cell>
          <cell r="AD301" t="str">
            <v>Vendor Receive</v>
          </cell>
          <cell r="AE301" t="str">
            <v>Receive</v>
          </cell>
          <cell r="AF301" t="str">
            <v>Thursday</v>
          </cell>
          <cell r="AG301" t="str">
            <v>Friday</v>
          </cell>
          <cell r="AH301">
            <v>1</v>
          </cell>
          <cell r="AJ301">
            <v>45921</v>
          </cell>
          <cell r="AM301" t="str">
            <v>TEMP</v>
          </cell>
          <cell r="AN301" t="str">
            <v>3P Onsite Worker</v>
          </cell>
          <cell r="AO301" t="str">
            <v>A</v>
          </cell>
          <cell r="AP301">
            <v>9</v>
          </cell>
          <cell r="AQ301">
            <v>0</v>
          </cell>
          <cell r="AR301">
            <v>1</v>
          </cell>
          <cell r="AS301">
            <v>1</v>
          </cell>
          <cell r="AT301">
            <v>0</v>
          </cell>
          <cell r="AU301">
            <v>0</v>
          </cell>
        </row>
        <row r="302">
          <cell r="E302">
            <v>203965407</v>
          </cell>
          <cell r="F302" t="str">
            <v>A</v>
          </cell>
          <cell r="G302" t="str">
            <v>GREEN</v>
          </cell>
          <cell r="H302" t="str">
            <v>FULL_TIME</v>
          </cell>
          <cell r="I302">
            <v>900234</v>
          </cell>
          <cell r="J302" t="str">
            <v>Fastlink Outsourcing</v>
          </cell>
          <cell r="K302" t="str">
            <v>Emmanuel Amoanyi</v>
          </cell>
          <cell r="L302" t="str">
            <v>Warehouse Associate (TEMP)</v>
          </cell>
          <cell r="M302" t="str">
            <v>Warehouse Associate 12M</v>
          </cell>
          <cell r="N302" t="str">
            <v>bizthoma</v>
          </cell>
          <cell r="O302">
            <v>1299</v>
          </cell>
          <cell r="P302" t="str">
            <v>AUH1</v>
          </cell>
          <cell r="Q302" t="str">
            <v>ARE</v>
          </cell>
          <cell r="R302" t="str">
            <v>LK012</v>
          </cell>
          <cell r="S302" t="str">
            <v>Night Shift</v>
          </cell>
          <cell r="T302">
            <v>99</v>
          </cell>
          <cell r="U302" t="str">
            <v>MENA_UAE_FC</v>
          </cell>
          <cell r="V302">
            <v>46267.755555555559</v>
          </cell>
          <cell r="W302">
            <v>46267.854166666664</v>
          </cell>
          <cell r="X302">
            <v>46267.756944444445</v>
          </cell>
          <cell r="Y302">
            <v>46268.173611111109</v>
          </cell>
          <cell r="AA302" t="str">
            <v>Scheduled</v>
          </cell>
          <cell r="AB302" t="str">
            <v>Present</v>
          </cell>
          <cell r="AC302" t="str">
            <v>Outbound</v>
          </cell>
          <cell r="AD302" t="str">
            <v>Picking</v>
          </cell>
          <cell r="AE302" t="str">
            <v>Pick</v>
          </cell>
          <cell r="AF302" t="str">
            <v>Saturday</v>
          </cell>
          <cell r="AG302" t="str">
            <v>Sunday</v>
          </cell>
          <cell r="AH302">
            <v>13</v>
          </cell>
          <cell r="AJ302">
            <v>45543</v>
          </cell>
          <cell r="AM302" t="str">
            <v>TEMP</v>
          </cell>
          <cell r="AN302" t="str">
            <v>3P Onsite Worker</v>
          </cell>
          <cell r="AO302" t="str">
            <v>A</v>
          </cell>
          <cell r="AP302">
            <v>9</v>
          </cell>
          <cell r="AQ302">
            <v>0</v>
          </cell>
          <cell r="AR302">
            <v>1</v>
          </cell>
          <cell r="AS302">
            <v>1</v>
          </cell>
          <cell r="AT302">
            <v>0</v>
          </cell>
          <cell r="AU302">
            <v>0</v>
          </cell>
        </row>
        <row r="303">
          <cell r="E303">
            <v>206873556</v>
          </cell>
          <cell r="F303" t="str">
            <v>A</v>
          </cell>
          <cell r="G303" t="str">
            <v>GREEN</v>
          </cell>
          <cell r="H303" t="str">
            <v>FULL_TIME</v>
          </cell>
          <cell r="I303">
            <v>900234</v>
          </cell>
          <cell r="J303" t="str">
            <v>Fastlink Outsourcing</v>
          </cell>
          <cell r="K303" t="str">
            <v>FERAND WERENGA AMANG</v>
          </cell>
          <cell r="L303" t="str">
            <v>Warehouse Associate (TEMP)</v>
          </cell>
          <cell r="M303" t="str">
            <v>Warehouse Associate 12M</v>
          </cell>
          <cell r="N303" t="str">
            <v>abbaszoo</v>
          </cell>
          <cell r="O303">
            <v>1299</v>
          </cell>
          <cell r="P303" t="str">
            <v>AUH1</v>
          </cell>
          <cell r="Q303" t="str">
            <v>ARE</v>
          </cell>
          <cell r="R303" t="str">
            <v>FC109</v>
          </cell>
          <cell r="S303" t="str">
            <v>Day Shift</v>
          </cell>
          <cell r="T303">
            <v>99</v>
          </cell>
          <cell r="U303" t="str">
            <v>MENA_UAE_FC</v>
          </cell>
          <cell r="X303">
            <v>46267.333333333336</v>
          </cell>
          <cell r="Y303">
            <v>46267.75</v>
          </cell>
          <cell r="Z303" t="str">
            <v>Rest Day</v>
          </cell>
          <cell r="AA303" t="str">
            <v>Not Scheduled</v>
          </cell>
          <cell r="AB303" t="str">
            <v>Not Present</v>
          </cell>
          <cell r="AC303" t="str">
            <v>Inbound</v>
          </cell>
          <cell r="AD303" t="str">
            <v>Vendor Receive</v>
          </cell>
          <cell r="AE303" t="str">
            <v>Receive</v>
          </cell>
          <cell r="AF303" t="str">
            <v>Tuesday</v>
          </cell>
          <cell r="AG303" t="str">
            <v>Wednesday</v>
          </cell>
          <cell r="AH303">
            <v>1</v>
          </cell>
          <cell r="AJ303">
            <v>46019</v>
          </cell>
          <cell r="AM303" t="str">
            <v>TEMP</v>
          </cell>
          <cell r="AN303" t="str">
            <v>3P Onsite Worker</v>
          </cell>
          <cell r="AO303" t="str">
            <v>A</v>
          </cell>
          <cell r="AP303">
            <v>9</v>
          </cell>
          <cell r="AQ303">
            <v>0</v>
          </cell>
          <cell r="AR303">
            <v>0</v>
          </cell>
          <cell r="AS303">
            <v>0</v>
          </cell>
          <cell r="AT303">
            <v>0</v>
          </cell>
          <cell r="AU303">
            <v>0</v>
          </cell>
        </row>
        <row r="304">
          <cell r="E304">
            <v>204246158</v>
          </cell>
          <cell r="F304" t="str">
            <v>A</v>
          </cell>
          <cell r="G304" t="str">
            <v>GREEN</v>
          </cell>
          <cell r="H304" t="str">
            <v>FULL_TIME</v>
          </cell>
          <cell r="I304">
            <v>900234</v>
          </cell>
          <cell r="J304" t="str">
            <v>Quesscorp</v>
          </cell>
          <cell r="K304" t="str">
            <v>Festus Nii Darko</v>
          </cell>
          <cell r="L304" t="str">
            <v>Warehouse Associate (TEMP)</v>
          </cell>
          <cell r="M304" t="str">
            <v>Warehouse Associate 24M</v>
          </cell>
          <cell r="N304" t="str">
            <v>abbaszoo</v>
          </cell>
          <cell r="O304">
            <v>1299</v>
          </cell>
          <cell r="P304" t="str">
            <v>AUH1</v>
          </cell>
          <cell r="Q304" t="str">
            <v>ARE</v>
          </cell>
          <cell r="R304" t="str">
            <v>LK015</v>
          </cell>
          <cell r="S304" t="str">
            <v>Night Shift</v>
          </cell>
          <cell r="T304">
            <v>99</v>
          </cell>
          <cell r="U304" t="str">
            <v>MENA_UAE_FC</v>
          </cell>
          <cell r="X304">
            <v>46267.756944444445</v>
          </cell>
          <cell r="Y304">
            <v>46268.173611111109</v>
          </cell>
          <cell r="Z304" t="str">
            <v>Rest Day</v>
          </cell>
          <cell r="AA304" t="str">
            <v>Not Scheduled</v>
          </cell>
          <cell r="AB304" t="str">
            <v>Not Present</v>
          </cell>
          <cell r="AC304" t="str">
            <v>Inbound</v>
          </cell>
          <cell r="AD304" t="str">
            <v>Vendor Receive</v>
          </cell>
          <cell r="AE304" t="str">
            <v>Receive</v>
          </cell>
          <cell r="AF304" t="str">
            <v>Tuesday</v>
          </cell>
          <cell r="AG304" t="str">
            <v>Wednesday</v>
          </cell>
          <cell r="AH304">
            <v>1</v>
          </cell>
          <cell r="AJ304">
            <v>45578</v>
          </cell>
          <cell r="AM304" t="str">
            <v>TEMP</v>
          </cell>
          <cell r="AN304" t="str">
            <v>3P Onsite Worker</v>
          </cell>
          <cell r="AO304" t="str">
            <v>A</v>
          </cell>
          <cell r="AP304">
            <v>9</v>
          </cell>
          <cell r="AQ304">
            <v>0</v>
          </cell>
          <cell r="AR304">
            <v>0</v>
          </cell>
          <cell r="AS304">
            <v>0</v>
          </cell>
          <cell r="AT304">
            <v>0</v>
          </cell>
          <cell r="AU304">
            <v>0</v>
          </cell>
        </row>
        <row r="305">
          <cell r="E305">
            <v>205852637</v>
          </cell>
          <cell r="F305" t="str">
            <v>A</v>
          </cell>
          <cell r="G305" t="str">
            <v>GREEN</v>
          </cell>
          <cell r="H305" t="str">
            <v>REDUCED</v>
          </cell>
          <cell r="I305">
            <v>900234</v>
          </cell>
          <cell r="J305" t="str">
            <v>EFS Facilities Services</v>
          </cell>
          <cell r="K305" t="str">
            <v>FAITH JEROP</v>
          </cell>
          <cell r="L305" t="str">
            <v>Warehouse Associate (TEMP)</v>
          </cell>
          <cell r="M305" t="str">
            <v>Warehouse Associate 8W</v>
          </cell>
          <cell r="N305" t="str">
            <v>scariav</v>
          </cell>
          <cell r="O305">
            <v>1299</v>
          </cell>
          <cell r="P305" t="str">
            <v>AUH1</v>
          </cell>
          <cell r="Q305" t="str">
            <v>ARE</v>
          </cell>
          <cell r="R305" t="str">
            <v>LK016</v>
          </cell>
          <cell r="S305" t="str">
            <v>Night Shift</v>
          </cell>
          <cell r="T305">
            <v>99</v>
          </cell>
          <cell r="U305" t="str">
            <v>MENA_UAE_FC</v>
          </cell>
          <cell r="X305">
            <v>46267.756944444445</v>
          </cell>
          <cell r="Y305">
            <v>46268.090277777781</v>
          </cell>
          <cell r="Z305" t="str">
            <v>Rest Day</v>
          </cell>
          <cell r="AA305" t="str">
            <v>Not Scheduled</v>
          </cell>
          <cell r="AB305" t="str">
            <v>Not Present</v>
          </cell>
          <cell r="AC305" t="str">
            <v>Outbound</v>
          </cell>
          <cell r="AD305" t="str">
            <v>Picking</v>
          </cell>
          <cell r="AE305" t="str">
            <v>Pick</v>
          </cell>
          <cell r="AF305" t="str">
            <v>Wednesday</v>
          </cell>
          <cell r="AG305" t="str">
            <v>Thursday</v>
          </cell>
          <cell r="AH305">
            <v>13</v>
          </cell>
          <cell r="AJ305">
            <v>46251</v>
          </cell>
          <cell r="AM305" t="str">
            <v>TEMP</v>
          </cell>
          <cell r="AN305" t="str">
            <v>3P Onsite Worker</v>
          </cell>
          <cell r="AO305" t="str">
            <v>A</v>
          </cell>
          <cell r="AP305">
            <v>7</v>
          </cell>
          <cell r="AQ305">
            <v>0</v>
          </cell>
          <cell r="AR305">
            <v>0</v>
          </cell>
          <cell r="AS305">
            <v>0</v>
          </cell>
          <cell r="AT305">
            <v>0</v>
          </cell>
          <cell r="AU305">
            <v>0</v>
          </cell>
        </row>
        <row r="306">
          <cell r="E306">
            <v>205495359</v>
          </cell>
          <cell r="F306" t="str">
            <v>A</v>
          </cell>
          <cell r="G306" t="str">
            <v>GREEN</v>
          </cell>
          <cell r="H306" t="str">
            <v>FULL_TIME</v>
          </cell>
          <cell r="I306">
            <v>900234</v>
          </cell>
          <cell r="J306" t="str">
            <v>EFS Facilities Services</v>
          </cell>
          <cell r="K306" t="str">
            <v>FLORENCE NZULA NDISYA</v>
          </cell>
          <cell r="L306" t="str">
            <v>Warehouse Associate (TEMP)</v>
          </cell>
          <cell r="M306" t="str">
            <v>Warehouse Associate 8W</v>
          </cell>
          <cell r="N306" t="str">
            <v>pparsin</v>
          </cell>
          <cell r="O306">
            <v>1299</v>
          </cell>
          <cell r="P306" t="str">
            <v>AUH1</v>
          </cell>
          <cell r="Q306" t="str">
            <v>ARE</v>
          </cell>
          <cell r="R306" t="str">
            <v>FC159</v>
          </cell>
          <cell r="S306" t="str">
            <v>Day Shift</v>
          </cell>
          <cell r="T306">
            <v>99</v>
          </cell>
          <cell r="U306" t="str">
            <v>MENA_UAE_FC</v>
          </cell>
          <cell r="V306">
            <v>46267.332638888889</v>
          </cell>
          <cell r="W306">
            <v>46267.750694444447</v>
          </cell>
          <cell r="X306">
            <v>46267.333333333336</v>
          </cell>
          <cell r="Y306">
            <v>46267.75</v>
          </cell>
          <cell r="AA306" t="str">
            <v>Scheduled</v>
          </cell>
          <cell r="AB306" t="str">
            <v>Present</v>
          </cell>
          <cell r="AC306" t="str">
            <v>Inbound</v>
          </cell>
          <cell r="AD306" t="str">
            <v>Inbound Stow</v>
          </cell>
          <cell r="AE306" t="str">
            <v>Stow</v>
          </cell>
          <cell r="AF306" t="str">
            <v>Thursday</v>
          </cell>
          <cell r="AG306" t="str">
            <v>Friday</v>
          </cell>
          <cell r="AH306">
            <v>3</v>
          </cell>
          <cell r="AJ306">
            <v>45830</v>
          </cell>
          <cell r="AM306" t="str">
            <v>TEMP</v>
          </cell>
          <cell r="AN306" t="str">
            <v>3P Onsite Worker</v>
          </cell>
          <cell r="AO306" t="str">
            <v>A</v>
          </cell>
          <cell r="AP306">
            <v>9</v>
          </cell>
          <cell r="AQ306">
            <v>0</v>
          </cell>
          <cell r="AR306">
            <v>1</v>
          </cell>
          <cell r="AS306">
            <v>1</v>
          </cell>
          <cell r="AT306">
            <v>0</v>
          </cell>
          <cell r="AU306">
            <v>0</v>
          </cell>
        </row>
        <row r="307">
          <cell r="E307">
            <v>206174652</v>
          </cell>
          <cell r="F307" t="str">
            <v>A</v>
          </cell>
          <cell r="G307" t="str">
            <v>GREEN</v>
          </cell>
          <cell r="H307" t="str">
            <v>FULL_TIME</v>
          </cell>
          <cell r="I307">
            <v>900234</v>
          </cell>
          <cell r="J307" t="str">
            <v>Fastlink Outsourcing</v>
          </cell>
          <cell r="K307" t="str">
            <v>Juliet Nanyombi</v>
          </cell>
          <cell r="L307" t="str">
            <v>Warehouse Associate (TEMP)</v>
          </cell>
          <cell r="M307" t="str">
            <v>Warehouse Associate 12M</v>
          </cell>
          <cell r="N307" t="str">
            <v>bavameer</v>
          </cell>
          <cell r="O307">
            <v>1299</v>
          </cell>
          <cell r="P307" t="str">
            <v>AUH1</v>
          </cell>
          <cell r="Q307" t="str">
            <v>ARE</v>
          </cell>
          <cell r="R307" t="str">
            <v>LK013</v>
          </cell>
          <cell r="S307" t="str">
            <v>Night Shift</v>
          </cell>
          <cell r="T307">
            <v>99</v>
          </cell>
          <cell r="U307" t="str">
            <v>MENA_UAE_FC</v>
          </cell>
          <cell r="V307">
            <v>46267.754166666666</v>
          </cell>
          <cell r="W307">
            <v>46267.959027777775</v>
          </cell>
          <cell r="X307">
            <v>46267.756944444445</v>
          </cell>
          <cell r="Y307">
            <v>46268.173611111109</v>
          </cell>
          <cell r="AA307" t="str">
            <v>Scheduled</v>
          </cell>
          <cell r="AB307" t="str">
            <v>Present</v>
          </cell>
          <cell r="AC307" t="str">
            <v>Customer returns</v>
          </cell>
          <cell r="AD307" t="str">
            <v>Customer Returns</v>
          </cell>
          <cell r="AE307" t="str">
            <v>Customer returns</v>
          </cell>
          <cell r="AF307" t="str">
            <v>Sunday</v>
          </cell>
          <cell r="AG307" t="str">
            <v>Monday</v>
          </cell>
          <cell r="AH307">
            <v>22</v>
          </cell>
          <cell r="AJ307">
            <v>45931</v>
          </cell>
          <cell r="AM307" t="str">
            <v>TEMP</v>
          </cell>
          <cell r="AN307" t="str">
            <v>3P Onsite Worker</v>
          </cell>
          <cell r="AO307" t="str">
            <v>A</v>
          </cell>
          <cell r="AP307">
            <v>9</v>
          </cell>
          <cell r="AQ307">
            <v>0</v>
          </cell>
          <cell r="AR307">
            <v>1</v>
          </cell>
          <cell r="AS307">
            <v>1</v>
          </cell>
          <cell r="AT307">
            <v>0</v>
          </cell>
          <cell r="AU307">
            <v>0</v>
          </cell>
        </row>
        <row r="308">
          <cell r="E308">
            <v>204138116</v>
          </cell>
          <cell r="F308" t="str">
            <v>A</v>
          </cell>
          <cell r="G308" t="str">
            <v>GREEN</v>
          </cell>
          <cell r="H308" t="str">
            <v>FULL_TIME</v>
          </cell>
          <cell r="I308">
            <v>900234</v>
          </cell>
          <cell r="J308" t="str">
            <v>Quesscorp</v>
          </cell>
          <cell r="K308" t="str">
            <v>Fongoh Daiga Kingsly</v>
          </cell>
          <cell r="L308" t="str">
            <v>Warehouse Associate (TEMP)</v>
          </cell>
          <cell r="M308" t="str">
            <v>Warehouse Associate 24M</v>
          </cell>
          <cell r="N308" t="str">
            <v>lraghava</v>
          </cell>
          <cell r="O308">
            <v>1299</v>
          </cell>
          <cell r="P308" t="str">
            <v>AUH1</v>
          </cell>
          <cell r="Q308" t="str">
            <v>ARE</v>
          </cell>
          <cell r="R308" t="str">
            <v>FC159</v>
          </cell>
          <cell r="S308" t="str">
            <v>Day Shift</v>
          </cell>
          <cell r="T308">
            <v>99</v>
          </cell>
          <cell r="U308" t="str">
            <v>MENA_UAE_FC</v>
          </cell>
          <cell r="V308">
            <v>46267.331944444442</v>
          </cell>
          <cell r="W308">
            <v>46267.74722222222</v>
          </cell>
          <cell r="X308">
            <v>46267.333333333336</v>
          </cell>
          <cell r="Y308">
            <v>46267.75</v>
          </cell>
          <cell r="AA308" t="str">
            <v>Scheduled</v>
          </cell>
          <cell r="AB308" t="str">
            <v>Present</v>
          </cell>
          <cell r="AC308" t="str">
            <v>Outbound</v>
          </cell>
          <cell r="AD308" t="str">
            <v>Picking</v>
          </cell>
          <cell r="AE308" t="str">
            <v>Pick</v>
          </cell>
          <cell r="AF308" t="str">
            <v>Thursday</v>
          </cell>
          <cell r="AG308" t="str">
            <v>Friday</v>
          </cell>
          <cell r="AH308">
            <v>13</v>
          </cell>
          <cell r="AJ308">
            <v>45564</v>
          </cell>
          <cell r="AM308" t="str">
            <v>TEMP</v>
          </cell>
          <cell r="AN308" t="str">
            <v>3P Onsite Worker</v>
          </cell>
          <cell r="AO308" t="str">
            <v>A</v>
          </cell>
          <cell r="AP308">
            <v>9</v>
          </cell>
          <cell r="AQ308">
            <v>0</v>
          </cell>
          <cell r="AR308">
            <v>1</v>
          </cell>
          <cell r="AS308">
            <v>1</v>
          </cell>
          <cell r="AT308">
            <v>0</v>
          </cell>
          <cell r="AU308">
            <v>0</v>
          </cell>
        </row>
        <row r="309">
          <cell r="E309">
            <v>203850776</v>
          </cell>
          <cell r="F309" t="str">
            <v>A</v>
          </cell>
          <cell r="G309" t="str">
            <v>GREEN</v>
          </cell>
          <cell r="H309" t="str">
            <v>FULL_TIME</v>
          </cell>
          <cell r="I309">
            <v>900234</v>
          </cell>
          <cell r="J309" t="str">
            <v>Fastlink Outsourcing</v>
          </cell>
          <cell r="K309" t="str">
            <v>Suzzy Foli</v>
          </cell>
          <cell r="L309" t="str">
            <v>Warehouse Associate (TEMP)</v>
          </cell>
          <cell r="M309" t="str">
            <v>Warehouse Associate 12M</v>
          </cell>
          <cell r="N309" t="str">
            <v>bavameer</v>
          </cell>
          <cell r="O309">
            <v>1299</v>
          </cell>
          <cell r="P309" t="str">
            <v>AUH1</v>
          </cell>
          <cell r="Q309" t="str">
            <v>ARE</v>
          </cell>
          <cell r="R309" t="str">
            <v>FC034</v>
          </cell>
          <cell r="S309" t="str">
            <v>Day Shift</v>
          </cell>
          <cell r="T309">
            <v>99</v>
          </cell>
          <cell r="U309" t="str">
            <v>MENA_UAE_FC</v>
          </cell>
          <cell r="V309">
            <v>46267.331250000003</v>
          </cell>
          <cell r="W309">
            <v>46267.750694444447</v>
          </cell>
          <cell r="X309">
            <v>46267.333333333336</v>
          </cell>
          <cell r="Y309">
            <v>46267.75</v>
          </cell>
          <cell r="AA309" t="str">
            <v>Scheduled</v>
          </cell>
          <cell r="AB309" t="str">
            <v>Present</v>
          </cell>
          <cell r="AC309" t="str">
            <v>Customer returns</v>
          </cell>
          <cell r="AD309" t="str">
            <v>Customer Returns</v>
          </cell>
          <cell r="AE309" t="str">
            <v>Customer returns</v>
          </cell>
          <cell r="AF309" t="str">
            <v>Saturday</v>
          </cell>
          <cell r="AG309" t="str">
            <v>Sunday</v>
          </cell>
          <cell r="AH309">
            <v>22</v>
          </cell>
          <cell r="AJ309">
            <v>45523</v>
          </cell>
          <cell r="AM309" t="str">
            <v>TEMP</v>
          </cell>
          <cell r="AN309" t="str">
            <v>3P Onsite Worker</v>
          </cell>
          <cell r="AO309" t="str">
            <v>A</v>
          </cell>
          <cell r="AP309">
            <v>9</v>
          </cell>
          <cell r="AQ309">
            <v>0</v>
          </cell>
          <cell r="AR309">
            <v>1</v>
          </cell>
          <cell r="AS309">
            <v>1</v>
          </cell>
          <cell r="AT309">
            <v>0</v>
          </cell>
          <cell r="AU309">
            <v>0</v>
          </cell>
        </row>
        <row r="310">
          <cell r="E310">
            <v>204116445</v>
          </cell>
          <cell r="F310" t="str">
            <v>A</v>
          </cell>
          <cell r="G310" t="str">
            <v>GREEN</v>
          </cell>
          <cell r="H310" t="str">
            <v>FULL_TIME</v>
          </cell>
          <cell r="I310">
            <v>900234</v>
          </cell>
          <cell r="J310" t="str">
            <v>Quesscorp</v>
          </cell>
          <cell r="K310" t="str">
            <v>Thelma Esinam Foli</v>
          </cell>
          <cell r="L310" t="str">
            <v>Warehouse Associate (TEMP)</v>
          </cell>
          <cell r="M310" t="str">
            <v>Warehouse Associate 24M</v>
          </cell>
          <cell r="N310" t="str">
            <v>mnarshad</v>
          </cell>
          <cell r="O310">
            <v>1299</v>
          </cell>
          <cell r="P310" t="str">
            <v>AUH1</v>
          </cell>
          <cell r="Q310" t="str">
            <v>ARE</v>
          </cell>
          <cell r="R310" t="str">
            <v>LK013</v>
          </cell>
          <cell r="S310" t="str">
            <v>Night Shift</v>
          </cell>
          <cell r="T310">
            <v>99</v>
          </cell>
          <cell r="U310" t="str">
            <v>MENA_UAE_FC</v>
          </cell>
          <cell r="V310">
            <v>46267.755555555559</v>
          </cell>
          <cell r="W310">
            <v>46267.854166666664</v>
          </cell>
          <cell r="X310">
            <v>46267.756944444445</v>
          </cell>
          <cell r="Y310">
            <v>46268.173611111109</v>
          </cell>
          <cell r="AA310" t="str">
            <v>Scheduled</v>
          </cell>
          <cell r="AB310" t="str">
            <v>Present</v>
          </cell>
          <cell r="AC310" t="str">
            <v>Outbound</v>
          </cell>
          <cell r="AD310" t="str">
            <v>Pack - Batch</v>
          </cell>
          <cell r="AE310" t="str">
            <v>Pack</v>
          </cell>
          <cell r="AF310" t="str">
            <v>Sunday</v>
          </cell>
          <cell r="AG310" t="str">
            <v>Monday</v>
          </cell>
          <cell r="AH310">
            <v>17</v>
          </cell>
          <cell r="AJ310">
            <v>45560</v>
          </cell>
          <cell r="AM310" t="str">
            <v>TEMP</v>
          </cell>
          <cell r="AN310" t="str">
            <v>3P Onsite Worker</v>
          </cell>
          <cell r="AO310" t="str">
            <v>A</v>
          </cell>
          <cell r="AP310">
            <v>9</v>
          </cell>
          <cell r="AQ310">
            <v>0</v>
          </cell>
          <cell r="AR310">
            <v>1</v>
          </cell>
          <cell r="AS310">
            <v>1</v>
          </cell>
          <cell r="AT310">
            <v>0</v>
          </cell>
          <cell r="AU310">
            <v>0</v>
          </cell>
        </row>
        <row r="311">
          <cell r="E311">
            <v>204869099</v>
          </cell>
          <cell r="F311" t="str">
            <v>A</v>
          </cell>
          <cell r="G311" t="str">
            <v>GREEN</v>
          </cell>
          <cell r="H311" t="str">
            <v>REDUCED</v>
          </cell>
          <cell r="I311">
            <v>900234</v>
          </cell>
          <cell r="J311" t="str">
            <v>Quesscorp</v>
          </cell>
          <cell r="K311" t="str">
            <v>Whitney-Lois Fenui Fondanui</v>
          </cell>
          <cell r="L311" t="str">
            <v>Warehouse Associate (TEMP)</v>
          </cell>
          <cell r="M311" t="str">
            <v>Warehouse Associate 8W</v>
          </cell>
          <cell r="N311" t="str">
            <v>bizthoma</v>
          </cell>
          <cell r="O311">
            <v>1299</v>
          </cell>
          <cell r="P311" t="str">
            <v>AUH1</v>
          </cell>
          <cell r="Q311" t="str">
            <v>ARE</v>
          </cell>
          <cell r="R311" t="str">
            <v>LK011</v>
          </cell>
          <cell r="S311" t="str">
            <v>Night Shift</v>
          </cell>
          <cell r="T311">
            <v>99</v>
          </cell>
          <cell r="U311" t="str">
            <v>MENA_UAE_FC</v>
          </cell>
          <cell r="V311">
            <v>46267.756249999999</v>
          </cell>
          <cell r="W311">
            <v>46267.838194444441</v>
          </cell>
          <cell r="X311">
            <v>46267.756944444445</v>
          </cell>
          <cell r="Y311">
            <v>46268.090277777781</v>
          </cell>
          <cell r="AA311" t="str">
            <v>Scheduled</v>
          </cell>
          <cell r="AB311" t="str">
            <v>Present</v>
          </cell>
          <cell r="AC311" t="str">
            <v>Outbound</v>
          </cell>
          <cell r="AD311" t="str">
            <v>Picking</v>
          </cell>
          <cell r="AE311" t="str">
            <v>Pick</v>
          </cell>
          <cell r="AF311" t="str">
            <v>Friday</v>
          </cell>
          <cell r="AG311" t="str">
            <v>Saturday</v>
          </cell>
          <cell r="AH311">
            <v>13</v>
          </cell>
          <cell r="AJ311">
            <v>46251</v>
          </cell>
          <cell r="AM311" t="str">
            <v>TEMP</v>
          </cell>
          <cell r="AN311" t="str">
            <v>3P Onsite Worker</v>
          </cell>
          <cell r="AO311" t="str">
            <v>A</v>
          </cell>
          <cell r="AP311">
            <v>7</v>
          </cell>
          <cell r="AQ311">
            <v>0</v>
          </cell>
          <cell r="AR311">
            <v>1</v>
          </cell>
          <cell r="AS311">
            <v>1</v>
          </cell>
          <cell r="AT311">
            <v>0</v>
          </cell>
          <cell r="AU311">
            <v>0</v>
          </cell>
        </row>
        <row r="312">
          <cell r="E312">
            <v>203635497</v>
          </cell>
          <cell r="F312" t="str">
            <v>A</v>
          </cell>
          <cell r="G312" t="str">
            <v>GREEN</v>
          </cell>
          <cell r="H312" t="str">
            <v>FULL_TIME</v>
          </cell>
          <cell r="I312">
            <v>900234</v>
          </cell>
          <cell r="J312" t="str">
            <v>Fastlink Outsourcing</v>
          </cell>
          <cell r="K312" t="str">
            <v>Georgy Omer Fotsing</v>
          </cell>
          <cell r="L312" t="str">
            <v>Warehouse Associate (TEMP)</v>
          </cell>
          <cell r="M312" t="str">
            <v>Warehouse Associate 12M</v>
          </cell>
          <cell r="N312" t="str">
            <v>aanso</v>
          </cell>
          <cell r="O312">
            <v>1299</v>
          </cell>
          <cell r="P312" t="str">
            <v>AUH1</v>
          </cell>
          <cell r="Q312" t="str">
            <v>ARE</v>
          </cell>
          <cell r="R312" t="str">
            <v>LK016</v>
          </cell>
          <cell r="S312" t="str">
            <v>Night Shift</v>
          </cell>
          <cell r="T312">
            <v>99</v>
          </cell>
          <cell r="U312" t="str">
            <v>MENA_UAE_FC</v>
          </cell>
          <cell r="X312">
            <v>46267.756944444445</v>
          </cell>
          <cell r="Y312">
            <v>46268.173611111109</v>
          </cell>
          <cell r="Z312" t="str">
            <v>Rest Day</v>
          </cell>
          <cell r="AA312" t="str">
            <v>Not Scheduled</v>
          </cell>
          <cell r="AB312" t="str">
            <v>Not Present</v>
          </cell>
          <cell r="AC312" t="str">
            <v>Customer returns</v>
          </cell>
          <cell r="AD312" t="str">
            <v>Customer Returns</v>
          </cell>
          <cell r="AE312" t="str">
            <v>Customer returns</v>
          </cell>
          <cell r="AF312" t="str">
            <v>Wednesday</v>
          </cell>
          <cell r="AG312" t="str">
            <v>Thursday</v>
          </cell>
          <cell r="AH312">
            <v>22</v>
          </cell>
          <cell r="AJ312">
            <v>45572</v>
          </cell>
          <cell r="AM312" t="str">
            <v>TEMP</v>
          </cell>
          <cell r="AN312" t="str">
            <v>3P Onsite Worker</v>
          </cell>
          <cell r="AO312" t="str">
            <v>A</v>
          </cell>
          <cell r="AP312">
            <v>9</v>
          </cell>
          <cell r="AQ312">
            <v>0</v>
          </cell>
          <cell r="AR312">
            <v>0</v>
          </cell>
          <cell r="AS312">
            <v>0</v>
          </cell>
          <cell r="AT312">
            <v>0</v>
          </cell>
          <cell r="AU312">
            <v>0</v>
          </cell>
        </row>
        <row r="313">
          <cell r="E313">
            <v>204967557</v>
          </cell>
          <cell r="F313" t="str">
            <v>A</v>
          </cell>
          <cell r="G313" t="str">
            <v>GREEN</v>
          </cell>
          <cell r="H313" t="str">
            <v>FULL_TIME</v>
          </cell>
          <cell r="I313">
            <v>900234</v>
          </cell>
          <cell r="J313" t="str">
            <v>Dulsco L.L.C.</v>
          </cell>
          <cell r="K313" t="str">
            <v>PRINCE OPOKU FRIMPONG</v>
          </cell>
          <cell r="L313" t="str">
            <v>Warehouse Associate (TEMP)</v>
          </cell>
          <cell r="M313" t="str">
            <v>Warehouse Associate 24M</v>
          </cell>
          <cell r="N313" t="str">
            <v>ansammar</v>
          </cell>
          <cell r="O313">
            <v>1299</v>
          </cell>
          <cell r="P313" t="str">
            <v>AUH1</v>
          </cell>
          <cell r="Q313" t="str">
            <v>ARE</v>
          </cell>
          <cell r="R313" t="str">
            <v>LK016</v>
          </cell>
          <cell r="S313" t="str">
            <v>Night Shift</v>
          </cell>
          <cell r="T313">
            <v>99</v>
          </cell>
          <cell r="U313" t="str">
            <v>MENA_UAE_FC</v>
          </cell>
          <cell r="X313">
            <v>46267.756944444445</v>
          </cell>
          <cell r="Y313">
            <v>46268.173611111109</v>
          </cell>
          <cell r="Z313" t="str">
            <v>Rest Day</v>
          </cell>
          <cell r="AA313" t="str">
            <v>Not Scheduled</v>
          </cell>
          <cell r="AB313" t="str">
            <v>Not Present</v>
          </cell>
          <cell r="AC313" t="str">
            <v>Outbound</v>
          </cell>
          <cell r="AD313" t="str">
            <v>Picking</v>
          </cell>
          <cell r="AE313" t="str">
            <v>Pick</v>
          </cell>
          <cell r="AF313" t="str">
            <v>Wednesday</v>
          </cell>
          <cell r="AG313" t="str">
            <v>Thursday</v>
          </cell>
          <cell r="AH313">
            <v>13</v>
          </cell>
          <cell r="AJ313">
            <v>45718</v>
          </cell>
          <cell r="AM313" t="str">
            <v>TEMP</v>
          </cell>
          <cell r="AN313" t="str">
            <v>3P Onsite Worker</v>
          </cell>
          <cell r="AO313" t="str">
            <v>A</v>
          </cell>
          <cell r="AP313">
            <v>9</v>
          </cell>
          <cell r="AQ313">
            <v>0</v>
          </cell>
          <cell r="AR313">
            <v>0</v>
          </cell>
          <cell r="AS313">
            <v>0</v>
          </cell>
          <cell r="AT313">
            <v>0</v>
          </cell>
          <cell r="AU313">
            <v>0</v>
          </cell>
        </row>
        <row r="314">
          <cell r="E314">
            <v>203468401</v>
          </cell>
          <cell r="F314" t="str">
            <v>A</v>
          </cell>
          <cell r="G314" t="str">
            <v>GREEN</v>
          </cell>
          <cell r="H314" t="str">
            <v>FULL_TIME</v>
          </cell>
          <cell r="I314">
            <v>900234</v>
          </cell>
          <cell r="J314" t="str">
            <v>Fastlink Outsourcing</v>
          </cell>
          <cell r="K314" t="str">
            <v>Francis Ampong</v>
          </cell>
          <cell r="L314" t="str">
            <v>Warehouse Associate (TEMP)</v>
          </cell>
          <cell r="M314" t="str">
            <v>Warehouse Associate 12M</v>
          </cell>
          <cell r="N314" t="str">
            <v>vkkatyal</v>
          </cell>
          <cell r="O314">
            <v>1299</v>
          </cell>
          <cell r="P314" t="str">
            <v>AUH1</v>
          </cell>
          <cell r="Q314" t="str">
            <v>ARE</v>
          </cell>
          <cell r="R314" t="str">
            <v>FC009</v>
          </cell>
          <cell r="S314" t="str">
            <v>Day Shift</v>
          </cell>
          <cell r="T314">
            <v>99</v>
          </cell>
          <cell r="U314" t="str">
            <v>MENA_UAE_FC</v>
          </cell>
          <cell r="V314">
            <v>46267.751388888886</v>
          </cell>
          <cell r="X314">
            <v>46267.756944444445</v>
          </cell>
          <cell r="Y314">
            <v>46268.173611111109</v>
          </cell>
          <cell r="AA314" t="str">
            <v>Scheduled</v>
          </cell>
          <cell r="AB314" t="str">
            <v>Present</v>
          </cell>
          <cell r="AC314" t="str">
            <v>Inbound</v>
          </cell>
          <cell r="AD314" t="str">
            <v>Inbound Stow</v>
          </cell>
          <cell r="AE314" t="str">
            <v>Stow</v>
          </cell>
          <cell r="AF314" t="str">
            <v>Friday</v>
          </cell>
          <cell r="AG314" t="str">
            <v>Saturday</v>
          </cell>
          <cell r="AH314">
            <v>3</v>
          </cell>
          <cell r="AJ314">
            <v>45455</v>
          </cell>
          <cell r="AM314" t="str">
            <v>TEMP</v>
          </cell>
          <cell r="AN314" t="str">
            <v>3P Onsite Worker</v>
          </cell>
          <cell r="AO314" t="str">
            <v>A</v>
          </cell>
          <cell r="AP314">
            <v>9</v>
          </cell>
          <cell r="AQ314">
            <v>0</v>
          </cell>
          <cell r="AR314">
            <v>1</v>
          </cell>
          <cell r="AS314">
            <v>1</v>
          </cell>
          <cell r="AT314">
            <v>0</v>
          </cell>
          <cell r="AU314">
            <v>0</v>
          </cell>
        </row>
        <row r="315">
          <cell r="E315">
            <v>203682331</v>
          </cell>
          <cell r="F315" t="str">
            <v>A</v>
          </cell>
          <cell r="G315" t="str">
            <v>GREEN</v>
          </cell>
          <cell r="H315" t="str">
            <v>FULL_TIME</v>
          </cell>
          <cell r="I315">
            <v>900234</v>
          </cell>
          <cell r="J315" t="str">
            <v>Adecco</v>
          </cell>
          <cell r="K315" t="str">
            <v>Francis Okai</v>
          </cell>
          <cell r="L315" t="str">
            <v>Warehouse Associate (TEMP)</v>
          </cell>
          <cell r="M315" t="str">
            <v>Warehouse Associate 24M</v>
          </cell>
          <cell r="N315" t="str">
            <v>aanso</v>
          </cell>
          <cell r="O315">
            <v>1299</v>
          </cell>
          <cell r="P315" t="str">
            <v>AUH1</v>
          </cell>
          <cell r="Q315" t="str">
            <v>ARE</v>
          </cell>
          <cell r="R315" t="str">
            <v>LK013</v>
          </cell>
          <cell r="S315" t="str">
            <v>Night Shift</v>
          </cell>
          <cell r="T315">
            <v>99</v>
          </cell>
          <cell r="U315" t="str">
            <v>MENA_UAE_FC</v>
          </cell>
          <cell r="V315">
            <v>46267.756249999999</v>
          </cell>
          <cell r="W315">
            <v>46267.962500000001</v>
          </cell>
          <cell r="X315">
            <v>46267.756944444445</v>
          </cell>
          <cell r="Y315">
            <v>46268.173611111109</v>
          </cell>
          <cell r="AA315" t="str">
            <v>Scheduled</v>
          </cell>
          <cell r="AB315" t="str">
            <v>Present</v>
          </cell>
          <cell r="AC315" t="str">
            <v>Customer returns</v>
          </cell>
          <cell r="AD315" t="str">
            <v>Customer Returns</v>
          </cell>
          <cell r="AE315" t="str">
            <v>Customer returns</v>
          </cell>
          <cell r="AF315" t="str">
            <v>Sunday</v>
          </cell>
          <cell r="AG315" t="str">
            <v>Monday</v>
          </cell>
          <cell r="AH315">
            <v>22</v>
          </cell>
          <cell r="AJ315">
            <v>45487</v>
          </cell>
          <cell r="AM315" t="str">
            <v>TEMP</v>
          </cell>
          <cell r="AN315" t="str">
            <v>3P Onsite Worker</v>
          </cell>
          <cell r="AO315" t="str">
            <v>A</v>
          </cell>
          <cell r="AP315">
            <v>9</v>
          </cell>
          <cell r="AQ315">
            <v>0</v>
          </cell>
          <cell r="AR315">
            <v>1</v>
          </cell>
          <cell r="AS315">
            <v>1</v>
          </cell>
          <cell r="AT315">
            <v>0</v>
          </cell>
          <cell r="AU315">
            <v>0</v>
          </cell>
        </row>
        <row r="316">
          <cell r="E316">
            <v>206915147</v>
          </cell>
          <cell r="F316" t="str">
            <v>A</v>
          </cell>
          <cell r="G316" t="str">
            <v>GREEN</v>
          </cell>
          <cell r="H316" t="str">
            <v>FULL_TIME</v>
          </cell>
          <cell r="I316">
            <v>900234</v>
          </cell>
          <cell r="J316" t="str">
            <v>Dulsco L.L.C.</v>
          </cell>
          <cell r="K316" t="str">
            <v>FRANCIS AFEMA</v>
          </cell>
          <cell r="L316" t="str">
            <v>Warehouse Associate (TEMP)</v>
          </cell>
          <cell r="M316" t="str">
            <v>Warehouse Associate 8W</v>
          </cell>
          <cell r="N316" t="str">
            <v>bizthoma</v>
          </cell>
          <cell r="O316">
            <v>1299</v>
          </cell>
          <cell r="P316" t="str">
            <v>AUH1</v>
          </cell>
          <cell r="Q316" t="str">
            <v>ARE</v>
          </cell>
          <cell r="R316" t="str">
            <v>FC159</v>
          </cell>
          <cell r="S316" t="str">
            <v>Day Shift</v>
          </cell>
          <cell r="T316">
            <v>99</v>
          </cell>
          <cell r="U316" t="str">
            <v>MENA_UAE_FC</v>
          </cell>
          <cell r="V316">
            <v>46267.330555555556</v>
          </cell>
          <cell r="W316">
            <v>46267.74722222222</v>
          </cell>
          <cell r="X316">
            <v>46267.333333333336</v>
          </cell>
          <cell r="Y316">
            <v>46267.75</v>
          </cell>
          <cell r="AA316" t="str">
            <v>Scheduled</v>
          </cell>
          <cell r="AB316" t="str">
            <v>Present</v>
          </cell>
          <cell r="AC316" t="str">
            <v>Outbound</v>
          </cell>
          <cell r="AD316" t="str">
            <v>Picking</v>
          </cell>
          <cell r="AE316" t="str">
            <v>Pick</v>
          </cell>
          <cell r="AF316" t="str">
            <v>Thursday</v>
          </cell>
          <cell r="AG316" t="str">
            <v>Friday</v>
          </cell>
          <cell r="AH316">
            <v>13</v>
          </cell>
          <cell r="AJ316">
            <v>46033</v>
          </cell>
          <cell r="AM316" t="str">
            <v>TEMP</v>
          </cell>
          <cell r="AN316" t="str">
            <v>3P Onsite Worker</v>
          </cell>
          <cell r="AO316" t="str">
            <v>A</v>
          </cell>
          <cell r="AP316">
            <v>9</v>
          </cell>
          <cell r="AQ316">
            <v>0</v>
          </cell>
          <cell r="AR316">
            <v>1</v>
          </cell>
          <cell r="AS316">
            <v>1</v>
          </cell>
          <cell r="AT316">
            <v>0</v>
          </cell>
          <cell r="AU316">
            <v>0</v>
          </cell>
        </row>
        <row r="317">
          <cell r="E317">
            <v>203850767</v>
          </cell>
          <cell r="F317" t="str">
            <v>A</v>
          </cell>
          <cell r="G317" t="str">
            <v>GREEN</v>
          </cell>
          <cell r="H317" t="str">
            <v>FULL_TIME</v>
          </cell>
          <cell r="I317">
            <v>900234</v>
          </cell>
          <cell r="J317" t="str">
            <v>Dulsco L.L.C.</v>
          </cell>
          <cell r="K317" t="str">
            <v>Francis Ategeka</v>
          </cell>
          <cell r="L317" t="str">
            <v>Warehouse Associate (TEMP)</v>
          </cell>
          <cell r="M317" t="str">
            <v>Warehouse Associate 8W</v>
          </cell>
          <cell r="N317" t="str">
            <v>bizthoma</v>
          </cell>
          <cell r="O317">
            <v>1299</v>
          </cell>
          <cell r="P317" t="str">
            <v>AUH1</v>
          </cell>
          <cell r="Q317" t="str">
            <v>ARE</v>
          </cell>
          <cell r="R317" t="str">
            <v>LK013</v>
          </cell>
          <cell r="S317" t="str">
            <v>Night Shift</v>
          </cell>
          <cell r="T317">
            <v>99</v>
          </cell>
          <cell r="U317" t="str">
            <v>MENA_UAE_FC</v>
          </cell>
          <cell r="V317">
            <v>46267.754861111112</v>
          </cell>
          <cell r="W317">
            <v>46267.86041666667</v>
          </cell>
          <cell r="X317">
            <v>46267.756944444445</v>
          </cell>
          <cell r="Y317">
            <v>46268.173611111109</v>
          </cell>
          <cell r="AA317" t="str">
            <v>Scheduled</v>
          </cell>
          <cell r="AB317" t="str">
            <v>Present</v>
          </cell>
          <cell r="AC317" t="str">
            <v>Outbound</v>
          </cell>
          <cell r="AD317" t="str">
            <v>Picking</v>
          </cell>
          <cell r="AE317" t="str">
            <v>Pick</v>
          </cell>
          <cell r="AF317" t="str">
            <v>Sunday</v>
          </cell>
          <cell r="AG317" t="str">
            <v>Monday</v>
          </cell>
          <cell r="AH317">
            <v>13</v>
          </cell>
          <cell r="AJ317">
            <v>45523</v>
          </cell>
          <cell r="AM317" t="str">
            <v>TEMP</v>
          </cell>
          <cell r="AN317" t="str">
            <v>3P Onsite Worker</v>
          </cell>
          <cell r="AO317" t="str">
            <v>A</v>
          </cell>
          <cell r="AP317">
            <v>9</v>
          </cell>
          <cell r="AQ317">
            <v>0</v>
          </cell>
          <cell r="AR317">
            <v>1</v>
          </cell>
          <cell r="AS317">
            <v>1</v>
          </cell>
          <cell r="AT317">
            <v>0</v>
          </cell>
          <cell r="AU317">
            <v>0</v>
          </cell>
        </row>
        <row r="318">
          <cell r="E318">
            <v>206605136</v>
          </cell>
          <cell r="F318" t="str">
            <v>A</v>
          </cell>
          <cell r="G318" t="str">
            <v>GREEN</v>
          </cell>
          <cell r="H318" t="str">
            <v>REDUCED</v>
          </cell>
          <cell r="I318">
            <v>900234</v>
          </cell>
          <cell r="J318" t="str">
            <v>EFS Facilities Services</v>
          </cell>
          <cell r="K318" t="str">
            <v>FREDRICK MWENDWA MWANIKI</v>
          </cell>
          <cell r="L318" t="str">
            <v>Warehouse Associate (TEMP)</v>
          </cell>
          <cell r="M318" t="str">
            <v>Warehouse Associate 8W</v>
          </cell>
          <cell r="N318" t="str">
            <v>mnarshad</v>
          </cell>
          <cell r="O318">
            <v>1299</v>
          </cell>
          <cell r="P318" t="str">
            <v>AUH1</v>
          </cell>
          <cell r="Q318" t="str">
            <v>ARE</v>
          </cell>
          <cell r="R318" t="str">
            <v>LK011</v>
          </cell>
          <cell r="S318" t="str">
            <v>Night Shift</v>
          </cell>
          <cell r="T318">
            <v>99</v>
          </cell>
          <cell r="U318" t="str">
            <v>MENA_UAE_FC</v>
          </cell>
          <cell r="V318">
            <v>46267.755555555559</v>
          </cell>
          <cell r="W318">
            <v>46267.835416666669</v>
          </cell>
          <cell r="X318">
            <v>46267.756944444445</v>
          </cell>
          <cell r="Y318">
            <v>46268.090277777781</v>
          </cell>
          <cell r="AA318" t="str">
            <v>Scheduled</v>
          </cell>
          <cell r="AB318" t="str">
            <v>Present</v>
          </cell>
          <cell r="AC318" t="str">
            <v>Outbound</v>
          </cell>
          <cell r="AD318" t="str">
            <v>Picking</v>
          </cell>
          <cell r="AE318" t="str">
            <v>Pick</v>
          </cell>
          <cell r="AF318" t="str">
            <v>Friday</v>
          </cell>
          <cell r="AG318" t="str">
            <v>Saturday</v>
          </cell>
          <cell r="AH318">
            <v>13</v>
          </cell>
          <cell r="AJ318">
            <v>46251</v>
          </cell>
          <cell r="AM318" t="str">
            <v>TEMP</v>
          </cell>
          <cell r="AN318" t="str">
            <v>3P Onsite Worker</v>
          </cell>
          <cell r="AO318" t="str">
            <v>A</v>
          </cell>
          <cell r="AP318">
            <v>7</v>
          </cell>
          <cell r="AQ318">
            <v>0</v>
          </cell>
          <cell r="AR318">
            <v>1</v>
          </cell>
          <cell r="AS318">
            <v>1</v>
          </cell>
          <cell r="AT318">
            <v>0</v>
          </cell>
          <cell r="AU318">
            <v>0</v>
          </cell>
        </row>
        <row r="319">
          <cell r="E319">
            <v>206873793</v>
          </cell>
          <cell r="F319" t="str">
            <v>A</v>
          </cell>
          <cell r="G319" t="str">
            <v>GREEN</v>
          </cell>
          <cell r="H319" t="str">
            <v>FULL_TIME</v>
          </cell>
          <cell r="I319">
            <v>900234</v>
          </cell>
          <cell r="J319" t="str">
            <v>Dulsco L.L.C.</v>
          </cell>
          <cell r="K319" t="str">
            <v>OKELLO FRED</v>
          </cell>
          <cell r="L319" t="str">
            <v>Warehouse Associate (TEMP)</v>
          </cell>
          <cell r="M319" t="str">
            <v>Warehouse Associate 8W</v>
          </cell>
          <cell r="N319" t="str">
            <v>nnahla</v>
          </cell>
          <cell r="O319">
            <v>1299</v>
          </cell>
          <cell r="P319" t="str">
            <v>AUH1</v>
          </cell>
          <cell r="Q319" t="str">
            <v>ARE</v>
          </cell>
          <cell r="R319" t="str">
            <v>FC109</v>
          </cell>
          <cell r="S319" t="str">
            <v>Day Shift</v>
          </cell>
          <cell r="T319">
            <v>99</v>
          </cell>
          <cell r="U319" t="str">
            <v>MENA_UAE_FC</v>
          </cell>
          <cell r="X319">
            <v>46267.333333333336</v>
          </cell>
          <cell r="Y319">
            <v>46267.75</v>
          </cell>
          <cell r="Z319" t="str">
            <v>Rest Day</v>
          </cell>
          <cell r="AA319" t="str">
            <v>Not Scheduled</v>
          </cell>
          <cell r="AB319" t="str">
            <v>Not Present</v>
          </cell>
          <cell r="AC319" t="str">
            <v>Inbound</v>
          </cell>
          <cell r="AD319" t="str">
            <v>Inbound Stow</v>
          </cell>
          <cell r="AE319" t="str">
            <v>Stow</v>
          </cell>
          <cell r="AF319" t="str">
            <v>Tuesday</v>
          </cell>
          <cell r="AG319" t="str">
            <v>Wednesday</v>
          </cell>
          <cell r="AH319">
            <v>3</v>
          </cell>
          <cell r="AJ319">
            <v>46019</v>
          </cell>
          <cell r="AM319" t="str">
            <v>TEMP</v>
          </cell>
          <cell r="AN319" t="str">
            <v>3P Onsite Worker</v>
          </cell>
          <cell r="AO319" t="str">
            <v>A</v>
          </cell>
          <cell r="AP319">
            <v>9</v>
          </cell>
          <cell r="AQ319">
            <v>0</v>
          </cell>
          <cell r="AR319">
            <v>0</v>
          </cell>
          <cell r="AS319">
            <v>0</v>
          </cell>
          <cell r="AT319">
            <v>0</v>
          </cell>
          <cell r="AU319">
            <v>0</v>
          </cell>
        </row>
        <row r="320">
          <cell r="E320">
            <v>204406416</v>
          </cell>
          <cell r="F320" t="str">
            <v>A</v>
          </cell>
          <cell r="G320" t="str">
            <v>GREEN</v>
          </cell>
          <cell r="H320" t="str">
            <v>FULL_TIME</v>
          </cell>
          <cell r="I320">
            <v>900234</v>
          </cell>
          <cell r="J320" t="str">
            <v>Quesscorp</v>
          </cell>
          <cell r="K320" t="str">
            <v>Francois C Gontran Gbekonsi</v>
          </cell>
          <cell r="L320" t="str">
            <v>Warehouse Associate (TEMP)</v>
          </cell>
          <cell r="M320" t="str">
            <v>Warehouse Associate 24M</v>
          </cell>
          <cell r="N320" t="str">
            <v>pparsin</v>
          </cell>
          <cell r="O320">
            <v>1299</v>
          </cell>
          <cell r="P320" t="str">
            <v>AUH1</v>
          </cell>
          <cell r="Q320" t="str">
            <v>ARE</v>
          </cell>
          <cell r="R320" t="str">
            <v>FC059</v>
          </cell>
          <cell r="S320" t="str">
            <v>Day Shift</v>
          </cell>
          <cell r="T320">
            <v>99</v>
          </cell>
          <cell r="U320" t="str">
            <v>MENA_UAE_FC</v>
          </cell>
          <cell r="V320">
            <v>46267.331250000003</v>
          </cell>
          <cell r="W320">
            <v>46267.75</v>
          </cell>
          <cell r="X320">
            <v>46267.333333333336</v>
          </cell>
          <cell r="Y320">
            <v>46267.75</v>
          </cell>
          <cell r="AA320" t="str">
            <v>Scheduled</v>
          </cell>
          <cell r="AB320" t="str">
            <v>Present</v>
          </cell>
          <cell r="AC320" t="str">
            <v>Inbound</v>
          </cell>
          <cell r="AD320" t="str">
            <v>Receive Dock</v>
          </cell>
          <cell r="AE320" t="str">
            <v>Receive</v>
          </cell>
          <cell r="AF320" t="str">
            <v>Sunday</v>
          </cell>
          <cell r="AG320" t="str">
            <v>Monday</v>
          </cell>
          <cell r="AH320">
            <v>2</v>
          </cell>
          <cell r="AJ320">
            <v>45595</v>
          </cell>
          <cell r="AM320" t="str">
            <v>TEMP</v>
          </cell>
          <cell r="AN320" t="str">
            <v>3P Onsite Worker</v>
          </cell>
          <cell r="AO320" t="str">
            <v>A</v>
          </cell>
          <cell r="AP320">
            <v>9</v>
          </cell>
          <cell r="AQ320">
            <v>0</v>
          </cell>
          <cell r="AR320">
            <v>1</v>
          </cell>
          <cell r="AS320">
            <v>1</v>
          </cell>
          <cell r="AT320">
            <v>0</v>
          </cell>
          <cell r="AU320">
            <v>0</v>
          </cell>
        </row>
        <row r="321">
          <cell r="E321">
            <v>203468395</v>
          </cell>
          <cell r="F321" t="str">
            <v>A</v>
          </cell>
          <cell r="G321" t="str">
            <v>GREEN</v>
          </cell>
          <cell r="H321" t="str">
            <v>FULL_TIME</v>
          </cell>
          <cell r="I321">
            <v>900234</v>
          </cell>
          <cell r="J321" t="str">
            <v>Fastlink Outsourcing</v>
          </cell>
          <cell r="K321" t="str">
            <v>Francis Frimpong</v>
          </cell>
          <cell r="L321" t="str">
            <v>Warehouse Associate (TEMP)</v>
          </cell>
          <cell r="M321" t="str">
            <v>Warehouse Associate 12M</v>
          </cell>
          <cell r="N321" t="str">
            <v>pparsin</v>
          </cell>
          <cell r="O321">
            <v>1299</v>
          </cell>
          <cell r="P321" t="str">
            <v>AUH1</v>
          </cell>
          <cell r="Q321" t="str">
            <v>ARE</v>
          </cell>
          <cell r="R321" t="str">
            <v>FC059</v>
          </cell>
          <cell r="S321" t="str">
            <v>Day Shift</v>
          </cell>
          <cell r="T321">
            <v>99</v>
          </cell>
          <cell r="U321" t="str">
            <v>MENA_UAE_FC</v>
          </cell>
          <cell r="V321">
            <v>46267.332638888889</v>
          </cell>
          <cell r="W321">
            <v>46267.751388888886</v>
          </cell>
          <cell r="X321">
            <v>46267.333333333336</v>
          </cell>
          <cell r="Y321">
            <v>46267.75</v>
          </cell>
          <cell r="AA321" t="str">
            <v>Scheduled</v>
          </cell>
          <cell r="AB321" t="str">
            <v>Present</v>
          </cell>
          <cell r="AC321" t="str">
            <v>Inbound</v>
          </cell>
          <cell r="AD321" t="str">
            <v>Inbound Stow</v>
          </cell>
          <cell r="AE321" t="str">
            <v>Stow</v>
          </cell>
          <cell r="AF321" t="str">
            <v>Sunday</v>
          </cell>
          <cell r="AG321" t="str">
            <v>Monday</v>
          </cell>
          <cell r="AH321">
            <v>3</v>
          </cell>
          <cell r="AJ321">
            <v>45455</v>
          </cell>
          <cell r="AM321" t="str">
            <v>TEMP</v>
          </cell>
          <cell r="AN321" t="str">
            <v>3P Onsite Worker</v>
          </cell>
          <cell r="AO321" t="str">
            <v>A</v>
          </cell>
          <cell r="AP321">
            <v>9</v>
          </cell>
          <cell r="AQ321">
            <v>0</v>
          </cell>
          <cell r="AR321">
            <v>1</v>
          </cell>
          <cell r="AS321">
            <v>1</v>
          </cell>
          <cell r="AT321">
            <v>0</v>
          </cell>
          <cell r="AU321">
            <v>0</v>
          </cell>
        </row>
        <row r="322">
          <cell r="E322">
            <v>203514419</v>
          </cell>
          <cell r="F322" t="str">
            <v>A</v>
          </cell>
          <cell r="G322" t="str">
            <v>GREEN</v>
          </cell>
          <cell r="H322" t="str">
            <v>FULL_TIME</v>
          </cell>
          <cell r="I322">
            <v>900234</v>
          </cell>
          <cell r="J322" t="str">
            <v>Fastlink Outsourcing</v>
          </cell>
          <cell r="K322" t="str">
            <v>Elijah Frimpong</v>
          </cell>
          <cell r="L322" t="str">
            <v>Warehouse Associate (TEMP)</v>
          </cell>
          <cell r="M322" t="str">
            <v>Warehouse Associate 12M</v>
          </cell>
          <cell r="N322" t="str">
            <v>mnarshad</v>
          </cell>
          <cell r="O322">
            <v>1299</v>
          </cell>
          <cell r="P322" t="str">
            <v>AUH1</v>
          </cell>
          <cell r="Q322" t="str">
            <v>ARE</v>
          </cell>
          <cell r="R322" t="str">
            <v>LK016</v>
          </cell>
          <cell r="S322" t="str">
            <v>Night Shift</v>
          </cell>
          <cell r="T322">
            <v>99</v>
          </cell>
          <cell r="U322" t="str">
            <v>MENA_UAE_FC</v>
          </cell>
          <cell r="X322">
            <v>46267.756944444445</v>
          </cell>
          <cell r="Y322">
            <v>46268.173611111109</v>
          </cell>
          <cell r="Z322" t="str">
            <v>Rest Day</v>
          </cell>
          <cell r="AA322" t="str">
            <v>Not Scheduled</v>
          </cell>
          <cell r="AB322" t="str">
            <v>Not Present</v>
          </cell>
          <cell r="AC322" t="str">
            <v>Outbound</v>
          </cell>
          <cell r="AD322" t="str">
            <v>Picking</v>
          </cell>
          <cell r="AE322" t="str">
            <v>Pick</v>
          </cell>
          <cell r="AF322" t="str">
            <v>Wednesday</v>
          </cell>
          <cell r="AG322" t="str">
            <v>Thursday</v>
          </cell>
          <cell r="AH322">
            <v>13</v>
          </cell>
          <cell r="AJ322">
            <v>45462</v>
          </cell>
          <cell r="AM322" t="str">
            <v>TEMP</v>
          </cell>
          <cell r="AN322" t="str">
            <v>3P Onsite Worker</v>
          </cell>
          <cell r="AO322" t="str">
            <v>A</v>
          </cell>
          <cell r="AP322">
            <v>9</v>
          </cell>
          <cell r="AQ322">
            <v>0</v>
          </cell>
          <cell r="AR322">
            <v>0</v>
          </cell>
          <cell r="AS322">
            <v>0</v>
          </cell>
          <cell r="AT322">
            <v>0</v>
          </cell>
          <cell r="AU322">
            <v>0</v>
          </cell>
        </row>
        <row r="323">
          <cell r="E323">
            <v>206906443</v>
          </cell>
          <cell r="F323" t="str">
            <v>A</v>
          </cell>
          <cell r="G323" t="str">
            <v>GREEN</v>
          </cell>
          <cell r="H323" t="str">
            <v>FULL_TIME</v>
          </cell>
          <cell r="I323">
            <v>900234</v>
          </cell>
          <cell r="J323" t="str">
            <v>Dulsco L.L.C.</v>
          </cell>
          <cell r="K323" t="str">
            <v>FRANK MAYENGO</v>
          </cell>
          <cell r="L323" t="str">
            <v>Warehouse Associate (TEMP)</v>
          </cell>
          <cell r="M323" t="str">
            <v>Warehouse Associate 8W</v>
          </cell>
          <cell r="N323" t="str">
            <v>lraghava</v>
          </cell>
          <cell r="O323">
            <v>1299</v>
          </cell>
          <cell r="P323" t="str">
            <v>AUH1</v>
          </cell>
          <cell r="Q323" t="str">
            <v>ARE</v>
          </cell>
          <cell r="R323" t="str">
            <v>LK015</v>
          </cell>
          <cell r="S323" t="str">
            <v>Night Shift</v>
          </cell>
          <cell r="T323">
            <v>99</v>
          </cell>
          <cell r="U323" t="str">
            <v>MENA_UAE_FC</v>
          </cell>
          <cell r="X323">
            <v>46267.756944444445</v>
          </cell>
          <cell r="Y323">
            <v>46268.173611111109</v>
          </cell>
          <cell r="Z323" t="str">
            <v>Rest Day</v>
          </cell>
          <cell r="AA323" t="str">
            <v>Not Scheduled</v>
          </cell>
          <cell r="AB323" t="str">
            <v>Not Present</v>
          </cell>
          <cell r="AC323" t="str">
            <v>Outbound</v>
          </cell>
          <cell r="AD323" t="str">
            <v>Picking</v>
          </cell>
          <cell r="AE323" t="str">
            <v>Pick</v>
          </cell>
          <cell r="AF323" t="str">
            <v>Tuesday</v>
          </cell>
          <cell r="AG323" t="str">
            <v>Wednesday</v>
          </cell>
          <cell r="AH323">
            <v>13</v>
          </cell>
          <cell r="AJ323">
            <v>46029</v>
          </cell>
          <cell r="AM323" t="str">
            <v>TEMP</v>
          </cell>
          <cell r="AN323" t="str">
            <v>3P Onsite Worker</v>
          </cell>
          <cell r="AO323" t="str">
            <v>A</v>
          </cell>
          <cell r="AP323">
            <v>9</v>
          </cell>
          <cell r="AQ323">
            <v>0</v>
          </cell>
          <cell r="AR323">
            <v>0</v>
          </cell>
          <cell r="AS323">
            <v>0</v>
          </cell>
          <cell r="AT323">
            <v>0</v>
          </cell>
          <cell r="AU323">
            <v>0</v>
          </cell>
        </row>
        <row r="324">
          <cell r="E324">
            <v>206239524</v>
          </cell>
          <cell r="F324" t="str">
            <v>A</v>
          </cell>
          <cell r="G324" t="str">
            <v>GREEN</v>
          </cell>
          <cell r="H324" t="str">
            <v>FULL_TIME</v>
          </cell>
          <cell r="I324">
            <v>900234</v>
          </cell>
          <cell r="J324" t="str">
            <v>Fastlink Outsourcing</v>
          </cell>
          <cell r="K324" t="str">
            <v>FATU F SARCKOH BONARWOLO</v>
          </cell>
          <cell r="L324" t="str">
            <v>Warehouse Associate (TEMP)</v>
          </cell>
          <cell r="M324" t="str">
            <v>Warehouse Associate 8W</v>
          </cell>
          <cell r="N324" t="str">
            <v>scariav</v>
          </cell>
          <cell r="O324">
            <v>1299</v>
          </cell>
          <cell r="P324" t="str">
            <v>AUH1</v>
          </cell>
          <cell r="Q324" t="str">
            <v>ARE</v>
          </cell>
          <cell r="R324" t="str">
            <v>LK011</v>
          </cell>
          <cell r="S324" t="str">
            <v>Night Shift</v>
          </cell>
          <cell r="T324">
            <v>99</v>
          </cell>
          <cell r="U324" t="str">
            <v>MENA_UAE_FC</v>
          </cell>
          <cell r="V324">
            <v>46267.757638888892</v>
          </cell>
          <cell r="W324">
            <v>46267.877083333333</v>
          </cell>
          <cell r="X324">
            <v>46267.756944444445</v>
          </cell>
          <cell r="Y324">
            <v>46268.090277777781</v>
          </cell>
          <cell r="AA324" t="str">
            <v>Scheduled</v>
          </cell>
          <cell r="AB324" t="str">
            <v>Present</v>
          </cell>
          <cell r="AC324" t="str">
            <v>Outbound</v>
          </cell>
          <cell r="AD324" t="str">
            <v>Pack - Single</v>
          </cell>
          <cell r="AE324" t="str">
            <v>Pack</v>
          </cell>
          <cell r="AF324" t="str">
            <v>Friday</v>
          </cell>
          <cell r="AG324" t="str">
            <v>Saturday</v>
          </cell>
          <cell r="AH324">
            <v>18</v>
          </cell>
          <cell r="AJ324">
            <v>46237</v>
          </cell>
          <cell r="AM324" t="str">
            <v>TEMP</v>
          </cell>
          <cell r="AN324" t="str">
            <v>3P Onsite Worker</v>
          </cell>
          <cell r="AO324" t="str">
            <v>A</v>
          </cell>
          <cell r="AP324">
            <v>7</v>
          </cell>
          <cell r="AQ324">
            <v>0</v>
          </cell>
          <cell r="AR324">
            <v>1</v>
          </cell>
          <cell r="AS324">
            <v>1</v>
          </cell>
          <cell r="AT324">
            <v>0</v>
          </cell>
          <cell r="AU324">
            <v>0</v>
          </cell>
        </row>
        <row r="325">
          <cell r="E325">
            <v>206145766</v>
          </cell>
          <cell r="F325" t="str">
            <v>A</v>
          </cell>
          <cell r="G325" t="str">
            <v>GREEN</v>
          </cell>
          <cell r="H325" t="str">
            <v>FULL_TIME</v>
          </cell>
          <cell r="I325">
            <v>900234</v>
          </cell>
          <cell r="J325" t="str">
            <v>Fastlink Outsourcing</v>
          </cell>
          <cell r="K325" t="str">
            <v>CLOVIS FUH NEBA</v>
          </cell>
          <cell r="L325" t="str">
            <v>Warehouse Associate (TEMP)</v>
          </cell>
          <cell r="M325" t="str">
            <v>Warehouse Associate 8W</v>
          </cell>
          <cell r="N325" t="str">
            <v>scariav</v>
          </cell>
          <cell r="O325">
            <v>1299</v>
          </cell>
          <cell r="P325" t="str">
            <v>AUH1</v>
          </cell>
          <cell r="Q325" t="str">
            <v>ARE</v>
          </cell>
          <cell r="R325" t="str">
            <v>LK011</v>
          </cell>
          <cell r="S325" t="str">
            <v>Night Shift</v>
          </cell>
          <cell r="T325">
            <v>99</v>
          </cell>
          <cell r="U325" t="str">
            <v>MENA_UAE_FC</v>
          </cell>
          <cell r="V325">
            <v>46267.756944444445</v>
          </cell>
          <cell r="W325">
            <v>46267.866666666669</v>
          </cell>
          <cell r="X325">
            <v>46267.756944444445</v>
          </cell>
          <cell r="Y325">
            <v>46268.173611111109</v>
          </cell>
          <cell r="AA325" t="str">
            <v>Scheduled</v>
          </cell>
          <cell r="AB325" t="str">
            <v>Present</v>
          </cell>
          <cell r="AC325" t="str">
            <v>Outbound</v>
          </cell>
          <cell r="AD325" t="str">
            <v>Picking</v>
          </cell>
          <cell r="AE325" t="str">
            <v>Pick</v>
          </cell>
          <cell r="AF325" t="str">
            <v>Friday</v>
          </cell>
          <cell r="AG325" t="str">
            <v>Saturday</v>
          </cell>
          <cell r="AH325">
            <v>13</v>
          </cell>
          <cell r="AJ325">
            <v>45928</v>
          </cell>
          <cell r="AM325" t="str">
            <v>TEMP</v>
          </cell>
          <cell r="AN325" t="str">
            <v>3P Onsite Worker</v>
          </cell>
          <cell r="AO325" t="str">
            <v>A</v>
          </cell>
          <cell r="AP325">
            <v>9</v>
          </cell>
          <cell r="AQ325">
            <v>0</v>
          </cell>
          <cell r="AR325">
            <v>1</v>
          </cell>
          <cell r="AS325">
            <v>1</v>
          </cell>
          <cell r="AT325">
            <v>0</v>
          </cell>
          <cell r="AU325">
            <v>0</v>
          </cell>
        </row>
        <row r="326">
          <cell r="E326">
            <v>206886736</v>
          </cell>
          <cell r="F326" t="str">
            <v>A</v>
          </cell>
          <cell r="G326" t="str">
            <v>GREEN</v>
          </cell>
          <cell r="H326" t="str">
            <v>REDUCED</v>
          </cell>
          <cell r="I326">
            <v>900234</v>
          </cell>
          <cell r="J326" t="str">
            <v>EFS Facilities Services</v>
          </cell>
          <cell r="K326" t="str">
            <v>Fullera Issaka</v>
          </cell>
          <cell r="L326" t="str">
            <v>Warehouse Associate (TEMP)</v>
          </cell>
          <cell r="M326" t="str">
            <v>Warehouse Associate 8W</v>
          </cell>
          <cell r="N326" t="str">
            <v>mnarshad</v>
          </cell>
          <cell r="O326">
            <v>1299</v>
          </cell>
          <cell r="P326" t="str">
            <v>AUH1</v>
          </cell>
          <cell r="Q326" t="str">
            <v>ARE</v>
          </cell>
          <cell r="R326" t="str">
            <v>LK012</v>
          </cell>
          <cell r="S326" t="str">
            <v>Night Shift</v>
          </cell>
          <cell r="T326">
            <v>99</v>
          </cell>
          <cell r="U326" t="str">
            <v>MENA_UAE_FC</v>
          </cell>
          <cell r="V326">
            <v>46267.755555555559</v>
          </cell>
          <cell r="W326">
            <v>46267.834027777775</v>
          </cell>
          <cell r="X326">
            <v>46267.756944444445</v>
          </cell>
          <cell r="Y326">
            <v>46268.090277777781</v>
          </cell>
          <cell r="AA326" t="str">
            <v>Scheduled</v>
          </cell>
          <cell r="AB326" t="str">
            <v>Present</v>
          </cell>
          <cell r="AC326" t="str">
            <v>Outbound</v>
          </cell>
          <cell r="AD326" t="str">
            <v>Sort - Batch</v>
          </cell>
          <cell r="AE326" t="str">
            <v>Sort</v>
          </cell>
          <cell r="AF326" t="str">
            <v>Saturday</v>
          </cell>
          <cell r="AG326" t="str">
            <v>Sunday</v>
          </cell>
          <cell r="AH326">
            <v>15</v>
          </cell>
          <cell r="AJ326">
            <v>46251</v>
          </cell>
          <cell r="AM326" t="str">
            <v>TEMP</v>
          </cell>
          <cell r="AN326" t="str">
            <v>3P Onsite Worker</v>
          </cell>
          <cell r="AO326" t="str">
            <v>A</v>
          </cell>
          <cell r="AP326">
            <v>7</v>
          </cell>
          <cell r="AQ326">
            <v>0</v>
          </cell>
          <cell r="AR326">
            <v>1</v>
          </cell>
          <cell r="AS326">
            <v>1</v>
          </cell>
          <cell r="AT326">
            <v>0</v>
          </cell>
          <cell r="AU326">
            <v>0</v>
          </cell>
        </row>
        <row r="327">
          <cell r="E327">
            <v>203802272</v>
          </cell>
          <cell r="F327" t="str">
            <v>A</v>
          </cell>
          <cell r="G327" t="str">
            <v>GREEN</v>
          </cell>
          <cell r="H327" t="str">
            <v>FULL_TIME</v>
          </cell>
          <cell r="I327">
            <v>900234</v>
          </cell>
          <cell r="J327" t="str">
            <v>Fastlink Outsourcing</v>
          </cell>
          <cell r="K327" t="str">
            <v>AWAL FUSEINI</v>
          </cell>
          <cell r="L327" t="str">
            <v>Warehouse Associate (TEMP)</v>
          </cell>
          <cell r="M327" t="str">
            <v>Warehouse Associate 12M</v>
          </cell>
          <cell r="N327" t="str">
            <v>pparsin</v>
          </cell>
          <cell r="O327">
            <v>1299</v>
          </cell>
          <cell r="P327" t="str">
            <v>AUH1</v>
          </cell>
          <cell r="Q327" t="str">
            <v>ARE</v>
          </cell>
          <cell r="R327" t="str">
            <v>FC109</v>
          </cell>
          <cell r="S327" t="str">
            <v>Day Shift</v>
          </cell>
          <cell r="T327">
            <v>99</v>
          </cell>
          <cell r="U327" t="str">
            <v>MENA_UAE_FC</v>
          </cell>
          <cell r="X327">
            <v>46267.333333333336</v>
          </cell>
          <cell r="Y327">
            <v>46267.75</v>
          </cell>
          <cell r="Z327" t="str">
            <v>Rest Day</v>
          </cell>
          <cell r="AA327" t="str">
            <v>Not Scheduled</v>
          </cell>
          <cell r="AB327" t="str">
            <v>Not Present</v>
          </cell>
          <cell r="AC327" t="str">
            <v>Inbound</v>
          </cell>
          <cell r="AD327" t="str">
            <v>Inbound Stow</v>
          </cell>
          <cell r="AE327" t="str">
            <v>Stow</v>
          </cell>
          <cell r="AF327" t="str">
            <v>Tuesday</v>
          </cell>
          <cell r="AG327" t="str">
            <v>Wednesday</v>
          </cell>
          <cell r="AH327">
            <v>3</v>
          </cell>
          <cell r="AJ327">
            <v>45516</v>
          </cell>
          <cell r="AM327" t="str">
            <v>TEMP</v>
          </cell>
          <cell r="AN327" t="str">
            <v>3P Onsite Worker</v>
          </cell>
          <cell r="AO327" t="str">
            <v>A</v>
          </cell>
          <cell r="AP327">
            <v>9</v>
          </cell>
          <cell r="AQ327">
            <v>0</v>
          </cell>
          <cell r="AR327">
            <v>0</v>
          </cell>
          <cell r="AS327">
            <v>0</v>
          </cell>
          <cell r="AT327">
            <v>0</v>
          </cell>
          <cell r="AU327">
            <v>0</v>
          </cell>
        </row>
        <row r="328">
          <cell r="E328">
            <v>206016554</v>
          </cell>
          <cell r="F328" t="str">
            <v>A</v>
          </cell>
          <cell r="G328" t="str">
            <v>GREEN</v>
          </cell>
          <cell r="H328" t="str">
            <v>FULL_TIME</v>
          </cell>
          <cell r="I328">
            <v>900234</v>
          </cell>
          <cell r="J328" t="str">
            <v>Fastlink Outsourcing</v>
          </cell>
          <cell r="K328" t="str">
            <v>Sarah Fynn Arthur</v>
          </cell>
          <cell r="L328" t="str">
            <v>Warehouse Associate (TEMP)</v>
          </cell>
          <cell r="M328" t="str">
            <v>Warehouse Associate 12M</v>
          </cell>
          <cell r="N328" t="str">
            <v>abbaszoo</v>
          </cell>
          <cell r="O328">
            <v>1299</v>
          </cell>
          <cell r="P328" t="str">
            <v>AUH1</v>
          </cell>
          <cell r="Q328" t="str">
            <v>ARE</v>
          </cell>
          <cell r="R328" t="str">
            <v>FC034</v>
          </cell>
          <cell r="S328" t="str">
            <v>Day Shift</v>
          </cell>
          <cell r="T328">
            <v>99</v>
          </cell>
          <cell r="U328" t="str">
            <v>MENA_UAE_FC</v>
          </cell>
          <cell r="V328">
            <v>46267.331944444442</v>
          </cell>
          <cell r="W328">
            <v>46267.750694444447</v>
          </cell>
          <cell r="X328">
            <v>46267.333333333336</v>
          </cell>
          <cell r="Y328">
            <v>46267.75</v>
          </cell>
          <cell r="AA328" t="str">
            <v>Scheduled</v>
          </cell>
          <cell r="AB328" t="str">
            <v>Present</v>
          </cell>
          <cell r="AC328" t="str">
            <v>Inbound</v>
          </cell>
          <cell r="AD328" t="str">
            <v>Vendor Receive</v>
          </cell>
          <cell r="AE328" t="str">
            <v>Receive</v>
          </cell>
          <cell r="AF328" t="str">
            <v>Saturday</v>
          </cell>
          <cell r="AG328" t="str">
            <v>Sunday</v>
          </cell>
          <cell r="AH328">
            <v>1</v>
          </cell>
          <cell r="AJ328">
            <v>45914</v>
          </cell>
          <cell r="AM328" t="str">
            <v>TEMP</v>
          </cell>
          <cell r="AN328" t="str">
            <v>3P Onsite Worker</v>
          </cell>
          <cell r="AO328" t="str">
            <v>A</v>
          </cell>
          <cell r="AP328">
            <v>9</v>
          </cell>
          <cell r="AQ328">
            <v>0</v>
          </cell>
          <cell r="AR328">
            <v>1</v>
          </cell>
          <cell r="AS328">
            <v>1</v>
          </cell>
          <cell r="AT328">
            <v>0</v>
          </cell>
          <cell r="AU328">
            <v>0</v>
          </cell>
        </row>
        <row r="329">
          <cell r="E329">
            <v>203470579</v>
          </cell>
          <cell r="F329" t="str">
            <v>A</v>
          </cell>
          <cell r="G329" t="str">
            <v>GREEN</v>
          </cell>
          <cell r="H329" t="str">
            <v>FULL_TIME</v>
          </cell>
          <cell r="I329">
            <v>900234</v>
          </cell>
          <cell r="J329" t="str">
            <v>Adecco</v>
          </cell>
          <cell r="K329" t="str">
            <v>Zizinga Faizal</v>
          </cell>
          <cell r="L329" t="str">
            <v>Warehouse Associate (TEMP)</v>
          </cell>
          <cell r="M329" t="str">
            <v>Warehouse Associate 24M</v>
          </cell>
          <cell r="N329" t="str">
            <v>kebedeed</v>
          </cell>
          <cell r="O329">
            <v>1299</v>
          </cell>
          <cell r="P329" t="str">
            <v>AUH1</v>
          </cell>
          <cell r="Q329" t="str">
            <v>ARE</v>
          </cell>
          <cell r="R329" t="str">
            <v>FC034</v>
          </cell>
          <cell r="S329" t="str">
            <v>Day Shift</v>
          </cell>
          <cell r="T329">
            <v>99</v>
          </cell>
          <cell r="U329" t="str">
            <v>MENA_UAE_FC</v>
          </cell>
          <cell r="V329">
            <v>46267.331944444442</v>
          </cell>
          <cell r="W329">
            <v>46267.745833333334</v>
          </cell>
          <cell r="X329">
            <v>46267.333333333336</v>
          </cell>
          <cell r="Y329">
            <v>46267.75</v>
          </cell>
          <cell r="AA329" t="str">
            <v>Scheduled</v>
          </cell>
          <cell r="AB329" t="str">
            <v>Present</v>
          </cell>
          <cell r="AC329" t="str">
            <v>ICQA</v>
          </cell>
          <cell r="AD329" t="str">
            <v>IC/QA/CS</v>
          </cell>
          <cell r="AE329" t="str">
            <v>Support</v>
          </cell>
          <cell r="AF329" t="str">
            <v>Saturday</v>
          </cell>
          <cell r="AG329" t="str">
            <v>Sunday</v>
          </cell>
          <cell r="AH329">
            <v>27</v>
          </cell>
          <cell r="AJ329">
            <v>45455</v>
          </cell>
          <cell r="AM329" t="str">
            <v>TEMP</v>
          </cell>
          <cell r="AN329" t="str">
            <v>3P Onsite Worker</v>
          </cell>
          <cell r="AO329" t="str">
            <v>A</v>
          </cell>
          <cell r="AP329">
            <v>9</v>
          </cell>
          <cell r="AQ329">
            <v>0</v>
          </cell>
          <cell r="AR329">
            <v>1</v>
          </cell>
          <cell r="AS329">
            <v>1</v>
          </cell>
          <cell r="AT329">
            <v>0</v>
          </cell>
          <cell r="AU329">
            <v>0</v>
          </cell>
        </row>
        <row r="330">
          <cell r="E330">
            <v>206250638</v>
          </cell>
          <cell r="F330" t="str">
            <v>A</v>
          </cell>
          <cell r="G330" t="str">
            <v>GREEN</v>
          </cell>
          <cell r="H330" t="str">
            <v>REDUCED</v>
          </cell>
          <cell r="I330">
            <v>900234</v>
          </cell>
          <cell r="J330" t="str">
            <v>Fastlink Outsourcing</v>
          </cell>
          <cell r="K330" t="str">
            <v>OWUSU AKYEA OPARE</v>
          </cell>
          <cell r="L330" t="str">
            <v>Warehouse Associate (TEMP)</v>
          </cell>
          <cell r="M330" t="str">
            <v>Warehouse Associate 8W</v>
          </cell>
          <cell r="N330" t="str">
            <v>bizthoma</v>
          </cell>
          <cell r="O330">
            <v>1299</v>
          </cell>
          <cell r="P330" t="str">
            <v>AUH1</v>
          </cell>
          <cell r="Q330" t="str">
            <v>ARE</v>
          </cell>
          <cell r="R330" t="str">
            <v>LK015</v>
          </cell>
          <cell r="S330" t="str">
            <v>Night Shift</v>
          </cell>
          <cell r="T330">
            <v>99</v>
          </cell>
          <cell r="U330" t="str">
            <v>MENA_UAE_FC</v>
          </cell>
          <cell r="X330">
            <v>46267.756944444445</v>
          </cell>
          <cell r="Y330">
            <v>46268.090277777781</v>
          </cell>
          <cell r="Z330" t="str">
            <v>Rest Day</v>
          </cell>
          <cell r="AA330" t="str">
            <v>Not Scheduled</v>
          </cell>
          <cell r="AB330" t="str">
            <v>Not Present</v>
          </cell>
          <cell r="AC330" t="str">
            <v>Outbound</v>
          </cell>
          <cell r="AD330" t="str">
            <v>Pack - Batch</v>
          </cell>
          <cell r="AE330" t="str">
            <v>Pack</v>
          </cell>
          <cell r="AF330" t="str">
            <v>Tuesday</v>
          </cell>
          <cell r="AG330" t="str">
            <v>Wednesday</v>
          </cell>
          <cell r="AH330">
            <v>17</v>
          </cell>
          <cell r="AJ330">
            <v>46251</v>
          </cell>
          <cell r="AM330" t="str">
            <v>TEMP</v>
          </cell>
          <cell r="AN330" t="str">
            <v>3P Onsite Worker</v>
          </cell>
          <cell r="AO330" t="str">
            <v>A</v>
          </cell>
          <cell r="AP330">
            <v>7</v>
          </cell>
          <cell r="AQ330">
            <v>0</v>
          </cell>
          <cell r="AR330">
            <v>0</v>
          </cell>
          <cell r="AS330">
            <v>0</v>
          </cell>
          <cell r="AT330">
            <v>0</v>
          </cell>
          <cell r="AU330">
            <v>0</v>
          </cell>
        </row>
        <row r="331">
          <cell r="E331">
            <v>203083928</v>
          </cell>
          <cell r="F331" t="str">
            <v>A</v>
          </cell>
          <cell r="G331" t="str">
            <v>GREEN</v>
          </cell>
          <cell r="H331" t="str">
            <v>FULL_TIME</v>
          </cell>
          <cell r="I331">
            <v>900234</v>
          </cell>
          <cell r="J331" t="str">
            <v>Fastlink Outsourcing</v>
          </cell>
          <cell r="K331" t="str">
            <v>Alex Owusu</v>
          </cell>
          <cell r="L331" t="str">
            <v>Warehouse Associate (TEMP)</v>
          </cell>
          <cell r="M331" t="str">
            <v>Warehouse Associate 12M</v>
          </cell>
          <cell r="N331" t="str">
            <v>aanso</v>
          </cell>
          <cell r="O331">
            <v>1299</v>
          </cell>
          <cell r="P331" t="str">
            <v>AUH1</v>
          </cell>
          <cell r="Q331" t="str">
            <v>ARE</v>
          </cell>
          <cell r="R331" t="str">
            <v>FC134</v>
          </cell>
          <cell r="S331" t="str">
            <v>Day Shift</v>
          </cell>
          <cell r="T331">
            <v>99</v>
          </cell>
          <cell r="U331" t="str">
            <v>MENA_UAE_FC</v>
          </cell>
          <cell r="V331">
            <v>46267.331944444442</v>
          </cell>
          <cell r="W331">
            <v>46267.75</v>
          </cell>
          <cell r="X331">
            <v>46267.333333333336</v>
          </cell>
          <cell r="Y331">
            <v>46267.75</v>
          </cell>
          <cell r="Z331" t="str">
            <v>Rest Day</v>
          </cell>
          <cell r="AA331" t="str">
            <v>Not Scheduled</v>
          </cell>
          <cell r="AB331" t="str">
            <v>Present</v>
          </cell>
          <cell r="AC331" t="str">
            <v>Customer returns</v>
          </cell>
          <cell r="AD331" t="str">
            <v>Customer Returns</v>
          </cell>
          <cell r="AE331" t="str">
            <v>Customer returns</v>
          </cell>
          <cell r="AF331" t="str">
            <v>Wednesday</v>
          </cell>
          <cell r="AG331" t="str">
            <v>Thursday</v>
          </cell>
          <cell r="AH331">
            <v>22</v>
          </cell>
          <cell r="AJ331">
            <v>45487</v>
          </cell>
          <cell r="AM331" t="str">
            <v>TEMP</v>
          </cell>
          <cell r="AN331" t="str">
            <v>3P Onsite Worker</v>
          </cell>
          <cell r="AO331" t="str">
            <v>A</v>
          </cell>
          <cell r="AP331">
            <v>9</v>
          </cell>
          <cell r="AQ331">
            <v>1</v>
          </cell>
          <cell r="AR331">
            <v>1</v>
          </cell>
          <cell r="AS331">
            <v>0</v>
          </cell>
          <cell r="AT331">
            <v>0</v>
          </cell>
          <cell r="AU331">
            <v>0</v>
          </cell>
        </row>
        <row r="332">
          <cell r="E332">
            <v>206873639</v>
          </cell>
          <cell r="F332" t="str">
            <v>A</v>
          </cell>
          <cell r="G332" t="str">
            <v>GREEN</v>
          </cell>
          <cell r="H332" t="str">
            <v>FULL_TIME</v>
          </cell>
          <cell r="I332">
            <v>900234</v>
          </cell>
          <cell r="J332" t="str">
            <v>Fastlink Outsourcing</v>
          </cell>
          <cell r="K332" t="str">
            <v>FRANCIS ANIM</v>
          </cell>
          <cell r="L332" t="str">
            <v>Warehouse Associate (TEMP)</v>
          </cell>
          <cell r="M332" t="str">
            <v>Warehouse Associate 12M</v>
          </cell>
          <cell r="N332" t="str">
            <v>pparsin</v>
          </cell>
          <cell r="O332">
            <v>1299</v>
          </cell>
          <cell r="P332" t="str">
            <v>AUH1</v>
          </cell>
          <cell r="Q332" t="str">
            <v>ARE</v>
          </cell>
          <cell r="R332" t="str">
            <v>FC109</v>
          </cell>
          <cell r="S332" t="str">
            <v>Day Shift</v>
          </cell>
          <cell r="T332">
            <v>99</v>
          </cell>
          <cell r="U332" t="str">
            <v>MENA_UAE_FC</v>
          </cell>
          <cell r="X332">
            <v>46267.333333333336</v>
          </cell>
          <cell r="Y332">
            <v>46267.75</v>
          </cell>
          <cell r="Z332" t="str">
            <v>Rest Day</v>
          </cell>
          <cell r="AA332" t="str">
            <v>Not Scheduled</v>
          </cell>
          <cell r="AB332" t="str">
            <v>Not Present</v>
          </cell>
          <cell r="AC332" t="str">
            <v>Inbound</v>
          </cell>
          <cell r="AD332" t="str">
            <v>Inbound Stow</v>
          </cell>
          <cell r="AE332" t="str">
            <v>Stow</v>
          </cell>
          <cell r="AF332" t="str">
            <v>Tuesday</v>
          </cell>
          <cell r="AG332" t="str">
            <v>Wednesday</v>
          </cell>
          <cell r="AH332">
            <v>3</v>
          </cell>
          <cell r="AJ332">
            <v>46019</v>
          </cell>
          <cell r="AM332" t="str">
            <v>TEMP</v>
          </cell>
          <cell r="AN332" t="str">
            <v>3P Onsite Worker</v>
          </cell>
          <cell r="AO332" t="str">
            <v>A</v>
          </cell>
          <cell r="AP332">
            <v>9</v>
          </cell>
          <cell r="AQ332">
            <v>0</v>
          </cell>
          <cell r="AR332">
            <v>0</v>
          </cell>
          <cell r="AS332">
            <v>0</v>
          </cell>
          <cell r="AT332">
            <v>0</v>
          </cell>
          <cell r="AU332">
            <v>0</v>
          </cell>
        </row>
        <row r="333">
          <cell r="E333">
            <v>204138115</v>
          </cell>
          <cell r="F333" t="str">
            <v>A</v>
          </cell>
          <cell r="G333" t="str">
            <v>GREEN</v>
          </cell>
          <cell r="H333" t="str">
            <v>FULL_TIME</v>
          </cell>
          <cell r="I333">
            <v>900234</v>
          </cell>
          <cell r="J333" t="str">
            <v>Quesscorp</v>
          </cell>
          <cell r="K333" t="str">
            <v>Maidei Ganyata</v>
          </cell>
          <cell r="L333" t="str">
            <v>Warehouse Associate (TEMP)</v>
          </cell>
          <cell r="M333" t="str">
            <v>Warehouse Associate 24M</v>
          </cell>
          <cell r="N333" t="str">
            <v>ansammar</v>
          </cell>
          <cell r="O333">
            <v>1299</v>
          </cell>
          <cell r="P333" t="str">
            <v>AUH1</v>
          </cell>
          <cell r="Q333" t="str">
            <v>ARE</v>
          </cell>
          <cell r="R333" t="str">
            <v>FC059</v>
          </cell>
          <cell r="S333" t="str">
            <v>Day Shift</v>
          </cell>
          <cell r="T333">
            <v>99</v>
          </cell>
          <cell r="U333" t="str">
            <v>MENA_UAE_FC</v>
          </cell>
          <cell r="V333">
            <v>46267.332638888889</v>
          </cell>
          <cell r="W333">
            <v>46267.746527777781</v>
          </cell>
          <cell r="X333">
            <v>46267.333333333336</v>
          </cell>
          <cell r="Y333">
            <v>46267.75</v>
          </cell>
          <cell r="AA333" t="str">
            <v>Scheduled</v>
          </cell>
          <cell r="AB333" t="str">
            <v>Present</v>
          </cell>
          <cell r="AC333" t="str">
            <v>Outbound</v>
          </cell>
          <cell r="AD333" t="str">
            <v>Picking</v>
          </cell>
          <cell r="AE333" t="str">
            <v>Pick</v>
          </cell>
          <cell r="AF333" t="str">
            <v>Sunday</v>
          </cell>
          <cell r="AG333" t="str">
            <v>Monday</v>
          </cell>
          <cell r="AH333">
            <v>13</v>
          </cell>
          <cell r="AJ333">
            <v>45564</v>
          </cell>
          <cell r="AM333" t="str">
            <v>TEMP</v>
          </cell>
          <cell r="AN333" t="str">
            <v>3P Onsite Worker</v>
          </cell>
          <cell r="AO333" t="str">
            <v>A</v>
          </cell>
          <cell r="AP333">
            <v>9</v>
          </cell>
          <cell r="AQ333">
            <v>0</v>
          </cell>
          <cell r="AR333">
            <v>1</v>
          </cell>
          <cell r="AS333">
            <v>1</v>
          </cell>
          <cell r="AT333">
            <v>0</v>
          </cell>
          <cell r="AU333">
            <v>0</v>
          </cell>
        </row>
        <row r="334">
          <cell r="E334">
            <v>206239217</v>
          </cell>
          <cell r="F334" t="str">
            <v>A</v>
          </cell>
          <cell r="G334" t="str">
            <v>GREEN</v>
          </cell>
          <cell r="H334" t="str">
            <v>REDUCED</v>
          </cell>
          <cell r="I334">
            <v>900234</v>
          </cell>
          <cell r="J334" t="str">
            <v>Fastlink Outsourcing</v>
          </cell>
          <cell r="K334" t="str">
            <v>GARVIN MARK ALIGAWEESA</v>
          </cell>
          <cell r="L334" t="str">
            <v>Warehouse Associate (TEMP)</v>
          </cell>
          <cell r="M334" t="str">
            <v>Warehouse Associate 8W</v>
          </cell>
          <cell r="N334" t="str">
            <v>ansammar</v>
          </cell>
          <cell r="O334">
            <v>1299</v>
          </cell>
          <cell r="P334" t="str">
            <v>AUH1</v>
          </cell>
          <cell r="Q334" t="str">
            <v>ARE</v>
          </cell>
          <cell r="R334" t="str">
            <v>LK016</v>
          </cell>
          <cell r="S334" t="str">
            <v>Night Shift</v>
          </cell>
          <cell r="T334">
            <v>99</v>
          </cell>
          <cell r="U334" t="str">
            <v>MENA_UAE_FC</v>
          </cell>
          <cell r="V334">
            <v>46267.754861111112</v>
          </cell>
          <cell r="W334">
            <v>46267.838888888888</v>
          </cell>
          <cell r="X334">
            <v>46267.756944444445</v>
          </cell>
          <cell r="Y334">
            <v>46268.090277777781</v>
          </cell>
          <cell r="Z334" t="str">
            <v>Rest Day</v>
          </cell>
          <cell r="AA334" t="str">
            <v>Not Scheduled</v>
          </cell>
          <cell r="AB334" t="str">
            <v>Present</v>
          </cell>
          <cell r="AC334" t="str">
            <v>Outbound</v>
          </cell>
          <cell r="AD334" t="str">
            <v>Pack - Batch</v>
          </cell>
          <cell r="AE334" t="str">
            <v>Pack</v>
          </cell>
          <cell r="AF334" t="str">
            <v>Wednesday</v>
          </cell>
          <cell r="AG334" t="str">
            <v>Thursday</v>
          </cell>
          <cell r="AH334">
            <v>17</v>
          </cell>
          <cell r="AJ334">
            <v>46246</v>
          </cell>
          <cell r="AM334" t="str">
            <v>TEMP</v>
          </cell>
          <cell r="AN334" t="str">
            <v>3P Onsite Worker</v>
          </cell>
          <cell r="AO334" t="str">
            <v>A</v>
          </cell>
          <cell r="AP334">
            <v>7</v>
          </cell>
          <cell r="AQ334">
            <v>1</v>
          </cell>
          <cell r="AR334">
            <v>1</v>
          </cell>
          <cell r="AS334">
            <v>0</v>
          </cell>
          <cell r="AT334">
            <v>0</v>
          </cell>
          <cell r="AU334">
            <v>0</v>
          </cell>
        </row>
        <row r="335">
          <cell r="E335">
            <v>106262694</v>
          </cell>
          <cell r="F335" t="str">
            <v>A</v>
          </cell>
          <cell r="G335" t="str">
            <v>BLUE</v>
          </cell>
          <cell r="H335" t="str">
            <v>FULL_TIME</v>
          </cell>
          <cell r="I335" t="str">
            <v>P03251</v>
          </cell>
          <cell r="K335" t="str">
            <v>Suresh Gautam</v>
          </cell>
          <cell r="L335" t="str">
            <v>FC Associate I</v>
          </cell>
          <cell r="M335" t="str">
            <v>FC Associate I</v>
          </cell>
          <cell r="N335" t="str">
            <v>nnahla</v>
          </cell>
          <cell r="O335">
            <v>1299</v>
          </cell>
          <cell r="P335" t="str">
            <v>AUH1</v>
          </cell>
          <cell r="Q335" t="str">
            <v>ARE</v>
          </cell>
          <cell r="R335" t="str">
            <v>FC109</v>
          </cell>
          <cell r="S335" t="str">
            <v>Day Shift</v>
          </cell>
          <cell r="T335">
            <v>1</v>
          </cell>
          <cell r="U335" t="str">
            <v>MENA_UAE_FC</v>
          </cell>
          <cell r="X335">
            <v>46267.333333333336</v>
          </cell>
          <cell r="Y335">
            <v>46267.75</v>
          </cell>
          <cell r="Z335" t="str">
            <v>Rest Day</v>
          </cell>
          <cell r="AA335" t="str">
            <v>Not Scheduled</v>
          </cell>
          <cell r="AB335" t="str">
            <v>Not Present</v>
          </cell>
          <cell r="AC335" t="str">
            <v>Inbound</v>
          </cell>
          <cell r="AD335" t="str">
            <v>IB Problem Solve</v>
          </cell>
          <cell r="AE335" t="str">
            <v>Receive</v>
          </cell>
          <cell r="AF335" t="str">
            <v>Tuesday</v>
          </cell>
          <cell r="AG335" t="str">
            <v>Wednesday</v>
          </cell>
          <cell r="AH335">
            <v>6</v>
          </cell>
          <cell r="AJ335">
            <v>44756</v>
          </cell>
          <cell r="AM335" t="str">
            <v>FC</v>
          </cell>
          <cell r="AN335" t="str">
            <v>Regular Full Time</v>
          </cell>
          <cell r="AO335" t="str">
            <v>A</v>
          </cell>
          <cell r="AP335">
            <v>9</v>
          </cell>
          <cell r="AQ335">
            <v>0</v>
          </cell>
          <cell r="AR335">
            <v>0</v>
          </cell>
          <cell r="AS335">
            <v>0</v>
          </cell>
          <cell r="AT335">
            <v>0</v>
          </cell>
          <cell r="AU335">
            <v>0</v>
          </cell>
        </row>
        <row r="336">
          <cell r="E336">
            <v>203881698</v>
          </cell>
          <cell r="F336" t="str">
            <v>A</v>
          </cell>
          <cell r="G336" t="str">
            <v>GREEN</v>
          </cell>
          <cell r="H336" t="str">
            <v>FULL_TIME</v>
          </cell>
          <cell r="I336">
            <v>900234</v>
          </cell>
          <cell r="J336" t="str">
            <v>Fastlink Outsourcing</v>
          </cell>
          <cell r="K336" t="str">
            <v>Clement Gbenatey</v>
          </cell>
          <cell r="L336" t="str">
            <v>Warehouse Associate (TEMP)</v>
          </cell>
          <cell r="M336" t="str">
            <v>Warehouse Associate 12M</v>
          </cell>
          <cell r="N336" t="str">
            <v>bizthoma</v>
          </cell>
          <cell r="O336">
            <v>1299</v>
          </cell>
          <cell r="P336" t="str">
            <v>AUH1</v>
          </cell>
          <cell r="Q336" t="str">
            <v>ARE</v>
          </cell>
          <cell r="R336" t="str">
            <v>LK012</v>
          </cell>
          <cell r="S336" t="str">
            <v>Night Shift</v>
          </cell>
          <cell r="T336">
            <v>99</v>
          </cell>
          <cell r="U336" t="str">
            <v>MENA_UAE_FC</v>
          </cell>
          <cell r="V336">
            <v>46267.749305555553</v>
          </cell>
          <cell r="W336">
            <v>46267.755555555559</v>
          </cell>
          <cell r="X336">
            <v>46267.756944444445</v>
          </cell>
          <cell r="Y336">
            <v>46268.173611111109</v>
          </cell>
          <cell r="AA336" t="str">
            <v>Scheduled</v>
          </cell>
          <cell r="AB336" t="str">
            <v>Present</v>
          </cell>
          <cell r="AC336" t="str">
            <v>Outbound</v>
          </cell>
          <cell r="AD336" t="str">
            <v>Pack - Single</v>
          </cell>
          <cell r="AE336" t="str">
            <v>Pack</v>
          </cell>
          <cell r="AF336" t="str">
            <v>Saturday</v>
          </cell>
          <cell r="AG336" t="str">
            <v>Sunday</v>
          </cell>
          <cell r="AH336">
            <v>18</v>
          </cell>
          <cell r="AJ336">
            <v>45529</v>
          </cell>
          <cell r="AM336" t="str">
            <v>TEMP</v>
          </cell>
          <cell r="AN336" t="str">
            <v>3P Onsite Worker</v>
          </cell>
          <cell r="AO336" t="str">
            <v>A</v>
          </cell>
          <cell r="AP336">
            <v>9</v>
          </cell>
          <cell r="AQ336">
            <v>0</v>
          </cell>
          <cell r="AR336">
            <v>1</v>
          </cell>
          <cell r="AS336">
            <v>1</v>
          </cell>
          <cell r="AT336">
            <v>0</v>
          </cell>
          <cell r="AU336">
            <v>0</v>
          </cell>
        </row>
        <row r="337">
          <cell r="E337">
            <v>205997628</v>
          </cell>
          <cell r="F337" t="str">
            <v>A</v>
          </cell>
          <cell r="G337" t="str">
            <v>GREEN</v>
          </cell>
          <cell r="H337" t="str">
            <v>FULL_TIME</v>
          </cell>
          <cell r="I337">
            <v>900234</v>
          </cell>
          <cell r="J337" t="str">
            <v>Fastlink Outsourcing</v>
          </cell>
          <cell r="K337" t="str">
            <v>BRENDA NYIRENDA SINGINI</v>
          </cell>
          <cell r="L337" t="str">
            <v>Warehouse Associate (TEMP)</v>
          </cell>
          <cell r="M337" t="str">
            <v>Warehouse Associate 8W</v>
          </cell>
          <cell r="N337" t="str">
            <v>aanso</v>
          </cell>
          <cell r="O337">
            <v>1299</v>
          </cell>
          <cell r="P337" t="str">
            <v>AUH1</v>
          </cell>
          <cell r="Q337" t="str">
            <v>ARE</v>
          </cell>
          <cell r="R337" t="str">
            <v>FC159</v>
          </cell>
          <cell r="S337" t="str">
            <v>Day Shift</v>
          </cell>
          <cell r="T337">
            <v>99</v>
          </cell>
          <cell r="U337" t="str">
            <v>MENA_UAE_FC</v>
          </cell>
          <cell r="V337">
            <v>46267.331250000003</v>
          </cell>
          <cell r="W337">
            <v>46267.747916666667</v>
          </cell>
          <cell r="X337">
            <v>46267.333333333336</v>
          </cell>
          <cell r="Y337">
            <v>46267.75</v>
          </cell>
          <cell r="AA337" t="str">
            <v>Scheduled</v>
          </cell>
          <cell r="AB337" t="str">
            <v>Present</v>
          </cell>
          <cell r="AC337" t="str">
            <v>Customer returns</v>
          </cell>
          <cell r="AD337" t="str">
            <v>Customer Returns</v>
          </cell>
          <cell r="AE337" t="str">
            <v>Customer returns</v>
          </cell>
          <cell r="AF337" t="str">
            <v>Thursday</v>
          </cell>
          <cell r="AG337" t="str">
            <v>Friday</v>
          </cell>
          <cell r="AH337">
            <v>22</v>
          </cell>
          <cell r="AJ337">
            <v>45914</v>
          </cell>
          <cell r="AM337" t="str">
            <v>TEMP</v>
          </cell>
          <cell r="AN337" t="str">
            <v>3P Onsite Worker</v>
          </cell>
          <cell r="AO337" t="str">
            <v>A</v>
          </cell>
          <cell r="AP337">
            <v>9</v>
          </cell>
          <cell r="AQ337">
            <v>0</v>
          </cell>
          <cell r="AR337">
            <v>1</v>
          </cell>
          <cell r="AS337">
            <v>1</v>
          </cell>
          <cell r="AT337">
            <v>0</v>
          </cell>
          <cell r="AU337">
            <v>0</v>
          </cell>
        </row>
        <row r="338">
          <cell r="E338">
            <v>205275633</v>
          </cell>
          <cell r="F338" t="str">
            <v>A</v>
          </cell>
          <cell r="G338" t="str">
            <v>GREEN</v>
          </cell>
          <cell r="H338" t="str">
            <v>REDUCED</v>
          </cell>
          <cell r="I338">
            <v>900234</v>
          </cell>
          <cell r="J338" t="str">
            <v>EFS Facilities Services</v>
          </cell>
          <cell r="K338" t="str">
            <v>Chanceline Fongwi Muluh</v>
          </cell>
          <cell r="L338" t="str">
            <v>Warehouse Associate (TEMP)</v>
          </cell>
          <cell r="M338" t="str">
            <v>Warehouse Associate 8W</v>
          </cell>
          <cell r="N338" t="str">
            <v>ansammar</v>
          </cell>
          <cell r="O338">
            <v>1299</v>
          </cell>
          <cell r="P338" t="str">
            <v>AUH1</v>
          </cell>
          <cell r="Q338" t="str">
            <v>ARE</v>
          </cell>
          <cell r="R338" t="str">
            <v>LK013</v>
          </cell>
          <cell r="S338" t="str">
            <v>Night Shift</v>
          </cell>
          <cell r="T338">
            <v>99</v>
          </cell>
          <cell r="U338" t="str">
            <v>MENA_UAE_FC</v>
          </cell>
          <cell r="V338">
            <v>46267.756944444445</v>
          </cell>
          <cell r="W338">
            <v>46267.834027777775</v>
          </cell>
          <cell r="X338">
            <v>46267.756944444445</v>
          </cell>
          <cell r="Y338">
            <v>46268.090277777781</v>
          </cell>
          <cell r="AA338" t="str">
            <v>Scheduled</v>
          </cell>
          <cell r="AB338" t="str">
            <v>Present</v>
          </cell>
          <cell r="AC338" t="str">
            <v>Outbound</v>
          </cell>
          <cell r="AD338" t="str">
            <v>Sort - Batch</v>
          </cell>
          <cell r="AE338" t="str">
            <v>Sort</v>
          </cell>
          <cell r="AF338" t="str">
            <v>Sunday</v>
          </cell>
          <cell r="AG338" t="str">
            <v>Monday</v>
          </cell>
          <cell r="AH338">
            <v>15</v>
          </cell>
          <cell r="AJ338">
            <v>46246</v>
          </cell>
          <cell r="AM338" t="str">
            <v>TEMP</v>
          </cell>
          <cell r="AN338" t="str">
            <v>3P Onsite Worker</v>
          </cell>
          <cell r="AO338" t="str">
            <v>A</v>
          </cell>
          <cell r="AP338">
            <v>7</v>
          </cell>
          <cell r="AQ338">
            <v>0</v>
          </cell>
          <cell r="AR338">
            <v>1</v>
          </cell>
          <cell r="AS338">
            <v>1</v>
          </cell>
          <cell r="AT338">
            <v>0</v>
          </cell>
          <cell r="AU338">
            <v>0</v>
          </cell>
        </row>
        <row r="339">
          <cell r="E339">
            <v>204319808</v>
          </cell>
          <cell r="F339" t="str">
            <v>A</v>
          </cell>
          <cell r="G339" t="str">
            <v>GREEN</v>
          </cell>
          <cell r="H339" t="str">
            <v>FULL_TIME</v>
          </cell>
          <cell r="I339">
            <v>900234</v>
          </cell>
          <cell r="J339" t="str">
            <v>Quesscorp</v>
          </cell>
          <cell r="K339" t="str">
            <v>Emmanuel Kobina Arthur</v>
          </cell>
          <cell r="L339" t="str">
            <v>Warehouse Associate (TEMP)</v>
          </cell>
          <cell r="M339" t="str">
            <v>Warehouse Associate 24M</v>
          </cell>
          <cell r="N339" t="str">
            <v>scariav</v>
          </cell>
          <cell r="O339">
            <v>1299</v>
          </cell>
          <cell r="P339" t="str">
            <v>AUH1</v>
          </cell>
          <cell r="Q339" t="str">
            <v>ARE</v>
          </cell>
          <cell r="R339" t="str">
            <v>LK013</v>
          </cell>
          <cell r="S339" t="str">
            <v>Night Shift</v>
          </cell>
          <cell r="T339">
            <v>99</v>
          </cell>
          <cell r="U339" t="str">
            <v>MENA_UAE_FC</v>
          </cell>
          <cell r="V339">
            <v>46267.756249999999</v>
          </cell>
          <cell r="W339">
            <v>46267.95208333333</v>
          </cell>
          <cell r="X339">
            <v>46267.756944444445</v>
          </cell>
          <cell r="Y339">
            <v>46268.173611111109</v>
          </cell>
          <cell r="AA339" t="str">
            <v>Scheduled</v>
          </cell>
          <cell r="AB339" t="str">
            <v>Present</v>
          </cell>
          <cell r="AC339" t="str">
            <v>Outbound</v>
          </cell>
          <cell r="AD339" t="str">
            <v>Pack - Single</v>
          </cell>
          <cell r="AE339" t="str">
            <v>Pack</v>
          </cell>
          <cell r="AF339" t="str">
            <v>Sunday</v>
          </cell>
          <cell r="AG339" t="str">
            <v>Monday</v>
          </cell>
          <cell r="AH339">
            <v>18</v>
          </cell>
          <cell r="AJ339">
            <v>45588</v>
          </cell>
          <cell r="AM339" t="str">
            <v>TEMP</v>
          </cell>
          <cell r="AN339" t="str">
            <v>3P Onsite Worker</v>
          </cell>
          <cell r="AO339" t="str">
            <v>A</v>
          </cell>
          <cell r="AP339">
            <v>9</v>
          </cell>
          <cell r="AQ339">
            <v>0</v>
          </cell>
          <cell r="AR339">
            <v>1</v>
          </cell>
          <cell r="AS339">
            <v>1</v>
          </cell>
          <cell r="AT339">
            <v>0</v>
          </cell>
          <cell r="AU339">
            <v>0</v>
          </cell>
        </row>
        <row r="340">
          <cell r="E340">
            <v>203816301</v>
          </cell>
          <cell r="F340" t="str">
            <v>A</v>
          </cell>
          <cell r="G340" t="str">
            <v>GREEN</v>
          </cell>
          <cell r="H340" t="str">
            <v>FULL_TIME</v>
          </cell>
          <cell r="I340">
            <v>900234</v>
          </cell>
          <cell r="J340" t="str">
            <v>Dulsco L.L.C.</v>
          </cell>
          <cell r="K340" t="str">
            <v>George Kiyemba</v>
          </cell>
          <cell r="L340" t="str">
            <v>Warehouse Associate (TEMP)</v>
          </cell>
          <cell r="M340" t="str">
            <v>Warehouse Associate 24M</v>
          </cell>
          <cell r="N340" t="str">
            <v>pparsin</v>
          </cell>
          <cell r="O340">
            <v>1299</v>
          </cell>
          <cell r="P340" t="str">
            <v>AUH1</v>
          </cell>
          <cell r="Q340" t="str">
            <v>ARE</v>
          </cell>
          <cell r="R340" t="str">
            <v>FC109</v>
          </cell>
          <cell r="S340" t="str">
            <v>Day Shift</v>
          </cell>
          <cell r="T340">
            <v>99</v>
          </cell>
          <cell r="U340" t="str">
            <v>MENA_UAE_FC</v>
          </cell>
          <cell r="X340">
            <v>46267.333333333336</v>
          </cell>
          <cell r="Y340">
            <v>46267.75</v>
          </cell>
          <cell r="Z340" t="str">
            <v>Rest Day</v>
          </cell>
          <cell r="AA340" t="str">
            <v>Not Scheduled</v>
          </cell>
          <cell r="AB340" t="str">
            <v>Not Present</v>
          </cell>
          <cell r="AC340" t="str">
            <v>Inbound</v>
          </cell>
          <cell r="AD340" t="str">
            <v>Inbound Stow</v>
          </cell>
          <cell r="AE340" t="str">
            <v>Stow</v>
          </cell>
          <cell r="AF340" t="str">
            <v>Tuesday</v>
          </cell>
          <cell r="AG340" t="str">
            <v>Wednesday</v>
          </cell>
          <cell r="AH340">
            <v>3</v>
          </cell>
          <cell r="AJ340">
            <v>45517</v>
          </cell>
          <cell r="AM340" t="str">
            <v>TEMP</v>
          </cell>
          <cell r="AN340" t="str">
            <v>3P Onsite Worker</v>
          </cell>
          <cell r="AO340" t="str">
            <v>A</v>
          </cell>
          <cell r="AP340">
            <v>9</v>
          </cell>
          <cell r="AQ340">
            <v>0</v>
          </cell>
          <cell r="AR340">
            <v>0</v>
          </cell>
          <cell r="AS340">
            <v>0</v>
          </cell>
          <cell r="AT340">
            <v>0</v>
          </cell>
          <cell r="AU340">
            <v>0</v>
          </cell>
        </row>
        <row r="341">
          <cell r="E341">
            <v>203800383</v>
          </cell>
          <cell r="F341" t="str">
            <v>A</v>
          </cell>
          <cell r="G341" t="str">
            <v>GREEN</v>
          </cell>
          <cell r="H341" t="str">
            <v>FULL_TIME</v>
          </cell>
          <cell r="I341">
            <v>900234</v>
          </cell>
          <cell r="J341" t="str">
            <v>Dulsco L.L.C.</v>
          </cell>
          <cell r="K341" t="str">
            <v>GEORGE KIWANUKA</v>
          </cell>
          <cell r="L341" t="str">
            <v>Warehouse Associate (TEMP)</v>
          </cell>
          <cell r="M341" t="str">
            <v>Warehouse Associate 24M</v>
          </cell>
          <cell r="N341" t="str">
            <v>vkkatyal</v>
          </cell>
          <cell r="O341">
            <v>1299</v>
          </cell>
          <cell r="P341" t="str">
            <v>AUH1</v>
          </cell>
          <cell r="Q341" t="str">
            <v>ARE</v>
          </cell>
          <cell r="R341" t="str">
            <v>FC109</v>
          </cell>
          <cell r="S341" t="str">
            <v>Day Shift</v>
          </cell>
          <cell r="T341">
            <v>99</v>
          </cell>
          <cell r="U341" t="str">
            <v>MENA_UAE_FC</v>
          </cell>
          <cell r="X341">
            <v>46267.333333333336</v>
          </cell>
          <cell r="Y341">
            <v>46267.75</v>
          </cell>
          <cell r="Z341" t="str">
            <v>Rest Day</v>
          </cell>
          <cell r="AA341" t="str">
            <v>Not Scheduled</v>
          </cell>
          <cell r="AB341" t="str">
            <v>Not Present</v>
          </cell>
          <cell r="AC341" t="str">
            <v>Inbound</v>
          </cell>
          <cell r="AD341" t="str">
            <v>Receive Dock</v>
          </cell>
          <cell r="AE341" t="str">
            <v>Receive</v>
          </cell>
          <cell r="AF341" t="str">
            <v>Tuesday</v>
          </cell>
          <cell r="AG341" t="str">
            <v>Wednesday</v>
          </cell>
          <cell r="AH341">
            <v>2</v>
          </cell>
          <cell r="AJ341">
            <v>45515</v>
          </cell>
          <cell r="AM341" t="str">
            <v>TEMP</v>
          </cell>
          <cell r="AN341" t="str">
            <v>3P Onsite Worker</v>
          </cell>
          <cell r="AO341" t="str">
            <v>A</v>
          </cell>
          <cell r="AP341">
            <v>9</v>
          </cell>
          <cell r="AQ341">
            <v>0</v>
          </cell>
          <cell r="AR341">
            <v>0</v>
          </cell>
          <cell r="AS341">
            <v>0</v>
          </cell>
          <cell r="AT341">
            <v>0</v>
          </cell>
          <cell r="AU341">
            <v>0</v>
          </cell>
        </row>
        <row r="342">
          <cell r="E342">
            <v>202351580</v>
          </cell>
          <cell r="F342" t="str">
            <v>A</v>
          </cell>
          <cell r="G342" t="str">
            <v>GREEN</v>
          </cell>
          <cell r="H342" t="str">
            <v>FULL_TIME</v>
          </cell>
          <cell r="I342">
            <v>900234</v>
          </cell>
          <cell r="J342" t="str">
            <v>Fastlink Outsourcing</v>
          </cell>
          <cell r="K342" t="str">
            <v>Geradine Lumafor</v>
          </cell>
          <cell r="L342" t="str">
            <v>Warehouse Associate (TEMP)</v>
          </cell>
          <cell r="M342" t="str">
            <v>Warehouse Associate 12M</v>
          </cell>
          <cell r="N342" t="str">
            <v>scariav</v>
          </cell>
          <cell r="O342">
            <v>1299</v>
          </cell>
          <cell r="P342" t="str">
            <v>AUH1</v>
          </cell>
          <cell r="Q342" t="str">
            <v>ARE</v>
          </cell>
          <cell r="R342" t="str">
            <v>LK012</v>
          </cell>
          <cell r="S342" t="str">
            <v>Night Shift</v>
          </cell>
          <cell r="T342">
            <v>99</v>
          </cell>
          <cell r="U342" t="str">
            <v>MENA_UAE_FC</v>
          </cell>
          <cell r="V342">
            <v>46267.756944444445</v>
          </cell>
          <cell r="W342">
            <v>46267.854166666664</v>
          </cell>
          <cell r="X342">
            <v>46267.756944444445</v>
          </cell>
          <cell r="Y342">
            <v>46268.173611111109</v>
          </cell>
          <cell r="AA342" t="str">
            <v>Scheduled</v>
          </cell>
          <cell r="AB342" t="str">
            <v>Present</v>
          </cell>
          <cell r="AC342" t="str">
            <v>Outbound</v>
          </cell>
          <cell r="AD342" t="str">
            <v>Sort - Batch</v>
          </cell>
          <cell r="AE342" t="str">
            <v>Sort</v>
          </cell>
          <cell r="AF342" t="str">
            <v>Saturday</v>
          </cell>
          <cell r="AG342" t="str">
            <v>Sunday</v>
          </cell>
          <cell r="AH342">
            <v>15</v>
          </cell>
          <cell r="AJ342">
            <v>45543</v>
          </cell>
          <cell r="AM342" t="str">
            <v>TEMP</v>
          </cell>
          <cell r="AN342" t="str">
            <v>3P Onsite Worker</v>
          </cell>
          <cell r="AO342" t="str">
            <v>A</v>
          </cell>
          <cell r="AP342">
            <v>9</v>
          </cell>
          <cell r="AQ342">
            <v>0</v>
          </cell>
          <cell r="AR342">
            <v>1</v>
          </cell>
          <cell r="AS342">
            <v>1</v>
          </cell>
          <cell r="AT342">
            <v>0</v>
          </cell>
          <cell r="AU342">
            <v>0</v>
          </cell>
        </row>
        <row r="343">
          <cell r="E343">
            <v>203800483</v>
          </cell>
          <cell r="F343" t="str">
            <v>A</v>
          </cell>
          <cell r="G343" t="str">
            <v>GREEN</v>
          </cell>
          <cell r="H343" t="str">
            <v>FULL_TIME</v>
          </cell>
          <cell r="I343">
            <v>900234</v>
          </cell>
          <cell r="J343" t="str">
            <v>Dulsco L.L.C.</v>
          </cell>
          <cell r="K343" t="str">
            <v>GERALD MUBIRU</v>
          </cell>
          <cell r="L343" t="str">
            <v>Warehouse Associate (TEMP)</v>
          </cell>
          <cell r="M343" t="str">
            <v>Warehouse Associate 8W</v>
          </cell>
          <cell r="N343" t="str">
            <v>aanso</v>
          </cell>
          <cell r="O343">
            <v>1299</v>
          </cell>
          <cell r="P343" t="str">
            <v>AUH1</v>
          </cell>
          <cell r="Q343" t="str">
            <v>ARE</v>
          </cell>
          <cell r="R343" t="str">
            <v>LK017</v>
          </cell>
          <cell r="S343" t="str">
            <v>Night Shift</v>
          </cell>
          <cell r="T343">
            <v>99</v>
          </cell>
          <cell r="U343" t="str">
            <v>MENA_UAE_FC</v>
          </cell>
          <cell r="V343">
            <v>46267.754166666666</v>
          </cell>
          <cell r="W343">
            <v>46267.958333333336</v>
          </cell>
          <cell r="X343">
            <v>46267.756944444445</v>
          </cell>
          <cell r="Y343">
            <v>46268.173611111109</v>
          </cell>
          <cell r="AA343" t="str">
            <v>Scheduled</v>
          </cell>
          <cell r="AB343" t="str">
            <v>Present</v>
          </cell>
          <cell r="AC343" t="str">
            <v>Customer returns</v>
          </cell>
          <cell r="AD343" t="str">
            <v>Customer Returns</v>
          </cell>
          <cell r="AE343" t="str">
            <v>Customer returns</v>
          </cell>
          <cell r="AF343" t="str">
            <v>Thursday</v>
          </cell>
          <cell r="AG343" t="str">
            <v>Friday</v>
          </cell>
          <cell r="AH343">
            <v>22</v>
          </cell>
          <cell r="AJ343">
            <v>45515</v>
          </cell>
          <cell r="AM343" t="str">
            <v>TEMP</v>
          </cell>
          <cell r="AN343" t="str">
            <v>3P Onsite Worker</v>
          </cell>
          <cell r="AO343" t="str">
            <v>A</v>
          </cell>
          <cell r="AP343">
            <v>9</v>
          </cell>
          <cell r="AQ343">
            <v>0</v>
          </cell>
          <cell r="AR343">
            <v>1</v>
          </cell>
          <cell r="AS343">
            <v>1</v>
          </cell>
          <cell r="AT343">
            <v>0</v>
          </cell>
          <cell r="AU343">
            <v>0</v>
          </cell>
        </row>
        <row r="344">
          <cell r="E344">
            <v>206348021</v>
          </cell>
          <cell r="F344" t="str">
            <v>A</v>
          </cell>
          <cell r="G344" t="str">
            <v>GREEN</v>
          </cell>
          <cell r="H344" t="str">
            <v>FULL_TIME</v>
          </cell>
          <cell r="I344">
            <v>900234</v>
          </cell>
          <cell r="J344" t="str">
            <v>Fastlink Outsourcing</v>
          </cell>
          <cell r="K344" t="str">
            <v>Edward Tamale</v>
          </cell>
          <cell r="L344" t="str">
            <v>Warehouse Associate (TEMP)</v>
          </cell>
          <cell r="M344" t="str">
            <v>Warehouse Associate 12M</v>
          </cell>
          <cell r="N344" t="str">
            <v>aanso</v>
          </cell>
          <cell r="O344">
            <v>1299</v>
          </cell>
          <cell r="P344" t="str">
            <v>AUH1</v>
          </cell>
          <cell r="Q344" t="str">
            <v>ARE</v>
          </cell>
          <cell r="R344" t="str">
            <v>LK013</v>
          </cell>
          <cell r="S344" t="str">
            <v>Night Shift</v>
          </cell>
          <cell r="T344">
            <v>99</v>
          </cell>
          <cell r="U344" t="str">
            <v>MENA_UAE_FC</v>
          </cell>
          <cell r="V344">
            <v>46267.756249999999</v>
          </cell>
          <cell r="W344">
            <v>46267.958333333336</v>
          </cell>
          <cell r="X344">
            <v>46267.756944444445</v>
          </cell>
          <cell r="Y344">
            <v>46268.173611111109</v>
          </cell>
          <cell r="AA344" t="str">
            <v>Scheduled</v>
          </cell>
          <cell r="AB344" t="str">
            <v>Present</v>
          </cell>
          <cell r="AC344" t="str">
            <v>Customer returns</v>
          </cell>
          <cell r="AD344" t="str">
            <v>Customer Returns</v>
          </cell>
          <cell r="AE344" t="str">
            <v>Customer returns</v>
          </cell>
          <cell r="AF344" t="str">
            <v>Sunday</v>
          </cell>
          <cell r="AG344" t="str">
            <v>Monday</v>
          </cell>
          <cell r="AH344">
            <v>22</v>
          </cell>
          <cell r="AJ344">
            <v>45956</v>
          </cell>
          <cell r="AM344" t="str">
            <v>TEMP</v>
          </cell>
          <cell r="AN344" t="str">
            <v>3P Onsite Worker</v>
          </cell>
          <cell r="AO344" t="str">
            <v>A</v>
          </cell>
          <cell r="AP344">
            <v>9</v>
          </cell>
          <cell r="AQ344">
            <v>0</v>
          </cell>
          <cell r="AR344">
            <v>1</v>
          </cell>
          <cell r="AS344">
            <v>1</v>
          </cell>
          <cell r="AT344">
            <v>0</v>
          </cell>
          <cell r="AU344">
            <v>0</v>
          </cell>
        </row>
        <row r="345">
          <cell r="E345">
            <v>206897647</v>
          </cell>
          <cell r="F345" t="str">
            <v>A</v>
          </cell>
          <cell r="G345" t="str">
            <v>GREEN</v>
          </cell>
          <cell r="H345" t="str">
            <v>FULL_TIME</v>
          </cell>
          <cell r="I345">
            <v>900234</v>
          </cell>
          <cell r="J345" t="str">
            <v>Fastlink Outsourcing</v>
          </cell>
          <cell r="K345" t="str">
            <v>GIDEON BOAKYE ABABIO</v>
          </cell>
          <cell r="L345" t="str">
            <v>Warehouse Associate (TEMP)</v>
          </cell>
          <cell r="M345" t="str">
            <v>Warehouse Associate 12M</v>
          </cell>
          <cell r="N345" t="str">
            <v>mnarshad</v>
          </cell>
          <cell r="O345">
            <v>1299</v>
          </cell>
          <cell r="P345" t="str">
            <v>AUH1</v>
          </cell>
          <cell r="Q345" t="str">
            <v>ARE</v>
          </cell>
          <cell r="R345" t="str">
            <v>LK016</v>
          </cell>
          <cell r="S345" t="str">
            <v>Night Shift</v>
          </cell>
          <cell r="T345">
            <v>99</v>
          </cell>
          <cell r="U345" t="str">
            <v>MENA_UAE_FC</v>
          </cell>
          <cell r="X345">
            <v>46267.756944444445</v>
          </cell>
          <cell r="Y345">
            <v>46268.173611111109</v>
          </cell>
          <cell r="Z345" t="str">
            <v>Rest Day</v>
          </cell>
          <cell r="AA345" t="str">
            <v>Not Scheduled</v>
          </cell>
          <cell r="AB345" t="str">
            <v>Not Present</v>
          </cell>
          <cell r="AC345" t="str">
            <v>Outbound</v>
          </cell>
          <cell r="AD345" t="str">
            <v>Sort - Batch</v>
          </cell>
          <cell r="AE345" t="str">
            <v>Sort</v>
          </cell>
          <cell r="AF345" t="str">
            <v>Wednesday</v>
          </cell>
          <cell r="AG345" t="str">
            <v>Thursday</v>
          </cell>
          <cell r="AH345">
            <v>15</v>
          </cell>
          <cell r="AJ345">
            <v>46029</v>
          </cell>
          <cell r="AM345" t="str">
            <v>TEMP</v>
          </cell>
          <cell r="AN345" t="str">
            <v>3P Onsite Worker</v>
          </cell>
          <cell r="AO345" t="str">
            <v>A</v>
          </cell>
          <cell r="AP345">
            <v>9</v>
          </cell>
          <cell r="AQ345">
            <v>0</v>
          </cell>
          <cell r="AR345">
            <v>0</v>
          </cell>
          <cell r="AS345">
            <v>0</v>
          </cell>
          <cell r="AT345">
            <v>0</v>
          </cell>
          <cell r="AU345">
            <v>0</v>
          </cell>
        </row>
        <row r="346">
          <cell r="E346">
            <v>206897649</v>
          </cell>
          <cell r="F346" t="str">
            <v>A</v>
          </cell>
          <cell r="G346" t="str">
            <v>GREEN</v>
          </cell>
          <cell r="H346" t="str">
            <v>FULL_TIME</v>
          </cell>
          <cell r="I346">
            <v>900234</v>
          </cell>
          <cell r="J346" t="str">
            <v>Fastlink Outsourcing</v>
          </cell>
          <cell r="K346" t="str">
            <v>GIDEON WANJALA WEYAULA</v>
          </cell>
          <cell r="L346" t="str">
            <v>Warehouse Associate (TEMP)</v>
          </cell>
          <cell r="M346" t="str">
            <v>Warehouse Associate 8W</v>
          </cell>
          <cell r="N346" t="str">
            <v>scariav</v>
          </cell>
          <cell r="O346">
            <v>1299</v>
          </cell>
          <cell r="P346" t="str">
            <v>AUH1</v>
          </cell>
          <cell r="Q346" t="str">
            <v>ARE</v>
          </cell>
          <cell r="R346" t="str">
            <v>LK016</v>
          </cell>
          <cell r="S346" t="str">
            <v>Night Shift</v>
          </cell>
          <cell r="T346">
            <v>99</v>
          </cell>
          <cell r="U346" t="str">
            <v>MENA_UAE_FC</v>
          </cell>
          <cell r="X346">
            <v>46267.756944444445</v>
          </cell>
          <cell r="Y346">
            <v>46268.090277777781</v>
          </cell>
          <cell r="Z346" t="str">
            <v>Rest Day</v>
          </cell>
          <cell r="AA346" t="str">
            <v>Not Scheduled</v>
          </cell>
          <cell r="AB346" t="str">
            <v>Not Present</v>
          </cell>
          <cell r="AC346" t="str">
            <v>Outbound</v>
          </cell>
          <cell r="AD346" t="str">
            <v>Pack - Single</v>
          </cell>
          <cell r="AE346" t="str">
            <v>Pack</v>
          </cell>
          <cell r="AF346" t="str">
            <v>Wednesday</v>
          </cell>
          <cell r="AG346" t="str">
            <v>Thursday</v>
          </cell>
          <cell r="AH346">
            <v>18</v>
          </cell>
          <cell r="AJ346">
            <v>46237</v>
          </cell>
          <cell r="AM346" t="str">
            <v>TEMP</v>
          </cell>
          <cell r="AN346" t="str">
            <v>3P Onsite Worker</v>
          </cell>
          <cell r="AO346" t="str">
            <v>A</v>
          </cell>
          <cell r="AP346">
            <v>7</v>
          </cell>
          <cell r="AQ346">
            <v>0</v>
          </cell>
          <cell r="AR346">
            <v>0</v>
          </cell>
          <cell r="AS346">
            <v>0</v>
          </cell>
          <cell r="AT346">
            <v>0</v>
          </cell>
          <cell r="AU346">
            <v>0</v>
          </cell>
        </row>
        <row r="347">
          <cell r="E347">
            <v>203965502</v>
          </cell>
          <cell r="F347" t="str">
            <v>A</v>
          </cell>
          <cell r="G347" t="str">
            <v>GREEN</v>
          </cell>
          <cell r="H347" t="str">
            <v>FULL_TIME</v>
          </cell>
          <cell r="I347">
            <v>900234</v>
          </cell>
          <cell r="J347" t="str">
            <v>Fastlink Outsourcing</v>
          </cell>
          <cell r="K347" t="str">
            <v>Gideon Kwame Gyasi</v>
          </cell>
          <cell r="L347" t="str">
            <v>Warehouse Associate (TEMP)</v>
          </cell>
          <cell r="M347" t="str">
            <v>Warehouse Associate 12M</v>
          </cell>
          <cell r="N347" t="str">
            <v>abbaszoo</v>
          </cell>
          <cell r="O347">
            <v>1299</v>
          </cell>
          <cell r="P347" t="str">
            <v>AUH1</v>
          </cell>
          <cell r="Q347" t="str">
            <v>ARE</v>
          </cell>
          <cell r="R347" t="str">
            <v>FC159</v>
          </cell>
          <cell r="S347" t="str">
            <v>Day Shift</v>
          </cell>
          <cell r="T347">
            <v>99</v>
          </cell>
          <cell r="U347" t="str">
            <v>MENA_UAE_FC</v>
          </cell>
          <cell r="V347">
            <v>46267.331250000003</v>
          </cell>
          <cell r="W347">
            <v>46267.754861111112</v>
          </cell>
          <cell r="X347">
            <v>46267.333333333336</v>
          </cell>
          <cell r="Y347">
            <v>46267.75</v>
          </cell>
          <cell r="AA347" t="str">
            <v>Scheduled</v>
          </cell>
          <cell r="AB347" t="str">
            <v>Present</v>
          </cell>
          <cell r="AC347" t="str">
            <v>Inbound</v>
          </cell>
          <cell r="AD347" t="str">
            <v>Inbound Stow</v>
          </cell>
          <cell r="AE347" t="str">
            <v>Stow</v>
          </cell>
          <cell r="AF347" t="str">
            <v>Thursday</v>
          </cell>
          <cell r="AG347" t="str">
            <v>Friday</v>
          </cell>
          <cell r="AH347">
            <v>3</v>
          </cell>
          <cell r="AJ347">
            <v>45543</v>
          </cell>
          <cell r="AM347" t="str">
            <v>TEMP</v>
          </cell>
          <cell r="AN347" t="str">
            <v>3P Onsite Worker</v>
          </cell>
          <cell r="AO347" t="str">
            <v>A</v>
          </cell>
          <cell r="AP347">
            <v>9</v>
          </cell>
          <cell r="AQ347">
            <v>0</v>
          </cell>
          <cell r="AR347">
            <v>1</v>
          </cell>
          <cell r="AS347">
            <v>1</v>
          </cell>
          <cell r="AT347">
            <v>0</v>
          </cell>
          <cell r="AU347">
            <v>0</v>
          </cell>
        </row>
        <row r="348">
          <cell r="E348">
            <v>206846308</v>
          </cell>
          <cell r="F348" t="str">
            <v>A</v>
          </cell>
          <cell r="G348" t="str">
            <v>GREEN</v>
          </cell>
          <cell r="H348" t="str">
            <v>FULL_TIME</v>
          </cell>
          <cell r="I348">
            <v>900234</v>
          </cell>
          <cell r="J348" t="str">
            <v>Dulsco L.L.C.</v>
          </cell>
          <cell r="K348" t="str">
            <v>ISMAIL KIWEEWA</v>
          </cell>
          <cell r="L348" t="str">
            <v>Warehouse Associate (TEMP)</v>
          </cell>
          <cell r="M348" t="str">
            <v>Warehouse Associate 8W</v>
          </cell>
          <cell r="N348" t="str">
            <v>lraghava</v>
          </cell>
          <cell r="O348">
            <v>1299</v>
          </cell>
          <cell r="P348" t="str">
            <v>AUH1</v>
          </cell>
          <cell r="Q348" t="str">
            <v>ARE</v>
          </cell>
          <cell r="R348" t="str">
            <v>LK013</v>
          </cell>
          <cell r="S348" t="str">
            <v>Night Shift</v>
          </cell>
          <cell r="T348">
            <v>99</v>
          </cell>
          <cell r="U348" t="str">
            <v>MENA_UAE_FC</v>
          </cell>
          <cell r="V348">
            <v>46267.756249999999</v>
          </cell>
          <cell r="W348">
            <v>46267.854861111111</v>
          </cell>
          <cell r="X348">
            <v>46267.756944444445</v>
          </cell>
          <cell r="Y348">
            <v>46268.173611111109</v>
          </cell>
          <cell r="AA348" t="str">
            <v>Scheduled</v>
          </cell>
          <cell r="AB348" t="str">
            <v>Present</v>
          </cell>
          <cell r="AC348" t="str">
            <v>Outbound</v>
          </cell>
          <cell r="AD348" t="str">
            <v>Picking</v>
          </cell>
          <cell r="AE348" t="str">
            <v>Pick</v>
          </cell>
          <cell r="AF348" t="str">
            <v>Sunday</v>
          </cell>
          <cell r="AG348" t="str">
            <v>Monday</v>
          </cell>
          <cell r="AH348">
            <v>13</v>
          </cell>
          <cell r="AJ348">
            <v>46012</v>
          </cell>
          <cell r="AM348" t="str">
            <v>TEMP</v>
          </cell>
          <cell r="AN348" t="str">
            <v>3P Onsite Worker</v>
          </cell>
          <cell r="AO348" t="str">
            <v>A</v>
          </cell>
          <cell r="AP348">
            <v>9</v>
          </cell>
          <cell r="AQ348">
            <v>0</v>
          </cell>
          <cell r="AR348">
            <v>1</v>
          </cell>
          <cell r="AS348">
            <v>1</v>
          </cell>
          <cell r="AT348">
            <v>0</v>
          </cell>
          <cell r="AU348">
            <v>0</v>
          </cell>
        </row>
        <row r="349">
          <cell r="E349">
            <v>206868002</v>
          </cell>
          <cell r="F349" t="str">
            <v>A</v>
          </cell>
          <cell r="G349" t="str">
            <v>GREEN</v>
          </cell>
          <cell r="H349" t="str">
            <v>REDUCED</v>
          </cell>
          <cell r="I349">
            <v>900234</v>
          </cell>
          <cell r="J349" t="str">
            <v>Fastlink Outsourcing</v>
          </cell>
          <cell r="K349" t="str">
            <v>GLORIA QUANSAH</v>
          </cell>
          <cell r="L349" t="str">
            <v>Warehouse Associate (TEMP)</v>
          </cell>
          <cell r="M349" t="str">
            <v>Warehouse Associate 8W</v>
          </cell>
          <cell r="N349" t="str">
            <v>bizthoma</v>
          </cell>
          <cell r="O349">
            <v>1299</v>
          </cell>
          <cell r="P349" t="str">
            <v>AUH1</v>
          </cell>
          <cell r="Q349" t="str">
            <v>ARE</v>
          </cell>
          <cell r="R349" t="str">
            <v>LK013</v>
          </cell>
          <cell r="S349" t="str">
            <v>Night Shift</v>
          </cell>
          <cell r="T349">
            <v>99</v>
          </cell>
          <cell r="U349" t="str">
            <v>MENA_UAE_FC</v>
          </cell>
          <cell r="V349">
            <v>46267.757638888892</v>
          </cell>
          <cell r="W349">
            <v>46267.834722222222</v>
          </cell>
          <cell r="X349">
            <v>46267.756944444445</v>
          </cell>
          <cell r="Y349">
            <v>46268.090277777781</v>
          </cell>
          <cell r="AA349" t="str">
            <v>Scheduled</v>
          </cell>
          <cell r="AB349" t="str">
            <v>Present</v>
          </cell>
          <cell r="AC349" t="str">
            <v>Outbound</v>
          </cell>
          <cell r="AD349" t="str">
            <v>Pack - Batch</v>
          </cell>
          <cell r="AE349" t="str">
            <v>Pack</v>
          </cell>
          <cell r="AF349" t="str">
            <v>Sunday</v>
          </cell>
          <cell r="AG349" t="str">
            <v>Monday</v>
          </cell>
          <cell r="AH349">
            <v>17</v>
          </cell>
          <cell r="AJ349">
            <v>46251</v>
          </cell>
          <cell r="AM349" t="str">
            <v>TEMP</v>
          </cell>
          <cell r="AN349" t="str">
            <v>3P Onsite Worker</v>
          </cell>
          <cell r="AO349" t="str">
            <v>A</v>
          </cell>
          <cell r="AP349">
            <v>7</v>
          </cell>
          <cell r="AQ349">
            <v>0</v>
          </cell>
          <cell r="AR349">
            <v>1</v>
          </cell>
          <cell r="AS349">
            <v>1</v>
          </cell>
          <cell r="AT349">
            <v>0</v>
          </cell>
          <cell r="AU349">
            <v>0</v>
          </cell>
        </row>
        <row r="350">
          <cell r="E350">
            <v>206239529</v>
          </cell>
          <cell r="F350" t="str">
            <v>A</v>
          </cell>
          <cell r="G350" t="str">
            <v>GREEN</v>
          </cell>
          <cell r="H350" t="str">
            <v>FULL_TIME</v>
          </cell>
          <cell r="I350">
            <v>900234</v>
          </cell>
          <cell r="J350" t="str">
            <v>Fastlink Outsourcing</v>
          </cell>
          <cell r="K350" t="str">
            <v>GLORIA ADU</v>
          </cell>
          <cell r="L350" t="str">
            <v>Warehouse Associate (TEMP)</v>
          </cell>
          <cell r="M350" t="str">
            <v>Warehouse Associate 12M</v>
          </cell>
          <cell r="N350" t="str">
            <v>mnarshad</v>
          </cell>
          <cell r="O350">
            <v>1299</v>
          </cell>
          <cell r="P350" t="str">
            <v>AUH1</v>
          </cell>
          <cell r="Q350" t="str">
            <v>ARE</v>
          </cell>
          <cell r="R350" t="str">
            <v>FC159</v>
          </cell>
          <cell r="S350" t="str">
            <v>Day Shift</v>
          </cell>
          <cell r="T350">
            <v>99</v>
          </cell>
          <cell r="U350" t="str">
            <v>MENA_UAE_FC</v>
          </cell>
          <cell r="V350">
            <v>46267.331250000003</v>
          </cell>
          <cell r="W350">
            <v>46267.748611111114</v>
          </cell>
          <cell r="X350">
            <v>46267.333333333336</v>
          </cell>
          <cell r="Y350">
            <v>46267.75</v>
          </cell>
          <cell r="AA350" t="str">
            <v>Scheduled</v>
          </cell>
          <cell r="AB350" t="str">
            <v>Present</v>
          </cell>
          <cell r="AC350" t="str">
            <v>Outbound</v>
          </cell>
          <cell r="AD350" t="str">
            <v>Picking</v>
          </cell>
          <cell r="AE350" t="str">
            <v>Pick</v>
          </cell>
          <cell r="AF350" t="str">
            <v>Thursday</v>
          </cell>
          <cell r="AG350" t="str">
            <v>Friday</v>
          </cell>
          <cell r="AH350">
            <v>13</v>
          </cell>
          <cell r="AJ350">
            <v>45942</v>
          </cell>
          <cell r="AM350" t="str">
            <v>TEMP</v>
          </cell>
          <cell r="AN350" t="str">
            <v>3P Onsite Worker</v>
          </cell>
          <cell r="AO350" t="str">
            <v>A</v>
          </cell>
          <cell r="AP350">
            <v>9</v>
          </cell>
          <cell r="AQ350">
            <v>0</v>
          </cell>
          <cell r="AR350">
            <v>1</v>
          </cell>
          <cell r="AS350">
            <v>1</v>
          </cell>
          <cell r="AT350">
            <v>0</v>
          </cell>
          <cell r="AU350">
            <v>0</v>
          </cell>
        </row>
        <row r="351">
          <cell r="E351">
            <v>206873552</v>
          </cell>
          <cell r="F351" t="str">
            <v>A</v>
          </cell>
          <cell r="G351" t="str">
            <v>GREEN</v>
          </cell>
          <cell r="H351" t="str">
            <v>FULL_TIME</v>
          </cell>
          <cell r="I351">
            <v>900234</v>
          </cell>
          <cell r="J351" t="str">
            <v>Fastlink Outsourcing</v>
          </cell>
          <cell r="K351" t="str">
            <v>GONZAGA MIKE SSEBUTINDE</v>
          </cell>
          <cell r="L351" t="str">
            <v>Warehouse Associate (TEMP)</v>
          </cell>
          <cell r="M351" t="str">
            <v>Warehouse Associate 8W</v>
          </cell>
          <cell r="N351" t="str">
            <v>pparsin</v>
          </cell>
          <cell r="O351">
            <v>1299</v>
          </cell>
          <cell r="P351" t="str">
            <v>AUH1</v>
          </cell>
          <cell r="Q351" t="str">
            <v>ARE</v>
          </cell>
          <cell r="R351" t="str">
            <v>FC109</v>
          </cell>
          <cell r="S351" t="str">
            <v>Day Shift</v>
          </cell>
          <cell r="T351">
            <v>99</v>
          </cell>
          <cell r="U351" t="str">
            <v>MENA_UAE_FC</v>
          </cell>
          <cell r="X351">
            <v>46267.333333333336</v>
          </cell>
          <cell r="Y351">
            <v>46267.75</v>
          </cell>
          <cell r="Z351" t="str">
            <v>Rest Day</v>
          </cell>
          <cell r="AA351" t="str">
            <v>Not Scheduled</v>
          </cell>
          <cell r="AB351" t="str">
            <v>Not Present</v>
          </cell>
          <cell r="AC351" t="str">
            <v>Inbound</v>
          </cell>
          <cell r="AD351" t="str">
            <v>Inbound Stow</v>
          </cell>
          <cell r="AE351" t="str">
            <v>Stow</v>
          </cell>
          <cell r="AF351" t="str">
            <v>Tuesday</v>
          </cell>
          <cell r="AG351" t="str">
            <v>Wednesday</v>
          </cell>
          <cell r="AH351">
            <v>3</v>
          </cell>
          <cell r="AJ351">
            <v>46019</v>
          </cell>
          <cell r="AM351" t="str">
            <v>TEMP</v>
          </cell>
          <cell r="AN351" t="str">
            <v>3P Onsite Worker</v>
          </cell>
          <cell r="AO351" t="str">
            <v>A</v>
          </cell>
          <cell r="AP351">
            <v>9</v>
          </cell>
          <cell r="AQ351">
            <v>0</v>
          </cell>
          <cell r="AR351">
            <v>0</v>
          </cell>
          <cell r="AS351">
            <v>0</v>
          </cell>
          <cell r="AT351">
            <v>0</v>
          </cell>
          <cell r="AU351">
            <v>0</v>
          </cell>
        </row>
        <row r="352">
          <cell r="E352">
            <v>203468748</v>
          </cell>
          <cell r="F352" t="str">
            <v>A</v>
          </cell>
          <cell r="G352" t="str">
            <v>GREEN</v>
          </cell>
          <cell r="H352" t="str">
            <v>FULL_TIME</v>
          </cell>
          <cell r="I352">
            <v>900234</v>
          </cell>
          <cell r="J352" t="str">
            <v>Fastlink Outsourcing</v>
          </cell>
          <cell r="K352" t="str">
            <v>Graham Muchinikila</v>
          </cell>
          <cell r="L352" t="str">
            <v>Warehouse Associate (TEMP)</v>
          </cell>
          <cell r="M352" t="str">
            <v>Warehouse Associate 12M</v>
          </cell>
          <cell r="N352" t="str">
            <v>scariav</v>
          </cell>
          <cell r="O352">
            <v>1299</v>
          </cell>
          <cell r="P352" t="str">
            <v>AUH1</v>
          </cell>
          <cell r="Q352" t="str">
            <v>ARE</v>
          </cell>
          <cell r="R352" t="str">
            <v>LK011</v>
          </cell>
          <cell r="S352" t="str">
            <v>Night Shift</v>
          </cell>
          <cell r="T352">
            <v>99</v>
          </cell>
          <cell r="U352" t="str">
            <v>MENA_UAE_FC</v>
          </cell>
          <cell r="V352">
            <v>46267.756249999999</v>
          </cell>
          <cell r="W352">
            <v>46267.854861111111</v>
          </cell>
          <cell r="X352">
            <v>46267.756944444445</v>
          </cell>
          <cell r="Y352">
            <v>46268.173611111109</v>
          </cell>
          <cell r="AA352" t="str">
            <v>Scheduled</v>
          </cell>
          <cell r="AB352" t="str">
            <v>Present</v>
          </cell>
          <cell r="AC352" t="str">
            <v>Outbound</v>
          </cell>
          <cell r="AD352" t="str">
            <v>Pack - Single</v>
          </cell>
          <cell r="AE352" t="str">
            <v>Pack</v>
          </cell>
          <cell r="AF352" t="str">
            <v>Friday</v>
          </cell>
          <cell r="AG352" t="str">
            <v>Saturday</v>
          </cell>
          <cell r="AH352">
            <v>18</v>
          </cell>
          <cell r="AJ352">
            <v>45455</v>
          </cell>
          <cell r="AM352" t="str">
            <v>TEMP</v>
          </cell>
          <cell r="AN352" t="str">
            <v>3P Onsite Worker</v>
          </cell>
          <cell r="AO352" t="str">
            <v>A</v>
          </cell>
          <cell r="AP352">
            <v>9</v>
          </cell>
          <cell r="AQ352">
            <v>0</v>
          </cell>
          <cell r="AR352">
            <v>1</v>
          </cell>
          <cell r="AS352">
            <v>1</v>
          </cell>
          <cell r="AT352">
            <v>0</v>
          </cell>
          <cell r="AU352">
            <v>0</v>
          </cell>
        </row>
        <row r="353">
          <cell r="E353">
            <v>103900839</v>
          </cell>
          <cell r="F353" t="str">
            <v>A</v>
          </cell>
          <cell r="G353" t="str">
            <v>BLUE</v>
          </cell>
          <cell r="H353" t="str">
            <v>FULL_TIME</v>
          </cell>
          <cell r="I353" t="str">
            <v>P03251</v>
          </cell>
          <cell r="K353" t="str">
            <v>Giresse Franklin Kwayep Gueudjo</v>
          </cell>
          <cell r="L353" t="str">
            <v>FC Associate I</v>
          </cell>
          <cell r="M353" t="str">
            <v>FC Associate I</v>
          </cell>
          <cell r="N353" t="str">
            <v>ansammar</v>
          </cell>
          <cell r="O353">
            <v>1299</v>
          </cell>
          <cell r="P353" t="str">
            <v>AUH1</v>
          </cell>
          <cell r="Q353" t="str">
            <v>ARE</v>
          </cell>
          <cell r="R353" t="str">
            <v>LK015</v>
          </cell>
          <cell r="S353" t="str">
            <v>Night Shift</v>
          </cell>
          <cell r="T353">
            <v>1</v>
          </cell>
          <cell r="U353" t="str">
            <v>MENA_UAE_FC</v>
          </cell>
          <cell r="X353">
            <v>46267.756944444445</v>
          </cell>
          <cell r="Y353">
            <v>46268.173611111109</v>
          </cell>
          <cell r="Z353" t="str">
            <v>Rest Day</v>
          </cell>
          <cell r="AA353" t="str">
            <v>Not Scheduled</v>
          </cell>
          <cell r="AB353" t="str">
            <v>Not Present</v>
          </cell>
          <cell r="AC353" t="str">
            <v>Outbound</v>
          </cell>
          <cell r="AD353" t="str">
            <v>Picking</v>
          </cell>
          <cell r="AE353" t="str">
            <v>Pick</v>
          </cell>
          <cell r="AF353" t="str">
            <v>Tuesday</v>
          </cell>
          <cell r="AG353" t="str">
            <v>Wednesday</v>
          </cell>
          <cell r="AH353">
            <v>13</v>
          </cell>
          <cell r="AJ353">
            <v>44830</v>
          </cell>
          <cell r="AM353" t="str">
            <v>FC</v>
          </cell>
          <cell r="AN353" t="str">
            <v>Regular Full Time</v>
          </cell>
          <cell r="AO353" t="str">
            <v>A</v>
          </cell>
          <cell r="AP353">
            <v>9</v>
          </cell>
          <cell r="AQ353">
            <v>0</v>
          </cell>
          <cell r="AR353">
            <v>0</v>
          </cell>
          <cell r="AS353">
            <v>0</v>
          </cell>
          <cell r="AT353">
            <v>0</v>
          </cell>
          <cell r="AU353">
            <v>0</v>
          </cell>
        </row>
        <row r="354">
          <cell r="E354">
            <v>206874115</v>
          </cell>
          <cell r="F354" t="str">
            <v>A</v>
          </cell>
          <cell r="G354" t="str">
            <v>GREEN</v>
          </cell>
          <cell r="H354" t="str">
            <v>FULL_TIME</v>
          </cell>
          <cell r="I354">
            <v>900234</v>
          </cell>
          <cell r="J354" t="str">
            <v>Dulsco L.L.C.</v>
          </cell>
          <cell r="K354" t="str">
            <v>GUMOSHABE JONAN</v>
          </cell>
          <cell r="L354" t="str">
            <v>Warehouse Associate (TEMP)</v>
          </cell>
          <cell r="M354" t="str">
            <v>Warehouse Associate 8W</v>
          </cell>
          <cell r="N354" t="str">
            <v>pparsin</v>
          </cell>
          <cell r="O354">
            <v>1299</v>
          </cell>
          <cell r="P354" t="str">
            <v>AUH1</v>
          </cell>
          <cell r="Q354" t="str">
            <v>ARE</v>
          </cell>
          <cell r="R354" t="str">
            <v>FC109</v>
          </cell>
          <cell r="S354" t="str">
            <v>Day Shift</v>
          </cell>
          <cell r="T354">
            <v>99</v>
          </cell>
          <cell r="U354" t="str">
            <v>MENA_UAE_FC</v>
          </cell>
          <cell r="X354">
            <v>46267.333333333336</v>
          </cell>
          <cell r="Y354">
            <v>46267.75</v>
          </cell>
          <cell r="Z354" t="str">
            <v>Rest Day</v>
          </cell>
          <cell r="AA354" t="str">
            <v>Not Scheduled</v>
          </cell>
          <cell r="AB354" t="str">
            <v>Not Present</v>
          </cell>
          <cell r="AC354" t="str">
            <v>Inbound</v>
          </cell>
          <cell r="AD354" t="str">
            <v>Inbound Stow</v>
          </cell>
          <cell r="AE354" t="str">
            <v>Stow</v>
          </cell>
          <cell r="AF354" t="str">
            <v>Tuesday</v>
          </cell>
          <cell r="AG354" t="str">
            <v>Wednesday</v>
          </cell>
          <cell r="AH354">
            <v>3</v>
          </cell>
          <cell r="AJ354">
            <v>46019</v>
          </cell>
          <cell r="AM354" t="str">
            <v>TEMP</v>
          </cell>
          <cell r="AN354" t="str">
            <v>3P Onsite Worker</v>
          </cell>
          <cell r="AO354" t="str">
            <v>A</v>
          </cell>
          <cell r="AP354">
            <v>9</v>
          </cell>
          <cell r="AQ354">
            <v>0</v>
          </cell>
          <cell r="AR354">
            <v>0</v>
          </cell>
          <cell r="AS354">
            <v>0</v>
          </cell>
          <cell r="AT354">
            <v>0</v>
          </cell>
          <cell r="AU354">
            <v>0</v>
          </cell>
        </row>
        <row r="355">
          <cell r="E355">
            <v>205853573</v>
          </cell>
          <cell r="F355" t="str">
            <v>A</v>
          </cell>
          <cell r="G355" t="str">
            <v>GREEN</v>
          </cell>
          <cell r="H355" t="str">
            <v>FULL_TIME</v>
          </cell>
          <cell r="I355">
            <v>900234</v>
          </cell>
          <cell r="J355" t="str">
            <v>EFS Facilities Services</v>
          </cell>
          <cell r="K355" t="str">
            <v>GRACE WANJIRU WANGARI</v>
          </cell>
          <cell r="L355" t="str">
            <v>Warehouse Associate (TEMP)</v>
          </cell>
          <cell r="M355" t="str">
            <v>Warehouse Associate 8W</v>
          </cell>
          <cell r="N355" t="str">
            <v>scariav</v>
          </cell>
          <cell r="O355">
            <v>1299</v>
          </cell>
          <cell r="P355" t="str">
            <v>AUH1</v>
          </cell>
          <cell r="Q355" t="str">
            <v>ARE</v>
          </cell>
          <cell r="R355" t="str">
            <v>LK014</v>
          </cell>
          <cell r="S355" t="str">
            <v>Night Shift</v>
          </cell>
          <cell r="T355">
            <v>99</v>
          </cell>
          <cell r="U355" t="str">
            <v>MENA_UAE_FC</v>
          </cell>
          <cell r="V355">
            <v>46267.755555555559</v>
          </cell>
          <cell r="W355">
            <v>46267.85833333333</v>
          </cell>
          <cell r="X355">
            <v>46267.756944444445</v>
          </cell>
          <cell r="Y355">
            <v>46268.173611111109</v>
          </cell>
          <cell r="AA355" t="str">
            <v>Scheduled</v>
          </cell>
          <cell r="AB355" t="str">
            <v>Present</v>
          </cell>
          <cell r="AC355" t="str">
            <v>Outbound</v>
          </cell>
          <cell r="AD355" t="str">
            <v>Picking</v>
          </cell>
          <cell r="AE355" t="str">
            <v>Pick</v>
          </cell>
          <cell r="AF355" t="str">
            <v>Monday</v>
          </cell>
          <cell r="AG355" t="str">
            <v>Tuesday</v>
          </cell>
          <cell r="AH355">
            <v>13</v>
          </cell>
          <cell r="AJ355">
            <v>45893</v>
          </cell>
          <cell r="AM355" t="str">
            <v>TEMP</v>
          </cell>
          <cell r="AN355" t="str">
            <v>3P Onsite Worker</v>
          </cell>
          <cell r="AO355" t="str">
            <v>A</v>
          </cell>
          <cell r="AP355">
            <v>9</v>
          </cell>
          <cell r="AQ355">
            <v>0</v>
          </cell>
          <cell r="AR355">
            <v>1</v>
          </cell>
          <cell r="AS355">
            <v>1</v>
          </cell>
          <cell r="AT355">
            <v>0</v>
          </cell>
          <cell r="AU355">
            <v>0</v>
          </cell>
        </row>
        <row r="356">
          <cell r="E356">
            <v>205845556</v>
          </cell>
          <cell r="F356" t="str">
            <v>A</v>
          </cell>
          <cell r="G356" t="str">
            <v>GREEN</v>
          </cell>
          <cell r="H356" t="str">
            <v>FULL_TIME</v>
          </cell>
          <cell r="I356">
            <v>900234</v>
          </cell>
          <cell r="J356" t="str">
            <v>Dulsco L.L.C.</v>
          </cell>
          <cell r="K356" t="str">
            <v>PHILIP GYAMFI</v>
          </cell>
          <cell r="L356" t="str">
            <v>Warehouse Associate (TEMP)</v>
          </cell>
          <cell r="M356" t="str">
            <v>Warehouse Associate 8W</v>
          </cell>
          <cell r="N356" t="str">
            <v>scariav</v>
          </cell>
          <cell r="O356">
            <v>1299</v>
          </cell>
          <cell r="P356" t="str">
            <v>AUH1</v>
          </cell>
          <cell r="Q356" t="str">
            <v>ARE</v>
          </cell>
          <cell r="R356" t="str">
            <v>LK017</v>
          </cell>
          <cell r="S356" t="str">
            <v>Night Shift</v>
          </cell>
          <cell r="T356">
            <v>99</v>
          </cell>
          <cell r="U356" t="str">
            <v>MENA_UAE_FC</v>
          </cell>
          <cell r="V356">
            <v>46267.754861111112</v>
          </cell>
          <cell r="W356">
            <v>46267.856249999997</v>
          </cell>
          <cell r="X356">
            <v>46267.756944444445</v>
          </cell>
          <cell r="Y356">
            <v>46268.173611111109</v>
          </cell>
          <cell r="AA356" t="str">
            <v>Scheduled</v>
          </cell>
          <cell r="AB356" t="str">
            <v>Present</v>
          </cell>
          <cell r="AC356" t="str">
            <v>Outbound</v>
          </cell>
          <cell r="AD356" t="str">
            <v>Picking</v>
          </cell>
          <cell r="AE356" t="str">
            <v>Pick</v>
          </cell>
          <cell r="AF356" t="str">
            <v>Thursday</v>
          </cell>
          <cell r="AG356" t="str">
            <v>Friday</v>
          </cell>
          <cell r="AH356">
            <v>13</v>
          </cell>
          <cell r="AJ356">
            <v>45893</v>
          </cell>
          <cell r="AM356" t="str">
            <v>TEMP</v>
          </cell>
          <cell r="AN356" t="str">
            <v>3P Onsite Worker</v>
          </cell>
          <cell r="AO356" t="str">
            <v>A</v>
          </cell>
          <cell r="AP356">
            <v>9</v>
          </cell>
          <cell r="AQ356">
            <v>0</v>
          </cell>
          <cell r="AR356">
            <v>1</v>
          </cell>
          <cell r="AS356">
            <v>1</v>
          </cell>
          <cell r="AT356">
            <v>0</v>
          </cell>
          <cell r="AU356">
            <v>0</v>
          </cell>
        </row>
        <row r="357">
          <cell r="E357">
            <v>206906444</v>
          </cell>
          <cell r="F357" t="str">
            <v>A</v>
          </cell>
          <cell r="G357" t="str">
            <v>GREEN</v>
          </cell>
          <cell r="H357" t="str">
            <v>FULL_TIME</v>
          </cell>
          <cell r="I357">
            <v>900234</v>
          </cell>
          <cell r="J357" t="str">
            <v>Dulsco L.L.C.</v>
          </cell>
          <cell r="K357" t="str">
            <v>HABERT MUHINDO</v>
          </cell>
          <cell r="L357" t="str">
            <v>Warehouse Associate (TEMP)</v>
          </cell>
          <cell r="M357" t="str">
            <v>Warehouse Associate 8W</v>
          </cell>
          <cell r="N357" t="str">
            <v>lraghava</v>
          </cell>
          <cell r="O357">
            <v>1299</v>
          </cell>
          <cell r="P357" t="str">
            <v>AUH1</v>
          </cell>
          <cell r="Q357" t="str">
            <v>ARE</v>
          </cell>
          <cell r="R357" t="str">
            <v>LK015</v>
          </cell>
          <cell r="S357" t="str">
            <v>Night Shift</v>
          </cell>
          <cell r="T357">
            <v>99</v>
          </cell>
          <cell r="U357" t="str">
            <v>MENA_UAE_FC</v>
          </cell>
          <cell r="X357">
            <v>46267.756944444445</v>
          </cell>
          <cell r="Y357">
            <v>46268.173611111109</v>
          </cell>
          <cell r="Z357" t="str">
            <v>Rest Day</v>
          </cell>
          <cell r="AA357" t="str">
            <v>Not Scheduled</v>
          </cell>
          <cell r="AB357" t="str">
            <v>Not Present</v>
          </cell>
          <cell r="AC357" t="str">
            <v>Outbound</v>
          </cell>
          <cell r="AD357" t="str">
            <v>Picking</v>
          </cell>
          <cell r="AE357" t="str">
            <v>Pick</v>
          </cell>
          <cell r="AF357" t="str">
            <v>Tuesday</v>
          </cell>
          <cell r="AG357" t="str">
            <v>Wednesday</v>
          </cell>
          <cell r="AH357">
            <v>13</v>
          </cell>
          <cell r="AJ357">
            <v>46029</v>
          </cell>
          <cell r="AM357" t="str">
            <v>TEMP</v>
          </cell>
          <cell r="AN357" t="str">
            <v>3P Onsite Worker</v>
          </cell>
          <cell r="AO357" t="str">
            <v>A</v>
          </cell>
          <cell r="AP357">
            <v>9</v>
          </cell>
          <cell r="AQ357">
            <v>0</v>
          </cell>
          <cell r="AR357">
            <v>0</v>
          </cell>
          <cell r="AS357">
            <v>0</v>
          </cell>
          <cell r="AT357">
            <v>0</v>
          </cell>
          <cell r="AU357">
            <v>0</v>
          </cell>
        </row>
        <row r="358">
          <cell r="E358">
            <v>203965456</v>
          </cell>
          <cell r="F358" t="str">
            <v>A</v>
          </cell>
          <cell r="G358" t="str">
            <v>GREEN</v>
          </cell>
          <cell r="H358" t="str">
            <v>FULL_TIME</v>
          </cell>
          <cell r="I358">
            <v>900234</v>
          </cell>
          <cell r="J358" t="str">
            <v>Fastlink Outsourcing</v>
          </cell>
          <cell r="K358" t="str">
            <v>Sharif Habimana</v>
          </cell>
          <cell r="L358" t="str">
            <v>Warehouse Associate (TEMP)</v>
          </cell>
          <cell r="M358" t="str">
            <v>Warehouse Associate 12M</v>
          </cell>
          <cell r="N358" t="str">
            <v>scariav</v>
          </cell>
          <cell r="O358">
            <v>1299</v>
          </cell>
          <cell r="P358" t="str">
            <v>AUH1</v>
          </cell>
          <cell r="Q358" t="str">
            <v>ARE</v>
          </cell>
          <cell r="R358" t="str">
            <v>LK011</v>
          </cell>
          <cell r="S358" t="str">
            <v>Night Shift</v>
          </cell>
          <cell r="T358">
            <v>99</v>
          </cell>
          <cell r="U358" t="str">
            <v>MENA_UAE_FC</v>
          </cell>
          <cell r="V358">
            <v>46267.756249999999</v>
          </cell>
          <cell r="W358">
            <v>46267.859722222223</v>
          </cell>
          <cell r="X358">
            <v>46267.756944444445</v>
          </cell>
          <cell r="Y358">
            <v>46268.173611111109</v>
          </cell>
          <cell r="AA358" t="str">
            <v>Scheduled</v>
          </cell>
          <cell r="AB358" t="str">
            <v>Present</v>
          </cell>
          <cell r="AC358" t="str">
            <v>Outbound</v>
          </cell>
          <cell r="AD358" t="str">
            <v>Picking</v>
          </cell>
          <cell r="AE358" t="str">
            <v>Pick</v>
          </cell>
          <cell r="AF358" t="str">
            <v>Friday</v>
          </cell>
          <cell r="AG358" t="str">
            <v>Saturday</v>
          </cell>
          <cell r="AH358">
            <v>13</v>
          </cell>
          <cell r="AJ358">
            <v>45543</v>
          </cell>
          <cell r="AM358" t="str">
            <v>TEMP</v>
          </cell>
          <cell r="AN358" t="str">
            <v>3P Onsite Worker</v>
          </cell>
          <cell r="AO358" t="str">
            <v>A</v>
          </cell>
          <cell r="AP358">
            <v>9</v>
          </cell>
          <cell r="AQ358">
            <v>0</v>
          </cell>
          <cell r="AR358">
            <v>1</v>
          </cell>
          <cell r="AS358">
            <v>1</v>
          </cell>
          <cell r="AT358">
            <v>0</v>
          </cell>
          <cell r="AU358">
            <v>0</v>
          </cell>
        </row>
        <row r="359">
          <cell r="E359">
            <v>202249751</v>
          </cell>
          <cell r="F359" t="str">
            <v>A</v>
          </cell>
          <cell r="G359" t="str">
            <v>GREEN</v>
          </cell>
          <cell r="H359" t="str">
            <v>FULL_TIME</v>
          </cell>
          <cell r="I359">
            <v>900234</v>
          </cell>
          <cell r="J359" t="str">
            <v>Fastlink Outsourcing</v>
          </cell>
          <cell r="K359" t="str">
            <v>Mumuni Hassana</v>
          </cell>
          <cell r="L359" t="str">
            <v>Warehouse Associate (TEMP)</v>
          </cell>
          <cell r="M359" t="str">
            <v>Warehouse Associate 12M</v>
          </cell>
          <cell r="N359" t="str">
            <v>scariav</v>
          </cell>
          <cell r="O359">
            <v>1299</v>
          </cell>
          <cell r="P359" t="str">
            <v>AUH1</v>
          </cell>
          <cell r="Q359" t="str">
            <v>ARE</v>
          </cell>
          <cell r="R359" t="str">
            <v>LK016</v>
          </cell>
          <cell r="S359" t="str">
            <v>Night Shift</v>
          </cell>
          <cell r="T359">
            <v>99</v>
          </cell>
          <cell r="U359" t="str">
            <v>MENA_UAE_FC</v>
          </cell>
          <cell r="V359">
            <v>46267.749305555553</v>
          </cell>
          <cell r="W359">
            <v>46267.847916666666</v>
          </cell>
          <cell r="X359">
            <v>46267.756944444445</v>
          </cell>
          <cell r="Y359">
            <v>46268.173611111109</v>
          </cell>
          <cell r="Z359" t="str">
            <v>Rest Day</v>
          </cell>
          <cell r="AA359" t="str">
            <v>Not Scheduled</v>
          </cell>
          <cell r="AB359" t="str">
            <v>Present</v>
          </cell>
          <cell r="AC359" t="str">
            <v>Outbound</v>
          </cell>
          <cell r="AD359" t="str">
            <v>Pack - Batch</v>
          </cell>
          <cell r="AE359" t="str">
            <v>Pack</v>
          </cell>
          <cell r="AF359" t="str">
            <v>Wednesday</v>
          </cell>
          <cell r="AG359" t="str">
            <v>Thursday</v>
          </cell>
          <cell r="AH359">
            <v>17</v>
          </cell>
          <cell r="AJ359">
            <v>45214</v>
          </cell>
          <cell r="AM359" t="str">
            <v>TEMP</v>
          </cell>
          <cell r="AN359" t="str">
            <v>3P Onsite Worker</v>
          </cell>
          <cell r="AO359" t="str">
            <v>A</v>
          </cell>
          <cell r="AP359">
            <v>9</v>
          </cell>
          <cell r="AQ359">
            <v>1</v>
          </cell>
          <cell r="AR359">
            <v>1</v>
          </cell>
          <cell r="AS359">
            <v>0</v>
          </cell>
          <cell r="AT359">
            <v>0</v>
          </cell>
          <cell r="AU359">
            <v>0</v>
          </cell>
        </row>
        <row r="360">
          <cell r="E360">
            <v>204299547</v>
          </cell>
          <cell r="F360" t="str">
            <v>A</v>
          </cell>
          <cell r="G360" t="str">
            <v>GREEN</v>
          </cell>
          <cell r="H360" t="str">
            <v>FULL_TIME</v>
          </cell>
          <cell r="I360">
            <v>900234</v>
          </cell>
          <cell r="J360" t="str">
            <v>Quesscorp</v>
          </cell>
          <cell r="K360" t="str">
            <v>Hamza Mohammed</v>
          </cell>
          <cell r="L360" t="str">
            <v>Warehouse Associate (TEMP)</v>
          </cell>
          <cell r="M360" t="str">
            <v>Warehouse Associate 24M</v>
          </cell>
          <cell r="N360" t="str">
            <v>scariav</v>
          </cell>
          <cell r="O360">
            <v>1299</v>
          </cell>
          <cell r="P360" t="str">
            <v>AUH1</v>
          </cell>
          <cell r="Q360" t="str">
            <v>ARE</v>
          </cell>
          <cell r="R360" t="str">
            <v>FC109</v>
          </cell>
          <cell r="S360" t="str">
            <v>Day Shift</v>
          </cell>
          <cell r="T360">
            <v>99</v>
          </cell>
          <cell r="U360" t="str">
            <v>MENA_UAE_FC</v>
          </cell>
          <cell r="X360">
            <v>46267.333333333336</v>
          </cell>
          <cell r="Y360">
            <v>46267.75</v>
          </cell>
          <cell r="Z360" t="str">
            <v>Rest Day</v>
          </cell>
          <cell r="AA360" t="str">
            <v>Not Scheduled</v>
          </cell>
          <cell r="AB360" t="str">
            <v>Not Present</v>
          </cell>
          <cell r="AC360" t="str">
            <v>Outbound</v>
          </cell>
          <cell r="AD360" t="str">
            <v>Pack - Batch</v>
          </cell>
          <cell r="AE360" t="str">
            <v>Pack</v>
          </cell>
          <cell r="AF360" t="str">
            <v>Tuesday</v>
          </cell>
          <cell r="AG360" t="str">
            <v>Wednesday</v>
          </cell>
          <cell r="AH360">
            <v>17</v>
          </cell>
          <cell r="AJ360">
            <v>45585</v>
          </cell>
          <cell r="AM360" t="str">
            <v>TEMP</v>
          </cell>
          <cell r="AN360" t="str">
            <v>3P Onsite Worker</v>
          </cell>
          <cell r="AO360" t="str">
            <v>A</v>
          </cell>
          <cell r="AP360">
            <v>9</v>
          </cell>
          <cell r="AQ360">
            <v>0</v>
          </cell>
          <cell r="AR360">
            <v>0</v>
          </cell>
          <cell r="AS360">
            <v>0</v>
          </cell>
          <cell r="AT360">
            <v>0</v>
          </cell>
          <cell r="AU360">
            <v>0</v>
          </cell>
        </row>
        <row r="361">
          <cell r="E361">
            <v>206239523</v>
          </cell>
          <cell r="F361" t="str">
            <v>A</v>
          </cell>
          <cell r="G361" t="str">
            <v>GREEN</v>
          </cell>
          <cell r="H361" t="str">
            <v>FULL_TIME</v>
          </cell>
          <cell r="I361">
            <v>900234</v>
          </cell>
          <cell r="J361" t="str">
            <v>EFS Facilities Services</v>
          </cell>
          <cell r="K361" t="str">
            <v>Ann Murugi Mwaura</v>
          </cell>
          <cell r="L361" t="str">
            <v>Warehouse Associate (TEMP)</v>
          </cell>
          <cell r="M361" t="str">
            <v>Warehouse Associate 8W</v>
          </cell>
          <cell r="N361" t="str">
            <v>ansammar</v>
          </cell>
          <cell r="O361">
            <v>1299</v>
          </cell>
          <cell r="P361" t="str">
            <v>AUH1</v>
          </cell>
          <cell r="Q361" t="str">
            <v>ARE</v>
          </cell>
          <cell r="R361" t="str">
            <v>LK014</v>
          </cell>
          <cell r="S361" t="str">
            <v>Night Shift</v>
          </cell>
          <cell r="T361">
            <v>99</v>
          </cell>
          <cell r="U361" t="str">
            <v>MENA_UAE_FC</v>
          </cell>
          <cell r="V361">
            <v>46267.758333333331</v>
          </cell>
          <cell r="W361">
            <v>46267.854166666664</v>
          </cell>
          <cell r="X361">
            <v>46267.756944444445</v>
          </cell>
          <cell r="Y361">
            <v>46268.173611111109</v>
          </cell>
          <cell r="AA361" t="str">
            <v>Scheduled</v>
          </cell>
          <cell r="AB361" t="str">
            <v>Present</v>
          </cell>
          <cell r="AC361" t="str">
            <v>Outbound</v>
          </cell>
          <cell r="AD361" t="str">
            <v>Picking</v>
          </cell>
          <cell r="AE361" t="str">
            <v>Pick</v>
          </cell>
          <cell r="AF361" t="str">
            <v>Monday</v>
          </cell>
          <cell r="AG361" t="str">
            <v>Tuesday</v>
          </cell>
          <cell r="AH361">
            <v>13</v>
          </cell>
          <cell r="AJ361">
            <v>45942</v>
          </cell>
          <cell r="AM361" t="str">
            <v>TEMP</v>
          </cell>
          <cell r="AN361" t="str">
            <v>3P Onsite Worker</v>
          </cell>
          <cell r="AO361" t="str">
            <v>A</v>
          </cell>
          <cell r="AP361">
            <v>9</v>
          </cell>
          <cell r="AQ361">
            <v>0</v>
          </cell>
          <cell r="AR361">
            <v>1</v>
          </cell>
          <cell r="AS361">
            <v>1</v>
          </cell>
          <cell r="AT361">
            <v>0</v>
          </cell>
          <cell r="AU361">
            <v>0</v>
          </cell>
        </row>
        <row r="362">
          <cell r="E362">
            <v>206174727</v>
          </cell>
          <cell r="F362" t="str">
            <v>A</v>
          </cell>
          <cell r="G362" t="str">
            <v>GREEN</v>
          </cell>
          <cell r="H362" t="str">
            <v>FULL_TIME</v>
          </cell>
          <cell r="I362">
            <v>900234</v>
          </cell>
          <cell r="J362" t="str">
            <v>Fastlink Outsourcing</v>
          </cell>
          <cell r="K362" t="str">
            <v>HARICK DANSO</v>
          </cell>
          <cell r="L362" t="str">
            <v>Warehouse Associate (TEMP)</v>
          </cell>
          <cell r="M362" t="str">
            <v>Warehouse Associate 12M</v>
          </cell>
          <cell r="N362" t="str">
            <v>aanso</v>
          </cell>
          <cell r="O362">
            <v>1299</v>
          </cell>
          <cell r="P362" t="str">
            <v>AUH1</v>
          </cell>
          <cell r="Q362" t="str">
            <v>ARE</v>
          </cell>
          <cell r="R362" t="str">
            <v>LK015</v>
          </cell>
          <cell r="S362" t="str">
            <v>Night Shift</v>
          </cell>
          <cell r="T362">
            <v>99</v>
          </cell>
          <cell r="U362" t="str">
            <v>MENA_UAE_FC</v>
          </cell>
          <cell r="X362">
            <v>46267.756944444445</v>
          </cell>
          <cell r="Y362">
            <v>46268.173611111109</v>
          </cell>
          <cell r="Z362" t="str">
            <v>Rest Day</v>
          </cell>
          <cell r="AA362" t="str">
            <v>Not Scheduled</v>
          </cell>
          <cell r="AB362" t="str">
            <v>Not Present</v>
          </cell>
          <cell r="AC362" t="str">
            <v>Customer returns</v>
          </cell>
          <cell r="AD362" t="str">
            <v>Customer Returns</v>
          </cell>
          <cell r="AE362" t="str">
            <v>Customer returns</v>
          </cell>
          <cell r="AF362" t="str">
            <v>Tuesday</v>
          </cell>
          <cell r="AG362" t="str">
            <v>Wednesday</v>
          </cell>
          <cell r="AH362">
            <v>22</v>
          </cell>
          <cell r="AJ362">
            <v>45931</v>
          </cell>
          <cell r="AM362" t="str">
            <v>TEMP</v>
          </cell>
          <cell r="AN362" t="str">
            <v>3P Onsite Worker</v>
          </cell>
          <cell r="AO362" t="str">
            <v>A</v>
          </cell>
          <cell r="AP362">
            <v>9</v>
          </cell>
          <cell r="AQ362">
            <v>0</v>
          </cell>
          <cell r="AR362">
            <v>0</v>
          </cell>
          <cell r="AS362">
            <v>0</v>
          </cell>
          <cell r="AT362">
            <v>0</v>
          </cell>
          <cell r="AU362">
            <v>0</v>
          </cell>
        </row>
        <row r="363">
          <cell r="E363">
            <v>204865035</v>
          </cell>
          <cell r="F363" t="str">
            <v>A</v>
          </cell>
          <cell r="G363" t="str">
            <v>GREEN</v>
          </cell>
          <cell r="H363" t="str">
            <v>FULL_TIME</v>
          </cell>
          <cell r="I363">
            <v>900234</v>
          </cell>
          <cell r="J363" t="str">
            <v>Dulsco L.L.C.</v>
          </cell>
          <cell r="K363" t="str">
            <v>FRANCIS ARTHUR</v>
          </cell>
          <cell r="L363" t="str">
            <v>Warehouse Associate (TEMP)</v>
          </cell>
          <cell r="M363" t="str">
            <v>Warehouse Associate 8W</v>
          </cell>
          <cell r="N363" t="str">
            <v>lraghava</v>
          </cell>
          <cell r="O363">
            <v>1299</v>
          </cell>
          <cell r="P363" t="str">
            <v>AUH1</v>
          </cell>
          <cell r="Q363" t="str">
            <v>ARE</v>
          </cell>
          <cell r="R363" t="str">
            <v>LK016</v>
          </cell>
          <cell r="S363" t="str">
            <v>Night Shift</v>
          </cell>
          <cell r="T363">
            <v>99</v>
          </cell>
          <cell r="U363" t="str">
            <v>MENA_UAE_FC</v>
          </cell>
          <cell r="X363">
            <v>46267.756944444445</v>
          </cell>
          <cell r="Y363">
            <v>46268.173611111109</v>
          </cell>
          <cell r="Z363" t="str">
            <v>Rest Day</v>
          </cell>
          <cell r="AA363" t="str">
            <v>Not Scheduled</v>
          </cell>
          <cell r="AB363" t="str">
            <v>Not Present</v>
          </cell>
          <cell r="AC363" t="str">
            <v>Outbound</v>
          </cell>
          <cell r="AD363" t="str">
            <v>Picking</v>
          </cell>
          <cell r="AE363" t="str">
            <v>Pick</v>
          </cell>
          <cell r="AF363" t="str">
            <v>Wednesday</v>
          </cell>
          <cell r="AG363" t="str">
            <v>Thursday</v>
          </cell>
          <cell r="AH363">
            <v>13</v>
          </cell>
          <cell r="AJ363">
            <v>45893</v>
          </cell>
          <cell r="AM363" t="str">
            <v>TEMP</v>
          </cell>
          <cell r="AN363" t="str">
            <v>3P Onsite Worker</v>
          </cell>
          <cell r="AO363" t="str">
            <v>A</v>
          </cell>
          <cell r="AP363">
            <v>9</v>
          </cell>
          <cell r="AQ363">
            <v>0</v>
          </cell>
          <cell r="AR363">
            <v>0</v>
          </cell>
          <cell r="AS363">
            <v>0</v>
          </cell>
          <cell r="AT363">
            <v>0</v>
          </cell>
          <cell r="AU363">
            <v>0</v>
          </cell>
        </row>
        <row r="364">
          <cell r="E364">
            <v>203737012</v>
          </cell>
          <cell r="F364" t="str">
            <v>A</v>
          </cell>
          <cell r="G364" t="str">
            <v>GREEN</v>
          </cell>
          <cell r="H364" t="str">
            <v>FULL_TIME</v>
          </cell>
          <cell r="I364">
            <v>900234</v>
          </cell>
          <cell r="J364" t="str">
            <v>Fastlink Outsourcing</v>
          </cell>
          <cell r="K364" t="str">
            <v>Kweatey Hayford</v>
          </cell>
          <cell r="L364" t="str">
            <v>Warehouse Associate (TEMP)</v>
          </cell>
          <cell r="M364" t="str">
            <v>Warehouse Associate 12M</v>
          </cell>
          <cell r="N364" t="str">
            <v>lraghava</v>
          </cell>
          <cell r="O364">
            <v>1299</v>
          </cell>
          <cell r="P364" t="str">
            <v>AUH1</v>
          </cell>
          <cell r="Q364" t="str">
            <v>ARE</v>
          </cell>
          <cell r="R364" t="str">
            <v>FC109</v>
          </cell>
          <cell r="S364" t="str">
            <v>Day Shift</v>
          </cell>
          <cell r="T364">
            <v>99</v>
          </cell>
          <cell r="U364" t="str">
            <v>MENA_UAE_FC</v>
          </cell>
          <cell r="X364">
            <v>46267.333333333336</v>
          </cell>
          <cell r="Y364">
            <v>46267.75</v>
          </cell>
          <cell r="Z364" t="str">
            <v>Rest Day</v>
          </cell>
          <cell r="AA364" t="str">
            <v>Not Scheduled</v>
          </cell>
          <cell r="AB364" t="str">
            <v>Not Present</v>
          </cell>
          <cell r="AC364" t="str">
            <v>Outbound</v>
          </cell>
          <cell r="AD364" t="str">
            <v>Picking</v>
          </cell>
          <cell r="AE364" t="str">
            <v>Pick</v>
          </cell>
          <cell r="AF364" t="str">
            <v>Tuesday</v>
          </cell>
          <cell r="AG364" t="str">
            <v>Wednesday</v>
          </cell>
          <cell r="AH364">
            <v>13</v>
          </cell>
          <cell r="AJ364">
            <v>45501</v>
          </cell>
          <cell r="AM364" t="str">
            <v>TEMP</v>
          </cell>
          <cell r="AN364" t="str">
            <v>3P Onsite Worker</v>
          </cell>
          <cell r="AO364" t="str">
            <v>A</v>
          </cell>
          <cell r="AP364">
            <v>9</v>
          </cell>
          <cell r="AQ364">
            <v>0</v>
          </cell>
          <cell r="AR364">
            <v>0</v>
          </cell>
          <cell r="AS364">
            <v>0</v>
          </cell>
          <cell r="AT364">
            <v>0</v>
          </cell>
          <cell r="AU364">
            <v>0</v>
          </cell>
        </row>
        <row r="365">
          <cell r="E365">
            <v>203813037</v>
          </cell>
          <cell r="F365" t="str">
            <v>A</v>
          </cell>
          <cell r="G365" t="str">
            <v>GREEN</v>
          </cell>
          <cell r="H365" t="str">
            <v>FULL_TIME</v>
          </cell>
          <cell r="I365">
            <v>900234</v>
          </cell>
          <cell r="J365" t="str">
            <v>Adecco</v>
          </cell>
          <cell r="K365" t="str">
            <v>ARUN BABU</v>
          </cell>
          <cell r="L365" t="str">
            <v>Warehouse Associate (TEMP)</v>
          </cell>
          <cell r="M365" t="str">
            <v>Warehouse Associate 24M</v>
          </cell>
          <cell r="N365" t="str">
            <v>abbaszoo</v>
          </cell>
          <cell r="O365">
            <v>1299</v>
          </cell>
          <cell r="P365" t="str">
            <v>AUH1</v>
          </cell>
          <cell r="Q365" t="str">
            <v>ARE</v>
          </cell>
          <cell r="R365" t="str">
            <v>LK011</v>
          </cell>
          <cell r="S365" t="str">
            <v>Night Shift</v>
          </cell>
          <cell r="T365">
            <v>99</v>
          </cell>
          <cell r="U365" t="str">
            <v>MENA_UAE_FC</v>
          </cell>
          <cell r="V365">
            <v>46267.756944444445</v>
          </cell>
          <cell r="W365">
            <v>46267.949305555558</v>
          </cell>
          <cell r="X365">
            <v>46267.756944444445</v>
          </cell>
          <cell r="Y365">
            <v>46268.173611111109</v>
          </cell>
          <cell r="AA365" t="str">
            <v>Scheduled</v>
          </cell>
          <cell r="AB365" t="str">
            <v>Present</v>
          </cell>
          <cell r="AC365" t="str">
            <v>Inbound</v>
          </cell>
          <cell r="AD365" t="str">
            <v>Vendor Receive</v>
          </cell>
          <cell r="AE365" t="str">
            <v>Receive</v>
          </cell>
          <cell r="AF365" t="str">
            <v>Friday</v>
          </cell>
          <cell r="AG365" t="str">
            <v>Saturday</v>
          </cell>
          <cell r="AH365">
            <v>1</v>
          </cell>
          <cell r="AJ365">
            <v>45516</v>
          </cell>
          <cell r="AM365" t="str">
            <v>TEMP</v>
          </cell>
          <cell r="AN365" t="str">
            <v>3P Onsite Worker</v>
          </cell>
          <cell r="AO365" t="str">
            <v>A</v>
          </cell>
          <cell r="AP365">
            <v>9</v>
          </cell>
          <cell r="AQ365">
            <v>0</v>
          </cell>
          <cell r="AR365">
            <v>1</v>
          </cell>
          <cell r="AS365">
            <v>1</v>
          </cell>
          <cell r="AT365">
            <v>0</v>
          </cell>
          <cell r="AU365">
            <v>0</v>
          </cell>
        </row>
        <row r="366">
          <cell r="E366">
            <v>203712972</v>
          </cell>
          <cell r="F366" t="str">
            <v>A</v>
          </cell>
          <cell r="G366" t="str">
            <v>GREEN</v>
          </cell>
          <cell r="H366" t="str">
            <v>FULL_TIME</v>
          </cell>
          <cell r="I366">
            <v>900234</v>
          </cell>
          <cell r="J366" t="str">
            <v>Adecco</v>
          </cell>
          <cell r="K366" t="str">
            <v>BIKASH NEPALI</v>
          </cell>
          <cell r="L366" t="str">
            <v>Warehouse Associate (TEMP)</v>
          </cell>
          <cell r="M366" t="str">
            <v>Warehouse Associate 24M</v>
          </cell>
          <cell r="N366" t="str">
            <v>abbaszoo</v>
          </cell>
          <cell r="O366">
            <v>1299</v>
          </cell>
          <cell r="P366" t="str">
            <v>AUH1</v>
          </cell>
          <cell r="Q366" t="str">
            <v>ARE</v>
          </cell>
          <cell r="R366" t="str">
            <v>FC059</v>
          </cell>
          <cell r="S366" t="str">
            <v>Day Shift</v>
          </cell>
          <cell r="T366">
            <v>99</v>
          </cell>
          <cell r="U366" t="str">
            <v>MENA_UAE_FC</v>
          </cell>
          <cell r="V366">
            <v>46267.330555555556</v>
          </cell>
          <cell r="W366">
            <v>46267.747916666667</v>
          </cell>
          <cell r="X366">
            <v>46267.333333333336</v>
          </cell>
          <cell r="Y366">
            <v>46267.75</v>
          </cell>
          <cell r="AA366" t="str">
            <v>Scheduled</v>
          </cell>
          <cell r="AB366" t="str">
            <v>Present</v>
          </cell>
          <cell r="AC366" t="str">
            <v>Inbound</v>
          </cell>
          <cell r="AD366" t="str">
            <v>Inbound Stow</v>
          </cell>
          <cell r="AE366" t="str">
            <v>Stow</v>
          </cell>
          <cell r="AF366" t="str">
            <v>Sunday</v>
          </cell>
          <cell r="AG366" t="str">
            <v>Monday</v>
          </cell>
          <cell r="AH366">
            <v>3</v>
          </cell>
          <cell r="AJ366">
            <v>45516</v>
          </cell>
          <cell r="AM366" t="str">
            <v>TEMP</v>
          </cell>
          <cell r="AN366" t="str">
            <v>3P Onsite Worker</v>
          </cell>
          <cell r="AO366" t="str">
            <v>A</v>
          </cell>
          <cell r="AP366">
            <v>9</v>
          </cell>
          <cell r="AQ366">
            <v>0</v>
          </cell>
          <cell r="AR366">
            <v>1</v>
          </cell>
          <cell r="AS366">
            <v>1</v>
          </cell>
          <cell r="AT366">
            <v>0</v>
          </cell>
          <cell r="AU366">
            <v>0</v>
          </cell>
        </row>
        <row r="367">
          <cell r="E367">
            <v>206873643</v>
          </cell>
          <cell r="F367" t="str">
            <v>A</v>
          </cell>
          <cell r="G367" t="str">
            <v>GREEN</v>
          </cell>
          <cell r="H367" t="str">
            <v>FULL_TIME</v>
          </cell>
          <cell r="I367">
            <v>900234</v>
          </cell>
          <cell r="J367" t="str">
            <v>Fastlink Outsourcing</v>
          </cell>
          <cell r="K367" t="str">
            <v>HERMAN KIBUUKA</v>
          </cell>
          <cell r="L367" t="str">
            <v>Warehouse Associate (TEMP)</v>
          </cell>
          <cell r="M367" t="str">
            <v>Warehouse Associate 8W</v>
          </cell>
          <cell r="N367" t="str">
            <v>pparsin</v>
          </cell>
          <cell r="O367">
            <v>1299</v>
          </cell>
          <cell r="P367" t="str">
            <v>AUH1</v>
          </cell>
          <cell r="Q367" t="str">
            <v>ARE</v>
          </cell>
          <cell r="R367" t="str">
            <v>FC059</v>
          </cell>
          <cell r="S367" t="str">
            <v>Day Shift</v>
          </cell>
          <cell r="T367">
            <v>99</v>
          </cell>
          <cell r="U367" t="str">
            <v>MENA_UAE_FC</v>
          </cell>
          <cell r="V367">
            <v>46267.331944444442</v>
          </cell>
          <cell r="W367">
            <v>46267.752083333333</v>
          </cell>
          <cell r="X367">
            <v>46267.333333333336</v>
          </cell>
          <cell r="Y367">
            <v>46267.75</v>
          </cell>
          <cell r="AA367" t="str">
            <v>Scheduled</v>
          </cell>
          <cell r="AB367" t="str">
            <v>Present</v>
          </cell>
          <cell r="AC367" t="str">
            <v>Inbound</v>
          </cell>
          <cell r="AD367" t="str">
            <v>Inbound Stow</v>
          </cell>
          <cell r="AE367" t="str">
            <v>Stow</v>
          </cell>
          <cell r="AF367" t="str">
            <v>Sunday</v>
          </cell>
          <cell r="AG367" t="str">
            <v>Monday</v>
          </cell>
          <cell r="AH367">
            <v>3</v>
          </cell>
          <cell r="AJ367">
            <v>46019</v>
          </cell>
          <cell r="AM367" t="str">
            <v>TEMP</v>
          </cell>
          <cell r="AN367" t="str">
            <v>3P Onsite Worker</v>
          </cell>
          <cell r="AO367" t="str">
            <v>A</v>
          </cell>
          <cell r="AP367">
            <v>9</v>
          </cell>
          <cell r="AQ367">
            <v>0</v>
          </cell>
          <cell r="AR367">
            <v>1</v>
          </cell>
          <cell r="AS367">
            <v>1</v>
          </cell>
          <cell r="AT367">
            <v>0</v>
          </cell>
          <cell r="AU367">
            <v>0</v>
          </cell>
        </row>
        <row r="368">
          <cell r="E368">
            <v>203512668</v>
          </cell>
          <cell r="F368" t="str">
            <v>A</v>
          </cell>
          <cell r="G368" t="str">
            <v>GREEN</v>
          </cell>
          <cell r="H368" t="str">
            <v>FULL_TIME</v>
          </cell>
          <cell r="I368">
            <v>900234</v>
          </cell>
          <cell r="J368" t="str">
            <v>Fastlink Outsourcing</v>
          </cell>
          <cell r="K368" t="str">
            <v>Henry Edwards</v>
          </cell>
          <cell r="L368" t="str">
            <v>Warehouse Associate (TEMP)</v>
          </cell>
          <cell r="M368" t="str">
            <v>Warehouse Associate 12M</v>
          </cell>
          <cell r="N368" t="str">
            <v>mnarshad</v>
          </cell>
          <cell r="O368">
            <v>1299</v>
          </cell>
          <cell r="P368" t="str">
            <v>AUH1</v>
          </cell>
          <cell r="Q368" t="str">
            <v>ARE</v>
          </cell>
          <cell r="R368" t="str">
            <v>FC109</v>
          </cell>
          <cell r="S368" t="str">
            <v>Day Shift</v>
          </cell>
          <cell r="T368">
            <v>99</v>
          </cell>
          <cell r="U368" t="str">
            <v>MENA_UAE_FC</v>
          </cell>
          <cell r="X368">
            <v>46267.333333333336</v>
          </cell>
          <cell r="Y368">
            <v>46267.75</v>
          </cell>
          <cell r="Z368" t="str">
            <v>Rest Day</v>
          </cell>
          <cell r="AA368" t="str">
            <v>Not Scheduled</v>
          </cell>
          <cell r="AB368" t="str">
            <v>Not Present</v>
          </cell>
          <cell r="AC368" t="str">
            <v>Outbound</v>
          </cell>
          <cell r="AD368" t="str">
            <v>Sort - Batch</v>
          </cell>
          <cell r="AE368" t="str">
            <v>Sort</v>
          </cell>
          <cell r="AF368" t="str">
            <v>Tuesday</v>
          </cell>
          <cell r="AG368" t="str">
            <v>Wednesday</v>
          </cell>
          <cell r="AH368">
            <v>15</v>
          </cell>
          <cell r="AJ368">
            <v>45462</v>
          </cell>
          <cell r="AM368" t="str">
            <v>TEMP</v>
          </cell>
          <cell r="AN368" t="str">
            <v>3P Onsite Worker</v>
          </cell>
          <cell r="AO368" t="str">
            <v>A</v>
          </cell>
          <cell r="AP368">
            <v>9</v>
          </cell>
          <cell r="AQ368">
            <v>0</v>
          </cell>
          <cell r="AR368">
            <v>0</v>
          </cell>
          <cell r="AS368">
            <v>0</v>
          </cell>
          <cell r="AT368">
            <v>0</v>
          </cell>
          <cell r="AU368">
            <v>0</v>
          </cell>
        </row>
        <row r="369">
          <cell r="E369">
            <v>204011579</v>
          </cell>
          <cell r="F369" t="str">
            <v>A</v>
          </cell>
          <cell r="G369" t="str">
            <v>GREEN</v>
          </cell>
          <cell r="H369" t="str">
            <v>FULL_TIME</v>
          </cell>
          <cell r="I369">
            <v>900234</v>
          </cell>
          <cell r="J369" t="str">
            <v>Dulsco L.L.C.</v>
          </cell>
          <cell r="K369" t="str">
            <v>JORAM HENRY WONIALA</v>
          </cell>
          <cell r="L369" t="str">
            <v>Warehouse Associate (TEMP)</v>
          </cell>
          <cell r="M369" t="str">
            <v>Warehouse Associate 24M</v>
          </cell>
          <cell r="N369" t="str">
            <v>mnarshad</v>
          </cell>
          <cell r="O369">
            <v>1299</v>
          </cell>
          <cell r="P369" t="str">
            <v>AUH1</v>
          </cell>
          <cell r="Q369" t="str">
            <v>ARE</v>
          </cell>
          <cell r="R369" t="str">
            <v>LK016</v>
          </cell>
          <cell r="S369" t="str">
            <v>Night Shift</v>
          </cell>
          <cell r="T369">
            <v>99</v>
          </cell>
          <cell r="U369" t="str">
            <v>MENA_UAE_FC</v>
          </cell>
          <cell r="X369">
            <v>46267.756944444445</v>
          </cell>
          <cell r="Y369">
            <v>46268.173611111109</v>
          </cell>
          <cell r="Z369" t="str">
            <v>Rest Day</v>
          </cell>
          <cell r="AA369" t="str">
            <v>Not Scheduled</v>
          </cell>
          <cell r="AB369" t="str">
            <v>Not Present</v>
          </cell>
          <cell r="AC369" t="str">
            <v>Outbound</v>
          </cell>
          <cell r="AD369" t="str">
            <v>Picking</v>
          </cell>
          <cell r="AE369" t="str">
            <v>Pick</v>
          </cell>
          <cell r="AF369" t="str">
            <v>Wednesday</v>
          </cell>
          <cell r="AG369" t="str">
            <v>Thursday</v>
          </cell>
          <cell r="AH369">
            <v>13</v>
          </cell>
          <cell r="AJ369">
            <v>45550</v>
          </cell>
          <cell r="AM369" t="str">
            <v>TEMP</v>
          </cell>
          <cell r="AN369" t="str">
            <v>3P Onsite Worker</v>
          </cell>
          <cell r="AO369" t="str">
            <v>A</v>
          </cell>
          <cell r="AP369">
            <v>9</v>
          </cell>
          <cell r="AQ369">
            <v>0</v>
          </cell>
          <cell r="AR369">
            <v>0</v>
          </cell>
          <cell r="AS369">
            <v>0</v>
          </cell>
          <cell r="AT369">
            <v>0</v>
          </cell>
          <cell r="AU369">
            <v>0</v>
          </cell>
        </row>
        <row r="370">
          <cell r="E370">
            <v>206937730</v>
          </cell>
          <cell r="F370" t="str">
            <v>A</v>
          </cell>
          <cell r="G370" t="str">
            <v>GREEN</v>
          </cell>
          <cell r="H370" t="str">
            <v>FULL_TIME</v>
          </cell>
          <cell r="I370">
            <v>900234</v>
          </cell>
          <cell r="J370" t="str">
            <v>Dulsco L.L.C.</v>
          </cell>
          <cell r="K370" t="str">
            <v>HETHERWICK SAKA NJATI</v>
          </cell>
          <cell r="L370" t="str">
            <v>Warehouse Associate (TEMP)</v>
          </cell>
          <cell r="M370" t="str">
            <v>Warehouse Associate 24M</v>
          </cell>
          <cell r="N370" t="str">
            <v>aanso</v>
          </cell>
          <cell r="O370">
            <v>1299</v>
          </cell>
          <cell r="P370" t="str">
            <v>AUH1</v>
          </cell>
          <cell r="Q370" t="str">
            <v>ARE</v>
          </cell>
          <cell r="R370" t="str">
            <v>FC109</v>
          </cell>
          <cell r="S370" t="str">
            <v>Day Shift</v>
          </cell>
          <cell r="T370">
            <v>99</v>
          </cell>
          <cell r="U370" t="str">
            <v>MENA_UAE_FC</v>
          </cell>
          <cell r="X370">
            <v>46267.333333333336</v>
          </cell>
          <cell r="Y370">
            <v>46267.75</v>
          </cell>
          <cell r="Z370" t="str">
            <v>Rest Day</v>
          </cell>
          <cell r="AA370" t="str">
            <v>Not Scheduled</v>
          </cell>
          <cell r="AB370" t="str">
            <v>Not Present</v>
          </cell>
          <cell r="AC370" t="str">
            <v>Customer returns</v>
          </cell>
          <cell r="AD370" t="str">
            <v>Customer Returns</v>
          </cell>
          <cell r="AE370" t="str">
            <v>Customer returns</v>
          </cell>
          <cell r="AF370" t="str">
            <v>Tuesday</v>
          </cell>
          <cell r="AG370" t="str">
            <v>Wednesday</v>
          </cell>
          <cell r="AH370">
            <v>22</v>
          </cell>
          <cell r="AJ370">
            <v>46047</v>
          </cell>
          <cell r="AM370" t="str">
            <v>TEMP</v>
          </cell>
          <cell r="AN370" t="str">
            <v>3P Onsite Worker</v>
          </cell>
          <cell r="AO370" t="str">
            <v>A</v>
          </cell>
          <cell r="AP370">
            <v>9</v>
          </cell>
          <cell r="AQ370">
            <v>0</v>
          </cell>
          <cell r="AR370">
            <v>0</v>
          </cell>
          <cell r="AS370">
            <v>0</v>
          </cell>
          <cell r="AT370">
            <v>0</v>
          </cell>
          <cell r="AU370">
            <v>0</v>
          </cell>
        </row>
        <row r="371">
          <cell r="E371">
            <v>204373675</v>
          </cell>
          <cell r="F371" t="str">
            <v>A</v>
          </cell>
          <cell r="G371" t="str">
            <v>GREEN</v>
          </cell>
          <cell r="H371" t="str">
            <v>FULL_TIME</v>
          </cell>
          <cell r="I371">
            <v>900234</v>
          </cell>
          <cell r="J371" t="str">
            <v>Adecco</v>
          </cell>
          <cell r="K371" t="str">
            <v>Hisham Kutty</v>
          </cell>
          <cell r="L371" t="str">
            <v>Warehouse Associate (TEMP)</v>
          </cell>
          <cell r="M371" t="str">
            <v>Warehouse Associate 24M</v>
          </cell>
          <cell r="N371" t="str">
            <v>aanso</v>
          </cell>
          <cell r="O371">
            <v>1299</v>
          </cell>
          <cell r="P371" t="str">
            <v>AUH1</v>
          </cell>
          <cell r="Q371" t="str">
            <v>ARE</v>
          </cell>
          <cell r="R371" t="str">
            <v>FC009</v>
          </cell>
          <cell r="S371" t="str">
            <v>Day Shift</v>
          </cell>
          <cell r="T371">
            <v>99</v>
          </cell>
          <cell r="U371" t="str">
            <v>MENA_UAE_FC</v>
          </cell>
          <cell r="V371">
            <v>46267.332638888889</v>
          </cell>
          <cell r="W371">
            <v>46267.749305555553</v>
          </cell>
          <cell r="X371">
            <v>46267.333333333336</v>
          </cell>
          <cell r="Y371">
            <v>46267.75</v>
          </cell>
          <cell r="AA371" t="str">
            <v>Scheduled</v>
          </cell>
          <cell r="AB371" t="str">
            <v>Present</v>
          </cell>
          <cell r="AC371" t="str">
            <v>Customer returns</v>
          </cell>
          <cell r="AD371" t="str">
            <v>Customer Returns</v>
          </cell>
          <cell r="AE371" t="str">
            <v>Customer returns</v>
          </cell>
          <cell r="AF371" t="str">
            <v>Friday</v>
          </cell>
          <cell r="AG371" t="str">
            <v>Saturday</v>
          </cell>
          <cell r="AH371">
            <v>22</v>
          </cell>
          <cell r="AJ371">
            <v>45592</v>
          </cell>
          <cell r="AM371" t="str">
            <v>TEMP</v>
          </cell>
          <cell r="AN371" t="str">
            <v>3P Onsite Worker</v>
          </cell>
          <cell r="AO371" t="str">
            <v>A</v>
          </cell>
          <cell r="AP371">
            <v>9</v>
          </cell>
          <cell r="AQ371">
            <v>0</v>
          </cell>
          <cell r="AR371">
            <v>1</v>
          </cell>
          <cell r="AS371">
            <v>1</v>
          </cell>
          <cell r="AT371">
            <v>0</v>
          </cell>
          <cell r="AU371">
            <v>0</v>
          </cell>
        </row>
        <row r="372">
          <cell r="E372">
            <v>203521128</v>
          </cell>
          <cell r="F372" t="str">
            <v>A</v>
          </cell>
          <cell r="G372" t="str">
            <v>BLUE</v>
          </cell>
          <cell r="H372" t="str">
            <v>FULL_TIME</v>
          </cell>
          <cell r="I372" t="str">
            <v>P03231</v>
          </cell>
          <cell r="K372" t="str">
            <v>Zainab Issah</v>
          </cell>
          <cell r="L372" t="str">
            <v>FC Associate III</v>
          </cell>
          <cell r="M372" t="str">
            <v>Operations Supervisor</v>
          </cell>
          <cell r="N372" t="str">
            <v>nnahla</v>
          </cell>
          <cell r="O372">
            <v>1299</v>
          </cell>
          <cell r="P372" t="str">
            <v>AUH1</v>
          </cell>
          <cell r="Q372" t="str">
            <v>ARE</v>
          </cell>
          <cell r="R372" t="str">
            <v>FC134</v>
          </cell>
          <cell r="S372" t="str">
            <v>Day Shift</v>
          </cell>
          <cell r="T372">
            <v>3</v>
          </cell>
          <cell r="U372" t="str">
            <v>MENA_UAE_FC</v>
          </cell>
          <cell r="X372">
            <v>46267.333333333336</v>
          </cell>
          <cell r="Y372">
            <v>46267.75</v>
          </cell>
          <cell r="Z372" t="str">
            <v>Rest Day</v>
          </cell>
          <cell r="AA372" t="str">
            <v>Not Scheduled</v>
          </cell>
          <cell r="AB372" t="str">
            <v>Not Present</v>
          </cell>
          <cell r="AC372" t="str">
            <v>Inbound</v>
          </cell>
          <cell r="AD372" t="str">
            <v>IB Problem Solve</v>
          </cell>
          <cell r="AE372" t="str">
            <v>Receive</v>
          </cell>
          <cell r="AF372" t="str">
            <v>Wednesday</v>
          </cell>
          <cell r="AG372" t="str">
            <v>Thursday</v>
          </cell>
          <cell r="AH372">
            <v>6</v>
          </cell>
          <cell r="AJ372">
            <v>46110</v>
          </cell>
          <cell r="AM372" t="str">
            <v>FC</v>
          </cell>
          <cell r="AN372" t="str">
            <v>Regular Full Time</v>
          </cell>
          <cell r="AO372" t="str">
            <v>A</v>
          </cell>
          <cell r="AP372">
            <v>9</v>
          </cell>
          <cell r="AQ372">
            <v>0</v>
          </cell>
          <cell r="AR372">
            <v>0</v>
          </cell>
          <cell r="AS372">
            <v>0</v>
          </cell>
          <cell r="AT372">
            <v>0</v>
          </cell>
          <cell r="AU372">
            <v>0</v>
          </cell>
        </row>
        <row r="373">
          <cell r="E373">
            <v>203512949</v>
          </cell>
          <cell r="F373" t="str">
            <v>A</v>
          </cell>
          <cell r="G373" t="str">
            <v>GREEN</v>
          </cell>
          <cell r="H373" t="str">
            <v>FULL_TIME</v>
          </cell>
          <cell r="I373">
            <v>900234</v>
          </cell>
          <cell r="J373" t="str">
            <v>Fastlink Outsourcing</v>
          </cell>
          <cell r="K373" t="str">
            <v>Harriet Nkansah</v>
          </cell>
          <cell r="L373" t="str">
            <v>Warehouse Associate (TEMP)</v>
          </cell>
          <cell r="M373" t="str">
            <v>Warehouse Associate 12M</v>
          </cell>
          <cell r="N373" t="str">
            <v>scariav</v>
          </cell>
          <cell r="O373">
            <v>1299</v>
          </cell>
          <cell r="P373" t="str">
            <v>AUH1</v>
          </cell>
          <cell r="Q373" t="str">
            <v>ARE</v>
          </cell>
          <cell r="R373" t="str">
            <v>LK017</v>
          </cell>
          <cell r="S373" t="str">
            <v>Night Shift</v>
          </cell>
          <cell r="T373">
            <v>99</v>
          </cell>
          <cell r="U373" t="str">
            <v>MENA_UAE_FC</v>
          </cell>
          <cell r="V373">
            <v>46267.756249999999</v>
          </cell>
          <cell r="W373">
            <v>46267.855555555558</v>
          </cell>
          <cell r="X373">
            <v>46267.756944444445</v>
          </cell>
          <cell r="Y373">
            <v>46268.173611111109</v>
          </cell>
          <cell r="AA373" t="str">
            <v>Scheduled</v>
          </cell>
          <cell r="AB373" t="str">
            <v>Present</v>
          </cell>
          <cell r="AC373" t="str">
            <v>Outbound</v>
          </cell>
          <cell r="AD373" t="str">
            <v>Picking</v>
          </cell>
          <cell r="AE373" t="str">
            <v>Pick</v>
          </cell>
          <cell r="AF373" t="str">
            <v>Thursday</v>
          </cell>
          <cell r="AG373" t="str">
            <v>Friday</v>
          </cell>
          <cell r="AH373">
            <v>13</v>
          </cell>
          <cell r="AJ373">
            <v>45462</v>
          </cell>
          <cell r="AM373" t="str">
            <v>TEMP</v>
          </cell>
          <cell r="AN373" t="str">
            <v>3P Onsite Worker</v>
          </cell>
          <cell r="AO373" t="str">
            <v>A</v>
          </cell>
          <cell r="AP373">
            <v>9</v>
          </cell>
          <cell r="AQ373">
            <v>0</v>
          </cell>
          <cell r="AR373">
            <v>1</v>
          </cell>
          <cell r="AS373">
            <v>1</v>
          </cell>
          <cell r="AT373">
            <v>0</v>
          </cell>
          <cell r="AU373">
            <v>0</v>
          </cell>
        </row>
        <row r="374">
          <cell r="E374">
            <v>204246601</v>
          </cell>
          <cell r="F374" t="str">
            <v>A</v>
          </cell>
          <cell r="G374" t="str">
            <v>GREEN</v>
          </cell>
          <cell r="H374" t="str">
            <v>FULL_TIME</v>
          </cell>
          <cell r="I374">
            <v>900234</v>
          </cell>
          <cell r="J374" t="str">
            <v>Quesscorp</v>
          </cell>
          <cell r="K374" t="str">
            <v>Honorine Eyandong Adang</v>
          </cell>
          <cell r="L374" t="str">
            <v>Warehouse Associate (TEMP)</v>
          </cell>
          <cell r="M374" t="str">
            <v>Warehouse Associate 24M</v>
          </cell>
          <cell r="N374" t="str">
            <v>vkkatyal</v>
          </cell>
          <cell r="O374">
            <v>1299</v>
          </cell>
          <cell r="P374" t="str">
            <v>AUH1</v>
          </cell>
          <cell r="Q374" t="str">
            <v>ARE</v>
          </cell>
          <cell r="R374" t="str">
            <v>LK015</v>
          </cell>
          <cell r="S374" t="str">
            <v>Night Shift</v>
          </cell>
          <cell r="T374">
            <v>99</v>
          </cell>
          <cell r="U374" t="str">
            <v>MENA_UAE_FC</v>
          </cell>
          <cell r="X374">
            <v>46267.756944444445</v>
          </cell>
          <cell r="Y374">
            <v>46268.173611111109</v>
          </cell>
          <cell r="Z374" t="str">
            <v>Rest Day</v>
          </cell>
          <cell r="AA374" t="str">
            <v>Not Scheduled</v>
          </cell>
          <cell r="AB374" t="str">
            <v>Not Present</v>
          </cell>
          <cell r="AC374" t="str">
            <v>Inbound</v>
          </cell>
          <cell r="AD374" t="str">
            <v>Inbound Stow</v>
          </cell>
          <cell r="AE374" t="str">
            <v>Stow</v>
          </cell>
          <cell r="AF374" t="str">
            <v>Tuesday</v>
          </cell>
          <cell r="AG374" t="str">
            <v>Wednesday</v>
          </cell>
          <cell r="AH374">
            <v>3</v>
          </cell>
          <cell r="AJ374">
            <v>45578</v>
          </cell>
          <cell r="AM374" t="str">
            <v>TEMP</v>
          </cell>
          <cell r="AN374" t="str">
            <v>3P Onsite Worker</v>
          </cell>
          <cell r="AO374" t="str">
            <v>A</v>
          </cell>
          <cell r="AP374">
            <v>9</v>
          </cell>
          <cell r="AQ374">
            <v>0</v>
          </cell>
          <cell r="AR374">
            <v>0</v>
          </cell>
          <cell r="AS374">
            <v>0</v>
          </cell>
          <cell r="AT374">
            <v>0</v>
          </cell>
          <cell r="AU374">
            <v>0</v>
          </cell>
        </row>
        <row r="375">
          <cell r="E375">
            <v>205133783</v>
          </cell>
          <cell r="F375" t="str">
            <v>A</v>
          </cell>
          <cell r="G375" t="str">
            <v>GREEN</v>
          </cell>
          <cell r="H375" t="str">
            <v>FULL_TIME</v>
          </cell>
          <cell r="I375">
            <v>900234</v>
          </cell>
          <cell r="J375" t="str">
            <v>EFS Facilities Services</v>
          </cell>
          <cell r="K375" t="str">
            <v>MD Monir Hossain</v>
          </cell>
          <cell r="L375" t="str">
            <v>Warehouse Associate (TEMP)</v>
          </cell>
          <cell r="M375" t="str">
            <v>Warehouse Associate 8W</v>
          </cell>
          <cell r="N375" t="str">
            <v>ansammar</v>
          </cell>
          <cell r="O375">
            <v>1299</v>
          </cell>
          <cell r="P375" t="str">
            <v>AUH1</v>
          </cell>
          <cell r="Q375" t="str">
            <v>ARE</v>
          </cell>
          <cell r="R375" t="str">
            <v>FC084</v>
          </cell>
          <cell r="S375" t="str">
            <v>Day Shift</v>
          </cell>
          <cell r="T375">
            <v>99</v>
          </cell>
          <cell r="U375" t="str">
            <v>MENA_UAE_FC</v>
          </cell>
          <cell r="V375">
            <v>46267.331250000003</v>
          </cell>
          <cell r="W375">
            <v>46267.750694444447</v>
          </cell>
          <cell r="X375">
            <v>46267.333333333336</v>
          </cell>
          <cell r="Y375">
            <v>46267.75</v>
          </cell>
          <cell r="AA375" t="str">
            <v>Scheduled</v>
          </cell>
          <cell r="AB375" t="str">
            <v>Present</v>
          </cell>
          <cell r="AC375" t="str">
            <v>Outbound</v>
          </cell>
          <cell r="AD375" t="str">
            <v>Picking</v>
          </cell>
          <cell r="AE375" t="str">
            <v>Pick</v>
          </cell>
          <cell r="AF375" t="str">
            <v>Monday</v>
          </cell>
          <cell r="AG375" t="str">
            <v>Tuesday</v>
          </cell>
          <cell r="AH375">
            <v>13</v>
          </cell>
          <cell r="AJ375">
            <v>45756</v>
          </cell>
          <cell r="AM375" t="str">
            <v>TEMP</v>
          </cell>
          <cell r="AN375" t="str">
            <v>3P Onsite Worker</v>
          </cell>
          <cell r="AO375" t="str">
            <v>A</v>
          </cell>
          <cell r="AP375">
            <v>9</v>
          </cell>
          <cell r="AQ375">
            <v>0</v>
          </cell>
          <cell r="AR375">
            <v>1</v>
          </cell>
          <cell r="AS375">
            <v>1</v>
          </cell>
          <cell r="AT375">
            <v>0</v>
          </cell>
          <cell r="AU375">
            <v>0</v>
          </cell>
        </row>
        <row r="376">
          <cell r="E376">
            <v>205252539</v>
          </cell>
          <cell r="F376" t="str">
            <v>A</v>
          </cell>
          <cell r="G376" t="str">
            <v>GREEN</v>
          </cell>
          <cell r="H376" t="str">
            <v>REDUCED</v>
          </cell>
          <cell r="I376">
            <v>900234</v>
          </cell>
          <cell r="J376" t="str">
            <v>EFS Facilities Services</v>
          </cell>
          <cell r="K376" t="str">
            <v>Happy Tamekloe</v>
          </cell>
          <cell r="L376" t="str">
            <v>Warehouse Associate (TEMP)</v>
          </cell>
          <cell r="M376" t="str">
            <v>Warehouse Associate 8W</v>
          </cell>
          <cell r="N376" t="str">
            <v>mnarshad</v>
          </cell>
          <cell r="O376">
            <v>1299</v>
          </cell>
          <cell r="P376" t="str">
            <v>AUH1</v>
          </cell>
          <cell r="Q376" t="str">
            <v>ARE</v>
          </cell>
          <cell r="R376" t="str">
            <v>LK016</v>
          </cell>
          <cell r="S376" t="str">
            <v>Night Shift</v>
          </cell>
          <cell r="T376">
            <v>99</v>
          </cell>
          <cell r="U376" t="str">
            <v>MENA_UAE_FC</v>
          </cell>
          <cell r="X376">
            <v>46267.756944444445</v>
          </cell>
          <cell r="Y376">
            <v>46268.090277777781</v>
          </cell>
          <cell r="Z376" t="str">
            <v>Rest Day</v>
          </cell>
          <cell r="AA376" t="str">
            <v>Not Scheduled</v>
          </cell>
          <cell r="AB376" t="str">
            <v>Not Present</v>
          </cell>
          <cell r="AC376" t="str">
            <v>Outbound</v>
          </cell>
          <cell r="AD376" t="str">
            <v>Picking</v>
          </cell>
          <cell r="AE376" t="str">
            <v>Pick</v>
          </cell>
          <cell r="AF376" t="str">
            <v>Wednesday</v>
          </cell>
          <cell r="AG376" t="str">
            <v>Thursday</v>
          </cell>
          <cell r="AH376">
            <v>13</v>
          </cell>
          <cell r="AJ376">
            <v>46251</v>
          </cell>
          <cell r="AM376" t="str">
            <v>TEMP</v>
          </cell>
          <cell r="AN376" t="str">
            <v>3P Onsite Worker</v>
          </cell>
          <cell r="AO376" t="str">
            <v>A</v>
          </cell>
          <cell r="AP376">
            <v>7</v>
          </cell>
          <cell r="AQ376">
            <v>0</v>
          </cell>
          <cell r="AR376">
            <v>0</v>
          </cell>
          <cell r="AS376">
            <v>0</v>
          </cell>
          <cell r="AT376">
            <v>0</v>
          </cell>
          <cell r="AU376">
            <v>0</v>
          </cell>
        </row>
        <row r="377">
          <cell r="E377">
            <v>109808051</v>
          </cell>
          <cell r="F377" t="str">
            <v>A</v>
          </cell>
          <cell r="G377" t="str">
            <v>BLUE</v>
          </cell>
          <cell r="H377" t="str">
            <v>FULL_TIME</v>
          </cell>
          <cell r="I377" t="str">
            <v>P03251</v>
          </cell>
          <cell r="K377" t="str">
            <v>Awais Ali</v>
          </cell>
          <cell r="L377" t="str">
            <v>FC Associate I</v>
          </cell>
          <cell r="M377" t="str">
            <v>FC Associate I</v>
          </cell>
          <cell r="N377" t="str">
            <v>ansammar</v>
          </cell>
          <cell r="O377">
            <v>1299</v>
          </cell>
          <cell r="P377" t="str">
            <v>AUH1</v>
          </cell>
          <cell r="Q377" t="str">
            <v>ARE</v>
          </cell>
          <cell r="R377" t="str">
            <v>FC009</v>
          </cell>
          <cell r="S377" t="str">
            <v>Day Shift</v>
          </cell>
          <cell r="T377">
            <v>1</v>
          </cell>
          <cell r="U377" t="str">
            <v>MENA_UAE_FC</v>
          </cell>
          <cell r="V377">
            <v>46267.329861111109</v>
          </cell>
          <cell r="W377">
            <v>46267.751388888886</v>
          </cell>
          <cell r="X377">
            <v>46267.333333333336</v>
          </cell>
          <cell r="Y377">
            <v>46267.75</v>
          </cell>
          <cell r="AA377" t="str">
            <v>Scheduled</v>
          </cell>
          <cell r="AB377" t="str">
            <v>Present</v>
          </cell>
          <cell r="AC377" t="str">
            <v>Outbound</v>
          </cell>
          <cell r="AD377" t="str">
            <v>OB Problem Solve</v>
          </cell>
          <cell r="AE377" t="str">
            <v>Pack</v>
          </cell>
          <cell r="AF377" t="str">
            <v>Friday</v>
          </cell>
          <cell r="AG377" t="str">
            <v>Saturday</v>
          </cell>
          <cell r="AH377">
            <v>20</v>
          </cell>
          <cell r="AJ377">
            <v>44874</v>
          </cell>
          <cell r="AM377" t="str">
            <v>FC</v>
          </cell>
          <cell r="AN377" t="str">
            <v>Regular Full Time</v>
          </cell>
          <cell r="AO377" t="str">
            <v>A</v>
          </cell>
          <cell r="AP377">
            <v>9</v>
          </cell>
          <cell r="AQ377">
            <v>0</v>
          </cell>
          <cell r="AR377">
            <v>1</v>
          </cell>
          <cell r="AS377">
            <v>1</v>
          </cell>
          <cell r="AT377">
            <v>0</v>
          </cell>
          <cell r="AU377">
            <v>0</v>
          </cell>
        </row>
        <row r="378">
          <cell r="E378">
            <v>206791445</v>
          </cell>
          <cell r="F378" t="str">
            <v>A</v>
          </cell>
          <cell r="G378" t="str">
            <v>GREEN</v>
          </cell>
          <cell r="H378" t="str">
            <v>FULL_TIME</v>
          </cell>
          <cell r="I378">
            <v>900234</v>
          </cell>
          <cell r="J378" t="str">
            <v>Dulsco L.L.C.</v>
          </cell>
          <cell r="K378" t="str">
            <v>HUSAMA SSENYONGA</v>
          </cell>
          <cell r="L378" t="str">
            <v>Warehouse Associate (TEMP)</v>
          </cell>
          <cell r="M378" t="str">
            <v>Warehouse Associate 8W</v>
          </cell>
          <cell r="N378" t="str">
            <v>nnahla</v>
          </cell>
          <cell r="O378">
            <v>1299</v>
          </cell>
          <cell r="P378" t="str">
            <v>AUH1</v>
          </cell>
          <cell r="Q378" t="str">
            <v>ARE</v>
          </cell>
          <cell r="R378" t="str">
            <v>FC059</v>
          </cell>
          <cell r="S378" t="str">
            <v>Day Shift</v>
          </cell>
          <cell r="T378">
            <v>99</v>
          </cell>
          <cell r="U378" t="str">
            <v>MENA_UAE_FC</v>
          </cell>
          <cell r="V378">
            <v>46267.334027777775</v>
          </cell>
          <cell r="W378">
            <v>46267.749305555553</v>
          </cell>
          <cell r="X378">
            <v>46267.333333333336</v>
          </cell>
          <cell r="Y378">
            <v>46267.75</v>
          </cell>
          <cell r="AA378" t="str">
            <v>Scheduled</v>
          </cell>
          <cell r="AB378" t="str">
            <v>Present</v>
          </cell>
          <cell r="AC378" t="str">
            <v>Inbound</v>
          </cell>
          <cell r="AD378" t="str">
            <v>Inbound Stow</v>
          </cell>
          <cell r="AE378" t="str">
            <v>Stow</v>
          </cell>
          <cell r="AF378" t="str">
            <v>Sunday</v>
          </cell>
          <cell r="AG378" t="str">
            <v>Monday</v>
          </cell>
          <cell r="AH378">
            <v>3</v>
          </cell>
          <cell r="AJ378">
            <v>45998</v>
          </cell>
          <cell r="AM378" t="str">
            <v>TEMP</v>
          </cell>
          <cell r="AN378" t="str">
            <v>3P Onsite Worker</v>
          </cell>
          <cell r="AO378" t="str">
            <v>A</v>
          </cell>
          <cell r="AP378">
            <v>9</v>
          </cell>
          <cell r="AQ378">
            <v>0</v>
          </cell>
          <cell r="AR378">
            <v>1</v>
          </cell>
          <cell r="AS378">
            <v>1</v>
          </cell>
          <cell r="AT378">
            <v>0</v>
          </cell>
          <cell r="AU378">
            <v>0</v>
          </cell>
        </row>
        <row r="379">
          <cell r="E379">
            <v>206926479</v>
          </cell>
          <cell r="F379" t="str">
            <v>A</v>
          </cell>
          <cell r="G379" t="str">
            <v>GREEN</v>
          </cell>
          <cell r="H379" t="str">
            <v>FULL_TIME</v>
          </cell>
          <cell r="I379">
            <v>900234</v>
          </cell>
          <cell r="J379" t="str">
            <v>Dulsco L.L.C.</v>
          </cell>
          <cell r="K379" t="str">
            <v>HUZAIFAH MITALA</v>
          </cell>
          <cell r="L379" t="str">
            <v>Warehouse Associate (TEMP)</v>
          </cell>
          <cell r="M379" t="str">
            <v>Warehouse Associate 8W</v>
          </cell>
          <cell r="N379" t="str">
            <v>lraghava</v>
          </cell>
          <cell r="O379">
            <v>1299</v>
          </cell>
          <cell r="P379" t="str">
            <v>AUH1</v>
          </cell>
          <cell r="Q379" t="str">
            <v>ARE</v>
          </cell>
          <cell r="R379" t="str">
            <v>FC109</v>
          </cell>
          <cell r="S379" t="str">
            <v>Day Shift</v>
          </cell>
          <cell r="T379">
            <v>99</v>
          </cell>
          <cell r="U379" t="str">
            <v>MENA_UAE_FC</v>
          </cell>
          <cell r="X379">
            <v>46267.333333333336</v>
          </cell>
          <cell r="Y379">
            <v>46267.75</v>
          </cell>
          <cell r="Z379" t="str">
            <v>Rest Day</v>
          </cell>
          <cell r="AA379" t="str">
            <v>Not Scheduled</v>
          </cell>
          <cell r="AB379" t="str">
            <v>Not Present</v>
          </cell>
          <cell r="AC379" t="str">
            <v>Da</v>
          </cell>
          <cell r="AD379" t="str">
            <v>Transfer Out</v>
          </cell>
          <cell r="AE379" t="str">
            <v>Da</v>
          </cell>
          <cell r="AF379" t="str">
            <v>Tuesday</v>
          </cell>
          <cell r="AG379" t="str">
            <v>Wednesday</v>
          </cell>
          <cell r="AH379">
            <v>10</v>
          </cell>
          <cell r="AJ379">
            <v>46036</v>
          </cell>
          <cell r="AM379" t="str">
            <v>TEMP</v>
          </cell>
          <cell r="AN379" t="str">
            <v>3P Onsite Worker</v>
          </cell>
          <cell r="AO379" t="str">
            <v>A</v>
          </cell>
          <cell r="AP379">
            <v>9</v>
          </cell>
          <cell r="AQ379">
            <v>0</v>
          </cell>
          <cell r="AR379">
            <v>0</v>
          </cell>
          <cell r="AS379">
            <v>0</v>
          </cell>
          <cell r="AT379">
            <v>0</v>
          </cell>
          <cell r="AU379">
            <v>0</v>
          </cell>
        </row>
        <row r="380">
          <cell r="E380">
            <v>203741324</v>
          </cell>
          <cell r="F380" t="str">
            <v>A</v>
          </cell>
          <cell r="G380" t="str">
            <v>GREEN</v>
          </cell>
          <cell r="H380" t="str">
            <v>FULL_TIME</v>
          </cell>
          <cell r="I380">
            <v>900234</v>
          </cell>
          <cell r="J380" t="str">
            <v>Fastlink Outsourcing</v>
          </cell>
          <cell r="K380" t="str">
            <v>FRANK AHEN</v>
          </cell>
          <cell r="L380" t="str">
            <v>Warehouse Associate (TEMP)</v>
          </cell>
          <cell r="M380" t="str">
            <v>Warehouse Associate 12M</v>
          </cell>
          <cell r="N380" t="str">
            <v>vkkatyal</v>
          </cell>
          <cell r="O380">
            <v>1299</v>
          </cell>
          <cell r="P380" t="str">
            <v>AUH1</v>
          </cell>
          <cell r="Q380" t="str">
            <v>ARE</v>
          </cell>
          <cell r="R380" t="str">
            <v>FC134</v>
          </cell>
          <cell r="S380" t="str">
            <v>Day Shift</v>
          </cell>
          <cell r="T380">
            <v>99</v>
          </cell>
          <cell r="U380" t="str">
            <v>MENA_UAE_FC</v>
          </cell>
          <cell r="X380">
            <v>46267.333333333336</v>
          </cell>
          <cell r="Y380">
            <v>46267.75</v>
          </cell>
          <cell r="Z380" t="str">
            <v>Rest Day</v>
          </cell>
          <cell r="AA380" t="str">
            <v>Not Scheduled</v>
          </cell>
          <cell r="AB380" t="str">
            <v>Not Present</v>
          </cell>
          <cell r="AC380" t="str">
            <v>Inbound</v>
          </cell>
          <cell r="AD380" t="str">
            <v>Inbound Stow</v>
          </cell>
          <cell r="AE380" t="str">
            <v>Stow</v>
          </cell>
          <cell r="AF380" t="str">
            <v>Wednesday</v>
          </cell>
          <cell r="AG380" t="str">
            <v>Thursday</v>
          </cell>
          <cell r="AH380">
            <v>3</v>
          </cell>
          <cell r="AJ380">
            <v>45501</v>
          </cell>
          <cell r="AM380" t="str">
            <v>TEMP</v>
          </cell>
          <cell r="AN380" t="str">
            <v>3P Onsite Worker</v>
          </cell>
          <cell r="AO380" t="str">
            <v>A</v>
          </cell>
          <cell r="AP380">
            <v>9</v>
          </cell>
          <cell r="AQ380">
            <v>0</v>
          </cell>
          <cell r="AR380">
            <v>0</v>
          </cell>
          <cell r="AS380">
            <v>0</v>
          </cell>
          <cell r="AT380">
            <v>0</v>
          </cell>
          <cell r="AU380">
            <v>0</v>
          </cell>
        </row>
        <row r="381">
          <cell r="E381">
            <v>204967150</v>
          </cell>
          <cell r="F381" t="str">
            <v>A</v>
          </cell>
          <cell r="G381" t="str">
            <v>GREEN</v>
          </cell>
          <cell r="H381" t="str">
            <v>FULL_TIME</v>
          </cell>
          <cell r="I381">
            <v>900234</v>
          </cell>
          <cell r="J381" t="str">
            <v>Dulsco L.L.C.</v>
          </cell>
          <cell r="K381" t="str">
            <v>MORO IBRAHIM</v>
          </cell>
          <cell r="L381" t="str">
            <v>Warehouse Associate (TEMP)</v>
          </cell>
          <cell r="M381" t="str">
            <v>Warehouse Associate 24M</v>
          </cell>
          <cell r="N381" t="str">
            <v>nnahla</v>
          </cell>
          <cell r="O381">
            <v>1299</v>
          </cell>
          <cell r="P381" t="str">
            <v>AUH1</v>
          </cell>
          <cell r="Q381" t="str">
            <v>ARE</v>
          </cell>
          <cell r="R381" t="str">
            <v>FC109</v>
          </cell>
          <cell r="S381" t="str">
            <v>Day Shift</v>
          </cell>
          <cell r="T381">
            <v>99</v>
          </cell>
          <cell r="U381" t="str">
            <v>MENA_UAE_FC</v>
          </cell>
          <cell r="X381">
            <v>46267.333333333336</v>
          </cell>
          <cell r="Y381">
            <v>46267.75</v>
          </cell>
          <cell r="Z381" t="str">
            <v>Rest Day</v>
          </cell>
          <cell r="AA381" t="str">
            <v>Not Scheduled</v>
          </cell>
          <cell r="AB381" t="str">
            <v>Not Present</v>
          </cell>
          <cell r="AC381" t="str">
            <v>Inbound</v>
          </cell>
          <cell r="AD381" t="str">
            <v>Inbound Stow</v>
          </cell>
          <cell r="AE381" t="str">
            <v>Stow</v>
          </cell>
          <cell r="AF381" t="str">
            <v>Tuesday</v>
          </cell>
          <cell r="AG381" t="str">
            <v>Wednesday</v>
          </cell>
          <cell r="AH381">
            <v>3</v>
          </cell>
          <cell r="AJ381">
            <v>45825</v>
          </cell>
          <cell r="AM381" t="str">
            <v>TEMP</v>
          </cell>
          <cell r="AN381" t="str">
            <v>3P Onsite Worker</v>
          </cell>
          <cell r="AO381" t="str">
            <v>A</v>
          </cell>
          <cell r="AP381">
            <v>9</v>
          </cell>
          <cell r="AQ381">
            <v>0</v>
          </cell>
          <cell r="AR381">
            <v>0</v>
          </cell>
          <cell r="AS381">
            <v>0</v>
          </cell>
          <cell r="AT381">
            <v>0</v>
          </cell>
          <cell r="AU381">
            <v>0</v>
          </cell>
        </row>
        <row r="382">
          <cell r="E382">
            <v>206846115</v>
          </cell>
          <cell r="F382" t="str">
            <v>A</v>
          </cell>
          <cell r="G382" t="str">
            <v>GREEN</v>
          </cell>
          <cell r="H382" t="str">
            <v>FULL_TIME</v>
          </cell>
          <cell r="I382">
            <v>900234</v>
          </cell>
          <cell r="J382" t="str">
            <v>Dulsco L.L.C.</v>
          </cell>
          <cell r="K382" t="str">
            <v>IBRAHIM ATUHAIRWE</v>
          </cell>
          <cell r="L382" t="str">
            <v>Warehouse Associate (TEMP)</v>
          </cell>
          <cell r="M382" t="str">
            <v>Warehouse Associate 8W</v>
          </cell>
          <cell r="N382" t="str">
            <v>vkkatyal</v>
          </cell>
          <cell r="O382">
            <v>1299</v>
          </cell>
          <cell r="P382" t="str">
            <v>AUH1</v>
          </cell>
          <cell r="Q382" t="str">
            <v>ARE</v>
          </cell>
          <cell r="R382" t="str">
            <v>FC159</v>
          </cell>
          <cell r="S382" t="str">
            <v>Day Shift</v>
          </cell>
          <cell r="T382">
            <v>99</v>
          </cell>
          <cell r="U382" t="str">
            <v>MENA_UAE_FC</v>
          </cell>
          <cell r="V382">
            <v>46267.754861111112</v>
          </cell>
          <cell r="W382">
            <v>46267.951388888891</v>
          </cell>
          <cell r="X382">
            <v>46267.756944444445</v>
          </cell>
          <cell r="Y382">
            <v>46268.173611111109</v>
          </cell>
          <cell r="AA382" t="str">
            <v>Scheduled</v>
          </cell>
          <cell r="AB382" t="str">
            <v>Present</v>
          </cell>
          <cell r="AC382" t="str">
            <v>Inbound</v>
          </cell>
          <cell r="AD382" t="str">
            <v>Inbound Stow</v>
          </cell>
          <cell r="AE382" t="str">
            <v>Stow</v>
          </cell>
          <cell r="AF382" t="str">
            <v>Thursday</v>
          </cell>
          <cell r="AG382" t="str">
            <v>Friday</v>
          </cell>
          <cell r="AH382">
            <v>3</v>
          </cell>
          <cell r="AJ382">
            <v>46012</v>
          </cell>
          <cell r="AM382" t="str">
            <v>TEMP</v>
          </cell>
          <cell r="AN382" t="str">
            <v>3P Onsite Worker</v>
          </cell>
          <cell r="AO382" t="str">
            <v>A</v>
          </cell>
          <cell r="AP382">
            <v>9</v>
          </cell>
          <cell r="AQ382">
            <v>0</v>
          </cell>
          <cell r="AR382">
            <v>1</v>
          </cell>
          <cell r="AS382">
            <v>1</v>
          </cell>
          <cell r="AT382">
            <v>0</v>
          </cell>
          <cell r="AU382">
            <v>0</v>
          </cell>
        </row>
        <row r="383">
          <cell r="E383">
            <v>205938163</v>
          </cell>
          <cell r="F383" t="str">
            <v>A</v>
          </cell>
          <cell r="G383" t="str">
            <v>GREEN</v>
          </cell>
          <cell r="H383" t="str">
            <v>FULL_TIME</v>
          </cell>
          <cell r="I383">
            <v>900234</v>
          </cell>
          <cell r="J383" t="str">
            <v>EFS Facilities Services</v>
          </cell>
          <cell r="K383" t="str">
            <v>Nafiu Ibrahim</v>
          </cell>
          <cell r="L383" t="str">
            <v>Warehouse Associate (TEMP)</v>
          </cell>
          <cell r="M383" t="str">
            <v>Warehouse Associate 8W</v>
          </cell>
          <cell r="N383" t="str">
            <v>mnarshad</v>
          </cell>
          <cell r="O383">
            <v>1299</v>
          </cell>
          <cell r="P383" t="str">
            <v>AUH1</v>
          </cell>
          <cell r="Q383" t="str">
            <v>ARE</v>
          </cell>
          <cell r="R383" t="str">
            <v>LK013</v>
          </cell>
          <cell r="S383" t="str">
            <v>Night Shift</v>
          </cell>
          <cell r="T383">
            <v>99</v>
          </cell>
          <cell r="U383" t="str">
            <v>MENA_UAE_FC</v>
          </cell>
          <cell r="V383">
            <v>46267.755555555559</v>
          </cell>
          <cell r="W383">
            <v>46267.96597222222</v>
          </cell>
          <cell r="X383">
            <v>46267.756944444445</v>
          </cell>
          <cell r="Y383">
            <v>46268.173611111109</v>
          </cell>
          <cell r="AA383" t="str">
            <v>Scheduled</v>
          </cell>
          <cell r="AB383" t="str">
            <v>Present</v>
          </cell>
          <cell r="AC383" t="str">
            <v>Outbound</v>
          </cell>
          <cell r="AD383" t="str">
            <v>Picking</v>
          </cell>
          <cell r="AE383" t="str">
            <v>Pick</v>
          </cell>
          <cell r="AF383" t="str">
            <v>Sunday</v>
          </cell>
          <cell r="AG383" t="str">
            <v>Monday</v>
          </cell>
          <cell r="AH383">
            <v>13</v>
          </cell>
          <cell r="AJ383">
            <v>45907</v>
          </cell>
          <cell r="AM383" t="str">
            <v>TEMP</v>
          </cell>
          <cell r="AN383" t="str">
            <v>3P Onsite Worker</v>
          </cell>
          <cell r="AO383" t="str">
            <v>A</v>
          </cell>
          <cell r="AP383">
            <v>9</v>
          </cell>
          <cell r="AQ383">
            <v>0</v>
          </cell>
          <cell r="AR383">
            <v>1</v>
          </cell>
          <cell r="AS383">
            <v>1</v>
          </cell>
          <cell r="AT383">
            <v>0</v>
          </cell>
          <cell r="AU383">
            <v>0</v>
          </cell>
        </row>
        <row r="384">
          <cell r="E384">
            <v>204864408</v>
          </cell>
          <cell r="F384" t="str">
            <v>A</v>
          </cell>
          <cell r="G384" t="str">
            <v>GREEN</v>
          </cell>
          <cell r="H384" t="str">
            <v>FULL_TIME</v>
          </cell>
          <cell r="I384">
            <v>900234</v>
          </cell>
          <cell r="J384" t="str">
            <v>Dulsco L.L.C.</v>
          </cell>
          <cell r="K384" t="str">
            <v>ABDUL MALIK IDDRISU</v>
          </cell>
          <cell r="L384" t="str">
            <v>Warehouse Associate (TEMP)</v>
          </cell>
          <cell r="M384" t="str">
            <v>Warehouse Associate 8W</v>
          </cell>
          <cell r="N384" t="str">
            <v>aanso</v>
          </cell>
          <cell r="O384">
            <v>1299</v>
          </cell>
          <cell r="P384" t="str">
            <v>AUH1</v>
          </cell>
          <cell r="Q384" t="str">
            <v>ARE</v>
          </cell>
          <cell r="R384" t="str">
            <v>LK013</v>
          </cell>
          <cell r="S384" t="str">
            <v>Night Shift</v>
          </cell>
          <cell r="T384">
            <v>99</v>
          </cell>
          <cell r="U384" t="str">
            <v>MENA_UAE_FC</v>
          </cell>
          <cell r="V384">
            <v>46267.755555555559</v>
          </cell>
          <cell r="X384">
            <v>46267.756944444445</v>
          </cell>
          <cell r="Y384">
            <v>46268.173611111109</v>
          </cell>
          <cell r="AA384" t="str">
            <v>Scheduled</v>
          </cell>
          <cell r="AB384" t="str">
            <v>Present</v>
          </cell>
          <cell r="AC384" t="str">
            <v>Customer returns</v>
          </cell>
          <cell r="AD384" t="str">
            <v>Customer Returns</v>
          </cell>
          <cell r="AE384" t="str">
            <v>Customer returns</v>
          </cell>
          <cell r="AF384" t="str">
            <v>Sunday</v>
          </cell>
          <cell r="AG384" t="str">
            <v>Monday</v>
          </cell>
          <cell r="AH384">
            <v>22</v>
          </cell>
          <cell r="AJ384">
            <v>45683</v>
          </cell>
          <cell r="AM384" t="str">
            <v>TEMP</v>
          </cell>
          <cell r="AN384" t="str">
            <v>3P Onsite Worker</v>
          </cell>
          <cell r="AO384" t="str">
            <v>A</v>
          </cell>
          <cell r="AP384">
            <v>9</v>
          </cell>
          <cell r="AQ384">
            <v>0</v>
          </cell>
          <cell r="AR384">
            <v>1</v>
          </cell>
          <cell r="AS384">
            <v>1</v>
          </cell>
          <cell r="AT384">
            <v>0</v>
          </cell>
          <cell r="AU384">
            <v>0</v>
          </cell>
        </row>
        <row r="385">
          <cell r="E385">
            <v>203736776</v>
          </cell>
          <cell r="F385" t="str">
            <v>A</v>
          </cell>
          <cell r="G385" t="str">
            <v>GREEN</v>
          </cell>
          <cell r="H385" t="str">
            <v>FULL_TIME</v>
          </cell>
          <cell r="I385">
            <v>900234</v>
          </cell>
          <cell r="J385" t="str">
            <v>Adecco</v>
          </cell>
          <cell r="K385" t="str">
            <v>Kehar Sing</v>
          </cell>
          <cell r="L385" t="str">
            <v>Warehouse Associate (TEMP)</v>
          </cell>
          <cell r="M385" t="str">
            <v>Warehouse Associate 24M</v>
          </cell>
          <cell r="N385" t="str">
            <v>nnahla</v>
          </cell>
          <cell r="O385">
            <v>1299</v>
          </cell>
          <cell r="P385" t="str">
            <v>AUH1</v>
          </cell>
          <cell r="Q385" t="str">
            <v>ARE</v>
          </cell>
          <cell r="R385" t="str">
            <v>LK017</v>
          </cell>
          <cell r="S385" t="str">
            <v>Night Shift</v>
          </cell>
          <cell r="T385">
            <v>99</v>
          </cell>
          <cell r="U385" t="str">
            <v>MENA_UAE_FC</v>
          </cell>
          <cell r="V385">
            <v>46267.754166666666</v>
          </cell>
          <cell r="W385">
            <v>46267.949305555558</v>
          </cell>
          <cell r="X385">
            <v>46267.756944444445</v>
          </cell>
          <cell r="Y385">
            <v>46268.173611111109</v>
          </cell>
          <cell r="AA385" t="str">
            <v>Scheduled</v>
          </cell>
          <cell r="AB385" t="str">
            <v>Present</v>
          </cell>
          <cell r="AC385" t="str">
            <v>Inbound</v>
          </cell>
          <cell r="AD385" t="str">
            <v>Inbound Stow</v>
          </cell>
          <cell r="AE385" t="str">
            <v>Stow</v>
          </cell>
          <cell r="AF385" t="str">
            <v>Thursday</v>
          </cell>
          <cell r="AG385" t="str">
            <v>Friday</v>
          </cell>
          <cell r="AH385">
            <v>3</v>
          </cell>
          <cell r="AJ385">
            <v>45501</v>
          </cell>
          <cell r="AM385" t="str">
            <v>TEMP</v>
          </cell>
          <cell r="AN385" t="str">
            <v>3P Onsite Worker</v>
          </cell>
          <cell r="AO385" t="str">
            <v>A</v>
          </cell>
          <cell r="AP385">
            <v>9</v>
          </cell>
          <cell r="AQ385">
            <v>0</v>
          </cell>
          <cell r="AR385">
            <v>1</v>
          </cell>
          <cell r="AS385">
            <v>1</v>
          </cell>
          <cell r="AT385">
            <v>0</v>
          </cell>
          <cell r="AU385">
            <v>0</v>
          </cell>
        </row>
        <row r="386">
          <cell r="E386">
            <v>206886516</v>
          </cell>
          <cell r="F386" t="str">
            <v>A</v>
          </cell>
          <cell r="G386" t="str">
            <v>GREEN</v>
          </cell>
          <cell r="H386" t="str">
            <v>REDUCED</v>
          </cell>
          <cell r="I386">
            <v>900234</v>
          </cell>
          <cell r="J386" t="str">
            <v>EFS Facilities Services</v>
          </cell>
          <cell r="K386" t="str">
            <v>SYLYN KITUR</v>
          </cell>
          <cell r="L386" t="str">
            <v>Warehouse Associate (TEMP)</v>
          </cell>
          <cell r="M386" t="str">
            <v>Warehouse Associate 8W</v>
          </cell>
          <cell r="N386" t="str">
            <v>bizthoma</v>
          </cell>
          <cell r="O386">
            <v>1299</v>
          </cell>
          <cell r="P386" t="str">
            <v>AUH1</v>
          </cell>
          <cell r="Q386" t="str">
            <v>ARE</v>
          </cell>
          <cell r="R386" t="str">
            <v>LK014</v>
          </cell>
          <cell r="S386" t="str">
            <v>Night Shift</v>
          </cell>
          <cell r="T386">
            <v>99</v>
          </cell>
          <cell r="U386" t="str">
            <v>MENA_UAE_FC</v>
          </cell>
          <cell r="V386">
            <v>46267.754861111112</v>
          </cell>
          <cell r="W386">
            <v>46267.839583333334</v>
          </cell>
          <cell r="X386">
            <v>46267.756944444445</v>
          </cell>
          <cell r="Y386">
            <v>46268.090277777781</v>
          </cell>
          <cell r="AA386" t="str">
            <v>Scheduled</v>
          </cell>
          <cell r="AB386" t="str">
            <v>Present</v>
          </cell>
          <cell r="AC386" t="str">
            <v>Outbound</v>
          </cell>
          <cell r="AD386" t="str">
            <v>Pack - Batch</v>
          </cell>
          <cell r="AE386" t="str">
            <v>Pack</v>
          </cell>
          <cell r="AF386" t="str">
            <v>Monday</v>
          </cell>
          <cell r="AG386" t="str">
            <v>Tuesday</v>
          </cell>
          <cell r="AH386">
            <v>17</v>
          </cell>
          <cell r="AJ386">
            <v>46251</v>
          </cell>
          <cell r="AM386" t="str">
            <v>TEMP</v>
          </cell>
          <cell r="AN386" t="str">
            <v>3P Onsite Worker</v>
          </cell>
          <cell r="AO386" t="str">
            <v>A</v>
          </cell>
          <cell r="AP386">
            <v>7</v>
          </cell>
          <cell r="AQ386">
            <v>0</v>
          </cell>
          <cell r="AR386">
            <v>1</v>
          </cell>
          <cell r="AS386">
            <v>1</v>
          </cell>
          <cell r="AT386">
            <v>0</v>
          </cell>
          <cell r="AU386">
            <v>0</v>
          </cell>
        </row>
        <row r="387">
          <cell r="E387">
            <v>206015673</v>
          </cell>
          <cell r="F387" t="str">
            <v>A</v>
          </cell>
          <cell r="G387" t="str">
            <v>GREEN</v>
          </cell>
          <cell r="H387" t="str">
            <v>FULL_TIME</v>
          </cell>
          <cell r="I387">
            <v>900234</v>
          </cell>
          <cell r="J387" t="str">
            <v>Fastlink Outsourcing</v>
          </cell>
          <cell r="K387" t="str">
            <v>Harikia Ikome Mbah</v>
          </cell>
          <cell r="L387" t="str">
            <v>Warehouse Associate (TEMP)</v>
          </cell>
          <cell r="M387" t="str">
            <v>Warehouse Associate 8W</v>
          </cell>
          <cell r="N387" t="str">
            <v>aanso</v>
          </cell>
          <cell r="O387">
            <v>1299</v>
          </cell>
          <cell r="P387" t="str">
            <v>AUH1</v>
          </cell>
          <cell r="Q387" t="str">
            <v>ARE</v>
          </cell>
          <cell r="R387" t="str">
            <v>FC034</v>
          </cell>
          <cell r="S387" t="str">
            <v>Day Shift</v>
          </cell>
          <cell r="T387">
            <v>99</v>
          </cell>
          <cell r="U387" t="str">
            <v>MENA_UAE_FC</v>
          </cell>
          <cell r="V387">
            <v>46267.330555555556</v>
          </cell>
          <cell r="W387">
            <v>46267.749305555553</v>
          </cell>
          <cell r="X387">
            <v>46267.333333333336</v>
          </cell>
          <cell r="Y387">
            <v>46267.75</v>
          </cell>
          <cell r="AA387" t="str">
            <v>Scheduled</v>
          </cell>
          <cell r="AB387" t="str">
            <v>Present</v>
          </cell>
          <cell r="AC387" t="str">
            <v>Customer returns</v>
          </cell>
          <cell r="AD387" t="str">
            <v>Customer Returns</v>
          </cell>
          <cell r="AE387" t="str">
            <v>Customer returns</v>
          </cell>
          <cell r="AF387" t="str">
            <v>Saturday</v>
          </cell>
          <cell r="AG387" t="str">
            <v>Sunday</v>
          </cell>
          <cell r="AH387">
            <v>22</v>
          </cell>
          <cell r="AJ387">
            <v>45914</v>
          </cell>
          <cell r="AM387" t="str">
            <v>TEMP</v>
          </cell>
          <cell r="AN387" t="str">
            <v>3P Onsite Worker</v>
          </cell>
          <cell r="AO387" t="str">
            <v>A</v>
          </cell>
          <cell r="AP387">
            <v>9</v>
          </cell>
          <cell r="AQ387">
            <v>0</v>
          </cell>
          <cell r="AR387">
            <v>1</v>
          </cell>
          <cell r="AS387">
            <v>1</v>
          </cell>
          <cell r="AT387">
            <v>0</v>
          </cell>
          <cell r="AU387">
            <v>0</v>
          </cell>
        </row>
        <row r="388">
          <cell r="E388">
            <v>206850965</v>
          </cell>
          <cell r="F388" t="str">
            <v>A</v>
          </cell>
          <cell r="G388" t="str">
            <v>GREEN</v>
          </cell>
          <cell r="H388" t="str">
            <v>FULL_TIME</v>
          </cell>
          <cell r="I388">
            <v>900234</v>
          </cell>
          <cell r="J388" t="str">
            <v>Dulsco L.L.C.</v>
          </cell>
          <cell r="K388" t="str">
            <v>MUHAMMAD KINOBE</v>
          </cell>
          <cell r="L388" t="str">
            <v>Warehouse Associate (TEMP)</v>
          </cell>
          <cell r="M388" t="str">
            <v>Warehouse Associate 8W</v>
          </cell>
          <cell r="N388" t="str">
            <v>ansammar</v>
          </cell>
          <cell r="O388">
            <v>1299</v>
          </cell>
          <cell r="P388" t="str">
            <v>AUH1</v>
          </cell>
          <cell r="Q388" t="str">
            <v>ARE</v>
          </cell>
          <cell r="R388" t="str">
            <v>FC009</v>
          </cell>
          <cell r="S388" t="str">
            <v>Day Shift</v>
          </cell>
          <cell r="T388">
            <v>99</v>
          </cell>
          <cell r="U388" t="str">
            <v>MENA_UAE_FC</v>
          </cell>
          <cell r="V388">
            <v>46267.331250000003</v>
          </cell>
          <cell r="W388">
            <v>46267.748611111114</v>
          </cell>
          <cell r="X388">
            <v>46267.333333333336</v>
          </cell>
          <cell r="Y388">
            <v>46267.75</v>
          </cell>
          <cell r="AA388" t="str">
            <v>Scheduled</v>
          </cell>
          <cell r="AB388" t="str">
            <v>Present</v>
          </cell>
          <cell r="AC388" t="str">
            <v>Outbound</v>
          </cell>
          <cell r="AD388" t="str">
            <v>Picking</v>
          </cell>
          <cell r="AE388" t="str">
            <v>Pick</v>
          </cell>
          <cell r="AF388" t="str">
            <v>Friday</v>
          </cell>
          <cell r="AG388" t="str">
            <v>Saturday</v>
          </cell>
          <cell r="AH388">
            <v>13</v>
          </cell>
          <cell r="AJ388">
            <v>46012</v>
          </cell>
          <cell r="AM388" t="str">
            <v>TEMP</v>
          </cell>
          <cell r="AN388" t="str">
            <v>3P Onsite Worker</v>
          </cell>
          <cell r="AO388" t="str">
            <v>A</v>
          </cell>
          <cell r="AP388">
            <v>9</v>
          </cell>
          <cell r="AQ388">
            <v>0</v>
          </cell>
          <cell r="AR388">
            <v>1</v>
          </cell>
          <cell r="AS388">
            <v>1</v>
          </cell>
          <cell r="AT388">
            <v>0</v>
          </cell>
          <cell r="AU388">
            <v>0</v>
          </cell>
        </row>
        <row r="389">
          <cell r="E389">
            <v>205845295</v>
          </cell>
          <cell r="F389" t="str">
            <v>A</v>
          </cell>
          <cell r="G389" t="str">
            <v>GREEN</v>
          </cell>
          <cell r="H389" t="str">
            <v>FULL_TIME</v>
          </cell>
          <cell r="I389">
            <v>900234</v>
          </cell>
          <cell r="J389" t="str">
            <v>Dulsco L.L.C.</v>
          </cell>
          <cell r="K389" t="str">
            <v>MORIS MASEREKA</v>
          </cell>
          <cell r="L389" t="str">
            <v>Warehouse Associate (TEMP)</v>
          </cell>
          <cell r="M389" t="str">
            <v>Warehouse Associate 8W</v>
          </cell>
          <cell r="N389" t="str">
            <v>bizthoma</v>
          </cell>
          <cell r="O389">
            <v>1299</v>
          </cell>
          <cell r="P389" t="str">
            <v>AUH1</v>
          </cell>
          <cell r="Q389" t="str">
            <v>ARE</v>
          </cell>
          <cell r="R389" t="str">
            <v>LK015</v>
          </cell>
          <cell r="S389" t="str">
            <v>Night Shift</v>
          </cell>
          <cell r="T389">
            <v>99</v>
          </cell>
          <cell r="U389" t="str">
            <v>MENA_UAE_FC</v>
          </cell>
          <cell r="X389">
            <v>46267.756944444445</v>
          </cell>
          <cell r="Y389">
            <v>46268.173611111109</v>
          </cell>
          <cell r="Z389" t="str">
            <v>Rest Day</v>
          </cell>
          <cell r="AA389" t="str">
            <v>Not Scheduled</v>
          </cell>
          <cell r="AB389" t="str">
            <v>Not Present</v>
          </cell>
          <cell r="AC389" t="str">
            <v>Outbound</v>
          </cell>
          <cell r="AD389" t="str">
            <v>Pack - Batch</v>
          </cell>
          <cell r="AE389" t="str">
            <v>Pack</v>
          </cell>
          <cell r="AF389" t="str">
            <v>Tuesday</v>
          </cell>
          <cell r="AG389" t="str">
            <v>Wednesday</v>
          </cell>
          <cell r="AH389">
            <v>17</v>
          </cell>
          <cell r="AJ389">
            <v>45893</v>
          </cell>
          <cell r="AM389" t="str">
            <v>TEMP</v>
          </cell>
          <cell r="AN389" t="str">
            <v>3P Onsite Worker</v>
          </cell>
          <cell r="AO389" t="str">
            <v>A</v>
          </cell>
          <cell r="AP389">
            <v>9</v>
          </cell>
          <cell r="AQ389">
            <v>0</v>
          </cell>
          <cell r="AR389">
            <v>0</v>
          </cell>
          <cell r="AS389">
            <v>0</v>
          </cell>
          <cell r="AT389">
            <v>0</v>
          </cell>
          <cell r="AU389">
            <v>0</v>
          </cell>
        </row>
        <row r="390">
          <cell r="E390">
            <v>204246170</v>
          </cell>
          <cell r="F390" t="str">
            <v>A</v>
          </cell>
          <cell r="G390" t="str">
            <v>GREEN</v>
          </cell>
          <cell r="H390" t="str">
            <v>FULL_TIME</v>
          </cell>
          <cell r="I390">
            <v>900234</v>
          </cell>
          <cell r="J390" t="str">
            <v>Quesscorp</v>
          </cell>
          <cell r="K390" t="str">
            <v>Derrick Inkoom</v>
          </cell>
          <cell r="L390" t="str">
            <v>Warehouse Associate (TEMP)</v>
          </cell>
          <cell r="M390" t="str">
            <v>Warehouse Associate 24M</v>
          </cell>
          <cell r="N390" t="str">
            <v>vkkatyal</v>
          </cell>
          <cell r="O390">
            <v>1299</v>
          </cell>
          <cell r="P390" t="str">
            <v>AUH1</v>
          </cell>
          <cell r="Q390" t="str">
            <v>ARE</v>
          </cell>
          <cell r="R390" t="str">
            <v>LK016</v>
          </cell>
          <cell r="S390" t="str">
            <v>Night Shift</v>
          </cell>
          <cell r="T390">
            <v>99</v>
          </cell>
          <cell r="U390" t="str">
            <v>MENA_UAE_FC</v>
          </cell>
          <cell r="X390">
            <v>46267.756944444445</v>
          </cell>
          <cell r="Y390">
            <v>46268.173611111109</v>
          </cell>
          <cell r="Z390" t="str">
            <v>Rest Day</v>
          </cell>
          <cell r="AA390" t="str">
            <v>Not Scheduled</v>
          </cell>
          <cell r="AB390" t="str">
            <v>Not Present</v>
          </cell>
          <cell r="AC390" t="str">
            <v>Inbound</v>
          </cell>
          <cell r="AD390" t="str">
            <v>Inbound Stow</v>
          </cell>
          <cell r="AE390" t="str">
            <v>Stow</v>
          </cell>
          <cell r="AF390" t="str">
            <v>Wednesday</v>
          </cell>
          <cell r="AG390" t="str">
            <v>Thursday</v>
          </cell>
          <cell r="AH390">
            <v>3</v>
          </cell>
          <cell r="AJ390">
            <v>45578</v>
          </cell>
          <cell r="AM390" t="str">
            <v>TEMP</v>
          </cell>
          <cell r="AN390" t="str">
            <v>3P Onsite Worker</v>
          </cell>
          <cell r="AO390" t="str">
            <v>A</v>
          </cell>
          <cell r="AP390">
            <v>9</v>
          </cell>
          <cell r="AQ390">
            <v>0</v>
          </cell>
          <cell r="AR390">
            <v>0</v>
          </cell>
          <cell r="AS390">
            <v>0</v>
          </cell>
          <cell r="AT390">
            <v>0</v>
          </cell>
          <cell r="AU390">
            <v>0</v>
          </cell>
        </row>
        <row r="391">
          <cell r="E391">
            <v>103986189</v>
          </cell>
          <cell r="F391" t="str">
            <v>A</v>
          </cell>
          <cell r="G391" t="str">
            <v>BLUE</v>
          </cell>
          <cell r="H391" t="str">
            <v>FULL_TIME</v>
          </cell>
          <cell r="I391" t="str">
            <v>P03231</v>
          </cell>
          <cell r="K391" t="str">
            <v>Malik irfan</v>
          </cell>
          <cell r="L391" t="str">
            <v>FC Associate III</v>
          </cell>
          <cell r="M391" t="str">
            <v>Operations Supervisor</v>
          </cell>
          <cell r="N391" t="str">
            <v>vkkatyal</v>
          </cell>
          <cell r="O391">
            <v>1299</v>
          </cell>
          <cell r="P391" t="str">
            <v>AUH1</v>
          </cell>
          <cell r="Q391" t="str">
            <v>ARE</v>
          </cell>
          <cell r="R391" t="str">
            <v>LK011</v>
          </cell>
          <cell r="S391" t="str">
            <v>Night Shift</v>
          </cell>
          <cell r="T391">
            <v>3</v>
          </cell>
          <cell r="U391" t="str">
            <v>MENA_UAE_FC</v>
          </cell>
          <cell r="V391">
            <v>46267.75277777778</v>
          </cell>
          <cell r="W391">
            <v>46267.938194444447</v>
          </cell>
          <cell r="X391">
            <v>46267.756944444445</v>
          </cell>
          <cell r="Y391">
            <v>46268.173611111109</v>
          </cell>
          <cell r="AA391" t="str">
            <v>Scheduled</v>
          </cell>
          <cell r="AB391" t="str">
            <v>Present</v>
          </cell>
          <cell r="AC391" t="str">
            <v>Inbound</v>
          </cell>
          <cell r="AD391" t="str">
            <v>IB Problem Solve</v>
          </cell>
          <cell r="AE391" t="str">
            <v>Receive</v>
          </cell>
          <cell r="AF391" t="str">
            <v>Friday</v>
          </cell>
          <cell r="AG391" t="str">
            <v>Saturday</v>
          </cell>
          <cell r="AH391">
            <v>6</v>
          </cell>
          <cell r="AJ391">
            <v>44781</v>
          </cell>
          <cell r="AM391" t="str">
            <v>FC</v>
          </cell>
          <cell r="AN391" t="str">
            <v>Regular Full Time</v>
          </cell>
          <cell r="AO391" t="str">
            <v>A</v>
          </cell>
          <cell r="AP391">
            <v>9</v>
          </cell>
          <cell r="AQ391">
            <v>0</v>
          </cell>
          <cell r="AR391">
            <v>1</v>
          </cell>
          <cell r="AS391">
            <v>1</v>
          </cell>
          <cell r="AT391">
            <v>0</v>
          </cell>
          <cell r="AU391">
            <v>0</v>
          </cell>
        </row>
        <row r="392">
          <cell r="E392">
            <v>204951503</v>
          </cell>
          <cell r="F392" t="str">
            <v>A</v>
          </cell>
          <cell r="G392" t="str">
            <v>GREEN</v>
          </cell>
          <cell r="H392" t="str">
            <v>FULL_TIME</v>
          </cell>
          <cell r="I392">
            <v>900234</v>
          </cell>
          <cell r="J392" t="str">
            <v>Dulsco L.L.C.</v>
          </cell>
          <cell r="K392" t="str">
            <v>ISAAC KWADWO YEBOAH</v>
          </cell>
          <cell r="L392" t="str">
            <v>Warehouse Associate (TEMP)</v>
          </cell>
          <cell r="M392" t="str">
            <v>Warehouse Associate 24M</v>
          </cell>
          <cell r="N392" t="str">
            <v>lraghava</v>
          </cell>
          <cell r="O392">
            <v>1299</v>
          </cell>
          <cell r="P392" t="str">
            <v>AUH1</v>
          </cell>
          <cell r="Q392" t="str">
            <v>ARE</v>
          </cell>
          <cell r="R392" t="str">
            <v>FC134</v>
          </cell>
          <cell r="S392" t="str">
            <v>Day Shift</v>
          </cell>
          <cell r="T392">
            <v>99</v>
          </cell>
          <cell r="U392" t="str">
            <v>MENA_UAE_FC</v>
          </cell>
          <cell r="X392">
            <v>46267.333333333336</v>
          </cell>
          <cell r="Y392">
            <v>46267.75</v>
          </cell>
          <cell r="Z392" t="str">
            <v>Rest Day</v>
          </cell>
          <cell r="AA392" t="str">
            <v>Not Scheduled</v>
          </cell>
          <cell r="AB392" t="str">
            <v>Not Present</v>
          </cell>
          <cell r="AC392" t="str">
            <v>Outbound</v>
          </cell>
          <cell r="AD392" t="str">
            <v>Picking</v>
          </cell>
          <cell r="AE392" t="str">
            <v>Pick</v>
          </cell>
          <cell r="AF392" t="str">
            <v>Wednesday</v>
          </cell>
          <cell r="AG392" t="str">
            <v>Thursday</v>
          </cell>
          <cell r="AH392">
            <v>13</v>
          </cell>
          <cell r="AJ392">
            <v>45718</v>
          </cell>
          <cell r="AM392" t="str">
            <v>TEMP</v>
          </cell>
          <cell r="AN392" t="str">
            <v>3P Onsite Worker</v>
          </cell>
          <cell r="AO392" t="str">
            <v>A</v>
          </cell>
          <cell r="AP392">
            <v>9</v>
          </cell>
          <cell r="AQ392">
            <v>0</v>
          </cell>
          <cell r="AR392">
            <v>0</v>
          </cell>
          <cell r="AS392">
            <v>0</v>
          </cell>
          <cell r="AT392">
            <v>0</v>
          </cell>
          <cell r="AU392">
            <v>0</v>
          </cell>
        </row>
        <row r="393">
          <cell r="E393">
            <v>206138254</v>
          </cell>
          <cell r="F393" t="str">
            <v>A</v>
          </cell>
          <cell r="G393" t="str">
            <v>GREEN</v>
          </cell>
          <cell r="H393" t="str">
            <v>FULL_TIME</v>
          </cell>
          <cell r="I393">
            <v>900234</v>
          </cell>
          <cell r="J393" t="str">
            <v>Fastlink Outsourcing</v>
          </cell>
          <cell r="K393" t="str">
            <v>ISAAC BARIMAH TWUM</v>
          </cell>
          <cell r="L393" t="str">
            <v>Warehouse Associate (TEMP)</v>
          </cell>
          <cell r="M393" t="str">
            <v>Warehouse Associate 8W</v>
          </cell>
          <cell r="N393" t="str">
            <v>scariav</v>
          </cell>
          <cell r="O393">
            <v>1299</v>
          </cell>
          <cell r="P393" t="str">
            <v>AUH1</v>
          </cell>
          <cell r="Q393" t="str">
            <v>ARE</v>
          </cell>
          <cell r="R393" t="str">
            <v>LK012</v>
          </cell>
          <cell r="S393" t="str">
            <v>Night Shift</v>
          </cell>
          <cell r="T393">
            <v>99</v>
          </cell>
          <cell r="U393" t="str">
            <v>MENA_UAE_FC</v>
          </cell>
          <cell r="V393">
            <v>46267.755555555559</v>
          </cell>
          <cell r="W393">
            <v>46267.868055555555</v>
          </cell>
          <cell r="X393">
            <v>46267.756944444445</v>
          </cell>
          <cell r="Y393">
            <v>46268.173611111109</v>
          </cell>
          <cell r="AA393" t="str">
            <v>Scheduled</v>
          </cell>
          <cell r="AB393" t="str">
            <v>Present</v>
          </cell>
          <cell r="AC393" t="str">
            <v>Outbound</v>
          </cell>
          <cell r="AD393" t="str">
            <v>Picking</v>
          </cell>
          <cell r="AE393" t="str">
            <v>Pick</v>
          </cell>
          <cell r="AF393" t="str">
            <v>Saturday</v>
          </cell>
          <cell r="AG393" t="str">
            <v>Sunday</v>
          </cell>
          <cell r="AH393">
            <v>13</v>
          </cell>
          <cell r="AJ393">
            <v>45928</v>
          </cell>
          <cell r="AM393" t="str">
            <v>TEMP</v>
          </cell>
          <cell r="AN393" t="str">
            <v>3P Onsite Worker</v>
          </cell>
          <cell r="AO393" t="str">
            <v>A</v>
          </cell>
          <cell r="AP393">
            <v>9</v>
          </cell>
          <cell r="AQ393">
            <v>0</v>
          </cell>
          <cell r="AR393">
            <v>1</v>
          </cell>
          <cell r="AS393">
            <v>1</v>
          </cell>
          <cell r="AT393">
            <v>0</v>
          </cell>
          <cell r="AU393">
            <v>0</v>
          </cell>
        </row>
        <row r="394">
          <cell r="E394">
            <v>206504129</v>
          </cell>
          <cell r="F394" t="str">
            <v>A</v>
          </cell>
          <cell r="G394" t="str">
            <v>GREEN</v>
          </cell>
          <cell r="H394" t="str">
            <v>FULL_TIME</v>
          </cell>
          <cell r="I394">
            <v>900234</v>
          </cell>
          <cell r="J394" t="str">
            <v>Dulsco L.L.C.</v>
          </cell>
          <cell r="K394" t="str">
            <v>ISAAC NDYAMUHAKI</v>
          </cell>
          <cell r="L394" t="str">
            <v>Warehouse Associate (TEMP)</v>
          </cell>
          <cell r="M394" t="str">
            <v>Warehouse Associate 24M</v>
          </cell>
          <cell r="N394" t="str">
            <v>vkkatyal</v>
          </cell>
          <cell r="O394">
            <v>1299</v>
          </cell>
          <cell r="P394" t="str">
            <v>AUH1</v>
          </cell>
          <cell r="Q394" t="str">
            <v>ARE</v>
          </cell>
          <cell r="R394" t="str">
            <v>FC159</v>
          </cell>
          <cell r="S394" t="str">
            <v>Day Shift</v>
          </cell>
          <cell r="T394">
            <v>99</v>
          </cell>
          <cell r="U394" t="str">
            <v>MENA_UAE_FC</v>
          </cell>
          <cell r="V394">
            <v>46267.759722222225</v>
          </cell>
          <cell r="W394">
            <v>46267.949305555558</v>
          </cell>
          <cell r="X394">
            <v>46267.756944444445</v>
          </cell>
          <cell r="Y394">
            <v>46268.173611111109</v>
          </cell>
          <cell r="AA394" t="str">
            <v>Scheduled</v>
          </cell>
          <cell r="AB394" t="str">
            <v>Present</v>
          </cell>
          <cell r="AC394" t="str">
            <v>Inbound</v>
          </cell>
          <cell r="AD394" t="str">
            <v>Inbound Stow</v>
          </cell>
          <cell r="AE394" t="str">
            <v>Stow</v>
          </cell>
          <cell r="AF394" t="str">
            <v>Thursday</v>
          </cell>
          <cell r="AG394" t="str">
            <v>Friday</v>
          </cell>
          <cell r="AH394">
            <v>3</v>
          </cell>
          <cell r="AJ394">
            <v>45970</v>
          </cell>
          <cell r="AM394" t="str">
            <v>TEMP</v>
          </cell>
          <cell r="AN394" t="str">
            <v>3P Onsite Worker</v>
          </cell>
          <cell r="AO394" t="str">
            <v>A</v>
          </cell>
          <cell r="AP394">
            <v>9</v>
          </cell>
          <cell r="AQ394">
            <v>0</v>
          </cell>
          <cell r="AR394">
            <v>1</v>
          </cell>
          <cell r="AS394">
            <v>1</v>
          </cell>
          <cell r="AT394">
            <v>0</v>
          </cell>
          <cell r="AU394">
            <v>0</v>
          </cell>
        </row>
        <row r="395">
          <cell r="E395">
            <v>204975662</v>
          </cell>
          <cell r="F395" t="str">
            <v>A</v>
          </cell>
          <cell r="G395" t="str">
            <v>GREEN</v>
          </cell>
          <cell r="H395" t="str">
            <v>FULL_TIME</v>
          </cell>
          <cell r="I395">
            <v>900234</v>
          </cell>
          <cell r="J395" t="str">
            <v>EFS Facilities Services</v>
          </cell>
          <cell r="K395" t="str">
            <v>Mehebub Islam</v>
          </cell>
          <cell r="L395" t="str">
            <v>Warehouse Associate (TEMP)</v>
          </cell>
          <cell r="M395" t="str">
            <v>Warehouse Associate 8W</v>
          </cell>
          <cell r="N395" t="str">
            <v>lraghava</v>
          </cell>
          <cell r="O395">
            <v>1299</v>
          </cell>
          <cell r="P395" t="str">
            <v>AUH1</v>
          </cell>
          <cell r="Q395" t="str">
            <v>ARE</v>
          </cell>
          <cell r="R395" t="str">
            <v>FC009</v>
          </cell>
          <cell r="S395" t="str">
            <v>Day Shift</v>
          </cell>
          <cell r="T395">
            <v>99</v>
          </cell>
          <cell r="U395" t="str">
            <v>MENA_UAE_FC</v>
          </cell>
          <cell r="V395">
            <v>46267.331944444442</v>
          </cell>
          <cell r="W395">
            <v>46267.750694444447</v>
          </cell>
          <cell r="X395">
            <v>46267.333333333336</v>
          </cell>
          <cell r="Y395">
            <v>46267.75</v>
          </cell>
          <cell r="AA395" t="str">
            <v>Scheduled</v>
          </cell>
          <cell r="AB395" t="str">
            <v>Present</v>
          </cell>
          <cell r="AC395" t="str">
            <v>Outbound</v>
          </cell>
          <cell r="AD395" t="str">
            <v>Picking</v>
          </cell>
          <cell r="AE395" t="str">
            <v>Pick</v>
          </cell>
          <cell r="AF395" t="str">
            <v>Friday</v>
          </cell>
          <cell r="AG395" t="str">
            <v>Saturday</v>
          </cell>
          <cell r="AH395">
            <v>13</v>
          </cell>
          <cell r="AJ395">
            <v>45714</v>
          </cell>
          <cell r="AM395" t="str">
            <v>TEMP</v>
          </cell>
          <cell r="AN395" t="str">
            <v>3P Onsite Worker</v>
          </cell>
          <cell r="AO395" t="str">
            <v>A</v>
          </cell>
          <cell r="AP395">
            <v>9</v>
          </cell>
          <cell r="AQ395">
            <v>0</v>
          </cell>
          <cell r="AR395">
            <v>1</v>
          </cell>
          <cell r="AS395">
            <v>1</v>
          </cell>
          <cell r="AT395">
            <v>0</v>
          </cell>
          <cell r="AU395">
            <v>0</v>
          </cell>
        </row>
        <row r="396">
          <cell r="E396">
            <v>204967146</v>
          </cell>
          <cell r="F396" t="str">
            <v>A</v>
          </cell>
          <cell r="G396" t="str">
            <v>GREEN</v>
          </cell>
          <cell r="H396" t="str">
            <v>FULL_TIME</v>
          </cell>
          <cell r="I396">
            <v>900234</v>
          </cell>
          <cell r="J396" t="str">
            <v>Dulsco L.L.C.</v>
          </cell>
          <cell r="K396" t="str">
            <v>MUSTAPHA SABIT ISSAKA</v>
          </cell>
          <cell r="L396" t="str">
            <v>Warehouse Associate (TEMP)</v>
          </cell>
          <cell r="M396" t="str">
            <v>Warehouse Associate 8W</v>
          </cell>
          <cell r="N396" t="str">
            <v>vkkatyal</v>
          </cell>
          <cell r="O396">
            <v>1299</v>
          </cell>
          <cell r="P396" t="str">
            <v>AUH1</v>
          </cell>
          <cell r="Q396" t="str">
            <v>ARE</v>
          </cell>
          <cell r="R396" t="str">
            <v>LK011</v>
          </cell>
          <cell r="S396" t="str">
            <v>Night Shift</v>
          </cell>
          <cell r="T396">
            <v>99</v>
          </cell>
          <cell r="U396" t="str">
            <v>MENA_UAE_FC</v>
          </cell>
          <cell r="V396">
            <v>46267.753472222219</v>
          </cell>
          <cell r="W396">
            <v>46267.949305555558</v>
          </cell>
          <cell r="X396">
            <v>46267.756944444445</v>
          </cell>
          <cell r="Y396">
            <v>46268.173611111109</v>
          </cell>
          <cell r="AA396" t="str">
            <v>Scheduled</v>
          </cell>
          <cell r="AB396" t="str">
            <v>Present</v>
          </cell>
          <cell r="AC396" t="str">
            <v>Inbound</v>
          </cell>
          <cell r="AD396" t="str">
            <v>Inbound Stow</v>
          </cell>
          <cell r="AE396" t="str">
            <v>Stow</v>
          </cell>
          <cell r="AF396" t="str">
            <v>Friday</v>
          </cell>
          <cell r="AG396" t="str">
            <v>Saturday</v>
          </cell>
          <cell r="AH396">
            <v>3</v>
          </cell>
          <cell r="AJ396">
            <v>45825</v>
          </cell>
          <cell r="AM396" t="str">
            <v>TEMP</v>
          </cell>
          <cell r="AN396" t="str">
            <v>3P Onsite Worker</v>
          </cell>
          <cell r="AO396" t="str">
            <v>A</v>
          </cell>
          <cell r="AP396">
            <v>9</v>
          </cell>
          <cell r="AQ396">
            <v>0</v>
          </cell>
          <cell r="AR396">
            <v>1</v>
          </cell>
          <cell r="AS396">
            <v>1</v>
          </cell>
          <cell r="AT396">
            <v>0</v>
          </cell>
          <cell r="AU396">
            <v>0</v>
          </cell>
        </row>
        <row r="397">
          <cell r="E397">
            <v>112181816</v>
          </cell>
          <cell r="F397" t="str">
            <v>A</v>
          </cell>
          <cell r="G397" t="str">
            <v>GREEN</v>
          </cell>
          <cell r="H397" t="str">
            <v>FULL_TIME</v>
          </cell>
          <cell r="I397">
            <v>900234</v>
          </cell>
          <cell r="J397" t="str">
            <v>Fastlink Outsourcing</v>
          </cell>
          <cell r="K397" t="str">
            <v>Isaac Tawiah</v>
          </cell>
          <cell r="L397" t="str">
            <v>Warehouse Associate (TEMP)</v>
          </cell>
          <cell r="M397" t="str">
            <v>Warehouse Associate 12M</v>
          </cell>
          <cell r="N397" t="str">
            <v>lraghava</v>
          </cell>
          <cell r="O397">
            <v>1299</v>
          </cell>
          <cell r="P397" t="str">
            <v>AUH1</v>
          </cell>
          <cell r="Q397" t="str">
            <v>ARE</v>
          </cell>
          <cell r="R397" t="str">
            <v>LK016</v>
          </cell>
          <cell r="S397" t="str">
            <v>Night Shift</v>
          </cell>
          <cell r="T397">
            <v>99</v>
          </cell>
          <cell r="U397" t="str">
            <v>MENA_UAE_FC</v>
          </cell>
          <cell r="V397">
            <v>46267.754166666666</v>
          </cell>
          <cell r="W397">
            <v>46267.85833333333</v>
          </cell>
          <cell r="X397">
            <v>46267.756944444445</v>
          </cell>
          <cell r="Y397">
            <v>46268.173611111109</v>
          </cell>
          <cell r="Z397" t="str">
            <v>Rest Day</v>
          </cell>
          <cell r="AA397" t="str">
            <v>Not Scheduled</v>
          </cell>
          <cell r="AB397" t="str">
            <v>Present</v>
          </cell>
          <cell r="AC397" t="str">
            <v>Outbound</v>
          </cell>
          <cell r="AD397" t="str">
            <v>Picking</v>
          </cell>
          <cell r="AE397" t="str">
            <v>Pick</v>
          </cell>
          <cell r="AF397" t="str">
            <v>Wednesday</v>
          </cell>
          <cell r="AG397" t="str">
            <v>Thursday</v>
          </cell>
          <cell r="AH397">
            <v>13</v>
          </cell>
          <cell r="AJ397">
            <v>45501</v>
          </cell>
          <cell r="AM397" t="str">
            <v>TEMP</v>
          </cell>
          <cell r="AN397" t="str">
            <v>3P Onsite Worker</v>
          </cell>
          <cell r="AO397" t="str">
            <v>A</v>
          </cell>
          <cell r="AP397">
            <v>9</v>
          </cell>
          <cell r="AQ397">
            <v>1</v>
          </cell>
          <cell r="AR397">
            <v>1</v>
          </cell>
          <cell r="AS397">
            <v>0</v>
          </cell>
          <cell r="AT397">
            <v>0</v>
          </cell>
          <cell r="AU397">
            <v>0</v>
          </cell>
        </row>
        <row r="398">
          <cell r="E398">
            <v>204060922</v>
          </cell>
          <cell r="F398" t="str">
            <v>A</v>
          </cell>
          <cell r="G398" t="str">
            <v>GREEN</v>
          </cell>
          <cell r="H398" t="str">
            <v>FULL_TIME</v>
          </cell>
          <cell r="I398">
            <v>900234</v>
          </cell>
          <cell r="J398" t="str">
            <v>Dulsco L.L.C.</v>
          </cell>
          <cell r="K398" t="str">
            <v>IVAN KATO</v>
          </cell>
          <cell r="L398" t="str">
            <v>Warehouse Associate (TEMP)</v>
          </cell>
          <cell r="M398" t="str">
            <v>Warehouse Associate 24M</v>
          </cell>
          <cell r="N398" t="str">
            <v>ansammar</v>
          </cell>
          <cell r="O398">
            <v>1299</v>
          </cell>
          <cell r="P398" t="str">
            <v>AUH1</v>
          </cell>
          <cell r="Q398" t="str">
            <v>ARE</v>
          </cell>
          <cell r="R398" t="str">
            <v>LK015</v>
          </cell>
          <cell r="S398" t="str">
            <v>Night Shift</v>
          </cell>
          <cell r="T398">
            <v>99</v>
          </cell>
          <cell r="U398" t="str">
            <v>MENA_UAE_FC</v>
          </cell>
          <cell r="X398">
            <v>46267.756944444445</v>
          </cell>
          <cell r="Y398">
            <v>46268.173611111109</v>
          </cell>
          <cell r="Z398" t="str">
            <v>Rest Day</v>
          </cell>
          <cell r="AA398" t="str">
            <v>Not Scheduled</v>
          </cell>
          <cell r="AB398" t="str">
            <v>Not Present</v>
          </cell>
          <cell r="AC398" t="str">
            <v>Outbound</v>
          </cell>
          <cell r="AD398" t="str">
            <v>Picking</v>
          </cell>
          <cell r="AE398" t="str">
            <v>Pick</v>
          </cell>
          <cell r="AF398" t="str">
            <v>Tuesday</v>
          </cell>
          <cell r="AG398" t="str">
            <v>Wednesday</v>
          </cell>
          <cell r="AH398">
            <v>13</v>
          </cell>
          <cell r="AJ398">
            <v>45557</v>
          </cell>
          <cell r="AM398" t="str">
            <v>TEMP</v>
          </cell>
          <cell r="AN398" t="str">
            <v>3P Onsite Worker</v>
          </cell>
          <cell r="AO398" t="str">
            <v>A</v>
          </cell>
          <cell r="AP398">
            <v>9</v>
          </cell>
          <cell r="AQ398">
            <v>0</v>
          </cell>
          <cell r="AR398">
            <v>0</v>
          </cell>
          <cell r="AS398">
            <v>0</v>
          </cell>
          <cell r="AT398">
            <v>0</v>
          </cell>
          <cell r="AU398">
            <v>0</v>
          </cell>
        </row>
        <row r="399">
          <cell r="E399">
            <v>203687852</v>
          </cell>
          <cell r="F399" t="str">
            <v>A</v>
          </cell>
          <cell r="G399" t="str">
            <v>GREEN</v>
          </cell>
          <cell r="H399" t="str">
            <v>FULL_TIME</v>
          </cell>
          <cell r="I399">
            <v>900234</v>
          </cell>
          <cell r="J399" t="str">
            <v>Adecco</v>
          </cell>
          <cell r="K399" t="str">
            <v>Vashim Khan Khan</v>
          </cell>
          <cell r="L399" t="str">
            <v>Warehouse Associate (TEMP)</v>
          </cell>
          <cell r="M399" t="str">
            <v>Warehouse Associate 24M</v>
          </cell>
          <cell r="N399" t="str">
            <v>nnahla</v>
          </cell>
          <cell r="O399">
            <v>1299</v>
          </cell>
          <cell r="P399" t="str">
            <v>AUH1</v>
          </cell>
          <cell r="Q399" t="str">
            <v>ARE</v>
          </cell>
          <cell r="R399" t="str">
            <v>FC109</v>
          </cell>
          <cell r="S399" t="str">
            <v>Day Shift</v>
          </cell>
          <cell r="T399">
            <v>99</v>
          </cell>
          <cell r="U399" t="str">
            <v>MENA_UAE_FC</v>
          </cell>
          <cell r="X399">
            <v>46267.756944444445</v>
          </cell>
          <cell r="Y399">
            <v>46268.173611111109</v>
          </cell>
          <cell r="Z399" t="str">
            <v>Rest Day</v>
          </cell>
          <cell r="AA399" t="str">
            <v>Not Scheduled</v>
          </cell>
          <cell r="AB399" t="str">
            <v>Not Present</v>
          </cell>
          <cell r="AC399" t="str">
            <v>Inbound</v>
          </cell>
          <cell r="AD399" t="str">
            <v>Inbound Stow</v>
          </cell>
          <cell r="AE399" t="str">
            <v>Stow</v>
          </cell>
          <cell r="AF399" t="str">
            <v>Tuesday</v>
          </cell>
          <cell r="AG399" t="str">
            <v>Wednesday</v>
          </cell>
          <cell r="AH399">
            <v>3</v>
          </cell>
          <cell r="AJ399">
            <v>45494</v>
          </cell>
          <cell r="AM399" t="str">
            <v>TEMP</v>
          </cell>
          <cell r="AN399" t="str">
            <v>3P Onsite Worker</v>
          </cell>
          <cell r="AO399" t="str">
            <v>A</v>
          </cell>
          <cell r="AP399">
            <v>9</v>
          </cell>
          <cell r="AQ399">
            <v>0</v>
          </cell>
          <cell r="AR399">
            <v>0</v>
          </cell>
          <cell r="AS399">
            <v>0</v>
          </cell>
          <cell r="AT399">
            <v>0</v>
          </cell>
          <cell r="AU399">
            <v>0</v>
          </cell>
        </row>
        <row r="400">
          <cell r="E400">
            <v>205199352</v>
          </cell>
          <cell r="F400" t="str">
            <v>A</v>
          </cell>
          <cell r="G400" t="str">
            <v>GREEN</v>
          </cell>
          <cell r="H400" t="str">
            <v>FULL_TIME</v>
          </cell>
          <cell r="I400">
            <v>900234</v>
          </cell>
          <cell r="J400" t="str">
            <v>EFS Facilities Services</v>
          </cell>
          <cell r="K400" t="str">
            <v>Jacob Kipketer</v>
          </cell>
          <cell r="L400" t="str">
            <v>Warehouse Associate (TEMP)</v>
          </cell>
          <cell r="M400" t="str">
            <v>Warehouse Associate 12M</v>
          </cell>
          <cell r="N400" t="str">
            <v>ansammar</v>
          </cell>
          <cell r="O400">
            <v>1299</v>
          </cell>
          <cell r="P400" t="str">
            <v>AUH1</v>
          </cell>
          <cell r="Q400" t="str">
            <v>ARE</v>
          </cell>
          <cell r="R400" t="str">
            <v>LK011</v>
          </cell>
          <cell r="S400" t="str">
            <v>Night Shift</v>
          </cell>
          <cell r="T400">
            <v>99</v>
          </cell>
          <cell r="U400" t="str">
            <v>MENA_UAE_FC</v>
          </cell>
          <cell r="V400">
            <v>46267.755555555559</v>
          </cell>
          <cell r="W400">
            <v>46267.854166666664</v>
          </cell>
          <cell r="X400">
            <v>46267.756944444445</v>
          </cell>
          <cell r="Y400">
            <v>46268.173611111109</v>
          </cell>
          <cell r="AA400" t="str">
            <v>Scheduled</v>
          </cell>
          <cell r="AB400" t="str">
            <v>Present</v>
          </cell>
          <cell r="AC400" t="str">
            <v>Outbound</v>
          </cell>
          <cell r="AD400" t="str">
            <v>Picking</v>
          </cell>
          <cell r="AE400" t="str">
            <v>Pick</v>
          </cell>
          <cell r="AF400" t="str">
            <v>Friday</v>
          </cell>
          <cell r="AG400" t="str">
            <v>Saturday</v>
          </cell>
          <cell r="AH400">
            <v>13</v>
          </cell>
          <cell r="AJ400">
            <v>45774</v>
          </cell>
          <cell r="AM400" t="str">
            <v>TEMP</v>
          </cell>
          <cell r="AN400" t="str">
            <v>3P Onsite Worker</v>
          </cell>
          <cell r="AO400" t="str">
            <v>A</v>
          </cell>
          <cell r="AP400">
            <v>9</v>
          </cell>
          <cell r="AQ400">
            <v>0</v>
          </cell>
          <cell r="AR400">
            <v>1</v>
          </cell>
          <cell r="AS400">
            <v>1</v>
          </cell>
          <cell r="AT400">
            <v>0</v>
          </cell>
          <cell r="AU400">
            <v>0</v>
          </cell>
        </row>
        <row r="401">
          <cell r="E401">
            <v>204373628</v>
          </cell>
          <cell r="F401" t="str">
            <v>A</v>
          </cell>
          <cell r="G401" t="str">
            <v>GREEN</v>
          </cell>
          <cell r="H401" t="str">
            <v>FULL_TIME</v>
          </cell>
          <cell r="I401">
            <v>900234</v>
          </cell>
          <cell r="J401" t="str">
            <v>Quesscorp</v>
          </cell>
          <cell r="K401" t="str">
            <v>Jafar Abdallah</v>
          </cell>
          <cell r="L401" t="str">
            <v>Warehouse Associate (TEMP)</v>
          </cell>
          <cell r="M401" t="str">
            <v>Warehouse Associate 24M</v>
          </cell>
          <cell r="N401" t="str">
            <v>aanso</v>
          </cell>
          <cell r="O401">
            <v>1299</v>
          </cell>
          <cell r="P401" t="str">
            <v>AUH1</v>
          </cell>
          <cell r="Q401" t="str">
            <v>ARE</v>
          </cell>
          <cell r="R401" t="str">
            <v>FC059</v>
          </cell>
          <cell r="S401" t="str">
            <v>Day Shift</v>
          </cell>
          <cell r="T401">
            <v>99</v>
          </cell>
          <cell r="U401" t="str">
            <v>MENA_UAE_FC</v>
          </cell>
          <cell r="V401">
            <v>46267.330555555556</v>
          </cell>
          <cell r="W401">
            <v>46267.748611111114</v>
          </cell>
          <cell r="X401">
            <v>46267.333333333336</v>
          </cell>
          <cell r="Y401">
            <v>46267.75</v>
          </cell>
          <cell r="AA401" t="str">
            <v>Scheduled</v>
          </cell>
          <cell r="AB401" t="str">
            <v>Present</v>
          </cell>
          <cell r="AC401" t="str">
            <v>Customer returns</v>
          </cell>
          <cell r="AD401" t="str">
            <v>Customer Returns</v>
          </cell>
          <cell r="AE401" t="str">
            <v>Customer returns</v>
          </cell>
          <cell r="AF401" t="str">
            <v>Sunday</v>
          </cell>
          <cell r="AG401" t="str">
            <v>Monday</v>
          </cell>
          <cell r="AH401">
            <v>22</v>
          </cell>
          <cell r="AJ401">
            <v>45592</v>
          </cell>
          <cell r="AM401" t="str">
            <v>TEMP</v>
          </cell>
          <cell r="AN401" t="str">
            <v>3P Onsite Worker</v>
          </cell>
          <cell r="AO401" t="str">
            <v>A</v>
          </cell>
          <cell r="AP401">
            <v>9</v>
          </cell>
          <cell r="AQ401">
            <v>0</v>
          </cell>
          <cell r="AR401">
            <v>1</v>
          </cell>
          <cell r="AS401">
            <v>1</v>
          </cell>
          <cell r="AT401">
            <v>0</v>
          </cell>
          <cell r="AU401">
            <v>0</v>
          </cell>
        </row>
        <row r="402">
          <cell r="E402">
            <v>204403651</v>
          </cell>
          <cell r="F402" t="str">
            <v>A</v>
          </cell>
          <cell r="G402" t="str">
            <v>GREEN</v>
          </cell>
          <cell r="H402" t="str">
            <v>FULL_TIME</v>
          </cell>
          <cell r="I402">
            <v>900234</v>
          </cell>
          <cell r="J402" t="str">
            <v>Adecco</v>
          </cell>
          <cell r="K402" t="str">
            <v>ALAN SHIJU SHIJU</v>
          </cell>
          <cell r="L402" t="str">
            <v>Warehouse Associate (TEMP)</v>
          </cell>
          <cell r="M402" t="str">
            <v>Warehouse Associate 24M</v>
          </cell>
          <cell r="N402" t="str">
            <v>aanso</v>
          </cell>
          <cell r="O402">
            <v>1299</v>
          </cell>
          <cell r="P402" t="str">
            <v>AUH1</v>
          </cell>
          <cell r="Q402" t="str">
            <v>ARE</v>
          </cell>
          <cell r="R402" t="str">
            <v>LK016</v>
          </cell>
          <cell r="S402" t="str">
            <v>Night Shift</v>
          </cell>
          <cell r="T402">
            <v>99</v>
          </cell>
          <cell r="U402" t="str">
            <v>MENA_UAE_FC</v>
          </cell>
          <cell r="X402">
            <v>46267.756944444445</v>
          </cell>
          <cell r="Y402">
            <v>46268.173611111109</v>
          </cell>
          <cell r="Z402" t="str">
            <v>Rest Day</v>
          </cell>
          <cell r="AA402" t="str">
            <v>Not Scheduled</v>
          </cell>
          <cell r="AB402" t="str">
            <v>Not Present</v>
          </cell>
          <cell r="AC402" t="str">
            <v>Customer returns</v>
          </cell>
          <cell r="AD402" t="str">
            <v>Customer Returns</v>
          </cell>
          <cell r="AE402" t="str">
            <v>Customer returns</v>
          </cell>
          <cell r="AF402" t="str">
            <v>Wednesday</v>
          </cell>
          <cell r="AG402" t="str">
            <v>Thursday</v>
          </cell>
          <cell r="AH402">
            <v>22</v>
          </cell>
          <cell r="AJ402">
            <v>45595</v>
          </cell>
          <cell r="AM402" t="str">
            <v>TEMP</v>
          </cell>
          <cell r="AN402" t="str">
            <v>3P Onsite Worker</v>
          </cell>
          <cell r="AO402" t="str">
            <v>A</v>
          </cell>
          <cell r="AP402">
            <v>9</v>
          </cell>
          <cell r="AQ402">
            <v>0</v>
          </cell>
          <cell r="AR402">
            <v>0</v>
          </cell>
          <cell r="AS402">
            <v>0</v>
          </cell>
          <cell r="AT402">
            <v>0</v>
          </cell>
          <cell r="AU402">
            <v>0</v>
          </cell>
        </row>
        <row r="403">
          <cell r="E403">
            <v>206128850</v>
          </cell>
          <cell r="F403" t="str">
            <v>A</v>
          </cell>
          <cell r="G403" t="str">
            <v>GREEN</v>
          </cell>
          <cell r="H403" t="str">
            <v>REDUCED</v>
          </cell>
          <cell r="I403">
            <v>900234</v>
          </cell>
          <cell r="J403" t="str">
            <v>EFS Facilities Services</v>
          </cell>
          <cell r="K403" t="str">
            <v>Jane Njeri Gitau</v>
          </cell>
          <cell r="L403" t="str">
            <v>Warehouse Associate (TEMP)</v>
          </cell>
          <cell r="M403" t="str">
            <v>Warehouse Associate 8W</v>
          </cell>
          <cell r="N403" t="str">
            <v>ansammar</v>
          </cell>
          <cell r="O403">
            <v>1299</v>
          </cell>
          <cell r="P403" t="str">
            <v>AUH1</v>
          </cell>
          <cell r="Q403" t="str">
            <v>ARE</v>
          </cell>
          <cell r="R403" t="str">
            <v>LK015</v>
          </cell>
          <cell r="S403" t="str">
            <v>Night Shift</v>
          </cell>
          <cell r="T403">
            <v>99</v>
          </cell>
          <cell r="U403" t="str">
            <v>MENA_UAE_FC</v>
          </cell>
          <cell r="X403">
            <v>46267.756944444445</v>
          </cell>
          <cell r="Y403">
            <v>46268.090277777781</v>
          </cell>
          <cell r="Z403" t="str">
            <v>Rest Day</v>
          </cell>
          <cell r="AA403" t="str">
            <v>Not Scheduled</v>
          </cell>
          <cell r="AB403" t="str">
            <v>Not Present</v>
          </cell>
          <cell r="AC403" t="str">
            <v>Outbound</v>
          </cell>
          <cell r="AD403" t="str">
            <v>Pack - Batch</v>
          </cell>
          <cell r="AE403" t="str">
            <v>Pack</v>
          </cell>
          <cell r="AF403" t="str">
            <v>Tuesday</v>
          </cell>
          <cell r="AG403" t="str">
            <v>Wednesday</v>
          </cell>
          <cell r="AH403">
            <v>17</v>
          </cell>
          <cell r="AJ403">
            <v>46246</v>
          </cell>
          <cell r="AM403" t="str">
            <v>TEMP</v>
          </cell>
          <cell r="AN403" t="str">
            <v>3P Onsite Worker</v>
          </cell>
          <cell r="AO403" t="str">
            <v>A</v>
          </cell>
          <cell r="AP403">
            <v>7</v>
          </cell>
          <cell r="AQ403">
            <v>0</v>
          </cell>
          <cell r="AR403">
            <v>0</v>
          </cell>
          <cell r="AS403">
            <v>0</v>
          </cell>
          <cell r="AT403">
            <v>0</v>
          </cell>
          <cell r="AU403">
            <v>0</v>
          </cell>
        </row>
        <row r="404">
          <cell r="E404">
            <v>204138121</v>
          </cell>
          <cell r="F404" t="str">
            <v>A</v>
          </cell>
          <cell r="G404" t="str">
            <v>GREEN</v>
          </cell>
          <cell r="H404" t="str">
            <v>FULL_TIME</v>
          </cell>
          <cell r="I404">
            <v>900234</v>
          </cell>
          <cell r="J404" t="str">
            <v>Quesscorp</v>
          </cell>
          <cell r="K404" t="str">
            <v>Haddijatou Jarra</v>
          </cell>
          <cell r="L404" t="str">
            <v>Warehouse Associate (TEMP)</v>
          </cell>
          <cell r="M404" t="str">
            <v>Warehouse Associate 24M</v>
          </cell>
          <cell r="N404" t="str">
            <v>mnarshad</v>
          </cell>
          <cell r="O404">
            <v>1299</v>
          </cell>
          <cell r="P404" t="str">
            <v>AUH1</v>
          </cell>
          <cell r="Q404" t="str">
            <v>ARE</v>
          </cell>
          <cell r="R404" t="str">
            <v>FC159</v>
          </cell>
          <cell r="S404" t="str">
            <v>Day Shift</v>
          </cell>
          <cell r="T404">
            <v>99</v>
          </cell>
          <cell r="U404" t="str">
            <v>MENA_UAE_FC</v>
          </cell>
          <cell r="V404">
            <v>46267.331944444442</v>
          </cell>
          <cell r="W404">
            <v>46267.75</v>
          </cell>
          <cell r="X404">
            <v>46267.333333333336</v>
          </cell>
          <cell r="Y404">
            <v>46267.75</v>
          </cell>
          <cell r="AA404" t="str">
            <v>Scheduled</v>
          </cell>
          <cell r="AB404" t="str">
            <v>Present</v>
          </cell>
          <cell r="AC404" t="str">
            <v>Outbound</v>
          </cell>
          <cell r="AD404" t="str">
            <v>Pack - Single</v>
          </cell>
          <cell r="AE404" t="str">
            <v>Pack</v>
          </cell>
          <cell r="AF404" t="str">
            <v>Thursday</v>
          </cell>
          <cell r="AG404" t="str">
            <v>Friday</v>
          </cell>
          <cell r="AH404">
            <v>18</v>
          </cell>
          <cell r="AJ404">
            <v>45564</v>
          </cell>
          <cell r="AM404" t="str">
            <v>TEMP</v>
          </cell>
          <cell r="AN404" t="str">
            <v>3P Onsite Worker</v>
          </cell>
          <cell r="AO404" t="str">
            <v>A</v>
          </cell>
          <cell r="AP404">
            <v>9</v>
          </cell>
          <cell r="AQ404">
            <v>0</v>
          </cell>
          <cell r="AR404">
            <v>1</v>
          </cell>
          <cell r="AS404">
            <v>1</v>
          </cell>
          <cell r="AT404">
            <v>0</v>
          </cell>
          <cell r="AU404">
            <v>0</v>
          </cell>
        </row>
        <row r="405">
          <cell r="E405">
            <v>206934195</v>
          </cell>
          <cell r="F405" t="str">
            <v>A</v>
          </cell>
          <cell r="G405" t="str">
            <v>GREEN</v>
          </cell>
          <cell r="H405" t="str">
            <v>FULL_TIME</v>
          </cell>
          <cell r="I405">
            <v>900234</v>
          </cell>
          <cell r="J405" t="str">
            <v>EFS Facilities Services</v>
          </cell>
          <cell r="K405" t="str">
            <v>JAVANES KINGORI MAINA</v>
          </cell>
          <cell r="L405" t="str">
            <v>Warehouse Associate (TEMP)</v>
          </cell>
          <cell r="M405" t="str">
            <v>Warehouse Associate 12M</v>
          </cell>
          <cell r="N405" t="str">
            <v>pparsin</v>
          </cell>
          <cell r="O405">
            <v>1299</v>
          </cell>
          <cell r="P405" t="str">
            <v>AUH1</v>
          </cell>
          <cell r="Q405" t="str">
            <v>ARE</v>
          </cell>
          <cell r="R405" t="str">
            <v>LK013</v>
          </cell>
          <cell r="S405" t="str">
            <v>Night Shift</v>
          </cell>
          <cell r="T405">
            <v>99</v>
          </cell>
          <cell r="U405" t="str">
            <v>MENA_UAE_FC</v>
          </cell>
          <cell r="V405">
            <v>46267.754166666666</v>
          </cell>
          <cell r="W405">
            <v>46267.952777777777</v>
          </cell>
          <cell r="X405">
            <v>46267.756944444445</v>
          </cell>
          <cell r="Y405">
            <v>46268.173611111109</v>
          </cell>
          <cell r="AA405" t="str">
            <v>Scheduled</v>
          </cell>
          <cell r="AB405" t="str">
            <v>Present</v>
          </cell>
          <cell r="AC405" t="str">
            <v>Inbound</v>
          </cell>
          <cell r="AD405" t="str">
            <v>Inbound Stow</v>
          </cell>
          <cell r="AE405" t="str">
            <v>Stow</v>
          </cell>
          <cell r="AF405" t="str">
            <v>Sunday</v>
          </cell>
          <cell r="AG405" t="str">
            <v>Monday</v>
          </cell>
          <cell r="AH405">
            <v>3</v>
          </cell>
          <cell r="AJ405">
            <v>46040</v>
          </cell>
          <cell r="AM405" t="str">
            <v>TEMP</v>
          </cell>
          <cell r="AN405" t="str">
            <v>3P Onsite Worker</v>
          </cell>
          <cell r="AO405" t="str">
            <v>A</v>
          </cell>
          <cell r="AP405">
            <v>9</v>
          </cell>
          <cell r="AQ405">
            <v>0</v>
          </cell>
          <cell r="AR405">
            <v>1</v>
          </cell>
          <cell r="AS405">
            <v>1</v>
          </cell>
          <cell r="AT405">
            <v>0</v>
          </cell>
          <cell r="AU405">
            <v>0</v>
          </cell>
        </row>
        <row r="406">
          <cell r="E406">
            <v>203736255</v>
          </cell>
          <cell r="F406" t="str">
            <v>A</v>
          </cell>
          <cell r="G406" t="str">
            <v>GREEN</v>
          </cell>
          <cell r="H406" t="str">
            <v>FULL_TIME</v>
          </cell>
          <cell r="I406">
            <v>900234</v>
          </cell>
          <cell r="J406" t="str">
            <v>Dulsco L.L.C.</v>
          </cell>
          <cell r="K406" t="str">
            <v>JAVIRA MUTEBI</v>
          </cell>
          <cell r="L406" t="str">
            <v>Warehouse Associate (TEMP)</v>
          </cell>
          <cell r="M406" t="str">
            <v>Warehouse Associate 24M</v>
          </cell>
          <cell r="N406" t="str">
            <v>pparsin</v>
          </cell>
          <cell r="O406">
            <v>1299</v>
          </cell>
          <cell r="P406" t="str">
            <v>AUH1</v>
          </cell>
          <cell r="Q406" t="str">
            <v>ARE</v>
          </cell>
          <cell r="R406" t="str">
            <v>LK014</v>
          </cell>
          <cell r="S406" t="str">
            <v>Night Shift</v>
          </cell>
          <cell r="T406">
            <v>99</v>
          </cell>
          <cell r="U406" t="str">
            <v>MENA_UAE_FC</v>
          </cell>
          <cell r="V406">
            <v>46267.998611111114</v>
          </cell>
          <cell r="AA406" t="str">
            <v>Not Scheduled</v>
          </cell>
          <cell r="AB406" t="str">
            <v>Present</v>
          </cell>
          <cell r="AC406" t="str">
            <v>Inbound</v>
          </cell>
          <cell r="AD406" t="str">
            <v>Inbound Stow</v>
          </cell>
          <cell r="AE406" t="str">
            <v>Stow</v>
          </cell>
          <cell r="AF406" t="str">
            <v>Monday</v>
          </cell>
          <cell r="AG406" t="str">
            <v>Tuesday</v>
          </cell>
          <cell r="AH406">
            <v>3</v>
          </cell>
          <cell r="AJ406">
            <v>45501</v>
          </cell>
          <cell r="AM406" t="str">
            <v>TEMP</v>
          </cell>
          <cell r="AN406" t="str">
            <v>3P Onsite Worker</v>
          </cell>
          <cell r="AO406" t="str">
            <v>A</v>
          </cell>
          <cell r="AP406">
            <v>0</v>
          </cell>
          <cell r="AQ406">
            <v>0</v>
          </cell>
          <cell r="AR406">
            <v>1</v>
          </cell>
          <cell r="AS406">
            <v>0</v>
          </cell>
          <cell r="AT406">
            <v>0</v>
          </cell>
          <cell r="AU406">
            <v>0</v>
          </cell>
        </row>
        <row r="407">
          <cell r="E407">
            <v>103776227</v>
          </cell>
          <cell r="F407" t="str">
            <v>A</v>
          </cell>
          <cell r="G407" t="str">
            <v>BLUE</v>
          </cell>
          <cell r="H407" t="str">
            <v>FULL_TIME</v>
          </cell>
          <cell r="I407" t="str">
            <v>P03251</v>
          </cell>
          <cell r="K407" t="str">
            <v>Shahid Javeed</v>
          </cell>
          <cell r="L407" t="str">
            <v>FC Associate I</v>
          </cell>
          <cell r="M407" t="str">
            <v>FC Associate I</v>
          </cell>
          <cell r="N407" t="str">
            <v>ansammar</v>
          </cell>
          <cell r="O407">
            <v>1299</v>
          </cell>
          <cell r="P407" t="str">
            <v>AUH1</v>
          </cell>
          <cell r="Q407" t="str">
            <v>ARE</v>
          </cell>
          <cell r="R407" t="str">
            <v>FC159</v>
          </cell>
          <cell r="S407" t="str">
            <v>Day Shift</v>
          </cell>
          <cell r="T407">
            <v>1</v>
          </cell>
          <cell r="U407" t="str">
            <v>MENA_UAE_FC</v>
          </cell>
          <cell r="V407">
            <v>46267.323611111111</v>
          </cell>
          <cell r="W407">
            <v>46267.750694444447</v>
          </cell>
          <cell r="X407">
            <v>46267.333333333336</v>
          </cell>
          <cell r="Y407">
            <v>46267.75</v>
          </cell>
          <cell r="AA407" t="str">
            <v>Scheduled</v>
          </cell>
          <cell r="AB407" t="str">
            <v>Present</v>
          </cell>
          <cell r="AC407" t="str">
            <v>Outbound</v>
          </cell>
          <cell r="AD407" t="str">
            <v>Picking</v>
          </cell>
          <cell r="AE407" t="str">
            <v>Pick</v>
          </cell>
          <cell r="AF407" t="str">
            <v>Thursday</v>
          </cell>
          <cell r="AG407" t="str">
            <v>Friday</v>
          </cell>
          <cell r="AH407">
            <v>13</v>
          </cell>
          <cell r="AJ407">
            <v>44781</v>
          </cell>
          <cell r="AM407" t="str">
            <v>FC</v>
          </cell>
          <cell r="AN407" t="str">
            <v>Regular Full Time</v>
          </cell>
          <cell r="AO407" t="str">
            <v>A</v>
          </cell>
          <cell r="AP407">
            <v>9</v>
          </cell>
          <cell r="AQ407">
            <v>0</v>
          </cell>
          <cell r="AR407">
            <v>1</v>
          </cell>
          <cell r="AS407">
            <v>1</v>
          </cell>
          <cell r="AT407">
            <v>0</v>
          </cell>
          <cell r="AU407">
            <v>0</v>
          </cell>
        </row>
        <row r="408">
          <cell r="E408">
            <v>102582334</v>
          </cell>
          <cell r="F408" t="str">
            <v>A</v>
          </cell>
          <cell r="G408" t="str">
            <v>BLUE</v>
          </cell>
          <cell r="H408" t="str">
            <v>FULL_TIME</v>
          </cell>
          <cell r="I408" t="str">
            <v>P03251</v>
          </cell>
          <cell r="K408" t="str">
            <v>Jaypee Lopez</v>
          </cell>
          <cell r="L408" t="str">
            <v>FC Associate I</v>
          </cell>
          <cell r="M408" t="str">
            <v>FC Associate I</v>
          </cell>
          <cell r="N408" t="str">
            <v>bavameer</v>
          </cell>
          <cell r="O408">
            <v>1299</v>
          </cell>
          <cell r="P408" t="str">
            <v>AUH1</v>
          </cell>
          <cell r="Q408" t="str">
            <v>ARE</v>
          </cell>
          <cell r="R408" t="str">
            <v>FC109</v>
          </cell>
          <cell r="S408" t="str">
            <v>Day Shift</v>
          </cell>
          <cell r="T408">
            <v>1</v>
          </cell>
          <cell r="U408" t="str">
            <v>MENA_UAE_FC</v>
          </cell>
          <cell r="X408">
            <v>46267.333333333336</v>
          </cell>
          <cell r="Y408">
            <v>46267.75</v>
          </cell>
          <cell r="Z408" t="str">
            <v>Rest Day</v>
          </cell>
          <cell r="AA408" t="str">
            <v>Not Scheduled</v>
          </cell>
          <cell r="AB408" t="str">
            <v>Not Present</v>
          </cell>
          <cell r="AC408" t="str">
            <v>Customer returns</v>
          </cell>
          <cell r="AD408" t="str">
            <v>Customer Returns</v>
          </cell>
          <cell r="AE408" t="str">
            <v>Customer returns</v>
          </cell>
          <cell r="AF408" t="str">
            <v>Tuesday</v>
          </cell>
          <cell r="AG408" t="str">
            <v>Wednesday</v>
          </cell>
          <cell r="AH408">
            <v>22</v>
          </cell>
          <cell r="AJ408">
            <v>42959</v>
          </cell>
          <cell r="AM408" t="str">
            <v>FC</v>
          </cell>
          <cell r="AN408" t="str">
            <v>Regular Full Time</v>
          </cell>
          <cell r="AO408" t="str">
            <v>A</v>
          </cell>
          <cell r="AP408">
            <v>9</v>
          </cell>
          <cell r="AQ408">
            <v>0</v>
          </cell>
          <cell r="AR408">
            <v>0</v>
          </cell>
          <cell r="AS408">
            <v>0</v>
          </cell>
          <cell r="AT408">
            <v>0</v>
          </cell>
          <cell r="AU408">
            <v>0</v>
          </cell>
        </row>
        <row r="409">
          <cell r="E409">
            <v>206239750</v>
          </cell>
          <cell r="F409" t="str">
            <v>A</v>
          </cell>
          <cell r="G409" t="str">
            <v>GREEN</v>
          </cell>
          <cell r="H409" t="str">
            <v>FULL_TIME</v>
          </cell>
          <cell r="I409">
            <v>900234</v>
          </cell>
          <cell r="J409" t="str">
            <v>Dulsco L.L.C.</v>
          </cell>
          <cell r="K409" t="str">
            <v>BOATENG JOSEPH</v>
          </cell>
          <cell r="L409" t="str">
            <v>Warehouse Associate (TEMP)</v>
          </cell>
          <cell r="M409" t="str">
            <v>Warehouse Associate 8W</v>
          </cell>
          <cell r="N409" t="str">
            <v>scariav</v>
          </cell>
          <cell r="O409">
            <v>1299</v>
          </cell>
          <cell r="P409" t="str">
            <v>AUH1</v>
          </cell>
          <cell r="Q409" t="str">
            <v>ARE</v>
          </cell>
          <cell r="R409" t="str">
            <v>FC109</v>
          </cell>
          <cell r="S409" t="str">
            <v>Day Shift</v>
          </cell>
          <cell r="T409">
            <v>99</v>
          </cell>
          <cell r="U409" t="str">
            <v>MENA_UAE_FC</v>
          </cell>
          <cell r="X409">
            <v>46267.333333333336</v>
          </cell>
          <cell r="Y409">
            <v>46267.75</v>
          </cell>
          <cell r="Z409" t="str">
            <v>Rest Day</v>
          </cell>
          <cell r="AA409" t="str">
            <v>Not Scheduled</v>
          </cell>
          <cell r="AB409" t="str">
            <v>Not Present</v>
          </cell>
          <cell r="AC409" t="str">
            <v>Outbound</v>
          </cell>
          <cell r="AD409" t="str">
            <v>Sort - Batch</v>
          </cell>
          <cell r="AE409" t="str">
            <v>Sort</v>
          </cell>
          <cell r="AF409" t="str">
            <v>Tuesday</v>
          </cell>
          <cell r="AG409" t="str">
            <v>Wednesday</v>
          </cell>
          <cell r="AH409">
            <v>15</v>
          </cell>
          <cell r="AJ409">
            <v>45942</v>
          </cell>
          <cell r="AM409" t="str">
            <v>TEMP</v>
          </cell>
          <cell r="AN409" t="str">
            <v>3P Onsite Worker</v>
          </cell>
          <cell r="AO409" t="str">
            <v>A</v>
          </cell>
          <cell r="AP409">
            <v>9</v>
          </cell>
          <cell r="AQ409">
            <v>0</v>
          </cell>
          <cell r="AR409">
            <v>0</v>
          </cell>
          <cell r="AS409">
            <v>0</v>
          </cell>
          <cell r="AT409">
            <v>0</v>
          </cell>
          <cell r="AU409">
            <v>0</v>
          </cell>
        </row>
        <row r="410">
          <cell r="E410">
            <v>206073363</v>
          </cell>
          <cell r="F410" t="str">
            <v>A</v>
          </cell>
          <cell r="G410" t="str">
            <v>GREEN</v>
          </cell>
          <cell r="H410" t="str">
            <v>FULL_TIME</v>
          </cell>
          <cell r="I410">
            <v>900234</v>
          </cell>
          <cell r="J410" t="str">
            <v>Fastlink Outsourcing</v>
          </cell>
          <cell r="K410" t="str">
            <v>Ebenezer Owusu</v>
          </cell>
          <cell r="L410" t="str">
            <v>Warehouse Associate (TEMP)</v>
          </cell>
          <cell r="M410" t="str">
            <v>Warehouse Associate 12M</v>
          </cell>
          <cell r="N410" t="str">
            <v>lraghava</v>
          </cell>
          <cell r="O410">
            <v>1299</v>
          </cell>
          <cell r="P410" t="str">
            <v>AUH1</v>
          </cell>
          <cell r="Q410" t="str">
            <v>ARE</v>
          </cell>
          <cell r="R410" t="str">
            <v>FC034</v>
          </cell>
          <cell r="S410" t="str">
            <v>Day Shift</v>
          </cell>
          <cell r="T410">
            <v>99</v>
          </cell>
          <cell r="U410" t="str">
            <v>MENA_UAE_FC</v>
          </cell>
          <cell r="V410">
            <v>46267.328472222223</v>
          </cell>
          <cell r="W410">
            <v>46267.749305555553</v>
          </cell>
          <cell r="X410">
            <v>46267.333333333336</v>
          </cell>
          <cell r="Y410">
            <v>46267.75</v>
          </cell>
          <cell r="AA410" t="str">
            <v>Scheduled</v>
          </cell>
          <cell r="AB410" t="str">
            <v>Present</v>
          </cell>
          <cell r="AC410" t="str">
            <v>Outbound</v>
          </cell>
          <cell r="AD410" t="str">
            <v>Picking</v>
          </cell>
          <cell r="AE410" t="str">
            <v>Pick</v>
          </cell>
          <cell r="AF410" t="str">
            <v>Saturday</v>
          </cell>
          <cell r="AG410" t="str">
            <v>Sunday</v>
          </cell>
          <cell r="AH410">
            <v>13</v>
          </cell>
          <cell r="AJ410">
            <v>45928</v>
          </cell>
          <cell r="AM410" t="str">
            <v>TEMP</v>
          </cell>
          <cell r="AN410" t="str">
            <v>3P Onsite Worker</v>
          </cell>
          <cell r="AO410" t="str">
            <v>A</v>
          </cell>
          <cell r="AP410">
            <v>9</v>
          </cell>
          <cell r="AQ410">
            <v>0</v>
          </cell>
          <cell r="AR410">
            <v>1</v>
          </cell>
          <cell r="AS410">
            <v>1</v>
          </cell>
          <cell r="AT410">
            <v>0</v>
          </cell>
          <cell r="AU410">
            <v>0</v>
          </cell>
        </row>
        <row r="411">
          <cell r="E411">
            <v>106268319</v>
          </cell>
          <cell r="F411" t="str">
            <v>A</v>
          </cell>
          <cell r="G411" t="str">
            <v>BLUE</v>
          </cell>
          <cell r="H411" t="str">
            <v>FULL_TIME</v>
          </cell>
          <cell r="I411" t="str">
            <v>P03251</v>
          </cell>
          <cell r="K411" t="str">
            <v>Jemaisen Hermano Plaza</v>
          </cell>
          <cell r="L411" t="str">
            <v>FC Associate I</v>
          </cell>
          <cell r="M411" t="str">
            <v>FC Associate I</v>
          </cell>
          <cell r="N411" t="str">
            <v>kebedeed</v>
          </cell>
          <cell r="O411">
            <v>1299</v>
          </cell>
          <cell r="P411" t="str">
            <v>AUH1</v>
          </cell>
          <cell r="Q411" t="str">
            <v>ARE</v>
          </cell>
          <cell r="R411" t="str">
            <v>FC009</v>
          </cell>
          <cell r="S411" t="str">
            <v>Day Shift</v>
          </cell>
          <cell r="T411">
            <v>1</v>
          </cell>
          <cell r="U411" t="str">
            <v>MENA_UAE_FC</v>
          </cell>
          <cell r="V411">
            <v>46267.331944444442</v>
          </cell>
          <cell r="W411">
            <v>46267.748611111114</v>
          </cell>
          <cell r="X411">
            <v>46267.333333333336</v>
          </cell>
          <cell r="Y411">
            <v>46267.75</v>
          </cell>
          <cell r="AA411" t="str">
            <v>Scheduled</v>
          </cell>
          <cell r="AB411" t="str">
            <v>Present</v>
          </cell>
          <cell r="AC411" t="str">
            <v>ICQA</v>
          </cell>
          <cell r="AD411" t="str">
            <v>IC/QA/CS</v>
          </cell>
          <cell r="AE411" t="str">
            <v>Support</v>
          </cell>
          <cell r="AF411" t="str">
            <v>Friday</v>
          </cell>
          <cell r="AG411" t="str">
            <v>Saturday</v>
          </cell>
          <cell r="AH411">
            <v>27</v>
          </cell>
          <cell r="AJ411">
            <v>44756</v>
          </cell>
          <cell r="AM411" t="str">
            <v>FC</v>
          </cell>
          <cell r="AN411" t="str">
            <v>Regular Full Time</v>
          </cell>
          <cell r="AO411" t="str">
            <v>A</v>
          </cell>
          <cell r="AP411">
            <v>9</v>
          </cell>
          <cell r="AQ411">
            <v>0</v>
          </cell>
          <cell r="AR411">
            <v>1</v>
          </cell>
          <cell r="AS411">
            <v>1</v>
          </cell>
          <cell r="AT411">
            <v>0</v>
          </cell>
          <cell r="AU411">
            <v>0</v>
          </cell>
        </row>
        <row r="412">
          <cell r="E412">
            <v>206192541</v>
          </cell>
          <cell r="F412" t="str">
            <v>A</v>
          </cell>
          <cell r="G412" t="str">
            <v>GREEN</v>
          </cell>
          <cell r="H412" t="str">
            <v>FULL_TIME</v>
          </cell>
          <cell r="I412">
            <v>900234</v>
          </cell>
          <cell r="J412" t="str">
            <v>EFS Facilities Services</v>
          </cell>
          <cell r="K412" t="str">
            <v>Mercy Jemutai</v>
          </cell>
          <cell r="L412" t="str">
            <v>Warehouse Associate (TEMP)</v>
          </cell>
          <cell r="M412" t="str">
            <v>Warehouse Associate 8W</v>
          </cell>
          <cell r="N412" t="str">
            <v>bizthoma</v>
          </cell>
          <cell r="O412">
            <v>1299</v>
          </cell>
          <cell r="P412" t="str">
            <v>AUH1</v>
          </cell>
          <cell r="Q412" t="str">
            <v>ARE</v>
          </cell>
          <cell r="R412" t="str">
            <v>LK011</v>
          </cell>
          <cell r="S412" t="str">
            <v>Night Shift</v>
          </cell>
          <cell r="T412">
            <v>99</v>
          </cell>
          <cell r="U412" t="str">
            <v>MENA_UAE_FC</v>
          </cell>
          <cell r="V412">
            <v>46267.755555555559</v>
          </cell>
          <cell r="W412">
            <v>46267.854861111111</v>
          </cell>
          <cell r="X412">
            <v>46267.756944444445</v>
          </cell>
          <cell r="Y412">
            <v>46268.173611111109</v>
          </cell>
          <cell r="AA412" t="str">
            <v>Scheduled</v>
          </cell>
          <cell r="AB412" t="str">
            <v>Present</v>
          </cell>
          <cell r="AC412" t="str">
            <v>Outbound</v>
          </cell>
          <cell r="AD412" t="str">
            <v>Picking</v>
          </cell>
          <cell r="AE412" t="str">
            <v>Pick</v>
          </cell>
          <cell r="AF412" t="str">
            <v>Friday</v>
          </cell>
          <cell r="AG412" t="str">
            <v>Saturday</v>
          </cell>
          <cell r="AH412">
            <v>13</v>
          </cell>
          <cell r="AJ412">
            <v>45935</v>
          </cell>
          <cell r="AM412" t="str">
            <v>TEMP</v>
          </cell>
          <cell r="AN412" t="str">
            <v>3P Onsite Worker</v>
          </cell>
          <cell r="AO412" t="str">
            <v>A</v>
          </cell>
          <cell r="AP412">
            <v>9</v>
          </cell>
          <cell r="AQ412">
            <v>0</v>
          </cell>
          <cell r="AR412">
            <v>1</v>
          </cell>
          <cell r="AS412">
            <v>1</v>
          </cell>
          <cell r="AT412">
            <v>0</v>
          </cell>
          <cell r="AU412">
            <v>0</v>
          </cell>
        </row>
        <row r="413">
          <cell r="E413">
            <v>206886730</v>
          </cell>
          <cell r="F413" t="str">
            <v>A</v>
          </cell>
          <cell r="G413" t="str">
            <v>GREEN</v>
          </cell>
          <cell r="H413" t="str">
            <v>FULL_TIME</v>
          </cell>
          <cell r="I413">
            <v>900234</v>
          </cell>
          <cell r="J413" t="str">
            <v>EFS Facilities Services</v>
          </cell>
          <cell r="K413" t="str">
            <v>VALENTINE JEPCHIRCHIR</v>
          </cell>
          <cell r="L413" t="str">
            <v>Warehouse Associate (TEMP)</v>
          </cell>
          <cell r="M413" t="str">
            <v>Warehouse Associate 8W</v>
          </cell>
          <cell r="N413" t="str">
            <v>ansammar</v>
          </cell>
          <cell r="O413">
            <v>1299</v>
          </cell>
          <cell r="P413" t="str">
            <v>AUH1</v>
          </cell>
          <cell r="Q413" t="str">
            <v>ARE</v>
          </cell>
          <cell r="R413" t="str">
            <v>FC159</v>
          </cell>
          <cell r="S413" t="str">
            <v>Day Shift</v>
          </cell>
          <cell r="T413">
            <v>99</v>
          </cell>
          <cell r="U413" t="str">
            <v>MENA_UAE_FC</v>
          </cell>
          <cell r="V413">
            <v>46267.330555555556</v>
          </cell>
          <cell r="W413">
            <v>46267.747916666667</v>
          </cell>
          <cell r="X413">
            <v>46267.333333333336</v>
          </cell>
          <cell r="Y413">
            <v>46267.75</v>
          </cell>
          <cell r="AA413" t="str">
            <v>Scheduled</v>
          </cell>
          <cell r="AB413" t="str">
            <v>Present</v>
          </cell>
          <cell r="AC413" t="str">
            <v>Outbound</v>
          </cell>
          <cell r="AD413" t="str">
            <v>Picking</v>
          </cell>
          <cell r="AE413" t="str">
            <v>Pick</v>
          </cell>
          <cell r="AF413" t="str">
            <v>Thursday</v>
          </cell>
          <cell r="AG413" t="str">
            <v>Friday</v>
          </cell>
          <cell r="AH413">
            <v>13</v>
          </cell>
          <cell r="AJ413">
            <v>46026</v>
          </cell>
          <cell r="AM413" t="str">
            <v>TEMP</v>
          </cell>
          <cell r="AN413" t="str">
            <v>3P Onsite Worker</v>
          </cell>
          <cell r="AO413" t="str">
            <v>A</v>
          </cell>
          <cell r="AP413">
            <v>9</v>
          </cell>
          <cell r="AQ413">
            <v>0</v>
          </cell>
          <cell r="AR413">
            <v>1</v>
          </cell>
          <cell r="AS413">
            <v>1</v>
          </cell>
          <cell r="AT413">
            <v>0</v>
          </cell>
          <cell r="AU413">
            <v>0</v>
          </cell>
        </row>
        <row r="414">
          <cell r="E414">
            <v>206890217</v>
          </cell>
          <cell r="F414" t="str">
            <v>A</v>
          </cell>
          <cell r="G414" t="str">
            <v>GREEN</v>
          </cell>
          <cell r="H414" t="str">
            <v>FULL_TIME</v>
          </cell>
          <cell r="I414">
            <v>900234</v>
          </cell>
          <cell r="J414" t="str">
            <v>EFS Facilities Services</v>
          </cell>
          <cell r="K414" t="str">
            <v>JANE JEPKIRUI</v>
          </cell>
          <cell r="L414" t="str">
            <v>Warehouse Associate (TEMP)</v>
          </cell>
          <cell r="M414" t="str">
            <v>Warehouse Associate 8W</v>
          </cell>
          <cell r="N414" t="str">
            <v>ansammar</v>
          </cell>
          <cell r="O414">
            <v>1299</v>
          </cell>
          <cell r="P414" t="str">
            <v>AUH1</v>
          </cell>
          <cell r="Q414" t="str">
            <v>ARE</v>
          </cell>
          <cell r="R414" t="str">
            <v>FC159</v>
          </cell>
          <cell r="S414" t="str">
            <v>Day Shift</v>
          </cell>
          <cell r="T414">
            <v>99</v>
          </cell>
          <cell r="U414" t="str">
            <v>MENA_UAE_FC</v>
          </cell>
          <cell r="V414">
            <v>46267.330555555556</v>
          </cell>
          <cell r="W414">
            <v>46267.74722222222</v>
          </cell>
          <cell r="X414">
            <v>46267.333333333336</v>
          </cell>
          <cell r="Y414">
            <v>46267.75</v>
          </cell>
          <cell r="AA414" t="str">
            <v>Scheduled</v>
          </cell>
          <cell r="AB414" t="str">
            <v>Present</v>
          </cell>
          <cell r="AC414" t="str">
            <v>Outbound</v>
          </cell>
          <cell r="AD414" t="str">
            <v>Picking</v>
          </cell>
          <cell r="AE414" t="str">
            <v>Pick</v>
          </cell>
          <cell r="AF414" t="str">
            <v>Thursday</v>
          </cell>
          <cell r="AG414" t="str">
            <v>Friday</v>
          </cell>
          <cell r="AH414">
            <v>13</v>
          </cell>
          <cell r="AJ414">
            <v>46026</v>
          </cell>
          <cell r="AM414" t="str">
            <v>TEMP</v>
          </cell>
          <cell r="AN414" t="str">
            <v>3P Onsite Worker</v>
          </cell>
          <cell r="AO414" t="str">
            <v>A</v>
          </cell>
          <cell r="AP414">
            <v>9</v>
          </cell>
          <cell r="AQ414">
            <v>0</v>
          </cell>
          <cell r="AR414">
            <v>1</v>
          </cell>
          <cell r="AS414">
            <v>1</v>
          </cell>
          <cell r="AT414">
            <v>0</v>
          </cell>
          <cell r="AU414">
            <v>0</v>
          </cell>
        </row>
        <row r="415">
          <cell r="E415">
            <v>206192230</v>
          </cell>
          <cell r="F415" t="str">
            <v>A</v>
          </cell>
          <cell r="G415" t="str">
            <v>GREEN</v>
          </cell>
          <cell r="H415" t="str">
            <v>FULL_TIME</v>
          </cell>
          <cell r="I415">
            <v>900234</v>
          </cell>
          <cell r="J415" t="str">
            <v>EFS Facilities Services</v>
          </cell>
          <cell r="K415" t="str">
            <v>Faith Jepkirui</v>
          </cell>
          <cell r="L415" t="str">
            <v>Warehouse Associate (TEMP)</v>
          </cell>
          <cell r="M415" t="str">
            <v>Warehouse Associate 12M</v>
          </cell>
          <cell r="N415" t="str">
            <v>scariav</v>
          </cell>
          <cell r="O415">
            <v>1299</v>
          </cell>
          <cell r="P415" t="str">
            <v>AUH1</v>
          </cell>
          <cell r="Q415" t="str">
            <v>ARE</v>
          </cell>
          <cell r="R415" t="str">
            <v>LK013</v>
          </cell>
          <cell r="S415" t="str">
            <v>Night Shift</v>
          </cell>
          <cell r="T415">
            <v>99</v>
          </cell>
          <cell r="U415" t="str">
            <v>MENA_UAE_FC</v>
          </cell>
          <cell r="V415">
            <v>46267.756249999999</v>
          </cell>
          <cell r="W415">
            <v>46267.854861111111</v>
          </cell>
          <cell r="X415">
            <v>46267.756944444445</v>
          </cell>
          <cell r="Y415">
            <v>46268.173611111109</v>
          </cell>
          <cell r="AA415" t="str">
            <v>Scheduled</v>
          </cell>
          <cell r="AB415" t="str">
            <v>Present</v>
          </cell>
          <cell r="AC415" t="str">
            <v>Outbound</v>
          </cell>
          <cell r="AD415" t="str">
            <v>Picking</v>
          </cell>
          <cell r="AE415" t="str">
            <v>Pick</v>
          </cell>
          <cell r="AF415" t="str">
            <v>Sunday</v>
          </cell>
          <cell r="AG415" t="str">
            <v>Monday</v>
          </cell>
          <cell r="AH415">
            <v>13</v>
          </cell>
          <cell r="AJ415">
            <v>45935</v>
          </cell>
          <cell r="AM415" t="str">
            <v>TEMP</v>
          </cell>
          <cell r="AN415" t="str">
            <v>3P Onsite Worker</v>
          </cell>
          <cell r="AO415" t="str">
            <v>A</v>
          </cell>
          <cell r="AP415">
            <v>9</v>
          </cell>
          <cell r="AQ415">
            <v>0</v>
          </cell>
          <cell r="AR415">
            <v>1</v>
          </cell>
          <cell r="AS415">
            <v>1</v>
          </cell>
          <cell r="AT415">
            <v>0</v>
          </cell>
          <cell r="AU415">
            <v>0</v>
          </cell>
        </row>
        <row r="416">
          <cell r="E416">
            <v>206889908</v>
          </cell>
          <cell r="F416" t="str">
            <v>A</v>
          </cell>
          <cell r="G416" t="str">
            <v>GREEN</v>
          </cell>
          <cell r="H416" t="str">
            <v>FULL_TIME</v>
          </cell>
          <cell r="I416">
            <v>900234</v>
          </cell>
          <cell r="J416" t="str">
            <v>EFS Facilities Services</v>
          </cell>
          <cell r="K416" t="str">
            <v>RUTH JEPLETING</v>
          </cell>
          <cell r="L416" t="str">
            <v>Warehouse Associate (TEMP)</v>
          </cell>
          <cell r="M416" t="str">
            <v>Warehouse Associate 8W</v>
          </cell>
          <cell r="N416" t="str">
            <v>ansammar</v>
          </cell>
          <cell r="O416">
            <v>1299</v>
          </cell>
          <cell r="P416" t="str">
            <v>AUH1</v>
          </cell>
          <cell r="Q416" t="str">
            <v>ARE</v>
          </cell>
          <cell r="R416" t="str">
            <v>FC134</v>
          </cell>
          <cell r="S416" t="str">
            <v>Day Shift</v>
          </cell>
          <cell r="T416">
            <v>99</v>
          </cell>
          <cell r="U416" t="str">
            <v>MENA_UAE_FC</v>
          </cell>
          <cell r="V416">
            <v>46267.330555555556</v>
          </cell>
          <cell r="W416">
            <v>46267.74722222222</v>
          </cell>
          <cell r="X416">
            <v>46267.333333333336</v>
          </cell>
          <cell r="Y416">
            <v>46267.75</v>
          </cell>
          <cell r="Z416" t="str">
            <v>Rest Day</v>
          </cell>
          <cell r="AA416" t="str">
            <v>Not Scheduled</v>
          </cell>
          <cell r="AB416" t="str">
            <v>Present</v>
          </cell>
          <cell r="AC416" t="str">
            <v>Outbound</v>
          </cell>
          <cell r="AD416" t="str">
            <v>Picking</v>
          </cell>
          <cell r="AE416" t="str">
            <v>Pick</v>
          </cell>
          <cell r="AF416" t="str">
            <v>Wednesday</v>
          </cell>
          <cell r="AG416" t="str">
            <v>Thursday</v>
          </cell>
          <cell r="AH416">
            <v>13</v>
          </cell>
          <cell r="AJ416">
            <v>46026</v>
          </cell>
          <cell r="AM416" t="str">
            <v>TEMP</v>
          </cell>
          <cell r="AN416" t="str">
            <v>3P Onsite Worker</v>
          </cell>
          <cell r="AO416" t="str">
            <v>A</v>
          </cell>
          <cell r="AP416">
            <v>9</v>
          </cell>
          <cell r="AQ416">
            <v>1</v>
          </cell>
          <cell r="AR416">
            <v>1</v>
          </cell>
          <cell r="AS416">
            <v>0</v>
          </cell>
          <cell r="AT416">
            <v>0</v>
          </cell>
          <cell r="AU416">
            <v>0</v>
          </cell>
        </row>
        <row r="417">
          <cell r="E417">
            <v>206886644</v>
          </cell>
          <cell r="F417" t="str">
            <v>A</v>
          </cell>
          <cell r="G417" t="str">
            <v>GREEN</v>
          </cell>
          <cell r="H417" t="str">
            <v>FULL_TIME</v>
          </cell>
          <cell r="I417">
            <v>900234</v>
          </cell>
          <cell r="J417" t="str">
            <v>EFS Facilities Services</v>
          </cell>
          <cell r="K417" t="str">
            <v>Sharon Jepkemboi</v>
          </cell>
          <cell r="L417" t="str">
            <v>Warehouse Associate (TEMP)</v>
          </cell>
          <cell r="M417" t="str">
            <v>Warehouse Associate 8W</v>
          </cell>
          <cell r="N417" t="str">
            <v>mnarshad</v>
          </cell>
          <cell r="O417">
            <v>1299</v>
          </cell>
          <cell r="P417" t="str">
            <v>AUH1</v>
          </cell>
          <cell r="Q417" t="str">
            <v>ARE</v>
          </cell>
          <cell r="R417" t="str">
            <v>LK016</v>
          </cell>
          <cell r="S417" t="str">
            <v>Night Shift</v>
          </cell>
          <cell r="T417">
            <v>99</v>
          </cell>
          <cell r="U417" t="str">
            <v>MENA_UAE_FC</v>
          </cell>
          <cell r="X417">
            <v>46267.756944444445</v>
          </cell>
          <cell r="Y417">
            <v>46268.173611111109</v>
          </cell>
          <cell r="Z417" t="str">
            <v>Rest Day</v>
          </cell>
          <cell r="AA417" t="str">
            <v>Not Scheduled</v>
          </cell>
          <cell r="AB417" t="str">
            <v>Not Present</v>
          </cell>
          <cell r="AC417" t="str">
            <v>Outbound</v>
          </cell>
          <cell r="AD417" t="str">
            <v>Picking</v>
          </cell>
          <cell r="AE417" t="str">
            <v>Pick</v>
          </cell>
          <cell r="AF417" t="str">
            <v>Wednesday</v>
          </cell>
          <cell r="AG417" t="str">
            <v>Thursday</v>
          </cell>
          <cell r="AH417">
            <v>13</v>
          </cell>
          <cell r="AJ417">
            <v>46026</v>
          </cell>
          <cell r="AM417" t="str">
            <v>TEMP</v>
          </cell>
          <cell r="AN417" t="str">
            <v>3P Onsite Worker</v>
          </cell>
          <cell r="AO417" t="str">
            <v>A</v>
          </cell>
          <cell r="AP417">
            <v>9</v>
          </cell>
          <cell r="AQ417">
            <v>0</v>
          </cell>
          <cell r="AR417">
            <v>0</v>
          </cell>
          <cell r="AS417">
            <v>0</v>
          </cell>
          <cell r="AT417">
            <v>0</v>
          </cell>
          <cell r="AU417">
            <v>0</v>
          </cell>
        </row>
        <row r="418">
          <cell r="E418">
            <v>206230579</v>
          </cell>
          <cell r="F418" t="str">
            <v>A</v>
          </cell>
          <cell r="G418" t="str">
            <v>GREEN</v>
          </cell>
          <cell r="H418" t="str">
            <v>FULL_TIME</v>
          </cell>
          <cell r="I418">
            <v>900234</v>
          </cell>
          <cell r="J418" t="str">
            <v>EFS Facilities Services</v>
          </cell>
          <cell r="K418" t="str">
            <v>Violah Jeptanui</v>
          </cell>
          <cell r="L418" t="str">
            <v>Warehouse Associate (TEMP)</v>
          </cell>
          <cell r="M418" t="str">
            <v>Warehouse Associate 8W</v>
          </cell>
          <cell r="N418" t="str">
            <v>mnarshad</v>
          </cell>
          <cell r="O418">
            <v>1299</v>
          </cell>
          <cell r="P418" t="str">
            <v>AUH1</v>
          </cell>
          <cell r="Q418" t="str">
            <v>ARE</v>
          </cell>
          <cell r="R418" t="str">
            <v>LK016</v>
          </cell>
          <cell r="S418" t="str">
            <v>Night Shift</v>
          </cell>
          <cell r="T418">
            <v>99</v>
          </cell>
          <cell r="U418" t="str">
            <v>MENA_UAE_FC</v>
          </cell>
          <cell r="X418">
            <v>46267.756944444445</v>
          </cell>
          <cell r="Y418">
            <v>46268.090277777781</v>
          </cell>
          <cell r="Z418" t="str">
            <v>Rest Day</v>
          </cell>
          <cell r="AA418" t="str">
            <v>Not Scheduled</v>
          </cell>
          <cell r="AB418" t="str">
            <v>Not Present</v>
          </cell>
          <cell r="AC418" t="str">
            <v>Outbound</v>
          </cell>
          <cell r="AD418" t="str">
            <v>Picking</v>
          </cell>
          <cell r="AE418" t="str">
            <v>Pick</v>
          </cell>
          <cell r="AF418" t="str">
            <v>Wednesday</v>
          </cell>
          <cell r="AG418" t="str">
            <v>Thursday</v>
          </cell>
          <cell r="AH418">
            <v>13</v>
          </cell>
          <cell r="AJ418">
            <v>46237</v>
          </cell>
          <cell r="AM418" t="str">
            <v>TEMP</v>
          </cell>
          <cell r="AN418" t="str">
            <v>3P Onsite Worker</v>
          </cell>
          <cell r="AO418" t="str">
            <v>A</v>
          </cell>
          <cell r="AP418">
            <v>7</v>
          </cell>
          <cell r="AQ418">
            <v>0</v>
          </cell>
          <cell r="AR418">
            <v>0</v>
          </cell>
          <cell r="AS418">
            <v>0</v>
          </cell>
          <cell r="AT418">
            <v>0</v>
          </cell>
          <cell r="AU418">
            <v>0</v>
          </cell>
        </row>
        <row r="419">
          <cell r="E419">
            <v>206890228</v>
          </cell>
          <cell r="F419" t="str">
            <v>A</v>
          </cell>
          <cell r="G419" t="str">
            <v>GREEN</v>
          </cell>
          <cell r="H419" t="str">
            <v>FULL_TIME</v>
          </cell>
          <cell r="I419">
            <v>900234</v>
          </cell>
          <cell r="J419" t="str">
            <v>EFS Facilities Services</v>
          </cell>
          <cell r="K419" t="str">
            <v>FAITH JEROTICH</v>
          </cell>
          <cell r="L419" t="str">
            <v>Warehouse Associate (TEMP)</v>
          </cell>
          <cell r="M419" t="str">
            <v>Warehouse Associate 8W</v>
          </cell>
          <cell r="N419" t="str">
            <v>pparsin</v>
          </cell>
          <cell r="O419">
            <v>1299</v>
          </cell>
          <cell r="P419" t="str">
            <v>AUH1</v>
          </cell>
          <cell r="Q419" t="str">
            <v>ARE</v>
          </cell>
          <cell r="R419" t="str">
            <v>FC109</v>
          </cell>
          <cell r="S419" t="str">
            <v>Day Shift</v>
          </cell>
          <cell r="T419">
            <v>99</v>
          </cell>
          <cell r="U419" t="str">
            <v>MENA_UAE_FC</v>
          </cell>
          <cell r="X419">
            <v>46267.333333333336</v>
          </cell>
          <cell r="Y419">
            <v>46267.75</v>
          </cell>
          <cell r="Z419" t="str">
            <v>Rest Day</v>
          </cell>
          <cell r="AA419" t="str">
            <v>Not Scheduled</v>
          </cell>
          <cell r="AB419" t="str">
            <v>Not Present</v>
          </cell>
          <cell r="AC419" t="str">
            <v>Inbound</v>
          </cell>
          <cell r="AD419" t="str">
            <v>Inbound Stow</v>
          </cell>
          <cell r="AE419" t="str">
            <v>Stow</v>
          </cell>
          <cell r="AF419" t="str">
            <v>Tuesday</v>
          </cell>
          <cell r="AG419" t="str">
            <v>Wednesday</v>
          </cell>
          <cell r="AH419">
            <v>3</v>
          </cell>
          <cell r="AJ419">
            <v>46026</v>
          </cell>
          <cell r="AM419" t="str">
            <v>TEMP</v>
          </cell>
          <cell r="AN419" t="str">
            <v>3P Onsite Worker</v>
          </cell>
          <cell r="AO419" t="str">
            <v>A</v>
          </cell>
          <cell r="AP419">
            <v>9</v>
          </cell>
          <cell r="AQ419">
            <v>0</v>
          </cell>
          <cell r="AR419">
            <v>0</v>
          </cell>
          <cell r="AS419">
            <v>0</v>
          </cell>
          <cell r="AT419">
            <v>0</v>
          </cell>
          <cell r="AU419">
            <v>0</v>
          </cell>
        </row>
        <row r="420">
          <cell r="E420">
            <v>206930336</v>
          </cell>
          <cell r="F420" t="str">
            <v>A</v>
          </cell>
          <cell r="G420" t="str">
            <v>GREEN</v>
          </cell>
          <cell r="H420" t="str">
            <v>FULL_TIME</v>
          </cell>
          <cell r="I420">
            <v>900234</v>
          </cell>
          <cell r="J420" t="str">
            <v>EFS Facilities Services</v>
          </cell>
          <cell r="K420" t="str">
            <v>FAITH JEROP</v>
          </cell>
          <cell r="L420" t="str">
            <v>Warehouse Associate (TEMP)</v>
          </cell>
          <cell r="M420" t="str">
            <v>Warehouse Associate 8W</v>
          </cell>
          <cell r="N420" t="str">
            <v>bizthoma</v>
          </cell>
          <cell r="O420">
            <v>1299</v>
          </cell>
          <cell r="P420" t="str">
            <v>AUH1</v>
          </cell>
          <cell r="Q420" t="str">
            <v>ARE</v>
          </cell>
          <cell r="R420" t="str">
            <v>FC109</v>
          </cell>
          <cell r="S420" t="str">
            <v>Day Shift</v>
          </cell>
          <cell r="T420">
            <v>99</v>
          </cell>
          <cell r="U420" t="str">
            <v>MENA_UAE_FC</v>
          </cell>
          <cell r="X420">
            <v>46267.333333333336</v>
          </cell>
          <cell r="Y420">
            <v>46267.75</v>
          </cell>
          <cell r="Z420" t="str">
            <v>Rest Day</v>
          </cell>
          <cell r="AA420" t="str">
            <v>Not Scheduled</v>
          </cell>
          <cell r="AB420" t="str">
            <v>Not Present</v>
          </cell>
          <cell r="AC420" t="str">
            <v>Da</v>
          </cell>
          <cell r="AD420" t="str">
            <v>Transfer Out</v>
          </cell>
          <cell r="AE420" t="str">
            <v>Da</v>
          </cell>
          <cell r="AF420" t="str">
            <v>Tuesday</v>
          </cell>
          <cell r="AG420" t="str">
            <v>Wednesday</v>
          </cell>
          <cell r="AH420">
            <v>10</v>
          </cell>
          <cell r="AJ420">
            <v>46036</v>
          </cell>
          <cell r="AM420" t="str">
            <v>TEMP</v>
          </cell>
          <cell r="AN420" t="str">
            <v>3P Onsite Worker</v>
          </cell>
          <cell r="AO420" t="str">
            <v>A</v>
          </cell>
          <cell r="AP420">
            <v>9</v>
          </cell>
          <cell r="AQ420">
            <v>0</v>
          </cell>
          <cell r="AR420">
            <v>0</v>
          </cell>
          <cell r="AS420">
            <v>0</v>
          </cell>
          <cell r="AT420">
            <v>0</v>
          </cell>
          <cell r="AU420">
            <v>0</v>
          </cell>
        </row>
        <row r="421">
          <cell r="E421">
            <v>206890218</v>
          </cell>
          <cell r="F421" t="str">
            <v>A</v>
          </cell>
          <cell r="G421" t="str">
            <v>GREEN</v>
          </cell>
          <cell r="H421" t="str">
            <v>REDUCED</v>
          </cell>
          <cell r="I421">
            <v>900234</v>
          </cell>
          <cell r="J421" t="str">
            <v>EFS Facilities Services</v>
          </cell>
          <cell r="K421" t="str">
            <v>STELLAH JEROP</v>
          </cell>
          <cell r="L421" t="str">
            <v>Warehouse Associate (TEMP)</v>
          </cell>
          <cell r="M421" t="str">
            <v>Warehouse Associate 8W</v>
          </cell>
          <cell r="N421" t="str">
            <v>bizthoma</v>
          </cell>
          <cell r="O421">
            <v>1299</v>
          </cell>
          <cell r="P421" t="str">
            <v>AUH1</v>
          </cell>
          <cell r="Q421" t="str">
            <v>ARE</v>
          </cell>
          <cell r="R421" t="str">
            <v>LK012</v>
          </cell>
          <cell r="S421" t="str">
            <v>Night Shift</v>
          </cell>
          <cell r="T421">
            <v>99</v>
          </cell>
          <cell r="U421" t="str">
            <v>MENA_UAE_FC</v>
          </cell>
          <cell r="V421">
            <v>46267.758333333331</v>
          </cell>
          <cell r="W421">
            <v>46267.833333333336</v>
          </cell>
          <cell r="X421">
            <v>46267.756944444445</v>
          </cell>
          <cell r="Y421">
            <v>46268.090277777781</v>
          </cell>
          <cell r="AA421" t="str">
            <v>Scheduled</v>
          </cell>
          <cell r="AB421" t="str">
            <v>Present</v>
          </cell>
          <cell r="AC421" t="str">
            <v>Outbound</v>
          </cell>
          <cell r="AD421" t="str">
            <v>Pack - Batch</v>
          </cell>
          <cell r="AE421" t="str">
            <v>Pack</v>
          </cell>
          <cell r="AF421" t="str">
            <v>Saturday</v>
          </cell>
          <cell r="AG421" t="str">
            <v>Sunday</v>
          </cell>
          <cell r="AH421">
            <v>17</v>
          </cell>
          <cell r="AJ421">
            <v>46251</v>
          </cell>
          <cell r="AM421" t="str">
            <v>TEMP</v>
          </cell>
          <cell r="AN421" t="str">
            <v>3P Onsite Worker</v>
          </cell>
          <cell r="AO421" t="str">
            <v>A</v>
          </cell>
          <cell r="AP421">
            <v>7</v>
          </cell>
          <cell r="AQ421">
            <v>0</v>
          </cell>
          <cell r="AR421">
            <v>1</v>
          </cell>
          <cell r="AS421">
            <v>1</v>
          </cell>
          <cell r="AT421">
            <v>0</v>
          </cell>
          <cell r="AU421">
            <v>0</v>
          </cell>
        </row>
        <row r="422">
          <cell r="E422">
            <v>206883741</v>
          </cell>
          <cell r="F422" t="str">
            <v>A</v>
          </cell>
          <cell r="G422" t="str">
            <v>GREEN</v>
          </cell>
          <cell r="H422" t="str">
            <v>FULL_TIME</v>
          </cell>
          <cell r="I422">
            <v>900234</v>
          </cell>
          <cell r="J422" t="str">
            <v>EFS Facilities Services</v>
          </cell>
          <cell r="K422" t="str">
            <v>AUDIA JERUTO</v>
          </cell>
          <cell r="L422" t="str">
            <v>Warehouse Associate (TEMP)</v>
          </cell>
          <cell r="M422" t="str">
            <v>Warehouse Associate 8W</v>
          </cell>
          <cell r="N422" t="str">
            <v>pparsin</v>
          </cell>
          <cell r="O422">
            <v>1299</v>
          </cell>
          <cell r="P422" t="str">
            <v>AUH1</v>
          </cell>
          <cell r="Q422" t="str">
            <v>ARE</v>
          </cell>
          <cell r="R422" t="str">
            <v>FC159</v>
          </cell>
          <cell r="S422" t="str">
            <v>Day Shift</v>
          </cell>
          <cell r="T422">
            <v>99</v>
          </cell>
          <cell r="U422" t="str">
            <v>MENA_UAE_FC</v>
          </cell>
          <cell r="V422">
            <v>46267.331250000003</v>
          </cell>
          <cell r="W422">
            <v>46267.748611111114</v>
          </cell>
          <cell r="X422">
            <v>46267.333333333336</v>
          </cell>
          <cell r="Y422">
            <v>46267.75</v>
          </cell>
          <cell r="AA422" t="str">
            <v>Scheduled</v>
          </cell>
          <cell r="AB422" t="str">
            <v>Present</v>
          </cell>
          <cell r="AC422" t="str">
            <v>Inbound</v>
          </cell>
          <cell r="AD422" t="str">
            <v>Inbound Stow</v>
          </cell>
          <cell r="AE422" t="str">
            <v>Stow</v>
          </cell>
          <cell r="AF422" t="str">
            <v>Thursday</v>
          </cell>
          <cell r="AG422" t="str">
            <v>Friday</v>
          </cell>
          <cell r="AH422">
            <v>3</v>
          </cell>
          <cell r="AJ422">
            <v>46026</v>
          </cell>
          <cell r="AM422" t="str">
            <v>TEMP</v>
          </cell>
          <cell r="AN422" t="str">
            <v>3P Onsite Worker</v>
          </cell>
          <cell r="AO422" t="str">
            <v>A</v>
          </cell>
          <cell r="AP422">
            <v>9</v>
          </cell>
          <cell r="AQ422">
            <v>0</v>
          </cell>
          <cell r="AR422">
            <v>1</v>
          </cell>
          <cell r="AS422">
            <v>1</v>
          </cell>
          <cell r="AT422">
            <v>0</v>
          </cell>
          <cell r="AU422">
            <v>0</v>
          </cell>
        </row>
        <row r="423">
          <cell r="E423">
            <v>204246163</v>
          </cell>
          <cell r="F423" t="str">
            <v>A</v>
          </cell>
          <cell r="G423" t="str">
            <v>GREEN</v>
          </cell>
          <cell r="H423" t="str">
            <v>FULL_TIME</v>
          </cell>
          <cell r="I423">
            <v>900234</v>
          </cell>
          <cell r="J423" t="str">
            <v>Quesscorp</v>
          </cell>
          <cell r="K423" t="str">
            <v>Jescar Mapuranga</v>
          </cell>
          <cell r="L423" t="str">
            <v>Warehouse Associate (TEMP)</v>
          </cell>
          <cell r="M423" t="str">
            <v>Warehouse Associate 24M</v>
          </cell>
          <cell r="N423" t="str">
            <v>vkkatyal</v>
          </cell>
          <cell r="O423">
            <v>1299</v>
          </cell>
          <cell r="P423" t="str">
            <v>AUH1</v>
          </cell>
          <cell r="Q423" t="str">
            <v>ARE</v>
          </cell>
          <cell r="R423" t="str">
            <v>LK012</v>
          </cell>
          <cell r="S423" t="str">
            <v>Night Shift</v>
          </cell>
          <cell r="T423">
            <v>99</v>
          </cell>
          <cell r="U423" t="str">
            <v>MENA_UAE_FC</v>
          </cell>
          <cell r="V423">
            <v>46267.755555555559</v>
          </cell>
          <cell r="W423">
            <v>46267.95416666667</v>
          </cell>
          <cell r="X423">
            <v>46267.756944444445</v>
          </cell>
          <cell r="Y423">
            <v>46268.173611111109</v>
          </cell>
          <cell r="AA423" t="str">
            <v>Scheduled</v>
          </cell>
          <cell r="AB423" t="str">
            <v>Present</v>
          </cell>
          <cell r="AC423" t="str">
            <v>Inbound</v>
          </cell>
          <cell r="AD423" t="str">
            <v>Inbound Stow</v>
          </cell>
          <cell r="AE423" t="str">
            <v>Stow</v>
          </cell>
          <cell r="AF423" t="str">
            <v>Saturday</v>
          </cell>
          <cell r="AG423" t="str">
            <v>Sunday</v>
          </cell>
          <cell r="AH423">
            <v>3</v>
          </cell>
          <cell r="AJ423">
            <v>45578</v>
          </cell>
          <cell r="AM423" t="str">
            <v>TEMP</v>
          </cell>
          <cell r="AN423" t="str">
            <v>3P Onsite Worker</v>
          </cell>
          <cell r="AO423" t="str">
            <v>A</v>
          </cell>
          <cell r="AP423">
            <v>9</v>
          </cell>
          <cell r="AQ423">
            <v>0</v>
          </cell>
          <cell r="AR423">
            <v>1</v>
          </cell>
          <cell r="AS423">
            <v>1</v>
          </cell>
          <cell r="AT423">
            <v>0</v>
          </cell>
          <cell r="AU423">
            <v>0</v>
          </cell>
        </row>
        <row r="424">
          <cell r="E424">
            <v>206297429</v>
          </cell>
          <cell r="F424" t="str">
            <v>A</v>
          </cell>
          <cell r="G424" t="str">
            <v>GREEN</v>
          </cell>
          <cell r="H424" t="str">
            <v>FULL_TIME</v>
          </cell>
          <cell r="I424">
            <v>900234</v>
          </cell>
          <cell r="J424" t="str">
            <v>EFS Facilities Services</v>
          </cell>
          <cell r="K424" t="str">
            <v>Sheilah Kuttoh Jeptoo</v>
          </cell>
          <cell r="L424" t="str">
            <v>Warehouse Associate (TEMP)</v>
          </cell>
          <cell r="M424" t="str">
            <v>Warehouse Associate 12M</v>
          </cell>
          <cell r="N424" t="str">
            <v>bavameer</v>
          </cell>
          <cell r="O424">
            <v>1299</v>
          </cell>
          <cell r="P424" t="str">
            <v>AUH1</v>
          </cell>
          <cell r="Q424" t="str">
            <v>ARE</v>
          </cell>
          <cell r="R424" t="str">
            <v>LK012</v>
          </cell>
          <cell r="S424" t="str">
            <v>Night Shift</v>
          </cell>
          <cell r="T424">
            <v>99</v>
          </cell>
          <cell r="U424" t="str">
            <v>MENA_UAE_FC</v>
          </cell>
          <cell r="V424">
            <v>46267.754861111112</v>
          </cell>
          <cell r="W424">
            <v>46267.959722222222</v>
          </cell>
          <cell r="X424">
            <v>46267.756944444445</v>
          </cell>
          <cell r="Y424">
            <v>46268.173611111109</v>
          </cell>
          <cell r="AA424" t="str">
            <v>Scheduled</v>
          </cell>
          <cell r="AB424" t="str">
            <v>Present</v>
          </cell>
          <cell r="AC424" t="str">
            <v>Customer returns</v>
          </cell>
          <cell r="AD424" t="str">
            <v>Customer Returns</v>
          </cell>
          <cell r="AE424" t="str">
            <v>Customer returns</v>
          </cell>
          <cell r="AF424" t="str">
            <v>Saturday</v>
          </cell>
          <cell r="AG424" t="str">
            <v>Sunday</v>
          </cell>
          <cell r="AH424">
            <v>22</v>
          </cell>
          <cell r="AJ424">
            <v>45949</v>
          </cell>
          <cell r="AM424" t="str">
            <v>TEMP</v>
          </cell>
          <cell r="AN424" t="str">
            <v>3P Onsite Worker</v>
          </cell>
          <cell r="AO424" t="str">
            <v>A</v>
          </cell>
          <cell r="AP424">
            <v>9</v>
          </cell>
          <cell r="AQ424">
            <v>0</v>
          </cell>
          <cell r="AR424">
            <v>1</v>
          </cell>
          <cell r="AS424">
            <v>1</v>
          </cell>
          <cell r="AT424">
            <v>0</v>
          </cell>
          <cell r="AU424">
            <v>0</v>
          </cell>
        </row>
        <row r="425">
          <cell r="E425">
            <v>206875332</v>
          </cell>
          <cell r="F425" t="str">
            <v>A</v>
          </cell>
          <cell r="G425" t="str">
            <v>GREEN</v>
          </cell>
          <cell r="H425" t="str">
            <v>FULL_TIME</v>
          </cell>
          <cell r="I425">
            <v>900234</v>
          </cell>
          <cell r="J425" t="str">
            <v>Dulsco L.L.C.</v>
          </cell>
          <cell r="K425" t="str">
            <v>KABOGGOZA JORAM</v>
          </cell>
          <cell r="L425" t="str">
            <v>Warehouse Associate (TEMP)</v>
          </cell>
          <cell r="M425" t="str">
            <v>Warehouse Associate 8W</v>
          </cell>
          <cell r="N425" t="str">
            <v>bavameer</v>
          </cell>
          <cell r="O425">
            <v>1299</v>
          </cell>
          <cell r="P425" t="str">
            <v>AUH1</v>
          </cell>
          <cell r="Q425" t="str">
            <v>ARE</v>
          </cell>
          <cell r="R425" t="str">
            <v>FC009</v>
          </cell>
          <cell r="S425" t="str">
            <v>Day Shift</v>
          </cell>
          <cell r="T425">
            <v>99</v>
          </cell>
          <cell r="U425" t="str">
            <v>MENA_UAE_FC</v>
          </cell>
          <cell r="X425">
            <v>46267.333333333336</v>
          </cell>
          <cell r="Y425">
            <v>46267.75</v>
          </cell>
          <cell r="Z425" t="str">
            <v>Rest Day</v>
          </cell>
          <cell r="AA425" t="str">
            <v>Not Scheduled</v>
          </cell>
          <cell r="AB425" t="str">
            <v>Not Present</v>
          </cell>
          <cell r="AC425" t="str">
            <v>Customer returns</v>
          </cell>
          <cell r="AD425" t="str">
            <v>Customer Returns</v>
          </cell>
          <cell r="AE425" t="str">
            <v>Customer returns</v>
          </cell>
          <cell r="AF425" t="str">
            <v>Friday</v>
          </cell>
          <cell r="AG425" t="str">
            <v>Saturday</v>
          </cell>
          <cell r="AH425">
            <v>22</v>
          </cell>
          <cell r="AJ425">
            <v>46019</v>
          </cell>
          <cell r="AM425" t="str">
            <v>TEMP</v>
          </cell>
          <cell r="AN425" t="str">
            <v>3P Onsite Worker</v>
          </cell>
          <cell r="AO425" t="str">
            <v>A</v>
          </cell>
          <cell r="AP425">
            <v>9</v>
          </cell>
          <cell r="AQ425">
            <v>0</v>
          </cell>
          <cell r="AR425">
            <v>0</v>
          </cell>
          <cell r="AS425">
            <v>0</v>
          </cell>
          <cell r="AT425">
            <v>0</v>
          </cell>
          <cell r="AU425">
            <v>0</v>
          </cell>
        </row>
        <row r="426">
          <cell r="E426">
            <v>204967153</v>
          </cell>
          <cell r="F426" t="str">
            <v>A</v>
          </cell>
          <cell r="G426" t="str">
            <v>GREEN</v>
          </cell>
          <cell r="H426" t="str">
            <v>FULL_TIME</v>
          </cell>
          <cell r="I426">
            <v>900234</v>
          </cell>
          <cell r="J426" t="str">
            <v>Dulsco L.L.C.</v>
          </cell>
          <cell r="K426" t="str">
            <v>KASIM KISSAW</v>
          </cell>
          <cell r="L426" t="str">
            <v>Warehouse Associate (TEMP)</v>
          </cell>
          <cell r="M426" t="str">
            <v>Warehouse Associate 24M</v>
          </cell>
          <cell r="N426" t="str">
            <v>nnahla</v>
          </cell>
          <cell r="O426">
            <v>1299</v>
          </cell>
          <cell r="P426" t="str">
            <v>AUH1</v>
          </cell>
          <cell r="Q426" t="str">
            <v>ARE</v>
          </cell>
          <cell r="R426" t="str">
            <v>LK014</v>
          </cell>
          <cell r="S426" t="str">
            <v>Night Shift</v>
          </cell>
          <cell r="T426">
            <v>99</v>
          </cell>
          <cell r="U426" t="str">
            <v>MENA_UAE_FC</v>
          </cell>
          <cell r="V426">
            <v>46267.755555555559</v>
          </cell>
          <cell r="W426">
            <v>46267.952777777777</v>
          </cell>
          <cell r="X426">
            <v>46267.756944444445</v>
          </cell>
          <cell r="Y426">
            <v>46268.173611111109</v>
          </cell>
          <cell r="AA426" t="str">
            <v>Scheduled</v>
          </cell>
          <cell r="AB426" t="str">
            <v>Present</v>
          </cell>
          <cell r="AC426" t="str">
            <v>Inbound</v>
          </cell>
          <cell r="AD426" t="str">
            <v>Inbound Stow</v>
          </cell>
          <cell r="AE426" t="str">
            <v>Stow</v>
          </cell>
          <cell r="AF426" t="str">
            <v>Monday</v>
          </cell>
          <cell r="AG426" t="str">
            <v>Tuesday</v>
          </cell>
          <cell r="AH426">
            <v>3</v>
          </cell>
          <cell r="AJ426">
            <v>45825</v>
          </cell>
          <cell r="AM426" t="str">
            <v>TEMP</v>
          </cell>
          <cell r="AN426" t="str">
            <v>3P Onsite Worker</v>
          </cell>
          <cell r="AO426" t="str">
            <v>A</v>
          </cell>
          <cell r="AP426">
            <v>9</v>
          </cell>
          <cell r="AQ426">
            <v>0</v>
          </cell>
          <cell r="AR426">
            <v>1</v>
          </cell>
          <cell r="AS426">
            <v>1</v>
          </cell>
          <cell r="AT426">
            <v>0</v>
          </cell>
          <cell r="AU426">
            <v>0</v>
          </cell>
        </row>
        <row r="427">
          <cell r="E427">
            <v>206953801</v>
          </cell>
          <cell r="F427" t="str">
            <v>A</v>
          </cell>
          <cell r="G427" t="str">
            <v>GREEN</v>
          </cell>
          <cell r="H427" t="str">
            <v>FULL_TIME</v>
          </cell>
          <cell r="I427">
            <v>900234</v>
          </cell>
          <cell r="J427" t="str">
            <v>Dulsco L.L.C.</v>
          </cell>
          <cell r="K427" t="str">
            <v>JOSEPHATE KUSASIRA</v>
          </cell>
          <cell r="L427" t="str">
            <v>Warehouse Associate (TEMP)</v>
          </cell>
          <cell r="M427" t="str">
            <v>Warehouse Associate 24M</v>
          </cell>
          <cell r="N427" t="str">
            <v>pparsin</v>
          </cell>
          <cell r="O427">
            <v>1299</v>
          </cell>
          <cell r="P427" t="str">
            <v>AUH1</v>
          </cell>
          <cell r="Q427" t="str">
            <v>ARE</v>
          </cell>
          <cell r="R427" t="str">
            <v>FC009</v>
          </cell>
          <cell r="S427" t="str">
            <v>Day Shift</v>
          </cell>
          <cell r="T427">
            <v>99</v>
          </cell>
          <cell r="U427" t="str">
            <v>MENA_UAE_FC</v>
          </cell>
          <cell r="V427">
            <v>46267.330555555556</v>
          </cell>
          <cell r="W427">
            <v>46267.746527777781</v>
          </cell>
          <cell r="X427">
            <v>46267.333333333336</v>
          </cell>
          <cell r="Y427">
            <v>46267.75</v>
          </cell>
          <cell r="AA427" t="str">
            <v>Scheduled</v>
          </cell>
          <cell r="AB427" t="str">
            <v>Present</v>
          </cell>
          <cell r="AC427" t="str">
            <v>Inbound</v>
          </cell>
          <cell r="AD427" t="str">
            <v>Inbound Stow</v>
          </cell>
          <cell r="AE427" t="str">
            <v>Stow</v>
          </cell>
          <cell r="AF427" t="str">
            <v>Friday</v>
          </cell>
          <cell r="AG427" t="str">
            <v>Saturday</v>
          </cell>
          <cell r="AH427">
            <v>3</v>
          </cell>
          <cell r="AJ427">
            <v>46049</v>
          </cell>
          <cell r="AM427" t="str">
            <v>TEMP</v>
          </cell>
          <cell r="AN427" t="str">
            <v>3P Onsite Worker</v>
          </cell>
          <cell r="AO427" t="str">
            <v>A</v>
          </cell>
          <cell r="AP427">
            <v>9</v>
          </cell>
          <cell r="AQ427">
            <v>0</v>
          </cell>
          <cell r="AR427">
            <v>1</v>
          </cell>
          <cell r="AS427">
            <v>1</v>
          </cell>
          <cell r="AT427">
            <v>0</v>
          </cell>
          <cell r="AU427">
            <v>0</v>
          </cell>
        </row>
        <row r="428">
          <cell r="E428">
            <v>203469053</v>
          </cell>
          <cell r="F428" t="str">
            <v>A</v>
          </cell>
          <cell r="G428" t="str">
            <v>GREEN</v>
          </cell>
          <cell r="H428" t="str">
            <v>FULL_TIME</v>
          </cell>
          <cell r="I428">
            <v>900234</v>
          </cell>
          <cell r="J428" t="str">
            <v>Fastlink Outsourcing</v>
          </cell>
          <cell r="K428" t="str">
            <v>Joana Agyekum</v>
          </cell>
          <cell r="L428" t="str">
            <v>Warehouse Associate (TEMP)</v>
          </cell>
          <cell r="M428" t="str">
            <v>Warehouse Associate 12M</v>
          </cell>
          <cell r="N428" t="str">
            <v>aanso</v>
          </cell>
          <cell r="O428">
            <v>1299</v>
          </cell>
          <cell r="P428" t="str">
            <v>AUH1</v>
          </cell>
          <cell r="Q428" t="str">
            <v>ARE</v>
          </cell>
          <cell r="R428" t="str">
            <v>LK016</v>
          </cell>
          <cell r="S428" t="str">
            <v>Night Shift</v>
          </cell>
          <cell r="T428">
            <v>99</v>
          </cell>
          <cell r="U428" t="str">
            <v>MENA_UAE_FC</v>
          </cell>
          <cell r="V428">
            <v>46267.754861111112</v>
          </cell>
          <cell r="W428">
            <v>46267.959027777775</v>
          </cell>
          <cell r="X428">
            <v>46267.756944444445</v>
          </cell>
          <cell r="Y428">
            <v>46268.173611111109</v>
          </cell>
          <cell r="Z428" t="str">
            <v>Rest Day</v>
          </cell>
          <cell r="AA428" t="str">
            <v>Not Scheduled</v>
          </cell>
          <cell r="AB428" t="str">
            <v>Present</v>
          </cell>
          <cell r="AC428" t="str">
            <v>Customer returns</v>
          </cell>
          <cell r="AD428" t="str">
            <v>Customer Returns</v>
          </cell>
          <cell r="AE428" t="str">
            <v>Customer returns</v>
          </cell>
          <cell r="AF428" t="str">
            <v>Wednesday</v>
          </cell>
          <cell r="AG428" t="str">
            <v>Thursday</v>
          </cell>
          <cell r="AH428">
            <v>22</v>
          </cell>
          <cell r="AJ428">
            <v>45455</v>
          </cell>
          <cell r="AM428" t="str">
            <v>TEMP</v>
          </cell>
          <cell r="AN428" t="str">
            <v>3P Onsite Worker</v>
          </cell>
          <cell r="AO428" t="str">
            <v>A</v>
          </cell>
          <cell r="AP428">
            <v>9</v>
          </cell>
          <cell r="AQ428">
            <v>1</v>
          </cell>
          <cell r="AR428">
            <v>1</v>
          </cell>
          <cell r="AS428">
            <v>0</v>
          </cell>
          <cell r="AT428">
            <v>0</v>
          </cell>
          <cell r="AU428">
            <v>0</v>
          </cell>
        </row>
        <row r="429">
          <cell r="E429">
            <v>203965411</v>
          </cell>
          <cell r="F429" t="str">
            <v>A</v>
          </cell>
          <cell r="G429" t="str">
            <v>GREEN</v>
          </cell>
          <cell r="H429" t="str">
            <v>FULL_TIME</v>
          </cell>
          <cell r="I429">
            <v>900234</v>
          </cell>
          <cell r="J429" t="str">
            <v>Fastlink Outsourcing</v>
          </cell>
          <cell r="K429" t="str">
            <v>John Boateng Opoku</v>
          </cell>
          <cell r="L429" t="str">
            <v>Warehouse Associate (TEMP)</v>
          </cell>
          <cell r="M429" t="str">
            <v>Warehouse Associate 12M</v>
          </cell>
          <cell r="N429" t="str">
            <v>lraghava</v>
          </cell>
          <cell r="O429">
            <v>1299</v>
          </cell>
          <cell r="P429" t="str">
            <v>AUH1</v>
          </cell>
          <cell r="Q429" t="str">
            <v>ARE</v>
          </cell>
          <cell r="R429" t="str">
            <v>LK014</v>
          </cell>
          <cell r="S429" t="str">
            <v>Night Shift</v>
          </cell>
          <cell r="T429">
            <v>99</v>
          </cell>
          <cell r="U429" t="str">
            <v>MENA_UAE_FC</v>
          </cell>
          <cell r="V429">
            <v>46267.754861111112</v>
          </cell>
          <cell r="W429">
            <v>46267.85833333333</v>
          </cell>
          <cell r="X429">
            <v>46267.756944444445</v>
          </cell>
          <cell r="Y429">
            <v>46268.173611111109</v>
          </cell>
          <cell r="AA429" t="str">
            <v>Scheduled</v>
          </cell>
          <cell r="AB429" t="str">
            <v>Present</v>
          </cell>
          <cell r="AC429" t="str">
            <v>Outbound</v>
          </cell>
          <cell r="AD429" t="str">
            <v>Picking</v>
          </cell>
          <cell r="AE429" t="str">
            <v>Pick</v>
          </cell>
          <cell r="AF429" t="str">
            <v>Monday</v>
          </cell>
          <cell r="AG429" t="str">
            <v>Tuesday</v>
          </cell>
          <cell r="AH429">
            <v>13</v>
          </cell>
          <cell r="AJ429">
            <v>45543</v>
          </cell>
          <cell r="AM429" t="str">
            <v>TEMP</v>
          </cell>
          <cell r="AN429" t="str">
            <v>3P Onsite Worker</v>
          </cell>
          <cell r="AO429" t="str">
            <v>A</v>
          </cell>
          <cell r="AP429">
            <v>9</v>
          </cell>
          <cell r="AQ429">
            <v>0</v>
          </cell>
          <cell r="AR429">
            <v>1</v>
          </cell>
          <cell r="AS429">
            <v>1</v>
          </cell>
          <cell r="AT429">
            <v>0</v>
          </cell>
          <cell r="AU429">
            <v>0</v>
          </cell>
        </row>
        <row r="430">
          <cell r="E430">
            <v>206846692</v>
          </cell>
          <cell r="F430" t="str">
            <v>A</v>
          </cell>
          <cell r="G430" t="str">
            <v>GREEN</v>
          </cell>
          <cell r="H430" t="str">
            <v>FULL_TIME</v>
          </cell>
          <cell r="I430">
            <v>900234</v>
          </cell>
          <cell r="J430" t="str">
            <v>Dulsco L.L.C.</v>
          </cell>
          <cell r="K430" t="str">
            <v>JOEL BUBOLO</v>
          </cell>
          <cell r="L430" t="str">
            <v>Warehouse Associate (TEMP)</v>
          </cell>
          <cell r="M430" t="str">
            <v>Warehouse Associate 8W</v>
          </cell>
          <cell r="N430" t="str">
            <v>vkkatyal</v>
          </cell>
          <cell r="O430">
            <v>1299</v>
          </cell>
          <cell r="P430" t="str">
            <v>AUH1</v>
          </cell>
          <cell r="Q430" t="str">
            <v>ARE</v>
          </cell>
          <cell r="R430" t="str">
            <v>FC009</v>
          </cell>
          <cell r="S430" t="str">
            <v>Day Shift</v>
          </cell>
          <cell r="T430">
            <v>99</v>
          </cell>
          <cell r="U430" t="str">
            <v>MENA_UAE_FC</v>
          </cell>
          <cell r="V430">
            <v>46267.754166666666</v>
          </cell>
          <cell r="W430">
            <v>46267.947916666664</v>
          </cell>
          <cell r="X430">
            <v>46267.756944444445</v>
          </cell>
          <cell r="Y430">
            <v>46268.173611111109</v>
          </cell>
          <cell r="AA430" t="str">
            <v>Scheduled</v>
          </cell>
          <cell r="AB430" t="str">
            <v>Present</v>
          </cell>
          <cell r="AC430" t="str">
            <v>Inbound</v>
          </cell>
          <cell r="AD430" t="str">
            <v>Inbound Stow</v>
          </cell>
          <cell r="AE430" t="str">
            <v>Stow</v>
          </cell>
          <cell r="AF430" t="str">
            <v>Friday</v>
          </cell>
          <cell r="AG430" t="str">
            <v>Saturday</v>
          </cell>
          <cell r="AH430">
            <v>3</v>
          </cell>
          <cell r="AJ430">
            <v>46012</v>
          </cell>
          <cell r="AM430" t="str">
            <v>TEMP</v>
          </cell>
          <cell r="AN430" t="str">
            <v>3P Onsite Worker</v>
          </cell>
          <cell r="AO430" t="str">
            <v>A</v>
          </cell>
          <cell r="AP430">
            <v>9</v>
          </cell>
          <cell r="AQ430">
            <v>0</v>
          </cell>
          <cell r="AR430">
            <v>1</v>
          </cell>
          <cell r="AS430">
            <v>1</v>
          </cell>
          <cell r="AT430">
            <v>0</v>
          </cell>
          <cell r="AU430">
            <v>0</v>
          </cell>
        </row>
        <row r="431">
          <cell r="E431">
            <v>204967041</v>
          </cell>
          <cell r="F431" t="str">
            <v>A</v>
          </cell>
          <cell r="G431" t="str">
            <v>GREEN</v>
          </cell>
          <cell r="H431" t="str">
            <v>FULL_TIME</v>
          </cell>
          <cell r="I431">
            <v>900234</v>
          </cell>
          <cell r="J431" t="str">
            <v>Dulsco L.L.C.</v>
          </cell>
          <cell r="K431" t="str">
            <v>JOSEPH KOFI DANSO YEBOAH</v>
          </cell>
          <cell r="L431" t="str">
            <v>Warehouse Associate (TEMP)</v>
          </cell>
          <cell r="M431" t="str">
            <v>Warehouse Associate 24M</v>
          </cell>
          <cell r="N431" t="str">
            <v>lraghava</v>
          </cell>
          <cell r="O431">
            <v>1299</v>
          </cell>
          <cell r="P431" t="str">
            <v>AUH1</v>
          </cell>
          <cell r="Q431" t="str">
            <v>ARE</v>
          </cell>
          <cell r="R431" t="str">
            <v>FC034</v>
          </cell>
          <cell r="S431" t="str">
            <v>Day Shift</v>
          </cell>
          <cell r="T431">
            <v>99</v>
          </cell>
          <cell r="U431" t="str">
            <v>MENA_UAE_FC</v>
          </cell>
          <cell r="V431">
            <v>46267.331944444442</v>
          </cell>
          <cell r="W431">
            <v>46267.75</v>
          </cell>
          <cell r="X431">
            <v>46267.333333333336</v>
          </cell>
          <cell r="Y431">
            <v>46267.75</v>
          </cell>
          <cell r="AA431" t="str">
            <v>Scheduled</v>
          </cell>
          <cell r="AB431" t="str">
            <v>Present</v>
          </cell>
          <cell r="AC431" t="str">
            <v>Outbound</v>
          </cell>
          <cell r="AD431" t="str">
            <v>Picking</v>
          </cell>
          <cell r="AE431" t="str">
            <v>Pick</v>
          </cell>
          <cell r="AF431" t="str">
            <v>Saturday</v>
          </cell>
          <cell r="AG431" t="str">
            <v>Sunday</v>
          </cell>
          <cell r="AH431">
            <v>13</v>
          </cell>
          <cell r="AJ431">
            <v>45718</v>
          </cell>
          <cell r="AM431" t="str">
            <v>TEMP</v>
          </cell>
          <cell r="AN431" t="str">
            <v>3P Onsite Worker</v>
          </cell>
          <cell r="AO431" t="str">
            <v>A</v>
          </cell>
          <cell r="AP431">
            <v>9</v>
          </cell>
          <cell r="AQ431">
            <v>0</v>
          </cell>
          <cell r="AR431">
            <v>1</v>
          </cell>
          <cell r="AS431">
            <v>1</v>
          </cell>
          <cell r="AT431">
            <v>0</v>
          </cell>
          <cell r="AU431">
            <v>0</v>
          </cell>
        </row>
        <row r="432">
          <cell r="E432">
            <v>206192274</v>
          </cell>
          <cell r="F432" t="str">
            <v>A</v>
          </cell>
          <cell r="G432" t="str">
            <v>GREEN</v>
          </cell>
          <cell r="H432" t="str">
            <v>FULL_TIME</v>
          </cell>
          <cell r="I432">
            <v>900234</v>
          </cell>
          <cell r="J432" t="str">
            <v>EFS Facilities Services</v>
          </cell>
          <cell r="K432" t="str">
            <v>John Ngere Kiarie</v>
          </cell>
          <cell r="L432" t="str">
            <v>Warehouse Associate (TEMP)</v>
          </cell>
          <cell r="M432" t="str">
            <v>Warehouse Associate 8W</v>
          </cell>
          <cell r="N432" t="str">
            <v>aanso</v>
          </cell>
          <cell r="O432">
            <v>1299</v>
          </cell>
          <cell r="P432" t="str">
            <v>AUH1</v>
          </cell>
          <cell r="Q432" t="str">
            <v>ARE</v>
          </cell>
          <cell r="R432" t="str">
            <v>LK016</v>
          </cell>
          <cell r="S432" t="str">
            <v>Night Shift</v>
          </cell>
          <cell r="T432">
            <v>99</v>
          </cell>
          <cell r="U432" t="str">
            <v>MENA_UAE_FC</v>
          </cell>
          <cell r="V432">
            <v>46267.754166666666</v>
          </cell>
          <cell r="W432">
            <v>46267.958333333336</v>
          </cell>
          <cell r="X432">
            <v>46267.756944444445</v>
          </cell>
          <cell r="Y432">
            <v>46268.173611111109</v>
          </cell>
          <cell r="Z432" t="str">
            <v>Rest Day</v>
          </cell>
          <cell r="AA432" t="str">
            <v>Not Scheduled</v>
          </cell>
          <cell r="AB432" t="str">
            <v>Present</v>
          </cell>
          <cell r="AC432" t="str">
            <v>Customer returns</v>
          </cell>
          <cell r="AD432" t="str">
            <v>Customer Returns</v>
          </cell>
          <cell r="AE432" t="str">
            <v>Customer returns</v>
          </cell>
          <cell r="AF432" t="str">
            <v>Wednesday</v>
          </cell>
          <cell r="AG432" t="str">
            <v>Thursday</v>
          </cell>
          <cell r="AH432">
            <v>22</v>
          </cell>
          <cell r="AJ432">
            <v>45935</v>
          </cell>
          <cell r="AM432" t="str">
            <v>TEMP</v>
          </cell>
          <cell r="AN432" t="str">
            <v>3P Onsite Worker</v>
          </cell>
          <cell r="AO432" t="str">
            <v>A</v>
          </cell>
          <cell r="AP432">
            <v>9</v>
          </cell>
          <cell r="AQ432">
            <v>1</v>
          </cell>
          <cell r="AR432">
            <v>1</v>
          </cell>
          <cell r="AS432">
            <v>0</v>
          </cell>
          <cell r="AT432">
            <v>0</v>
          </cell>
          <cell r="AU432">
            <v>0</v>
          </cell>
        </row>
        <row r="433">
          <cell r="E433">
            <v>203599606</v>
          </cell>
          <cell r="F433" t="str">
            <v>A</v>
          </cell>
          <cell r="G433" t="str">
            <v>GREEN</v>
          </cell>
          <cell r="H433" t="str">
            <v>FULL_TIME</v>
          </cell>
          <cell r="I433">
            <v>900234</v>
          </cell>
          <cell r="J433" t="str">
            <v>Fastlink Outsourcing</v>
          </cell>
          <cell r="K433" t="str">
            <v>JOHN OKYERE</v>
          </cell>
          <cell r="L433" t="str">
            <v>Warehouse Associate (TEMP)</v>
          </cell>
          <cell r="M433" t="str">
            <v>Warehouse Associate 12M</v>
          </cell>
          <cell r="N433" t="str">
            <v>pparsin</v>
          </cell>
          <cell r="O433">
            <v>1299</v>
          </cell>
          <cell r="P433" t="str">
            <v>AUH1</v>
          </cell>
          <cell r="Q433" t="str">
            <v>ARE</v>
          </cell>
          <cell r="R433" t="str">
            <v>FC159</v>
          </cell>
          <cell r="S433" t="str">
            <v>Day Shift</v>
          </cell>
          <cell r="T433">
            <v>99</v>
          </cell>
          <cell r="U433" t="str">
            <v>MENA_UAE_FC</v>
          </cell>
          <cell r="V433">
            <v>46267.32916666667</v>
          </cell>
          <cell r="W433">
            <v>46267.746527777781</v>
          </cell>
          <cell r="X433">
            <v>46267.333333333336</v>
          </cell>
          <cell r="Y433">
            <v>46267.75</v>
          </cell>
          <cell r="AA433" t="str">
            <v>Scheduled</v>
          </cell>
          <cell r="AB433" t="str">
            <v>Present</v>
          </cell>
          <cell r="AC433" t="str">
            <v>Inbound</v>
          </cell>
          <cell r="AD433" t="str">
            <v>Inbound Stow</v>
          </cell>
          <cell r="AE433" t="str">
            <v>Stow</v>
          </cell>
          <cell r="AF433" t="str">
            <v>Thursday</v>
          </cell>
          <cell r="AG433" t="str">
            <v>Friday</v>
          </cell>
          <cell r="AH433">
            <v>3</v>
          </cell>
          <cell r="AJ433">
            <v>45543</v>
          </cell>
          <cell r="AM433" t="str">
            <v>TEMP</v>
          </cell>
          <cell r="AN433" t="str">
            <v>3P Onsite Worker</v>
          </cell>
          <cell r="AO433" t="str">
            <v>A</v>
          </cell>
          <cell r="AP433">
            <v>9</v>
          </cell>
          <cell r="AQ433">
            <v>0</v>
          </cell>
          <cell r="AR433">
            <v>1</v>
          </cell>
          <cell r="AS433">
            <v>1</v>
          </cell>
          <cell r="AT433">
            <v>0</v>
          </cell>
          <cell r="AU433">
            <v>0</v>
          </cell>
        </row>
        <row r="434">
          <cell r="E434">
            <v>203469052</v>
          </cell>
          <cell r="F434" t="str">
            <v>A</v>
          </cell>
          <cell r="G434" t="str">
            <v>GREEN</v>
          </cell>
          <cell r="H434" t="str">
            <v>FULL_TIME</v>
          </cell>
          <cell r="I434">
            <v>900234</v>
          </cell>
          <cell r="J434" t="str">
            <v>Fastlink Outsourcing</v>
          </cell>
          <cell r="K434" t="str">
            <v>Jonathan Tutu</v>
          </cell>
          <cell r="L434" t="str">
            <v>Warehouse Associate (TEMP)</v>
          </cell>
          <cell r="M434" t="str">
            <v>Warehouse Associate 12M</v>
          </cell>
          <cell r="N434" t="str">
            <v>aanso</v>
          </cell>
          <cell r="O434">
            <v>1299</v>
          </cell>
          <cell r="P434" t="str">
            <v>AUH1</v>
          </cell>
          <cell r="Q434" t="str">
            <v>ARE</v>
          </cell>
          <cell r="R434" t="str">
            <v>FC134</v>
          </cell>
          <cell r="S434" t="str">
            <v>Day Shift</v>
          </cell>
          <cell r="T434">
            <v>99</v>
          </cell>
          <cell r="U434" t="str">
            <v>MENA_UAE_FC</v>
          </cell>
          <cell r="V434">
            <v>46267.331250000003</v>
          </cell>
          <cell r="W434">
            <v>46267.748611111114</v>
          </cell>
          <cell r="X434">
            <v>46267.333333333336</v>
          </cell>
          <cell r="Y434">
            <v>46267.75</v>
          </cell>
          <cell r="Z434" t="str">
            <v>Rest Day</v>
          </cell>
          <cell r="AA434" t="str">
            <v>Not Scheduled</v>
          </cell>
          <cell r="AB434" t="str">
            <v>Present</v>
          </cell>
          <cell r="AC434" t="str">
            <v>Customer returns</v>
          </cell>
          <cell r="AD434" t="str">
            <v>Customer Returns</v>
          </cell>
          <cell r="AE434" t="str">
            <v>Customer returns</v>
          </cell>
          <cell r="AF434" t="str">
            <v>Wednesday</v>
          </cell>
          <cell r="AG434" t="str">
            <v>Thursday</v>
          </cell>
          <cell r="AH434">
            <v>22</v>
          </cell>
          <cell r="AJ434">
            <v>45455</v>
          </cell>
          <cell r="AM434" t="str">
            <v>TEMP</v>
          </cell>
          <cell r="AN434" t="str">
            <v>3P Onsite Worker</v>
          </cell>
          <cell r="AO434" t="str">
            <v>A</v>
          </cell>
          <cell r="AP434">
            <v>9</v>
          </cell>
          <cell r="AQ434">
            <v>1</v>
          </cell>
          <cell r="AR434">
            <v>1</v>
          </cell>
          <cell r="AS434">
            <v>0</v>
          </cell>
          <cell r="AT434">
            <v>0</v>
          </cell>
          <cell r="AU434">
            <v>0</v>
          </cell>
        </row>
        <row r="435">
          <cell r="E435">
            <v>203736329</v>
          </cell>
          <cell r="F435" t="str">
            <v>A</v>
          </cell>
          <cell r="G435" t="str">
            <v>GREEN</v>
          </cell>
          <cell r="H435" t="str">
            <v>FULL_TIME</v>
          </cell>
          <cell r="I435">
            <v>900234</v>
          </cell>
          <cell r="J435" t="str">
            <v>Dulsco L.L.C.</v>
          </cell>
          <cell r="K435" t="str">
            <v>JOHN LUBEGA</v>
          </cell>
          <cell r="L435" t="str">
            <v>Warehouse Associate (TEMP)</v>
          </cell>
          <cell r="M435" t="str">
            <v>Warehouse Associate 24M</v>
          </cell>
          <cell r="N435" t="str">
            <v>pparsin</v>
          </cell>
          <cell r="O435">
            <v>1299</v>
          </cell>
          <cell r="P435" t="str">
            <v>AUH1</v>
          </cell>
          <cell r="Q435" t="str">
            <v>ARE</v>
          </cell>
          <cell r="R435" t="str">
            <v>FC109</v>
          </cell>
          <cell r="S435" t="str">
            <v>Day Shift</v>
          </cell>
          <cell r="T435">
            <v>99</v>
          </cell>
          <cell r="U435" t="str">
            <v>MENA_UAE_FC</v>
          </cell>
          <cell r="X435">
            <v>46267.333333333336</v>
          </cell>
          <cell r="Y435">
            <v>46267.75</v>
          </cell>
          <cell r="Z435" t="str">
            <v>Rest Day</v>
          </cell>
          <cell r="AA435" t="str">
            <v>Not Scheduled</v>
          </cell>
          <cell r="AB435" t="str">
            <v>Not Present</v>
          </cell>
          <cell r="AC435" t="str">
            <v>Inbound</v>
          </cell>
          <cell r="AD435" t="str">
            <v>Inbound Stow</v>
          </cell>
          <cell r="AE435" t="str">
            <v>Stow</v>
          </cell>
          <cell r="AF435" t="str">
            <v>Tuesday</v>
          </cell>
          <cell r="AG435" t="str">
            <v>Wednesday</v>
          </cell>
          <cell r="AH435">
            <v>3</v>
          </cell>
          <cell r="AJ435">
            <v>45501</v>
          </cell>
          <cell r="AM435" t="str">
            <v>TEMP</v>
          </cell>
          <cell r="AN435" t="str">
            <v>3P Onsite Worker</v>
          </cell>
          <cell r="AO435" t="str">
            <v>A</v>
          </cell>
          <cell r="AP435">
            <v>9</v>
          </cell>
          <cell r="AQ435">
            <v>0</v>
          </cell>
          <cell r="AR435">
            <v>0</v>
          </cell>
          <cell r="AS435">
            <v>0</v>
          </cell>
          <cell r="AT435">
            <v>0</v>
          </cell>
          <cell r="AU435">
            <v>0</v>
          </cell>
        </row>
        <row r="436">
          <cell r="E436">
            <v>206491340</v>
          </cell>
          <cell r="F436" t="str">
            <v>A</v>
          </cell>
          <cell r="G436" t="str">
            <v>GREEN</v>
          </cell>
          <cell r="H436" t="str">
            <v>REDUCED</v>
          </cell>
          <cell r="I436">
            <v>900234</v>
          </cell>
          <cell r="J436" t="str">
            <v>EFS Facilities Services</v>
          </cell>
          <cell r="K436" t="str">
            <v>LINDAH JOPKOEECH</v>
          </cell>
          <cell r="L436" t="str">
            <v>Warehouse Associate (TEMP)</v>
          </cell>
          <cell r="M436" t="str">
            <v>Warehouse Associate 8W</v>
          </cell>
          <cell r="N436" t="str">
            <v>mnarshad</v>
          </cell>
          <cell r="O436">
            <v>1299</v>
          </cell>
          <cell r="P436" t="str">
            <v>AUH1</v>
          </cell>
          <cell r="Q436" t="str">
            <v>ARE</v>
          </cell>
          <cell r="R436" t="str">
            <v>LK012</v>
          </cell>
          <cell r="S436" t="str">
            <v>Night Shift</v>
          </cell>
          <cell r="T436">
            <v>99</v>
          </cell>
          <cell r="U436" t="str">
            <v>MENA_UAE_FC</v>
          </cell>
          <cell r="V436">
            <v>46267.756249999999</v>
          </cell>
          <cell r="W436">
            <v>46267.836805555555</v>
          </cell>
          <cell r="X436">
            <v>46267.756944444445</v>
          </cell>
          <cell r="Y436">
            <v>46268.090277777781</v>
          </cell>
          <cell r="AA436" t="str">
            <v>Scheduled</v>
          </cell>
          <cell r="AB436" t="str">
            <v>Present</v>
          </cell>
          <cell r="AC436" t="str">
            <v>Outbound</v>
          </cell>
          <cell r="AD436" t="str">
            <v>Picking</v>
          </cell>
          <cell r="AE436" t="str">
            <v>Pick</v>
          </cell>
          <cell r="AF436" t="str">
            <v>Saturday</v>
          </cell>
          <cell r="AG436" t="str">
            <v>Sunday</v>
          </cell>
          <cell r="AH436">
            <v>13</v>
          </cell>
          <cell r="AJ436">
            <v>46251</v>
          </cell>
          <cell r="AM436" t="str">
            <v>TEMP</v>
          </cell>
          <cell r="AN436" t="str">
            <v>3P Onsite Worker</v>
          </cell>
          <cell r="AO436" t="str">
            <v>A</v>
          </cell>
          <cell r="AP436">
            <v>7</v>
          </cell>
          <cell r="AQ436">
            <v>0</v>
          </cell>
          <cell r="AR436">
            <v>1</v>
          </cell>
          <cell r="AS436">
            <v>1</v>
          </cell>
          <cell r="AT436">
            <v>0</v>
          </cell>
          <cell r="AU436">
            <v>0</v>
          </cell>
        </row>
        <row r="437">
          <cell r="E437">
            <v>204009978</v>
          </cell>
          <cell r="F437" t="str">
            <v>A</v>
          </cell>
          <cell r="G437" t="str">
            <v>GREEN</v>
          </cell>
          <cell r="H437" t="str">
            <v>FULL_TIME</v>
          </cell>
          <cell r="I437">
            <v>900234</v>
          </cell>
          <cell r="J437" t="str">
            <v>Dulsco L.L.C.</v>
          </cell>
          <cell r="K437" t="str">
            <v>JOSHUA IRUMBA</v>
          </cell>
          <cell r="L437" t="str">
            <v>Warehouse Associate (TEMP)</v>
          </cell>
          <cell r="M437" t="str">
            <v>Warehouse Associate 24M</v>
          </cell>
          <cell r="N437" t="str">
            <v>lraghava</v>
          </cell>
          <cell r="O437">
            <v>1299</v>
          </cell>
          <cell r="P437" t="str">
            <v>AUH1</v>
          </cell>
          <cell r="Q437" t="str">
            <v>ARE</v>
          </cell>
          <cell r="R437" t="str">
            <v>LK011</v>
          </cell>
          <cell r="S437" t="str">
            <v>Night Shift</v>
          </cell>
          <cell r="T437">
            <v>99</v>
          </cell>
          <cell r="U437" t="str">
            <v>MENA_UAE_FC</v>
          </cell>
          <cell r="V437">
            <v>46267.756249999999</v>
          </cell>
          <cell r="W437">
            <v>46267.861111111109</v>
          </cell>
          <cell r="X437">
            <v>46267.756944444445</v>
          </cell>
          <cell r="Y437">
            <v>46268.173611111109</v>
          </cell>
          <cell r="AA437" t="str">
            <v>Scheduled</v>
          </cell>
          <cell r="AB437" t="str">
            <v>Present</v>
          </cell>
          <cell r="AC437" t="str">
            <v>Outbound</v>
          </cell>
          <cell r="AD437" t="str">
            <v>Picking</v>
          </cell>
          <cell r="AE437" t="str">
            <v>Pick</v>
          </cell>
          <cell r="AF437" t="str">
            <v>Friday</v>
          </cell>
          <cell r="AG437" t="str">
            <v>Saturday</v>
          </cell>
          <cell r="AH437">
            <v>13</v>
          </cell>
          <cell r="AJ437">
            <v>45550</v>
          </cell>
          <cell r="AM437" t="str">
            <v>TEMP</v>
          </cell>
          <cell r="AN437" t="str">
            <v>3P Onsite Worker</v>
          </cell>
          <cell r="AO437" t="str">
            <v>A</v>
          </cell>
          <cell r="AP437">
            <v>9</v>
          </cell>
          <cell r="AQ437">
            <v>0</v>
          </cell>
          <cell r="AR437">
            <v>1</v>
          </cell>
          <cell r="AS437">
            <v>1</v>
          </cell>
          <cell r="AT437">
            <v>0</v>
          </cell>
          <cell r="AU437">
            <v>0</v>
          </cell>
        </row>
        <row r="438">
          <cell r="E438">
            <v>203813033</v>
          </cell>
          <cell r="F438" t="str">
            <v>A</v>
          </cell>
          <cell r="G438" t="str">
            <v>GREEN</v>
          </cell>
          <cell r="H438" t="str">
            <v>FULL_TIME</v>
          </cell>
          <cell r="I438">
            <v>900234</v>
          </cell>
          <cell r="J438" t="str">
            <v>Adecco</v>
          </cell>
          <cell r="K438" t="str">
            <v>ALBIN JOSE</v>
          </cell>
          <cell r="L438" t="str">
            <v>Warehouse Associate (TEMP)</v>
          </cell>
          <cell r="M438" t="str">
            <v>Warehouse Associate 24M</v>
          </cell>
          <cell r="N438" t="str">
            <v>abbaszoo</v>
          </cell>
          <cell r="O438">
            <v>1299</v>
          </cell>
          <cell r="P438" t="str">
            <v>AUH1</v>
          </cell>
          <cell r="Q438" t="str">
            <v>ARE</v>
          </cell>
          <cell r="R438" t="str">
            <v>LK015</v>
          </cell>
          <cell r="S438" t="str">
            <v>Night Shift</v>
          </cell>
          <cell r="T438">
            <v>99</v>
          </cell>
          <cell r="U438" t="str">
            <v>MENA_UAE_FC</v>
          </cell>
          <cell r="X438">
            <v>46267.756944444445</v>
          </cell>
          <cell r="Y438">
            <v>46268.173611111109</v>
          </cell>
          <cell r="Z438" t="str">
            <v>Rest Day</v>
          </cell>
          <cell r="AA438" t="str">
            <v>Not Scheduled</v>
          </cell>
          <cell r="AB438" t="str">
            <v>Not Present</v>
          </cell>
          <cell r="AC438" t="str">
            <v>Inbound</v>
          </cell>
          <cell r="AD438" t="str">
            <v>Inbound Stow</v>
          </cell>
          <cell r="AE438" t="str">
            <v>Stow</v>
          </cell>
          <cell r="AF438" t="str">
            <v>Tuesday</v>
          </cell>
          <cell r="AG438" t="str">
            <v>Wednesday</v>
          </cell>
          <cell r="AH438">
            <v>3</v>
          </cell>
          <cell r="AJ438">
            <v>45516</v>
          </cell>
          <cell r="AM438" t="str">
            <v>TEMP</v>
          </cell>
          <cell r="AN438" t="str">
            <v>3P Onsite Worker</v>
          </cell>
          <cell r="AO438" t="str">
            <v>A</v>
          </cell>
          <cell r="AP438">
            <v>9</v>
          </cell>
          <cell r="AQ438">
            <v>0</v>
          </cell>
          <cell r="AR438">
            <v>0</v>
          </cell>
          <cell r="AS438">
            <v>0</v>
          </cell>
          <cell r="AT438">
            <v>0</v>
          </cell>
          <cell r="AU438">
            <v>0</v>
          </cell>
        </row>
        <row r="439">
          <cell r="E439">
            <v>203850884</v>
          </cell>
          <cell r="F439" t="str">
            <v>A</v>
          </cell>
          <cell r="G439" t="str">
            <v>GREEN</v>
          </cell>
          <cell r="H439" t="str">
            <v>FULL_TIME</v>
          </cell>
          <cell r="I439">
            <v>900234</v>
          </cell>
          <cell r="J439" t="str">
            <v>Dulsco L.L.C.</v>
          </cell>
          <cell r="K439" t="str">
            <v>John Thembo</v>
          </cell>
          <cell r="L439" t="str">
            <v>Warehouse Associate (TEMP)</v>
          </cell>
          <cell r="M439" t="str">
            <v>Warehouse Associate 24M</v>
          </cell>
          <cell r="N439" t="str">
            <v>bizthoma</v>
          </cell>
          <cell r="O439">
            <v>1299</v>
          </cell>
          <cell r="P439" t="str">
            <v>AUH1</v>
          </cell>
          <cell r="Q439" t="str">
            <v>ARE</v>
          </cell>
          <cell r="R439" t="str">
            <v>FC134</v>
          </cell>
          <cell r="S439" t="str">
            <v>Day Shift</v>
          </cell>
          <cell r="T439">
            <v>99</v>
          </cell>
          <cell r="U439" t="str">
            <v>MENA_UAE_FC</v>
          </cell>
          <cell r="V439">
            <v>46267.335416666669</v>
          </cell>
          <cell r="W439">
            <v>46267.745833333334</v>
          </cell>
          <cell r="X439">
            <v>46267.333333333336</v>
          </cell>
          <cell r="Y439">
            <v>46267.75</v>
          </cell>
          <cell r="Z439" t="str">
            <v>Rest Day</v>
          </cell>
          <cell r="AA439" t="str">
            <v>Not Scheduled</v>
          </cell>
          <cell r="AB439" t="str">
            <v>Present</v>
          </cell>
          <cell r="AC439" t="str">
            <v>Outbound</v>
          </cell>
          <cell r="AD439" t="str">
            <v>Picking</v>
          </cell>
          <cell r="AE439" t="str">
            <v>Pick</v>
          </cell>
          <cell r="AF439" t="str">
            <v>Wednesday</v>
          </cell>
          <cell r="AG439" t="str">
            <v>Thursday</v>
          </cell>
          <cell r="AH439">
            <v>13</v>
          </cell>
          <cell r="AJ439">
            <v>45523</v>
          </cell>
          <cell r="AM439" t="str">
            <v>TEMP</v>
          </cell>
          <cell r="AN439" t="str">
            <v>3P Onsite Worker</v>
          </cell>
          <cell r="AO439" t="str">
            <v>A</v>
          </cell>
          <cell r="AP439">
            <v>9</v>
          </cell>
          <cell r="AQ439">
            <v>1</v>
          </cell>
          <cell r="AR439">
            <v>1</v>
          </cell>
          <cell r="AS439">
            <v>0</v>
          </cell>
          <cell r="AT439">
            <v>0</v>
          </cell>
          <cell r="AU439">
            <v>0</v>
          </cell>
        </row>
        <row r="440">
          <cell r="E440">
            <v>206250876</v>
          </cell>
          <cell r="F440" t="str">
            <v>A</v>
          </cell>
          <cell r="G440" t="str">
            <v>GREEN</v>
          </cell>
          <cell r="H440" t="str">
            <v>FULL_TIME</v>
          </cell>
          <cell r="I440">
            <v>900234</v>
          </cell>
          <cell r="J440" t="str">
            <v>Fastlink Outsourcing</v>
          </cell>
          <cell r="K440" t="str">
            <v>JOYCE AMA ABBAN</v>
          </cell>
          <cell r="L440" t="str">
            <v>Warehouse Associate (TEMP)</v>
          </cell>
          <cell r="M440" t="str">
            <v>Warehouse Associate 12M</v>
          </cell>
          <cell r="N440" t="str">
            <v>mnarshad</v>
          </cell>
          <cell r="O440">
            <v>1299</v>
          </cell>
          <cell r="P440" t="str">
            <v>AUH1</v>
          </cell>
          <cell r="Q440" t="str">
            <v>ARE</v>
          </cell>
          <cell r="R440" t="str">
            <v>FC084</v>
          </cell>
          <cell r="S440" t="str">
            <v>Day Shift</v>
          </cell>
          <cell r="T440">
            <v>99</v>
          </cell>
          <cell r="U440" t="str">
            <v>MENA_UAE_FC</v>
          </cell>
          <cell r="V440">
            <v>46267.332638888889</v>
          </cell>
          <cell r="W440">
            <v>46267.75277777778</v>
          </cell>
          <cell r="X440">
            <v>46267.333333333336</v>
          </cell>
          <cell r="Y440">
            <v>46267.75</v>
          </cell>
          <cell r="AA440" t="str">
            <v>Scheduled</v>
          </cell>
          <cell r="AB440" t="str">
            <v>Present</v>
          </cell>
          <cell r="AC440" t="str">
            <v>Outbound</v>
          </cell>
          <cell r="AD440" t="str">
            <v>Picking</v>
          </cell>
          <cell r="AE440" t="str">
            <v>Pick</v>
          </cell>
          <cell r="AF440" t="str">
            <v>Monday</v>
          </cell>
          <cell r="AG440" t="str">
            <v>Tuesday</v>
          </cell>
          <cell r="AH440">
            <v>13</v>
          </cell>
          <cell r="AJ440">
            <v>45942</v>
          </cell>
          <cell r="AM440" t="str">
            <v>TEMP</v>
          </cell>
          <cell r="AN440" t="str">
            <v>3P Onsite Worker</v>
          </cell>
          <cell r="AO440" t="str">
            <v>A</v>
          </cell>
          <cell r="AP440">
            <v>9</v>
          </cell>
          <cell r="AQ440">
            <v>0</v>
          </cell>
          <cell r="AR440">
            <v>1</v>
          </cell>
          <cell r="AS440">
            <v>1</v>
          </cell>
          <cell r="AT440">
            <v>0</v>
          </cell>
          <cell r="AU440">
            <v>0</v>
          </cell>
        </row>
        <row r="441">
          <cell r="E441">
            <v>203469083</v>
          </cell>
          <cell r="F441" t="str">
            <v>A</v>
          </cell>
          <cell r="G441" t="str">
            <v>GREEN</v>
          </cell>
          <cell r="H441" t="str">
            <v>FULL_TIME</v>
          </cell>
          <cell r="I441">
            <v>900234</v>
          </cell>
          <cell r="J441" t="str">
            <v>Fastlink Outsourcing</v>
          </cell>
          <cell r="K441" t="str">
            <v>Rockson Appaw Junior</v>
          </cell>
          <cell r="L441" t="str">
            <v>Warehouse Associate (TEMP)</v>
          </cell>
          <cell r="M441" t="str">
            <v>Warehouse Associate 12M</v>
          </cell>
          <cell r="N441" t="str">
            <v>bavameer</v>
          </cell>
          <cell r="O441">
            <v>1299</v>
          </cell>
          <cell r="P441" t="str">
            <v>AUH1</v>
          </cell>
          <cell r="Q441" t="str">
            <v>ARE</v>
          </cell>
          <cell r="R441" t="str">
            <v>LK011</v>
          </cell>
          <cell r="S441" t="str">
            <v>Night Shift</v>
          </cell>
          <cell r="T441">
            <v>99</v>
          </cell>
          <cell r="U441" t="str">
            <v>MENA_UAE_FC</v>
          </cell>
          <cell r="V441">
            <v>46267.754861111112</v>
          </cell>
          <cell r="W441">
            <v>46267.961111111108</v>
          </cell>
          <cell r="X441">
            <v>46267.756944444445</v>
          </cell>
          <cell r="Y441">
            <v>46268.173611111109</v>
          </cell>
          <cell r="AA441" t="str">
            <v>Scheduled</v>
          </cell>
          <cell r="AB441" t="str">
            <v>Present</v>
          </cell>
          <cell r="AC441" t="str">
            <v>Customer returns</v>
          </cell>
          <cell r="AD441" t="str">
            <v>Customer Returns</v>
          </cell>
          <cell r="AE441" t="str">
            <v>Customer returns</v>
          </cell>
          <cell r="AF441" t="str">
            <v>Friday</v>
          </cell>
          <cell r="AG441" t="str">
            <v>Saturday</v>
          </cell>
          <cell r="AH441">
            <v>22</v>
          </cell>
          <cell r="AJ441">
            <v>45455</v>
          </cell>
          <cell r="AM441" t="str">
            <v>TEMP</v>
          </cell>
          <cell r="AN441" t="str">
            <v>3P Onsite Worker</v>
          </cell>
          <cell r="AO441" t="str">
            <v>A</v>
          </cell>
          <cell r="AP441">
            <v>9</v>
          </cell>
          <cell r="AQ441">
            <v>0</v>
          </cell>
          <cell r="AR441">
            <v>1</v>
          </cell>
          <cell r="AS441">
            <v>1</v>
          </cell>
          <cell r="AT441">
            <v>0</v>
          </cell>
          <cell r="AU441">
            <v>0</v>
          </cell>
        </row>
        <row r="442">
          <cell r="E442">
            <v>205854085</v>
          </cell>
          <cell r="F442" t="str">
            <v>A</v>
          </cell>
          <cell r="G442" t="str">
            <v>GREEN</v>
          </cell>
          <cell r="H442" t="str">
            <v>FULL_TIME</v>
          </cell>
          <cell r="I442">
            <v>900234</v>
          </cell>
          <cell r="J442" t="str">
            <v>EFS Facilities Services</v>
          </cell>
          <cell r="K442" t="str">
            <v>ROSE NYANCHERA JAIRUS</v>
          </cell>
          <cell r="L442" t="str">
            <v>Warehouse Associate (TEMP)</v>
          </cell>
          <cell r="M442" t="str">
            <v>Warehouse Associate 8W</v>
          </cell>
          <cell r="N442" t="str">
            <v>ansammar</v>
          </cell>
          <cell r="O442">
            <v>1299</v>
          </cell>
          <cell r="P442" t="str">
            <v>AUH1</v>
          </cell>
          <cell r="Q442" t="str">
            <v>ARE</v>
          </cell>
          <cell r="R442" t="str">
            <v>FC059</v>
          </cell>
          <cell r="S442" t="str">
            <v>Day Shift</v>
          </cell>
          <cell r="T442">
            <v>99</v>
          </cell>
          <cell r="U442" t="str">
            <v>MENA_UAE_FC</v>
          </cell>
          <cell r="V442">
            <v>46267.333333333336</v>
          </cell>
          <cell r="W442">
            <v>46267.748611111114</v>
          </cell>
          <cell r="X442">
            <v>46267.333333333336</v>
          </cell>
          <cell r="Y442">
            <v>46267.75</v>
          </cell>
          <cell r="AA442" t="str">
            <v>Scheduled</v>
          </cell>
          <cell r="AB442" t="str">
            <v>Present</v>
          </cell>
          <cell r="AC442" t="str">
            <v>Outbound</v>
          </cell>
          <cell r="AD442" t="str">
            <v>Picking</v>
          </cell>
          <cell r="AE442" t="str">
            <v>Pick</v>
          </cell>
          <cell r="AF442" t="str">
            <v>Sunday</v>
          </cell>
          <cell r="AG442" t="str">
            <v>Monday</v>
          </cell>
          <cell r="AH442">
            <v>13</v>
          </cell>
          <cell r="AJ442">
            <v>45893</v>
          </cell>
          <cell r="AM442" t="str">
            <v>TEMP</v>
          </cell>
          <cell r="AN442" t="str">
            <v>3P Onsite Worker</v>
          </cell>
          <cell r="AO442" t="str">
            <v>A</v>
          </cell>
          <cell r="AP442">
            <v>9</v>
          </cell>
          <cell r="AQ442">
            <v>0</v>
          </cell>
          <cell r="AR442">
            <v>1</v>
          </cell>
          <cell r="AS442">
            <v>1</v>
          </cell>
          <cell r="AT442">
            <v>0</v>
          </cell>
          <cell r="AU442">
            <v>0</v>
          </cell>
        </row>
        <row r="443">
          <cell r="E443">
            <v>203342037</v>
          </cell>
          <cell r="F443" t="str">
            <v>A</v>
          </cell>
          <cell r="G443" t="str">
            <v>GREEN</v>
          </cell>
          <cell r="H443" t="str">
            <v>FULL_TIME</v>
          </cell>
          <cell r="I443">
            <v>900234</v>
          </cell>
          <cell r="J443" t="str">
            <v>Adecco</v>
          </cell>
          <cell r="K443" t="str">
            <v>SALMAN MOHAMMAD</v>
          </cell>
          <cell r="L443" t="str">
            <v>Warehouse Associate (TEMP)</v>
          </cell>
          <cell r="M443" t="str">
            <v>Warehouse Associate 24M</v>
          </cell>
          <cell r="N443" t="str">
            <v>scariav</v>
          </cell>
          <cell r="O443">
            <v>1299</v>
          </cell>
          <cell r="P443" t="str">
            <v>AUH1</v>
          </cell>
          <cell r="Q443" t="str">
            <v>ARE</v>
          </cell>
          <cell r="R443" t="str">
            <v>LK011</v>
          </cell>
          <cell r="S443" t="str">
            <v>Night Shift</v>
          </cell>
          <cell r="T443">
            <v>99</v>
          </cell>
          <cell r="U443" t="str">
            <v>MENA_UAE_FC</v>
          </cell>
          <cell r="V443">
            <v>46267.74722222222</v>
          </cell>
          <cell r="W443">
            <v>46267.862500000003</v>
          </cell>
          <cell r="X443">
            <v>46267.756944444445</v>
          </cell>
          <cell r="Y443">
            <v>46268.173611111109</v>
          </cell>
          <cell r="AA443" t="str">
            <v>Scheduled</v>
          </cell>
          <cell r="AB443" t="str">
            <v>Present</v>
          </cell>
          <cell r="AC443" t="str">
            <v>Outbound</v>
          </cell>
          <cell r="AD443" t="str">
            <v>Picking</v>
          </cell>
          <cell r="AE443" t="str">
            <v>Pick</v>
          </cell>
          <cell r="AF443" t="str">
            <v>Friday</v>
          </cell>
          <cell r="AG443" t="str">
            <v>Saturday</v>
          </cell>
          <cell r="AH443">
            <v>13</v>
          </cell>
          <cell r="AJ443">
            <v>45431</v>
          </cell>
          <cell r="AM443" t="str">
            <v>TEMP</v>
          </cell>
          <cell r="AN443" t="str">
            <v>3P Onsite Worker</v>
          </cell>
          <cell r="AO443" t="str">
            <v>A</v>
          </cell>
          <cell r="AP443">
            <v>9</v>
          </cell>
          <cell r="AQ443">
            <v>0</v>
          </cell>
          <cell r="AR443">
            <v>1</v>
          </cell>
          <cell r="AS443">
            <v>1</v>
          </cell>
          <cell r="AT443">
            <v>0</v>
          </cell>
          <cell r="AU443">
            <v>0</v>
          </cell>
        </row>
        <row r="444">
          <cell r="E444">
            <v>204864420</v>
          </cell>
          <cell r="F444" t="str">
            <v>A</v>
          </cell>
          <cell r="G444" t="str">
            <v>GREEN</v>
          </cell>
          <cell r="H444" t="str">
            <v>FULL_TIME</v>
          </cell>
          <cell r="I444">
            <v>900234</v>
          </cell>
          <cell r="J444" t="str">
            <v>Dulsco L.L.C.</v>
          </cell>
          <cell r="K444" t="str">
            <v>SAMUEL ANNOR BOAITEY</v>
          </cell>
          <cell r="L444" t="str">
            <v>Warehouse Associate (TEMP)</v>
          </cell>
          <cell r="M444" t="str">
            <v>Warehouse Associate 8W</v>
          </cell>
          <cell r="N444" t="str">
            <v>nnahla</v>
          </cell>
          <cell r="O444">
            <v>1299</v>
          </cell>
          <cell r="P444" t="str">
            <v>AUH1</v>
          </cell>
          <cell r="Q444" t="str">
            <v>ARE</v>
          </cell>
          <cell r="R444" t="str">
            <v>LK012</v>
          </cell>
          <cell r="S444" t="str">
            <v>Night Shift</v>
          </cell>
          <cell r="T444">
            <v>99</v>
          </cell>
          <cell r="U444" t="str">
            <v>MENA_UAE_FC</v>
          </cell>
          <cell r="V444">
            <v>46267.760416666664</v>
          </cell>
          <cell r="W444">
            <v>46267.956944444442</v>
          </cell>
          <cell r="X444">
            <v>46267.756944444445</v>
          </cell>
          <cell r="Y444">
            <v>46268.173611111109</v>
          </cell>
          <cell r="AA444" t="str">
            <v>Scheduled</v>
          </cell>
          <cell r="AB444" t="str">
            <v>Present</v>
          </cell>
          <cell r="AC444" t="str">
            <v>Inbound</v>
          </cell>
          <cell r="AD444" t="str">
            <v>Inbound Stow</v>
          </cell>
          <cell r="AE444" t="str">
            <v>Stow</v>
          </cell>
          <cell r="AF444" t="str">
            <v>Saturday</v>
          </cell>
          <cell r="AG444" t="str">
            <v>Sunday</v>
          </cell>
          <cell r="AH444">
            <v>3</v>
          </cell>
          <cell r="AJ444">
            <v>45683</v>
          </cell>
          <cell r="AM444" t="str">
            <v>TEMP</v>
          </cell>
          <cell r="AN444" t="str">
            <v>3P Onsite Worker</v>
          </cell>
          <cell r="AO444" t="str">
            <v>A</v>
          </cell>
          <cell r="AP444">
            <v>9</v>
          </cell>
          <cell r="AQ444">
            <v>0</v>
          </cell>
          <cell r="AR444">
            <v>1</v>
          </cell>
          <cell r="AS444">
            <v>1</v>
          </cell>
          <cell r="AT444">
            <v>0</v>
          </cell>
          <cell r="AU444">
            <v>0</v>
          </cell>
        </row>
        <row r="445">
          <cell r="E445">
            <v>202198840</v>
          </cell>
          <cell r="F445" t="str">
            <v>A</v>
          </cell>
          <cell r="G445" t="str">
            <v>GREEN</v>
          </cell>
          <cell r="H445" t="str">
            <v>FULL_TIME</v>
          </cell>
          <cell r="I445">
            <v>900234</v>
          </cell>
          <cell r="J445" t="str">
            <v>Quesscorp</v>
          </cell>
          <cell r="K445" t="str">
            <v>Judith Atampoka Baba</v>
          </cell>
          <cell r="L445" t="str">
            <v>Warehouse Associate (TEMP)</v>
          </cell>
          <cell r="M445" t="str">
            <v>Warehouse Associate 24M</v>
          </cell>
          <cell r="N445" t="str">
            <v>bizthoma</v>
          </cell>
          <cell r="O445">
            <v>1299</v>
          </cell>
          <cell r="P445" t="str">
            <v>AUH1</v>
          </cell>
          <cell r="Q445" t="str">
            <v>ARE</v>
          </cell>
          <cell r="R445" t="str">
            <v>LK015</v>
          </cell>
          <cell r="S445" t="str">
            <v>Night Shift</v>
          </cell>
          <cell r="T445">
            <v>99</v>
          </cell>
          <cell r="U445" t="str">
            <v>MENA_UAE_FC</v>
          </cell>
          <cell r="X445">
            <v>46267.756944444445</v>
          </cell>
          <cell r="Y445">
            <v>46268.173611111109</v>
          </cell>
          <cell r="Z445" t="str">
            <v>Rest Day</v>
          </cell>
          <cell r="AA445" t="str">
            <v>Not Scheduled</v>
          </cell>
          <cell r="AB445" t="str">
            <v>Not Present</v>
          </cell>
          <cell r="AC445" t="str">
            <v>Outbound</v>
          </cell>
          <cell r="AD445" t="str">
            <v>Pack - Batch</v>
          </cell>
          <cell r="AE445" t="str">
            <v>Pack</v>
          </cell>
          <cell r="AF445" t="str">
            <v>Tuesday</v>
          </cell>
          <cell r="AG445" t="str">
            <v>Wednesday</v>
          </cell>
          <cell r="AH445">
            <v>17</v>
          </cell>
          <cell r="AJ445">
            <v>45585</v>
          </cell>
          <cell r="AM445" t="str">
            <v>TEMP</v>
          </cell>
          <cell r="AN445" t="str">
            <v>3P Onsite Worker</v>
          </cell>
          <cell r="AO445" t="str">
            <v>A</v>
          </cell>
          <cell r="AP445">
            <v>9</v>
          </cell>
          <cell r="AQ445">
            <v>0</v>
          </cell>
          <cell r="AR445">
            <v>0</v>
          </cell>
          <cell r="AS445">
            <v>0</v>
          </cell>
          <cell r="AT445">
            <v>0</v>
          </cell>
          <cell r="AU445">
            <v>0</v>
          </cell>
        </row>
        <row r="446">
          <cell r="E446">
            <v>204010043</v>
          </cell>
          <cell r="F446" t="str">
            <v>A</v>
          </cell>
          <cell r="G446" t="str">
            <v>GREEN</v>
          </cell>
          <cell r="H446" t="str">
            <v>FULL_TIME</v>
          </cell>
          <cell r="I446">
            <v>900234</v>
          </cell>
          <cell r="J446" t="str">
            <v>Dulsco L.L.C.</v>
          </cell>
          <cell r="K446" t="str">
            <v>SAIDI JUNIOR LUBEGA</v>
          </cell>
          <cell r="L446" t="str">
            <v>Warehouse Associate (TEMP)</v>
          </cell>
          <cell r="M446" t="str">
            <v>Warehouse Associate 24M</v>
          </cell>
          <cell r="N446" t="str">
            <v>mnarshad</v>
          </cell>
          <cell r="O446">
            <v>1299</v>
          </cell>
          <cell r="P446" t="str">
            <v>AUH1</v>
          </cell>
          <cell r="Q446" t="str">
            <v>ARE</v>
          </cell>
          <cell r="R446" t="str">
            <v>FC059</v>
          </cell>
          <cell r="S446" t="str">
            <v>Day Shift</v>
          </cell>
          <cell r="T446">
            <v>99</v>
          </cell>
          <cell r="U446" t="str">
            <v>MENA_UAE_FC</v>
          </cell>
          <cell r="V446">
            <v>46267.333333333336</v>
          </cell>
          <cell r="W446">
            <v>46267.748611111114</v>
          </cell>
          <cell r="X446">
            <v>46267.333333333336</v>
          </cell>
          <cell r="Y446">
            <v>46267.75</v>
          </cell>
          <cell r="AA446" t="str">
            <v>Scheduled</v>
          </cell>
          <cell r="AB446" t="str">
            <v>Present</v>
          </cell>
          <cell r="AC446" t="str">
            <v>Outbound</v>
          </cell>
          <cell r="AD446" t="str">
            <v>Sort - Batch</v>
          </cell>
          <cell r="AE446" t="str">
            <v>Sort</v>
          </cell>
          <cell r="AF446" t="str">
            <v>Sunday</v>
          </cell>
          <cell r="AG446" t="str">
            <v>Monday</v>
          </cell>
          <cell r="AH446">
            <v>15</v>
          </cell>
          <cell r="AJ446">
            <v>45550</v>
          </cell>
          <cell r="AM446" t="str">
            <v>TEMP</v>
          </cell>
          <cell r="AN446" t="str">
            <v>3P Onsite Worker</v>
          </cell>
          <cell r="AO446" t="str">
            <v>A</v>
          </cell>
          <cell r="AP446">
            <v>9</v>
          </cell>
          <cell r="AQ446">
            <v>0</v>
          </cell>
          <cell r="AR446">
            <v>1</v>
          </cell>
          <cell r="AS446">
            <v>1</v>
          </cell>
          <cell r="AT446">
            <v>0</v>
          </cell>
          <cell r="AU446">
            <v>0</v>
          </cell>
        </row>
        <row r="447">
          <cell r="E447">
            <v>203679318</v>
          </cell>
          <cell r="F447" t="str">
            <v>A</v>
          </cell>
          <cell r="G447" t="str">
            <v>GREEN</v>
          </cell>
          <cell r="H447" t="str">
            <v>FULL_TIME</v>
          </cell>
          <cell r="I447">
            <v>900234</v>
          </cell>
          <cell r="J447" t="str">
            <v>Fastlink Outsourcing</v>
          </cell>
          <cell r="K447" t="str">
            <v>Julier Okyere</v>
          </cell>
          <cell r="L447" t="str">
            <v>Warehouse Associate (TEMP)</v>
          </cell>
          <cell r="M447" t="str">
            <v>Warehouse Associate 12M</v>
          </cell>
          <cell r="N447" t="str">
            <v>bavameer</v>
          </cell>
          <cell r="O447">
            <v>1299</v>
          </cell>
          <cell r="P447" t="str">
            <v>AUH1</v>
          </cell>
          <cell r="Q447" t="str">
            <v>ARE</v>
          </cell>
          <cell r="R447" t="str">
            <v>LK012</v>
          </cell>
          <cell r="S447" t="str">
            <v>Night Shift</v>
          </cell>
          <cell r="T447">
            <v>99</v>
          </cell>
          <cell r="U447" t="str">
            <v>MENA_UAE_FC</v>
          </cell>
          <cell r="V447">
            <v>46267.755555555559</v>
          </cell>
          <cell r="W447">
            <v>46267.960416666669</v>
          </cell>
          <cell r="X447">
            <v>46267.756944444445</v>
          </cell>
          <cell r="Y447">
            <v>46268.173611111109</v>
          </cell>
          <cell r="AA447" t="str">
            <v>Scheduled</v>
          </cell>
          <cell r="AB447" t="str">
            <v>Present</v>
          </cell>
          <cell r="AC447" t="str">
            <v>Customer returns</v>
          </cell>
          <cell r="AD447" t="str">
            <v>Customer Returns</v>
          </cell>
          <cell r="AE447" t="str">
            <v>Customer returns</v>
          </cell>
          <cell r="AF447" t="str">
            <v>Saturday</v>
          </cell>
          <cell r="AG447" t="str">
            <v>Sunday</v>
          </cell>
          <cell r="AH447">
            <v>22</v>
          </cell>
          <cell r="AJ447">
            <v>45487</v>
          </cell>
          <cell r="AM447" t="str">
            <v>TEMP</v>
          </cell>
          <cell r="AN447" t="str">
            <v>3P Onsite Worker</v>
          </cell>
          <cell r="AO447" t="str">
            <v>A</v>
          </cell>
          <cell r="AP447">
            <v>9</v>
          </cell>
          <cell r="AQ447">
            <v>0</v>
          </cell>
          <cell r="AR447">
            <v>1</v>
          </cell>
          <cell r="AS447">
            <v>1</v>
          </cell>
          <cell r="AT447">
            <v>0</v>
          </cell>
          <cell r="AU447">
            <v>0</v>
          </cell>
        </row>
        <row r="448">
          <cell r="E448">
            <v>205231290</v>
          </cell>
          <cell r="F448" t="str">
            <v>A</v>
          </cell>
          <cell r="G448" t="str">
            <v>GREEN</v>
          </cell>
          <cell r="H448" t="str">
            <v>FULL_TIME</v>
          </cell>
          <cell r="I448">
            <v>900234</v>
          </cell>
          <cell r="J448" t="str">
            <v>EFS Facilities Services</v>
          </cell>
          <cell r="K448" t="str">
            <v>Juma Kambi Jogi</v>
          </cell>
          <cell r="L448" t="str">
            <v>Warehouse Associate (TEMP)</v>
          </cell>
          <cell r="M448" t="str">
            <v>Warehouse Associate 8W</v>
          </cell>
          <cell r="N448" t="str">
            <v>mnarshad</v>
          </cell>
          <cell r="O448">
            <v>1299</v>
          </cell>
          <cell r="P448" t="str">
            <v>AUH1</v>
          </cell>
          <cell r="Q448" t="str">
            <v>ARE</v>
          </cell>
          <cell r="R448" t="str">
            <v>LK017</v>
          </cell>
          <cell r="S448" t="str">
            <v>Night Shift</v>
          </cell>
          <cell r="T448">
            <v>99</v>
          </cell>
          <cell r="U448" t="str">
            <v>MENA_UAE_FC</v>
          </cell>
          <cell r="V448">
            <v>46267.756944444445</v>
          </cell>
          <cell r="W448">
            <v>46267.837500000001</v>
          </cell>
          <cell r="X448">
            <v>46267.756944444445</v>
          </cell>
          <cell r="Y448">
            <v>46268.090277777781</v>
          </cell>
          <cell r="AA448" t="str">
            <v>Scheduled</v>
          </cell>
          <cell r="AB448" t="str">
            <v>Present</v>
          </cell>
          <cell r="AC448" t="str">
            <v>Outbound</v>
          </cell>
          <cell r="AD448" t="str">
            <v>Sort - Batch</v>
          </cell>
          <cell r="AE448" t="str">
            <v>Sort</v>
          </cell>
          <cell r="AF448" t="str">
            <v>Thursday</v>
          </cell>
          <cell r="AG448" t="str">
            <v>Friday</v>
          </cell>
          <cell r="AH448">
            <v>15</v>
          </cell>
          <cell r="AJ448">
            <v>46237</v>
          </cell>
          <cell r="AM448" t="str">
            <v>TEMP</v>
          </cell>
          <cell r="AN448" t="str">
            <v>3P Onsite Worker</v>
          </cell>
          <cell r="AO448" t="str">
            <v>A</v>
          </cell>
          <cell r="AP448">
            <v>7</v>
          </cell>
          <cell r="AQ448">
            <v>0</v>
          </cell>
          <cell r="AR448">
            <v>1</v>
          </cell>
          <cell r="AS448">
            <v>1</v>
          </cell>
          <cell r="AT448">
            <v>0</v>
          </cell>
          <cell r="AU448">
            <v>0</v>
          </cell>
        </row>
        <row r="449">
          <cell r="E449">
            <v>206875751</v>
          </cell>
          <cell r="F449" t="str">
            <v>A</v>
          </cell>
          <cell r="G449" t="str">
            <v>GREEN</v>
          </cell>
          <cell r="H449" t="str">
            <v>FULL_TIME</v>
          </cell>
          <cell r="I449">
            <v>900234</v>
          </cell>
          <cell r="J449" t="str">
            <v>Fastlink Outsourcing</v>
          </cell>
          <cell r="K449" t="str">
            <v>TAPIWA JURU</v>
          </cell>
          <cell r="L449" t="str">
            <v>Warehouse Associate (TEMP)</v>
          </cell>
          <cell r="M449" t="str">
            <v>Warehouse Associate 8W</v>
          </cell>
          <cell r="N449" t="str">
            <v>nnahla</v>
          </cell>
          <cell r="O449">
            <v>1299</v>
          </cell>
          <cell r="P449" t="str">
            <v>AUH1</v>
          </cell>
          <cell r="Q449" t="str">
            <v>ARE</v>
          </cell>
          <cell r="R449" t="str">
            <v>FC059</v>
          </cell>
          <cell r="S449" t="str">
            <v>Day Shift</v>
          </cell>
          <cell r="T449">
            <v>99</v>
          </cell>
          <cell r="U449" t="str">
            <v>MENA_UAE_FC</v>
          </cell>
          <cell r="V449">
            <v>46267.331250000003</v>
          </cell>
          <cell r="W449">
            <v>46267.747916666667</v>
          </cell>
          <cell r="X449">
            <v>46267.333333333336</v>
          </cell>
          <cell r="Y449">
            <v>46267.75</v>
          </cell>
          <cell r="AA449" t="str">
            <v>Scheduled</v>
          </cell>
          <cell r="AB449" t="str">
            <v>Present</v>
          </cell>
          <cell r="AC449" t="str">
            <v>Inbound</v>
          </cell>
          <cell r="AD449" t="str">
            <v>Inbound Stow</v>
          </cell>
          <cell r="AE449" t="str">
            <v>Stow</v>
          </cell>
          <cell r="AF449" t="str">
            <v>Sunday</v>
          </cell>
          <cell r="AG449" t="str">
            <v>Monday</v>
          </cell>
          <cell r="AH449">
            <v>3</v>
          </cell>
          <cell r="AJ449">
            <v>46019</v>
          </cell>
          <cell r="AM449" t="str">
            <v>TEMP</v>
          </cell>
          <cell r="AN449" t="str">
            <v>3P Onsite Worker</v>
          </cell>
          <cell r="AO449" t="str">
            <v>A</v>
          </cell>
          <cell r="AP449">
            <v>9</v>
          </cell>
          <cell r="AQ449">
            <v>0</v>
          </cell>
          <cell r="AR449">
            <v>1</v>
          </cell>
          <cell r="AS449">
            <v>1</v>
          </cell>
          <cell r="AT449">
            <v>0</v>
          </cell>
          <cell r="AU449">
            <v>0</v>
          </cell>
        </row>
        <row r="450">
          <cell r="E450">
            <v>203512669</v>
          </cell>
          <cell r="F450" t="str">
            <v>A</v>
          </cell>
          <cell r="G450" t="str">
            <v>GREEN</v>
          </cell>
          <cell r="H450" t="str">
            <v>FULL_TIME</v>
          </cell>
          <cell r="I450">
            <v>900234</v>
          </cell>
          <cell r="J450" t="str">
            <v>Fastlink Outsourcing</v>
          </cell>
          <cell r="K450" t="str">
            <v>Justice Yin</v>
          </cell>
          <cell r="L450" t="str">
            <v>Warehouse Associate (TEMP)</v>
          </cell>
          <cell r="M450" t="str">
            <v>Warehouse Associate 12M</v>
          </cell>
          <cell r="N450" t="str">
            <v>mnarshad</v>
          </cell>
          <cell r="O450">
            <v>1299</v>
          </cell>
          <cell r="P450" t="str">
            <v>AUH1</v>
          </cell>
          <cell r="Q450" t="str">
            <v>ARE</v>
          </cell>
          <cell r="R450" t="str">
            <v>FC109</v>
          </cell>
          <cell r="S450" t="str">
            <v>Day Shift</v>
          </cell>
          <cell r="T450">
            <v>99</v>
          </cell>
          <cell r="U450" t="str">
            <v>MENA_UAE_FC</v>
          </cell>
          <cell r="X450">
            <v>46267.333333333336</v>
          </cell>
          <cell r="Y450">
            <v>46267.75</v>
          </cell>
          <cell r="Z450" t="str">
            <v>Rest Day</v>
          </cell>
          <cell r="AA450" t="str">
            <v>Not Scheduled</v>
          </cell>
          <cell r="AB450" t="str">
            <v>Not Present</v>
          </cell>
          <cell r="AC450" t="str">
            <v>Outbound</v>
          </cell>
          <cell r="AD450" t="str">
            <v>Pack - Single</v>
          </cell>
          <cell r="AE450" t="str">
            <v>Pack</v>
          </cell>
          <cell r="AF450" t="str">
            <v>Tuesday</v>
          </cell>
          <cell r="AG450" t="str">
            <v>Wednesday</v>
          </cell>
          <cell r="AH450">
            <v>18</v>
          </cell>
          <cell r="AJ450">
            <v>45462</v>
          </cell>
          <cell r="AM450" t="str">
            <v>TEMP</v>
          </cell>
          <cell r="AN450" t="str">
            <v>3P Onsite Worker</v>
          </cell>
          <cell r="AO450" t="str">
            <v>A</v>
          </cell>
          <cell r="AP450">
            <v>9</v>
          </cell>
          <cell r="AQ450">
            <v>0</v>
          </cell>
          <cell r="AR450">
            <v>0</v>
          </cell>
          <cell r="AS450">
            <v>0</v>
          </cell>
          <cell r="AT450">
            <v>0</v>
          </cell>
          <cell r="AU450">
            <v>0</v>
          </cell>
        </row>
        <row r="451">
          <cell r="E451">
            <v>205854083</v>
          </cell>
          <cell r="F451" t="str">
            <v>A</v>
          </cell>
          <cell r="G451" t="str">
            <v>GREEN</v>
          </cell>
          <cell r="H451" t="str">
            <v>FULL_TIME</v>
          </cell>
          <cell r="I451">
            <v>900234</v>
          </cell>
          <cell r="J451" t="str">
            <v>EFS Facilities Services</v>
          </cell>
          <cell r="K451" t="str">
            <v>Joy wanjiru</v>
          </cell>
          <cell r="L451" t="str">
            <v>Warehouse Associate (TEMP)</v>
          </cell>
          <cell r="M451" t="str">
            <v>Warehouse Associate 8W</v>
          </cell>
          <cell r="N451" t="str">
            <v>bizthoma</v>
          </cell>
          <cell r="O451">
            <v>1299</v>
          </cell>
          <cell r="P451" t="str">
            <v>AUH1</v>
          </cell>
          <cell r="Q451" t="str">
            <v>ARE</v>
          </cell>
          <cell r="R451" t="str">
            <v>FC084</v>
          </cell>
          <cell r="S451" t="str">
            <v>Day Shift</v>
          </cell>
          <cell r="T451">
            <v>99</v>
          </cell>
          <cell r="U451" t="str">
            <v>MENA_UAE_FC</v>
          </cell>
          <cell r="V451">
            <v>46267.332638888889</v>
          </cell>
          <cell r="W451">
            <v>46267.74722222222</v>
          </cell>
          <cell r="X451">
            <v>46267.333333333336</v>
          </cell>
          <cell r="Y451">
            <v>46267.75</v>
          </cell>
          <cell r="AA451" t="str">
            <v>Scheduled</v>
          </cell>
          <cell r="AB451" t="str">
            <v>Present</v>
          </cell>
          <cell r="AC451" t="str">
            <v>Outbound</v>
          </cell>
          <cell r="AD451" t="str">
            <v>Picking</v>
          </cell>
          <cell r="AE451" t="str">
            <v>Pick</v>
          </cell>
          <cell r="AF451" t="str">
            <v>Monday</v>
          </cell>
          <cell r="AG451" t="str">
            <v>Tuesday</v>
          </cell>
          <cell r="AH451">
            <v>13</v>
          </cell>
          <cell r="AJ451">
            <v>45893</v>
          </cell>
          <cell r="AM451" t="str">
            <v>TEMP</v>
          </cell>
          <cell r="AN451" t="str">
            <v>3P Onsite Worker</v>
          </cell>
          <cell r="AO451" t="str">
            <v>A</v>
          </cell>
          <cell r="AP451">
            <v>9</v>
          </cell>
          <cell r="AQ451">
            <v>0</v>
          </cell>
          <cell r="AR451">
            <v>1</v>
          </cell>
          <cell r="AS451">
            <v>1</v>
          </cell>
          <cell r="AT451">
            <v>0</v>
          </cell>
          <cell r="AU451">
            <v>0</v>
          </cell>
        </row>
        <row r="452">
          <cell r="E452">
            <v>203737200</v>
          </cell>
          <cell r="F452" t="str">
            <v>A</v>
          </cell>
          <cell r="G452" t="str">
            <v>GREEN</v>
          </cell>
          <cell r="H452" t="str">
            <v>FULL_TIME</v>
          </cell>
          <cell r="I452">
            <v>900234</v>
          </cell>
          <cell r="J452" t="str">
            <v>Dulsco L.L.C.</v>
          </cell>
          <cell r="K452" t="str">
            <v>HENRY KABANDA</v>
          </cell>
          <cell r="L452" t="str">
            <v>Warehouse Associate (TEMP)</v>
          </cell>
          <cell r="M452" t="str">
            <v>Warehouse Associate 24M</v>
          </cell>
          <cell r="N452" t="str">
            <v>pparsin</v>
          </cell>
          <cell r="O452">
            <v>1299</v>
          </cell>
          <cell r="P452" t="str">
            <v>AUH1</v>
          </cell>
          <cell r="Q452" t="str">
            <v>ARE</v>
          </cell>
          <cell r="R452" t="str">
            <v>FC134</v>
          </cell>
          <cell r="S452" t="str">
            <v>Day Shift</v>
          </cell>
          <cell r="T452">
            <v>99</v>
          </cell>
          <cell r="U452" t="str">
            <v>MENA_UAE_FC</v>
          </cell>
          <cell r="V452">
            <v>46267.331944444442</v>
          </cell>
          <cell r="W452">
            <v>46267.748611111114</v>
          </cell>
          <cell r="X452">
            <v>46267.333333333336</v>
          </cell>
          <cell r="Y452">
            <v>46267.75</v>
          </cell>
          <cell r="Z452" t="str">
            <v>Rest Day</v>
          </cell>
          <cell r="AA452" t="str">
            <v>Not Scheduled</v>
          </cell>
          <cell r="AB452" t="str">
            <v>Present</v>
          </cell>
          <cell r="AC452" t="str">
            <v>Inbound</v>
          </cell>
          <cell r="AD452" t="str">
            <v>Inbound Stow</v>
          </cell>
          <cell r="AE452" t="str">
            <v>Stow</v>
          </cell>
          <cell r="AF452" t="str">
            <v>Wednesday</v>
          </cell>
          <cell r="AG452" t="str">
            <v>Thursday</v>
          </cell>
          <cell r="AH452">
            <v>3</v>
          </cell>
          <cell r="AJ452">
            <v>45501</v>
          </cell>
          <cell r="AM452" t="str">
            <v>TEMP</v>
          </cell>
          <cell r="AN452" t="str">
            <v>3P Onsite Worker</v>
          </cell>
          <cell r="AO452" t="str">
            <v>A</v>
          </cell>
          <cell r="AP452">
            <v>9</v>
          </cell>
          <cell r="AQ452">
            <v>1</v>
          </cell>
          <cell r="AR452">
            <v>1</v>
          </cell>
          <cell r="AS452">
            <v>0</v>
          </cell>
          <cell r="AT452">
            <v>0</v>
          </cell>
          <cell r="AU452">
            <v>0</v>
          </cell>
        </row>
        <row r="453">
          <cell r="E453">
            <v>203679313</v>
          </cell>
          <cell r="F453" t="str">
            <v>A</v>
          </cell>
          <cell r="G453" t="str">
            <v>GREEN</v>
          </cell>
          <cell r="H453" t="str">
            <v>FULL_TIME</v>
          </cell>
          <cell r="I453">
            <v>900234</v>
          </cell>
          <cell r="J453" t="str">
            <v>Fastlink Outsourcing</v>
          </cell>
          <cell r="K453" t="str">
            <v>Elias Kaduwa</v>
          </cell>
          <cell r="L453" t="str">
            <v>Warehouse Associate (TEMP)</v>
          </cell>
          <cell r="M453" t="str">
            <v>Warehouse Associate 12M</v>
          </cell>
          <cell r="N453" t="str">
            <v>aanso</v>
          </cell>
          <cell r="O453">
            <v>1299</v>
          </cell>
          <cell r="P453" t="str">
            <v>AUH1</v>
          </cell>
          <cell r="Q453" t="str">
            <v>ARE</v>
          </cell>
          <cell r="R453" t="str">
            <v>FC159</v>
          </cell>
          <cell r="S453" t="str">
            <v>Day Shift</v>
          </cell>
          <cell r="T453">
            <v>99</v>
          </cell>
          <cell r="U453" t="str">
            <v>MENA_UAE_FC</v>
          </cell>
          <cell r="V453">
            <v>46267.331250000003</v>
          </cell>
          <cell r="W453">
            <v>46267.74722222222</v>
          </cell>
          <cell r="X453">
            <v>46267.333333333336</v>
          </cell>
          <cell r="Y453">
            <v>46267.75</v>
          </cell>
          <cell r="AA453" t="str">
            <v>Scheduled</v>
          </cell>
          <cell r="AB453" t="str">
            <v>Present</v>
          </cell>
          <cell r="AC453" t="str">
            <v>Customer returns</v>
          </cell>
          <cell r="AD453" t="str">
            <v>Customer Returns</v>
          </cell>
          <cell r="AE453" t="str">
            <v>Customer returns</v>
          </cell>
          <cell r="AF453" t="str">
            <v>Thursday</v>
          </cell>
          <cell r="AG453" t="str">
            <v>Friday</v>
          </cell>
          <cell r="AH453">
            <v>22</v>
          </cell>
          <cell r="AJ453">
            <v>45487</v>
          </cell>
          <cell r="AM453" t="str">
            <v>TEMP</v>
          </cell>
          <cell r="AN453" t="str">
            <v>3P Onsite Worker</v>
          </cell>
          <cell r="AO453" t="str">
            <v>A</v>
          </cell>
          <cell r="AP453">
            <v>9</v>
          </cell>
          <cell r="AQ453">
            <v>0</v>
          </cell>
          <cell r="AR453">
            <v>1</v>
          </cell>
          <cell r="AS453">
            <v>1</v>
          </cell>
          <cell r="AT453">
            <v>0</v>
          </cell>
          <cell r="AU453">
            <v>0</v>
          </cell>
        </row>
        <row r="454">
          <cell r="E454">
            <v>206858475</v>
          </cell>
          <cell r="F454" t="str">
            <v>A</v>
          </cell>
          <cell r="G454" t="str">
            <v>GREEN</v>
          </cell>
          <cell r="H454" t="str">
            <v>FULL_TIME</v>
          </cell>
          <cell r="I454">
            <v>900234</v>
          </cell>
          <cell r="J454" t="str">
            <v>Dulsco L.L.C.</v>
          </cell>
          <cell r="K454" t="str">
            <v>WILLIAM KADUMBULA</v>
          </cell>
          <cell r="L454" t="str">
            <v>Warehouse Associate (TEMP)</v>
          </cell>
          <cell r="M454" t="str">
            <v>Warehouse Associate 8W</v>
          </cell>
          <cell r="N454" t="str">
            <v>vkkatyal</v>
          </cell>
          <cell r="O454">
            <v>1299</v>
          </cell>
          <cell r="P454" t="str">
            <v>AUH1</v>
          </cell>
          <cell r="Q454" t="str">
            <v>ARE</v>
          </cell>
          <cell r="R454" t="str">
            <v>FC059</v>
          </cell>
          <cell r="S454" t="str">
            <v>Day Shift</v>
          </cell>
          <cell r="T454">
            <v>99</v>
          </cell>
          <cell r="U454" t="str">
            <v>MENA_UAE_FC</v>
          </cell>
          <cell r="V454">
            <v>46267.331250000003</v>
          </cell>
          <cell r="W454">
            <v>46267.75</v>
          </cell>
          <cell r="X454">
            <v>46267.333333333336</v>
          </cell>
          <cell r="Y454">
            <v>46267.75</v>
          </cell>
          <cell r="AA454" t="str">
            <v>Scheduled</v>
          </cell>
          <cell r="AB454" t="str">
            <v>Present</v>
          </cell>
          <cell r="AC454" t="str">
            <v>Inbound</v>
          </cell>
          <cell r="AD454" t="str">
            <v>Inbound Stow</v>
          </cell>
          <cell r="AE454" t="str">
            <v>Stow</v>
          </cell>
          <cell r="AF454" t="str">
            <v>Sunday</v>
          </cell>
          <cell r="AG454" t="str">
            <v>Monday</v>
          </cell>
          <cell r="AH454">
            <v>3</v>
          </cell>
          <cell r="AJ454">
            <v>46012</v>
          </cell>
          <cell r="AM454" t="str">
            <v>TEMP</v>
          </cell>
          <cell r="AN454" t="str">
            <v>3P Onsite Worker</v>
          </cell>
          <cell r="AO454" t="str">
            <v>A</v>
          </cell>
          <cell r="AP454">
            <v>9</v>
          </cell>
          <cell r="AQ454">
            <v>0</v>
          </cell>
          <cell r="AR454">
            <v>1</v>
          </cell>
          <cell r="AS454">
            <v>1</v>
          </cell>
          <cell r="AT454">
            <v>0</v>
          </cell>
          <cell r="AU454">
            <v>0</v>
          </cell>
        </row>
        <row r="455">
          <cell r="E455">
            <v>203737144</v>
          </cell>
          <cell r="F455" t="str">
            <v>A</v>
          </cell>
          <cell r="G455" t="str">
            <v>GREEN</v>
          </cell>
          <cell r="H455" t="str">
            <v>FULL_TIME</v>
          </cell>
          <cell r="I455">
            <v>900234</v>
          </cell>
          <cell r="J455" t="str">
            <v>Fastlink Outsourcing</v>
          </cell>
          <cell r="K455" t="str">
            <v>KAMOGA HERMAN HERMAN</v>
          </cell>
          <cell r="L455" t="str">
            <v>Warehouse Associate (TEMP)</v>
          </cell>
          <cell r="M455" t="str">
            <v>Warehouse Associate 12M</v>
          </cell>
          <cell r="N455" t="str">
            <v>nnahla</v>
          </cell>
          <cell r="O455">
            <v>1299</v>
          </cell>
          <cell r="P455" t="str">
            <v>AUH1</v>
          </cell>
          <cell r="Q455" t="str">
            <v>ARE</v>
          </cell>
          <cell r="R455" t="str">
            <v>FC084</v>
          </cell>
          <cell r="S455" t="str">
            <v>Day Shift</v>
          </cell>
          <cell r="T455">
            <v>99</v>
          </cell>
          <cell r="U455" t="str">
            <v>MENA_UAE_FC</v>
          </cell>
          <cell r="V455">
            <v>46267.330555555556</v>
          </cell>
          <cell r="W455">
            <v>46267.75</v>
          </cell>
          <cell r="X455">
            <v>46267.333333333336</v>
          </cell>
          <cell r="Y455">
            <v>46267.75</v>
          </cell>
          <cell r="AA455" t="str">
            <v>Scheduled</v>
          </cell>
          <cell r="AB455" t="str">
            <v>Present</v>
          </cell>
          <cell r="AC455" t="str">
            <v>Inbound</v>
          </cell>
          <cell r="AD455" t="str">
            <v>Inbound Stow</v>
          </cell>
          <cell r="AE455" t="str">
            <v>Stow</v>
          </cell>
          <cell r="AF455" t="str">
            <v>Monday</v>
          </cell>
          <cell r="AG455" t="str">
            <v>Tuesday</v>
          </cell>
          <cell r="AH455">
            <v>3</v>
          </cell>
          <cell r="AJ455">
            <v>45501</v>
          </cell>
          <cell r="AM455" t="str">
            <v>TEMP</v>
          </cell>
          <cell r="AN455" t="str">
            <v>3P Onsite Worker</v>
          </cell>
          <cell r="AO455" t="str">
            <v>A</v>
          </cell>
          <cell r="AP455">
            <v>9</v>
          </cell>
          <cell r="AQ455">
            <v>0</v>
          </cell>
          <cell r="AR455">
            <v>1</v>
          </cell>
          <cell r="AS455">
            <v>1</v>
          </cell>
          <cell r="AT455">
            <v>0</v>
          </cell>
          <cell r="AU455">
            <v>0</v>
          </cell>
        </row>
        <row r="456">
          <cell r="E456">
            <v>206915469</v>
          </cell>
          <cell r="F456" t="str">
            <v>A</v>
          </cell>
          <cell r="G456" t="str">
            <v>GREEN</v>
          </cell>
          <cell r="H456" t="str">
            <v>FULL_TIME</v>
          </cell>
          <cell r="I456">
            <v>900234</v>
          </cell>
          <cell r="J456" t="str">
            <v>Dulsco L.L.C.</v>
          </cell>
          <cell r="K456" t="str">
            <v>HENRY KAHUNDE</v>
          </cell>
          <cell r="L456" t="str">
            <v>Warehouse Associate (TEMP)</v>
          </cell>
          <cell r="M456" t="str">
            <v>Warehouse Associate 8W</v>
          </cell>
          <cell r="N456" t="str">
            <v>lraghava</v>
          </cell>
          <cell r="O456">
            <v>1299</v>
          </cell>
          <cell r="P456" t="str">
            <v>AUH1</v>
          </cell>
          <cell r="Q456" t="str">
            <v>ARE</v>
          </cell>
          <cell r="R456" t="str">
            <v>LK014</v>
          </cell>
          <cell r="S456" t="str">
            <v>Night Shift</v>
          </cell>
          <cell r="T456">
            <v>99</v>
          </cell>
          <cell r="U456" t="str">
            <v>MENA_UAE_FC</v>
          </cell>
          <cell r="V456">
            <v>46267.755555555559</v>
          </cell>
          <cell r="W456">
            <v>46267.857638888891</v>
          </cell>
          <cell r="X456">
            <v>46267.756944444445</v>
          </cell>
          <cell r="Y456">
            <v>46268.173611111109</v>
          </cell>
          <cell r="AA456" t="str">
            <v>Scheduled</v>
          </cell>
          <cell r="AB456" t="str">
            <v>Present</v>
          </cell>
          <cell r="AC456" t="str">
            <v>Outbound</v>
          </cell>
          <cell r="AD456" t="str">
            <v>Picking</v>
          </cell>
          <cell r="AE456" t="str">
            <v>Pick</v>
          </cell>
          <cell r="AF456" t="str">
            <v>Monday</v>
          </cell>
          <cell r="AG456" t="str">
            <v>Tuesday</v>
          </cell>
          <cell r="AH456">
            <v>13</v>
          </cell>
          <cell r="AJ456">
            <v>46033</v>
          </cell>
          <cell r="AM456" t="str">
            <v>TEMP</v>
          </cell>
          <cell r="AN456" t="str">
            <v>3P Onsite Worker</v>
          </cell>
          <cell r="AO456" t="str">
            <v>A</v>
          </cell>
          <cell r="AP456">
            <v>9</v>
          </cell>
          <cell r="AQ456">
            <v>0</v>
          </cell>
          <cell r="AR456">
            <v>1</v>
          </cell>
          <cell r="AS456">
            <v>1</v>
          </cell>
          <cell r="AT456">
            <v>0</v>
          </cell>
          <cell r="AU456">
            <v>0</v>
          </cell>
        </row>
        <row r="457">
          <cell r="E457">
            <v>206149617</v>
          </cell>
          <cell r="F457" t="str">
            <v>A</v>
          </cell>
          <cell r="G457" t="str">
            <v>GREEN</v>
          </cell>
          <cell r="H457" t="str">
            <v>FULL_TIME</v>
          </cell>
          <cell r="I457">
            <v>900234</v>
          </cell>
          <cell r="J457" t="str">
            <v>Fastlink Outsourcing</v>
          </cell>
          <cell r="K457" t="str">
            <v>JUDITH KABUGHO</v>
          </cell>
          <cell r="L457" t="str">
            <v>Warehouse Associate (TEMP)</v>
          </cell>
          <cell r="M457" t="str">
            <v>Warehouse Associate 12M</v>
          </cell>
          <cell r="N457" t="str">
            <v>kebedeed</v>
          </cell>
          <cell r="O457">
            <v>1299</v>
          </cell>
          <cell r="P457" t="str">
            <v>AUH1</v>
          </cell>
          <cell r="Q457" t="str">
            <v>ARE</v>
          </cell>
          <cell r="R457" t="str">
            <v>FC059</v>
          </cell>
          <cell r="S457" t="str">
            <v>Day Shift</v>
          </cell>
          <cell r="T457">
            <v>99</v>
          </cell>
          <cell r="U457" t="str">
            <v>MENA_UAE_FC</v>
          </cell>
          <cell r="V457">
            <v>46267.331944444442</v>
          </cell>
          <cell r="W457">
            <v>46267.747916666667</v>
          </cell>
          <cell r="X457">
            <v>46267.333333333336</v>
          </cell>
          <cell r="Y457">
            <v>46267.75</v>
          </cell>
          <cell r="AA457" t="str">
            <v>Scheduled</v>
          </cell>
          <cell r="AB457" t="str">
            <v>Present</v>
          </cell>
          <cell r="AC457" t="str">
            <v>Support</v>
          </cell>
          <cell r="AD457" t="str">
            <v>Facilities</v>
          </cell>
          <cell r="AE457" t="str">
            <v>Support</v>
          </cell>
          <cell r="AF457" t="str">
            <v>Sunday</v>
          </cell>
          <cell r="AG457" t="str">
            <v>Monday</v>
          </cell>
          <cell r="AH457">
            <v>28</v>
          </cell>
          <cell r="AJ457">
            <v>45928</v>
          </cell>
          <cell r="AM457" t="str">
            <v>TEMP</v>
          </cell>
          <cell r="AN457" t="str">
            <v>3P Onsite Worker</v>
          </cell>
          <cell r="AO457" t="str">
            <v>A</v>
          </cell>
          <cell r="AP457">
            <v>9</v>
          </cell>
          <cell r="AQ457">
            <v>0</v>
          </cell>
          <cell r="AR457">
            <v>1</v>
          </cell>
          <cell r="AS457">
            <v>1</v>
          </cell>
          <cell r="AT457">
            <v>0</v>
          </cell>
          <cell r="AU457">
            <v>0</v>
          </cell>
        </row>
        <row r="458">
          <cell r="E458">
            <v>203850878</v>
          </cell>
          <cell r="F458" t="str">
            <v>A</v>
          </cell>
          <cell r="G458" t="str">
            <v>GREEN</v>
          </cell>
          <cell r="H458" t="str">
            <v>FULL_TIME</v>
          </cell>
          <cell r="I458">
            <v>900234</v>
          </cell>
          <cell r="J458" t="str">
            <v>Dulsco L.L.C.</v>
          </cell>
          <cell r="K458" t="str">
            <v>Kato Kimera</v>
          </cell>
          <cell r="L458" t="str">
            <v>Warehouse Associate (TEMP)</v>
          </cell>
          <cell r="M458" t="str">
            <v>Warehouse Associate 24M</v>
          </cell>
          <cell r="N458" t="str">
            <v>lraghava</v>
          </cell>
          <cell r="O458">
            <v>1299</v>
          </cell>
          <cell r="P458" t="str">
            <v>AUH1</v>
          </cell>
          <cell r="Q458" t="str">
            <v>ARE</v>
          </cell>
          <cell r="R458" t="str">
            <v>LK017</v>
          </cell>
          <cell r="S458" t="str">
            <v>Night Shift</v>
          </cell>
          <cell r="T458">
            <v>99</v>
          </cell>
          <cell r="U458" t="str">
            <v>MENA_UAE_FC</v>
          </cell>
          <cell r="V458">
            <v>46267.754861111112</v>
          </cell>
          <cell r="W458">
            <v>46267.865277777775</v>
          </cell>
          <cell r="X458">
            <v>46267.756944444445</v>
          </cell>
          <cell r="Y458">
            <v>46268.173611111109</v>
          </cell>
          <cell r="AA458" t="str">
            <v>Scheduled</v>
          </cell>
          <cell r="AB458" t="str">
            <v>Present</v>
          </cell>
          <cell r="AC458" t="str">
            <v>Outbound</v>
          </cell>
          <cell r="AD458" t="str">
            <v>Picking</v>
          </cell>
          <cell r="AE458" t="str">
            <v>Pick</v>
          </cell>
          <cell r="AF458" t="str">
            <v>Thursday</v>
          </cell>
          <cell r="AG458" t="str">
            <v>Friday</v>
          </cell>
          <cell r="AH458">
            <v>13</v>
          </cell>
          <cell r="AJ458">
            <v>45523</v>
          </cell>
          <cell r="AM458" t="str">
            <v>TEMP</v>
          </cell>
          <cell r="AN458" t="str">
            <v>3P Onsite Worker</v>
          </cell>
          <cell r="AO458" t="str">
            <v>A</v>
          </cell>
          <cell r="AP458">
            <v>9</v>
          </cell>
          <cell r="AQ458">
            <v>0</v>
          </cell>
          <cell r="AR458">
            <v>1</v>
          </cell>
          <cell r="AS458">
            <v>1</v>
          </cell>
          <cell r="AT458">
            <v>0</v>
          </cell>
          <cell r="AU458">
            <v>0</v>
          </cell>
        </row>
        <row r="459">
          <cell r="E459">
            <v>206072874</v>
          </cell>
          <cell r="F459" t="str">
            <v>A</v>
          </cell>
          <cell r="G459" t="str">
            <v>GREEN</v>
          </cell>
          <cell r="H459" t="str">
            <v>FULL_TIME</v>
          </cell>
          <cell r="I459">
            <v>900234</v>
          </cell>
          <cell r="J459" t="str">
            <v>Fastlink Outsourcing</v>
          </cell>
          <cell r="K459" t="str">
            <v>Ransford Kakra Mensah</v>
          </cell>
          <cell r="L459" t="str">
            <v>Warehouse Associate (TEMP)</v>
          </cell>
          <cell r="M459" t="str">
            <v>Warehouse Associate 12M</v>
          </cell>
          <cell r="N459" t="str">
            <v>ansammar</v>
          </cell>
          <cell r="O459">
            <v>1299</v>
          </cell>
          <cell r="P459" t="str">
            <v>AUH1</v>
          </cell>
          <cell r="Q459" t="str">
            <v>ARE</v>
          </cell>
          <cell r="R459" t="str">
            <v>FC084</v>
          </cell>
          <cell r="S459" t="str">
            <v>Day Shift</v>
          </cell>
          <cell r="T459">
            <v>99</v>
          </cell>
          <cell r="U459" t="str">
            <v>MENA_UAE_FC</v>
          </cell>
          <cell r="V459">
            <v>46267.331250000003</v>
          </cell>
          <cell r="W459">
            <v>46267.751388888886</v>
          </cell>
          <cell r="X459">
            <v>46267.333333333336</v>
          </cell>
          <cell r="Y459">
            <v>46267.75</v>
          </cell>
          <cell r="AA459" t="str">
            <v>Scheduled</v>
          </cell>
          <cell r="AB459" t="str">
            <v>Present</v>
          </cell>
          <cell r="AC459" t="str">
            <v>Outbound</v>
          </cell>
          <cell r="AD459" t="str">
            <v>Picking</v>
          </cell>
          <cell r="AE459" t="str">
            <v>Pick</v>
          </cell>
          <cell r="AF459" t="str">
            <v>Monday</v>
          </cell>
          <cell r="AG459" t="str">
            <v>Tuesday</v>
          </cell>
          <cell r="AH459">
            <v>13</v>
          </cell>
          <cell r="AJ459">
            <v>45928</v>
          </cell>
          <cell r="AM459" t="str">
            <v>TEMP</v>
          </cell>
          <cell r="AN459" t="str">
            <v>3P Onsite Worker</v>
          </cell>
          <cell r="AO459" t="str">
            <v>A</v>
          </cell>
          <cell r="AP459">
            <v>9</v>
          </cell>
          <cell r="AQ459">
            <v>0</v>
          </cell>
          <cell r="AR459">
            <v>1</v>
          </cell>
          <cell r="AS459">
            <v>1</v>
          </cell>
          <cell r="AT459">
            <v>0</v>
          </cell>
          <cell r="AU459">
            <v>0</v>
          </cell>
        </row>
        <row r="460">
          <cell r="E460">
            <v>204053437</v>
          </cell>
          <cell r="F460" t="str">
            <v>A</v>
          </cell>
          <cell r="G460" t="str">
            <v>GREEN</v>
          </cell>
          <cell r="H460" t="str">
            <v>FULL_TIME</v>
          </cell>
          <cell r="I460">
            <v>900234</v>
          </cell>
          <cell r="J460" t="str">
            <v>Adecco</v>
          </cell>
          <cell r="K460" t="str">
            <v>Nikhil Kallingal</v>
          </cell>
          <cell r="L460" t="str">
            <v>Warehouse Associate (TEMP)</v>
          </cell>
          <cell r="M460" t="str">
            <v>Warehouse Associate 24M</v>
          </cell>
          <cell r="N460" t="str">
            <v>ansammar</v>
          </cell>
          <cell r="O460">
            <v>1299</v>
          </cell>
          <cell r="P460" t="str">
            <v>AUH1</v>
          </cell>
          <cell r="Q460" t="str">
            <v>ARE</v>
          </cell>
          <cell r="R460" t="str">
            <v>FC009</v>
          </cell>
          <cell r="S460" t="str">
            <v>Day Shift</v>
          </cell>
          <cell r="T460">
            <v>99</v>
          </cell>
          <cell r="U460" t="str">
            <v>MENA_UAE_FC</v>
          </cell>
          <cell r="V460">
            <v>46267.330555555556</v>
          </cell>
          <cell r="W460">
            <v>46267.749305555553</v>
          </cell>
          <cell r="X460">
            <v>46267.333333333336</v>
          </cell>
          <cell r="Y460">
            <v>46267.75</v>
          </cell>
          <cell r="AA460" t="str">
            <v>Scheduled</v>
          </cell>
          <cell r="AB460" t="str">
            <v>Present</v>
          </cell>
          <cell r="AC460" t="str">
            <v>Outbound</v>
          </cell>
          <cell r="AD460" t="str">
            <v>Pack - Batch</v>
          </cell>
          <cell r="AE460" t="str">
            <v>Pack</v>
          </cell>
          <cell r="AF460" t="str">
            <v>Friday</v>
          </cell>
          <cell r="AG460" t="str">
            <v>Saturday</v>
          </cell>
          <cell r="AH460">
            <v>17</v>
          </cell>
          <cell r="AJ460">
            <v>45557</v>
          </cell>
          <cell r="AM460" t="str">
            <v>TEMP</v>
          </cell>
          <cell r="AN460" t="str">
            <v>3P Onsite Worker</v>
          </cell>
          <cell r="AO460" t="str">
            <v>A</v>
          </cell>
          <cell r="AP460">
            <v>9</v>
          </cell>
          <cell r="AQ460">
            <v>0</v>
          </cell>
          <cell r="AR460">
            <v>1</v>
          </cell>
          <cell r="AS460">
            <v>1</v>
          </cell>
          <cell r="AT460">
            <v>0</v>
          </cell>
          <cell r="AU460">
            <v>0</v>
          </cell>
        </row>
        <row r="461">
          <cell r="E461">
            <v>206873877</v>
          </cell>
          <cell r="F461" t="str">
            <v>A</v>
          </cell>
          <cell r="G461" t="str">
            <v>GREEN</v>
          </cell>
          <cell r="H461" t="str">
            <v>FULL_TIME</v>
          </cell>
          <cell r="I461">
            <v>900234</v>
          </cell>
          <cell r="J461" t="str">
            <v>Dulsco L.L.C.</v>
          </cell>
          <cell r="K461" t="str">
            <v>KALULE GERALD</v>
          </cell>
          <cell r="L461" t="str">
            <v>Warehouse Associate (TEMP)</v>
          </cell>
          <cell r="M461" t="str">
            <v>Warehouse Associate 8W</v>
          </cell>
          <cell r="N461" t="str">
            <v>bavameer</v>
          </cell>
          <cell r="O461">
            <v>1299</v>
          </cell>
          <cell r="P461" t="str">
            <v>AUH1</v>
          </cell>
          <cell r="Q461" t="str">
            <v>ARE</v>
          </cell>
          <cell r="R461" t="str">
            <v>LK013</v>
          </cell>
          <cell r="S461" t="str">
            <v>Night Shift</v>
          </cell>
          <cell r="T461">
            <v>99</v>
          </cell>
          <cell r="U461" t="str">
            <v>MENA_UAE_FC</v>
          </cell>
          <cell r="V461">
            <v>46267.756249999999</v>
          </cell>
          <cell r="W461">
            <v>46267.958333333336</v>
          </cell>
          <cell r="X461">
            <v>46267.756944444445</v>
          </cell>
          <cell r="Y461">
            <v>46268.173611111109</v>
          </cell>
          <cell r="AA461" t="str">
            <v>Scheduled</v>
          </cell>
          <cell r="AB461" t="str">
            <v>Present</v>
          </cell>
          <cell r="AC461" t="str">
            <v>Customer returns</v>
          </cell>
          <cell r="AD461" t="str">
            <v>Customer Returns</v>
          </cell>
          <cell r="AE461" t="str">
            <v>Customer returns</v>
          </cell>
          <cell r="AF461" t="str">
            <v>Sunday</v>
          </cell>
          <cell r="AG461" t="str">
            <v>Monday</v>
          </cell>
          <cell r="AH461">
            <v>22</v>
          </cell>
          <cell r="AJ461">
            <v>46019</v>
          </cell>
          <cell r="AM461" t="str">
            <v>TEMP</v>
          </cell>
          <cell r="AN461" t="str">
            <v>3P Onsite Worker</v>
          </cell>
          <cell r="AO461" t="str">
            <v>A</v>
          </cell>
          <cell r="AP461">
            <v>9</v>
          </cell>
          <cell r="AQ461">
            <v>0</v>
          </cell>
          <cell r="AR461">
            <v>1</v>
          </cell>
          <cell r="AS461">
            <v>1</v>
          </cell>
          <cell r="AT461">
            <v>0</v>
          </cell>
          <cell r="AU461">
            <v>0</v>
          </cell>
        </row>
        <row r="462">
          <cell r="E462">
            <v>204011443</v>
          </cell>
          <cell r="F462" t="str">
            <v>A</v>
          </cell>
          <cell r="G462" t="str">
            <v>GREEN</v>
          </cell>
          <cell r="H462" t="str">
            <v>FULL_TIME</v>
          </cell>
          <cell r="I462">
            <v>900234</v>
          </cell>
          <cell r="J462" t="str">
            <v>Dulsco L.L.C.</v>
          </cell>
          <cell r="K462" t="str">
            <v>GERALD KALYANGO</v>
          </cell>
          <cell r="L462" t="str">
            <v>Warehouse Associate (TEMP)</v>
          </cell>
          <cell r="M462" t="str">
            <v>Warehouse Associate 24M</v>
          </cell>
          <cell r="N462" t="str">
            <v>bizthoma</v>
          </cell>
          <cell r="O462">
            <v>1299</v>
          </cell>
          <cell r="P462" t="str">
            <v>AUH1</v>
          </cell>
          <cell r="Q462" t="str">
            <v>ARE</v>
          </cell>
          <cell r="R462" t="str">
            <v>LK015</v>
          </cell>
          <cell r="S462" t="str">
            <v>Night Shift</v>
          </cell>
          <cell r="T462">
            <v>99</v>
          </cell>
          <cell r="U462" t="str">
            <v>MENA_UAE_FC</v>
          </cell>
          <cell r="X462">
            <v>46267.756944444445</v>
          </cell>
          <cell r="Y462">
            <v>46268.173611111109</v>
          </cell>
          <cell r="Z462" t="str">
            <v>Rest Day</v>
          </cell>
          <cell r="AA462" t="str">
            <v>Not Scheduled</v>
          </cell>
          <cell r="AB462" t="str">
            <v>Not Present</v>
          </cell>
          <cell r="AC462" t="str">
            <v>Outbound</v>
          </cell>
          <cell r="AD462" t="str">
            <v>Sort - Batch</v>
          </cell>
          <cell r="AE462" t="str">
            <v>Sort</v>
          </cell>
          <cell r="AF462" t="str">
            <v>Tuesday</v>
          </cell>
          <cell r="AG462" t="str">
            <v>Wednesday</v>
          </cell>
          <cell r="AH462">
            <v>15</v>
          </cell>
          <cell r="AJ462">
            <v>45550</v>
          </cell>
          <cell r="AM462" t="str">
            <v>TEMP</v>
          </cell>
          <cell r="AN462" t="str">
            <v>3P Onsite Worker</v>
          </cell>
          <cell r="AO462" t="str">
            <v>A</v>
          </cell>
          <cell r="AP462">
            <v>9</v>
          </cell>
          <cell r="AQ462">
            <v>0</v>
          </cell>
          <cell r="AR462">
            <v>0</v>
          </cell>
          <cell r="AS462">
            <v>0</v>
          </cell>
          <cell r="AT462">
            <v>0</v>
          </cell>
          <cell r="AU462">
            <v>0</v>
          </cell>
        </row>
        <row r="463">
          <cell r="E463">
            <v>205502951</v>
          </cell>
          <cell r="F463" t="str">
            <v>A</v>
          </cell>
          <cell r="G463" t="str">
            <v>GREEN</v>
          </cell>
          <cell r="H463" t="str">
            <v>FULL_TIME</v>
          </cell>
          <cell r="I463">
            <v>900234</v>
          </cell>
          <cell r="J463" t="str">
            <v>EFS Facilities Services</v>
          </cell>
          <cell r="K463" t="str">
            <v>ESTHER WAIRIMU KAMAU</v>
          </cell>
          <cell r="L463" t="str">
            <v>Warehouse Associate (TEMP)</v>
          </cell>
          <cell r="M463" t="str">
            <v>Warehouse Associate 8W</v>
          </cell>
          <cell r="N463" t="str">
            <v>vkkatyal</v>
          </cell>
          <cell r="O463">
            <v>1299</v>
          </cell>
          <cell r="P463" t="str">
            <v>AUH1</v>
          </cell>
          <cell r="Q463" t="str">
            <v>ARE</v>
          </cell>
          <cell r="R463" t="str">
            <v>LK017</v>
          </cell>
          <cell r="S463" t="str">
            <v>Night Shift</v>
          </cell>
          <cell r="T463">
            <v>99</v>
          </cell>
          <cell r="U463" t="str">
            <v>MENA_UAE_FC</v>
          </cell>
          <cell r="V463">
            <v>46267.756249999999</v>
          </cell>
          <cell r="W463">
            <v>46267.951388888891</v>
          </cell>
          <cell r="X463">
            <v>46267.756944444445</v>
          </cell>
          <cell r="Y463">
            <v>46268.173611111109</v>
          </cell>
          <cell r="AA463" t="str">
            <v>Scheduled</v>
          </cell>
          <cell r="AB463" t="str">
            <v>Present</v>
          </cell>
          <cell r="AC463" t="str">
            <v>Inbound</v>
          </cell>
          <cell r="AD463" t="str">
            <v>Inbound Stow</v>
          </cell>
          <cell r="AE463" t="str">
            <v>Stow</v>
          </cell>
          <cell r="AF463" t="str">
            <v>Thursday</v>
          </cell>
          <cell r="AG463" t="str">
            <v>Friday</v>
          </cell>
          <cell r="AH463">
            <v>3</v>
          </cell>
          <cell r="AJ463">
            <v>45830</v>
          </cell>
          <cell r="AM463" t="str">
            <v>TEMP</v>
          </cell>
          <cell r="AN463" t="str">
            <v>3P Onsite Worker</v>
          </cell>
          <cell r="AO463" t="str">
            <v>A</v>
          </cell>
          <cell r="AP463">
            <v>9</v>
          </cell>
          <cell r="AQ463">
            <v>0</v>
          </cell>
          <cell r="AR463">
            <v>1</v>
          </cell>
          <cell r="AS463">
            <v>1</v>
          </cell>
          <cell r="AT463">
            <v>0</v>
          </cell>
          <cell r="AU463">
            <v>0</v>
          </cell>
        </row>
        <row r="464">
          <cell r="E464">
            <v>206915012</v>
          </cell>
          <cell r="F464" t="str">
            <v>A</v>
          </cell>
          <cell r="G464" t="str">
            <v>GREEN</v>
          </cell>
          <cell r="H464" t="str">
            <v>FULL_TIME</v>
          </cell>
          <cell r="I464">
            <v>900234</v>
          </cell>
          <cell r="J464" t="str">
            <v>Dulsco L.L.C.</v>
          </cell>
          <cell r="K464" t="str">
            <v>EMMANUEL KAMALIZENI</v>
          </cell>
          <cell r="L464" t="str">
            <v>Warehouse Associate (TEMP)</v>
          </cell>
          <cell r="M464" t="str">
            <v>Warehouse Associate 8W</v>
          </cell>
          <cell r="N464" t="str">
            <v>scariav</v>
          </cell>
          <cell r="O464">
            <v>1299</v>
          </cell>
          <cell r="P464" t="str">
            <v>AUH1</v>
          </cell>
          <cell r="Q464" t="str">
            <v>ARE</v>
          </cell>
          <cell r="R464" t="str">
            <v>LK012</v>
          </cell>
          <cell r="S464" t="str">
            <v>Night Shift</v>
          </cell>
          <cell r="T464">
            <v>99</v>
          </cell>
          <cell r="U464" t="str">
            <v>MENA_UAE_FC</v>
          </cell>
          <cell r="V464">
            <v>46267.754861111112</v>
          </cell>
          <cell r="W464">
            <v>46267.836805555555</v>
          </cell>
          <cell r="X464">
            <v>46267.756944444445</v>
          </cell>
          <cell r="Y464">
            <v>46268.090277777781</v>
          </cell>
          <cell r="AA464" t="str">
            <v>Scheduled</v>
          </cell>
          <cell r="AB464" t="str">
            <v>Present</v>
          </cell>
          <cell r="AC464" t="str">
            <v>Outbound</v>
          </cell>
          <cell r="AD464" t="str">
            <v>Picking</v>
          </cell>
          <cell r="AE464" t="str">
            <v>Pick</v>
          </cell>
          <cell r="AF464" t="str">
            <v>Saturday</v>
          </cell>
          <cell r="AG464" t="str">
            <v>Sunday</v>
          </cell>
          <cell r="AH464">
            <v>13</v>
          </cell>
          <cell r="AJ464">
            <v>46225</v>
          </cell>
          <cell r="AM464" t="str">
            <v>TEMP</v>
          </cell>
          <cell r="AN464" t="str">
            <v>3P Onsite Worker</v>
          </cell>
          <cell r="AO464" t="str">
            <v>A</v>
          </cell>
          <cell r="AP464">
            <v>7</v>
          </cell>
          <cell r="AQ464">
            <v>0</v>
          </cell>
          <cell r="AR464">
            <v>1</v>
          </cell>
          <cell r="AS464">
            <v>1</v>
          </cell>
          <cell r="AT464">
            <v>0</v>
          </cell>
          <cell r="AU464">
            <v>0</v>
          </cell>
        </row>
        <row r="465">
          <cell r="E465">
            <v>203521427</v>
          </cell>
          <cell r="F465" t="str">
            <v>A</v>
          </cell>
          <cell r="G465" t="str">
            <v>GREEN</v>
          </cell>
          <cell r="H465" t="str">
            <v>FULL_TIME</v>
          </cell>
          <cell r="I465">
            <v>900234</v>
          </cell>
          <cell r="J465" t="str">
            <v>Fastlink Outsourcing</v>
          </cell>
          <cell r="K465" t="str">
            <v>Gibrilla kamara</v>
          </cell>
          <cell r="L465" t="str">
            <v>Warehouse Associate (TEMP)</v>
          </cell>
          <cell r="M465" t="str">
            <v>Warehouse Associate 12M</v>
          </cell>
          <cell r="N465" t="str">
            <v>pparsin</v>
          </cell>
          <cell r="O465">
            <v>1299</v>
          </cell>
          <cell r="P465" t="str">
            <v>AUH1</v>
          </cell>
          <cell r="Q465" t="str">
            <v>ARE</v>
          </cell>
          <cell r="R465" t="str">
            <v>FC009</v>
          </cell>
          <cell r="S465" t="str">
            <v>Day Shift</v>
          </cell>
          <cell r="T465">
            <v>99</v>
          </cell>
          <cell r="U465" t="str">
            <v>MENA_UAE_FC</v>
          </cell>
          <cell r="V465">
            <v>46267.331250000003</v>
          </cell>
          <cell r="W465">
            <v>46267.748611111114</v>
          </cell>
          <cell r="X465">
            <v>46267.333333333336</v>
          </cell>
          <cell r="Y465">
            <v>46267.75</v>
          </cell>
          <cell r="AA465" t="str">
            <v>Scheduled</v>
          </cell>
          <cell r="AB465" t="str">
            <v>Present</v>
          </cell>
          <cell r="AC465" t="str">
            <v>Inbound</v>
          </cell>
          <cell r="AD465" t="str">
            <v>Inbound Stow</v>
          </cell>
          <cell r="AE465" t="str">
            <v>Stow</v>
          </cell>
          <cell r="AF465" t="str">
            <v>Friday</v>
          </cell>
          <cell r="AG465" t="str">
            <v>Saturday</v>
          </cell>
          <cell r="AH465">
            <v>3</v>
          </cell>
          <cell r="AJ465">
            <v>45462</v>
          </cell>
          <cell r="AM465" t="str">
            <v>TEMP</v>
          </cell>
          <cell r="AN465" t="str">
            <v>3P Onsite Worker</v>
          </cell>
          <cell r="AO465" t="str">
            <v>A</v>
          </cell>
          <cell r="AP465">
            <v>9</v>
          </cell>
          <cell r="AQ465">
            <v>0</v>
          </cell>
          <cell r="AR465">
            <v>1</v>
          </cell>
          <cell r="AS465">
            <v>1</v>
          </cell>
          <cell r="AT465">
            <v>0</v>
          </cell>
          <cell r="AU465">
            <v>0</v>
          </cell>
        </row>
        <row r="466">
          <cell r="E466">
            <v>202334276</v>
          </cell>
          <cell r="F466" t="str">
            <v>A</v>
          </cell>
          <cell r="G466" t="str">
            <v>GREEN</v>
          </cell>
          <cell r="H466" t="str">
            <v>FULL_TIME</v>
          </cell>
          <cell r="I466">
            <v>900234</v>
          </cell>
          <cell r="J466" t="str">
            <v>Quesscorp</v>
          </cell>
          <cell r="K466" t="str">
            <v>John Kamara</v>
          </cell>
          <cell r="L466" t="str">
            <v>Warehouse Associate (TEMP)</v>
          </cell>
          <cell r="M466" t="str">
            <v>Warehouse Associate 24M</v>
          </cell>
          <cell r="N466" t="str">
            <v>pparsin</v>
          </cell>
          <cell r="O466">
            <v>1299</v>
          </cell>
          <cell r="P466" t="str">
            <v>AUH1</v>
          </cell>
          <cell r="Q466" t="str">
            <v>ARE</v>
          </cell>
          <cell r="R466" t="str">
            <v>FC159</v>
          </cell>
          <cell r="S466" t="str">
            <v>Day Shift</v>
          </cell>
          <cell r="T466">
            <v>99</v>
          </cell>
          <cell r="U466" t="str">
            <v>MENA_UAE_FC</v>
          </cell>
          <cell r="V466">
            <v>46267.332638888889</v>
          </cell>
          <cell r="W466">
            <v>46267.747916666667</v>
          </cell>
          <cell r="X466">
            <v>46267.333333333336</v>
          </cell>
          <cell r="Y466">
            <v>46267.75</v>
          </cell>
          <cell r="AA466" t="str">
            <v>Scheduled</v>
          </cell>
          <cell r="AB466" t="str">
            <v>Present</v>
          </cell>
          <cell r="AC466" t="str">
            <v>Inbound</v>
          </cell>
          <cell r="AD466" t="str">
            <v>Inbound Stow</v>
          </cell>
          <cell r="AE466" t="str">
            <v>Stow</v>
          </cell>
          <cell r="AF466" t="str">
            <v>Thursday</v>
          </cell>
          <cell r="AG466" t="str">
            <v>Friday</v>
          </cell>
          <cell r="AH466">
            <v>3</v>
          </cell>
          <cell r="AJ466">
            <v>45580</v>
          </cell>
          <cell r="AM466" t="str">
            <v>TEMP</v>
          </cell>
          <cell r="AN466" t="str">
            <v>3P Onsite Worker</v>
          </cell>
          <cell r="AO466" t="str">
            <v>A</v>
          </cell>
          <cell r="AP466">
            <v>9</v>
          </cell>
          <cell r="AQ466">
            <v>0</v>
          </cell>
          <cell r="AR466">
            <v>1</v>
          </cell>
          <cell r="AS466">
            <v>1</v>
          </cell>
          <cell r="AT466">
            <v>0</v>
          </cell>
          <cell r="AU466">
            <v>0</v>
          </cell>
        </row>
        <row r="467">
          <cell r="E467">
            <v>113433097</v>
          </cell>
          <cell r="F467" t="str">
            <v>A</v>
          </cell>
          <cell r="G467" t="str">
            <v>GREEN</v>
          </cell>
          <cell r="H467" t="str">
            <v>FULL_TIME</v>
          </cell>
          <cell r="I467">
            <v>900234</v>
          </cell>
          <cell r="J467" t="str">
            <v>Adecco</v>
          </cell>
          <cell r="K467" t="str">
            <v>MORAS. KAMAL..</v>
          </cell>
          <cell r="L467" t="str">
            <v>Warehouse Associate (TEMP)</v>
          </cell>
          <cell r="M467" t="str">
            <v>Warehouse Associate 24M</v>
          </cell>
          <cell r="N467" t="str">
            <v>mnarshad</v>
          </cell>
          <cell r="O467">
            <v>1299</v>
          </cell>
          <cell r="P467" t="str">
            <v>AUH1</v>
          </cell>
          <cell r="Q467" t="str">
            <v>ARE</v>
          </cell>
          <cell r="R467" t="str">
            <v>FC109</v>
          </cell>
          <cell r="S467" t="str">
            <v>Day Shift</v>
          </cell>
          <cell r="T467">
            <v>99</v>
          </cell>
          <cell r="U467" t="str">
            <v>MENA_UAE_FC</v>
          </cell>
          <cell r="X467">
            <v>46267.333333333336</v>
          </cell>
          <cell r="Y467">
            <v>46267.75</v>
          </cell>
          <cell r="Z467" t="str">
            <v>Rest Day</v>
          </cell>
          <cell r="AA467" t="str">
            <v>Not Scheduled</v>
          </cell>
          <cell r="AB467" t="str">
            <v>Not Present</v>
          </cell>
          <cell r="AC467" t="str">
            <v>Outbound</v>
          </cell>
          <cell r="AD467" t="str">
            <v>Picking</v>
          </cell>
          <cell r="AE467" t="str">
            <v>Pick</v>
          </cell>
          <cell r="AF467" t="str">
            <v>Tuesday</v>
          </cell>
          <cell r="AG467" t="str">
            <v>Wednesday</v>
          </cell>
          <cell r="AH467">
            <v>13</v>
          </cell>
          <cell r="AJ467">
            <v>45536</v>
          </cell>
          <cell r="AM467" t="str">
            <v>TEMP</v>
          </cell>
          <cell r="AN467" t="str">
            <v>3P Onsite Worker</v>
          </cell>
          <cell r="AO467" t="str">
            <v>A</v>
          </cell>
          <cell r="AP467">
            <v>9</v>
          </cell>
          <cell r="AQ467">
            <v>0</v>
          </cell>
          <cell r="AR467">
            <v>0</v>
          </cell>
          <cell r="AS467">
            <v>0</v>
          </cell>
          <cell r="AT467">
            <v>0</v>
          </cell>
          <cell r="AU467">
            <v>0</v>
          </cell>
        </row>
        <row r="468">
          <cell r="E468">
            <v>204011575</v>
          </cell>
          <cell r="F468" t="str">
            <v>A</v>
          </cell>
          <cell r="G468" t="str">
            <v>GREEN</v>
          </cell>
          <cell r="H468" t="str">
            <v>FULL_TIME</v>
          </cell>
          <cell r="I468">
            <v>900234</v>
          </cell>
          <cell r="J468" t="str">
            <v>Dulsco L.L.C.</v>
          </cell>
          <cell r="K468" t="str">
            <v>MESHACH KAMPAME</v>
          </cell>
          <cell r="L468" t="str">
            <v>Warehouse Associate (TEMP)</v>
          </cell>
          <cell r="M468" t="str">
            <v>Warehouse Associate 8W</v>
          </cell>
          <cell r="N468" t="str">
            <v>ansammar</v>
          </cell>
          <cell r="O468">
            <v>1299</v>
          </cell>
          <cell r="P468" t="str">
            <v>AUH1</v>
          </cell>
          <cell r="Q468" t="str">
            <v>ARE</v>
          </cell>
          <cell r="R468" t="str">
            <v>FC084</v>
          </cell>
          <cell r="S468" t="str">
            <v>Day Shift</v>
          </cell>
          <cell r="T468">
            <v>99</v>
          </cell>
          <cell r="U468" t="str">
            <v>MENA_UAE_FC</v>
          </cell>
          <cell r="V468">
            <v>46267.331944444442</v>
          </cell>
          <cell r="W468">
            <v>46267.748611111114</v>
          </cell>
          <cell r="X468">
            <v>46267.333333333336</v>
          </cell>
          <cell r="Y468">
            <v>46267.75</v>
          </cell>
          <cell r="AA468" t="str">
            <v>Scheduled</v>
          </cell>
          <cell r="AB468" t="str">
            <v>Present</v>
          </cell>
          <cell r="AC468" t="str">
            <v>Outbound</v>
          </cell>
          <cell r="AD468" t="str">
            <v>Sort - Batch</v>
          </cell>
          <cell r="AE468" t="str">
            <v>Sort</v>
          </cell>
          <cell r="AF468" t="str">
            <v>Monday</v>
          </cell>
          <cell r="AG468" t="str">
            <v>Tuesday</v>
          </cell>
          <cell r="AH468">
            <v>15</v>
          </cell>
          <cell r="AJ468">
            <v>45550</v>
          </cell>
          <cell r="AM468" t="str">
            <v>TEMP</v>
          </cell>
          <cell r="AN468" t="str">
            <v>3P Onsite Worker</v>
          </cell>
          <cell r="AO468" t="str">
            <v>A</v>
          </cell>
          <cell r="AP468">
            <v>9</v>
          </cell>
          <cell r="AQ468">
            <v>0</v>
          </cell>
          <cell r="AR468">
            <v>1</v>
          </cell>
          <cell r="AS468">
            <v>1</v>
          </cell>
          <cell r="AT468">
            <v>0</v>
          </cell>
          <cell r="AU468">
            <v>0</v>
          </cell>
        </row>
        <row r="469">
          <cell r="E469">
            <v>206953984</v>
          </cell>
          <cell r="F469" t="str">
            <v>A</v>
          </cell>
          <cell r="G469" t="str">
            <v>GREEN</v>
          </cell>
          <cell r="H469" t="str">
            <v>FULL_TIME</v>
          </cell>
          <cell r="I469">
            <v>900234</v>
          </cell>
          <cell r="J469" t="str">
            <v>Dulsco L.L.C.</v>
          </cell>
          <cell r="K469" t="str">
            <v>DANIEL KAMWATHENDO</v>
          </cell>
          <cell r="L469" t="str">
            <v>Warehouse Associate (TEMP)</v>
          </cell>
          <cell r="M469" t="str">
            <v>Warehouse Associate 24M</v>
          </cell>
          <cell r="N469" t="str">
            <v>aanso</v>
          </cell>
          <cell r="O469">
            <v>1299</v>
          </cell>
          <cell r="P469" t="str">
            <v>AUH1</v>
          </cell>
          <cell r="Q469" t="str">
            <v>ARE</v>
          </cell>
          <cell r="R469" t="str">
            <v>FC009</v>
          </cell>
          <cell r="S469" t="str">
            <v>Day Shift</v>
          </cell>
          <cell r="T469">
            <v>99</v>
          </cell>
          <cell r="U469" t="str">
            <v>MENA_UAE_FC</v>
          </cell>
          <cell r="V469">
            <v>46267.330555555556</v>
          </cell>
          <cell r="W469">
            <v>46267.748611111114</v>
          </cell>
          <cell r="X469">
            <v>46267.333333333336</v>
          </cell>
          <cell r="Y469">
            <v>46267.75</v>
          </cell>
          <cell r="AA469" t="str">
            <v>Scheduled</v>
          </cell>
          <cell r="AB469" t="str">
            <v>Present</v>
          </cell>
          <cell r="AC469" t="str">
            <v>Customer returns</v>
          </cell>
          <cell r="AD469" t="str">
            <v>Customer Returns</v>
          </cell>
          <cell r="AE469" t="str">
            <v>Customer returns</v>
          </cell>
          <cell r="AF469" t="str">
            <v>Friday</v>
          </cell>
          <cell r="AG469" t="str">
            <v>Saturday</v>
          </cell>
          <cell r="AH469">
            <v>22</v>
          </cell>
          <cell r="AJ469">
            <v>46047</v>
          </cell>
          <cell r="AM469" t="str">
            <v>TEMP</v>
          </cell>
          <cell r="AN469" t="str">
            <v>3P Onsite Worker</v>
          </cell>
          <cell r="AO469" t="str">
            <v>A</v>
          </cell>
          <cell r="AP469">
            <v>9</v>
          </cell>
          <cell r="AQ469">
            <v>0</v>
          </cell>
          <cell r="AR469">
            <v>1</v>
          </cell>
          <cell r="AS469">
            <v>1</v>
          </cell>
          <cell r="AT469">
            <v>0</v>
          </cell>
          <cell r="AU469">
            <v>0</v>
          </cell>
        </row>
        <row r="470">
          <cell r="E470">
            <v>203908914</v>
          </cell>
          <cell r="F470" t="str">
            <v>A</v>
          </cell>
          <cell r="G470" t="str">
            <v>GREEN</v>
          </cell>
          <cell r="H470" t="str">
            <v>FULL_TIME</v>
          </cell>
          <cell r="I470">
            <v>900234</v>
          </cell>
          <cell r="J470" t="str">
            <v>Dulsco L.L.C.</v>
          </cell>
          <cell r="K470" t="str">
            <v>STEVEN KANYESIGYE</v>
          </cell>
          <cell r="L470" t="str">
            <v>Warehouse Associate (TEMP)</v>
          </cell>
          <cell r="M470" t="str">
            <v>Warehouse Associate 24M</v>
          </cell>
          <cell r="N470" t="str">
            <v>ansammar</v>
          </cell>
          <cell r="O470">
            <v>1299</v>
          </cell>
          <cell r="P470" t="str">
            <v>AUH1</v>
          </cell>
          <cell r="Q470" t="str">
            <v>ARE</v>
          </cell>
          <cell r="R470" t="str">
            <v>LK017</v>
          </cell>
          <cell r="S470" t="str">
            <v>Night Shift</v>
          </cell>
          <cell r="T470">
            <v>99</v>
          </cell>
          <cell r="U470" t="str">
            <v>MENA_UAE_FC</v>
          </cell>
          <cell r="V470">
            <v>46267.74722222222</v>
          </cell>
          <cell r="W470">
            <v>46267.854166666664</v>
          </cell>
          <cell r="X470">
            <v>46267.756944444445</v>
          </cell>
          <cell r="Y470">
            <v>46268.173611111109</v>
          </cell>
          <cell r="AA470" t="str">
            <v>Scheduled</v>
          </cell>
          <cell r="AB470" t="str">
            <v>Present</v>
          </cell>
          <cell r="AC470" t="str">
            <v>Outbound</v>
          </cell>
          <cell r="AD470" t="str">
            <v>Picking</v>
          </cell>
          <cell r="AE470" t="str">
            <v>Pick</v>
          </cell>
          <cell r="AF470" t="str">
            <v>Thursday</v>
          </cell>
          <cell r="AG470" t="str">
            <v>Friday</v>
          </cell>
          <cell r="AH470">
            <v>13</v>
          </cell>
          <cell r="AJ470">
            <v>45536</v>
          </cell>
          <cell r="AM470" t="str">
            <v>TEMP</v>
          </cell>
          <cell r="AN470" t="str">
            <v>3P Onsite Worker</v>
          </cell>
          <cell r="AO470" t="str">
            <v>A</v>
          </cell>
          <cell r="AP470">
            <v>9</v>
          </cell>
          <cell r="AQ470">
            <v>0</v>
          </cell>
          <cell r="AR470">
            <v>1</v>
          </cell>
          <cell r="AS470">
            <v>1</v>
          </cell>
          <cell r="AT470">
            <v>0</v>
          </cell>
          <cell r="AU470">
            <v>0</v>
          </cell>
        </row>
        <row r="471">
          <cell r="E471">
            <v>206953381</v>
          </cell>
          <cell r="F471" t="str">
            <v>A</v>
          </cell>
          <cell r="G471" t="str">
            <v>GREEN</v>
          </cell>
          <cell r="H471" t="str">
            <v>FULL_TIME</v>
          </cell>
          <cell r="I471">
            <v>900234</v>
          </cell>
          <cell r="J471" t="str">
            <v>EFS Facilities Services</v>
          </cell>
          <cell r="K471" t="str">
            <v>Brenda Wambui Karerah</v>
          </cell>
          <cell r="L471" t="str">
            <v>Warehouse Associate (TEMP)</v>
          </cell>
          <cell r="M471" t="str">
            <v>Warehouse Associate 24M</v>
          </cell>
          <cell r="N471" t="str">
            <v>kebedeed</v>
          </cell>
          <cell r="O471">
            <v>1299</v>
          </cell>
          <cell r="P471" t="str">
            <v>AUH1</v>
          </cell>
          <cell r="Q471" t="str">
            <v>ARE</v>
          </cell>
          <cell r="R471" t="str">
            <v>FC084</v>
          </cell>
          <cell r="S471" t="str">
            <v>Day Shift</v>
          </cell>
          <cell r="T471">
            <v>99</v>
          </cell>
          <cell r="U471" t="str">
            <v>MENA_UAE_FC</v>
          </cell>
          <cell r="V471">
            <v>46267.331944444442</v>
          </cell>
          <cell r="W471">
            <v>46267.748611111114</v>
          </cell>
          <cell r="X471">
            <v>46267.333333333336</v>
          </cell>
          <cell r="Y471">
            <v>46267.75</v>
          </cell>
          <cell r="AA471" t="str">
            <v>Scheduled</v>
          </cell>
          <cell r="AB471" t="str">
            <v>Present</v>
          </cell>
          <cell r="AC471" t="str">
            <v>Support</v>
          </cell>
          <cell r="AD471" t="str">
            <v>Facilities</v>
          </cell>
          <cell r="AE471" t="str">
            <v>Support</v>
          </cell>
          <cell r="AF471" t="str">
            <v>Monday</v>
          </cell>
          <cell r="AG471" t="str">
            <v>Tuesday</v>
          </cell>
          <cell r="AH471">
            <v>28</v>
          </cell>
          <cell r="AJ471">
            <v>46047</v>
          </cell>
          <cell r="AM471" t="str">
            <v>TEMP</v>
          </cell>
          <cell r="AN471" t="str">
            <v>3P Onsite Worker</v>
          </cell>
          <cell r="AO471" t="str">
            <v>A</v>
          </cell>
          <cell r="AP471">
            <v>9</v>
          </cell>
          <cell r="AQ471">
            <v>0</v>
          </cell>
          <cell r="AR471">
            <v>1</v>
          </cell>
          <cell r="AS471">
            <v>1</v>
          </cell>
          <cell r="AT471">
            <v>0</v>
          </cell>
          <cell r="AU471">
            <v>0</v>
          </cell>
        </row>
        <row r="472">
          <cell r="E472">
            <v>203469078</v>
          </cell>
          <cell r="F472" t="str">
            <v>A</v>
          </cell>
          <cell r="G472" t="str">
            <v>GREEN</v>
          </cell>
          <cell r="H472" t="str">
            <v>FULL_TIME</v>
          </cell>
          <cell r="I472">
            <v>900234</v>
          </cell>
          <cell r="J472" t="str">
            <v>Fastlink Outsourcing</v>
          </cell>
          <cell r="K472" t="str">
            <v>johnpaul Karugaba</v>
          </cell>
          <cell r="L472" t="str">
            <v>Warehouse Associate (TEMP)</v>
          </cell>
          <cell r="M472" t="str">
            <v>Warehouse Associate 12M</v>
          </cell>
          <cell r="N472" t="str">
            <v>aanso</v>
          </cell>
          <cell r="O472">
            <v>1299</v>
          </cell>
          <cell r="P472" t="str">
            <v>AUH1</v>
          </cell>
          <cell r="Q472" t="str">
            <v>ARE</v>
          </cell>
          <cell r="R472" t="str">
            <v>FC134</v>
          </cell>
          <cell r="S472" t="str">
            <v>Day Shift</v>
          </cell>
          <cell r="T472">
            <v>99</v>
          </cell>
          <cell r="U472" t="str">
            <v>MENA_UAE_FC</v>
          </cell>
          <cell r="V472">
            <v>46267.332638888889</v>
          </cell>
          <cell r="W472">
            <v>46267.748611111114</v>
          </cell>
          <cell r="X472">
            <v>46267.333333333336</v>
          </cell>
          <cell r="Y472">
            <v>46267.75</v>
          </cell>
          <cell r="Z472" t="str">
            <v>Rest Day</v>
          </cell>
          <cell r="AA472" t="str">
            <v>Not Scheduled</v>
          </cell>
          <cell r="AB472" t="str">
            <v>Present</v>
          </cell>
          <cell r="AC472" t="str">
            <v>Customer returns</v>
          </cell>
          <cell r="AD472" t="str">
            <v>Customer Returns</v>
          </cell>
          <cell r="AE472" t="str">
            <v>Customer returns</v>
          </cell>
          <cell r="AF472" t="str">
            <v>Wednesday</v>
          </cell>
          <cell r="AG472" t="str">
            <v>Thursday</v>
          </cell>
          <cell r="AH472">
            <v>22</v>
          </cell>
          <cell r="AJ472">
            <v>45455</v>
          </cell>
          <cell r="AM472" t="str">
            <v>TEMP</v>
          </cell>
          <cell r="AN472" t="str">
            <v>3P Onsite Worker</v>
          </cell>
          <cell r="AO472" t="str">
            <v>A</v>
          </cell>
          <cell r="AP472">
            <v>9</v>
          </cell>
          <cell r="AQ472">
            <v>1</v>
          </cell>
          <cell r="AR472">
            <v>1</v>
          </cell>
          <cell r="AS472">
            <v>0</v>
          </cell>
          <cell r="AT472">
            <v>0</v>
          </cell>
          <cell r="AU472">
            <v>0</v>
          </cell>
        </row>
        <row r="473">
          <cell r="E473">
            <v>206791753</v>
          </cell>
          <cell r="F473" t="str">
            <v>A</v>
          </cell>
          <cell r="G473" t="str">
            <v>GREEN</v>
          </cell>
          <cell r="H473" t="str">
            <v>FULL_TIME</v>
          </cell>
          <cell r="I473">
            <v>900234</v>
          </cell>
          <cell r="J473" t="str">
            <v>Dulsco L.L.C.</v>
          </cell>
          <cell r="K473" t="str">
            <v>KASASA ABDUL</v>
          </cell>
          <cell r="L473" t="str">
            <v>Warehouse Associate (TEMP)</v>
          </cell>
          <cell r="M473" t="str">
            <v>Warehouse Associate 8W</v>
          </cell>
          <cell r="N473" t="str">
            <v>pparsin</v>
          </cell>
          <cell r="O473">
            <v>1299</v>
          </cell>
          <cell r="P473" t="str">
            <v>AUH1</v>
          </cell>
          <cell r="Q473" t="str">
            <v>ARE</v>
          </cell>
          <cell r="R473" t="str">
            <v>FC159</v>
          </cell>
          <cell r="S473" t="str">
            <v>Day Shift</v>
          </cell>
          <cell r="T473">
            <v>99</v>
          </cell>
          <cell r="U473" t="str">
            <v>MENA_UAE_FC</v>
          </cell>
          <cell r="V473">
            <v>46267.329861111109</v>
          </cell>
          <cell r="W473">
            <v>46267.75</v>
          </cell>
          <cell r="X473">
            <v>46267.333333333336</v>
          </cell>
          <cell r="Y473">
            <v>46267.75</v>
          </cell>
          <cell r="AA473" t="str">
            <v>Scheduled</v>
          </cell>
          <cell r="AB473" t="str">
            <v>Present</v>
          </cell>
          <cell r="AC473" t="str">
            <v>Inbound</v>
          </cell>
          <cell r="AD473" t="str">
            <v>Vendor Receive</v>
          </cell>
          <cell r="AE473" t="str">
            <v>Receive</v>
          </cell>
          <cell r="AF473" t="str">
            <v>Thursday</v>
          </cell>
          <cell r="AG473" t="str">
            <v>Friday</v>
          </cell>
          <cell r="AH473">
            <v>1</v>
          </cell>
          <cell r="AJ473">
            <v>45998</v>
          </cell>
          <cell r="AM473" t="str">
            <v>TEMP</v>
          </cell>
          <cell r="AN473" t="str">
            <v>3P Onsite Worker</v>
          </cell>
          <cell r="AO473" t="str">
            <v>A</v>
          </cell>
          <cell r="AP473">
            <v>9</v>
          </cell>
          <cell r="AQ473">
            <v>0</v>
          </cell>
          <cell r="AR473">
            <v>1</v>
          </cell>
          <cell r="AS473">
            <v>1</v>
          </cell>
          <cell r="AT473">
            <v>0</v>
          </cell>
          <cell r="AU473">
            <v>0</v>
          </cell>
        </row>
        <row r="474">
          <cell r="E474">
            <v>206504141</v>
          </cell>
          <cell r="F474" t="str">
            <v>A</v>
          </cell>
          <cell r="G474" t="str">
            <v>GREEN</v>
          </cell>
          <cell r="H474" t="str">
            <v>FULL_TIME</v>
          </cell>
          <cell r="I474">
            <v>900234</v>
          </cell>
          <cell r="J474" t="str">
            <v>Dulsco L.L.C.</v>
          </cell>
          <cell r="K474" t="str">
            <v>FRANCIS KASOBYA</v>
          </cell>
          <cell r="L474" t="str">
            <v>Warehouse Associate (TEMP)</v>
          </cell>
          <cell r="M474" t="str">
            <v>Warehouse Associate 24M</v>
          </cell>
          <cell r="N474" t="str">
            <v>pparsin</v>
          </cell>
          <cell r="O474">
            <v>1299</v>
          </cell>
          <cell r="P474" t="str">
            <v>AUH1</v>
          </cell>
          <cell r="Q474" t="str">
            <v>ARE</v>
          </cell>
          <cell r="R474" t="str">
            <v>FC109</v>
          </cell>
          <cell r="S474" t="str">
            <v>Day Shift</v>
          </cell>
          <cell r="T474">
            <v>99</v>
          </cell>
          <cell r="U474" t="str">
            <v>MENA_UAE_FC</v>
          </cell>
          <cell r="X474">
            <v>46267.333333333336</v>
          </cell>
          <cell r="Y474">
            <v>46267.75</v>
          </cell>
          <cell r="Z474" t="str">
            <v>Rest Day</v>
          </cell>
          <cell r="AA474" t="str">
            <v>Not Scheduled</v>
          </cell>
          <cell r="AB474" t="str">
            <v>Not Present</v>
          </cell>
          <cell r="AC474" t="str">
            <v>Inbound</v>
          </cell>
          <cell r="AD474" t="str">
            <v>Inbound Stow</v>
          </cell>
          <cell r="AE474" t="str">
            <v>Stow</v>
          </cell>
          <cell r="AF474" t="str">
            <v>Tuesday</v>
          </cell>
          <cell r="AG474" t="str">
            <v>Wednesday</v>
          </cell>
          <cell r="AH474">
            <v>3</v>
          </cell>
          <cell r="AJ474">
            <v>45970</v>
          </cell>
          <cell r="AM474" t="str">
            <v>TEMP</v>
          </cell>
          <cell r="AN474" t="str">
            <v>3P Onsite Worker</v>
          </cell>
          <cell r="AO474" t="str">
            <v>A</v>
          </cell>
          <cell r="AP474">
            <v>9</v>
          </cell>
          <cell r="AQ474">
            <v>0</v>
          </cell>
          <cell r="AR474">
            <v>0</v>
          </cell>
          <cell r="AS474">
            <v>0</v>
          </cell>
          <cell r="AT474">
            <v>0</v>
          </cell>
          <cell r="AU474">
            <v>0</v>
          </cell>
        </row>
        <row r="475">
          <cell r="E475">
            <v>203850804</v>
          </cell>
          <cell r="F475" t="str">
            <v>A</v>
          </cell>
          <cell r="G475" t="str">
            <v>GREEN</v>
          </cell>
          <cell r="H475" t="str">
            <v>FULL_TIME</v>
          </cell>
          <cell r="I475">
            <v>900234</v>
          </cell>
          <cell r="J475" t="str">
            <v>Dulsco L.L.C.</v>
          </cell>
          <cell r="K475" t="str">
            <v>John Katamba</v>
          </cell>
          <cell r="L475" t="str">
            <v>Warehouse Associate (TEMP)</v>
          </cell>
          <cell r="M475" t="str">
            <v>Warehouse Associate 24M</v>
          </cell>
          <cell r="N475" t="str">
            <v>ansammar</v>
          </cell>
          <cell r="O475">
            <v>1299</v>
          </cell>
          <cell r="P475" t="str">
            <v>AUH1</v>
          </cell>
          <cell r="Q475" t="str">
            <v>ARE</v>
          </cell>
          <cell r="R475" t="str">
            <v>FC159</v>
          </cell>
          <cell r="S475" t="str">
            <v>Day Shift</v>
          </cell>
          <cell r="T475">
            <v>99</v>
          </cell>
          <cell r="U475" t="str">
            <v>MENA_UAE_FC</v>
          </cell>
          <cell r="V475">
            <v>46267.331944444442</v>
          </cell>
          <cell r="W475">
            <v>46267.747916666667</v>
          </cell>
          <cell r="X475">
            <v>46267.333333333336</v>
          </cell>
          <cell r="Y475">
            <v>46267.75</v>
          </cell>
          <cell r="AA475" t="str">
            <v>Scheduled</v>
          </cell>
          <cell r="AB475" t="str">
            <v>Present</v>
          </cell>
          <cell r="AC475" t="str">
            <v>Outbound</v>
          </cell>
          <cell r="AD475" t="str">
            <v>Picking</v>
          </cell>
          <cell r="AE475" t="str">
            <v>Pick</v>
          </cell>
          <cell r="AF475" t="str">
            <v>Thursday</v>
          </cell>
          <cell r="AG475" t="str">
            <v>Friday</v>
          </cell>
          <cell r="AH475">
            <v>13</v>
          </cell>
          <cell r="AJ475">
            <v>45523</v>
          </cell>
          <cell r="AM475" t="str">
            <v>TEMP</v>
          </cell>
          <cell r="AN475" t="str">
            <v>3P Onsite Worker</v>
          </cell>
          <cell r="AO475" t="str">
            <v>A</v>
          </cell>
          <cell r="AP475">
            <v>9</v>
          </cell>
          <cell r="AQ475">
            <v>0</v>
          </cell>
          <cell r="AR475">
            <v>1</v>
          </cell>
          <cell r="AS475">
            <v>1</v>
          </cell>
          <cell r="AT475">
            <v>0</v>
          </cell>
          <cell r="AU475">
            <v>0</v>
          </cell>
        </row>
        <row r="476">
          <cell r="E476">
            <v>206791755</v>
          </cell>
          <cell r="F476" t="str">
            <v>A</v>
          </cell>
          <cell r="G476" t="str">
            <v>GREEN</v>
          </cell>
          <cell r="H476" t="str">
            <v>FULL_TIME</v>
          </cell>
          <cell r="I476">
            <v>900234</v>
          </cell>
          <cell r="J476" t="str">
            <v>Dulsco L.L.C.</v>
          </cell>
          <cell r="K476" t="str">
            <v>KATO JAVIIRA</v>
          </cell>
          <cell r="L476" t="str">
            <v>Warehouse Associate (TEMP)</v>
          </cell>
          <cell r="M476" t="str">
            <v>Warehouse Associate 8W</v>
          </cell>
          <cell r="N476" t="str">
            <v>pparsin</v>
          </cell>
          <cell r="O476">
            <v>1299</v>
          </cell>
          <cell r="P476" t="str">
            <v>AUH1</v>
          </cell>
          <cell r="Q476" t="str">
            <v>ARE</v>
          </cell>
          <cell r="R476" t="str">
            <v>LK011</v>
          </cell>
          <cell r="S476" t="str">
            <v>Night Shift</v>
          </cell>
          <cell r="T476">
            <v>99</v>
          </cell>
          <cell r="U476" t="str">
            <v>MENA_UAE_FC</v>
          </cell>
          <cell r="V476">
            <v>46267.755555555559</v>
          </cell>
          <cell r="W476">
            <v>46267.95</v>
          </cell>
          <cell r="X476">
            <v>46267.756944444445</v>
          </cell>
          <cell r="Y476">
            <v>46268.173611111109</v>
          </cell>
          <cell r="AA476" t="str">
            <v>Scheduled</v>
          </cell>
          <cell r="AB476" t="str">
            <v>Present</v>
          </cell>
          <cell r="AC476" t="str">
            <v>Inbound</v>
          </cell>
          <cell r="AD476" t="str">
            <v>Inbound Stow</v>
          </cell>
          <cell r="AE476" t="str">
            <v>Stow</v>
          </cell>
          <cell r="AF476" t="str">
            <v>Friday</v>
          </cell>
          <cell r="AG476" t="str">
            <v>Saturday</v>
          </cell>
          <cell r="AH476">
            <v>3</v>
          </cell>
          <cell r="AJ476">
            <v>45998</v>
          </cell>
          <cell r="AM476" t="str">
            <v>TEMP</v>
          </cell>
          <cell r="AN476" t="str">
            <v>3P Onsite Worker</v>
          </cell>
          <cell r="AO476" t="str">
            <v>A</v>
          </cell>
          <cell r="AP476">
            <v>9</v>
          </cell>
          <cell r="AQ476">
            <v>0</v>
          </cell>
          <cell r="AR476">
            <v>1</v>
          </cell>
          <cell r="AS476">
            <v>1</v>
          </cell>
          <cell r="AT476">
            <v>0</v>
          </cell>
          <cell r="AU476">
            <v>0</v>
          </cell>
        </row>
        <row r="477">
          <cell r="E477">
            <v>203850881</v>
          </cell>
          <cell r="F477" t="str">
            <v>A</v>
          </cell>
          <cell r="G477" t="str">
            <v>GREEN</v>
          </cell>
          <cell r="H477" t="str">
            <v>FULL_TIME</v>
          </cell>
          <cell r="I477">
            <v>900234</v>
          </cell>
          <cell r="J477" t="str">
            <v>Dulsco L.L.C.</v>
          </cell>
          <cell r="K477" t="str">
            <v>Kawenja Ahmed</v>
          </cell>
          <cell r="L477" t="str">
            <v>Warehouse Associate (TEMP)</v>
          </cell>
          <cell r="M477" t="str">
            <v>Warehouse Associate 8W</v>
          </cell>
          <cell r="N477" t="str">
            <v>lraghava</v>
          </cell>
          <cell r="O477">
            <v>1299</v>
          </cell>
          <cell r="P477" t="str">
            <v>AUH1</v>
          </cell>
          <cell r="Q477" t="str">
            <v>ARE</v>
          </cell>
          <cell r="R477" t="str">
            <v>LK011</v>
          </cell>
          <cell r="S477" t="str">
            <v>Night Shift</v>
          </cell>
          <cell r="T477">
            <v>99</v>
          </cell>
          <cell r="U477" t="str">
            <v>MENA_UAE_FC</v>
          </cell>
          <cell r="V477">
            <v>46267.752083333333</v>
          </cell>
          <cell r="W477">
            <v>46267.859027777777</v>
          </cell>
          <cell r="X477">
            <v>46267.756944444445</v>
          </cell>
          <cell r="Y477">
            <v>46268.173611111109</v>
          </cell>
          <cell r="AA477" t="str">
            <v>Scheduled</v>
          </cell>
          <cell r="AB477" t="str">
            <v>Present</v>
          </cell>
          <cell r="AC477" t="str">
            <v>Outbound</v>
          </cell>
          <cell r="AD477" t="str">
            <v>Picking</v>
          </cell>
          <cell r="AE477" t="str">
            <v>Pick</v>
          </cell>
          <cell r="AF477" t="str">
            <v>Friday</v>
          </cell>
          <cell r="AG477" t="str">
            <v>Saturday</v>
          </cell>
          <cell r="AH477">
            <v>13</v>
          </cell>
          <cell r="AJ477">
            <v>45523</v>
          </cell>
          <cell r="AM477" t="str">
            <v>TEMP</v>
          </cell>
          <cell r="AN477" t="str">
            <v>3P Onsite Worker</v>
          </cell>
          <cell r="AO477" t="str">
            <v>A</v>
          </cell>
          <cell r="AP477">
            <v>9</v>
          </cell>
          <cell r="AQ477">
            <v>0</v>
          </cell>
          <cell r="AR477">
            <v>1</v>
          </cell>
          <cell r="AS477">
            <v>1</v>
          </cell>
          <cell r="AT477">
            <v>0</v>
          </cell>
          <cell r="AU477">
            <v>0</v>
          </cell>
        </row>
        <row r="478">
          <cell r="E478">
            <v>206874057</v>
          </cell>
          <cell r="F478" t="str">
            <v>A</v>
          </cell>
          <cell r="G478" t="str">
            <v>GREEN</v>
          </cell>
          <cell r="H478" t="str">
            <v>FULL_TIME</v>
          </cell>
          <cell r="I478">
            <v>900234</v>
          </cell>
          <cell r="J478" t="str">
            <v>Dulsco L.L.C.</v>
          </cell>
          <cell r="K478" t="str">
            <v>KAYIRA MOSES</v>
          </cell>
          <cell r="L478" t="str">
            <v>Warehouse Associate (TEMP)</v>
          </cell>
          <cell r="M478" t="str">
            <v>Warehouse Associate 8W</v>
          </cell>
          <cell r="N478" t="str">
            <v>vkkatyal</v>
          </cell>
          <cell r="O478">
            <v>1299</v>
          </cell>
          <cell r="P478" t="str">
            <v>AUH1</v>
          </cell>
          <cell r="Q478" t="str">
            <v>ARE</v>
          </cell>
          <cell r="R478" t="str">
            <v>LK016</v>
          </cell>
          <cell r="S478" t="str">
            <v>Night Shift</v>
          </cell>
          <cell r="T478">
            <v>99</v>
          </cell>
          <cell r="U478" t="str">
            <v>MENA_UAE_FC</v>
          </cell>
          <cell r="X478">
            <v>46267.756944444445</v>
          </cell>
          <cell r="Y478">
            <v>46268.173611111109</v>
          </cell>
          <cell r="Z478" t="str">
            <v>Rest Day</v>
          </cell>
          <cell r="AA478" t="str">
            <v>Not Scheduled</v>
          </cell>
          <cell r="AB478" t="str">
            <v>Not Present</v>
          </cell>
          <cell r="AC478" t="str">
            <v>Inbound</v>
          </cell>
          <cell r="AD478" t="str">
            <v>Inbound Stow</v>
          </cell>
          <cell r="AE478" t="str">
            <v>Stow</v>
          </cell>
          <cell r="AF478" t="str">
            <v>Wednesday</v>
          </cell>
          <cell r="AG478" t="str">
            <v>Thursday</v>
          </cell>
          <cell r="AH478">
            <v>3</v>
          </cell>
          <cell r="AJ478">
            <v>46019</v>
          </cell>
          <cell r="AM478" t="str">
            <v>TEMP</v>
          </cell>
          <cell r="AN478" t="str">
            <v>3P Onsite Worker</v>
          </cell>
          <cell r="AO478" t="str">
            <v>A</v>
          </cell>
          <cell r="AP478">
            <v>9</v>
          </cell>
          <cell r="AQ478">
            <v>0</v>
          </cell>
          <cell r="AR478">
            <v>0</v>
          </cell>
          <cell r="AS478">
            <v>0</v>
          </cell>
          <cell r="AT478">
            <v>0</v>
          </cell>
          <cell r="AU478">
            <v>0</v>
          </cell>
        </row>
        <row r="479">
          <cell r="E479">
            <v>206874041</v>
          </cell>
          <cell r="F479" t="str">
            <v>A</v>
          </cell>
          <cell r="G479" t="str">
            <v>GREEN</v>
          </cell>
          <cell r="H479" t="str">
            <v>FULL_TIME</v>
          </cell>
          <cell r="I479">
            <v>900234</v>
          </cell>
          <cell r="J479" t="str">
            <v>Dulsco L.L.C.</v>
          </cell>
          <cell r="K479" t="str">
            <v>KAZIBWA SIRAGI</v>
          </cell>
          <cell r="L479" t="str">
            <v>Warehouse Associate (TEMP)</v>
          </cell>
          <cell r="M479" t="str">
            <v>Warehouse Associate 8W</v>
          </cell>
          <cell r="N479" t="str">
            <v>nnahla</v>
          </cell>
          <cell r="O479">
            <v>1299</v>
          </cell>
          <cell r="P479" t="str">
            <v>AUH1</v>
          </cell>
          <cell r="Q479" t="str">
            <v>ARE</v>
          </cell>
          <cell r="R479" t="str">
            <v>FC009</v>
          </cell>
          <cell r="S479" t="str">
            <v>Day Shift</v>
          </cell>
          <cell r="T479">
            <v>99</v>
          </cell>
          <cell r="U479" t="str">
            <v>MENA_UAE_FC</v>
          </cell>
          <cell r="V479">
            <v>46267.331250000003</v>
          </cell>
          <cell r="W479">
            <v>46267.74722222222</v>
          </cell>
          <cell r="X479">
            <v>46267.333333333336</v>
          </cell>
          <cell r="Y479">
            <v>46267.75</v>
          </cell>
          <cell r="AA479" t="str">
            <v>Scheduled</v>
          </cell>
          <cell r="AB479" t="str">
            <v>Present</v>
          </cell>
          <cell r="AC479" t="str">
            <v>Inbound</v>
          </cell>
          <cell r="AD479" t="str">
            <v>Inbound Stow</v>
          </cell>
          <cell r="AE479" t="str">
            <v>Stow</v>
          </cell>
          <cell r="AF479" t="str">
            <v>Friday</v>
          </cell>
          <cell r="AG479" t="str">
            <v>Saturday</v>
          </cell>
          <cell r="AH479">
            <v>3</v>
          </cell>
          <cell r="AJ479">
            <v>46019</v>
          </cell>
          <cell r="AM479" t="str">
            <v>TEMP</v>
          </cell>
          <cell r="AN479" t="str">
            <v>3P Onsite Worker</v>
          </cell>
          <cell r="AO479" t="str">
            <v>A</v>
          </cell>
          <cell r="AP479">
            <v>9</v>
          </cell>
          <cell r="AQ479">
            <v>0</v>
          </cell>
          <cell r="AR479">
            <v>1</v>
          </cell>
          <cell r="AS479">
            <v>1</v>
          </cell>
          <cell r="AT479">
            <v>0</v>
          </cell>
          <cell r="AU479">
            <v>0</v>
          </cell>
        </row>
        <row r="480">
          <cell r="E480">
            <v>206513285</v>
          </cell>
          <cell r="F480" t="str">
            <v>A</v>
          </cell>
          <cell r="G480" t="str">
            <v>GREEN</v>
          </cell>
          <cell r="H480" t="str">
            <v>FULL_TIME</v>
          </cell>
          <cell r="I480">
            <v>900234</v>
          </cell>
          <cell r="J480" t="str">
            <v>Dulsco L.L.C.</v>
          </cell>
          <cell r="K480" t="str">
            <v>REUBEN KEIZO KISEMBO</v>
          </cell>
          <cell r="L480" t="str">
            <v>Warehouse Associate (TEMP)</v>
          </cell>
          <cell r="M480" t="str">
            <v>Warehouse Associate 8W</v>
          </cell>
          <cell r="N480" t="str">
            <v>nnahla</v>
          </cell>
          <cell r="O480">
            <v>1299</v>
          </cell>
          <cell r="P480" t="str">
            <v>AUH1</v>
          </cell>
          <cell r="Q480" t="str">
            <v>ARE</v>
          </cell>
          <cell r="R480" t="str">
            <v>LK015</v>
          </cell>
          <cell r="S480" t="str">
            <v>Night Shift</v>
          </cell>
          <cell r="T480">
            <v>99</v>
          </cell>
          <cell r="U480" t="str">
            <v>MENA_UAE_FC</v>
          </cell>
          <cell r="X480">
            <v>46267.756944444445</v>
          </cell>
          <cell r="Y480">
            <v>46268.173611111109</v>
          </cell>
          <cell r="Z480" t="str">
            <v>Rest Day</v>
          </cell>
          <cell r="AA480" t="str">
            <v>Not Scheduled</v>
          </cell>
          <cell r="AB480" t="str">
            <v>Not Present</v>
          </cell>
          <cell r="AC480" t="str">
            <v>Inbound</v>
          </cell>
          <cell r="AD480" t="str">
            <v>Inbound Stow</v>
          </cell>
          <cell r="AE480" t="str">
            <v>Stow</v>
          </cell>
          <cell r="AF480" t="str">
            <v>Tuesday</v>
          </cell>
          <cell r="AG480" t="str">
            <v>Wednesday</v>
          </cell>
          <cell r="AH480">
            <v>3</v>
          </cell>
          <cell r="AJ480">
            <v>45970</v>
          </cell>
          <cell r="AM480" t="str">
            <v>TEMP</v>
          </cell>
          <cell r="AN480" t="str">
            <v>3P Onsite Worker</v>
          </cell>
          <cell r="AO480" t="str">
            <v>A</v>
          </cell>
          <cell r="AP480">
            <v>9</v>
          </cell>
          <cell r="AQ480">
            <v>0</v>
          </cell>
          <cell r="AR480">
            <v>0</v>
          </cell>
          <cell r="AS480">
            <v>0</v>
          </cell>
          <cell r="AT480">
            <v>0</v>
          </cell>
          <cell r="AU480">
            <v>0</v>
          </cell>
        </row>
        <row r="481">
          <cell r="E481">
            <v>206962042</v>
          </cell>
          <cell r="F481" t="str">
            <v>A</v>
          </cell>
          <cell r="G481" t="str">
            <v>GREEN</v>
          </cell>
          <cell r="H481" t="str">
            <v>FULL_TIME</v>
          </cell>
          <cell r="I481">
            <v>900234</v>
          </cell>
          <cell r="J481" t="str">
            <v>EFS Facilities Services</v>
          </cell>
          <cell r="K481" t="str">
            <v>KELLY WAMBUI KAMAU</v>
          </cell>
          <cell r="L481" t="str">
            <v>Warehouse Associate (TEMP)</v>
          </cell>
          <cell r="M481" t="str">
            <v>Warehouse Associate 12M</v>
          </cell>
          <cell r="N481" t="str">
            <v>bavameer</v>
          </cell>
          <cell r="O481">
            <v>1299</v>
          </cell>
          <cell r="P481" t="str">
            <v>AUH1</v>
          </cell>
          <cell r="Q481" t="str">
            <v>ARE</v>
          </cell>
          <cell r="R481" t="str">
            <v>LK014</v>
          </cell>
          <cell r="S481" t="str">
            <v>Night Shift</v>
          </cell>
          <cell r="T481">
            <v>99</v>
          </cell>
          <cell r="U481" t="str">
            <v>MENA_UAE_FC</v>
          </cell>
          <cell r="V481">
            <v>46267.755555555559</v>
          </cell>
          <cell r="W481">
            <v>46267.958333333336</v>
          </cell>
          <cell r="X481">
            <v>46267.756944444445</v>
          </cell>
          <cell r="Y481">
            <v>46268.173611111109</v>
          </cell>
          <cell r="AA481" t="str">
            <v>Scheduled</v>
          </cell>
          <cell r="AB481" t="str">
            <v>Present</v>
          </cell>
          <cell r="AC481" t="str">
            <v>Customer returns</v>
          </cell>
          <cell r="AD481" t="str">
            <v>Customer Returns</v>
          </cell>
          <cell r="AE481" t="str">
            <v>Customer returns</v>
          </cell>
          <cell r="AF481" t="str">
            <v>Monday</v>
          </cell>
          <cell r="AG481" t="str">
            <v>Tuesday</v>
          </cell>
          <cell r="AH481">
            <v>22</v>
          </cell>
          <cell r="AJ481">
            <v>46047</v>
          </cell>
          <cell r="AM481" t="str">
            <v>TEMP</v>
          </cell>
          <cell r="AN481" t="str">
            <v>3P Onsite Worker</v>
          </cell>
          <cell r="AO481" t="str">
            <v>A</v>
          </cell>
          <cell r="AP481">
            <v>9</v>
          </cell>
          <cell r="AQ481">
            <v>0</v>
          </cell>
          <cell r="AR481">
            <v>1</v>
          </cell>
          <cell r="AS481">
            <v>1</v>
          </cell>
          <cell r="AT481">
            <v>0</v>
          </cell>
          <cell r="AU481">
            <v>0</v>
          </cell>
        </row>
        <row r="482">
          <cell r="E482">
            <v>203850880</v>
          </cell>
          <cell r="F482" t="str">
            <v>A</v>
          </cell>
          <cell r="G482" t="str">
            <v>GREEN</v>
          </cell>
          <cell r="H482" t="str">
            <v>FULL_TIME</v>
          </cell>
          <cell r="I482">
            <v>900234</v>
          </cell>
          <cell r="J482" t="str">
            <v>Dulsco L.L.C.</v>
          </cell>
          <cell r="K482" t="str">
            <v>Kenneth Nayebare</v>
          </cell>
          <cell r="L482" t="str">
            <v>Warehouse Associate (TEMP)</v>
          </cell>
          <cell r="M482" t="str">
            <v>Warehouse Associate 24M</v>
          </cell>
          <cell r="N482" t="str">
            <v>mnarshad</v>
          </cell>
          <cell r="O482">
            <v>1299</v>
          </cell>
          <cell r="P482" t="str">
            <v>AUH1</v>
          </cell>
          <cell r="Q482" t="str">
            <v>ARE</v>
          </cell>
          <cell r="R482" t="str">
            <v>FC084</v>
          </cell>
          <cell r="S482" t="str">
            <v>Day Shift</v>
          </cell>
          <cell r="T482">
            <v>99</v>
          </cell>
          <cell r="U482" t="str">
            <v>MENA_UAE_FC</v>
          </cell>
          <cell r="V482">
            <v>46267.331250000003</v>
          </cell>
          <cell r="W482">
            <v>46267.747916666667</v>
          </cell>
          <cell r="X482">
            <v>46267.333333333336</v>
          </cell>
          <cell r="Y482">
            <v>46267.75</v>
          </cell>
          <cell r="AA482" t="str">
            <v>Scheduled</v>
          </cell>
          <cell r="AB482" t="str">
            <v>Present</v>
          </cell>
          <cell r="AC482" t="str">
            <v>Outbound</v>
          </cell>
          <cell r="AD482" t="str">
            <v>Picking</v>
          </cell>
          <cell r="AE482" t="str">
            <v>Pick</v>
          </cell>
          <cell r="AF482" t="str">
            <v>Monday</v>
          </cell>
          <cell r="AG482" t="str">
            <v>Tuesday</v>
          </cell>
          <cell r="AH482">
            <v>13</v>
          </cell>
          <cell r="AJ482">
            <v>45523</v>
          </cell>
          <cell r="AM482" t="str">
            <v>TEMP</v>
          </cell>
          <cell r="AN482" t="str">
            <v>3P Onsite Worker</v>
          </cell>
          <cell r="AO482" t="str">
            <v>A</v>
          </cell>
          <cell r="AP482">
            <v>9</v>
          </cell>
          <cell r="AQ482">
            <v>0</v>
          </cell>
          <cell r="AR482">
            <v>1</v>
          </cell>
          <cell r="AS482">
            <v>1</v>
          </cell>
          <cell r="AT482">
            <v>0</v>
          </cell>
          <cell r="AU482">
            <v>0</v>
          </cell>
        </row>
        <row r="483">
          <cell r="E483">
            <v>206239769</v>
          </cell>
          <cell r="F483" t="str">
            <v>A</v>
          </cell>
          <cell r="G483" t="str">
            <v>GREEN</v>
          </cell>
          <cell r="H483" t="str">
            <v>FULL_TIME</v>
          </cell>
          <cell r="I483">
            <v>900234</v>
          </cell>
          <cell r="J483" t="str">
            <v>Dulsco L.L.C.</v>
          </cell>
          <cell r="K483" t="str">
            <v>OSEI ERNEST</v>
          </cell>
          <cell r="L483" t="str">
            <v>Warehouse Associate (TEMP)</v>
          </cell>
          <cell r="M483" t="str">
            <v>Warehouse Associate 24M</v>
          </cell>
          <cell r="N483" t="str">
            <v>ansammar</v>
          </cell>
          <cell r="O483">
            <v>1299</v>
          </cell>
          <cell r="P483" t="str">
            <v>AUH1</v>
          </cell>
          <cell r="Q483" t="str">
            <v>ARE</v>
          </cell>
          <cell r="R483" t="str">
            <v>FC034</v>
          </cell>
          <cell r="S483" t="str">
            <v>Day Shift</v>
          </cell>
          <cell r="T483">
            <v>99</v>
          </cell>
          <cell r="U483" t="str">
            <v>MENA_UAE_FC</v>
          </cell>
          <cell r="V483">
            <v>46267.333333333336</v>
          </cell>
          <cell r="W483">
            <v>46267.750694444447</v>
          </cell>
          <cell r="X483">
            <v>46267.333333333336</v>
          </cell>
          <cell r="Y483">
            <v>46267.75</v>
          </cell>
          <cell r="AA483" t="str">
            <v>Scheduled</v>
          </cell>
          <cell r="AB483" t="str">
            <v>Present</v>
          </cell>
          <cell r="AC483" t="str">
            <v>ICQA</v>
          </cell>
          <cell r="AD483" t="str">
            <v>IC/QA/CS</v>
          </cell>
          <cell r="AE483" t="str">
            <v>Support</v>
          </cell>
          <cell r="AF483" t="str">
            <v>Saturday</v>
          </cell>
          <cell r="AG483" t="str">
            <v>Sunday</v>
          </cell>
          <cell r="AH483">
            <v>27</v>
          </cell>
          <cell r="AJ483">
            <v>45942</v>
          </cell>
          <cell r="AM483" t="str">
            <v>TEMP</v>
          </cell>
          <cell r="AN483" t="str">
            <v>3P Onsite Worker</v>
          </cell>
          <cell r="AO483" t="str">
            <v>A</v>
          </cell>
          <cell r="AP483">
            <v>9</v>
          </cell>
          <cell r="AQ483">
            <v>0</v>
          </cell>
          <cell r="AR483">
            <v>1</v>
          </cell>
          <cell r="AS483">
            <v>1</v>
          </cell>
          <cell r="AT483">
            <v>0</v>
          </cell>
          <cell r="AU483">
            <v>0</v>
          </cell>
        </row>
        <row r="484">
          <cell r="E484">
            <v>206137340</v>
          </cell>
          <cell r="F484" t="str">
            <v>A</v>
          </cell>
          <cell r="G484" t="str">
            <v>GREEN</v>
          </cell>
          <cell r="H484" t="str">
            <v>FULL_TIME</v>
          </cell>
          <cell r="I484">
            <v>900234</v>
          </cell>
          <cell r="J484" t="str">
            <v>Fastlink Outsourcing</v>
          </cell>
          <cell r="K484" t="str">
            <v>Kevin Ndungu Kosgei</v>
          </cell>
          <cell r="L484" t="str">
            <v>Warehouse Associate (TEMP)</v>
          </cell>
          <cell r="M484" t="str">
            <v>Warehouse Associate 12M</v>
          </cell>
          <cell r="N484" t="str">
            <v>bizthoma</v>
          </cell>
          <cell r="O484">
            <v>1299</v>
          </cell>
          <cell r="P484" t="str">
            <v>AUH1</v>
          </cell>
          <cell r="Q484" t="str">
            <v>ARE</v>
          </cell>
          <cell r="R484" t="str">
            <v>LK014</v>
          </cell>
          <cell r="S484" t="str">
            <v>Night Shift</v>
          </cell>
          <cell r="T484">
            <v>99</v>
          </cell>
          <cell r="U484" t="str">
            <v>MENA_UAE_FC</v>
          </cell>
          <cell r="V484">
            <v>46267.755555555559</v>
          </cell>
          <cell r="W484">
            <v>46267.855555555558</v>
          </cell>
          <cell r="X484">
            <v>46267.756944444445</v>
          </cell>
          <cell r="Y484">
            <v>46268.173611111109</v>
          </cell>
          <cell r="AA484" t="str">
            <v>Scheduled</v>
          </cell>
          <cell r="AB484" t="str">
            <v>Present</v>
          </cell>
          <cell r="AC484" t="str">
            <v>Outbound</v>
          </cell>
          <cell r="AD484" t="str">
            <v>Picking</v>
          </cell>
          <cell r="AE484" t="str">
            <v>Pick</v>
          </cell>
          <cell r="AF484" t="str">
            <v>Monday</v>
          </cell>
          <cell r="AG484" t="str">
            <v>Tuesday</v>
          </cell>
          <cell r="AH484">
            <v>13</v>
          </cell>
          <cell r="AJ484">
            <v>45928</v>
          </cell>
          <cell r="AM484" t="str">
            <v>TEMP</v>
          </cell>
          <cell r="AN484" t="str">
            <v>3P Onsite Worker</v>
          </cell>
          <cell r="AO484" t="str">
            <v>A</v>
          </cell>
          <cell r="AP484">
            <v>9</v>
          </cell>
          <cell r="AQ484">
            <v>0</v>
          </cell>
          <cell r="AR484">
            <v>1</v>
          </cell>
          <cell r="AS484">
            <v>1</v>
          </cell>
          <cell r="AT484">
            <v>0</v>
          </cell>
          <cell r="AU484">
            <v>0</v>
          </cell>
        </row>
        <row r="485">
          <cell r="E485">
            <v>112911448</v>
          </cell>
          <cell r="F485" t="str">
            <v>A</v>
          </cell>
          <cell r="G485" t="str">
            <v>BLUE</v>
          </cell>
          <cell r="H485" t="str">
            <v>FULL_TIME</v>
          </cell>
          <cell r="I485" t="str">
            <v>P03231</v>
          </cell>
          <cell r="K485" t="str">
            <v>Usman Khalid</v>
          </cell>
          <cell r="L485" t="str">
            <v>FC Associate III</v>
          </cell>
          <cell r="M485" t="str">
            <v>Operations Supervisor</v>
          </cell>
          <cell r="N485" t="str">
            <v>vkkatyal</v>
          </cell>
          <cell r="O485">
            <v>1299</v>
          </cell>
          <cell r="P485" t="str">
            <v>AUH1</v>
          </cell>
          <cell r="Q485" t="str">
            <v>ARE</v>
          </cell>
          <cell r="R485" t="str">
            <v>FC009</v>
          </cell>
          <cell r="S485" t="str">
            <v>Day Shift</v>
          </cell>
          <cell r="T485">
            <v>3</v>
          </cell>
          <cell r="U485" t="str">
            <v>MENA_UAE_FC</v>
          </cell>
          <cell r="V485">
            <v>46267.324999999997</v>
          </cell>
          <cell r="W485">
            <v>46267.756944444445</v>
          </cell>
          <cell r="X485">
            <v>46267.333333333336</v>
          </cell>
          <cell r="Y485">
            <v>46267.75</v>
          </cell>
          <cell r="AA485" t="str">
            <v>Scheduled</v>
          </cell>
          <cell r="AB485" t="str">
            <v>Present</v>
          </cell>
          <cell r="AC485" t="str">
            <v>Inbound</v>
          </cell>
          <cell r="AD485" t="str">
            <v>IB Lead/PA</v>
          </cell>
          <cell r="AE485" t="str">
            <v>Receive</v>
          </cell>
          <cell r="AF485" t="str">
            <v>Friday</v>
          </cell>
          <cell r="AG485" t="str">
            <v>Saturday</v>
          </cell>
          <cell r="AH485">
            <v>5</v>
          </cell>
          <cell r="AJ485">
            <v>46012</v>
          </cell>
          <cell r="AM485" t="str">
            <v>FC</v>
          </cell>
          <cell r="AN485" t="str">
            <v>Regular Full Time</v>
          </cell>
          <cell r="AO485" t="str">
            <v>A</v>
          </cell>
          <cell r="AP485">
            <v>9</v>
          </cell>
          <cell r="AQ485">
            <v>0</v>
          </cell>
          <cell r="AR485">
            <v>1</v>
          </cell>
          <cell r="AS485">
            <v>1</v>
          </cell>
          <cell r="AT485">
            <v>0</v>
          </cell>
          <cell r="AU485">
            <v>0</v>
          </cell>
        </row>
        <row r="486">
          <cell r="E486">
            <v>203341958</v>
          </cell>
          <cell r="F486" t="str">
            <v>A</v>
          </cell>
          <cell r="G486" t="str">
            <v>GREEN</v>
          </cell>
          <cell r="H486" t="str">
            <v>FULL_TIME</v>
          </cell>
          <cell r="I486">
            <v>900234</v>
          </cell>
          <cell r="J486" t="str">
            <v>Adecco</v>
          </cell>
          <cell r="K486" t="str">
            <v>TANVEER KHAN</v>
          </cell>
          <cell r="L486" t="str">
            <v>Warehouse Associate (TEMP)</v>
          </cell>
          <cell r="M486" t="str">
            <v>Warehouse Associate 24M</v>
          </cell>
          <cell r="N486" t="str">
            <v>scariav</v>
          </cell>
          <cell r="O486">
            <v>1299</v>
          </cell>
          <cell r="P486" t="str">
            <v>AUH1</v>
          </cell>
          <cell r="Q486" t="str">
            <v>ARE</v>
          </cell>
          <cell r="R486" t="str">
            <v>FC009</v>
          </cell>
          <cell r="S486" t="str">
            <v>Day Shift</v>
          </cell>
          <cell r="T486">
            <v>99</v>
          </cell>
          <cell r="U486" t="str">
            <v>MENA_UAE_FC</v>
          </cell>
          <cell r="V486">
            <v>46267.322916666664</v>
          </cell>
          <cell r="W486">
            <v>46267.75</v>
          </cell>
          <cell r="X486">
            <v>46267.333333333336</v>
          </cell>
          <cell r="Y486">
            <v>46267.75</v>
          </cell>
          <cell r="AA486" t="str">
            <v>Scheduled</v>
          </cell>
          <cell r="AB486" t="str">
            <v>Present</v>
          </cell>
          <cell r="AC486" t="str">
            <v>Outbound</v>
          </cell>
          <cell r="AD486" t="str">
            <v>Sort - Batch</v>
          </cell>
          <cell r="AE486" t="str">
            <v>Sort</v>
          </cell>
          <cell r="AF486" t="str">
            <v>Friday</v>
          </cell>
          <cell r="AG486" t="str">
            <v>Saturday</v>
          </cell>
          <cell r="AH486">
            <v>15</v>
          </cell>
          <cell r="AJ486">
            <v>45431</v>
          </cell>
          <cell r="AM486" t="str">
            <v>TEMP</v>
          </cell>
          <cell r="AN486" t="str">
            <v>3P Onsite Worker</v>
          </cell>
          <cell r="AO486" t="str">
            <v>A</v>
          </cell>
          <cell r="AP486">
            <v>9</v>
          </cell>
          <cell r="AQ486">
            <v>0</v>
          </cell>
          <cell r="AR486">
            <v>1</v>
          </cell>
          <cell r="AS486">
            <v>1</v>
          </cell>
          <cell r="AT486">
            <v>0</v>
          </cell>
          <cell r="AU486">
            <v>0</v>
          </cell>
        </row>
        <row r="487">
          <cell r="E487">
            <v>205853572</v>
          </cell>
          <cell r="F487" t="str">
            <v>A</v>
          </cell>
          <cell r="G487" t="str">
            <v>GREEN</v>
          </cell>
          <cell r="H487" t="str">
            <v>REDUCED</v>
          </cell>
          <cell r="I487">
            <v>900234</v>
          </cell>
          <cell r="J487" t="str">
            <v>EFS Facilities Services</v>
          </cell>
          <cell r="K487" t="str">
            <v>NANCY JEPTOO KIBET</v>
          </cell>
          <cell r="L487" t="str">
            <v>Warehouse Associate (TEMP)</v>
          </cell>
          <cell r="M487" t="str">
            <v>Warehouse Associate 8W</v>
          </cell>
          <cell r="N487" t="str">
            <v>ansammar</v>
          </cell>
          <cell r="O487">
            <v>1299</v>
          </cell>
          <cell r="P487" t="str">
            <v>AUH1</v>
          </cell>
          <cell r="Q487" t="str">
            <v>ARE</v>
          </cell>
          <cell r="R487" t="str">
            <v>LK016</v>
          </cell>
          <cell r="S487" t="str">
            <v>Night Shift</v>
          </cell>
          <cell r="T487">
            <v>99</v>
          </cell>
          <cell r="U487" t="str">
            <v>MENA_UAE_FC</v>
          </cell>
          <cell r="X487">
            <v>46267.756944444445</v>
          </cell>
          <cell r="Y487">
            <v>46268.090277777781</v>
          </cell>
          <cell r="Z487" t="str">
            <v>Rest Day</v>
          </cell>
          <cell r="AA487" t="str">
            <v>Not Scheduled</v>
          </cell>
          <cell r="AB487" t="str">
            <v>Not Present</v>
          </cell>
          <cell r="AC487" t="str">
            <v>Outbound</v>
          </cell>
          <cell r="AD487" t="str">
            <v>Picking</v>
          </cell>
          <cell r="AE487" t="str">
            <v>Pick</v>
          </cell>
          <cell r="AF487" t="str">
            <v>Wednesday</v>
          </cell>
          <cell r="AG487" t="str">
            <v>Thursday</v>
          </cell>
          <cell r="AH487">
            <v>13</v>
          </cell>
          <cell r="AJ487">
            <v>46246</v>
          </cell>
          <cell r="AM487" t="str">
            <v>TEMP</v>
          </cell>
          <cell r="AN487" t="str">
            <v>3P Onsite Worker</v>
          </cell>
          <cell r="AO487" t="str">
            <v>A</v>
          </cell>
          <cell r="AP487">
            <v>7</v>
          </cell>
          <cell r="AQ487">
            <v>0</v>
          </cell>
          <cell r="AR487">
            <v>0</v>
          </cell>
          <cell r="AS487">
            <v>0</v>
          </cell>
          <cell r="AT487">
            <v>0</v>
          </cell>
          <cell r="AU487">
            <v>0</v>
          </cell>
        </row>
        <row r="488">
          <cell r="E488">
            <v>206930331</v>
          </cell>
          <cell r="F488" t="str">
            <v>A</v>
          </cell>
          <cell r="G488" t="str">
            <v>GREEN</v>
          </cell>
          <cell r="H488" t="str">
            <v>FULL_TIME</v>
          </cell>
          <cell r="I488">
            <v>900234</v>
          </cell>
          <cell r="J488" t="str">
            <v>EFS Facilities Services</v>
          </cell>
          <cell r="K488" t="str">
            <v>EVELYN KIBAGE</v>
          </cell>
          <cell r="L488" t="str">
            <v>Warehouse Associate (TEMP)</v>
          </cell>
          <cell r="M488" t="str">
            <v>Warehouse Associate 8W</v>
          </cell>
          <cell r="N488" t="str">
            <v>mnarshad</v>
          </cell>
          <cell r="O488">
            <v>1299</v>
          </cell>
          <cell r="P488" t="str">
            <v>AUH1</v>
          </cell>
          <cell r="Q488" t="str">
            <v>ARE</v>
          </cell>
          <cell r="R488" t="str">
            <v>LK013</v>
          </cell>
          <cell r="S488" t="str">
            <v>Night Shift</v>
          </cell>
          <cell r="T488">
            <v>99</v>
          </cell>
          <cell r="U488" t="str">
            <v>MENA_UAE_FC</v>
          </cell>
          <cell r="V488">
            <v>46267.754861111112</v>
          </cell>
          <cell r="W488">
            <v>46267.836111111108</v>
          </cell>
          <cell r="X488">
            <v>46267.756944444445</v>
          </cell>
          <cell r="Y488">
            <v>46268.090277777781</v>
          </cell>
          <cell r="AA488" t="str">
            <v>Scheduled</v>
          </cell>
          <cell r="AB488" t="str">
            <v>Present</v>
          </cell>
          <cell r="AC488" t="str">
            <v>Outbound</v>
          </cell>
          <cell r="AD488" t="str">
            <v>Picking</v>
          </cell>
          <cell r="AE488" t="str">
            <v>Pick</v>
          </cell>
          <cell r="AF488" t="str">
            <v>Sunday</v>
          </cell>
          <cell r="AG488" t="str">
            <v>Monday</v>
          </cell>
          <cell r="AH488">
            <v>13</v>
          </cell>
          <cell r="AJ488">
            <v>46237</v>
          </cell>
          <cell r="AM488" t="str">
            <v>TEMP</v>
          </cell>
          <cell r="AN488" t="str">
            <v>3P Onsite Worker</v>
          </cell>
          <cell r="AO488" t="str">
            <v>A</v>
          </cell>
          <cell r="AP488">
            <v>7</v>
          </cell>
          <cell r="AQ488">
            <v>0</v>
          </cell>
          <cell r="AR488">
            <v>1</v>
          </cell>
          <cell r="AS488">
            <v>1</v>
          </cell>
          <cell r="AT488">
            <v>0</v>
          </cell>
          <cell r="AU488">
            <v>0</v>
          </cell>
        </row>
        <row r="489">
          <cell r="E489">
            <v>204070590</v>
          </cell>
          <cell r="F489" t="str">
            <v>A</v>
          </cell>
          <cell r="G489" t="str">
            <v>GREEN</v>
          </cell>
          <cell r="H489" t="str">
            <v>FULL_TIME</v>
          </cell>
          <cell r="I489">
            <v>900234</v>
          </cell>
          <cell r="J489" t="str">
            <v>Dulsco L.L.C.</v>
          </cell>
          <cell r="K489" t="str">
            <v>GASTON KIBUGA</v>
          </cell>
          <cell r="L489" t="str">
            <v>Warehouse Associate (TEMP)</v>
          </cell>
          <cell r="M489" t="str">
            <v>Warehouse Associate 24M</v>
          </cell>
          <cell r="N489" t="str">
            <v>ansammar</v>
          </cell>
          <cell r="O489">
            <v>1299</v>
          </cell>
          <cell r="P489" t="str">
            <v>AUH1</v>
          </cell>
          <cell r="Q489" t="str">
            <v>ARE</v>
          </cell>
          <cell r="R489" t="str">
            <v>FC034</v>
          </cell>
          <cell r="S489" t="str">
            <v>Day Shift</v>
          </cell>
          <cell r="T489">
            <v>99</v>
          </cell>
          <cell r="U489" t="str">
            <v>MENA_UAE_FC</v>
          </cell>
          <cell r="V489">
            <v>46267.332638888889</v>
          </cell>
          <cell r="W489">
            <v>46267.747916666667</v>
          </cell>
          <cell r="X489">
            <v>46267.333333333336</v>
          </cell>
          <cell r="Y489">
            <v>46267.75</v>
          </cell>
          <cell r="AA489" t="str">
            <v>Scheduled</v>
          </cell>
          <cell r="AB489" t="str">
            <v>Present</v>
          </cell>
          <cell r="AC489" t="str">
            <v>Outbound</v>
          </cell>
          <cell r="AD489" t="str">
            <v>Picking</v>
          </cell>
          <cell r="AE489" t="str">
            <v>Pick</v>
          </cell>
          <cell r="AF489" t="str">
            <v>Saturday</v>
          </cell>
          <cell r="AG489" t="str">
            <v>Sunday</v>
          </cell>
          <cell r="AH489">
            <v>13</v>
          </cell>
          <cell r="AJ489">
            <v>45557</v>
          </cell>
          <cell r="AM489" t="str">
            <v>TEMP</v>
          </cell>
          <cell r="AN489" t="str">
            <v>3P Onsite Worker</v>
          </cell>
          <cell r="AO489" t="str">
            <v>A</v>
          </cell>
          <cell r="AP489">
            <v>9</v>
          </cell>
          <cell r="AQ489">
            <v>0</v>
          </cell>
          <cell r="AR489">
            <v>1</v>
          </cell>
          <cell r="AS489">
            <v>1</v>
          </cell>
          <cell r="AT489">
            <v>0</v>
          </cell>
          <cell r="AU489">
            <v>0</v>
          </cell>
        </row>
        <row r="490">
          <cell r="E490">
            <v>204228019</v>
          </cell>
          <cell r="F490" t="str">
            <v>A</v>
          </cell>
          <cell r="G490" t="str">
            <v>GREEN</v>
          </cell>
          <cell r="H490" t="str">
            <v>FULL_TIME</v>
          </cell>
          <cell r="I490">
            <v>900234</v>
          </cell>
          <cell r="J490" t="str">
            <v>Dulsco L.L.C.</v>
          </cell>
          <cell r="K490" t="str">
            <v>KENETH KIBIRIGE</v>
          </cell>
          <cell r="L490" t="str">
            <v>Warehouse Associate (TEMP)</v>
          </cell>
          <cell r="M490" t="str">
            <v>Warehouse Associate 24M</v>
          </cell>
          <cell r="N490" t="str">
            <v>lraghava</v>
          </cell>
          <cell r="O490">
            <v>1299</v>
          </cell>
          <cell r="P490" t="str">
            <v>AUH1</v>
          </cell>
          <cell r="Q490" t="str">
            <v>ARE</v>
          </cell>
          <cell r="R490" t="str">
            <v>FC109</v>
          </cell>
          <cell r="S490" t="str">
            <v>Day Shift</v>
          </cell>
          <cell r="T490">
            <v>99</v>
          </cell>
          <cell r="U490" t="str">
            <v>MENA_UAE_FC</v>
          </cell>
          <cell r="X490">
            <v>46267.333333333336</v>
          </cell>
          <cell r="Y490">
            <v>46267.75</v>
          </cell>
          <cell r="Z490" t="str">
            <v>Rest Day</v>
          </cell>
          <cell r="AA490" t="str">
            <v>Not Scheduled</v>
          </cell>
          <cell r="AB490" t="str">
            <v>Not Present</v>
          </cell>
          <cell r="AC490" t="str">
            <v>Outbound</v>
          </cell>
          <cell r="AD490" t="str">
            <v>Picking</v>
          </cell>
          <cell r="AE490" t="str">
            <v>Pick</v>
          </cell>
          <cell r="AF490" t="str">
            <v>Tuesday</v>
          </cell>
          <cell r="AG490" t="str">
            <v>Wednesday</v>
          </cell>
          <cell r="AH490">
            <v>13</v>
          </cell>
          <cell r="AJ490">
            <v>45683</v>
          </cell>
          <cell r="AM490" t="str">
            <v>TEMP</v>
          </cell>
          <cell r="AN490" t="str">
            <v>3P Onsite Worker</v>
          </cell>
          <cell r="AO490" t="str">
            <v>A</v>
          </cell>
          <cell r="AP490">
            <v>9</v>
          </cell>
          <cell r="AQ490">
            <v>0</v>
          </cell>
          <cell r="AR490">
            <v>0</v>
          </cell>
          <cell r="AS490">
            <v>0</v>
          </cell>
          <cell r="AT490">
            <v>0</v>
          </cell>
          <cell r="AU490">
            <v>0</v>
          </cell>
        </row>
        <row r="491">
          <cell r="E491">
            <v>203800479</v>
          </cell>
          <cell r="F491" t="str">
            <v>A</v>
          </cell>
          <cell r="G491" t="str">
            <v>GREEN</v>
          </cell>
          <cell r="H491" t="str">
            <v>FULL_TIME</v>
          </cell>
          <cell r="I491">
            <v>900234</v>
          </cell>
          <cell r="J491" t="str">
            <v>Dulsco L.L.C.</v>
          </cell>
          <cell r="K491" t="str">
            <v>SAMSON KIGULI</v>
          </cell>
          <cell r="L491" t="str">
            <v>Warehouse Associate (TEMP)</v>
          </cell>
          <cell r="M491" t="str">
            <v>Warehouse Associate 24M</v>
          </cell>
          <cell r="N491" t="str">
            <v>mnarshad</v>
          </cell>
          <cell r="O491">
            <v>1299</v>
          </cell>
          <cell r="P491" t="str">
            <v>AUH1</v>
          </cell>
          <cell r="Q491" t="str">
            <v>ARE</v>
          </cell>
          <cell r="R491" t="str">
            <v>FC034</v>
          </cell>
          <cell r="S491" t="str">
            <v>Day Shift</v>
          </cell>
          <cell r="T491">
            <v>99</v>
          </cell>
          <cell r="U491" t="str">
            <v>MENA_UAE_FC</v>
          </cell>
          <cell r="V491">
            <v>46267.330555555556</v>
          </cell>
          <cell r="W491">
            <v>46267.75</v>
          </cell>
          <cell r="X491">
            <v>46267.333333333336</v>
          </cell>
          <cell r="Y491">
            <v>46267.75</v>
          </cell>
          <cell r="AA491" t="str">
            <v>Scheduled</v>
          </cell>
          <cell r="AB491" t="str">
            <v>Present</v>
          </cell>
          <cell r="AC491" t="str">
            <v>Outbound</v>
          </cell>
          <cell r="AD491" t="str">
            <v>Picking</v>
          </cell>
          <cell r="AE491" t="str">
            <v>Pick</v>
          </cell>
          <cell r="AF491" t="str">
            <v>Saturday</v>
          </cell>
          <cell r="AG491" t="str">
            <v>Sunday</v>
          </cell>
          <cell r="AH491">
            <v>13</v>
          </cell>
          <cell r="AJ491">
            <v>45515</v>
          </cell>
          <cell r="AM491" t="str">
            <v>TEMP</v>
          </cell>
          <cell r="AN491" t="str">
            <v>3P Onsite Worker</v>
          </cell>
          <cell r="AO491" t="str">
            <v>A</v>
          </cell>
          <cell r="AP491">
            <v>9</v>
          </cell>
          <cell r="AQ491">
            <v>0</v>
          </cell>
          <cell r="AR491">
            <v>1</v>
          </cell>
          <cell r="AS491">
            <v>1</v>
          </cell>
          <cell r="AT491">
            <v>0</v>
          </cell>
          <cell r="AU491">
            <v>0</v>
          </cell>
        </row>
        <row r="492">
          <cell r="E492">
            <v>203965179</v>
          </cell>
          <cell r="F492" t="str">
            <v>A</v>
          </cell>
          <cell r="G492" t="str">
            <v>GREEN</v>
          </cell>
          <cell r="H492" t="str">
            <v>FULL_TIME</v>
          </cell>
          <cell r="I492">
            <v>900234</v>
          </cell>
          <cell r="J492" t="str">
            <v>EFS Facilities Services</v>
          </cell>
          <cell r="K492" t="str">
            <v>Kingsley Ohene Fianko</v>
          </cell>
          <cell r="L492" t="str">
            <v>Warehouse Associate (TEMP)</v>
          </cell>
          <cell r="M492" t="str">
            <v>Warehouse Associate 12M</v>
          </cell>
          <cell r="N492" t="str">
            <v>lraghava</v>
          </cell>
          <cell r="O492">
            <v>1299</v>
          </cell>
          <cell r="P492" t="str">
            <v>AUH1</v>
          </cell>
          <cell r="Q492" t="str">
            <v>ARE</v>
          </cell>
          <cell r="R492" t="str">
            <v>LK011</v>
          </cell>
          <cell r="S492" t="str">
            <v>Night Shift</v>
          </cell>
          <cell r="T492">
            <v>99</v>
          </cell>
          <cell r="U492" t="str">
            <v>MENA_UAE_FC</v>
          </cell>
          <cell r="V492">
            <v>46267.756944444445</v>
          </cell>
          <cell r="W492">
            <v>46267.856944444444</v>
          </cell>
          <cell r="X492">
            <v>46267.756944444445</v>
          </cell>
          <cell r="Y492">
            <v>46268.173611111109</v>
          </cell>
          <cell r="AA492" t="str">
            <v>Scheduled</v>
          </cell>
          <cell r="AB492" t="str">
            <v>Present</v>
          </cell>
          <cell r="AC492" t="str">
            <v>Outbound</v>
          </cell>
          <cell r="AD492" t="str">
            <v>Picking</v>
          </cell>
          <cell r="AE492" t="str">
            <v>Pick</v>
          </cell>
          <cell r="AF492" t="str">
            <v>Friday</v>
          </cell>
          <cell r="AG492" t="str">
            <v>Saturday</v>
          </cell>
          <cell r="AH492">
            <v>13</v>
          </cell>
          <cell r="AJ492">
            <v>45543</v>
          </cell>
          <cell r="AM492" t="str">
            <v>TEMP</v>
          </cell>
          <cell r="AN492" t="str">
            <v>3P Onsite Worker</v>
          </cell>
          <cell r="AO492" t="str">
            <v>A</v>
          </cell>
          <cell r="AP492">
            <v>9</v>
          </cell>
          <cell r="AQ492">
            <v>0</v>
          </cell>
          <cell r="AR492">
            <v>1</v>
          </cell>
          <cell r="AS492">
            <v>1</v>
          </cell>
          <cell r="AT492">
            <v>0</v>
          </cell>
          <cell r="AU492">
            <v>0</v>
          </cell>
        </row>
        <row r="493">
          <cell r="E493">
            <v>205852638</v>
          </cell>
          <cell r="F493" t="str">
            <v>A</v>
          </cell>
          <cell r="G493" t="str">
            <v>GREEN</v>
          </cell>
          <cell r="H493" t="str">
            <v>FULL_TIME</v>
          </cell>
          <cell r="I493">
            <v>900234</v>
          </cell>
          <cell r="J493" t="str">
            <v>EFS Facilities Services</v>
          </cell>
          <cell r="K493" t="str">
            <v>FRIDAH KIMUNJOS</v>
          </cell>
          <cell r="L493" t="str">
            <v>Warehouse Associate (TEMP)</v>
          </cell>
          <cell r="M493" t="str">
            <v>Warehouse Associate 8W</v>
          </cell>
          <cell r="N493" t="str">
            <v>scariav</v>
          </cell>
          <cell r="O493">
            <v>1299</v>
          </cell>
          <cell r="P493" t="str">
            <v>AUH1</v>
          </cell>
          <cell r="Q493" t="str">
            <v>ARE</v>
          </cell>
          <cell r="R493" t="str">
            <v>LK014</v>
          </cell>
          <cell r="S493" t="str">
            <v>Night Shift</v>
          </cell>
          <cell r="T493">
            <v>99</v>
          </cell>
          <cell r="U493" t="str">
            <v>MENA_UAE_FC</v>
          </cell>
          <cell r="V493">
            <v>46267.754861111112</v>
          </cell>
          <cell r="W493">
            <v>46267.854861111111</v>
          </cell>
          <cell r="X493">
            <v>46267.756944444445</v>
          </cell>
          <cell r="Y493">
            <v>46268.173611111109</v>
          </cell>
          <cell r="AA493" t="str">
            <v>Scheduled</v>
          </cell>
          <cell r="AB493" t="str">
            <v>Present</v>
          </cell>
          <cell r="AC493" t="str">
            <v>Outbound</v>
          </cell>
          <cell r="AD493" t="str">
            <v>Picking</v>
          </cell>
          <cell r="AE493" t="str">
            <v>Pick</v>
          </cell>
          <cell r="AF493" t="str">
            <v>Monday</v>
          </cell>
          <cell r="AG493" t="str">
            <v>Tuesday</v>
          </cell>
          <cell r="AH493">
            <v>13</v>
          </cell>
          <cell r="AJ493">
            <v>45893</v>
          </cell>
          <cell r="AM493" t="str">
            <v>TEMP</v>
          </cell>
          <cell r="AN493" t="str">
            <v>3P Onsite Worker</v>
          </cell>
          <cell r="AO493" t="str">
            <v>A</v>
          </cell>
          <cell r="AP493">
            <v>9</v>
          </cell>
          <cell r="AQ493">
            <v>0</v>
          </cell>
          <cell r="AR493">
            <v>1</v>
          </cell>
          <cell r="AS493">
            <v>1</v>
          </cell>
          <cell r="AT493">
            <v>0</v>
          </cell>
          <cell r="AU493">
            <v>0</v>
          </cell>
        </row>
        <row r="494">
          <cell r="E494">
            <v>206073367</v>
          </cell>
          <cell r="F494" t="str">
            <v>A</v>
          </cell>
          <cell r="G494" t="str">
            <v>GREEN</v>
          </cell>
          <cell r="H494" t="str">
            <v>FULL_TIME</v>
          </cell>
          <cell r="I494">
            <v>900234</v>
          </cell>
          <cell r="J494" t="str">
            <v>Fastlink Outsourcing</v>
          </cell>
          <cell r="K494" t="str">
            <v>Raymond Kinene</v>
          </cell>
          <cell r="L494" t="str">
            <v>Warehouse Associate (TEMP)</v>
          </cell>
          <cell r="M494" t="str">
            <v>Warehouse Associate 12M</v>
          </cell>
          <cell r="N494" t="str">
            <v>nnahla</v>
          </cell>
          <cell r="O494">
            <v>1299</v>
          </cell>
          <cell r="P494" t="str">
            <v>AUH1</v>
          </cell>
          <cell r="Q494" t="str">
            <v>ARE</v>
          </cell>
          <cell r="R494" t="str">
            <v>FC109</v>
          </cell>
          <cell r="S494" t="str">
            <v>Day Shift</v>
          </cell>
          <cell r="T494">
            <v>99</v>
          </cell>
          <cell r="U494" t="str">
            <v>MENA_UAE_FC</v>
          </cell>
          <cell r="X494">
            <v>46267.333333333336</v>
          </cell>
          <cell r="Y494">
            <v>46267.75</v>
          </cell>
          <cell r="Z494" t="str">
            <v>Rest Day</v>
          </cell>
          <cell r="AA494" t="str">
            <v>Not Scheduled</v>
          </cell>
          <cell r="AB494" t="str">
            <v>Not Present</v>
          </cell>
          <cell r="AC494" t="str">
            <v>Inbound</v>
          </cell>
          <cell r="AD494" t="str">
            <v>Inbound Stow</v>
          </cell>
          <cell r="AE494" t="str">
            <v>Stow</v>
          </cell>
          <cell r="AF494" t="str">
            <v>Tuesday</v>
          </cell>
          <cell r="AG494" t="str">
            <v>Wednesday</v>
          </cell>
          <cell r="AH494">
            <v>3</v>
          </cell>
          <cell r="AJ494">
            <v>45921</v>
          </cell>
          <cell r="AM494" t="str">
            <v>TEMP</v>
          </cell>
          <cell r="AN494" t="str">
            <v>3P Onsite Worker</v>
          </cell>
          <cell r="AO494" t="str">
            <v>A</v>
          </cell>
          <cell r="AP494">
            <v>9</v>
          </cell>
          <cell r="AQ494">
            <v>0</v>
          </cell>
          <cell r="AR494">
            <v>0</v>
          </cell>
          <cell r="AS494">
            <v>0</v>
          </cell>
          <cell r="AT494">
            <v>0</v>
          </cell>
          <cell r="AU494">
            <v>0</v>
          </cell>
        </row>
        <row r="495">
          <cell r="E495">
            <v>202436104</v>
          </cell>
          <cell r="F495" t="str">
            <v>A</v>
          </cell>
          <cell r="G495" t="str">
            <v>GREEN</v>
          </cell>
          <cell r="H495" t="str">
            <v>FULL_TIME</v>
          </cell>
          <cell r="I495">
            <v>900234</v>
          </cell>
          <cell r="J495" t="str">
            <v>Quesscorp</v>
          </cell>
          <cell r="K495" t="str">
            <v>Kingsford Kliko</v>
          </cell>
          <cell r="L495" t="str">
            <v>Warehouse Associate (TEMP)</v>
          </cell>
          <cell r="M495" t="str">
            <v>Warehouse Associate 24M</v>
          </cell>
          <cell r="N495" t="str">
            <v>bizthoma</v>
          </cell>
          <cell r="O495">
            <v>1299</v>
          </cell>
          <cell r="P495" t="str">
            <v>AUH1</v>
          </cell>
          <cell r="Q495" t="str">
            <v>ARE</v>
          </cell>
          <cell r="R495" t="str">
            <v>FC084</v>
          </cell>
          <cell r="S495" t="str">
            <v>Day Shift</v>
          </cell>
          <cell r="T495">
            <v>99</v>
          </cell>
          <cell r="U495" t="str">
            <v>MENA_UAE_FC</v>
          </cell>
          <cell r="V495">
            <v>46267.333333333336</v>
          </cell>
          <cell r="W495">
            <v>46267.748611111114</v>
          </cell>
          <cell r="X495">
            <v>46267.333333333336</v>
          </cell>
          <cell r="Y495">
            <v>46267.75</v>
          </cell>
          <cell r="AA495" t="str">
            <v>Scheduled</v>
          </cell>
          <cell r="AB495" t="str">
            <v>Present</v>
          </cell>
          <cell r="AC495" t="str">
            <v>Outbound</v>
          </cell>
          <cell r="AD495" t="str">
            <v>Sort - Batch</v>
          </cell>
          <cell r="AE495" t="str">
            <v>Sort</v>
          </cell>
          <cell r="AF495" t="str">
            <v>Monday</v>
          </cell>
          <cell r="AG495" t="str">
            <v>Tuesday</v>
          </cell>
          <cell r="AH495">
            <v>15</v>
          </cell>
          <cell r="AJ495">
            <v>45585</v>
          </cell>
          <cell r="AM495" t="str">
            <v>TEMP</v>
          </cell>
          <cell r="AN495" t="str">
            <v>3P Onsite Worker</v>
          </cell>
          <cell r="AO495" t="str">
            <v>A</v>
          </cell>
          <cell r="AP495">
            <v>9</v>
          </cell>
          <cell r="AQ495">
            <v>0</v>
          </cell>
          <cell r="AR495">
            <v>1</v>
          </cell>
          <cell r="AS495">
            <v>1</v>
          </cell>
          <cell r="AT495">
            <v>0</v>
          </cell>
          <cell r="AU495">
            <v>0</v>
          </cell>
        </row>
        <row r="496">
          <cell r="E496">
            <v>203908342</v>
          </cell>
          <cell r="F496" t="str">
            <v>A</v>
          </cell>
          <cell r="G496" t="str">
            <v>GREEN</v>
          </cell>
          <cell r="H496" t="str">
            <v>FULL_TIME</v>
          </cell>
          <cell r="I496">
            <v>900234</v>
          </cell>
          <cell r="J496" t="str">
            <v>Dulsco L.L.C.</v>
          </cell>
          <cell r="K496" t="str">
            <v>YAHAYA KINTU</v>
          </cell>
          <cell r="L496" t="str">
            <v>Warehouse Associate (TEMP)</v>
          </cell>
          <cell r="M496" t="str">
            <v>Warehouse Associate 24M</v>
          </cell>
          <cell r="N496" t="str">
            <v>mnarshad</v>
          </cell>
          <cell r="O496">
            <v>1299</v>
          </cell>
          <cell r="P496" t="str">
            <v>AUH1</v>
          </cell>
          <cell r="Q496" t="str">
            <v>ARE</v>
          </cell>
          <cell r="R496" t="str">
            <v>LK012</v>
          </cell>
          <cell r="S496" t="str">
            <v>Night Shift</v>
          </cell>
          <cell r="T496">
            <v>99</v>
          </cell>
          <cell r="U496" t="str">
            <v>MENA_UAE_FC</v>
          </cell>
          <cell r="V496">
            <v>46267.755555555559</v>
          </cell>
          <cell r="W496">
            <v>46267.856249999997</v>
          </cell>
          <cell r="X496">
            <v>46267.756944444445</v>
          </cell>
          <cell r="Y496">
            <v>46268.173611111109</v>
          </cell>
          <cell r="AA496" t="str">
            <v>Scheduled</v>
          </cell>
          <cell r="AB496" t="str">
            <v>Present</v>
          </cell>
          <cell r="AC496" t="str">
            <v>Outbound</v>
          </cell>
          <cell r="AD496" t="str">
            <v>Picking</v>
          </cell>
          <cell r="AE496" t="str">
            <v>Pick</v>
          </cell>
          <cell r="AF496" t="str">
            <v>Saturday</v>
          </cell>
          <cell r="AG496" t="str">
            <v>Sunday</v>
          </cell>
          <cell r="AH496">
            <v>13</v>
          </cell>
          <cell r="AJ496">
            <v>45536</v>
          </cell>
          <cell r="AM496" t="str">
            <v>TEMP</v>
          </cell>
          <cell r="AN496" t="str">
            <v>3P Onsite Worker</v>
          </cell>
          <cell r="AO496" t="str">
            <v>A</v>
          </cell>
          <cell r="AP496">
            <v>9</v>
          </cell>
          <cell r="AQ496">
            <v>0</v>
          </cell>
          <cell r="AR496">
            <v>1</v>
          </cell>
          <cell r="AS496">
            <v>1</v>
          </cell>
          <cell r="AT496">
            <v>0</v>
          </cell>
          <cell r="AU496">
            <v>0</v>
          </cell>
        </row>
        <row r="497">
          <cell r="E497">
            <v>206962049</v>
          </cell>
          <cell r="F497" t="str">
            <v>A</v>
          </cell>
          <cell r="G497" t="str">
            <v>GREEN</v>
          </cell>
          <cell r="H497" t="str">
            <v>FULL_TIME</v>
          </cell>
          <cell r="I497">
            <v>900234</v>
          </cell>
          <cell r="J497" t="str">
            <v>EFS Facilities Services</v>
          </cell>
          <cell r="K497" t="str">
            <v>Wendy Wanja KINYAGA</v>
          </cell>
          <cell r="L497" t="str">
            <v>Warehouse Associate (TEMP)</v>
          </cell>
          <cell r="M497" t="str">
            <v>Warehouse Associate 8W</v>
          </cell>
          <cell r="N497" t="str">
            <v>nnahla</v>
          </cell>
          <cell r="O497">
            <v>1299</v>
          </cell>
          <cell r="P497" t="str">
            <v>AUH1</v>
          </cell>
          <cell r="Q497" t="str">
            <v>ARE</v>
          </cell>
          <cell r="R497" t="str">
            <v>FC059</v>
          </cell>
          <cell r="S497" t="str">
            <v>Day Shift</v>
          </cell>
          <cell r="T497">
            <v>99</v>
          </cell>
          <cell r="U497" t="str">
            <v>MENA_UAE_FC</v>
          </cell>
          <cell r="V497">
            <v>46267.331250000003</v>
          </cell>
          <cell r="W497">
            <v>46267.747916666667</v>
          </cell>
          <cell r="X497">
            <v>46267.333333333336</v>
          </cell>
          <cell r="Y497">
            <v>46267.75</v>
          </cell>
          <cell r="AA497" t="str">
            <v>Scheduled</v>
          </cell>
          <cell r="AB497" t="str">
            <v>Present</v>
          </cell>
          <cell r="AC497" t="str">
            <v>Inbound</v>
          </cell>
          <cell r="AD497" t="str">
            <v>Inbound Stow</v>
          </cell>
          <cell r="AE497" t="str">
            <v>Stow</v>
          </cell>
          <cell r="AF497" t="str">
            <v>Sunday</v>
          </cell>
          <cell r="AG497" t="str">
            <v>Monday</v>
          </cell>
          <cell r="AH497">
            <v>3</v>
          </cell>
          <cell r="AJ497">
            <v>46047</v>
          </cell>
          <cell r="AM497" t="str">
            <v>TEMP</v>
          </cell>
          <cell r="AN497" t="str">
            <v>3P Onsite Worker</v>
          </cell>
          <cell r="AO497" t="str">
            <v>A</v>
          </cell>
          <cell r="AP497">
            <v>9</v>
          </cell>
          <cell r="AQ497">
            <v>0</v>
          </cell>
          <cell r="AR497">
            <v>1</v>
          </cell>
          <cell r="AS497">
            <v>1</v>
          </cell>
          <cell r="AT497">
            <v>0</v>
          </cell>
          <cell r="AU497">
            <v>0</v>
          </cell>
        </row>
        <row r="498">
          <cell r="E498">
            <v>206604501</v>
          </cell>
          <cell r="F498" t="str">
            <v>A</v>
          </cell>
          <cell r="G498" t="str">
            <v>GREEN</v>
          </cell>
          <cell r="H498" t="str">
            <v>FULL_TIME</v>
          </cell>
          <cell r="I498">
            <v>900234</v>
          </cell>
          <cell r="J498" t="str">
            <v>EFS Facilities Services</v>
          </cell>
          <cell r="K498" t="str">
            <v>MATHEW KIMELI KIPKOSGEI</v>
          </cell>
          <cell r="L498" t="str">
            <v>Warehouse Associate (TEMP)</v>
          </cell>
          <cell r="M498" t="str">
            <v>Warehouse Associate 8W</v>
          </cell>
          <cell r="N498" t="str">
            <v>ansammar</v>
          </cell>
          <cell r="O498">
            <v>1299</v>
          </cell>
          <cell r="P498" t="str">
            <v>AUH1</v>
          </cell>
          <cell r="Q498" t="str">
            <v>ARE</v>
          </cell>
          <cell r="R498" t="str">
            <v>LK014</v>
          </cell>
          <cell r="S498" t="str">
            <v>Night Shift</v>
          </cell>
          <cell r="T498">
            <v>99</v>
          </cell>
          <cell r="U498" t="str">
            <v>MENA_UAE_FC</v>
          </cell>
          <cell r="V498">
            <v>46267.758333333331</v>
          </cell>
          <cell r="W498">
            <v>46267.965277777781</v>
          </cell>
          <cell r="X498">
            <v>46267.756944444445</v>
          </cell>
          <cell r="Y498">
            <v>46268.173611111109</v>
          </cell>
          <cell r="AA498" t="str">
            <v>Scheduled</v>
          </cell>
          <cell r="AB498" t="str">
            <v>Present</v>
          </cell>
          <cell r="AC498" t="str">
            <v>Outbound</v>
          </cell>
          <cell r="AD498" t="str">
            <v>Picking</v>
          </cell>
          <cell r="AE498" t="str">
            <v>Pick</v>
          </cell>
          <cell r="AF498" t="str">
            <v>Monday</v>
          </cell>
          <cell r="AG498" t="str">
            <v>Tuesday</v>
          </cell>
          <cell r="AH498">
            <v>13</v>
          </cell>
          <cell r="AJ498">
            <v>45977</v>
          </cell>
          <cell r="AM498" t="str">
            <v>TEMP</v>
          </cell>
          <cell r="AN498" t="str">
            <v>3P Onsite Worker</v>
          </cell>
          <cell r="AO498" t="str">
            <v>A</v>
          </cell>
          <cell r="AP498">
            <v>9</v>
          </cell>
          <cell r="AQ498">
            <v>0</v>
          </cell>
          <cell r="AR498">
            <v>1</v>
          </cell>
          <cell r="AS498">
            <v>1</v>
          </cell>
          <cell r="AT498">
            <v>0</v>
          </cell>
          <cell r="AU498">
            <v>0</v>
          </cell>
        </row>
        <row r="499">
          <cell r="E499">
            <v>206192253</v>
          </cell>
          <cell r="F499" t="str">
            <v>A</v>
          </cell>
          <cell r="G499" t="str">
            <v>GREEN</v>
          </cell>
          <cell r="H499" t="str">
            <v>FULL_TIME</v>
          </cell>
          <cell r="I499">
            <v>900234</v>
          </cell>
          <cell r="J499" t="str">
            <v>EFS Facilities Services</v>
          </cell>
          <cell r="K499" t="str">
            <v>Hillary kiprop kipngetich</v>
          </cell>
          <cell r="L499" t="str">
            <v>Warehouse Associate (TEMP)</v>
          </cell>
          <cell r="M499" t="str">
            <v>Warehouse Associate 12M</v>
          </cell>
          <cell r="N499" t="str">
            <v>aanso</v>
          </cell>
          <cell r="O499">
            <v>1299</v>
          </cell>
          <cell r="P499" t="str">
            <v>AUH1</v>
          </cell>
          <cell r="Q499" t="str">
            <v>ARE</v>
          </cell>
          <cell r="R499" t="str">
            <v>LK015</v>
          </cell>
          <cell r="S499" t="str">
            <v>Night Shift</v>
          </cell>
          <cell r="T499">
            <v>99</v>
          </cell>
          <cell r="U499" t="str">
            <v>MENA_UAE_FC</v>
          </cell>
          <cell r="X499">
            <v>46267.756944444445</v>
          </cell>
          <cell r="Y499">
            <v>46268.173611111109</v>
          </cell>
          <cell r="Z499" t="str">
            <v>Rest Day</v>
          </cell>
          <cell r="AA499" t="str">
            <v>Not Scheduled</v>
          </cell>
          <cell r="AB499" t="str">
            <v>Not Present</v>
          </cell>
          <cell r="AC499" t="str">
            <v>Customer returns</v>
          </cell>
          <cell r="AD499" t="str">
            <v>Customer Returns</v>
          </cell>
          <cell r="AE499" t="str">
            <v>Customer returns</v>
          </cell>
          <cell r="AF499" t="str">
            <v>Tuesday</v>
          </cell>
          <cell r="AG499" t="str">
            <v>Wednesday</v>
          </cell>
          <cell r="AH499">
            <v>22</v>
          </cell>
          <cell r="AJ499">
            <v>45935</v>
          </cell>
          <cell r="AM499" t="str">
            <v>TEMP</v>
          </cell>
          <cell r="AN499" t="str">
            <v>3P Onsite Worker</v>
          </cell>
          <cell r="AO499" t="str">
            <v>A</v>
          </cell>
          <cell r="AP499">
            <v>9</v>
          </cell>
          <cell r="AQ499">
            <v>0</v>
          </cell>
          <cell r="AR499">
            <v>0</v>
          </cell>
          <cell r="AS499">
            <v>0</v>
          </cell>
          <cell r="AT499">
            <v>0</v>
          </cell>
          <cell r="AU499">
            <v>0</v>
          </cell>
        </row>
        <row r="500">
          <cell r="E500">
            <v>205252750</v>
          </cell>
          <cell r="F500" t="str">
            <v>A</v>
          </cell>
          <cell r="G500" t="str">
            <v>GREEN</v>
          </cell>
          <cell r="H500" t="str">
            <v>FULL_TIME</v>
          </cell>
          <cell r="I500">
            <v>900234</v>
          </cell>
          <cell r="J500" t="str">
            <v>EFS Facilities Services</v>
          </cell>
          <cell r="K500" t="str">
            <v>Ruth Chepkemboi Kipchirchir</v>
          </cell>
          <cell r="L500" t="str">
            <v>Warehouse Associate (TEMP)</v>
          </cell>
          <cell r="M500" t="str">
            <v>Warehouse Associate 12M</v>
          </cell>
          <cell r="N500" t="str">
            <v>mnarshad</v>
          </cell>
          <cell r="O500">
            <v>1299</v>
          </cell>
          <cell r="P500" t="str">
            <v>AUH1</v>
          </cell>
          <cell r="Q500" t="str">
            <v>ARE</v>
          </cell>
          <cell r="R500" t="str">
            <v>FC109</v>
          </cell>
          <cell r="S500" t="str">
            <v>Day Shift</v>
          </cell>
          <cell r="T500">
            <v>99</v>
          </cell>
          <cell r="U500" t="str">
            <v>MENA_UAE_FC</v>
          </cell>
          <cell r="X500">
            <v>46267.333333333336</v>
          </cell>
          <cell r="Y500">
            <v>46267.75</v>
          </cell>
          <cell r="Z500" t="str">
            <v>Rest Day</v>
          </cell>
          <cell r="AA500" t="str">
            <v>Not Scheduled</v>
          </cell>
          <cell r="AB500" t="str">
            <v>Not Present</v>
          </cell>
          <cell r="AC500" t="str">
            <v>Outbound</v>
          </cell>
          <cell r="AD500" t="str">
            <v>Picking</v>
          </cell>
          <cell r="AE500" t="str">
            <v>Pick</v>
          </cell>
          <cell r="AF500" t="str">
            <v>Tuesday</v>
          </cell>
          <cell r="AG500" t="str">
            <v>Wednesday</v>
          </cell>
          <cell r="AH500">
            <v>13</v>
          </cell>
          <cell r="AJ500">
            <v>45788</v>
          </cell>
          <cell r="AM500" t="str">
            <v>TEMP</v>
          </cell>
          <cell r="AN500" t="str">
            <v>3P Onsite Worker</v>
          </cell>
          <cell r="AO500" t="str">
            <v>A</v>
          </cell>
          <cell r="AP500">
            <v>9</v>
          </cell>
          <cell r="AQ500">
            <v>0</v>
          </cell>
          <cell r="AR500">
            <v>0</v>
          </cell>
          <cell r="AS500">
            <v>0</v>
          </cell>
          <cell r="AT500">
            <v>0</v>
          </cell>
          <cell r="AU500">
            <v>0</v>
          </cell>
        </row>
        <row r="501">
          <cell r="E501">
            <v>205257125</v>
          </cell>
          <cell r="F501" t="str">
            <v>A</v>
          </cell>
          <cell r="G501" t="str">
            <v>GREEN</v>
          </cell>
          <cell r="H501" t="str">
            <v>FULL_TIME</v>
          </cell>
          <cell r="I501">
            <v>900234</v>
          </cell>
          <cell r="J501" t="str">
            <v>EFS Facilities Services</v>
          </cell>
          <cell r="K501" t="str">
            <v>Kelvin Munene Kirema</v>
          </cell>
          <cell r="L501" t="str">
            <v>Warehouse Associate (TEMP)</v>
          </cell>
          <cell r="M501" t="str">
            <v>Warehouse Associate 8W</v>
          </cell>
          <cell r="N501" t="str">
            <v>scariav</v>
          </cell>
          <cell r="O501">
            <v>1299</v>
          </cell>
          <cell r="P501" t="str">
            <v>AUH1</v>
          </cell>
          <cell r="Q501" t="str">
            <v>ARE</v>
          </cell>
          <cell r="R501" t="str">
            <v>LK013</v>
          </cell>
          <cell r="S501" t="str">
            <v>Night Shift</v>
          </cell>
          <cell r="T501">
            <v>99</v>
          </cell>
          <cell r="U501" t="str">
            <v>MENA_UAE_FC</v>
          </cell>
          <cell r="V501">
            <v>46267.756944444445</v>
          </cell>
          <cell r="W501">
            <v>46267.856249999997</v>
          </cell>
          <cell r="X501">
            <v>46267.756944444445</v>
          </cell>
          <cell r="Y501">
            <v>46268.173611111109</v>
          </cell>
          <cell r="AA501" t="str">
            <v>Scheduled</v>
          </cell>
          <cell r="AB501" t="str">
            <v>Present</v>
          </cell>
          <cell r="AC501" t="str">
            <v>Outbound</v>
          </cell>
          <cell r="AD501" t="str">
            <v>Picking</v>
          </cell>
          <cell r="AE501" t="str">
            <v>Pick</v>
          </cell>
          <cell r="AF501" t="str">
            <v>Sunday</v>
          </cell>
          <cell r="AG501" t="str">
            <v>Monday</v>
          </cell>
          <cell r="AH501">
            <v>13</v>
          </cell>
          <cell r="AJ501">
            <v>45792</v>
          </cell>
          <cell r="AM501" t="str">
            <v>TEMP</v>
          </cell>
          <cell r="AN501" t="str">
            <v>3P Onsite Worker</v>
          </cell>
          <cell r="AO501" t="str">
            <v>A</v>
          </cell>
          <cell r="AP501">
            <v>9</v>
          </cell>
          <cell r="AQ501">
            <v>0</v>
          </cell>
          <cell r="AR501">
            <v>1</v>
          </cell>
          <cell r="AS501">
            <v>1</v>
          </cell>
          <cell r="AT501">
            <v>0</v>
          </cell>
          <cell r="AU501">
            <v>0</v>
          </cell>
        </row>
        <row r="502">
          <cell r="E502">
            <v>204967149</v>
          </cell>
          <cell r="F502" t="str">
            <v>A</v>
          </cell>
          <cell r="G502" t="str">
            <v>GREEN</v>
          </cell>
          <cell r="H502" t="str">
            <v>FULL_TIME</v>
          </cell>
          <cell r="I502">
            <v>900234</v>
          </cell>
          <cell r="J502" t="str">
            <v>Dulsco L.L.C.</v>
          </cell>
          <cell r="K502" t="str">
            <v>SYLVESTER KISSEIH</v>
          </cell>
          <cell r="L502" t="str">
            <v>Warehouse Associate (TEMP)</v>
          </cell>
          <cell r="M502" t="str">
            <v>Warehouse Associate 24M</v>
          </cell>
          <cell r="N502" t="str">
            <v>nnahla</v>
          </cell>
          <cell r="O502">
            <v>1299</v>
          </cell>
          <cell r="P502" t="str">
            <v>AUH1</v>
          </cell>
          <cell r="Q502" t="str">
            <v>ARE</v>
          </cell>
          <cell r="R502" t="str">
            <v>LK013</v>
          </cell>
          <cell r="S502" t="str">
            <v>Night Shift</v>
          </cell>
          <cell r="T502">
            <v>99</v>
          </cell>
          <cell r="U502" t="str">
            <v>MENA_UAE_FC</v>
          </cell>
          <cell r="V502">
            <v>46267.756249999999</v>
          </cell>
          <cell r="W502">
            <v>46267.948611111111</v>
          </cell>
          <cell r="X502">
            <v>46267.756944444445</v>
          </cell>
          <cell r="Y502">
            <v>46268.173611111109</v>
          </cell>
          <cell r="AA502" t="str">
            <v>Scheduled</v>
          </cell>
          <cell r="AB502" t="str">
            <v>Present</v>
          </cell>
          <cell r="AC502" t="str">
            <v>Inbound</v>
          </cell>
          <cell r="AD502" t="str">
            <v>Inbound Stow</v>
          </cell>
          <cell r="AE502" t="str">
            <v>Stow</v>
          </cell>
          <cell r="AF502" t="str">
            <v>Sunday</v>
          </cell>
          <cell r="AG502" t="str">
            <v>Monday</v>
          </cell>
          <cell r="AH502">
            <v>3</v>
          </cell>
          <cell r="AJ502">
            <v>45825</v>
          </cell>
          <cell r="AM502" t="str">
            <v>TEMP</v>
          </cell>
          <cell r="AN502" t="str">
            <v>3P Onsite Worker</v>
          </cell>
          <cell r="AO502" t="str">
            <v>A</v>
          </cell>
          <cell r="AP502">
            <v>9</v>
          </cell>
          <cell r="AQ502">
            <v>0</v>
          </cell>
          <cell r="AR502">
            <v>1</v>
          </cell>
          <cell r="AS502">
            <v>1</v>
          </cell>
          <cell r="AT502">
            <v>0</v>
          </cell>
          <cell r="AU502">
            <v>0</v>
          </cell>
        </row>
        <row r="503">
          <cell r="E503">
            <v>206873782</v>
          </cell>
          <cell r="F503" t="str">
            <v>A</v>
          </cell>
          <cell r="G503" t="str">
            <v>GREEN</v>
          </cell>
          <cell r="H503" t="str">
            <v>FULL_TIME</v>
          </cell>
          <cell r="I503">
            <v>900234</v>
          </cell>
          <cell r="J503" t="str">
            <v>Dulsco L.L.C.</v>
          </cell>
          <cell r="K503" t="str">
            <v>KIVUNBI ANTONY LUTAAYA</v>
          </cell>
          <cell r="L503" t="str">
            <v>Warehouse Associate (TEMP)</v>
          </cell>
          <cell r="M503" t="str">
            <v>Warehouse Associate 8W</v>
          </cell>
          <cell r="N503" t="str">
            <v>lraghava</v>
          </cell>
          <cell r="O503">
            <v>1299</v>
          </cell>
          <cell r="P503" t="str">
            <v>AUH1</v>
          </cell>
          <cell r="Q503" t="str">
            <v>ARE</v>
          </cell>
          <cell r="R503" t="str">
            <v>LK015</v>
          </cell>
          <cell r="S503" t="str">
            <v>Night Shift</v>
          </cell>
          <cell r="T503">
            <v>99</v>
          </cell>
          <cell r="U503" t="str">
            <v>MENA_UAE_FC</v>
          </cell>
          <cell r="X503">
            <v>46267.756944444445</v>
          </cell>
          <cell r="Y503">
            <v>46268.173611111109</v>
          </cell>
          <cell r="Z503" t="str">
            <v>Rest Day</v>
          </cell>
          <cell r="AA503" t="str">
            <v>Not Scheduled</v>
          </cell>
          <cell r="AB503" t="str">
            <v>Not Present</v>
          </cell>
          <cell r="AC503" t="str">
            <v>Outbound</v>
          </cell>
          <cell r="AD503" t="str">
            <v>Picking</v>
          </cell>
          <cell r="AE503" t="str">
            <v>Pick</v>
          </cell>
          <cell r="AF503" t="str">
            <v>Tuesday</v>
          </cell>
          <cell r="AG503" t="str">
            <v>Wednesday</v>
          </cell>
          <cell r="AH503">
            <v>13</v>
          </cell>
          <cell r="AJ503">
            <v>46029</v>
          </cell>
          <cell r="AM503" t="str">
            <v>TEMP</v>
          </cell>
          <cell r="AN503" t="str">
            <v>3P Onsite Worker</v>
          </cell>
          <cell r="AO503" t="str">
            <v>A</v>
          </cell>
          <cell r="AP503">
            <v>9</v>
          </cell>
          <cell r="AQ503">
            <v>0</v>
          </cell>
          <cell r="AR503">
            <v>0</v>
          </cell>
          <cell r="AS503">
            <v>0</v>
          </cell>
          <cell r="AT503">
            <v>0</v>
          </cell>
          <cell r="AU503">
            <v>0</v>
          </cell>
        </row>
        <row r="504">
          <cell r="E504">
            <v>203800376</v>
          </cell>
          <cell r="F504" t="str">
            <v>A</v>
          </cell>
          <cell r="G504" t="str">
            <v>GREEN</v>
          </cell>
          <cell r="H504" t="str">
            <v>FULL_TIME</v>
          </cell>
          <cell r="I504">
            <v>900234</v>
          </cell>
          <cell r="J504" t="str">
            <v>Dulsco L.L.C.</v>
          </cell>
          <cell r="K504" t="str">
            <v>ABDU KIWANUKA</v>
          </cell>
          <cell r="L504" t="str">
            <v>Warehouse Associate (TEMP)</v>
          </cell>
          <cell r="M504" t="str">
            <v>Warehouse Associate 8W</v>
          </cell>
          <cell r="N504" t="str">
            <v>aanso</v>
          </cell>
          <cell r="O504">
            <v>1299</v>
          </cell>
          <cell r="P504" t="str">
            <v>AUH1</v>
          </cell>
          <cell r="Q504" t="str">
            <v>ARE</v>
          </cell>
          <cell r="R504" t="str">
            <v>FC134</v>
          </cell>
          <cell r="S504" t="str">
            <v>Day Shift</v>
          </cell>
          <cell r="T504">
            <v>99</v>
          </cell>
          <cell r="U504" t="str">
            <v>MENA_UAE_FC</v>
          </cell>
          <cell r="V504">
            <v>46267.333333333336</v>
          </cell>
          <cell r="W504">
            <v>46267.749305555553</v>
          </cell>
          <cell r="X504">
            <v>46267.333333333336</v>
          </cell>
          <cell r="Y504">
            <v>46267.75</v>
          </cell>
          <cell r="Z504" t="str">
            <v>Rest Day</v>
          </cell>
          <cell r="AA504" t="str">
            <v>Not Scheduled</v>
          </cell>
          <cell r="AB504" t="str">
            <v>Present</v>
          </cell>
          <cell r="AC504" t="str">
            <v>Customer returns</v>
          </cell>
          <cell r="AD504" t="str">
            <v>Customer Returns</v>
          </cell>
          <cell r="AE504" t="str">
            <v>Customer returns</v>
          </cell>
          <cell r="AF504" t="str">
            <v>Wednesday</v>
          </cell>
          <cell r="AG504" t="str">
            <v>Thursday</v>
          </cell>
          <cell r="AH504">
            <v>22</v>
          </cell>
          <cell r="AJ504">
            <v>45515</v>
          </cell>
          <cell r="AM504" t="str">
            <v>TEMP</v>
          </cell>
          <cell r="AN504" t="str">
            <v>3P Onsite Worker</v>
          </cell>
          <cell r="AO504" t="str">
            <v>A</v>
          </cell>
          <cell r="AP504">
            <v>9</v>
          </cell>
          <cell r="AQ504">
            <v>1</v>
          </cell>
          <cell r="AR504">
            <v>1</v>
          </cell>
          <cell r="AS504">
            <v>0</v>
          </cell>
          <cell r="AT504">
            <v>0</v>
          </cell>
          <cell r="AU504">
            <v>0</v>
          </cell>
        </row>
        <row r="505">
          <cell r="E505">
            <v>206875148</v>
          </cell>
          <cell r="F505" t="str">
            <v>A</v>
          </cell>
          <cell r="G505" t="str">
            <v>GREEN</v>
          </cell>
          <cell r="H505" t="str">
            <v>FULL_TIME</v>
          </cell>
          <cell r="I505">
            <v>900234</v>
          </cell>
          <cell r="J505" t="str">
            <v>Dulsco L.L.C.</v>
          </cell>
          <cell r="K505" t="str">
            <v>ASHIRAF KIYIMBA</v>
          </cell>
          <cell r="L505" t="str">
            <v>Warehouse Associate (TEMP)</v>
          </cell>
          <cell r="M505" t="str">
            <v>Warehouse Associate 8W</v>
          </cell>
          <cell r="N505" t="str">
            <v>aanso</v>
          </cell>
          <cell r="O505">
            <v>1299</v>
          </cell>
          <cell r="P505" t="str">
            <v>AUH1</v>
          </cell>
          <cell r="Q505" t="str">
            <v>ARE</v>
          </cell>
          <cell r="R505" t="str">
            <v>LK017</v>
          </cell>
          <cell r="S505" t="str">
            <v>Night Shift</v>
          </cell>
          <cell r="T505">
            <v>99</v>
          </cell>
          <cell r="U505" t="str">
            <v>MENA_UAE_FC</v>
          </cell>
          <cell r="V505">
            <v>46267.755555555559</v>
          </cell>
          <cell r="W505">
            <v>46267.958333333336</v>
          </cell>
          <cell r="X505">
            <v>46267.756944444445</v>
          </cell>
          <cell r="Y505">
            <v>46268.173611111109</v>
          </cell>
          <cell r="AA505" t="str">
            <v>Scheduled</v>
          </cell>
          <cell r="AB505" t="str">
            <v>Present</v>
          </cell>
          <cell r="AC505" t="str">
            <v>Customer returns</v>
          </cell>
          <cell r="AD505" t="str">
            <v>Customer Returns</v>
          </cell>
          <cell r="AE505" t="str">
            <v>Customer returns</v>
          </cell>
          <cell r="AF505" t="str">
            <v>Thursday</v>
          </cell>
          <cell r="AG505" t="str">
            <v>Friday</v>
          </cell>
          <cell r="AH505">
            <v>22</v>
          </cell>
          <cell r="AJ505">
            <v>46019</v>
          </cell>
          <cell r="AM505" t="str">
            <v>TEMP</v>
          </cell>
          <cell r="AN505" t="str">
            <v>3P Onsite Worker</v>
          </cell>
          <cell r="AO505" t="str">
            <v>A</v>
          </cell>
          <cell r="AP505">
            <v>9</v>
          </cell>
          <cell r="AQ505">
            <v>0</v>
          </cell>
          <cell r="AR505">
            <v>1</v>
          </cell>
          <cell r="AS505">
            <v>1</v>
          </cell>
          <cell r="AT505">
            <v>0</v>
          </cell>
          <cell r="AU505">
            <v>0</v>
          </cell>
        </row>
        <row r="506">
          <cell r="E506">
            <v>204373723</v>
          </cell>
          <cell r="F506" t="str">
            <v>A</v>
          </cell>
          <cell r="G506" t="str">
            <v>GREEN</v>
          </cell>
          <cell r="H506" t="str">
            <v>FULL_TIME</v>
          </cell>
          <cell r="I506">
            <v>900234</v>
          </cell>
          <cell r="J506" t="str">
            <v>Adecco</v>
          </cell>
          <cell r="K506" t="str">
            <v>ABIN JOSE</v>
          </cell>
          <cell r="L506" t="str">
            <v>Warehouse Associate (TEMP)</v>
          </cell>
          <cell r="M506" t="str">
            <v>Warehouse Associate 24M</v>
          </cell>
          <cell r="N506" t="str">
            <v>lraghava</v>
          </cell>
          <cell r="O506">
            <v>1299</v>
          </cell>
          <cell r="P506" t="str">
            <v>AUH1</v>
          </cell>
          <cell r="Q506" t="str">
            <v>ARE</v>
          </cell>
          <cell r="R506" t="str">
            <v>LK017</v>
          </cell>
          <cell r="S506" t="str">
            <v>Night Shift</v>
          </cell>
          <cell r="T506">
            <v>99</v>
          </cell>
          <cell r="U506" t="str">
            <v>MENA_UAE_FC</v>
          </cell>
          <cell r="V506">
            <v>46267.756944444445</v>
          </cell>
          <cell r="X506">
            <v>46267.756944444445</v>
          </cell>
          <cell r="Y506">
            <v>46268.173611111109</v>
          </cell>
          <cell r="AA506" t="str">
            <v>Scheduled</v>
          </cell>
          <cell r="AB506" t="str">
            <v>Present</v>
          </cell>
          <cell r="AC506" t="str">
            <v>Outbound</v>
          </cell>
          <cell r="AD506" t="str">
            <v>Picking</v>
          </cell>
          <cell r="AE506" t="str">
            <v>Pick</v>
          </cell>
          <cell r="AF506" t="str">
            <v>Thursday</v>
          </cell>
          <cell r="AG506" t="str">
            <v>Friday</v>
          </cell>
          <cell r="AH506">
            <v>13</v>
          </cell>
          <cell r="AJ506">
            <v>45592</v>
          </cell>
          <cell r="AM506" t="str">
            <v>TEMP</v>
          </cell>
          <cell r="AN506" t="str">
            <v>3P Onsite Worker</v>
          </cell>
          <cell r="AO506" t="str">
            <v>A</v>
          </cell>
          <cell r="AP506">
            <v>9</v>
          </cell>
          <cell r="AQ506">
            <v>0</v>
          </cell>
          <cell r="AR506">
            <v>1</v>
          </cell>
          <cell r="AS506">
            <v>1</v>
          </cell>
          <cell r="AT506">
            <v>0</v>
          </cell>
          <cell r="AU506">
            <v>0</v>
          </cell>
        </row>
        <row r="507">
          <cell r="E507">
            <v>204868850</v>
          </cell>
          <cell r="F507" t="str">
            <v>A</v>
          </cell>
          <cell r="G507" t="str">
            <v>GREEN</v>
          </cell>
          <cell r="H507" t="str">
            <v>FULL_TIME</v>
          </cell>
          <cell r="I507">
            <v>900234</v>
          </cell>
          <cell r="J507" t="str">
            <v>Quesscorp</v>
          </cell>
          <cell r="K507" t="str">
            <v>Carlson Esah Kendang</v>
          </cell>
          <cell r="L507" t="str">
            <v>Warehouse Associate (TEMP)</v>
          </cell>
          <cell r="M507" t="str">
            <v>Warehouse Associate 24M</v>
          </cell>
          <cell r="N507" t="str">
            <v>abbaszoo</v>
          </cell>
          <cell r="O507">
            <v>1299</v>
          </cell>
          <cell r="P507" t="str">
            <v>AUH1</v>
          </cell>
          <cell r="Q507" t="str">
            <v>ARE</v>
          </cell>
          <cell r="R507" t="str">
            <v>LK012</v>
          </cell>
          <cell r="S507" t="str">
            <v>Night Shift</v>
          </cell>
          <cell r="T507">
            <v>99</v>
          </cell>
          <cell r="U507" t="str">
            <v>MENA_UAE_FC</v>
          </cell>
          <cell r="X507">
            <v>46267.756944444445</v>
          </cell>
          <cell r="Y507">
            <v>46268.173611111109</v>
          </cell>
          <cell r="Z507" t="str">
            <v>Rest Day</v>
          </cell>
          <cell r="AA507" t="str">
            <v>Not Scheduled</v>
          </cell>
          <cell r="AB507" t="str">
            <v>Not Present</v>
          </cell>
          <cell r="AC507" t="str">
            <v>Inbound</v>
          </cell>
          <cell r="AD507" t="str">
            <v>Vendor Receive</v>
          </cell>
          <cell r="AE507" t="str">
            <v>Receive</v>
          </cell>
          <cell r="AF507" t="str">
            <v>Saturday</v>
          </cell>
          <cell r="AG507" t="str">
            <v>Sunday</v>
          </cell>
          <cell r="AH507">
            <v>1</v>
          </cell>
          <cell r="AJ507">
            <v>45690</v>
          </cell>
          <cell r="AM507" t="str">
            <v>TEMP</v>
          </cell>
          <cell r="AN507" t="str">
            <v>3P Onsite Worker</v>
          </cell>
          <cell r="AO507" t="str">
            <v>A</v>
          </cell>
          <cell r="AP507">
            <v>9</v>
          </cell>
          <cell r="AQ507">
            <v>0</v>
          </cell>
          <cell r="AR507">
            <v>0</v>
          </cell>
          <cell r="AS507">
            <v>0</v>
          </cell>
          <cell r="AT507">
            <v>0</v>
          </cell>
          <cell r="AU507">
            <v>0</v>
          </cell>
        </row>
        <row r="508">
          <cell r="E508">
            <v>206015636</v>
          </cell>
          <cell r="F508" t="str">
            <v>A</v>
          </cell>
          <cell r="G508" t="str">
            <v>GREEN</v>
          </cell>
          <cell r="H508" t="str">
            <v>FULL_TIME</v>
          </cell>
          <cell r="I508">
            <v>900234</v>
          </cell>
          <cell r="J508" t="str">
            <v>Fastlink Outsourcing</v>
          </cell>
          <cell r="K508" t="str">
            <v>SCOLITITH KENG TIBA</v>
          </cell>
          <cell r="L508" t="str">
            <v>Warehouse Associate (TEMP)</v>
          </cell>
          <cell r="M508" t="str">
            <v>Warehouse Associate 12M</v>
          </cell>
          <cell r="N508" t="str">
            <v>nnahla</v>
          </cell>
          <cell r="O508">
            <v>1299</v>
          </cell>
          <cell r="P508" t="str">
            <v>AUH1</v>
          </cell>
          <cell r="Q508" t="str">
            <v>ARE</v>
          </cell>
          <cell r="R508" t="str">
            <v>FC134</v>
          </cell>
          <cell r="S508" t="str">
            <v>Day Shift</v>
          </cell>
          <cell r="T508">
            <v>99</v>
          </cell>
          <cell r="U508" t="str">
            <v>MENA_UAE_FC</v>
          </cell>
          <cell r="V508">
            <v>46267.331944444442</v>
          </cell>
          <cell r="W508">
            <v>46267.746527777781</v>
          </cell>
          <cell r="X508">
            <v>46267.333333333336</v>
          </cell>
          <cell r="Y508">
            <v>46267.75</v>
          </cell>
          <cell r="Z508" t="str">
            <v>Rest Day</v>
          </cell>
          <cell r="AA508" t="str">
            <v>Not Scheduled</v>
          </cell>
          <cell r="AB508" t="str">
            <v>Present</v>
          </cell>
          <cell r="AC508" t="str">
            <v>Inbound</v>
          </cell>
          <cell r="AD508" t="str">
            <v>Inbound Stow</v>
          </cell>
          <cell r="AE508" t="str">
            <v>Stow</v>
          </cell>
          <cell r="AF508" t="str">
            <v>Wednesday</v>
          </cell>
          <cell r="AG508" t="str">
            <v>Thursday</v>
          </cell>
          <cell r="AH508">
            <v>3</v>
          </cell>
          <cell r="AJ508">
            <v>45914</v>
          </cell>
          <cell r="AM508" t="str">
            <v>TEMP</v>
          </cell>
          <cell r="AN508" t="str">
            <v>3P Onsite Worker</v>
          </cell>
          <cell r="AO508" t="str">
            <v>A</v>
          </cell>
          <cell r="AP508">
            <v>9</v>
          </cell>
          <cell r="AQ508">
            <v>1</v>
          </cell>
          <cell r="AR508">
            <v>1</v>
          </cell>
          <cell r="AS508">
            <v>0</v>
          </cell>
          <cell r="AT508">
            <v>0</v>
          </cell>
          <cell r="AU508">
            <v>0</v>
          </cell>
        </row>
        <row r="509">
          <cell r="E509">
            <v>204072302</v>
          </cell>
          <cell r="F509" t="str">
            <v>A</v>
          </cell>
          <cell r="G509" t="str">
            <v>GREEN</v>
          </cell>
          <cell r="H509" t="str">
            <v>FULL_TIME</v>
          </cell>
          <cell r="I509">
            <v>900234</v>
          </cell>
          <cell r="J509" t="str">
            <v>Dulsco L.L.C.</v>
          </cell>
          <cell r="K509" t="str">
            <v>HARUNAH KIBENGO</v>
          </cell>
          <cell r="L509" t="str">
            <v>Warehouse Associate (TEMP)</v>
          </cell>
          <cell r="M509" t="str">
            <v>Warehouse Associate 24M</v>
          </cell>
          <cell r="N509" t="str">
            <v>lraghava</v>
          </cell>
          <cell r="O509">
            <v>1299</v>
          </cell>
          <cell r="P509" t="str">
            <v>AUH1</v>
          </cell>
          <cell r="Q509" t="str">
            <v>ARE</v>
          </cell>
          <cell r="R509" t="str">
            <v>FC134</v>
          </cell>
          <cell r="S509" t="str">
            <v>Day Shift</v>
          </cell>
          <cell r="T509">
            <v>99</v>
          </cell>
          <cell r="U509" t="str">
            <v>MENA_UAE_FC</v>
          </cell>
          <cell r="V509">
            <v>46267.331944444442</v>
          </cell>
          <cell r="W509">
            <v>46267.74722222222</v>
          </cell>
          <cell r="X509">
            <v>46267.333333333336</v>
          </cell>
          <cell r="Y509">
            <v>46267.75</v>
          </cell>
          <cell r="Z509" t="str">
            <v>Rest Day</v>
          </cell>
          <cell r="AA509" t="str">
            <v>Not Scheduled</v>
          </cell>
          <cell r="AB509" t="str">
            <v>Present</v>
          </cell>
          <cell r="AC509" t="str">
            <v>Outbound</v>
          </cell>
          <cell r="AD509" t="str">
            <v>Picking</v>
          </cell>
          <cell r="AE509" t="str">
            <v>Pick</v>
          </cell>
          <cell r="AF509" t="str">
            <v>Wednesday</v>
          </cell>
          <cell r="AG509" t="str">
            <v>Thursday</v>
          </cell>
          <cell r="AH509">
            <v>13</v>
          </cell>
          <cell r="AJ509">
            <v>45683</v>
          </cell>
          <cell r="AM509" t="str">
            <v>TEMP</v>
          </cell>
          <cell r="AN509" t="str">
            <v>3P Onsite Worker</v>
          </cell>
          <cell r="AO509" t="str">
            <v>A</v>
          </cell>
          <cell r="AP509">
            <v>9</v>
          </cell>
          <cell r="AQ509">
            <v>1</v>
          </cell>
          <cell r="AR509">
            <v>1</v>
          </cell>
          <cell r="AS509">
            <v>0</v>
          </cell>
          <cell r="AT509">
            <v>0</v>
          </cell>
          <cell r="AU509">
            <v>0</v>
          </cell>
        </row>
        <row r="510">
          <cell r="E510">
            <v>102434104</v>
          </cell>
          <cell r="F510" t="str">
            <v>A</v>
          </cell>
          <cell r="G510" t="str">
            <v>BLUE</v>
          </cell>
          <cell r="H510" t="str">
            <v>FULL_TIME</v>
          </cell>
          <cell r="I510" t="str">
            <v>P03231</v>
          </cell>
          <cell r="K510" t="str">
            <v>Kandala Madhusudhan Rao</v>
          </cell>
          <cell r="L510" t="str">
            <v>FC Associate III</v>
          </cell>
          <cell r="M510" t="str">
            <v>Operations Supervisor</v>
          </cell>
          <cell r="N510" t="str">
            <v>nnahla</v>
          </cell>
          <cell r="O510">
            <v>1299</v>
          </cell>
          <cell r="P510" t="str">
            <v>AUH1</v>
          </cell>
          <cell r="Q510" t="str">
            <v>ARE</v>
          </cell>
          <cell r="R510" t="str">
            <v>FC159</v>
          </cell>
          <cell r="S510" t="str">
            <v>Day Shift</v>
          </cell>
          <cell r="T510">
            <v>3</v>
          </cell>
          <cell r="U510" t="str">
            <v>MENA_UAE_FC</v>
          </cell>
          <cell r="V510">
            <v>46267.322916666664</v>
          </cell>
          <cell r="W510">
            <v>46267.53125</v>
          </cell>
          <cell r="X510">
            <v>46267.333333333336</v>
          </cell>
          <cell r="Y510">
            <v>46267.75</v>
          </cell>
          <cell r="AA510" t="str">
            <v>Scheduled</v>
          </cell>
          <cell r="AB510" t="str">
            <v>Present</v>
          </cell>
          <cell r="AC510" t="str">
            <v>Inbound</v>
          </cell>
          <cell r="AD510" t="str">
            <v>IB Lead/PA</v>
          </cell>
          <cell r="AE510" t="str">
            <v>Receive</v>
          </cell>
          <cell r="AF510" t="str">
            <v>Thursday</v>
          </cell>
          <cell r="AG510" t="str">
            <v>Friday</v>
          </cell>
          <cell r="AH510">
            <v>5</v>
          </cell>
          <cell r="AJ510">
            <v>42882</v>
          </cell>
          <cell r="AM510" t="str">
            <v>FC</v>
          </cell>
          <cell r="AN510" t="str">
            <v>Regular Full Time</v>
          </cell>
          <cell r="AO510" t="str">
            <v>A</v>
          </cell>
          <cell r="AP510">
            <v>9</v>
          </cell>
          <cell r="AQ510">
            <v>0</v>
          </cell>
          <cell r="AR510">
            <v>1</v>
          </cell>
          <cell r="AS510">
            <v>1</v>
          </cell>
          <cell r="AT510">
            <v>0</v>
          </cell>
          <cell r="AU510">
            <v>0</v>
          </cell>
        </row>
        <row r="511">
          <cell r="E511">
            <v>206868006</v>
          </cell>
          <cell r="F511" t="str">
            <v>A</v>
          </cell>
          <cell r="G511" t="str">
            <v>GREEN</v>
          </cell>
          <cell r="H511" t="str">
            <v>REDUCED</v>
          </cell>
          <cell r="I511">
            <v>900234</v>
          </cell>
          <cell r="J511" t="str">
            <v>Fastlink Outsourcing</v>
          </cell>
          <cell r="K511" t="str">
            <v>JOSEPHINE NKUMBU CHI</v>
          </cell>
          <cell r="L511" t="str">
            <v>Warehouse Associate (TEMP)</v>
          </cell>
          <cell r="M511" t="str">
            <v>Warehouse Associate 8W</v>
          </cell>
          <cell r="N511" t="str">
            <v>bizthoma</v>
          </cell>
          <cell r="O511">
            <v>1299</v>
          </cell>
          <cell r="P511" t="str">
            <v>AUH1</v>
          </cell>
          <cell r="Q511" t="str">
            <v>ARE</v>
          </cell>
          <cell r="R511" t="str">
            <v>LK014</v>
          </cell>
          <cell r="S511" t="str">
            <v>Night Shift</v>
          </cell>
          <cell r="T511">
            <v>99</v>
          </cell>
          <cell r="U511" t="str">
            <v>MENA_UAE_FC</v>
          </cell>
          <cell r="V511">
            <v>46267.756249999999</v>
          </cell>
          <cell r="W511">
            <v>46267.833333333336</v>
          </cell>
          <cell r="X511">
            <v>46267.756944444445</v>
          </cell>
          <cell r="Y511">
            <v>46268.090277777781</v>
          </cell>
          <cell r="AA511" t="str">
            <v>Scheduled</v>
          </cell>
          <cell r="AB511" t="str">
            <v>Present</v>
          </cell>
          <cell r="AC511" t="str">
            <v>Outbound</v>
          </cell>
          <cell r="AD511" t="str">
            <v>Pack - Batch</v>
          </cell>
          <cell r="AE511" t="str">
            <v>Pack</v>
          </cell>
          <cell r="AF511" t="str">
            <v>Monday</v>
          </cell>
          <cell r="AG511" t="str">
            <v>Tuesday</v>
          </cell>
          <cell r="AH511">
            <v>17</v>
          </cell>
          <cell r="AJ511">
            <v>46251</v>
          </cell>
          <cell r="AM511" t="str">
            <v>TEMP</v>
          </cell>
          <cell r="AN511" t="str">
            <v>3P Onsite Worker</v>
          </cell>
          <cell r="AO511" t="str">
            <v>A</v>
          </cell>
          <cell r="AP511">
            <v>7</v>
          </cell>
          <cell r="AQ511">
            <v>0</v>
          </cell>
          <cell r="AR511">
            <v>1</v>
          </cell>
          <cell r="AS511">
            <v>1</v>
          </cell>
          <cell r="AT511">
            <v>0</v>
          </cell>
          <cell r="AU511">
            <v>0</v>
          </cell>
        </row>
        <row r="512">
          <cell r="E512">
            <v>203813038</v>
          </cell>
          <cell r="F512" t="str">
            <v>A</v>
          </cell>
          <cell r="G512" t="str">
            <v>GREEN</v>
          </cell>
          <cell r="H512" t="str">
            <v>FULL_TIME</v>
          </cell>
          <cell r="I512">
            <v>900234</v>
          </cell>
          <cell r="J512" t="str">
            <v>Adecco</v>
          </cell>
          <cell r="K512" t="str">
            <v>AKSHAY KODATHAMVALLY</v>
          </cell>
          <cell r="L512" t="str">
            <v>Warehouse Associate (TEMP)</v>
          </cell>
          <cell r="M512" t="str">
            <v>Warehouse Associate 24M</v>
          </cell>
          <cell r="N512" t="str">
            <v>abbaszoo</v>
          </cell>
          <cell r="O512">
            <v>1299</v>
          </cell>
          <cell r="P512" t="str">
            <v>AUH1</v>
          </cell>
          <cell r="Q512" t="str">
            <v>ARE</v>
          </cell>
          <cell r="R512" t="str">
            <v>FC059</v>
          </cell>
          <cell r="S512" t="str">
            <v>Day Shift</v>
          </cell>
          <cell r="T512">
            <v>99</v>
          </cell>
          <cell r="U512" t="str">
            <v>MENA_UAE_FC</v>
          </cell>
          <cell r="V512">
            <v>46267.331250000003</v>
          </cell>
          <cell r="W512">
            <v>46267.750694444447</v>
          </cell>
          <cell r="X512">
            <v>46267.333333333336</v>
          </cell>
          <cell r="Y512">
            <v>46267.75</v>
          </cell>
          <cell r="AA512" t="str">
            <v>Scheduled</v>
          </cell>
          <cell r="AB512" t="str">
            <v>Present</v>
          </cell>
          <cell r="AC512" t="str">
            <v>Inbound</v>
          </cell>
          <cell r="AD512" t="str">
            <v>Vendor Receive</v>
          </cell>
          <cell r="AE512" t="str">
            <v>Receive</v>
          </cell>
          <cell r="AF512" t="str">
            <v>Sunday</v>
          </cell>
          <cell r="AG512" t="str">
            <v>Monday</v>
          </cell>
          <cell r="AH512">
            <v>1</v>
          </cell>
          <cell r="AJ512">
            <v>45516</v>
          </cell>
          <cell r="AM512" t="str">
            <v>TEMP</v>
          </cell>
          <cell r="AN512" t="str">
            <v>3P Onsite Worker</v>
          </cell>
          <cell r="AO512" t="str">
            <v>A</v>
          </cell>
          <cell r="AP512">
            <v>9</v>
          </cell>
          <cell r="AQ512">
            <v>0</v>
          </cell>
          <cell r="AR512">
            <v>1</v>
          </cell>
          <cell r="AS512">
            <v>1</v>
          </cell>
          <cell r="AT512">
            <v>0</v>
          </cell>
          <cell r="AU512">
            <v>0</v>
          </cell>
        </row>
        <row r="513">
          <cell r="E513">
            <v>206074988</v>
          </cell>
          <cell r="F513" t="str">
            <v>A</v>
          </cell>
          <cell r="G513" t="str">
            <v>GREEN</v>
          </cell>
          <cell r="H513" t="str">
            <v>FULL_TIME</v>
          </cell>
          <cell r="I513">
            <v>900234</v>
          </cell>
          <cell r="J513" t="str">
            <v>Fastlink Outsourcing</v>
          </cell>
          <cell r="K513" t="str">
            <v>Lawson Kodjo Osabutey</v>
          </cell>
          <cell r="L513" t="str">
            <v>Warehouse Associate (TEMP)</v>
          </cell>
          <cell r="M513" t="str">
            <v>Warehouse Associate 12M</v>
          </cell>
          <cell r="N513" t="str">
            <v>scariav</v>
          </cell>
          <cell r="O513">
            <v>1299</v>
          </cell>
          <cell r="P513" t="str">
            <v>AUH1</v>
          </cell>
          <cell r="Q513" t="str">
            <v>ARE</v>
          </cell>
          <cell r="R513" t="str">
            <v>LK012</v>
          </cell>
          <cell r="S513" t="str">
            <v>Night Shift</v>
          </cell>
          <cell r="T513">
            <v>99</v>
          </cell>
          <cell r="U513" t="str">
            <v>MENA_UAE_FC</v>
          </cell>
          <cell r="V513">
            <v>46267.754861111112</v>
          </cell>
          <cell r="W513">
            <v>46267.856249999997</v>
          </cell>
          <cell r="X513">
            <v>46267.756944444445</v>
          </cell>
          <cell r="Y513">
            <v>46268.173611111109</v>
          </cell>
          <cell r="AA513" t="str">
            <v>Scheduled</v>
          </cell>
          <cell r="AB513" t="str">
            <v>Present</v>
          </cell>
          <cell r="AC513" t="str">
            <v>Outbound</v>
          </cell>
          <cell r="AD513" t="str">
            <v>Picking</v>
          </cell>
          <cell r="AE513" t="str">
            <v>Pick</v>
          </cell>
          <cell r="AF513" t="str">
            <v>Saturday</v>
          </cell>
          <cell r="AG513" t="str">
            <v>Sunday</v>
          </cell>
          <cell r="AH513">
            <v>13</v>
          </cell>
          <cell r="AJ513">
            <v>45921</v>
          </cell>
          <cell r="AM513" t="str">
            <v>TEMP</v>
          </cell>
          <cell r="AN513" t="str">
            <v>3P Onsite Worker</v>
          </cell>
          <cell r="AO513" t="str">
            <v>A</v>
          </cell>
          <cell r="AP513">
            <v>9</v>
          </cell>
          <cell r="AQ513">
            <v>0</v>
          </cell>
          <cell r="AR513">
            <v>1</v>
          </cell>
          <cell r="AS513">
            <v>1</v>
          </cell>
          <cell r="AT513">
            <v>0</v>
          </cell>
          <cell r="AU513">
            <v>0</v>
          </cell>
        </row>
        <row r="514">
          <cell r="E514">
            <v>204138503</v>
          </cell>
          <cell r="F514" t="str">
            <v>A</v>
          </cell>
          <cell r="G514" t="str">
            <v>GREEN</v>
          </cell>
          <cell r="H514" t="str">
            <v>FULL_TIME</v>
          </cell>
          <cell r="I514">
            <v>900234</v>
          </cell>
          <cell r="J514" t="str">
            <v>Fastlink Outsourcing</v>
          </cell>
          <cell r="K514" t="str">
            <v>grace kodua</v>
          </cell>
          <cell r="L514" t="str">
            <v>Warehouse Associate (TEMP)</v>
          </cell>
          <cell r="M514" t="str">
            <v>Warehouse Associate 12M</v>
          </cell>
          <cell r="N514" t="str">
            <v>ansammar</v>
          </cell>
          <cell r="O514">
            <v>1299</v>
          </cell>
          <cell r="P514" t="str">
            <v>AUH1</v>
          </cell>
          <cell r="Q514" t="str">
            <v>ARE</v>
          </cell>
          <cell r="R514" t="str">
            <v>LK013</v>
          </cell>
          <cell r="S514" t="str">
            <v>Night Shift</v>
          </cell>
          <cell r="T514">
            <v>99</v>
          </cell>
          <cell r="U514" t="str">
            <v>MENA_UAE_FC</v>
          </cell>
          <cell r="V514">
            <v>46267.758333333331</v>
          </cell>
          <cell r="W514">
            <v>46267.85833333333</v>
          </cell>
          <cell r="X514">
            <v>46267.756944444445</v>
          </cell>
          <cell r="Y514">
            <v>46268.173611111109</v>
          </cell>
          <cell r="AA514" t="str">
            <v>Scheduled</v>
          </cell>
          <cell r="AB514" t="str">
            <v>Present</v>
          </cell>
          <cell r="AC514" t="str">
            <v>Outbound</v>
          </cell>
          <cell r="AD514" t="str">
            <v>Picking</v>
          </cell>
          <cell r="AE514" t="str">
            <v>Pick</v>
          </cell>
          <cell r="AF514" t="str">
            <v>Sunday</v>
          </cell>
          <cell r="AG514" t="str">
            <v>Monday</v>
          </cell>
          <cell r="AH514">
            <v>13</v>
          </cell>
          <cell r="AJ514">
            <v>45564</v>
          </cell>
          <cell r="AM514" t="str">
            <v>TEMP</v>
          </cell>
          <cell r="AN514" t="str">
            <v>3P Onsite Worker</v>
          </cell>
          <cell r="AO514" t="str">
            <v>A</v>
          </cell>
          <cell r="AP514">
            <v>9</v>
          </cell>
          <cell r="AQ514">
            <v>0</v>
          </cell>
          <cell r="AR514">
            <v>1</v>
          </cell>
          <cell r="AS514">
            <v>1</v>
          </cell>
          <cell r="AT514">
            <v>0</v>
          </cell>
          <cell r="AU514">
            <v>0</v>
          </cell>
        </row>
        <row r="515">
          <cell r="E515">
            <v>204890369</v>
          </cell>
          <cell r="F515" t="str">
            <v>A</v>
          </cell>
          <cell r="G515" t="str">
            <v>GREEN</v>
          </cell>
          <cell r="H515" t="str">
            <v>FULL_TIME</v>
          </cell>
          <cell r="I515">
            <v>900234</v>
          </cell>
          <cell r="J515" t="str">
            <v>Dulsco L.L.C.</v>
          </cell>
          <cell r="K515" t="str">
            <v>FRANCIS KOJO ACHEAMPONG</v>
          </cell>
          <cell r="L515" t="str">
            <v>Warehouse Associate (TEMP)</v>
          </cell>
          <cell r="M515" t="str">
            <v>Warehouse Associate 24M</v>
          </cell>
          <cell r="N515" t="str">
            <v>lraghava</v>
          </cell>
          <cell r="O515">
            <v>1299</v>
          </cell>
          <cell r="P515" t="str">
            <v>AUH1</v>
          </cell>
          <cell r="Q515" t="str">
            <v>ARE</v>
          </cell>
          <cell r="R515" t="str">
            <v>LK013</v>
          </cell>
          <cell r="S515" t="str">
            <v>Night Shift</v>
          </cell>
          <cell r="T515">
            <v>99</v>
          </cell>
          <cell r="U515" t="str">
            <v>MENA_UAE_FC</v>
          </cell>
          <cell r="V515">
            <v>46267.756249999999</v>
          </cell>
          <cell r="W515">
            <v>46267.96597222222</v>
          </cell>
          <cell r="X515">
            <v>46267.756944444445</v>
          </cell>
          <cell r="Y515">
            <v>46268.173611111109</v>
          </cell>
          <cell r="AA515" t="str">
            <v>Scheduled</v>
          </cell>
          <cell r="AB515" t="str">
            <v>Present</v>
          </cell>
          <cell r="AC515" t="str">
            <v>Outbound</v>
          </cell>
          <cell r="AD515" t="str">
            <v>Picking</v>
          </cell>
          <cell r="AE515" t="str">
            <v>Pick</v>
          </cell>
          <cell r="AF515" t="str">
            <v>Sunday</v>
          </cell>
          <cell r="AG515" t="str">
            <v>Monday</v>
          </cell>
          <cell r="AH515">
            <v>13</v>
          </cell>
          <cell r="AJ515">
            <v>45690</v>
          </cell>
          <cell r="AM515" t="str">
            <v>TEMP</v>
          </cell>
          <cell r="AN515" t="str">
            <v>3P Onsite Worker</v>
          </cell>
          <cell r="AO515" t="str">
            <v>A</v>
          </cell>
          <cell r="AP515">
            <v>9</v>
          </cell>
          <cell r="AQ515">
            <v>0</v>
          </cell>
          <cell r="AR515">
            <v>1</v>
          </cell>
          <cell r="AS515">
            <v>1</v>
          </cell>
          <cell r="AT515">
            <v>0</v>
          </cell>
          <cell r="AU515">
            <v>0</v>
          </cell>
        </row>
        <row r="516">
          <cell r="E516">
            <v>203468510</v>
          </cell>
          <cell r="F516" t="str">
            <v>A</v>
          </cell>
          <cell r="G516" t="str">
            <v>GREEN</v>
          </cell>
          <cell r="H516" t="str">
            <v>FULL_TIME</v>
          </cell>
          <cell r="I516">
            <v>900234</v>
          </cell>
          <cell r="J516" t="str">
            <v>Fastlink Outsourcing</v>
          </cell>
          <cell r="K516" t="str">
            <v>Abel Kombat</v>
          </cell>
          <cell r="L516" t="str">
            <v>Warehouse Associate (TEMP)</v>
          </cell>
          <cell r="M516" t="str">
            <v>Warehouse Associate 12M</v>
          </cell>
          <cell r="N516" t="str">
            <v>kebedeed</v>
          </cell>
          <cell r="O516">
            <v>1299</v>
          </cell>
          <cell r="P516" t="str">
            <v>AUH1</v>
          </cell>
          <cell r="Q516" t="str">
            <v>ARE</v>
          </cell>
          <cell r="R516" t="str">
            <v>LK011</v>
          </cell>
          <cell r="S516" t="str">
            <v>Night Shift</v>
          </cell>
          <cell r="T516">
            <v>99</v>
          </cell>
          <cell r="U516" t="str">
            <v>MENA_UAE_FC</v>
          </cell>
          <cell r="V516">
            <v>46267.755555555559</v>
          </cell>
          <cell r="W516">
            <v>46267.96597222222</v>
          </cell>
          <cell r="X516">
            <v>46267.75</v>
          </cell>
          <cell r="Y516">
            <v>46268.166666666664</v>
          </cell>
          <cell r="AA516" t="str">
            <v>Scheduled</v>
          </cell>
          <cell r="AB516" t="str">
            <v>Present</v>
          </cell>
          <cell r="AC516" t="str">
            <v>ICQA</v>
          </cell>
          <cell r="AD516" t="str">
            <v>IC/QA/CS</v>
          </cell>
          <cell r="AE516" t="str">
            <v>Support</v>
          </cell>
          <cell r="AF516" t="str">
            <v>Friday</v>
          </cell>
          <cell r="AG516" t="str">
            <v>Saturday</v>
          </cell>
          <cell r="AH516">
            <v>27</v>
          </cell>
          <cell r="AJ516">
            <v>45455</v>
          </cell>
          <cell r="AM516" t="str">
            <v>TEMP</v>
          </cell>
          <cell r="AN516" t="str">
            <v>3P Onsite Worker</v>
          </cell>
          <cell r="AO516" t="str">
            <v>A</v>
          </cell>
          <cell r="AP516">
            <v>9</v>
          </cell>
          <cell r="AQ516">
            <v>0</v>
          </cell>
          <cell r="AR516">
            <v>1</v>
          </cell>
          <cell r="AS516">
            <v>1</v>
          </cell>
          <cell r="AT516">
            <v>0</v>
          </cell>
          <cell r="AU516">
            <v>0</v>
          </cell>
        </row>
        <row r="517">
          <cell r="E517">
            <v>204967151</v>
          </cell>
          <cell r="F517" t="str">
            <v>A</v>
          </cell>
          <cell r="G517" t="str">
            <v>GREEN</v>
          </cell>
          <cell r="H517" t="str">
            <v>FULL_TIME</v>
          </cell>
          <cell r="I517">
            <v>900234</v>
          </cell>
          <cell r="J517" t="str">
            <v>Dulsco L.L.C.</v>
          </cell>
          <cell r="K517" t="str">
            <v>ERIC KUM KOOMSON</v>
          </cell>
          <cell r="L517" t="str">
            <v>Warehouse Associate (TEMP)</v>
          </cell>
          <cell r="M517" t="str">
            <v>Warehouse Associate 24M</v>
          </cell>
          <cell r="N517" t="str">
            <v>pparsin</v>
          </cell>
          <cell r="O517">
            <v>1299</v>
          </cell>
          <cell r="P517" t="str">
            <v>AUH1</v>
          </cell>
          <cell r="Q517" t="str">
            <v>ARE</v>
          </cell>
          <cell r="R517" t="str">
            <v>LK014</v>
          </cell>
          <cell r="S517" t="str">
            <v>Night Shift</v>
          </cell>
          <cell r="T517">
            <v>99</v>
          </cell>
          <cell r="U517" t="str">
            <v>MENA_UAE_FC</v>
          </cell>
          <cell r="V517">
            <v>46267.53402777778</v>
          </cell>
          <cell r="AA517" t="str">
            <v>Not Scheduled</v>
          </cell>
          <cell r="AB517" t="str">
            <v>Present</v>
          </cell>
          <cell r="AC517" t="str">
            <v>Inbound</v>
          </cell>
          <cell r="AD517" t="str">
            <v>Inbound Stow</v>
          </cell>
          <cell r="AE517" t="str">
            <v>Stow</v>
          </cell>
          <cell r="AF517" t="str">
            <v>Monday</v>
          </cell>
          <cell r="AG517" t="str">
            <v>Tuesday</v>
          </cell>
          <cell r="AH517">
            <v>3</v>
          </cell>
          <cell r="AJ517">
            <v>45825</v>
          </cell>
          <cell r="AM517" t="str">
            <v>TEMP</v>
          </cell>
          <cell r="AN517" t="str">
            <v>3P Onsite Worker</v>
          </cell>
          <cell r="AO517" t="str">
            <v>A</v>
          </cell>
          <cell r="AP517">
            <v>0</v>
          </cell>
          <cell r="AQ517">
            <v>0</v>
          </cell>
          <cell r="AR517">
            <v>1</v>
          </cell>
          <cell r="AS517">
            <v>0</v>
          </cell>
          <cell r="AT517">
            <v>0</v>
          </cell>
          <cell r="AU517">
            <v>0</v>
          </cell>
        </row>
        <row r="518">
          <cell r="E518">
            <v>205252530</v>
          </cell>
          <cell r="F518" t="str">
            <v>A</v>
          </cell>
          <cell r="G518" t="str">
            <v>GREEN</v>
          </cell>
          <cell r="H518" t="str">
            <v>REDUCED</v>
          </cell>
          <cell r="I518">
            <v>900234</v>
          </cell>
          <cell r="J518" t="str">
            <v>EFS Facilities Services</v>
          </cell>
          <cell r="K518" t="str">
            <v>Everline Nyamoita Ouru</v>
          </cell>
          <cell r="L518" t="str">
            <v>Warehouse Associate (TEMP)</v>
          </cell>
          <cell r="M518" t="str">
            <v>Warehouse Associate 8W</v>
          </cell>
          <cell r="N518" t="str">
            <v>scariav</v>
          </cell>
          <cell r="O518">
            <v>1299</v>
          </cell>
          <cell r="P518" t="str">
            <v>AUH1</v>
          </cell>
          <cell r="Q518" t="str">
            <v>ARE</v>
          </cell>
          <cell r="R518" t="str">
            <v>LK015</v>
          </cell>
          <cell r="S518" t="str">
            <v>Night Shift</v>
          </cell>
          <cell r="T518">
            <v>99</v>
          </cell>
          <cell r="U518" t="str">
            <v>MENA_UAE_FC</v>
          </cell>
          <cell r="X518">
            <v>46267.756944444445</v>
          </cell>
          <cell r="Y518">
            <v>46268.090277777781</v>
          </cell>
          <cell r="Z518" t="str">
            <v>Rest Day</v>
          </cell>
          <cell r="AA518" t="str">
            <v>Not Scheduled</v>
          </cell>
          <cell r="AB518" t="str">
            <v>Not Present</v>
          </cell>
          <cell r="AC518" t="str">
            <v>Outbound</v>
          </cell>
          <cell r="AD518" t="str">
            <v>Picking</v>
          </cell>
          <cell r="AE518" t="str">
            <v>Pick</v>
          </cell>
          <cell r="AF518" t="str">
            <v>Tuesday</v>
          </cell>
          <cell r="AG518" t="str">
            <v>Wednesday</v>
          </cell>
          <cell r="AH518">
            <v>13</v>
          </cell>
          <cell r="AJ518">
            <v>46251</v>
          </cell>
          <cell r="AM518" t="str">
            <v>TEMP</v>
          </cell>
          <cell r="AN518" t="str">
            <v>3P Onsite Worker</v>
          </cell>
          <cell r="AO518" t="str">
            <v>A</v>
          </cell>
          <cell r="AP518">
            <v>7</v>
          </cell>
          <cell r="AQ518">
            <v>0</v>
          </cell>
          <cell r="AR518">
            <v>0</v>
          </cell>
          <cell r="AS518">
            <v>0</v>
          </cell>
          <cell r="AT518">
            <v>0</v>
          </cell>
          <cell r="AU518">
            <v>0</v>
          </cell>
        </row>
        <row r="519">
          <cell r="E519">
            <v>203741319</v>
          </cell>
          <cell r="F519" t="str">
            <v>A</v>
          </cell>
          <cell r="G519" t="str">
            <v>GREEN</v>
          </cell>
          <cell r="H519" t="str">
            <v>FULL_TIME</v>
          </cell>
          <cell r="I519">
            <v>900234</v>
          </cell>
          <cell r="J519" t="str">
            <v>Fastlink Outsourcing</v>
          </cell>
          <cell r="K519" t="str">
            <v>WILFRIED KOUNGOU</v>
          </cell>
          <cell r="L519" t="str">
            <v>Warehouse Associate (TEMP)</v>
          </cell>
          <cell r="M519" t="str">
            <v>Warehouse Associate 12M</v>
          </cell>
          <cell r="N519" t="str">
            <v>nnahla</v>
          </cell>
          <cell r="O519">
            <v>1299</v>
          </cell>
          <cell r="P519" t="str">
            <v>AUH1</v>
          </cell>
          <cell r="Q519" t="str">
            <v>ARE</v>
          </cell>
          <cell r="R519" t="str">
            <v>LK016</v>
          </cell>
          <cell r="S519" t="str">
            <v>Night Shift</v>
          </cell>
          <cell r="T519">
            <v>99</v>
          </cell>
          <cell r="U519" t="str">
            <v>MENA_UAE_FC</v>
          </cell>
          <cell r="X519">
            <v>46267.756944444445</v>
          </cell>
          <cell r="Y519">
            <v>46268.173611111109</v>
          </cell>
          <cell r="Z519" t="str">
            <v>Rest Day</v>
          </cell>
          <cell r="AA519" t="str">
            <v>Not Scheduled</v>
          </cell>
          <cell r="AB519" t="str">
            <v>Not Present</v>
          </cell>
          <cell r="AC519" t="str">
            <v>Inbound</v>
          </cell>
          <cell r="AD519" t="str">
            <v>Inbound Stow</v>
          </cell>
          <cell r="AE519" t="str">
            <v>Stow</v>
          </cell>
          <cell r="AF519" t="str">
            <v>Wednesday</v>
          </cell>
          <cell r="AG519" t="str">
            <v>Thursday</v>
          </cell>
          <cell r="AH519">
            <v>3</v>
          </cell>
          <cell r="AJ519">
            <v>45501</v>
          </cell>
          <cell r="AM519" t="str">
            <v>TEMP</v>
          </cell>
          <cell r="AN519" t="str">
            <v>3P Onsite Worker</v>
          </cell>
          <cell r="AO519" t="str">
            <v>A</v>
          </cell>
          <cell r="AP519">
            <v>9</v>
          </cell>
          <cell r="AQ519">
            <v>0</v>
          </cell>
          <cell r="AR519">
            <v>0</v>
          </cell>
          <cell r="AS519">
            <v>0</v>
          </cell>
          <cell r="AT519">
            <v>0</v>
          </cell>
          <cell r="AU519">
            <v>0</v>
          </cell>
        </row>
        <row r="520">
          <cell r="E520">
            <v>204094215</v>
          </cell>
          <cell r="F520" t="str">
            <v>A</v>
          </cell>
          <cell r="G520" t="str">
            <v>GREEN</v>
          </cell>
          <cell r="H520" t="str">
            <v>FULL_TIME</v>
          </cell>
          <cell r="I520">
            <v>900234</v>
          </cell>
          <cell r="J520" t="str">
            <v>Quesscorp</v>
          </cell>
          <cell r="K520" t="str">
            <v>Fatmata Kpaka</v>
          </cell>
          <cell r="L520" t="str">
            <v>Warehouse Associate (TEMP)</v>
          </cell>
          <cell r="M520" t="str">
            <v>Warehouse Associate 24M</v>
          </cell>
          <cell r="N520" t="str">
            <v>scariav</v>
          </cell>
          <cell r="O520">
            <v>1299</v>
          </cell>
          <cell r="P520" t="str">
            <v>AUH1</v>
          </cell>
          <cell r="Q520" t="str">
            <v>ARE</v>
          </cell>
          <cell r="R520" t="str">
            <v>LK017</v>
          </cell>
          <cell r="S520" t="str">
            <v>Night Shift</v>
          </cell>
          <cell r="T520">
            <v>99</v>
          </cell>
          <cell r="U520" t="str">
            <v>MENA_UAE_FC</v>
          </cell>
          <cell r="V520">
            <v>46267.756944444445</v>
          </cell>
          <cell r="W520">
            <v>46267.856249999997</v>
          </cell>
          <cell r="X520">
            <v>46267.756944444445</v>
          </cell>
          <cell r="Y520">
            <v>46268.173611111109</v>
          </cell>
          <cell r="AA520" t="str">
            <v>Scheduled</v>
          </cell>
          <cell r="AB520" t="str">
            <v>Present</v>
          </cell>
          <cell r="AC520" t="str">
            <v>Outbound</v>
          </cell>
          <cell r="AD520" t="str">
            <v>Sort - Batch</v>
          </cell>
          <cell r="AE520" t="str">
            <v>Sort</v>
          </cell>
          <cell r="AF520" t="str">
            <v>Thursday</v>
          </cell>
          <cell r="AG520" t="str">
            <v>Friday</v>
          </cell>
          <cell r="AH520">
            <v>15</v>
          </cell>
          <cell r="AJ520">
            <v>45560</v>
          </cell>
          <cell r="AM520" t="str">
            <v>TEMP</v>
          </cell>
          <cell r="AN520" t="str">
            <v>3P Onsite Worker</v>
          </cell>
          <cell r="AO520" t="str">
            <v>A</v>
          </cell>
          <cell r="AP520">
            <v>9</v>
          </cell>
          <cell r="AQ520">
            <v>0</v>
          </cell>
          <cell r="AR520">
            <v>1</v>
          </cell>
          <cell r="AS520">
            <v>1</v>
          </cell>
          <cell r="AT520">
            <v>0</v>
          </cell>
          <cell r="AU520">
            <v>0</v>
          </cell>
        </row>
        <row r="521">
          <cell r="E521">
            <v>204010440</v>
          </cell>
          <cell r="F521" t="str">
            <v>A</v>
          </cell>
          <cell r="G521" t="str">
            <v>GREEN</v>
          </cell>
          <cell r="H521" t="str">
            <v>FULL_TIME</v>
          </cell>
          <cell r="I521">
            <v>900234</v>
          </cell>
          <cell r="J521" t="str">
            <v>Dulsco L.L.C.</v>
          </cell>
          <cell r="K521" t="str">
            <v>KEVIN SSEKALEGGA</v>
          </cell>
          <cell r="L521" t="str">
            <v>Warehouse Associate (TEMP)</v>
          </cell>
          <cell r="M521" t="str">
            <v>Warehouse Associate 8W</v>
          </cell>
          <cell r="N521" t="str">
            <v>lraghava</v>
          </cell>
          <cell r="O521">
            <v>1299</v>
          </cell>
          <cell r="P521" t="str">
            <v>AUH1</v>
          </cell>
          <cell r="Q521" t="str">
            <v>ARE</v>
          </cell>
          <cell r="R521" t="str">
            <v>LK011</v>
          </cell>
          <cell r="S521" t="str">
            <v>Night Shift</v>
          </cell>
          <cell r="T521">
            <v>99</v>
          </cell>
          <cell r="U521" t="str">
            <v>MENA_UAE_FC</v>
          </cell>
          <cell r="V521">
            <v>46267.758333333331</v>
          </cell>
          <cell r="W521">
            <v>46267.857638888891</v>
          </cell>
          <cell r="X521">
            <v>46267.756944444445</v>
          </cell>
          <cell r="Y521">
            <v>46268.173611111109</v>
          </cell>
          <cell r="AA521" t="str">
            <v>Scheduled</v>
          </cell>
          <cell r="AB521" t="str">
            <v>Present</v>
          </cell>
          <cell r="AC521" t="str">
            <v>Outbound</v>
          </cell>
          <cell r="AD521" t="str">
            <v>Picking</v>
          </cell>
          <cell r="AE521" t="str">
            <v>Pick</v>
          </cell>
          <cell r="AF521" t="str">
            <v>Friday</v>
          </cell>
          <cell r="AG521" t="str">
            <v>Saturday</v>
          </cell>
          <cell r="AH521">
            <v>13</v>
          </cell>
          <cell r="AJ521">
            <v>45893</v>
          </cell>
          <cell r="AM521" t="str">
            <v>TEMP</v>
          </cell>
          <cell r="AN521" t="str">
            <v>3P Onsite Worker</v>
          </cell>
          <cell r="AO521" t="str">
            <v>A</v>
          </cell>
          <cell r="AP521">
            <v>9</v>
          </cell>
          <cell r="AQ521">
            <v>0</v>
          </cell>
          <cell r="AR521">
            <v>1</v>
          </cell>
          <cell r="AS521">
            <v>1</v>
          </cell>
          <cell r="AT521">
            <v>0</v>
          </cell>
          <cell r="AU521">
            <v>0</v>
          </cell>
        </row>
        <row r="522">
          <cell r="E522">
            <v>203908343</v>
          </cell>
          <cell r="F522" t="str">
            <v>A</v>
          </cell>
          <cell r="G522" t="str">
            <v>GREEN</v>
          </cell>
          <cell r="H522" t="str">
            <v>FULL_TIME</v>
          </cell>
          <cell r="I522">
            <v>900234</v>
          </cell>
          <cell r="J522" t="str">
            <v>Dulsco L.L.C.</v>
          </cell>
          <cell r="K522" t="str">
            <v>SWAMADU KIRYA</v>
          </cell>
          <cell r="L522" t="str">
            <v>Warehouse Associate (TEMP)</v>
          </cell>
          <cell r="M522" t="str">
            <v>Warehouse Associate 24M</v>
          </cell>
          <cell r="N522" t="str">
            <v>scariav</v>
          </cell>
          <cell r="O522">
            <v>1299</v>
          </cell>
          <cell r="P522" t="str">
            <v>AUH1</v>
          </cell>
          <cell r="Q522" t="str">
            <v>ARE</v>
          </cell>
          <cell r="R522" t="str">
            <v>LK016</v>
          </cell>
          <cell r="S522" t="str">
            <v>Night Shift</v>
          </cell>
          <cell r="T522">
            <v>99</v>
          </cell>
          <cell r="U522" t="str">
            <v>MENA_UAE_FC</v>
          </cell>
          <cell r="X522">
            <v>46267.756944444445</v>
          </cell>
          <cell r="Y522">
            <v>46268.173611111109</v>
          </cell>
          <cell r="Z522" t="str">
            <v>Rest Day</v>
          </cell>
          <cell r="AA522" t="str">
            <v>Not Scheduled</v>
          </cell>
          <cell r="AB522" t="str">
            <v>Not Present</v>
          </cell>
          <cell r="AC522" t="str">
            <v>Outbound</v>
          </cell>
          <cell r="AD522" t="str">
            <v>Picking</v>
          </cell>
          <cell r="AE522" t="str">
            <v>Pick</v>
          </cell>
          <cell r="AF522" t="str">
            <v>Wednesday</v>
          </cell>
          <cell r="AG522" t="str">
            <v>Thursday</v>
          </cell>
          <cell r="AH522">
            <v>13</v>
          </cell>
          <cell r="AJ522">
            <v>45536</v>
          </cell>
          <cell r="AM522" t="str">
            <v>TEMP</v>
          </cell>
          <cell r="AN522" t="str">
            <v>3P Onsite Worker</v>
          </cell>
          <cell r="AO522" t="str">
            <v>A</v>
          </cell>
          <cell r="AP522">
            <v>9</v>
          </cell>
          <cell r="AQ522">
            <v>0</v>
          </cell>
          <cell r="AR522">
            <v>0</v>
          </cell>
          <cell r="AS522">
            <v>0</v>
          </cell>
          <cell r="AT522">
            <v>0</v>
          </cell>
          <cell r="AU522">
            <v>0</v>
          </cell>
        </row>
        <row r="523">
          <cell r="E523">
            <v>204864410</v>
          </cell>
          <cell r="F523" t="str">
            <v>A</v>
          </cell>
          <cell r="G523" t="str">
            <v>GREEN</v>
          </cell>
          <cell r="H523" t="str">
            <v>FULL_TIME</v>
          </cell>
          <cell r="I523">
            <v>900234</v>
          </cell>
          <cell r="J523" t="str">
            <v>Dulsco L.L.C.</v>
          </cell>
          <cell r="K523" t="str">
            <v>ANDREWS APPIAH KUBI</v>
          </cell>
          <cell r="L523" t="str">
            <v>Warehouse Associate (TEMP)</v>
          </cell>
          <cell r="M523" t="str">
            <v>Warehouse Associate 24M</v>
          </cell>
          <cell r="N523" t="str">
            <v>lraghava</v>
          </cell>
          <cell r="O523">
            <v>1299</v>
          </cell>
          <cell r="P523" t="str">
            <v>AUH1</v>
          </cell>
          <cell r="Q523" t="str">
            <v>ARE</v>
          </cell>
          <cell r="R523" t="str">
            <v>FC059</v>
          </cell>
          <cell r="S523" t="str">
            <v>Day Shift</v>
          </cell>
          <cell r="T523">
            <v>99</v>
          </cell>
          <cell r="U523" t="str">
            <v>MENA_UAE_FC</v>
          </cell>
          <cell r="V523">
            <v>46267.330555555556</v>
          </cell>
          <cell r="W523">
            <v>46267.746527777781</v>
          </cell>
          <cell r="X523">
            <v>46267.333333333336</v>
          </cell>
          <cell r="Y523">
            <v>46267.75</v>
          </cell>
          <cell r="AA523" t="str">
            <v>Scheduled</v>
          </cell>
          <cell r="AB523" t="str">
            <v>Present</v>
          </cell>
          <cell r="AC523" t="str">
            <v>Outbound</v>
          </cell>
          <cell r="AD523" t="str">
            <v>Picking</v>
          </cell>
          <cell r="AE523" t="str">
            <v>Pick</v>
          </cell>
          <cell r="AF523" t="str">
            <v>Sunday</v>
          </cell>
          <cell r="AG523" t="str">
            <v>Monday</v>
          </cell>
          <cell r="AH523">
            <v>13</v>
          </cell>
          <cell r="AJ523">
            <v>45683</v>
          </cell>
          <cell r="AM523" t="str">
            <v>TEMP</v>
          </cell>
          <cell r="AN523" t="str">
            <v>3P Onsite Worker</v>
          </cell>
          <cell r="AO523" t="str">
            <v>A</v>
          </cell>
          <cell r="AP523">
            <v>9</v>
          </cell>
          <cell r="AQ523">
            <v>0</v>
          </cell>
          <cell r="AR523">
            <v>1</v>
          </cell>
          <cell r="AS523">
            <v>1</v>
          </cell>
          <cell r="AT523">
            <v>0</v>
          </cell>
          <cell r="AU523">
            <v>0</v>
          </cell>
        </row>
        <row r="524">
          <cell r="E524">
            <v>203635494</v>
          </cell>
          <cell r="F524" t="str">
            <v>A</v>
          </cell>
          <cell r="G524" t="str">
            <v>GREEN</v>
          </cell>
          <cell r="H524" t="str">
            <v>FULL_TIME</v>
          </cell>
          <cell r="I524">
            <v>900234</v>
          </cell>
          <cell r="J524" t="str">
            <v>Fastlink Outsourcing</v>
          </cell>
          <cell r="K524" t="str">
            <v>Kudakwashe Pinjisi</v>
          </cell>
          <cell r="L524" t="str">
            <v>Warehouse Associate (TEMP)</v>
          </cell>
          <cell r="M524" t="str">
            <v>Warehouse Associate 12M</v>
          </cell>
          <cell r="N524" t="str">
            <v>lraghava</v>
          </cell>
          <cell r="O524">
            <v>1299</v>
          </cell>
          <cell r="P524" t="str">
            <v>AUH1</v>
          </cell>
          <cell r="Q524" t="str">
            <v>ARE</v>
          </cell>
          <cell r="R524" t="str">
            <v>FC109</v>
          </cell>
          <cell r="S524" t="str">
            <v>Day Shift</v>
          </cell>
          <cell r="T524">
            <v>99</v>
          </cell>
          <cell r="U524" t="str">
            <v>MENA_UAE_FC</v>
          </cell>
          <cell r="X524">
            <v>46267.333333333336</v>
          </cell>
          <cell r="Y524">
            <v>46267.75</v>
          </cell>
          <cell r="Z524" t="str">
            <v>Rest Day</v>
          </cell>
          <cell r="AA524" t="str">
            <v>Not Scheduled</v>
          </cell>
          <cell r="AB524" t="str">
            <v>Not Present</v>
          </cell>
          <cell r="AC524" t="str">
            <v>Outbound</v>
          </cell>
          <cell r="AD524" t="str">
            <v>Picking</v>
          </cell>
          <cell r="AE524" t="str">
            <v>Pick</v>
          </cell>
          <cell r="AF524" t="str">
            <v>Tuesday</v>
          </cell>
          <cell r="AG524" t="str">
            <v>Wednesday</v>
          </cell>
          <cell r="AH524">
            <v>13</v>
          </cell>
          <cell r="AJ524">
            <v>45573</v>
          </cell>
          <cell r="AM524" t="str">
            <v>TEMP</v>
          </cell>
          <cell r="AN524" t="str">
            <v>3P Onsite Worker</v>
          </cell>
          <cell r="AO524" t="str">
            <v>A</v>
          </cell>
          <cell r="AP524">
            <v>9</v>
          </cell>
          <cell r="AQ524">
            <v>0</v>
          </cell>
          <cell r="AR524">
            <v>0</v>
          </cell>
          <cell r="AS524">
            <v>0</v>
          </cell>
          <cell r="AT524">
            <v>0</v>
          </cell>
          <cell r="AU524">
            <v>0</v>
          </cell>
        </row>
        <row r="525">
          <cell r="E525">
            <v>205986151</v>
          </cell>
          <cell r="F525" t="str">
            <v>A</v>
          </cell>
          <cell r="G525" t="str">
            <v>GREEN</v>
          </cell>
          <cell r="H525" t="str">
            <v>FULL_TIME</v>
          </cell>
          <cell r="I525">
            <v>900234</v>
          </cell>
          <cell r="J525" t="str">
            <v>Dulsco L.L.C.</v>
          </cell>
          <cell r="K525" t="str">
            <v>KUFAM AMIDU</v>
          </cell>
          <cell r="L525" t="str">
            <v>Warehouse Associate (TEMP)</v>
          </cell>
          <cell r="M525" t="str">
            <v>Warehouse Associate 24M</v>
          </cell>
          <cell r="N525" t="str">
            <v>nnahla</v>
          </cell>
          <cell r="O525">
            <v>1299</v>
          </cell>
          <cell r="P525" t="str">
            <v>AUH1</v>
          </cell>
          <cell r="Q525" t="str">
            <v>ARE</v>
          </cell>
          <cell r="R525" t="str">
            <v>LK017</v>
          </cell>
          <cell r="S525" t="str">
            <v>Night Shift</v>
          </cell>
          <cell r="T525">
            <v>99</v>
          </cell>
          <cell r="U525" t="str">
            <v>MENA_UAE_FC</v>
          </cell>
          <cell r="V525">
            <v>46267.755555555559</v>
          </cell>
          <cell r="W525">
            <v>46267.951388888891</v>
          </cell>
          <cell r="X525">
            <v>46267.756944444445</v>
          </cell>
          <cell r="Y525">
            <v>46268.173611111109</v>
          </cell>
          <cell r="AA525" t="str">
            <v>Scheduled</v>
          </cell>
          <cell r="AB525" t="str">
            <v>Present</v>
          </cell>
          <cell r="AC525" t="str">
            <v>Inbound</v>
          </cell>
          <cell r="AD525" t="str">
            <v>Inbound Stow</v>
          </cell>
          <cell r="AE525" t="str">
            <v>Stow</v>
          </cell>
          <cell r="AF525" t="str">
            <v>Thursday</v>
          </cell>
          <cell r="AG525" t="str">
            <v>Friday</v>
          </cell>
          <cell r="AH525">
            <v>3</v>
          </cell>
          <cell r="AJ525">
            <v>45914</v>
          </cell>
          <cell r="AM525" t="str">
            <v>TEMP</v>
          </cell>
          <cell r="AN525" t="str">
            <v>3P Onsite Worker</v>
          </cell>
          <cell r="AO525" t="str">
            <v>A</v>
          </cell>
          <cell r="AP525">
            <v>9</v>
          </cell>
          <cell r="AQ525">
            <v>0</v>
          </cell>
          <cell r="AR525">
            <v>1</v>
          </cell>
          <cell r="AS525">
            <v>1</v>
          </cell>
          <cell r="AT525">
            <v>0</v>
          </cell>
          <cell r="AU525">
            <v>0</v>
          </cell>
        </row>
        <row r="526">
          <cell r="E526">
            <v>204137705</v>
          </cell>
          <cell r="F526" t="str">
            <v>A</v>
          </cell>
          <cell r="G526" t="str">
            <v>GREEN</v>
          </cell>
          <cell r="H526" t="str">
            <v>FULL_TIME</v>
          </cell>
          <cell r="I526">
            <v>900234</v>
          </cell>
          <cell r="J526" t="str">
            <v>Quesscorp</v>
          </cell>
          <cell r="K526" t="str">
            <v>Francis Kuma</v>
          </cell>
          <cell r="L526" t="str">
            <v>Warehouse Associate (TEMP)</v>
          </cell>
          <cell r="M526" t="str">
            <v>Warehouse Associate 24M</v>
          </cell>
          <cell r="N526" t="str">
            <v>scariav</v>
          </cell>
          <cell r="O526">
            <v>1299</v>
          </cell>
          <cell r="P526" t="str">
            <v>AUH1</v>
          </cell>
          <cell r="Q526" t="str">
            <v>ARE</v>
          </cell>
          <cell r="R526" t="str">
            <v>LK014</v>
          </cell>
          <cell r="S526" t="str">
            <v>Night Shift</v>
          </cell>
          <cell r="T526">
            <v>99</v>
          </cell>
          <cell r="U526" t="str">
            <v>MENA_UAE_FC</v>
          </cell>
          <cell r="V526">
            <v>46267.756249999999</v>
          </cell>
          <cell r="W526">
            <v>46267.863888888889</v>
          </cell>
          <cell r="X526">
            <v>46267.756944444445</v>
          </cell>
          <cell r="Y526">
            <v>46268.173611111109</v>
          </cell>
          <cell r="AA526" t="str">
            <v>Scheduled</v>
          </cell>
          <cell r="AB526" t="str">
            <v>Present</v>
          </cell>
          <cell r="AC526" t="str">
            <v>Outbound</v>
          </cell>
          <cell r="AD526" t="str">
            <v>Picking</v>
          </cell>
          <cell r="AE526" t="str">
            <v>Pick</v>
          </cell>
          <cell r="AF526" t="str">
            <v>Monday</v>
          </cell>
          <cell r="AG526" t="str">
            <v>Tuesday</v>
          </cell>
          <cell r="AH526">
            <v>13</v>
          </cell>
          <cell r="AJ526">
            <v>45564</v>
          </cell>
          <cell r="AM526" t="str">
            <v>TEMP</v>
          </cell>
          <cell r="AN526" t="str">
            <v>3P Onsite Worker</v>
          </cell>
          <cell r="AO526" t="str">
            <v>A</v>
          </cell>
          <cell r="AP526">
            <v>9</v>
          </cell>
          <cell r="AQ526">
            <v>0</v>
          </cell>
          <cell r="AR526">
            <v>1</v>
          </cell>
          <cell r="AS526">
            <v>1</v>
          </cell>
          <cell r="AT526">
            <v>0</v>
          </cell>
          <cell r="AU526">
            <v>0</v>
          </cell>
        </row>
        <row r="527">
          <cell r="E527">
            <v>203737145</v>
          </cell>
          <cell r="F527" t="str">
            <v>A</v>
          </cell>
          <cell r="G527" t="str">
            <v>GREEN</v>
          </cell>
          <cell r="H527" t="str">
            <v>FULL_TIME</v>
          </cell>
          <cell r="I527">
            <v>900234</v>
          </cell>
          <cell r="J527" t="str">
            <v>Fastlink Outsourcing</v>
          </cell>
          <cell r="K527" t="str">
            <v>Anusha Kukulagoda Ullege</v>
          </cell>
          <cell r="L527" t="str">
            <v>Warehouse Associate (TEMP)</v>
          </cell>
          <cell r="M527" t="str">
            <v>Warehouse Associate 12M</v>
          </cell>
          <cell r="N527" t="str">
            <v>pparsin</v>
          </cell>
          <cell r="O527">
            <v>1299</v>
          </cell>
          <cell r="P527" t="str">
            <v>AUH1</v>
          </cell>
          <cell r="Q527" t="str">
            <v>ARE</v>
          </cell>
          <cell r="R527" t="str">
            <v>LK011</v>
          </cell>
          <cell r="S527" t="str">
            <v>Night Shift</v>
          </cell>
          <cell r="T527">
            <v>99</v>
          </cell>
          <cell r="U527" t="str">
            <v>MENA_UAE_FC</v>
          </cell>
          <cell r="V527">
            <v>46267.752083333333</v>
          </cell>
          <cell r="W527">
            <v>46267.950694444444</v>
          </cell>
          <cell r="X527">
            <v>46267.756944444445</v>
          </cell>
          <cell r="Y527">
            <v>46268.173611111109</v>
          </cell>
          <cell r="AA527" t="str">
            <v>Scheduled</v>
          </cell>
          <cell r="AB527" t="str">
            <v>Present</v>
          </cell>
          <cell r="AC527" t="str">
            <v>Inbound</v>
          </cell>
          <cell r="AD527" t="str">
            <v>Inbound Stow</v>
          </cell>
          <cell r="AE527" t="str">
            <v>Stow</v>
          </cell>
          <cell r="AF527" t="str">
            <v>Friday</v>
          </cell>
          <cell r="AG527" t="str">
            <v>Saturday</v>
          </cell>
          <cell r="AH527">
            <v>3</v>
          </cell>
          <cell r="AJ527">
            <v>45501</v>
          </cell>
          <cell r="AM527" t="str">
            <v>TEMP</v>
          </cell>
          <cell r="AN527" t="str">
            <v>3P Onsite Worker</v>
          </cell>
          <cell r="AO527" t="str">
            <v>A</v>
          </cell>
          <cell r="AP527">
            <v>9</v>
          </cell>
          <cell r="AQ527">
            <v>0</v>
          </cell>
          <cell r="AR527">
            <v>1</v>
          </cell>
          <cell r="AS527">
            <v>1</v>
          </cell>
          <cell r="AT527">
            <v>0</v>
          </cell>
          <cell r="AU527">
            <v>0</v>
          </cell>
        </row>
        <row r="528">
          <cell r="E528">
            <v>203908896</v>
          </cell>
          <cell r="F528" t="str">
            <v>A</v>
          </cell>
          <cell r="G528" t="str">
            <v>GREEN</v>
          </cell>
          <cell r="H528" t="str">
            <v>FULL_TIME</v>
          </cell>
          <cell r="I528">
            <v>900234</v>
          </cell>
          <cell r="J528" t="str">
            <v>Dulsco L.L.C.</v>
          </cell>
          <cell r="K528" t="str">
            <v>MIKA KULE</v>
          </cell>
          <cell r="L528" t="str">
            <v>Warehouse Associate (TEMP)</v>
          </cell>
          <cell r="M528" t="str">
            <v>Warehouse Associate 24M</v>
          </cell>
          <cell r="N528" t="str">
            <v>mnarshad</v>
          </cell>
          <cell r="O528">
            <v>1299</v>
          </cell>
          <cell r="P528" t="str">
            <v>AUH1</v>
          </cell>
          <cell r="Q528" t="str">
            <v>ARE</v>
          </cell>
          <cell r="R528" t="str">
            <v>LK011</v>
          </cell>
          <cell r="S528" t="str">
            <v>Night Shift</v>
          </cell>
          <cell r="T528">
            <v>99</v>
          </cell>
          <cell r="U528" t="str">
            <v>MENA_UAE_FC</v>
          </cell>
          <cell r="V528">
            <v>46267.756944444445</v>
          </cell>
          <cell r="W528">
            <v>46267.85833333333</v>
          </cell>
          <cell r="X528">
            <v>46267.756944444445</v>
          </cell>
          <cell r="Y528">
            <v>46268.173611111109</v>
          </cell>
          <cell r="AA528" t="str">
            <v>Scheduled</v>
          </cell>
          <cell r="AB528" t="str">
            <v>Present</v>
          </cell>
          <cell r="AC528" t="str">
            <v>Outbound</v>
          </cell>
          <cell r="AD528" t="str">
            <v>Picking</v>
          </cell>
          <cell r="AE528" t="str">
            <v>Pick</v>
          </cell>
          <cell r="AF528" t="str">
            <v>Friday</v>
          </cell>
          <cell r="AG528" t="str">
            <v>Saturday</v>
          </cell>
          <cell r="AH528">
            <v>13</v>
          </cell>
          <cell r="AJ528">
            <v>45788</v>
          </cell>
          <cell r="AM528" t="str">
            <v>TEMP</v>
          </cell>
          <cell r="AN528" t="str">
            <v>3P Onsite Worker</v>
          </cell>
          <cell r="AO528" t="str">
            <v>A</v>
          </cell>
          <cell r="AP528">
            <v>9</v>
          </cell>
          <cell r="AQ528">
            <v>0</v>
          </cell>
          <cell r="AR528">
            <v>1</v>
          </cell>
          <cell r="AS528">
            <v>1</v>
          </cell>
          <cell r="AT528">
            <v>0</v>
          </cell>
          <cell r="AU528">
            <v>0</v>
          </cell>
        </row>
        <row r="529">
          <cell r="E529">
            <v>206128580</v>
          </cell>
          <cell r="F529" t="str">
            <v>A</v>
          </cell>
          <cell r="G529" t="str">
            <v>GREEN</v>
          </cell>
          <cell r="H529" t="str">
            <v>REDUCED</v>
          </cell>
          <cell r="I529">
            <v>900234</v>
          </cell>
          <cell r="J529" t="str">
            <v>EFS Facilities Services</v>
          </cell>
          <cell r="K529" t="str">
            <v>Caroline Wanja Kungu</v>
          </cell>
          <cell r="L529" t="str">
            <v>Warehouse Associate (TEMP)</v>
          </cell>
          <cell r="M529" t="str">
            <v>Warehouse Associate 8W</v>
          </cell>
          <cell r="N529" t="str">
            <v>scariav</v>
          </cell>
          <cell r="O529">
            <v>1299</v>
          </cell>
          <cell r="P529" t="str">
            <v>AUH1</v>
          </cell>
          <cell r="Q529" t="str">
            <v>ARE</v>
          </cell>
          <cell r="R529" t="str">
            <v>LK014</v>
          </cell>
          <cell r="S529" t="str">
            <v>Night Shift</v>
          </cell>
          <cell r="T529">
            <v>99</v>
          </cell>
          <cell r="U529" t="str">
            <v>MENA_UAE_FC</v>
          </cell>
          <cell r="V529">
            <v>46267.754861111112</v>
          </cell>
          <cell r="W529">
            <v>46267.833333333336</v>
          </cell>
          <cell r="X529">
            <v>46267.756944444445</v>
          </cell>
          <cell r="Y529">
            <v>46268.090277777781</v>
          </cell>
          <cell r="AA529" t="str">
            <v>Scheduled</v>
          </cell>
          <cell r="AB529" t="str">
            <v>Present</v>
          </cell>
          <cell r="AC529" t="str">
            <v>Outbound</v>
          </cell>
          <cell r="AD529" t="str">
            <v>Pack - Batch</v>
          </cell>
          <cell r="AE529" t="str">
            <v>Pack</v>
          </cell>
          <cell r="AF529" t="str">
            <v>Monday</v>
          </cell>
          <cell r="AG529" t="str">
            <v>Tuesday</v>
          </cell>
          <cell r="AH529">
            <v>17</v>
          </cell>
          <cell r="AJ529">
            <v>46251</v>
          </cell>
          <cell r="AM529" t="str">
            <v>TEMP</v>
          </cell>
          <cell r="AN529" t="str">
            <v>3P Onsite Worker</v>
          </cell>
          <cell r="AO529" t="str">
            <v>A</v>
          </cell>
          <cell r="AP529">
            <v>7</v>
          </cell>
          <cell r="AQ529">
            <v>0</v>
          </cell>
          <cell r="AR529">
            <v>1</v>
          </cell>
          <cell r="AS529">
            <v>1</v>
          </cell>
          <cell r="AT529">
            <v>0</v>
          </cell>
          <cell r="AU529">
            <v>0</v>
          </cell>
        </row>
        <row r="530">
          <cell r="E530">
            <v>204117683</v>
          </cell>
          <cell r="F530" t="str">
            <v>A</v>
          </cell>
          <cell r="G530" t="str">
            <v>GREEN</v>
          </cell>
          <cell r="H530" t="str">
            <v>FULL_TIME</v>
          </cell>
          <cell r="I530">
            <v>900234</v>
          </cell>
          <cell r="J530" t="str">
            <v>Quesscorp</v>
          </cell>
          <cell r="K530" t="str">
            <v>Patricia Kundu</v>
          </cell>
          <cell r="L530" t="str">
            <v>Warehouse Associate (TEMP)</v>
          </cell>
          <cell r="M530" t="str">
            <v>Warehouse Associate 24M</v>
          </cell>
          <cell r="N530" t="str">
            <v>scariav</v>
          </cell>
          <cell r="O530">
            <v>1299</v>
          </cell>
          <cell r="P530" t="str">
            <v>AUH1</v>
          </cell>
          <cell r="Q530" t="str">
            <v>ARE</v>
          </cell>
          <cell r="R530" t="str">
            <v>LK016</v>
          </cell>
          <cell r="S530" t="str">
            <v>Night Shift</v>
          </cell>
          <cell r="T530">
            <v>99</v>
          </cell>
          <cell r="U530" t="str">
            <v>MENA_UAE_FC</v>
          </cell>
          <cell r="X530">
            <v>46267.756944444445</v>
          </cell>
          <cell r="Y530">
            <v>46268.173611111109</v>
          </cell>
          <cell r="Z530" t="str">
            <v>Rest Day</v>
          </cell>
          <cell r="AA530" t="str">
            <v>Not Scheduled</v>
          </cell>
          <cell r="AB530" t="str">
            <v>Not Present</v>
          </cell>
          <cell r="AC530" t="str">
            <v>Outbound</v>
          </cell>
          <cell r="AD530" t="str">
            <v>Picking</v>
          </cell>
          <cell r="AE530" t="str">
            <v>Pick</v>
          </cell>
          <cell r="AF530" t="str">
            <v>Wednesday</v>
          </cell>
          <cell r="AG530" t="str">
            <v>Thursday</v>
          </cell>
          <cell r="AH530">
            <v>13</v>
          </cell>
          <cell r="AJ530">
            <v>45560</v>
          </cell>
          <cell r="AM530" t="str">
            <v>TEMP</v>
          </cell>
          <cell r="AN530" t="str">
            <v>3P Onsite Worker</v>
          </cell>
          <cell r="AO530" t="str">
            <v>A</v>
          </cell>
          <cell r="AP530">
            <v>9</v>
          </cell>
          <cell r="AQ530">
            <v>0</v>
          </cell>
          <cell r="AR530">
            <v>0</v>
          </cell>
          <cell r="AS530">
            <v>0</v>
          </cell>
          <cell r="AT530">
            <v>0</v>
          </cell>
          <cell r="AU530">
            <v>0</v>
          </cell>
        </row>
        <row r="531">
          <cell r="E531">
            <v>206348053</v>
          </cell>
          <cell r="F531" t="str">
            <v>A</v>
          </cell>
          <cell r="G531" t="str">
            <v>GREEN</v>
          </cell>
          <cell r="H531" t="str">
            <v>FULL_TIME</v>
          </cell>
          <cell r="I531">
            <v>900234</v>
          </cell>
          <cell r="J531" t="str">
            <v>Fastlink Outsourcing</v>
          </cell>
          <cell r="K531" t="str">
            <v>NORAH KULUDHI</v>
          </cell>
          <cell r="L531" t="str">
            <v>Warehouse Associate (TEMP)</v>
          </cell>
          <cell r="M531" t="str">
            <v>Warehouse Associate 12M</v>
          </cell>
          <cell r="N531" t="str">
            <v>bavameer</v>
          </cell>
          <cell r="O531">
            <v>1299</v>
          </cell>
          <cell r="P531" t="str">
            <v>AUH1</v>
          </cell>
          <cell r="Q531" t="str">
            <v>ARE</v>
          </cell>
          <cell r="R531" t="str">
            <v>LK015</v>
          </cell>
          <cell r="S531" t="str">
            <v>Night Shift</v>
          </cell>
          <cell r="T531">
            <v>99</v>
          </cell>
          <cell r="U531" t="str">
            <v>MENA_UAE_FC</v>
          </cell>
          <cell r="X531">
            <v>46267.756944444445</v>
          </cell>
          <cell r="Y531">
            <v>46268.173611111109</v>
          </cell>
          <cell r="Z531" t="str">
            <v>Rest Day</v>
          </cell>
          <cell r="AA531" t="str">
            <v>Not Scheduled</v>
          </cell>
          <cell r="AB531" t="str">
            <v>Not Present</v>
          </cell>
          <cell r="AC531" t="str">
            <v>Customer returns</v>
          </cell>
          <cell r="AD531" t="str">
            <v>Customer Returns</v>
          </cell>
          <cell r="AE531" t="str">
            <v>Customer returns</v>
          </cell>
          <cell r="AF531" t="str">
            <v>Tuesday</v>
          </cell>
          <cell r="AG531" t="str">
            <v>Wednesday</v>
          </cell>
          <cell r="AH531">
            <v>22</v>
          </cell>
          <cell r="AJ531">
            <v>45956</v>
          </cell>
          <cell r="AM531" t="str">
            <v>TEMP</v>
          </cell>
          <cell r="AN531" t="str">
            <v>3P Onsite Worker</v>
          </cell>
          <cell r="AO531" t="str">
            <v>A</v>
          </cell>
          <cell r="AP531">
            <v>9</v>
          </cell>
          <cell r="AQ531">
            <v>0</v>
          </cell>
          <cell r="AR531">
            <v>0</v>
          </cell>
          <cell r="AS531">
            <v>0</v>
          </cell>
          <cell r="AT531">
            <v>0</v>
          </cell>
          <cell r="AU531">
            <v>0</v>
          </cell>
        </row>
        <row r="532">
          <cell r="E532">
            <v>205996133</v>
          </cell>
          <cell r="F532" t="str">
            <v>A</v>
          </cell>
          <cell r="G532" t="str">
            <v>GREEN</v>
          </cell>
          <cell r="H532" t="str">
            <v>REDUCED</v>
          </cell>
          <cell r="I532">
            <v>900234</v>
          </cell>
          <cell r="J532" t="str">
            <v>Fastlink Outsourcing</v>
          </cell>
          <cell r="K532" t="str">
            <v>ISAAC KUSI MENSAH</v>
          </cell>
          <cell r="L532" t="str">
            <v>Warehouse Associate (TEMP)</v>
          </cell>
          <cell r="M532" t="str">
            <v>Warehouse Associate 8W</v>
          </cell>
          <cell r="N532" t="str">
            <v>bizthoma</v>
          </cell>
          <cell r="O532">
            <v>1299</v>
          </cell>
          <cell r="P532" t="str">
            <v>AUH1</v>
          </cell>
          <cell r="Q532" t="str">
            <v>ARE</v>
          </cell>
          <cell r="R532" t="str">
            <v>LK011</v>
          </cell>
          <cell r="S532" t="str">
            <v>Night Shift</v>
          </cell>
          <cell r="T532">
            <v>99</v>
          </cell>
          <cell r="U532" t="str">
            <v>MENA_UAE_FC</v>
          </cell>
          <cell r="V532">
            <v>46267.755555555559</v>
          </cell>
          <cell r="W532">
            <v>46267.834722222222</v>
          </cell>
          <cell r="X532">
            <v>46267.756944444445</v>
          </cell>
          <cell r="Y532">
            <v>46268.090277777781</v>
          </cell>
          <cell r="AA532" t="str">
            <v>Scheduled</v>
          </cell>
          <cell r="AB532" t="str">
            <v>Present</v>
          </cell>
          <cell r="AC532" t="str">
            <v>Outbound</v>
          </cell>
          <cell r="AD532" t="str">
            <v>Picking</v>
          </cell>
          <cell r="AE532" t="str">
            <v>Pick</v>
          </cell>
          <cell r="AF532" t="str">
            <v>Friday</v>
          </cell>
          <cell r="AG532" t="str">
            <v>Saturday</v>
          </cell>
          <cell r="AH532">
            <v>13</v>
          </cell>
          <cell r="AJ532">
            <v>46251</v>
          </cell>
          <cell r="AM532" t="str">
            <v>TEMP</v>
          </cell>
          <cell r="AN532" t="str">
            <v>3P Onsite Worker</v>
          </cell>
          <cell r="AO532" t="str">
            <v>A</v>
          </cell>
          <cell r="AP532">
            <v>7</v>
          </cell>
          <cell r="AQ532">
            <v>0</v>
          </cell>
          <cell r="AR532">
            <v>1</v>
          </cell>
          <cell r="AS532">
            <v>1</v>
          </cell>
          <cell r="AT532">
            <v>0</v>
          </cell>
          <cell r="AU532">
            <v>0</v>
          </cell>
        </row>
        <row r="533">
          <cell r="E533">
            <v>204246607</v>
          </cell>
          <cell r="F533" t="str">
            <v>A</v>
          </cell>
          <cell r="G533" t="str">
            <v>GREEN</v>
          </cell>
          <cell r="H533" t="str">
            <v>FULL_TIME</v>
          </cell>
          <cell r="I533">
            <v>900234</v>
          </cell>
          <cell r="J533" t="str">
            <v>Quesscorp</v>
          </cell>
          <cell r="K533" t="str">
            <v>Kwabena Aboagye-Acheampong</v>
          </cell>
          <cell r="L533" t="str">
            <v>Warehouse Associate (TEMP)</v>
          </cell>
          <cell r="M533" t="str">
            <v>Warehouse Associate 24M</v>
          </cell>
          <cell r="N533" t="str">
            <v>vkkatyal</v>
          </cell>
          <cell r="O533">
            <v>1299</v>
          </cell>
          <cell r="P533" t="str">
            <v>AUH1</v>
          </cell>
          <cell r="Q533" t="str">
            <v>ARE</v>
          </cell>
          <cell r="R533" t="str">
            <v>LK016</v>
          </cell>
          <cell r="S533" t="str">
            <v>Night Shift</v>
          </cell>
          <cell r="T533">
            <v>99</v>
          </cell>
          <cell r="U533" t="str">
            <v>MENA_UAE_FC</v>
          </cell>
          <cell r="V533">
            <v>46267.754861111112</v>
          </cell>
          <cell r="W533">
            <v>46267.954861111109</v>
          </cell>
          <cell r="X533">
            <v>46267.756944444445</v>
          </cell>
          <cell r="Y533">
            <v>46268.173611111109</v>
          </cell>
          <cell r="Z533" t="str">
            <v>Rest Day</v>
          </cell>
          <cell r="AA533" t="str">
            <v>Not Scheduled</v>
          </cell>
          <cell r="AB533" t="str">
            <v>Present</v>
          </cell>
          <cell r="AC533" t="str">
            <v>Inbound</v>
          </cell>
          <cell r="AD533" t="str">
            <v>Inbound Stow</v>
          </cell>
          <cell r="AE533" t="str">
            <v>Stow</v>
          </cell>
          <cell r="AF533" t="str">
            <v>Wednesday</v>
          </cell>
          <cell r="AG533" t="str">
            <v>Thursday</v>
          </cell>
          <cell r="AH533">
            <v>3</v>
          </cell>
          <cell r="AJ533">
            <v>45578</v>
          </cell>
          <cell r="AM533" t="str">
            <v>TEMP</v>
          </cell>
          <cell r="AN533" t="str">
            <v>3P Onsite Worker</v>
          </cell>
          <cell r="AO533" t="str">
            <v>A</v>
          </cell>
          <cell r="AP533">
            <v>9</v>
          </cell>
          <cell r="AQ533">
            <v>1</v>
          </cell>
          <cell r="AR533">
            <v>1</v>
          </cell>
          <cell r="AS533">
            <v>0</v>
          </cell>
          <cell r="AT533">
            <v>0</v>
          </cell>
          <cell r="AU533">
            <v>0</v>
          </cell>
        </row>
        <row r="534">
          <cell r="E534">
            <v>203965406</v>
          </cell>
          <cell r="F534" t="str">
            <v>A</v>
          </cell>
          <cell r="G534" t="str">
            <v>GREEN</v>
          </cell>
          <cell r="H534" t="str">
            <v>FULL_TIME</v>
          </cell>
          <cell r="I534">
            <v>900234</v>
          </cell>
          <cell r="J534" t="str">
            <v>Fastlink Outsourcing</v>
          </cell>
          <cell r="K534" t="str">
            <v>Peter Kwaasi Aswireng</v>
          </cell>
          <cell r="L534" t="str">
            <v>Warehouse Associate (TEMP)</v>
          </cell>
          <cell r="M534" t="str">
            <v>Warehouse Associate 12M</v>
          </cell>
          <cell r="N534" t="str">
            <v>mnarshad</v>
          </cell>
          <cell r="O534">
            <v>1299</v>
          </cell>
          <cell r="P534" t="str">
            <v>AUH1</v>
          </cell>
          <cell r="Q534" t="str">
            <v>ARE</v>
          </cell>
          <cell r="R534" t="str">
            <v>FC109</v>
          </cell>
          <cell r="S534" t="str">
            <v>Day Shift</v>
          </cell>
          <cell r="T534">
            <v>99</v>
          </cell>
          <cell r="U534" t="str">
            <v>MENA_UAE_FC</v>
          </cell>
          <cell r="X534">
            <v>46267.333333333336</v>
          </cell>
          <cell r="Y534">
            <v>46267.75</v>
          </cell>
          <cell r="Z534" t="str">
            <v>Rest Day</v>
          </cell>
          <cell r="AA534" t="str">
            <v>Not Scheduled</v>
          </cell>
          <cell r="AB534" t="str">
            <v>Not Present</v>
          </cell>
          <cell r="AC534" t="str">
            <v>Outbound</v>
          </cell>
          <cell r="AD534" t="str">
            <v>Picking</v>
          </cell>
          <cell r="AE534" t="str">
            <v>Pick</v>
          </cell>
          <cell r="AF534" t="str">
            <v>Tuesday</v>
          </cell>
          <cell r="AG534" t="str">
            <v>Wednesday</v>
          </cell>
          <cell r="AH534">
            <v>13</v>
          </cell>
          <cell r="AJ534">
            <v>45543</v>
          </cell>
          <cell r="AM534" t="str">
            <v>TEMP</v>
          </cell>
          <cell r="AN534" t="str">
            <v>3P Onsite Worker</v>
          </cell>
          <cell r="AO534" t="str">
            <v>A</v>
          </cell>
          <cell r="AP534">
            <v>9</v>
          </cell>
          <cell r="AQ534">
            <v>0</v>
          </cell>
          <cell r="AR534">
            <v>0</v>
          </cell>
          <cell r="AS534">
            <v>0</v>
          </cell>
          <cell r="AT534">
            <v>0</v>
          </cell>
          <cell r="AU534">
            <v>0</v>
          </cell>
        </row>
        <row r="535">
          <cell r="E535">
            <v>206926473</v>
          </cell>
          <cell r="F535" t="str">
            <v>A</v>
          </cell>
          <cell r="G535" t="str">
            <v>GREEN</v>
          </cell>
          <cell r="H535" t="str">
            <v>FULL_TIME</v>
          </cell>
          <cell r="I535">
            <v>900234</v>
          </cell>
          <cell r="J535" t="str">
            <v>Dulsco L.L.C.</v>
          </cell>
          <cell r="K535" t="str">
            <v>ALI WAILAGALA</v>
          </cell>
          <cell r="L535" t="str">
            <v>Warehouse Associate (TEMP)</v>
          </cell>
          <cell r="M535" t="str">
            <v>Warehouse Associate 8W</v>
          </cell>
          <cell r="N535" t="str">
            <v>aanso</v>
          </cell>
          <cell r="O535">
            <v>1299</v>
          </cell>
          <cell r="P535" t="str">
            <v>AUH1</v>
          </cell>
          <cell r="Q535" t="str">
            <v>ARE</v>
          </cell>
          <cell r="R535" t="str">
            <v>FC109</v>
          </cell>
          <cell r="S535" t="str">
            <v>Day Shift</v>
          </cell>
          <cell r="T535">
            <v>99</v>
          </cell>
          <cell r="U535" t="str">
            <v>MENA_UAE_FC</v>
          </cell>
          <cell r="X535">
            <v>46267.333333333336</v>
          </cell>
          <cell r="Y535">
            <v>46267.75</v>
          </cell>
          <cell r="Z535" t="str">
            <v>Rest Day</v>
          </cell>
          <cell r="AA535" t="str">
            <v>Not Scheduled</v>
          </cell>
          <cell r="AB535" t="str">
            <v>Not Present</v>
          </cell>
          <cell r="AC535" t="str">
            <v>Customer returns</v>
          </cell>
          <cell r="AD535" t="str">
            <v>Customer Returns</v>
          </cell>
          <cell r="AE535" t="str">
            <v>Customer returns</v>
          </cell>
          <cell r="AF535" t="str">
            <v>Tuesday</v>
          </cell>
          <cell r="AG535" t="str">
            <v>Wednesday</v>
          </cell>
          <cell r="AH535">
            <v>22</v>
          </cell>
          <cell r="AJ535">
            <v>46047</v>
          </cell>
          <cell r="AM535" t="str">
            <v>TEMP</v>
          </cell>
          <cell r="AN535" t="str">
            <v>3P Onsite Worker</v>
          </cell>
          <cell r="AO535" t="str">
            <v>A</v>
          </cell>
          <cell r="AP535">
            <v>9</v>
          </cell>
          <cell r="AQ535">
            <v>0</v>
          </cell>
          <cell r="AR535">
            <v>0</v>
          </cell>
          <cell r="AS535">
            <v>0</v>
          </cell>
          <cell r="AT535">
            <v>0</v>
          </cell>
          <cell r="AU535">
            <v>0</v>
          </cell>
        </row>
        <row r="536">
          <cell r="E536">
            <v>205853892</v>
          </cell>
          <cell r="F536" t="str">
            <v>A</v>
          </cell>
          <cell r="G536" t="str">
            <v>GREEN</v>
          </cell>
          <cell r="H536" t="str">
            <v>FULL_TIME</v>
          </cell>
          <cell r="I536">
            <v>900234</v>
          </cell>
          <cell r="J536" t="str">
            <v>EFS Facilities Services</v>
          </cell>
          <cell r="K536" t="str">
            <v>NAOMI KWARTENG</v>
          </cell>
          <cell r="L536" t="str">
            <v>Warehouse Associate (TEMP)</v>
          </cell>
          <cell r="M536" t="str">
            <v>Warehouse Associate 8W</v>
          </cell>
          <cell r="N536" t="str">
            <v>bizthoma</v>
          </cell>
          <cell r="O536">
            <v>1299</v>
          </cell>
          <cell r="P536" t="str">
            <v>AUH1</v>
          </cell>
          <cell r="Q536" t="str">
            <v>ARE</v>
          </cell>
          <cell r="R536" t="str">
            <v>LK013</v>
          </cell>
          <cell r="S536" t="str">
            <v>Night Shift</v>
          </cell>
          <cell r="T536">
            <v>99</v>
          </cell>
          <cell r="U536" t="str">
            <v>MENA_UAE_FC</v>
          </cell>
          <cell r="V536">
            <v>46267.756944444445</v>
          </cell>
          <cell r="W536">
            <v>46267.835416666669</v>
          </cell>
          <cell r="X536">
            <v>46267.756944444445</v>
          </cell>
          <cell r="Y536">
            <v>46268.090277777781</v>
          </cell>
          <cell r="AA536" t="str">
            <v>Scheduled</v>
          </cell>
          <cell r="AB536" t="str">
            <v>Present</v>
          </cell>
          <cell r="AC536" t="str">
            <v>Outbound</v>
          </cell>
          <cell r="AD536" t="str">
            <v>Picking</v>
          </cell>
          <cell r="AE536" t="str">
            <v>Pick</v>
          </cell>
          <cell r="AF536" t="str">
            <v>Sunday</v>
          </cell>
          <cell r="AG536" t="str">
            <v>Monday</v>
          </cell>
          <cell r="AH536">
            <v>13</v>
          </cell>
          <cell r="AJ536">
            <v>46225</v>
          </cell>
          <cell r="AM536" t="str">
            <v>TEMP</v>
          </cell>
          <cell r="AN536" t="str">
            <v>3P Onsite Worker</v>
          </cell>
          <cell r="AO536" t="str">
            <v>A</v>
          </cell>
          <cell r="AP536">
            <v>7</v>
          </cell>
          <cell r="AQ536">
            <v>0</v>
          </cell>
          <cell r="AR536">
            <v>1</v>
          </cell>
          <cell r="AS536">
            <v>1</v>
          </cell>
          <cell r="AT536">
            <v>0</v>
          </cell>
          <cell r="AU536">
            <v>0</v>
          </cell>
        </row>
        <row r="537">
          <cell r="E537">
            <v>204967558</v>
          </cell>
          <cell r="F537" t="str">
            <v>A</v>
          </cell>
          <cell r="G537" t="str">
            <v>GREEN</v>
          </cell>
          <cell r="H537" t="str">
            <v>FULL_TIME</v>
          </cell>
          <cell r="I537">
            <v>900234</v>
          </cell>
          <cell r="J537" t="str">
            <v>Dulsco L.L.C.</v>
          </cell>
          <cell r="K537" t="str">
            <v>SIMON KWAO</v>
          </cell>
          <cell r="L537" t="str">
            <v>Warehouse Associate (TEMP)</v>
          </cell>
          <cell r="M537" t="str">
            <v>Warehouse Associate 24M</v>
          </cell>
          <cell r="N537" t="str">
            <v>nnahla</v>
          </cell>
          <cell r="O537">
            <v>1299</v>
          </cell>
          <cell r="P537" t="str">
            <v>AUH1</v>
          </cell>
          <cell r="Q537" t="str">
            <v>ARE</v>
          </cell>
          <cell r="R537" t="str">
            <v>LK013</v>
          </cell>
          <cell r="S537" t="str">
            <v>Night Shift</v>
          </cell>
          <cell r="T537">
            <v>99</v>
          </cell>
          <cell r="U537" t="str">
            <v>MENA_UAE_FC</v>
          </cell>
          <cell r="V537">
            <v>46267.754166666666</v>
          </cell>
          <cell r="W537">
            <v>46267.952777777777</v>
          </cell>
          <cell r="X537">
            <v>46267.756944444445</v>
          </cell>
          <cell r="Y537">
            <v>46268.173611111109</v>
          </cell>
          <cell r="AA537" t="str">
            <v>Scheduled</v>
          </cell>
          <cell r="AB537" t="str">
            <v>Present</v>
          </cell>
          <cell r="AC537" t="str">
            <v>Inbound</v>
          </cell>
          <cell r="AD537" t="str">
            <v>Inbound Stow</v>
          </cell>
          <cell r="AE537" t="str">
            <v>Stow</v>
          </cell>
          <cell r="AF537" t="str">
            <v>Sunday</v>
          </cell>
          <cell r="AG537" t="str">
            <v>Monday</v>
          </cell>
          <cell r="AH537">
            <v>3</v>
          </cell>
          <cell r="AJ537">
            <v>45825</v>
          </cell>
          <cell r="AM537" t="str">
            <v>TEMP</v>
          </cell>
          <cell r="AN537" t="str">
            <v>3P Onsite Worker</v>
          </cell>
          <cell r="AO537" t="str">
            <v>A</v>
          </cell>
          <cell r="AP537">
            <v>9</v>
          </cell>
          <cell r="AQ537">
            <v>0</v>
          </cell>
          <cell r="AR537">
            <v>1</v>
          </cell>
          <cell r="AS537">
            <v>1</v>
          </cell>
          <cell r="AT537">
            <v>0</v>
          </cell>
          <cell r="AU537">
            <v>0</v>
          </cell>
        </row>
        <row r="538">
          <cell r="E538">
            <v>203709886</v>
          </cell>
          <cell r="F538" t="str">
            <v>A</v>
          </cell>
          <cell r="G538" t="str">
            <v>GREEN</v>
          </cell>
          <cell r="H538" t="str">
            <v>FULL_TIME</v>
          </cell>
          <cell r="I538">
            <v>900234</v>
          </cell>
          <cell r="J538" t="str">
            <v>Adecco</v>
          </cell>
          <cell r="K538" t="str">
            <v>Min Khant</v>
          </cell>
          <cell r="L538" t="str">
            <v>Warehouse Associate (TEMP)</v>
          </cell>
          <cell r="M538" t="str">
            <v>Warehouse Associate 24M</v>
          </cell>
          <cell r="N538" t="str">
            <v>kebedeed</v>
          </cell>
          <cell r="O538">
            <v>1299</v>
          </cell>
          <cell r="P538" t="str">
            <v>AUH1</v>
          </cell>
          <cell r="Q538" t="str">
            <v>ARE</v>
          </cell>
          <cell r="R538" t="str">
            <v>LK011</v>
          </cell>
          <cell r="S538" t="str">
            <v>Night Shift</v>
          </cell>
          <cell r="T538">
            <v>99</v>
          </cell>
          <cell r="U538" t="str">
            <v>MENA_UAE_FC</v>
          </cell>
          <cell r="V538">
            <v>46267.755555555559</v>
          </cell>
          <cell r="W538">
            <v>46267.960416666669</v>
          </cell>
          <cell r="X538">
            <v>46267.75</v>
          </cell>
          <cell r="Y538">
            <v>46268.166666666664</v>
          </cell>
          <cell r="AA538" t="str">
            <v>Scheduled</v>
          </cell>
          <cell r="AB538" t="str">
            <v>Present</v>
          </cell>
          <cell r="AC538" t="str">
            <v>Support</v>
          </cell>
          <cell r="AD538" t="str">
            <v>Facilities</v>
          </cell>
          <cell r="AE538" t="str">
            <v>Support</v>
          </cell>
          <cell r="AF538" t="str">
            <v>Friday</v>
          </cell>
          <cell r="AG538" t="str">
            <v>Saturday</v>
          </cell>
          <cell r="AH538">
            <v>28</v>
          </cell>
          <cell r="AJ538">
            <v>45494</v>
          </cell>
          <cell r="AM538" t="str">
            <v>TEMP</v>
          </cell>
          <cell r="AN538" t="str">
            <v>3P Onsite Worker</v>
          </cell>
          <cell r="AO538" t="str">
            <v>A</v>
          </cell>
          <cell r="AP538">
            <v>9</v>
          </cell>
          <cell r="AQ538">
            <v>0</v>
          </cell>
          <cell r="AR538">
            <v>1</v>
          </cell>
          <cell r="AS538">
            <v>1</v>
          </cell>
          <cell r="AT538">
            <v>0</v>
          </cell>
          <cell r="AU538">
            <v>0</v>
          </cell>
        </row>
        <row r="539">
          <cell r="E539">
            <v>205854274</v>
          </cell>
          <cell r="F539" t="str">
            <v>A</v>
          </cell>
          <cell r="G539" t="str">
            <v>GREEN</v>
          </cell>
          <cell r="H539" t="str">
            <v>FULL_TIME</v>
          </cell>
          <cell r="I539">
            <v>900234</v>
          </cell>
          <cell r="J539" t="str">
            <v>EFS Facilities Services</v>
          </cell>
          <cell r="K539" t="str">
            <v>CYNTHIA KYEI BAFFOUR</v>
          </cell>
          <cell r="L539" t="str">
            <v>Warehouse Associate (TEMP)</v>
          </cell>
          <cell r="M539" t="str">
            <v>Warehouse Associate 8W</v>
          </cell>
          <cell r="N539" t="str">
            <v>scariav</v>
          </cell>
          <cell r="O539">
            <v>1299</v>
          </cell>
          <cell r="P539" t="str">
            <v>AUH1</v>
          </cell>
          <cell r="Q539" t="str">
            <v>ARE</v>
          </cell>
          <cell r="R539" t="str">
            <v>LK014</v>
          </cell>
          <cell r="S539" t="str">
            <v>Night Shift</v>
          </cell>
          <cell r="T539">
            <v>99</v>
          </cell>
          <cell r="U539" t="str">
            <v>MENA_UAE_FC</v>
          </cell>
          <cell r="V539">
            <v>46267.756249999999</v>
          </cell>
          <cell r="W539">
            <v>46267.836111111108</v>
          </cell>
          <cell r="X539">
            <v>46267.756944444445</v>
          </cell>
          <cell r="Y539">
            <v>46268.090277777781</v>
          </cell>
          <cell r="AA539" t="str">
            <v>Scheduled</v>
          </cell>
          <cell r="AB539" t="str">
            <v>Present</v>
          </cell>
          <cell r="AC539" t="str">
            <v>Outbound</v>
          </cell>
          <cell r="AD539" t="str">
            <v>Picking</v>
          </cell>
          <cell r="AE539" t="str">
            <v>Pick</v>
          </cell>
          <cell r="AF539" t="str">
            <v>Monday</v>
          </cell>
          <cell r="AG539" t="str">
            <v>Tuesday</v>
          </cell>
          <cell r="AH539">
            <v>13</v>
          </cell>
          <cell r="AJ539">
            <v>46225</v>
          </cell>
          <cell r="AM539" t="str">
            <v>TEMP</v>
          </cell>
          <cell r="AN539" t="str">
            <v>3P Onsite Worker</v>
          </cell>
          <cell r="AO539" t="str">
            <v>A</v>
          </cell>
          <cell r="AP539">
            <v>7</v>
          </cell>
          <cell r="AQ539">
            <v>0</v>
          </cell>
          <cell r="AR539">
            <v>1</v>
          </cell>
          <cell r="AS539">
            <v>1</v>
          </cell>
          <cell r="AT539">
            <v>0</v>
          </cell>
          <cell r="AU539">
            <v>0</v>
          </cell>
        </row>
        <row r="540">
          <cell r="E540">
            <v>112648320</v>
          </cell>
          <cell r="F540" t="str">
            <v>A</v>
          </cell>
          <cell r="G540" t="str">
            <v>BLUE</v>
          </cell>
          <cell r="H540" t="str">
            <v>FULL_TIME</v>
          </cell>
          <cell r="I540" t="str">
            <v>P03231</v>
          </cell>
          <cell r="K540" t="str">
            <v>Solomon Kyei</v>
          </cell>
          <cell r="L540" t="str">
            <v>FC Associate III</v>
          </cell>
          <cell r="M540" t="str">
            <v>Operations Supervisor</v>
          </cell>
          <cell r="N540" t="str">
            <v>pparsin</v>
          </cell>
          <cell r="O540">
            <v>1299</v>
          </cell>
          <cell r="P540" t="str">
            <v>AUH1</v>
          </cell>
          <cell r="Q540" t="str">
            <v>ARE</v>
          </cell>
          <cell r="R540" t="str">
            <v>FC009</v>
          </cell>
          <cell r="S540" t="str">
            <v>Day Shift</v>
          </cell>
          <cell r="T540">
            <v>3</v>
          </cell>
          <cell r="U540" t="str">
            <v>MENA_UAE_FC</v>
          </cell>
          <cell r="V540">
            <v>46267.32916666667</v>
          </cell>
          <cell r="W540">
            <v>46267.534722222219</v>
          </cell>
          <cell r="X540">
            <v>46267.333333333336</v>
          </cell>
          <cell r="Y540">
            <v>46267.75</v>
          </cell>
          <cell r="AA540" t="str">
            <v>Scheduled</v>
          </cell>
          <cell r="AB540" t="str">
            <v>Present</v>
          </cell>
          <cell r="AC540" t="str">
            <v>Inbound</v>
          </cell>
          <cell r="AD540" t="str">
            <v>IB Lead/PA</v>
          </cell>
          <cell r="AE540" t="str">
            <v>Receive</v>
          </cell>
          <cell r="AF540" t="str">
            <v>Friday</v>
          </cell>
          <cell r="AG540" t="str">
            <v>Saturday</v>
          </cell>
          <cell r="AH540">
            <v>5</v>
          </cell>
          <cell r="AJ540">
            <v>46131</v>
          </cell>
          <cell r="AM540" t="str">
            <v>FC</v>
          </cell>
          <cell r="AN540" t="str">
            <v>Regular Full Time</v>
          </cell>
          <cell r="AO540" t="str">
            <v>A</v>
          </cell>
          <cell r="AP540">
            <v>9</v>
          </cell>
          <cell r="AQ540">
            <v>0</v>
          </cell>
          <cell r="AR540">
            <v>1</v>
          </cell>
          <cell r="AS540">
            <v>1</v>
          </cell>
          <cell r="AT540">
            <v>0</v>
          </cell>
          <cell r="AU540">
            <v>0</v>
          </cell>
        </row>
        <row r="541">
          <cell r="E541">
            <v>205608624</v>
          </cell>
          <cell r="F541" t="str">
            <v>A</v>
          </cell>
          <cell r="G541" t="str">
            <v>GREEN</v>
          </cell>
          <cell r="H541" t="str">
            <v>FULL_TIME</v>
          </cell>
          <cell r="I541">
            <v>900234</v>
          </cell>
          <cell r="J541" t="str">
            <v>Dulsco L.L.C.</v>
          </cell>
          <cell r="K541" t="str">
            <v>KYEM STEPHEN EBENEZER</v>
          </cell>
          <cell r="L541" t="str">
            <v>Warehouse Associate (TEMP)</v>
          </cell>
          <cell r="M541" t="str">
            <v>Warehouse Associate 8W</v>
          </cell>
          <cell r="N541" t="str">
            <v>bavameer</v>
          </cell>
          <cell r="O541">
            <v>1299</v>
          </cell>
          <cell r="P541" t="str">
            <v>AUH1</v>
          </cell>
          <cell r="Q541" t="str">
            <v>ARE</v>
          </cell>
          <cell r="R541" t="str">
            <v>LK016</v>
          </cell>
          <cell r="S541" t="str">
            <v>Night Shift</v>
          </cell>
          <cell r="T541">
            <v>99</v>
          </cell>
          <cell r="U541" t="str">
            <v>MENA_UAE_FC</v>
          </cell>
          <cell r="V541">
            <v>46267.755555555559</v>
          </cell>
          <cell r="W541">
            <v>46267.959722222222</v>
          </cell>
          <cell r="X541">
            <v>46267.756944444445</v>
          </cell>
          <cell r="Y541">
            <v>46268.173611111109</v>
          </cell>
          <cell r="Z541" t="str">
            <v>Rest Day</v>
          </cell>
          <cell r="AA541" t="str">
            <v>Not Scheduled</v>
          </cell>
          <cell r="AB541" t="str">
            <v>Present</v>
          </cell>
          <cell r="AC541" t="str">
            <v>Customer returns</v>
          </cell>
          <cell r="AD541" t="str">
            <v>Customer Returns</v>
          </cell>
          <cell r="AE541" t="str">
            <v>Customer returns</v>
          </cell>
          <cell r="AF541" t="str">
            <v>Wednesday</v>
          </cell>
          <cell r="AG541" t="str">
            <v>Thursday</v>
          </cell>
          <cell r="AH541">
            <v>22</v>
          </cell>
          <cell r="AJ541">
            <v>45844</v>
          </cell>
          <cell r="AM541" t="str">
            <v>TEMP</v>
          </cell>
          <cell r="AN541" t="str">
            <v>3P Onsite Worker</v>
          </cell>
          <cell r="AO541" t="str">
            <v>A</v>
          </cell>
          <cell r="AP541">
            <v>9</v>
          </cell>
          <cell r="AQ541">
            <v>1</v>
          </cell>
          <cell r="AR541">
            <v>1</v>
          </cell>
          <cell r="AS541">
            <v>0</v>
          </cell>
          <cell r="AT541">
            <v>0</v>
          </cell>
          <cell r="AU541">
            <v>0</v>
          </cell>
        </row>
        <row r="542">
          <cell r="E542">
            <v>203881600</v>
          </cell>
          <cell r="F542" t="str">
            <v>A</v>
          </cell>
          <cell r="G542" t="str">
            <v>GREEN</v>
          </cell>
          <cell r="H542" t="str">
            <v>FULL_TIME</v>
          </cell>
          <cell r="I542">
            <v>900234</v>
          </cell>
          <cell r="J542" t="str">
            <v>Fastlink Outsourcing</v>
          </cell>
          <cell r="K542" t="str">
            <v>Late Lawson</v>
          </cell>
          <cell r="L542" t="str">
            <v>Warehouse Associate (TEMP)</v>
          </cell>
          <cell r="M542" t="str">
            <v>Warehouse Associate 12M</v>
          </cell>
          <cell r="N542" t="str">
            <v>vkkatyal</v>
          </cell>
          <cell r="O542">
            <v>1299</v>
          </cell>
          <cell r="P542" t="str">
            <v>AUH1</v>
          </cell>
          <cell r="Q542" t="str">
            <v>ARE</v>
          </cell>
          <cell r="R542" t="str">
            <v>LK015</v>
          </cell>
          <cell r="S542" t="str">
            <v>Night Shift</v>
          </cell>
          <cell r="T542">
            <v>99</v>
          </cell>
          <cell r="U542" t="str">
            <v>MENA_UAE_FC</v>
          </cell>
          <cell r="X542">
            <v>46267.756944444445</v>
          </cell>
          <cell r="Y542">
            <v>46268.173611111109</v>
          </cell>
          <cell r="Z542" t="str">
            <v>Rest Day</v>
          </cell>
          <cell r="AA542" t="str">
            <v>Not Scheduled</v>
          </cell>
          <cell r="AB542" t="str">
            <v>Not Present</v>
          </cell>
          <cell r="AC542" t="str">
            <v>Inbound</v>
          </cell>
          <cell r="AD542" t="str">
            <v>Inbound Stow</v>
          </cell>
          <cell r="AE542" t="str">
            <v>Stow</v>
          </cell>
          <cell r="AF542" t="str">
            <v>Tuesday</v>
          </cell>
          <cell r="AG542" t="str">
            <v>Wednesday</v>
          </cell>
          <cell r="AH542">
            <v>3</v>
          </cell>
          <cell r="AJ542">
            <v>45529</v>
          </cell>
          <cell r="AM542" t="str">
            <v>TEMP</v>
          </cell>
          <cell r="AN542" t="str">
            <v>3P Onsite Worker</v>
          </cell>
          <cell r="AO542" t="str">
            <v>A</v>
          </cell>
          <cell r="AP542">
            <v>9</v>
          </cell>
          <cell r="AQ542">
            <v>0</v>
          </cell>
          <cell r="AR542">
            <v>0</v>
          </cell>
          <cell r="AS542">
            <v>0</v>
          </cell>
          <cell r="AT542">
            <v>0</v>
          </cell>
          <cell r="AU542">
            <v>0</v>
          </cell>
        </row>
        <row r="543">
          <cell r="E543">
            <v>106301305</v>
          </cell>
          <cell r="F543" t="str">
            <v>A</v>
          </cell>
          <cell r="G543" t="str">
            <v>BLUE</v>
          </cell>
          <cell r="H543" t="str">
            <v>FULL_TIME</v>
          </cell>
          <cell r="I543" t="str">
            <v>P03251</v>
          </cell>
          <cell r="K543" t="str">
            <v>Lalaine Zabala Babas</v>
          </cell>
          <cell r="L543" t="str">
            <v>FC Associate I</v>
          </cell>
          <cell r="M543" t="str">
            <v>FC Associate I</v>
          </cell>
          <cell r="N543" t="str">
            <v>lraghava</v>
          </cell>
          <cell r="O543">
            <v>1299</v>
          </cell>
          <cell r="P543" t="str">
            <v>AUH1</v>
          </cell>
          <cell r="Q543" t="str">
            <v>ARE</v>
          </cell>
          <cell r="R543" t="str">
            <v>LK011</v>
          </cell>
          <cell r="S543" t="str">
            <v>Night Shift</v>
          </cell>
          <cell r="T543">
            <v>1</v>
          </cell>
          <cell r="U543" t="str">
            <v>MENA_UAE_FC</v>
          </cell>
          <cell r="V543">
            <v>46267.75</v>
          </cell>
          <cell r="W543">
            <v>46267.892361111109</v>
          </cell>
          <cell r="X543">
            <v>46267.756944444445</v>
          </cell>
          <cell r="Y543">
            <v>46268.173611111109</v>
          </cell>
          <cell r="AA543" t="str">
            <v>Scheduled</v>
          </cell>
          <cell r="AB543" t="str">
            <v>Present</v>
          </cell>
          <cell r="AC543" t="str">
            <v>Outbound</v>
          </cell>
          <cell r="AD543" t="str">
            <v>Picking</v>
          </cell>
          <cell r="AE543" t="str">
            <v>Pick</v>
          </cell>
          <cell r="AF543" t="str">
            <v>Friday</v>
          </cell>
          <cell r="AG543" t="str">
            <v>Saturday</v>
          </cell>
          <cell r="AH543">
            <v>13</v>
          </cell>
          <cell r="AJ543">
            <v>44838</v>
          </cell>
          <cell r="AM543" t="str">
            <v>FC</v>
          </cell>
          <cell r="AN543" t="str">
            <v>Regular Full Time</v>
          </cell>
          <cell r="AO543" t="str">
            <v>A</v>
          </cell>
          <cell r="AP543">
            <v>9</v>
          </cell>
          <cell r="AQ543">
            <v>0</v>
          </cell>
          <cell r="AR543">
            <v>1</v>
          </cell>
          <cell r="AS543">
            <v>1</v>
          </cell>
          <cell r="AT543">
            <v>0</v>
          </cell>
          <cell r="AU543">
            <v>0</v>
          </cell>
        </row>
        <row r="544">
          <cell r="E544">
            <v>205506107</v>
          </cell>
          <cell r="F544" t="str">
            <v>A</v>
          </cell>
          <cell r="G544" t="str">
            <v>GREEN</v>
          </cell>
          <cell r="H544" t="str">
            <v>FULL_TIME</v>
          </cell>
          <cell r="I544">
            <v>900234</v>
          </cell>
          <cell r="J544" t="str">
            <v>EFS Facilities Services</v>
          </cell>
          <cell r="K544" t="str">
            <v>LAMECK KIPKURGAT KOECH</v>
          </cell>
          <cell r="L544" t="str">
            <v>Warehouse Associate (TEMP)</v>
          </cell>
          <cell r="M544" t="str">
            <v>Warehouse Associate 8W</v>
          </cell>
          <cell r="N544" t="str">
            <v>nnahla</v>
          </cell>
          <cell r="O544">
            <v>1299</v>
          </cell>
          <cell r="P544" t="str">
            <v>AUH1</v>
          </cell>
          <cell r="Q544" t="str">
            <v>ARE</v>
          </cell>
          <cell r="R544" t="str">
            <v>FC009</v>
          </cell>
          <cell r="S544" t="str">
            <v>Day Shift</v>
          </cell>
          <cell r="T544">
            <v>99</v>
          </cell>
          <cell r="U544" t="str">
            <v>MENA_UAE_FC</v>
          </cell>
          <cell r="V544">
            <v>46267.332638888889</v>
          </cell>
          <cell r="W544">
            <v>46267.748611111114</v>
          </cell>
          <cell r="X544">
            <v>46267.333333333336</v>
          </cell>
          <cell r="Y544">
            <v>46267.75</v>
          </cell>
          <cell r="AA544" t="str">
            <v>Scheduled</v>
          </cell>
          <cell r="AB544" t="str">
            <v>Present</v>
          </cell>
          <cell r="AC544" t="str">
            <v>Inbound</v>
          </cell>
          <cell r="AD544" t="str">
            <v>Inbound Stow</v>
          </cell>
          <cell r="AE544" t="str">
            <v>Stow</v>
          </cell>
          <cell r="AF544" t="str">
            <v>Friday</v>
          </cell>
          <cell r="AG544" t="str">
            <v>Saturday</v>
          </cell>
          <cell r="AH544">
            <v>3</v>
          </cell>
          <cell r="AJ544">
            <v>45830</v>
          </cell>
          <cell r="AM544" t="str">
            <v>TEMP</v>
          </cell>
          <cell r="AN544" t="str">
            <v>3P Onsite Worker</v>
          </cell>
          <cell r="AO544" t="str">
            <v>A</v>
          </cell>
          <cell r="AP544">
            <v>9</v>
          </cell>
          <cell r="AQ544">
            <v>0</v>
          </cell>
          <cell r="AR544">
            <v>1</v>
          </cell>
          <cell r="AS544">
            <v>1</v>
          </cell>
          <cell r="AT544">
            <v>0</v>
          </cell>
          <cell r="AU544">
            <v>0</v>
          </cell>
        </row>
        <row r="545">
          <cell r="E545">
            <v>203850779</v>
          </cell>
          <cell r="F545" t="str">
            <v>A</v>
          </cell>
          <cell r="G545" t="str">
            <v>GREEN</v>
          </cell>
          <cell r="H545" t="str">
            <v>FULL_TIME</v>
          </cell>
          <cell r="I545">
            <v>900234</v>
          </cell>
          <cell r="J545" t="str">
            <v>Fastlink Outsourcing</v>
          </cell>
          <cell r="K545" t="str">
            <v>Lamissi Abatala</v>
          </cell>
          <cell r="L545" t="str">
            <v>Warehouse Associate (TEMP)</v>
          </cell>
          <cell r="M545" t="str">
            <v>Warehouse Associate 12M</v>
          </cell>
          <cell r="N545" t="str">
            <v>bavameer</v>
          </cell>
          <cell r="O545">
            <v>1299</v>
          </cell>
          <cell r="P545" t="str">
            <v>AUH1</v>
          </cell>
          <cell r="Q545" t="str">
            <v>ARE</v>
          </cell>
          <cell r="R545" t="str">
            <v>LK016</v>
          </cell>
          <cell r="S545" t="str">
            <v>Night Shift</v>
          </cell>
          <cell r="T545">
            <v>99</v>
          </cell>
          <cell r="U545" t="str">
            <v>MENA_UAE_FC</v>
          </cell>
          <cell r="X545">
            <v>46267.756944444445</v>
          </cell>
          <cell r="Y545">
            <v>46268.173611111109</v>
          </cell>
          <cell r="Z545" t="str">
            <v>Rest Day</v>
          </cell>
          <cell r="AA545" t="str">
            <v>Not Scheduled</v>
          </cell>
          <cell r="AB545" t="str">
            <v>Not Present</v>
          </cell>
          <cell r="AC545" t="str">
            <v>Customer returns</v>
          </cell>
          <cell r="AD545" t="str">
            <v>Customer Returns</v>
          </cell>
          <cell r="AE545" t="str">
            <v>Customer returns</v>
          </cell>
          <cell r="AF545" t="str">
            <v>Wednesday</v>
          </cell>
          <cell r="AG545" t="str">
            <v>Thursday</v>
          </cell>
          <cell r="AH545">
            <v>22</v>
          </cell>
          <cell r="AJ545">
            <v>45523</v>
          </cell>
          <cell r="AM545" t="str">
            <v>TEMP</v>
          </cell>
          <cell r="AN545" t="str">
            <v>3P Onsite Worker</v>
          </cell>
          <cell r="AO545" t="str">
            <v>A</v>
          </cell>
          <cell r="AP545">
            <v>9</v>
          </cell>
          <cell r="AQ545">
            <v>0</v>
          </cell>
          <cell r="AR545">
            <v>0</v>
          </cell>
          <cell r="AS545">
            <v>0</v>
          </cell>
          <cell r="AT545">
            <v>0</v>
          </cell>
          <cell r="AU545">
            <v>0</v>
          </cell>
        </row>
        <row r="546">
          <cell r="E546">
            <v>206074973</v>
          </cell>
          <cell r="F546" t="str">
            <v>A</v>
          </cell>
          <cell r="G546" t="str">
            <v>GREEN</v>
          </cell>
          <cell r="H546" t="str">
            <v>FULL_TIME</v>
          </cell>
          <cell r="I546">
            <v>900234</v>
          </cell>
          <cell r="J546" t="str">
            <v>Fastlink Outsourcing</v>
          </cell>
          <cell r="K546" t="str">
            <v>Gloria Larbi Yeboah</v>
          </cell>
          <cell r="L546" t="str">
            <v>Warehouse Associate (TEMP)</v>
          </cell>
          <cell r="M546" t="str">
            <v>Warehouse Associate 12M</v>
          </cell>
          <cell r="N546" t="str">
            <v>lraghava</v>
          </cell>
          <cell r="O546">
            <v>1299</v>
          </cell>
          <cell r="P546" t="str">
            <v>AUH1</v>
          </cell>
          <cell r="Q546" t="str">
            <v>ARE</v>
          </cell>
          <cell r="R546" t="str">
            <v>FC134</v>
          </cell>
          <cell r="S546" t="str">
            <v>Day Shift</v>
          </cell>
          <cell r="T546">
            <v>99</v>
          </cell>
          <cell r="U546" t="str">
            <v>MENA_UAE_FC</v>
          </cell>
          <cell r="V546">
            <v>46267.331250000003</v>
          </cell>
          <cell r="W546">
            <v>46267.74722222222</v>
          </cell>
          <cell r="X546">
            <v>46267.333333333336</v>
          </cell>
          <cell r="Y546">
            <v>46267.75</v>
          </cell>
          <cell r="Z546" t="str">
            <v>Rest Day</v>
          </cell>
          <cell r="AA546" t="str">
            <v>Not Scheduled</v>
          </cell>
          <cell r="AB546" t="str">
            <v>Present</v>
          </cell>
          <cell r="AC546" t="str">
            <v>Outbound</v>
          </cell>
          <cell r="AD546" t="str">
            <v>Picking</v>
          </cell>
          <cell r="AE546" t="str">
            <v>Pick</v>
          </cell>
          <cell r="AF546" t="str">
            <v>Wednesday</v>
          </cell>
          <cell r="AG546" t="str">
            <v>Thursday</v>
          </cell>
          <cell r="AH546">
            <v>13</v>
          </cell>
          <cell r="AJ546">
            <v>45921</v>
          </cell>
          <cell r="AM546" t="str">
            <v>TEMP</v>
          </cell>
          <cell r="AN546" t="str">
            <v>3P Onsite Worker</v>
          </cell>
          <cell r="AO546" t="str">
            <v>A</v>
          </cell>
          <cell r="AP546">
            <v>9</v>
          </cell>
          <cell r="AQ546">
            <v>1</v>
          </cell>
          <cell r="AR546">
            <v>1</v>
          </cell>
          <cell r="AS546">
            <v>0</v>
          </cell>
          <cell r="AT546">
            <v>0</v>
          </cell>
          <cell r="AU546">
            <v>0</v>
          </cell>
        </row>
        <row r="547">
          <cell r="E547">
            <v>204095444</v>
          </cell>
          <cell r="F547" t="str">
            <v>A</v>
          </cell>
          <cell r="G547" t="str">
            <v>GREEN</v>
          </cell>
          <cell r="H547" t="str">
            <v>FULL_TIME</v>
          </cell>
          <cell r="I547">
            <v>900234</v>
          </cell>
          <cell r="J547" t="str">
            <v>Quesscorp</v>
          </cell>
          <cell r="K547" t="str">
            <v>Dorcas Larteley Lartey</v>
          </cell>
          <cell r="L547" t="str">
            <v>Warehouse Associate (TEMP)</v>
          </cell>
          <cell r="M547" t="str">
            <v>Warehouse Associate 24M</v>
          </cell>
          <cell r="N547" t="str">
            <v>aanso</v>
          </cell>
          <cell r="O547">
            <v>1299</v>
          </cell>
          <cell r="P547" t="str">
            <v>AUH1</v>
          </cell>
          <cell r="Q547" t="str">
            <v>ARE</v>
          </cell>
          <cell r="R547" t="str">
            <v>LK017</v>
          </cell>
          <cell r="S547" t="str">
            <v>Night Shift</v>
          </cell>
          <cell r="T547">
            <v>99</v>
          </cell>
          <cell r="U547" t="str">
            <v>MENA_UAE_FC</v>
          </cell>
          <cell r="V547">
            <v>46267.754861111112</v>
          </cell>
          <cell r="W547">
            <v>46267.959027777775</v>
          </cell>
          <cell r="X547">
            <v>46267.756944444445</v>
          </cell>
          <cell r="Y547">
            <v>46268.173611111109</v>
          </cell>
          <cell r="AA547" t="str">
            <v>Scheduled</v>
          </cell>
          <cell r="AB547" t="str">
            <v>Present</v>
          </cell>
          <cell r="AC547" t="str">
            <v>Customer returns</v>
          </cell>
          <cell r="AD547" t="str">
            <v>Customer Returns</v>
          </cell>
          <cell r="AE547" t="str">
            <v>Customer returns</v>
          </cell>
          <cell r="AF547" t="str">
            <v>Thursday</v>
          </cell>
          <cell r="AG547" t="str">
            <v>Friday</v>
          </cell>
          <cell r="AH547">
            <v>22</v>
          </cell>
          <cell r="AJ547">
            <v>45560</v>
          </cell>
          <cell r="AM547" t="str">
            <v>TEMP</v>
          </cell>
          <cell r="AN547" t="str">
            <v>3P Onsite Worker</v>
          </cell>
          <cell r="AO547" t="str">
            <v>A</v>
          </cell>
          <cell r="AP547">
            <v>9</v>
          </cell>
          <cell r="AQ547">
            <v>0</v>
          </cell>
          <cell r="AR547">
            <v>1</v>
          </cell>
          <cell r="AS547">
            <v>1</v>
          </cell>
          <cell r="AT547">
            <v>0</v>
          </cell>
          <cell r="AU547">
            <v>0</v>
          </cell>
        </row>
        <row r="548">
          <cell r="E548">
            <v>203555407</v>
          </cell>
          <cell r="F548" t="str">
            <v>A</v>
          </cell>
          <cell r="G548" t="str">
            <v>GREEN</v>
          </cell>
          <cell r="H548" t="str">
            <v>FULL_TIME</v>
          </cell>
          <cell r="I548">
            <v>900234</v>
          </cell>
          <cell r="J548" t="str">
            <v>Fastlink Outsourcing</v>
          </cell>
          <cell r="K548" t="str">
            <v>Leeynteng Marienette</v>
          </cell>
          <cell r="L548" t="str">
            <v>Warehouse Associate (TEMP)</v>
          </cell>
          <cell r="M548" t="str">
            <v>Warehouse Associate 12M</v>
          </cell>
          <cell r="N548" t="str">
            <v>bavameer</v>
          </cell>
          <cell r="O548">
            <v>1299</v>
          </cell>
          <cell r="P548" t="str">
            <v>AUH1</v>
          </cell>
          <cell r="Q548" t="str">
            <v>ARE</v>
          </cell>
          <cell r="R548" t="str">
            <v>FC059</v>
          </cell>
          <cell r="S548" t="str">
            <v>Day Shift</v>
          </cell>
          <cell r="T548">
            <v>99</v>
          </cell>
          <cell r="U548" t="str">
            <v>MENA_UAE_FC</v>
          </cell>
          <cell r="V548">
            <v>46267.331944444442</v>
          </cell>
          <cell r="W548">
            <v>46267.750694444447</v>
          </cell>
          <cell r="X548">
            <v>46267.333333333336</v>
          </cell>
          <cell r="Y548">
            <v>46267.75</v>
          </cell>
          <cell r="AA548" t="str">
            <v>Scheduled</v>
          </cell>
          <cell r="AB548" t="str">
            <v>Present</v>
          </cell>
          <cell r="AC548" t="str">
            <v>Customer returns</v>
          </cell>
          <cell r="AD548" t="str">
            <v>Customer Returns</v>
          </cell>
          <cell r="AE548" t="str">
            <v>Customer returns</v>
          </cell>
          <cell r="AF548" t="str">
            <v>Sunday</v>
          </cell>
          <cell r="AG548" t="str">
            <v>Monday</v>
          </cell>
          <cell r="AH548">
            <v>22</v>
          </cell>
          <cell r="AJ548">
            <v>45469</v>
          </cell>
          <cell r="AM548" t="str">
            <v>TEMP</v>
          </cell>
          <cell r="AN548" t="str">
            <v>3P Onsite Worker</v>
          </cell>
          <cell r="AO548" t="str">
            <v>A</v>
          </cell>
          <cell r="AP548">
            <v>9</v>
          </cell>
          <cell r="AQ548">
            <v>0</v>
          </cell>
          <cell r="AR548">
            <v>1</v>
          </cell>
          <cell r="AS548">
            <v>1</v>
          </cell>
          <cell r="AT548">
            <v>0</v>
          </cell>
          <cell r="AU548">
            <v>0</v>
          </cell>
        </row>
        <row r="549">
          <cell r="E549">
            <v>206348214</v>
          </cell>
          <cell r="F549" t="str">
            <v>A</v>
          </cell>
          <cell r="G549" t="str">
            <v>GREEN</v>
          </cell>
          <cell r="H549" t="str">
            <v>FULL_TIME</v>
          </cell>
          <cell r="I549">
            <v>900234</v>
          </cell>
          <cell r="J549" t="str">
            <v>Fastlink Outsourcing</v>
          </cell>
          <cell r="K549" t="str">
            <v>TANAKA NYAMVURA</v>
          </cell>
          <cell r="L549" t="str">
            <v>Warehouse Associate (TEMP)</v>
          </cell>
          <cell r="M549" t="str">
            <v>Warehouse Associate 8W</v>
          </cell>
          <cell r="N549" t="str">
            <v>kebedeed</v>
          </cell>
          <cell r="O549">
            <v>1299</v>
          </cell>
          <cell r="P549" t="str">
            <v>AUH1</v>
          </cell>
          <cell r="Q549" t="str">
            <v>ARE</v>
          </cell>
          <cell r="R549" t="str">
            <v>FC034</v>
          </cell>
          <cell r="S549" t="str">
            <v>Day Shift</v>
          </cell>
          <cell r="T549">
            <v>99</v>
          </cell>
          <cell r="U549" t="str">
            <v>MENA_UAE_FC</v>
          </cell>
          <cell r="V549">
            <v>46267.332638888889</v>
          </cell>
          <cell r="W549">
            <v>46267.74722222222</v>
          </cell>
          <cell r="X549">
            <v>46267.333333333336</v>
          </cell>
          <cell r="Y549">
            <v>46267.75</v>
          </cell>
          <cell r="AA549" t="str">
            <v>Scheduled</v>
          </cell>
          <cell r="AB549" t="str">
            <v>Present</v>
          </cell>
          <cell r="AC549" t="str">
            <v>Support</v>
          </cell>
          <cell r="AD549" t="str">
            <v>Facilities</v>
          </cell>
          <cell r="AE549" t="str">
            <v>Support</v>
          </cell>
          <cell r="AF549" t="str">
            <v>Saturday</v>
          </cell>
          <cell r="AG549" t="str">
            <v>Sunday</v>
          </cell>
          <cell r="AH549">
            <v>28</v>
          </cell>
          <cell r="AJ549">
            <v>45956</v>
          </cell>
          <cell r="AM549" t="str">
            <v>TEMP</v>
          </cell>
          <cell r="AN549" t="str">
            <v>3P Onsite Worker</v>
          </cell>
          <cell r="AO549" t="str">
            <v>A</v>
          </cell>
          <cell r="AP549">
            <v>9</v>
          </cell>
          <cell r="AQ549">
            <v>0</v>
          </cell>
          <cell r="AR549">
            <v>1</v>
          </cell>
          <cell r="AS549">
            <v>1</v>
          </cell>
          <cell r="AT549">
            <v>0</v>
          </cell>
          <cell r="AU549">
            <v>0</v>
          </cell>
        </row>
        <row r="550">
          <cell r="E550">
            <v>206073365</v>
          </cell>
          <cell r="F550" t="str">
            <v>A</v>
          </cell>
          <cell r="G550" t="str">
            <v>GREEN</v>
          </cell>
          <cell r="H550" t="str">
            <v>FULL_TIME</v>
          </cell>
          <cell r="I550">
            <v>900234</v>
          </cell>
          <cell r="J550" t="str">
            <v>Fastlink Outsourcing</v>
          </cell>
          <cell r="K550" t="str">
            <v>Leticia Owusu</v>
          </cell>
          <cell r="L550" t="str">
            <v>Warehouse Associate (TEMP)</v>
          </cell>
          <cell r="M550" t="str">
            <v>Warehouse Associate 12M</v>
          </cell>
          <cell r="N550" t="str">
            <v>abbaszoo</v>
          </cell>
          <cell r="O550">
            <v>1299</v>
          </cell>
          <cell r="P550" t="str">
            <v>AUH1</v>
          </cell>
          <cell r="Q550" t="str">
            <v>ARE</v>
          </cell>
          <cell r="R550" t="str">
            <v>FC109</v>
          </cell>
          <cell r="S550" t="str">
            <v>Day Shift</v>
          </cell>
          <cell r="T550">
            <v>99</v>
          </cell>
          <cell r="U550" t="str">
            <v>MENA_UAE_FC</v>
          </cell>
          <cell r="X550">
            <v>46267.333333333336</v>
          </cell>
          <cell r="Y550">
            <v>46267.75</v>
          </cell>
          <cell r="Z550" t="str">
            <v>Rest Day</v>
          </cell>
          <cell r="AA550" t="str">
            <v>Not Scheduled</v>
          </cell>
          <cell r="AB550" t="str">
            <v>Not Present</v>
          </cell>
          <cell r="AC550" t="str">
            <v>Inbound</v>
          </cell>
          <cell r="AD550" t="str">
            <v>Vendor Receive</v>
          </cell>
          <cell r="AE550" t="str">
            <v>Receive</v>
          </cell>
          <cell r="AF550" t="str">
            <v>Tuesday</v>
          </cell>
          <cell r="AG550" t="str">
            <v>Wednesday</v>
          </cell>
          <cell r="AH550">
            <v>1</v>
          </cell>
          <cell r="AJ550">
            <v>45921</v>
          </cell>
          <cell r="AM550" t="str">
            <v>TEMP</v>
          </cell>
          <cell r="AN550" t="str">
            <v>3P Onsite Worker</v>
          </cell>
          <cell r="AO550" t="str">
            <v>A</v>
          </cell>
          <cell r="AP550">
            <v>9</v>
          </cell>
          <cell r="AQ550">
            <v>0</v>
          </cell>
          <cell r="AR550">
            <v>0</v>
          </cell>
          <cell r="AS550">
            <v>0</v>
          </cell>
          <cell r="AT550">
            <v>0</v>
          </cell>
          <cell r="AU550">
            <v>0</v>
          </cell>
        </row>
        <row r="551">
          <cell r="E551">
            <v>205861620</v>
          </cell>
          <cell r="F551" t="str">
            <v>A</v>
          </cell>
          <cell r="G551" t="str">
            <v>GREEN</v>
          </cell>
          <cell r="H551" t="str">
            <v>FULL_TIME</v>
          </cell>
          <cell r="I551">
            <v>900234</v>
          </cell>
          <cell r="J551" t="str">
            <v>EFS Facilities Services</v>
          </cell>
          <cell r="K551" t="str">
            <v>Lewis Maina</v>
          </cell>
          <cell r="L551" t="str">
            <v>Warehouse Associate (TEMP)</v>
          </cell>
          <cell r="M551" t="str">
            <v>Warehouse Associate 8W</v>
          </cell>
          <cell r="N551" t="str">
            <v>bizthoma</v>
          </cell>
          <cell r="O551">
            <v>1299</v>
          </cell>
          <cell r="P551" t="str">
            <v>AUH1</v>
          </cell>
          <cell r="Q551" t="str">
            <v>ARE</v>
          </cell>
          <cell r="R551" t="str">
            <v>FC159</v>
          </cell>
          <cell r="S551" t="str">
            <v>Day Shift</v>
          </cell>
          <cell r="T551">
            <v>99</v>
          </cell>
          <cell r="U551" t="str">
            <v>MENA_UAE_FC</v>
          </cell>
          <cell r="V551">
            <v>46267.331250000003</v>
          </cell>
          <cell r="W551">
            <v>46267.747916666667</v>
          </cell>
          <cell r="X551">
            <v>46267.333333333336</v>
          </cell>
          <cell r="Y551">
            <v>46267.75</v>
          </cell>
          <cell r="AA551" t="str">
            <v>Scheduled</v>
          </cell>
          <cell r="AB551" t="str">
            <v>Present</v>
          </cell>
          <cell r="AC551" t="str">
            <v>Outbound</v>
          </cell>
          <cell r="AD551" t="str">
            <v>Picking</v>
          </cell>
          <cell r="AE551" t="str">
            <v>Pick</v>
          </cell>
          <cell r="AF551" t="str">
            <v>Thursday</v>
          </cell>
          <cell r="AG551" t="str">
            <v>Friday</v>
          </cell>
          <cell r="AH551">
            <v>13</v>
          </cell>
          <cell r="AJ551">
            <v>45900</v>
          </cell>
          <cell r="AM551" t="str">
            <v>TEMP</v>
          </cell>
          <cell r="AN551" t="str">
            <v>3P Onsite Worker</v>
          </cell>
          <cell r="AO551" t="str">
            <v>A</v>
          </cell>
          <cell r="AP551">
            <v>9</v>
          </cell>
          <cell r="AQ551">
            <v>0</v>
          </cell>
          <cell r="AR551">
            <v>1</v>
          </cell>
          <cell r="AS551">
            <v>1</v>
          </cell>
          <cell r="AT551">
            <v>0</v>
          </cell>
          <cell r="AU551">
            <v>0</v>
          </cell>
        </row>
        <row r="552">
          <cell r="E552">
            <v>108019714</v>
          </cell>
          <cell r="F552" t="str">
            <v>A</v>
          </cell>
          <cell r="G552" t="str">
            <v>BLUE</v>
          </cell>
          <cell r="H552" t="str">
            <v>FULL_TIME</v>
          </cell>
          <cell r="I552" t="str">
            <v>P03231</v>
          </cell>
          <cell r="K552" t="str">
            <v>Huzefa Yusuf Sayed</v>
          </cell>
          <cell r="L552" t="str">
            <v>FC Associate III</v>
          </cell>
          <cell r="M552" t="str">
            <v>FC Lead</v>
          </cell>
          <cell r="N552" t="str">
            <v>bizthoma</v>
          </cell>
          <cell r="O552">
            <v>1299</v>
          </cell>
          <cell r="P552" t="str">
            <v>AUH1</v>
          </cell>
          <cell r="Q552" t="str">
            <v>ARE</v>
          </cell>
          <cell r="R552" t="str">
            <v>FC009</v>
          </cell>
          <cell r="S552" t="str">
            <v>Day Shift</v>
          </cell>
          <cell r="T552">
            <v>3</v>
          </cell>
          <cell r="U552" t="str">
            <v>MENA_UAE_FC</v>
          </cell>
          <cell r="V552">
            <v>46267.322916666664</v>
          </cell>
          <cell r="W552">
            <v>46267.753472222219</v>
          </cell>
          <cell r="X552">
            <v>46267.333333333336</v>
          </cell>
          <cell r="Y552">
            <v>46267.75</v>
          </cell>
          <cell r="AA552" t="str">
            <v>Scheduled</v>
          </cell>
          <cell r="AB552" t="str">
            <v>Present</v>
          </cell>
          <cell r="AC552" t="str">
            <v>Outbound</v>
          </cell>
          <cell r="AD552" t="str">
            <v>OB Lead/PA</v>
          </cell>
          <cell r="AE552" t="str">
            <v>Pack</v>
          </cell>
          <cell r="AF552" t="str">
            <v>Friday</v>
          </cell>
          <cell r="AG552" t="str">
            <v>Saturday</v>
          </cell>
          <cell r="AH552">
            <v>19</v>
          </cell>
          <cell r="AJ552">
            <v>44756</v>
          </cell>
          <cell r="AM552" t="str">
            <v>FC</v>
          </cell>
          <cell r="AN552" t="str">
            <v>Regular Full Time</v>
          </cell>
          <cell r="AO552" t="str">
            <v>A</v>
          </cell>
          <cell r="AP552">
            <v>9</v>
          </cell>
          <cell r="AQ552">
            <v>0</v>
          </cell>
          <cell r="AR552">
            <v>1</v>
          </cell>
          <cell r="AS552">
            <v>1</v>
          </cell>
          <cell r="AT552">
            <v>0</v>
          </cell>
          <cell r="AU552">
            <v>0</v>
          </cell>
        </row>
        <row r="553">
          <cell r="E553">
            <v>203468753</v>
          </cell>
          <cell r="F553" t="str">
            <v>A</v>
          </cell>
          <cell r="G553" t="str">
            <v>GREEN</v>
          </cell>
          <cell r="H553" t="str">
            <v>FULL_TIME</v>
          </cell>
          <cell r="I553">
            <v>900234</v>
          </cell>
          <cell r="J553" t="str">
            <v>Fastlink Outsourcing</v>
          </cell>
          <cell r="K553" t="str">
            <v>Linda Tawiah</v>
          </cell>
          <cell r="L553" t="str">
            <v>Warehouse Associate (TEMP)</v>
          </cell>
          <cell r="M553" t="str">
            <v>Warehouse Associate 12M</v>
          </cell>
          <cell r="N553" t="str">
            <v>mnarshad</v>
          </cell>
          <cell r="O553">
            <v>1299</v>
          </cell>
          <cell r="P553" t="str">
            <v>AUH1</v>
          </cell>
          <cell r="Q553" t="str">
            <v>ARE</v>
          </cell>
          <cell r="R553" t="str">
            <v>FC009</v>
          </cell>
          <cell r="S553" t="str">
            <v>Day Shift</v>
          </cell>
          <cell r="T553">
            <v>99</v>
          </cell>
          <cell r="U553" t="str">
            <v>MENA_UAE_FC</v>
          </cell>
          <cell r="V553">
            <v>46267.333333333336</v>
          </cell>
          <cell r="W553">
            <v>46267.75</v>
          </cell>
          <cell r="X553">
            <v>46267.333333333336</v>
          </cell>
          <cell r="Y553">
            <v>46267.75</v>
          </cell>
          <cell r="AA553" t="str">
            <v>Scheduled</v>
          </cell>
          <cell r="AB553" t="str">
            <v>Present</v>
          </cell>
          <cell r="AC553" t="str">
            <v>Outbound</v>
          </cell>
          <cell r="AD553" t="str">
            <v>Pack - Single</v>
          </cell>
          <cell r="AE553" t="str">
            <v>Pack</v>
          </cell>
          <cell r="AF553" t="str">
            <v>Friday</v>
          </cell>
          <cell r="AG553" t="str">
            <v>Saturday</v>
          </cell>
          <cell r="AH553">
            <v>18</v>
          </cell>
          <cell r="AJ553">
            <v>45455</v>
          </cell>
          <cell r="AM553" t="str">
            <v>TEMP</v>
          </cell>
          <cell r="AN553" t="str">
            <v>3P Onsite Worker</v>
          </cell>
          <cell r="AO553" t="str">
            <v>A</v>
          </cell>
          <cell r="AP553">
            <v>9</v>
          </cell>
          <cell r="AQ553">
            <v>0</v>
          </cell>
          <cell r="AR553">
            <v>1</v>
          </cell>
          <cell r="AS553">
            <v>1</v>
          </cell>
          <cell r="AT553">
            <v>0</v>
          </cell>
          <cell r="AU553">
            <v>0</v>
          </cell>
        </row>
        <row r="554">
          <cell r="E554">
            <v>204072311</v>
          </cell>
          <cell r="F554" t="str">
            <v>A</v>
          </cell>
          <cell r="G554" t="str">
            <v>GREEN</v>
          </cell>
          <cell r="H554" t="str">
            <v>FULL_TIME</v>
          </cell>
          <cell r="I554">
            <v>900234</v>
          </cell>
          <cell r="J554" t="str">
            <v>Dulsco L.L.C.</v>
          </cell>
          <cell r="K554" t="str">
            <v>LIVING BESIGYE</v>
          </cell>
          <cell r="L554" t="str">
            <v>Warehouse Associate (TEMP)</v>
          </cell>
          <cell r="M554" t="str">
            <v>Warehouse Associate 24M</v>
          </cell>
          <cell r="N554" t="str">
            <v>scariav</v>
          </cell>
          <cell r="O554">
            <v>1299</v>
          </cell>
          <cell r="P554" t="str">
            <v>AUH1</v>
          </cell>
          <cell r="Q554" t="str">
            <v>ARE</v>
          </cell>
          <cell r="R554" t="str">
            <v>LK014</v>
          </cell>
          <cell r="S554" t="str">
            <v>Night Shift</v>
          </cell>
          <cell r="T554">
            <v>99</v>
          </cell>
          <cell r="U554" t="str">
            <v>MENA_UAE_FC</v>
          </cell>
          <cell r="V554">
            <v>46267.754861111112</v>
          </cell>
          <cell r="W554">
            <v>46267.863194444442</v>
          </cell>
          <cell r="X554">
            <v>46267.756944444445</v>
          </cell>
          <cell r="Y554">
            <v>46268.173611111109</v>
          </cell>
          <cell r="AA554" t="str">
            <v>Scheduled</v>
          </cell>
          <cell r="AB554" t="str">
            <v>Present</v>
          </cell>
          <cell r="AC554" t="str">
            <v>Outbound</v>
          </cell>
          <cell r="AD554" t="str">
            <v>Picking</v>
          </cell>
          <cell r="AE554" t="str">
            <v>Pick</v>
          </cell>
          <cell r="AF554" t="str">
            <v>Monday</v>
          </cell>
          <cell r="AG554" t="str">
            <v>Tuesday</v>
          </cell>
          <cell r="AH554">
            <v>13</v>
          </cell>
          <cell r="AJ554">
            <v>45557</v>
          </cell>
          <cell r="AM554" t="str">
            <v>TEMP</v>
          </cell>
          <cell r="AN554" t="str">
            <v>3P Onsite Worker</v>
          </cell>
          <cell r="AO554" t="str">
            <v>A</v>
          </cell>
          <cell r="AP554">
            <v>9</v>
          </cell>
          <cell r="AQ554">
            <v>0</v>
          </cell>
          <cell r="AR554">
            <v>1</v>
          </cell>
          <cell r="AS554">
            <v>1</v>
          </cell>
          <cell r="AT554">
            <v>0</v>
          </cell>
          <cell r="AU554">
            <v>0</v>
          </cell>
        </row>
        <row r="555">
          <cell r="E555">
            <v>206873567</v>
          </cell>
          <cell r="F555" t="str">
            <v>A</v>
          </cell>
          <cell r="G555" t="str">
            <v>GREEN</v>
          </cell>
          <cell r="H555" t="str">
            <v>FULL_TIME</v>
          </cell>
          <cell r="I555">
            <v>900234</v>
          </cell>
          <cell r="J555" t="str">
            <v>Fastlink Outsourcing</v>
          </cell>
          <cell r="K555" t="str">
            <v>HENRY KOFI</v>
          </cell>
          <cell r="L555" t="str">
            <v>Warehouse Associate (TEMP)</v>
          </cell>
          <cell r="M555" t="str">
            <v>Warehouse Associate 8W</v>
          </cell>
          <cell r="N555" t="str">
            <v>pparsin</v>
          </cell>
          <cell r="O555">
            <v>1299</v>
          </cell>
          <cell r="P555" t="str">
            <v>AUH1</v>
          </cell>
          <cell r="Q555" t="str">
            <v>ARE</v>
          </cell>
          <cell r="R555" t="str">
            <v>FC059</v>
          </cell>
          <cell r="S555" t="str">
            <v>Day Shift</v>
          </cell>
          <cell r="T555">
            <v>99</v>
          </cell>
          <cell r="U555" t="str">
            <v>MENA_UAE_FC</v>
          </cell>
          <cell r="V555">
            <v>46267.331250000003</v>
          </cell>
          <cell r="W555">
            <v>46267.753472222219</v>
          </cell>
          <cell r="X555">
            <v>46267.333333333336</v>
          </cell>
          <cell r="Y555">
            <v>46267.75</v>
          </cell>
          <cell r="AA555" t="str">
            <v>Scheduled</v>
          </cell>
          <cell r="AB555" t="str">
            <v>Present</v>
          </cell>
          <cell r="AC555" t="str">
            <v>Inbound</v>
          </cell>
          <cell r="AD555" t="str">
            <v>Inbound Stow</v>
          </cell>
          <cell r="AE555" t="str">
            <v>Stow</v>
          </cell>
          <cell r="AF555" t="str">
            <v>Sunday</v>
          </cell>
          <cell r="AG555" t="str">
            <v>Monday</v>
          </cell>
          <cell r="AH555">
            <v>3</v>
          </cell>
          <cell r="AJ555">
            <v>46019</v>
          </cell>
          <cell r="AM555" t="str">
            <v>TEMP</v>
          </cell>
          <cell r="AN555" t="str">
            <v>3P Onsite Worker</v>
          </cell>
          <cell r="AO555" t="str">
            <v>A</v>
          </cell>
          <cell r="AP555">
            <v>9</v>
          </cell>
          <cell r="AQ555">
            <v>0</v>
          </cell>
          <cell r="AR555">
            <v>1</v>
          </cell>
          <cell r="AS555">
            <v>1</v>
          </cell>
          <cell r="AT555">
            <v>0</v>
          </cell>
          <cell r="AU555">
            <v>0</v>
          </cell>
        </row>
        <row r="556">
          <cell r="E556">
            <v>203342033</v>
          </cell>
          <cell r="F556" t="str">
            <v>A</v>
          </cell>
          <cell r="G556" t="str">
            <v>GREEN</v>
          </cell>
          <cell r="H556" t="str">
            <v>FULL_TIME</v>
          </cell>
          <cell r="I556">
            <v>900234</v>
          </cell>
          <cell r="J556" t="str">
            <v>Adecco</v>
          </cell>
          <cell r="K556" t="str">
            <v>LEONARD KWAMOGHA</v>
          </cell>
          <cell r="L556" t="str">
            <v>Warehouse Associate (TEMP)</v>
          </cell>
          <cell r="M556" t="str">
            <v>Warehouse Associate 24M</v>
          </cell>
          <cell r="N556" t="str">
            <v>lraghava</v>
          </cell>
          <cell r="O556">
            <v>1299</v>
          </cell>
          <cell r="P556" t="str">
            <v>AUH1</v>
          </cell>
          <cell r="Q556" t="str">
            <v>ARE</v>
          </cell>
          <cell r="R556" t="str">
            <v>FC059</v>
          </cell>
          <cell r="S556" t="str">
            <v>Day Shift</v>
          </cell>
          <cell r="T556">
            <v>99</v>
          </cell>
          <cell r="U556" t="str">
            <v>MENA_UAE_FC</v>
          </cell>
          <cell r="V556">
            <v>46267.332638888889</v>
          </cell>
          <cell r="W556">
            <v>46267.747916666667</v>
          </cell>
          <cell r="X556">
            <v>46267.333333333336</v>
          </cell>
          <cell r="Y556">
            <v>46267.75</v>
          </cell>
          <cell r="AA556" t="str">
            <v>Scheduled</v>
          </cell>
          <cell r="AB556" t="str">
            <v>Present</v>
          </cell>
          <cell r="AC556" t="str">
            <v>Outbound</v>
          </cell>
          <cell r="AD556" t="str">
            <v>Pack - Single</v>
          </cell>
          <cell r="AE556" t="str">
            <v>Pack</v>
          </cell>
          <cell r="AF556" t="str">
            <v>Sunday</v>
          </cell>
          <cell r="AG556" t="str">
            <v>Monday</v>
          </cell>
          <cell r="AH556">
            <v>18</v>
          </cell>
          <cell r="AJ556">
            <v>45431</v>
          </cell>
          <cell r="AM556" t="str">
            <v>TEMP</v>
          </cell>
          <cell r="AN556" t="str">
            <v>3P Onsite Worker</v>
          </cell>
          <cell r="AO556" t="str">
            <v>A</v>
          </cell>
          <cell r="AP556">
            <v>9</v>
          </cell>
          <cell r="AQ556">
            <v>0</v>
          </cell>
          <cell r="AR556">
            <v>1</v>
          </cell>
          <cell r="AS556">
            <v>1</v>
          </cell>
          <cell r="AT556">
            <v>0</v>
          </cell>
          <cell r="AU556">
            <v>0</v>
          </cell>
        </row>
        <row r="557">
          <cell r="E557">
            <v>203964997</v>
          </cell>
          <cell r="F557" t="str">
            <v>A</v>
          </cell>
          <cell r="G557" t="str">
            <v>GREEN</v>
          </cell>
          <cell r="H557" t="str">
            <v>FULL_TIME</v>
          </cell>
          <cell r="I557">
            <v>900234</v>
          </cell>
          <cell r="J557" t="str">
            <v>Adecco</v>
          </cell>
          <cell r="K557" t="str">
            <v>Tom Mathew</v>
          </cell>
          <cell r="L557" t="str">
            <v>Warehouse Associate (TEMP)</v>
          </cell>
          <cell r="M557" t="str">
            <v>Warehouse Associate 24M</v>
          </cell>
          <cell r="N557" t="str">
            <v>ansammar</v>
          </cell>
          <cell r="O557">
            <v>1299</v>
          </cell>
          <cell r="P557" t="str">
            <v>AUH1</v>
          </cell>
          <cell r="Q557" t="str">
            <v>ARE</v>
          </cell>
          <cell r="R557" t="str">
            <v>FC109</v>
          </cell>
          <cell r="S557" t="str">
            <v>Day Shift</v>
          </cell>
          <cell r="T557">
            <v>99</v>
          </cell>
          <cell r="U557" t="str">
            <v>MENA_UAE_FC</v>
          </cell>
          <cell r="X557">
            <v>46267.333333333336</v>
          </cell>
          <cell r="Y557">
            <v>46267.75</v>
          </cell>
          <cell r="Z557" t="str">
            <v>Rest Day</v>
          </cell>
          <cell r="AA557" t="str">
            <v>Not Scheduled</v>
          </cell>
          <cell r="AB557" t="str">
            <v>Not Present</v>
          </cell>
          <cell r="AC557" t="str">
            <v>Outbound</v>
          </cell>
          <cell r="AD557" t="str">
            <v>Picking</v>
          </cell>
          <cell r="AE557" t="str">
            <v>Pick</v>
          </cell>
          <cell r="AF557" t="str">
            <v>Tuesday</v>
          </cell>
          <cell r="AG557" t="str">
            <v>Wednesday</v>
          </cell>
          <cell r="AH557">
            <v>13</v>
          </cell>
          <cell r="AJ557">
            <v>45543</v>
          </cell>
          <cell r="AM557" t="str">
            <v>TEMP</v>
          </cell>
          <cell r="AN557" t="str">
            <v>3P Onsite Worker</v>
          </cell>
          <cell r="AO557" t="str">
            <v>A</v>
          </cell>
          <cell r="AP557">
            <v>9</v>
          </cell>
          <cell r="AQ557">
            <v>0</v>
          </cell>
          <cell r="AR557">
            <v>0</v>
          </cell>
          <cell r="AS557">
            <v>0</v>
          </cell>
          <cell r="AT557">
            <v>0</v>
          </cell>
          <cell r="AU557">
            <v>0</v>
          </cell>
        </row>
        <row r="558">
          <cell r="E558">
            <v>206958279</v>
          </cell>
          <cell r="F558" t="str">
            <v>A</v>
          </cell>
          <cell r="G558" t="str">
            <v>GREEN</v>
          </cell>
          <cell r="H558" t="str">
            <v>FULL_TIME</v>
          </cell>
          <cell r="I558">
            <v>900234</v>
          </cell>
          <cell r="J558" t="str">
            <v>EFS Facilities Services</v>
          </cell>
          <cell r="K558" t="str">
            <v>Lawrencious Mutindi Mbeneka</v>
          </cell>
          <cell r="L558" t="str">
            <v>Warehouse Associate (TEMP)</v>
          </cell>
          <cell r="M558" t="str">
            <v>Warehouse Associate 8W</v>
          </cell>
          <cell r="N558" t="str">
            <v>bavameer</v>
          </cell>
          <cell r="O558">
            <v>1299</v>
          </cell>
          <cell r="P558" t="str">
            <v>AUH1</v>
          </cell>
          <cell r="Q558" t="str">
            <v>ARE</v>
          </cell>
          <cell r="R558" t="str">
            <v>LK014</v>
          </cell>
          <cell r="S558" t="str">
            <v>Night Shift</v>
          </cell>
          <cell r="T558">
            <v>99</v>
          </cell>
          <cell r="U558" t="str">
            <v>MENA_UAE_FC</v>
          </cell>
          <cell r="V558">
            <v>46267.754861111112</v>
          </cell>
          <cell r="W558">
            <v>46267.958333333336</v>
          </cell>
          <cell r="X558">
            <v>46267.756944444445</v>
          </cell>
          <cell r="Y558">
            <v>46268.173611111109</v>
          </cell>
          <cell r="AA558" t="str">
            <v>Scheduled</v>
          </cell>
          <cell r="AB558" t="str">
            <v>Present</v>
          </cell>
          <cell r="AC558" t="str">
            <v>Customer returns</v>
          </cell>
          <cell r="AD558" t="str">
            <v>Customer Returns</v>
          </cell>
          <cell r="AE558" t="str">
            <v>Customer returns</v>
          </cell>
          <cell r="AF558" t="str">
            <v>Monday</v>
          </cell>
          <cell r="AG558" t="str">
            <v>Tuesday</v>
          </cell>
          <cell r="AH558">
            <v>22</v>
          </cell>
          <cell r="AJ558">
            <v>46047</v>
          </cell>
          <cell r="AM558" t="str">
            <v>TEMP</v>
          </cell>
          <cell r="AN558" t="str">
            <v>3P Onsite Worker</v>
          </cell>
          <cell r="AO558" t="str">
            <v>A</v>
          </cell>
          <cell r="AP558">
            <v>9</v>
          </cell>
          <cell r="AQ558">
            <v>0</v>
          </cell>
          <cell r="AR558">
            <v>1</v>
          </cell>
          <cell r="AS558">
            <v>1</v>
          </cell>
          <cell r="AT558">
            <v>0</v>
          </cell>
          <cell r="AU558">
            <v>0</v>
          </cell>
        </row>
        <row r="559">
          <cell r="E559">
            <v>203881662</v>
          </cell>
          <cell r="F559" t="str">
            <v>A</v>
          </cell>
          <cell r="G559" t="str">
            <v>GREEN</v>
          </cell>
          <cell r="H559" t="str">
            <v>FULL_TIME</v>
          </cell>
          <cell r="I559">
            <v>900234</v>
          </cell>
          <cell r="J559" t="str">
            <v>Fastlink Outsourcing</v>
          </cell>
          <cell r="K559" t="str">
            <v>Prince Dramani</v>
          </cell>
          <cell r="L559" t="str">
            <v>Warehouse Associate (TEMP)</v>
          </cell>
          <cell r="M559" t="str">
            <v>Warehouse Associate 12M</v>
          </cell>
          <cell r="N559" t="str">
            <v>ansammar</v>
          </cell>
          <cell r="O559">
            <v>1299</v>
          </cell>
          <cell r="P559" t="str">
            <v>AUH1</v>
          </cell>
          <cell r="Q559" t="str">
            <v>ARE</v>
          </cell>
          <cell r="R559" t="str">
            <v>FC034</v>
          </cell>
          <cell r="S559" t="str">
            <v>Day Shift</v>
          </cell>
          <cell r="T559">
            <v>99</v>
          </cell>
          <cell r="U559" t="str">
            <v>MENA_UAE_FC</v>
          </cell>
          <cell r="V559">
            <v>46267.331944444442</v>
          </cell>
          <cell r="W559">
            <v>46267.749305555553</v>
          </cell>
          <cell r="X559">
            <v>46267.333333333336</v>
          </cell>
          <cell r="Y559">
            <v>46267.75</v>
          </cell>
          <cell r="AA559" t="str">
            <v>Scheduled</v>
          </cell>
          <cell r="AB559" t="str">
            <v>Present</v>
          </cell>
          <cell r="AC559" t="str">
            <v>Outbound</v>
          </cell>
          <cell r="AD559" t="str">
            <v>Picking</v>
          </cell>
          <cell r="AE559" t="str">
            <v>Pick</v>
          </cell>
          <cell r="AF559" t="str">
            <v>Saturday</v>
          </cell>
          <cell r="AG559" t="str">
            <v>Sunday</v>
          </cell>
          <cell r="AH559">
            <v>13</v>
          </cell>
          <cell r="AJ559">
            <v>45529</v>
          </cell>
          <cell r="AM559" t="str">
            <v>TEMP</v>
          </cell>
          <cell r="AN559" t="str">
            <v>3P Onsite Worker</v>
          </cell>
          <cell r="AO559" t="str">
            <v>A</v>
          </cell>
          <cell r="AP559">
            <v>9</v>
          </cell>
          <cell r="AQ559">
            <v>0</v>
          </cell>
          <cell r="AR559">
            <v>1</v>
          </cell>
          <cell r="AS559">
            <v>1</v>
          </cell>
          <cell r="AT559">
            <v>0</v>
          </cell>
          <cell r="AU559">
            <v>0</v>
          </cell>
        </row>
        <row r="560">
          <cell r="E560">
            <v>203850778</v>
          </cell>
          <cell r="F560" t="str">
            <v>A</v>
          </cell>
          <cell r="G560" t="str">
            <v>GREEN</v>
          </cell>
          <cell r="H560" t="str">
            <v>FULL_TIME</v>
          </cell>
          <cell r="I560">
            <v>900234</v>
          </cell>
          <cell r="J560" t="str">
            <v>Dulsco L.L.C.</v>
          </cell>
          <cell r="K560" t="str">
            <v>Andrew Ssebuggwawo</v>
          </cell>
          <cell r="L560" t="str">
            <v>Warehouse Associate (TEMP)</v>
          </cell>
          <cell r="M560" t="str">
            <v>Warehouse Associate 24M</v>
          </cell>
          <cell r="N560" t="str">
            <v>lraghava</v>
          </cell>
          <cell r="O560">
            <v>1299</v>
          </cell>
          <cell r="P560" t="str">
            <v>AUH1</v>
          </cell>
          <cell r="Q560" t="str">
            <v>ARE</v>
          </cell>
          <cell r="R560" t="str">
            <v>FC134</v>
          </cell>
          <cell r="S560" t="str">
            <v>Day Shift</v>
          </cell>
          <cell r="T560">
            <v>99</v>
          </cell>
          <cell r="U560" t="str">
            <v>MENA_UAE_FC</v>
          </cell>
          <cell r="X560">
            <v>46267.333333333336</v>
          </cell>
          <cell r="Y560">
            <v>46267.75</v>
          </cell>
          <cell r="Z560" t="str">
            <v>Rest Day</v>
          </cell>
          <cell r="AA560" t="str">
            <v>Not Scheduled</v>
          </cell>
          <cell r="AB560" t="str">
            <v>Not Present</v>
          </cell>
          <cell r="AC560" t="str">
            <v>Outbound</v>
          </cell>
          <cell r="AD560" t="str">
            <v>Picking</v>
          </cell>
          <cell r="AE560" t="str">
            <v>Pick</v>
          </cell>
          <cell r="AF560" t="str">
            <v>Wednesday</v>
          </cell>
          <cell r="AG560" t="str">
            <v>Thursday</v>
          </cell>
          <cell r="AH560">
            <v>13</v>
          </cell>
          <cell r="AJ560">
            <v>45523</v>
          </cell>
          <cell r="AM560" t="str">
            <v>TEMP</v>
          </cell>
          <cell r="AN560" t="str">
            <v>3P Onsite Worker</v>
          </cell>
          <cell r="AO560" t="str">
            <v>A</v>
          </cell>
          <cell r="AP560">
            <v>9</v>
          </cell>
          <cell r="AQ560">
            <v>0</v>
          </cell>
          <cell r="AR560">
            <v>0</v>
          </cell>
          <cell r="AS560">
            <v>0</v>
          </cell>
          <cell r="AT560">
            <v>0</v>
          </cell>
          <cell r="AU560">
            <v>0</v>
          </cell>
        </row>
        <row r="561">
          <cell r="E561">
            <v>206873878</v>
          </cell>
          <cell r="F561" t="str">
            <v>A</v>
          </cell>
          <cell r="G561" t="str">
            <v>GREEN</v>
          </cell>
          <cell r="H561" t="str">
            <v>FULL_TIME</v>
          </cell>
          <cell r="I561">
            <v>900234</v>
          </cell>
          <cell r="J561" t="str">
            <v>Dulsco L.L.C.</v>
          </cell>
          <cell r="K561" t="str">
            <v>SULAH LUBWAMA</v>
          </cell>
          <cell r="L561" t="str">
            <v>Warehouse Associate (TEMP)</v>
          </cell>
          <cell r="M561" t="str">
            <v>Warehouse Associate 8W</v>
          </cell>
          <cell r="N561" t="str">
            <v>nnahla</v>
          </cell>
          <cell r="O561">
            <v>1299</v>
          </cell>
          <cell r="P561" t="str">
            <v>AUH1</v>
          </cell>
          <cell r="Q561" t="str">
            <v>ARE</v>
          </cell>
          <cell r="R561" t="str">
            <v>FC059</v>
          </cell>
          <cell r="S561" t="str">
            <v>Day Shift</v>
          </cell>
          <cell r="T561">
            <v>99</v>
          </cell>
          <cell r="U561" t="str">
            <v>MENA_UAE_FC</v>
          </cell>
          <cell r="V561">
            <v>46267.333333333336</v>
          </cell>
          <cell r="W561">
            <v>46267.75</v>
          </cell>
          <cell r="X561">
            <v>46267.333333333336</v>
          </cell>
          <cell r="Y561">
            <v>46267.75</v>
          </cell>
          <cell r="AA561" t="str">
            <v>Scheduled</v>
          </cell>
          <cell r="AB561" t="str">
            <v>Present</v>
          </cell>
          <cell r="AC561" t="str">
            <v>Inbound</v>
          </cell>
          <cell r="AD561" t="str">
            <v>Inbound Stow</v>
          </cell>
          <cell r="AE561" t="str">
            <v>Stow</v>
          </cell>
          <cell r="AF561" t="str">
            <v>Sunday</v>
          </cell>
          <cell r="AG561" t="str">
            <v>Monday</v>
          </cell>
          <cell r="AH561">
            <v>3</v>
          </cell>
          <cell r="AJ561">
            <v>46019</v>
          </cell>
          <cell r="AM561" t="str">
            <v>TEMP</v>
          </cell>
          <cell r="AN561" t="str">
            <v>3P Onsite Worker</v>
          </cell>
          <cell r="AO561" t="str">
            <v>A</v>
          </cell>
          <cell r="AP561">
            <v>9</v>
          </cell>
          <cell r="AQ561">
            <v>0</v>
          </cell>
          <cell r="AR561">
            <v>1</v>
          </cell>
          <cell r="AS561">
            <v>1</v>
          </cell>
          <cell r="AT561">
            <v>0</v>
          </cell>
          <cell r="AU561">
            <v>0</v>
          </cell>
        </row>
        <row r="562">
          <cell r="E562">
            <v>206953971</v>
          </cell>
          <cell r="F562" t="str">
            <v>A</v>
          </cell>
          <cell r="G562" t="str">
            <v>GREEN</v>
          </cell>
          <cell r="H562" t="str">
            <v>FULL_TIME</v>
          </cell>
          <cell r="I562">
            <v>900234</v>
          </cell>
          <cell r="J562" t="str">
            <v>Dulsco L.L.C.</v>
          </cell>
          <cell r="K562" t="str">
            <v>MARTIN GOSHEN LWANGA</v>
          </cell>
          <cell r="L562" t="str">
            <v>Warehouse Associate (TEMP)</v>
          </cell>
          <cell r="M562" t="str">
            <v>Warehouse Associate 8W</v>
          </cell>
          <cell r="N562" t="str">
            <v>bavameer</v>
          </cell>
          <cell r="O562">
            <v>1299</v>
          </cell>
          <cell r="P562" t="str">
            <v>AUH1</v>
          </cell>
          <cell r="Q562" t="str">
            <v>ARE</v>
          </cell>
          <cell r="R562" t="str">
            <v>FC159</v>
          </cell>
          <cell r="S562" t="str">
            <v>Day Shift</v>
          </cell>
          <cell r="T562">
            <v>99</v>
          </cell>
          <cell r="U562" t="str">
            <v>MENA_UAE_FC</v>
          </cell>
          <cell r="V562">
            <v>46267.330555555556</v>
          </cell>
          <cell r="W562">
            <v>46267.747916666667</v>
          </cell>
          <cell r="X562">
            <v>46267.333333333336</v>
          </cell>
          <cell r="Y562">
            <v>46267.75</v>
          </cell>
          <cell r="AA562" t="str">
            <v>Scheduled</v>
          </cell>
          <cell r="AB562" t="str">
            <v>Present</v>
          </cell>
          <cell r="AC562" t="str">
            <v>Customer returns</v>
          </cell>
          <cell r="AD562" t="str">
            <v>Customer Returns</v>
          </cell>
          <cell r="AE562" t="str">
            <v>Customer returns</v>
          </cell>
          <cell r="AF562" t="str">
            <v>Thursday</v>
          </cell>
          <cell r="AG562" t="str">
            <v>Friday</v>
          </cell>
          <cell r="AH562">
            <v>22</v>
          </cell>
          <cell r="AJ562">
            <v>46047</v>
          </cell>
          <cell r="AM562" t="str">
            <v>TEMP</v>
          </cell>
          <cell r="AN562" t="str">
            <v>3P Onsite Worker</v>
          </cell>
          <cell r="AO562" t="str">
            <v>A</v>
          </cell>
          <cell r="AP562">
            <v>9</v>
          </cell>
          <cell r="AQ562">
            <v>0</v>
          </cell>
          <cell r="AR562">
            <v>1</v>
          </cell>
          <cell r="AS562">
            <v>1</v>
          </cell>
          <cell r="AT562">
            <v>0</v>
          </cell>
          <cell r="AU562">
            <v>0</v>
          </cell>
        </row>
        <row r="563">
          <cell r="E563">
            <v>205502952</v>
          </cell>
          <cell r="F563" t="str">
            <v>A</v>
          </cell>
          <cell r="G563" t="str">
            <v>GREEN</v>
          </cell>
          <cell r="H563" t="str">
            <v>FULL_TIME</v>
          </cell>
          <cell r="I563">
            <v>900234</v>
          </cell>
          <cell r="J563" t="str">
            <v>EFS Facilities Services</v>
          </cell>
          <cell r="K563" t="str">
            <v>LYDIA WANGARI WANJIKU</v>
          </cell>
          <cell r="L563" t="str">
            <v>Warehouse Associate (TEMP)</v>
          </cell>
          <cell r="M563" t="str">
            <v>Warehouse Associate 8W</v>
          </cell>
          <cell r="N563" t="str">
            <v>bavameer</v>
          </cell>
          <cell r="O563">
            <v>1299</v>
          </cell>
          <cell r="P563" t="str">
            <v>AUH1</v>
          </cell>
          <cell r="Q563" t="str">
            <v>ARE</v>
          </cell>
          <cell r="R563" t="str">
            <v>FC134</v>
          </cell>
          <cell r="S563" t="str">
            <v>Day Shift</v>
          </cell>
          <cell r="T563">
            <v>99</v>
          </cell>
          <cell r="U563" t="str">
            <v>MENA_UAE_FC</v>
          </cell>
          <cell r="V563">
            <v>46267.331250000003</v>
          </cell>
          <cell r="W563">
            <v>46267.748611111114</v>
          </cell>
          <cell r="X563">
            <v>46267.333333333336</v>
          </cell>
          <cell r="Y563">
            <v>46267.75</v>
          </cell>
          <cell r="Z563" t="str">
            <v>Rest Day</v>
          </cell>
          <cell r="AA563" t="str">
            <v>Not Scheduled</v>
          </cell>
          <cell r="AB563" t="str">
            <v>Present</v>
          </cell>
          <cell r="AC563" t="str">
            <v>Customer returns</v>
          </cell>
          <cell r="AD563" t="str">
            <v>Customer Returns</v>
          </cell>
          <cell r="AE563" t="str">
            <v>Customer returns</v>
          </cell>
          <cell r="AF563" t="str">
            <v>Wednesday</v>
          </cell>
          <cell r="AG563" t="str">
            <v>Thursday</v>
          </cell>
          <cell r="AH563">
            <v>22</v>
          </cell>
          <cell r="AJ563">
            <v>45830</v>
          </cell>
          <cell r="AM563" t="str">
            <v>TEMP</v>
          </cell>
          <cell r="AN563" t="str">
            <v>3P Onsite Worker</v>
          </cell>
          <cell r="AO563" t="str">
            <v>A</v>
          </cell>
          <cell r="AP563">
            <v>9</v>
          </cell>
          <cell r="AQ563">
            <v>1</v>
          </cell>
          <cell r="AR563">
            <v>1</v>
          </cell>
          <cell r="AS563">
            <v>0</v>
          </cell>
          <cell r="AT563">
            <v>0</v>
          </cell>
          <cell r="AU563">
            <v>0</v>
          </cell>
        </row>
        <row r="564">
          <cell r="E564">
            <v>206250609</v>
          </cell>
          <cell r="F564" t="str">
            <v>A</v>
          </cell>
          <cell r="G564" t="str">
            <v>GREEN</v>
          </cell>
          <cell r="H564" t="str">
            <v>FULL_TIME</v>
          </cell>
          <cell r="I564">
            <v>900234</v>
          </cell>
          <cell r="J564" t="str">
            <v>Fastlink Outsourcing</v>
          </cell>
          <cell r="K564" t="str">
            <v>MARTHA APOLOT</v>
          </cell>
          <cell r="L564" t="str">
            <v>Warehouse Associate (TEMP)</v>
          </cell>
          <cell r="M564" t="str">
            <v>Warehouse Associate 12M</v>
          </cell>
          <cell r="N564" t="str">
            <v>ansammar</v>
          </cell>
          <cell r="O564">
            <v>1299</v>
          </cell>
          <cell r="P564" t="str">
            <v>AUH1</v>
          </cell>
          <cell r="Q564" t="str">
            <v>ARE</v>
          </cell>
          <cell r="R564" t="str">
            <v>FC034</v>
          </cell>
          <cell r="S564" t="str">
            <v>Day Shift</v>
          </cell>
          <cell r="T564">
            <v>99</v>
          </cell>
          <cell r="U564" t="str">
            <v>MENA_UAE_FC</v>
          </cell>
          <cell r="V564">
            <v>46267.332638888889</v>
          </cell>
          <cell r="W564">
            <v>46267.74722222222</v>
          </cell>
          <cell r="X564">
            <v>46267.333333333336</v>
          </cell>
          <cell r="Y564">
            <v>46267.75</v>
          </cell>
          <cell r="AA564" t="str">
            <v>Scheduled</v>
          </cell>
          <cell r="AB564" t="str">
            <v>Present</v>
          </cell>
          <cell r="AC564" t="str">
            <v>Outbound</v>
          </cell>
          <cell r="AD564" t="str">
            <v>Pack - Batch</v>
          </cell>
          <cell r="AE564" t="str">
            <v>Pack</v>
          </cell>
          <cell r="AF564" t="str">
            <v>Saturday</v>
          </cell>
          <cell r="AG564" t="str">
            <v>Sunday</v>
          </cell>
          <cell r="AH564">
            <v>17</v>
          </cell>
          <cell r="AJ564">
            <v>45942</v>
          </cell>
          <cell r="AM564" t="str">
            <v>TEMP</v>
          </cell>
          <cell r="AN564" t="str">
            <v>3P Onsite Worker</v>
          </cell>
          <cell r="AO564" t="str">
            <v>A</v>
          </cell>
          <cell r="AP564">
            <v>9</v>
          </cell>
          <cell r="AQ564">
            <v>0</v>
          </cell>
          <cell r="AR564">
            <v>1</v>
          </cell>
          <cell r="AS564">
            <v>1</v>
          </cell>
          <cell r="AT564">
            <v>0</v>
          </cell>
          <cell r="AU564">
            <v>0</v>
          </cell>
        </row>
        <row r="565">
          <cell r="E565">
            <v>104147044</v>
          </cell>
          <cell r="F565" t="str">
            <v>A</v>
          </cell>
          <cell r="G565" t="str">
            <v>BLUE</v>
          </cell>
          <cell r="H565" t="str">
            <v>FULL_TIME</v>
          </cell>
          <cell r="I565" t="str">
            <v>P03251</v>
          </cell>
          <cell r="K565" t="str">
            <v>Unnikrishnan Valiyaparambil Madhavan</v>
          </cell>
          <cell r="L565" t="str">
            <v>FC Associate I</v>
          </cell>
          <cell r="M565" t="str">
            <v>FC Associate I</v>
          </cell>
          <cell r="N565" t="str">
            <v>nnahla</v>
          </cell>
          <cell r="O565">
            <v>1299</v>
          </cell>
          <cell r="P565" t="str">
            <v>AUH1</v>
          </cell>
          <cell r="Q565" t="str">
            <v>ARE</v>
          </cell>
          <cell r="R565" t="str">
            <v>LK011</v>
          </cell>
          <cell r="S565" t="str">
            <v>Night Shift</v>
          </cell>
          <cell r="T565">
            <v>1</v>
          </cell>
          <cell r="U565" t="str">
            <v>MENA_UAE_FC</v>
          </cell>
          <cell r="V565">
            <v>46267.754166666666</v>
          </cell>
          <cell r="W565">
            <v>46267.951388888891</v>
          </cell>
          <cell r="X565">
            <v>46267.756944444445</v>
          </cell>
          <cell r="Y565">
            <v>46268.173611111109</v>
          </cell>
          <cell r="AA565" t="str">
            <v>Scheduled</v>
          </cell>
          <cell r="AB565" t="str">
            <v>Present</v>
          </cell>
          <cell r="AC565" t="str">
            <v>Inbound</v>
          </cell>
          <cell r="AD565" t="str">
            <v>Inbound Stow</v>
          </cell>
          <cell r="AE565" t="str">
            <v>Stow</v>
          </cell>
          <cell r="AF565" t="str">
            <v>Friday</v>
          </cell>
          <cell r="AG565" t="str">
            <v>Saturday</v>
          </cell>
          <cell r="AH565">
            <v>3</v>
          </cell>
          <cell r="AJ565">
            <v>44860</v>
          </cell>
          <cell r="AM565" t="str">
            <v>FC</v>
          </cell>
          <cell r="AN565" t="str">
            <v>Regular Full Time</v>
          </cell>
          <cell r="AO565" t="str">
            <v>A</v>
          </cell>
          <cell r="AP565">
            <v>9</v>
          </cell>
          <cell r="AQ565">
            <v>0</v>
          </cell>
          <cell r="AR565">
            <v>1</v>
          </cell>
          <cell r="AS565">
            <v>1</v>
          </cell>
          <cell r="AT565">
            <v>0</v>
          </cell>
          <cell r="AU565">
            <v>0</v>
          </cell>
        </row>
        <row r="566">
          <cell r="E566">
            <v>206953812</v>
          </cell>
          <cell r="F566" t="str">
            <v>A</v>
          </cell>
          <cell r="G566" t="str">
            <v>GREEN</v>
          </cell>
          <cell r="H566" t="str">
            <v>FULL_TIME</v>
          </cell>
          <cell r="I566">
            <v>900234</v>
          </cell>
          <cell r="J566" t="str">
            <v>Dulsco L.L.C.</v>
          </cell>
          <cell r="K566" t="str">
            <v>PAUL MAGEMBE</v>
          </cell>
          <cell r="L566" t="str">
            <v>Warehouse Associate (TEMP)</v>
          </cell>
          <cell r="M566" t="str">
            <v>Warehouse Associate 8W</v>
          </cell>
          <cell r="N566" t="str">
            <v>bavameer</v>
          </cell>
          <cell r="O566">
            <v>1299</v>
          </cell>
          <cell r="P566" t="str">
            <v>AUH1</v>
          </cell>
          <cell r="Q566" t="str">
            <v>ARE</v>
          </cell>
          <cell r="R566" t="str">
            <v>FC159</v>
          </cell>
          <cell r="S566" t="str">
            <v>Day Shift</v>
          </cell>
          <cell r="T566">
            <v>99</v>
          </cell>
          <cell r="U566" t="str">
            <v>MENA_UAE_FC</v>
          </cell>
          <cell r="V566">
            <v>46267.330555555556</v>
          </cell>
          <cell r="W566">
            <v>46267.75</v>
          </cell>
          <cell r="X566">
            <v>46267.333333333336</v>
          </cell>
          <cell r="Y566">
            <v>46267.75</v>
          </cell>
          <cell r="AA566" t="str">
            <v>Scheduled</v>
          </cell>
          <cell r="AB566" t="str">
            <v>Present</v>
          </cell>
          <cell r="AC566" t="str">
            <v>Customer returns</v>
          </cell>
          <cell r="AD566" t="str">
            <v>Customer Returns</v>
          </cell>
          <cell r="AE566" t="str">
            <v>Customer returns</v>
          </cell>
          <cell r="AF566" t="str">
            <v>Thursday</v>
          </cell>
          <cell r="AG566" t="str">
            <v>Friday</v>
          </cell>
          <cell r="AH566">
            <v>22</v>
          </cell>
          <cell r="AJ566">
            <v>46047</v>
          </cell>
          <cell r="AM566" t="str">
            <v>TEMP</v>
          </cell>
          <cell r="AN566" t="str">
            <v>3P Onsite Worker</v>
          </cell>
          <cell r="AO566" t="str">
            <v>A</v>
          </cell>
          <cell r="AP566">
            <v>9</v>
          </cell>
          <cell r="AQ566">
            <v>0</v>
          </cell>
          <cell r="AR566">
            <v>1</v>
          </cell>
          <cell r="AS566">
            <v>1</v>
          </cell>
          <cell r="AT566">
            <v>0</v>
          </cell>
          <cell r="AU566">
            <v>0</v>
          </cell>
        </row>
        <row r="567">
          <cell r="E567">
            <v>206953803</v>
          </cell>
          <cell r="F567" t="str">
            <v>A</v>
          </cell>
          <cell r="G567" t="str">
            <v>GREEN</v>
          </cell>
          <cell r="H567" t="str">
            <v>FULL_TIME</v>
          </cell>
          <cell r="I567">
            <v>900234</v>
          </cell>
          <cell r="J567" t="str">
            <v>EFS Facilities Services</v>
          </cell>
          <cell r="K567" t="str">
            <v>Jane Wangari Maina</v>
          </cell>
          <cell r="L567" t="str">
            <v>Warehouse Associate (TEMP)</v>
          </cell>
          <cell r="M567" t="str">
            <v>Warehouse Associate 12M</v>
          </cell>
          <cell r="N567" t="str">
            <v>aanso</v>
          </cell>
          <cell r="O567">
            <v>1299</v>
          </cell>
          <cell r="P567" t="str">
            <v>AUH1</v>
          </cell>
          <cell r="Q567" t="str">
            <v>ARE</v>
          </cell>
          <cell r="R567" t="str">
            <v>FC159</v>
          </cell>
          <cell r="S567" t="str">
            <v>Day Shift</v>
          </cell>
          <cell r="T567">
            <v>99</v>
          </cell>
          <cell r="U567" t="str">
            <v>MENA_UAE_FC</v>
          </cell>
          <cell r="V567">
            <v>46267.330555555556</v>
          </cell>
          <cell r="W567">
            <v>46267.747916666667</v>
          </cell>
          <cell r="X567">
            <v>46267.333333333336</v>
          </cell>
          <cell r="Y567">
            <v>46267.75</v>
          </cell>
          <cell r="AA567" t="str">
            <v>Scheduled</v>
          </cell>
          <cell r="AB567" t="str">
            <v>Present</v>
          </cell>
          <cell r="AC567" t="str">
            <v>Customer returns</v>
          </cell>
          <cell r="AD567" t="str">
            <v>Customer Returns</v>
          </cell>
          <cell r="AE567" t="str">
            <v>Customer returns</v>
          </cell>
          <cell r="AF567" t="str">
            <v>Thursday</v>
          </cell>
          <cell r="AG567" t="str">
            <v>Friday</v>
          </cell>
          <cell r="AH567">
            <v>22</v>
          </cell>
          <cell r="AJ567">
            <v>46047</v>
          </cell>
          <cell r="AM567" t="str">
            <v>TEMP</v>
          </cell>
          <cell r="AN567" t="str">
            <v>3P Onsite Worker</v>
          </cell>
          <cell r="AO567" t="str">
            <v>A</v>
          </cell>
          <cell r="AP567">
            <v>9</v>
          </cell>
          <cell r="AQ567">
            <v>0</v>
          </cell>
          <cell r="AR567">
            <v>1</v>
          </cell>
          <cell r="AS567">
            <v>1</v>
          </cell>
          <cell r="AT567">
            <v>0</v>
          </cell>
          <cell r="AU567">
            <v>0</v>
          </cell>
        </row>
        <row r="568">
          <cell r="E568">
            <v>204883236</v>
          </cell>
          <cell r="F568" t="str">
            <v>A</v>
          </cell>
          <cell r="G568" t="str">
            <v>GREEN</v>
          </cell>
          <cell r="H568" t="str">
            <v>FULL_TIME</v>
          </cell>
          <cell r="I568">
            <v>900234</v>
          </cell>
          <cell r="J568" t="str">
            <v>Quesscorp</v>
          </cell>
          <cell r="K568" t="str">
            <v>Florence Ottilia Tsitsi Makamure</v>
          </cell>
          <cell r="L568" t="str">
            <v>Warehouse Associate (TEMP)</v>
          </cell>
          <cell r="M568" t="str">
            <v>Warehouse Associate 8W</v>
          </cell>
          <cell r="N568" t="str">
            <v>abbaszoo</v>
          </cell>
          <cell r="O568">
            <v>1299</v>
          </cell>
          <cell r="P568" t="str">
            <v>AUH1</v>
          </cell>
          <cell r="Q568" t="str">
            <v>ARE</v>
          </cell>
          <cell r="R568" t="str">
            <v>LK011</v>
          </cell>
          <cell r="S568" t="str">
            <v>Night Shift</v>
          </cell>
          <cell r="T568">
            <v>99</v>
          </cell>
          <cell r="U568" t="str">
            <v>MENA_UAE_FC</v>
          </cell>
          <cell r="V568">
            <v>46267.756249999999</v>
          </cell>
          <cell r="W568">
            <v>46267.95</v>
          </cell>
          <cell r="X568">
            <v>46267.756944444445</v>
          </cell>
          <cell r="Y568">
            <v>46268.173611111109</v>
          </cell>
          <cell r="AA568" t="str">
            <v>Scheduled</v>
          </cell>
          <cell r="AB568" t="str">
            <v>Present</v>
          </cell>
          <cell r="AC568" t="str">
            <v>Inbound</v>
          </cell>
          <cell r="AD568" t="str">
            <v>Vendor Receive</v>
          </cell>
          <cell r="AE568" t="str">
            <v>Receive</v>
          </cell>
          <cell r="AF568" t="str">
            <v>Friday</v>
          </cell>
          <cell r="AG568" t="str">
            <v>Saturday</v>
          </cell>
          <cell r="AH568">
            <v>1</v>
          </cell>
          <cell r="AJ568">
            <v>45690</v>
          </cell>
          <cell r="AM568" t="str">
            <v>TEMP</v>
          </cell>
          <cell r="AN568" t="str">
            <v>3P Onsite Worker</v>
          </cell>
          <cell r="AO568" t="str">
            <v>A</v>
          </cell>
          <cell r="AP568">
            <v>9</v>
          </cell>
          <cell r="AQ568">
            <v>0</v>
          </cell>
          <cell r="AR568">
            <v>1</v>
          </cell>
          <cell r="AS568">
            <v>1</v>
          </cell>
          <cell r="AT568">
            <v>0</v>
          </cell>
          <cell r="AU568">
            <v>0</v>
          </cell>
        </row>
        <row r="569">
          <cell r="E569">
            <v>203816296</v>
          </cell>
          <cell r="F569" t="str">
            <v>A</v>
          </cell>
          <cell r="G569" t="str">
            <v>GREEN</v>
          </cell>
          <cell r="H569" t="str">
            <v>FULL_TIME</v>
          </cell>
          <cell r="I569">
            <v>900234</v>
          </cell>
          <cell r="J569" t="str">
            <v>Dulsco L.L.C.</v>
          </cell>
          <cell r="K569" t="str">
            <v>Muhammed Male</v>
          </cell>
          <cell r="L569" t="str">
            <v>Warehouse Associate (TEMP)</v>
          </cell>
          <cell r="M569" t="str">
            <v>Warehouse Associate 8W</v>
          </cell>
          <cell r="N569" t="str">
            <v>bavameer</v>
          </cell>
          <cell r="O569">
            <v>1299</v>
          </cell>
          <cell r="P569" t="str">
            <v>AUH1</v>
          </cell>
          <cell r="Q569" t="str">
            <v>ARE</v>
          </cell>
          <cell r="R569" t="str">
            <v>FC134</v>
          </cell>
          <cell r="S569" t="str">
            <v>Day Shift</v>
          </cell>
          <cell r="T569">
            <v>99</v>
          </cell>
          <cell r="U569" t="str">
            <v>MENA_UAE_FC</v>
          </cell>
          <cell r="X569">
            <v>46267.333333333336</v>
          </cell>
          <cell r="Y569">
            <v>46267.75</v>
          </cell>
          <cell r="Z569" t="str">
            <v>Rest Day</v>
          </cell>
          <cell r="AA569" t="str">
            <v>Not Scheduled</v>
          </cell>
          <cell r="AB569" t="str">
            <v>Not Present</v>
          </cell>
          <cell r="AC569" t="str">
            <v>Customer returns</v>
          </cell>
          <cell r="AD569" t="str">
            <v>Customer Returns</v>
          </cell>
          <cell r="AE569" t="str">
            <v>Customer returns</v>
          </cell>
          <cell r="AF569" t="str">
            <v>Wednesday</v>
          </cell>
          <cell r="AG569" t="str">
            <v>Thursday</v>
          </cell>
          <cell r="AH569">
            <v>22</v>
          </cell>
          <cell r="AJ569">
            <v>45517</v>
          </cell>
          <cell r="AM569" t="str">
            <v>TEMP</v>
          </cell>
          <cell r="AN569" t="str">
            <v>3P Onsite Worker</v>
          </cell>
          <cell r="AO569" t="str">
            <v>A</v>
          </cell>
          <cell r="AP569">
            <v>9</v>
          </cell>
          <cell r="AQ569">
            <v>0</v>
          </cell>
          <cell r="AR569">
            <v>0</v>
          </cell>
          <cell r="AS569">
            <v>0</v>
          </cell>
          <cell r="AT569">
            <v>0</v>
          </cell>
          <cell r="AU569">
            <v>0</v>
          </cell>
        </row>
        <row r="570">
          <cell r="E570">
            <v>206915008</v>
          </cell>
          <cell r="F570" t="str">
            <v>A</v>
          </cell>
          <cell r="G570" t="str">
            <v>GREEN</v>
          </cell>
          <cell r="H570" t="str">
            <v>FULL_TIME</v>
          </cell>
          <cell r="I570">
            <v>900234</v>
          </cell>
          <cell r="J570" t="str">
            <v>Dulsco L.L.C.</v>
          </cell>
          <cell r="K570" t="str">
            <v>MALINGUMU JACKSON</v>
          </cell>
          <cell r="L570" t="str">
            <v>Warehouse Associate (TEMP)</v>
          </cell>
          <cell r="M570" t="str">
            <v>Warehouse Associate 8W</v>
          </cell>
          <cell r="N570" t="str">
            <v>nnahla</v>
          </cell>
          <cell r="O570">
            <v>1299</v>
          </cell>
          <cell r="P570" t="str">
            <v>AUH1</v>
          </cell>
          <cell r="Q570" t="str">
            <v>ARE</v>
          </cell>
          <cell r="R570" t="str">
            <v>FC009</v>
          </cell>
          <cell r="S570" t="str">
            <v>Day Shift</v>
          </cell>
          <cell r="T570">
            <v>99</v>
          </cell>
          <cell r="U570" t="str">
            <v>MENA_UAE_FC</v>
          </cell>
          <cell r="V570">
            <v>46267.331944444442</v>
          </cell>
          <cell r="W570">
            <v>46267.751388888886</v>
          </cell>
          <cell r="X570">
            <v>46267.333333333336</v>
          </cell>
          <cell r="Y570">
            <v>46267.75</v>
          </cell>
          <cell r="AA570" t="str">
            <v>Scheduled</v>
          </cell>
          <cell r="AB570" t="str">
            <v>Present</v>
          </cell>
          <cell r="AC570" t="str">
            <v>Inbound</v>
          </cell>
          <cell r="AD570" t="str">
            <v>Vendor Receive</v>
          </cell>
          <cell r="AE570" t="str">
            <v>Receive</v>
          </cell>
          <cell r="AF570" t="str">
            <v>Friday</v>
          </cell>
          <cell r="AG570" t="str">
            <v>Saturday</v>
          </cell>
          <cell r="AH570">
            <v>1</v>
          </cell>
          <cell r="AJ570">
            <v>46033</v>
          </cell>
          <cell r="AM570" t="str">
            <v>TEMP</v>
          </cell>
          <cell r="AN570" t="str">
            <v>3P Onsite Worker</v>
          </cell>
          <cell r="AO570" t="str">
            <v>A</v>
          </cell>
          <cell r="AP570">
            <v>9</v>
          </cell>
          <cell r="AQ570">
            <v>0</v>
          </cell>
          <cell r="AR570">
            <v>1</v>
          </cell>
          <cell r="AS570">
            <v>1</v>
          </cell>
          <cell r="AT570">
            <v>0</v>
          </cell>
          <cell r="AU570">
            <v>0</v>
          </cell>
        </row>
        <row r="571">
          <cell r="E571">
            <v>204967052</v>
          </cell>
          <cell r="F571" t="str">
            <v>A</v>
          </cell>
          <cell r="G571" t="str">
            <v>GREEN</v>
          </cell>
          <cell r="H571" t="str">
            <v>FULL_TIME</v>
          </cell>
          <cell r="I571">
            <v>900234</v>
          </cell>
          <cell r="J571" t="str">
            <v>Dulsco L.L.C.</v>
          </cell>
          <cell r="K571" t="str">
            <v>MALIK MAHAMA</v>
          </cell>
          <cell r="L571" t="str">
            <v>Warehouse Associate (TEMP)</v>
          </cell>
          <cell r="M571" t="str">
            <v>Warehouse Associate 24M</v>
          </cell>
          <cell r="N571" t="str">
            <v>lraghava</v>
          </cell>
          <cell r="O571">
            <v>1299</v>
          </cell>
          <cell r="P571" t="str">
            <v>AUH1</v>
          </cell>
          <cell r="Q571" t="str">
            <v>ARE</v>
          </cell>
          <cell r="R571" t="str">
            <v>LK015</v>
          </cell>
          <cell r="S571" t="str">
            <v>Night Shift</v>
          </cell>
          <cell r="T571">
            <v>99</v>
          </cell>
          <cell r="U571" t="str">
            <v>MENA_UAE_FC</v>
          </cell>
          <cell r="X571">
            <v>46267.756944444445</v>
          </cell>
          <cell r="Y571">
            <v>46268.173611111109</v>
          </cell>
          <cell r="Z571" t="str">
            <v>Rest Day</v>
          </cell>
          <cell r="AA571" t="str">
            <v>Not Scheduled</v>
          </cell>
          <cell r="AB571" t="str">
            <v>Not Present</v>
          </cell>
          <cell r="AC571" t="str">
            <v>Outbound</v>
          </cell>
          <cell r="AD571" t="str">
            <v>Picking</v>
          </cell>
          <cell r="AE571" t="str">
            <v>Pick</v>
          </cell>
          <cell r="AF571" t="str">
            <v>Tuesday</v>
          </cell>
          <cell r="AG571" t="str">
            <v>Wednesday</v>
          </cell>
          <cell r="AH571">
            <v>13</v>
          </cell>
          <cell r="AJ571">
            <v>45718</v>
          </cell>
          <cell r="AM571" t="str">
            <v>TEMP</v>
          </cell>
          <cell r="AN571" t="str">
            <v>3P Onsite Worker</v>
          </cell>
          <cell r="AO571" t="str">
            <v>A</v>
          </cell>
          <cell r="AP571">
            <v>9</v>
          </cell>
          <cell r="AQ571">
            <v>0</v>
          </cell>
          <cell r="AR571">
            <v>0</v>
          </cell>
          <cell r="AS571">
            <v>0</v>
          </cell>
          <cell r="AT571">
            <v>0</v>
          </cell>
          <cell r="AU571">
            <v>0</v>
          </cell>
        </row>
        <row r="572">
          <cell r="E572">
            <v>206296189</v>
          </cell>
          <cell r="F572" t="str">
            <v>A</v>
          </cell>
          <cell r="G572" t="str">
            <v>GREEN</v>
          </cell>
          <cell r="H572" t="str">
            <v>FULL_TIME</v>
          </cell>
          <cell r="I572">
            <v>900234</v>
          </cell>
          <cell r="J572" t="str">
            <v>EFS Facilities Services</v>
          </cell>
          <cell r="K572" t="str">
            <v>FRANCIS MAMBWE</v>
          </cell>
          <cell r="L572" t="str">
            <v>Warehouse Associate (TEMP)</v>
          </cell>
          <cell r="M572" t="str">
            <v>Warehouse Associate 8W</v>
          </cell>
          <cell r="N572" t="str">
            <v>aanso</v>
          </cell>
          <cell r="O572">
            <v>1299</v>
          </cell>
          <cell r="P572" t="str">
            <v>AUH1</v>
          </cell>
          <cell r="Q572" t="str">
            <v>ARE</v>
          </cell>
          <cell r="R572" t="str">
            <v>FC109</v>
          </cell>
          <cell r="S572" t="str">
            <v>Day Shift</v>
          </cell>
          <cell r="T572">
            <v>99</v>
          </cell>
          <cell r="U572" t="str">
            <v>MENA_UAE_FC</v>
          </cell>
          <cell r="X572">
            <v>46267.333333333336</v>
          </cell>
          <cell r="Y572">
            <v>46267.75</v>
          </cell>
          <cell r="Z572" t="str">
            <v>Rest Day</v>
          </cell>
          <cell r="AA572" t="str">
            <v>Not Scheduled</v>
          </cell>
          <cell r="AB572" t="str">
            <v>Not Present</v>
          </cell>
          <cell r="AC572" t="str">
            <v>Customer returns</v>
          </cell>
          <cell r="AD572" t="str">
            <v>Customer Returns</v>
          </cell>
          <cell r="AE572" t="str">
            <v>Customer returns</v>
          </cell>
          <cell r="AF572" t="str">
            <v>Tuesday</v>
          </cell>
          <cell r="AG572" t="str">
            <v>Wednesday</v>
          </cell>
          <cell r="AH572">
            <v>22</v>
          </cell>
          <cell r="AJ572">
            <v>45949</v>
          </cell>
          <cell r="AM572" t="str">
            <v>TEMP</v>
          </cell>
          <cell r="AN572" t="str">
            <v>3P Onsite Worker</v>
          </cell>
          <cell r="AO572" t="str">
            <v>A</v>
          </cell>
          <cell r="AP572">
            <v>9</v>
          </cell>
          <cell r="AQ572">
            <v>0</v>
          </cell>
          <cell r="AR572">
            <v>0</v>
          </cell>
          <cell r="AS572">
            <v>0</v>
          </cell>
          <cell r="AT572">
            <v>0</v>
          </cell>
          <cell r="AU572">
            <v>0</v>
          </cell>
        </row>
        <row r="573">
          <cell r="E573">
            <v>204883085</v>
          </cell>
          <cell r="F573" t="str">
            <v>A</v>
          </cell>
          <cell r="G573" t="str">
            <v>GREEN</v>
          </cell>
          <cell r="H573" t="str">
            <v>FULL_TIME</v>
          </cell>
          <cell r="I573">
            <v>900234</v>
          </cell>
          <cell r="J573" t="str">
            <v>Quesscorp</v>
          </cell>
          <cell r="K573" t="str">
            <v>Flora Nde Mambo</v>
          </cell>
          <cell r="L573" t="str">
            <v>Warehouse Associate (TEMP)</v>
          </cell>
          <cell r="M573" t="str">
            <v>Warehouse Associate 24M</v>
          </cell>
          <cell r="N573" t="str">
            <v>vkkatyal</v>
          </cell>
          <cell r="O573">
            <v>1299</v>
          </cell>
          <cell r="P573" t="str">
            <v>AUH1</v>
          </cell>
          <cell r="Q573" t="str">
            <v>ARE</v>
          </cell>
          <cell r="R573" t="str">
            <v>FC034</v>
          </cell>
          <cell r="S573" t="str">
            <v>Day Shift</v>
          </cell>
          <cell r="T573">
            <v>99</v>
          </cell>
          <cell r="U573" t="str">
            <v>MENA_UAE_FC</v>
          </cell>
          <cell r="V573">
            <v>46267.331944444442</v>
          </cell>
          <cell r="W573">
            <v>46267.749305555553</v>
          </cell>
          <cell r="X573">
            <v>46267.333333333336</v>
          </cell>
          <cell r="Y573">
            <v>46267.75</v>
          </cell>
          <cell r="AA573" t="str">
            <v>Scheduled</v>
          </cell>
          <cell r="AB573" t="str">
            <v>Present</v>
          </cell>
          <cell r="AC573" t="str">
            <v>Inbound</v>
          </cell>
          <cell r="AD573" t="str">
            <v>Inbound Stow</v>
          </cell>
          <cell r="AE573" t="str">
            <v>Stow</v>
          </cell>
          <cell r="AF573" t="str">
            <v>Saturday</v>
          </cell>
          <cell r="AG573" t="str">
            <v>Sunday</v>
          </cell>
          <cell r="AH573">
            <v>3</v>
          </cell>
          <cell r="AJ573">
            <v>45690</v>
          </cell>
          <cell r="AM573" t="str">
            <v>TEMP</v>
          </cell>
          <cell r="AN573" t="str">
            <v>3P Onsite Worker</v>
          </cell>
          <cell r="AO573" t="str">
            <v>A</v>
          </cell>
          <cell r="AP573">
            <v>9</v>
          </cell>
          <cell r="AQ573">
            <v>0</v>
          </cell>
          <cell r="AR573">
            <v>1</v>
          </cell>
          <cell r="AS573">
            <v>1</v>
          </cell>
          <cell r="AT573">
            <v>0</v>
          </cell>
          <cell r="AU573">
            <v>0</v>
          </cell>
        </row>
        <row r="574">
          <cell r="E574">
            <v>102207617</v>
          </cell>
          <cell r="F574" t="str">
            <v>A</v>
          </cell>
          <cell r="G574" t="str">
            <v>BLUE</v>
          </cell>
          <cell r="H574" t="str">
            <v>FULL_TIME</v>
          </cell>
          <cell r="I574" t="str">
            <v>P03231</v>
          </cell>
          <cell r="K574" t="str">
            <v>Lilac Mangondili</v>
          </cell>
          <cell r="L574" t="str">
            <v>FC Associate III</v>
          </cell>
          <cell r="M574" t="str">
            <v>Operations Supervisor</v>
          </cell>
          <cell r="N574" t="str">
            <v>pparsin</v>
          </cell>
          <cell r="O574">
            <v>1299</v>
          </cell>
          <cell r="P574" t="str">
            <v>AUH1</v>
          </cell>
          <cell r="Q574" t="str">
            <v>ARE</v>
          </cell>
          <cell r="R574" t="str">
            <v>FC084</v>
          </cell>
          <cell r="S574" t="str">
            <v>Day Shift</v>
          </cell>
          <cell r="T574">
            <v>3</v>
          </cell>
          <cell r="U574" t="str">
            <v>MENA_UAE_FC</v>
          </cell>
          <cell r="V574">
            <v>46267.327777777777</v>
          </cell>
          <cell r="W574">
            <v>46267.753472222219</v>
          </cell>
          <cell r="X574">
            <v>46267.333333333336</v>
          </cell>
          <cell r="Y574">
            <v>46267.75</v>
          </cell>
          <cell r="AA574" t="str">
            <v>Scheduled</v>
          </cell>
          <cell r="AB574" t="str">
            <v>Present</v>
          </cell>
          <cell r="AC574" t="str">
            <v>Inbound</v>
          </cell>
          <cell r="AD574" t="str">
            <v>IB Lead/PA</v>
          </cell>
          <cell r="AE574" t="str">
            <v>Receive</v>
          </cell>
          <cell r="AF574" t="str">
            <v>Monday</v>
          </cell>
          <cell r="AG574" t="str">
            <v>Tuesday</v>
          </cell>
          <cell r="AH574">
            <v>5</v>
          </cell>
          <cell r="AJ574">
            <v>42867</v>
          </cell>
          <cell r="AM574" t="str">
            <v>FC</v>
          </cell>
          <cell r="AN574" t="str">
            <v>Regular Full Time</v>
          </cell>
          <cell r="AO574" t="str">
            <v>A</v>
          </cell>
          <cell r="AP574">
            <v>9</v>
          </cell>
          <cell r="AQ574">
            <v>0</v>
          </cell>
          <cell r="AR574">
            <v>1</v>
          </cell>
          <cell r="AS574">
            <v>1</v>
          </cell>
          <cell r="AT574">
            <v>0</v>
          </cell>
          <cell r="AU574">
            <v>0</v>
          </cell>
        </row>
        <row r="575">
          <cell r="E575">
            <v>203813034</v>
          </cell>
          <cell r="F575" t="str">
            <v>A</v>
          </cell>
          <cell r="G575" t="str">
            <v>GREEN</v>
          </cell>
          <cell r="H575" t="str">
            <v>FULL_TIME</v>
          </cell>
          <cell r="I575">
            <v>900234</v>
          </cell>
          <cell r="J575" t="str">
            <v>Adecco</v>
          </cell>
          <cell r="K575" t="str">
            <v>AJAY MANOHAR</v>
          </cell>
          <cell r="L575" t="str">
            <v>Warehouse Associate (TEMP)</v>
          </cell>
          <cell r="M575" t="str">
            <v>Warehouse Associate 24M</v>
          </cell>
          <cell r="N575" t="str">
            <v>abbaszoo</v>
          </cell>
          <cell r="O575">
            <v>1299</v>
          </cell>
          <cell r="P575" t="str">
            <v>AUH1</v>
          </cell>
          <cell r="Q575" t="str">
            <v>ARE</v>
          </cell>
          <cell r="R575" t="str">
            <v>LK013</v>
          </cell>
          <cell r="S575" t="str">
            <v>Night Shift</v>
          </cell>
          <cell r="T575">
            <v>99</v>
          </cell>
          <cell r="U575" t="str">
            <v>MENA_UAE_FC</v>
          </cell>
          <cell r="V575">
            <v>46267.754166666666</v>
          </cell>
          <cell r="W575">
            <v>46267.950694444444</v>
          </cell>
          <cell r="X575">
            <v>46267.756944444445</v>
          </cell>
          <cell r="Y575">
            <v>46268.173611111109</v>
          </cell>
          <cell r="AA575" t="str">
            <v>Scheduled</v>
          </cell>
          <cell r="AB575" t="str">
            <v>Present</v>
          </cell>
          <cell r="AC575" t="str">
            <v>Inbound</v>
          </cell>
          <cell r="AD575" t="str">
            <v>Vendor Receive</v>
          </cell>
          <cell r="AE575" t="str">
            <v>Receive</v>
          </cell>
          <cell r="AF575" t="str">
            <v>Sunday</v>
          </cell>
          <cell r="AG575" t="str">
            <v>Monday</v>
          </cell>
          <cell r="AH575">
            <v>1</v>
          </cell>
          <cell r="AJ575">
            <v>45516</v>
          </cell>
          <cell r="AM575" t="str">
            <v>TEMP</v>
          </cell>
          <cell r="AN575" t="str">
            <v>3P Onsite Worker</v>
          </cell>
          <cell r="AO575" t="str">
            <v>A</v>
          </cell>
          <cell r="AP575">
            <v>9</v>
          </cell>
          <cell r="AQ575">
            <v>0</v>
          </cell>
          <cell r="AR575">
            <v>1</v>
          </cell>
          <cell r="AS575">
            <v>1</v>
          </cell>
          <cell r="AT575">
            <v>0</v>
          </cell>
          <cell r="AU575">
            <v>0</v>
          </cell>
        </row>
        <row r="576">
          <cell r="E576">
            <v>203851001</v>
          </cell>
          <cell r="F576" t="str">
            <v>A</v>
          </cell>
          <cell r="G576" t="str">
            <v>GREEN</v>
          </cell>
          <cell r="H576" t="str">
            <v>FULL_TIME</v>
          </cell>
          <cell r="I576">
            <v>900234</v>
          </cell>
          <cell r="J576" t="str">
            <v>Fastlink Outsourcing</v>
          </cell>
          <cell r="K576" t="str">
            <v>Mary Agbeviade</v>
          </cell>
          <cell r="L576" t="str">
            <v>Warehouse Associate (TEMP)</v>
          </cell>
          <cell r="M576" t="str">
            <v>Warehouse Associate 12M</v>
          </cell>
          <cell r="N576" t="str">
            <v>ansammar</v>
          </cell>
          <cell r="O576">
            <v>1299</v>
          </cell>
          <cell r="P576" t="str">
            <v>AUH1</v>
          </cell>
          <cell r="Q576" t="str">
            <v>ARE</v>
          </cell>
          <cell r="R576" t="str">
            <v>FC034</v>
          </cell>
          <cell r="S576" t="str">
            <v>Day Shift</v>
          </cell>
          <cell r="T576">
            <v>99</v>
          </cell>
          <cell r="U576" t="str">
            <v>MENA_UAE_FC</v>
          </cell>
          <cell r="V576">
            <v>46267.332638888889</v>
          </cell>
          <cell r="W576">
            <v>46267.746527777781</v>
          </cell>
          <cell r="X576">
            <v>46267.333333333336</v>
          </cell>
          <cell r="Y576">
            <v>46267.75</v>
          </cell>
          <cell r="AA576" t="str">
            <v>Scheduled</v>
          </cell>
          <cell r="AB576" t="str">
            <v>Present</v>
          </cell>
          <cell r="AC576" t="str">
            <v>Outbound</v>
          </cell>
          <cell r="AD576" t="str">
            <v>Picking</v>
          </cell>
          <cell r="AE576" t="str">
            <v>Pick</v>
          </cell>
          <cell r="AF576" t="str">
            <v>Saturday</v>
          </cell>
          <cell r="AG576" t="str">
            <v>Sunday</v>
          </cell>
          <cell r="AH576">
            <v>13</v>
          </cell>
          <cell r="AJ576">
            <v>45543</v>
          </cell>
          <cell r="AM576" t="str">
            <v>TEMP</v>
          </cell>
          <cell r="AN576" t="str">
            <v>3P Onsite Worker</v>
          </cell>
          <cell r="AO576" t="str">
            <v>A</v>
          </cell>
          <cell r="AP576">
            <v>9</v>
          </cell>
          <cell r="AQ576">
            <v>0</v>
          </cell>
          <cell r="AR576">
            <v>1</v>
          </cell>
          <cell r="AS576">
            <v>1</v>
          </cell>
          <cell r="AT576">
            <v>0</v>
          </cell>
          <cell r="AU576">
            <v>0</v>
          </cell>
        </row>
        <row r="577">
          <cell r="E577">
            <v>203331877</v>
          </cell>
          <cell r="F577" t="str">
            <v>A</v>
          </cell>
          <cell r="G577" t="str">
            <v>GREEN</v>
          </cell>
          <cell r="H577" t="str">
            <v>FULL_TIME</v>
          </cell>
          <cell r="I577">
            <v>900234</v>
          </cell>
          <cell r="J577" t="str">
            <v>Fastlink Outsourcing</v>
          </cell>
          <cell r="K577" t="str">
            <v>Kelly Marah</v>
          </cell>
          <cell r="L577" t="str">
            <v>Warehouse Associate (TEMP)</v>
          </cell>
          <cell r="M577" t="str">
            <v>Warehouse Associate 12M</v>
          </cell>
          <cell r="N577" t="str">
            <v>scariav</v>
          </cell>
          <cell r="O577">
            <v>1299</v>
          </cell>
          <cell r="P577" t="str">
            <v>AUH1</v>
          </cell>
          <cell r="Q577" t="str">
            <v>ARE</v>
          </cell>
          <cell r="R577" t="str">
            <v>LK013</v>
          </cell>
          <cell r="S577" t="str">
            <v>Night Shift</v>
          </cell>
          <cell r="T577">
            <v>99</v>
          </cell>
          <cell r="U577" t="str">
            <v>MENA_UAE_FC</v>
          </cell>
          <cell r="V577">
            <v>46267.744444444441</v>
          </cell>
          <cell r="W577">
            <v>46267.855555555558</v>
          </cell>
          <cell r="X577">
            <v>46267.756944444445</v>
          </cell>
          <cell r="Y577">
            <v>46268.173611111109</v>
          </cell>
          <cell r="AA577" t="str">
            <v>Scheduled</v>
          </cell>
          <cell r="AB577" t="str">
            <v>Present</v>
          </cell>
          <cell r="AC577" t="str">
            <v>Outbound</v>
          </cell>
          <cell r="AD577" t="str">
            <v>Sort - Batch</v>
          </cell>
          <cell r="AE577" t="str">
            <v>Sort</v>
          </cell>
          <cell r="AF577" t="str">
            <v>Sunday</v>
          </cell>
          <cell r="AG577" t="str">
            <v>Monday</v>
          </cell>
          <cell r="AH577">
            <v>15</v>
          </cell>
          <cell r="AJ577">
            <v>45536</v>
          </cell>
          <cell r="AM577" t="str">
            <v>TEMP</v>
          </cell>
          <cell r="AN577" t="str">
            <v>3P Onsite Worker</v>
          </cell>
          <cell r="AO577" t="str">
            <v>A</v>
          </cell>
          <cell r="AP577">
            <v>9</v>
          </cell>
          <cell r="AQ577">
            <v>0</v>
          </cell>
          <cell r="AR577">
            <v>1</v>
          </cell>
          <cell r="AS577">
            <v>1</v>
          </cell>
          <cell r="AT577">
            <v>0</v>
          </cell>
          <cell r="AU577">
            <v>0</v>
          </cell>
        </row>
        <row r="578">
          <cell r="E578">
            <v>206868288</v>
          </cell>
          <cell r="F578" t="str">
            <v>A</v>
          </cell>
          <cell r="G578" t="str">
            <v>GREEN</v>
          </cell>
          <cell r="H578" t="str">
            <v>FULL_TIME</v>
          </cell>
          <cell r="I578">
            <v>900234</v>
          </cell>
          <cell r="J578" t="str">
            <v>Fastlink Outsourcing</v>
          </cell>
          <cell r="K578" t="str">
            <v>DUFIE MARY</v>
          </cell>
          <cell r="L578" t="str">
            <v>Warehouse Associate (TEMP)</v>
          </cell>
          <cell r="M578" t="str">
            <v>Warehouse Associate 8W</v>
          </cell>
          <cell r="N578" t="str">
            <v>scariav</v>
          </cell>
          <cell r="O578">
            <v>1299</v>
          </cell>
          <cell r="P578" t="str">
            <v>AUH1</v>
          </cell>
          <cell r="Q578" t="str">
            <v>ARE</v>
          </cell>
          <cell r="R578" t="str">
            <v>LK015</v>
          </cell>
          <cell r="S578" t="str">
            <v>Night Shift</v>
          </cell>
          <cell r="T578">
            <v>99</v>
          </cell>
          <cell r="U578" t="str">
            <v>MENA_UAE_FC</v>
          </cell>
          <cell r="X578">
            <v>46267.756944444445</v>
          </cell>
          <cell r="Y578">
            <v>46268.090277777781</v>
          </cell>
          <cell r="Z578" t="str">
            <v>Rest Day</v>
          </cell>
          <cell r="AA578" t="str">
            <v>Not Scheduled</v>
          </cell>
          <cell r="AB578" t="str">
            <v>Not Present</v>
          </cell>
          <cell r="AC578" t="str">
            <v>Outbound</v>
          </cell>
          <cell r="AD578" t="str">
            <v>Pack - Single</v>
          </cell>
          <cell r="AE578" t="str">
            <v>Pack</v>
          </cell>
          <cell r="AF578" t="str">
            <v>Tuesday</v>
          </cell>
          <cell r="AG578" t="str">
            <v>Wednesday</v>
          </cell>
          <cell r="AH578">
            <v>18</v>
          </cell>
          <cell r="AJ578">
            <v>46237</v>
          </cell>
          <cell r="AM578" t="str">
            <v>TEMP</v>
          </cell>
          <cell r="AN578" t="str">
            <v>3P Onsite Worker</v>
          </cell>
          <cell r="AO578" t="str">
            <v>A</v>
          </cell>
          <cell r="AP578">
            <v>7</v>
          </cell>
          <cell r="AQ578">
            <v>0</v>
          </cell>
          <cell r="AR578">
            <v>0</v>
          </cell>
          <cell r="AS578">
            <v>0</v>
          </cell>
          <cell r="AT578">
            <v>0</v>
          </cell>
          <cell r="AU578">
            <v>0</v>
          </cell>
        </row>
        <row r="579">
          <cell r="E579">
            <v>113167122</v>
          </cell>
          <cell r="F579" t="str">
            <v>A</v>
          </cell>
          <cell r="G579" t="str">
            <v>GREEN</v>
          </cell>
          <cell r="H579" t="str">
            <v>FULL_TIME</v>
          </cell>
          <cell r="I579">
            <v>900234</v>
          </cell>
          <cell r="J579" t="str">
            <v>Quesscorp</v>
          </cell>
          <cell r="K579" t="str">
            <v>Mariette Gran</v>
          </cell>
          <cell r="L579" t="str">
            <v>Warehouse Associate (TEMP)</v>
          </cell>
          <cell r="M579" t="str">
            <v>Warehouse Associate 24M</v>
          </cell>
          <cell r="N579" t="str">
            <v>mnarshad</v>
          </cell>
          <cell r="O579">
            <v>1299</v>
          </cell>
          <cell r="P579" t="str">
            <v>AUH1</v>
          </cell>
          <cell r="Q579" t="str">
            <v>ARE</v>
          </cell>
          <cell r="R579" t="str">
            <v>LK015</v>
          </cell>
          <cell r="S579" t="str">
            <v>Night Shift</v>
          </cell>
          <cell r="T579">
            <v>99</v>
          </cell>
          <cell r="U579" t="str">
            <v>MENA_UAE_FC</v>
          </cell>
          <cell r="X579">
            <v>46267.756944444445</v>
          </cell>
          <cell r="Y579">
            <v>46268.173611111109</v>
          </cell>
          <cell r="Z579" t="str">
            <v>Rest Day</v>
          </cell>
          <cell r="AA579" t="str">
            <v>Not Scheduled</v>
          </cell>
          <cell r="AB579" t="str">
            <v>Not Present</v>
          </cell>
          <cell r="AC579" t="str">
            <v>Outbound</v>
          </cell>
          <cell r="AD579" t="str">
            <v>Pack - Batch</v>
          </cell>
          <cell r="AE579" t="str">
            <v>Pack</v>
          </cell>
          <cell r="AF579" t="str">
            <v>Tuesday</v>
          </cell>
          <cell r="AG579" t="str">
            <v>Wednesday</v>
          </cell>
          <cell r="AH579">
            <v>17</v>
          </cell>
          <cell r="AJ579">
            <v>45585</v>
          </cell>
          <cell r="AM579" t="str">
            <v>TEMP</v>
          </cell>
          <cell r="AN579" t="str">
            <v>3P Onsite Worker</v>
          </cell>
          <cell r="AO579" t="str">
            <v>A</v>
          </cell>
          <cell r="AP579">
            <v>9</v>
          </cell>
          <cell r="AQ579">
            <v>0</v>
          </cell>
          <cell r="AR579">
            <v>0</v>
          </cell>
          <cell r="AS579">
            <v>0</v>
          </cell>
          <cell r="AT579">
            <v>0</v>
          </cell>
          <cell r="AU579">
            <v>0</v>
          </cell>
        </row>
        <row r="580">
          <cell r="E580">
            <v>206348034</v>
          </cell>
          <cell r="F580" t="str">
            <v>A</v>
          </cell>
          <cell r="G580" t="str">
            <v>GREEN</v>
          </cell>
          <cell r="H580" t="str">
            <v>FULL_TIME</v>
          </cell>
          <cell r="I580">
            <v>900234</v>
          </cell>
          <cell r="J580" t="str">
            <v>Fastlink Outsourcing</v>
          </cell>
          <cell r="K580" t="str">
            <v>MARTINE MUDIMI WONIALA</v>
          </cell>
          <cell r="L580" t="str">
            <v>Warehouse Associate (TEMP)</v>
          </cell>
          <cell r="M580" t="str">
            <v>Warehouse Associate 8W</v>
          </cell>
          <cell r="N580" t="str">
            <v>kebedeed</v>
          </cell>
          <cell r="O580">
            <v>1299</v>
          </cell>
          <cell r="P580" t="str">
            <v>AUH1</v>
          </cell>
          <cell r="Q580" t="str">
            <v>ARE</v>
          </cell>
          <cell r="R580" t="str">
            <v>FC109</v>
          </cell>
          <cell r="S580" t="str">
            <v>Day Shift</v>
          </cell>
          <cell r="T580">
            <v>99</v>
          </cell>
          <cell r="U580" t="str">
            <v>MENA_UAE_FC</v>
          </cell>
          <cell r="X580">
            <v>46267.333333333336</v>
          </cell>
          <cell r="Y580">
            <v>46267.75</v>
          </cell>
          <cell r="Z580" t="str">
            <v>Rest Day</v>
          </cell>
          <cell r="AA580" t="str">
            <v>Not Scheduled</v>
          </cell>
          <cell r="AB580" t="str">
            <v>Not Present</v>
          </cell>
          <cell r="AC580" t="str">
            <v>ICQA</v>
          </cell>
          <cell r="AD580" t="str">
            <v>IC/QA/CS</v>
          </cell>
          <cell r="AE580" t="str">
            <v>Support</v>
          </cell>
          <cell r="AF580" t="str">
            <v>Tuesday</v>
          </cell>
          <cell r="AG580" t="str">
            <v>Wednesday</v>
          </cell>
          <cell r="AH580">
            <v>27</v>
          </cell>
          <cell r="AJ580">
            <v>45956</v>
          </cell>
          <cell r="AM580" t="str">
            <v>TEMP</v>
          </cell>
          <cell r="AN580" t="str">
            <v>3P Onsite Worker</v>
          </cell>
          <cell r="AO580" t="str">
            <v>A</v>
          </cell>
          <cell r="AP580">
            <v>9</v>
          </cell>
          <cell r="AQ580">
            <v>0</v>
          </cell>
          <cell r="AR580">
            <v>0</v>
          </cell>
          <cell r="AS580">
            <v>0</v>
          </cell>
          <cell r="AT580">
            <v>0</v>
          </cell>
          <cell r="AU580">
            <v>0</v>
          </cell>
        </row>
        <row r="581">
          <cell r="E581">
            <v>204967049</v>
          </cell>
          <cell r="F581" t="str">
            <v>A</v>
          </cell>
          <cell r="G581" t="str">
            <v>GREEN</v>
          </cell>
          <cell r="H581" t="str">
            <v>FULL_TIME</v>
          </cell>
          <cell r="I581">
            <v>900234</v>
          </cell>
          <cell r="J581" t="str">
            <v>Dulsco L.L.C.</v>
          </cell>
          <cell r="K581" t="str">
            <v>MARTIN KUMEKPE</v>
          </cell>
          <cell r="L581" t="str">
            <v>Warehouse Associate (TEMP)</v>
          </cell>
          <cell r="M581" t="str">
            <v>Warehouse Associate 24M</v>
          </cell>
          <cell r="N581" t="str">
            <v>vkkatyal</v>
          </cell>
          <cell r="O581">
            <v>1299</v>
          </cell>
          <cell r="P581" t="str">
            <v>AUH1</v>
          </cell>
          <cell r="Q581" t="str">
            <v>ARE</v>
          </cell>
          <cell r="R581" t="str">
            <v>FC159</v>
          </cell>
          <cell r="S581" t="str">
            <v>Day Shift</v>
          </cell>
          <cell r="T581">
            <v>99</v>
          </cell>
          <cell r="U581" t="str">
            <v>MENA_UAE_FC</v>
          </cell>
          <cell r="V581">
            <v>46267.330555555556</v>
          </cell>
          <cell r="W581">
            <v>46267.615972222222</v>
          </cell>
          <cell r="X581">
            <v>46267.333333333336</v>
          </cell>
          <cell r="Y581">
            <v>46267.75</v>
          </cell>
          <cell r="AA581" t="str">
            <v>Scheduled</v>
          </cell>
          <cell r="AB581" t="str">
            <v>Present</v>
          </cell>
          <cell r="AC581" t="str">
            <v>Inbound</v>
          </cell>
          <cell r="AD581" t="str">
            <v>Inbound Stow</v>
          </cell>
          <cell r="AE581" t="str">
            <v>Stow</v>
          </cell>
          <cell r="AF581" t="str">
            <v>Thursday</v>
          </cell>
          <cell r="AG581" t="str">
            <v>Friday</v>
          </cell>
          <cell r="AH581">
            <v>3</v>
          </cell>
          <cell r="AJ581">
            <v>45825</v>
          </cell>
          <cell r="AM581" t="str">
            <v>TEMP</v>
          </cell>
          <cell r="AN581" t="str">
            <v>3P Onsite Worker</v>
          </cell>
          <cell r="AO581" t="str">
            <v>A</v>
          </cell>
          <cell r="AP581">
            <v>9</v>
          </cell>
          <cell r="AQ581">
            <v>0</v>
          </cell>
          <cell r="AR581">
            <v>1</v>
          </cell>
          <cell r="AS581">
            <v>1</v>
          </cell>
          <cell r="AT581">
            <v>0</v>
          </cell>
          <cell r="AU581">
            <v>0</v>
          </cell>
        </row>
        <row r="582">
          <cell r="E582">
            <v>203881597</v>
          </cell>
          <cell r="F582" t="str">
            <v>A</v>
          </cell>
          <cell r="G582" t="str">
            <v>GREEN</v>
          </cell>
          <cell r="H582" t="str">
            <v>FULL_TIME</v>
          </cell>
          <cell r="I582">
            <v>900234</v>
          </cell>
          <cell r="J582" t="str">
            <v>Fastlink Outsourcing</v>
          </cell>
          <cell r="K582" t="str">
            <v>Marvinge Akanang</v>
          </cell>
          <cell r="L582" t="str">
            <v>Warehouse Associate (TEMP)</v>
          </cell>
          <cell r="M582" t="str">
            <v>Warehouse Associate 12M</v>
          </cell>
          <cell r="N582" t="str">
            <v>nnahla</v>
          </cell>
          <cell r="O582">
            <v>1299</v>
          </cell>
          <cell r="P582" t="str">
            <v>AUH1</v>
          </cell>
          <cell r="Q582" t="str">
            <v>ARE</v>
          </cell>
          <cell r="R582" t="str">
            <v>LK015</v>
          </cell>
          <cell r="S582" t="str">
            <v>Night Shift</v>
          </cell>
          <cell r="T582">
            <v>99</v>
          </cell>
          <cell r="U582" t="str">
            <v>MENA_UAE_FC</v>
          </cell>
          <cell r="X582">
            <v>46267.756944444445</v>
          </cell>
          <cell r="Y582">
            <v>46268.173611111109</v>
          </cell>
          <cell r="Z582" t="str">
            <v>Rest Day</v>
          </cell>
          <cell r="AA582" t="str">
            <v>Not Scheduled</v>
          </cell>
          <cell r="AB582" t="str">
            <v>Not Present</v>
          </cell>
          <cell r="AC582" t="str">
            <v>Inbound</v>
          </cell>
          <cell r="AD582" t="str">
            <v>Inbound Stow</v>
          </cell>
          <cell r="AE582" t="str">
            <v>Stow</v>
          </cell>
          <cell r="AF582" t="str">
            <v>Tuesday</v>
          </cell>
          <cell r="AG582" t="str">
            <v>Wednesday</v>
          </cell>
          <cell r="AH582">
            <v>3</v>
          </cell>
          <cell r="AJ582">
            <v>45529</v>
          </cell>
          <cell r="AM582" t="str">
            <v>TEMP</v>
          </cell>
          <cell r="AN582" t="str">
            <v>3P Onsite Worker</v>
          </cell>
          <cell r="AO582" t="str">
            <v>A</v>
          </cell>
          <cell r="AP582">
            <v>9</v>
          </cell>
          <cell r="AQ582">
            <v>0</v>
          </cell>
          <cell r="AR582">
            <v>0</v>
          </cell>
          <cell r="AS582">
            <v>0</v>
          </cell>
          <cell r="AT582">
            <v>0</v>
          </cell>
          <cell r="AU582">
            <v>0</v>
          </cell>
        </row>
        <row r="583">
          <cell r="E583">
            <v>203850938</v>
          </cell>
          <cell r="F583" t="str">
            <v>A</v>
          </cell>
          <cell r="G583" t="str">
            <v>GREEN</v>
          </cell>
          <cell r="H583" t="str">
            <v>FULL_TIME</v>
          </cell>
          <cell r="I583">
            <v>900234</v>
          </cell>
          <cell r="J583" t="str">
            <v>Fastlink Outsourcing</v>
          </cell>
          <cell r="K583" t="str">
            <v>Mary Abudu</v>
          </cell>
          <cell r="L583" t="str">
            <v>Warehouse Associate (TEMP)</v>
          </cell>
          <cell r="M583" t="str">
            <v>Warehouse Associate 12M</v>
          </cell>
          <cell r="N583" t="str">
            <v>kebedeed</v>
          </cell>
          <cell r="O583">
            <v>1299</v>
          </cell>
          <cell r="P583" t="str">
            <v>AUH1</v>
          </cell>
          <cell r="Q583" t="str">
            <v>ARE</v>
          </cell>
          <cell r="R583" t="str">
            <v>FC109</v>
          </cell>
          <cell r="S583" t="str">
            <v>Day Shift</v>
          </cell>
          <cell r="T583">
            <v>99</v>
          </cell>
          <cell r="U583" t="str">
            <v>MENA_UAE_FC</v>
          </cell>
          <cell r="X583">
            <v>46267.333333333336</v>
          </cell>
          <cell r="Y583">
            <v>46267.75</v>
          </cell>
          <cell r="Z583" t="str">
            <v>Rest Day</v>
          </cell>
          <cell r="AA583" t="str">
            <v>Not Scheduled</v>
          </cell>
          <cell r="AB583" t="str">
            <v>Not Present</v>
          </cell>
          <cell r="AC583" t="str">
            <v>ICQA</v>
          </cell>
          <cell r="AD583" t="str">
            <v>IC/QA/CS</v>
          </cell>
          <cell r="AE583" t="str">
            <v>Support</v>
          </cell>
          <cell r="AF583" t="str">
            <v>Tuesday</v>
          </cell>
          <cell r="AG583" t="str">
            <v>Wednesday</v>
          </cell>
          <cell r="AH583">
            <v>27</v>
          </cell>
          <cell r="AJ583">
            <v>45523</v>
          </cell>
          <cell r="AM583" t="str">
            <v>TEMP</v>
          </cell>
          <cell r="AN583" t="str">
            <v>3P Onsite Worker</v>
          </cell>
          <cell r="AO583" t="str">
            <v>A</v>
          </cell>
          <cell r="AP583">
            <v>9</v>
          </cell>
          <cell r="AQ583">
            <v>0</v>
          </cell>
          <cell r="AR583">
            <v>0</v>
          </cell>
          <cell r="AS583">
            <v>0</v>
          </cell>
          <cell r="AT583">
            <v>0</v>
          </cell>
          <cell r="AU583">
            <v>0</v>
          </cell>
        </row>
        <row r="584">
          <cell r="E584">
            <v>206136722</v>
          </cell>
          <cell r="F584" t="str">
            <v>A</v>
          </cell>
          <cell r="G584" t="str">
            <v>GREEN</v>
          </cell>
          <cell r="H584" t="str">
            <v>FULL_TIME</v>
          </cell>
          <cell r="I584">
            <v>900234</v>
          </cell>
          <cell r="J584" t="str">
            <v>EFS Facilities Services</v>
          </cell>
          <cell r="K584" t="str">
            <v>MARY MUTIO WAUSI</v>
          </cell>
          <cell r="L584" t="str">
            <v>Warehouse Associate (TEMP)</v>
          </cell>
          <cell r="M584" t="str">
            <v>Warehouse Associate 8W</v>
          </cell>
          <cell r="N584" t="str">
            <v>mnarshad</v>
          </cell>
          <cell r="O584">
            <v>1299</v>
          </cell>
          <cell r="P584" t="str">
            <v>AUH1</v>
          </cell>
          <cell r="Q584" t="str">
            <v>ARE</v>
          </cell>
          <cell r="R584" t="str">
            <v>LK016</v>
          </cell>
          <cell r="S584" t="str">
            <v>Night Shift</v>
          </cell>
          <cell r="T584">
            <v>99</v>
          </cell>
          <cell r="U584" t="str">
            <v>MENA_UAE_FC</v>
          </cell>
          <cell r="X584">
            <v>46267.756944444445</v>
          </cell>
          <cell r="Y584">
            <v>46268.090277777781</v>
          </cell>
          <cell r="Z584" t="str">
            <v>Rest Day</v>
          </cell>
          <cell r="AA584" t="str">
            <v>Not Scheduled</v>
          </cell>
          <cell r="AB584" t="str">
            <v>Not Present</v>
          </cell>
          <cell r="AC584" t="str">
            <v>Outbound</v>
          </cell>
          <cell r="AD584" t="str">
            <v>Sort - Batch</v>
          </cell>
          <cell r="AE584" t="str">
            <v>Sort</v>
          </cell>
          <cell r="AF584" t="str">
            <v>Wednesday</v>
          </cell>
          <cell r="AG584" t="str">
            <v>Thursday</v>
          </cell>
          <cell r="AH584">
            <v>15</v>
          </cell>
          <cell r="AJ584">
            <v>46237</v>
          </cell>
          <cell r="AM584" t="str">
            <v>TEMP</v>
          </cell>
          <cell r="AN584" t="str">
            <v>3P Onsite Worker</v>
          </cell>
          <cell r="AO584" t="str">
            <v>A</v>
          </cell>
          <cell r="AP584">
            <v>7</v>
          </cell>
          <cell r="AQ584">
            <v>0</v>
          </cell>
          <cell r="AR584">
            <v>0</v>
          </cell>
          <cell r="AS584">
            <v>0</v>
          </cell>
          <cell r="AT584">
            <v>0</v>
          </cell>
          <cell r="AU584">
            <v>0</v>
          </cell>
        </row>
        <row r="585">
          <cell r="E585">
            <v>106268190</v>
          </cell>
          <cell r="F585" t="str">
            <v>A</v>
          </cell>
          <cell r="G585" t="str">
            <v>BLUE</v>
          </cell>
          <cell r="H585" t="str">
            <v>FULL_TIME</v>
          </cell>
          <cell r="I585" t="str">
            <v>P03251</v>
          </cell>
          <cell r="K585" t="str">
            <v>Kashif Masih</v>
          </cell>
          <cell r="L585" t="str">
            <v>FC Associate I</v>
          </cell>
          <cell r="M585" t="str">
            <v>FC Associate I</v>
          </cell>
          <cell r="N585" t="str">
            <v>bizthoma</v>
          </cell>
          <cell r="O585">
            <v>1299</v>
          </cell>
          <cell r="P585" t="str">
            <v>AUH1</v>
          </cell>
          <cell r="Q585" t="str">
            <v>ARE</v>
          </cell>
          <cell r="R585" t="str">
            <v>FC059</v>
          </cell>
          <cell r="S585" t="str">
            <v>Day Shift</v>
          </cell>
          <cell r="T585">
            <v>1</v>
          </cell>
          <cell r="U585" t="str">
            <v>MENA_UAE_FC</v>
          </cell>
          <cell r="V585">
            <v>46267.322916666664</v>
          </cell>
          <cell r="W585">
            <v>46267.75</v>
          </cell>
          <cell r="X585">
            <v>46267.333333333336</v>
          </cell>
          <cell r="Y585">
            <v>46267.75</v>
          </cell>
          <cell r="AA585" t="str">
            <v>Scheduled</v>
          </cell>
          <cell r="AB585" t="str">
            <v>Present</v>
          </cell>
          <cell r="AC585" t="str">
            <v>Outbound</v>
          </cell>
          <cell r="AD585" t="str">
            <v>Pack - Single</v>
          </cell>
          <cell r="AE585" t="str">
            <v>Pack</v>
          </cell>
          <cell r="AF585" t="str">
            <v>Sunday</v>
          </cell>
          <cell r="AG585" t="str">
            <v>Monday</v>
          </cell>
          <cell r="AH585">
            <v>18</v>
          </cell>
          <cell r="AJ585">
            <v>44756</v>
          </cell>
          <cell r="AM585" t="str">
            <v>FC</v>
          </cell>
          <cell r="AN585" t="str">
            <v>Regular Full Time</v>
          </cell>
          <cell r="AO585" t="str">
            <v>A</v>
          </cell>
          <cell r="AP585">
            <v>9</v>
          </cell>
          <cell r="AQ585">
            <v>0</v>
          </cell>
          <cell r="AR585">
            <v>1</v>
          </cell>
          <cell r="AS585">
            <v>1</v>
          </cell>
          <cell r="AT585">
            <v>0</v>
          </cell>
          <cell r="AU585">
            <v>0</v>
          </cell>
        </row>
        <row r="586">
          <cell r="E586">
            <v>205977115</v>
          </cell>
          <cell r="F586" t="str">
            <v>A</v>
          </cell>
          <cell r="G586" t="str">
            <v>GREEN</v>
          </cell>
          <cell r="H586" t="str">
            <v>FULL_TIME</v>
          </cell>
          <cell r="I586">
            <v>900234</v>
          </cell>
          <cell r="J586" t="str">
            <v>Dulsco L.L.C.</v>
          </cell>
          <cell r="K586" t="str">
            <v>ISAAC MASINDE</v>
          </cell>
          <cell r="L586" t="str">
            <v>Warehouse Associate (TEMP)</v>
          </cell>
          <cell r="M586" t="str">
            <v>Warehouse Associate 24M</v>
          </cell>
          <cell r="N586" t="str">
            <v>pparsin</v>
          </cell>
          <cell r="O586">
            <v>1299</v>
          </cell>
          <cell r="P586" t="str">
            <v>AUH1</v>
          </cell>
          <cell r="Q586" t="str">
            <v>ARE</v>
          </cell>
          <cell r="R586" t="str">
            <v>FC059</v>
          </cell>
          <cell r="S586" t="str">
            <v>Day Shift</v>
          </cell>
          <cell r="T586">
            <v>99</v>
          </cell>
          <cell r="U586" t="str">
            <v>MENA_UAE_FC</v>
          </cell>
          <cell r="V586">
            <v>46267.331944444442</v>
          </cell>
          <cell r="W586">
            <v>46267.748611111114</v>
          </cell>
          <cell r="X586">
            <v>46267.333333333336</v>
          </cell>
          <cell r="Y586">
            <v>46267.75</v>
          </cell>
          <cell r="AA586" t="str">
            <v>Scheduled</v>
          </cell>
          <cell r="AB586" t="str">
            <v>Present</v>
          </cell>
          <cell r="AC586" t="str">
            <v>Inbound</v>
          </cell>
          <cell r="AD586" t="str">
            <v>Inbound Stow</v>
          </cell>
          <cell r="AE586" t="str">
            <v>Stow</v>
          </cell>
          <cell r="AF586" t="str">
            <v>Sunday</v>
          </cell>
          <cell r="AG586" t="str">
            <v>Monday</v>
          </cell>
          <cell r="AH586">
            <v>3</v>
          </cell>
          <cell r="AJ586">
            <v>45914</v>
          </cell>
          <cell r="AM586" t="str">
            <v>TEMP</v>
          </cell>
          <cell r="AN586" t="str">
            <v>3P Onsite Worker</v>
          </cell>
          <cell r="AO586" t="str">
            <v>A</v>
          </cell>
          <cell r="AP586">
            <v>9</v>
          </cell>
          <cell r="AQ586">
            <v>0</v>
          </cell>
          <cell r="AR586">
            <v>1</v>
          </cell>
          <cell r="AS586">
            <v>1</v>
          </cell>
          <cell r="AT586">
            <v>0</v>
          </cell>
          <cell r="AU586">
            <v>0</v>
          </cell>
        </row>
        <row r="587">
          <cell r="E587">
            <v>204869088</v>
          </cell>
          <cell r="F587" t="str">
            <v>A</v>
          </cell>
          <cell r="G587" t="str">
            <v>GREEN</v>
          </cell>
          <cell r="H587" t="str">
            <v>FULL_TIME</v>
          </cell>
          <cell r="I587">
            <v>900234</v>
          </cell>
          <cell r="J587" t="str">
            <v>Quesscorp</v>
          </cell>
          <cell r="K587" t="str">
            <v>Thumelo Ethan Mathe</v>
          </cell>
          <cell r="L587" t="str">
            <v>Warehouse Associate (TEMP)</v>
          </cell>
          <cell r="M587" t="str">
            <v>Warehouse Associate 24M</v>
          </cell>
          <cell r="N587" t="str">
            <v>abbaszoo</v>
          </cell>
          <cell r="O587">
            <v>1299</v>
          </cell>
          <cell r="P587" t="str">
            <v>AUH1</v>
          </cell>
          <cell r="Q587" t="str">
            <v>ARE</v>
          </cell>
          <cell r="R587" t="str">
            <v>FC159</v>
          </cell>
          <cell r="S587" t="str">
            <v>Day Shift</v>
          </cell>
          <cell r="T587">
            <v>99</v>
          </cell>
          <cell r="U587" t="str">
            <v>MENA_UAE_FC</v>
          </cell>
          <cell r="V587">
            <v>46267.331944444442</v>
          </cell>
          <cell r="W587">
            <v>46267.74722222222</v>
          </cell>
          <cell r="X587">
            <v>46267.333333333336</v>
          </cell>
          <cell r="Y587">
            <v>46267.75</v>
          </cell>
          <cell r="AA587" t="str">
            <v>Scheduled</v>
          </cell>
          <cell r="AB587" t="str">
            <v>Present</v>
          </cell>
          <cell r="AC587" t="str">
            <v>Inbound</v>
          </cell>
          <cell r="AD587" t="str">
            <v>Vendor Receive</v>
          </cell>
          <cell r="AE587" t="str">
            <v>Receive</v>
          </cell>
          <cell r="AF587" t="str">
            <v>Thursday</v>
          </cell>
          <cell r="AG587" t="str">
            <v>Friday</v>
          </cell>
          <cell r="AH587">
            <v>1</v>
          </cell>
          <cell r="AJ587">
            <v>45690</v>
          </cell>
          <cell r="AM587" t="str">
            <v>TEMP</v>
          </cell>
          <cell r="AN587" t="str">
            <v>3P Onsite Worker</v>
          </cell>
          <cell r="AO587" t="str">
            <v>A</v>
          </cell>
          <cell r="AP587">
            <v>9</v>
          </cell>
          <cell r="AQ587">
            <v>0</v>
          </cell>
          <cell r="AR587">
            <v>1</v>
          </cell>
          <cell r="AS587">
            <v>1</v>
          </cell>
          <cell r="AT587">
            <v>0</v>
          </cell>
          <cell r="AU587">
            <v>0</v>
          </cell>
        </row>
        <row r="588">
          <cell r="E588">
            <v>204117684</v>
          </cell>
          <cell r="F588" t="str">
            <v>A</v>
          </cell>
          <cell r="G588" t="str">
            <v>GREEN</v>
          </cell>
          <cell r="H588" t="str">
            <v>FULL_TIME</v>
          </cell>
          <cell r="I588">
            <v>900234</v>
          </cell>
          <cell r="J588" t="str">
            <v>Quesscorp</v>
          </cell>
          <cell r="K588" t="str">
            <v>Lovejoy Matika</v>
          </cell>
          <cell r="L588" t="str">
            <v>Warehouse Associate (TEMP)</v>
          </cell>
          <cell r="M588" t="str">
            <v>Warehouse Associate 24M</v>
          </cell>
          <cell r="N588" t="str">
            <v>bizthoma</v>
          </cell>
          <cell r="O588">
            <v>1299</v>
          </cell>
          <cell r="P588" t="str">
            <v>AUH1</v>
          </cell>
          <cell r="Q588" t="str">
            <v>ARE</v>
          </cell>
          <cell r="R588" t="str">
            <v>FC109</v>
          </cell>
          <cell r="S588" t="str">
            <v>Day Shift</v>
          </cell>
          <cell r="T588">
            <v>99</v>
          </cell>
          <cell r="U588" t="str">
            <v>MENA_UAE_FC</v>
          </cell>
          <cell r="X588">
            <v>46267.333333333336</v>
          </cell>
          <cell r="Y588">
            <v>46267.75</v>
          </cell>
          <cell r="Z588" t="str">
            <v>Rest Day</v>
          </cell>
          <cell r="AA588" t="str">
            <v>Not Scheduled</v>
          </cell>
          <cell r="AB588" t="str">
            <v>Not Present</v>
          </cell>
          <cell r="AC588" t="str">
            <v>Outbound</v>
          </cell>
          <cell r="AD588" t="str">
            <v>Picking</v>
          </cell>
          <cell r="AE588" t="str">
            <v>Pick</v>
          </cell>
          <cell r="AF588" t="str">
            <v>Tuesday</v>
          </cell>
          <cell r="AG588" t="str">
            <v>Wednesday</v>
          </cell>
          <cell r="AH588">
            <v>13</v>
          </cell>
          <cell r="AJ588">
            <v>45560</v>
          </cell>
          <cell r="AM588" t="str">
            <v>TEMP</v>
          </cell>
          <cell r="AN588" t="str">
            <v>3P Onsite Worker</v>
          </cell>
          <cell r="AO588" t="str">
            <v>A</v>
          </cell>
          <cell r="AP588">
            <v>9</v>
          </cell>
          <cell r="AQ588">
            <v>0</v>
          </cell>
          <cell r="AR588">
            <v>0</v>
          </cell>
          <cell r="AS588">
            <v>0</v>
          </cell>
          <cell r="AT588">
            <v>0</v>
          </cell>
          <cell r="AU588">
            <v>0</v>
          </cell>
        </row>
        <row r="589">
          <cell r="E589">
            <v>206192232</v>
          </cell>
          <cell r="F589" t="str">
            <v>A</v>
          </cell>
          <cell r="G589" t="str">
            <v>GREEN</v>
          </cell>
          <cell r="H589" t="str">
            <v>FULL_TIME</v>
          </cell>
          <cell r="I589">
            <v>900234</v>
          </cell>
          <cell r="J589" t="str">
            <v>EFS Facilities Services</v>
          </cell>
          <cell r="K589" t="str">
            <v>Maureen Chebet Rono</v>
          </cell>
          <cell r="L589" t="str">
            <v>Warehouse Associate (TEMP)</v>
          </cell>
          <cell r="M589" t="str">
            <v>Warehouse Associate 8W</v>
          </cell>
          <cell r="N589" t="str">
            <v>mnarshad</v>
          </cell>
          <cell r="O589">
            <v>1299</v>
          </cell>
          <cell r="P589" t="str">
            <v>AUH1</v>
          </cell>
          <cell r="Q589" t="str">
            <v>ARE</v>
          </cell>
          <cell r="R589" t="str">
            <v>LK013</v>
          </cell>
          <cell r="S589" t="str">
            <v>Night Shift</v>
          </cell>
          <cell r="T589">
            <v>99</v>
          </cell>
          <cell r="U589" t="str">
            <v>MENA_UAE_FC</v>
          </cell>
          <cell r="V589">
            <v>46267.755555555559</v>
          </cell>
          <cell r="W589">
            <v>46267.836805555555</v>
          </cell>
          <cell r="X589">
            <v>46267.756944444445</v>
          </cell>
          <cell r="Y589">
            <v>46268.090277777781</v>
          </cell>
          <cell r="AA589" t="str">
            <v>Scheduled</v>
          </cell>
          <cell r="AB589" t="str">
            <v>Present</v>
          </cell>
          <cell r="AC589" t="str">
            <v>Outbound</v>
          </cell>
          <cell r="AD589" t="str">
            <v>Sort - Batch</v>
          </cell>
          <cell r="AE589" t="str">
            <v>Sort</v>
          </cell>
          <cell r="AF589" t="str">
            <v>Sunday</v>
          </cell>
          <cell r="AG589" t="str">
            <v>Monday</v>
          </cell>
          <cell r="AH589">
            <v>15</v>
          </cell>
          <cell r="AJ589">
            <v>46237</v>
          </cell>
          <cell r="AM589" t="str">
            <v>TEMP</v>
          </cell>
          <cell r="AN589" t="str">
            <v>3P Onsite Worker</v>
          </cell>
          <cell r="AO589" t="str">
            <v>A</v>
          </cell>
          <cell r="AP589">
            <v>7</v>
          </cell>
          <cell r="AQ589">
            <v>0</v>
          </cell>
          <cell r="AR589">
            <v>1</v>
          </cell>
          <cell r="AS589">
            <v>1</v>
          </cell>
          <cell r="AT589">
            <v>0</v>
          </cell>
          <cell r="AU589">
            <v>0</v>
          </cell>
        </row>
        <row r="590">
          <cell r="E590">
            <v>206606700</v>
          </cell>
          <cell r="F590" t="str">
            <v>A</v>
          </cell>
          <cell r="G590" t="str">
            <v>GREEN</v>
          </cell>
          <cell r="H590" t="str">
            <v>REDUCED</v>
          </cell>
          <cell r="I590">
            <v>900234</v>
          </cell>
          <cell r="J590" t="str">
            <v>EFS Facilities Services</v>
          </cell>
          <cell r="K590" t="str">
            <v>FRANCIS OKECHI MAUTI</v>
          </cell>
          <cell r="L590" t="str">
            <v>Warehouse Associate (TEMP)</v>
          </cell>
          <cell r="M590" t="str">
            <v>Warehouse Associate 8W</v>
          </cell>
          <cell r="N590" t="str">
            <v>ansammar</v>
          </cell>
          <cell r="O590">
            <v>1299</v>
          </cell>
          <cell r="P590" t="str">
            <v>AUH1</v>
          </cell>
          <cell r="Q590" t="str">
            <v>ARE</v>
          </cell>
          <cell r="R590" t="str">
            <v>LK014</v>
          </cell>
          <cell r="S590" t="str">
            <v>Night Shift</v>
          </cell>
          <cell r="T590">
            <v>99</v>
          </cell>
          <cell r="U590" t="str">
            <v>MENA_UAE_FC</v>
          </cell>
          <cell r="V590">
            <v>46267.755555555559</v>
          </cell>
          <cell r="W590">
            <v>46267.834722222222</v>
          </cell>
          <cell r="X590">
            <v>46267.756944444445</v>
          </cell>
          <cell r="Y590">
            <v>46268.090277777781</v>
          </cell>
          <cell r="AA590" t="str">
            <v>Scheduled</v>
          </cell>
          <cell r="AB590" t="str">
            <v>Present</v>
          </cell>
          <cell r="AC590" t="str">
            <v>Outbound</v>
          </cell>
          <cell r="AD590" t="str">
            <v>Picking</v>
          </cell>
          <cell r="AE590" t="str">
            <v>Pick</v>
          </cell>
          <cell r="AF590" t="str">
            <v>Monday</v>
          </cell>
          <cell r="AG590" t="str">
            <v>Tuesday</v>
          </cell>
          <cell r="AH590">
            <v>13</v>
          </cell>
          <cell r="AJ590">
            <v>46246</v>
          </cell>
          <cell r="AM590" t="str">
            <v>TEMP</v>
          </cell>
          <cell r="AN590" t="str">
            <v>3P Onsite Worker</v>
          </cell>
          <cell r="AO590" t="str">
            <v>A</v>
          </cell>
          <cell r="AP590">
            <v>7</v>
          </cell>
          <cell r="AQ590">
            <v>0</v>
          </cell>
          <cell r="AR590">
            <v>1</v>
          </cell>
          <cell r="AS590">
            <v>1</v>
          </cell>
          <cell r="AT590">
            <v>0</v>
          </cell>
          <cell r="AU590">
            <v>0</v>
          </cell>
        </row>
        <row r="591">
          <cell r="E591">
            <v>202219229</v>
          </cell>
          <cell r="F591" t="str">
            <v>A</v>
          </cell>
          <cell r="G591" t="str">
            <v>GREEN</v>
          </cell>
          <cell r="H591" t="str">
            <v>FULL_TIME</v>
          </cell>
          <cell r="I591">
            <v>900234</v>
          </cell>
          <cell r="J591" t="str">
            <v>Fastlink Outsourcing</v>
          </cell>
          <cell r="K591" t="str">
            <v>MARION CONTEH</v>
          </cell>
          <cell r="L591" t="str">
            <v>Warehouse Associate (TEMP)</v>
          </cell>
          <cell r="M591" t="str">
            <v>Warehouse Associate 12M</v>
          </cell>
          <cell r="N591" t="str">
            <v>bavameer</v>
          </cell>
          <cell r="O591">
            <v>1299</v>
          </cell>
          <cell r="P591" t="str">
            <v>AUH1</v>
          </cell>
          <cell r="Q591" t="str">
            <v>ARE</v>
          </cell>
          <cell r="R591" t="str">
            <v>FC109</v>
          </cell>
          <cell r="S591" t="str">
            <v>Day Shift</v>
          </cell>
          <cell r="T591">
            <v>99</v>
          </cell>
          <cell r="U591" t="str">
            <v>MENA_UAE_FC</v>
          </cell>
          <cell r="X591">
            <v>46267.333333333336</v>
          </cell>
          <cell r="Y591">
            <v>46267.75</v>
          </cell>
          <cell r="Z591" t="str">
            <v>Rest Day</v>
          </cell>
          <cell r="AA591" t="str">
            <v>Not Scheduled</v>
          </cell>
          <cell r="AB591" t="str">
            <v>Not Present</v>
          </cell>
          <cell r="AC591" t="str">
            <v>Customer returns</v>
          </cell>
          <cell r="AD591" t="str">
            <v>Customer Returns</v>
          </cell>
          <cell r="AE591" t="str">
            <v>Customer returns</v>
          </cell>
          <cell r="AF591" t="str">
            <v>Tuesday</v>
          </cell>
          <cell r="AG591" t="str">
            <v>Wednesday</v>
          </cell>
          <cell r="AH591">
            <v>22</v>
          </cell>
          <cell r="AJ591">
            <v>45595</v>
          </cell>
          <cell r="AM591" t="str">
            <v>TEMP</v>
          </cell>
          <cell r="AN591" t="str">
            <v>3P Onsite Worker</v>
          </cell>
          <cell r="AO591" t="str">
            <v>A</v>
          </cell>
          <cell r="AP591">
            <v>9</v>
          </cell>
          <cell r="AQ591">
            <v>0</v>
          </cell>
          <cell r="AR591">
            <v>0</v>
          </cell>
          <cell r="AS591">
            <v>0</v>
          </cell>
          <cell r="AT591">
            <v>0</v>
          </cell>
          <cell r="AU591">
            <v>0</v>
          </cell>
        </row>
        <row r="592">
          <cell r="E592">
            <v>203800379</v>
          </cell>
          <cell r="F592" t="str">
            <v>A</v>
          </cell>
          <cell r="G592" t="str">
            <v>GREEN</v>
          </cell>
          <cell r="H592" t="str">
            <v>FULL_TIME</v>
          </cell>
          <cell r="I592">
            <v>900234</v>
          </cell>
          <cell r="J592" t="str">
            <v>Dulsco L.L.C.</v>
          </cell>
          <cell r="K592" t="str">
            <v>ZAIDI MAVUGA</v>
          </cell>
          <cell r="L592" t="str">
            <v>Warehouse Associate (TEMP)</v>
          </cell>
          <cell r="M592" t="str">
            <v>Warehouse Associate 24M</v>
          </cell>
          <cell r="N592" t="str">
            <v>nnahla</v>
          </cell>
          <cell r="O592">
            <v>1299</v>
          </cell>
          <cell r="P592" t="str">
            <v>AUH1</v>
          </cell>
          <cell r="Q592" t="str">
            <v>ARE</v>
          </cell>
          <cell r="R592" t="str">
            <v>FC009</v>
          </cell>
          <cell r="S592" t="str">
            <v>Day Shift</v>
          </cell>
          <cell r="T592">
            <v>99</v>
          </cell>
          <cell r="U592" t="str">
            <v>MENA_UAE_FC</v>
          </cell>
          <cell r="V592">
            <v>46267.331250000003</v>
          </cell>
          <cell r="W592">
            <v>46267.748611111114</v>
          </cell>
          <cell r="X592">
            <v>46267.333333333336</v>
          </cell>
          <cell r="Y592">
            <v>46267.75</v>
          </cell>
          <cell r="AA592" t="str">
            <v>Scheduled</v>
          </cell>
          <cell r="AB592" t="str">
            <v>Present</v>
          </cell>
          <cell r="AC592" t="str">
            <v>Inbound</v>
          </cell>
          <cell r="AD592" t="str">
            <v>Inbound Stow</v>
          </cell>
          <cell r="AE592" t="str">
            <v>Stow</v>
          </cell>
          <cell r="AF592" t="str">
            <v>Friday</v>
          </cell>
          <cell r="AG592" t="str">
            <v>Saturday</v>
          </cell>
          <cell r="AH592">
            <v>3</v>
          </cell>
          <cell r="AJ592">
            <v>45515</v>
          </cell>
          <cell r="AM592" t="str">
            <v>TEMP</v>
          </cell>
          <cell r="AN592" t="str">
            <v>3P Onsite Worker</v>
          </cell>
          <cell r="AO592" t="str">
            <v>A</v>
          </cell>
          <cell r="AP592">
            <v>9</v>
          </cell>
          <cell r="AQ592">
            <v>0</v>
          </cell>
          <cell r="AR592">
            <v>1</v>
          </cell>
          <cell r="AS592">
            <v>1</v>
          </cell>
          <cell r="AT592">
            <v>0</v>
          </cell>
          <cell r="AU592">
            <v>0</v>
          </cell>
        </row>
        <row r="593">
          <cell r="E593">
            <v>206934437</v>
          </cell>
          <cell r="F593" t="str">
            <v>A</v>
          </cell>
          <cell r="G593" t="str">
            <v>GREEN</v>
          </cell>
          <cell r="H593" t="str">
            <v>FULL_TIME</v>
          </cell>
          <cell r="I593">
            <v>900234</v>
          </cell>
          <cell r="J593" t="str">
            <v>EFS Facilities Services</v>
          </cell>
          <cell r="K593" t="str">
            <v>MAXMILLILA JERUTO</v>
          </cell>
          <cell r="L593" t="str">
            <v>Warehouse Associate (TEMP)</v>
          </cell>
          <cell r="M593" t="str">
            <v>Warehouse Associate 8W</v>
          </cell>
          <cell r="N593" t="str">
            <v>nnahla</v>
          </cell>
          <cell r="O593">
            <v>1299</v>
          </cell>
          <cell r="P593" t="str">
            <v>AUH1</v>
          </cell>
          <cell r="Q593" t="str">
            <v>ARE</v>
          </cell>
          <cell r="R593" t="str">
            <v>FC009</v>
          </cell>
          <cell r="S593" t="str">
            <v>Day Shift</v>
          </cell>
          <cell r="T593">
            <v>99</v>
          </cell>
          <cell r="U593" t="str">
            <v>MENA_UAE_FC</v>
          </cell>
          <cell r="V593">
            <v>46267.331944444442</v>
          </cell>
          <cell r="W593">
            <v>46267.748611111114</v>
          </cell>
          <cell r="X593">
            <v>46267.333333333336</v>
          </cell>
          <cell r="Y593">
            <v>46267.75</v>
          </cell>
          <cell r="AA593" t="str">
            <v>Scheduled</v>
          </cell>
          <cell r="AB593" t="str">
            <v>Present</v>
          </cell>
          <cell r="AC593" t="str">
            <v>Inbound</v>
          </cell>
          <cell r="AD593" t="str">
            <v>Inbound Stow</v>
          </cell>
          <cell r="AE593" t="str">
            <v>Stow</v>
          </cell>
          <cell r="AF593" t="str">
            <v>Friday</v>
          </cell>
          <cell r="AG593" t="str">
            <v>Saturday</v>
          </cell>
          <cell r="AH593">
            <v>3</v>
          </cell>
          <cell r="AJ593">
            <v>46040</v>
          </cell>
          <cell r="AM593" t="str">
            <v>TEMP</v>
          </cell>
          <cell r="AN593" t="str">
            <v>3P Onsite Worker</v>
          </cell>
          <cell r="AO593" t="str">
            <v>A</v>
          </cell>
          <cell r="AP593">
            <v>9</v>
          </cell>
          <cell r="AQ593">
            <v>0</v>
          </cell>
          <cell r="AR593">
            <v>1</v>
          </cell>
          <cell r="AS593">
            <v>1</v>
          </cell>
          <cell r="AT593">
            <v>0</v>
          </cell>
          <cell r="AU593">
            <v>0</v>
          </cell>
        </row>
        <row r="594">
          <cell r="E594">
            <v>203736755</v>
          </cell>
          <cell r="F594" t="str">
            <v>A</v>
          </cell>
          <cell r="G594" t="str">
            <v>GREEN</v>
          </cell>
          <cell r="H594" t="str">
            <v>FULL_TIME</v>
          </cell>
          <cell r="I594">
            <v>900234</v>
          </cell>
          <cell r="J594" t="str">
            <v>Adecco</v>
          </cell>
          <cell r="K594" t="str">
            <v>Mrithul Maxy</v>
          </cell>
          <cell r="L594" t="str">
            <v>Warehouse Associate (TEMP)</v>
          </cell>
          <cell r="M594" t="str">
            <v>Warehouse Associate 24M</v>
          </cell>
          <cell r="N594" t="str">
            <v>nnahla</v>
          </cell>
          <cell r="O594">
            <v>1299</v>
          </cell>
          <cell r="P594" t="str">
            <v>AUH1</v>
          </cell>
          <cell r="Q594" t="str">
            <v>ARE</v>
          </cell>
          <cell r="R594" t="str">
            <v>FC034</v>
          </cell>
          <cell r="S594" t="str">
            <v>Day Shift</v>
          </cell>
          <cell r="T594">
            <v>99</v>
          </cell>
          <cell r="U594" t="str">
            <v>MENA_UAE_FC</v>
          </cell>
          <cell r="V594">
            <v>46267.330555555556</v>
          </cell>
          <cell r="W594">
            <v>46267.75</v>
          </cell>
          <cell r="X594">
            <v>46267.333333333336</v>
          </cell>
          <cell r="Y594">
            <v>46267.75</v>
          </cell>
          <cell r="AA594" t="str">
            <v>Scheduled</v>
          </cell>
          <cell r="AB594" t="str">
            <v>Present</v>
          </cell>
          <cell r="AC594" t="str">
            <v>Inbound</v>
          </cell>
          <cell r="AD594" t="str">
            <v>Inbound Stow</v>
          </cell>
          <cell r="AE594" t="str">
            <v>Stow</v>
          </cell>
          <cell r="AF594" t="str">
            <v>Saturday</v>
          </cell>
          <cell r="AG594" t="str">
            <v>Sunday</v>
          </cell>
          <cell r="AH594">
            <v>3</v>
          </cell>
          <cell r="AJ594">
            <v>45501</v>
          </cell>
          <cell r="AM594" t="str">
            <v>TEMP</v>
          </cell>
          <cell r="AN594" t="str">
            <v>3P Onsite Worker</v>
          </cell>
          <cell r="AO594" t="str">
            <v>A</v>
          </cell>
          <cell r="AP594">
            <v>9</v>
          </cell>
          <cell r="AQ594">
            <v>0</v>
          </cell>
          <cell r="AR594">
            <v>1</v>
          </cell>
          <cell r="AS594">
            <v>1</v>
          </cell>
          <cell r="AT594">
            <v>0</v>
          </cell>
          <cell r="AU594">
            <v>0</v>
          </cell>
        </row>
        <row r="595">
          <cell r="E595">
            <v>203881596</v>
          </cell>
          <cell r="F595" t="str">
            <v>A</v>
          </cell>
          <cell r="G595" t="str">
            <v>GREEN</v>
          </cell>
          <cell r="H595" t="str">
            <v>FULL_TIME</v>
          </cell>
          <cell r="I595">
            <v>900234</v>
          </cell>
          <cell r="J595" t="str">
            <v>Fastlink Outsourcing</v>
          </cell>
          <cell r="K595" t="str">
            <v>Maxwell Tokpor</v>
          </cell>
          <cell r="L595" t="str">
            <v>Warehouse Associate (TEMP)</v>
          </cell>
          <cell r="M595" t="str">
            <v>Warehouse Associate 12M</v>
          </cell>
          <cell r="N595" t="str">
            <v>nnahla</v>
          </cell>
          <cell r="O595">
            <v>1299</v>
          </cell>
          <cell r="P595" t="str">
            <v>AUH1</v>
          </cell>
          <cell r="Q595" t="str">
            <v>ARE</v>
          </cell>
          <cell r="R595" t="str">
            <v>FC034</v>
          </cell>
          <cell r="S595" t="str">
            <v>Day Shift</v>
          </cell>
          <cell r="T595">
            <v>99</v>
          </cell>
          <cell r="U595" t="str">
            <v>MENA_UAE_FC</v>
          </cell>
          <cell r="V595">
            <v>46267.332638888889</v>
          </cell>
          <cell r="W595">
            <v>46267.749305555553</v>
          </cell>
          <cell r="X595">
            <v>46267.333333333336</v>
          </cell>
          <cell r="Y595">
            <v>46267.75</v>
          </cell>
          <cell r="AA595" t="str">
            <v>Scheduled</v>
          </cell>
          <cell r="AB595" t="str">
            <v>Present</v>
          </cell>
          <cell r="AC595" t="str">
            <v>Inbound</v>
          </cell>
          <cell r="AD595" t="str">
            <v>Inbound Stow</v>
          </cell>
          <cell r="AE595" t="str">
            <v>Stow</v>
          </cell>
          <cell r="AF595" t="str">
            <v>Saturday</v>
          </cell>
          <cell r="AG595" t="str">
            <v>Sunday</v>
          </cell>
          <cell r="AH595">
            <v>3</v>
          </cell>
          <cell r="AJ595">
            <v>45529</v>
          </cell>
          <cell r="AM595" t="str">
            <v>TEMP</v>
          </cell>
          <cell r="AN595" t="str">
            <v>3P Onsite Worker</v>
          </cell>
          <cell r="AO595" t="str">
            <v>A</v>
          </cell>
          <cell r="AP595">
            <v>9</v>
          </cell>
          <cell r="AQ595">
            <v>0</v>
          </cell>
          <cell r="AR595">
            <v>1</v>
          </cell>
          <cell r="AS595">
            <v>1</v>
          </cell>
          <cell r="AT595">
            <v>0</v>
          </cell>
          <cell r="AU595">
            <v>0</v>
          </cell>
        </row>
        <row r="596">
          <cell r="E596">
            <v>204138128</v>
          </cell>
          <cell r="F596" t="str">
            <v>A</v>
          </cell>
          <cell r="G596" t="str">
            <v>GREEN</v>
          </cell>
          <cell r="H596" t="str">
            <v>FULL_TIME</v>
          </cell>
          <cell r="I596">
            <v>900234</v>
          </cell>
          <cell r="J596" t="str">
            <v>Quesscorp</v>
          </cell>
          <cell r="K596" t="str">
            <v>Richard Blais Mbatcha</v>
          </cell>
          <cell r="L596" t="str">
            <v>Warehouse Associate (TEMP)</v>
          </cell>
          <cell r="M596" t="str">
            <v>Warehouse Associate 24M</v>
          </cell>
          <cell r="N596" t="str">
            <v>bizthoma</v>
          </cell>
          <cell r="O596">
            <v>1299</v>
          </cell>
          <cell r="P596" t="str">
            <v>AUH1</v>
          </cell>
          <cell r="Q596" t="str">
            <v>ARE</v>
          </cell>
          <cell r="R596" t="str">
            <v>LK012</v>
          </cell>
          <cell r="S596" t="str">
            <v>Night Shift</v>
          </cell>
          <cell r="T596">
            <v>99</v>
          </cell>
          <cell r="U596" t="str">
            <v>MENA_UAE_FC</v>
          </cell>
          <cell r="V596">
            <v>46267.755555555559</v>
          </cell>
          <cell r="W596">
            <v>46267.855555555558</v>
          </cell>
          <cell r="X596">
            <v>46267.756944444445</v>
          </cell>
          <cell r="Y596">
            <v>46268.173611111109</v>
          </cell>
          <cell r="AA596" t="str">
            <v>Scheduled</v>
          </cell>
          <cell r="AB596" t="str">
            <v>Present</v>
          </cell>
          <cell r="AC596" t="str">
            <v>Outbound</v>
          </cell>
          <cell r="AD596" t="str">
            <v>Pack - Single</v>
          </cell>
          <cell r="AE596" t="str">
            <v>Pack</v>
          </cell>
          <cell r="AF596" t="str">
            <v>Saturday</v>
          </cell>
          <cell r="AG596" t="str">
            <v>Sunday</v>
          </cell>
          <cell r="AH596">
            <v>18</v>
          </cell>
          <cell r="AJ596">
            <v>45564</v>
          </cell>
          <cell r="AM596" t="str">
            <v>TEMP</v>
          </cell>
          <cell r="AN596" t="str">
            <v>3P Onsite Worker</v>
          </cell>
          <cell r="AO596" t="str">
            <v>A</v>
          </cell>
          <cell r="AP596">
            <v>9</v>
          </cell>
          <cell r="AQ596">
            <v>0</v>
          </cell>
          <cell r="AR596">
            <v>1</v>
          </cell>
          <cell r="AS596">
            <v>1</v>
          </cell>
          <cell r="AT596">
            <v>0</v>
          </cell>
          <cell r="AU596">
            <v>0</v>
          </cell>
        </row>
        <row r="597">
          <cell r="E597">
            <v>203512671</v>
          </cell>
          <cell r="F597" t="str">
            <v>A</v>
          </cell>
          <cell r="G597" t="str">
            <v>GREEN</v>
          </cell>
          <cell r="H597" t="str">
            <v>FULL_TIME</v>
          </cell>
          <cell r="I597">
            <v>900234</v>
          </cell>
          <cell r="J597" t="str">
            <v>Fastlink Outsourcing</v>
          </cell>
          <cell r="K597" t="str">
            <v>Claudette Mbeh</v>
          </cell>
          <cell r="L597" t="str">
            <v>Warehouse Associate (TEMP)</v>
          </cell>
          <cell r="M597" t="str">
            <v>Warehouse Associate 12M</v>
          </cell>
          <cell r="N597" t="str">
            <v>ansammar</v>
          </cell>
          <cell r="O597">
            <v>1299</v>
          </cell>
          <cell r="P597" t="str">
            <v>AUH1</v>
          </cell>
          <cell r="Q597" t="str">
            <v>ARE</v>
          </cell>
          <cell r="R597" t="str">
            <v>FC134</v>
          </cell>
          <cell r="S597" t="str">
            <v>Day Shift</v>
          </cell>
          <cell r="T597">
            <v>99</v>
          </cell>
          <cell r="U597" t="str">
            <v>MENA_UAE_FC</v>
          </cell>
          <cell r="V597">
            <v>46267.331250000003</v>
          </cell>
          <cell r="W597">
            <v>46267.750694444447</v>
          </cell>
          <cell r="X597">
            <v>46267.333333333336</v>
          </cell>
          <cell r="Y597">
            <v>46267.75</v>
          </cell>
          <cell r="Z597" t="str">
            <v>Rest Day</v>
          </cell>
          <cell r="AA597" t="str">
            <v>Not Scheduled</v>
          </cell>
          <cell r="AB597" t="str">
            <v>Present</v>
          </cell>
          <cell r="AC597" t="str">
            <v>Outbound</v>
          </cell>
          <cell r="AD597" t="str">
            <v>Sort - Batch</v>
          </cell>
          <cell r="AE597" t="str">
            <v>Sort</v>
          </cell>
          <cell r="AF597" t="str">
            <v>Wednesday</v>
          </cell>
          <cell r="AG597" t="str">
            <v>Thursday</v>
          </cell>
          <cell r="AH597">
            <v>15</v>
          </cell>
          <cell r="AJ597">
            <v>45462</v>
          </cell>
          <cell r="AM597" t="str">
            <v>TEMP</v>
          </cell>
          <cell r="AN597" t="str">
            <v>3P Onsite Worker</v>
          </cell>
          <cell r="AO597" t="str">
            <v>A</v>
          </cell>
          <cell r="AP597">
            <v>9</v>
          </cell>
          <cell r="AQ597">
            <v>1</v>
          </cell>
          <cell r="AR597">
            <v>1</v>
          </cell>
          <cell r="AS597">
            <v>0</v>
          </cell>
          <cell r="AT597">
            <v>0</v>
          </cell>
          <cell r="AU597">
            <v>0</v>
          </cell>
        </row>
        <row r="598">
          <cell r="E598">
            <v>203880400</v>
          </cell>
          <cell r="F598" t="str">
            <v>A</v>
          </cell>
          <cell r="G598" t="str">
            <v>GREEN</v>
          </cell>
          <cell r="H598" t="str">
            <v>FULL_TIME</v>
          </cell>
          <cell r="I598">
            <v>900234</v>
          </cell>
          <cell r="J598" t="str">
            <v>Fastlink Outsourcing</v>
          </cell>
          <cell r="K598" t="str">
            <v>Moniya Bockarie</v>
          </cell>
          <cell r="L598" t="str">
            <v>Warehouse Associate (TEMP)</v>
          </cell>
          <cell r="M598" t="str">
            <v>Warehouse Associate 12M</v>
          </cell>
          <cell r="N598" t="str">
            <v>lraghava</v>
          </cell>
          <cell r="O598">
            <v>1299</v>
          </cell>
          <cell r="P598" t="str">
            <v>AUH1</v>
          </cell>
          <cell r="Q598" t="str">
            <v>ARE</v>
          </cell>
          <cell r="R598" t="str">
            <v>LK014</v>
          </cell>
          <cell r="S598" t="str">
            <v>Night Shift</v>
          </cell>
          <cell r="T598">
            <v>99</v>
          </cell>
          <cell r="U598" t="str">
            <v>MENA_UAE_FC</v>
          </cell>
          <cell r="V598">
            <v>46267.754861111112</v>
          </cell>
          <cell r="W598">
            <v>46267.85833333333</v>
          </cell>
          <cell r="X598">
            <v>46267.756944444445</v>
          </cell>
          <cell r="Y598">
            <v>46268.173611111109</v>
          </cell>
          <cell r="AA598" t="str">
            <v>Scheduled</v>
          </cell>
          <cell r="AB598" t="str">
            <v>Present</v>
          </cell>
          <cell r="AC598" t="str">
            <v>Outbound</v>
          </cell>
          <cell r="AD598" t="str">
            <v>Picking</v>
          </cell>
          <cell r="AE598" t="str">
            <v>Pick</v>
          </cell>
          <cell r="AF598" t="str">
            <v>Monday</v>
          </cell>
          <cell r="AG598" t="str">
            <v>Tuesday</v>
          </cell>
          <cell r="AH598">
            <v>13</v>
          </cell>
          <cell r="AJ598">
            <v>45529</v>
          </cell>
          <cell r="AM598" t="str">
            <v>TEMP</v>
          </cell>
          <cell r="AN598" t="str">
            <v>3P Onsite Worker</v>
          </cell>
          <cell r="AO598" t="str">
            <v>A</v>
          </cell>
          <cell r="AP598">
            <v>9</v>
          </cell>
          <cell r="AQ598">
            <v>0</v>
          </cell>
          <cell r="AR598">
            <v>1</v>
          </cell>
          <cell r="AS598">
            <v>1</v>
          </cell>
          <cell r="AT598">
            <v>0</v>
          </cell>
          <cell r="AU598">
            <v>0</v>
          </cell>
        </row>
        <row r="599">
          <cell r="E599">
            <v>203468402</v>
          </cell>
          <cell r="F599" t="str">
            <v>A</v>
          </cell>
          <cell r="G599" t="str">
            <v>GREEN</v>
          </cell>
          <cell r="H599" t="str">
            <v>FULL_TIME</v>
          </cell>
          <cell r="I599">
            <v>900234</v>
          </cell>
          <cell r="J599" t="str">
            <v>Fastlink Outsourcing</v>
          </cell>
          <cell r="K599" t="str">
            <v>Rogers Mbvira Pfouma</v>
          </cell>
          <cell r="L599" t="str">
            <v>Warehouse Associate (TEMP)</v>
          </cell>
          <cell r="M599" t="str">
            <v>Warehouse Associate 12M</v>
          </cell>
          <cell r="N599" t="str">
            <v>nnahla</v>
          </cell>
          <cell r="O599">
            <v>1299</v>
          </cell>
          <cell r="P599" t="str">
            <v>AUH1</v>
          </cell>
          <cell r="Q599" t="str">
            <v>ARE</v>
          </cell>
          <cell r="R599" t="str">
            <v>FC084</v>
          </cell>
          <cell r="S599" t="str">
            <v>Day Shift</v>
          </cell>
          <cell r="T599">
            <v>99</v>
          </cell>
          <cell r="U599" t="str">
            <v>MENA_UAE_FC</v>
          </cell>
          <cell r="V599">
            <v>46267.331250000003</v>
          </cell>
          <cell r="W599">
            <v>46267.75</v>
          </cell>
          <cell r="X599">
            <v>46267.333333333336</v>
          </cell>
          <cell r="Y599">
            <v>46267.75</v>
          </cell>
          <cell r="AA599" t="str">
            <v>Scheduled</v>
          </cell>
          <cell r="AB599" t="str">
            <v>Present</v>
          </cell>
          <cell r="AC599" t="str">
            <v>Inbound</v>
          </cell>
          <cell r="AD599" t="str">
            <v>IB Problem Solve</v>
          </cell>
          <cell r="AE599" t="str">
            <v>Receive</v>
          </cell>
          <cell r="AF599" t="str">
            <v>Monday</v>
          </cell>
          <cell r="AG599" t="str">
            <v>Tuesday</v>
          </cell>
          <cell r="AH599">
            <v>6</v>
          </cell>
          <cell r="AJ599">
            <v>45455</v>
          </cell>
          <cell r="AM599" t="str">
            <v>TEMP</v>
          </cell>
          <cell r="AN599" t="str">
            <v>3P Onsite Worker</v>
          </cell>
          <cell r="AO599" t="str">
            <v>A</v>
          </cell>
          <cell r="AP599">
            <v>9</v>
          </cell>
          <cell r="AQ599">
            <v>0</v>
          </cell>
          <cell r="AR599">
            <v>1</v>
          </cell>
          <cell r="AS599">
            <v>1</v>
          </cell>
          <cell r="AT599">
            <v>0</v>
          </cell>
          <cell r="AU599">
            <v>0</v>
          </cell>
        </row>
        <row r="600">
          <cell r="E600">
            <v>204883247</v>
          </cell>
          <cell r="F600" t="str">
            <v>A</v>
          </cell>
          <cell r="G600" t="str">
            <v>GREEN</v>
          </cell>
          <cell r="H600" t="str">
            <v>FULL_TIME</v>
          </cell>
          <cell r="I600">
            <v>900234</v>
          </cell>
          <cell r="J600" t="str">
            <v>Quesscorp</v>
          </cell>
          <cell r="K600" t="str">
            <v>Gwendoline Mdutshulwa</v>
          </cell>
          <cell r="L600" t="str">
            <v>Warehouse Associate (TEMP)</v>
          </cell>
          <cell r="M600" t="str">
            <v>Warehouse Associate 24M</v>
          </cell>
          <cell r="N600" t="str">
            <v>abbaszoo</v>
          </cell>
          <cell r="O600">
            <v>1299</v>
          </cell>
          <cell r="P600" t="str">
            <v>AUH1</v>
          </cell>
          <cell r="Q600" t="str">
            <v>ARE</v>
          </cell>
          <cell r="R600" t="str">
            <v>FC059</v>
          </cell>
          <cell r="S600" t="str">
            <v>Day Shift</v>
          </cell>
          <cell r="T600">
            <v>99</v>
          </cell>
          <cell r="U600" t="str">
            <v>MENA_UAE_FC</v>
          </cell>
          <cell r="V600">
            <v>46267.332638888889</v>
          </cell>
          <cell r="W600">
            <v>46267.75</v>
          </cell>
          <cell r="X600">
            <v>46267.333333333336</v>
          </cell>
          <cell r="Y600">
            <v>46267.75</v>
          </cell>
          <cell r="AA600" t="str">
            <v>Scheduled</v>
          </cell>
          <cell r="AB600" t="str">
            <v>Present</v>
          </cell>
          <cell r="AC600" t="str">
            <v>Inbound</v>
          </cell>
          <cell r="AD600" t="str">
            <v>Vendor Receive</v>
          </cell>
          <cell r="AE600" t="str">
            <v>Receive</v>
          </cell>
          <cell r="AF600" t="str">
            <v>Sunday</v>
          </cell>
          <cell r="AG600" t="str">
            <v>Monday</v>
          </cell>
          <cell r="AH600">
            <v>1</v>
          </cell>
          <cell r="AJ600">
            <v>45690</v>
          </cell>
          <cell r="AM600" t="str">
            <v>TEMP</v>
          </cell>
          <cell r="AN600" t="str">
            <v>3P Onsite Worker</v>
          </cell>
          <cell r="AO600" t="str">
            <v>A</v>
          </cell>
          <cell r="AP600">
            <v>9</v>
          </cell>
          <cell r="AQ600">
            <v>0</v>
          </cell>
          <cell r="AR600">
            <v>1</v>
          </cell>
          <cell r="AS600">
            <v>1</v>
          </cell>
          <cell r="AT600">
            <v>0</v>
          </cell>
          <cell r="AU600">
            <v>0</v>
          </cell>
        </row>
        <row r="601">
          <cell r="E601">
            <v>206873561</v>
          </cell>
          <cell r="F601" t="str">
            <v>A</v>
          </cell>
          <cell r="G601" t="str">
            <v>GREEN</v>
          </cell>
          <cell r="H601" t="str">
            <v>FULL_TIME</v>
          </cell>
          <cell r="I601">
            <v>900234</v>
          </cell>
          <cell r="J601" t="str">
            <v>Fastlink Outsourcing</v>
          </cell>
          <cell r="K601" t="str">
            <v>PRINCESS MELVINA YALLEY</v>
          </cell>
          <cell r="L601" t="str">
            <v>Warehouse Associate (TEMP)</v>
          </cell>
          <cell r="M601" t="str">
            <v>Warehouse Associate 8W</v>
          </cell>
          <cell r="N601" t="str">
            <v>abbaszoo</v>
          </cell>
          <cell r="O601">
            <v>1299</v>
          </cell>
          <cell r="P601" t="str">
            <v>AUH1</v>
          </cell>
          <cell r="Q601" t="str">
            <v>ARE</v>
          </cell>
          <cell r="R601" t="str">
            <v>FC109</v>
          </cell>
          <cell r="S601" t="str">
            <v>Day Shift</v>
          </cell>
          <cell r="T601">
            <v>99</v>
          </cell>
          <cell r="U601" t="str">
            <v>MENA_UAE_FC</v>
          </cell>
          <cell r="X601">
            <v>46267.333333333336</v>
          </cell>
          <cell r="Y601">
            <v>46267.75</v>
          </cell>
          <cell r="Z601" t="str">
            <v>Rest Day</v>
          </cell>
          <cell r="AA601" t="str">
            <v>Not Scheduled</v>
          </cell>
          <cell r="AB601" t="str">
            <v>Not Present</v>
          </cell>
          <cell r="AC601" t="str">
            <v>Inbound</v>
          </cell>
          <cell r="AD601" t="str">
            <v>Vendor Receive</v>
          </cell>
          <cell r="AE601" t="str">
            <v>Receive</v>
          </cell>
          <cell r="AF601" t="str">
            <v>Tuesday</v>
          </cell>
          <cell r="AG601" t="str">
            <v>Wednesday</v>
          </cell>
          <cell r="AH601">
            <v>1</v>
          </cell>
          <cell r="AJ601">
            <v>46019</v>
          </cell>
          <cell r="AM601" t="str">
            <v>TEMP</v>
          </cell>
          <cell r="AN601" t="str">
            <v>3P Onsite Worker</v>
          </cell>
          <cell r="AO601" t="str">
            <v>A</v>
          </cell>
          <cell r="AP601">
            <v>9</v>
          </cell>
          <cell r="AQ601">
            <v>0</v>
          </cell>
          <cell r="AR601">
            <v>0</v>
          </cell>
          <cell r="AS601">
            <v>0</v>
          </cell>
          <cell r="AT601">
            <v>0</v>
          </cell>
          <cell r="AU601">
            <v>0</v>
          </cell>
        </row>
        <row r="602">
          <cell r="E602">
            <v>201857481</v>
          </cell>
          <cell r="F602" t="str">
            <v>A</v>
          </cell>
          <cell r="G602" t="str">
            <v>GREEN</v>
          </cell>
          <cell r="H602" t="str">
            <v>FULL_TIME</v>
          </cell>
          <cell r="I602">
            <v>900234</v>
          </cell>
          <cell r="J602" t="str">
            <v>Quesscorp</v>
          </cell>
          <cell r="K602" t="str">
            <v>Mercy Ofori</v>
          </cell>
          <cell r="L602" t="str">
            <v>Warehouse Associate (TEMP)</v>
          </cell>
          <cell r="M602" t="str">
            <v>Warehouse Associate 24M</v>
          </cell>
          <cell r="N602" t="str">
            <v>bizthoma</v>
          </cell>
          <cell r="O602">
            <v>1299</v>
          </cell>
          <cell r="P602" t="str">
            <v>AUH1</v>
          </cell>
          <cell r="Q602" t="str">
            <v>ARE</v>
          </cell>
          <cell r="R602" t="str">
            <v>LK016</v>
          </cell>
          <cell r="S602" t="str">
            <v>Night Shift</v>
          </cell>
          <cell r="T602">
            <v>99</v>
          </cell>
          <cell r="U602" t="str">
            <v>MENA_UAE_FC</v>
          </cell>
          <cell r="X602">
            <v>46267.756944444445</v>
          </cell>
          <cell r="Y602">
            <v>46268.173611111109</v>
          </cell>
          <cell r="Z602" t="str">
            <v>Rest Day</v>
          </cell>
          <cell r="AA602" t="str">
            <v>Not Scheduled</v>
          </cell>
          <cell r="AB602" t="str">
            <v>Not Present</v>
          </cell>
          <cell r="AC602" t="str">
            <v>Outbound</v>
          </cell>
          <cell r="AD602" t="str">
            <v>Pack - Batch</v>
          </cell>
          <cell r="AE602" t="str">
            <v>Pack</v>
          </cell>
          <cell r="AF602" t="str">
            <v>Wednesday</v>
          </cell>
          <cell r="AG602" t="str">
            <v>Thursday</v>
          </cell>
          <cell r="AH602">
            <v>17</v>
          </cell>
          <cell r="AJ602">
            <v>45585</v>
          </cell>
          <cell r="AM602" t="str">
            <v>TEMP</v>
          </cell>
          <cell r="AN602" t="str">
            <v>3P Onsite Worker</v>
          </cell>
          <cell r="AO602" t="str">
            <v>A</v>
          </cell>
          <cell r="AP602">
            <v>9</v>
          </cell>
          <cell r="AQ602">
            <v>0</v>
          </cell>
          <cell r="AR602">
            <v>0</v>
          </cell>
          <cell r="AS602">
            <v>0</v>
          </cell>
          <cell r="AT602">
            <v>0</v>
          </cell>
          <cell r="AU602">
            <v>0</v>
          </cell>
        </row>
        <row r="603">
          <cell r="E603">
            <v>206886636</v>
          </cell>
          <cell r="F603" t="str">
            <v>A</v>
          </cell>
          <cell r="G603" t="str">
            <v>GREEN</v>
          </cell>
          <cell r="H603" t="str">
            <v>FULL_TIME</v>
          </cell>
          <cell r="I603">
            <v>900234</v>
          </cell>
          <cell r="J603" t="str">
            <v>EFS Facilities Services</v>
          </cell>
          <cell r="K603" t="str">
            <v>MERCY JERUTO MIHESO</v>
          </cell>
          <cell r="L603" t="str">
            <v>Warehouse Associate (TEMP)</v>
          </cell>
          <cell r="M603" t="str">
            <v>Warehouse Associate 8W</v>
          </cell>
          <cell r="N603" t="str">
            <v>mnarshad</v>
          </cell>
          <cell r="O603">
            <v>1299</v>
          </cell>
          <cell r="P603" t="str">
            <v>AUH1</v>
          </cell>
          <cell r="Q603" t="str">
            <v>ARE</v>
          </cell>
          <cell r="R603" t="str">
            <v>LK013</v>
          </cell>
          <cell r="S603" t="str">
            <v>Night Shift</v>
          </cell>
          <cell r="T603">
            <v>99</v>
          </cell>
          <cell r="U603" t="str">
            <v>MENA_UAE_FC</v>
          </cell>
          <cell r="V603">
            <v>46267.754861111112</v>
          </cell>
          <cell r="W603">
            <v>46267.856944444444</v>
          </cell>
          <cell r="X603">
            <v>46267.756944444445</v>
          </cell>
          <cell r="Y603">
            <v>46268.173611111109</v>
          </cell>
          <cell r="AA603" t="str">
            <v>Scheduled</v>
          </cell>
          <cell r="AB603" t="str">
            <v>Present</v>
          </cell>
          <cell r="AC603" t="str">
            <v>Outbound</v>
          </cell>
          <cell r="AD603" t="str">
            <v>Picking</v>
          </cell>
          <cell r="AE603" t="str">
            <v>Pick</v>
          </cell>
          <cell r="AF603" t="str">
            <v>Sunday</v>
          </cell>
          <cell r="AG603" t="str">
            <v>Monday</v>
          </cell>
          <cell r="AH603">
            <v>13</v>
          </cell>
          <cell r="AJ603">
            <v>46026</v>
          </cell>
          <cell r="AM603" t="str">
            <v>TEMP</v>
          </cell>
          <cell r="AN603" t="str">
            <v>3P Onsite Worker</v>
          </cell>
          <cell r="AO603" t="str">
            <v>A</v>
          </cell>
          <cell r="AP603">
            <v>9</v>
          </cell>
          <cell r="AQ603">
            <v>0</v>
          </cell>
          <cell r="AR603">
            <v>1</v>
          </cell>
          <cell r="AS603">
            <v>1</v>
          </cell>
          <cell r="AT603">
            <v>0</v>
          </cell>
          <cell r="AU603">
            <v>0</v>
          </cell>
        </row>
        <row r="604">
          <cell r="E604">
            <v>204868854</v>
          </cell>
          <cell r="F604" t="str">
            <v>A</v>
          </cell>
          <cell r="G604" t="str">
            <v>GREEN</v>
          </cell>
          <cell r="H604" t="str">
            <v>FULL_TIME</v>
          </cell>
          <cell r="I604">
            <v>900234</v>
          </cell>
          <cell r="J604" t="str">
            <v>Quesscorp</v>
          </cell>
          <cell r="K604" t="str">
            <v>Confidence Mensah</v>
          </cell>
          <cell r="L604" t="str">
            <v>Warehouse Associate (TEMP)</v>
          </cell>
          <cell r="M604" t="str">
            <v>Warehouse Associate 24M</v>
          </cell>
          <cell r="N604" t="str">
            <v>nnahla</v>
          </cell>
          <cell r="O604">
            <v>1299</v>
          </cell>
          <cell r="P604" t="str">
            <v>AUH1</v>
          </cell>
          <cell r="Q604" t="str">
            <v>ARE</v>
          </cell>
          <cell r="R604" t="str">
            <v>FC009</v>
          </cell>
          <cell r="S604" t="str">
            <v>Day Shift</v>
          </cell>
          <cell r="T604">
            <v>99</v>
          </cell>
          <cell r="U604" t="str">
            <v>MENA_UAE_FC</v>
          </cell>
          <cell r="V604">
            <v>46267.334722222222</v>
          </cell>
          <cell r="W604">
            <v>46267.748611111114</v>
          </cell>
          <cell r="X604">
            <v>46267.333333333336</v>
          </cell>
          <cell r="Y604">
            <v>46267.75</v>
          </cell>
          <cell r="AA604" t="str">
            <v>Scheduled</v>
          </cell>
          <cell r="AB604" t="str">
            <v>Present</v>
          </cell>
          <cell r="AC604" t="str">
            <v>Inbound</v>
          </cell>
          <cell r="AD604" t="str">
            <v>Inbound Stow</v>
          </cell>
          <cell r="AE604" t="str">
            <v>Stow</v>
          </cell>
          <cell r="AF604" t="str">
            <v>Friday</v>
          </cell>
          <cell r="AG604" t="str">
            <v>Saturday</v>
          </cell>
          <cell r="AH604">
            <v>3</v>
          </cell>
          <cell r="AJ604">
            <v>45690</v>
          </cell>
          <cell r="AM604" t="str">
            <v>TEMP</v>
          </cell>
          <cell r="AN604" t="str">
            <v>3P Onsite Worker</v>
          </cell>
          <cell r="AO604" t="str">
            <v>A</v>
          </cell>
          <cell r="AP604">
            <v>9</v>
          </cell>
          <cell r="AQ604">
            <v>0</v>
          </cell>
          <cell r="AR604">
            <v>1</v>
          </cell>
          <cell r="AS604">
            <v>1</v>
          </cell>
          <cell r="AT604">
            <v>0</v>
          </cell>
          <cell r="AU604">
            <v>0</v>
          </cell>
        </row>
        <row r="605">
          <cell r="E605">
            <v>204116868</v>
          </cell>
          <cell r="F605" t="str">
            <v>A</v>
          </cell>
          <cell r="G605" t="str">
            <v>GREEN</v>
          </cell>
          <cell r="H605" t="str">
            <v>FULL_TIME</v>
          </cell>
          <cell r="I605">
            <v>900234</v>
          </cell>
          <cell r="J605" t="str">
            <v>Quesscorp</v>
          </cell>
          <cell r="K605" t="str">
            <v>Henry Mensah</v>
          </cell>
          <cell r="L605" t="str">
            <v>Warehouse Associate (TEMP)</v>
          </cell>
          <cell r="M605" t="str">
            <v>Warehouse Associate 24M</v>
          </cell>
          <cell r="N605" t="str">
            <v>bizthoma</v>
          </cell>
          <cell r="O605">
            <v>1299</v>
          </cell>
          <cell r="P605" t="str">
            <v>AUH1</v>
          </cell>
          <cell r="Q605" t="str">
            <v>ARE</v>
          </cell>
          <cell r="R605" t="str">
            <v>LK016</v>
          </cell>
          <cell r="S605" t="str">
            <v>Night Shift</v>
          </cell>
          <cell r="T605">
            <v>99</v>
          </cell>
          <cell r="U605" t="str">
            <v>MENA_UAE_FC</v>
          </cell>
          <cell r="X605">
            <v>46267.756944444445</v>
          </cell>
          <cell r="Y605">
            <v>46268.173611111109</v>
          </cell>
          <cell r="Z605" t="str">
            <v>Rest Day</v>
          </cell>
          <cell r="AA605" t="str">
            <v>Not Scheduled</v>
          </cell>
          <cell r="AB605" t="str">
            <v>Not Present</v>
          </cell>
          <cell r="AC605" t="str">
            <v>Outbound</v>
          </cell>
          <cell r="AD605" t="str">
            <v>Picking</v>
          </cell>
          <cell r="AE605" t="str">
            <v>Pick</v>
          </cell>
          <cell r="AF605" t="str">
            <v>Wednesday</v>
          </cell>
          <cell r="AG605" t="str">
            <v>Thursday</v>
          </cell>
          <cell r="AH605">
            <v>13</v>
          </cell>
          <cell r="AJ605">
            <v>45560</v>
          </cell>
          <cell r="AM605" t="str">
            <v>TEMP</v>
          </cell>
          <cell r="AN605" t="str">
            <v>3P Onsite Worker</v>
          </cell>
          <cell r="AO605" t="str">
            <v>A</v>
          </cell>
          <cell r="AP605">
            <v>9</v>
          </cell>
          <cell r="AQ605">
            <v>0</v>
          </cell>
          <cell r="AR605">
            <v>0</v>
          </cell>
          <cell r="AS605">
            <v>0</v>
          </cell>
          <cell r="AT605">
            <v>0</v>
          </cell>
          <cell r="AU605">
            <v>0</v>
          </cell>
        </row>
        <row r="606">
          <cell r="E606">
            <v>202516581</v>
          </cell>
          <cell r="F606" t="str">
            <v>A</v>
          </cell>
          <cell r="G606" t="str">
            <v>GREEN</v>
          </cell>
          <cell r="H606" t="str">
            <v>FULL_TIME</v>
          </cell>
          <cell r="I606">
            <v>900234</v>
          </cell>
          <cell r="J606" t="str">
            <v>Fastlink Outsourcing</v>
          </cell>
          <cell r="K606" t="str">
            <v>Dorcas Mensah</v>
          </cell>
          <cell r="L606" t="str">
            <v>Warehouse Associate (TEMP)</v>
          </cell>
          <cell r="M606" t="str">
            <v>Warehouse Associate 12M</v>
          </cell>
          <cell r="N606" t="str">
            <v>lraghava</v>
          </cell>
          <cell r="O606">
            <v>1299</v>
          </cell>
          <cell r="P606" t="str">
            <v>AUH1</v>
          </cell>
          <cell r="Q606" t="str">
            <v>ARE</v>
          </cell>
          <cell r="R606" t="str">
            <v>LK012</v>
          </cell>
          <cell r="S606" t="str">
            <v>Night Shift</v>
          </cell>
          <cell r="T606">
            <v>99</v>
          </cell>
          <cell r="U606" t="str">
            <v>MENA_UAE_FC</v>
          </cell>
          <cell r="V606">
            <v>46267.755555555559</v>
          </cell>
          <cell r="W606">
            <v>46267.856944444444</v>
          </cell>
          <cell r="X606">
            <v>46267.756944444445</v>
          </cell>
          <cell r="Y606">
            <v>46268.173611111109</v>
          </cell>
          <cell r="AA606" t="str">
            <v>Scheduled</v>
          </cell>
          <cell r="AB606" t="str">
            <v>Present</v>
          </cell>
          <cell r="AC606" t="str">
            <v>Outbound</v>
          </cell>
          <cell r="AD606" t="str">
            <v>Picking</v>
          </cell>
          <cell r="AE606" t="str">
            <v>Pick</v>
          </cell>
          <cell r="AF606" t="str">
            <v>Saturday</v>
          </cell>
          <cell r="AG606" t="str">
            <v>Sunday</v>
          </cell>
          <cell r="AH606">
            <v>13</v>
          </cell>
          <cell r="AJ606">
            <v>45529</v>
          </cell>
          <cell r="AM606" t="str">
            <v>TEMP</v>
          </cell>
          <cell r="AN606" t="str">
            <v>3P Onsite Worker</v>
          </cell>
          <cell r="AO606" t="str">
            <v>A</v>
          </cell>
          <cell r="AP606">
            <v>9</v>
          </cell>
          <cell r="AQ606">
            <v>0</v>
          </cell>
          <cell r="AR606">
            <v>1</v>
          </cell>
          <cell r="AS606">
            <v>1</v>
          </cell>
          <cell r="AT606">
            <v>0</v>
          </cell>
          <cell r="AU606">
            <v>0</v>
          </cell>
        </row>
        <row r="607">
          <cell r="E607">
            <v>110492547</v>
          </cell>
          <cell r="F607" t="str">
            <v>A</v>
          </cell>
          <cell r="G607" t="str">
            <v>BLUE</v>
          </cell>
          <cell r="H607" t="str">
            <v>FULL_TIME</v>
          </cell>
          <cell r="I607" t="str">
            <v>P03251</v>
          </cell>
          <cell r="K607" t="str">
            <v>Margaret Mensah</v>
          </cell>
          <cell r="L607" t="str">
            <v>FC Associate I</v>
          </cell>
          <cell r="M607" t="str">
            <v>FC Associate I</v>
          </cell>
          <cell r="N607" t="str">
            <v>lraghava</v>
          </cell>
          <cell r="O607">
            <v>1299</v>
          </cell>
          <cell r="P607" t="str">
            <v>AUH1</v>
          </cell>
          <cell r="Q607" t="str">
            <v>ARE</v>
          </cell>
          <cell r="R607" t="str">
            <v>FC084</v>
          </cell>
          <cell r="S607" t="str">
            <v>Day Shift</v>
          </cell>
          <cell r="T607">
            <v>1</v>
          </cell>
          <cell r="U607" t="str">
            <v>MENA_UAE_FC</v>
          </cell>
          <cell r="V607">
            <v>46267.331250000003</v>
          </cell>
          <cell r="W607">
            <v>46267.746527777781</v>
          </cell>
          <cell r="X607">
            <v>46267.333333333336</v>
          </cell>
          <cell r="Y607">
            <v>46267.75</v>
          </cell>
          <cell r="AA607" t="str">
            <v>Scheduled</v>
          </cell>
          <cell r="AB607" t="str">
            <v>Present</v>
          </cell>
          <cell r="AC607" t="str">
            <v>Outbound</v>
          </cell>
          <cell r="AD607" t="str">
            <v>Picking</v>
          </cell>
          <cell r="AE607" t="str">
            <v>Pick</v>
          </cell>
          <cell r="AF607" t="str">
            <v>Monday</v>
          </cell>
          <cell r="AG607" t="str">
            <v>Tuesday</v>
          </cell>
          <cell r="AH607">
            <v>13</v>
          </cell>
          <cell r="AJ607">
            <v>44756</v>
          </cell>
          <cell r="AM607" t="str">
            <v>FC</v>
          </cell>
          <cell r="AN607" t="str">
            <v>Regular Full Time</v>
          </cell>
          <cell r="AO607" t="str">
            <v>A</v>
          </cell>
          <cell r="AP607">
            <v>9</v>
          </cell>
          <cell r="AQ607">
            <v>0</v>
          </cell>
          <cell r="AR607">
            <v>1</v>
          </cell>
          <cell r="AS607">
            <v>1</v>
          </cell>
          <cell r="AT607">
            <v>0</v>
          </cell>
          <cell r="AU607">
            <v>0</v>
          </cell>
        </row>
        <row r="608">
          <cell r="E608">
            <v>204869096</v>
          </cell>
          <cell r="F608" t="str">
            <v>A</v>
          </cell>
          <cell r="G608" t="str">
            <v>GREEN</v>
          </cell>
          <cell r="H608" t="str">
            <v>FULL_TIME</v>
          </cell>
          <cell r="I608">
            <v>900234</v>
          </cell>
          <cell r="J608" t="str">
            <v>Quesscorp</v>
          </cell>
          <cell r="K608" t="str">
            <v>Mercy Masuka</v>
          </cell>
          <cell r="L608" t="str">
            <v>Warehouse Associate (TEMP)</v>
          </cell>
          <cell r="M608" t="str">
            <v>Warehouse Associate 24M</v>
          </cell>
          <cell r="N608" t="str">
            <v>nnahla</v>
          </cell>
          <cell r="O608">
            <v>1299</v>
          </cell>
          <cell r="P608" t="str">
            <v>AUH1</v>
          </cell>
          <cell r="Q608" t="str">
            <v>ARE</v>
          </cell>
          <cell r="R608" t="str">
            <v>FC034</v>
          </cell>
          <cell r="S608" t="str">
            <v>Day Shift</v>
          </cell>
          <cell r="T608">
            <v>99</v>
          </cell>
          <cell r="U608" t="str">
            <v>MENA_UAE_FC</v>
          </cell>
          <cell r="V608">
            <v>46267.331944444442</v>
          </cell>
          <cell r="W608">
            <v>46267.53402777778</v>
          </cell>
          <cell r="X608">
            <v>46267.333333333336</v>
          </cell>
          <cell r="Y608">
            <v>46267.75</v>
          </cell>
          <cell r="AA608" t="str">
            <v>Scheduled</v>
          </cell>
          <cell r="AB608" t="str">
            <v>Present</v>
          </cell>
          <cell r="AC608" t="str">
            <v>Inbound</v>
          </cell>
          <cell r="AD608" t="str">
            <v>Inbound Stow</v>
          </cell>
          <cell r="AE608" t="str">
            <v>Stow</v>
          </cell>
          <cell r="AF608" t="str">
            <v>Saturday</v>
          </cell>
          <cell r="AG608" t="str">
            <v>Sunday</v>
          </cell>
          <cell r="AH608">
            <v>3</v>
          </cell>
          <cell r="AJ608">
            <v>45690</v>
          </cell>
          <cell r="AM608" t="str">
            <v>TEMP</v>
          </cell>
          <cell r="AN608" t="str">
            <v>3P Onsite Worker</v>
          </cell>
          <cell r="AO608" t="str">
            <v>A</v>
          </cell>
          <cell r="AP608">
            <v>9</v>
          </cell>
          <cell r="AQ608">
            <v>0</v>
          </cell>
          <cell r="AR608">
            <v>1</v>
          </cell>
          <cell r="AS608">
            <v>1</v>
          </cell>
          <cell r="AT608">
            <v>0</v>
          </cell>
          <cell r="AU608">
            <v>0</v>
          </cell>
        </row>
        <row r="609">
          <cell r="E609">
            <v>205496022</v>
          </cell>
          <cell r="F609" t="str">
            <v>A</v>
          </cell>
          <cell r="G609" t="str">
            <v>GREEN</v>
          </cell>
          <cell r="H609" t="str">
            <v>FULL_TIME</v>
          </cell>
          <cell r="I609">
            <v>900234</v>
          </cell>
          <cell r="J609" t="str">
            <v>EFS Facilities Services</v>
          </cell>
          <cell r="K609" t="str">
            <v>SYLVIA JELAGAT MESWO</v>
          </cell>
          <cell r="L609" t="str">
            <v>Warehouse Associate (TEMP)</v>
          </cell>
          <cell r="M609" t="str">
            <v>Warehouse Associate 8W</v>
          </cell>
          <cell r="N609" t="str">
            <v>nnahla</v>
          </cell>
          <cell r="O609">
            <v>1299</v>
          </cell>
          <cell r="P609" t="str">
            <v>AUH1</v>
          </cell>
          <cell r="Q609" t="str">
            <v>ARE</v>
          </cell>
          <cell r="R609" t="str">
            <v>FC059</v>
          </cell>
          <cell r="S609" t="str">
            <v>Day Shift</v>
          </cell>
          <cell r="T609">
            <v>99</v>
          </cell>
          <cell r="U609" t="str">
            <v>MENA_UAE_FC</v>
          </cell>
          <cell r="V609">
            <v>46267.332638888889</v>
          </cell>
          <cell r="W609">
            <v>46267.750694444447</v>
          </cell>
          <cell r="X609">
            <v>46267.333333333336</v>
          </cell>
          <cell r="Y609">
            <v>46267.75</v>
          </cell>
          <cell r="AA609" t="str">
            <v>Scheduled</v>
          </cell>
          <cell r="AB609" t="str">
            <v>Present</v>
          </cell>
          <cell r="AC609" t="str">
            <v>Inbound</v>
          </cell>
          <cell r="AD609" t="str">
            <v>Inbound Stow</v>
          </cell>
          <cell r="AE609" t="str">
            <v>Stow</v>
          </cell>
          <cell r="AF609" t="str">
            <v>Sunday</v>
          </cell>
          <cell r="AG609" t="str">
            <v>Monday</v>
          </cell>
          <cell r="AH609">
            <v>3</v>
          </cell>
          <cell r="AJ609">
            <v>45830</v>
          </cell>
          <cell r="AM609" t="str">
            <v>TEMP</v>
          </cell>
          <cell r="AN609" t="str">
            <v>3P Onsite Worker</v>
          </cell>
          <cell r="AO609" t="str">
            <v>A</v>
          </cell>
          <cell r="AP609">
            <v>9</v>
          </cell>
          <cell r="AQ609">
            <v>0</v>
          </cell>
          <cell r="AR609">
            <v>1</v>
          </cell>
          <cell r="AS609">
            <v>1</v>
          </cell>
          <cell r="AT609">
            <v>0</v>
          </cell>
          <cell r="AU609">
            <v>0</v>
          </cell>
        </row>
        <row r="610">
          <cell r="E610">
            <v>203965181</v>
          </cell>
          <cell r="F610" t="str">
            <v>A</v>
          </cell>
          <cell r="G610" t="str">
            <v>GREEN</v>
          </cell>
          <cell r="H610" t="str">
            <v>FULL_TIME</v>
          </cell>
          <cell r="I610">
            <v>900234</v>
          </cell>
          <cell r="J610" t="str">
            <v>Fastlink Outsourcing</v>
          </cell>
          <cell r="K610" t="str">
            <v>Ibrahim Fatorma Dakowa</v>
          </cell>
          <cell r="L610" t="str">
            <v>Warehouse Associate (TEMP)</v>
          </cell>
          <cell r="M610" t="str">
            <v>Warehouse Associate 12M</v>
          </cell>
          <cell r="N610" t="str">
            <v>bizthoma</v>
          </cell>
          <cell r="O610">
            <v>1299</v>
          </cell>
          <cell r="P610" t="str">
            <v>AUH1</v>
          </cell>
          <cell r="Q610" t="str">
            <v>ARE</v>
          </cell>
          <cell r="R610" t="str">
            <v>LK012</v>
          </cell>
          <cell r="S610" t="str">
            <v>Night Shift</v>
          </cell>
          <cell r="T610">
            <v>99</v>
          </cell>
          <cell r="U610" t="str">
            <v>MENA_UAE_FC</v>
          </cell>
          <cell r="V610">
            <v>46267.755555555559</v>
          </cell>
          <cell r="W610">
            <v>46267.859027777777</v>
          </cell>
          <cell r="X610">
            <v>46267.756944444445</v>
          </cell>
          <cell r="Y610">
            <v>46268.173611111109</v>
          </cell>
          <cell r="AA610" t="str">
            <v>Scheduled</v>
          </cell>
          <cell r="AB610" t="str">
            <v>Present</v>
          </cell>
          <cell r="AC610" t="str">
            <v>Outbound</v>
          </cell>
          <cell r="AD610" t="str">
            <v>Picking</v>
          </cell>
          <cell r="AE610" t="str">
            <v>Pick</v>
          </cell>
          <cell r="AF610" t="str">
            <v>Saturday</v>
          </cell>
          <cell r="AG610" t="str">
            <v>Sunday</v>
          </cell>
          <cell r="AH610">
            <v>13</v>
          </cell>
          <cell r="AJ610">
            <v>45543</v>
          </cell>
          <cell r="AM610" t="str">
            <v>TEMP</v>
          </cell>
          <cell r="AN610" t="str">
            <v>3P Onsite Worker</v>
          </cell>
          <cell r="AO610" t="str">
            <v>A</v>
          </cell>
          <cell r="AP610">
            <v>9</v>
          </cell>
          <cell r="AQ610">
            <v>0</v>
          </cell>
          <cell r="AR610">
            <v>1</v>
          </cell>
          <cell r="AS610">
            <v>1</v>
          </cell>
          <cell r="AT610">
            <v>0</v>
          </cell>
          <cell r="AU610">
            <v>0</v>
          </cell>
        </row>
        <row r="611">
          <cell r="E611">
            <v>112851838</v>
          </cell>
          <cell r="F611" t="str">
            <v>A</v>
          </cell>
          <cell r="G611" t="str">
            <v>GREEN</v>
          </cell>
          <cell r="H611" t="str">
            <v>FULL_TIME</v>
          </cell>
          <cell r="I611">
            <v>900234</v>
          </cell>
          <cell r="J611" t="str">
            <v>Quesscorp</v>
          </cell>
          <cell r="K611" t="str">
            <v>Bawa Michael</v>
          </cell>
          <cell r="L611" t="str">
            <v>Warehouse Associate (TEMP)</v>
          </cell>
          <cell r="M611" t="str">
            <v>Warehouse Associate 24M</v>
          </cell>
          <cell r="N611" t="str">
            <v>bizthoma</v>
          </cell>
          <cell r="O611">
            <v>1299</v>
          </cell>
          <cell r="P611" t="str">
            <v>AUH1</v>
          </cell>
          <cell r="Q611" t="str">
            <v>ARE</v>
          </cell>
          <cell r="R611" t="str">
            <v>LK011</v>
          </cell>
          <cell r="S611" t="str">
            <v>Night Shift</v>
          </cell>
          <cell r="T611">
            <v>99</v>
          </cell>
          <cell r="U611" t="str">
            <v>MENA_UAE_FC</v>
          </cell>
          <cell r="V611">
            <v>46267.750694444447</v>
          </cell>
          <cell r="W611">
            <v>46267.856249999997</v>
          </cell>
          <cell r="X611">
            <v>46267.756944444445</v>
          </cell>
          <cell r="Y611">
            <v>46268.173611111109</v>
          </cell>
          <cell r="AA611" t="str">
            <v>Scheduled</v>
          </cell>
          <cell r="AB611" t="str">
            <v>Present</v>
          </cell>
          <cell r="AC611" t="str">
            <v>Outbound</v>
          </cell>
          <cell r="AD611" t="str">
            <v>Pack - Batch</v>
          </cell>
          <cell r="AE611" t="str">
            <v>Pack</v>
          </cell>
          <cell r="AF611" t="str">
            <v>Friday</v>
          </cell>
          <cell r="AG611" t="str">
            <v>Saturday</v>
          </cell>
          <cell r="AH611">
            <v>17</v>
          </cell>
          <cell r="AJ611">
            <v>45585</v>
          </cell>
          <cell r="AM611" t="str">
            <v>TEMP</v>
          </cell>
          <cell r="AN611" t="str">
            <v>3P Onsite Worker</v>
          </cell>
          <cell r="AO611" t="str">
            <v>A</v>
          </cell>
          <cell r="AP611">
            <v>9</v>
          </cell>
          <cell r="AQ611">
            <v>0</v>
          </cell>
          <cell r="AR611">
            <v>1</v>
          </cell>
          <cell r="AS611">
            <v>1</v>
          </cell>
          <cell r="AT611">
            <v>0</v>
          </cell>
          <cell r="AU611">
            <v>0</v>
          </cell>
        </row>
        <row r="612">
          <cell r="E612">
            <v>206886737</v>
          </cell>
          <cell r="F612" t="str">
            <v>A</v>
          </cell>
          <cell r="G612" t="str">
            <v>GREEN</v>
          </cell>
          <cell r="H612" t="str">
            <v>FULL_TIME</v>
          </cell>
          <cell r="I612">
            <v>900234</v>
          </cell>
          <cell r="J612" t="str">
            <v>EFS Facilities Services</v>
          </cell>
          <cell r="K612" t="str">
            <v>MICHELLE NAMACHANJA MUSUNGU</v>
          </cell>
          <cell r="L612" t="str">
            <v>Warehouse Associate (TEMP)</v>
          </cell>
          <cell r="M612" t="str">
            <v>Warehouse Associate 8W</v>
          </cell>
          <cell r="N612" t="str">
            <v>mnarshad</v>
          </cell>
          <cell r="O612">
            <v>1299</v>
          </cell>
          <cell r="P612" t="str">
            <v>AUH1</v>
          </cell>
          <cell r="Q612" t="str">
            <v>ARE</v>
          </cell>
          <cell r="R612" t="str">
            <v>LK013</v>
          </cell>
          <cell r="S612" t="str">
            <v>Night Shift</v>
          </cell>
          <cell r="T612">
            <v>99</v>
          </cell>
          <cell r="U612" t="str">
            <v>MENA_UAE_FC</v>
          </cell>
          <cell r="V612">
            <v>46267.754166666666</v>
          </cell>
          <cell r="W612">
            <v>46267.857638888891</v>
          </cell>
          <cell r="X612">
            <v>46267.756944444445</v>
          </cell>
          <cell r="Y612">
            <v>46268.173611111109</v>
          </cell>
          <cell r="AA612" t="str">
            <v>Scheduled</v>
          </cell>
          <cell r="AB612" t="str">
            <v>Present</v>
          </cell>
          <cell r="AC612" t="str">
            <v>Outbound</v>
          </cell>
          <cell r="AD612" t="str">
            <v>Picking</v>
          </cell>
          <cell r="AE612" t="str">
            <v>Pick</v>
          </cell>
          <cell r="AF612" t="str">
            <v>Sunday</v>
          </cell>
          <cell r="AG612" t="str">
            <v>Monday</v>
          </cell>
          <cell r="AH612">
            <v>13</v>
          </cell>
          <cell r="AJ612">
            <v>46026</v>
          </cell>
          <cell r="AM612" t="str">
            <v>TEMP</v>
          </cell>
          <cell r="AN612" t="str">
            <v>3P Onsite Worker</v>
          </cell>
          <cell r="AO612" t="str">
            <v>A</v>
          </cell>
          <cell r="AP612">
            <v>9</v>
          </cell>
          <cell r="AQ612">
            <v>0</v>
          </cell>
          <cell r="AR612">
            <v>1</v>
          </cell>
          <cell r="AS612">
            <v>1</v>
          </cell>
          <cell r="AT612">
            <v>0</v>
          </cell>
          <cell r="AU612">
            <v>0</v>
          </cell>
        </row>
        <row r="613">
          <cell r="E613">
            <v>203800381</v>
          </cell>
          <cell r="F613" t="str">
            <v>A</v>
          </cell>
          <cell r="G613" t="str">
            <v>GREEN</v>
          </cell>
          <cell r="H613" t="str">
            <v>FULL_TIME</v>
          </cell>
          <cell r="I613">
            <v>900234</v>
          </cell>
          <cell r="J613" t="str">
            <v>Dulsco L.L.C.</v>
          </cell>
          <cell r="K613" t="str">
            <v>MIKE GALIWANGO</v>
          </cell>
          <cell r="L613" t="str">
            <v>Warehouse Associate (TEMP)</v>
          </cell>
          <cell r="M613" t="str">
            <v>Warehouse Associate 24M</v>
          </cell>
          <cell r="N613" t="str">
            <v>nnahla</v>
          </cell>
          <cell r="O613">
            <v>1299</v>
          </cell>
          <cell r="P613" t="str">
            <v>AUH1</v>
          </cell>
          <cell r="Q613" t="str">
            <v>ARE</v>
          </cell>
          <cell r="R613" t="str">
            <v>FC059</v>
          </cell>
          <cell r="S613" t="str">
            <v>Day Shift</v>
          </cell>
          <cell r="T613">
            <v>99</v>
          </cell>
          <cell r="U613" t="str">
            <v>MENA_UAE_FC</v>
          </cell>
          <cell r="V613">
            <v>46267.331250000003</v>
          </cell>
          <cell r="W613">
            <v>46267.747916666667</v>
          </cell>
          <cell r="X613">
            <v>46267.333333333336</v>
          </cell>
          <cell r="Y613">
            <v>46267.75</v>
          </cell>
          <cell r="AA613" t="str">
            <v>Scheduled</v>
          </cell>
          <cell r="AB613" t="str">
            <v>Present</v>
          </cell>
          <cell r="AC613" t="str">
            <v>Inbound</v>
          </cell>
          <cell r="AD613" t="str">
            <v>Receive Dock</v>
          </cell>
          <cell r="AE613" t="str">
            <v>Receive</v>
          </cell>
          <cell r="AF613" t="str">
            <v>Sunday</v>
          </cell>
          <cell r="AG613" t="str">
            <v>Monday</v>
          </cell>
          <cell r="AH613">
            <v>2</v>
          </cell>
          <cell r="AJ613">
            <v>45515</v>
          </cell>
          <cell r="AM613" t="str">
            <v>TEMP</v>
          </cell>
          <cell r="AN613" t="str">
            <v>3P Onsite Worker</v>
          </cell>
          <cell r="AO613" t="str">
            <v>A</v>
          </cell>
          <cell r="AP613">
            <v>9</v>
          </cell>
          <cell r="AQ613">
            <v>0</v>
          </cell>
          <cell r="AR613">
            <v>1</v>
          </cell>
          <cell r="AS613">
            <v>1</v>
          </cell>
          <cell r="AT613">
            <v>0</v>
          </cell>
          <cell r="AU613">
            <v>0</v>
          </cell>
        </row>
        <row r="614">
          <cell r="E614">
            <v>203736777</v>
          </cell>
          <cell r="F614" t="str">
            <v>A</v>
          </cell>
          <cell r="G614" t="str">
            <v>GREEN</v>
          </cell>
          <cell r="H614" t="str">
            <v>FULL_TIME</v>
          </cell>
          <cell r="I614">
            <v>900234</v>
          </cell>
          <cell r="J614" t="str">
            <v>Adecco</v>
          </cell>
          <cell r="K614" t="str">
            <v>Min Khine</v>
          </cell>
          <cell r="L614" t="str">
            <v>Warehouse Associate (TEMP)</v>
          </cell>
          <cell r="M614" t="str">
            <v>Warehouse Associate 24M</v>
          </cell>
          <cell r="N614" t="str">
            <v>nnahla</v>
          </cell>
          <cell r="O614">
            <v>1299</v>
          </cell>
          <cell r="P614" t="str">
            <v>AUH1</v>
          </cell>
          <cell r="Q614" t="str">
            <v>ARE</v>
          </cell>
          <cell r="R614" t="str">
            <v>LK014</v>
          </cell>
          <cell r="S614" t="str">
            <v>Night Shift</v>
          </cell>
          <cell r="T614">
            <v>99</v>
          </cell>
          <cell r="U614" t="str">
            <v>MENA_UAE_FC</v>
          </cell>
          <cell r="V614">
            <v>46267.75277777778</v>
          </cell>
          <cell r="W614">
            <v>46267.951388888891</v>
          </cell>
          <cell r="X614">
            <v>46267.756944444445</v>
          </cell>
          <cell r="Y614">
            <v>46268.173611111109</v>
          </cell>
          <cell r="AA614" t="str">
            <v>Scheduled</v>
          </cell>
          <cell r="AB614" t="str">
            <v>Present</v>
          </cell>
          <cell r="AC614" t="str">
            <v>Inbound</v>
          </cell>
          <cell r="AD614" t="str">
            <v>Inbound Stow</v>
          </cell>
          <cell r="AE614" t="str">
            <v>Stow</v>
          </cell>
          <cell r="AF614" t="str">
            <v>Monday</v>
          </cell>
          <cell r="AG614" t="str">
            <v>Tuesday</v>
          </cell>
          <cell r="AH614">
            <v>3</v>
          </cell>
          <cell r="AJ614">
            <v>45501</v>
          </cell>
          <cell r="AM614" t="str">
            <v>TEMP</v>
          </cell>
          <cell r="AN614" t="str">
            <v>3P Onsite Worker</v>
          </cell>
          <cell r="AO614" t="str">
            <v>A</v>
          </cell>
          <cell r="AP614">
            <v>9</v>
          </cell>
          <cell r="AQ614">
            <v>0</v>
          </cell>
          <cell r="AR614">
            <v>1</v>
          </cell>
          <cell r="AS614">
            <v>1</v>
          </cell>
          <cell r="AT614">
            <v>0</v>
          </cell>
          <cell r="AU614">
            <v>0</v>
          </cell>
        </row>
        <row r="615">
          <cell r="E615">
            <v>203709883</v>
          </cell>
          <cell r="F615" t="str">
            <v>A</v>
          </cell>
          <cell r="G615" t="str">
            <v>GREEN</v>
          </cell>
          <cell r="H615" t="str">
            <v>FULL_TIME</v>
          </cell>
          <cell r="I615">
            <v>900234</v>
          </cell>
          <cell r="J615" t="str">
            <v>Adecco</v>
          </cell>
          <cell r="K615" t="str">
            <v>Ye Min Oo</v>
          </cell>
          <cell r="L615" t="str">
            <v>Warehouse Associate (TEMP)</v>
          </cell>
          <cell r="M615" t="str">
            <v>Warehouse Associate 24M</v>
          </cell>
          <cell r="N615" t="str">
            <v>kebedeed</v>
          </cell>
          <cell r="O615">
            <v>1299</v>
          </cell>
          <cell r="P615" t="str">
            <v>AUH1</v>
          </cell>
          <cell r="Q615" t="str">
            <v>ARE</v>
          </cell>
          <cell r="R615" t="str">
            <v>FC134</v>
          </cell>
          <cell r="S615" t="str">
            <v>Day Shift</v>
          </cell>
          <cell r="T615">
            <v>99</v>
          </cell>
          <cell r="U615" t="str">
            <v>MENA_UAE_FC</v>
          </cell>
          <cell r="X615">
            <v>46267.333333333336</v>
          </cell>
          <cell r="Y615">
            <v>46267.75</v>
          </cell>
          <cell r="Z615" t="str">
            <v>Rest Day</v>
          </cell>
          <cell r="AA615" t="str">
            <v>Not Scheduled</v>
          </cell>
          <cell r="AB615" t="str">
            <v>Not Present</v>
          </cell>
          <cell r="AC615" t="str">
            <v>ICQA</v>
          </cell>
          <cell r="AD615" t="str">
            <v>IC/QA/CS</v>
          </cell>
          <cell r="AE615" t="str">
            <v>Support</v>
          </cell>
          <cell r="AF615" t="str">
            <v>Wednesday</v>
          </cell>
          <cell r="AG615" t="str">
            <v>Thursday</v>
          </cell>
          <cell r="AH615">
            <v>27</v>
          </cell>
          <cell r="AJ615">
            <v>45494</v>
          </cell>
          <cell r="AM615" t="str">
            <v>TEMP</v>
          </cell>
          <cell r="AN615" t="str">
            <v>3P Onsite Worker</v>
          </cell>
          <cell r="AO615" t="str">
            <v>A</v>
          </cell>
          <cell r="AP615">
            <v>9</v>
          </cell>
          <cell r="AQ615">
            <v>0</v>
          </cell>
          <cell r="AR615">
            <v>0</v>
          </cell>
          <cell r="AS615">
            <v>0</v>
          </cell>
          <cell r="AT615">
            <v>0</v>
          </cell>
          <cell r="AU615">
            <v>0</v>
          </cell>
        </row>
        <row r="616">
          <cell r="E616">
            <v>206953970</v>
          </cell>
          <cell r="F616" t="str">
            <v>A</v>
          </cell>
          <cell r="G616" t="str">
            <v>GREEN</v>
          </cell>
          <cell r="H616" t="str">
            <v>FULL_TIME</v>
          </cell>
          <cell r="I616">
            <v>900234</v>
          </cell>
          <cell r="J616" t="str">
            <v>Dulsco L.L.C.</v>
          </cell>
          <cell r="K616" t="str">
            <v>MISAEL STEVEN BULIANI</v>
          </cell>
          <cell r="L616" t="str">
            <v>Warehouse Associate (TEMP)</v>
          </cell>
          <cell r="M616" t="str">
            <v>Warehouse Associate 24M</v>
          </cell>
          <cell r="N616" t="str">
            <v>nnahla</v>
          </cell>
          <cell r="O616">
            <v>1299</v>
          </cell>
          <cell r="P616" t="str">
            <v>AUH1</v>
          </cell>
          <cell r="Q616" t="str">
            <v>ARE</v>
          </cell>
          <cell r="R616" t="str">
            <v>LK013</v>
          </cell>
          <cell r="S616" t="str">
            <v>Night Shift</v>
          </cell>
          <cell r="T616">
            <v>99</v>
          </cell>
          <cell r="U616" t="str">
            <v>MENA_UAE_FC</v>
          </cell>
          <cell r="V616">
            <v>46267.756249999999</v>
          </cell>
          <cell r="W616">
            <v>46267.952777777777</v>
          </cell>
          <cell r="X616">
            <v>46267.756944444445</v>
          </cell>
          <cell r="Y616">
            <v>46268.173611111109</v>
          </cell>
          <cell r="AA616" t="str">
            <v>Scheduled</v>
          </cell>
          <cell r="AB616" t="str">
            <v>Present</v>
          </cell>
          <cell r="AC616" t="str">
            <v>Inbound</v>
          </cell>
          <cell r="AD616" t="str">
            <v>Inbound Stow</v>
          </cell>
          <cell r="AE616" t="str">
            <v>Stow</v>
          </cell>
          <cell r="AF616" t="str">
            <v>Sunday</v>
          </cell>
          <cell r="AG616" t="str">
            <v>Monday</v>
          </cell>
          <cell r="AH616">
            <v>3</v>
          </cell>
          <cell r="AJ616">
            <v>46049</v>
          </cell>
          <cell r="AM616" t="str">
            <v>TEMP</v>
          </cell>
          <cell r="AN616" t="str">
            <v>3P Onsite Worker</v>
          </cell>
          <cell r="AO616" t="str">
            <v>A</v>
          </cell>
          <cell r="AP616">
            <v>9</v>
          </cell>
          <cell r="AQ616">
            <v>0</v>
          </cell>
          <cell r="AR616">
            <v>1</v>
          </cell>
          <cell r="AS616">
            <v>1</v>
          </cell>
          <cell r="AT616">
            <v>0</v>
          </cell>
          <cell r="AU616">
            <v>0</v>
          </cell>
        </row>
        <row r="617">
          <cell r="E617">
            <v>206136721</v>
          </cell>
          <cell r="F617" t="str">
            <v>A</v>
          </cell>
          <cell r="G617" t="str">
            <v>GREEN</v>
          </cell>
          <cell r="H617" t="str">
            <v>FULL_TIME</v>
          </cell>
          <cell r="I617">
            <v>900234</v>
          </cell>
          <cell r="J617" t="str">
            <v>Fastlink Outsourcing</v>
          </cell>
          <cell r="K617" t="str">
            <v>MICHAEL TABIFOR</v>
          </cell>
          <cell r="L617" t="str">
            <v>Warehouse Associate (TEMP)</v>
          </cell>
          <cell r="M617" t="str">
            <v>Warehouse Associate 8W</v>
          </cell>
          <cell r="N617" t="str">
            <v>scariav</v>
          </cell>
          <cell r="O617">
            <v>1299</v>
          </cell>
          <cell r="P617" t="str">
            <v>AUH1</v>
          </cell>
          <cell r="Q617" t="str">
            <v>ARE</v>
          </cell>
          <cell r="R617" t="str">
            <v>LK012</v>
          </cell>
          <cell r="S617" t="str">
            <v>Night Shift</v>
          </cell>
          <cell r="T617">
            <v>99</v>
          </cell>
          <cell r="U617" t="str">
            <v>MENA_UAE_FC</v>
          </cell>
          <cell r="V617">
            <v>46267.754861111112</v>
          </cell>
          <cell r="W617">
            <v>46267.854166666664</v>
          </cell>
          <cell r="X617">
            <v>46267.756944444445</v>
          </cell>
          <cell r="Y617">
            <v>46268.173611111109</v>
          </cell>
          <cell r="AA617" t="str">
            <v>Scheduled</v>
          </cell>
          <cell r="AB617" t="str">
            <v>Present</v>
          </cell>
          <cell r="AC617" t="str">
            <v>Outbound</v>
          </cell>
          <cell r="AD617" t="str">
            <v>Picking</v>
          </cell>
          <cell r="AE617" t="str">
            <v>Pick</v>
          </cell>
          <cell r="AF617" t="str">
            <v>Saturday</v>
          </cell>
          <cell r="AG617" t="str">
            <v>Sunday</v>
          </cell>
          <cell r="AH617">
            <v>13</v>
          </cell>
          <cell r="AJ617">
            <v>45928</v>
          </cell>
          <cell r="AM617" t="str">
            <v>TEMP</v>
          </cell>
          <cell r="AN617" t="str">
            <v>3P Onsite Worker</v>
          </cell>
          <cell r="AO617" t="str">
            <v>A</v>
          </cell>
          <cell r="AP617">
            <v>9</v>
          </cell>
          <cell r="AQ617">
            <v>0</v>
          </cell>
          <cell r="AR617">
            <v>1</v>
          </cell>
          <cell r="AS617">
            <v>1</v>
          </cell>
          <cell r="AT617">
            <v>0</v>
          </cell>
          <cell r="AU617">
            <v>0</v>
          </cell>
        </row>
        <row r="618">
          <cell r="E618">
            <v>205853574</v>
          </cell>
          <cell r="F618" t="str">
            <v>A</v>
          </cell>
          <cell r="G618" t="str">
            <v>GREEN</v>
          </cell>
          <cell r="H618" t="str">
            <v>REDUCED</v>
          </cell>
          <cell r="I618">
            <v>900234</v>
          </cell>
          <cell r="J618" t="str">
            <v>EFS Facilities Services</v>
          </cell>
          <cell r="K618" t="str">
            <v>MERCY JEPKEMBOI</v>
          </cell>
          <cell r="L618" t="str">
            <v>Warehouse Associate (TEMP)</v>
          </cell>
          <cell r="M618" t="str">
            <v>Warehouse Associate 8W</v>
          </cell>
          <cell r="N618" t="str">
            <v>mnarshad</v>
          </cell>
          <cell r="O618">
            <v>1299</v>
          </cell>
          <cell r="P618" t="str">
            <v>AUH1</v>
          </cell>
          <cell r="Q618" t="str">
            <v>ARE</v>
          </cell>
          <cell r="R618" t="str">
            <v>LK013</v>
          </cell>
          <cell r="S618" t="str">
            <v>Night Shift</v>
          </cell>
          <cell r="T618">
            <v>99</v>
          </cell>
          <cell r="U618" t="str">
            <v>MENA_UAE_FC</v>
          </cell>
          <cell r="V618">
            <v>46267.754861111112</v>
          </cell>
          <cell r="W618">
            <v>46267.833333333336</v>
          </cell>
          <cell r="X618">
            <v>46267.756944444445</v>
          </cell>
          <cell r="Y618">
            <v>46268.090277777781</v>
          </cell>
          <cell r="AA618" t="str">
            <v>Scheduled</v>
          </cell>
          <cell r="AB618" t="str">
            <v>Present</v>
          </cell>
          <cell r="AC618" t="str">
            <v>Outbound</v>
          </cell>
          <cell r="AD618" t="str">
            <v>Picking</v>
          </cell>
          <cell r="AE618" t="str">
            <v>Pick</v>
          </cell>
          <cell r="AF618" t="str">
            <v>Sunday</v>
          </cell>
          <cell r="AG618" t="str">
            <v>Monday</v>
          </cell>
          <cell r="AH618">
            <v>13</v>
          </cell>
          <cell r="AJ618">
            <v>46246</v>
          </cell>
          <cell r="AM618" t="str">
            <v>TEMP</v>
          </cell>
          <cell r="AN618" t="str">
            <v>3P Onsite Worker</v>
          </cell>
          <cell r="AO618" t="str">
            <v>A</v>
          </cell>
          <cell r="AP618">
            <v>7</v>
          </cell>
          <cell r="AQ618">
            <v>0</v>
          </cell>
          <cell r="AR618">
            <v>1</v>
          </cell>
          <cell r="AS618">
            <v>1</v>
          </cell>
          <cell r="AT618">
            <v>0</v>
          </cell>
          <cell r="AU618">
            <v>0</v>
          </cell>
        </row>
        <row r="619">
          <cell r="E619">
            <v>205853575</v>
          </cell>
          <cell r="F619" t="str">
            <v>A</v>
          </cell>
          <cell r="G619" t="str">
            <v>GREEN</v>
          </cell>
          <cell r="H619" t="str">
            <v>FULL_TIME</v>
          </cell>
          <cell r="I619">
            <v>900234</v>
          </cell>
          <cell r="J619" t="str">
            <v>EFS Facilities Services</v>
          </cell>
          <cell r="K619" t="str">
            <v>JOSEPH ADDO</v>
          </cell>
          <cell r="L619" t="str">
            <v>Warehouse Associate (TEMP)</v>
          </cell>
          <cell r="M619" t="str">
            <v>Warehouse Associate 8W</v>
          </cell>
          <cell r="N619" t="str">
            <v>scariav</v>
          </cell>
          <cell r="O619">
            <v>1299</v>
          </cell>
          <cell r="P619" t="str">
            <v>AUH1</v>
          </cell>
          <cell r="Q619" t="str">
            <v>ARE</v>
          </cell>
          <cell r="R619" t="str">
            <v>LK014</v>
          </cell>
          <cell r="S619" t="str">
            <v>Night Shift</v>
          </cell>
          <cell r="T619">
            <v>99</v>
          </cell>
          <cell r="U619" t="str">
            <v>MENA_UAE_FC</v>
          </cell>
          <cell r="V619">
            <v>46267.754166666666</v>
          </cell>
          <cell r="W619">
            <v>46267.854166666664</v>
          </cell>
          <cell r="X619">
            <v>46267.756944444445</v>
          </cell>
          <cell r="Y619">
            <v>46268.173611111109</v>
          </cell>
          <cell r="AA619" t="str">
            <v>Scheduled</v>
          </cell>
          <cell r="AB619" t="str">
            <v>Present</v>
          </cell>
          <cell r="AC619" t="str">
            <v>Outbound</v>
          </cell>
          <cell r="AD619" t="str">
            <v>Picking</v>
          </cell>
          <cell r="AE619" t="str">
            <v>Pick</v>
          </cell>
          <cell r="AF619" t="str">
            <v>Monday</v>
          </cell>
          <cell r="AG619" t="str">
            <v>Tuesday</v>
          </cell>
          <cell r="AH619">
            <v>13</v>
          </cell>
          <cell r="AJ619">
            <v>45893</v>
          </cell>
          <cell r="AM619" t="str">
            <v>TEMP</v>
          </cell>
          <cell r="AN619" t="str">
            <v>3P Onsite Worker</v>
          </cell>
          <cell r="AO619" t="str">
            <v>A</v>
          </cell>
          <cell r="AP619">
            <v>9</v>
          </cell>
          <cell r="AQ619">
            <v>0</v>
          </cell>
          <cell r="AR619">
            <v>1</v>
          </cell>
          <cell r="AS619">
            <v>1</v>
          </cell>
          <cell r="AT619">
            <v>0</v>
          </cell>
          <cell r="AU619">
            <v>0</v>
          </cell>
        </row>
        <row r="620">
          <cell r="E620">
            <v>204013730</v>
          </cell>
          <cell r="F620" t="str">
            <v>A</v>
          </cell>
          <cell r="G620" t="str">
            <v>GREEN</v>
          </cell>
          <cell r="H620" t="str">
            <v>FULL_TIME</v>
          </cell>
          <cell r="I620">
            <v>900234</v>
          </cell>
          <cell r="J620" t="str">
            <v>Fastlink Outsourcing</v>
          </cell>
          <cell r="K620" t="str">
            <v>Mybo Kamara</v>
          </cell>
          <cell r="L620" t="str">
            <v>Warehouse Associate (TEMP)</v>
          </cell>
          <cell r="M620" t="str">
            <v>Warehouse Associate 12M</v>
          </cell>
          <cell r="N620" t="str">
            <v>mnarshad</v>
          </cell>
          <cell r="O620">
            <v>1299</v>
          </cell>
          <cell r="P620" t="str">
            <v>AUH1</v>
          </cell>
          <cell r="Q620" t="str">
            <v>ARE</v>
          </cell>
          <cell r="R620" t="str">
            <v>FC134</v>
          </cell>
          <cell r="S620" t="str">
            <v>Day Shift</v>
          </cell>
          <cell r="T620">
            <v>99</v>
          </cell>
          <cell r="U620" t="str">
            <v>MENA_UAE_FC</v>
          </cell>
          <cell r="X620">
            <v>46267.333333333336</v>
          </cell>
          <cell r="Y620">
            <v>46267.75</v>
          </cell>
          <cell r="Z620" t="str">
            <v>Rest Day</v>
          </cell>
          <cell r="AA620" t="str">
            <v>Not Scheduled</v>
          </cell>
          <cell r="AB620" t="str">
            <v>Not Present</v>
          </cell>
          <cell r="AC620" t="str">
            <v>Outbound</v>
          </cell>
          <cell r="AD620" t="str">
            <v>Picking</v>
          </cell>
          <cell r="AE620" t="str">
            <v>Pick</v>
          </cell>
          <cell r="AF620" t="str">
            <v>Wednesday</v>
          </cell>
          <cell r="AG620" t="str">
            <v>Thursday</v>
          </cell>
          <cell r="AH620">
            <v>13</v>
          </cell>
          <cell r="AJ620">
            <v>45550</v>
          </cell>
          <cell r="AM620" t="str">
            <v>TEMP</v>
          </cell>
          <cell r="AN620" t="str">
            <v>3P Onsite Worker</v>
          </cell>
          <cell r="AO620" t="str">
            <v>A</v>
          </cell>
          <cell r="AP620">
            <v>9</v>
          </cell>
          <cell r="AQ620">
            <v>0</v>
          </cell>
          <cell r="AR620">
            <v>0</v>
          </cell>
          <cell r="AS620">
            <v>0</v>
          </cell>
          <cell r="AT620">
            <v>0</v>
          </cell>
          <cell r="AU620">
            <v>0</v>
          </cell>
        </row>
        <row r="621">
          <cell r="E621">
            <v>203881599</v>
          </cell>
          <cell r="F621" t="str">
            <v>A</v>
          </cell>
          <cell r="G621" t="str">
            <v>GREEN</v>
          </cell>
          <cell r="H621" t="str">
            <v>FULL_TIME</v>
          </cell>
          <cell r="I621">
            <v>900234</v>
          </cell>
          <cell r="J621" t="str">
            <v>Fastlink Outsourcing</v>
          </cell>
          <cell r="K621" t="str">
            <v>Mary Mensah</v>
          </cell>
          <cell r="L621" t="str">
            <v>Warehouse Associate (TEMP)</v>
          </cell>
          <cell r="M621" t="str">
            <v>Warehouse Associate 12M</v>
          </cell>
          <cell r="N621" t="str">
            <v>nnahla</v>
          </cell>
          <cell r="O621">
            <v>1299</v>
          </cell>
          <cell r="P621" t="str">
            <v>AUH1</v>
          </cell>
          <cell r="Q621" t="str">
            <v>ARE</v>
          </cell>
          <cell r="R621" t="str">
            <v>LK011</v>
          </cell>
          <cell r="S621" t="str">
            <v>Night Shift</v>
          </cell>
          <cell r="T621">
            <v>99</v>
          </cell>
          <cell r="U621" t="str">
            <v>MENA_UAE_FC</v>
          </cell>
          <cell r="V621">
            <v>46267.756944444445</v>
          </cell>
          <cell r="W621">
            <v>46267.956944444442</v>
          </cell>
          <cell r="X621">
            <v>46267.756944444445</v>
          </cell>
          <cell r="Y621">
            <v>46268.173611111109</v>
          </cell>
          <cell r="AA621" t="str">
            <v>Scheduled</v>
          </cell>
          <cell r="AB621" t="str">
            <v>Present</v>
          </cell>
          <cell r="AC621" t="str">
            <v>Inbound</v>
          </cell>
          <cell r="AD621" t="str">
            <v>Inbound Stow</v>
          </cell>
          <cell r="AE621" t="str">
            <v>Stow</v>
          </cell>
          <cell r="AF621" t="str">
            <v>Friday</v>
          </cell>
          <cell r="AG621" t="str">
            <v>Saturday</v>
          </cell>
          <cell r="AH621">
            <v>3</v>
          </cell>
          <cell r="AJ621">
            <v>45529</v>
          </cell>
          <cell r="AM621" t="str">
            <v>TEMP</v>
          </cell>
          <cell r="AN621" t="str">
            <v>3P Onsite Worker</v>
          </cell>
          <cell r="AO621" t="str">
            <v>A</v>
          </cell>
          <cell r="AP621">
            <v>9</v>
          </cell>
          <cell r="AQ621">
            <v>0</v>
          </cell>
          <cell r="AR621">
            <v>1</v>
          </cell>
          <cell r="AS621">
            <v>1</v>
          </cell>
          <cell r="AT621">
            <v>0</v>
          </cell>
          <cell r="AU621">
            <v>0</v>
          </cell>
        </row>
        <row r="622">
          <cell r="E622">
            <v>206868289</v>
          </cell>
          <cell r="F622" t="str">
            <v>A</v>
          </cell>
          <cell r="G622" t="str">
            <v>GREEN</v>
          </cell>
          <cell r="H622" t="str">
            <v>REDUCED</v>
          </cell>
          <cell r="I622">
            <v>900234</v>
          </cell>
          <cell r="J622" t="str">
            <v>Fastlink Outsourcing</v>
          </cell>
          <cell r="K622" t="str">
            <v>FLAVIN NENG NKHAN</v>
          </cell>
          <cell r="L622" t="str">
            <v>Warehouse Associate (TEMP)</v>
          </cell>
          <cell r="M622" t="str">
            <v>Warehouse Associate 8W</v>
          </cell>
          <cell r="N622" t="str">
            <v>bizthoma</v>
          </cell>
          <cell r="O622">
            <v>1299</v>
          </cell>
          <cell r="P622" t="str">
            <v>AUH1</v>
          </cell>
          <cell r="Q622" t="str">
            <v>ARE</v>
          </cell>
          <cell r="R622" t="str">
            <v>LK017</v>
          </cell>
          <cell r="S622" t="str">
            <v>Night Shift</v>
          </cell>
          <cell r="T622">
            <v>99</v>
          </cell>
          <cell r="U622" t="str">
            <v>MENA_UAE_FC</v>
          </cell>
          <cell r="V622">
            <v>46267.755555555559</v>
          </cell>
          <cell r="W622">
            <v>46267.833333333336</v>
          </cell>
          <cell r="X622">
            <v>46267.756944444445</v>
          </cell>
          <cell r="Y622">
            <v>46268.090277777781</v>
          </cell>
          <cell r="AA622" t="str">
            <v>Scheduled</v>
          </cell>
          <cell r="AB622" t="str">
            <v>Present</v>
          </cell>
          <cell r="AC622" t="str">
            <v>Outbound</v>
          </cell>
          <cell r="AD622" t="str">
            <v>Pack - Batch</v>
          </cell>
          <cell r="AE622" t="str">
            <v>Pack</v>
          </cell>
          <cell r="AF622" t="str">
            <v>Thursday</v>
          </cell>
          <cell r="AG622" t="str">
            <v>Friday</v>
          </cell>
          <cell r="AH622">
            <v>17</v>
          </cell>
          <cell r="AJ622">
            <v>46251</v>
          </cell>
          <cell r="AM622" t="str">
            <v>TEMP</v>
          </cell>
          <cell r="AN622" t="str">
            <v>3P Onsite Worker</v>
          </cell>
          <cell r="AO622" t="str">
            <v>A</v>
          </cell>
          <cell r="AP622">
            <v>7</v>
          </cell>
          <cell r="AQ622">
            <v>0</v>
          </cell>
          <cell r="AR622">
            <v>1</v>
          </cell>
          <cell r="AS622">
            <v>1</v>
          </cell>
          <cell r="AT622">
            <v>0</v>
          </cell>
          <cell r="AU622">
            <v>0</v>
          </cell>
        </row>
        <row r="623">
          <cell r="E623">
            <v>204053439</v>
          </cell>
          <cell r="F623" t="str">
            <v>A</v>
          </cell>
          <cell r="G623" t="str">
            <v>GREEN</v>
          </cell>
          <cell r="H623" t="str">
            <v>FULL_TIME</v>
          </cell>
          <cell r="I623">
            <v>900234</v>
          </cell>
          <cell r="J623" t="str">
            <v>Adecco</v>
          </cell>
          <cell r="K623" t="str">
            <v>Mohammed Abdullah</v>
          </cell>
          <cell r="L623" t="str">
            <v>Warehouse Associate (TEMP)</v>
          </cell>
          <cell r="M623" t="str">
            <v>Warehouse Associate 24M</v>
          </cell>
          <cell r="N623" t="str">
            <v>lraghava</v>
          </cell>
          <cell r="O623">
            <v>1299</v>
          </cell>
          <cell r="P623" t="str">
            <v>AUH1</v>
          </cell>
          <cell r="Q623" t="str">
            <v>ARE</v>
          </cell>
          <cell r="R623" t="str">
            <v>FC009</v>
          </cell>
          <cell r="S623" t="str">
            <v>Day Shift</v>
          </cell>
          <cell r="T623">
            <v>99</v>
          </cell>
          <cell r="U623" t="str">
            <v>MENA_UAE_FC</v>
          </cell>
          <cell r="V623">
            <v>46267.32708333333</v>
          </cell>
          <cell r="W623">
            <v>46267.747916666667</v>
          </cell>
          <cell r="X623">
            <v>46267.333333333336</v>
          </cell>
          <cell r="Y623">
            <v>46267.75</v>
          </cell>
          <cell r="AA623" t="str">
            <v>Scheduled</v>
          </cell>
          <cell r="AB623" t="str">
            <v>Present</v>
          </cell>
          <cell r="AC623" t="str">
            <v>Outbound</v>
          </cell>
          <cell r="AD623" t="str">
            <v>Pack - Batch</v>
          </cell>
          <cell r="AE623" t="str">
            <v>Pack</v>
          </cell>
          <cell r="AF623" t="str">
            <v>Friday</v>
          </cell>
          <cell r="AG623" t="str">
            <v>Saturday</v>
          </cell>
          <cell r="AH623">
            <v>17</v>
          </cell>
          <cell r="AJ623">
            <v>45557</v>
          </cell>
          <cell r="AM623" t="str">
            <v>TEMP</v>
          </cell>
          <cell r="AN623" t="str">
            <v>3P Onsite Worker</v>
          </cell>
          <cell r="AO623" t="str">
            <v>A</v>
          </cell>
          <cell r="AP623">
            <v>9</v>
          </cell>
          <cell r="AQ623">
            <v>0</v>
          </cell>
          <cell r="AR623">
            <v>1</v>
          </cell>
          <cell r="AS623">
            <v>1</v>
          </cell>
          <cell r="AT623">
            <v>0</v>
          </cell>
          <cell r="AU623">
            <v>0</v>
          </cell>
        </row>
        <row r="624">
          <cell r="E624">
            <v>204941770</v>
          </cell>
          <cell r="F624" t="str">
            <v>A</v>
          </cell>
          <cell r="G624" t="str">
            <v>BLUE</v>
          </cell>
          <cell r="H624" t="str">
            <v>FULL_TIME</v>
          </cell>
          <cell r="I624" t="str">
            <v>P03231</v>
          </cell>
          <cell r="K624" t="str">
            <v>Mohamed Ghazy</v>
          </cell>
          <cell r="L624" t="str">
            <v>FC Associate III</v>
          </cell>
          <cell r="M624" t="str">
            <v>ICQA Supervisor</v>
          </cell>
          <cell r="N624" t="str">
            <v>kebedeed</v>
          </cell>
          <cell r="O624">
            <v>1299</v>
          </cell>
          <cell r="P624" t="str">
            <v>AUH1</v>
          </cell>
          <cell r="Q624" t="str">
            <v>ARE</v>
          </cell>
          <cell r="R624" t="str">
            <v>FC059</v>
          </cell>
          <cell r="S624" t="str">
            <v>Day Shift</v>
          </cell>
          <cell r="T624">
            <v>3</v>
          </cell>
          <cell r="U624" t="str">
            <v>MENA_UAE_FC</v>
          </cell>
          <cell r="V624">
            <v>46267.326388888891</v>
          </cell>
          <cell r="W624">
            <v>46267.541666666664</v>
          </cell>
          <cell r="X624">
            <v>46267.333333333336</v>
          </cell>
          <cell r="Y624">
            <v>46267.75</v>
          </cell>
          <cell r="AA624" t="str">
            <v>Scheduled</v>
          </cell>
          <cell r="AB624" t="str">
            <v>Present</v>
          </cell>
          <cell r="AC624" t="str">
            <v>Support</v>
          </cell>
          <cell r="AD624" t="str">
            <v>Admin/HR/IT</v>
          </cell>
          <cell r="AE624" t="str">
            <v>Support</v>
          </cell>
          <cell r="AF624" t="str">
            <v>Sunday</v>
          </cell>
          <cell r="AG624" t="str">
            <v>Monday</v>
          </cell>
          <cell r="AH624">
            <v>26</v>
          </cell>
          <cell r="AJ624">
            <v>45732</v>
          </cell>
          <cell r="AM624" t="str">
            <v>FC</v>
          </cell>
          <cell r="AN624" t="str">
            <v>Regular Full Time</v>
          </cell>
          <cell r="AO624" t="str">
            <v>A</v>
          </cell>
          <cell r="AP624">
            <v>9</v>
          </cell>
          <cell r="AQ624">
            <v>0</v>
          </cell>
          <cell r="AR624">
            <v>1</v>
          </cell>
          <cell r="AS624">
            <v>1</v>
          </cell>
          <cell r="AT624">
            <v>0</v>
          </cell>
          <cell r="AU624">
            <v>0</v>
          </cell>
        </row>
        <row r="625">
          <cell r="E625">
            <v>206949318</v>
          </cell>
          <cell r="F625" t="str">
            <v>A</v>
          </cell>
          <cell r="G625" t="str">
            <v>GREEN</v>
          </cell>
          <cell r="H625" t="str">
            <v>FULL_TIME</v>
          </cell>
          <cell r="I625">
            <v>900234</v>
          </cell>
          <cell r="J625" t="str">
            <v>Dulsco L.L.C.</v>
          </cell>
          <cell r="K625" t="str">
            <v>MOSES GUMUSIRIZA</v>
          </cell>
          <cell r="L625" t="str">
            <v>Warehouse Associate (TEMP)</v>
          </cell>
          <cell r="M625" t="str">
            <v>Warehouse Associate 24M</v>
          </cell>
          <cell r="N625" t="str">
            <v>bavameer</v>
          </cell>
          <cell r="O625">
            <v>1299</v>
          </cell>
          <cell r="P625" t="str">
            <v>AUH1</v>
          </cell>
          <cell r="Q625" t="str">
            <v>ARE</v>
          </cell>
          <cell r="R625" t="str">
            <v>FC109</v>
          </cell>
          <cell r="S625" t="str">
            <v>Day Shift</v>
          </cell>
          <cell r="T625">
            <v>99</v>
          </cell>
          <cell r="U625" t="str">
            <v>MENA_UAE_FC</v>
          </cell>
          <cell r="X625">
            <v>46267.333333333336</v>
          </cell>
          <cell r="Y625">
            <v>46267.75</v>
          </cell>
          <cell r="Z625" t="str">
            <v>Rest Day</v>
          </cell>
          <cell r="AA625" t="str">
            <v>Not Scheduled</v>
          </cell>
          <cell r="AB625" t="str">
            <v>Not Present</v>
          </cell>
          <cell r="AC625" t="str">
            <v>Customer returns</v>
          </cell>
          <cell r="AD625" t="str">
            <v>Customer Returns</v>
          </cell>
          <cell r="AE625" t="str">
            <v>Customer returns</v>
          </cell>
          <cell r="AF625" t="str">
            <v>Tuesday</v>
          </cell>
          <cell r="AG625" t="str">
            <v>Wednesday</v>
          </cell>
          <cell r="AH625">
            <v>22</v>
          </cell>
          <cell r="AJ625">
            <v>46047</v>
          </cell>
          <cell r="AM625" t="str">
            <v>TEMP</v>
          </cell>
          <cell r="AN625" t="str">
            <v>3P Onsite Worker</v>
          </cell>
          <cell r="AO625" t="str">
            <v>A</v>
          </cell>
          <cell r="AP625">
            <v>9</v>
          </cell>
          <cell r="AQ625">
            <v>0</v>
          </cell>
          <cell r="AR625">
            <v>0</v>
          </cell>
          <cell r="AS625">
            <v>0</v>
          </cell>
          <cell r="AT625">
            <v>0</v>
          </cell>
          <cell r="AU625">
            <v>0</v>
          </cell>
        </row>
        <row r="626">
          <cell r="E626">
            <v>204138114</v>
          </cell>
          <cell r="F626" t="str">
            <v>A</v>
          </cell>
          <cell r="G626" t="str">
            <v>GREEN</v>
          </cell>
          <cell r="H626" t="str">
            <v>FULL_TIME</v>
          </cell>
          <cell r="I626">
            <v>900234</v>
          </cell>
          <cell r="J626" t="str">
            <v>Quesscorp</v>
          </cell>
          <cell r="K626" t="str">
            <v>Mohamed S Kamara</v>
          </cell>
          <cell r="L626" t="str">
            <v>Warehouse Associate (TEMP)</v>
          </cell>
          <cell r="M626" t="str">
            <v>Warehouse Associate 24M</v>
          </cell>
          <cell r="N626" t="str">
            <v>scariav</v>
          </cell>
          <cell r="O626">
            <v>1299</v>
          </cell>
          <cell r="P626" t="str">
            <v>AUH1</v>
          </cell>
          <cell r="Q626" t="str">
            <v>ARE</v>
          </cell>
          <cell r="R626" t="str">
            <v>FC009</v>
          </cell>
          <cell r="S626" t="str">
            <v>Day Shift</v>
          </cell>
          <cell r="T626">
            <v>99</v>
          </cell>
          <cell r="U626" t="str">
            <v>MENA_UAE_FC</v>
          </cell>
          <cell r="V626">
            <v>46267.333333333336</v>
          </cell>
          <cell r="W626">
            <v>46267.747916666667</v>
          </cell>
          <cell r="X626">
            <v>46267.333333333336</v>
          </cell>
          <cell r="Y626">
            <v>46267.75</v>
          </cell>
          <cell r="AA626" t="str">
            <v>Scheduled</v>
          </cell>
          <cell r="AB626" t="str">
            <v>Present</v>
          </cell>
          <cell r="AC626" t="str">
            <v>Outbound</v>
          </cell>
          <cell r="AD626" t="str">
            <v>Picking</v>
          </cell>
          <cell r="AE626" t="str">
            <v>Pick</v>
          </cell>
          <cell r="AF626" t="str">
            <v>Friday</v>
          </cell>
          <cell r="AG626" t="str">
            <v>Saturday</v>
          </cell>
          <cell r="AH626">
            <v>13</v>
          </cell>
          <cell r="AJ626">
            <v>45564</v>
          </cell>
          <cell r="AM626" t="str">
            <v>TEMP</v>
          </cell>
          <cell r="AN626" t="str">
            <v>3P Onsite Worker</v>
          </cell>
          <cell r="AO626" t="str">
            <v>A</v>
          </cell>
          <cell r="AP626">
            <v>9</v>
          </cell>
          <cell r="AQ626">
            <v>0</v>
          </cell>
          <cell r="AR626">
            <v>1</v>
          </cell>
          <cell r="AS626">
            <v>1</v>
          </cell>
          <cell r="AT626">
            <v>0</v>
          </cell>
          <cell r="AU626">
            <v>0</v>
          </cell>
        </row>
        <row r="627">
          <cell r="E627">
            <v>203965605</v>
          </cell>
          <cell r="F627" t="str">
            <v>A</v>
          </cell>
          <cell r="G627" t="str">
            <v>GREEN</v>
          </cell>
          <cell r="H627" t="str">
            <v>FULL_TIME</v>
          </cell>
          <cell r="I627">
            <v>900234</v>
          </cell>
          <cell r="J627" t="str">
            <v>Adecco</v>
          </cell>
          <cell r="K627" t="str">
            <v>Mohamed Farook</v>
          </cell>
          <cell r="L627" t="str">
            <v>Warehouse Associate (TEMP)</v>
          </cell>
          <cell r="M627" t="str">
            <v>Warehouse Associate 24M</v>
          </cell>
          <cell r="N627" t="str">
            <v>ansammar</v>
          </cell>
          <cell r="O627">
            <v>1299</v>
          </cell>
          <cell r="P627" t="str">
            <v>AUH1</v>
          </cell>
          <cell r="Q627" t="str">
            <v>ARE</v>
          </cell>
          <cell r="R627" t="str">
            <v>FC059</v>
          </cell>
          <cell r="S627" t="str">
            <v>Day Shift</v>
          </cell>
          <cell r="T627">
            <v>99</v>
          </cell>
          <cell r="U627" t="str">
            <v>MENA_UAE_FC</v>
          </cell>
          <cell r="V627">
            <v>46267.333333333336</v>
          </cell>
          <cell r="W627">
            <v>46267.746527777781</v>
          </cell>
          <cell r="X627">
            <v>46267.333333333336</v>
          </cell>
          <cell r="Y627">
            <v>46267.75</v>
          </cell>
          <cell r="AA627" t="str">
            <v>Scheduled</v>
          </cell>
          <cell r="AB627" t="str">
            <v>Present</v>
          </cell>
          <cell r="AC627" t="str">
            <v>Outbound</v>
          </cell>
          <cell r="AD627" t="str">
            <v>Picking</v>
          </cell>
          <cell r="AE627" t="str">
            <v>Pick</v>
          </cell>
          <cell r="AF627" t="str">
            <v>Sunday</v>
          </cell>
          <cell r="AG627" t="str">
            <v>Monday</v>
          </cell>
          <cell r="AH627">
            <v>13</v>
          </cell>
          <cell r="AJ627">
            <v>45543</v>
          </cell>
          <cell r="AM627" t="str">
            <v>TEMP</v>
          </cell>
          <cell r="AN627" t="str">
            <v>3P Onsite Worker</v>
          </cell>
          <cell r="AO627" t="str">
            <v>A</v>
          </cell>
          <cell r="AP627">
            <v>9</v>
          </cell>
          <cell r="AQ627">
            <v>0</v>
          </cell>
          <cell r="AR627">
            <v>1</v>
          </cell>
          <cell r="AS627">
            <v>1</v>
          </cell>
          <cell r="AT627">
            <v>0</v>
          </cell>
          <cell r="AU627">
            <v>0</v>
          </cell>
        </row>
        <row r="628">
          <cell r="E628">
            <v>204882806</v>
          </cell>
          <cell r="F628" t="str">
            <v>A</v>
          </cell>
          <cell r="G628" t="str">
            <v>GREEN</v>
          </cell>
          <cell r="H628" t="str">
            <v>FULL_TIME</v>
          </cell>
          <cell r="I628">
            <v>900234</v>
          </cell>
          <cell r="J628" t="str">
            <v>Dulsco L.L.C.</v>
          </cell>
          <cell r="K628" t="str">
            <v>IDDRISS MOHAMMED</v>
          </cell>
          <cell r="L628" t="str">
            <v>Warehouse Associate (TEMP)</v>
          </cell>
          <cell r="M628" t="str">
            <v>Warehouse Associate 24M</v>
          </cell>
          <cell r="N628" t="str">
            <v>nnahla</v>
          </cell>
          <cell r="O628">
            <v>1299</v>
          </cell>
          <cell r="P628" t="str">
            <v>AUH1</v>
          </cell>
          <cell r="Q628" t="str">
            <v>ARE</v>
          </cell>
          <cell r="R628" t="str">
            <v>FC034</v>
          </cell>
          <cell r="S628" t="str">
            <v>Day Shift</v>
          </cell>
          <cell r="T628">
            <v>99</v>
          </cell>
          <cell r="U628" t="str">
            <v>MENA_UAE_FC</v>
          </cell>
          <cell r="V628">
            <v>46267.332638888889</v>
          </cell>
          <cell r="W628">
            <v>46267.749305555553</v>
          </cell>
          <cell r="X628">
            <v>46267.333333333336</v>
          </cell>
          <cell r="Y628">
            <v>46267.75</v>
          </cell>
          <cell r="AA628" t="str">
            <v>Scheduled</v>
          </cell>
          <cell r="AB628" t="str">
            <v>Present</v>
          </cell>
          <cell r="AC628" t="str">
            <v>Inbound</v>
          </cell>
          <cell r="AD628" t="str">
            <v>Inbound Stow</v>
          </cell>
          <cell r="AE628" t="str">
            <v>Stow</v>
          </cell>
          <cell r="AF628" t="str">
            <v>Saturday</v>
          </cell>
          <cell r="AG628" t="str">
            <v>Sunday</v>
          </cell>
          <cell r="AH628">
            <v>3</v>
          </cell>
          <cell r="AJ628">
            <v>45690</v>
          </cell>
          <cell r="AM628" t="str">
            <v>TEMP</v>
          </cell>
          <cell r="AN628" t="str">
            <v>3P Onsite Worker</v>
          </cell>
          <cell r="AO628" t="str">
            <v>A</v>
          </cell>
          <cell r="AP628">
            <v>9</v>
          </cell>
          <cell r="AQ628">
            <v>0</v>
          </cell>
          <cell r="AR628">
            <v>1</v>
          </cell>
          <cell r="AS628">
            <v>1</v>
          </cell>
          <cell r="AT628">
            <v>0</v>
          </cell>
          <cell r="AU628">
            <v>0</v>
          </cell>
        </row>
        <row r="629">
          <cell r="E629">
            <v>206886735</v>
          </cell>
          <cell r="F629" t="str">
            <v>A</v>
          </cell>
          <cell r="G629" t="str">
            <v>GREEN</v>
          </cell>
          <cell r="H629" t="str">
            <v>FULL_TIME</v>
          </cell>
          <cell r="I629">
            <v>900234</v>
          </cell>
          <cell r="J629" t="str">
            <v>EFS Facilities Services</v>
          </cell>
          <cell r="K629" t="str">
            <v>MOKA KWEDI</v>
          </cell>
          <cell r="L629" t="str">
            <v>Warehouse Associate (TEMP)</v>
          </cell>
          <cell r="M629" t="str">
            <v>Warehouse Associate 8W</v>
          </cell>
          <cell r="N629" t="str">
            <v>mnarshad</v>
          </cell>
          <cell r="O629">
            <v>1299</v>
          </cell>
          <cell r="P629" t="str">
            <v>AUH1</v>
          </cell>
          <cell r="Q629" t="str">
            <v>ARE</v>
          </cell>
          <cell r="R629" t="str">
            <v>FC134</v>
          </cell>
          <cell r="S629" t="str">
            <v>Day Shift</v>
          </cell>
          <cell r="T629">
            <v>99</v>
          </cell>
          <cell r="U629" t="str">
            <v>MENA_UAE_FC</v>
          </cell>
          <cell r="V629">
            <v>46267.331250000003</v>
          </cell>
          <cell r="W629">
            <v>46267.638888888891</v>
          </cell>
          <cell r="X629">
            <v>46267.333333333336</v>
          </cell>
          <cell r="Y629">
            <v>46267.75</v>
          </cell>
          <cell r="Z629" t="str">
            <v>Rest Day</v>
          </cell>
          <cell r="AA629" t="str">
            <v>Not Scheduled</v>
          </cell>
          <cell r="AB629" t="str">
            <v>Present</v>
          </cell>
          <cell r="AC629" t="str">
            <v>Outbound</v>
          </cell>
          <cell r="AD629" t="str">
            <v>Picking</v>
          </cell>
          <cell r="AE629" t="str">
            <v>Pick</v>
          </cell>
          <cell r="AF629" t="str">
            <v>Wednesday</v>
          </cell>
          <cell r="AG629" t="str">
            <v>Thursday</v>
          </cell>
          <cell r="AH629">
            <v>13</v>
          </cell>
          <cell r="AJ629">
            <v>46026</v>
          </cell>
          <cell r="AM629" t="str">
            <v>TEMP</v>
          </cell>
          <cell r="AN629" t="str">
            <v>3P Onsite Worker</v>
          </cell>
          <cell r="AO629" t="str">
            <v>A</v>
          </cell>
          <cell r="AP629">
            <v>9</v>
          </cell>
          <cell r="AQ629">
            <v>1</v>
          </cell>
          <cell r="AR629">
            <v>1</v>
          </cell>
          <cell r="AS629">
            <v>0</v>
          </cell>
          <cell r="AT629">
            <v>0</v>
          </cell>
          <cell r="AU629">
            <v>0</v>
          </cell>
        </row>
        <row r="630">
          <cell r="E630">
            <v>206874059</v>
          </cell>
          <cell r="F630" t="str">
            <v>A</v>
          </cell>
          <cell r="G630" t="str">
            <v>GREEN</v>
          </cell>
          <cell r="H630" t="str">
            <v>FULL_TIME</v>
          </cell>
          <cell r="I630">
            <v>900234</v>
          </cell>
          <cell r="J630" t="str">
            <v>Dulsco L.L.C.</v>
          </cell>
          <cell r="K630" t="str">
            <v>MATOVU MOHAMMAD</v>
          </cell>
          <cell r="L630" t="str">
            <v>Warehouse Associate (TEMP)</v>
          </cell>
          <cell r="M630" t="str">
            <v>Warehouse Associate 8W</v>
          </cell>
          <cell r="N630" t="str">
            <v>nnahla</v>
          </cell>
          <cell r="O630">
            <v>1299</v>
          </cell>
          <cell r="P630" t="str">
            <v>AUH1</v>
          </cell>
          <cell r="Q630" t="str">
            <v>ARE</v>
          </cell>
          <cell r="R630" t="str">
            <v>FC009</v>
          </cell>
          <cell r="S630" t="str">
            <v>Day Shift</v>
          </cell>
          <cell r="T630">
            <v>99</v>
          </cell>
          <cell r="U630" t="str">
            <v>MENA_UAE_FC</v>
          </cell>
          <cell r="V630">
            <v>46267.332638888889</v>
          </cell>
          <cell r="W630">
            <v>46267.748611111114</v>
          </cell>
          <cell r="X630">
            <v>46267.333333333336</v>
          </cell>
          <cell r="Y630">
            <v>46267.75</v>
          </cell>
          <cell r="AA630" t="str">
            <v>Scheduled</v>
          </cell>
          <cell r="AB630" t="str">
            <v>Present</v>
          </cell>
          <cell r="AC630" t="str">
            <v>Inbound</v>
          </cell>
          <cell r="AD630" t="str">
            <v>Inbound Stow</v>
          </cell>
          <cell r="AE630" t="str">
            <v>Stow</v>
          </cell>
          <cell r="AF630" t="str">
            <v>Friday</v>
          </cell>
          <cell r="AG630" t="str">
            <v>Saturday</v>
          </cell>
          <cell r="AH630">
            <v>3</v>
          </cell>
          <cell r="AJ630">
            <v>46019</v>
          </cell>
          <cell r="AM630" t="str">
            <v>TEMP</v>
          </cell>
          <cell r="AN630" t="str">
            <v>3P Onsite Worker</v>
          </cell>
          <cell r="AO630" t="str">
            <v>A</v>
          </cell>
          <cell r="AP630">
            <v>9</v>
          </cell>
          <cell r="AQ630">
            <v>0</v>
          </cell>
          <cell r="AR630">
            <v>1</v>
          </cell>
          <cell r="AS630">
            <v>1</v>
          </cell>
          <cell r="AT630">
            <v>0</v>
          </cell>
          <cell r="AU630">
            <v>0</v>
          </cell>
        </row>
        <row r="631">
          <cell r="E631">
            <v>203850876</v>
          </cell>
          <cell r="F631" t="str">
            <v>A</v>
          </cell>
          <cell r="G631" t="str">
            <v>GREEN</v>
          </cell>
          <cell r="H631" t="str">
            <v>FULL_TIME</v>
          </cell>
          <cell r="I631">
            <v>900234</v>
          </cell>
          <cell r="J631" t="str">
            <v>Dulsco L.L.C.</v>
          </cell>
          <cell r="K631" t="str">
            <v>Moses Mukisa</v>
          </cell>
          <cell r="L631" t="str">
            <v>Warehouse Associate (TEMP)</v>
          </cell>
          <cell r="M631" t="str">
            <v>Warehouse Associate 24M</v>
          </cell>
          <cell r="N631" t="str">
            <v>mnarshad</v>
          </cell>
          <cell r="O631">
            <v>1299</v>
          </cell>
          <cell r="P631" t="str">
            <v>AUH1</v>
          </cell>
          <cell r="Q631" t="str">
            <v>ARE</v>
          </cell>
          <cell r="R631" t="str">
            <v>FC009</v>
          </cell>
          <cell r="S631" t="str">
            <v>Day Shift</v>
          </cell>
          <cell r="T631">
            <v>99</v>
          </cell>
          <cell r="U631" t="str">
            <v>MENA_UAE_FC</v>
          </cell>
          <cell r="V631">
            <v>46267.328472222223</v>
          </cell>
          <cell r="W631">
            <v>46267.749305555553</v>
          </cell>
          <cell r="X631">
            <v>46267.333333333336</v>
          </cell>
          <cell r="Y631">
            <v>46267.75</v>
          </cell>
          <cell r="AA631" t="str">
            <v>Scheduled</v>
          </cell>
          <cell r="AB631" t="str">
            <v>Present</v>
          </cell>
          <cell r="AC631" t="str">
            <v>Outbound</v>
          </cell>
          <cell r="AD631" t="str">
            <v>Picking</v>
          </cell>
          <cell r="AE631" t="str">
            <v>Pick</v>
          </cell>
          <cell r="AF631" t="str">
            <v>Friday</v>
          </cell>
          <cell r="AG631" t="str">
            <v>Saturday</v>
          </cell>
          <cell r="AH631">
            <v>13</v>
          </cell>
          <cell r="AJ631">
            <v>45523</v>
          </cell>
          <cell r="AM631" t="str">
            <v>TEMP</v>
          </cell>
          <cell r="AN631" t="str">
            <v>3P Onsite Worker</v>
          </cell>
          <cell r="AO631" t="str">
            <v>A</v>
          </cell>
          <cell r="AP631">
            <v>9</v>
          </cell>
          <cell r="AQ631">
            <v>0</v>
          </cell>
          <cell r="AR631">
            <v>1</v>
          </cell>
          <cell r="AS631">
            <v>1</v>
          </cell>
          <cell r="AT631">
            <v>0</v>
          </cell>
          <cell r="AU631">
            <v>0</v>
          </cell>
        </row>
        <row r="632">
          <cell r="E632">
            <v>204072320</v>
          </cell>
          <cell r="F632" t="str">
            <v>A</v>
          </cell>
          <cell r="G632" t="str">
            <v>GREEN</v>
          </cell>
          <cell r="H632" t="str">
            <v>FULL_TIME</v>
          </cell>
          <cell r="I632">
            <v>900234</v>
          </cell>
          <cell r="J632" t="str">
            <v>Dulsco L.L.C.</v>
          </cell>
          <cell r="K632" t="str">
            <v>SELVA MOSAS</v>
          </cell>
          <cell r="L632" t="str">
            <v>Warehouse Associate (TEMP)</v>
          </cell>
          <cell r="M632" t="str">
            <v>Warehouse Associate 8W</v>
          </cell>
          <cell r="N632" t="str">
            <v>bavameer</v>
          </cell>
          <cell r="O632">
            <v>1299</v>
          </cell>
          <cell r="P632" t="str">
            <v>AUH1</v>
          </cell>
          <cell r="Q632" t="str">
            <v>ARE</v>
          </cell>
          <cell r="R632" t="str">
            <v>LK016</v>
          </cell>
          <cell r="S632" t="str">
            <v>Night Shift</v>
          </cell>
          <cell r="T632">
            <v>99</v>
          </cell>
          <cell r="U632" t="str">
            <v>MENA_UAE_FC</v>
          </cell>
          <cell r="X632">
            <v>46267.756944444445</v>
          </cell>
          <cell r="Y632">
            <v>46268.173611111109</v>
          </cell>
          <cell r="Z632" t="str">
            <v>Rest Day</v>
          </cell>
          <cell r="AA632" t="str">
            <v>Not Scheduled</v>
          </cell>
          <cell r="AB632" t="str">
            <v>Not Present</v>
          </cell>
          <cell r="AC632" t="str">
            <v>Customer returns</v>
          </cell>
          <cell r="AD632" t="str">
            <v>Customer Returns</v>
          </cell>
          <cell r="AE632" t="str">
            <v>Customer returns</v>
          </cell>
          <cell r="AF632" t="str">
            <v>Wednesday</v>
          </cell>
          <cell r="AG632" t="str">
            <v>Thursday</v>
          </cell>
          <cell r="AH632">
            <v>22</v>
          </cell>
          <cell r="AJ632">
            <v>45683</v>
          </cell>
          <cell r="AM632" t="str">
            <v>TEMP</v>
          </cell>
          <cell r="AN632" t="str">
            <v>3P Onsite Worker</v>
          </cell>
          <cell r="AO632" t="str">
            <v>A</v>
          </cell>
          <cell r="AP632">
            <v>9</v>
          </cell>
          <cell r="AQ632">
            <v>0</v>
          </cell>
          <cell r="AR632">
            <v>0</v>
          </cell>
          <cell r="AS632">
            <v>0</v>
          </cell>
          <cell r="AT632">
            <v>0</v>
          </cell>
          <cell r="AU632">
            <v>0</v>
          </cell>
        </row>
        <row r="633">
          <cell r="E633">
            <v>206846698</v>
          </cell>
          <cell r="F633" t="str">
            <v>A</v>
          </cell>
          <cell r="G633" t="str">
            <v>GREEN</v>
          </cell>
          <cell r="H633" t="str">
            <v>FULL_TIME</v>
          </cell>
          <cell r="I633">
            <v>900234</v>
          </cell>
          <cell r="J633" t="str">
            <v>Dulsco L.L.C.</v>
          </cell>
          <cell r="K633" t="str">
            <v>KIIZA MOSES</v>
          </cell>
          <cell r="L633" t="str">
            <v>Warehouse Associate (TEMP)</v>
          </cell>
          <cell r="M633" t="str">
            <v>Warehouse Associate 8W</v>
          </cell>
          <cell r="N633" t="str">
            <v>ansammar</v>
          </cell>
          <cell r="O633">
            <v>1299</v>
          </cell>
          <cell r="P633" t="str">
            <v>AUH1</v>
          </cell>
          <cell r="Q633" t="str">
            <v>ARE</v>
          </cell>
          <cell r="R633" t="str">
            <v>LK017</v>
          </cell>
          <cell r="S633" t="str">
            <v>Night Shift</v>
          </cell>
          <cell r="T633">
            <v>99</v>
          </cell>
          <cell r="U633" t="str">
            <v>MENA_UAE_FC</v>
          </cell>
          <cell r="V633">
            <v>46267.754861111112</v>
          </cell>
          <cell r="W633">
            <v>46267.855555555558</v>
          </cell>
          <cell r="X633">
            <v>46267.756944444445</v>
          </cell>
          <cell r="Y633">
            <v>46268.173611111109</v>
          </cell>
          <cell r="AA633" t="str">
            <v>Scheduled</v>
          </cell>
          <cell r="AB633" t="str">
            <v>Present</v>
          </cell>
          <cell r="AC633" t="str">
            <v>Outbound</v>
          </cell>
          <cell r="AD633" t="str">
            <v>Picking</v>
          </cell>
          <cell r="AE633" t="str">
            <v>Pick</v>
          </cell>
          <cell r="AF633" t="str">
            <v>Thursday</v>
          </cell>
          <cell r="AG633" t="str">
            <v>Friday</v>
          </cell>
          <cell r="AH633">
            <v>13</v>
          </cell>
          <cell r="AJ633">
            <v>46012</v>
          </cell>
          <cell r="AM633" t="str">
            <v>TEMP</v>
          </cell>
          <cell r="AN633" t="str">
            <v>3P Onsite Worker</v>
          </cell>
          <cell r="AO633" t="str">
            <v>A</v>
          </cell>
          <cell r="AP633">
            <v>9</v>
          </cell>
          <cell r="AQ633">
            <v>0</v>
          </cell>
          <cell r="AR633">
            <v>1</v>
          </cell>
          <cell r="AS633">
            <v>1</v>
          </cell>
          <cell r="AT633">
            <v>0</v>
          </cell>
          <cell r="AU633">
            <v>0</v>
          </cell>
        </row>
        <row r="634">
          <cell r="E634">
            <v>203709595</v>
          </cell>
          <cell r="F634" t="str">
            <v>A</v>
          </cell>
          <cell r="G634" t="str">
            <v>GREEN</v>
          </cell>
          <cell r="H634" t="str">
            <v>FULL_TIME</v>
          </cell>
          <cell r="I634">
            <v>900234</v>
          </cell>
          <cell r="J634" t="str">
            <v>Adecco</v>
          </cell>
          <cell r="K634" t="str">
            <v>MOHAMMED SHAREEF KUTTILA</v>
          </cell>
          <cell r="L634" t="str">
            <v>Warehouse Associate (TEMP)</v>
          </cell>
          <cell r="M634" t="str">
            <v>Warehouse Associate 24M</v>
          </cell>
          <cell r="N634" t="str">
            <v>nnahla</v>
          </cell>
          <cell r="O634">
            <v>1299</v>
          </cell>
          <cell r="P634" t="str">
            <v>AUH1</v>
          </cell>
          <cell r="Q634" t="str">
            <v>ARE</v>
          </cell>
          <cell r="R634" t="str">
            <v>LK013</v>
          </cell>
          <cell r="S634" t="str">
            <v>Night Shift</v>
          </cell>
          <cell r="T634">
            <v>99</v>
          </cell>
          <cell r="U634" t="str">
            <v>MENA_UAE_FC</v>
          </cell>
          <cell r="V634">
            <v>46267.753472222219</v>
          </cell>
          <cell r="W634">
            <v>46267.95208333333</v>
          </cell>
          <cell r="X634">
            <v>46267.756944444445</v>
          </cell>
          <cell r="Y634">
            <v>46268.173611111109</v>
          </cell>
          <cell r="AA634" t="str">
            <v>Scheduled</v>
          </cell>
          <cell r="AB634" t="str">
            <v>Present</v>
          </cell>
          <cell r="AC634" t="str">
            <v>Inbound</v>
          </cell>
          <cell r="AD634" t="str">
            <v>Inbound Stow</v>
          </cell>
          <cell r="AE634" t="str">
            <v>Stow</v>
          </cell>
          <cell r="AF634" t="str">
            <v>Sunday</v>
          </cell>
          <cell r="AG634" t="str">
            <v>Monday</v>
          </cell>
          <cell r="AH634">
            <v>3</v>
          </cell>
          <cell r="AJ634">
            <v>45494</v>
          </cell>
          <cell r="AM634" t="str">
            <v>TEMP</v>
          </cell>
          <cell r="AN634" t="str">
            <v>3P Onsite Worker</v>
          </cell>
          <cell r="AO634" t="str">
            <v>A</v>
          </cell>
          <cell r="AP634">
            <v>9</v>
          </cell>
          <cell r="AQ634">
            <v>0</v>
          </cell>
          <cell r="AR634">
            <v>1</v>
          </cell>
          <cell r="AS634">
            <v>1</v>
          </cell>
          <cell r="AT634">
            <v>0</v>
          </cell>
          <cell r="AU634">
            <v>0</v>
          </cell>
        </row>
        <row r="635">
          <cell r="E635">
            <v>205977111</v>
          </cell>
          <cell r="F635" t="str">
            <v>A</v>
          </cell>
          <cell r="G635" t="str">
            <v>GREEN</v>
          </cell>
          <cell r="H635" t="str">
            <v>FULL_TIME</v>
          </cell>
          <cell r="I635">
            <v>900234</v>
          </cell>
          <cell r="J635" t="str">
            <v>Dulsco L.L.C.</v>
          </cell>
          <cell r="K635" t="str">
            <v>ALEX MPANDE</v>
          </cell>
          <cell r="L635" t="str">
            <v>Warehouse Associate (TEMP)</v>
          </cell>
          <cell r="M635" t="str">
            <v>Warehouse Associate 24M</v>
          </cell>
          <cell r="N635" t="str">
            <v>pparsin</v>
          </cell>
          <cell r="O635">
            <v>1299</v>
          </cell>
          <cell r="P635" t="str">
            <v>AUH1</v>
          </cell>
          <cell r="Q635" t="str">
            <v>ARE</v>
          </cell>
          <cell r="R635" t="str">
            <v>FC134</v>
          </cell>
          <cell r="S635" t="str">
            <v>Day Shift</v>
          </cell>
          <cell r="T635">
            <v>99</v>
          </cell>
          <cell r="U635" t="str">
            <v>MENA_UAE_FC</v>
          </cell>
          <cell r="X635">
            <v>46267.333333333336</v>
          </cell>
          <cell r="Y635">
            <v>46267.75</v>
          </cell>
          <cell r="Z635" t="str">
            <v>Rest Day</v>
          </cell>
          <cell r="AA635" t="str">
            <v>Not Scheduled</v>
          </cell>
          <cell r="AB635" t="str">
            <v>Not Present</v>
          </cell>
          <cell r="AC635" t="str">
            <v>Inbound</v>
          </cell>
          <cell r="AD635" t="str">
            <v>Inbound Prep</v>
          </cell>
          <cell r="AE635" t="str">
            <v>Prep</v>
          </cell>
          <cell r="AF635" t="str">
            <v>Wednesday</v>
          </cell>
          <cell r="AG635" t="str">
            <v>Thursday</v>
          </cell>
          <cell r="AH635">
            <v>36</v>
          </cell>
          <cell r="AJ635">
            <v>45914</v>
          </cell>
          <cell r="AM635" t="str">
            <v>TEMP</v>
          </cell>
          <cell r="AN635" t="str">
            <v>3P Onsite Worker</v>
          </cell>
          <cell r="AO635" t="str">
            <v>A</v>
          </cell>
          <cell r="AP635">
            <v>9</v>
          </cell>
          <cell r="AQ635">
            <v>0</v>
          </cell>
          <cell r="AR635">
            <v>0</v>
          </cell>
          <cell r="AS635">
            <v>0</v>
          </cell>
          <cell r="AT635">
            <v>0</v>
          </cell>
          <cell r="AU635">
            <v>0</v>
          </cell>
        </row>
        <row r="636">
          <cell r="E636">
            <v>203736780</v>
          </cell>
          <cell r="F636" t="str">
            <v>A</v>
          </cell>
          <cell r="G636" t="str">
            <v>GREEN</v>
          </cell>
          <cell r="H636" t="str">
            <v>FULL_TIME</v>
          </cell>
          <cell r="I636">
            <v>900234</v>
          </cell>
          <cell r="J636" t="str">
            <v>Adecco</v>
          </cell>
          <cell r="K636" t="str">
            <v>San Myint</v>
          </cell>
          <cell r="L636" t="str">
            <v>Warehouse Associate (TEMP)</v>
          </cell>
          <cell r="M636" t="str">
            <v>Warehouse Associate 24M</v>
          </cell>
          <cell r="N636" t="str">
            <v>vkkatyal</v>
          </cell>
          <cell r="O636">
            <v>1299</v>
          </cell>
          <cell r="P636" t="str">
            <v>AUH1</v>
          </cell>
          <cell r="Q636" t="str">
            <v>ARE</v>
          </cell>
          <cell r="R636" t="str">
            <v>LK016</v>
          </cell>
          <cell r="S636" t="str">
            <v>Night Shift</v>
          </cell>
          <cell r="T636">
            <v>99</v>
          </cell>
          <cell r="U636" t="str">
            <v>MENA_UAE_FC</v>
          </cell>
          <cell r="V636">
            <v>46267.754166666666</v>
          </cell>
          <cell r="W636">
            <v>46267.95</v>
          </cell>
          <cell r="X636">
            <v>46267.756944444445</v>
          </cell>
          <cell r="Y636">
            <v>46268.173611111109</v>
          </cell>
          <cell r="Z636" t="str">
            <v>Rest Day</v>
          </cell>
          <cell r="AA636" t="str">
            <v>Not Scheduled</v>
          </cell>
          <cell r="AB636" t="str">
            <v>Present</v>
          </cell>
          <cell r="AC636" t="str">
            <v>Inbound</v>
          </cell>
          <cell r="AD636" t="str">
            <v>Inbound Stow</v>
          </cell>
          <cell r="AE636" t="str">
            <v>Stow</v>
          </cell>
          <cell r="AF636" t="str">
            <v>Wednesday</v>
          </cell>
          <cell r="AG636" t="str">
            <v>Thursday</v>
          </cell>
          <cell r="AH636">
            <v>3</v>
          </cell>
          <cell r="AJ636">
            <v>45501</v>
          </cell>
          <cell r="AM636" t="str">
            <v>TEMP</v>
          </cell>
          <cell r="AN636" t="str">
            <v>3P Onsite Worker</v>
          </cell>
          <cell r="AO636" t="str">
            <v>A</v>
          </cell>
          <cell r="AP636">
            <v>9</v>
          </cell>
          <cell r="AQ636">
            <v>1</v>
          </cell>
          <cell r="AR636">
            <v>1</v>
          </cell>
          <cell r="AS636">
            <v>0</v>
          </cell>
          <cell r="AT636">
            <v>0</v>
          </cell>
          <cell r="AU636">
            <v>0</v>
          </cell>
        </row>
        <row r="637">
          <cell r="E637">
            <v>206873651</v>
          </cell>
          <cell r="F637" t="str">
            <v>A</v>
          </cell>
          <cell r="G637" t="str">
            <v>GREEN</v>
          </cell>
          <cell r="H637" t="str">
            <v>FULL_TIME</v>
          </cell>
          <cell r="I637">
            <v>900234</v>
          </cell>
          <cell r="J637" t="str">
            <v>Fastlink Outsourcing</v>
          </cell>
          <cell r="K637" t="str">
            <v>MAIVA TSAGUE DONFACK EPSE NDONGO</v>
          </cell>
          <cell r="L637" t="str">
            <v>Warehouse Associate (TEMP)</v>
          </cell>
          <cell r="M637" t="str">
            <v>Warehouse Associate 8W</v>
          </cell>
          <cell r="N637" t="str">
            <v>abbaszoo</v>
          </cell>
          <cell r="O637">
            <v>1299</v>
          </cell>
          <cell r="P637" t="str">
            <v>AUH1</v>
          </cell>
          <cell r="Q637" t="str">
            <v>ARE</v>
          </cell>
          <cell r="R637" t="str">
            <v>FC009</v>
          </cell>
          <cell r="S637" t="str">
            <v>Day Shift</v>
          </cell>
          <cell r="T637">
            <v>99</v>
          </cell>
          <cell r="U637" t="str">
            <v>MENA_UAE_FC</v>
          </cell>
          <cell r="V637">
            <v>46267.331944444442</v>
          </cell>
          <cell r="W637">
            <v>46267.75277777778</v>
          </cell>
          <cell r="X637">
            <v>46267.333333333336</v>
          </cell>
          <cell r="Y637">
            <v>46267.75</v>
          </cell>
          <cell r="AA637" t="str">
            <v>Scheduled</v>
          </cell>
          <cell r="AB637" t="str">
            <v>Present</v>
          </cell>
          <cell r="AC637" t="str">
            <v>Inbound</v>
          </cell>
          <cell r="AD637" t="str">
            <v>Vendor Receive</v>
          </cell>
          <cell r="AE637" t="str">
            <v>Receive</v>
          </cell>
          <cell r="AF637" t="str">
            <v>Friday</v>
          </cell>
          <cell r="AG637" t="str">
            <v>Saturday</v>
          </cell>
          <cell r="AH637">
            <v>1</v>
          </cell>
          <cell r="AJ637">
            <v>46019</v>
          </cell>
          <cell r="AM637" t="str">
            <v>TEMP</v>
          </cell>
          <cell r="AN637" t="str">
            <v>3P Onsite Worker</v>
          </cell>
          <cell r="AO637" t="str">
            <v>A</v>
          </cell>
          <cell r="AP637">
            <v>9</v>
          </cell>
          <cell r="AQ637">
            <v>0</v>
          </cell>
          <cell r="AR637">
            <v>1</v>
          </cell>
          <cell r="AS637">
            <v>1</v>
          </cell>
          <cell r="AT637">
            <v>0</v>
          </cell>
          <cell r="AU637">
            <v>0</v>
          </cell>
        </row>
        <row r="638">
          <cell r="E638">
            <v>204013683</v>
          </cell>
          <cell r="F638" t="str">
            <v>A</v>
          </cell>
          <cell r="G638" t="str">
            <v>GREEN</v>
          </cell>
          <cell r="H638" t="str">
            <v>FULL_TIME</v>
          </cell>
          <cell r="I638">
            <v>900234</v>
          </cell>
          <cell r="J638" t="str">
            <v>Fastlink Outsourcing</v>
          </cell>
          <cell r="K638" t="str">
            <v>Muctarr Koroma</v>
          </cell>
          <cell r="L638" t="str">
            <v>Warehouse Associate (TEMP)</v>
          </cell>
          <cell r="M638" t="str">
            <v>Warehouse Associate 12M</v>
          </cell>
          <cell r="N638" t="str">
            <v>mnarshad</v>
          </cell>
          <cell r="O638">
            <v>1299</v>
          </cell>
          <cell r="P638" t="str">
            <v>AUH1</v>
          </cell>
          <cell r="Q638" t="str">
            <v>ARE</v>
          </cell>
          <cell r="R638" t="str">
            <v>LK017</v>
          </cell>
          <cell r="S638" t="str">
            <v>Night Shift</v>
          </cell>
          <cell r="T638">
            <v>99</v>
          </cell>
          <cell r="U638" t="str">
            <v>MENA_UAE_FC</v>
          </cell>
          <cell r="V638">
            <v>46267.756249999999</v>
          </cell>
          <cell r="W638">
            <v>46267.853472222225</v>
          </cell>
          <cell r="X638">
            <v>46267.756944444445</v>
          </cell>
          <cell r="Y638">
            <v>46268.173611111109</v>
          </cell>
          <cell r="AA638" t="str">
            <v>Scheduled</v>
          </cell>
          <cell r="AB638" t="str">
            <v>Present</v>
          </cell>
          <cell r="AC638" t="str">
            <v>Outbound</v>
          </cell>
          <cell r="AD638" t="str">
            <v>Pack - Batch</v>
          </cell>
          <cell r="AE638" t="str">
            <v>Pack</v>
          </cell>
          <cell r="AF638" t="str">
            <v>Thursday</v>
          </cell>
          <cell r="AG638" t="str">
            <v>Friday</v>
          </cell>
          <cell r="AH638">
            <v>17</v>
          </cell>
          <cell r="AJ638">
            <v>45550</v>
          </cell>
          <cell r="AM638" t="str">
            <v>TEMP</v>
          </cell>
          <cell r="AN638" t="str">
            <v>3P Onsite Worker</v>
          </cell>
          <cell r="AO638" t="str">
            <v>A</v>
          </cell>
          <cell r="AP638">
            <v>9</v>
          </cell>
          <cell r="AQ638">
            <v>0</v>
          </cell>
          <cell r="AR638">
            <v>1</v>
          </cell>
          <cell r="AS638">
            <v>1</v>
          </cell>
          <cell r="AT638">
            <v>0</v>
          </cell>
          <cell r="AU638">
            <v>0</v>
          </cell>
        </row>
        <row r="639">
          <cell r="E639">
            <v>206953385</v>
          </cell>
          <cell r="F639" t="str">
            <v>A</v>
          </cell>
          <cell r="G639" t="str">
            <v>GREEN</v>
          </cell>
          <cell r="H639" t="str">
            <v>FULL_TIME</v>
          </cell>
          <cell r="I639">
            <v>900234</v>
          </cell>
          <cell r="J639" t="str">
            <v>EFS Facilities Services</v>
          </cell>
          <cell r="K639" t="str">
            <v>Eunice Muthoni</v>
          </cell>
          <cell r="L639" t="str">
            <v>Warehouse Associate (TEMP)</v>
          </cell>
          <cell r="M639" t="str">
            <v>Warehouse Associate 12M</v>
          </cell>
          <cell r="N639" t="str">
            <v>aanso</v>
          </cell>
          <cell r="O639">
            <v>1299</v>
          </cell>
          <cell r="P639" t="str">
            <v>AUH1</v>
          </cell>
          <cell r="Q639" t="str">
            <v>ARE</v>
          </cell>
          <cell r="R639" t="str">
            <v>FC159</v>
          </cell>
          <cell r="S639" t="str">
            <v>Day Shift</v>
          </cell>
          <cell r="T639">
            <v>99</v>
          </cell>
          <cell r="U639" t="str">
            <v>MENA_UAE_FC</v>
          </cell>
          <cell r="V639">
            <v>46267.331250000003</v>
          </cell>
          <cell r="W639">
            <v>46267.748611111114</v>
          </cell>
          <cell r="X639">
            <v>46267.333333333336</v>
          </cell>
          <cell r="Y639">
            <v>46267.75</v>
          </cell>
          <cell r="AA639" t="str">
            <v>Scheduled</v>
          </cell>
          <cell r="AB639" t="str">
            <v>Present</v>
          </cell>
          <cell r="AC639" t="str">
            <v>Customer returns</v>
          </cell>
          <cell r="AD639" t="str">
            <v>Customer Returns</v>
          </cell>
          <cell r="AE639" t="str">
            <v>Customer returns</v>
          </cell>
          <cell r="AF639" t="str">
            <v>Thursday</v>
          </cell>
          <cell r="AG639" t="str">
            <v>Friday</v>
          </cell>
          <cell r="AH639">
            <v>22</v>
          </cell>
          <cell r="AJ639">
            <v>46047</v>
          </cell>
          <cell r="AM639" t="str">
            <v>TEMP</v>
          </cell>
          <cell r="AN639" t="str">
            <v>3P Onsite Worker</v>
          </cell>
          <cell r="AO639" t="str">
            <v>A</v>
          </cell>
          <cell r="AP639">
            <v>9</v>
          </cell>
          <cell r="AQ639">
            <v>0</v>
          </cell>
          <cell r="AR639">
            <v>1</v>
          </cell>
          <cell r="AS639">
            <v>1</v>
          </cell>
          <cell r="AT639">
            <v>0</v>
          </cell>
          <cell r="AU639">
            <v>0</v>
          </cell>
        </row>
        <row r="640">
          <cell r="E640">
            <v>203850770</v>
          </cell>
          <cell r="F640" t="str">
            <v>A</v>
          </cell>
          <cell r="G640" t="str">
            <v>GREEN</v>
          </cell>
          <cell r="H640" t="str">
            <v>FULL_TIME</v>
          </cell>
          <cell r="I640">
            <v>900234</v>
          </cell>
          <cell r="J640" t="str">
            <v>Dulsco L.L.C.</v>
          </cell>
          <cell r="K640" t="str">
            <v>Alex Mugabe</v>
          </cell>
          <cell r="L640" t="str">
            <v>Warehouse Associate (TEMP)</v>
          </cell>
          <cell r="M640" t="str">
            <v>Warehouse Associate 24M</v>
          </cell>
          <cell r="N640" t="str">
            <v>lraghava</v>
          </cell>
          <cell r="O640">
            <v>1299</v>
          </cell>
          <cell r="P640" t="str">
            <v>AUH1</v>
          </cell>
          <cell r="Q640" t="str">
            <v>ARE</v>
          </cell>
          <cell r="R640" t="str">
            <v>LK015</v>
          </cell>
          <cell r="S640" t="str">
            <v>Night Shift</v>
          </cell>
          <cell r="T640">
            <v>99</v>
          </cell>
          <cell r="U640" t="str">
            <v>MENA_UAE_FC</v>
          </cell>
          <cell r="X640">
            <v>46267.756944444445</v>
          </cell>
          <cell r="Y640">
            <v>46268.173611111109</v>
          </cell>
          <cell r="Z640" t="str">
            <v>Rest Day</v>
          </cell>
          <cell r="AA640" t="str">
            <v>Not Scheduled</v>
          </cell>
          <cell r="AB640" t="str">
            <v>Not Present</v>
          </cell>
          <cell r="AC640" t="str">
            <v>Outbound</v>
          </cell>
          <cell r="AD640" t="str">
            <v>Picking</v>
          </cell>
          <cell r="AE640" t="str">
            <v>Pick</v>
          </cell>
          <cell r="AF640" t="str">
            <v>Tuesday</v>
          </cell>
          <cell r="AG640" t="str">
            <v>Wednesday</v>
          </cell>
          <cell r="AH640">
            <v>13</v>
          </cell>
          <cell r="AJ640">
            <v>45523</v>
          </cell>
          <cell r="AM640" t="str">
            <v>TEMP</v>
          </cell>
          <cell r="AN640" t="str">
            <v>3P Onsite Worker</v>
          </cell>
          <cell r="AO640" t="str">
            <v>A</v>
          </cell>
          <cell r="AP640">
            <v>9</v>
          </cell>
          <cell r="AQ640">
            <v>0</v>
          </cell>
          <cell r="AR640">
            <v>0</v>
          </cell>
          <cell r="AS640">
            <v>0</v>
          </cell>
          <cell r="AT640">
            <v>0</v>
          </cell>
          <cell r="AU640">
            <v>0</v>
          </cell>
        </row>
        <row r="641">
          <cell r="E641">
            <v>204890367</v>
          </cell>
          <cell r="F641" t="str">
            <v>A</v>
          </cell>
          <cell r="G641" t="str">
            <v>GREEN</v>
          </cell>
          <cell r="H641" t="str">
            <v>FULL_TIME</v>
          </cell>
          <cell r="I641">
            <v>900234</v>
          </cell>
          <cell r="J641" t="str">
            <v>Dulsco L.L.C.</v>
          </cell>
          <cell r="K641" t="str">
            <v>ANDREW MUGISHA</v>
          </cell>
          <cell r="L641" t="str">
            <v>Warehouse Associate (TEMP)</v>
          </cell>
          <cell r="M641" t="str">
            <v>Warehouse Associate 24M</v>
          </cell>
          <cell r="N641" t="str">
            <v>nnahla</v>
          </cell>
          <cell r="O641">
            <v>1299</v>
          </cell>
          <cell r="P641" t="str">
            <v>AUH1</v>
          </cell>
          <cell r="Q641" t="str">
            <v>ARE</v>
          </cell>
          <cell r="R641" t="str">
            <v>FC084</v>
          </cell>
          <cell r="S641" t="str">
            <v>Day Shift</v>
          </cell>
          <cell r="T641">
            <v>99</v>
          </cell>
          <cell r="U641" t="str">
            <v>MENA_UAE_FC</v>
          </cell>
          <cell r="V641">
            <v>46267.333333333336</v>
          </cell>
          <cell r="W641">
            <v>46267.749305555553</v>
          </cell>
          <cell r="X641">
            <v>46267.333333333336</v>
          </cell>
          <cell r="Y641">
            <v>46267.75</v>
          </cell>
          <cell r="AA641" t="str">
            <v>Scheduled</v>
          </cell>
          <cell r="AB641" t="str">
            <v>Present</v>
          </cell>
          <cell r="AC641" t="str">
            <v>Inbound</v>
          </cell>
          <cell r="AD641" t="str">
            <v>Inbound Stow</v>
          </cell>
          <cell r="AE641" t="str">
            <v>Stow</v>
          </cell>
          <cell r="AF641" t="str">
            <v>Monday</v>
          </cell>
          <cell r="AG641" t="str">
            <v>Tuesday</v>
          </cell>
          <cell r="AH641">
            <v>3</v>
          </cell>
          <cell r="AJ641">
            <v>45825</v>
          </cell>
          <cell r="AM641" t="str">
            <v>TEMP</v>
          </cell>
          <cell r="AN641" t="str">
            <v>3P Onsite Worker</v>
          </cell>
          <cell r="AO641" t="str">
            <v>A</v>
          </cell>
          <cell r="AP641">
            <v>9</v>
          </cell>
          <cell r="AQ641">
            <v>0</v>
          </cell>
          <cell r="AR641">
            <v>1</v>
          </cell>
          <cell r="AS641">
            <v>1</v>
          </cell>
          <cell r="AT641">
            <v>0</v>
          </cell>
          <cell r="AU641">
            <v>0</v>
          </cell>
        </row>
        <row r="642">
          <cell r="E642">
            <v>206853664</v>
          </cell>
          <cell r="F642" t="str">
            <v>A</v>
          </cell>
          <cell r="G642" t="str">
            <v>GREEN</v>
          </cell>
          <cell r="H642" t="str">
            <v>FULL_TIME</v>
          </cell>
          <cell r="I642">
            <v>900234</v>
          </cell>
          <cell r="J642" t="str">
            <v>Dulsco L.L.C.</v>
          </cell>
          <cell r="K642" t="str">
            <v>KAAWA MUGENYI</v>
          </cell>
          <cell r="L642" t="str">
            <v>Warehouse Associate (TEMP)</v>
          </cell>
          <cell r="M642" t="str">
            <v>Warehouse Associate 8W</v>
          </cell>
          <cell r="N642" t="str">
            <v>bavameer</v>
          </cell>
          <cell r="O642">
            <v>1299</v>
          </cell>
          <cell r="P642" t="str">
            <v>AUH1</v>
          </cell>
          <cell r="Q642" t="str">
            <v>ARE</v>
          </cell>
          <cell r="R642" t="str">
            <v>FC134</v>
          </cell>
          <cell r="S642" t="str">
            <v>Day Shift</v>
          </cell>
          <cell r="T642">
            <v>99</v>
          </cell>
          <cell r="U642" t="str">
            <v>MENA_UAE_FC</v>
          </cell>
          <cell r="X642">
            <v>46267.333333333336</v>
          </cell>
          <cell r="Y642">
            <v>46267.75</v>
          </cell>
          <cell r="Z642" t="str">
            <v>Rest Day</v>
          </cell>
          <cell r="AA642" t="str">
            <v>Not Scheduled</v>
          </cell>
          <cell r="AB642" t="str">
            <v>Not Present</v>
          </cell>
          <cell r="AC642" t="str">
            <v>Customer returns</v>
          </cell>
          <cell r="AD642" t="str">
            <v>Customer Returns</v>
          </cell>
          <cell r="AE642" t="str">
            <v>Customer returns</v>
          </cell>
          <cell r="AF642" t="str">
            <v>Wednesday</v>
          </cell>
          <cell r="AG642" t="str">
            <v>Thursday</v>
          </cell>
          <cell r="AH642">
            <v>22</v>
          </cell>
          <cell r="AJ642">
            <v>46012</v>
          </cell>
          <cell r="AM642" t="str">
            <v>TEMP</v>
          </cell>
          <cell r="AN642" t="str">
            <v>3P Onsite Worker</v>
          </cell>
          <cell r="AO642" t="str">
            <v>A</v>
          </cell>
          <cell r="AP642">
            <v>9</v>
          </cell>
          <cell r="AQ642">
            <v>0</v>
          </cell>
          <cell r="AR642">
            <v>0</v>
          </cell>
          <cell r="AS642">
            <v>0</v>
          </cell>
          <cell r="AT642">
            <v>0</v>
          </cell>
          <cell r="AU642">
            <v>0</v>
          </cell>
        </row>
        <row r="643">
          <cell r="E643">
            <v>206851164</v>
          </cell>
          <cell r="F643" t="str">
            <v>A</v>
          </cell>
          <cell r="G643" t="str">
            <v>GREEN</v>
          </cell>
          <cell r="H643" t="str">
            <v>FULL_TIME</v>
          </cell>
          <cell r="I643">
            <v>900234</v>
          </cell>
          <cell r="J643" t="str">
            <v>Dulsco L.L.C.</v>
          </cell>
          <cell r="K643" t="str">
            <v>SIMON MUGERWA</v>
          </cell>
          <cell r="L643" t="str">
            <v>Warehouse Associate (TEMP)</v>
          </cell>
          <cell r="M643" t="str">
            <v>Warehouse Associate 8W</v>
          </cell>
          <cell r="N643" t="str">
            <v>ansammar</v>
          </cell>
          <cell r="O643">
            <v>1299</v>
          </cell>
          <cell r="P643" t="str">
            <v>AUH1</v>
          </cell>
          <cell r="Q643" t="str">
            <v>ARE</v>
          </cell>
          <cell r="R643" t="str">
            <v>LK015</v>
          </cell>
          <cell r="S643" t="str">
            <v>Night Shift</v>
          </cell>
          <cell r="T643">
            <v>99</v>
          </cell>
          <cell r="U643" t="str">
            <v>MENA_UAE_FC</v>
          </cell>
          <cell r="X643">
            <v>46267.756944444445</v>
          </cell>
          <cell r="Y643">
            <v>46268.173611111109</v>
          </cell>
          <cell r="Z643" t="str">
            <v>Rest Day</v>
          </cell>
          <cell r="AA643" t="str">
            <v>Not Scheduled</v>
          </cell>
          <cell r="AB643" t="str">
            <v>Not Present</v>
          </cell>
          <cell r="AC643" t="str">
            <v>Outbound</v>
          </cell>
          <cell r="AD643" t="str">
            <v>Picking</v>
          </cell>
          <cell r="AE643" t="str">
            <v>Pick</v>
          </cell>
          <cell r="AF643" t="str">
            <v>Tuesday</v>
          </cell>
          <cell r="AG643" t="str">
            <v>Wednesday</v>
          </cell>
          <cell r="AH643">
            <v>13</v>
          </cell>
          <cell r="AJ643">
            <v>46029</v>
          </cell>
          <cell r="AM643" t="str">
            <v>TEMP</v>
          </cell>
          <cell r="AN643" t="str">
            <v>3P Onsite Worker</v>
          </cell>
          <cell r="AO643" t="str">
            <v>A</v>
          </cell>
          <cell r="AP643">
            <v>9</v>
          </cell>
          <cell r="AQ643">
            <v>0</v>
          </cell>
          <cell r="AR643">
            <v>0</v>
          </cell>
          <cell r="AS643">
            <v>0</v>
          </cell>
          <cell r="AT643">
            <v>0</v>
          </cell>
          <cell r="AU643">
            <v>0</v>
          </cell>
        </row>
        <row r="644">
          <cell r="E644">
            <v>203850925</v>
          </cell>
          <cell r="F644" t="str">
            <v>A</v>
          </cell>
          <cell r="G644" t="str">
            <v>GREEN</v>
          </cell>
          <cell r="H644" t="str">
            <v>FULL_TIME</v>
          </cell>
          <cell r="I644">
            <v>900234</v>
          </cell>
          <cell r="J644" t="str">
            <v>Dulsco L.L.C.</v>
          </cell>
          <cell r="K644" t="str">
            <v>Richard Mugisha</v>
          </cell>
          <cell r="L644" t="str">
            <v>Warehouse Associate (TEMP)</v>
          </cell>
          <cell r="M644" t="str">
            <v>Warehouse Associate 24M</v>
          </cell>
          <cell r="N644" t="str">
            <v>ansammar</v>
          </cell>
          <cell r="O644">
            <v>1299</v>
          </cell>
          <cell r="P644" t="str">
            <v>AUH1</v>
          </cell>
          <cell r="Q644" t="str">
            <v>ARE</v>
          </cell>
          <cell r="R644" t="str">
            <v>FC009</v>
          </cell>
          <cell r="S644" t="str">
            <v>Day Shift</v>
          </cell>
          <cell r="T644">
            <v>99</v>
          </cell>
          <cell r="U644" t="str">
            <v>MENA_UAE_FC</v>
          </cell>
          <cell r="V644">
            <v>46267.332638888889</v>
          </cell>
          <cell r="W644">
            <v>46267.749305555553</v>
          </cell>
          <cell r="X644">
            <v>46267.333333333336</v>
          </cell>
          <cell r="Y644">
            <v>46267.75</v>
          </cell>
          <cell r="AA644" t="str">
            <v>Scheduled</v>
          </cell>
          <cell r="AB644" t="str">
            <v>Present</v>
          </cell>
          <cell r="AC644" t="str">
            <v>Outbound</v>
          </cell>
          <cell r="AD644" t="str">
            <v>Sort - Batch</v>
          </cell>
          <cell r="AE644" t="str">
            <v>Sort</v>
          </cell>
          <cell r="AF644" t="str">
            <v>Friday</v>
          </cell>
          <cell r="AG644" t="str">
            <v>Saturday</v>
          </cell>
          <cell r="AH644">
            <v>15</v>
          </cell>
          <cell r="AJ644">
            <v>45523</v>
          </cell>
          <cell r="AM644" t="str">
            <v>TEMP</v>
          </cell>
          <cell r="AN644" t="str">
            <v>3P Onsite Worker</v>
          </cell>
          <cell r="AO644" t="str">
            <v>A</v>
          </cell>
          <cell r="AP644">
            <v>9</v>
          </cell>
          <cell r="AQ644">
            <v>0</v>
          </cell>
          <cell r="AR644">
            <v>1</v>
          </cell>
          <cell r="AS644">
            <v>1</v>
          </cell>
          <cell r="AT644">
            <v>0</v>
          </cell>
          <cell r="AU644">
            <v>0</v>
          </cell>
        </row>
        <row r="645">
          <cell r="E645">
            <v>205872523</v>
          </cell>
          <cell r="F645" t="str">
            <v>A</v>
          </cell>
          <cell r="G645" t="str">
            <v>GREEN</v>
          </cell>
          <cell r="H645" t="str">
            <v>FULL_TIME</v>
          </cell>
          <cell r="I645">
            <v>900234</v>
          </cell>
          <cell r="J645" t="str">
            <v>Dulsco L.L.C.</v>
          </cell>
          <cell r="K645" t="str">
            <v>RICHARD MUGISHA</v>
          </cell>
          <cell r="L645" t="str">
            <v>Warehouse Associate (TEMP)</v>
          </cell>
          <cell r="M645" t="str">
            <v>Warehouse Associate 8W</v>
          </cell>
          <cell r="N645" t="str">
            <v>scariav</v>
          </cell>
          <cell r="O645">
            <v>1299</v>
          </cell>
          <cell r="P645" t="str">
            <v>AUH1</v>
          </cell>
          <cell r="Q645" t="str">
            <v>ARE</v>
          </cell>
          <cell r="R645" t="str">
            <v>FC009</v>
          </cell>
          <cell r="S645" t="str">
            <v>Day Shift</v>
          </cell>
          <cell r="T645">
            <v>99</v>
          </cell>
          <cell r="U645" t="str">
            <v>MENA_UAE_FC</v>
          </cell>
          <cell r="V645">
            <v>46267.331944444442</v>
          </cell>
          <cell r="W645">
            <v>46267.745833333334</v>
          </cell>
          <cell r="X645">
            <v>46267.333333333336</v>
          </cell>
          <cell r="Y645">
            <v>46267.75</v>
          </cell>
          <cell r="AA645" t="str">
            <v>Scheduled</v>
          </cell>
          <cell r="AB645" t="str">
            <v>Present</v>
          </cell>
          <cell r="AC645" t="str">
            <v>Outbound</v>
          </cell>
          <cell r="AD645" t="str">
            <v>Picking</v>
          </cell>
          <cell r="AE645" t="str">
            <v>Pick</v>
          </cell>
          <cell r="AF645" t="str">
            <v>Friday</v>
          </cell>
          <cell r="AG645" t="str">
            <v>Saturday</v>
          </cell>
          <cell r="AH645">
            <v>13</v>
          </cell>
          <cell r="AJ645">
            <v>45893</v>
          </cell>
          <cell r="AM645" t="str">
            <v>TEMP</v>
          </cell>
          <cell r="AN645" t="str">
            <v>3P Onsite Worker</v>
          </cell>
          <cell r="AO645" t="str">
            <v>A</v>
          </cell>
          <cell r="AP645">
            <v>9</v>
          </cell>
          <cell r="AQ645">
            <v>0</v>
          </cell>
          <cell r="AR645">
            <v>1</v>
          </cell>
          <cell r="AS645">
            <v>1</v>
          </cell>
          <cell r="AT645">
            <v>0</v>
          </cell>
          <cell r="AU645">
            <v>0</v>
          </cell>
        </row>
        <row r="646">
          <cell r="E646">
            <v>206873881</v>
          </cell>
          <cell r="F646" t="str">
            <v>A</v>
          </cell>
          <cell r="G646" t="str">
            <v>GREEN</v>
          </cell>
          <cell r="H646" t="str">
            <v>FULL_TIME</v>
          </cell>
          <cell r="I646">
            <v>900234</v>
          </cell>
          <cell r="J646" t="str">
            <v>Dulsco L.L.C.</v>
          </cell>
          <cell r="K646" t="str">
            <v>SALIMU MUGWANA</v>
          </cell>
          <cell r="L646" t="str">
            <v>Warehouse Associate (TEMP)</v>
          </cell>
          <cell r="M646" t="str">
            <v>Warehouse Associate 8W</v>
          </cell>
          <cell r="N646" t="str">
            <v>bavameer</v>
          </cell>
          <cell r="O646">
            <v>1299</v>
          </cell>
          <cell r="P646" t="str">
            <v>AUH1</v>
          </cell>
          <cell r="Q646" t="str">
            <v>ARE</v>
          </cell>
          <cell r="R646" t="str">
            <v>FC034</v>
          </cell>
          <cell r="S646" t="str">
            <v>Day Shift</v>
          </cell>
          <cell r="T646">
            <v>99</v>
          </cell>
          <cell r="U646" t="str">
            <v>MENA_UAE_FC</v>
          </cell>
          <cell r="V646">
            <v>46267.331944444442</v>
          </cell>
          <cell r="W646">
            <v>46267.749305555553</v>
          </cell>
          <cell r="X646">
            <v>46267.333333333336</v>
          </cell>
          <cell r="Y646">
            <v>46267.75</v>
          </cell>
          <cell r="AA646" t="str">
            <v>Scheduled</v>
          </cell>
          <cell r="AB646" t="str">
            <v>Present</v>
          </cell>
          <cell r="AC646" t="str">
            <v>Customer returns</v>
          </cell>
          <cell r="AD646" t="str">
            <v>Customer Returns</v>
          </cell>
          <cell r="AE646" t="str">
            <v>Customer returns</v>
          </cell>
          <cell r="AF646" t="str">
            <v>Saturday</v>
          </cell>
          <cell r="AG646" t="str">
            <v>Sunday</v>
          </cell>
          <cell r="AH646">
            <v>22</v>
          </cell>
          <cell r="AJ646">
            <v>46019</v>
          </cell>
          <cell r="AM646" t="str">
            <v>TEMP</v>
          </cell>
          <cell r="AN646" t="str">
            <v>3P Onsite Worker</v>
          </cell>
          <cell r="AO646" t="str">
            <v>A</v>
          </cell>
          <cell r="AP646">
            <v>9</v>
          </cell>
          <cell r="AQ646">
            <v>0</v>
          </cell>
          <cell r="AR646">
            <v>1</v>
          </cell>
          <cell r="AS646">
            <v>1</v>
          </cell>
          <cell r="AT646">
            <v>0</v>
          </cell>
          <cell r="AU646">
            <v>0</v>
          </cell>
        </row>
        <row r="647">
          <cell r="E647">
            <v>206846697</v>
          </cell>
          <cell r="F647" t="str">
            <v>A</v>
          </cell>
          <cell r="G647" t="str">
            <v>GREEN</v>
          </cell>
          <cell r="H647" t="str">
            <v>FULL_TIME</v>
          </cell>
          <cell r="I647">
            <v>900234</v>
          </cell>
          <cell r="J647" t="str">
            <v>Dulsco L.L.C.</v>
          </cell>
          <cell r="K647" t="str">
            <v>MUHANGI RODGERS</v>
          </cell>
          <cell r="L647" t="str">
            <v>Warehouse Associate (TEMP)</v>
          </cell>
          <cell r="M647" t="str">
            <v>Warehouse Associate 8W</v>
          </cell>
          <cell r="N647" t="str">
            <v>vkkatyal</v>
          </cell>
          <cell r="O647">
            <v>1299</v>
          </cell>
          <cell r="P647" t="str">
            <v>AUH1</v>
          </cell>
          <cell r="Q647" t="str">
            <v>ARE</v>
          </cell>
          <cell r="R647" t="str">
            <v>FC159</v>
          </cell>
          <cell r="S647" t="str">
            <v>Day Shift</v>
          </cell>
          <cell r="T647">
            <v>99</v>
          </cell>
          <cell r="U647" t="str">
            <v>MENA_UAE_FC</v>
          </cell>
          <cell r="V647">
            <v>46267.330555555556</v>
          </cell>
          <cell r="W647">
            <v>46267.747916666667</v>
          </cell>
          <cell r="X647">
            <v>46267.333333333336</v>
          </cell>
          <cell r="Y647">
            <v>46267.75</v>
          </cell>
          <cell r="AA647" t="str">
            <v>Scheduled</v>
          </cell>
          <cell r="AB647" t="str">
            <v>Present</v>
          </cell>
          <cell r="AC647" t="str">
            <v>Inbound</v>
          </cell>
          <cell r="AD647" t="str">
            <v>Inbound Stow</v>
          </cell>
          <cell r="AE647" t="str">
            <v>Stow</v>
          </cell>
          <cell r="AF647" t="str">
            <v>Thursday</v>
          </cell>
          <cell r="AG647" t="str">
            <v>Friday</v>
          </cell>
          <cell r="AH647">
            <v>3</v>
          </cell>
          <cell r="AJ647">
            <v>46012</v>
          </cell>
          <cell r="AM647" t="str">
            <v>TEMP</v>
          </cell>
          <cell r="AN647" t="str">
            <v>3P Onsite Worker</v>
          </cell>
          <cell r="AO647" t="str">
            <v>A</v>
          </cell>
          <cell r="AP647">
            <v>9</v>
          </cell>
          <cell r="AQ647">
            <v>0</v>
          </cell>
          <cell r="AR647">
            <v>1</v>
          </cell>
          <cell r="AS647">
            <v>1</v>
          </cell>
          <cell r="AT647">
            <v>0</v>
          </cell>
          <cell r="AU647">
            <v>0</v>
          </cell>
        </row>
        <row r="648">
          <cell r="E648">
            <v>204967148</v>
          </cell>
          <cell r="F648" t="str">
            <v>A</v>
          </cell>
          <cell r="G648" t="str">
            <v>GREEN</v>
          </cell>
          <cell r="H648" t="str">
            <v>FULL_TIME</v>
          </cell>
          <cell r="I648">
            <v>900234</v>
          </cell>
          <cell r="J648" t="str">
            <v>Dulsco L.L.C.</v>
          </cell>
          <cell r="K648" t="str">
            <v>MUHAMMED IBRAHIM</v>
          </cell>
          <cell r="L648" t="str">
            <v>Warehouse Associate (TEMP)</v>
          </cell>
          <cell r="M648" t="str">
            <v>Warehouse Associate 8W</v>
          </cell>
          <cell r="N648" t="str">
            <v>nnahla</v>
          </cell>
          <cell r="O648">
            <v>1299</v>
          </cell>
          <cell r="P648" t="str">
            <v>AUH1</v>
          </cell>
          <cell r="Q648" t="str">
            <v>ARE</v>
          </cell>
          <cell r="R648" t="str">
            <v>LK014</v>
          </cell>
          <cell r="S648" t="str">
            <v>Night Shift</v>
          </cell>
          <cell r="T648">
            <v>99</v>
          </cell>
          <cell r="U648" t="str">
            <v>MENA_UAE_FC</v>
          </cell>
          <cell r="V648">
            <v>46267.754166666666</v>
          </cell>
          <cell r="W648">
            <v>46267.95416666667</v>
          </cell>
          <cell r="X648">
            <v>46267.756944444445</v>
          </cell>
          <cell r="Y648">
            <v>46268.173611111109</v>
          </cell>
          <cell r="AA648" t="str">
            <v>Scheduled</v>
          </cell>
          <cell r="AB648" t="str">
            <v>Present</v>
          </cell>
          <cell r="AC648" t="str">
            <v>Inbound</v>
          </cell>
          <cell r="AD648" t="str">
            <v>Inbound Stow</v>
          </cell>
          <cell r="AE648" t="str">
            <v>Stow</v>
          </cell>
          <cell r="AF648" t="str">
            <v>Monday</v>
          </cell>
          <cell r="AG648" t="str">
            <v>Tuesday</v>
          </cell>
          <cell r="AH648">
            <v>3</v>
          </cell>
          <cell r="AJ648">
            <v>45825</v>
          </cell>
          <cell r="AM648" t="str">
            <v>TEMP</v>
          </cell>
          <cell r="AN648" t="str">
            <v>3P Onsite Worker</v>
          </cell>
          <cell r="AO648" t="str">
            <v>A</v>
          </cell>
          <cell r="AP648">
            <v>9</v>
          </cell>
          <cell r="AQ648">
            <v>0</v>
          </cell>
          <cell r="AR648">
            <v>1</v>
          </cell>
          <cell r="AS648">
            <v>1</v>
          </cell>
          <cell r="AT648">
            <v>0</v>
          </cell>
          <cell r="AU648">
            <v>0</v>
          </cell>
        </row>
        <row r="649">
          <cell r="E649">
            <v>206953815</v>
          </cell>
          <cell r="F649" t="str">
            <v>A</v>
          </cell>
          <cell r="G649" t="str">
            <v>GREEN</v>
          </cell>
          <cell r="H649" t="str">
            <v>FULL_TIME</v>
          </cell>
          <cell r="I649">
            <v>900234</v>
          </cell>
          <cell r="J649" t="str">
            <v>Dulsco L.L.C.</v>
          </cell>
          <cell r="K649" t="str">
            <v>BRIGHTON MUHEREZA</v>
          </cell>
          <cell r="L649" t="str">
            <v>Warehouse Associate (TEMP)</v>
          </cell>
          <cell r="M649" t="str">
            <v>Warehouse Associate 24M</v>
          </cell>
          <cell r="N649" t="str">
            <v>aanso</v>
          </cell>
          <cell r="O649">
            <v>1299</v>
          </cell>
          <cell r="P649" t="str">
            <v>AUH1</v>
          </cell>
          <cell r="Q649" t="str">
            <v>ARE</v>
          </cell>
          <cell r="R649" t="str">
            <v>FC109</v>
          </cell>
          <cell r="S649" t="str">
            <v>Day Shift</v>
          </cell>
          <cell r="T649">
            <v>99</v>
          </cell>
          <cell r="U649" t="str">
            <v>MENA_UAE_FC</v>
          </cell>
          <cell r="X649">
            <v>46267.333333333336</v>
          </cell>
          <cell r="Y649">
            <v>46267.75</v>
          </cell>
          <cell r="Z649" t="str">
            <v>Rest Day</v>
          </cell>
          <cell r="AA649" t="str">
            <v>Not Scheduled</v>
          </cell>
          <cell r="AB649" t="str">
            <v>Not Present</v>
          </cell>
          <cell r="AC649" t="str">
            <v>Customer returns</v>
          </cell>
          <cell r="AD649" t="str">
            <v>Customer Returns</v>
          </cell>
          <cell r="AE649" t="str">
            <v>Customer returns</v>
          </cell>
          <cell r="AF649" t="str">
            <v>Tuesday</v>
          </cell>
          <cell r="AG649" t="str">
            <v>Wednesday</v>
          </cell>
          <cell r="AH649">
            <v>22</v>
          </cell>
          <cell r="AJ649">
            <v>46047</v>
          </cell>
          <cell r="AM649" t="str">
            <v>TEMP</v>
          </cell>
          <cell r="AN649" t="str">
            <v>3P Onsite Worker</v>
          </cell>
          <cell r="AO649" t="str">
            <v>A</v>
          </cell>
          <cell r="AP649">
            <v>9</v>
          </cell>
          <cell r="AQ649">
            <v>0</v>
          </cell>
          <cell r="AR649">
            <v>0</v>
          </cell>
          <cell r="AS649">
            <v>0</v>
          </cell>
          <cell r="AT649">
            <v>0</v>
          </cell>
          <cell r="AU649">
            <v>0</v>
          </cell>
        </row>
        <row r="650">
          <cell r="E650">
            <v>203965008</v>
          </cell>
          <cell r="F650" t="str">
            <v>A</v>
          </cell>
          <cell r="G650" t="str">
            <v>GREEN</v>
          </cell>
          <cell r="H650" t="str">
            <v>FULL_TIME</v>
          </cell>
          <cell r="I650">
            <v>900234</v>
          </cell>
          <cell r="J650" t="str">
            <v>Adecco</v>
          </cell>
          <cell r="K650" t="str">
            <v>Mohasin Muhammad</v>
          </cell>
          <cell r="L650" t="str">
            <v>Warehouse Associate (TEMP)</v>
          </cell>
          <cell r="M650" t="str">
            <v>Warehouse Associate 24M</v>
          </cell>
          <cell r="N650" t="str">
            <v>lraghava</v>
          </cell>
          <cell r="O650">
            <v>1299</v>
          </cell>
          <cell r="P650" t="str">
            <v>AUH1</v>
          </cell>
          <cell r="Q650" t="str">
            <v>ARE</v>
          </cell>
          <cell r="R650" t="str">
            <v>LK011</v>
          </cell>
          <cell r="S650" t="str">
            <v>Night Shift</v>
          </cell>
          <cell r="T650">
            <v>99</v>
          </cell>
          <cell r="U650" t="str">
            <v>MENA_UAE_FC</v>
          </cell>
          <cell r="V650">
            <v>46267.753472222219</v>
          </cell>
          <cell r="W650">
            <v>46267.855555555558</v>
          </cell>
          <cell r="X650">
            <v>46267.756944444445</v>
          </cell>
          <cell r="Y650">
            <v>46268.173611111109</v>
          </cell>
          <cell r="AA650" t="str">
            <v>Scheduled</v>
          </cell>
          <cell r="AB650" t="str">
            <v>Present</v>
          </cell>
          <cell r="AC650" t="str">
            <v>Outbound</v>
          </cell>
          <cell r="AD650" t="str">
            <v>Picking</v>
          </cell>
          <cell r="AE650" t="str">
            <v>Pick</v>
          </cell>
          <cell r="AF650" t="str">
            <v>Friday</v>
          </cell>
          <cell r="AG650" t="str">
            <v>Saturday</v>
          </cell>
          <cell r="AH650">
            <v>13</v>
          </cell>
          <cell r="AJ650">
            <v>45543</v>
          </cell>
          <cell r="AM650" t="str">
            <v>TEMP</v>
          </cell>
          <cell r="AN650" t="str">
            <v>3P Onsite Worker</v>
          </cell>
          <cell r="AO650" t="str">
            <v>A</v>
          </cell>
          <cell r="AP650">
            <v>9</v>
          </cell>
          <cell r="AQ650">
            <v>0</v>
          </cell>
          <cell r="AR650">
            <v>1</v>
          </cell>
          <cell r="AS650">
            <v>1</v>
          </cell>
          <cell r="AT650">
            <v>0</v>
          </cell>
          <cell r="AU650">
            <v>0</v>
          </cell>
        </row>
        <row r="651">
          <cell r="E651">
            <v>109808062</v>
          </cell>
          <cell r="F651" t="str">
            <v>A</v>
          </cell>
          <cell r="G651" t="str">
            <v>BLUE</v>
          </cell>
          <cell r="H651" t="str">
            <v>FULL_TIME</v>
          </cell>
          <cell r="I651" t="str">
            <v>P03251</v>
          </cell>
          <cell r="K651" t="str">
            <v>Waseem Haider</v>
          </cell>
          <cell r="L651" t="str">
            <v>FC Associate I</v>
          </cell>
          <cell r="M651" t="str">
            <v>FC Associate I</v>
          </cell>
          <cell r="N651" t="str">
            <v>ansammar</v>
          </cell>
          <cell r="O651">
            <v>1299</v>
          </cell>
          <cell r="P651" t="str">
            <v>AUH1</v>
          </cell>
          <cell r="Q651" t="str">
            <v>ARE</v>
          </cell>
          <cell r="R651" t="str">
            <v>LK011</v>
          </cell>
          <cell r="S651" t="str">
            <v>Night Shift</v>
          </cell>
          <cell r="T651">
            <v>1</v>
          </cell>
          <cell r="U651" t="str">
            <v>MENA_UAE_FC</v>
          </cell>
          <cell r="V651">
            <v>46267.746527777781</v>
          </cell>
          <cell r="W651">
            <v>46267.856944444444</v>
          </cell>
          <cell r="X651">
            <v>46267.756944444445</v>
          </cell>
          <cell r="Y651">
            <v>46268.173611111109</v>
          </cell>
          <cell r="AA651" t="str">
            <v>Scheduled</v>
          </cell>
          <cell r="AB651" t="str">
            <v>Present</v>
          </cell>
          <cell r="AC651" t="str">
            <v>Outbound</v>
          </cell>
          <cell r="AD651" t="str">
            <v>Sort - Batch</v>
          </cell>
          <cell r="AE651" t="str">
            <v>Sort</v>
          </cell>
          <cell r="AF651" t="str">
            <v>Friday</v>
          </cell>
          <cell r="AG651" t="str">
            <v>Saturday</v>
          </cell>
          <cell r="AH651">
            <v>15</v>
          </cell>
          <cell r="AJ651">
            <v>44781</v>
          </cell>
          <cell r="AM651" t="str">
            <v>FC</v>
          </cell>
          <cell r="AN651" t="str">
            <v>Regular Full Time</v>
          </cell>
          <cell r="AO651" t="str">
            <v>A</v>
          </cell>
          <cell r="AP651">
            <v>9</v>
          </cell>
          <cell r="AQ651">
            <v>0</v>
          </cell>
          <cell r="AR651">
            <v>1</v>
          </cell>
          <cell r="AS651">
            <v>1</v>
          </cell>
          <cell r="AT651">
            <v>0</v>
          </cell>
          <cell r="AU651">
            <v>0</v>
          </cell>
        </row>
        <row r="652">
          <cell r="E652">
            <v>203816396</v>
          </cell>
          <cell r="F652" t="str">
            <v>A</v>
          </cell>
          <cell r="G652" t="str">
            <v>GREEN</v>
          </cell>
          <cell r="H652" t="str">
            <v>FULL_TIME</v>
          </cell>
          <cell r="I652">
            <v>900234</v>
          </cell>
          <cell r="J652" t="str">
            <v>Dulsco L.L.C.</v>
          </cell>
          <cell r="K652" t="str">
            <v>STEVEN MUHWEZI</v>
          </cell>
          <cell r="L652" t="str">
            <v>Warehouse Associate (TEMP)</v>
          </cell>
          <cell r="M652" t="str">
            <v>Warehouse Associate 8W</v>
          </cell>
          <cell r="N652" t="str">
            <v>nnahla</v>
          </cell>
          <cell r="O652">
            <v>1299</v>
          </cell>
          <cell r="P652" t="str">
            <v>AUH1</v>
          </cell>
          <cell r="Q652" t="str">
            <v>ARE</v>
          </cell>
          <cell r="R652" t="str">
            <v>FC059</v>
          </cell>
          <cell r="S652" t="str">
            <v>Day Shift</v>
          </cell>
          <cell r="T652">
            <v>99</v>
          </cell>
          <cell r="U652" t="str">
            <v>MENA_UAE_FC</v>
          </cell>
          <cell r="V652">
            <v>46267.331944444442</v>
          </cell>
          <cell r="W652">
            <v>46267.751388888886</v>
          </cell>
          <cell r="X652">
            <v>46267.333333333336</v>
          </cell>
          <cell r="Y652">
            <v>46267.75</v>
          </cell>
          <cell r="AA652" t="str">
            <v>Scheduled</v>
          </cell>
          <cell r="AB652" t="str">
            <v>Present</v>
          </cell>
          <cell r="AC652" t="str">
            <v>Inbound</v>
          </cell>
          <cell r="AD652" t="str">
            <v>Vendor Receive</v>
          </cell>
          <cell r="AE652" t="str">
            <v>Receive</v>
          </cell>
          <cell r="AF652" t="str">
            <v>Sunday</v>
          </cell>
          <cell r="AG652" t="str">
            <v>Monday</v>
          </cell>
          <cell r="AH652">
            <v>1</v>
          </cell>
          <cell r="AJ652">
            <v>45517</v>
          </cell>
          <cell r="AM652" t="str">
            <v>TEMP</v>
          </cell>
          <cell r="AN652" t="str">
            <v>3P Onsite Worker</v>
          </cell>
          <cell r="AO652" t="str">
            <v>A</v>
          </cell>
          <cell r="AP652">
            <v>9</v>
          </cell>
          <cell r="AQ652">
            <v>0</v>
          </cell>
          <cell r="AR652">
            <v>1</v>
          </cell>
          <cell r="AS652">
            <v>1</v>
          </cell>
          <cell r="AT652">
            <v>0</v>
          </cell>
          <cell r="AU652">
            <v>0</v>
          </cell>
        </row>
        <row r="653">
          <cell r="E653">
            <v>105444856</v>
          </cell>
          <cell r="F653" t="str">
            <v>A</v>
          </cell>
          <cell r="G653" t="str">
            <v>BLUE</v>
          </cell>
          <cell r="H653" t="str">
            <v>FULL_TIME</v>
          </cell>
          <cell r="I653" t="str">
            <v>P03231</v>
          </cell>
          <cell r="K653" t="str">
            <v>Muhammad Irfan</v>
          </cell>
          <cell r="L653" t="str">
            <v>FC Associate III</v>
          </cell>
          <cell r="M653" t="str">
            <v>Operations Supervisor</v>
          </cell>
          <cell r="N653" t="str">
            <v>ansammar</v>
          </cell>
          <cell r="O653">
            <v>1299</v>
          </cell>
          <cell r="P653" t="str">
            <v>AUH1</v>
          </cell>
          <cell r="Q653" t="str">
            <v>ARE</v>
          </cell>
          <cell r="R653" t="str">
            <v>LK017</v>
          </cell>
          <cell r="S653" t="str">
            <v>Night Shift</v>
          </cell>
          <cell r="T653">
            <v>3</v>
          </cell>
          <cell r="U653" t="str">
            <v>MENA_UAE_FC</v>
          </cell>
          <cell r="V653">
            <v>46267.740277777775</v>
          </cell>
          <cell r="W653">
            <v>46267.865277777775</v>
          </cell>
          <cell r="X653">
            <v>46267.756944444445</v>
          </cell>
          <cell r="Y653">
            <v>46268.173611111109</v>
          </cell>
          <cell r="AA653" t="str">
            <v>Scheduled</v>
          </cell>
          <cell r="AB653" t="str">
            <v>Present</v>
          </cell>
          <cell r="AC653" t="str">
            <v>Outbound</v>
          </cell>
          <cell r="AD653" t="str">
            <v>OB Lead/PA</v>
          </cell>
          <cell r="AE653" t="str">
            <v>Pack</v>
          </cell>
          <cell r="AF653" t="str">
            <v>Thursday</v>
          </cell>
          <cell r="AG653" t="str">
            <v>Friday</v>
          </cell>
          <cell r="AH653">
            <v>19</v>
          </cell>
          <cell r="AJ653">
            <v>44830</v>
          </cell>
          <cell r="AM653" t="str">
            <v>FC</v>
          </cell>
          <cell r="AN653" t="str">
            <v>Regular Full Time</v>
          </cell>
          <cell r="AO653" t="str">
            <v>A</v>
          </cell>
          <cell r="AP653">
            <v>9</v>
          </cell>
          <cell r="AQ653">
            <v>0</v>
          </cell>
          <cell r="AR653">
            <v>1</v>
          </cell>
          <cell r="AS653">
            <v>1</v>
          </cell>
          <cell r="AT653">
            <v>0</v>
          </cell>
          <cell r="AU653">
            <v>0</v>
          </cell>
        </row>
        <row r="654">
          <cell r="E654">
            <v>203736252</v>
          </cell>
          <cell r="F654" t="str">
            <v>A</v>
          </cell>
          <cell r="G654" t="str">
            <v>GREEN</v>
          </cell>
          <cell r="H654" t="str">
            <v>FULL_TIME</v>
          </cell>
          <cell r="I654">
            <v>900234</v>
          </cell>
          <cell r="J654" t="str">
            <v>Dulsco L.L.C.</v>
          </cell>
          <cell r="K654" t="str">
            <v>DERICK MUKAMA</v>
          </cell>
          <cell r="L654" t="str">
            <v>Warehouse Associate (TEMP)</v>
          </cell>
          <cell r="M654" t="str">
            <v>Warehouse Associate 24M</v>
          </cell>
          <cell r="N654" t="str">
            <v>vkkatyal</v>
          </cell>
          <cell r="O654">
            <v>1299</v>
          </cell>
          <cell r="P654" t="str">
            <v>AUH1</v>
          </cell>
          <cell r="Q654" t="str">
            <v>ARE</v>
          </cell>
          <cell r="R654" t="str">
            <v>LK014</v>
          </cell>
          <cell r="S654" t="str">
            <v>Night Shift</v>
          </cell>
          <cell r="T654">
            <v>99</v>
          </cell>
          <cell r="U654" t="str">
            <v>MENA_UAE_FC</v>
          </cell>
          <cell r="V654">
            <v>46267.755555555559</v>
          </cell>
          <cell r="W654">
            <v>46267.948611111111</v>
          </cell>
          <cell r="X654">
            <v>46267.756944444445</v>
          </cell>
          <cell r="Y654">
            <v>46268.173611111109</v>
          </cell>
          <cell r="AA654" t="str">
            <v>Scheduled</v>
          </cell>
          <cell r="AB654" t="str">
            <v>Present</v>
          </cell>
          <cell r="AC654" t="str">
            <v>Inbound</v>
          </cell>
          <cell r="AD654" t="str">
            <v>Inbound Stow</v>
          </cell>
          <cell r="AE654" t="str">
            <v>Stow</v>
          </cell>
          <cell r="AF654" t="str">
            <v>Monday</v>
          </cell>
          <cell r="AG654" t="str">
            <v>Tuesday</v>
          </cell>
          <cell r="AH654">
            <v>3</v>
          </cell>
          <cell r="AJ654">
            <v>45501</v>
          </cell>
          <cell r="AM654" t="str">
            <v>TEMP</v>
          </cell>
          <cell r="AN654" t="str">
            <v>3P Onsite Worker</v>
          </cell>
          <cell r="AO654" t="str">
            <v>A</v>
          </cell>
          <cell r="AP654">
            <v>9</v>
          </cell>
          <cell r="AQ654">
            <v>0</v>
          </cell>
          <cell r="AR654">
            <v>1</v>
          </cell>
          <cell r="AS654">
            <v>1</v>
          </cell>
          <cell r="AT654">
            <v>0</v>
          </cell>
          <cell r="AU654">
            <v>0</v>
          </cell>
        </row>
        <row r="655">
          <cell r="E655">
            <v>205236898</v>
          </cell>
          <cell r="F655" t="str">
            <v>A</v>
          </cell>
          <cell r="G655" t="str">
            <v>GREEN</v>
          </cell>
          <cell r="H655" t="str">
            <v>FULL_TIME</v>
          </cell>
          <cell r="I655">
            <v>900234</v>
          </cell>
          <cell r="J655" t="str">
            <v>Dulsco L.L.C.</v>
          </cell>
          <cell r="K655" t="str">
            <v>MUKAILA KASSIM</v>
          </cell>
          <cell r="L655" t="str">
            <v>Warehouse Associate (TEMP)</v>
          </cell>
          <cell r="M655" t="str">
            <v>Warehouse Associate 24M</v>
          </cell>
          <cell r="N655" t="str">
            <v>mnarshad</v>
          </cell>
          <cell r="O655">
            <v>1299</v>
          </cell>
          <cell r="P655" t="str">
            <v>AUH1</v>
          </cell>
          <cell r="Q655" t="str">
            <v>ARE</v>
          </cell>
          <cell r="R655" t="str">
            <v>FC009</v>
          </cell>
          <cell r="S655" t="str">
            <v>Day Shift</v>
          </cell>
          <cell r="T655">
            <v>99</v>
          </cell>
          <cell r="U655" t="str">
            <v>MENA_UAE_FC</v>
          </cell>
          <cell r="V655">
            <v>46267.334722222222</v>
          </cell>
          <cell r="W655">
            <v>46267.74722222222</v>
          </cell>
          <cell r="X655">
            <v>46267.333333333336</v>
          </cell>
          <cell r="Y655">
            <v>46267.75</v>
          </cell>
          <cell r="AA655" t="str">
            <v>Scheduled</v>
          </cell>
          <cell r="AB655" t="str">
            <v>Present</v>
          </cell>
          <cell r="AC655" t="str">
            <v>Outbound</v>
          </cell>
          <cell r="AD655" t="str">
            <v>Picking</v>
          </cell>
          <cell r="AE655" t="str">
            <v>Pick</v>
          </cell>
          <cell r="AF655" t="str">
            <v>Friday</v>
          </cell>
          <cell r="AG655" t="str">
            <v>Saturday</v>
          </cell>
          <cell r="AH655">
            <v>13</v>
          </cell>
          <cell r="AJ655">
            <v>45788</v>
          </cell>
          <cell r="AM655" t="str">
            <v>TEMP</v>
          </cell>
          <cell r="AN655" t="str">
            <v>3P Onsite Worker</v>
          </cell>
          <cell r="AO655" t="str">
            <v>A</v>
          </cell>
          <cell r="AP655">
            <v>9</v>
          </cell>
          <cell r="AQ655">
            <v>0</v>
          </cell>
          <cell r="AR655">
            <v>1</v>
          </cell>
          <cell r="AS655">
            <v>1</v>
          </cell>
          <cell r="AT655">
            <v>0</v>
          </cell>
          <cell r="AU655">
            <v>0</v>
          </cell>
        </row>
        <row r="656">
          <cell r="E656">
            <v>203850900</v>
          </cell>
          <cell r="F656" t="str">
            <v>A</v>
          </cell>
          <cell r="G656" t="str">
            <v>GREEN</v>
          </cell>
          <cell r="H656" t="str">
            <v>FULL_TIME</v>
          </cell>
          <cell r="I656">
            <v>900234</v>
          </cell>
          <cell r="J656" t="str">
            <v>Dulsco L.L.C.</v>
          </cell>
          <cell r="K656" t="str">
            <v>Musa Kakooza</v>
          </cell>
          <cell r="L656" t="str">
            <v>Warehouse Associate (TEMP)</v>
          </cell>
          <cell r="M656" t="str">
            <v>Warehouse Associate 24M</v>
          </cell>
          <cell r="N656" t="str">
            <v>mnarshad</v>
          </cell>
          <cell r="O656">
            <v>1299</v>
          </cell>
          <cell r="P656" t="str">
            <v>AUH1</v>
          </cell>
          <cell r="Q656" t="str">
            <v>ARE</v>
          </cell>
          <cell r="R656" t="str">
            <v>LK014</v>
          </cell>
          <cell r="S656" t="str">
            <v>Night Shift</v>
          </cell>
          <cell r="T656">
            <v>99</v>
          </cell>
          <cell r="U656" t="str">
            <v>MENA_UAE_FC</v>
          </cell>
          <cell r="V656">
            <v>46267.755555555559</v>
          </cell>
          <cell r="W656">
            <v>46267.855555555558</v>
          </cell>
          <cell r="X656">
            <v>46267.756944444445</v>
          </cell>
          <cell r="Y656">
            <v>46268.173611111109</v>
          </cell>
          <cell r="AA656" t="str">
            <v>Scheduled</v>
          </cell>
          <cell r="AB656" t="str">
            <v>Present</v>
          </cell>
          <cell r="AC656" t="str">
            <v>Outbound</v>
          </cell>
          <cell r="AD656" t="str">
            <v>Picking</v>
          </cell>
          <cell r="AE656" t="str">
            <v>Pick</v>
          </cell>
          <cell r="AF656" t="str">
            <v>Monday</v>
          </cell>
          <cell r="AG656" t="str">
            <v>Tuesday</v>
          </cell>
          <cell r="AH656">
            <v>13</v>
          </cell>
          <cell r="AJ656">
            <v>45523</v>
          </cell>
          <cell r="AM656" t="str">
            <v>TEMP</v>
          </cell>
          <cell r="AN656" t="str">
            <v>3P Onsite Worker</v>
          </cell>
          <cell r="AO656" t="str">
            <v>A</v>
          </cell>
          <cell r="AP656">
            <v>9</v>
          </cell>
          <cell r="AQ656">
            <v>0</v>
          </cell>
          <cell r="AR656">
            <v>1</v>
          </cell>
          <cell r="AS656">
            <v>1</v>
          </cell>
          <cell r="AT656">
            <v>0</v>
          </cell>
          <cell r="AU656">
            <v>0</v>
          </cell>
        </row>
        <row r="657">
          <cell r="E657">
            <v>206845692</v>
          </cell>
          <cell r="F657" t="str">
            <v>A</v>
          </cell>
          <cell r="G657" t="str">
            <v>GREEN</v>
          </cell>
          <cell r="H657" t="str">
            <v>FULL_TIME</v>
          </cell>
          <cell r="I657">
            <v>900234</v>
          </cell>
          <cell r="J657" t="str">
            <v>Dulsco L.L.C.</v>
          </cell>
          <cell r="K657" t="str">
            <v>AYUBU MUKAMA</v>
          </cell>
          <cell r="L657" t="str">
            <v>Warehouse Associate (TEMP)</v>
          </cell>
          <cell r="M657" t="str">
            <v>Warehouse Associate 8W</v>
          </cell>
          <cell r="N657" t="str">
            <v>vkkatyal</v>
          </cell>
          <cell r="O657">
            <v>1299</v>
          </cell>
          <cell r="P657" t="str">
            <v>AUH1</v>
          </cell>
          <cell r="Q657" t="str">
            <v>ARE</v>
          </cell>
          <cell r="R657" t="str">
            <v>FC159</v>
          </cell>
          <cell r="S657" t="str">
            <v>Day Shift</v>
          </cell>
          <cell r="T657">
            <v>99</v>
          </cell>
          <cell r="U657" t="str">
            <v>MENA_UAE_FC</v>
          </cell>
          <cell r="V657">
            <v>46267.754861111112</v>
          </cell>
          <cell r="W657">
            <v>46267.949305555558</v>
          </cell>
          <cell r="X657">
            <v>46267.756944444445</v>
          </cell>
          <cell r="Y657">
            <v>46268.173611111109</v>
          </cell>
          <cell r="AA657" t="str">
            <v>Scheduled</v>
          </cell>
          <cell r="AB657" t="str">
            <v>Present</v>
          </cell>
          <cell r="AC657" t="str">
            <v>Inbound</v>
          </cell>
          <cell r="AD657" t="str">
            <v>Inbound Stow</v>
          </cell>
          <cell r="AE657" t="str">
            <v>Stow</v>
          </cell>
          <cell r="AF657" t="str">
            <v>Thursday</v>
          </cell>
          <cell r="AG657" t="str">
            <v>Friday</v>
          </cell>
          <cell r="AH657">
            <v>3</v>
          </cell>
          <cell r="AJ657">
            <v>46012</v>
          </cell>
          <cell r="AM657" t="str">
            <v>TEMP</v>
          </cell>
          <cell r="AN657" t="str">
            <v>3P Onsite Worker</v>
          </cell>
          <cell r="AO657" t="str">
            <v>A</v>
          </cell>
          <cell r="AP657">
            <v>9</v>
          </cell>
          <cell r="AQ657">
            <v>0</v>
          </cell>
          <cell r="AR657">
            <v>1</v>
          </cell>
          <cell r="AS657">
            <v>1</v>
          </cell>
          <cell r="AT657">
            <v>0</v>
          </cell>
          <cell r="AU657">
            <v>0</v>
          </cell>
        </row>
        <row r="658">
          <cell r="E658">
            <v>113090891</v>
          </cell>
          <cell r="F658" t="str">
            <v>A</v>
          </cell>
          <cell r="G658" t="str">
            <v>GREEN</v>
          </cell>
          <cell r="H658" t="str">
            <v>FULL_TIME</v>
          </cell>
          <cell r="I658">
            <v>900234</v>
          </cell>
          <cell r="J658" t="str">
            <v>Quesscorp</v>
          </cell>
          <cell r="K658" t="str">
            <v>Muhammad Nauman Latif</v>
          </cell>
          <cell r="L658" t="str">
            <v>Warehouse Associate (TEMP)</v>
          </cell>
          <cell r="M658" t="str">
            <v>Warehouse Associate 24M</v>
          </cell>
          <cell r="N658" t="str">
            <v>lraghava</v>
          </cell>
          <cell r="O658">
            <v>1299</v>
          </cell>
          <cell r="P658" t="str">
            <v>AUH1</v>
          </cell>
          <cell r="Q658" t="str">
            <v>ARE</v>
          </cell>
          <cell r="R658" t="str">
            <v>FC109</v>
          </cell>
          <cell r="S658" t="str">
            <v>Day Shift</v>
          </cell>
          <cell r="T658">
            <v>99</v>
          </cell>
          <cell r="U658" t="str">
            <v>MENA_UAE_FC</v>
          </cell>
          <cell r="X658">
            <v>46267.333333333336</v>
          </cell>
          <cell r="Y658">
            <v>46267.75</v>
          </cell>
          <cell r="Z658" t="str">
            <v>Rest Day</v>
          </cell>
          <cell r="AA658" t="str">
            <v>Not Scheduled</v>
          </cell>
          <cell r="AB658" t="str">
            <v>Not Present</v>
          </cell>
          <cell r="AC658" t="str">
            <v>Outbound</v>
          </cell>
          <cell r="AD658" t="str">
            <v>Picking</v>
          </cell>
          <cell r="AE658" t="str">
            <v>Pick</v>
          </cell>
          <cell r="AF658" t="str">
            <v>Tuesday</v>
          </cell>
          <cell r="AG658" t="str">
            <v>Wednesday</v>
          </cell>
          <cell r="AH658">
            <v>13</v>
          </cell>
          <cell r="AJ658">
            <v>45588</v>
          </cell>
          <cell r="AM658" t="str">
            <v>TEMP</v>
          </cell>
          <cell r="AN658" t="str">
            <v>3P Onsite Worker</v>
          </cell>
          <cell r="AO658" t="str">
            <v>A</v>
          </cell>
          <cell r="AP658">
            <v>9</v>
          </cell>
          <cell r="AQ658">
            <v>0</v>
          </cell>
          <cell r="AR658">
            <v>0</v>
          </cell>
          <cell r="AS658">
            <v>0</v>
          </cell>
          <cell r="AT658">
            <v>0</v>
          </cell>
          <cell r="AU658">
            <v>0</v>
          </cell>
        </row>
        <row r="659">
          <cell r="E659">
            <v>206846309</v>
          </cell>
          <cell r="F659" t="str">
            <v>A</v>
          </cell>
          <cell r="G659" t="str">
            <v>GREEN</v>
          </cell>
          <cell r="H659" t="str">
            <v>FULL_TIME</v>
          </cell>
          <cell r="I659">
            <v>900234</v>
          </cell>
          <cell r="J659" t="str">
            <v>Dulsco L.L.C.</v>
          </cell>
          <cell r="K659" t="str">
            <v>IVAN MULIIKA</v>
          </cell>
          <cell r="L659" t="str">
            <v>Warehouse Associate (TEMP)</v>
          </cell>
          <cell r="M659" t="str">
            <v>Warehouse Associate 8W</v>
          </cell>
          <cell r="N659" t="str">
            <v>ansammar</v>
          </cell>
          <cell r="O659">
            <v>1299</v>
          </cell>
          <cell r="P659" t="str">
            <v>AUH1</v>
          </cell>
          <cell r="Q659" t="str">
            <v>ARE</v>
          </cell>
          <cell r="R659" t="str">
            <v>LK015</v>
          </cell>
          <cell r="S659" t="str">
            <v>Night Shift</v>
          </cell>
          <cell r="T659">
            <v>99</v>
          </cell>
          <cell r="U659" t="str">
            <v>MENA_UAE_FC</v>
          </cell>
          <cell r="X659">
            <v>46267.756944444445</v>
          </cell>
          <cell r="Y659">
            <v>46268.173611111109</v>
          </cell>
          <cell r="Z659" t="str">
            <v>Rest Day</v>
          </cell>
          <cell r="AA659" t="str">
            <v>Not Scheduled</v>
          </cell>
          <cell r="AB659" t="str">
            <v>Not Present</v>
          </cell>
          <cell r="AC659" t="str">
            <v>Outbound</v>
          </cell>
          <cell r="AD659" t="str">
            <v>Picking</v>
          </cell>
          <cell r="AE659" t="str">
            <v>Pick</v>
          </cell>
          <cell r="AF659" t="str">
            <v>Tuesday</v>
          </cell>
          <cell r="AG659" t="str">
            <v>Wednesday</v>
          </cell>
          <cell r="AH659">
            <v>13</v>
          </cell>
          <cell r="AJ659">
            <v>46012</v>
          </cell>
          <cell r="AM659" t="str">
            <v>TEMP</v>
          </cell>
          <cell r="AN659" t="str">
            <v>3P Onsite Worker</v>
          </cell>
          <cell r="AO659" t="str">
            <v>A</v>
          </cell>
          <cell r="AP659">
            <v>9</v>
          </cell>
          <cell r="AQ659">
            <v>0</v>
          </cell>
          <cell r="AR659">
            <v>0</v>
          </cell>
          <cell r="AS659">
            <v>0</v>
          </cell>
          <cell r="AT659">
            <v>0</v>
          </cell>
          <cell r="AU659">
            <v>0</v>
          </cell>
        </row>
        <row r="660">
          <cell r="E660">
            <v>206491343</v>
          </cell>
          <cell r="F660" t="str">
            <v>A</v>
          </cell>
          <cell r="G660" t="str">
            <v>GREEN</v>
          </cell>
          <cell r="H660" t="str">
            <v>FULL_TIME</v>
          </cell>
          <cell r="I660">
            <v>900234</v>
          </cell>
          <cell r="J660" t="str">
            <v>EFS Facilities Services</v>
          </cell>
          <cell r="K660" t="str">
            <v>MONICA MUENI MUTUA</v>
          </cell>
          <cell r="L660" t="str">
            <v>Warehouse Associate (TEMP)</v>
          </cell>
          <cell r="M660" t="str">
            <v>Warehouse Associate 8W</v>
          </cell>
          <cell r="N660" t="str">
            <v>mnarshad</v>
          </cell>
          <cell r="O660">
            <v>1299</v>
          </cell>
          <cell r="P660" t="str">
            <v>AUH1</v>
          </cell>
          <cell r="Q660" t="str">
            <v>ARE</v>
          </cell>
          <cell r="R660" t="str">
            <v>LK014</v>
          </cell>
          <cell r="S660" t="str">
            <v>Night Shift</v>
          </cell>
          <cell r="T660">
            <v>99</v>
          </cell>
          <cell r="U660" t="str">
            <v>MENA_UAE_FC</v>
          </cell>
          <cell r="V660">
            <v>46267.756944444445</v>
          </cell>
          <cell r="W660">
            <v>46267.834027777775</v>
          </cell>
          <cell r="X660">
            <v>46267.756944444445</v>
          </cell>
          <cell r="Y660">
            <v>46268.090277777781</v>
          </cell>
          <cell r="AA660" t="str">
            <v>Scheduled</v>
          </cell>
          <cell r="AB660" t="str">
            <v>Present</v>
          </cell>
          <cell r="AC660" t="str">
            <v>Outbound</v>
          </cell>
          <cell r="AD660" t="str">
            <v>Sort - Batch</v>
          </cell>
          <cell r="AE660" t="str">
            <v>Sort</v>
          </cell>
          <cell r="AF660" t="str">
            <v>Monday</v>
          </cell>
          <cell r="AG660" t="str">
            <v>Tuesday</v>
          </cell>
          <cell r="AH660">
            <v>15</v>
          </cell>
          <cell r="AJ660">
            <v>46237</v>
          </cell>
          <cell r="AM660" t="str">
            <v>TEMP</v>
          </cell>
          <cell r="AN660" t="str">
            <v>3P Onsite Worker</v>
          </cell>
          <cell r="AO660" t="str">
            <v>A</v>
          </cell>
          <cell r="AP660">
            <v>7</v>
          </cell>
          <cell r="AQ660">
            <v>0</v>
          </cell>
          <cell r="AR660">
            <v>1</v>
          </cell>
          <cell r="AS660">
            <v>1</v>
          </cell>
          <cell r="AT660">
            <v>0</v>
          </cell>
          <cell r="AU660">
            <v>0</v>
          </cell>
        </row>
        <row r="661">
          <cell r="E661">
            <v>203908331</v>
          </cell>
          <cell r="F661" t="str">
            <v>A</v>
          </cell>
          <cell r="G661" t="str">
            <v>GREEN</v>
          </cell>
          <cell r="H661" t="str">
            <v>FULL_TIME</v>
          </cell>
          <cell r="I661">
            <v>900234</v>
          </cell>
          <cell r="J661" t="str">
            <v>Dulsco L.L.C.</v>
          </cell>
          <cell r="K661" t="str">
            <v>MUNIINA IVAN</v>
          </cell>
          <cell r="L661" t="str">
            <v>Warehouse Associate (TEMP)</v>
          </cell>
          <cell r="M661" t="str">
            <v>Warehouse Associate 24M</v>
          </cell>
          <cell r="N661" t="str">
            <v>mnarshad</v>
          </cell>
          <cell r="O661">
            <v>1299</v>
          </cell>
          <cell r="P661" t="str">
            <v>AUH1</v>
          </cell>
          <cell r="Q661" t="str">
            <v>ARE</v>
          </cell>
          <cell r="R661" t="str">
            <v>LK014</v>
          </cell>
          <cell r="S661" t="str">
            <v>Night Shift</v>
          </cell>
          <cell r="T661">
            <v>99</v>
          </cell>
          <cell r="U661" t="str">
            <v>MENA_UAE_FC</v>
          </cell>
          <cell r="V661">
            <v>46267.755555555559</v>
          </cell>
          <cell r="W661">
            <v>46267.856944444444</v>
          </cell>
          <cell r="X661">
            <v>46267.756944444445</v>
          </cell>
          <cell r="Y661">
            <v>46268.173611111109</v>
          </cell>
          <cell r="AA661" t="str">
            <v>Scheduled</v>
          </cell>
          <cell r="AB661" t="str">
            <v>Present</v>
          </cell>
          <cell r="AC661" t="str">
            <v>Outbound</v>
          </cell>
          <cell r="AD661" t="str">
            <v>Sort - Batch</v>
          </cell>
          <cell r="AE661" t="str">
            <v>Sort</v>
          </cell>
          <cell r="AF661" t="str">
            <v>Monday</v>
          </cell>
          <cell r="AG661" t="str">
            <v>Tuesday</v>
          </cell>
          <cell r="AH661">
            <v>15</v>
          </cell>
          <cell r="AJ661">
            <v>45536</v>
          </cell>
          <cell r="AM661" t="str">
            <v>TEMP</v>
          </cell>
          <cell r="AN661" t="str">
            <v>3P Onsite Worker</v>
          </cell>
          <cell r="AO661" t="str">
            <v>A</v>
          </cell>
          <cell r="AP661">
            <v>9</v>
          </cell>
          <cell r="AQ661">
            <v>0</v>
          </cell>
          <cell r="AR661">
            <v>1</v>
          </cell>
          <cell r="AS661">
            <v>1</v>
          </cell>
          <cell r="AT661">
            <v>0</v>
          </cell>
          <cell r="AU661">
            <v>0</v>
          </cell>
        </row>
        <row r="662">
          <cell r="E662">
            <v>203851274</v>
          </cell>
          <cell r="F662" t="str">
            <v>A</v>
          </cell>
          <cell r="G662" t="str">
            <v>GREEN</v>
          </cell>
          <cell r="H662" t="str">
            <v>FULL_TIME</v>
          </cell>
          <cell r="I662">
            <v>900234</v>
          </cell>
          <cell r="J662" t="str">
            <v>Adecco</v>
          </cell>
          <cell r="K662" t="str">
            <v>Munish Kumar</v>
          </cell>
          <cell r="L662" t="str">
            <v>Warehouse Associate (TEMP)</v>
          </cell>
          <cell r="M662" t="str">
            <v>PIT Operator 24M</v>
          </cell>
          <cell r="N662" t="str">
            <v>abbaszoo</v>
          </cell>
          <cell r="O662">
            <v>1299</v>
          </cell>
          <cell r="P662" t="str">
            <v>AUH1</v>
          </cell>
          <cell r="Q662" t="str">
            <v>ARE</v>
          </cell>
          <cell r="R662" t="str">
            <v>FC059</v>
          </cell>
          <cell r="S662" t="str">
            <v>Day Shift</v>
          </cell>
          <cell r="T662">
            <v>99</v>
          </cell>
          <cell r="U662" t="str">
            <v>MENA_UAE_FC</v>
          </cell>
          <cell r="V662">
            <v>46267.331250000003</v>
          </cell>
          <cell r="W662">
            <v>46267.75</v>
          </cell>
          <cell r="X662">
            <v>46267.333333333336</v>
          </cell>
          <cell r="Y662">
            <v>46267.75</v>
          </cell>
          <cell r="AA662" t="str">
            <v>Scheduled</v>
          </cell>
          <cell r="AB662" t="str">
            <v>Present</v>
          </cell>
          <cell r="AC662" t="str">
            <v>Inbound</v>
          </cell>
          <cell r="AD662" t="str">
            <v>Inbound Stow</v>
          </cell>
          <cell r="AE662" t="str">
            <v>Stow</v>
          </cell>
          <cell r="AF662" t="str">
            <v>Sunday</v>
          </cell>
          <cell r="AG662" t="str">
            <v>Monday</v>
          </cell>
          <cell r="AH662">
            <v>3</v>
          </cell>
          <cell r="AJ662">
            <v>45523</v>
          </cell>
          <cell r="AM662" t="str">
            <v>TEMP</v>
          </cell>
          <cell r="AN662" t="str">
            <v>3P Onsite Worker</v>
          </cell>
          <cell r="AO662" t="str">
            <v>A</v>
          </cell>
          <cell r="AP662">
            <v>9</v>
          </cell>
          <cell r="AQ662">
            <v>0</v>
          </cell>
          <cell r="AR662">
            <v>1</v>
          </cell>
          <cell r="AS662">
            <v>1</v>
          </cell>
          <cell r="AT662">
            <v>0</v>
          </cell>
          <cell r="AU662">
            <v>0</v>
          </cell>
        </row>
        <row r="663">
          <cell r="E663">
            <v>206934491</v>
          </cell>
          <cell r="F663" t="str">
            <v>A</v>
          </cell>
          <cell r="G663" t="str">
            <v>GREEN</v>
          </cell>
          <cell r="H663" t="str">
            <v>FULL_TIME</v>
          </cell>
          <cell r="I663">
            <v>900234</v>
          </cell>
          <cell r="J663" t="str">
            <v>Dulsco L.L.C.</v>
          </cell>
          <cell r="K663" t="str">
            <v>MUDASHIRU NSAAMU</v>
          </cell>
          <cell r="L663" t="str">
            <v>Warehouse Associate (TEMP)</v>
          </cell>
          <cell r="M663" t="str">
            <v>Warehouse Associate 24M</v>
          </cell>
          <cell r="N663" t="str">
            <v>bavameer</v>
          </cell>
          <cell r="O663">
            <v>1299</v>
          </cell>
          <cell r="P663" t="str">
            <v>AUH1</v>
          </cell>
          <cell r="Q663" t="str">
            <v>ARE</v>
          </cell>
          <cell r="R663" t="str">
            <v>FC034</v>
          </cell>
          <cell r="S663" t="str">
            <v>Day Shift</v>
          </cell>
          <cell r="T663">
            <v>99</v>
          </cell>
          <cell r="U663" t="str">
            <v>MENA_UAE_FC</v>
          </cell>
          <cell r="V663">
            <v>46267.332638888889</v>
          </cell>
          <cell r="W663">
            <v>46267.75</v>
          </cell>
          <cell r="X663">
            <v>46267.333333333336</v>
          </cell>
          <cell r="Y663">
            <v>46267.75</v>
          </cell>
          <cell r="AA663" t="str">
            <v>Scheduled</v>
          </cell>
          <cell r="AB663" t="str">
            <v>Present</v>
          </cell>
          <cell r="AC663" t="str">
            <v>Customer returns</v>
          </cell>
          <cell r="AD663" t="str">
            <v>Customer Returns</v>
          </cell>
          <cell r="AE663" t="str">
            <v>Customer returns</v>
          </cell>
          <cell r="AF663" t="str">
            <v>Saturday</v>
          </cell>
          <cell r="AG663" t="str">
            <v>Sunday</v>
          </cell>
          <cell r="AH663">
            <v>22</v>
          </cell>
          <cell r="AJ663">
            <v>46047</v>
          </cell>
          <cell r="AM663" t="str">
            <v>TEMP</v>
          </cell>
          <cell r="AN663" t="str">
            <v>3P Onsite Worker</v>
          </cell>
          <cell r="AO663" t="str">
            <v>A</v>
          </cell>
          <cell r="AP663">
            <v>9</v>
          </cell>
          <cell r="AQ663">
            <v>0</v>
          </cell>
          <cell r="AR663">
            <v>1</v>
          </cell>
          <cell r="AS663">
            <v>1</v>
          </cell>
          <cell r="AT663">
            <v>0</v>
          </cell>
          <cell r="AU663">
            <v>0</v>
          </cell>
        </row>
        <row r="664">
          <cell r="E664">
            <v>204094492</v>
          </cell>
          <cell r="F664" t="str">
            <v>A</v>
          </cell>
          <cell r="G664" t="str">
            <v>GREEN</v>
          </cell>
          <cell r="H664" t="str">
            <v>FULL_TIME</v>
          </cell>
          <cell r="I664">
            <v>900234</v>
          </cell>
          <cell r="J664" t="str">
            <v>Quesscorp</v>
          </cell>
          <cell r="K664" t="str">
            <v>Munyaradzi Muranga</v>
          </cell>
          <cell r="L664" t="str">
            <v>Warehouse Associate (TEMP)</v>
          </cell>
          <cell r="M664" t="str">
            <v>Warehouse Associate 24M</v>
          </cell>
          <cell r="N664" t="str">
            <v>ansammar</v>
          </cell>
          <cell r="O664">
            <v>1299</v>
          </cell>
          <cell r="P664" t="str">
            <v>AUH1</v>
          </cell>
          <cell r="Q664" t="str">
            <v>ARE</v>
          </cell>
          <cell r="R664" t="str">
            <v>LK011</v>
          </cell>
          <cell r="S664" t="str">
            <v>Night Shift</v>
          </cell>
          <cell r="T664">
            <v>99</v>
          </cell>
          <cell r="U664" t="str">
            <v>MENA_UAE_FC</v>
          </cell>
          <cell r="V664">
            <v>46267.759027777778</v>
          </cell>
          <cell r="W664">
            <v>46267.856249999997</v>
          </cell>
          <cell r="X664">
            <v>46267.756944444445</v>
          </cell>
          <cell r="Y664">
            <v>46268.173611111109</v>
          </cell>
          <cell r="AA664" t="str">
            <v>Scheduled</v>
          </cell>
          <cell r="AB664" t="str">
            <v>Present</v>
          </cell>
          <cell r="AC664" t="str">
            <v>Outbound</v>
          </cell>
          <cell r="AD664" t="str">
            <v>Picking</v>
          </cell>
          <cell r="AE664" t="str">
            <v>Pick</v>
          </cell>
          <cell r="AF664" t="str">
            <v>Friday</v>
          </cell>
          <cell r="AG664" t="str">
            <v>Saturday</v>
          </cell>
          <cell r="AH664">
            <v>13</v>
          </cell>
          <cell r="AJ664">
            <v>45560</v>
          </cell>
          <cell r="AM664" t="str">
            <v>TEMP</v>
          </cell>
          <cell r="AN664" t="str">
            <v>3P Onsite Worker</v>
          </cell>
          <cell r="AO664" t="str">
            <v>A</v>
          </cell>
          <cell r="AP664">
            <v>9</v>
          </cell>
          <cell r="AQ664">
            <v>0</v>
          </cell>
          <cell r="AR664">
            <v>1</v>
          </cell>
          <cell r="AS664">
            <v>1</v>
          </cell>
          <cell r="AT664">
            <v>0</v>
          </cell>
          <cell r="AU664">
            <v>0</v>
          </cell>
        </row>
        <row r="665">
          <cell r="E665">
            <v>205647581</v>
          </cell>
          <cell r="F665" t="str">
            <v>A</v>
          </cell>
          <cell r="G665" t="str">
            <v>GREEN</v>
          </cell>
          <cell r="H665" t="str">
            <v>FULL_TIME</v>
          </cell>
          <cell r="I665">
            <v>900234</v>
          </cell>
          <cell r="J665" t="str">
            <v>EFS Facilities Services</v>
          </cell>
          <cell r="K665" t="str">
            <v>Naserian Naiponi Murdaa</v>
          </cell>
          <cell r="L665" t="str">
            <v>Warehouse Associate (TEMP)</v>
          </cell>
          <cell r="M665" t="str">
            <v>Warehouse Associate 8W</v>
          </cell>
          <cell r="N665" t="str">
            <v>bavameer</v>
          </cell>
          <cell r="O665">
            <v>1299</v>
          </cell>
          <cell r="P665" t="str">
            <v>AUH1</v>
          </cell>
          <cell r="Q665" t="str">
            <v>ARE</v>
          </cell>
          <cell r="R665" t="str">
            <v>LK011</v>
          </cell>
          <cell r="S665" t="str">
            <v>Night Shift</v>
          </cell>
          <cell r="T665">
            <v>99</v>
          </cell>
          <cell r="U665" t="str">
            <v>MENA_UAE_FC</v>
          </cell>
          <cell r="V665">
            <v>46267.755555555559</v>
          </cell>
          <cell r="W665">
            <v>46267.961805555555</v>
          </cell>
          <cell r="X665">
            <v>46267.756944444445</v>
          </cell>
          <cell r="Y665">
            <v>46268.173611111109</v>
          </cell>
          <cell r="AA665" t="str">
            <v>Scheduled</v>
          </cell>
          <cell r="AB665" t="str">
            <v>Present</v>
          </cell>
          <cell r="AC665" t="str">
            <v>Customer returns</v>
          </cell>
          <cell r="AD665" t="str">
            <v>Customer Returns</v>
          </cell>
          <cell r="AE665" t="str">
            <v>Customer returns</v>
          </cell>
          <cell r="AF665" t="str">
            <v>Friday</v>
          </cell>
          <cell r="AG665" t="str">
            <v>Saturday</v>
          </cell>
          <cell r="AH665">
            <v>22</v>
          </cell>
          <cell r="AJ665">
            <v>45851</v>
          </cell>
          <cell r="AM665" t="str">
            <v>TEMP</v>
          </cell>
          <cell r="AN665" t="str">
            <v>3P Onsite Worker</v>
          </cell>
          <cell r="AO665" t="str">
            <v>A</v>
          </cell>
          <cell r="AP665">
            <v>9</v>
          </cell>
          <cell r="AQ665">
            <v>0</v>
          </cell>
          <cell r="AR665">
            <v>1</v>
          </cell>
          <cell r="AS665">
            <v>1</v>
          </cell>
          <cell r="AT665">
            <v>0</v>
          </cell>
          <cell r="AU665">
            <v>0</v>
          </cell>
        </row>
        <row r="666">
          <cell r="E666">
            <v>205848048</v>
          </cell>
          <cell r="F666" t="str">
            <v>A</v>
          </cell>
          <cell r="G666" t="str">
            <v>GREEN</v>
          </cell>
          <cell r="H666" t="str">
            <v>FULL_TIME</v>
          </cell>
          <cell r="I666">
            <v>900234</v>
          </cell>
          <cell r="J666" t="str">
            <v>EFS Facilities Services</v>
          </cell>
          <cell r="K666" t="str">
            <v>CHEPTOO ORBA MUREI</v>
          </cell>
          <cell r="L666" t="str">
            <v>Warehouse Associate (TEMP)</v>
          </cell>
          <cell r="M666" t="str">
            <v>Warehouse Associate 8W</v>
          </cell>
          <cell r="N666" t="str">
            <v>mnarshad</v>
          </cell>
          <cell r="O666">
            <v>1299</v>
          </cell>
          <cell r="P666" t="str">
            <v>AUH1</v>
          </cell>
          <cell r="Q666" t="str">
            <v>ARE</v>
          </cell>
          <cell r="R666" t="str">
            <v>FC109</v>
          </cell>
          <cell r="S666" t="str">
            <v>Day Shift</v>
          </cell>
          <cell r="T666">
            <v>99</v>
          </cell>
          <cell r="U666" t="str">
            <v>MENA_UAE_FC</v>
          </cell>
          <cell r="X666">
            <v>46267.333333333336</v>
          </cell>
          <cell r="Y666">
            <v>46267.75</v>
          </cell>
          <cell r="Z666" t="str">
            <v>Rest Day</v>
          </cell>
          <cell r="AA666" t="str">
            <v>Not Scheduled</v>
          </cell>
          <cell r="AB666" t="str">
            <v>Not Present</v>
          </cell>
          <cell r="AC666" t="str">
            <v>Outbound</v>
          </cell>
          <cell r="AD666" t="str">
            <v>Picking</v>
          </cell>
          <cell r="AE666" t="str">
            <v>Pick</v>
          </cell>
          <cell r="AF666" t="str">
            <v>Tuesday</v>
          </cell>
          <cell r="AG666" t="str">
            <v>Wednesday</v>
          </cell>
          <cell r="AH666">
            <v>13</v>
          </cell>
          <cell r="AJ666">
            <v>45893</v>
          </cell>
          <cell r="AM666" t="str">
            <v>TEMP</v>
          </cell>
          <cell r="AN666" t="str">
            <v>3P Onsite Worker</v>
          </cell>
          <cell r="AO666" t="str">
            <v>A</v>
          </cell>
          <cell r="AP666">
            <v>9</v>
          </cell>
          <cell r="AQ666">
            <v>0</v>
          </cell>
          <cell r="AR666">
            <v>0</v>
          </cell>
          <cell r="AS666">
            <v>0</v>
          </cell>
          <cell r="AT666">
            <v>0</v>
          </cell>
          <cell r="AU666">
            <v>0</v>
          </cell>
        </row>
        <row r="667">
          <cell r="E667">
            <v>203737250</v>
          </cell>
          <cell r="F667" t="str">
            <v>A</v>
          </cell>
          <cell r="G667" t="str">
            <v>GREEN</v>
          </cell>
          <cell r="H667" t="str">
            <v>FULL_TIME</v>
          </cell>
          <cell r="I667">
            <v>900234</v>
          </cell>
          <cell r="J667" t="str">
            <v>Dulsco L.L.C.</v>
          </cell>
          <cell r="K667" t="str">
            <v>MURSHID SSESANGA</v>
          </cell>
          <cell r="L667" t="str">
            <v>Warehouse Associate (TEMP)</v>
          </cell>
          <cell r="M667" t="str">
            <v>Warehouse Associate 24M</v>
          </cell>
          <cell r="N667" t="str">
            <v>vkkatyal</v>
          </cell>
          <cell r="O667">
            <v>1299</v>
          </cell>
          <cell r="P667" t="str">
            <v>AUH1</v>
          </cell>
          <cell r="Q667" t="str">
            <v>ARE</v>
          </cell>
          <cell r="R667" t="str">
            <v>LK015</v>
          </cell>
          <cell r="S667" t="str">
            <v>Night Shift</v>
          </cell>
          <cell r="T667">
            <v>99</v>
          </cell>
          <cell r="U667" t="str">
            <v>MENA_UAE_FC</v>
          </cell>
          <cell r="X667">
            <v>46267.756944444445</v>
          </cell>
          <cell r="Y667">
            <v>46268.173611111109</v>
          </cell>
          <cell r="Z667" t="str">
            <v>Rest Day</v>
          </cell>
          <cell r="AA667" t="str">
            <v>Not Scheduled</v>
          </cell>
          <cell r="AB667" t="str">
            <v>Not Present</v>
          </cell>
          <cell r="AC667" t="str">
            <v>Inbound</v>
          </cell>
          <cell r="AD667" t="str">
            <v>Inbound Stow</v>
          </cell>
          <cell r="AE667" t="str">
            <v>Stow</v>
          </cell>
          <cell r="AF667" t="str">
            <v>Tuesday</v>
          </cell>
          <cell r="AG667" t="str">
            <v>Wednesday</v>
          </cell>
          <cell r="AH667">
            <v>3</v>
          </cell>
          <cell r="AJ667">
            <v>45501</v>
          </cell>
          <cell r="AM667" t="str">
            <v>TEMP</v>
          </cell>
          <cell r="AN667" t="str">
            <v>3P Onsite Worker</v>
          </cell>
          <cell r="AO667" t="str">
            <v>A</v>
          </cell>
          <cell r="AP667">
            <v>9</v>
          </cell>
          <cell r="AQ667">
            <v>0</v>
          </cell>
          <cell r="AR667">
            <v>0</v>
          </cell>
          <cell r="AS667">
            <v>0</v>
          </cell>
          <cell r="AT667">
            <v>0</v>
          </cell>
          <cell r="AU667">
            <v>0</v>
          </cell>
        </row>
        <row r="668">
          <cell r="E668">
            <v>206136724</v>
          </cell>
          <cell r="F668" t="str">
            <v>A</v>
          </cell>
          <cell r="G668" t="str">
            <v>GREEN</v>
          </cell>
          <cell r="H668" t="str">
            <v>FULL_TIME</v>
          </cell>
          <cell r="I668">
            <v>900234</v>
          </cell>
          <cell r="J668" t="str">
            <v>Fastlink Outsourcing</v>
          </cell>
          <cell r="K668" t="str">
            <v>Raphael Musah</v>
          </cell>
          <cell r="L668" t="str">
            <v>Warehouse Associate (TEMP)</v>
          </cell>
          <cell r="M668" t="str">
            <v>Warehouse Associate 8W</v>
          </cell>
          <cell r="N668" t="str">
            <v>bavameer</v>
          </cell>
          <cell r="O668">
            <v>1299</v>
          </cell>
          <cell r="P668" t="str">
            <v>AUH1</v>
          </cell>
          <cell r="Q668" t="str">
            <v>ARE</v>
          </cell>
          <cell r="R668" t="str">
            <v>FC084</v>
          </cell>
          <cell r="S668" t="str">
            <v>Day Shift</v>
          </cell>
          <cell r="T668">
            <v>99</v>
          </cell>
          <cell r="U668" t="str">
            <v>MENA_UAE_FC</v>
          </cell>
          <cell r="V668">
            <v>46267.331944444442</v>
          </cell>
          <cell r="W668">
            <v>46267.749305555553</v>
          </cell>
          <cell r="X668">
            <v>46267.333333333336</v>
          </cell>
          <cell r="Y668">
            <v>46267.75</v>
          </cell>
          <cell r="AA668" t="str">
            <v>Scheduled</v>
          </cell>
          <cell r="AB668" t="str">
            <v>Present</v>
          </cell>
          <cell r="AC668" t="str">
            <v>Customer returns</v>
          </cell>
          <cell r="AD668" t="str">
            <v>Customer Returns</v>
          </cell>
          <cell r="AE668" t="str">
            <v>Customer returns</v>
          </cell>
          <cell r="AF668" t="str">
            <v>Monday</v>
          </cell>
          <cell r="AG668" t="str">
            <v>Tuesday</v>
          </cell>
          <cell r="AH668">
            <v>22</v>
          </cell>
          <cell r="AJ668">
            <v>45931</v>
          </cell>
          <cell r="AM668" t="str">
            <v>TEMP</v>
          </cell>
          <cell r="AN668" t="str">
            <v>3P Onsite Worker</v>
          </cell>
          <cell r="AO668" t="str">
            <v>A</v>
          </cell>
          <cell r="AP668">
            <v>9</v>
          </cell>
          <cell r="AQ668">
            <v>0</v>
          </cell>
          <cell r="AR668">
            <v>1</v>
          </cell>
          <cell r="AS668">
            <v>1</v>
          </cell>
          <cell r="AT668">
            <v>0</v>
          </cell>
          <cell r="AU668">
            <v>0</v>
          </cell>
        </row>
        <row r="669">
          <cell r="E669">
            <v>203469404</v>
          </cell>
          <cell r="F669" t="str">
            <v>A</v>
          </cell>
          <cell r="G669" t="str">
            <v>GREEN</v>
          </cell>
          <cell r="H669" t="str">
            <v>FULL_TIME</v>
          </cell>
          <cell r="I669">
            <v>900234</v>
          </cell>
          <cell r="J669" t="str">
            <v>Adecco</v>
          </cell>
          <cell r="K669" t="str">
            <v>Musa Mwebe</v>
          </cell>
          <cell r="L669" t="str">
            <v>Warehouse Associate (TEMP)</v>
          </cell>
          <cell r="M669" t="str">
            <v>Warehouse Associate 24M</v>
          </cell>
          <cell r="N669" t="str">
            <v>bavameer</v>
          </cell>
          <cell r="O669">
            <v>1299</v>
          </cell>
          <cell r="P669" t="str">
            <v>AUH1</v>
          </cell>
          <cell r="Q669" t="str">
            <v>ARE</v>
          </cell>
          <cell r="R669" t="str">
            <v>FC034</v>
          </cell>
          <cell r="S669" t="str">
            <v>Day Shift</v>
          </cell>
          <cell r="T669">
            <v>99</v>
          </cell>
          <cell r="U669" t="str">
            <v>MENA_UAE_FC</v>
          </cell>
          <cell r="V669">
            <v>46267.331944444442</v>
          </cell>
          <cell r="W669">
            <v>46267.748611111114</v>
          </cell>
          <cell r="X669">
            <v>46267.333333333336</v>
          </cell>
          <cell r="Y669">
            <v>46267.75</v>
          </cell>
          <cell r="AA669" t="str">
            <v>Scheduled</v>
          </cell>
          <cell r="AB669" t="str">
            <v>Present</v>
          </cell>
          <cell r="AC669" t="str">
            <v>Customer returns</v>
          </cell>
          <cell r="AD669" t="str">
            <v>Customer Returns</v>
          </cell>
          <cell r="AE669" t="str">
            <v>Customer returns</v>
          </cell>
          <cell r="AF669" t="str">
            <v>Saturday</v>
          </cell>
          <cell r="AG669" t="str">
            <v>Sunday</v>
          </cell>
          <cell r="AH669">
            <v>22</v>
          </cell>
          <cell r="AJ669">
            <v>45455</v>
          </cell>
          <cell r="AM669" t="str">
            <v>TEMP</v>
          </cell>
          <cell r="AN669" t="str">
            <v>3P Onsite Worker</v>
          </cell>
          <cell r="AO669" t="str">
            <v>A</v>
          </cell>
          <cell r="AP669">
            <v>9</v>
          </cell>
          <cell r="AQ669">
            <v>0</v>
          </cell>
          <cell r="AR669">
            <v>1</v>
          </cell>
          <cell r="AS669">
            <v>1</v>
          </cell>
          <cell r="AT669">
            <v>0</v>
          </cell>
          <cell r="AU669">
            <v>0</v>
          </cell>
        </row>
        <row r="670">
          <cell r="E670">
            <v>203850771</v>
          </cell>
          <cell r="F670" t="str">
            <v>A</v>
          </cell>
          <cell r="G670" t="str">
            <v>GREEN</v>
          </cell>
          <cell r="H670" t="str">
            <v>FULL_TIME</v>
          </cell>
          <cell r="I670">
            <v>900234</v>
          </cell>
          <cell r="J670" t="str">
            <v>Dulsco L.L.C.</v>
          </cell>
          <cell r="K670" t="str">
            <v>Eriya Musoke</v>
          </cell>
          <cell r="L670" t="str">
            <v>Warehouse Associate (TEMP)</v>
          </cell>
          <cell r="M670" t="str">
            <v>Warehouse Associate 24M</v>
          </cell>
          <cell r="N670" t="str">
            <v>lraghava</v>
          </cell>
          <cell r="O670">
            <v>1299</v>
          </cell>
          <cell r="P670" t="str">
            <v>AUH1</v>
          </cell>
          <cell r="Q670" t="str">
            <v>ARE</v>
          </cell>
          <cell r="R670" t="str">
            <v>LK015</v>
          </cell>
          <cell r="S670" t="str">
            <v>Night Shift</v>
          </cell>
          <cell r="T670">
            <v>99</v>
          </cell>
          <cell r="U670" t="str">
            <v>MENA_UAE_FC</v>
          </cell>
          <cell r="X670">
            <v>46267.756944444445</v>
          </cell>
          <cell r="Y670">
            <v>46268.173611111109</v>
          </cell>
          <cell r="Z670" t="str">
            <v>Rest Day</v>
          </cell>
          <cell r="AA670" t="str">
            <v>Not Scheduled</v>
          </cell>
          <cell r="AB670" t="str">
            <v>Not Present</v>
          </cell>
          <cell r="AC670" t="str">
            <v>Outbound</v>
          </cell>
          <cell r="AD670" t="str">
            <v>Picking</v>
          </cell>
          <cell r="AE670" t="str">
            <v>Pick</v>
          </cell>
          <cell r="AF670" t="str">
            <v>Tuesday</v>
          </cell>
          <cell r="AG670" t="str">
            <v>Wednesday</v>
          </cell>
          <cell r="AH670">
            <v>13</v>
          </cell>
          <cell r="AJ670">
            <v>45523</v>
          </cell>
          <cell r="AM670" t="str">
            <v>TEMP</v>
          </cell>
          <cell r="AN670" t="str">
            <v>3P Onsite Worker</v>
          </cell>
          <cell r="AO670" t="str">
            <v>A</v>
          </cell>
          <cell r="AP670">
            <v>9</v>
          </cell>
          <cell r="AQ670">
            <v>0</v>
          </cell>
          <cell r="AR670">
            <v>0</v>
          </cell>
          <cell r="AS670">
            <v>0</v>
          </cell>
          <cell r="AT670">
            <v>0</v>
          </cell>
          <cell r="AU670">
            <v>0</v>
          </cell>
        </row>
        <row r="671">
          <cell r="E671">
            <v>204172230</v>
          </cell>
          <cell r="F671" t="str">
            <v>A</v>
          </cell>
          <cell r="G671" t="str">
            <v>GREEN</v>
          </cell>
          <cell r="H671" t="str">
            <v>FULL_TIME</v>
          </cell>
          <cell r="I671">
            <v>900234</v>
          </cell>
          <cell r="J671" t="str">
            <v>Dulsco L.L.C.</v>
          </cell>
          <cell r="K671" t="str">
            <v>ROBERT MUSISI</v>
          </cell>
          <cell r="L671" t="str">
            <v>Warehouse Associate (TEMP)</v>
          </cell>
          <cell r="M671" t="str">
            <v>Warehouse Associate 8W</v>
          </cell>
          <cell r="N671" t="str">
            <v>mnarshad</v>
          </cell>
          <cell r="O671">
            <v>1299</v>
          </cell>
          <cell r="P671" t="str">
            <v>AUH1</v>
          </cell>
          <cell r="Q671" t="str">
            <v>ARE</v>
          </cell>
          <cell r="R671" t="str">
            <v>FC059</v>
          </cell>
          <cell r="S671" t="str">
            <v>Day Shift</v>
          </cell>
          <cell r="T671">
            <v>99</v>
          </cell>
          <cell r="U671" t="str">
            <v>MENA_UAE_FC</v>
          </cell>
          <cell r="V671">
            <v>46267.334722222222</v>
          </cell>
          <cell r="W671">
            <v>46267.74722222222</v>
          </cell>
          <cell r="X671">
            <v>46267.333333333336</v>
          </cell>
          <cell r="Y671">
            <v>46267.75</v>
          </cell>
          <cell r="AA671" t="str">
            <v>Scheduled</v>
          </cell>
          <cell r="AB671" t="str">
            <v>Present</v>
          </cell>
          <cell r="AC671" t="str">
            <v>Outbound</v>
          </cell>
          <cell r="AD671" t="str">
            <v>Sort - Batch</v>
          </cell>
          <cell r="AE671" t="str">
            <v>Sort</v>
          </cell>
          <cell r="AF671" t="str">
            <v>Sunday</v>
          </cell>
          <cell r="AG671" t="str">
            <v>Monday</v>
          </cell>
          <cell r="AH671">
            <v>15</v>
          </cell>
          <cell r="AJ671">
            <v>45567</v>
          </cell>
          <cell r="AM671" t="str">
            <v>TEMP</v>
          </cell>
          <cell r="AN671" t="str">
            <v>3P Onsite Worker</v>
          </cell>
          <cell r="AO671" t="str">
            <v>A</v>
          </cell>
          <cell r="AP671">
            <v>9</v>
          </cell>
          <cell r="AQ671">
            <v>0</v>
          </cell>
          <cell r="AR671">
            <v>1</v>
          </cell>
          <cell r="AS671">
            <v>1</v>
          </cell>
          <cell r="AT671">
            <v>0</v>
          </cell>
          <cell r="AU671">
            <v>0</v>
          </cell>
        </row>
        <row r="672">
          <cell r="E672">
            <v>206926476</v>
          </cell>
          <cell r="F672" t="str">
            <v>A</v>
          </cell>
          <cell r="G672" t="str">
            <v>GREEN</v>
          </cell>
          <cell r="H672" t="str">
            <v>FULL_TIME</v>
          </cell>
          <cell r="I672">
            <v>900234</v>
          </cell>
          <cell r="J672" t="str">
            <v>Dulsco L.L.C.</v>
          </cell>
          <cell r="K672" t="str">
            <v>MUSITAFA TEZIKUBA</v>
          </cell>
          <cell r="L672" t="str">
            <v>Warehouse Associate (TEMP)</v>
          </cell>
          <cell r="M672" t="str">
            <v>Warehouse Associate 8W</v>
          </cell>
          <cell r="N672" t="str">
            <v>ansammar</v>
          </cell>
          <cell r="O672">
            <v>1299</v>
          </cell>
          <cell r="P672" t="str">
            <v>AUH1</v>
          </cell>
          <cell r="Q672" t="str">
            <v>ARE</v>
          </cell>
          <cell r="R672" t="str">
            <v>FC159</v>
          </cell>
          <cell r="S672" t="str">
            <v>Day Shift</v>
          </cell>
          <cell r="T672">
            <v>99</v>
          </cell>
          <cell r="U672" t="str">
            <v>MENA_UAE_FC</v>
          </cell>
          <cell r="V672">
            <v>46267.329861111109</v>
          </cell>
          <cell r="W672">
            <v>46267.74722222222</v>
          </cell>
          <cell r="X672">
            <v>46267.333333333336</v>
          </cell>
          <cell r="Y672">
            <v>46267.75</v>
          </cell>
          <cell r="AA672" t="str">
            <v>Scheduled</v>
          </cell>
          <cell r="AB672" t="str">
            <v>Present</v>
          </cell>
          <cell r="AC672" t="str">
            <v>Outbound</v>
          </cell>
          <cell r="AD672" t="str">
            <v>Picking</v>
          </cell>
          <cell r="AE672" t="str">
            <v>Pick</v>
          </cell>
          <cell r="AF672" t="str">
            <v>Thursday</v>
          </cell>
          <cell r="AG672" t="str">
            <v>Friday</v>
          </cell>
          <cell r="AH672">
            <v>13</v>
          </cell>
          <cell r="AJ672">
            <v>46036</v>
          </cell>
          <cell r="AM672" t="str">
            <v>TEMP</v>
          </cell>
          <cell r="AN672" t="str">
            <v>3P Onsite Worker</v>
          </cell>
          <cell r="AO672" t="str">
            <v>A</v>
          </cell>
          <cell r="AP672">
            <v>9</v>
          </cell>
          <cell r="AQ672">
            <v>0</v>
          </cell>
          <cell r="AR672">
            <v>1</v>
          </cell>
          <cell r="AS672">
            <v>1</v>
          </cell>
          <cell r="AT672">
            <v>0</v>
          </cell>
          <cell r="AU672">
            <v>0</v>
          </cell>
        </row>
        <row r="673">
          <cell r="E673">
            <v>106301312</v>
          </cell>
          <cell r="F673" t="str">
            <v>A</v>
          </cell>
          <cell r="G673" t="str">
            <v>BLUE</v>
          </cell>
          <cell r="H673" t="str">
            <v>FULL_TIME</v>
          </cell>
          <cell r="I673" t="str">
            <v>P03251</v>
          </cell>
          <cell r="K673" t="str">
            <v>Usman Ghani</v>
          </cell>
          <cell r="L673" t="str">
            <v>FC Associate I</v>
          </cell>
          <cell r="M673" t="str">
            <v>FC Associate I</v>
          </cell>
          <cell r="N673" t="str">
            <v>bizthoma</v>
          </cell>
          <cell r="O673">
            <v>1299</v>
          </cell>
          <cell r="P673" t="str">
            <v>AUH1</v>
          </cell>
          <cell r="Q673" t="str">
            <v>ARE</v>
          </cell>
          <cell r="R673" t="str">
            <v>FC009</v>
          </cell>
          <cell r="S673" t="str">
            <v>Day Shift</v>
          </cell>
          <cell r="T673">
            <v>1</v>
          </cell>
          <cell r="U673" t="str">
            <v>MENA_UAE_FC</v>
          </cell>
          <cell r="V673">
            <v>46267.323611111111</v>
          </cell>
          <cell r="W673">
            <v>46267.75</v>
          </cell>
          <cell r="X673">
            <v>46267.333333333336</v>
          </cell>
          <cell r="Y673">
            <v>46267.75</v>
          </cell>
          <cell r="AA673" t="str">
            <v>Scheduled</v>
          </cell>
          <cell r="AB673" t="str">
            <v>Present</v>
          </cell>
          <cell r="AC673" t="str">
            <v>Outbound</v>
          </cell>
          <cell r="AD673" t="str">
            <v>Picking</v>
          </cell>
          <cell r="AE673" t="str">
            <v>Pick</v>
          </cell>
          <cell r="AF673" t="str">
            <v>Friday</v>
          </cell>
          <cell r="AG673" t="str">
            <v>Saturday</v>
          </cell>
          <cell r="AH673">
            <v>13</v>
          </cell>
          <cell r="AJ673">
            <v>44756</v>
          </cell>
          <cell r="AM673" t="str">
            <v>FC</v>
          </cell>
          <cell r="AN673" t="str">
            <v>Regular Full Time</v>
          </cell>
          <cell r="AO673" t="str">
            <v>A</v>
          </cell>
          <cell r="AP673">
            <v>9</v>
          </cell>
          <cell r="AQ673">
            <v>0</v>
          </cell>
          <cell r="AR673">
            <v>1</v>
          </cell>
          <cell r="AS673">
            <v>1</v>
          </cell>
          <cell r="AT673">
            <v>0</v>
          </cell>
          <cell r="AU673">
            <v>0</v>
          </cell>
        </row>
        <row r="674">
          <cell r="E674">
            <v>203736752</v>
          </cell>
          <cell r="F674" t="str">
            <v>A</v>
          </cell>
          <cell r="G674" t="str">
            <v>GREEN</v>
          </cell>
          <cell r="H674" t="str">
            <v>FULL_TIME</v>
          </cell>
          <cell r="I674">
            <v>900234</v>
          </cell>
          <cell r="J674" t="str">
            <v>Adecco</v>
          </cell>
          <cell r="K674" t="str">
            <v>ISMAIL THEKKE MUSTHAFA</v>
          </cell>
          <cell r="L674" t="str">
            <v>Warehouse Associate (TEMP)</v>
          </cell>
          <cell r="M674" t="str">
            <v>Warehouse Associate 24M</v>
          </cell>
          <cell r="N674" t="str">
            <v>ansammar</v>
          </cell>
          <cell r="O674">
            <v>1299</v>
          </cell>
          <cell r="P674" t="str">
            <v>AUH1</v>
          </cell>
          <cell r="Q674" t="str">
            <v>ARE</v>
          </cell>
          <cell r="R674" t="str">
            <v>FC009</v>
          </cell>
          <cell r="S674" t="str">
            <v>Day Shift</v>
          </cell>
          <cell r="T674">
            <v>99</v>
          </cell>
          <cell r="U674" t="str">
            <v>MENA_UAE_FC</v>
          </cell>
          <cell r="V674">
            <v>46267.329861111109</v>
          </cell>
          <cell r="W674">
            <v>46267.74722222222</v>
          </cell>
          <cell r="X674">
            <v>46267.333333333336</v>
          </cell>
          <cell r="Y674">
            <v>46267.75</v>
          </cell>
          <cell r="AA674" t="str">
            <v>Scheduled</v>
          </cell>
          <cell r="AB674" t="str">
            <v>Present</v>
          </cell>
          <cell r="AC674" t="str">
            <v>Outbound</v>
          </cell>
          <cell r="AD674" t="str">
            <v>Picking</v>
          </cell>
          <cell r="AE674" t="str">
            <v>Pick</v>
          </cell>
          <cell r="AF674" t="str">
            <v>Friday</v>
          </cell>
          <cell r="AG674" t="str">
            <v>Saturday</v>
          </cell>
          <cell r="AH674">
            <v>13</v>
          </cell>
          <cell r="AJ674">
            <v>45501</v>
          </cell>
          <cell r="AM674" t="str">
            <v>TEMP</v>
          </cell>
          <cell r="AN674" t="str">
            <v>3P Onsite Worker</v>
          </cell>
          <cell r="AO674" t="str">
            <v>A</v>
          </cell>
          <cell r="AP674">
            <v>9</v>
          </cell>
          <cell r="AQ674">
            <v>0</v>
          </cell>
          <cell r="AR674">
            <v>1</v>
          </cell>
          <cell r="AS674">
            <v>1</v>
          </cell>
          <cell r="AT674">
            <v>0</v>
          </cell>
          <cell r="AU674">
            <v>0</v>
          </cell>
        </row>
        <row r="675">
          <cell r="E675">
            <v>204886570</v>
          </cell>
          <cell r="F675" t="str">
            <v>A</v>
          </cell>
          <cell r="G675" t="str">
            <v>GREEN</v>
          </cell>
          <cell r="H675" t="str">
            <v>FULL_TIME</v>
          </cell>
          <cell r="I675">
            <v>900234</v>
          </cell>
          <cell r="J675" t="str">
            <v>Dulsco L.L.C.</v>
          </cell>
          <cell r="K675" t="str">
            <v>ISSIFU MUSTAPHA</v>
          </cell>
          <cell r="L675" t="str">
            <v>Warehouse Associate (TEMP)</v>
          </cell>
          <cell r="M675" t="str">
            <v>Warehouse Associate 24M</v>
          </cell>
          <cell r="N675" t="str">
            <v>lraghava</v>
          </cell>
          <cell r="O675">
            <v>1299</v>
          </cell>
          <cell r="P675" t="str">
            <v>AUH1</v>
          </cell>
          <cell r="Q675" t="str">
            <v>ARE</v>
          </cell>
          <cell r="R675" t="str">
            <v>LK016</v>
          </cell>
          <cell r="S675" t="str">
            <v>Night Shift</v>
          </cell>
          <cell r="T675">
            <v>99</v>
          </cell>
          <cell r="U675" t="str">
            <v>MENA_UAE_FC</v>
          </cell>
          <cell r="X675">
            <v>46267.756944444445</v>
          </cell>
          <cell r="Y675">
            <v>46268.173611111109</v>
          </cell>
          <cell r="Z675" t="str">
            <v>Rest Day</v>
          </cell>
          <cell r="AA675" t="str">
            <v>Not Scheduled</v>
          </cell>
          <cell r="AB675" t="str">
            <v>Not Present</v>
          </cell>
          <cell r="AC675" t="str">
            <v>Outbound</v>
          </cell>
          <cell r="AD675" t="str">
            <v>Picking</v>
          </cell>
          <cell r="AE675" t="str">
            <v>Pick</v>
          </cell>
          <cell r="AF675" t="str">
            <v>Wednesday</v>
          </cell>
          <cell r="AG675" t="str">
            <v>Thursday</v>
          </cell>
          <cell r="AH675">
            <v>13</v>
          </cell>
          <cell r="AJ675">
            <v>45718</v>
          </cell>
          <cell r="AM675" t="str">
            <v>TEMP</v>
          </cell>
          <cell r="AN675" t="str">
            <v>3P Onsite Worker</v>
          </cell>
          <cell r="AO675" t="str">
            <v>A</v>
          </cell>
          <cell r="AP675">
            <v>9</v>
          </cell>
          <cell r="AQ675">
            <v>0</v>
          </cell>
          <cell r="AR675">
            <v>0</v>
          </cell>
          <cell r="AS675">
            <v>0</v>
          </cell>
          <cell r="AT675">
            <v>0</v>
          </cell>
          <cell r="AU675">
            <v>0</v>
          </cell>
        </row>
        <row r="676">
          <cell r="E676">
            <v>206791444</v>
          </cell>
          <cell r="F676" t="str">
            <v>A</v>
          </cell>
          <cell r="G676" t="str">
            <v>GREEN</v>
          </cell>
          <cell r="H676" t="str">
            <v>FULL_TIME</v>
          </cell>
          <cell r="I676">
            <v>900234</v>
          </cell>
          <cell r="J676" t="str">
            <v>Dulsco L.L.C.</v>
          </cell>
          <cell r="K676" t="str">
            <v>FAHAD MUWONGE</v>
          </cell>
          <cell r="L676" t="str">
            <v>Warehouse Associate (TEMP)</v>
          </cell>
          <cell r="M676" t="str">
            <v>Warehouse Associate 8W</v>
          </cell>
          <cell r="N676" t="str">
            <v>nnahla</v>
          </cell>
          <cell r="O676">
            <v>1299</v>
          </cell>
          <cell r="P676" t="str">
            <v>AUH1</v>
          </cell>
          <cell r="Q676" t="str">
            <v>ARE</v>
          </cell>
          <cell r="R676" t="str">
            <v>FC109</v>
          </cell>
          <cell r="S676" t="str">
            <v>Day Shift</v>
          </cell>
          <cell r="T676">
            <v>99</v>
          </cell>
          <cell r="U676" t="str">
            <v>MENA_UAE_FC</v>
          </cell>
          <cell r="X676">
            <v>46267.333333333336</v>
          </cell>
          <cell r="Y676">
            <v>46267.75</v>
          </cell>
          <cell r="Z676" t="str">
            <v>Rest Day</v>
          </cell>
          <cell r="AA676" t="str">
            <v>Not Scheduled</v>
          </cell>
          <cell r="AB676" t="str">
            <v>Not Present</v>
          </cell>
          <cell r="AC676" t="str">
            <v>Inbound</v>
          </cell>
          <cell r="AD676" t="str">
            <v>Inbound Stow</v>
          </cell>
          <cell r="AE676" t="str">
            <v>Stow</v>
          </cell>
          <cell r="AF676" t="str">
            <v>Tuesday</v>
          </cell>
          <cell r="AG676" t="str">
            <v>Wednesday</v>
          </cell>
          <cell r="AH676">
            <v>3</v>
          </cell>
          <cell r="AJ676">
            <v>45998</v>
          </cell>
          <cell r="AM676" t="str">
            <v>TEMP</v>
          </cell>
          <cell r="AN676" t="str">
            <v>3P Onsite Worker</v>
          </cell>
          <cell r="AO676" t="str">
            <v>A</v>
          </cell>
          <cell r="AP676">
            <v>9</v>
          </cell>
          <cell r="AQ676">
            <v>0</v>
          </cell>
          <cell r="AR676">
            <v>0</v>
          </cell>
          <cell r="AS676">
            <v>0</v>
          </cell>
          <cell r="AT676">
            <v>0</v>
          </cell>
          <cell r="AU676">
            <v>0</v>
          </cell>
        </row>
        <row r="677">
          <cell r="E677">
            <v>205845557</v>
          </cell>
          <cell r="F677" t="str">
            <v>A</v>
          </cell>
          <cell r="G677" t="str">
            <v>GREEN</v>
          </cell>
          <cell r="H677" t="str">
            <v>FULL_TIME</v>
          </cell>
          <cell r="I677">
            <v>900234</v>
          </cell>
          <cell r="J677" t="str">
            <v>Dulsco L.L.C.</v>
          </cell>
          <cell r="K677" t="str">
            <v>VICENT MUWONGE</v>
          </cell>
          <cell r="L677" t="str">
            <v>Warehouse Associate (TEMP)</v>
          </cell>
          <cell r="M677" t="str">
            <v>Warehouse Associate 8W</v>
          </cell>
          <cell r="N677" t="str">
            <v>bizthoma</v>
          </cell>
          <cell r="O677">
            <v>1299</v>
          </cell>
          <cell r="P677" t="str">
            <v>AUH1</v>
          </cell>
          <cell r="Q677" t="str">
            <v>ARE</v>
          </cell>
          <cell r="R677" t="str">
            <v>FC134</v>
          </cell>
          <cell r="S677" t="str">
            <v>Day Shift</v>
          </cell>
          <cell r="T677">
            <v>99</v>
          </cell>
          <cell r="U677" t="str">
            <v>MENA_UAE_FC</v>
          </cell>
          <cell r="X677">
            <v>46267.333333333336</v>
          </cell>
          <cell r="Y677">
            <v>46267.75</v>
          </cell>
          <cell r="Z677" t="str">
            <v>Rest Day</v>
          </cell>
          <cell r="AA677" t="str">
            <v>Not Scheduled</v>
          </cell>
          <cell r="AB677" t="str">
            <v>Not Present</v>
          </cell>
          <cell r="AC677" t="str">
            <v>Outbound</v>
          </cell>
          <cell r="AD677" t="str">
            <v>Pack - Batch</v>
          </cell>
          <cell r="AE677" t="str">
            <v>Pack</v>
          </cell>
          <cell r="AF677" t="str">
            <v>Wednesday</v>
          </cell>
          <cell r="AG677" t="str">
            <v>Thursday</v>
          </cell>
          <cell r="AH677">
            <v>17</v>
          </cell>
          <cell r="AJ677">
            <v>45893</v>
          </cell>
          <cell r="AM677" t="str">
            <v>TEMP</v>
          </cell>
          <cell r="AN677" t="str">
            <v>3P Onsite Worker</v>
          </cell>
          <cell r="AO677" t="str">
            <v>A</v>
          </cell>
          <cell r="AP677">
            <v>9</v>
          </cell>
          <cell r="AQ677">
            <v>0</v>
          </cell>
          <cell r="AR677">
            <v>0</v>
          </cell>
          <cell r="AS677">
            <v>0</v>
          </cell>
          <cell r="AT677">
            <v>0</v>
          </cell>
          <cell r="AU677">
            <v>0</v>
          </cell>
        </row>
        <row r="678">
          <cell r="E678">
            <v>206853791</v>
          </cell>
          <cell r="F678" t="str">
            <v>A</v>
          </cell>
          <cell r="G678" t="str">
            <v>GREEN</v>
          </cell>
          <cell r="H678" t="str">
            <v>FULL_TIME</v>
          </cell>
          <cell r="I678">
            <v>900234</v>
          </cell>
          <cell r="J678" t="str">
            <v>Dulsco L.L.C.</v>
          </cell>
          <cell r="K678" t="str">
            <v>MUZAMIRU MWANJE</v>
          </cell>
          <cell r="L678" t="str">
            <v>Warehouse Associate (TEMP)</v>
          </cell>
          <cell r="M678" t="str">
            <v>Warehouse Associate 8W</v>
          </cell>
          <cell r="N678" t="str">
            <v>lraghava</v>
          </cell>
          <cell r="O678">
            <v>1299</v>
          </cell>
          <cell r="P678" t="str">
            <v>AUH1</v>
          </cell>
          <cell r="Q678" t="str">
            <v>ARE</v>
          </cell>
          <cell r="R678" t="str">
            <v>LK017</v>
          </cell>
          <cell r="S678" t="str">
            <v>Night Shift</v>
          </cell>
          <cell r="T678">
            <v>99</v>
          </cell>
          <cell r="U678" t="str">
            <v>MENA_UAE_FC</v>
          </cell>
          <cell r="V678">
            <v>46267.754861111112</v>
          </cell>
          <cell r="W678">
            <v>46267.855555555558</v>
          </cell>
          <cell r="X678">
            <v>46267.756944444445</v>
          </cell>
          <cell r="Y678">
            <v>46268.173611111109</v>
          </cell>
          <cell r="AA678" t="str">
            <v>Scheduled</v>
          </cell>
          <cell r="AB678" t="str">
            <v>Present</v>
          </cell>
          <cell r="AC678" t="str">
            <v>Outbound</v>
          </cell>
          <cell r="AD678" t="str">
            <v>Picking</v>
          </cell>
          <cell r="AE678" t="str">
            <v>Pick</v>
          </cell>
          <cell r="AF678" t="str">
            <v>Thursday</v>
          </cell>
          <cell r="AG678" t="str">
            <v>Friday</v>
          </cell>
          <cell r="AH678">
            <v>13</v>
          </cell>
          <cell r="AJ678">
            <v>46029</v>
          </cell>
          <cell r="AM678" t="str">
            <v>TEMP</v>
          </cell>
          <cell r="AN678" t="str">
            <v>3P Onsite Worker</v>
          </cell>
          <cell r="AO678" t="str">
            <v>A</v>
          </cell>
          <cell r="AP678">
            <v>9</v>
          </cell>
          <cell r="AQ678">
            <v>0</v>
          </cell>
          <cell r="AR678">
            <v>1</v>
          </cell>
          <cell r="AS678">
            <v>1</v>
          </cell>
          <cell r="AT678">
            <v>0</v>
          </cell>
          <cell r="AU678">
            <v>0</v>
          </cell>
        </row>
        <row r="679">
          <cell r="E679">
            <v>206926478</v>
          </cell>
          <cell r="F679" t="str">
            <v>A</v>
          </cell>
          <cell r="G679" t="str">
            <v>GREEN</v>
          </cell>
          <cell r="H679" t="str">
            <v>FULL_TIME</v>
          </cell>
          <cell r="I679">
            <v>900234</v>
          </cell>
          <cell r="J679" t="str">
            <v>Dulsco L.L.C.</v>
          </cell>
          <cell r="K679" t="str">
            <v>GODWIN MWAKA</v>
          </cell>
          <cell r="L679" t="str">
            <v>Warehouse Associate (TEMP)</v>
          </cell>
          <cell r="M679" t="str">
            <v>Warehouse Associate 8W</v>
          </cell>
          <cell r="N679" t="str">
            <v>bizthoma</v>
          </cell>
          <cell r="O679">
            <v>1299</v>
          </cell>
          <cell r="P679" t="str">
            <v>AUH1</v>
          </cell>
          <cell r="Q679" t="str">
            <v>ARE</v>
          </cell>
          <cell r="R679" t="str">
            <v>LK011</v>
          </cell>
          <cell r="S679" t="str">
            <v>Night Shift</v>
          </cell>
          <cell r="T679">
            <v>99</v>
          </cell>
          <cell r="U679" t="str">
            <v>MENA_UAE_FC</v>
          </cell>
          <cell r="V679">
            <v>46267.754861111112</v>
          </cell>
          <cell r="W679">
            <v>46267.963194444441</v>
          </cell>
          <cell r="X679">
            <v>46267.756944444445</v>
          </cell>
          <cell r="Y679">
            <v>46268.173611111109</v>
          </cell>
          <cell r="AA679" t="str">
            <v>Scheduled</v>
          </cell>
          <cell r="AB679" t="str">
            <v>Present</v>
          </cell>
          <cell r="AC679" t="str">
            <v>Da</v>
          </cell>
          <cell r="AD679" t="str">
            <v>Transfer Out</v>
          </cell>
          <cell r="AE679" t="str">
            <v>Da</v>
          </cell>
          <cell r="AF679" t="str">
            <v>Friday</v>
          </cell>
          <cell r="AG679" t="str">
            <v>Saturday</v>
          </cell>
          <cell r="AH679">
            <v>10</v>
          </cell>
          <cell r="AJ679">
            <v>46036</v>
          </cell>
          <cell r="AM679" t="str">
            <v>TEMP</v>
          </cell>
          <cell r="AN679" t="str">
            <v>3P Onsite Worker</v>
          </cell>
          <cell r="AO679" t="str">
            <v>A</v>
          </cell>
          <cell r="AP679">
            <v>9</v>
          </cell>
          <cell r="AQ679">
            <v>0</v>
          </cell>
          <cell r="AR679">
            <v>1</v>
          </cell>
          <cell r="AS679">
            <v>1</v>
          </cell>
          <cell r="AT679">
            <v>0</v>
          </cell>
          <cell r="AU679">
            <v>0</v>
          </cell>
        </row>
        <row r="680">
          <cell r="E680">
            <v>206175107</v>
          </cell>
          <cell r="F680" t="str">
            <v>A</v>
          </cell>
          <cell r="G680" t="str">
            <v>GREEN</v>
          </cell>
          <cell r="H680" t="str">
            <v>FULL_TIME</v>
          </cell>
          <cell r="I680">
            <v>900234</v>
          </cell>
          <cell r="J680" t="str">
            <v>Fastlink Outsourcing</v>
          </cell>
          <cell r="K680" t="str">
            <v>Samwel Mwangi Kamau</v>
          </cell>
          <cell r="L680" t="str">
            <v>Warehouse Associate (TEMP)</v>
          </cell>
          <cell r="M680" t="str">
            <v>Warehouse Associate 8W</v>
          </cell>
          <cell r="N680" t="str">
            <v>bavameer</v>
          </cell>
          <cell r="O680">
            <v>1299</v>
          </cell>
          <cell r="P680" t="str">
            <v>AUH1</v>
          </cell>
          <cell r="Q680" t="str">
            <v>ARE</v>
          </cell>
          <cell r="R680" t="str">
            <v>FC034</v>
          </cell>
          <cell r="S680" t="str">
            <v>Day Shift</v>
          </cell>
          <cell r="T680">
            <v>99</v>
          </cell>
          <cell r="U680" t="str">
            <v>MENA_UAE_FC</v>
          </cell>
          <cell r="V680">
            <v>46267.331944444442</v>
          </cell>
          <cell r="W680">
            <v>46267.75</v>
          </cell>
          <cell r="X680">
            <v>46267.333333333336</v>
          </cell>
          <cell r="Y680">
            <v>46267.75</v>
          </cell>
          <cell r="AA680" t="str">
            <v>Scheduled</v>
          </cell>
          <cell r="AB680" t="str">
            <v>Present</v>
          </cell>
          <cell r="AC680" t="str">
            <v>Customer returns</v>
          </cell>
          <cell r="AD680" t="str">
            <v>Customer Returns</v>
          </cell>
          <cell r="AE680" t="str">
            <v>Customer returns</v>
          </cell>
          <cell r="AF680" t="str">
            <v>Saturday</v>
          </cell>
          <cell r="AG680" t="str">
            <v>Sunday</v>
          </cell>
          <cell r="AH680">
            <v>22</v>
          </cell>
          <cell r="AJ680">
            <v>45931</v>
          </cell>
          <cell r="AM680" t="str">
            <v>TEMP</v>
          </cell>
          <cell r="AN680" t="str">
            <v>3P Onsite Worker</v>
          </cell>
          <cell r="AO680" t="str">
            <v>A</v>
          </cell>
          <cell r="AP680">
            <v>9</v>
          </cell>
          <cell r="AQ680">
            <v>0</v>
          </cell>
          <cell r="AR680">
            <v>1</v>
          </cell>
          <cell r="AS680">
            <v>1</v>
          </cell>
          <cell r="AT680">
            <v>0</v>
          </cell>
          <cell r="AU680">
            <v>0</v>
          </cell>
        </row>
        <row r="681">
          <cell r="E681">
            <v>206015650</v>
          </cell>
          <cell r="F681" t="str">
            <v>A</v>
          </cell>
          <cell r="G681" t="str">
            <v>GREEN</v>
          </cell>
          <cell r="H681" t="str">
            <v>FULL_TIME</v>
          </cell>
          <cell r="I681">
            <v>900234</v>
          </cell>
          <cell r="J681" t="str">
            <v>Fastlink Outsourcing</v>
          </cell>
          <cell r="K681" t="str">
            <v>Ronnie Mwesigwa Matovu</v>
          </cell>
          <cell r="L681" t="str">
            <v>Warehouse Associate (TEMP)</v>
          </cell>
          <cell r="M681" t="str">
            <v>Warehouse Associate 12M</v>
          </cell>
          <cell r="N681" t="str">
            <v>bizthoma</v>
          </cell>
          <cell r="O681">
            <v>1299</v>
          </cell>
          <cell r="P681" t="str">
            <v>AUH1</v>
          </cell>
          <cell r="Q681" t="str">
            <v>ARE</v>
          </cell>
          <cell r="R681" t="str">
            <v>LK012</v>
          </cell>
          <cell r="S681" t="str">
            <v>Night Shift</v>
          </cell>
          <cell r="T681">
            <v>99</v>
          </cell>
          <cell r="U681" t="str">
            <v>MENA_UAE_FC</v>
          </cell>
          <cell r="V681">
            <v>46267.754861111112</v>
          </cell>
          <cell r="W681">
            <v>46267.854166666664</v>
          </cell>
          <cell r="X681">
            <v>46267.756944444445</v>
          </cell>
          <cell r="Y681">
            <v>46268.173611111109</v>
          </cell>
          <cell r="AA681" t="str">
            <v>Scheduled</v>
          </cell>
          <cell r="AB681" t="str">
            <v>Present</v>
          </cell>
          <cell r="AC681" t="str">
            <v>Outbound</v>
          </cell>
          <cell r="AD681" t="str">
            <v>Picking</v>
          </cell>
          <cell r="AE681" t="str">
            <v>Pick</v>
          </cell>
          <cell r="AF681" t="str">
            <v>Saturday</v>
          </cell>
          <cell r="AG681" t="str">
            <v>Sunday</v>
          </cell>
          <cell r="AH681">
            <v>13</v>
          </cell>
          <cell r="AJ681">
            <v>45914</v>
          </cell>
          <cell r="AM681" t="str">
            <v>TEMP</v>
          </cell>
          <cell r="AN681" t="str">
            <v>3P Onsite Worker</v>
          </cell>
          <cell r="AO681" t="str">
            <v>A</v>
          </cell>
          <cell r="AP681">
            <v>9</v>
          </cell>
          <cell r="AQ681">
            <v>0</v>
          </cell>
          <cell r="AR681">
            <v>1</v>
          </cell>
          <cell r="AS681">
            <v>1</v>
          </cell>
          <cell r="AT681">
            <v>0</v>
          </cell>
          <cell r="AU681">
            <v>0</v>
          </cell>
        </row>
        <row r="682">
          <cell r="E682">
            <v>203469395</v>
          </cell>
          <cell r="F682" t="str">
            <v>A</v>
          </cell>
          <cell r="G682" t="str">
            <v>GREEN</v>
          </cell>
          <cell r="H682" t="str">
            <v>FULL_TIME</v>
          </cell>
          <cell r="I682">
            <v>900234</v>
          </cell>
          <cell r="J682" t="str">
            <v>Adecco</v>
          </cell>
          <cell r="K682" t="str">
            <v>JANE MWIIRO</v>
          </cell>
          <cell r="L682" t="str">
            <v>Warehouse Associate (TEMP)</v>
          </cell>
          <cell r="M682" t="str">
            <v>Warehouse Associate 24M</v>
          </cell>
          <cell r="N682" t="str">
            <v>aanso</v>
          </cell>
          <cell r="O682">
            <v>1299</v>
          </cell>
          <cell r="P682" t="str">
            <v>AUH1</v>
          </cell>
          <cell r="Q682" t="str">
            <v>ARE</v>
          </cell>
          <cell r="R682" t="str">
            <v>FC059</v>
          </cell>
          <cell r="S682" t="str">
            <v>Day Shift</v>
          </cell>
          <cell r="T682">
            <v>99</v>
          </cell>
          <cell r="U682" t="str">
            <v>MENA_UAE_FC</v>
          </cell>
          <cell r="V682">
            <v>46267.332638888889</v>
          </cell>
          <cell r="W682">
            <v>46267.757638888892</v>
          </cell>
          <cell r="X682">
            <v>46267.333333333336</v>
          </cell>
          <cell r="Y682">
            <v>46267.75</v>
          </cell>
          <cell r="AA682" t="str">
            <v>Scheduled</v>
          </cell>
          <cell r="AB682" t="str">
            <v>Present</v>
          </cell>
          <cell r="AC682" t="str">
            <v>Customer returns</v>
          </cell>
          <cell r="AD682" t="str">
            <v>Customer Returns</v>
          </cell>
          <cell r="AE682" t="str">
            <v>Customer returns</v>
          </cell>
          <cell r="AF682" t="str">
            <v>Sunday</v>
          </cell>
          <cell r="AG682" t="str">
            <v>Monday</v>
          </cell>
          <cell r="AH682">
            <v>22</v>
          </cell>
          <cell r="AJ682">
            <v>45455</v>
          </cell>
          <cell r="AM682" t="str">
            <v>TEMP</v>
          </cell>
          <cell r="AN682" t="str">
            <v>3P Onsite Worker</v>
          </cell>
          <cell r="AO682" t="str">
            <v>A</v>
          </cell>
          <cell r="AP682">
            <v>9</v>
          </cell>
          <cell r="AQ682">
            <v>0</v>
          </cell>
          <cell r="AR682">
            <v>1</v>
          </cell>
          <cell r="AS682">
            <v>1</v>
          </cell>
          <cell r="AT682">
            <v>0</v>
          </cell>
          <cell r="AU682">
            <v>0</v>
          </cell>
        </row>
        <row r="683">
          <cell r="E683">
            <v>203736754</v>
          </cell>
          <cell r="F683" t="str">
            <v>A</v>
          </cell>
          <cell r="G683" t="str">
            <v>GREEN</v>
          </cell>
          <cell r="H683" t="str">
            <v>FULL_TIME</v>
          </cell>
          <cell r="I683">
            <v>900234</v>
          </cell>
          <cell r="J683" t="str">
            <v>Adecco</v>
          </cell>
          <cell r="K683" t="str">
            <v>Aung Myat</v>
          </cell>
          <cell r="L683" t="str">
            <v>Warehouse Associate (TEMP)</v>
          </cell>
          <cell r="M683" t="str">
            <v>Warehouse Associate 24M</v>
          </cell>
          <cell r="N683" t="str">
            <v>pparsin</v>
          </cell>
          <cell r="O683">
            <v>1299</v>
          </cell>
          <cell r="P683" t="str">
            <v>AUH1</v>
          </cell>
          <cell r="Q683" t="str">
            <v>ARE</v>
          </cell>
          <cell r="R683" t="str">
            <v>FC109</v>
          </cell>
          <cell r="S683" t="str">
            <v>Day Shift</v>
          </cell>
          <cell r="T683">
            <v>99</v>
          </cell>
          <cell r="U683" t="str">
            <v>MENA_UAE_FC</v>
          </cell>
          <cell r="X683">
            <v>46267.333333333336</v>
          </cell>
          <cell r="Y683">
            <v>46267.75</v>
          </cell>
          <cell r="Z683" t="str">
            <v>Rest Day</v>
          </cell>
          <cell r="AA683" t="str">
            <v>Not Scheduled</v>
          </cell>
          <cell r="AB683" t="str">
            <v>Not Present</v>
          </cell>
          <cell r="AC683" t="str">
            <v>Inbound</v>
          </cell>
          <cell r="AD683" t="str">
            <v>Inbound Stow</v>
          </cell>
          <cell r="AE683" t="str">
            <v>Stow</v>
          </cell>
          <cell r="AF683" t="str">
            <v>Tuesday</v>
          </cell>
          <cell r="AG683" t="str">
            <v>Wednesday</v>
          </cell>
          <cell r="AH683">
            <v>3</v>
          </cell>
          <cell r="AJ683">
            <v>45501</v>
          </cell>
          <cell r="AM683" t="str">
            <v>TEMP</v>
          </cell>
          <cell r="AN683" t="str">
            <v>3P Onsite Worker</v>
          </cell>
          <cell r="AO683" t="str">
            <v>A</v>
          </cell>
          <cell r="AP683">
            <v>9</v>
          </cell>
          <cell r="AQ683">
            <v>0</v>
          </cell>
          <cell r="AR683">
            <v>0</v>
          </cell>
          <cell r="AS683">
            <v>0</v>
          </cell>
          <cell r="AT683">
            <v>0</v>
          </cell>
          <cell r="AU683">
            <v>0</v>
          </cell>
        </row>
        <row r="684">
          <cell r="E684">
            <v>206514788</v>
          </cell>
          <cell r="F684" t="str">
            <v>A</v>
          </cell>
          <cell r="G684" t="str">
            <v>GREEN</v>
          </cell>
          <cell r="H684" t="str">
            <v>FULL_TIME</v>
          </cell>
          <cell r="I684">
            <v>900234</v>
          </cell>
          <cell r="J684" t="str">
            <v>Dulsco L.L.C.</v>
          </cell>
          <cell r="K684" t="str">
            <v>NABASA ERIAH</v>
          </cell>
          <cell r="L684" t="str">
            <v>Warehouse Associate (TEMP)</v>
          </cell>
          <cell r="M684" t="str">
            <v>Warehouse Associate 8W</v>
          </cell>
          <cell r="N684" t="str">
            <v>bavameer</v>
          </cell>
          <cell r="O684">
            <v>1299</v>
          </cell>
          <cell r="P684" t="str">
            <v>AUH1</v>
          </cell>
          <cell r="Q684" t="str">
            <v>ARE</v>
          </cell>
          <cell r="R684" t="str">
            <v>LK012</v>
          </cell>
          <cell r="S684" t="str">
            <v>Night Shift</v>
          </cell>
          <cell r="T684">
            <v>99</v>
          </cell>
          <cell r="U684" t="str">
            <v>MENA_UAE_FC</v>
          </cell>
          <cell r="V684">
            <v>46267.755555555559</v>
          </cell>
          <cell r="W684">
            <v>46267.959027777775</v>
          </cell>
          <cell r="X684">
            <v>46267.756944444445</v>
          </cell>
          <cell r="Y684">
            <v>46268.173611111109</v>
          </cell>
          <cell r="AA684" t="str">
            <v>Scheduled</v>
          </cell>
          <cell r="AB684" t="str">
            <v>Present</v>
          </cell>
          <cell r="AC684" t="str">
            <v>Customer returns</v>
          </cell>
          <cell r="AD684" t="str">
            <v>Customer Returns</v>
          </cell>
          <cell r="AE684" t="str">
            <v>Customer returns</v>
          </cell>
          <cell r="AF684" t="str">
            <v>Saturday</v>
          </cell>
          <cell r="AG684" t="str">
            <v>Sunday</v>
          </cell>
          <cell r="AH684">
            <v>22</v>
          </cell>
          <cell r="AJ684">
            <v>45970</v>
          </cell>
          <cell r="AM684" t="str">
            <v>TEMP</v>
          </cell>
          <cell r="AN684" t="str">
            <v>3P Onsite Worker</v>
          </cell>
          <cell r="AO684" t="str">
            <v>A</v>
          </cell>
          <cell r="AP684">
            <v>9</v>
          </cell>
          <cell r="AQ684">
            <v>0</v>
          </cell>
          <cell r="AR684">
            <v>1</v>
          </cell>
          <cell r="AS684">
            <v>1</v>
          </cell>
          <cell r="AT684">
            <v>0</v>
          </cell>
          <cell r="AU684">
            <v>0</v>
          </cell>
        </row>
        <row r="685">
          <cell r="E685">
            <v>203850807</v>
          </cell>
          <cell r="F685" t="str">
            <v>A</v>
          </cell>
          <cell r="G685" t="str">
            <v>GREEN</v>
          </cell>
          <cell r="H685" t="str">
            <v>FULL_TIME</v>
          </cell>
          <cell r="I685">
            <v>900234</v>
          </cell>
          <cell r="J685" t="str">
            <v>Dulsco L.L.C.</v>
          </cell>
          <cell r="K685" t="str">
            <v>Isaac Nabongo</v>
          </cell>
          <cell r="L685" t="str">
            <v>Warehouse Associate (TEMP)</v>
          </cell>
          <cell r="M685" t="str">
            <v>Warehouse Associate 8W</v>
          </cell>
          <cell r="N685" t="str">
            <v>lraghava</v>
          </cell>
          <cell r="O685">
            <v>1299</v>
          </cell>
          <cell r="P685" t="str">
            <v>AUH1</v>
          </cell>
          <cell r="Q685" t="str">
            <v>ARE</v>
          </cell>
          <cell r="R685" t="str">
            <v>LK013</v>
          </cell>
          <cell r="S685" t="str">
            <v>Night Shift</v>
          </cell>
          <cell r="T685">
            <v>99</v>
          </cell>
          <cell r="U685" t="str">
            <v>MENA_UAE_FC</v>
          </cell>
          <cell r="V685">
            <v>46267.756944444445</v>
          </cell>
          <cell r="W685">
            <v>46267.856249999997</v>
          </cell>
          <cell r="X685">
            <v>46267.756944444445</v>
          </cell>
          <cell r="Y685">
            <v>46268.173611111109</v>
          </cell>
          <cell r="AA685" t="str">
            <v>Scheduled</v>
          </cell>
          <cell r="AB685" t="str">
            <v>Present</v>
          </cell>
          <cell r="AC685" t="str">
            <v>Outbound</v>
          </cell>
          <cell r="AD685" t="str">
            <v>Picking</v>
          </cell>
          <cell r="AE685" t="str">
            <v>Pick</v>
          </cell>
          <cell r="AF685" t="str">
            <v>Sunday</v>
          </cell>
          <cell r="AG685" t="str">
            <v>Monday</v>
          </cell>
          <cell r="AH685">
            <v>13</v>
          </cell>
          <cell r="AJ685">
            <v>45523</v>
          </cell>
          <cell r="AM685" t="str">
            <v>TEMP</v>
          </cell>
          <cell r="AN685" t="str">
            <v>3P Onsite Worker</v>
          </cell>
          <cell r="AO685" t="str">
            <v>A</v>
          </cell>
          <cell r="AP685">
            <v>9</v>
          </cell>
          <cell r="AQ685">
            <v>0</v>
          </cell>
          <cell r="AR685">
            <v>1</v>
          </cell>
          <cell r="AS685">
            <v>1</v>
          </cell>
          <cell r="AT685">
            <v>0</v>
          </cell>
          <cell r="AU685">
            <v>0</v>
          </cell>
        </row>
        <row r="686">
          <cell r="E686">
            <v>203908334</v>
          </cell>
          <cell r="F686" t="str">
            <v>A</v>
          </cell>
          <cell r="G686" t="str">
            <v>GREEN</v>
          </cell>
          <cell r="H686" t="str">
            <v>FULL_TIME</v>
          </cell>
          <cell r="I686">
            <v>900234</v>
          </cell>
          <cell r="J686" t="str">
            <v>Dulsco L.L.C.</v>
          </cell>
          <cell r="K686" t="str">
            <v>SIMON NAGWAKA</v>
          </cell>
          <cell r="L686" t="str">
            <v>Warehouse Associate (TEMP)</v>
          </cell>
          <cell r="M686" t="str">
            <v>Warehouse Associate 24M</v>
          </cell>
          <cell r="N686" t="str">
            <v>scariav</v>
          </cell>
          <cell r="O686">
            <v>1299</v>
          </cell>
          <cell r="P686" t="str">
            <v>AUH1</v>
          </cell>
          <cell r="Q686" t="str">
            <v>ARE</v>
          </cell>
          <cell r="R686" t="str">
            <v>LK013</v>
          </cell>
          <cell r="S686" t="str">
            <v>Night Shift</v>
          </cell>
          <cell r="T686">
            <v>99</v>
          </cell>
          <cell r="U686" t="str">
            <v>MENA_UAE_FC</v>
          </cell>
          <cell r="V686">
            <v>46267.756249999999</v>
          </cell>
          <cell r="W686">
            <v>46267.855555555558</v>
          </cell>
          <cell r="X686">
            <v>46267.756944444445</v>
          </cell>
          <cell r="Y686">
            <v>46268.173611111109</v>
          </cell>
          <cell r="AA686" t="str">
            <v>Scheduled</v>
          </cell>
          <cell r="AB686" t="str">
            <v>Present</v>
          </cell>
          <cell r="AC686" t="str">
            <v>Outbound</v>
          </cell>
          <cell r="AD686" t="str">
            <v>Sort - Batch</v>
          </cell>
          <cell r="AE686" t="str">
            <v>Sort</v>
          </cell>
          <cell r="AF686" t="str">
            <v>Sunday</v>
          </cell>
          <cell r="AG686" t="str">
            <v>Monday</v>
          </cell>
          <cell r="AH686">
            <v>15</v>
          </cell>
          <cell r="AJ686">
            <v>45536</v>
          </cell>
          <cell r="AM686" t="str">
            <v>TEMP</v>
          </cell>
          <cell r="AN686" t="str">
            <v>3P Onsite Worker</v>
          </cell>
          <cell r="AO686" t="str">
            <v>A</v>
          </cell>
          <cell r="AP686">
            <v>9</v>
          </cell>
          <cell r="AQ686">
            <v>0</v>
          </cell>
          <cell r="AR686">
            <v>1</v>
          </cell>
          <cell r="AS686">
            <v>1</v>
          </cell>
          <cell r="AT686">
            <v>0</v>
          </cell>
          <cell r="AU686">
            <v>0</v>
          </cell>
        </row>
        <row r="687">
          <cell r="E687">
            <v>204299070</v>
          </cell>
          <cell r="F687" t="str">
            <v>A</v>
          </cell>
          <cell r="G687" t="str">
            <v>GREEN</v>
          </cell>
          <cell r="H687" t="str">
            <v>FULL_TIME</v>
          </cell>
          <cell r="I687">
            <v>900234</v>
          </cell>
          <cell r="J687" t="str">
            <v>Quesscorp</v>
          </cell>
          <cell r="K687" t="str">
            <v>Aime Jesus Nkurunziza</v>
          </cell>
          <cell r="L687" t="str">
            <v>Warehouse Associate (TEMP)</v>
          </cell>
          <cell r="M687" t="str">
            <v>Warehouse Associate 24M</v>
          </cell>
          <cell r="N687" t="str">
            <v>scariav</v>
          </cell>
          <cell r="O687">
            <v>1299</v>
          </cell>
          <cell r="P687" t="str">
            <v>AUH1</v>
          </cell>
          <cell r="Q687" t="str">
            <v>ARE</v>
          </cell>
          <cell r="R687" t="str">
            <v>LK015</v>
          </cell>
          <cell r="S687" t="str">
            <v>Night Shift</v>
          </cell>
          <cell r="T687">
            <v>99</v>
          </cell>
          <cell r="U687" t="str">
            <v>MENA_UAE_FC</v>
          </cell>
          <cell r="X687">
            <v>46267.756944444445</v>
          </cell>
          <cell r="Y687">
            <v>46268.173611111109</v>
          </cell>
          <cell r="Z687" t="str">
            <v>Rest Day</v>
          </cell>
          <cell r="AA687" t="str">
            <v>Not Scheduled</v>
          </cell>
          <cell r="AB687" t="str">
            <v>Not Present</v>
          </cell>
          <cell r="AC687" t="str">
            <v>Outbound</v>
          </cell>
          <cell r="AD687" t="str">
            <v>Sort - Batch</v>
          </cell>
          <cell r="AE687" t="str">
            <v>Sort</v>
          </cell>
          <cell r="AF687" t="str">
            <v>Tuesday</v>
          </cell>
          <cell r="AG687" t="str">
            <v>Wednesday</v>
          </cell>
          <cell r="AH687">
            <v>15</v>
          </cell>
          <cell r="AJ687">
            <v>45585</v>
          </cell>
          <cell r="AM687" t="str">
            <v>TEMP</v>
          </cell>
          <cell r="AN687" t="str">
            <v>3P Onsite Worker</v>
          </cell>
          <cell r="AO687" t="str">
            <v>A</v>
          </cell>
          <cell r="AP687">
            <v>9</v>
          </cell>
          <cell r="AQ687">
            <v>0</v>
          </cell>
          <cell r="AR687">
            <v>0</v>
          </cell>
          <cell r="AS687">
            <v>0</v>
          </cell>
          <cell r="AT687">
            <v>0</v>
          </cell>
          <cell r="AU687">
            <v>0</v>
          </cell>
        </row>
        <row r="688">
          <cell r="E688">
            <v>206953795</v>
          </cell>
          <cell r="F688" t="str">
            <v>A</v>
          </cell>
          <cell r="G688" t="str">
            <v>GREEN</v>
          </cell>
          <cell r="H688" t="str">
            <v>FULL_TIME</v>
          </cell>
          <cell r="I688">
            <v>900234</v>
          </cell>
          <cell r="J688" t="str">
            <v>EFS Facilities Services</v>
          </cell>
          <cell r="K688" t="str">
            <v>Audrey Rael Naliaka</v>
          </cell>
          <cell r="L688" t="str">
            <v>Warehouse Associate (TEMP)</v>
          </cell>
          <cell r="M688" t="str">
            <v>Warehouse Associate 24M</v>
          </cell>
          <cell r="N688" t="str">
            <v>kebedeed</v>
          </cell>
          <cell r="O688">
            <v>1299</v>
          </cell>
          <cell r="P688" t="str">
            <v>AUH1</v>
          </cell>
          <cell r="Q688" t="str">
            <v>ARE</v>
          </cell>
          <cell r="R688" t="str">
            <v>FC084</v>
          </cell>
          <cell r="S688" t="str">
            <v>Day Shift</v>
          </cell>
          <cell r="T688">
            <v>99</v>
          </cell>
          <cell r="U688" t="str">
            <v>MENA_UAE_FC</v>
          </cell>
          <cell r="V688">
            <v>46267.331944444442</v>
          </cell>
          <cell r="W688">
            <v>46267.747916666667</v>
          </cell>
          <cell r="X688">
            <v>46267.333333333336</v>
          </cell>
          <cell r="Y688">
            <v>46267.75</v>
          </cell>
          <cell r="AA688" t="str">
            <v>Scheduled</v>
          </cell>
          <cell r="AB688" t="str">
            <v>Present</v>
          </cell>
          <cell r="AC688" t="str">
            <v>Support</v>
          </cell>
          <cell r="AD688" t="str">
            <v>Facilities</v>
          </cell>
          <cell r="AE688" t="str">
            <v>Support</v>
          </cell>
          <cell r="AF688" t="str">
            <v>Monday</v>
          </cell>
          <cell r="AG688" t="str">
            <v>Tuesday</v>
          </cell>
          <cell r="AH688">
            <v>28</v>
          </cell>
          <cell r="AJ688">
            <v>46047</v>
          </cell>
          <cell r="AM688" t="str">
            <v>TEMP</v>
          </cell>
          <cell r="AN688" t="str">
            <v>3P Onsite Worker</v>
          </cell>
          <cell r="AO688" t="str">
            <v>A</v>
          </cell>
          <cell r="AP688">
            <v>9</v>
          </cell>
          <cell r="AQ688">
            <v>0</v>
          </cell>
          <cell r="AR688">
            <v>1</v>
          </cell>
          <cell r="AS688">
            <v>1</v>
          </cell>
          <cell r="AT688">
            <v>0</v>
          </cell>
          <cell r="AU688">
            <v>0</v>
          </cell>
        </row>
        <row r="689">
          <cell r="E689">
            <v>205279080</v>
          </cell>
          <cell r="F689" t="str">
            <v>A</v>
          </cell>
          <cell r="G689" t="str">
            <v>GREEN</v>
          </cell>
          <cell r="H689" t="str">
            <v>FULL_TIME</v>
          </cell>
          <cell r="I689">
            <v>900234</v>
          </cell>
          <cell r="J689" t="str">
            <v>EFS Facilities Services</v>
          </cell>
          <cell r="K689" t="str">
            <v>Sarah Namakula</v>
          </cell>
          <cell r="L689" t="str">
            <v>Warehouse Associate (TEMP)</v>
          </cell>
          <cell r="M689" t="str">
            <v>Warehouse Associate 12M</v>
          </cell>
          <cell r="N689" t="str">
            <v>scariav</v>
          </cell>
          <cell r="O689">
            <v>1299</v>
          </cell>
          <cell r="P689" t="str">
            <v>AUH1</v>
          </cell>
          <cell r="Q689" t="str">
            <v>ARE</v>
          </cell>
          <cell r="R689" t="str">
            <v>FC109</v>
          </cell>
          <cell r="S689" t="str">
            <v>Day Shift</v>
          </cell>
          <cell r="T689">
            <v>99</v>
          </cell>
          <cell r="U689" t="str">
            <v>MENA_UAE_FC</v>
          </cell>
          <cell r="X689">
            <v>46267.333333333336</v>
          </cell>
          <cell r="Y689">
            <v>46267.75</v>
          </cell>
          <cell r="Z689" t="str">
            <v>Rest Day</v>
          </cell>
          <cell r="AA689" t="str">
            <v>Not Scheduled</v>
          </cell>
          <cell r="AB689" t="str">
            <v>Not Present</v>
          </cell>
          <cell r="AC689" t="str">
            <v>Outbound</v>
          </cell>
          <cell r="AD689" t="str">
            <v>Picking</v>
          </cell>
          <cell r="AE689" t="str">
            <v>Pick</v>
          </cell>
          <cell r="AF689" t="str">
            <v>Tuesday</v>
          </cell>
          <cell r="AG689" t="str">
            <v>Wednesday</v>
          </cell>
          <cell r="AH689">
            <v>13</v>
          </cell>
          <cell r="AJ689">
            <v>45791</v>
          </cell>
          <cell r="AM689" t="str">
            <v>TEMP</v>
          </cell>
          <cell r="AN689" t="str">
            <v>3P Onsite Worker</v>
          </cell>
          <cell r="AO689" t="str">
            <v>A</v>
          </cell>
          <cell r="AP689">
            <v>9</v>
          </cell>
          <cell r="AQ689">
            <v>0</v>
          </cell>
          <cell r="AR689">
            <v>0</v>
          </cell>
          <cell r="AS689">
            <v>0</v>
          </cell>
          <cell r="AT689">
            <v>0</v>
          </cell>
          <cell r="AU689">
            <v>0</v>
          </cell>
        </row>
        <row r="690">
          <cell r="E690">
            <v>205854273</v>
          </cell>
          <cell r="F690" t="str">
            <v>A</v>
          </cell>
          <cell r="G690" t="str">
            <v>GREEN</v>
          </cell>
          <cell r="H690" t="str">
            <v>FULL_TIME</v>
          </cell>
          <cell r="I690">
            <v>900234</v>
          </cell>
          <cell r="J690" t="str">
            <v>EFS Facilities Services</v>
          </cell>
          <cell r="K690" t="str">
            <v>Barbra Christine NAMUKASA</v>
          </cell>
          <cell r="L690" t="str">
            <v>Warehouse Associate (TEMP)</v>
          </cell>
          <cell r="M690" t="str">
            <v>Warehouse Associate 12M</v>
          </cell>
          <cell r="N690" t="str">
            <v>scariav</v>
          </cell>
          <cell r="O690">
            <v>1299</v>
          </cell>
          <cell r="P690" t="str">
            <v>AUH1</v>
          </cell>
          <cell r="Q690" t="str">
            <v>ARE</v>
          </cell>
          <cell r="R690" t="str">
            <v>FC084</v>
          </cell>
          <cell r="S690" t="str">
            <v>Day Shift</v>
          </cell>
          <cell r="T690">
            <v>99</v>
          </cell>
          <cell r="U690" t="str">
            <v>MENA_UAE_FC</v>
          </cell>
          <cell r="V690">
            <v>46267.332638888889</v>
          </cell>
          <cell r="W690">
            <v>46267.748611111114</v>
          </cell>
          <cell r="X690">
            <v>46267.333333333336</v>
          </cell>
          <cell r="Y690">
            <v>46267.75</v>
          </cell>
          <cell r="AA690" t="str">
            <v>Scheduled</v>
          </cell>
          <cell r="AB690" t="str">
            <v>Present</v>
          </cell>
          <cell r="AC690" t="str">
            <v>Outbound</v>
          </cell>
          <cell r="AD690" t="str">
            <v>Picking</v>
          </cell>
          <cell r="AE690" t="str">
            <v>Pick</v>
          </cell>
          <cell r="AF690" t="str">
            <v>Monday</v>
          </cell>
          <cell r="AG690" t="str">
            <v>Tuesday</v>
          </cell>
          <cell r="AH690">
            <v>13</v>
          </cell>
          <cell r="AJ690">
            <v>45893</v>
          </cell>
          <cell r="AM690" t="str">
            <v>TEMP</v>
          </cell>
          <cell r="AN690" t="str">
            <v>3P Onsite Worker</v>
          </cell>
          <cell r="AO690" t="str">
            <v>A</v>
          </cell>
          <cell r="AP690">
            <v>9</v>
          </cell>
          <cell r="AQ690">
            <v>0</v>
          </cell>
          <cell r="AR690">
            <v>1</v>
          </cell>
          <cell r="AS690">
            <v>1</v>
          </cell>
          <cell r="AT690">
            <v>0</v>
          </cell>
          <cell r="AU690">
            <v>0</v>
          </cell>
        </row>
        <row r="691">
          <cell r="E691">
            <v>206175159</v>
          </cell>
          <cell r="F691" t="str">
            <v>A</v>
          </cell>
          <cell r="G691" t="str">
            <v>GREEN</v>
          </cell>
          <cell r="H691" t="str">
            <v>FULL_TIME</v>
          </cell>
          <cell r="I691">
            <v>900234</v>
          </cell>
          <cell r="J691" t="str">
            <v>Fastlink Outsourcing</v>
          </cell>
          <cell r="K691" t="str">
            <v>Lillian Nanziri</v>
          </cell>
          <cell r="L691" t="str">
            <v>Warehouse Associate (TEMP)</v>
          </cell>
          <cell r="M691" t="str">
            <v>Warehouse Associate 12M</v>
          </cell>
          <cell r="N691" t="str">
            <v>bavameer</v>
          </cell>
          <cell r="O691">
            <v>1299</v>
          </cell>
          <cell r="P691" t="str">
            <v>AUH1</v>
          </cell>
          <cell r="Q691" t="str">
            <v>ARE</v>
          </cell>
          <cell r="R691" t="str">
            <v>LK011</v>
          </cell>
          <cell r="S691" t="str">
            <v>Night Shift</v>
          </cell>
          <cell r="T691">
            <v>99</v>
          </cell>
          <cell r="U691" t="str">
            <v>MENA_UAE_FC</v>
          </cell>
          <cell r="V691">
            <v>46267.754166666666</v>
          </cell>
          <cell r="W691">
            <v>46267.959027777775</v>
          </cell>
          <cell r="X691">
            <v>46267.756944444445</v>
          </cell>
          <cell r="Y691">
            <v>46268.173611111109</v>
          </cell>
          <cell r="AA691" t="str">
            <v>Scheduled</v>
          </cell>
          <cell r="AB691" t="str">
            <v>Present</v>
          </cell>
          <cell r="AC691" t="str">
            <v>Customer returns</v>
          </cell>
          <cell r="AD691" t="str">
            <v>Customer Returns</v>
          </cell>
          <cell r="AE691" t="str">
            <v>Customer returns</v>
          </cell>
          <cell r="AF691" t="str">
            <v>Friday</v>
          </cell>
          <cell r="AG691" t="str">
            <v>Saturday</v>
          </cell>
          <cell r="AH691">
            <v>22</v>
          </cell>
          <cell r="AJ691">
            <v>45931</v>
          </cell>
          <cell r="AM691" t="str">
            <v>TEMP</v>
          </cell>
          <cell r="AN691" t="str">
            <v>3P Onsite Worker</v>
          </cell>
          <cell r="AO691" t="str">
            <v>A</v>
          </cell>
          <cell r="AP691">
            <v>9</v>
          </cell>
          <cell r="AQ691">
            <v>0</v>
          </cell>
          <cell r="AR691">
            <v>1</v>
          </cell>
          <cell r="AS691">
            <v>1</v>
          </cell>
          <cell r="AT691">
            <v>0</v>
          </cell>
          <cell r="AU691">
            <v>0</v>
          </cell>
        </row>
        <row r="692">
          <cell r="E692">
            <v>205997632</v>
          </cell>
          <cell r="F692" t="str">
            <v>A</v>
          </cell>
          <cell r="G692" t="str">
            <v>GREEN</v>
          </cell>
          <cell r="H692" t="str">
            <v>FULL_TIME</v>
          </cell>
          <cell r="I692">
            <v>900234</v>
          </cell>
          <cell r="J692" t="str">
            <v>Fastlink Outsourcing</v>
          </cell>
          <cell r="K692" t="str">
            <v>NAOMI YUOH GHEA</v>
          </cell>
          <cell r="L692" t="str">
            <v>Warehouse Associate (TEMP)</v>
          </cell>
          <cell r="M692" t="str">
            <v>Warehouse Associate 12M</v>
          </cell>
          <cell r="N692" t="str">
            <v>ansammar</v>
          </cell>
          <cell r="O692">
            <v>1299</v>
          </cell>
          <cell r="P692" t="str">
            <v>AUH1</v>
          </cell>
          <cell r="Q692" t="str">
            <v>ARE</v>
          </cell>
          <cell r="R692" t="str">
            <v>FC159</v>
          </cell>
          <cell r="S692" t="str">
            <v>Day Shift</v>
          </cell>
          <cell r="T692">
            <v>99</v>
          </cell>
          <cell r="U692" t="str">
            <v>MENA_UAE_FC</v>
          </cell>
          <cell r="V692">
            <v>46267.331944444442</v>
          </cell>
          <cell r="W692">
            <v>46267.748611111114</v>
          </cell>
          <cell r="X692">
            <v>46267.333333333336</v>
          </cell>
          <cell r="Y692">
            <v>46267.75</v>
          </cell>
          <cell r="AA692" t="str">
            <v>Scheduled</v>
          </cell>
          <cell r="AB692" t="str">
            <v>Present</v>
          </cell>
          <cell r="AC692" t="str">
            <v>Outbound</v>
          </cell>
          <cell r="AD692" t="str">
            <v>Picking</v>
          </cell>
          <cell r="AE692" t="str">
            <v>Pick</v>
          </cell>
          <cell r="AF692" t="str">
            <v>Thursday</v>
          </cell>
          <cell r="AG692" t="str">
            <v>Friday</v>
          </cell>
          <cell r="AH692">
            <v>13</v>
          </cell>
          <cell r="AJ692">
            <v>45914</v>
          </cell>
          <cell r="AM692" t="str">
            <v>TEMP</v>
          </cell>
          <cell r="AN692" t="str">
            <v>3P Onsite Worker</v>
          </cell>
          <cell r="AO692" t="str">
            <v>A</v>
          </cell>
          <cell r="AP692">
            <v>9</v>
          </cell>
          <cell r="AQ692">
            <v>0</v>
          </cell>
          <cell r="AR692">
            <v>1</v>
          </cell>
          <cell r="AS692">
            <v>1</v>
          </cell>
          <cell r="AT692">
            <v>0</v>
          </cell>
          <cell r="AU692">
            <v>0</v>
          </cell>
        </row>
        <row r="693">
          <cell r="E693">
            <v>203709743</v>
          </cell>
          <cell r="F693" t="str">
            <v>A</v>
          </cell>
          <cell r="G693" t="str">
            <v>GREEN</v>
          </cell>
          <cell r="H693" t="str">
            <v>FULL_TIME</v>
          </cell>
          <cell r="I693">
            <v>900234</v>
          </cell>
          <cell r="J693" t="str">
            <v>Adecco</v>
          </cell>
          <cell r="K693" t="str">
            <v>Saw Nar</v>
          </cell>
          <cell r="L693" t="str">
            <v>Warehouse Associate (TEMP)</v>
          </cell>
          <cell r="M693" t="str">
            <v>Warehouse Associate 24M</v>
          </cell>
          <cell r="N693" t="str">
            <v>nnahla</v>
          </cell>
          <cell r="O693">
            <v>1299</v>
          </cell>
          <cell r="P693" t="str">
            <v>AUH1</v>
          </cell>
          <cell r="Q693" t="str">
            <v>ARE</v>
          </cell>
          <cell r="R693" t="str">
            <v>FC109</v>
          </cell>
          <cell r="S693" t="str">
            <v>Day Shift</v>
          </cell>
          <cell r="T693">
            <v>99</v>
          </cell>
          <cell r="U693" t="str">
            <v>MENA_UAE_FC</v>
          </cell>
          <cell r="X693">
            <v>46267.333333333336</v>
          </cell>
          <cell r="Y693">
            <v>46267.75</v>
          </cell>
          <cell r="Z693" t="str">
            <v>Rest Day</v>
          </cell>
          <cell r="AA693" t="str">
            <v>Not Scheduled</v>
          </cell>
          <cell r="AB693" t="str">
            <v>Not Present</v>
          </cell>
          <cell r="AC693" t="str">
            <v>Inbound</v>
          </cell>
          <cell r="AD693" t="str">
            <v>Inbound Stow</v>
          </cell>
          <cell r="AE693" t="str">
            <v>Stow</v>
          </cell>
          <cell r="AF693" t="str">
            <v>Tuesday</v>
          </cell>
          <cell r="AG693" t="str">
            <v>Wednesday</v>
          </cell>
          <cell r="AH693">
            <v>3</v>
          </cell>
          <cell r="AJ693">
            <v>45494</v>
          </cell>
          <cell r="AM693" t="str">
            <v>TEMP</v>
          </cell>
          <cell r="AN693" t="str">
            <v>3P Onsite Worker</v>
          </cell>
          <cell r="AO693" t="str">
            <v>A</v>
          </cell>
          <cell r="AP693">
            <v>9</v>
          </cell>
          <cell r="AQ693">
            <v>0</v>
          </cell>
          <cell r="AR693">
            <v>0</v>
          </cell>
          <cell r="AS693">
            <v>0</v>
          </cell>
          <cell r="AT693">
            <v>0</v>
          </cell>
          <cell r="AU693">
            <v>0</v>
          </cell>
        </row>
        <row r="694">
          <cell r="E694">
            <v>204072306</v>
          </cell>
          <cell r="F694" t="str">
            <v>A</v>
          </cell>
          <cell r="G694" t="str">
            <v>GREEN</v>
          </cell>
          <cell r="H694" t="str">
            <v>FULL_TIME</v>
          </cell>
          <cell r="I694">
            <v>900234</v>
          </cell>
          <cell r="J694" t="str">
            <v>Dulsco L.L.C.</v>
          </cell>
          <cell r="K694" t="str">
            <v>JOHN NASASIRA</v>
          </cell>
          <cell r="L694" t="str">
            <v>Warehouse Associate (TEMP)</v>
          </cell>
          <cell r="M694" t="str">
            <v>Warehouse Associate 24M</v>
          </cell>
          <cell r="N694" t="str">
            <v>ansammar</v>
          </cell>
          <cell r="O694">
            <v>1299</v>
          </cell>
          <cell r="P694" t="str">
            <v>AUH1</v>
          </cell>
          <cell r="Q694" t="str">
            <v>ARE</v>
          </cell>
          <cell r="R694" t="str">
            <v>FC134</v>
          </cell>
          <cell r="S694" t="str">
            <v>Day Shift</v>
          </cell>
          <cell r="T694">
            <v>99</v>
          </cell>
          <cell r="U694" t="str">
            <v>MENA_UAE_FC</v>
          </cell>
          <cell r="V694">
            <v>46267.332638888889</v>
          </cell>
          <cell r="W694">
            <v>46267.754166666666</v>
          </cell>
          <cell r="X694">
            <v>46267.333333333336</v>
          </cell>
          <cell r="Y694">
            <v>46267.75</v>
          </cell>
          <cell r="Z694" t="str">
            <v>Rest Day</v>
          </cell>
          <cell r="AA694" t="str">
            <v>Not Scheduled</v>
          </cell>
          <cell r="AB694" t="str">
            <v>Present</v>
          </cell>
          <cell r="AC694" t="str">
            <v>Outbound</v>
          </cell>
          <cell r="AD694" t="str">
            <v>Picking</v>
          </cell>
          <cell r="AE694" t="str">
            <v>Pick</v>
          </cell>
          <cell r="AF694" t="str">
            <v>Wednesday</v>
          </cell>
          <cell r="AG694" t="str">
            <v>Thursday</v>
          </cell>
          <cell r="AH694">
            <v>13</v>
          </cell>
          <cell r="AJ694">
            <v>45557</v>
          </cell>
          <cell r="AM694" t="str">
            <v>TEMP</v>
          </cell>
          <cell r="AN694" t="str">
            <v>3P Onsite Worker</v>
          </cell>
          <cell r="AO694" t="str">
            <v>A</v>
          </cell>
          <cell r="AP694">
            <v>9</v>
          </cell>
          <cell r="AQ694">
            <v>1</v>
          </cell>
          <cell r="AR694">
            <v>1</v>
          </cell>
          <cell r="AS694">
            <v>0</v>
          </cell>
          <cell r="AT694">
            <v>0</v>
          </cell>
          <cell r="AU694">
            <v>0</v>
          </cell>
        </row>
        <row r="695">
          <cell r="E695">
            <v>204095809</v>
          </cell>
          <cell r="F695" t="str">
            <v>A</v>
          </cell>
          <cell r="G695" t="str">
            <v>GREEN</v>
          </cell>
          <cell r="H695" t="str">
            <v>FULL_TIME</v>
          </cell>
          <cell r="I695">
            <v>900234</v>
          </cell>
          <cell r="J695" t="str">
            <v>Quesscorp</v>
          </cell>
          <cell r="K695" t="str">
            <v>Nawah Bestman Saye</v>
          </cell>
          <cell r="L695" t="str">
            <v>Warehouse Associate (TEMP)</v>
          </cell>
          <cell r="M695" t="str">
            <v>Warehouse Associate 24M</v>
          </cell>
          <cell r="N695" t="str">
            <v>scariav</v>
          </cell>
          <cell r="O695">
            <v>1299</v>
          </cell>
          <cell r="P695" t="str">
            <v>AUH1</v>
          </cell>
          <cell r="Q695" t="str">
            <v>ARE</v>
          </cell>
          <cell r="R695" t="str">
            <v>LK011</v>
          </cell>
          <cell r="S695" t="str">
            <v>Night Shift</v>
          </cell>
          <cell r="T695">
            <v>99</v>
          </cell>
          <cell r="U695" t="str">
            <v>MENA_UAE_FC</v>
          </cell>
          <cell r="V695">
            <v>46267.755555555559</v>
          </cell>
          <cell r="W695">
            <v>46267.855555555558</v>
          </cell>
          <cell r="X695">
            <v>46267.756944444445</v>
          </cell>
          <cell r="Y695">
            <v>46268.173611111109</v>
          </cell>
          <cell r="AA695" t="str">
            <v>Scheduled</v>
          </cell>
          <cell r="AB695" t="str">
            <v>Present</v>
          </cell>
          <cell r="AC695" t="str">
            <v>Outbound</v>
          </cell>
          <cell r="AD695" t="str">
            <v>Picking</v>
          </cell>
          <cell r="AE695" t="str">
            <v>Pick</v>
          </cell>
          <cell r="AF695" t="str">
            <v>Friday</v>
          </cell>
          <cell r="AG695" t="str">
            <v>Saturday</v>
          </cell>
          <cell r="AH695">
            <v>13</v>
          </cell>
          <cell r="AJ695">
            <v>45560</v>
          </cell>
          <cell r="AM695" t="str">
            <v>TEMP</v>
          </cell>
          <cell r="AN695" t="str">
            <v>3P Onsite Worker</v>
          </cell>
          <cell r="AO695" t="str">
            <v>A</v>
          </cell>
          <cell r="AP695">
            <v>9</v>
          </cell>
          <cell r="AQ695">
            <v>0</v>
          </cell>
          <cell r="AR695">
            <v>1</v>
          </cell>
          <cell r="AS695">
            <v>1</v>
          </cell>
          <cell r="AT695">
            <v>0</v>
          </cell>
          <cell r="AU695">
            <v>0</v>
          </cell>
        </row>
        <row r="696">
          <cell r="E696">
            <v>203687851</v>
          </cell>
          <cell r="F696" t="str">
            <v>A</v>
          </cell>
          <cell r="G696" t="str">
            <v>GREEN</v>
          </cell>
          <cell r="H696" t="str">
            <v>FULL_TIME</v>
          </cell>
          <cell r="I696">
            <v>900234</v>
          </cell>
          <cell r="J696" t="str">
            <v>Adecco</v>
          </cell>
          <cell r="K696" t="str">
            <v>JISHNU BALAKRISHNAN</v>
          </cell>
          <cell r="L696" t="str">
            <v>Warehouse Associate (TEMP)</v>
          </cell>
          <cell r="M696" t="str">
            <v>Warehouse Associate 24M</v>
          </cell>
          <cell r="N696" t="str">
            <v>aanso</v>
          </cell>
          <cell r="O696">
            <v>1299</v>
          </cell>
          <cell r="P696" t="str">
            <v>AUH1</v>
          </cell>
          <cell r="Q696" t="str">
            <v>ARE</v>
          </cell>
          <cell r="R696" t="str">
            <v>LK012</v>
          </cell>
          <cell r="S696" t="str">
            <v>Night Shift</v>
          </cell>
          <cell r="T696">
            <v>99</v>
          </cell>
          <cell r="U696" t="str">
            <v>MENA_UAE_FC</v>
          </cell>
          <cell r="V696">
            <v>46267.755555555559</v>
          </cell>
          <cell r="W696">
            <v>46267.958333333336</v>
          </cell>
          <cell r="X696">
            <v>46267.756944444445</v>
          </cell>
          <cell r="Y696">
            <v>46268.173611111109</v>
          </cell>
          <cell r="AA696" t="str">
            <v>Scheduled</v>
          </cell>
          <cell r="AB696" t="str">
            <v>Present</v>
          </cell>
          <cell r="AC696" t="str">
            <v>Customer returns</v>
          </cell>
          <cell r="AD696" t="str">
            <v>Customer Returns</v>
          </cell>
          <cell r="AE696" t="str">
            <v>Customer returns</v>
          </cell>
          <cell r="AF696" t="str">
            <v>Saturday</v>
          </cell>
          <cell r="AG696" t="str">
            <v>Sunday</v>
          </cell>
          <cell r="AH696">
            <v>22</v>
          </cell>
          <cell r="AJ696">
            <v>45487</v>
          </cell>
          <cell r="AM696" t="str">
            <v>TEMP</v>
          </cell>
          <cell r="AN696" t="str">
            <v>3P Onsite Worker</v>
          </cell>
          <cell r="AO696" t="str">
            <v>A</v>
          </cell>
          <cell r="AP696">
            <v>9</v>
          </cell>
          <cell r="AQ696">
            <v>0</v>
          </cell>
          <cell r="AR696">
            <v>1</v>
          </cell>
          <cell r="AS696">
            <v>1</v>
          </cell>
          <cell r="AT696">
            <v>0</v>
          </cell>
          <cell r="AU696">
            <v>0</v>
          </cell>
        </row>
        <row r="697">
          <cell r="E697">
            <v>206897551</v>
          </cell>
          <cell r="F697" t="str">
            <v>A</v>
          </cell>
          <cell r="G697" t="str">
            <v>GREEN</v>
          </cell>
          <cell r="H697" t="str">
            <v>REDUCED</v>
          </cell>
          <cell r="I697">
            <v>900234</v>
          </cell>
          <cell r="J697" t="str">
            <v>Fastlink Outsourcing</v>
          </cell>
          <cell r="K697" t="str">
            <v>ALI BASHIR KASAGA</v>
          </cell>
          <cell r="L697" t="str">
            <v>Warehouse Associate (TEMP)</v>
          </cell>
          <cell r="M697" t="str">
            <v>Warehouse Associate 8W</v>
          </cell>
          <cell r="N697" t="str">
            <v>bizthoma</v>
          </cell>
          <cell r="O697">
            <v>1299</v>
          </cell>
          <cell r="P697" t="str">
            <v>AUH1</v>
          </cell>
          <cell r="Q697" t="str">
            <v>ARE</v>
          </cell>
          <cell r="R697" t="str">
            <v>LK015</v>
          </cell>
          <cell r="S697" t="str">
            <v>Night Shift</v>
          </cell>
          <cell r="T697">
            <v>99</v>
          </cell>
          <cell r="U697" t="str">
            <v>MENA_UAE_FC</v>
          </cell>
          <cell r="X697">
            <v>46267.756944444445</v>
          </cell>
          <cell r="Y697">
            <v>46268.090277777781</v>
          </cell>
          <cell r="Z697" t="str">
            <v>Rest Day</v>
          </cell>
          <cell r="AA697" t="str">
            <v>Not Scheduled</v>
          </cell>
          <cell r="AB697" t="str">
            <v>Not Present</v>
          </cell>
          <cell r="AC697" t="str">
            <v>Outbound</v>
          </cell>
          <cell r="AD697" t="str">
            <v>Sort - Batch</v>
          </cell>
          <cell r="AE697" t="str">
            <v>Sort</v>
          </cell>
          <cell r="AF697" t="str">
            <v>Tuesday</v>
          </cell>
          <cell r="AG697" t="str">
            <v>Wednesday</v>
          </cell>
          <cell r="AH697">
            <v>15</v>
          </cell>
          <cell r="AJ697">
            <v>46251</v>
          </cell>
          <cell r="AM697" t="str">
            <v>TEMP</v>
          </cell>
          <cell r="AN697" t="str">
            <v>3P Onsite Worker</v>
          </cell>
          <cell r="AO697" t="str">
            <v>A</v>
          </cell>
          <cell r="AP697">
            <v>7</v>
          </cell>
          <cell r="AQ697">
            <v>0</v>
          </cell>
          <cell r="AR697">
            <v>0</v>
          </cell>
          <cell r="AS697">
            <v>0</v>
          </cell>
          <cell r="AT697">
            <v>0</v>
          </cell>
          <cell r="AU697">
            <v>0</v>
          </cell>
        </row>
        <row r="698">
          <cell r="E698">
            <v>204116441</v>
          </cell>
          <cell r="F698" t="str">
            <v>A</v>
          </cell>
          <cell r="G698" t="str">
            <v>GREEN</v>
          </cell>
          <cell r="H698" t="str">
            <v>FULL_TIME</v>
          </cell>
          <cell r="I698">
            <v>900234</v>
          </cell>
          <cell r="J698" t="str">
            <v>Quesscorp</v>
          </cell>
          <cell r="K698" t="str">
            <v>Michael Chrispen Ncube</v>
          </cell>
          <cell r="L698" t="str">
            <v>Warehouse Associate (TEMP)</v>
          </cell>
          <cell r="M698" t="str">
            <v>Warehouse Associate 24M</v>
          </cell>
          <cell r="N698" t="str">
            <v>mnarshad</v>
          </cell>
          <cell r="O698">
            <v>1299</v>
          </cell>
          <cell r="P698" t="str">
            <v>AUH1</v>
          </cell>
          <cell r="Q698" t="str">
            <v>ARE</v>
          </cell>
          <cell r="R698" t="str">
            <v>LK016</v>
          </cell>
          <cell r="S698" t="str">
            <v>Night Shift</v>
          </cell>
          <cell r="T698">
            <v>99</v>
          </cell>
          <cell r="U698" t="str">
            <v>MENA_UAE_FC</v>
          </cell>
          <cell r="V698">
            <v>46267.758333333331</v>
          </cell>
          <cell r="W698">
            <v>46267.861111111109</v>
          </cell>
          <cell r="X698">
            <v>46267.756944444445</v>
          </cell>
          <cell r="Y698">
            <v>46268.173611111109</v>
          </cell>
          <cell r="Z698" t="str">
            <v>Rest Day</v>
          </cell>
          <cell r="AA698" t="str">
            <v>Not Scheduled</v>
          </cell>
          <cell r="AB698" t="str">
            <v>Present</v>
          </cell>
          <cell r="AC698" t="str">
            <v>Outbound</v>
          </cell>
          <cell r="AD698" t="str">
            <v>Pack - Batch</v>
          </cell>
          <cell r="AE698" t="str">
            <v>Pack</v>
          </cell>
          <cell r="AF698" t="str">
            <v>Wednesday</v>
          </cell>
          <cell r="AG698" t="str">
            <v>Thursday</v>
          </cell>
          <cell r="AH698">
            <v>17</v>
          </cell>
          <cell r="AJ698">
            <v>45560</v>
          </cell>
          <cell r="AM698" t="str">
            <v>TEMP</v>
          </cell>
          <cell r="AN698" t="str">
            <v>3P Onsite Worker</v>
          </cell>
          <cell r="AO698" t="str">
            <v>A</v>
          </cell>
          <cell r="AP698">
            <v>9</v>
          </cell>
          <cell r="AQ698">
            <v>1</v>
          </cell>
          <cell r="AR698">
            <v>1</v>
          </cell>
          <cell r="AS698">
            <v>0</v>
          </cell>
          <cell r="AT698">
            <v>0</v>
          </cell>
          <cell r="AU698">
            <v>0</v>
          </cell>
        </row>
        <row r="699">
          <cell r="E699">
            <v>203469406</v>
          </cell>
          <cell r="F699" t="str">
            <v>A</v>
          </cell>
          <cell r="G699" t="str">
            <v>GREEN</v>
          </cell>
          <cell r="H699" t="str">
            <v>FULL_TIME</v>
          </cell>
          <cell r="I699">
            <v>900234</v>
          </cell>
          <cell r="J699" t="str">
            <v>Adecco</v>
          </cell>
          <cell r="K699" t="str">
            <v>SILETHEMBA NCUBE</v>
          </cell>
          <cell r="L699" t="str">
            <v>Warehouse Associate (TEMP)</v>
          </cell>
          <cell r="M699" t="str">
            <v>Warehouse Associate 24M</v>
          </cell>
          <cell r="N699" t="str">
            <v>bavameer</v>
          </cell>
          <cell r="O699">
            <v>1299</v>
          </cell>
          <cell r="P699" t="str">
            <v>AUH1</v>
          </cell>
          <cell r="Q699" t="str">
            <v>ARE</v>
          </cell>
          <cell r="R699" t="str">
            <v>FC134</v>
          </cell>
          <cell r="S699" t="str">
            <v>Day Shift</v>
          </cell>
          <cell r="T699">
            <v>99</v>
          </cell>
          <cell r="U699" t="str">
            <v>MENA_UAE_FC</v>
          </cell>
          <cell r="V699">
            <v>46267.331944444442</v>
          </cell>
          <cell r="W699">
            <v>46267.752083333333</v>
          </cell>
          <cell r="X699">
            <v>46267.333333333336</v>
          </cell>
          <cell r="Y699">
            <v>46267.75</v>
          </cell>
          <cell r="Z699" t="str">
            <v>Rest Day</v>
          </cell>
          <cell r="AA699" t="str">
            <v>Not Scheduled</v>
          </cell>
          <cell r="AB699" t="str">
            <v>Present</v>
          </cell>
          <cell r="AC699" t="str">
            <v>Customer returns</v>
          </cell>
          <cell r="AD699" t="str">
            <v>Customer Returns</v>
          </cell>
          <cell r="AE699" t="str">
            <v>Customer returns</v>
          </cell>
          <cell r="AF699" t="str">
            <v>Wednesday</v>
          </cell>
          <cell r="AG699" t="str">
            <v>Thursday</v>
          </cell>
          <cell r="AH699">
            <v>22</v>
          </cell>
          <cell r="AJ699">
            <v>45455</v>
          </cell>
          <cell r="AM699" t="str">
            <v>TEMP</v>
          </cell>
          <cell r="AN699" t="str">
            <v>3P Onsite Worker</v>
          </cell>
          <cell r="AO699" t="str">
            <v>A</v>
          </cell>
          <cell r="AP699">
            <v>9</v>
          </cell>
          <cell r="AQ699">
            <v>1</v>
          </cell>
          <cell r="AR699">
            <v>1</v>
          </cell>
          <cell r="AS699">
            <v>0</v>
          </cell>
          <cell r="AT699">
            <v>0</v>
          </cell>
          <cell r="AU699">
            <v>0</v>
          </cell>
        </row>
        <row r="700">
          <cell r="E700">
            <v>203851105</v>
          </cell>
          <cell r="F700" t="str">
            <v>A</v>
          </cell>
          <cell r="G700" t="str">
            <v>GREEN</v>
          </cell>
          <cell r="H700" t="str">
            <v>FULL_TIME</v>
          </cell>
          <cell r="I700">
            <v>900234</v>
          </cell>
          <cell r="J700" t="str">
            <v>Fastlink Outsourcing</v>
          </cell>
          <cell r="K700" t="str">
            <v>Linsabezinhle Ndaba</v>
          </cell>
          <cell r="L700" t="str">
            <v>Warehouse Associate (TEMP)</v>
          </cell>
          <cell r="M700" t="str">
            <v>Warehouse Associate 12M</v>
          </cell>
          <cell r="N700" t="str">
            <v>scariav</v>
          </cell>
          <cell r="O700">
            <v>1299</v>
          </cell>
          <cell r="P700" t="str">
            <v>AUH1</v>
          </cell>
          <cell r="Q700" t="str">
            <v>ARE</v>
          </cell>
          <cell r="R700" t="str">
            <v>LK011</v>
          </cell>
          <cell r="S700" t="str">
            <v>Night Shift</v>
          </cell>
          <cell r="T700">
            <v>99</v>
          </cell>
          <cell r="U700" t="str">
            <v>MENA_UAE_FC</v>
          </cell>
          <cell r="V700">
            <v>46267.757638888892</v>
          </cell>
          <cell r="W700">
            <v>46267.854861111111</v>
          </cell>
          <cell r="X700">
            <v>46267.756944444445</v>
          </cell>
          <cell r="Y700">
            <v>46268.173611111109</v>
          </cell>
          <cell r="AA700" t="str">
            <v>Scheduled</v>
          </cell>
          <cell r="AB700" t="str">
            <v>Present</v>
          </cell>
          <cell r="AC700" t="str">
            <v>Outbound</v>
          </cell>
          <cell r="AD700" t="str">
            <v>Pack - Single</v>
          </cell>
          <cell r="AE700" t="str">
            <v>Pack</v>
          </cell>
          <cell r="AF700" t="str">
            <v>Friday</v>
          </cell>
          <cell r="AG700" t="str">
            <v>Saturday</v>
          </cell>
          <cell r="AH700">
            <v>18</v>
          </cell>
          <cell r="AJ700">
            <v>45523</v>
          </cell>
          <cell r="AM700" t="str">
            <v>TEMP</v>
          </cell>
          <cell r="AN700" t="str">
            <v>3P Onsite Worker</v>
          </cell>
          <cell r="AO700" t="str">
            <v>A</v>
          </cell>
          <cell r="AP700">
            <v>9</v>
          </cell>
          <cell r="AQ700">
            <v>0</v>
          </cell>
          <cell r="AR700">
            <v>1</v>
          </cell>
          <cell r="AS700">
            <v>1</v>
          </cell>
          <cell r="AT700">
            <v>0</v>
          </cell>
          <cell r="AU700">
            <v>0</v>
          </cell>
        </row>
        <row r="701">
          <cell r="E701">
            <v>206230580</v>
          </cell>
          <cell r="F701" t="str">
            <v>A</v>
          </cell>
          <cell r="G701" t="str">
            <v>GREEN</v>
          </cell>
          <cell r="H701" t="str">
            <v>FULL_TIME</v>
          </cell>
          <cell r="I701">
            <v>900234</v>
          </cell>
          <cell r="J701" t="str">
            <v>EFS Facilities Services</v>
          </cell>
          <cell r="K701" t="str">
            <v>Shams Ndagire</v>
          </cell>
          <cell r="L701" t="str">
            <v>Warehouse Associate (TEMP)</v>
          </cell>
          <cell r="M701" t="str">
            <v>Warehouse Associate 8W</v>
          </cell>
          <cell r="N701" t="str">
            <v>ansammar</v>
          </cell>
          <cell r="O701">
            <v>1299</v>
          </cell>
          <cell r="P701" t="str">
            <v>AUH1</v>
          </cell>
          <cell r="Q701" t="str">
            <v>ARE</v>
          </cell>
          <cell r="R701" t="str">
            <v>FC009</v>
          </cell>
          <cell r="S701" t="str">
            <v>Day Shift</v>
          </cell>
          <cell r="T701">
            <v>99</v>
          </cell>
          <cell r="U701" t="str">
            <v>MENA_UAE_FC</v>
          </cell>
          <cell r="V701">
            <v>46267.331944444442</v>
          </cell>
          <cell r="W701">
            <v>46267.74722222222</v>
          </cell>
          <cell r="X701">
            <v>46267.333333333336</v>
          </cell>
          <cell r="Y701">
            <v>46267.75</v>
          </cell>
          <cell r="AA701" t="str">
            <v>Scheduled</v>
          </cell>
          <cell r="AB701" t="str">
            <v>Present</v>
          </cell>
          <cell r="AC701" t="str">
            <v>Outbound</v>
          </cell>
          <cell r="AD701" t="str">
            <v>Pack - Batch</v>
          </cell>
          <cell r="AE701" t="str">
            <v>Pack</v>
          </cell>
          <cell r="AF701" t="str">
            <v>Friday</v>
          </cell>
          <cell r="AG701" t="str">
            <v>Saturday</v>
          </cell>
          <cell r="AH701">
            <v>17</v>
          </cell>
          <cell r="AJ701">
            <v>45942</v>
          </cell>
          <cell r="AM701" t="str">
            <v>TEMP</v>
          </cell>
          <cell r="AN701" t="str">
            <v>3P Onsite Worker</v>
          </cell>
          <cell r="AO701" t="str">
            <v>A</v>
          </cell>
          <cell r="AP701">
            <v>9</v>
          </cell>
          <cell r="AQ701">
            <v>0</v>
          </cell>
          <cell r="AR701">
            <v>1</v>
          </cell>
          <cell r="AS701">
            <v>1</v>
          </cell>
          <cell r="AT701">
            <v>0</v>
          </cell>
          <cell r="AU701">
            <v>0</v>
          </cell>
        </row>
        <row r="702">
          <cell r="E702">
            <v>204094216</v>
          </cell>
          <cell r="F702" t="str">
            <v>A</v>
          </cell>
          <cell r="G702" t="str">
            <v>GREEN</v>
          </cell>
          <cell r="H702" t="str">
            <v>FULL_TIME</v>
          </cell>
          <cell r="I702">
            <v>900234</v>
          </cell>
          <cell r="J702" t="str">
            <v>Quesscorp</v>
          </cell>
          <cell r="K702" t="str">
            <v>Diranie Buteh Omah</v>
          </cell>
          <cell r="L702" t="str">
            <v>Warehouse Associate (TEMP)</v>
          </cell>
          <cell r="M702" t="str">
            <v>Warehouse Associate 24M</v>
          </cell>
          <cell r="N702" t="str">
            <v>scariav</v>
          </cell>
          <cell r="O702">
            <v>1299</v>
          </cell>
          <cell r="P702" t="str">
            <v>AUH1</v>
          </cell>
          <cell r="Q702" t="str">
            <v>ARE</v>
          </cell>
          <cell r="R702" t="str">
            <v>LK016</v>
          </cell>
          <cell r="S702" t="str">
            <v>Night Shift</v>
          </cell>
          <cell r="T702">
            <v>99</v>
          </cell>
          <cell r="U702" t="str">
            <v>MENA_UAE_FC</v>
          </cell>
          <cell r="V702">
            <v>46267.757638888892</v>
          </cell>
          <cell r="W702">
            <v>46267.854861111111</v>
          </cell>
          <cell r="X702">
            <v>46267.756944444445</v>
          </cell>
          <cell r="Y702">
            <v>46268.173611111109</v>
          </cell>
          <cell r="Z702" t="str">
            <v>Rest Day</v>
          </cell>
          <cell r="AA702" t="str">
            <v>Not Scheduled</v>
          </cell>
          <cell r="AB702" t="str">
            <v>Present</v>
          </cell>
          <cell r="AC702" t="str">
            <v>Outbound</v>
          </cell>
          <cell r="AD702" t="str">
            <v>Pack - Batch</v>
          </cell>
          <cell r="AE702" t="str">
            <v>Pack</v>
          </cell>
          <cell r="AF702" t="str">
            <v>Wednesday</v>
          </cell>
          <cell r="AG702" t="str">
            <v>Thursday</v>
          </cell>
          <cell r="AH702">
            <v>17</v>
          </cell>
          <cell r="AJ702">
            <v>45560</v>
          </cell>
          <cell r="AM702" t="str">
            <v>TEMP</v>
          </cell>
          <cell r="AN702" t="str">
            <v>3P Onsite Worker</v>
          </cell>
          <cell r="AO702" t="str">
            <v>A</v>
          </cell>
          <cell r="AP702">
            <v>9</v>
          </cell>
          <cell r="AQ702">
            <v>1</v>
          </cell>
          <cell r="AR702">
            <v>1</v>
          </cell>
          <cell r="AS702">
            <v>0</v>
          </cell>
          <cell r="AT702">
            <v>0</v>
          </cell>
          <cell r="AU702">
            <v>0</v>
          </cell>
        </row>
        <row r="703">
          <cell r="E703">
            <v>203965178</v>
          </cell>
          <cell r="F703" t="str">
            <v>A</v>
          </cell>
          <cell r="G703" t="str">
            <v>GREEN</v>
          </cell>
          <cell r="H703" t="str">
            <v>FULL_TIME</v>
          </cell>
          <cell r="I703">
            <v>900234</v>
          </cell>
          <cell r="J703" t="str">
            <v>Fastlink Outsourcing</v>
          </cell>
          <cell r="K703" t="str">
            <v>Nehemiah Jaryee</v>
          </cell>
          <cell r="L703" t="str">
            <v>Warehouse Associate (TEMP)</v>
          </cell>
          <cell r="M703" t="str">
            <v>Warehouse Associate 12M</v>
          </cell>
          <cell r="N703" t="str">
            <v>ansammar</v>
          </cell>
          <cell r="O703">
            <v>1299</v>
          </cell>
          <cell r="P703" t="str">
            <v>AUH1</v>
          </cell>
          <cell r="Q703" t="str">
            <v>ARE</v>
          </cell>
          <cell r="R703" t="str">
            <v>LK012</v>
          </cell>
          <cell r="S703" t="str">
            <v>Night Shift</v>
          </cell>
          <cell r="T703">
            <v>99</v>
          </cell>
          <cell r="U703" t="str">
            <v>MENA_UAE_FC</v>
          </cell>
          <cell r="V703">
            <v>46267.756944444445</v>
          </cell>
          <cell r="W703">
            <v>46267.855555555558</v>
          </cell>
          <cell r="X703">
            <v>46267.756944444445</v>
          </cell>
          <cell r="Y703">
            <v>46268.173611111109</v>
          </cell>
          <cell r="AA703" t="str">
            <v>Scheduled</v>
          </cell>
          <cell r="AB703" t="str">
            <v>Present</v>
          </cell>
          <cell r="AC703" t="str">
            <v>Outbound</v>
          </cell>
          <cell r="AD703" t="str">
            <v>Picking</v>
          </cell>
          <cell r="AE703" t="str">
            <v>Pick</v>
          </cell>
          <cell r="AF703" t="str">
            <v>Saturday</v>
          </cell>
          <cell r="AG703" t="str">
            <v>Sunday</v>
          </cell>
          <cell r="AH703">
            <v>13</v>
          </cell>
          <cell r="AJ703">
            <v>45543</v>
          </cell>
          <cell r="AM703" t="str">
            <v>TEMP</v>
          </cell>
          <cell r="AN703" t="str">
            <v>3P Onsite Worker</v>
          </cell>
          <cell r="AO703" t="str">
            <v>A</v>
          </cell>
          <cell r="AP703">
            <v>9</v>
          </cell>
          <cell r="AQ703">
            <v>0</v>
          </cell>
          <cell r="AR703">
            <v>1</v>
          </cell>
          <cell r="AS703">
            <v>1</v>
          </cell>
          <cell r="AT703">
            <v>0</v>
          </cell>
          <cell r="AU703">
            <v>0</v>
          </cell>
        </row>
        <row r="704">
          <cell r="E704">
            <v>206007530</v>
          </cell>
          <cell r="F704" t="str">
            <v>A</v>
          </cell>
          <cell r="G704" t="str">
            <v>GREEN</v>
          </cell>
          <cell r="H704" t="str">
            <v>FULL_TIME</v>
          </cell>
          <cell r="I704">
            <v>900234</v>
          </cell>
          <cell r="J704" t="str">
            <v>Fastlink Outsourcing</v>
          </cell>
          <cell r="K704" t="str">
            <v>Tofik Negash</v>
          </cell>
          <cell r="L704" t="str">
            <v>Warehouse Associate (TEMP)</v>
          </cell>
          <cell r="M704" t="str">
            <v>Warehouse Associate 8W</v>
          </cell>
          <cell r="N704" t="str">
            <v>bavameer</v>
          </cell>
          <cell r="O704">
            <v>1299</v>
          </cell>
          <cell r="P704" t="str">
            <v>AUH1</v>
          </cell>
          <cell r="Q704" t="str">
            <v>ARE</v>
          </cell>
          <cell r="R704" t="str">
            <v>FC159</v>
          </cell>
          <cell r="S704" t="str">
            <v>Day Shift</v>
          </cell>
          <cell r="T704">
            <v>99</v>
          </cell>
          <cell r="U704" t="str">
            <v>MENA_UAE_FC</v>
          </cell>
          <cell r="V704">
            <v>46267.330555555556</v>
          </cell>
          <cell r="W704">
            <v>46267.747916666667</v>
          </cell>
          <cell r="X704">
            <v>46267.333333333336</v>
          </cell>
          <cell r="Y704">
            <v>46267.75</v>
          </cell>
          <cell r="AA704" t="str">
            <v>Scheduled</v>
          </cell>
          <cell r="AB704" t="str">
            <v>Present</v>
          </cell>
          <cell r="AC704" t="str">
            <v>Customer returns</v>
          </cell>
          <cell r="AD704" t="str">
            <v>Customer Returns</v>
          </cell>
          <cell r="AE704" t="str">
            <v>Customer returns</v>
          </cell>
          <cell r="AF704" t="str">
            <v>Thursday</v>
          </cell>
          <cell r="AG704" t="str">
            <v>Friday</v>
          </cell>
          <cell r="AH704">
            <v>22</v>
          </cell>
          <cell r="AJ704">
            <v>45914</v>
          </cell>
          <cell r="AM704" t="str">
            <v>TEMP</v>
          </cell>
          <cell r="AN704" t="str">
            <v>3P Onsite Worker</v>
          </cell>
          <cell r="AO704" t="str">
            <v>A</v>
          </cell>
          <cell r="AP704">
            <v>9</v>
          </cell>
          <cell r="AQ704">
            <v>0</v>
          </cell>
          <cell r="AR704">
            <v>1</v>
          </cell>
          <cell r="AS704">
            <v>1</v>
          </cell>
          <cell r="AT704">
            <v>0</v>
          </cell>
          <cell r="AU704">
            <v>0</v>
          </cell>
        </row>
        <row r="705">
          <cell r="E705">
            <v>206072867</v>
          </cell>
          <cell r="F705" t="str">
            <v>A</v>
          </cell>
          <cell r="G705" t="str">
            <v>GREEN</v>
          </cell>
          <cell r="H705" t="str">
            <v>FULL_TIME</v>
          </cell>
          <cell r="I705">
            <v>900234</v>
          </cell>
          <cell r="J705" t="str">
            <v>Fastlink Outsourcing</v>
          </cell>
          <cell r="K705" t="str">
            <v>Cosma Ngabirano</v>
          </cell>
          <cell r="L705" t="str">
            <v>Warehouse Associate (TEMP)</v>
          </cell>
          <cell r="M705" t="str">
            <v>Warehouse Associate 8W</v>
          </cell>
          <cell r="N705" t="str">
            <v>aanso</v>
          </cell>
          <cell r="O705">
            <v>1299</v>
          </cell>
          <cell r="P705" t="str">
            <v>AUH1</v>
          </cell>
          <cell r="Q705" t="str">
            <v>ARE</v>
          </cell>
          <cell r="R705" t="str">
            <v>FC059</v>
          </cell>
          <cell r="S705" t="str">
            <v>Day Shift</v>
          </cell>
          <cell r="T705">
            <v>99</v>
          </cell>
          <cell r="U705" t="str">
            <v>MENA_UAE_FC</v>
          </cell>
          <cell r="V705">
            <v>46267.331250000003</v>
          </cell>
          <cell r="W705">
            <v>46267.748611111114</v>
          </cell>
          <cell r="X705">
            <v>46267.333333333336</v>
          </cell>
          <cell r="Y705">
            <v>46267.75</v>
          </cell>
          <cell r="AA705" t="str">
            <v>Scheduled</v>
          </cell>
          <cell r="AB705" t="str">
            <v>Present</v>
          </cell>
          <cell r="AC705" t="str">
            <v>Customer returns</v>
          </cell>
          <cell r="AD705" t="str">
            <v>Customer Returns</v>
          </cell>
          <cell r="AE705" t="str">
            <v>Customer returns</v>
          </cell>
          <cell r="AF705" t="str">
            <v>Sunday</v>
          </cell>
          <cell r="AG705" t="str">
            <v>Monday</v>
          </cell>
          <cell r="AH705">
            <v>22</v>
          </cell>
          <cell r="AJ705">
            <v>45921</v>
          </cell>
          <cell r="AM705" t="str">
            <v>TEMP</v>
          </cell>
          <cell r="AN705" t="str">
            <v>3P Onsite Worker</v>
          </cell>
          <cell r="AO705" t="str">
            <v>A</v>
          </cell>
          <cell r="AP705">
            <v>9</v>
          </cell>
          <cell r="AQ705">
            <v>0</v>
          </cell>
          <cell r="AR705">
            <v>1</v>
          </cell>
          <cell r="AS705">
            <v>1</v>
          </cell>
          <cell r="AT705">
            <v>0</v>
          </cell>
          <cell r="AU705">
            <v>0</v>
          </cell>
        </row>
        <row r="706">
          <cell r="E706">
            <v>206128578</v>
          </cell>
          <cell r="F706" t="str">
            <v>A</v>
          </cell>
          <cell r="G706" t="str">
            <v>GREEN</v>
          </cell>
          <cell r="H706" t="str">
            <v>FULL_TIME</v>
          </cell>
          <cell r="I706">
            <v>900234</v>
          </cell>
          <cell r="J706" t="str">
            <v>EFS Facilities Services</v>
          </cell>
          <cell r="K706" t="str">
            <v>Cicilia Wairimu Ngethe</v>
          </cell>
          <cell r="L706" t="str">
            <v>Warehouse Associate (TEMP)</v>
          </cell>
          <cell r="M706" t="str">
            <v>Warehouse Associate 8W</v>
          </cell>
          <cell r="N706" t="str">
            <v>mnarshad</v>
          </cell>
          <cell r="O706">
            <v>1299</v>
          </cell>
          <cell r="P706" t="str">
            <v>AUH1</v>
          </cell>
          <cell r="Q706" t="str">
            <v>ARE</v>
          </cell>
          <cell r="R706" t="str">
            <v>LK015</v>
          </cell>
          <cell r="S706" t="str">
            <v>Night Shift</v>
          </cell>
          <cell r="T706">
            <v>99</v>
          </cell>
          <cell r="U706" t="str">
            <v>MENA_UAE_FC</v>
          </cell>
          <cell r="X706">
            <v>46267.756944444445</v>
          </cell>
          <cell r="Y706">
            <v>46268.090277777781</v>
          </cell>
          <cell r="Z706" t="str">
            <v>Rest Day</v>
          </cell>
          <cell r="AA706" t="str">
            <v>Not Scheduled</v>
          </cell>
          <cell r="AB706" t="str">
            <v>Not Present</v>
          </cell>
          <cell r="AC706" t="str">
            <v>Outbound</v>
          </cell>
          <cell r="AD706" t="str">
            <v>Sort - Batch</v>
          </cell>
          <cell r="AE706" t="str">
            <v>Sort</v>
          </cell>
          <cell r="AF706" t="str">
            <v>Tuesday</v>
          </cell>
          <cell r="AG706" t="str">
            <v>Wednesday</v>
          </cell>
          <cell r="AH706">
            <v>15</v>
          </cell>
          <cell r="AJ706">
            <v>46237</v>
          </cell>
          <cell r="AM706" t="str">
            <v>TEMP</v>
          </cell>
          <cell r="AN706" t="str">
            <v>3P Onsite Worker</v>
          </cell>
          <cell r="AO706" t="str">
            <v>A</v>
          </cell>
          <cell r="AP706">
            <v>7</v>
          </cell>
          <cell r="AQ706">
            <v>0</v>
          </cell>
          <cell r="AR706">
            <v>0</v>
          </cell>
          <cell r="AS706">
            <v>0</v>
          </cell>
          <cell r="AT706">
            <v>0</v>
          </cell>
          <cell r="AU706">
            <v>0</v>
          </cell>
        </row>
        <row r="707">
          <cell r="E707">
            <v>206915464</v>
          </cell>
          <cell r="F707" t="str">
            <v>A</v>
          </cell>
          <cell r="G707" t="str">
            <v>GREEN</v>
          </cell>
          <cell r="H707" t="str">
            <v>FULL_TIME</v>
          </cell>
          <cell r="I707">
            <v>900234</v>
          </cell>
          <cell r="J707" t="str">
            <v>Dulsco L.L.C.</v>
          </cell>
          <cell r="K707" t="str">
            <v>GRACIOUS PAMHWANYA NYIRENDA</v>
          </cell>
          <cell r="L707" t="str">
            <v>Warehouse Associate (TEMP)</v>
          </cell>
          <cell r="M707" t="str">
            <v>Warehouse Associate 8W</v>
          </cell>
          <cell r="N707" t="str">
            <v>lraghava</v>
          </cell>
          <cell r="O707">
            <v>1299</v>
          </cell>
          <cell r="P707" t="str">
            <v>AUH1</v>
          </cell>
          <cell r="Q707" t="str">
            <v>ARE</v>
          </cell>
          <cell r="R707" t="str">
            <v>LK014</v>
          </cell>
          <cell r="S707" t="str">
            <v>Night Shift</v>
          </cell>
          <cell r="T707">
            <v>99</v>
          </cell>
          <cell r="U707" t="str">
            <v>MENA_UAE_FC</v>
          </cell>
          <cell r="V707">
            <v>46267.758333333331</v>
          </cell>
          <cell r="W707">
            <v>46267.856944444444</v>
          </cell>
          <cell r="X707">
            <v>46267.756944444445</v>
          </cell>
          <cell r="Y707">
            <v>46268.173611111109</v>
          </cell>
          <cell r="AA707" t="str">
            <v>Scheduled</v>
          </cell>
          <cell r="AB707" t="str">
            <v>Present</v>
          </cell>
          <cell r="AC707" t="str">
            <v>Outbound</v>
          </cell>
          <cell r="AD707" t="str">
            <v>Pack - Batch</v>
          </cell>
          <cell r="AE707" t="str">
            <v>Pack</v>
          </cell>
          <cell r="AF707" t="str">
            <v>Monday</v>
          </cell>
          <cell r="AG707" t="str">
            <v>Tuesday</v>
          </cell>
          <cell r="AH707">
            <v>17</v>
          </cell>
          <cell r="AJ707">
            <v>46033</v>
          </cell>
          <cell r="AM707" t="str">
            <v>TEMP</v>
          </cell>
          <cell r="AN707" t="str">
            <v>3P Onsite Worker</v>
          </cell>
          <cell r="AO707" t="str">
            <v>A</v>
          </cell>
          <cell r="AP707">
            <v>9</v>
          </cell>
          <cell r="AQ707">
            <v>0</v>
          </cell>
          <cell r="AR707">
            <v>1</v>
          </cell>
          <cell r="AS707">
            <v>1</v>
          </cell>
          <cell r="AT707">
            <v>0</v>
          </cell>
          <cell r="AU707">
            <v>0</v>
          </cell>
        </row>
        <row r="708">
          <cell r="E708">
            <v>206136719</v>
          </cell>
          <cell r="F708" t="str">
            <v>A</v>
          </cell>
          <cell r="G708" t="str">
            <v>GREEN</v>
          </cell>
          <cell r="H708" t="str">
            <v>REDUCED</v>
          </cell>
          <cell r="I708">
            <v>900234</v>
          </cell>
          <cell r="J708" t="str">
            <v>EFS Facilities Services</v>
          </cell>
          <cell r="K708" t="str">
            <v>Mary  Wambui Nguru</v>
          </cell>
          <cell r="L708" t="str">
            <v>Warehouse Associate (TEMP)</v>
          </cell>
          <cell r="M708" t="str">
            <v>Warehouse Associate 8W</v>
          </cell>
          <cell r="N708" t="str">
            <v>mnarshad</v>
          </cell>
          <cell r="O708">
            <v>1299</v>
          </cell>
          <cell r="P708" t="str">
            <v>AUH1</v>
          </cell>
          <cell r="Q708" t="str">
            <v>ARE</v>
          </cell>
          <cell r="R708" t="str">
            <v>LK013</v>
          </cell>
          <cell r="S708" t="str">
            <v>Night Shift</v>
          </cell>
          <cell r="T708">
            <v>99</v>
          </cell>
          <cell r="U708" t="str">
            <v>MENA_UAE_FC</v>
          </cell>
          <cell r="V708">
            <v>46267.759027777778</v>
          </cell>
          <cell r="W708">
            <v>46267.833333333336</v>
          </cell>
          <cell r="X708">
            <v>46267.756944444445</v>
          </cell>
          <cell r="Y708">
            <v>46268.090277777781</v>
          </cell>
          <cell r="AA708" t="str">
            <v>Scheduled</v>
          </cell>
          <cell r="AB708" t="str">
            <v>Present</v>
          </cell>
          <cell r="AC708" t="str">
            <v>Outbound</v>
          </cell>
          <cell r="AD708" t="str">
            <v>Pack - Batch</v>
          </cell>
          <cell r="AE708" t="str">
            <v>Pack</v>
          </cell>
          <cell r="AF708" t="str">
            <v>Sunday</v>
          </cell>
          <cell r="AG708" t="str">
            <v>Monday</v>
          </cell>
          <cell r="AH708">
            <v>17</v>
          </cell>
          <cell r="AJ708">
            <v>46251</v>
          </cell>
          <cell r="AM708" t="str">
            <v>TEMP</v>
          </cell>
          <cell r="AN708" t="str">
            <v>3P Onsite Worker</v>
          </cell>
          <cell r="AO708" t="str">
            <v>A</v>
          </cell>
          <cell r="AP708">
            <v>7</v>
          </cell>
          <cell r="AQ708">
            <v>0</v>
          </cell>
          <cell r="AR708">
            <v>1</v>
          </cell>
          <cell r="AS708">
            <v>1</v>
          </cell>
          <cell r="AT708">
            <v>0</v>
          </cell>
          <cell r="AU708">
            <v>0</v>
          </cell>
        </row>
        <row r="709">
          <cell r="E709">
            <v>203555408</v>
          </cell>
          <cell r="F709" t="str">
            <v>A</v>
          </cell>
          <cell r="G709" t="str">
            <v>GREEN</v>
          </cell>
          <cell r="H709" t="str">
            <v>FULL_TIME</v>
          </cell>
          <cell r="I709">
            <v>900234</v>
          </cell>
          <cell r="J709" t="str">
            <v>Fastlink Outsourcing</v>
          </cell>
          <cell r="K709" t="str">
            <v>Solange Ngwemukum</v>
          </cell>
          <cell r="L709" t="str">
            <v>Warehouse Associate (TEMP)</v>
          </cell>
          <cell r="M709" t="str">
            <v>Warehouse Associate 12M</v>
          </cell>
          <cell r="N709" t="str">
            <v>bavameer</v>
          </cell>
          <cell r="O709">
            <v>1299</v>
          </cell>
          <cell r="P709" t="str">
            <v>AUH1</v>
          </cell>
          <cell r="Q709" t="str">
            <v>ARE</v>
          </cell>
          <cell r="R709" t="str">
            <v>LK012</v>
          </cell>
          <cell r="S709" t="str">
            <v>Night Shift</v>
          </cell>
          <cell r="T709">
            <v>99</v>
          </cell>
          <cell r="U709" t="str">
            <v>MENA_UAE_FC</v>
          </cell>
          <cell r="V709">
            <v>46267.756249999999</v>
          </cell>
          <cell r="W709">
            <v>46267.963194444441</v>
          </cell>
          <cell r="X709">
            <v>46267.756944444445</v>
          </cell>
          <cell r="Y709">
            <v>46268.173611111109</v>
          </cell>
          <cell r="AA709" t="str">
            <v>Scheduled</v>
          </cell>
          <cell r="AB709" t="str">
            <v>Present</v>
          </cell>
          <cell r="AC709" t="str">
            <v>Customer returns</v>
          </cell>
          <cell r="AD709" t="str">
            <v>Customer Returns</v>
          </cell>
          <cell r="AE709" t="str">
            <v>Customer returns</v>
          </cell>
          <cell r="AF709" t="str">
            <v>Saturday</v>
          </cell>
          <cell r="AG709" t="str">
            <v>Sunday</v>
          </cell>
          <cell r="AH709">
            <v>22</v>
          </cell>
          <cell r="AJ709">
            <v>45469</v>
          </cell>
          <cell r="AM709" t="str">
            <v>TEMP</v>
          </cell>
          <cell r="AN709" t="str">
            <v>3P Onsite Worker</v>
          </cell>
          <cell r="AO709" t="str">
            <v>A</v>
          </cell>
          <cell r="AP709">
            <v>9</v>
          </cell>
          <cell r="AQ709">
            <v>0</v>
          </cell>
          <cell r="AR709">
            <v>1</v>
          </cell>
          <cell r="AS709">
            <v>1</v>
          </cell>
          <cell r="AT709">
            <v>0</v>
          </cell>
          <cell r="AU709">
            <v>0</v>
          </cell>
        </row>
        <row r="710">
          <cell r="E710">
            <v>204405779</v>
          </cell>
          <cell r="F710" t="str">
            <v>A</v>
          </cell>
          <cell r="G710" t="str">
            <v>GREEN</v>
          </cell>
          <cell r="H710" t="str">
            <v>FULL_TIME</v>
          </cell>
          <cell r="I710">
            <v>900234</v>
          </cell>
          <cell r="J710" t="str">
            <v>Quesscorp</v>
          </cell>
          <cell r="K710" t="str">
            <v>Nicholas Takyi</v>
          </cell>
          <cell r="L710" t="str">
            <v>Warehouse Associate (TEMP)</v>
          </cell>
          <cell r="M710" t="str">
            <v>Warehouse Associate 24M</v>
          </cell>
          <cell r="N710" t="str">
            <v>abbaszoo</v>
          </cell>
          <cell r="O710">
            <v>1299</v>
          </cell>
          <cell r="P710" t="str">
            <v>AUH1</v>
          </cell>
          <cell r="Q710" t="str">
            <v>ARE</v>
          </cell>
          <cell r="R710" t="str">
            <v>FC009</v>
          </cell>
          <cell r="S710" t="str">
            <v>Day Shift</v>
          </cell>
          <cell r="T710">
            <v>99</v>
          </cell>
          <cell r="U710" t="str">
            <v>MENA_UAE_FC</v>
          </cell>
          <cell r="V710">
            <v>46267.331944444442</v>
          </cell>
          <cell r="W710">
            <v>46267.749305555553</v>
          </cell>
          <cell r="X710">
            <v>46267.333333333336</v>
          </cell>
          <cell r="Y710">
            <v>46267.75</v>
          </cell>
          <cell r="AA710" t="str">
            <v>Scheduled</v>
          </cell>
          <cell r="AB710" t="str">
            <v>Present</v>
          </cell>
          <cell r="AC710" t="str">
            <v>Inbound</v>
          </cell>
          <cell r="AD710" t="str">
            <v>Receive Dock</v>
          </cell>
          <cell r="AE710" t="str">
            <v>Receive</v>
          </cell>
          <cell r="AF710" t="str">
            <v>Friday</v>
          </cell>
          <cell r="AG710" t="str">
            <v>Saturday</v>
          </cell>
          <cell r="AH710">
            <v>2</v>
          </cell>
          <cell r="AJ710">
            <v>45595</v>
          </cell>
          <cell r="AM710" t="str">
            <v>TEMP</v>
          </cell>
          <cell r="AN710" t="str">
            <v>3P Onsite Worker</v>
          </cell>
          <cell r="AO710" t="str">
            <v>A</v>
          </cell>
          <cell r="AP710">
            <v>9</v>
          </cell>
          <cell r="AQ710">
            <v>0</v>
          </cell>
          <cell r="AR710">
            <v>1</v>
          </cell>
          <cell r="AS710">
            <v>1</v>
          </cell>
          <cell r="AT710">
            <v>0</v>
          </cell>
          <cell r="AU710">
            <v>0</v>
          </cell>
        </row>
        <row r="711">
          <cell r="E711">
            <v>206850966</v>
          </cell>
          <cell r="F711" t="str">
            <v>A</v>
          </cell>
          <cell r="G711" t="str">
            <v>GREEN</v>
          </cell>
          <cell r="H711" t="str">
            <v>FULL_TIME</v>
          </cell>
          <cell r="I711">
            <v>900234</v>
          </cell>
          <cell r="J711" t="str">
            <v>Dulsco L.L.C.</v>
          </cell>
          <cell r="K711" t="str">
            <v>NIWARINDA JAMES</v>
          </cell>
          <cell r="L711" t="str">
            <v>Warehouse Associate (TEMP)</v>
          </cell>
          <cell r="M711" t="str">
            <v>Warehouse Associate 8W</v>
          </cell>
          <cell r="N711" t="str">
            <v>ansammar</v>
          </cell>
          <cell r="O711">
            <v>1299</v>
          </cell>
          <cell r="P711" t="str">
            <v>AUH1</v>
          </cell>
          <cell r="Q711" t="str">
            <v>ARE</v>
          </cell>
          <cell r="R711" t="str">
            <v>LK017</v>
          </cell>
          <cell r="S711" t="str">
            <v>Night Shift</v>
          </cell>
          <cell r="T711">
            <v>99</v>
          </cell>
          <cell r="U711" t="str">
            <v>MENA_UAE_FC</v>
          </cell>
          <cell r="V711">
            <v>46267.754861111112</v>
          </cell>
          <cell r="W711">
            <v>46267.856249999997</v>
          </cell>
          <cell r="X711">
            <v>46267.756944444445</v>
          </cell>
          <cell r="Y711">
            <v>46268.173611111109</v>
          </cell>
          <cell r="AA711" t="str">
            <v>Scheduled</v>
          </cell>
          <cell r="AB711" t="str">
            <v>Present</v>
          </cell>
          <cell r="AC711" t="str">
            <v>Outbound</v>
          </cell>
          <cell r="AD711" t="str">
            <v>Picking</v>
          </cell>
          <cell r="AE711" t="str">
            <v>Pick</v>
          </cell>
          <cell r="AF711" t="str">
            <v>Thursday</v>
          </cell>
          <cell r="AG711" t="str">
            <v>Friday</v>
          </cell>
          <cell r="AH711">
            <v>13</v>
          </cell>
          <cell r="AJ711">
            <v>46029</v>
          </cell>
          <cell r="AM711" t="str">
            <v>TEMP</v>
          </cell>
          <cell r="AN711" t="str">
            <v>3P Onsite Worker</v>
          </cell>
          <cell r="AO711" t="str">
            <v>A</v>
          </cell>
          <cell r="AP711">
            <v>9</v>
          </cell>
          <cell r="AQ711">
            <v>0</v>
          </cell>
          <cell r="AR711">
            <v>1</v>
          </cell>
          <cell r="AS711">
            <v>1</v>
          </cell>
          <cell r="AT711">
            <v>0</v>
          </cell>
          <cell r="AU711">
            <v>0</v>
          </cell>
        </row>
        <row r="712">
          <cell r="E712">
            <v>203679309</v>
          </cell>
          <cell r="F712" t="str">
            <v>A</v>
          </cell>
          <cell r="G712" t="str">
            <v>GREEN</v>
          </cell>
          <cell r="H712" t="str">
            <v>FULL_TIME</v>
          </cell>
          <cell r="I712">
            <v>900234</v>
          </cell>
          <cell r="J712" t="str">
            <v>Fastlink Outsourcing</v>
          </cell>
          <cell r="K712" t="str">
            <v>koudous abdel</v>
          </cell>
          <cell r="L712" t="str">
            <v>Warehouse Associate (TEMP)</v>
          </cell>
          <cell r="M712" t="str">
            <v>Warehouse Associate 12M</v>
          </cell>
          <cell r="N712" t="str">
            <v>aanso</v>
          </cell>
          <cell r="O712">
            <v>1299</v>
          </cell>
          <cell r="P712" t="str">
            <v>AUH1</v>
          </cell>
          <cell r="Q712" t="str">
            <v>ARE</v>
          </cell>
          <cell r="R712" t="str">
            <v>LK013</v>
          </cell>
          <cell r="S712" t="str">
            <v>Night Shift</v>
          </cell>
          <cell r="T712">
            <v>99</v>
          </cell>
          <cell r="U712" t="str">
            <v>MENA_UAE_FC</v>
          </cell>
          <cell r="V712">
            <v>46267.754166666666</v>
          </cell>
          <cell r="W712">
            <v>46267.959722222222</v>
          </cell>
          <cell r="X712">
            <v>46267.756944444445</v>
          </cell>
          <cell r="Y712">
            <v>46268.173611111109</v>
          </cell>
          <cell r="AA712" t="str">
            <v>Scheduled</v>
          </cell>
          <cell r="AB712" t="str">
            <v>Present</v>
          </cell>
          <cell r="AC712" t="str">
            <v>Customer returns</v>
          </cell>
          <cell r="AD712" t="str">
            <v>Customer Returns</v>
          </cell>
          <cell r="AE712" t="str">
            <v>Customer returns</v>
          </cell>
          <cell r="AF712" t="str">
            <v>Sunday</v>
          </cell>
          <cell r="AG712" t="str">
            <v>Monday</v>
          </cell>
          <cell r="AH712">
            <v>22</v>
          </cell>
          <cell r="AJ712">
            <v>45487</v>
          </cell>
          <cell r="AM712" t="str">
            <v>TEMP</v>
          </cell>
          <cell r="AN712" t="str">
            <v>3P Onsite Worker</v>
          </cell>
          <cell r="AO712" t="str">
            <v>A</v>
          </cell>
          <cell r="AP712">
            <v>9</v>
          </cell>
          <cell r="AQ712">
            <v>0</v>
          </cell>
          <cell r="AR712">
            <v>1</v>
          </cell>
          <cell r="AS712">
            <v>1</v>
          </cell>
          <cell r="AT712">
            <v>0</v>
          </cell>
          <cell r="AU712">
            <v>0</v>
          </cell>
        </row>
        <row r="713">
          <cell r="E713">
            <v>203813081</v>
          </cell>
          <cell r="F713" t="str">
            <v>A</v>
          </cell>
          <cell r="G713" t="str">
            <v>GREEN</v>
          </cell>
          <cell r="H713" t="str">
            <v>FULL_TIME</v>
          </cell>
          <cell r="I713">
            <v>900234</v>
          </cell>
          <cell r="J713" t="str">
            <v>Adecco</v>
          </cell>
          <cell r="K713" t="str">
            <v>JOHNSON JOMAN</v>
          </cell>
          <cell r="L713" t="str">
            <v>Warehouse Associate (TEMP)</v>
          </cell>
          <cell r="M713" t="str">
            <v>Warehouse Associate 24M</v>
          </cell>
          <cell r="N713" t="str">
            <v>ansammar</v>
          </cell>
          <cell r="O713">
            <v>1299</v>
          </cell>
          <cell r="P713" t="str">
            <v>AUH1</v>
          </cell>
          <cell r="Q713" t="str">
            <v>ARE</v>
          </cell>
          <cell r="R713" t="str">
            <v>LK011</v>
          </cell>
          <cell r="S713" t="str">
            <v>Night Shift</v>
          </cell>
          <cell r="T713">
            <v>99</v>
          </cell>
          <cell r="U713" t="str">
            <v>MENA_UAE_FC</v>
          </cell>
          <cell r="V713">
            <v>46267.753472222219</v>
          </cell>
          <cell r="W713">
            <v>46267.85833333333</v>
          </cell>
          <cell r="X713">
            <v>46267.756944444445</v>
          </cell>
          <cell r="Y713">
            <v>46268.173611111109</v>
          </cell>
          <cell r="AA713" t="str">
            <v>Scheduled</v>
          </cell>
          <cell r="AB713" t="str">
            <v>Present</v>
          </cell>
          <cell r="AC713" t="str">
            <v>Outbound</v>
          </cell>
          <cell r="AD713" t="str">
            <v>Picking</v>
          </cell>
          <cell r="AE713" t="str">
            <v>Pick</v>
          </cell>
          <cell r="AF713" t="str">
            <v>Friday</v>
          </cell>
          <cell r="AG713" t="str">
            <v>Saturday</v>
          </cell>
          <cell r="AH713">
            <v>13</v>
          </cell>
          <cell r="AJ713">
            <v>45516</v>
          </cell>
          <cell r="AM713" t="str">
            <v>TEMP</v>
          </cell>
          <cell r="AN713" t="str">
            <v>3P Onsite Worker</v>
          </cell>
          <cell r="AO713" t="str">
            <v>A</v>
          </cell>
          <cell r="AP713">
            <v>9</v>
          </cell>
          <cell r="AQ713">
            <v>0</v>
          </cell>
          <cell r="AR713">
            <v>1</v>
          </cell>
          <cell r="AS713">
            <v>1</v>
          </cell>
          <cell r="AT713">
            <v>0</v>
          </cell>
          <cell r="AU713">
            <v>0</v>
          </cell>
        </row>
        <row r="714">
          <cell r="E714">
            <v>206934198</v>
          </cell>
          <cell r="F714" t="str">
            <v>A</v>
          </cell>
          <cell r="G714" t="str">
            <v>GREEN</v>
          </cell>
          <cell r="H714" t="str">
            <v>FULL_TIME</v>
          </cell>
          <cell r="I714">
            <v>900234</v>
          </cell>
          <cell r="J714" t="str">
            <v>EFS Facilities Services</v>
          </cell>
          <cell r="K714" t="str">
            <v>LILIAN NJUGUNA</v>
          </cell>
          <cell r="L714" t="str">
            <v>Warehouse Associate (TEMP)</v>
          </cell>
          <cell r="M714" t="str">
            <v>Warehouse Associate 8W</v>
          </cell>
          <cell r="N714" t="str">
            <v>abbaszoo</v>
          </cell>
          <cell r="O714">
            <v>1299</v>
          </cell>
          <cell r="P714" t="str">
            <v>AUH1</v>
          </cell>
          <cell r="Q714" t="str">
            <v>ARE</v>
          </cell>
          <cell r="R714" t="str">
            <v>FC009</v>
          </cell>
          <cell r="S714" t="str">
            <v>Day Shift</v>
          </cell>
          <cell r="T714">
            <v>99</v>
          </cell>
          <cell r="U714" t="str">
            <v>MENA_UAE_FC</v>
          </cell>
          <cell r="V714">
            <v>46267.331944444442</v>
          </cell>
          <cell r="W714">
            <v>46267.751388888886</v>
          </cell>
          <cell r="X714">
            <v>46267.333333333336</v>
          </cell>
          <cell r="Y714">
            <v>46267.75</v>
          </cell>
          <cell r="AA714" t="str">
            <v>Scheduled</v>
          </cell>
          <cell r="AB714" t="str">
            <v>Present</v>
          </cell>
          <cell r="AC714" t="str">
            <v>Inbound</v>
          </cell>
          <cell r="AD714" t="str">
            <v>Vendor Receive</v>
          </cell>
          <cell r="AE714" t="str">
            <v>Receive</v>
          </cell>
          <cell r="AF714" t="str">
            <v>Friday</v>
          </cell>
          <cell r="AG714" t="str">
            <v>Saturday</v>
          </cell>
          <cell r="AH714">
            <v>1</v>
          </cell>
          <cell r="AJ714">
            <v>46040</v>
          </cell>
          <cell r="AM714" t="str">
            <v>TEMP</v>
          </cell>
          <cell r="AN714" t="str">
            <v>3P Onsite Worker</v>
          </cell>
          <cell r="AO714" t="str">
            <v>A</v>
          </cell>
          <cell r="AP714">
            <v>9</v>
          </cell>
          <cell r="AQ714">
            <v>0</v>
          </cell>
          <cell r="AR714">
            <v>1</v>
          </cell>
          <cell r="AS714">
            <v>1</v>
          </cell>
          <cell r="AT714">
            <v>0</v>
          </cell>
          <cell r="AU714">
            <v>0</v>
          </cell>
        </row>
        <row r="715">
          <cell r="E715">
            <v>203993118</v>
          </cell>
          <cell r="F715" t="str">
            <v>A</v>
          </cell>
          <cell r="G715" t="str">
            <v>GREEN</v>
          </cell>
          <cell r="H715" t="str">
            <v>FULL_TIME</v>
          </cell>
          <cell r="I715">
            <v>900234</v>
          </cell>
          <cell r="J715" t="str">
            <v>Dulsco L.L.C.</v>
          </cell>
          <cell r="K715" t="str">
            <v>IVAN NKAMUHABWA</v>
          </cell>
          <cell r="L715" t="str">
            <v>Warehouse Associate (TEMP)</v>
          </cell>
          <cell r="M715" t="str">
            <v>Warehouse Associate 8W</v>
          </cell>
          <cell r="N715" t="str">
            <v>scariav</v>
          </cell>
          <cell r="O715">
            <v>1299</v>
          </cell>
          <cell r="P715" t="str">
            <v>AUH1</v>
          </cell>
          <cell r="Q715" t="str">
            <v>ARE</v>
          </cell>
          <cell r="R715" t="str">
            <v>LK013</v>
          </cell>
          <cell r="S715" t="str">
            <v>Night Shift</v>
          </cell>
          <cell r="T715">
            <v>99</v>
          </cell>
          <cell r="U715" t="str">
            <v>MENA_UAE_FC</v>
          </cell>
          <cell r="V715">
            <v>46267.755555555559</v>
          </cell>
          <cell r="W715">
            <v>46267.857638888891</v>
          </cell>
          <cell r="X715">
            <v>46267.756944444445</v>
          </cell>
          <cell r="Y715">
            <v>46268.173611111109</v>
          </cell>
          <cell r="AA715" t="str">
            <v>Scheduled</v>
          </cell>
          <cell r="AB715" t="str">
            <v>Present</v>
          </cell>
          <cell r="AC715" t="str">
            <v>Outbound</v>
          </cell>
          <cell r="AD715" t="str">
            <v>Picking</v>
          </cell>
          <cell r="AE715" t="str">
            <v>Pick</v>
          </cell>
          <cell r="AF715" t="str">
            <v>Sunday</v>
          </cell>
          <cell r="AG715" t="str">
            <v>Monday</v>
          </cell>
          <cell r="AH715">
            <v>13</v>
          </cell>
          <cell r="AJ715">
            <v>45546</v>
          </cell>
          <cell r="AM715" t="str">
            <v>TEMP</v>
          </cell>
          <cell r="AN715" t="str">
            <v>3P Onsite Worker</v>
          </cell>
          <cell r="AO715" t="str">
            <v>A</v>
          </cell>
          <cell r="AP715">
            <v>9</v>
          </cell>
          <cell r="AQ715">
            <v>0</v>
          </cell>
          <cell r="AR715">
            <v>1</v>
          </cell>
          <cell r="AS715">
            <v>1</v>
          </cell>
          <cell r="AT715">
            <v>0</v>
          </cell>
          <cell r="AU715">
            <v>0</v>
          </cell>
        </row>
        <row r="716">
          <cell r="E716">
            <v>203908324</v>
          </cell>
          <cell r="F716" t="str">
            <v>A</v>
          </cell>
          <cell r="G716" t="str">
            <v>GREEN</v>
          </cell>
          <cell r="H716" t="str">
            <v>FULL_TIME</v>
          </cell>
          <cell r="I716">
            <v>900234</v>
          </cell>
          <cell r="J716" t="str">
            <v>Fastlink Outsourcing</v>
          </cell>
          <cell r="K716" t="str">
            <v>Esnart Khonje</v>
          </cell>
          <cell r="L716" t="str">
            <v>Warehouse Associate (TEMP)</v>
          </cell>
          <cell r="M716" t="str">
            <v>Warehouse Associate 12M</v>
          </cell>
          <cell r="N716" t="str">
            <v>ansammar</v>
          </cell>
          <cell r="O716">
            <v>1299</v>
          </cell>
          <cell r="P716" t="str">
            <v>AUH1</v>
          </cell>
          <cell r="Q716" t="str">
            <v>ARE</v>
          </cell>
          <cell r="R716" t="str">
            <v>FC009</v>
          </cell>
          <cell r="S716" t="str">
            <v>Day Shift</v>
          </cell>
          <cell r="T716">
            <v>99</v>
          </cell>
          <cell r="U716" t="str">
            <v>MENA_UAE_FC</v>
          </cell>
          <cell r="V716">
            <v>46267.331250000003</v>
          </cell>
          <cell r="W716">
            <v>46267.748611111114</v>
          </cell>
          <cell r="X716">
            <v>46267.333333333336</v>
          </cell>
          <cell r="Y716">
            <v>46267.75</v>
          </cell>
          <cell r="AA716" t="str">
            <v>Scheduled</v>
          </cell>
          <cell r="AB716" t="str">
            <v>Present</v>
          </cell>
          <cell r="AC716" t="str">
            <v>Outbound</v>
          </cell>
          <cell r="AD716" t="str">
            <v>Picking</v>
          </cell>
          <cell r="AE716" t="str">
            <v>Pick</v>
          </cell>
          <cell r="AF716" t="str">
            <v>Friday</v>
          </cell>
          <cell r="AG716" t="str">
            <v>Saturday</v>
          </cell>
          <cell r="AH716">
            <v>13</v>
          </cell>
          <cell r="AJ716">
            <v>45536</v>
          </cell>
          <cell r="AM716" t="str">
            <v>TEMP</v>
          </cell>
          <cell r="AN716" t="str">
            <v>3P Onsite Worker</v>
          </cell>
          <cell r="AO716" t="str">
            <v>A</v>
          </cell>
          <cell r="AP716">
            <v>9</v>
          </cell>
          <cell r="AQ716">
            <v>0</v>
          </cell>
          <cell r="AR716">
            <v>1</v>
          </cell>
          <cell r="AS716">
            <v>1</v>
          </cell>
          <cell r="AT716">
            <v>0</v>
          </cell>
          <cell r="AU716">
            <v>0</v>
          </cell>
        </row>
        <row r="717">
          <cell r="E717">
            <v>206886514</v>
          </cell>
          <cell r="F717" t="str">
            <v>A</v>
          </cell>
          <cell r="G717" t="str">
            <v>GREEN</v>
          </cell>
          <cell r="H717" t="str">
            <v>FULL_TIME</v>
          </cell>
          <cell r="I717">
            <v>900234</v>
          </cell>
          <cell r="J717" t="str">
            <v>EFS Facilities Services</v>
          </cell>
          <cell r="K717" t="str">
            <v>FELIX MENSAH NKRUMAH</v>
          </cell>
          <cell r="L717" t="str">
            <v>Warehouse Associate (TEMP)</v>
          </cell>
          <cell r="M717" t="str">
            <v>Warehouse Associate 8W</v>
          </cell>
          <cell r="N717" t="str">
            <v>ansammar</v>
          </cell>
          <cell r="O717">
            <v>1299</v>
          </cell>
          <cell r="P717" t="str">
            <v>AUH1</v>
          </cell>
          <cell r="Q717" t="str">
            <v>ARE</v>
          </cell>
          <cell r="R717" t="str">
            <v>FC159</v>
          </cell>
          <cell r="S717" t="str">
            <v>Day Shift</v>
          </cell>
          <cell r="T717">
            <v>99</v>
          </cell>
          <cell r="U717" t="str">
            <v>MENA_UAE_FC</v>
          </cell>
          <cell r="V717">
            <v>46267.331944444442</v>
          </cell>
          <cell r="W717">
            <v>46267.75</v>
          </cell>
          <cell r="X717">
            <v>46267.333333333336</v>
          </cell>
          <cell r="Y717">
            <v>46267.75</v>
          </cell>
          <cell r="AA717" t="str">
            <v>Scheduled</v>
          </cell>
          <cell r="AB717" t="str">
            <v>Present</v>
          </cell>
          <cell r="AC717" t="str">
            <v>Outbound</v>
          </cell>
          <cell r="AD717" t="str">
            <v>Picking</v>
          </cell>
          <cell r="AE717" t="str">
            <v>Pick</v>
          </cell>
          <cell r="AF717" t="str">
            <v>Thursday</v>
          </cell>
          <cell r="AG717" t="str">
            <v>Friday</v>
          </cell>
          <cell r="AH717">
            <v>13</v>
          </cell>
          <cell r="AJ717">
            <v>46026</v>
          </cell>
          <cell r="AM717" t="str">
            <v>TEMP</v>
          </cell>
          <cell r="AN717" t="str">
            <v>3P Onsite Worker</v>
          </cell>
          <cell r="AO717" t="str">
            <v>A</v>
          </cell>
          <cell r="AP717">
            <v>9</v>
          </cell>
          <cell r="AQ717">
            <v>0</v>
          </cell>
          <cell r="AR717">
            <v>1</v>
          </cell>
          <cell r="AS717">
            <v>1</v>
          </cell>
          <cell r="AT717">
            <v>0</v>
          </cell>
          <cell r="AU717">
            <v>0</v>
          </cell>
        </row>
        <row r="718">
          <cell r="E718">
            <v>102981768</v>
          </cell>
          <cell r="F718" t="str">
            <v>A</v>
          </cell>
          <cell r="G718" t="str">
            <v>BLUE</v>
          </cell>
          <cell r="H718" t="str">
            <v>FULL_TIME</v>
          </cell>
          <cell r="I718" t="str">
            <v>P03231</v>
          </cell>
          <cell r="K718" t="str">
            <v>Ndutu Mbella Gilbert</v>
          </cell>
          <cell r="L718" t="str">
            <v>FC Associate III</v>
          </cell>
          <cell r="M718" t="str">
            <v>Operations Supervisor</v>
          </cell>
          <cell r="N718" t="str">
            <v>aanso</v>
          </cell>
          <cell r="O718">
            <v>1299</v>
          </cell>
          <cell r="P718" t="str">
            <v>AUH1</v>
          </cell>
          <cell r="Q718" t="str">
            <v>ARE</v>
          </cell>
          <cell r="R718" t="str">
            <v>LK015</v>
          </cell>
          <cell r="S718" t="str">
            <v>Night Shift</v>
          </cell>
          <cell r="T718">
            <v>3</v>
          </cell>
          <cell r="U718" t="str">
            <v>MENA_UAE_FC</v>
          </cell>
          <cell r="X718">
            <v>46267.756944444445</v>
          </cell>
          <cell r="Y718">
            <v>46268.173611111109</v>
          </cell>
          <cell r="Z718" t="str">
            <v>Rest Day</v>
          </cell>
          <cell r="AA718" t="str">
            <v>Not Scheduled</v>
          </cell>
          <cell r="AB718" t="str">
            <v>Not Present</v>
          </cell>
          <cell r="AC718" t="str">
            <v>Customer returns</v>
          </cell>
          <cell r="AD718" t="str">
            <v>Customer Returns</v>
          </cell>
          <cell r="AE718" t="str">
            <v>Customer returns</v>
          </cell>
          <cell r="AF718" t="str">
            <v>Tuesday</v>
          </cell>
          <cell r="AG718" t="str">
            <v>Wednesday</v>
          </cell>
          <cell r="AH718">
            <v>22</v>
          </cell>
          <cell r="AJ718">
            <v>43043</v>
          </cell>
          <cell r="AM718" t="str">
            <v>FC</v>
          </cell>
          <cell r="AN718" t="str">
            <v>Regular Full Time</v>
          </cell>
          <cell r="AO718" t="str">
            <v>A</v>
          </cell>
          <cell r="AP718">
            <v>9</v>
          </cell>
          <cell r="AQ718">
            <v>0</v>
          </cell>
          <cell r="AR718">
            <v>0</v>
          </cell>
          <cell r="AS718">
            <v>0</v>
          </cell>
          <cell r="AT718">
            <v>0</v>
          </cell>
          <cell r="AU718">
            <v>0</v>
          </cell>
        </row>
        <row r="719">
          <cell r="E719">
            <v>203908351</v>
          </cell>
          <cell r="F719" t="str">
            <v>A</v>
          </cell>
          <cell r="G719" t="str">
            <v>GREEN</v>
          </cell>
          <cell r="H719" t="str">
            <v>FULL_TIME</v>
          </cell>
          <cell r="I719">
            <v>900234</v>
          </cell>
          <cell r="J719" t="str">
            <v>Fastlink Outsourcing</v>
          </cell>
          <cell r="K719" t="str">
            <v>Kassim Hija Mpaka</v>
          </cell>
          <cell r="L719" t="str">
            <v>Warehouse Associate (TEMP)</v>
          </cell>
          <cell r="M719" t="str">
            <v>Warehouse Associate 12M</v>
          </cell>
          <cell r="N719" t="str">
            <v>ansammar</v>
          </cell>
          <cell r="O719">
            <v>1299</v>
          </cell>
          <cell r="P719" t="str">
            <v>AUH1</v>
          </cell>
          <cell r="Q719" t="str">
            <v>ARE</v>
          </cell>
          <cell r="R719" t="str">
            <v>LK011</v>
          </cell>
          <cell r="S719" t="str">
            <v>Night Shift</v>
          </cell>
          <cell r="T719">
            <v>99</v>
          </cell>
          <cell r="U719" t="str">
            <v>MENA_UAE_FC</v>
          </cell>
          <cell r="V719">
            <v>46267.756249999999</v>
          </cell>
          <cell r="W719">
            <v>46267.861111111109</v>
          </cell>
          <cell r="X719">
            <v>46267.756944444445</v>
          </cell>
          <cell r="Y719">
            <v>46268.173611111109</v>
          </cell>
          <cell r="AA719" t="str">
            <v>Scheduled</v>
          </cell>
          <cell r="AB719" t="str">
            <v>Present</v>
          </cell>
          <cell r="AC719" t="str">
            <v>Outbound</v>
          </cell>
          <cell r="AD719" t="str">
            <v>Picking</v>
          </cell>
          <cell r="AE719" t="str">
            <v>Pick</v>
          </cell>
          <cell r="AF719" t="str">
            <v>Friday</v>
          </cell>
          <cell r="AG719" t="str">
            <v>Saturday</v>
          </cell>
          <cell r="AH719">
            <v>13</v>
          </cell>
          <cell r="AJ719">
            <v>45536</v>
          </cell>
          <cell r="AM719" t="str">
            <v>TEMP</v>
          </cell>
          <cell r="AN719" t="str">
            <v>3P Onsite Worker</v>
          </cell>
          <cell r="AO719" t="str">
            <v>A</v>
          </cell>
          <cell r="AP719">
            <v>9</v>
          </cell>
          <cell r="AQ719">
            <v>0</v>
          </cell>
          <cell r="AR719">
            <v>1</v>
          </cell>
          <cell r="AS719">
            <v>1</v>
          </cell>
          <cell r="AT719">
            <v>0</v>
          </cell>
          <cell r="AU719">
            <v>0</v>
          </cell>
        </row>
        <row r="720">
          <cell r="E720">
            <v>202419640</v>
          </cell>
          <cell r="F720" t="str">
            <v>A</v>
          </cell>
          <cell r="G720" t="str">
            <v>GREEN</v>
          </cell>
          <cell r="H720" t="str">
            <v>FULL_TIME</v>
          </cell>
          <cell r="I720">
            <v>900234</v>
          </cell>
          <cell r="J720" t="str">
            <v>Quesscorp</v>
          </cell>
          <cell r="K720" t="str">
            <v>Mohamed Noah</v>
          </cell>
          <cell r="L720" t="str">
            <v>Warehouse Associate (TEMP)</v>
          </cell>
          <cell r="M720" t="str">
            <v>Warehouse Associate 24M</v>
          </cell>
          <cell r="N720" t="str">
            <v>scariav</v>
          </cell>
          <cell r="O720">
            <v>1299</v>
          </cell>
          <cell r="P720" t="str">
            <v>AUH1</v>
          </cell>
          <cell r="Q720" t="str">
            <v>ARE</v>
          </cell>
          <cell r="R720" t="str">
            <v>LK013</v>
          </cell>
          <cell r="S720" t="str">
            <v>Night Shift</v>
          </cell>
          <cell r="T720">
            <v>99</v>
          </cell>
          <cell r="U720" t="str">
            <v>MENA_UAE_FC</v>
          </cell>
          <cell r="V720">
            <v>46267.75277777778</v>
          </cell>
          <cell r="W720">
            <v>46267.861111111109</v>
          </cell>
          <cell r="X720">
            <v>46267.756944444445</v>
          </cell>
          <cell r="Y720">
            <v>46268.173611111109</v>
          </cell>
          <cell r="AA720" t="str">
            <v>Scheduled</v>
          </cell>
          <cell r="AB720" t="str">
            <v>Present</v>
          </cell>
          <cell r="AC720" t="str">
            <v>Outbound</v>
          </cell>
          <cell r="AD720" t="str">
            <v>Sort - Batch</v>
          </cell>
          <cell r="AE720" t="str">
            <v>Sort</v>
          </cell>
          <cell r="AF720" t="str">
            <v>Sunday</v>
          </cell>
          <cell r="AG720" t="str">
            <v>Monday</v>
          </cell>
          <cell r="AH720">
            <v>15</v>
          </cell>
          <cell r="AJ720">
            <v>45560</v>
          </cell>
          <cell r="AM720" t="str">
            <v>TEMP</v>
          </cell>
          <cell r="AN720" t="str">
            <v>3P Onsite Worker</v>
          </cell>
          <cell r="AO720" t="str">
            <v>A</v>
          </cell>
          <cell r="AP720">
            <v>9</v>
          </cell>
          <cell r="AQ720">
            <v>0</v>
          </cell>
          <cell r="AR720">
            <v>1</v>
          </cell>
          <cell r="AS720">
            <v>1</v>
          </cell>
          <cell r="AT720">
            <v>0</v>
          </cell>
          <cell r="AU720">
            <v>0</v>
          </cell>
        </row>
        <row r="721">
          <cell r="E721">
            <v>203477173</v>
          </cell>
          <cell r="F721" t="str">
            <v>A</v>
          </cell>
          <cell r="G721" t="str">
            <v>GREEN</v>
          </cell>
          <cell r="H721" t="str">
            <v>FULL_TIME</v>
          </cell>
          <cell r="I721">
            <v>900234</v>
          </cell>
          <cell r="J721" t="str">
            <v>Adecco</v>
          </cell>
          <cell r="K721" t="str">
            <v>Akullu Noreen</v>
          </cell>
          <cell r="L721" t="str">
            <v>Warehouse Associate (TEMP)</v>
          </cell>
          <cell r="M721" t="str">
            <v>Warehouse Associate 24M</v>
          </cell>
          <cell r="N721" t="str">
            <v>bizthoma</v>
          </cell>
          <cell r="O721">
            <v>1299</v>
          </cell>
          <cell r="P721" t="str">
            <v>AUH1</v>
          </cell>
          <cell r="Q721" t="str">
            <v>ARE</v>
          </cell>
          <cell r="R721" t="str">
            <v>LK014</v>
          </cell>
          <cell r="S721" t="str">
            <v>Night Shift</v>
          </cell>
          <cell r="T721">
            <v>99</v>
          </cell>
          <cell r="U721" t="str">
            <v>MENA_UAE_FC</v>
          </cell>
          <cell r="V721">
            <v>46267.756944444445</v>
          </cell>
          <cell r="W721">
            <v>46267.854861111111</v>
          </cell>
          <cell r="X721">
            <v>46267.756944444445</v>
          </cell>
          <cell r="Y721">
            <v>46268.173611111109</v>
          </cell>
          <cell r="AA721" t="str">
            <v>Scheduled</v>
          </cell>
          <cell r="AB721" t="str">
            <v>Present</v>
          </cell>
          <cell r="AC721" t="str">
            <v>Outbound</v>
          </cell>
          <cell r="AD721" t="str">
            <v>Pack - Single</v>
          </cell>
          <cell r="AE721" t="str">
            <v>Pack</v>
          </cell>
          <cell r="AF721" t="str">
            <v>Monday</v>
          </cell>
          <cell r="AG721" t="str">
            <v>Tuesday</v>
          </cell>
          <cell r="AH721">
            <v>18</v>
          </cell>
          <cell r="AJ721">
            <v>45455</v>
          </cell>
          <cell r="AM721" t="str">
            <v>TEMP</v>
          </cell>
          <cell r="AN721" t="str">
            <v>3P Onsite Worker</v>
          </cell>
          <cell r="AO721" t="str">
            <v>A</v>
          </cell>
          <cell r="AP721">
            <v>9</v>
          </cell>
          <cell r="AQ721">
            <v>0</v>
          </cell>
          <cell r="AR721">
            <v>1</v>
          </cell>
          <cell r="AS721">
            <v>1</v>
          </cell>
          <cell r="AT721">
            <v>0</v>
          </cell>
          <cell r="AU721">
            <v>0</v>
          </cell>
        </row>
        <row r="722">
          <cell r="E722">
            <v>102582339</v>
          </cell>
          <cell r="F722" t="str">
            <v>A</v>
          </cell>
          <cell r="G722" t="str">
            <v>BLUE</v>
          </cell>
          <cell r="H722" t="str">
            <v>FULL_TIME</v>
          </cell>
          <cell r="I722" t="str">
            <v>P03231</v>
          </cell>
          <cell r="K722" t="str">
            <v>NOUFAL FAZILUDEEN</v>
          </cell>
          <cell r="L722" t="str">
            <v>FC Associate III</v>
          </cell>
          <cell r="M722" t="str">
            <v>Operations Supervisor</v>
          </cell>
          <cell r="N722" t="str">
            <v>mnarshad</v>
          </cell>
          <cell r="O722">
            <v>1299</v>
          </cell>
          <cell r="P722" t="str">
            <v>AUH1</v>
          </cell>
          <cell r="Q722" t="str">
            <v>ARE</v>
          </cell>
          <cell r="R722" t="str">
            <v>FC109</v>
          </cell>
          <cell r="S722" t="str">
            <v>Day Shift</v>
          </cell>
          <cell r="T722">
            <v>3</v>
          </cell>
          <cell r="U722" t="str">
            <v>MENA_UAE_FC</v>
          </cell>
          <cell r="X722">
            <v>46267.333333333336</v>
          </cell>
          <cell r="Y722">
            <v>46267.75</v>
          </cell>
          <cell r="Z722" t="str">
            <v>Rest Day</v>
          </cell>
          <cell r="AA722" t="str">
            <v>Not Scheduled</v>
          </cell>
          <cell r="AB722" t="str">
            <v>Not Present</v>
          </cell>
          <cell r="AC722" t="str">
            <v>Outbound</v>
          </cell>
          <cell r="AD722" t="str">
            <v>OB Lead/PA</v>
          </cell>
          <cell r="AE722" t="str">
            <v>Pack</v>
          </cell>
          <cell r="AF722" t="str">
            <v>Tuesday</v>
          </cell>
          <cell r="AG722" t="str">
            <v>Wednesday</v>
          </cell>
          <cell r="AH722">
            <v>19</v>
          </cell>
          <cell r="AJ722">
            <v>42959</v>
          </cell>
          <cell r="AM722" t="str">
            <v>FC</v>
          </cell>
          <cell r="AN722" t="str">
            <v>Regular Full Time</v>
          </cell>
          <cell r="AO722" t="str">
            <v>A</v>
          </cell>
          <cell r="AP722">
            <v>9</v>
          </cell>
          <cell r="AQ722">
            <v>0</v>
          </cell>
          <cell r="AR722">
            <v>0</v>
          </cell>
          <cell r="AS722">
            <v>0</v>
          </cell>
          <cell r="AT722">
            <v>0</v>
          </cell>
          <cell r="AU722">
            <v>0</v>
          </cell>
        </row>
        <row r="723">
          <cell r="E723">
            <v>203468399</v>
          </cell>
          <cell r="F723" t="str">
            <v>A</v>
          </cell>
          <cell r="G723" t="str">
            <v>GREEN</v>
          </cell>
          <cell r="H723" t="str">
            <v>FULL_TIME</v>
          </cell>
          <cell r="I723">
            <v>900234</v>
          </cell>
          <cell r="J723" t="str">
            <v>Fastlink Outsourcing</v>
          </cell>
          <cell r="K723" t="str">
            <v>Mohammad Rahaman</v>
          </cell>
          <cell r="L723" t="str">
            <v>Warehouse Associate (TEMP)</v>
          </cell>
          <cell r="M723" t="str">
            <v>Warehouse Associate 12M</v>
          </cell>
          <cell r="N723" t="str">
            <v>nnahla</v>
          </cell>
          <cell r="O723">
            <v>1299</v>
          </cell>
          <cell r="P723" t="str">
            <v>AUH1</v>
          </cell>
          <cell r="Q723" t="str">
            <v>ARE</v>
          </cell>
          <cell r="R723" t="str">
            <v>FC009</v>
          </cell>
          <cell r="S723" t="str">
            <v>Day Shift</v>
          </cell>
          <cell r="T723">
            <v>99</v>
          </cell>
          <cell r="U723" t="str">
            <v>MENA_UAE_FC</v>
          </cell>
          <cell r="V723">
            <v>46267.331250000003</v>
          </cell>
          <cell r="W723">
            <v>46267.74722222222</v>
          </cell>
          <cell r="X723">
            <v>46267.333333333336</v>
          </cell>
          <cell r="Y723">
            <v>46267.75</v>
          </cell>
          <cell r="AA723" t="str">
            <v>Scheduled</v>
          </cell>
          <cell r="AB723" t="str">
            <v>Present</v>
          </cell>
          <cell r="AC723" t="str">
            <v>Inbound</v>
          </cell>
          <cell r="AD723" t="str">
            <v>IB Problem Solve</v>
          </cell>
          <cell r="AE723" t="str">
            <v>Receive</v>
          </cell>
          <cell r="AF723" t="str">
            <v>Friday</v>
          </cell>
          <cell r="AG723" t="str">
            <v>Saturday</v>
          </cell>
          <cell r="AH723">
            <v>6</v>
          </cell>
          <cell r="AJ723">
            <v>45455</v>
          </cell>
          <cell r="AM723" t="str">
            <v>TEMP</v>
          </cell>
          <cell r="AN723" t="str">
            <v>3P Onsite Worker</v>
          </cell>
          <cell r="AO723" t="str">
            <v>A</v>
          </cell>
          <cell r="AP723">
            <v>9</v>
          </cell>
          <cell r="AQ723">
            <v>0</v>
          </cell>
          <cell r="AR723">
            <v>1</v>
          </cell>
          <cell r="AS723">
            <v>1</v>
          </cell>
          <cell r="AT723">
            <v>0</v>
          </cell>
          <cell r="AU723">
            <v>0</v>
          </cell>
        </row>
        <row r="724">
          <cell r="E724">
            <v>204095806</v>
          </cell>
          <cell r="F724" t="str">
            <v>A</v>
          </cell>
          <cell r="G724" t="str">
            <v>GREEN</v>
          </cell>
          <cell r="H724" t="str">
            <v>FULL_TIME</v>
          </cell>
          <cell r="I724">
            <v>900234</v>
          </cell>
          <cell r="J724" t="str">
            <v>Quesscorp</v>
          </cell>
          <cell r="K724" t="str">
            <v>Kerim Nsambimana</v>
          </cell>
          <cell r="L724" t="str">
            <v>Warehouse Associate (TEMP)</v>
          </cell>
          <cell r="M724" t="str">
            <v>Warehouse Associate 24M</v>
          </cell>
          <cell r="N724" t="str">
            <v>lraghava</v>
          </cell>
          <cell r="O724">
            <v>1299</v>
          </cell>
          <cell r="P724" t="str">
            <v>AUH1</v>
          </cell>
          <cell r="Q724" t="str">
            <v>ARE</v>
          </cell>
          <cell r="R724" t="str">
            <v>LK011</v>
          </cell>
          <cell r="S724" t="str">
            <v>Night Shift</v>
          </cell>
          <cell r="T724">
            <v>99</v>
          </cell>
          <cell r="U724" t="str">
            <v>MENA_UAE_FC</v>
          </cell>
          <cell r="V724">
            <v>46267.755555555559</v>
          </cell>
          <cell r="W724">
            <v>46267.861805555556</v>
          </cell>
          <cell r="X724">
            <v>46267.756944444445</v>
          </cell>
          <cell r="Y724">
            <v>46268.173611111109</v>
          </cell>
          <cell r="AA724" t="str">
            <v>Scheduled</v>
          </cell>
          <cell r="AB724" t="str">
            <v>Present</v>
          </cell>
          <cell r="AC724" t="str">
            <v>Outbound</v>
          </cell>
          <cell r="AD724" t="str">
            <v>Picking</v>
          </cell>
          <cell r="AE724" t="str">
            <v>Pick</v>
          </cell>
          <cell r="AF724" t="str">
            <v>Friday</v>
          </cell>
          <cell r="AG724" t="str">
            <v>Saturday</v>
          </cell>
          <cell r="AH724">
            <v>13</v>
          </cell>
          <cell r="AJ724">
            <v>45560</v>
          </cell>
          <cell r="AM724" t="str">
            <v>TEMP</v>
          </cell>
          <cell r="AN724" t="str">
            <v>3P Onsite Worker</v>
          </cell>
          <cell r="AO724" t="str">
            <v>A</v>
          </cell>
          <cell r="AP724">
            <v>9</v>
          </cell>
          <cell r="AQ724">
            <v>0</v>
          </cell>
          <cell r="AR724">
            <v>1</v>
          </cell>
          <cell r="AS724">
            <v>1</v>
          </cell>
          <cell r="AT724">
            <v>0</v>
          </cell>
          <cell r="AU724">
            <v>0</v>
          </cell>
        </row>
        <row r="725">
          <cell r="E725">
            <v>205996135</v>
          </cell>
          <cell r="F725" t="str">
            <v>A</v>
          </cell>
          <cell r="G725" t="str">
            <v>GREEN</v>
          </cell>
          <cell r="H725" t="str">
            <v>FULL_TIME</v>
          </cell>
          <cell r="I725">
            <v>900234</v>
          </cell>
          <cell r="J725" t="str">
            <v>Fastlink Outsourcing</v>
          </cell>
          <cell r="K725" t="str">
            <v>NSOM STEPHANIE NABO</v>
          </cell>
          <cell r="L725" t="str">
            <v>Warehouse Associate (TEMP)</v>
          </cell>
          <cell r="M725" t="str">
            <v>Warehouse Associate 12M</v>
          </cell>
          <cell r="N725" t="str">
            <v>scariav</v>
          </cell>
          <cell r="O725">
            <v>1299</v>
          </cell>
          <cell r="P725" t="str">
            <v>AUH1</v>
          </cell>
          <cell r="Q725" t="str">
            <v>ARE</v>
          </cell>
          <cell r="R725" t="str">
            <v>LK012</v>
          </cell>
          <cell r="S725" t="str">
            <v>Night Shift</v>
          </cell>
          <cell r="T725">
            <v>99</v>
          </cell>
          <cell r="U725" t="str">
            <v>MENA_UAE_FC</v>
          </cell>
          <cell r="V725">
            <v>46267.756249999999</v>
          </cell>
          <cell r="W725">
            <v>46267.857638888891</v>
          </cell>
          <cell r="X725">
            <v>46267.756944444445</v>
          </cell>
          <cell r="Y725">
            <v>46268.173611111109</v>
          </cell>
          <cell r="AA725" t="str">
            <v>Scheduled</v>
          </cell>
          <cell r="AB725" t="str">
            <v>Present</v>
          </cell>
          <cell r="AC725" t="str">
            <v>Outbound</v>
          </cell>
          <cell r="AD725" t="str">
            <v>Picking</v>
          </cell>
          <cell r="AE725" t="str">
            <v>Pick</v>
          </cell>
          <cell r="AF725" t="str">
            <v>Saturday</v>
          </cell>
          <cell r="AG725" t="str">
            <v>Sunday</v>
          </cell>
          <cell r="AH725">
            <v>13</v>
          </cell>
          <cell r="AJ725">
            <v>45914</v>
          </cell>
          <cell r="AM725" t="str">
            <v>TEMP</v>
          </cell>
          <cell r="AN725" t="str">
            <v>3P Onsite Worker</v>
          </cell>
          <cell r="AO725" t="str">
            <v>A</v>
          </cell>
          <cell r="AP725">
            <v>9</v>
          </cell>
          <cell r="AQ725">
            <v>0</v>
          </cell>
          <cell r="AR725">
            <v>1</v>
          </cell>
          <cell r="AS725">
            <v>1</v>
          </cell>
          <cell r="AT725">
            <v>0</v>
          </cell>
          <cell r="AU725">
            <v>0</v>
          </cell>
        </row>
        <row r="726">
          <cell r="E726">
            <v>204403811</v>
          </cell>
          <cell r="F726" t="str">
            <v>A</v>
          </cell>
          <cell r="G726" t="str">
            <v>GREEN</v>
          </cell>
          <cell r="H726" t="str">
            <v>FULL_TIME</v>
          </cell>
          <cell r="I726">
            <v>900234</v>
          </cell>
          <cell r="J726" t="str">
            <v>Fastlink Outsourcing</v>
          </cell>
          <cell r="K726" t="str">
            <v>Noemi Tongo Posas</v>
          </cell>
          <cell r="L726" t="str">
            <v>Warehouse Associate (TEMP)</v>
          </cell>
          <cell r="M726" t="str">
            <v>Warehouse Associate 12M</v>
          </cell>
          <cell r="N726" t="str">
            <v>bavameer</v>
          </cell>
          <cell r="O726">
            <v>1299</v>
          </cell>
          <cell r="P726" t="str">
            <v>AUH1</v>
          </cell>
          <cell r="Q726" t="str">
            <v>ARE</v>
          </cell>
          <cell r="R726" t="str">
            <v>FC084</v>
          </cell>
          <cell r="S726" t="str">
            <v>Day Shift</v>
          </cell>
          <cell r="T726">
            <v>99</v>
          </cell>
          <cell r="U726" t="str">
            <v>MENA_UAE_FC</v>
          </cell>
          <cell r="V726">
            <v>46267.330555555556</v>
          </cell>
          <cell r="W726">
            <v>46267.747916666667</v>
          </cell>
          <cell r="X726">
            <v>46267.333333333336</v>
          </cell>
          <cell r="Y726">
            <v>46267.75</v>
          </cell>
          <cell r="AA726" t="str">
            <v>Scheduled</v>
          </cell>
          <cell r="AB726" t="str">
            <v>Present</v>
          </cell>
          <cell r="AC726" t="str">
            <v>Customer returns</v>
          </cell>
          <cell r="AD726" t="str">
            <v>Customer Returns</v>
          </cell>
          <cell r="AE726" t="str">
            <v>Customer returns</v>
          </cell>
          <cell r="AF726" t="str">
            <v>Monday</v>
          </cell>
          <cell r="AG726" t="str">
            <v>Tuesday</v>
          </cell>
          <cell r="AH726">
            <v>22</v>
          </cell>
          <cell r="AJ726">
            <v>45595</v>
          </cell>
          <cell r="AM726" t="str">
            <v>TEMP</v>
          </cell>
          <cell r="AN726" t="str">
            <v>3P Onsite Worker</v>
          </cell>
          <cell r="AO726" t="str">
            <v>A</v>
          </cell>
          <cell r="AP726">
            <v>9</v>
          </cell>
          <cell r="AQ726">
            <v>0</v>
          </cell>
          <cell r="AR726">
            <v>1</v>
          </cell>
          <cell r="AS726">
            <v>1</v>
          </cell>
          <cell r="AT726">
            <v>0</v>
          </cell>
          <cell r="AU726">
            <v>0</v>
          </cell>
        </row>
        <row r="727">
          <cell r="E727">
            <v>203850788</v>
          </cell>
          <cell r="F727" t="str">
            <v>A</v>
          </cell>
          <cell r="G727" t="str">
            <v>GREEN</v>
          </cell>
          <cell r="H727" t="str">
            <v>FULL_TIME</v>
          </cell>
          <cell r="I727">
            <v>900234</v>
          </cell>
          <cell r="J727" t="str">
            <v>Fastlink Outsourcing</v>
          </cell>
          <cell r="K727" t="str">
            <v>Nureni Salifu</v>
          </cell>
          <cell r="L727" t="str">
            <v>Warehouse Associate (TEMP)</v>
          </cell>
          <cell r="M727" t="str">
            <v>Warehouse Associate 12M</v>
          </cell>
          <cell r="N727" t="str">
            <v>bavameer</v>
          </cell>
          <cell r="O727">
            <v>1299</v>
          </cell>
          <cell r="P727" t="str">
            <v>AUH1</v>
          </cell>
          <cell r="Q727" t="str">
            <v>ARE</v>
          </cell>
          <cell r="R727" t="str">
            <v>LK015</v>
          </cell>
          <cell r="S727" t="str">
            <v>Night Shift</v>
          </cell>
          <cell r="T727">
            <v>99</v>
          </cell>
          <cell r="U727" t="str">
            <v>MENA_UAE_FC</v>
          </cell>
          <cell r="X727">
            <v>46267.756944444445</v>
          </cell>
          <cell r="Y727">
            <v>46268.173611111109</v>
          </cell>
          <cell r="Z727" t="str">
            <v>Rest Day</v>
          </cell>
          <cell r="AA727" t="str">
            <v>Not Scheduled</v>
          </cell>
          <cell r="AB727" t="str">
            <v>Not Present</v>
          </cell>
          <cell r="AC727" t="str">
            <v>Customer returns</v>
          </cell>
          <cell r="AD727" t="str">
            <v>Customer Returns</v>
          </cell>
          <cell r="AE727" t="str">
            <v>Customer returns</v>
          </cell>
          <cell r="AF727" t="str">
            <v>Tuesday</v>
          </cell>
          <cell r="AG727" t="str">
            <v>Wednesday</v>
          </cell>
          <cell r="AH727">
            <v>22</v>
          </cell>
          <cell r="AJ727">
            <v>45523</v>
          </cell>
          <cell r="AM727" t="str">
            <v>TEMP</v>
          </cell>
          <cell r="AN727" t="str">
            <v>3P Onsite Worker</v>
          </cell>
          <cell r="AO727" t="str">
            <v>A</v>
          </cell>
          <cell r="AP727">
            <v>9</v>
          </cell>
          <cell r="AQ727">
            <v>0</v>
          </cell>
          <cell r="AR727">
            <v>0</v>
          </cell>
          <cell r="AS727">
            <v>0</v>
          </cell>
          <cell r="AT727">
            <v>0</v>
          </cell>
          <cell r="AU727">
            <v>0</v>
          </cell>
        </row>
        <row r="728">
          <cell r="E728">
            <v>203851108</v>
          </cell>
          <cell r="F728" t="str">
            <v>A</v>
          </cell>
          <cell r="G728" t="str">
            <v>GREEN</v>
          </cell>
          <cell r="H728" t="str">
            <v>FULL_TIME</v>
          </cell>
          <cell r="I728">
            <v>900234</v>
          </cell>
          <cell r="J728" t="str">
            <v>Fastlink Outsourcing</v>
          </cell>
          <cell r="K728" t="str">
            <v>Nurudeen Alhassan</v>
          </cell>
          <cell r="L728" t="str">
            <v>Warehouse Associate (TEMP)</v>
          </cell>
          <cell r="M728" t="str">
            <v>Warehouse Associate 12M</v>
          </cell>
          <cell r="N728" t="str">
            <v>bizthoma</v>
          </cell>
          <cell r="O728">
            <v>1299</v>
          </cell>
          <cell r="P728" t="str">
            <v>AUH1</v>
          </cell>
          <cell r="Q728" t="str">
            <v>ARE</v>
          </cell>
          <cell r="R728" t="str">
            <v>LK015</v>
          </cell>
          <cell r="S728" t="str">
            <v>Night Shift</v>
          </cell>
          <cell r="T728">
            <v>99</v>
          </cell>
          <cell r="U728" t="str">
            <v>MENA_UAE_FC</v>
          </cell>
          <cell r="X728">
            <v>46267.756944444445</v>
          </cell>
          <cell r="Y728">
            <v>46268.173611111109</v>
          </cell>
          <cell r="Z728" t="str">
            <v>Rest Day</v>
          </cell>
          <cell r="AA728" t="str">
            <v>Not Scheduled</v>
          </cell>
          <cell r="AB728" t="str">
            <v>Not Present</v>
          </cell>
          <cell r="AC728" t="str">
            <v>Outbound</v>
          </cell>
          <cell r="AD728" t="str">
            <v>Pack - Single</v>
          </cell>
          <cell r="AE728" t="str">
            <v>Pack</v>
          </cell>
          <cell r="AF728" t="str">
            <v>Tuesday</v>
          </cell>
          <cell r="AG728" t="str">
            <v>Wednesday</v>
          </cell>
          <cell r="AH728">
            <v>18</v>
          </cell>
          <cell r="AJ728">
            <v>45523</v>
          </cell>
          <cell r="AM728" t="str">
            <v>TEMP</v>
          </cell>
          <cell r="AN728" t="str">
            <v>3P Onsite Worker</v>
          </cell>
          <cell r="AO728" t="str">
            <v>A</v>
          </cell>
          <cell r="AP728">
            <v>9</v>
          </cell>
          <cell r="AQ728">
            <v>0</v>
          </cell>
          <cell r="AR728">
            <v>0</v>
          </cell>
          <cell r="AS728">
            <v>0</v>
          </cell>
          <cell r="AT728">
            <v>0</v>
          </cell>
          <cell r="AU728">
            <v>0</v>
          </cell>
        </row>
        <row r="729">
          <cell r="E729">
            <v>203993509</v>
          </cell>
          <cell r="F729" t="str">
            <v>A</v>
          </cell>
          <cell r="G729" t="str">
            <v>GREEN</v>
          </cell>
          <cell r="H729" t="str">
            <v>FULL_TIME</v>
          </cell>
          <cell r="I729">
            <v>900234</v>
          </cell>
          <cell r="J729" t="str">
            <v>Dulsco L.L.C.</v>
          </cell>
          <cell r="K729" t="str">
            <v>FRANK NUWAHEREZA</v>
          </cell>
          <cell r="L729" t="str">
            <v>Warehouse Associate (TEMP)</v>
          </cell>
          <cell r="M729" t="str">
            <v>Warehouse Associate 24M</v>
          </cell>
          <cell r="N729" t="str">
            <v>lraghava</v>
          </cell>
          <cell r="O729">
            <v>1299</v>
          </cell>
          <cell r="P729" t="str">
            <v>AUH1</v>
          </cell>
          <cell r="Q729" t="str">
            <v>ARE</v>
          </cell>
          <cell r="R729" t="str">
            <v>FC134</v>
          </cell>
          <cell r="S729" t="str">
            <v>Day Shift</v>
          </cell>
          <cell r="T729">
            <v>99</v>
          </cell>
          <cell r="U729" t="str">
            <v>MENA_UAE_FC</v>
          </cell>
          <cell r="X729">
            <v>46267.333333333336</v>
          </cell>
          <cell r="Y729">
            <v>46267.75</v>
          </cell>
          <cell r="Z729" t="str">
            <v>Rest Day</v>
          </cell>
          <cell r="AA729" t="str">
            <v>Not Scheduled</v>
          </cell>
          <cell r="AB729" t="str">
            <v>Not Present</v>
          </cell>
          <cell r="AC729" t="str">
            <v>Outbound</v>
          </cell>
          <cell r="AD729" t="str">
            <v>Picking</v>
          </cell>
          <cell r="AE729" t="str">
            <v>Pick</v>
          </cell>
          <cell r="AF729" t="str">
            <v>Wednesday</v>
          </cell>
          <cell r="AG729" t="str">
            <v>Thursday</v>
          </cell>
          <cell r="AH729">
            <v>13</v>
          </cell>
          <cell r="AJ729">
            <v>45893</v>
          </cell>
          <cell r="AM729" t="str">
            <v>TEMP</v>
          </cell>
          <cell r="AN729" t="str">
            <v>3P Onsite Worker</v>
          </cell>
          <cell r="AO729" t="str">
            <v>A</v>
          </cell>
          <cell r="AP729">
            <v>9</v>
          </cell>
          <cell r="AQ729">
            <v>0</v>
          </cell>
          <cell r="AR729">
            <v>0</v>
          </cell>
          <cell r="AS729">
            <v>0</v>
          </cell>
          <cell r="AT729">
            <v>0</v>
          </cell>
          <cell r="AU729">
            <v>0</v>
          </cell>
        </row>
        <row r="730">
          <cell r="E730">
            <v>203993521</v>
          </cell>
          <cell r="F730" t="str">
            <v>A</v>
          </cell>
          <cell r="G730" t="str">
            <v>GREEN</v>
          </cell>
          <cell r="H730" t="str">
            <v>FULL_TIME</v>
          </cell>
          <cell r="I730">
            <v>900234</v>
          </cell>
          <cell r="J730" t="str">
            <v>Dulsco L.L.C.</v>
          </cell>
          <cell r="K730" t="str">
            <v>LATIB NUWALIMANYA</v>
          </cell>
          <cell r="L730" t="str">
            <v>Warehouse Associate (TEMP)</v>
          </cell>
          <cell r="M730" t="str">
            <v>Warehouse Associate 24M</v>
          </cell>
          <cell r="N730" t="str">
            <v>bizthoma</v>
          </cell>
          <cell r="O730">
            <v>1299</v>
          </cell>
          <cell r="P730" t="str">
            <v>AUH1</v>
          </cell>
          <cell r="Q730" t="str">
            <v>ARE</v>
          </cell>
          <cell r="R730" t="str">
            <v>LK012</v>
          </cell>
          <cell r="S730" t="str">
            <v>Night Shift</v>
          </cell>
          <cell r="T730">
            <v>99</v>
          </cell>
          <cell r="U730" t="str">
            <v>MENA_UAE_FC</v>
          </cell>
          <cell r="V730">
            <v>46267.756249999999</v>
          </cell>
          <cell r="W730">
            <v>46267.852083333331</v>
          </cell>
          <cell r="X730">
            <v>46267.756944444445</v>
          </cell>
          <cell r="Y730">
            <v>46268.173611111109</v>
          </cell>
          <cell r="AA730" t="str">
            <v>Scheduled</v>
          </cell>
          <cell r="AB730" t="str">
            <v>Present</v>
          </cell>
          <cell r="AC730" t="str">
            <v>Outbound</v>
          </cell>
          <cell r="AD730" t="str">
            <v>Picking</v>
          </cell>
          <cell r="AE730" t="str">
            <v>Pick</v>
          </cell>
          <cell r="AF730" t="str">
            <v>Saturday</v>
          </cell>
          <cell r="AG730" t="str">
            <v>Sunday</v>
          </cell>
          <cell r="AH730">
            <v>13</v>
          </cell>
          <cell r="AJ730">
            <v>45546</v>
          </cell>
          <cell r="AM730" t="str">
            <v>TEMP</v>
          </cell>
          <cell r="AN730" t="str">
            <v>3P Onsite Worker</v>
          </cell>
          <cell r="AO730" t="str">
            <v>A</v>
          </cell>
          <cell r="AP730">
            <v>9</v>
          </cell>
          <cell r="AQ730">
            <v>0</v>
          </cell>
          <cell r="AR730">
            <v>1</v>
          </cell>
          <cell r="AS730">
            <v>1</v>
          </cell>
          <cell r="AT730">
            <v>0</v>
          </cell>
          <cell r="AU730">
            <v>0</v>
          </cell>
        </row>
        <row r="731">
          <cell r="E731">
            <v>205495595</v>
          </cell>
          <cell r="F731" t="str">
            <v>A</v>
          </cell>
          <cell r="G731" t="str">
            <v>GREEN</v>
          </cell>
          <cell r="H731" t="str">
            <v>FULL_TIME</v>
          </cell>
          <cell r="I731">
            <v>900234</v>
          </cell>
          <cell r="J731" t="str">
            <v>EFS Facilities Services</v>
          </cell>
          <cell r="K731" t="str">
            <v>NIVAH MORAA NYABUTO</v>
          </cell>
          <cell r="L731" t="str">
            <v>Warehouse Associate (TEMP)</v>
          </cell>
          <cell r="M731" t="str">
            <v>Warehouse Associate 8W</v>
          </cell>
          <cell r="N731" t="str">
            <v>nnahla</v>
          </cell>
          <cell r="O731">
            <v>1299</v>
          </cell>
          <cell r="P731" t="str">
            <v>AUH1</v>
          </cell>
          <cell r="Q731" t="str">
            <v>ARE</v>
          </cell>
          <cell r="R731" t="str">
            <v>FC109</v>
          </cell>
          <cell r="S731" t="str">
            <v>Day Shift</v>
          </cell>
          <cell r="T731">
            <v>99</v>
          </cell>
          <cell r="U731" t="str">
            <v>MENA_UAE_FC</v>
          </cell>
          <cell r="X731">
            <v>46267.333333333336</v>
          </cell>
          <cell r="Y731">
            <v>46267.75</v>
          </cell>
          <cell r="Z731" t="str">
            <v>Rest Day</v>
          </cell>
          <cell r="AA731" t="str">
            <v>Not Scheduled</v>
          </cell>
          <cell r="AB731" t="str">
            <v>Not Present</v>
          </cell>
          <cell r="AC731" t="str">
            <v>Inbound</v>
          </cell>
          <cell r="AD731" t="str">
            <v>Inbound Stow</v>
          </cell>
          <cell r="AE731" t="str">
            <v>Stow</v>
          </cell>
          <cell r="AF731" t="str">
            <v>Tuesday</v>
          </cell>
          <cell r="AG731" t="str">
            <v>Wednesday</v>
          </cell>
          <cell r="AH731">
            <v>3</v>
          </cell>
          <cell r="AJ731">
            <v>45830</v>
          </cell>
          <cell r="AM731" t="str">
            <v>TEMP</v>
          </cell>
          <cell r="AN731" t="str">
            <v>3P Onsite Worker</v>
          </cell>
          <cell r="AO731" t="str">
            <v>A</v>
          </cell>
          <cell r="AP731">
            <v>9</v>
          </cell>
          <cell r="AQ731">
            <v>0</v>
          </cell>
          <cell r="AR731">
            <v>0</v>
          </cell>
          <cell r="AS731">
            <v>0</v>
          </cell>
          <cell r="AT731">
            <v>0</v>
          </cell>
          <cell r="AU731">
            <v>0</v>
          </cell>
        </row>
        <row r="732">
          <cell r="E732">
            <v>206016552</v>
          </cell>
          <cell r="F732" t="str">
            <v>A</v>
          </cell>
          <cell r="G732" t="str">
            <v>GREEN</v>
          </cell>
          <cell r="H732" t="str">
            <v>FULL_TIME</v>
          </cell>
          <cell r="I732">
            <v>900234</v>
          </cell>
          <cell r="J732" t="str">
            <v>Fastlink Outsourcing</v>
          </cell>
          <cell r="K732" t="str">
            <v>NOAH NYASHA BUNU</v>
          </cell>
          <cell r="L732" t="str">
            <v>Warehouse Associate (TEMP)</v>
          </cell>
          <cell r="M732" t="str">
            <v>Warehouse Associate 8W</v>
          </cell>
          <cell r="N732" t="str">
            <v>bavameer</v>
          </cell>
          <cell r="O732">
            <v>1299</v>
          </cell>
          <cell r="P732" t="str">
            <v>AUH1</v>
          </cell>
          <cell r="Q732" t="str">
            <v>ARE</v>
          </cell>
          <cell r="R732" t="str">
            <v>FC034</v>
          </cell>
          <cell r="S732" t="str">
            <v>Day Shift</v>
          </cell>
          <cell r="T732">
            <v>99</v>
          </cell>
          <cell r="U732" t="str">
            <v>MENA_UAE_FC</v>
          </cell>
          <cell r="V732">
            <v>46267.330555555556</v>
          </cell>
          <cell r="W732">
            <v>46267.747916666667</v>
          </cell>
          <cell r="X732">
            <v>46267.333333333336</v>
          </cell>
          <cell r="Y732">
            <v>46267.75</v>
          </cell>
          <cell r="AA732" t="str">
            <v>Scheduled</v>
          </cell>
          <cell r="AB732" t="str">
            <v>Present</v>
          </cell>
          <cell r="AC732" t="str">
            <v>Customer returns</v>
          </cell>
          <cell r="AD732" t="str">
            <v>Customer Returns</v>
          </cell>
          <cell r="AE732" t="str">
            <v>Customer returns</v>
          </cell>
          <cell r="AF732" t="str">
            <v>Saturday</v>
          </cell>
          <cell r="AG732" t="str">
            <v>Sunday</v>
          </cell>
          <cell r="AH732">
            <v>22</v>
          </cell>
          <cell r="AJ732">
            <v>45914</v>
          </cell>
          <cell r="AM732" t="str">
            <v>TEMP</v>
          </cell>
          <cell r="AN732" t="str">
            <v>3P Onsite Worker</v>
          </cell>
          <cell r="AO732" t="str">
            <v>A</v>
          </cell>
          <cell r="AP732">
            <v>9</v>
          </cell>
          <cell r="AQ732">
            <v>0</v>
          </cell>
          <cell r="AR732">
            <v>1</v>
          </cell>
          <cell r="AS732">
            <v>1</v>
          </cell>
          <cell r="AT732">
            <v>0</v>
          </cell>
          <cell r="AU732">
            <v>0</v>
          </cell>
        </row>
        <row r="733">
          <cell r="E733">
            <v>206137338</v>
          </cell>
          <cell r="F733" t="str">
            <v>A</v>
          </cell>
          <cell r="G733" t="str">
            <v>GREEN</v>
          </cell>
          <cell r="H733" t="str">
            <v>FULL_TIME</v>
          </cell>
          <cell r="I733">
            <v>900234</v>
          </cell>
          <cell r="J733" t="str">
            <v>Fastlink Outsourcing</v>
          </cell>
          <cell r="K733" t="str">
            <v>Nyasu Florence Ladu Ezbon</v>
          </cell>
          <cell r="L733" t="str">
            <v>Warehouse Associate (TEMP)</v>
          </cell>
          <cell r="M733" t="str">
            <v>Warehouse Associate 12M</v>
          </cell>
          <cell r="N733" t="str">
            <v>scariav</v>
          </cell>
          <cell r="O733">
            <v>1299</v>
          </cell>
          <cell r="P733" t="str">
            <v>AUH1</v>
          </cell>
          <cell r="Q733" t="str">
            <v>ARE</v>
          </cell>
          <cell r="R733" t="str">
            <v>LK012</v>
          </cell>
          <cell r="S733" t="str">
            <v>Night Shift</v>
          </cell>
          <cell r="T733">
            <v>99</v>
          </cell>
          <cell r="U733" t="str">
            <v>MENA_UAE_FC</v>
          </cell>
          <cell r="V733">
            <v>46267.756249999999</v>
          </cell>
          <cell r="W733">
            <v>46267.854861111111</v>
          </cell>
          <cell r="X733">
            <v>46267.756944444445</v>
          </cell>
          <cell r="Y733">
            <v>46268.173611111109</v>
          </cell>
          <cell r="AA733" t="str">
            <v>Scheduled</v>
          </cell>
          <cell r="AB733" t="str">
            <v>Present</v>
          </cell>
          <cell r="AC733" t="str">
            <v>Outbound</v>
          </cell>
          <cell r="AD733" t="str">
            <v>Picking</v>
          </cell>
          <cell r="AE733" t="str">
            <v>Pick</v>
          </cell>
          <cell r="AF733" t="str">
            <v>Saturday</v>
          </cell>
          <cell r="AG733" t="str">
            <v>Sunday</v>
          </cell>
          <cell r="AH733">
            <v>13</v>
          </cell>
          <cell r="AJ733">
            <v>45928</v>
          </cell>
          <cell r="AM733" t="str">
            <v>TEMP</v>
          </cell>
          <cell r="AN733" t="str">
            <v>3P Onsite Worker</v>
          </cell>
          <cell r="AO733" t="str">
            <v>A</v>
          </cell>
          <cell r="AP733">
            <v>9</v>
          </cell>
          <cell r="AQ733">
            <v>0</v>
          </cell>
          <cell r="AR733">
            <v>1</v>
          </cell>
          <cell r="AS733">
            <v>1</v>
          </cell>
          <cell r="AT733">
            <v>0</v>
          </cell>
          <cell r="AU733">
            <v>0</v>
          </cell>
        </row>
        <row r="734">
          <cell r="E734">
            <v>205275635</v>
          </cell>
          <cell r="F734" t="str">
            <v>A</v>
          </cell>
          <cell r="G734" t="str">
            <v>GREEN</v>
          </cell>
          <cell r="H734" t="str">
            <v>FULL_TIME</v>
          </cell>
          <cell r="I734">
            <v>900234</v>
          </cell>
          <cell r="J734" t="str">
            <v>EFS Facilities Services</v>
          </cell>
          <cell r="K734" t="str">
            <v>Zacharia Nyaosi Nyang</v>
          </cell>
          <cell r="L734" t="str">
            <v>Warehouse Associate (TEMP)</v>
          </cell>
          <cell r="M734" t="str">
            <v>Warehouse Associate 8W</v>
          </cell>
          <cell r="N734" t="str">
            <v>bavameer</v>
          </cell>
          <cell r="O734">
            <v>1299</v>
          </cell>
          <cell r="P734" t="str">
            <v>AUH1</v>
          </cell>
          <cell r="Q734" t="str">
            <v>ARE</v>
          </cell>
          <cell r="R734" t="str">
            <v>FC034</v>
          </cell>
          <cell r="S734" t="str">
            <v>Day Shift</v>
          </cell>
          <cell r="T734">
            <v>99</v>
          </cell>
          <cell r="U734" t="str">
            <v>MENA_UAE_FC</v>
          </cell>
          <cell r="V734">
            <v>46267.331944444442</v>
          </cell>
          <cell r="W734">
            <v>46267.749305555553</v>
          </cell>
          <cell r="X734">
            <v>46267.333333333336</v>
          </cell>
          <cell r="Y734">
            <v>46267.75</v>
          </cell>
          <cell r="AA734" t="str">
            <v>Scheduled</v>
          </cell>
          <cell r="AB734" t="str">
            <v>Present</v>
          </cell>
          <cell r="AC734" t="str">
            <v>Customer returns</v>
          </cell>
          <cell r="AD734" t="str">
            <v>Customer Returns</v>
          </cell>
          <cell r="AE734" t="str">
            <v>Customer returns</v>
          </cell>
          <cell r="AF734" t="str">
            <v>Saturday</v>
          </cell>
          <cell r="AG734" t="str">
            <v>Sunday</v>
          </cell>
          <cell r="AH734">
            <v>22</v>
          </cell>
          <cell r="AJ734">
            <v>45949</v>
          </cell>
          <cell r="AM734" t="str">
            <v>TEMP</v>
          </cell>
          <cell r="AN734" t="str">
            <v>3P Onsite Worker</v>
          </cell>
          <cell r="AO734" t="str">
            <v>A</v>
          </cell>
          <cell r="AP734">
            <v>9</v>
          </cell>
          <cell r="AQ734">
            <v>0</v>
          </cell>
          <cell r="AR734">
            <v>1</v>
          </cell>
          <cell r="AS734">
            <v>1</v>
          </cell>
          <cell r="AT734">
            <v>0</v>
          </cell>
          <cell r="AU734">
            <v>0</v>
          </cell>
        </row>
        <row r="735">
          <cell r="E735">
            <v>203709877</v>
          </cell>
          <cell r="F735" t="str">
            <v>A</v>
          </cell>
          <cell r="G735" t="str">
            <v>GREEN</v>
          </cell>
          <cell r="H735" t="str">
            <v>FULL_TIME</v>
          </cell>
          <cell r="I735">
            <v>900234</v>
          </cell>
          <cell r="J735" t="str">
            <v>Adecco</v>
          </cell>
          <cell r="K735" t="str">
            <v>Ei Nyein</v>
          </cell>
          <cell r="L735" t="str">
            <v>Warehouse Associate (TEMP)</v>
          </cell>
          <cell r="M735" t="str">
            <v>Warehouse Associate 24M</v>
          </cell>
          <cell r="N735" t="str">
            <v>kebedeed</v>
          </cell>
          <cell r="O735">
            <v>1299</v>
          </cell>
          <cell r="P735" t="str">
            <v>AUH1</v>
          </cell>
          <cell r="Q735" t="str">
            <v>ARE</v>
          </cell>
          <cell r="R735" t="str">
            <v>FC034</v>
          </cell>
          <cell r="S735" t="str">
            <v>Day Shift</v>
          </cell>
          <cell r="T735">
            <v>99</v>
          </cell>
          <cell r="U735" t="str">
            <v>MENA_UAE_FC</v>
          </cell>
          <cell r="V735">
            <v>46267.333333333336</v>
          </cell>
          <cell r="W735">
            <v>46267.74722222222</v>
          </cell>
          <cell r="X735">
            <v>46267.333333333336</v>
          </cell>
          <cell r="Y735">
            <v>46267.75</v>
          </cell>
          <cell r="AA735" t="str">
            <v>Scheduled</v>
          </cell>
          <cell r="AB735" t="str">
            <v>Present</v>
          </cell>
          <cell r="AC735" t="str">
            <v>Support</v>
          </cell>
          <cell r="AD735" t="str">
            <v>Facilities</v>
          </cell>
          <cell r="AE735" t="str">
            <v>Support</v>
          </cell>
          <cell r="AF735" t="str">
            <v>Saturday</v>
          </cell>
          <cell r="AG735" t="str">
            <v>Sunday</v>
          </cell>
          <cell r="AH735">
            <v>28</v>
          </cell>
          <cell r="AJ735">
            <v>45494</v>
          </cell>
          <cell r="AM735" t="str">
            <v>TEMP</v>
          </cell>
          <cell r="AN735" t="str">
            <v>3P Onsite Worker</v>
          </cell>
          <cell r="AO735" t="str">
            <v>A</v>
          </cell>
          <cell r="AP735">
            <v>9</v>
          </cell>
          <cell r="AQ735">
            <v>0</v>
          </cell>
          <cell r="AR735">
            <v>1</v>
          </cell>
          <cell r="AS735">
            <v>1</v>
          </cell>
          <cell r="AT735">
            <v>0</v>
          </cell>
          <cell r="AU735">
            <v>0</v>
          </cell>
        </row>
        <row r="736">
          <cell r="E736">
            <v>206192269</v>
          </cell>
          <cell r="F736" t="str">
            <v>A</v>
          </cell>
          <cell r="G736" t="str">
            <v>GREEN</v>
          </cell>
          <cell r="H736" t="str">
            <v>FULL_TIME</v>
          </cell>
          <cell r="I736">
            <v>900234</v>
          </cell>
          <cell r="J736" t="str">
            <v>EFS Facilities Services</v>
          </cell>
          <cell r="K736" t="str">
            <v>Fridah Kwamboka Nyakweba</v>
          </cell>
          <cell r="L736" t="str">
            <v>Warehouse Associate (TEMP)</v>
          </cell>
          <cell r="M736" t="str">
            <v>Warehouse Associate 8W</v>
          </cell>
          <cell r="N736" t="str">
            <v>ansammar</v>
          </cell>
          <cell r="O736">
            <v>1299</v>
          </cell>
          <cell r="P736" t="str">
            <v>AUH1</v>
          </cell>
          <cell r="Q736" t="str">
            <v>ARE</v>
          </cell>
          <cell r="R736" t="str">
            <v>FC009</v>
          </cell>
          <cell r="S736" t="str">
            <v>Day Shift</v>
          </cell>
          <cell r="T736">
            <v>99</v>
          </cell>
          <cell r="U736" t="str">
            <v>MENA_UAE_FC</v>
          </cell>
          <cell r="V736">
            <v>46267.334027777775</v>
          </cell>
          <cell r="W736">
            <v>46267.747916666667</v>
          </cell>
          <cell r="X736">
            <v>46267.333333333336</v>
          </cell>
          <cell r="Y736">
            <v>46267.75</v>
          </cell>
          <cell r="AA736" t="str">
            <v>Scheduled</v>
          </cell>
          <cell r="AB736" t="str">
            <v>Present</v>
          </cell>
          <cell r="AC736" t="str">
            <v>Outbound</v>
          </cell>
          <cell r="AD736" t="str">
            <v>Picking</v>
          </cell>
          <cell r="AE736" t="str">
            <v>Pick</v>
          </cell>
          <cell r="AF736" t="str">
            <v>Friday</v>
          </cell>
          <cell r="AG736" t="str">
            <v>Saturday</v>
          </cell>
          <cell r="AH736">
            <v>13</v>
          </cell>
          <cell r="AJ736">
            <v>45935</v>
          </cell>
          <cell r="AM736" t="str">
            <v>TEMP</v>
          </cell>
          <cell r="AN736" t="str">
            <v>3P Onsite Worker</v>
          </cell>
          <cell r="AO736" t="str">
            <v>A</v>
          </cell>
          <cell r="AP736">
            <v>9</v>
          </cell>
          <cell r="AQ736">
            <v>0</v>
          </cell>
          <cell r="AR736">
            <v>1</v>
          </cell>
          <cell r="AS736">
            <v>1</v>
          </cell>
          <cell r="AT736">
            <v>0</v>
          </cell>
          <cell r="AU736">
            <v>0</v>
          </cell>
        </row>
        <row r="737">
          <cell r="E737">
            <v>204869089</v>
          </cell>
          <cell r="F737" t="str">
            <v>A</v>
          </cell>
          <cell r="G737" t="str">
            <v>GREEN</v>
          </cell>
          <cell r="H737" t="str">
            <v>FULL_TIME</v>
          </cell>
          <cell r="I737">
            <v>900234</v>
          </cell>
          <cell r="J737" t="str">
            <v>Quesscorp</v>
          </cell>
          <cell r="K737" t="str">
            <v>Patson Nyikadzino</v>
          </cell>
          <cell r="L737" t="str">
            <v>Warehouse Associate (TEMP)</v>
          </cell>
          <cell r="M737" t="str">
            <v>Warehouse Associate 24M</v>
          </cell>
          <cell r="N737" t="str">
            <v>nnahla</v>
          </cell>
          <cell r="O737">
            <v>1299</v>
          </cell>
          <cell r="P737" t="str">
            <v>AUH1</v>
          </cell>
          <cell r="Q737" t="str">
            <v>ARE</v>
          </cell>
          <cell r="R737" t="str">
            <v>FC134</v>
          </cell>
          <cell r="S737" t="str">
            <v>Day Shift</v>
          </cell>
          <cell r="T737">
            <v>99</v>
          </cell>
          <cell r="U737" t="str">
            <v>MENA_UAE_FC</v>
          </cell>
          <cell r="X737">
            <v>46267.333333333336</v>
          </cell>
          <cell r="Y737">
            <v>46267.75</v>
          </cell>
          <cell r="Z737" t="str">
            <v>Rest Day</v>
          </cell>
          <cell r="AA737" t="str">
            <v>Not Scheduled</v>
          </cell>
          <cell r="AB737" t="str">
            <v>Not Present</v>
          </cell>
          <cell r="AC737" t="str">
            <v>Inbound</v>
          </cell>
          <cell r="AD737" t="str">
            <v>Inbound Stow</v>
          </cell>
          <cell r="AE737" t="str">
            <v>Stow</v>
          </cell>
          <cell r="AF737" t="str">
            <v>Wednesday</v>
          </cell>
          <cell r="AG737" t="str">
            <v>Thursday</v>
          </cell>
          <cell r="AH737">
            <v>3</v>
          </cell>
          <cell r="AJ737">
            <v>45690</v>
          </cell>
          <cell r="AM737" t="str">
            <v>TEMP</v>
          </cell>
          <cell r="AN737" t="str">
            <v>3P Onsite Worker</v>
          </cell>
          <cell r="AO737" t="str">
            <v>A</v>
          </cell>
          <cell r="AP737">
            <v>9</v>
          </cell>
          <cell r="AQ737">
            <v>0</v>
          </cell>
          <cell r="AR737">
            <v>0</v>
          </cell>
          <cell r="AS737">
            <v>0</v>
          </cell>
          <cell r="AT737">
            <v>0</v>
          </cell>
          <cell r="AU737">
            <v>0</v>
          </cell>
        </row>
        <row r="738">
          <cell r="E738">
            <v>204883234</v>
          </cell>
          <cell r="F738" t="str">
            <v>A</v>
          </cell>
          <cell r="G738" t="str">
            <v>GREEN</v>
          </cell>
          <cell r="H738" t="str">
            <v>FULL_TIME</v>
          </cell>
          <cell r="I738">
            <v>900234</v>
          </cell>
          <cell r="J738" t="str">
            <v>Quesscorp</v>
          </cell>
          <cell r="K738" t="str">
            <v>Nyasha Millicent Munemo</v>
          </cell>
          <cell r="L738" t="str">
            <v>Warehouse Associate (TEMP)</v>
          </cell>
          <cell r="M738" t="str">
            <v>Warehouse Associate 24M</v>
          </cell>
          <cell r="N738" t="str">
            <v>abbaszoo</v>
          </cell>
          <cell r="O738">
            <v>1299</v>
          </cell>
          <cell r="P738" t="str">
            <v>AUH1</v>
          </cell>
          <cell r="Q738" t="str">
            <v>ARE</v>
          </cell>
          <cell r="R738" t="str">
            <v>FC059</v>
          </cell>
          <cell r="S738" t="str">
            <v>Day Shift</v>
          </cell>
          <cell r="T738">
            <v>99</v>
          </cell>
          <cell r="U738" t="str">
            <v>MENA_UAE_FC</v>
          </cell>
          <cell r="V738">
            <v>46267.331944444442</v>
          </cell>
          <cell r="W738">
            <v>46267.750694444447</v>
          </cell>
          <cell r="X738">
            <v>46267.333333333336</v>
          </cell>
          <cell r="Y738">
            <v>46267.75</v>
          </cell>
          <cell r="AA738" t="str">
            <v>Scheduled</v>
          </cell>
          <cell r="AB738" t="str">
            <v>Present</v>
          </cell>
          <cell r="AC738" t="str">
            <v>Inbound</v>
          </cell>
          <cell r="AD738" t="str">
            <v>Vendor Receive</v>
          </cell>
          <cell r="AE738" t="str">
            <v>Receive</v>
          </cell>
          <cell r="AF738" t="str">
            <v>Sunday</v>
          </cell>
          <cell r="AG738" t="str">
            <v>Monday</v>
          </cell>
          <cell r="AH738">
            <v>1</v>
          </cell>
          <cell r="AJ738">
            <v>45690</v>
          </cell>
          <cell r="AM738" t="str">
            <v>TEMP</v>
          </cell>
          <cell r="AN738" t="str">
            <v>3P Onsite Worker</v>
          </cell>
          <cell r="AO738" t="str">
            <v>A</v>
          </cell>
          <cell r="AP738">
            <v>9</v>
          </cell>
          <cell r="AQ738">
            <v>0</v>
          </cell>
          <cell r="AR738">
            <v>1</v>
          </cell>
          <cell r="AS738">
            <v>1</v>
          </cell>
          <cell r="AT738">
            <v>0</v>
          </cell>
          <cell r="AU738">
            <v>0</v>
          </cell>
        </row>
        <row r="739">
          <cell r="E739">
            <v>201633155</v>
          </cell>
          <cell r="F739" t="str">
            <v>A</v>
          </cell>
          <cell r="G739" t="str">
            <v>GREEN</v>
          </cell>
          <cell r="H739" t="str">
            <v>FULL_TIME</v>
          </cell>
          <cell r="I739">
            <v>900234</v>
          </cell>
          <cell r="J739" t="str">
            <v>Quesscorp</v>
          </cell>
          <cell r="K739" t="str">
            <v>Muhammad Farhan Afzal</v>
          </cell>
          <cell r="L739" t="str">
            <v>Warehouse Associate (TEMP)</v>
          </cell>
          <cell r="M739" t="str">
            <v>Warehouse Associate 24M</v>
          </cell>
          <cell r="N739" t="str">
            <v>abbaszoo</v>
          </cell>
          <cell r="O739">
            <v>1299</v>
          </cell>
          <cell r="P739" t="str">
            <v>AUH1</v>
          </cell>
          <cell r="Q739" t="str">
            <v>ARE</v>
          </cell>
          <cell r="R739" t="str">
            <v>FC109</v>
          </cell>
          <cell r="S739" t="str">
            <v>Day Shift</v>
          </cell>
          <cell r="T739">
            <v>99</v>
          </cell>
          <cell r="U739" t="str">
            <v>MENA_UAE_FC</v>
          </cell>
          <cell r="X739">
            <v>46267.333333333336</v>
          </cell>
          <cell r="Y739">
            <v>46267.75</v>
          </cell>
          <cell r="Z739" t="str">
            <v>Rest Day</v>
          </cell>
          <cell r="AA739" t="str">
            <v>Not Scheduled</v>
          </cell>
          <cell r="AB739" t="str">
            <v>Not Present</v>
          </cell>
          <cell r="AC739" t="str">
            <v>Inbound</v>
          </cell>
          <cell r="AD739" t="str">
            <v>Inbound Stow</v>
          </cell>
          <cell r="AE739" t="str">
            <v>Stow</v>
          </cell>
          <cell r="AF739" t="str">
            <v>Tuesday</v>
          </cell>
          <cell r="AG739" t="str">
            <v>Wednesday</v>
          </cell>
          <cell r="AH739">
            <v>3</v>
          </cell>
          <cell r="AJ739">
            <v>45580</v>
          </cell>
          <cell r="AM739" t="str">
            <v>TEMP</v>
          </cell>
          <cell r="AN739" t="str">
            <v>3P Onsite Worker</v>
          </cell>
          <cell r="AO739" t="str">
            <v>A</v>
          </cell>
          <cell r="AP739">
            <v>9</v>
          </cell>
          <cell r="AQ739">
            <v>0</v>
          </cell>
          <cell r="AR739">
            <v>0</v>
          </cell>
          <cell r="AS739">
            <v>0</v>
          </cell>
          <cell r="AT739">
            <v>0</v>
          </cell>
          <cell r="AU739">
            <v>0</v>
          </cell>
        </row>
        <row r="740">
          <cell r="E740">
            <v>206874042</v>
          </cell>
          <cell r="F740" t="str">
            <v>A</v>
          </cell>
          <cell r="G740" t="str">
            <v>GREEN</v>
          </cell>
          <cell r="H740" t="str">
            <v>FULL_TIME</v>
          </cell>
          <cell r="I740">
            <v>900234</v>
          </cell>
          <cell r="J740" t="str">
            <v>Dulsco L.L.C.</v>
          </cell>
          <cell r="K740" t="str">
            <v>HUSSEIN OBANDYO</v>
          </cell>
          <cell r="L740" t="str">
            <v>Warehouse Associate (TEMP)</v>
          </cell>
          <cell r="M740" t="str">
            <v>Warehouse Associate 8W</v>
          </cell>
          <cell r="N740" t="str">
            <v>pparsin</v>
          </cell>
          <cell r="O740">
            <v>1299</v>
          </cell>
          <cell r="P740" t="str">
            <v>AUH1</v>
          </cell>
          <cell r="Q740" t="str">
            <v>ARE</v>
          </cell>
          <cell r="R740" t="str">
            <v>FC109</v>
          </cell>
          <cell r="S740" t="str">
            <v>Day Shift</v>
          </cell>
          <cell r="T740">
            <v>99</v>
          </cell>
          <cell r="U740" t="str">
            <v>MENA_UAE_FC</v>
          </cell>
          <cell r="X740">
            <v>46267.333333333336</v>
          </cell>
          <cell r="Y740">
            <v>46267.75</v>
          </cell>
          <cell r="Z740" t="str">
            <v>Rest Day</v>
          </cell>
          <cell r="AA740" t="str">
            <v>Not Scheduled</v>
          </cell>
          <cell r="AB740" t="str">
            <v>Not Present</v>
          </cell>
          <cell r="AC740" t="str">
            <v>Inbound</v>
          </cell>
          <cell r="AD740" t="str">
            <v>Inbound Stow</v>
          </cell>
          <cell r="AE740" t="str">
            <v>Stow</v>
          </cell>
          <cell r="AF740" t="str">
            <v>Tuesday</v>
          </cell>
          <cell r="AG740" t="str">
            <v>Wednesday</v>
          </cell>
          <cell r="AH740">
            <v>3</v>
          </cell>
          <cell r="AJ740">
            <v>46019</v>
          </cell>
          <cell r="AM740" t="str">
            <v>TEMP</v>
          </cell>
          <cell r="AN740" t="str">
            <v>3P Onsite Worker</v>
          </cell>
          <cell r="AO740" t="str">
            <v>A</v>
          </cell>
          <cell r="AP740">
            <v>9</v>
          </cell>
          <cell r="AQ740">
            <v>0</v>
          </cell>
          <cell r="AR740">
            <v>0</v>
          </cell>
          <cell r="AS740">
            <v>0</v>
          </cell>
          <cell r="AT740">
            <v>0</v>
          </cell>
          <cell r="AU740">
            <v>0</v>
          </cell>
        </row>
        <row r="741">
          <cell r="E741">
            <v>206128846</v>
          </cell>
          <cell r="F741" t="str">
            <v>A</v>
          </cell>
          <cell r="G741" t="str">
            <v>GREEN</v>
          </cell>
          <cell r="H741" t="str">
            <v>FULL_TIME</v>
          </cell>
          <cell r="I741">
            <v>900234</v>
          </cell>
          <cell r="J741" t="str">
            <v>Fastlink Outsourcing</v>
          </cell>
          <cell r="K741" t="str">
            <v>Benedict Obi Arrey</v>
          </cell>
          <cell r="L741" t="str">
            <v>Warehouse Associate (TEMP)</v>
          </cell>
          <cell r="M741" t="str">
            <v>Warehouse Associate 12M</v>
          </cell>
          <cell r="N741" t="str">
            <v>ansammar</v>
          </cell>
          <cell r="O741">
            <v>1299</v>
          </cell>
          <cell r="P741" t="str">
            <v>AUH1</v>
          </cell>
          <cell r="Q741" t="str">
            <v>ARE</v>
          </cell>
          <cell r="R741" t="str">
            <v>FC084</v>
          </cell>
          <cell r="S741" t="str">
            <v>Day Shift</v>
          </cell>
          <cell r="T741">
            <v>99</v>
          </cell>
          <cell r="U741" t="str">
            <v>MENA_UAE_FC</v>
          </cell>
          <cell r="V741">
            <v>46267.332638888889</v>
          </cell>
          <cell r="W741">
            <v>46267.746527777781</v>
          </cell>
          <cell r="X741">
            <v>46267.333333333336</v>
          </cell>
          <cell r="Y741">
            <v>46267.75</v>
          </cell>
          <cell r="AA741" t="str">
            <v>Scheduled</v>
          </cell>
          <cell r="AB741" t="str">
            <v>Present</v>
          </cell>
          <cell r="AC741" t="str">
            <v>Outbound</v>
          </cell>
          <cell r="AD741" t="str">
            <v>Picking</v>
          </cell>
          <cell r="AE741" t="str">
            <v>Pick</v>
          </cell>
          <cell r="AF741" t="str">
            <v>Monday</v>
          </cell>
          <cell r="AG741" t="str">
            <v>Tuesday</v>
          </cell>
          <cell r="AH741">
            <v>13</v>
          </cell>
          <cell r="AJ741">
            <v>45928</v>
          </cell>
          <cell r="AM741" t="str">
            <v>TEMP</v>
          </cell>
          <cell r="AN741" t="str">
            <v>3P Onsite Worker</v>
          </cell>
          <cell r="AO741" t="str">
            <v>A</v>
          </cell>
          <cell r="AP741">
            <v>9</v>
          </cell>
          <cell r="AQ741">
            <v>0</v>
          </cell>
          <cell r="AR741">
            <v>1</v>
          </cell>
          <cell r="AS741">
            <v>1</v>
          </cell>
          <cell r="AT741">
            <v>0</v>
          </cell>
          <cell r="AU741">
            <v>0</v>
          </cell>
        </row>
        <row r="742">
          <cell r="E742">
            <v>203736253</v>
          </cell>
          <cell r="F742" t="str">
            <v>A</v>
          </cell>
          <cell r="G742" t="str">
            <v>GREEN</v>
          </cell>
          <cell r="H742" t="str">
            <v>FULL_TIME</v>
          </cell>
          <cell r="I742">
            <v>900234</v>
          </cell>
          <cell r="J742" t="str">
            <v>Dulsco L.L.C.</v>
          </cell>
          <cell r="K742" t="str">
            <v>EMMANUEL OBWANA</v>
          </cell>
          <cell r="L742" t="str">
            <v>Warehouse Associate (TEMP)</v>
          </cell>
          <cell r="M742" t="str">
            <v>Warehouse Associate 24M</v>
          </cell>
          <cell r="N742" t="str">
            <v>pparsin</v>
          </cell>
          <cell r="O742">
            <v>1299</v>
          </cell>
          <cell r="P742" t="str">
            <v>AUH1</v>
          </cell>
          <cell r="Q742" t="str">
            <v>ARE</v>
          </cell>
          <cell r="R742" t="str">
            <v>LK012</v>
          </cell>
          <cell r="S742" t="str">
            <v>Night Shift</v>
          </cell>
          <cell r="T742">
            <v>99</v>
          </cell>
          <cell r="U742" t="str">
            <v>MENA_UAE_FC</v>
          </cell>
          <cell r="V742">
            <v>46267.755555555559</v>
          </cell>
          <cell r="W742">
            <v>46267.959027777775</v>
          </cell>
          <cell r="X742">
            <v>46267.756944444445</v>
          </cell>
          <cell r="Y742">
            <v>46268.173611111109</v>
          </cell>
          <cell r="AA742" t="str">
            <v>Scheduled</v>
          </cell>
          <cell r="AB742" t="str">
            <v>Present</v>
          </cell>
          <cell r="AC742" t="str">
            <v>Inbound</v>
          </cell>
          <cell r="AD742" t="str">
            <v>Inbound Stow</v>
          </cell>
          <cell r="AE742" t="str">
            <v>Stow</v>
          </cell>
          <cell r="AF742" t="str">
            <v>Saturday</v>
          </cell>
          <cell r="AG742" t="str">
            <v>Sunday</v>
          </cell>
          <cell r="AH742">
            <v>3</v>
          </cell>
          <cell r="AJ742">
            <v>45501</v>
          </cell>
          <cell r="AM742" t="str">
            <v>TEMP</v>
          </cell>
          <cell r="AN742" t="str">
            <v>3P Onsite Worker</v>
          </cell>
          <cell r="AO742" t="str">
            <v>A</v>
          </cell>
          <cell r="AP742">
            <v>9</v>
          </cell>
          <cell r="AQ742">
            <v>0</v>
          </cell>
          <cell r="AR742">
            <v>1</v>
          </cell>
          <cell r="AS742">
            <v>1</v>
          </cell>
          <cell r="AT742">
            <v>0</v>
          </cell>
          <cell r="AU742">
            <v>0</v>
          </cell>
        </row>
        <row r="743">
          <cell r="E743">
            <v>206957730</v>
          </cell>
          <cell r="F743" t="str">
            <v>A</v>
          </cell>
          <cell r="G743" t="str">
            <v>GREEN</v>
          </cell>
          <cell r="H743" t="str">
            <v>FULL_TIME</v>
          </cell>
          <cell r="I743">
            <v>900234</v>
          </cell>
          <cell r="J743" t="str">
            <v>EFS Facilities Services</v>
          </cell>
          <cell r="K743" t="str">
            <v>James Ochieng</v>
          </cell>
          <cell r="L743" t="str">
            <v>Warehouse Associate (TEMP)</v>
          </cell>
          <cell r="M743" t="str">
            <v>Warehouse Associate 8W</v>
          </cell>
          <cell r="N743" t="str">
            <v>aanso</v>
          </cell>
          <cell r="O743">
            <v>1299</v>
          </cell>
          <cell r="P743" t="str">
            <v>AUH1</v>
          </cell>
          <cell r="Q743" t="str">
            <v>ARE</v>
          </cell>
          <cell r="R743" t="str">
            <v>FC009</v>
          </cell>
          <cell r="S743" t="str">
            <v>Day Shift</v>
          </cell>
          <cell r="T743">
            <v>99</v>
          </cell>
          <cell r="U743" t="str">
            <v>MENA_UAE_FC</v>
          </cell>
          <cell r="V743">
            <v>46267.331250000003</v>
          </cell>
          <cell r="W743">
            <v>46267.748611111114</v>
          </cell>
          <cell r="X743">
            <v>46267.333333333336</v>
          </cell>
          <cell r="Y743">
            <v>46267.75</v>
          </cell>
          <cell r="AA743" t="str">
            <v>Scheduled</v>
          </cell>
          <cell r="AB743" t="str">
            <v>Present</v>
          </cell>
          <cell r="AC743" t="str">
            <v>Customer returns</v>
          </cell>
          <cell r="AD743" t="str">
            <v>Customer Returns</v>
          </cell>
          <cell r="AE743" t="str">
            <v>Customer returns</v>
          </cell>
          <cell r="AF743" t="str">
            <v>Friday</v>
          </cell>
          <cell r="AG743" t="str">
            <v>Saturday</v>
          </cell>
          <cell r="AH743">
            <v>22</v>
          </cell>
          <cell r="AJ743">
            <v>46047</v>
          </cell>
          <cell r="AM743" t="str">
            <v>TEMP</v>
          </cell>
          <cell r="AN743" t="str">
            <v>3P Onsite Worker</v>
          </cell>
          <cell r="AO743" t="str">
            <v>A</v>
          </cell>
          <cell r="AP743">
            <v>9</v>
          </cell>
          <cell r="AQ743">
            <v>0</v>
          </cell>
          <cell r="AR743">
            <v>1</v>
          </cell>
          <cell r="AS743">
            <v>1</v>
          </cell>
          <cell r="AT743">
            <v>0</v>
          </cell>
          <cell r="AU743">
            <v>0</v>
          </cell>
        </row>
        <row r="744">
          <cell r="E744">
            <v>206873785</v>
          </cell>
          <cell r="F744" t="str">
            <v>A</v>
          </cell>
          <cell r="G744" t="str">
            <v>GREEN</v>
          </cell>
          <cell r="H744" t="str">
            <v>FULL_TIME</v>
          </cell>
          <cell r="I744">
            <v>900234</v>
          </cell>
          <cell r="J744" t="str">
            <v>Dulsco L.L.C.</v>
          </cell>
          <cell r="K744" t="str">
            <v>OCHOM JOHN CHARLES</v>
          </cell>
          <cell r="L744" t="str">
            <v>Warehouse Associate (TEMP)</v>
          </cell>
          <cell r="M744" t="str">
            <v>Warehouse Associate 8W</v>
          </cell>
          <cell r="N744" t="str">
            <v>bavameer</v>
          </cell>
          <cell r="O744">
            <v>1299</v>
          </cell>
          <cell r="P744" t="str">
            <v>AUH1</v>
          </cell>
          <cell r="Q744" t="str">
            <v>ARE</v>
          </cell>
          <cell r="R744" t="str">
            <v>LK015</v>
          </cell>
          <cell r="S744" t="str">
            <v>Night Shift</v>
          </cell>
          <cell r="T744">
            <v>99</v>
          </cell>
          <cell r="U744" t="str">
            <v>MENA_UAE_FC</v>
          </cell>
          <cell r="X744">
            <v>46267.756944444445</v>
          </cell>
          <cell r="Y744">
            <v>46268.173611111109</v>
          </cell>
          <cell r="Z744" t="str">
            <v>Rest Day</v>
          </cell>
          <cell r="AA744" t="str">
            <v>Not Scheduled</v>
          </cell>
          <cell r="AB744" t="str">
            <v>Not Present</v>
          </cell>
          <cell r="AC744" t="str">
            <v>Customer returns</v>
          </cell>
          <cell r="AD744" t="str">
            <v>Customer Returns</v>
          </cell>
          <cell r="AE744" t="str">
            <v>Customer returns</v>
          </cell>
          <cell r="AF744" t="str">
            <v>Tuesday</v>
          </cell>
          <cell r="AG744" t="str">
            <v>Wednesday</v>
          </cell>
          <cell r="AH744">
            <v>22</v>
          </cell>
          <cell r="AJ744">
            <v>46019</v>
          </cell>
          <cell r="AM744" t="str">
            <v>TEMP</v>
          </cell>
          <cell r="AN744" t="str">
            <v>3P Onsite Worker</v>
          </cell>
          <cell r="AO744" t="str">
            <v>A</v>
          </cell>
          <cell r="AP744">
            <v>9</v>
          </cell>
          <cell r="AQ744">
            <v>0</v>
          </cell>
          <cell r="AR744">
            <v>0</v>
          </cell>
          <cell r="AS744">
            <v>0</v>
          </cell>
          <cell r="AT744">
            <v>0</v>
          </cell>
          <cell r="AU744">
            <v>0</v>
          </cell>
        </row>
        <row r="745">
          <cell r="E745">
            <v>206949312</v>
          </cell>
          <cell r="F745" t="str">
            <v>A</v>
          </cell>
          <cell r="G745" t="str">
            <v>GREEN</v>
          </cell>
          <cell r="H745" t="str">
            <v>FULL_TIME</v>
          </cell>
          <cell r="I745">
            <v>900234</v>
          </cell>
          <cell r="J745" t="str">
            <v>Dulsco L.L.C.</v>
          </cell>
          <cell r="K745" t="str">
            <v>JOHN ODEKE</v>
          </cell>
          <cell r="L745" t="str">
            <v>Warehouse Associate (TEMP)</v>
          </cell>
          <cell r="M745" t="str">
            <v>Warehouse Associate 24M</v>
          </cell>
          <cell r="N745" t="str">
            <v>aanso</v>
          </cell>
          <cell r="O745">
            <v>1299</v>
          </cell>
          <cell r="P745" t="str">
            <v>AUH1</v>
          </cell>
          <cell r="Q745" t="str">
            <v>ARE</v>
          </cell>
          <cell r="R745" t="str">
            <v>FC159</v>
          </cell>
          <cell r="S745" t="str">
            <v>Day Shift</v>
          </cell>
          <cell r="T745">
            <v>99</v>
          </cell>
          <cell r="U745" t="str">
            <v>MENA_UAE_FC</v>
          </cell>
          <cell r="V745">
            <v>46267.331944444442</v>
          </cell>
          <cell r="W745">
            <v>46267.75</v>
          </cell>
          <cell r="X745">
            <v>46267.333333333336</v>
          </cell>
          <cell r="Y745">
            <v>46267.75</v>
          </cell>
          <cell r="AA745" t="str">
            <v>Scheduled</v>
          </cell>
          <cell r="AB745" t="str">
            <v>Present</v>
          </cell>
          <cell r="AC745" t="str">
            <v>Customer returns</v>
          </cell>
          <cell r="AD745" t="str">
            <v>Customer Returns</v>
          </cell>
          <cell r="AE745" t="str">
            <v>Customer returns</v>
          </cell>
          <cell r="AF745" t="str">
            <v>Thursday</v>
          </cell>
          <cell r="AG745" t="str">
            <v>Friday</v>
          </cell>
          <cell r="AH745">
            <v>22</v>
          </cell>
          <cell r="AJ745">
            <v>46047</v>
          </cell>
          <cell r="AM745" t="str">
            <v>TEMP</v>
          </cell>
          <cell r="AN745" t="str">
            <v>3P Onsite Worker</v>
          </cell>
          <cell r="AO745" t="str">
            <v>A</v>
          </cell>
          <cell r="AP745">
            <v>9</v>
          </cell>
          <cell r="AQ745">
            <v>0</v>
          </cell>
          <cell r="AR745">
            <v>1</v>
          </cell>
          <cell r="AS745">
            <v>1</v>
          </cell>
          <cell r="AT745">
            <v>0</v>
          </cell>
          <cell r="AU745">
            <v>0</v>
          </cell>
        </row>
        <row r="746">
          <cell r="E746">
            <v>204890373</v>
          </cell>
          <cell r="F746" t="str">
            <v>A</v>
          </cell>
          <cell r="G746" t="str">
            <v>GREEN</v>
          </cell>
          <cell r="H746" t="str">
            <v>FULL_TIME</v>
          </cell>
          <cell r="I746">
            <v>900234</v>
          </cell>
          <cell r="J746" t="str">
            <v>Dulsco L.L.C.</v>
          </cell>
          <cell r="K746" t="str">
            <v>MAXWELL OFORI</v>
          </cell>
          <cell r="L746" t="str">
            <v>Warehouse Associate (TEMP)</v>
          </cell>
          <cell r="M746" t="str">
            <v>Warehouse Associate 24M</v>
          </cell>
          <cell r="N746" t="str">
            <v>bizthoma</v>
          </cell>
          <cell r="O746">
            <v>1299</v>
          </cell>
          <cell r="P746" t="str">
            <v>AUH1</v>
          </cell>
          <cell r="Q746" t="str">
            <v>ARE</v>
          </cell>
          <cell r="R746" t="str">
            <v>LK015</v>
          </cell>
          <cell r="S746" t="str">
            <v>Night Shift</v>
          </cell>
          <cell r="T746">
            <v>99</v>
          </cell>
          <cell r="U746" t="str">
            <v>MENA_UAE_FC</v>
          </cell>
          <cell r="X746">
            <v>46267.756944444445</v>
          </cell>
          <cell r="Y746">
            <v>46268.173611111109</v>
          </cell>
          <cell r="Z746" t="str">
            <v>Rest Day</v>
          </cell>
          <cell r="AA746" t="str">
            <v>Not Scheduled</v>
          </cell>
          <cell r="AB746" t="str">
            <v>Not Present</v>
          </cell>
          <cell r="AC746" t="str">
            <v>Outbound</v>
          </cell>
          <cell r="AD746" t="str">
            <v>Picking</v>
          </cell>
          <cell r="AE746" t="str">
            <v>Pick</v>
          </cell>
          <cell r="AF746" t="str">
            <v>Tuesday</v>
          </cell>
          <cell r="AG746" t="str">
            <v>Wednesday</v>
          </cell>
          <cell r="AH746">
            <v>13</v>
          </cell>
          <cell r="AJ746">
            <v>45690</v>
          </cell>
          <cell r="AM746" t="str">
            <v>TEMP</v>
          </cell>
          <cell r="AN746" t="str">
            <v>3P Onsite Worker</v>
          </cell>
          <cell r="AO746" t="str">
            <v>A</v>
          </cell>
          <cell r="AP746">
            <v>9</v>
          </cell>
          <cell r="AQ746">
            <v>0</v>
          </cell>
          <cell r="AR746">
            <v>0</v>
          </cell>
          <cell r="AS746">
            <v>0</v>
          </cell>
          <cell r="AT746">
            <v>0</v>
          </cell>
          <cell r="AU746">
            <v>0</v>
          </cell>
        </row>
        <row r="747">
          <cell r="E747">
            <v>205997634</v>
          </cell>
          <cell r="F747" t="str">
            <v>A</v>
          </cell>
          <cell r="G747" t="str">
            <v>GREEN</v>
          </cell>
          <cell r="H747" t="str">
            <v>FULL_TIME</v>
          </cell>
          <cell r="I747">
            <v>900234</v>
          </cell>
          <cell r="J747" t="str">
            <v>Fastlink Outsourcing</v>
          </cell>
          <cell r="K747" t="str">
            <v>PRINCE OFORI</v>
          </cell>
          <cell r="L747" t="str">
            <v>Warehouse Associate (TEMP)</v>
          </cell>
          <cell r="M747" t="str">
            <v>Warehouse Associate 12M</v>
          </cell>
          <cell r="N747" t="str">
            <v>mnarshad</v>
          </cell>
          <cell r="O747">
            <v>1299</v>
          </cell>
          <cell r="P747" t="str">
            <v>AUH1</v>
          </cell>
          <cell r="Q747" t="str">
            <v>ARE</v>
          </cell>
          <cell r="R747" t="str">
            <v>FC159</v>
          </cell>
          <cell r="S747" t="str">
            <v>Day Shift</v>
          </cell>
          <cell r="T747">
            <v>99</v>
          </cell>
          <cell r="U747" t="str">
            <v>MENA_UAE_FC</v>
          </cell>
          <cell r="V747">
            <v>46267.331944444442</v>
          </cell>
          <cell r="W747">
            <v>46267.618055555555</v>
          </cell>
          <cell r="X747">
            <v>46267.333333333336</v>
          </cell>
          <cell r="Y747">
            <v>46267.75</v>
          </cell>
          <cell r="AA747" t="str">
            <v>Scheduled</v>
          </cell>
          <cell r="AB747" t="str">
            <v>Present</v>
          </cell>
          <cell r="AC747" t="str">
            <v>Outbound</v>
          </cell>
          <cell r="AD747" t="str">
            <v>Picking</v>
          </cell>
          <cell r="AE747" t="str">
            <v>Pick</v>
          </cell>
          <cell r="AF747" t="str">
            <v>Thursday</v>
          </cell>
          <cell r="AG747" t="str">
            <v>Friday</v>
          </cell>
          <cell r="AH747">
            <v>13</v>
          </cell>
          <cell r="AJ747">
            <v>45914</v>
          </cell>
          <cell r="AM747" t="str">
            <v>TEMP</v>
          </cell>
          <cell r="AN747" t="str">
            <v>3P Onsite Worker</v>
          </cell>
          <cell r="AO747" t="str">
            <v>A</v>
          </cell>
          <cell r="AP747">
            <v>9</v>
          </cell>
          <cell r="AQ747">
            <v>0</v>
          </cell>
          <cell r="AR747">
            <v>1</v>
          </cell>
          <cell r="AS747">
            <v>1</v>
          </cell>
          <cell r="AT747">
            <v>0</v>
          </cell>
          <cell r="AU747">
            <v>0</v>
          </cell>
        </row>
        <row r="748">
          <cell r="E748">
            <v>204241393</v>
          </cell>
          <cell r="F748" t="str">
            <v>A</v>
          </cell>
          <cell r="G748" t="str">
            <v>GREEN</v>
          </cell>
          <cell r="H748" t="str">
            <v>FULL_TIME</v>
          </cell>
          <cell r="I748">
            <v>900234</v>
          </cell>
          <cell r="J748" t="str">
            <v>Quesscorp</v>
          </cell>
          <cell r="K748" t="str">
            <v>Joyce Ofosuhene</v>
          </cell>
          <cell r="L748" t="str">
            <v>Warehouse Associate (TEMP)</v>
          </cell>
          <cell r="M748" t="str">
            <v>Warehouse Associate 24M</v>
          </cell>
          <cell r="N748" t="str">
            <v>nnahla</v>
          </cell>
          <cell r="O748">
            <v>1299</v>
          </cell>
          <cell r="P748" t="str">
            <v>AUH1</v>
          </cell>
          <cell r="Q748" t="str">
            <v>ARE</v>
          </cell>
          <cell r="R748" t="str">
            <v>FC009</v>
          </cell>
          <cell r="S748" t="str">
            <v>Day Shift</v>
          </cell>
          <cell r="T748">
            <v>99</v>
          </cell>
          <cell r="U748" t="str">
            <v>MENA_UAE_FC</v>
          </cell>
          <cell r="V748">
            <v>46267.332638888889</v>
          </cell>
          <cell r="W748">
            <v>46267.750694444447</v>
          </cell>
          <cell r="X748">
            <v>46267.333333333336</v>
          </cell>
          <cell r="Y748">
            <v>46267.75</v>
          </cell>
          <cell r="AA748" t="str">
            <v>Scheduled</v>
          </cell>
          <cell r="AB748" t="str">
            <v>Present</v>
          </cell>
          <cell r="AC748" t="str">
            <v>Inbound</v>
          </cell>
          <cell r="AD748" t="str">
            <v>Inbound Stow</v>
          </cell>
          <cell r="AE748" t="str">
            <v>Stow</v>
          </cell>
          <cell r="AF748" t="str">
            <v>Friday</v>
          </cell>
          <cell r="AG748" t="str">
            <v>Saturday</v>
          </cell>
          <cell r="AH748">
            <v>3</v>
          </cell>
          <cell r="AJ748">
            <v>45578</v>
          </cell>
          <cell r="AM748" t="str">
            <v>TEMP</v>
          </cell>
          <cell r="AN748" t="str">
            <v>3P Onsite Worker</v>
          </cell>
          <cell r="AO748" t="str">
            <v>A</v>
          </cell>
          <cell r="AP748">
            <v>9</v>
          </cell>
          <cell r="AQ748">
            <v>0</v>
          </cell>
          <cell r="AR748">
            <v>1</v>
          </cell>
          <cell r="AS748">
            <v>1</v>
          </cell>
          <cell r="AT748">
            <v>0</v>
          </cell>
          <cell r="AU748">
            <v>0</v>
          </cell>
        </row>
        <row r="749">
          <cell r="E749">
            <v>203736250</v>
          </cell>
          <cell r="F749" t="str">
            <v>A</v>
          </cell>
          <cell r="G749" t="str">
            <v>GREEN</v>
          </cell>
          <cell r="H749" t="str">
            <v>FULL_TIME</v>
          </cell>
          <cell r="I749">
            <v>900234</v>
          </cell>
          <cell r="J749" t="str">
            <v>Dulsco L.L.C.</v>
          </cell>
          <cell r="K749" t="str">
            <v>EDWARD KISAKYE</v>
          </cell>
          <cell r="L749" t="str">
            <v>Warehouse Associate (TEMP)</v>
          </cell>
          <cell r="M749" t="str">
            <v>Warehouse Associate 24M</v>
          </cell>
          <cell r="N749" t="str">
            <v>vkkatyal</v>
          </cell>
          <cell r="O749">
            <v>1299</v>
          </cell>
          <cell r="P749" t="str">
            <v>AUH1</v>
          </cell>
          <cell r="Q749" t="str">
            <v>ARE</v>
          </cell>
          <cell r="R749" t="str">
            <v>LK012</v>
          </cell>
          <cell r="S749" t="str">
            <v>Night Shift</v>
          </cell>
          <cell r="T749">
            <v>99</v>
          </cell>
          <cell r="U749" t="str">
            <v>MENA_UAE_FC</v>
          </cell>
          <cell r="V749">
            <v>46267.756944444445</v>
          </cell>
          <cell r="W749">
            <v>46267.956250000003</v>
          </cell>
          <cell r="X749">
            <v>46267.756944444445</v>
          </cell>
          <cell r="Y749">
            <v>46268.173611111109</v>
          </cell>
          <cell r="AA749" t="str">
            <v>Scheduled</v>
          </cell>
          <cell r="AB749" t="str">
            <v>Present</v>
          </cell>
          <cell r="AC749" t="str">
            <v>Inbound</v>
          </cell>
          <cell r="AD749" t="str">
            <v>Inbound Stow</v>
          </cell>
          <cell r="AE749" t="str">
            <v>Stow</v>
          </cell>
          <cell r="AF749" t="str">
            <v>Saturday</v>
          </cell>
          <cell r="AG749" t="str">
            <v>Sunday</v>
          </cell>
          <cell r="AH749">
            <v>3</v>
          </cell>
          <cell r="AJ749">
            <v>45501</v>
          </cell>
          <cell r="AM749" t="str">
            <v>TEMP</v>
          </cell>
          <cell r="AN749" t="str">
            <v>3P Onsite Worker</v>
          </cell>
          <cell r="AO749" t="str">
            <v>A</v>
          </cell>
          <cell r="AP749">
            <v>9</v>
          </cell>
          <cell r="AQ749">
            <v>0</v>
          </cell>
          <cell r="AR749">
            <v>1</v>
          </cell>
          <cell r="AS749">
            <v>1</v>
          </cell>
          <cell r="AT749">
            <v>0</v>
          </cell>
          <cell r="AU749">
            <v>0</v>
          </cell>
        </row>
        <row r="750">
          <cell r="E750">
            <v>203741547</v>
          </cell>
          <cell r="F750" t="str">
            <v>A</v>
          </cell>
          <cell r="G750" t="str">
            <v>GREEN</v>
          </cell>
          <cell r="H750" t="str">
            <v>FULL_TIME</v>
          </cell>
          <cell r="I750">
            <v>900234</v>
          </cell>
          <cell r="J750" t="str">
            <v>Fastlink Outsourcing</v>
          </cell>
          <cell r="K750" t="str">
            <v>CHARLES OKRAH</v>
          </cell>
          <cell r="L750" t="str">
            <v>Warehouse Associate (TEMP)</v>
          </cell>
          <cell r="M750" t="str">
            <v>Warehouse Associate 12M</v>
          </cell>
          <cell r="N750" t="str">
            <v>aanso</v>
          </cell>
          <cell r="O750">
            <v>1299</v>
          </cell>
          <cell r="P750" t="str">
            <v>AUH1</v>
          </cell>
          <cell r="Q750" t="str">
            <v>ARE</v>
          </cell>
          <cell r="R750" t="str">
            <v>FC009</v>
          </cell>
          <cell r="S750" t="str">
            <v>Day Shift</v>
          </cell>
          <cell r="T750">
            <v>99</v>
          </cell>
          <cell r="U750" t="str">
            <v>MENA_UAE_FC</v>
          </cell>
          <cell r="V750">
            <v>46267.331944444442</v>
          </cell>
          <cell r="W750">
            <v>46267.752083333333</v>
          </cell>
          <cell r="X750">
            <v>46267.333333333336</v>
          </cell>
          <cell r="Y750">
            <v>46267.75</v>
          </cell>
          <cell r="AA750" t="str">
            <v>Scheduled</v>
          </cell>
          <cell r="AB750" t="str">
            <v>Present</v>
          </cell>
          <cell r="AC750" t="str">
            <v>Customer returns</v>
          </cell>
          <cell r="AD750" t="str">
            <v>Customer Returns</v>
          </cell>
          <cell r="AE750" t="str">
            <v>Customer returns</v>
          </cell>
          <cell r="AF750" t="str">
            <v>Friday</v>
          </cell>
          <cell r="AG750" t="str">
            <v>Saturday</v>
          </cell>
          <cell r="AH750">
            <v>22</v>
          </cell>
          <cell r="AJ750">
            <v>45516</v>
          </cell>
          <cell r="AM750" t="str">
            <v>TEMP</v>
          </cell>
          <cell r="AN750" t="str">
            <v>3P Onsite Worker</v>
          </cell>
          <cell r="AO750" t="str">
            <v>A</v>
          </cell>
          <cell r="AP750">
            <v>9</v>
          </cell>
          <cell r="AQ750">
            <v>0</v>
          </cell>
          <cell r="AR750">
            <v>1</v>
          </cell>
          <cell r="AS750">
            <v>1</v>
          </cell>
          <cell r="AT750">
            <v>0</v>
          </cell>
          <cell r="AU750">
            <v>0</v>
          </cell>
        </row>
        <row r="751">
          <cell r="E751">
            <v>203993431</v>
          </cell>
          <cell r="F751" t="str">
            <v>A</v>
          </cell>
          <cell r="G751" t="str">
            <v>GREEN</v>
          </cell>
          <cell r="H751" t="str">
            <v>FULL_TIME</v>
          </cell>
          <cell r="I751">
            <v>900234</v>
          </cell>
          <cell r="J751" t="str">
            <v>Dulsco L.L.C.</v>
          </cell>
          <cell r="K751" t="str">
            <v>JOSHUA OKULA</v>
          </cell>
          <cell r="L751" t="str">
            <v>Warehouse Associate (TEMP)</v>
          </cell>
          <cell r="M751" t="str">
            <v>Warehouse Associate 8W</v>
          </cell>
          <cell r="N751" t="str">
            <v>ansammar</v>
          </cell>
          <cell r="O751">
            <v>1299</v>
          </cell>
          <cell r="P751" t="str">
            <v>AUH1</v>
          </cell>
          <cell r="Q751" t="str">
            <v>ARE</v>
          </cell>
          <cell r="R751" t="str">
            <v>LK012</v>
          </cell>
          <cell r="S751" t="str">
            <v>Night Shift</v>
          </cell>
          <cell r="T751">
            <v>99</v>
          </cell>
          <cell r="U751" t="str">
            <v>MENA_UAE_FC</v>
          </cell>
          <cell r="V751">
            <v>46267.755555555559</v>
          </cell>
          <cell r="W751">
            <v>46267.857638888891</v>
          </cell>
          <cell r="X751">
            <v>46267.756944444445</v>
          </cell>
          <cell r="Y751">
            <v>46268.173611111109</v>
          </cell>
          <cell r="AA751" t="str">
            <v>Scheduled</v>
          </cell>
          <cell r="AB751" t="str">
            <v>Present</v>
          </cell>
          <cell r="AC751" t="str">
            <v>Outbound</v>
          </cell>
          <cell r="AD751" t="str">
            <v>Picking</v>
          </cell>
          <cell r="AE751" t="str">
            <v>Pick</v>
          </cell>
          <cell r="AF751" t="str">
            <v>Saturday</v>
          </cell>
          <cell r="AG751" t="str">
            <v>Sunday</v>
          </cell>
          <cell r="AH751">
            <v>13</v>
          </cell>
          <cell r="AJ751">
            <v>45546</v>
          </cell>
          <cell r="AM751" t="str">
            <v>TEMP</v>
          </cell>
          <cell r="AN751" t="str">
            <v>3P Onsite Worker</v>
          </cell>
          <cell r="AO751" t="str">
            <v>A</v>
          </cell>
          <cell r="AP751">
            <v>9</v>
          </cell>
          <cell r="AQ751">
            <v>0</v>
          </cell>
          <cell r="AR751">
            <v>1</v>
          </cell>
          <cell r="AS751">
            <v>1</v>
          </cell>
          <cell r="AT751">
            <v>0</v>
          </cell>
          <cell r="AU751">
            <v>0</v>
          </cell>
        </row>
        <row r="752">
          <cell r="E752">
            <v>203911255</v>
          </cell>
          <cell r="F752" t="str">
            <v>A</v>
          </cell>
          <cell r="G752" t="str">
            <v>GREEN</v>
          </cell>
          <cell r="H752" t="str">
            <v>FULL_TIME</v>
          </cell>
          <cell r="I752">
            <v>900234</v>
          </cell>
          <cell r="J752" t="str">
            <v>Adecco</v>
          </cell>
          <cell r="K752" t="str">
            <v>Jeevan Kumar</v>
          </cell>
          <cell r="L752" t="str">
            <v>Warehouse Associate (TEMP)</v>
          </cell>
          <cell r="M752" t="str">
            <v>Warehouse Associate 24M</v>
          </cell>
          <cell r="N752" t="str">
            <v>bizthoma</v>
          </cell>
          <cell r="O752">
            <v>1299</v>
          </cell>
          <cell r="P752" t="str">
            <v>AUH1</v>
          </cell>
          <cell r="Q752" t="str">
            <v>ARE</v>
          </cell>
          <cell r="R752" t="str">
            <v>FC034</v>
          </cell>
          <cell r="S752" t="str">
            <v>Day Shift</v>
          </cell>
          <cell r="T752">
            <v>99</v>
          </cell>
          <cell r="U752" t="str">
            <v>MENA_UAE_FC</v>
          </cell>
          <cell r="V752">
            <v>46267.754861111112</v>
          </cell>
          <cell r="W752">
            <v>46267.876388888886</v>
          </cell>
          <cell r="X752">
            <v>46267.333333333336</v>
          </cell>
          <cell r="Y752">
            <v>46267.75</v>
          </cell>
          <cell r="AA752" t="str">
            <v>Scheduled</v>
          </cell>
          <cell r="AB752" t="str">
            <v>Present</v>
          </cell>
          <cell r="AC752" t="str">
            <v>Outbound</v>
          </cell>
          <cell r="AD752" t="str">
            <v>Picking</v>
          </cell>
          <cell r="AE752" t="str">
            <v>Pick</v>
          </cell>
          <cell r="AF752" t="str">
            <v>Saturday</v>
          </cell>
          <cell r="AG752" t="str">
            <v>Sunday</v>
          </cell>
          <cell r="AH752">
            <v>13</v>
          </cell>
          <cell r="AJ752">
            <v>45536</v>
          </cell>
          <cell r="AM752" t="str">
            <v>TEMP</v>
          </cell>
          <cell r="AN752" t="str">
            <v>3P Onsite Worker</v>
          </cell>
          <cell r="AO752" t="str">
            <v>A</v>
          </cell>
          <cell r="AP752">
            <v>9</v>
          </cell>
          <cell r="AQ752">
            <v>0</v>
          </cell>
          <cell r="AR752">
            <v>1</v>
          </cell>
          <cell r="AS752">
            <v>1</v>
          </cell>
          <cell r="AT752">
            <v>0</v>
          </cell>
          <cell r="AU752">
            <v>0</v>
          </cell>
        </row>
        <row r="753">
          <cell r="E753">
            <v>204319468</v>
          </cell>
          <cell r="F753" t="str">
            <v>A</v>
          </cell>
          <cell r="G753" t="str">
            <v>GREEN</v>
          </cell>
          <cell r="H753" t="str">
            <v>FULL_TIME</v>
          </cell>
          <cell r="I753">
            <v>900234</v>
          </cell>
          <cell r="J753" t="str">
            <v>Quesscorp</v>
          </cell>
          <cell r="K753" t="str">
            <v>Onacis Brew</v>
          </cell>
          <cell r="L753" t="str">
            <v>Warehouse Associate (TEMP)</v>
          </cell>
          <cell r="M753" t="str">
            <v>Warehouse Associate 24M</v>
          </cell>
          <cell r="N753" t="str">
            <v>bavameer</v>
          </cell>
          <cell r="O753">
            <v>1299</v>
          </cell>
          <cell r="P753" t="str">
            <v>AUH1</v>
          </cell>
          <cell r="Q753" t="str">
            <v>ARE</v>
          </cell>
          <cell r="R753" t="str">
            <v>FC084</v>
          </cell>
          <cell r="S753" t="str">
            <v>Day Shift</v>
          </cell>
          <cell r="T753">
            <v>99</v>
          </cell>
          <cell r="U753" t="str">
            <v>MENA_UAE_FC</v>
          </cell>
          <cell r="V753">
            <v>46267.331944444442</v>
          </cell>
          <cell r="W753">
            <v>46267.75</v>
          </cell>
          <cell r="X753">
            <v>46267.333333333336</v>
          </cell>
          <cell r="Y753">
            <v>46267.75</v>
          </cell>
          <cell r="AA753" t="str">
            <v>Scheduled</v>
          </cell>
          <cell r="AB753" t="str">
            <v>Present</v>
          </cell>
          <cell r="AC753" t="str">
            <v>Customer returns</v>
          </cell>
          <cell r="AD753" t="str">
            <v>Customer Returns</v>
          </cell>
          <cell r="AE753" t="str">
            <v>Customer returns</v>
          </cell>
          <cell r="AF753" t="str">
            <v>Monday</v>
          </cell>
          <cell r="AG753" t="str">
            <v>Tuesday</v>
          </cell>
          <cell r="AH753">
            <v>22</v>
          </cell>
          <cell r="AJ753">
            <v>45588</v>
          </cell>
          <cell r="AM753" t="str">
            <v>TEMP</v>
          </cell>
          <cell r="AN753" t="str">
            <v>3P Onsite Worker</v>
          </cell>
          <cell r="AO753" t="str">
            <v>A</v>
          </cell>
          <cell r="AP753">
            <v>9</v>
          </cell>
          <cell r="AQ753">
            <v>0</v>
          </cell>
          <cell r="AR753">
            <v>1</v>
          </cell>
          <cell r="AS753">
            <v>1</v>
          </cell>
          <cell r="AT753">
            <v>0</v>
          </cell>
          <cell r="AU753">
            <v>0</v>
          </cell>
        </row>
        <row r="754">
          <cell r="E754">
            <v>204299902</v>
          </cell>
          <cell r="F754" t="str">
            <v>A</v>
          </cell>
          <cell r="G754" t="str">
            <v>GREEN</v>
          </cell>
          <cell r="H754" t="str">
            <v>FULL_TIME</v>
          </cell>
          <cell r="I754">
            <v>900234</v>
          </cell>
          <cell r="J754" t="str">
            <v>Quesscorp</v>
          </cell>
          <cell r="K754" t="str">
            <v>Emmanuel Gyamfi Opoku</v>
          </cell>
          <cell r="L754" t="str">
            <v>Warehouse Associate (TEMP)</v>
          </cell>
          <cell r="M754" t="str">
            <v>Warehouse Associate 8W</v>
          </cell>
          <cell r="N754" t="str">
            <v>aanso</v>
          </cell>
          <cell r="O754">
            <v>1299</v>
          </cell>
          <cell r="P754" t="str">
            <v>AUH1</v>
          </cell>
          <cell r="Q754" t="str">
            <v>ARE</v>
          </cell>
          <cell r="R754" t="str">
            <v>FC134</v>
          </cell>
          <cell r="S754" t="str">
            <v>Day Shift</v>
          </cell>
          <cell r="T754">
            <v>99</v>
          </cell>
          <cell r="U754" t="str">
            <v>MENA_UAE_FC</v>
          </cell>
          <cell r="V754">
            <v>46267.331944444442</v>
          </cell>
          <cell r="W754">
            <v>46267.748611111114</v>
          </cell>
          <cell r="X754">
            <v>46267.333333333336</v>
          </cell>
          <cell r="Y754">
            <v>46267.75</v>
          </cell>
          <cell r="Z754" t="str">
            <v>Rest Day</v>
          </cell>
          <cell r="AA754" t="str">
            <v>Not Scheduled</v>
          </cell>
          <cell r="AB754" t="str">
            <v>Present</v>
          </cell>
          <cell r="AC754" t="str">
            <v>Customer returns</v>
          </cell>
          <cell r="AD754" t="str">
            <v>Customer Returns</v>
          </cell>
          <cell r="AE754" t="str">
            <v>Customer returns</v>
          </cell>
          <cell r="AF754" t="str">
            <v>Wednesday</v>
          </cell>
          <cell r="AG754" t="str">
            <v>Thursday</v>
          </cell>
          <cell r="AH754">
            <v>22</v>
          </cell>
          <cell r="AJ754">
            <v>45585</v>
          </cell>
          <cell r="AM754" t="str">
            <v>TEMP</v>
          </cell>
          <cell r="AN754" t="str">
            <v>3P Onsite Worker</v>
          </cell>
          <cell r="AO754" t="str">
            <v>A</v>
          </cell>
          <cell r="AP754">
            <v>9</v>
          </cell>
          <cell r="AQ754">
            <v>1</v>
          </cell>
          <cell r="AR754">
            <v>1</v>
          </cell>
          <cell r="AS754">
            <v>0</v>
          </cell>
          <cell r="AT754">
            <v>0</v>
          </cell>
          <cell r="AU754">
            <v>0</v>
          </cell>
        </row>
        <row r="755">
          <cell r="E755">
            <v>206137344</v>
          </cell>
          <cell r="F755" t="str">
            <v>A</v>
          </cell>
          <cell r="G755" t="str">
            <v>GREEN</v>
          </cell>
          <cell r="H755" t="str">
            <v>FULL_TIME</v>
          </cell>
          <cell r="I755">
            <v>900234</v>
          </cell>
          <cell r="J755" t="str">
            <v>Fastlink Outsourcing</v>
          </cell>
          <cell r="K755" t="str">
            <v>Eric Opoku</v>
          </cell>
          <cell r="L755" t="str">
            <v>Warehouse Associate (TEMP)</v>
          </cell>
          <cell r="M755" t="str">
            <v>Warehouse Associate 8W</v>
          </cell>
          <cell r="N755" t="str">
            <v>bizthoma</v>
          </cell>
          <cell r="O755">
            <v>1299</v>
          </cell>
          <cell r="P755" t="str">
            <v>AUH1</v>
          </cell>
          <cell r="Q755" t="str">
            <v>ARE</v>
          </cell>
          <cell r="R755" t="str">
            <v>FC084</v>
          </cell>
          <cell r="S755" t="str">
            <v>Day Shift</v>
          </cell>
          <cell r="T755">
            <v>99</v>
          </cell>
          <cell r="U755" t="str">
            <v>MENA_UAE_FC</v>
          </cell>
          <cell r="V755">
            <v>46267.330555555556</v>
          </cell>
          <cell r="W755">
            <v>46267.751388888886</v>
          </cell>
          <cell r="X755">
            <v>46267.333333333336</v>
          </cell>
          <cell r="Y755">
            <v>46267.75</v>
          </cell>
          <cell r="AA755" t="str">
            <v>Scheduled</v>
          </cell>
          <cell r="AB755" t="str">
            <v>Present</v>
          </cell>
          <cell r="AC755" t="str">
            <v>Outbound</v>
          </cell>
          <cell r="AD755" t="str">
            <v>Pack - Batch</v>
          </cell>
          <cell r="AE755" t="str">
            <v>Pack</v>
          </cell>
          <cell r="AF755" t="str">
            <v>Monday</v>
          </cell>
          <cell r="AG755" t="str">
            <v>Tuesday</v>
          </cell>
          <cell r="AH755">
            <v>17</v>
          </cell>
          <cell r="AJ755">
            <v>45928</v>
          </cell>
          <cell r="AM755" t="str">
            <v>TEMP</v>
          </cell>
          <cell r="AN755" t="str">
            <v>3P Onsite Worker</v>
          </cell>
          <cell r="AO755" t="str">
            <v>A</v>
          </cell>
          <cell r="AP755">
            <v>9</v>
          </cell>
          <cell r="AQ755">
            <v>0</v>
          </cell>
          <cell r="AR755">
            <v>1</v>
          </cell>
          <cell r="AS755">
            <v>1</v>
          </cell>
          <cell r="AT755">
            <v>0</v>
          </cell>
          <cell r="AU755">
            <v>0</v>
          </cell>
        </row>
        <row r="756">
          <cell r="E756">
            <v>206926985</v>
          </cell>
          <cell r="F756" t="str">
            <v>A</v>
          </cell>
          <cell r="G756" t="str">
            <v>GREEN</v>
          </cell>
          <cell r="H756" t="str">
            <v>REDUCED</v>
          </cell>
          <cell r="I756">
            <v>900234</v>
          </cell>
          <cell r="J756" t="str">
            <v>Fastlink Outsourcing</v>
          </cell>
          <cell r="K756" t="str">
            <v>SAMUEL OSAE ASHONG</v>
          </cell>
          <cell r="L756" t="str">
            <v>Warehouse Associate (TEMP)</v>
          </cell>
          <cell r="M756" t="str">
            <v>Warehouse Associate 8W</v>
          </cell>
          <cell r="N756" t="str">
            <v>ansammar</v>
          </cell>
          <cell r="O756">
            <v>1299</v>
          </cell>
          <cell r="P756" t="str">
            <v>AUH1</v>
          </cell>
          <cell r="Q756" t="str">
            <v>ARE</v>
          </cell>
          <cell r="R756" t="str">
            <v>LK017</v>
          </cell>
          <cell r="S756" t="str">
            <v>Night Shift</v>
          </cell>
          <cell r="T756">
            <v>99</v>
          </cell>
          <cell r="U756" t="str">
            <v>MENA_UAE_FC</v>
          </cell>
          <cell r="V756">
            <v>46267.754861111112</v>
          </cell>
          <cell r="W756">
            <v>46267.834722222222</v>
          </cell>
          <cell r="X756">
            <v>46267.756944444445</v>
          </cell>
          <cell r="Y756">
            <v>46268.090277777781</v>
          </cell>
          <cell r="AA756" t="str">
            <v>Scheduled</v>
          </cell>
          <cell r="AB756" t="str">
            <v>Present</v>
          </cell>
          <cell r="AC756" t="str">
            <v>Outbound</v>
          </cell>
          <cell r="AD756" t="str">
            <v>Pack - Batch</v>
          </cell>
          <cell r="AE756" t="str">
            <v>Pack</v>
          </cell>
          <cell r="AF756" t="str">
            <v>Thursday</v>
          </cell>
          <cell r="AG756" t="str">
            <v>Friday</v>
          </cell>
          <cell r="AH756">
            <v>17</v>
          </cell>
          <cell r="AJ756">
            <v>46246</v>
          </cell>
          <cell r="AM756" t="str">
            <v>TEMP</v>
          </cell>
          <cell r="AN756" t="str">
            <v>3P Onsite Worker</v>
          </cell>
          <cell r="AO756" t="str">
            <v>A</v>
          </cell>
          <cell r="AP756">
            <v>7</v>
          </cell>
          <cell r="AQ756">
            <v>0</v>
          </cell>
          <cell r="AR756">
            <v>1</v>
          </cell>
          <cell r="AS756">
            <v>1</v>
          </cell>
          <cell r="AT756">
            <v>0</v>
          </cell>
          <cell r="AU756">
            <v>0</v>
          </cell>
        </row>
        <row r="757">
          <cell r="E757">
            <v>113366831</v>
          </cell>
          <cell r="F757" t="str">
            <v>A</v>
          </cell>
          <cell r="G757" t="str">
            <v>GREEN</v>
          </cell>
          <cell r="H757" t="str">
            <v>FULL_TIME</v>
          </cell>
          <cell r="I757">
            <v>900234</v>
          </cell>
          <cell r="J757" t="str">
            <v>Adecco</v>
          </cell>
          <cell r="K757" t="str">
            <v>Sanjana Masih</v>
          </cell>
          <cell r="L757" t="str">
            <v>Warehouse Associate (TEMP)</v>
          </cell>
          <cell r="M757" t="str">
            <v>Warehouse Associate 24M</v>
          </cell>
          <cell r="N757" t="str">
            <v>bizthoma</v>
          </cell>
          <cell r="O757">
            <v>1299</v>
          </cell>
          <cell r="P757" t="str">
            <v>AUH1</v>
          </cell>
          <cell r="Q757" t="str">
            <v>ARE</v>
          </cell>
          <cell r="R757" t="str">
            <v>LK012</v>
          </cell>
          <cell r="S757" t="str">
            <v>Night Shift</v>
          </cell>
          <cell r="T757">
            <v>99</v>
          </cell>
          <cell r="U757" t="str">
            <v>MENA_UAE_FC</v>
          </cell>
          <cell r="V757">
            <v>46267.75</v>
          </cell>
          <cell r="W757">
            <v>46267.861111111109</v>
          </cell>
          <cell r="X757">
            <v>46267.756944444445</v>
          </cell>
          <cell r="Y757">
            <v>46268.173611111109</v>
          </cell>
          <cell r="AA757" t="str">
            <v>Scheduled</v>
          </cell>
          <cell r="AB757" t="str">
            <v>Present</v>
          </cell>
          <cell r="AC757" t="str">
            <v>Outbound</v>
          </cell>
          <cell r="AD757" t="str">
            <v>Picking</v>
          </cell>
          <cell r="AE757" t="str">
            <v>Pick</v>
          </cell>
          <cell r="AF757" t="str">
            <v>Saturday</v>
          </cell>
          <cell r="AG757" t="str">
            <v>Sunday</v>
          </cell>
          <cell r="AH757">
            <v>13</v>
          </cell>
          <cell r="AJ757">
            <v>45536</v>
          </cell>
          <cell r="AM757" t="str">
            <v>TEMP</v>
          </cell>
          <cell r="AN757" t="str">
            <v>3P Onsite Worker</v>
          </cell>
          <cell r="AO757" t="str">
            <v>A</v>
          </cell>
          <cell r="AP757">
            <v>9</v>
          </cell>
          <cell r="AQ757">
            <v>0</v>
          </cell>
          <cell r="AR757">
            <v>1</v>
          </cell>
          <cell r="AS757">
            <v>1</v>
          </cell>
          <cell r="AT757">
            <v>0</v>
          </cell>
          <cell r="AU757">
            <v>0</v>
          </cell>
        </row>
        <row r="758">
          <cell r="E758">
            <v>204966775</v>
          </cell>
          <cell r="F758" t="str">
            <v>A</v>
          </cell>
          <cell r="G758" t="str">
            <v>GREEN</v>
          </cell>
          <cell r="H758" t="str">
            <v>FULL_TIME</v>
          </cell>
          <cell r="I758">
            <v>900234</v>
          </cell>
          <cell r="J758" t="str">
            <v>Dulsco L.L.C.</v>
          </cell>
          <cell r="K758" t="str">
            <v>HAYFORD OSEI</v>
          </cell>
          <cell r="L758" t="str">
            <v>Warehouse Associate (TEMP)</v>
          </cell>
          <cell r="M758" t="str">
            <v>Warehouse Associate 24M</v>
          </cell>
          <cell r="N758" t="str">
            <v>lraghava</v>
          </cell>
          <cell r="O758">
            <v>1299</v>
          </cell>
          <cell r="P758" t="str">
            <v>AUH1</v>
          </cell>
          <cell r="Q758" t="str">
            <v>ARE</v>
          </cell>
          <cell r="R758" t="str">
            <v>LK015</v>
          </cell>
          <cell r="S758" t="str">
            <v>Night Shift</v>
          </cell>
          <cell r="T758">
            <v>99</v>
          </cell>
          <cell r="U758" t="str">
            <v>MENA_UAE_FC</v>
          </cell>
          <cell r="X758">
            <v>46267.756944444445</v>
          </cell>
          <cell r="Y758">
            <v>46268.173611111109</v>
          </cell>
          <cell r="Z758" t="str">
            <v>Rest Day</v>
          </cell>
          <cell r="AA758" t="str">
            <v>Not Scheduled</v>
          </cell>
          <cell r="AB758" t="str">
            <v>Not Present</v>
          </cell>
          <cell r="AC758" t="str">
            <v>Outbound</v>
          </cell>
          <cell r="AD758" t="str">
            <v>Picking</v>
          </cell>
          <cell r="AE758" t="str">
            <v>Pick</v>
          </cell>
          <cell r="AF758" t="str">
            <v>Tuesday</v>
          </cell>
          <cell r="AG758" t="str">
            <v>Wednesday</v>
          </cell>
          <cell r="AH758">
            <v>13</v>
          </cell>
          <cell r="AJ758">
            <v>45718</v>
          </cell>
          <cell r="AM758" t="str">
            <v>TEMP</v>
          </cell>
          <cell r="AN758" t="str">
            <v>3P Onsite Worker</v>
          </cell>
          <cell r="AO758" t="str">
            <v>A</v>
          </cell>
          <cell r="AP758">
            <v>9</v>
          </cell>
          <cell r="AQ758">
            <v>0</v>
          </cell>
          <cell r="AR758">
            <v>0</v>
          </cell>
          <cell r="AS758">
            <v>0</v>
          </cell>
          <cell r="AT758">
            <v>0</v>
          </cell>
          <cell r="AU758">
            <v>0</v>
          </cell>
        </row>
        <row r="759">
          <cell r="E759">
            <v>204883239</v>
          </cell>
          <cell r="F759" t="str">
            <v>A</v>
          </cell>
          <cell r="G759" t="str">
            <v>GREEN</v>
          </cell>
          <cell r="H759" t="str">
            <v>FULL_TIME</v>
          </cell>
          <cell r="I759">
            <v>900234</v>
          </cell>
          <cell r="J759" t="str">
            <v>Quesscorp</v>
          </cell>
          <cell r="K759" t="str">
            <v>Richmond Osei</v>
          </cell>
          <cell r="L759" t="str">
            <v>Warehouse Associate (TEMP)</v>
          </cell>
          <cell r="M759" t="str">
            <v>Warehouse Associate 24M</v>
          </cell>
          <cell r="N759" t="str">
            <v>abbaszoo</v>
          </cell>
          <cell r="O759">
            <v>1299</v>
          </cell>
          <cell r="P759" t="str">
            <v>AUH1</v>
          </cell>
          <cell r="Q759" t="str">
            <v>ARE</v>
          </cell>
          <cell r="R759" t="str">
            <v>FC134</v>
          </cell>
          <cell r="S759" t="str">
            <v>Day Shift</v>
          </cell>
          <cell r="T759">
            <v>99</v>
          </cell>
          <cell r="U759" t="str">
            <v>MENA_UAE_FC</v>
          </cell>
          <cell r="X759">
            <v>46267.333333333336</v>
          </cell>
          <cell r="Y759">
            <v>46267.75</v>
          </cell>
          <cell r="Z759" t="str">
            <v>Rest Day</v>
          </cell>
          <cell r="AA759" t="str">
            <v>Not Scheduled</v>
          </cell>
          <cell r="AB759" t="str">
            <v>Not Present</v>
          </cell>
          <cell r="AC759" t="str">
            <v>Inbound</v>
          </cell>
          <cell r="AD759" t="str">
            <v>Vendor Receive</v>
          </cell>
          <cell r="AE759" t="str">
            <v>Receive</v>
          </cell>
          <cell r="AF759" t="str">
            <v>Wednesday</v>
          </cell>
          <cell r="AG759" t="str">
            <v>Thursday</v>
          </cell>
          <cell r="AH759">
            <v>1</v>
          </cell>
          <cell r="AJ759">
            <v>45690</v>
          </cell>
          <cell r="AM759" t="str">
            <v>TEMP</v>
          </cell>
          <cell r="AN759" t="str">
            <v>3P Onsite Worker</v>
          </cell>
          <cell r="AO759" t="str">
            <v>A</v>
          </cell>
          <cell r="AP759">
            <v>9</v>
          </cell>
          <cell r="AQ759">
            <v>0</v>
          </cell>
          <cell r="AR759">
            <v>0</v>
          </cell>
          <cell r="AS759">
            <v>0</v>
          </cell>
          <cell r="AT759">
            <v>0</v>
          </cell>
          <cell r="AU759">
            <v>0</v>
          </cell>
        </row>
        <row r="760">
          <cell r="E760">
            <v>203679319</v>
          </cell>
          <cell r="F760" t="str">
            <v>A</v>
          </cell>
          <cell r="G760" t="str">
            <v>GREEN</v>
          </cell>
          <cell r="H760" t="str">
            <v>FULL_TIME</v>
          </cell>
          <cell r="I760">
            <v>900234</v>
          </cell>
          <cell r="J760" t="str">
            <v>Fastlink Outsourcing</v>
          </cell>
          <cell r="K760" t="str">
            <v>Joseph Osei</v>
          </cell>
          <cell r="L760" t="str">
            <v>Warehouse Associate (TEMP)</v>
          </cell>
          <cell r="M760" t="str">
            <v>Warehouse Associate 12M</v>
          </cell>
          <cell r="N760" t="str">
            <v>bavameer</v>
          </cell>
          <cell r="O760">
            <v>1299</v>
          </cell>
          <cell r="P760" t="str">
            <v>AUH1</v>
          </cell>
          <cell r="Q760" t="str">
            <v>ARE</v>
          </cell>
          <cell r="R760" t="str">
            <v>FC009</v>
          </cell>
          <cell r="S760" t="str">
            <v>Day Shift</v>
          </cell>
          <cell r="T760">
            <v>99</v>
          </cell>
          <cell r="U760" t="str">
            <v>MENA_UAE_FC</v>
          </cell>
          <cell r="V760">
            <v>46267.331944444442</v>
          </cell>
          <cell r="W760">
            <v>46267.747916666667</v>
          </cell>
          <cell r="X760">
            <v>46267.333333333336</v>
          </cell>
          <cell r="Y760">
            <v>46267.75</v>
          </cell>
          <cell r="AA760" t="str">
            <v>Scheduled</v>
          </cell>
          <cell r="AB760" t="str">
            <v>Present</v>
          </cell>
          <cell r="AC760" t="str">
            <v>Customer returns</v>
          </cell>
          <cell r="AD760" t="str">
            <v>Customer Returns</v>
          </cell>
          <cell r="AE760" t="str">
            <v>Customer returns</v>
          </cell>
          <cell r="AF760" t="str">
            <v>Friday</v>
          </cell>
          <cell r="AG760" t="str">
            <v>Saturday</v>
          </cell>
          <cell r="AH760">
            <v>22</v>
          </cell>
          <cell r="AJ760">
            <v>45487</v>
          </cell>
          <cell r="AM760" t="str">
            <v>TEMP</v>
          </cell>
          <cell r="AN760" t="str">
            <v>3P Onsite Worker</v>
          </cell>
          <cell r="AO760" t="str">
            <v>A</v>
          </cell>
          <cell r="AP760">
            <v>9</v>
          </cell>
          <cell r="AQ760">
            <v>0</v>
          </cell>
          <cell r="AR760">
            <v>1</v>
          </cell>
          <cell r="AS760">
            <v>1</v>
          </cell>
          <cell r="AT760">
            <v>0</v>
          </cell>
          <cell r="AU760">
            <v>0</v>
          </cell>
        </row>
        <row r="761">
          <cell r="E761">
            <v>205506109</v>
          </cell>
          <cell r="F761" t="str">
            <v>A</v>
          </cell>
          <cell r="G761" t="str">
            <v>GREEN</v>
          </cell>
          <cell r="H761" t="str">
            <v>FULL_TIME</v>
          </cell>
          <cell r="I761">
            <v>900234</v>
          </cell>
          <cell r="J761" t="str">
            <v>EFS Facilities Services</v>
          </cell>
          <cell r="K761" t="str">
            <v>SUSAN WANJIKU NG'ANG'A</v>
          </cell>
          <cell r="L761" t="str">
            <v>Warehouse Associate (TEMP)</v>
          </cell>
          <cell r="M761" t="str">
            <v>Warehouse Associate 8W</v>
          </cell>
          <cell r="N761" t="str">
            <v>nnahla</v>
          </cell>
          <cell r="O761">
            <v>1299</v>
          </cell>
          <cell r="P761" t="str">
            <v>AUH1</v>
          </cell>
          <cell r="Q761" t="str">
            <v>ARE</v>
          </cell>
          <cell r="R761" t="str">
            <v>FC034</v>
          </cell>
          <cell r="S761" t="str">
            <v>Day Shift</v>
          </cell>
          <cell r="T761">
            <v>99</v>
          </cell>
          <cell r="U761" t="str">
            <v>MENA_UAE_FC</v>
          </cell>
          <cell r="V761">
            <v>46267.331944444442</v>
          </cell>
          <cell r="W761">
            <v>46267.751388888886</v>
          </cell>
          <cell r="X761">
            <v>46267.333333333336</v>
          </cell>
          <cell r="Y761">
            <v>46267.75</v>
          </cell>
          <cell r="AA761" t="str">
            <v>Scheduled</v>
          </cell>
          <cell r="AB761" t="str">
            <v>Present</v>
          </cell>
          <cell r="AC761" t="str">
            <v>Inbound</v>
          </cell>
          <cell r="AD761" t="str">
            <v>Inbound Stow</v>
          </cell>
          <cell r="AE761" t="str">
            <v>Stow</v>
          </cell>
          <cell r="AF761" t="str">
            <v>Saturday</v>
          </cell>
          <cell r="AG761" t="str">
            <v>Sunday</v>
          </cell>
          <cell r="AH761">
            <v>3</v>
          </cell>
          <cell r="AJ761">
            <v>45830</v>
          </cell>
          <cell r="AM761" t="str">
            <v>TEMP</v>
          </cell>
          <cell r="AN761" t="str">
            <v>3P Onsite Worker</v>
          </cell>
          <cell r="AO761" t="str">
            <v>A</v>
          </cell>
          <cell r="AP761">
            <v>9</v>
          </cell>
          <cell r="AQ761">
            <v>0</v>
          </cell>
          <cell r="AR761">
            <v>1</v>
          </cell>
          <cell r="AS761">
            <v>1</v>
          </cell>
          <cell r="AT761">
            <v>0</v>
          </cell>
          <cell r="AU761">
            <v>0</v>
          </cell>
        </row>
        <row r="762">
          <cell r="E762">
            <v>204138127</v>
          </cell>
          <cell r="F762" t="str">
            <v>A</v>
          </cell>
          <cell r="G762" t="str">
            <v>GREEN</v>
          </cell>
          <cell r="H762" t="str">
            <v>FULL_TIME</v>
          </cell>
          <cell r="I762">
            <v>900234</v>
          </cell>
          <cell r="J762" t="str">
            <v>Quesscorp</v>
          </cell>
          <cell r="K762" t="str">
            <v>Ramatu Osumanu</v>
          </cell>
          <cell r="L762" t="str">
            <v>Warehouse Associate (TEMP)</v>
          </cell>
          <cell r="M762" t="str">
            <v>Warehouse Associate 24M</v>
          </cell>
          <cell r="N762" t="str">
            <v>ansammar</v>
          </cell>
          <cell r="O762">
            <v>1299</v>
          </cell>
          <cell r="P762" t="str">
            <v>AUH1</v>
          </cell>
          <cell r="Q762" t="str">
            <v>ARE</v>
          </cell>
          <cell r="R762" t="str">
            <v>FC084</v>
          </cell>
          <cell r="S762" t="str">
            <v>Day Shift</v>
          </cell>
          <cell r="T762">
            <v>99</v>
          </cell>
          <cell r="U762" t="str">
            <v>MENA_UAE_FC</v>
          </cell>
          <cell r="V762">
            <v>46267.331944444442</v>
          </cell>
          <cell r="W762">
            <v>46267.748611111114</v>
          </cell>
          <cell r="X762">
            <v>46267.333333333336</v>
          </cell>
          <cell r="Y762">
            <v>46267.75</v>
          </cell>
          <cell r="AA762" t="str">
            <v>Scheduled</v>
          </cell>
          <cell r="AB762" t="str">
            <v>Present</v>
          </cell>
          <cell r="AC762" t="str">
            <v>Outbound</v>
          </cell>
          <cell r="AD762" t="str">
            <v>Pack - Single</v>
          </cell>
          <cell r="AE762" t="str">
            <v>Pack</v>
          </cell>
          <cell r="AF762" t="str">
            <v>Monday</v>
          </cell>
          <cell r="AG762" t="str">
            <v>Tuesday</v>
          </cell>
          <cell r="AH762">
            <v>18</v>
          </cell>
          <cell r="AJ762">
            <v>45564</v>
          </cell>
          <cell r="AM762" t="str">
            <v>TEMP</v>
          </cell>
          <cell r="AN762" t="str">
            <v>3P Onsite Worker</v>
          </cell>
          <cell r="AO762" t="str">
            <v>A</v>
          </cell>
          <cell r="AP762">
            <v>9</v>
          </cell>
          <cell r="AQ762">
            <v>0</v>
          </cell>
          <cell r="AR762">
            <v>1</v>
          </cell>
          <cell r="AS762">
            <v>1</v>
          </cell>
          <cell r="AT762">
            <v>0</v>
          </cell>
          <cell r="AU762">
            <v>0</v>
          </cell>
        </row>
        <row r="763">
          <cell r="E763">
            <v>204868856</v>
          </cell>
          <cell r="F763" t="str">
            <v>A</v>
          </cell>
          <cell r="G763" t="str">
            <v>GREEN</v>
          </cell>
          <cell r="H763" t="str">
            <v>FULL_TIME</v>
          </cell>
          <cell r="I763">
            <v>900234</v>
          </cell>
          <cell r="J763" t="str">
            <v>Quesscorp</v>
          </cell>
          <cell r="K763" t="str">
            <v>Emmanuel Otoo</v>
          </cell>
          <cell r="L763" t="str">
            <v>Warehouse Associate (TEMP)</v>
          </cell>
          <cell r="M763" t="str">
            <v>Warehouse Associate 8W</v>
          </cell>
          <cell r="N763" t="str">
            <v>bavameer</v>
          </cell>
          <cell r="O763">
            <v>1299</v>
          </cell>
          <cell r="P763" t="str">
            <v>AUH1</v>
          </cell>
          <cell r="Q763" t="str">
            <v>ARE</v>
          </cell>
          <cell r="R763" t="str">
            <v>LK017</v>
          </cell>
          <cell r="S763" t="str">
            <v>Night Shift</v>
          </cell>
          <cell r="T763">
            <v>99</v>
          </cell>
          <cell r="U763" t="str">
            <v>MENA_UAE_FC</v>
          </cell>
          <cell r="V763">
            <v>46267.754166666666</v>
          </cell>
          <cell r="W763">
            <v>46267.959027777775</v>
          </cell>
          <cell r="X763">
            <v>46267.756944444445</v>
          </cell>
          <cell r="Y763">
            <v>46268.173611111109</v>
          </cell>
          <cell r="AA763" t="str">
            <v>Scheduled</v>
          </cell>
          <cell r="AB763" t="str">
            <v>Present</v>
          </cell>
          <cell r="AC763" t="str">
            <v>Customer returns</v>
          </cell>
          <cell r="AD763" t="str">
            <v>Customer Returns</v>
          </cell>
          <cell r="AE763" t="str">
            <v>Customer returns</v>
          </cell>
          <cell r="AF763" t="str">
            <v>Thursday</v>
          </cell>
          <cell r="AG763" t="str">
            <v>Friday</v>
          </cell>
          <cell r="AH763">
            <v>22</v>
          </cell>
          <cell r="AJ763">
            <v>45690</v>
          </cell>
          <cell r="AM763" t="str">
            <v>TEMP</v>
          </cell>
          <cell r="AN763" t="str">
            <v>3P Onsite Worker</v>
          </cell>
          <cell r="AO763" t="str">
            <v>A</v>
          </cell>
          <cell r="AP763">
            <v>9</v>
          </cell>
          <cell r="AQ763">
            <v>0</v>
          </cell>
          <cell r="AR763">
            <v>1</v>
          </cell>
          <cell r="AS763">
            <v>1</v>
          </cell>
          <cell r="AT763">
            <v>0</v>
          </cell>
          <cell r="AU763">
            <v>0</v>
          </cell>
        </row>
        <row r="764">
          <cell r="E764">
            <v>203468745</v>
          </cell>
          <cell r="F764" t="str">
            <v>A</v>
          </cell>
          <cell r="G764" t="str">
            <v>GREEN</v>
          </cell>
          <cell r="H764" t="str">
            <v>FULL_TIME</v>
          </cell>
          <cell r="I764">
            <v>900234</v>
          </cell>
          <cell r="J764" t="str">
            <v>Fastlink Outsourcing</v>
          </cell>
          <cell r="K764" t="str">
            <v>Ibrahim Otoo</v>
          </cell>
          <cell r="L764" t="str">
            <v>Warehouse Associate (TEMP)</v>
          </cell>
          <cell r="M764" t="str">
            <v>Warehouse Associate 12M</v>
          </cell>
          <cell r="N764" t="str">
            <v>scariav</v>
          </cell>
          <cell r="O764">
            <v>1299</v>
          </cell>
          <cell r="P764" t="str">
            <v>AUH1</v>
          </cell>
          <cell r="Q764" t="str">
            <v>ARE</v>
          </cell>
          <cell r="R764" t="str">
            <v>FC134</v>
          </cell>
          <cell r="S764" t="str">
            <v>Day Shift</v>
          </cell>
          <cell r="T764">
            <v>99</v>
          </cell>
          <cell r="U764" t="str">
            <v>MENA_UAE_FC</v>
          </cell>
          <cell r="X764">
            <v>46267.333333333336</v>
          </cell>
          <cell r="Y764">
            <v>46267.75</v>
          </cell>
          <cell r="Z764" t="str">
            <v>Rest Day</v>
          </cell>
          <cell r="AA764" t="str">
            <v>Not Scheduled</v>
          </cell>
          <cell r="AB764" t="str">
            <v>Not Present</v>
          </cell>
          <cell r="AC764" t="str">
            <v>Outbound</v>
          </cell>
          <cell r="AD764" t="str">
            <v>Pack - Single</v>
          </cell>
          <cell r="AE764" t="str">
            <v>Pack</v>
          </cell>
          <cell r="AF764" t="str">
            <v>Wednesday</v>
          </cell>
          <cell r="AG764" t="str">
            <v>Thursday</v>
          </cell>
          <cell r="AH764">
            <v>18</v>
          </cell>
          <cell r="AJ764">
            <v>45455</v>
          </cell>
          <cell r="AM764" t="str">
            <v>TEMP</v>
          </cell>
          <cell r="AN764" t="str">
            <v>3P Onsite Worker</v>
          </cell>
          <cell r="AO764" t="str">
            <v>A</v>
          </cell>
          <cell r="AP764">
            <v>9</v>
          </cell>
          <cell r="AQ764">
            <v>0</v>
          </cell>
          <cell r="AR764">
            <v>0</v>
          </cell>
          <cell r="AS764">
            <v>0</v>
          </cell>
          <cell r="AT764">
            <v>0</v>
          </cell>
          <cell r="AU764">
            <v>0</v>
          </cell>
        </row>
        <row r="765">
          <cell r="E765">
            <v>203813132</v>
          </cell>
          <cell r="F765" t="str">
            <v>A</v>
          </cell>
          <cell r="G765" t="str">
            <v>GREEN</v>
          </cell>
          <cell r="H765" t="str">
            <v>FULL_TIME</v>
          </cell>
          <cell r="I765">
            <v>900234</v>
          </cell>
          <cell r="J765" t="str">
            <v>Adecco</v>
          </cell>
          <cell r="K765" t="str">
            <v>VISHNURAJ RAJAN</v>
          </cell>
          <cell r="L765" t="str">
            <v>Warehouse Associate (TEMP)</v>
          </cell>
          <cell r="M765" t="str">
            <v>Warehouse Associate 24M</v>
          </cell>
          <cell r="N765" t="str">
            <v>bavameer</v>
          </cell>
          <cell r="O765">
            <v>1299</v>
          </cell>
          <cell r="P765" t="str">
            <v>AUH1</v>
          </cell>
          <cell r="Q765" t="str">
            <v>ARE</v>
          </cell>
          <cell r="R765" t="str">
            <v>LK011</v>
          </cell>
          <cell r="S765" t="str">
            <v>Night Shift</v>
          </cell>
          <cell r="T765">
            <v>99</v>
          </cell>
          <cell r="U765" t="str">
            <v>MENA_UAE_FC</v>
          </cell>
          <cell r="V765">
            <v>46267.754861111112</v>
          </cell>
          <cell r="W765">
            <v>46267.959722222222</v>
          </cell>
          <cell r="X765">
            <v>46267.756944444445</v>
          </cell>
          <cell r="Y765">
            <v>46268.173611111109</v>
          </cell>
          <cell r="AA765" t="str">
            <v>Scheduled</v>
          </cell>
          <cell r="AB765" t="str">
            <v>Present</v>
          </cell>
          <cell r="AC765" t="str">
            <v>Customer returns</v>
          </cell>
          <cell r="AD765" t="str">
            <v>Customer Returns</v>
          </cell>
          <cell r="AE765" t="str">
            <v>Customer returns</v>
          </cell>
          <cell r="AF765" t="str">
            <v>Friday</v>
          </cell>
          <cell r="AG765" t="str">
            <v>Saturday</v>
          </cell>
          <cell r="AH765">
            <v>22</v>
          </cell>
          <cell r="AJ765">
            <v>45516</v>
          </cell>
          <cell r="AM765" t="str">
            <v>TEMP</v>
          </cell>
          <cell r="AN765" t="str">
            <v>3P Onsite Worker</v>
          </cell>
          <cell r="AO765" t="str">
            <v>A</v>
          </cell>
          <cell r="AP765">
            <v>9</v>
          </cell>
          <cell r="AQ765">
            <v>0</v>
          </cell>
          <cell r="AR765">
            <v>1</v>
          </cell>
          <cell r="AS765">
            <v>1</v>
          </cell>
          <cell r="AT765">
            <v>0</v>
          </cell>
          <cell r="AU765">
            <v>0</v>
          </cell>
        </row>
        <row r="766">
          <cell r="E766">
            <v>203850899</v>
          </cell>
          <cell r="F766" t="str">
            <v>A</v>
          </cell>
          <cell r="G766" t="str">
            <v>GREEN</v>
          </cell>
          <cell r="H766" t="str">
            <v>FULL_TIME</v>
          </cell>
          <cell r="I766">
            <v>900234</v>
          </cell>
          <cell r="J766" t="str">
            <v>Dulsco L.L.C.</v>
          </cell>
          <cell r="K766" t="str">
            <v>Owen Babigumira</v>
          </cell>
          <cell r="L766" t="str">
            <v>Warehouse Associate (TEMP)</v>
          </cell>
          <cell r="M766" t="str">
            <v>Warehouse Associate 24M</v>
          </cell>
          <cell r="N766" t="str">
            <v>bizthoma</v>
          </cell>
          <cell r="O766">
            <v>1299</v>
          </cell>
          <cell r="P766" t="str">
            <v>AUH1</v>
          </cell>
          <cell r="Q766" t="str">
            <v>ARE</v>
          </cell>
          <cell r="R766" t="str">
            <v>LK013</v>
          </cell>
          <cell r="S766" t="str">
            <v>Night Shift</v>
          </cell>
          <cell r="T766">
            <v>99</v>
          </cell>
          <cell r="U766" t="str">
            <v>MENA_UAE_FC</v>
          </cell>
          <cell r="V766">
            <v>46267.756249999999</v>
          </cell>
          <cell r="W766">
            <v>46267.875694444447</v>
          </cell>
          <cell r="X766">
            <v>46267.756944444445</v>
          </cell>
          <cell r="Y766">
            <v>46268.173611111109</v>
          </cell>
          <cell r="AA766" t="str">
            <v>Scheduled</v>
          </cell>
          <cell r="AB766" t="str">
            <v>Present</v>
          </cell>
          <cell r="AC766" t="str">
            <v>Outbound</v>
          </cell>
          <cell r="AD766" t="str">
            <v>Picking</v>
          </cell>
          <cell r="AE766" t="str">
            <v>Pick</v>
          </cell>
          <cell r="AF766" t="str">
            <v>Sunday</v>
          </cell>
          <cell r="AG766" t="str">
            <v>Monday</v>
          </cell>
          <cell r="AH766">
            <v>13</v>
          </cell>
          <cell r="AJ766">
            <v>45523</v>
          </cell>
          <cell r="AM766" t="str">
            <v>TEMP</v>
          </cell>
          <cell r="AN766" t="str">
            <v>3P Onsite Worker</v>
          </cell>
          <cell r="AO766" t="str">
            <v>A</v>
          </cell>
          <cell r="AP766">
            <v>9</v>
          </cell>
          <cell r="AQ766">
            <v>0</v>
          </cell>
          <cell r="AR766">
            <v>1</v>
          </cell>
          <cell r="AS766">
            <v>1</v>
          </cell>
          <cell r="AT766">
            <v>0</v>
          </cell>
          <cell r="AU766">
            <v>0</v>
          </cell>
        </row>
        <row r="767">
          <cell r="E767">
            <v>206015572</v>
          </cell>
          <cell r="F767" t="str">
            <v>A</v>
          </cell>
          <cell r="G767" t="str">
            <v>GREEN</v>
          </cell>
          <cell r="H767" t="str">
            <v>FULL_TIME</v>
          </cell>
          <cell r="I767">
            <v>900234</v>
          </cell>
          <cell r="J767" t="str">
            <v>Fastlink Outsourcing</v>
          </cell>
          <cell r="K767" t="str">
            <v>EVELYN OWUSUA MENSAH</v>
          </cell>
          <cell r="L767" t="str">
            <v>Warehouse Associate (TEMP)</v>
          </cell>
          <cell r="M767" t="str">
            <v>Warehouse Associate 8W</v>
          </cell>
          <cell r="N767" t="str">
            <v>aanso</v>
          </cell>
          <cell r="O767">
            <v>1299</v>
          </cell>
          <cell r="P767" t="str">
            <v>AUH1</v>
          </cell>
          <cell r="Q767" t="str">
            <v>ARE</v>
          </cell>
          <cell r="R767" t="str">
            <v>LK012</v>
          </cell>
          <cell r="S767" t="str">
            <v>Night Shift</v>
          </cell>
          <cell r="T767">
            <v>99</v>
          </cell>
          <cell r="U767" t="str">
            <v>MENA_UAE_FC</v>
          </cell>
          <cell r="V767">
            <v>46267.756249999999</v>
          </cell>
          <cell r="W767">
            <v>46267.961111111108</v>
          </cell>
          <cell r="X767">
            <v>46267.756944444445</v>
          </cell>
          <cell r="Y767">
            <v>46268.173611111109</v>
          </cell>
          <cell r="AA767" t="str">
            <v>Scheduled</v>
          </cell>
          <cell r="AB767" t="str">
            <v>Present</v>
          </cell>
          <cell r="AC767" t="str">
            <v>Customer returns</v>
          </cell>
          <cell r="AD767" t="str">
            <v>Customer Returns</v>
          </cell>
          <cell r="AE767" t="str">
            <v>Customer returns</v>
          </cell>
          <cell r="AF767" t="str">
            <v>Saturday</v>
          </cell>
          <cell r="AG767" t="str">
            <v>Sunday</v>
          </cell>
          <cell r="AH767">
            <v>22</v>
          </cell>
          <cell r="AJ767">
            <v>45914</v>
          </cell>
          <cell r="AM767" t="str">
            <v>TEMP</v>
          </cell>
          <cell r="AN767" t="str">
            <v>3P Onsite Worker</v>
          </cell>
          <cell r="AO767" t="str">
            <v>A</v>
          </cell>
          <cell r="AP767">
            <v>9</v>
          </cell>
          <cell r="AQ767">
            <v>0</v>
          </cell>
          <cell r="AR767">
            <v>1</v>
          </cell>
          <cell r="AS767">
            <v>1</v>
          </cell>
          <cell r="AT767">
            <v>0</v>
          </cell>
          <cell r="AU767">
            <v>0</v>
          </cell>
        </row>
        <row r="768">
          <cell r="E768">
            <v>206004601</v>
          </cell>
          <cell r="F768" t="str">
            <v>A</v>
          </cell>
          <cell r="G768" t="str">
            <v>GREEN</v>
          </cell>
          <cell r="H768" t="str">
            <v>FULL_TIME</v>
          </cell>
          <cell r="I768">
            <v>900234</v>
          </cell>
          <cell r="J768" t="str">
            <v>Fastlink Outsourcing</v>
          </cell>
          <cell r="K768" t="str">
            <v>NANIES OWUSU ANSAH</v>
          </cell>
          <cell r="L768" t="str">
            <v>Warehouse Associate (TEMP)</v>
          </cell>
          <cell r="M768" t="str">
            <v>Warehouse Associate 12M</v>
          </cell>
          <cell r="N768" t="str">
            <v>ansammar</v>
          </cell>
          <cell r="O768">
            <v>1299</v>
          </cell>
          <cell r="P768" t="str">
            <v>AUH1</v>
          </cell>
          <cell r="Q768" t="str">
            <v>ARE</v>
          </cell>
          <cell r="R768" t="str">
            <v>FC134</v>
          </cell>
          <cell r="S768" t="str">
            <v>Day Shift</v>
          </cell>
          <cell r="T768">
            <v>99</v>
          </cell>
          <cell r="U768" t="str">
            <v>MENA_UAE_FC</v>
          </cell>
          <cell r="X768">
            <v>46267.333333333336</v>
          </cell>
          <cell r="Y768">
            <v>46267.75</v>
          </cell>
          <cell r="Z768" t="str">
            <v>Rest Day</v>
          </cell>
          <cell r="AA768" t="str">
            <v>Not Scheduled</v>
          </cell>
          <cell r="AB768" t="str">
            <v>Not Present</v>
          </cell>
          <cell r="AC768" t="str">
            <v>Outbound</v>
          </cell>
          <cell r="AD768" t="str">
            <v>Picking</v>
          </cell>
          <cell r="AE768" t="str">
            <v>Pick</v>
          </cell>
          <cell r="AF768" t="str">
            <v>Wednesday</v>
          </cell>
          <cell r="AG768" t="str">
            <v>Thursday</v>
          </cell>
          <cell r="AH768">
            <v>13</v>
          </cell>
          <cell r="AJ768">
            <v>45914</v>
          </cell>
          <cell r="AM768" t="str">
            <v>TEMP</v>
          </cell>
          <cell r="AN768" t="str">
            <v>3P Onsite Worker</v>
          </cell>
          <cell r="AO768" t="str">
            <v>A</v>
          </cell>
          <cell r="AP768">
            <v>9</v>
          </cell>
          <cell r="AQ768">
            <v>0</v>
          </cell>
          <cell r="AR768">
            <v>0</v>
          </cell>
          <cell r="AS768">
            <v>0</v>
          </cell>
          <cell r="AT768">
            <v>0</v>
          </cell>
          <cell r="AU768">
            <v>0</v>
          </cell>
        </row>
        <row r="769">
          <cell r="E769">
            <v>204882810</v>
          </cell>
          <cell r="F769" t="str">
            <v>A</v>
          </cell>
          <cell r="G769" t="str">
            <v>GREEN</v>
          </cell>
          <cell r="H769" t="str">
            <v>FULL_TIME</v>
          </cell>
          <cell r="I769">
            <v>900234</v>
          </cell>
          <cell r="J769" t="str">
            <v>Dulsco L.L.C.</v>
          </cell>
          <cell r="K769" t="str">
            <v>DAVID OWUSU</v>
          </cell>
          <cell r="L769" t="str">
            <v>Warehouse Associate (TEMP)</v>
          </cell>
          <cell r="M769" t="str">
            <v>Warehouse Associate 24M</v>
          </cell>
          <cell r="N769" t="str">
            <v>nnahla</v>
          </cell>
          <cell r="O769">
            <v>1299</v>
          </cell>
          <cell r="P769" t="str">
            <v>AUH1</v>
          </cell>
          <cell r="Q769" t="str">
            <v>ARE</v>
          </cell>
          <cell r="R769" t="str">
            <v>FC109</v>
          </cell>
          <cell r="S769" t="str">
            <v>Day Shift</v>
          </cell>
          <cell r="T769">
            <v>99</v>
          </cell>
          <cell r="U769" t="str">
            <v>MENA_UAE_FC</v>
          </cell>
          <cell r="X769">
            <v>46267.333333333336</v>
          </cell>
          <cell r="Y769">
            <v>46267.75</v>
          </cell>
          <cell r="Z769" t="str">
            <v>Rest Day</v>
          </cell>
          <cell r="AA769" t="str">
            <v>Not Scheduled</v>
          </cell>
          <cell r="AB769" t="str">
            <v>Not Present</v>
          </cell>
          <cell r="AC769" t="str">
            <v>Inbound</v>
          </cell>
          <cell r="AD769" t="str">
            <v>Inbound Stow</v>
          </cell>
          <cell r="AE769" t="str">
            <v>Stow</v>
          </cell>
          <cell r="AF769" t="str">
            <v>Tuesday</v>
          </cell>
          <cell r="AG769" t="str">
            <v>Wednesday</v>
          </cell>
          <cell r="AH769">
            <v>3</v>
          </cell>
          <cell r="AJ769">
            <v>45690</v>
          </cell>
          <cell r="AM769" t="str">
            <v>TEMP</v>
          </cell>
          <cell r="AN769" t="str">
            <v>3P Onsite Worker</v>
          </cell>
          <cell r="AO769" t="str">
            <v>A</v>
          </cell>
          <cell r="AP769">
            <v>9</v>
          </cell>
          <cell r="AQ769">
            <v>0</v>
          </cell>
          <cell r="AR769">
            <v>0</v>
          </cell>
          <cell r="AS769">
            <v>0</v>
          </cell>
          <cell r="AT769">
            <v>0</v>
          </cell>
          <cell r="AU769">
            <v>0</v>
          </cell>
        </row>
        <row r="770">
          <cell r="E770">
            <v>203469114</v>
          </cell>
          <cell r="F770" t="str">
            <v>A</v>
          </cell>
          <cell r="G770" t="str">
            <v>GREEN</v>
          </cell>
          <cell r="H770" t="str">
            <v>FULL_TIME</v>
          </cell>
          <cell r="I770">
            <v>900234</v>
          </cell>
          <cell r="J770" t="str">
            <v>Fastlink Outsourcing</v>
          </cell>
          <cell r="K770" t="str">
            <v>Solomon Owusu</v>
          </cell>
          <cell r="L770" t="str">
            <v>Warehouse Associate (TEMP)</v>
          </cell>
          <cell r="M770" t="str">
            <v>Warehouse Associate 12M</v>
          </cell>
          <cell r="N770" t="str">
            <v>bavameer</v>
          </cell>
          <cell r="O770">
            <v>1299</v>
          </cell>
          <cell r="P770" t="str">
            <v>AUH1</v>
          </cell>
          <cell r="Q770" t="str">
            <v>ARE</v>
          </cell>
          <cell r="R770" t="str">
            <v>FC159</v>
          </cell>
          <cell r="S770" t="str">
            <v>Day Shift</v>
          </cell>
          <cell r="T770">
            <v>99</v>
          </cell>
          <cell r="U770" t="str">
            <v>MENA_UAE_FC</v>
          </cell>
          <cell r="V770">
            <v>46267.332638888889</v>
          </cell>
          <cell r="W770">
            <v>46267.754166666666</v>
          </cell>
          <cell r="X770">
            <v>46267.333333333336</v>
          </cell>
          <cell r="Y770">
            <v>46267.75</v>
          </cell>
          <cell r="AA770" t="str">
            <v>Scheduled</v>
          </cell>
          <cell r="AB770" t="str">
            <v>Present</v>
          </cell>
          <cell r="AC770" t="str">
            <v>Customer returns</v>
          </cell>
          <cell r="AD770" t="str">
            <v>Customer Returns</v>
          </cell>
          <cell r="AE770" t="str">
            <v>Customer returns</v>
          </cell>
          <cell r="AF770" t="str">
            <v>Thursday</v>
          </cell>
          <cell r="AG770" t="str">
            <v>Friday</v>
          </cell>
          <cell r="AH770">
            <v>22</v>
          </cell>
          <cell r="AJ770">
            <v>45455</v>
          </cell>
          <cell r="AM770" t="str">
            <v>TEMP</v>
          </cell>
          <cell r="AN770" t="str">
            <v>3P Onsite Worker</v>
          </cell>
          <cell r="AO770" t="str">
            <v>A</v>
          </cell>
          <cell r="AP770">
            <v>9</v>
          </cell>
          <cell r="AQ770">
            <v>0</v>
          </cell>
          <cell r="AR770">
            <v>1</v>
          </cell>
          <cell r="AS770">
            <v>1</v>
          </cell>
          <cell r="AT770">
            <v>0</v>
          </cell>
          <cell r="AU770">
            <v>0</v>
          </cell>
        </row>
        <row r="771">
          <cell r="E771">
            <v>206239528</v>
          </cell>
          <cell r="F771" t="str">
            <v>A</v>
          </cell>
          <cell r="G771" t="str">
            <v>GREEN</v>
          </cell>
          <cell r="H771" t="str">
            <v>FULL_TIME</v>
          </cell>
          <cell r="I771">
            <v>900234</v>
          </cell>
          <cell r="J771" t="str">
            <v>Fastlink Outsourcing</v>
          </cell>
          <cell r="K771" t="str">
            <v>KEZIAH OYE OYE</v>
          </cell>
          <cell r="L771" t="str">
            <v>Warehouse Associate (TEMP)</v>
          </cell>
          <cell r="M771" t="str">
            <v>Warehouse Associate 12M</v>
          </cell>
          <cell r="N771" t="str">
            <v>kebedeed</v>
          </cell>
          <cell r="O771">
            <v>1299</v>
          </cell>
          <cell r="P771" t="str">
            <v>AUH1</v>
          </cell>
          <cell r="Q771" t="str">
            <v>ARE</v>
          </cell>
          <cell r="R771" t="str">
            <v>FC009</v>
          </cell>
          <cell r="S771" t="str">
            <v>Day Shift</v>
          </cell>
          <cell r="T771">
            <v>99</v>
          </cell>
          <cell r="U771" t="str">
            <v>MENA_UAE_FC</v>
          </cell>
          <cell r="V771">
            <v>46267.332638888889</v>
          </cell>
          <cell r="W771">
            <v>46267.747916666667</v>
          </cell>
          <cell r="X771">
            <v>46267.333333333336</v>
          </cell>
          <cell r="Y771">
            <v>46267.75</v>
          </cell>
          <cell r="AA771" t="str">
            <v>Scheduled</v>
          </cell>
          <cell r="AB771" t="str">
            <v>Present</v>
          </cell>
          <cell r="AC771" t="str">
            <v>Support</v>
          </cell>
          <cell r="AD771" t="str">
            <v>Facilities</v>
          </cell>
          <cell r="AE771" t="str">
            <v>Support</v>
          </cell>
          <cell r="AF771" t="str">
            <v>Friday</v>
          </cell>
          <cell r="AG771" t="str">
            <v>Saturday</v>
          </cell>
          <cell r="AH771">
            <v>28</v>
          </cell>
          <cell r="AJ771">
            <v>45942</v>
          </cell>
          <cell r="AM771" t="str">
            <v>TEMP</v>
          </cell>
          <cell r="AN771" t="str">
            <v>3P Onsite Worker</v>
          </cell>
          <cell r="AO771" t="str">
            <v>A</v>
          </cell>
          <cell r="AP771">
            <v>9</v>
          </cell>
          <cell r="AQ771">
            <v>0</v>
          </cell>
          <cell r="AR771">
            <v>1</v>
          </cell>
          <cell r="AS771">
            <v>1</v>
          </cell>
          <cell r="AT771">
            <v>0</v>
          </cell>
          <cell r="AU771">
            <v>0</v>
          </cell>
        </row>
        <row r="772">
          <cell r="E772">
            <v>204013686</v>
          </cell>
          <cell r="F772" t="str">
            <v>A</v>
          </cell>
          <cell r="G772" t="str">
            <v>GREEN</v>
          </cell>
          <cell r="H772" t="str">
            <v>FULL_TIME</v>
          </cell>
          <cell r="I772">
            <v>900234</v>
          </cell>
          <cell r="J772" t="str">
            <v>Fastlink Outsourcing</v>
          </cell>
          <cell r="K772" t="str">
            <v>Prince Agyei Okai</v>
          </cell>
          <cell r="L772" t="str">
            <v>Warehouse Associate (TEMP)</v>
          </cell>
          <cell r="M772" t="str">
            <v>Warehouse Associate 12M</v>
          </cell>
          <cell r="N772" t="str">
            <v>ansammar</v>
          </cell>
          <cell r="O772">
            <v>1299</v>
          </cell>
          <cell r="P772" t="str">
            <v>AUH1</v>
          </cell>
          <cell r="Q772" t="str">
            <v>ARE</v>
          </cell>
          <cell r="R772" t="str">
            <v>FC134</v>
          </cell>
          <cell r="S772" t="str">
            <v>Day Shift</v>
          </cell>
          <cell r="T772">
            <v>99</v>
          </cell>
          <cell r="U772" t="str">
            <v>MENA_UAE_FC</v>
          </cell>
          <cell r="V772">
            <v>46267.170138888891</v>
          </cell>
          <cell r="X772">
            <v>46267.333333333336</v>
          </cell>
          <cell r="Y772">
            <v>46267.75</v>
          </cell>
          <cell r="Z772" t="str">
            <v>Rest Day</v>
          </cell>
          <cell r="AA772" t="str">
            <v>Not Scheduled</v>
          </cell>
          <cell r="AB772" t="str">
            <v>Present</v>
          </cell>
          <cell r="AC772" t="str">
            <v>Outbound</v>
          </cell>
          <cell r="AD772" t="str">
            <v>Pack - Batch</v>
          </cell>
          <cell r="AE772" t="str">
            <v>Pack</v>
          </cell>
          <cell r="AF772" t="str">
            <v>Wednesday</v>
          </cell>
          <cell r="AG772" t="str">
            <v>Thursday</v>
          </cell>
          <cell r="AH772">
            <v>17</v>
          </cell>
          <cell r="AJ772">
            <v>45550</v>
          </cell>
          <cell r="AM772" t="str">
            <v>TEMP</v>
          </cell>
          <cell r="AN772" t="str">
            <v>3P Onsite Worker</v>
          </cell>
          <cell r="AO772" t="str">
            <v>A</v>
          </cell>
          <cell r="AP772">
            <v>9</v>
          </cell>
          <cell r="AQ772">
            <v>1</v>
          </cell>
          <cell r="AR772">
            <v>1</v>
          </cell>
          <cell r="AS772">
            <v>0</v>
          </cell>
          <cell r="AT772">
            <v>0</v>
          </cell>
          <cell r="AU772">
            <v>0</v>
          </cell>
        </row>
        <row r="773">
          <cell r="E773">
            <v>203965010</v>
          </cell>
          <cell r="F773" t="str">
            <v>A</v>
          </cell>
          <cell r="G773" t="str">
            <v>GREEN</v>
          </cell>
          <cell r="H773" t="str">
            <v>FULL_TIME</v>
          </cell>
          <cell r="I773">
            <v>900234</v>
          </cell>
          <cell r="J773" t="str">
            <v>Adecco</v>
          </cell>
          <cell r="K773" t="str">
            <v>Nasarudheen Pallikka</v>
          </cell>
          <cell r="L773" t="str">
            <v>Warehouse Associate (TEMP)</v>
          </cell>
          <cell r="M773" t="str">
            <v>Warehouse Associate 24M</v>
          </cell>
          <cell r="N773" t="str">
            <v>ansammar</v>
          </cell>
          <cell r="O773">
            <v>1299</v>
          </cell>
          <cell r="P773" t="str">
            <v>AUH1</v>
          </cell>
          <cell r="Q773" t="str">
            <v>ARE</v>
          </cell>
          <cell r="R773" t="str">
            <v>FC159</v>
          </cell>
          <cell r="S773" t="str">
            <v>Day Shift</v>
          </cell>
          <cell r="T773">
            <v>99</v>
          </cell>
          <cell r="U773" t="str">
            <v>MENA_UAE_FC</v>
          </cell>
          <cell r="V773">
            <v>46267.333333333336</v>
          </cell>
          <cell r="W773">
            <v>46267.746527777781</v>
          </cell>
          <cell r="X773">
            <v>46267.333333333336</v>
          </cell>
          <cell r="Y773">
            <v>46267.75</v>
          </cell>
          <cell r="AA773" t="str">
            <v>Scheduled</v>
          </cell>
          <cell r="AB773" t="str">
            <v>Present</v>
          </cell>
          <cell r="AC773" t="str">
            <v>Outbound</v>
          </cell>
          <cell r="AD773" t="str">
            <v>Picking</v>
          </cell>
          <cell r="AE773" t="str">
            <v>Pick</v>
          </cell>
          <cell r="AF773" t="str">
            <v>Thursday</v>
          </cell>
          <cell r="AG773" t="str">
            <v>Friday</v>
          </cell>
          <cell r="AH773">
            <v>13</v>
          </cell>
          <cell r="AJ773">
            <v>45543</v>
          </cell>
          <cell r="AM773" t="str">
            <v>TEMP</v>
          </cell>
          <cell r="AN773" t="str">
            <v>3P Onsite Worker</v>
          </cell>
          <cell r="AO773" t="str">
            <v>A</v>
          </cell>
          <cell r="AP773">
            <v>9</v>
          </cell>
          <cell r="AQ773">
            <v>0</v>
          </cell>
          <cell r="AR773">
            <v>1</v>
          </cell>
          <cell r="AS773">
            <v>1</v>
          </cell>
          <cell r="AT773">
            <v>0</v>
          </cell>
          <cell r="AU773">
            <v>0</v>
          </cell>
        </row>
        <row r="774">
          <cell r="E774">
            <v>204868502</v>
          </cell>
          <cell r="F774" t="str">
            <v>A</v>
          </cell>
          <cell r="G774" t="str">
            <v>GREEN</v>
          </cell>
          <cell r="H774" t="str">
            <v>FULL_TIME</v>
          </cell>
          <cell r="I774">
            <v>900234</v>
          </cell>
          <cell r="J774" t="str">
            <v>Dulsco L.L.C.</v>
          </cell>
          <cell r="K774" t="str">
            <v>PRINCE AMO ESSEL</v>
          </cell>
          <cell r="L774" t="str">
            <v>Warehouse Associate (TEMP)</v>
          </cell>
          <cell r="M774" t="str">
            <v>Warehouse Associate 24M</v>
          </cell>
          <cell r="N774" t="str">
            <v>mnarshad</v>
          </cell>
          <cell r="O774">
            <v>1299</v>
          </cell>
          <cell r="P774" t="str">
            <v>AUH1</v>
          </cell>
          <cell r="Q774" t="str">
            <v>ARE</v>
          </cell>
          <cell r="R774" t="str">
            <v>FC134</v>
          </cell>
          <cell r="S774" t="str">
            <v>Day Shift</v>
          </cell>
          <cell r="T774">
            <v>99</v>
          </cell>
          <cell r="U774" t="str">
            <v>MENA_UAE_FC</v>
          </cell>
          <cell r="V774">
            <v>46267.330555555556</v>
          </cell>
          <cell r="W774">
            <v>46267.749305555553</v>
          </cell>
          <cell r="X774">
            <v>46267.333333333336</v>
          </cell>
          <cell r="Y774">
            <v>46267.75</v>
          </cell>
          <cell r="Z774" t="str">
            <v>Rest Day</v>
          </cell>
          <cell r="AA774" t="str">
            <v>Not Scheduled</v>
          </cell>
          <cell r="AB774" t="str">
            <v>Present</v>
          </cell>
          <cell r="AC774" t="str">
            <v>Outbound</v>
          </cell>
          <cell r="AD774" t="str">
            <v>Picking</v>
          </cell>
          <cell r="AE774" t="str">
            <v>Pick</v>
          </cell>
          <cell r="AF774" t="str">
            <v>Wednesday</v>
          </cell>
          <cell r="AG774" t="str">
            <v>Thursday</v>
          </cell>
          <cell r="AH774">
            <v>13</v>
          </cell>
          <cell r="AJ774">
            <v>45893</v>
          </cell>
          <cell r="AM774" t="str">
            <v>TEMP</v>
          </cell>
          <cell r="AN774" t="str">
            <v>3P Onsite Worker</v>
          </cell>
          <cell r="AO774" t="str">
            <v>A</v>
          </cell>
          <cell r="AP774">
            <v>9</v>
          </cell>
          <cell r="AQ774">
            <v>1</v>
          </cell>
          <cell r="AR774">
            <v>1</v>
          </cell>
          <cell r="AS774">
            <v>0</v>
          </cell>
          <cell r="AT774">
            <v>0</v>
          </cell>
          <cell r="AU774">
            <v>0</v>
          </cell>
        </row>
        <row r="775">
          <cell r="E775">
            <v>206873650</v>
          </cell>
          <cell r="F775" t="str">
            <v>A</v>
          </cell>
          <cell r="G775" t="str">
            <v>GREEN</v>
          </cell>
          <cell r="H775" t="str">
            <v>FULL_TIME</v>
          </cell>
          <cell r="I775">
            <v>900234</v>
          </cell>
          <cell r="J775" t="str">
            <v>Fastlink Outsourcing</v>
          </cell>
          <cell r="K775" t="str">
            <v>PASWELL GYAMFI</v>
          </cell>
          <cell r="L775" t="str">
            <v>Warehouse Associate (TEMP)</v>
          </cell>
          <cell r="M775" t="str">
            <v>Warehouse Associate 12M</v>
          </cell>
          <cell r="N775" t="str">
            <v>nnahla</v>
          </cell>
          <cell r="O775">
            <v>1299</v>
          </cell>
          <cell r="P775" t="str">
            <v>AUH1</v>
          </cell>
          <cell r="Q775" t="str">
            <v>ARE</v>
          </cell>
          <cell r="R775" t="str">
            <v>FC059</v>
          </cell>
          <cell r="S775" t="str">
            <v>Day Shift</v>
          </cell>
          <cell r="T775">
            <v>99</v>
          </cell>
          <cell r="U775" t="str">
            <v>MENA_UAE_FC</v>
          </cell>
          <cell r="V775">
            <v>46267.330555555556</v>
          </cell>
          <cell r="W775">
            <v>46267.75</v>
          </cell>
          <cell r="X775">
            <v>46267.333333333336</v>
          </cell>
          <cell r="Y775">
            <v>46267.75</v>
          </cell>
          <cell r="AA775" t="str">
            <v>Scheduled</v>
          </cell>
          <cell r="AB775" t="str">
            <v>Present</v>
          </cell>
          <cell r="AC775" t="str">
            <v>Inbound</v>
          </cell>
          <cell r="AD775" t="str">
            <v>Inbound Stow</v>
          </cell>
          <cell r="AE775" t="str">
            <v>Stow</v>
          </cell>
          <cell r="AF775" t="str">
            <v>Sunday</v>
          </cell>
          <cell r="AG775" t="str">
            <v>Monday</v>
          </cell>
          <cell r="AH775">
            <v>3</v>
          </cell>
          <cell r="AJ775">
            <v>46019</v>
          </cell>
          <cell r="AM775" t="str">
            <v>TEMP</v>
          </cell>
          <cell r="AN775" t="str">
            <v>3P Onsite Worker</v>
          </cell>
          <cell r="AO775" t="str">
            <v>A</v>
          </cell>
          <cell r="AP775">
            <v>9</v>
          </cell>
          <cell r="AQ775">
            <v>0</v>
          </cell>
          <cell r="AR775">
            <v>1</v>
          </cell>
          <cell r="AS775">
            <v>1</v>
          </cell>
          <cell r="AT775">
            <v>0</v>
          </cell>
          <cell r="AU775">
            <v>0</v>
          </cell>
        </row>
        <row r="776">
          <cell r="E776">
            <v>206004602</v>
          </cell>
          <cell r="F776" t="str">
            <v>A</v>
          </cell>
          <cell r="G776" t="str">
            <v>GREEN</v>
          </cell>
          <cell r="H776" t="str">
            <v>FULL_TIME</v>
          </cell>
          <cell r="I776">
            <v>900234</v>
          </cell>
          <cell r="J776" t="str">
            <v>Fastlink Outsourcing</v>
          </cell>
          <cell r="K776" t="str">
            <v>PAULINA KONAMAH BOATENG</v>
          </cell>
          <cell r="L776" t="str">
            <v>Warehouse Associate (TEMP)</v>
          </cell>
          <cell r="M776" t="str">
            <v>Warehouse Associate 12M</v>
          </cell>
          <cell r="N776" t="str">
            <v>ansammar</v>
          </cell>
          <cell r="O776">
            <v>1299</v>
          </cell>
          <cell r="P776" t="str">
            <v>AUH1</v>
          </cell>
          <cell r="Q776" t="str">
            <v>ARE</v>
          </cell>
          <cell r="R776" t="str">
            <v>FC109</v>
          </cell>
          <cell r="S776" t="str">
            <v>Day Shift</v>
          </cell>
          <cell r="T776">
            <v>99</v>
          </cell>
          <cell r="U776" t="str">
            <v>MENA_UAE_FC</v>
          </cell>
          <cell r="X776">
            <v>46267.333333333336</v>
          </cell>
          <cell r="Y776">
            <v>46267.75</v>
          </cell>
          <cell r="Z776" t="str">
            <v>Rest Day</v>
          </cell>
          <cell r="AA776" t="str">
            <v>Not Scheduled</v>
          </cell>
          <cell r="AB776" t="str">
            <v>Not Present</v>
          </cell>
          <cell r="AC776" t="str">
            <v>Outbound</v>
          </cell>
          <cell r="AD776" t="str">
            <v>Picking</v>
          </cell>
          <cell r="AE776" t="str">
            <v>Pick</v>
          </cell>
          <cell r="AF776" t="str">
            <v>Tuesday</v>
          </cell>
          <cell r="AG776" t="str">
            <v>Wednesday</v>
          </cell>
          <cell r="AH776">
            <v>13</v>
          </cell>
          <cell r="AJ776">
            <v>45921</v>
          </cell>
          <cell r="AM776" t="str">
            <v>TEMP</v>
          </cell>
          <cell r="AN776" t="str">
            <v>3P Onsite Worker</v>
          </cell>
          <cell r="AO776" t="str">
            <v>A</v>
          </cell>
          <cell r="AP776">
            <v>9</v>
          </cell>
          <cell r="AQ776">
            <v>0</v>
          </cell>
          <cell r="AR776">
            <v>0</v>
          </cell>
          <cell r="AS776">
            <v>0</v>
          </cell>
          <cell r="AT776">
            <v>0</v>
          </cell>
          <cell r="AU776">
            <v>0</v>
          </cell>
        </row>
        <row r="777">
          <cell r="E777">
            <v>206953810</v>
          </cell>
          <cell r="F777" t="str">
            <v>A</v>
          </cell>
          <cell r="G777" t="str">
            <v>GREEN</v>
          </cell>
          <cell r="H777" t="str">
            <v>FULL_TIME</v>
          </cell>
          <cell r="I777">
            <v>900234</v>
          </cell>
          <cell r="J777" t="str">
            <v>Dulsco L.L.C.</v>
          </cell>
          <cell r="K777" t="str">
            <v>BRIAN MATEKE</v>
          </cell>
          <cell r="L777" t="str">
            <v>Warehouse Associate (TEMP)</v>
          </cell>
          <cell r="M777" t="str">
            <v>Warehouse Associate 24M</v>
          </cell>
          <cell r="N777" t="str">
            <v>aanso</v>
          </cell>
          <cell r="O777">
            <v>1299</v>
          </cell>
          <cell r="P777" t="str">
            <v>AUH1</v>
          </cell>
          <cell r="Q777" t="str">
            <v>ARE</v>
          </cell>
          <cell r="R777" t="str">
            <v>FC109</v>
          </cell>
          <cell r="S777" t="str">
            <v>Day Shift</v>
          </cell>
          <cell r="T777">
            <v>99</v>
          </cell>
          <cell r="U777" t="str">
            <v>MENA_UAE_FC</v>
          </cell>
          <cell r="X777">
            <v>46267.333333333336</v>
          </cell>
          <cell r="Y777">
            <v>46267.75</v>
          </cell>
          <cell r="Z777" t="str">
            <v>Rest Day</v>
          </cell>
          <cell r="AA777" t="str">
            <v>Not Scheduled</v>
          </cell>
          <cell r="AB777" t="str">
            <v>Not Present</v>
          </cell>
          <cell r="AC777" t="str">
            <v>Customer returns</v>
          </cell>
          <cell r="AD777" t="str">
            <v>Customer Returns</v>
          </cell>
          <cell r="AE777" t="str">
            <v>Customer returns</v>
          </cell>
          <cell r="AF777" t="str">
            <v>Tuesday</v>
          </cell>
          <cell r="AG777" t="str">
            <v>Wednesday</v>
          </cell>
          <cell r="AH777">
            <v>22</v>
          </cell>
          <cell r="AJ777">
            <v>46047</v>
          </cell>
          <cell r="AM777" t="str">
            <v>TEMP</v>
          </cell>
          <cell r="AN777" t="str">
            <v>3P Onsite Worker</v>
          </cell>
          <cell r="AO777" t="str">
            <v>A</v>
          </cell>
          <cell r="AP777">
            <v>9</v>
          </cell>
          <cell r="AQ777">
            <v>0</v>
          </cell>
          <cell r="AR777">
            <v>0</v>
          </cell>
          <cell r="AS777">
            <v>0</v>
          </cell>
          <cell r="AT777">
            <v>0</v>
          </cell>
          <cell r="AU777">
            <v>0</v>
          </cell>
        </row>
        <row r="778">
          <cell r="E778">
            <v>203468317</v>
          </cell>
          <cell r="F778" t="str">
            <v>A</v>
          </cell>
          <cell r="G778" t="str">
            <v>GREEN</v>
          </cell>
          <cell r="H778" t="str">
            <v>FULL_TIME</v>
          </cell>
          <cell r="I778">
            <v>900234</v>
          </cell>
          <cell r="J778" t="str">
            <v>Fastlink Outsourcing</v>
          </cell>
          <cell r="K778" t="str">
            <v>David Adom</v>
          </cell>
          <cell r="L778" t="str">
            <v>Warehouse Associate (TEMP)</v>
          </cell>
          <cell r="M778" t="str">
            <v>Warehouse Associate 12M</v>
          </cell>
          <cell r="N778" t="str">
            <v>abbaszoo</v>
          </cell>
          <cell r="O778">
            <v>1299</v>
          </cell>
          <cell r="P778" t="str">
            <v>AUH1</v>
          </cell>
          <cell r="Q778" t="str">
            <v>ARE</v>
          </cell>
          <cell r="R778" t="str">
            <v>FC109</v>
          </cell>
          <cell r="S778" t="str">
            <v>Day Shift</v>
          </cell>
          <cell r="T778">
            <v>99</v>
          </cell>
          <cell r="U778" t="str">
            <v>MENA_UAE_FC</v>
          </cell>
          <cell r="X778">
            <v>46267.333333333336</v>
          </cell>
          <cell r="Y778">
            <v>46267.75</v>
          </cell>
          <cell r="Z778" t="str">
            <v>Rest Day</v>
          </cell>
          <cell r="AA778" t="str">
            <v>Not Scheduled</v>
          </cell>
          <cell r="AB778" t="str">
            <v>Not Present</v>
          </cell>
          <cell r="AC778" t="str">
            <v>Inbound</v>
          </cell>
          <cell r="AD778" t="str">
            <v>IB Problem Solve</v>
          </cell>
          <cell r="AE778" t="str">
            <v>Receive</v>
          </cell>
          <cell r="AF778" t="str">
            <v>Tuesday</v>
          </cell>
          <cell r="AG778" t="str">
            <v>Wednesday</v>
          </cell>
          <cell r="AH778">
            <v>6</v>
          </cell>
          <cell r="AJ778">
            <v>45455</v>
          </cell>
          <cell r="AM778" t="str">
            <v>TEMP</v>
          </cell>
          <cell r="AN778" t="str">
            <v>3P Onsite Worker</v>
          </cell>
          <cell r="AO778" t="str">
            <v>A</v>
          </cell>
          <cell r="AP778">
            <v>9</v>
          </cell>
          <cell r="AQ778">
            <v>0</v>
          </cell>
          <cell r="AR778">
            <v>0</v>
          </cell>
          <cell r="AS778">
            <v>0</v>
          </cell>
          <cell r="AT778">
            <v>0</v>
          </cell>
          <cell r="AU778">
            <v>0</v>
          </cell>
        </row>
        <row r="779">
          <cell r="E779">
            <v>203850901</v>
          </cell>
          <cell r="F779" t="str">
            <v>A</v>
          </cell>
          <cell r="G779" t="str">
            <v>GREEN</v>
          </cell>
          <cell r="H779" t="str">
            <v>FULL_TIME</v>
          </cell>
          <cell r="I779">
            <v>900234</v>
          </cell>
          <cell r="J779" t="str">
            <v>Dulsco L.L.C.</v>
          </cell>
          <cell r="K779" t="str">
            <v>Peter Magezi</v>
          </cell>
          <cell r="L779" t="str">
            <v>Warehouse Associate (TEMP)</v>
          </cell>
          <cell r="M779" t="str">
            <v>Warehouse Associate 24M</v>
          </cell>
          <cell r="N779" t="str">
            <v>mnarshad</v>
          </cell>
          <cell r="O779">
            <v>1299</v>
          </cell>
          <cell r="P779" t="str">
            <v>AUH1</v>
          </cell>
          <cell r="Q779" t="str">
            <v>ARE</v>
          </cell>
          <cell r="R779" t="str">
            <v>FC059</v>
          </cell>
          <cell r="S779" t="str">
            <v>Day Shift</v>
          </cell>
          <cell r="T779">
            <v>99</v>
          </cell>
          <cell r="U779" t="str">
            <v>MENA_UAE_FC</v>
          </cell>
          <cell r="V779">
            <v>46267.328472222223</v>
          </cell>
          <cell r="W779">
            <v>46267.745833333334</v>
          </cell>
          <cell r="X779">
            <v>46267.333333333336</v>
          </cell>
          <cell r="Y779">
            <v>46267.75</v>
          </cell>
          <cell r="AA779" t="str">
            <v>Scheduled</v>
          </cell>
          <cell r="AB779" t="str">
            <v>Present</v>
          </cell>
          <cell r="AC779" t="str">
            <v>Outbound</v>
          </cell>
          <cell r="AD779" t="str">
            <v>Picking</v>
          </cell>
          <cell r="AE779" t="str">
            <v>Pick</v>
          </cell>
          <cell r="AF779" t="str">
            <v>Sunday</v>
          </cell>
          <cell r="AG779" t="str">
            <v>Monday</v>
          </cell>
          <cell r="AH779">
            <v>13</v>
          </cell>
          <cell r="AJ779">
            <v>45523</v>
          </cell>
          <cell r="AM779" t="str">
            <v>TEMP</v>
          </cell>
          <cell r="AN779" t="str">
            <v>3P Onsite Worker</v>
          </cell>
          <cell r="AO779" t="str">
            <v>A</v>
          </cell>
          <cell r="AP779">
            <v>9</v>
          </cell>
          <cell r="AQ779">
            <v>0</v>
          </cell>
          <cell r="AR779">
            <v>1</v>
          </cell>
          <cell r="AS779">
            <v>1</v>
          </cell>
          <cell r="AT779">
            <v>0</v>
          </cell>
          <cell r="AU779">
            <v>0</v>
          </cell>
        </row>
        <row r="780">
          <cell r="E780">
            <v>205853893</v>
          </cell>
          <cell r="F780" t="str">
            <v>A</v>
          </cell>
          <cell r="G780" t="str">
            <v>GREEN</v>
          </cell>
          <cell r="H780" t="str">
            <v>REDUCED</v>
          </cell>
          <cell r="I780">
            <v>900234</v>
          </cell>
          <cell r="J780" t="str">
            <v>EFS Facilities Services</v>
          </cell>
          <cell r="K780" t="str">
            <v>PHOEBE OLINDO</v>
          </cell>
          <cell r="L780" t="str">
            <v>Warehouse Associate (TEMP)</v>
          </cell>
          <cell r="M780" t="str">
            <v>Warehouse Associate 8W</v>
          </cell>
          <cell r="N780" t="str">
            <v>bizthoma</v>
          </cell>
          <cell r="O780">
            <v>1299</v>
          </cell>
          <cell r="P780" t="str">
            <v>AUH1</v>
          </cell>
          <cell r="Q780" t="str">
            <v>ARE</v>
          </cell>
          <cell r="R780" t="str">
            <v>LK016</v>
          </cell>
          <cell r="S780" t="str">
            <v>Night Shift</v>
          </cell>
          <cell r="T780">
            <v>99</v>
          </cell>
          <cell r="U780" t="str">
            <v>MENA_UAE_FC</v>
          </cell>
          <cell r="X780">
            <v>46267.756944444445</v>
          </cell>
          <cell r="Y780">
            <v>46268.090277777781</v>
          </cell>
          <cell r="Z780" t="str">
            <v>Rest Day</v>
          </cell>
          <cell r="AA780" t="str">
            <v>Not Scheduled</v>
          </cell>
          <cell r="AB780" t="str">
            <v>Not Present</v>
          </cell>
          <cell r="AC780" t="str">
            <v>Outbound</v>
          </cell>
          <cell r="AD780" t="str">
            <v>Picking</v>
          </cell>
          <cell r="AE780" t="str">
            <v>Pick</v>
          </cell>
          <cell r="AF780" t="str">
            <v>Wednesday</v>
          </cell>
          <cell r="AG780" t="str">
            <v>Thursday</v>
          </cell>
          <cell r="AH780">
            <v>13</v>
          </cell>
          <cell r="AJ780">
            <v>46251</v>
          </cell>
          <cell r="AM780" t="str">
            <v>TEMP</v>
          </cell>
          <cell r="AN780" t="str">
            <v>3P Onsite Worker</v>
          </cell>
          <cell r="AO780" t="str">
            <v>A</v>
          </cell>
          <cell r="AP780">
            <v>7</v>
          </cell>
          <cell r="AQ780">
            <v>0</v>
          </cell>
          <cell r="AR780">
            <v>0</v>
          </cell>
          <cell r="AS780">
            <v>0</v>
          </cell>
          <cell r="AT780">
            <v>0</v>
          </cell>
          <cell r="AU780">
            <v>0</v>
          </cell>
        </row>
        <row r="781">
          <cell r="E781">
            <v>203850935</v>
          </cell>
          <cell r="F781" t="str">
            <v>A</v>
          </cell>
          <cell r="G781" t="str">
            <v>GREEN</v>
          </cell>
          <cell r="H781" t="str">
            <v>FULL_TIME</v>
          </cell>
          <cell r="I781">
            <v>900234</v>
          </cell>
          <cell r="J781" t="str">
            <v>Fastlink Outsourcing</v>
          </cell>
          <cell r="K781" t="str">
            <v>Phumuzile Ndlovu</v>
          </cell>
          <cell r="L781" t="str">
            <v>Warehouse Associate (TEMP)</v>
          </cell>
          <cell r="M781" t="str">
            <v>Warehouse Associate 12M</v>
          </cell>
          <cell r="N781" t="str">
            <v>bavameer</v>
          </cell>
          <cell r="O781">
            <v>1299</v>
          </cell>
          <cell r="P781" t="str">
            <v>AUH1</v>
          </cell>
          <cell r="Q781" t="str">
            <v>ARE</v>
          </cell>
          <cell r="R781" t="str">
            <v>FC034</v>
          </cell>
          <cell r="S781" t="str">
            <v>Day Shift</v>
          </cell>
          <cell r="T781">
            <v>99</v>
          </cell>
          <cell r="U781" t="str">
            <v>MENA_UAE_FC</v>
          </cell>
          <cell r="V781">
            <v>46267.331250000003</v>
          </cell>
          <cell r="W781">
            <v>46267.750694444447</v>
          </cell>
          <cell r="X781">
            <v>46267.333333333336</v>
          </cell>
          <cell r="Y781">
            <v>46267.75</v>
          </cell>
          <cell r="AA781" t="str">
            <v>Scheduled</v>
          </cell>
          <cell r="AB781" t="str">
            <v>Present</v>
          </cell>
          <cell r="AC781" t="str">
            <v>Customer returns</v>
          </cell>
          <cell r="AD781" t="str">
            <v>Customer Returns</v>
          </cell>
          <cell r="AE781" t="str">
            <v>Customer returns</v>
          </cell>
          <cell r="AF781" t="str">
            <v>Saturday</v>
          </cell>
          <cell r="AG781" t="str">
            <v>Sunday</v>
          </cell>
          <cell r="AH781">
            <v>22</v>
          </cell>
          <cell r="AJ781">
            <v>45523</v>
          </cell>
          <cell r="AM781" t="str">
            <v>TEMP</v>
          </cell>
          <cell r="AN781" t="str">
            <v>3P Onsite Worker</v>
          </cell>
          <cell r="AO781" t="str">
            <v>A</v>
          </cell>
          <cell r="AP781">
            <v>9</v>
          </cell>
          <cell r="AQ781">
            <v>0</v>
          </cell>
          <cell r="AR781">
            <v>1</v>
          </cell>
          <cell r="AS781">
            <v>1</v>
          </cell>
          <cell r="AT781">
            <v>0</v>
          </cell>
          <cell r="AU781">
            <v>0</v>
          </cell>
        </row>
        <row r="782">
          <cell r="E782">
            <v>203964991</v>
          </cell>
          <cell r="F782" t="str">
            <v>A</v>
          </cell>
          <cell r="G782" t="str">
            <v>GREEN</v>
          </cell>
          <cell r="H782" t="str">
            <v>FULL_TIME</v>
          </cell>
          <cell r="I782">
            <v>900234</v>
          </cell>
          <cell r="J782" t="str">
            <v>Adecco</v>
          </cell>
          <cell r="K782" t="str">
            <v>Ravi Kiran Pidatala</v>
          </cell>
          <cell r="L782" t="str">
            <v>Warehouse Associate (TEMP)</v>
          </cell>
          <cell r="M782" t="str">
            <v>Warehouse Associate 24M</v>
          </cell>
          <cell r="N782" t="str">
            <v>ansammar</v>
          </cell>
          <cell r="O782">
            <v>1299</v>
          </cell>
          <cell r="P782" t="str">
            <v>AUH1</v>
          </cell>
          <cell r="Q782" t="str">
            <v>ARE</v>
          </cell>
          <cell r="R782" t="str">
            <v>LK016</v>
          </cell>
          <cell r="S782" t="str">
            <v>Night Shift</v>
          </cell>
          <cell r="T782">
            <v>99</v>
          </cell>
          <cell r="U782" t="str">
            <v>MENA_UAE_FC</v>
          </cell>
          <cell r="V782">
            <v>46267.754861111112</v>
          </cell>
          <cell r="W782">
            <v>46267.855555555558</v>
          </cell>
          <cell r="X782">
            <v>46267.756944444445</v>
          </cell>
          <cell r="Y782">
            <v>46268.173611111109</v>
          </cell>
          <cell r="Z782" t="str">
            <v>Rest Day</v>
          </cell>
          <cell r="AA782" t="str">
            <v>Not Scheduled</v>
          </cell>
          <cell r="AB782" t="str">
            <v>Present</v>
          </cell>
          <cell r="AC782" t="str">
            <v>Outbound</v>
          </cell>
          <cell r="AD782" t="str">
            <v>Picking</v>
          </cell>
          <cell r="AE782" t="str">
            <v>Pick</v>
          </cell>
          <cell r="AF782" t="str">
            <v>Wednesday</v>
          </cell>
          <cell r="AG782" t="str">
            <v>Thursday</v>
          </cell>
          <cell r="AH782">
            <v>13</v>
          </cell>
          <cell r="AJ782">
            <v>45543</v>
          </cell>
          <cell r="AM782" t="str">
            <v>TEMP</v>
          </cell>
          <cell r="AN782" t="str">
            <v>3P Onsite Worker</v>
          </cell>
          <cell r="AO782" t="str">
            <v>A</v>
          </cell>
          <cell r="AP782">
            <v>9</v>
          </cell>
          <cell r="AQ782">
            <v>1</v>
          </cell>
          <cell r="AR782">
            <v>1</v>
          </cell>
          <cell r="AS782">
            <v>0</v>
          </cell>
          <cell r="AT782">
            <v>0</v>
          </cell>
          <cell r="AU782">
            <v>0</v>
          </cell>
        </row>
        <row r="783">
          <cell r="E783">
            <v>203881694</v>
          </cell>
          <cell r="F783" t="str">
            <v>A</v>
          </cell>
          <cell r="G783" t="str">
            <v>GREEN</v>
          </cell>
          <cell r="H783" t="str">
            <v>FULL_TIME</v>
          </cell>
          <cell r="I783">
            <v>900234</v>
          </cell>
          <cell r="J783" t="str">
            <v>Fastlink Outsourcing</v>
          </cell>
          <cell r="K783" t="str">
            <v>Polycarp Frimpong</v>
          </cell>
          <cell r="L783" t="str">
            <v>Warehouse Associate (TEMP)</v>
          </cell>
          <cell r="M783" t="str">
            <v>Warehouse Associate 12M</v>
          </cell>
          <cell r="N783" t="str">
            <v>ansammar</v>
          </cell>
          <cell r="O783">
            <v>1299</v>
          </cell>
          <cell r="P783" t="str">
            <v>AUH1</v>
          </cell>
          <cell r="Q783" t="str">
            <v>ARE</v>
          </cell>
          <cell r="R783" t="str">
            <v>LK014</v>
          </cell>
          <cell r="S783" t="str">
            <v>Night Shift</v>
          </cell>
          <cell r="T783">
            <v>99</v>
          </cell>
          <cell r="U783" t="str">
            <v>MENA_UAE_FC</v>
          </cell>
          <cell r="V783">
            <v>46267.754861111112</v>
          </cell>
          <cell r="W783">
            <v>46267.855555555558</v>
          </cell>
          <cell r="X783">
            <v>46267.756944444445</v>
          </cell>
          <cell r="Y783">
            <v>46268.173611111109</v>
          </cell>
          <cell r="AA783" t="str">
            <v>Scheduled</v>
          </cell>
          <cell r="AB783" t="str">
            <v>Present</v>
          </cell>
          <cell r="AC783" t="str">
            <v>Outbound</v>
          </cell>
          <cell r="AD783" t="str">
            <v>Pack - Single</v>
          </cell>
          <cell r="AE783" t="str">
            <v>Pack</v>
          </cell>
          <cell r="AF783" t="str">
            <v>Monday</v>
          </cell>
          <cell r="AG783" t="str">
            <v>Tuesday</v>
          </cell>
          <cell r="AH783">
            <v>18</v>
          </cell>
          <cell r="AJ783">
            <v>45529</v>
          </cell>
          <cell r="AM783" t="str">
            <v>TEMP</v>
          </cell>
          <cell r="AN783" t="str">
            <v>3P Onsite Worker</v>
          </cell>
          <cell r="AO783" t="str">
            <v>A</v>
          </cell>
          <cell r="AP783">
            <v>9</v>
          </cell>
          <cell r="AQ783">
            <v>0</v>
          </cell>
          <cell r="AR783">
            <v>1</v>
          </cell>
          <cell r="AS783">
            <v>1</v>
          </cell>
          <cell r="AT783">
            <v>0</v>
          </cell>
          <cell r="AU783">
            <v>0</v>
          </cell>
        </row>
        <row r="784">
          <cell r="E784">
            <v>203816295</v>
          </cell>
          <cell r="F784" t="str">
            <v>A</v>
          </cell>
          <cell r="G784" t="str">
            <v>GREEN</v>
          </cell>
          <cell r="H784" t="str">
            <v>FULL_TIME</v>
          </cell>
          <cell r="I784">
            <v>900234</v>
          </cell>
          <cell r="J784" t="str">
            <v>Dulsco L.L.C.</v>
          </cell>
          <cell r="K784" t="str">
            <v>Posible Jingo</v>
          </cell>
          <cell r="L784" t="str">
            <v>Warehouse Associate (TEMP)</v>
          </cell>
          <cell r="M784" t="str">
            <v>Warehouse Associate 24M</v>
          </cell>
          <cell r="N784" t="str">
            <v>nnahla</v>
          </cell>
          <cell r="O784">
            <v>1299</v>
          </cell>
          <cell r="P784" t="str">
            <v>AUH1</v>
          </cell>
          <cell r="Q784" t="str">
            <v>ARE</v>
          </cell>
          <cell r="R784" t="str">
            <v>FC009</v>
          </cell>
          <cell r="S784" t="str">
            <v>Day Shift</v>
          </cell>
          <cell r="T784">
            <v>99</v>
          </cell>
          <cell r="U784" t="str">
            <v>MENA_UAE_FC</v>
          </cell>
          <cell r="V784">
            <v>46267.331944444442</v>
          </cell>
          <cell r="W784">
            <v>46267.750694444447</v>
          </cell>
          <cell r="X784">
            <v>46267.333333333336</v>
          </cell>
          <cell r="Y784">
            <v>46267.75</v>
          </cell>
          <cell r="AA784" t="str">
            <v>Scheduled</v>
          </cell>
          <cell r="AB784" t="str">
            <v>Present</v>
          </cell>
          <cell r="AC784" t="str">
            <v>Inbound</v>
          </cell>
          <cell r="AD784" t="str">
            <v>Vendor Receive</v>
          </cell>
          <cell r="AE784" t="str">
            <v>Receive</v>
          </cell>
          <cell r="AF784" t="str">
            <v>Friday</v>
          </cell>
          <cell r="AG784" t="str">
            <v>Saturday</v>
          </cell>
          <cell r="AH784">
            <v>1</v>
          </cell>
          <cell r="AJ784">
            <v>45523</v>
          </cell>
          <cell r="AM784" t="str">
            <v>TEMP</v>
          </cell>
          <cell r="AN784" t="str">
            <v>3P Onsite Worker</v>
          </cell>
          <cell r="AO784" t="str">
            <v>A</v>
          </cell>
          <cell r="AP784">
            <v>9</v>
          </cell>
          <cell r="AQ784">
            <v>0</v>
          </cell>
          <cell r="AR784">
            <v>1</v>
          </cell>
          <cell r="AS784">
            <v>1</v>
          </cell>
          <cell r="AT784">
            <v>0</v>
          </cell>
          <cell r="AU784">
            <v>0</v>
          </cell>
        </row>
        <row r="785">
          <cell r="E785">
            <v>203800780</v>
          </cell>
          <cell r="F785" t="str">
            <v>A</v>
          </cell>
          <cell r="G785" t="str">
            <v>GREEN</v>
          </cell>
          <cell r="H785" t="str">
            <v>FULL_TIME</v>
          </cell>
          <cell r="I785">
            <v>900234</v>
          </cell>
          <cell r="J785" t="str">
            <v>Dulsco L.L.C.</v>
          </cell>
          <cell r="K785" t="str">
            <v>PRADEEP GUPTA</v>
          </cell>
          <cell r="L785" t="str">
            <v>Warehouse Associate (TEMP)</v>
          </cell>
          <cell r="M785" t="str">
            <v>Warehouse Associate 24M</v>
          </cell>
          <cell r="N785" t="str">
            <v>ansammar</v>
          </cell>
          <cell r="O785">
            <v>1299</v>
          </cell>
          <cell r="P785" t="str">
            <v>AUH1</v>
          </cell>
          <cell r="Q785" t="str">
            <v>ARE</v>
          </cell>
          <cell r="R785" t="str">
            <v>FC084</v>
          </cell>
          <cell r="S785" t="str">
            <v>Day Shift</v>
          </cell>
          <cell r="T785">
            <v>99</v>
          </cell>
          <cell r="U785" t="str">
            <v>MENA_UAE_FC</v>
          </cell>
          <cell r="V785">
            <v>46267.331250000003</v>
          </cell>
          <cell r="W785">
            <v>46267.748611111114</v>
          </cell>
          <cell r="X785">
            <v>46267.333333333336</v>
          </cell>
          <cell r="Y785">
            <v>46267.75</v>
          </cell>
          <cell r="AA785" t="str">
            <v>Scheduled</v>
          </cell>
          <cell r="AB785" t="str">
            <v>Present</v>
          </cell>
          <cell r="AC785" t="str">
            <v>Outbound</v>
          </cell>
          <cell r="AD785" t="str">
            <v>Pack - Batch</v>
          </cell>
          <cell r="AE785" t="str">
            <v>Pack</v>
          </cell>
          <cell r="AF785" t="str">
            <v>Monday</v>
          </cell>
          <cell r="AG785" t="str">
            <v>Tuesday</v>
          </cell>
          <cell r="AH785">
            <v>17</v>
          </cell>
          <cell r="AJ785">
            <v>45683</v>
          </cell>
          <cell r="AM785" t="str">
            <v>TEMP</v>
          </cell>
          <cell r="AN785" t="str">
            <v>3P Onsite Worker</v>
          </cell>
          <cell r="AO785" t="str">
            <v>A</v>
          </cell>
          <cell r="AP785">
            <v>9</v>
          </cell>
          <cell r="AQ785">
            <v>0</v>
          </cell>
          <cell r="AR785">
            <v>1</v>
          </cell>
          <cell r="AS785">
            <v>1</v>
          </cell>
          <cell r="AT785">
            <v>0</v>
          </cell>
          <cell r="AU785">
            <v>0</v>
          </cell>
        </row>
        <row r="786">
          <cell r="E786">
            <v>102718052</v>
          </cell>
          <cell r="F786" t="str">
            <v>A</v>
          </cell>
          <cell r="G786" t="str">
            <v>BLUE</v>
          </cell>
          <cell r="H786" t="str">
            <v>FULL_TIME</v>
          </cell>
          <cell r="I786" t="str">
            <v>P03251</v>
          </cell>
          <cell r="K786" t="str">
            <v>Omprakash Prasad</v>
          </cell>
          <cell r="L786" t="str">
            <v>FC Associate I</v>
          </cell>
          <cell r="M786" t="str">
            <v>FC Associate I</v>
          </cell>
          <cell r="N786" t="str">
            <v>abbaszoo</v>
          </cell>
          <cell r="O786">
            <v>1299</v>
          </cell>
          <cell r="P786" t="str">
            <v>AUH1</v>
          </cell>
          <cell r="Q786" t="str">
            <v>ARE</v>
          </cell>
          <cell r="R786" t="str">
            <v>LK011</v>
          </cell>
          <cell r="S786" t="str">
            <v>Night Shift</v>
          </cell>
          <cell r="T786">
            <v>1</v>
          </cell>
          <cell r="U786" t="str">
            <v>MENA_UAE_FC</v>
          </cell>
          <cell r="V786">
            <v>46267.747916666667</v>
          </cell>
          <cell r="W786">
            <v>46267.956250000003</v>
          </cell>
          <cell r="X786">
            <v>46267.756944444445</v>
          </cell>
          <cell r="Y786">
            <v>46268.173611111109</v>
          </cell>
          <cell r="AA786" t="str">
            <v>Scheduled</v>
          </cell>
          <cell r="AB786" t="str">
            <v>Present</v>
          </cell>
          <cell r="AC786" t="str">
            <v>Inbound</v>
          </cell>
          <cell r="AD786" t="str">
            <v>Receive Dock</v>
          </cell>
          <cell r="AE786" t="str">
            <v>Receive</v>
          </cell>
          <cell r="AF786" t="str">
            <v>Friday</v>
          </cell>
          <cell r="AG786" t="str">
            <v>Saturday</v>
          </cell>
          <cell r="AH786">
            <v>2</v>
          </cell>
          <cell r="AJ786">
            <v>42989</v>
          </cell>
          <cell r="AM786" t="str">
            <v>FC</v>
          </cell>
          <cell r="AN786" t="str">
            <v>Regular Full Time</v>
          </cell>
          <cell r="AO786" t="str">
            <v>A</v>
          </cell>
          <cell r="AP786">
            <v>9</v>
          </cell>
          <cell r="AQ786">
            <v>0</v>
          </cell>
          <cell r="AR786">
            <v>1</v>
          </cell>
          <cell r="AS786">
            <v>1</v>
          </cell>
          <cell r="AT786">
            <v>0</v>
          </cell>
          <cell r="AU786">
            <v>0</v>
          </cell>
        </row>
        <row r="787">
          <cell r="E787">
            <v>206136725</v>
          </cell>
          <cell r="F787" t="str">
            <v>A</v>
          </cell>
          <cell r="G787" t="str">
            <v>GREEN</v>
          </cell>
          <cell r="H787" t="str">
            <v>FULL_TIME</v>
          </cell>
          <cell r="I787">
            <v>900234</v>
          </cell>
          <cell r="J787" t="str">
            <v>Fastlink Outsourcing</v>
          </cell>
          <cell r="K787" t="str">
            <v>Gifty Prempeh</v>
          </cell>
          <cell r="L787" t="str">
            <v>Warehouse Associate (TEMP)</v>
          </cell>
          <cell r="M787" t="str">
            <v>Warehouse Associate 12M</v>
          </cell>
          <cell r="N787" t="str">
            <v>ansammar</v>
          </cell>
          <cell r="O787">
            <v>1299</v>
          </cell>
          <cell r="P787" t="str">
            <v>AUH1</v>
          </cell>
          <cell r="Q787" t="str">
            <v>ARE</v>
          </cell>
          <cell r="R787" t="str">
            <v>LK013</v>
          </cell>
          <cell r="S787" t="str">
            <v>Night Shift</v>
          </cell>
          <cell r="T787">
            <v>99</v>
          </cell>
          <cell r="U787" t="str">
            <v>MENA_UAE_FC</v>
          </cell>
          <cell r="V787">
            <v>46267.755555555559</v>
          </cell>
          <cell r="W787">
            <v>46267.857638888891</v>
          </cell>
          <cell r="X787">
            <v>46267.756944444445</v>
          </cell>
          <cell r="Y787">
            <v>46268.173611111109</v>
          </cell>
          <cell r="AA787" t="str">
            <v>Scheduled</v>
          </cell>
          <cell r="AB787" t="str">
            <v>Present</v>
          </cell>
          <cell r="AC787" t="str">
            <v>Outbound</v>
          </cell>
          <cell r="AD787" t="str">
            <v>Picking</v>
          </cell>
          <cell r="AE787" t="str">
            <v>Pick</v>
          </cell>
          <cell r="AF787" t="str">
            <v>Sunday</v>
          </cell>
          <cell r="AG787" t="str">
            <v>Monday</v>
          </cell>
          <cell r="AH787">
            <v>13</v>
          </cell>
          <cell r="AJ787">
            <v>45928</v>
          </cell>
          <cell r="AM787" t="str">
            <v>TEMP</v>
          </cell>
          <cell r="AN787" t="str">
            <v>3P Onsite Worker</v>
          </cell>
          <cell r="AO787" t="str">
            <v>A</v>
          </cell>
          <cell r="AP787">
            <v>9</v>
          </cell>
          <cell r="AQ787">
            <v>0</v>
          </cell>
          <cell r="AR787">
            <v>1</v>
          </cell>
          <cell r="AS787">
            <v>1</v>
          </cell>
          <cell r="AT787">
            <v>0</v>
          </cell>
          <cell r="AU787">
            <v>0</v>
          </cell>
        </row>
        <row r="788">
          <cell r="E788">
            <v>207302454</v>
          </cell>
          <cell r="F788" t="str">
            <v>A</v>
          </cell>
          <cell r="G788" t="str">
            <v>BLUE</v>
          </cell>
          <cell r="H788" t="str">
            <v>FULL_TIME</v>
          </cell>
          <cell r="I788" t="str">
            <v>P03231</v>
          </cell>
          <cell r="K788" t="str">
            <v>RENUKA PRASANNA P</v>
          </cell>
          <cell r="L788" t="str">
            <v>FC Associate III</v>
          </cell>
          <cell r="M788" t="str">
            <v>Operations Supervisor</v>
          </cell>
          <cell r="N788" t="str">
            <v>umaghas</v>
          </cell>
          <cell r="O788">
            <v>1299</v>
          </cell>
          <cell r="P788" t="str">
            <v>AUH1</v>
          </cell>
          <cell r="Q788" t="str">
            <v>ARE</v>
          </cell>
          <cell r="R788" t="str">
            <v>FC034</v>
          </cell>
          <cell r="S788" t="str">
            <v>Day Shift</v>
          </cell>
          <cell r="T788">
            <v>3</v>
          </cell>
          <cell r="U788" t="str">
            <v>MENA_UAE_FC</v>
          </cell>
          <cell r="V788">
            <v>46267.352083333331</v>
          </cell>
          <cell r="W788">
            <v>46267.759027777778</v>
          </cell>
          <cell r="X788">
            <v>46267.333333333336</v>
          </cell>
          <cell r="Y788">
            <v>46267.75</v>
          </cell>
          <cell r="AA788" t="str">
            <v>Scheduled</v>
          </cell>
          <cell r="AB788" t="str">
            <v>Present</v>
          </cell>
          <cell r="AC788" t="str">
            <v>Vendor returns</v>
          </cell>
          <cell r="AD788" t="str">
            <v>Vendor Returns</v>
          </cell>
          <cell r="AE788" t="str">
            <v>Vendor returns</v>
          </cell>
          <cell r="AF788" t="str">
            <v>Saturday</v>
          </cell>
          <cell r="AG788" t="str">
            <v>Sunday</v>
          </cell>
          <cell r="AH788">
            <v>24</v>
          </cell>
          <cell r="AJ788">
            <v>46166</v>
          </cell>
          <cell r="AM788" t="str">
            <v>FC</v>
          </cell>
          <cell r="AN788" t="str">
            <v>Regular Full Time</v>
          </cell>
          <cell r="AO788" t="str">
            <v>A</v>
          </cell>
          <cell r="AP788">
            <v>9</v>
          </cell>
          <cell r="AQ788">
            <v>0</v>
          </cell>
          <cell r="AR788">
            <v>1</v>
          </cell>
          <cell r="AS788">
            <v>1</v>
          </cell>
          <cell r="AT788">
            <v>0</v>
          </cell>
          <cell r="AU788">
            <v>0</v>
          </cell>
        </row>
        <row r="789">
          <cell r="E789">
            <v>205996136</v>
          </cell>
          <cell r="F789" t="str">
            <v>A</v>
          </cell>
          <cell r="G789" t="str">
            <v>GREEN</v>
          </cell>
          <cell r="H789" t="str">
            <v>FULL_TIME</v>
          </cell>
          <cell r="I789">
            <v>900234</v>
          </cell>
          <cell r="J789" t="str">
            <v>Fastlink Outsourcing</v>
          </cell>
          <cell r="K789" t="str">
            <v>ROSELYN PRECIOUS KULIMA</v>
          </cell>
          <cell r="L789" t="str">
            <v>Warehouse Associate (TEMP)</v>
          </cell>
          <cell r="M789" t="str">
            <v>Warehouse Associate 12M</v>
          </cell>
          <cell r="N789" t="str">
            <v>scariav</v>
          </cell>
          <cell r="O789">
            <v>1299</v>
          </cell>
          <cell r="P789" t="str">
            <v>AUH1</v>
          </cell>
          <cell r="Q789" t="str">
            <v>ARE</v>
          </cell>
          <cell r="R789" t="str">
            <v>FC059</v>
          </cell>
          <cell r="S789" t="str">
            <v>Day Shift</v>
          </cell>
          <cell r="T789">
            <v>99</v>
          </cell>
          <cell r="U789" t="str">
            <v>MENA_UAE_FC</v>
          </cell>
          <cell r="V789">
            <v>46267.332638888889</v>
          </cell>
          <cell r="W789">
            <v>46267.745833333334</v>
          </cell>
          <cell r="X789">
            <v>46267.333333333336</v>
          </cell>
          <cell r="Y789">
            <v>46267.75</v>
          </cell>
          <cell r="AA789" t="str">
            <v>Scheduled</v>
          </cell>
          <cell r="AB789" t="str">
            <v>Present</v>
          </cell>
          <cell r="AC789" t="str">
            <v>Outbound</v>
          </cell>
          <cell r="AD789" t="str">
            <v>Picking</v>
          </cell>
          <cell r="AE789" t="str">
            <v>Pick</v>
          </cell>
          <cell r="AF789" t="str">
            <v>Sunday</v>
          </cell>
          <cell r="AG789" t="str">
            <v>Monday</v>
          </cell>
          <cell r="AH789">
            <v>13</v>
          </cell>
          <cell r="AJ789">
            <v>45914</v>
          </cell>
          <cell r="AM789" t="str">
            <v>TEMP</v>
          </cell>
          <cell r="AN789" t="str">
            <v>3P Onsite Worker</v>
          </cell>
          <cell r="AO789" t="str">
            <v>A</v>
          </cell>
          <cell r="AP789">
            <v>9</v>
          </cell>
          <cell r="AQ789">
            <v>0</v>
          </cell>
          <cell r="AR789">
            <v>1</v>
          </cell>
          <cell r="AS789">
            <v>1</v>
          </cell>
          <cell r="AT789">
            <v>0</v>
          </cell>
          <cell r="AU789">
            <v>0</v>
          </cell>
        </row>
        <row r="790">
          <cell r="E790">
            <v>202238249</v>
          </cell>
          <cell r="F790" t="str">
            <v>A</v>
          </cell>
          <cell r="G790" t="str">
            <v>GREEN</v>
          </cell>
          <cell r="H790" t="str">
            <v>FULL_TIME</v>
          </cell>
          <cell r="I790">
            <v>900234</v>
          </cell>
          <cell r="J790" t="str">
            <v>Quesscorp</v>
          </cell>
          <cell r="K790" t="str">
            <v>Prince Oheneba Jackson</v>
          </cell>
          <cell r="L790" t="str">
            <v>Warehouse Associate (TEMP)</v>
          </cell>
          <cell r="M790" t="str">
            <v>Warehouse Associate 24M</v>
          </cell>
          <cell r="N790" t="str">
            <v>bavameer</v>
          </cell>
          <cell r="O790">
            <v>1299</v>
          </cell>
          <cell r="P790" t="str">
            <v>AUH1</v>
          </cell>
          <cell r="Q790" t="str">
            <v>ARE</v>
          </cell>
          <cell r="R790" t="str">
            <v>FC059</v>
          </cell>
          <cell r="S790" t="str">
            <v>Day Shift</v>
          </cell>
          <cell r="T790">
            <v>99</v>
          </cell>
          <cell r="U790" t="str">
            <v>MENA_UAE_FC</v>
          </cell>
          <cell r="V790">
            <v>46267.331944444442</v>
          </cell>
          <cell r="W790">
            <v>46267.750694444447</v>
          </cell>
          <cell r="X790">
            <v>46267.333333333336</v>
          </cell>
          <cell r="Y790">
            <v>46267.75</v>
          </cell>
          <cell r="AA790" t="str">
            <v>Scheduled</v>
          </cell>
          <cell r="AB790" t="str">
            <v>Present</v>
          </cell>
          <cell r="AC790" t="str">
            <v>Customer returns</v>
          </cell>
          <cell r="AD790" t="str">
            <v>Customer Returns</v>
          </cell>
          <cell r="AE790" t="str">
            <v>Customer returns</v>
          </cell>
          <cell r="AF790" t="str">
            <v>Sunday</v>
          </cell>
          <cell r="AG790" t="str">
            <v>Monday</v>
          </cell>
          <cell r="AH790">
            <v>22</v>
          </cell>
          <cell r="AJ790">
            <v>45585</v>
          </cell>
          <cell r="AM790" t="str">
            <v>TEMP</v>
          </cell>
          <cell r="AN790" t="str">
            <v>3P Onsite Worker</v>
          </cell>
          <cell r="AO790" t="str">
            <v>A</v>
          </cell>
          <cell r="AP790">
            <v>9</v>
          </cell>
          <cell r="AQ790">
            <v>0</v>
          </cell>
          <cell r="AR790">
            <v>1</v>
          </cell>
          <cell r="AS790">
            <v>1</v>
          </cell>
          <cell r="AT790">
            <v>0</v>
          </cell>
          <cell r="AU790">
            <v>0</v>
          </cell>
        </row>
        <row r="791">
          <cell r="E791">
            <v>204967145</v>
          </cell>
          <cell r="F791" t="str">
            <v>A</v>
          </cell>
          <cell r="G791" t="str">
            <v>GREEN</v>
          </cell>
          <cell r="H791" t="str">
            <v>FULL_TIME</v>
          </cell>
          <cell r="I791">
            <v>900234</v>
          </cell>
          <cell r="J791" t="str">
            <v>Dulsco L.L.C.</v>
          </cell>
          <cell r="K791" t="str">
            <v>PRINCE SARPONG</v>
          </cell>
          <cell r="L791" t="str">
            <v>Warehouse Associate (TEMP)</v>
          </cell>
          <cell r="M791" t="str">
            <v>Warehouse Associate 24M</v>
          </cell>
          <cell r="N791" t="str">
            <v>mnarshad</v>
          </cell>
          <cell r="O791">
            <v>1299</v>
          </cell>
          <cell r="P791" t="str">
            <v>AUH1</v>
          </cell>
          <cell r="Q791" t="str">
            <v>ARE</v>
          </cell>
          <cell r="R791" t="str">
            <v>LK014</v>
          </cell>
          <cell r="S791" t="str">
            <v>Night Shift</v>
          </cell>
          <cell r="T791">
            <v>99</v>
          </cell>
          <cell r="U791" t="str">
            <v>MENA_UAE_FC</v>
          </cell>
          <cell r="V791">
            <v>46267.756249999999</v>
          </cell>
          <cell r="W791">
            <v>46267.854861111111</v>
          </cell>
          <cell r="X791">
            <v>46267.756944444445</v>
          </cell>
          <cell r="Y791">
            <v>46268.173611111109</v>
          </cell>
          <cell r="AA791" t="str">
            <v>Scheduled</v>
          </cell>
          <cell r="AB791" t="str">
            <v>Present</v>
          </cell>
          <cell r="AC791" t="str">
            <v>Outbound</v>
          </cell>
          <cell r="AD791" t="str">
            <v>Pack - Single</v>
          </cell>
          <cell r="AE791" t="str">
            <v>Pack</v>
          </cell>
          <cell r="AF791" t="str">
            <v>Monday</v>
          </cell>
          <cell r="AG791" t="str">
            <v>Tuesday</v>
          </cell>
          <cell r="AH791">
            <v>18</v>
          </cell>
          <cell r="AJ791">
            <v>45718</v>
          </cell>
          <cell r="AM791" t="str">
            <v>TEMP</v>
          </cell>
          <cell r="AN791" t="str">
            <v>3P Onsite Worker</v>
          </cell>
          <cell r="AO791" t="str">
            <v>A</v>
          </cell>
          <cell r="AP791">
            <v>9</v>
          </cell>
          <cell r="AQ791">
            <v>0</v>
          </cell>
          <cell r="AR791">
            <v>1</v>
          </cell>
          <cell r="AS791">
            <v>1</v>
          </cell>
          <cell r="AT791">
            <v>0</v>
          </cell>
          <cell r="AU791">
            <v>0</v>
          </cell>
        </row>
        <row r="792">
          <cell r="E792">
            <v>202189563</v>
          </cell>
          <cell r="F792" t="str">
            <v>A</v>
          </cell>
          <cell r="G792" t="str">
            <v>GREEN</v>
          </cell>
          <cell r="H792" t="str">
            <v>FULL_TIME</v>
          </cell>
          <cell r="I792">
            <v>900234</v>
          </cell>
          <cell r="J792" t="str">
            <v>Fastlink Outsourcing</v>
          </cell>
          <cell r="K792" t="str">
            <v>Prosper Arthur</v>
          </cell>
          <cell r="L792" t="str">
            <v>Warehouse Associate (TEMP)</v>
          </cell>
          <cell r="M792" t="str">
            <v>Warehouse Associate 12M</v>
          </cell>
          <cell r="N792" t="str">
            <v>ansammar</v>
          </cell>
          <cell r="O792">
            <v>1299</v>
          </cell>
          <cell r="P792" t="str">
            <v>AUH1</v>
          </cell>
          <cell r="Q792" t="str">
            <v>ARE</v>
          </cell>
          <cell r="R792" t="str">
            <v>FC109</v>
          </cell>
          <cell r="S792" t="str">
            <v>Day Shift</v>
          </cell>
          <cell r="T792">
            <v>99</v>
          </cell>
          <cell r="U792" t="str">
            <v>MENA_UAE_FC</v>
          </cell>
          <cell r="X792">
            <v>46267.333333333336</v>
          </cell>
          <cell r="Y792">
            <v>46267.75</v>
          </cell>
          <cell r="Z792" t="str">
            <v>Rest Day</v>
          </cell>
          <cell r="AA792" t="str">
            <v>Not Scheduled</v>
          </cell>
          <cell r="AB792" t="str">
            <v>Not Present</v>
          </cell>
          <cell r="AC792" t="str">
            <v>Outbound</v>
          </cell>
          <cell r="AD792" t="str">
            <v>Sort - Batch</v>
          </cell>
          <cell r="AE792" t="str">
            <v>Sort</v>
          </cell>
          <cell r="AF792" t="str">
            <v>Tuesday</v>
          </cell>
          <cell r="AG792" t="str">
            <v>Wednesday</v>
          </cell>
          <cell r="AH792">
            <v>15</v>
          </cell>
          <cell r="AJ792">
            <v>45536</v>
          </cell>
          <cell r="AM792" t="str">
            <v>TEMP</v>
          </cell>
          <cell r="AN792" t="str">
            <v>3P Onsite Worker</v>
          </cell>
          <cell r="AO792" t="str">
            <v>A</v>
          </cell>
          <cell r="AP792">
            <v>9</v>
          </cell>
          <cell r="AQ792">
            <v>0</v>
          </cell>
          <cell r="AR792">
            <v>0</v>
          </cell>
          <cell r="AS792">
            <v>0</v>
          </cell>
          <cell r="AT792">
            <v>0</v>
          </cell>
          <cell r="AU792">
            <v>0</v>
          </cell>
        </row>
        <row r="793">
          <cell r="E793">
            <v>205647825</v>
          </cell>
          <cell r="F793" t="str">
            <v>A</v>
          </cell>
          <cell r="G793" t="str">
            <v>GREEN</v>
          </cell>
          <cell r="H793" t="str">
            <v>FULL_TIME</v>
          </cell>
          <cell r="I793">
            <v>900234</v>
          </cell>
          <cell r="J793" t="str">
            <v>EFS Facilities Services</v>
          </cell>
          <cell r="K793" t="str">
            <v>Sharon Cherono Psaima</v>
          </cell>
          <cell r="L793" t="str">
            <v>Warehouse Associate (TEMP)</v>
          </cell>
          <cell r="M793" t="str">
            <v>Warehouse Associate 8W</v>
          </cell>
          <cell r="N793" t="str">
            <v>bavameer</v>
          </cell>
          <cell r="O793">
            <v>1299</v>
          </cell>
          <cell r="P793" t="str">
            <v>AUH1</v>
          </cell>
          <cell r="Q793" t="str">
            <v>ARE</v>
          </cell>
          <cell r="R793" t="str">
            <v>FC159</v>
          </cell>
          <cell r="S793" t="str">
            <v>Day Shift</v>
          </cell>
          <cell r="T793">
            <v>99</v>
          </cell>
          <cell r="U793" t="str">
            <v>MENA_UAE_FC</v>
          </cell>
          <cell r="V793">
            <v>46267.334027777775</v>
          </cell>
          <cell r="W793">
            <v>46267.74722222222</v>
          </cell>
          <cell r="X793">
            <v>46267.333333333336</v>
          </cell>
          <cell r="Y793">
            <v>46267.75</v>
          </cell>
          <cell r="AA793" t="str">
            <v>Scheduled</v>
          </cell>
          <cell r="AB793" t="str">
            <v>Present</v>
          </cell>
          <cell r="AC793" t="str">
            <v>Customer returns</v>
          </cell>
          <cell r="AD793" t="str">
            <v>Customer Returns</v>
          </cell>
          <cell r="AE793" t="str">
            <v>Customer returns</v>
          </cell>
          <cell r="AF793" t="str">
            <v>Thursday</v>
          </cell>
          <cell r="AG793" t="str">
            <v>Friday</v>
          </cell>
          <cell r="AH793">
            <v>22</v>
          </cell>
          <cell r="AJ793">
            <v>45851</v>
          </cell>
          <cell r="AM793" t="str">
            <v>TEMP</v>
          </cell>
          <cell r="AN793" t="str">
            <v>3P Onsite Worker</v>
          </cell>
          <cell r="AO793" t="str">
            <v>A</v>
          </cell>
          <cell r="AP793">
            <v>9</v>
          </cell>
          <cell r="AQ793">
            <v>0</v>
          </cell>
          <cell r="AR793">
            <v>1</v>
          </cell>
          <cell r="AS793">
            <v>1</v>
          </cell>
          <cell r="AT793">
            <v>0</v>
          </cell>
          <cell r="AU793">
            <v>0</v>
          </cell>
        </row>
        <row r="794">
          <cell r="E794">
            <v>205854084</v>
          </cell>
          <cell r="F794" t="str">
            <v>A</v>
          </cell>
          <cell r="G794" t="str">
            <v>GREEN</v>
          </cell>
          <cell r="H794" t="str">
            <v>FULL_TIME</v>
          </cell>
          <cell r="I794">
            <v>900234</v>
          </cell>
          <cell r="J794" t="str">
            <v>EFS Facilities Services</v>
          </cell>
          <cell r="K794" t="str">
            <v>PURITY CHEBIWOT</v>
          </cell>
          <cell r="L794" t="str">
            <v>Warehouse Associate (TEMP)</v>
          </cell>
          <cell r="M794" t="str">
            <v>Warehouse Associate 12M</v>
          </cell>
          <cell r="N794" t="str">
            <v>scariav</v>
          </cell>
          <cell r="O794">
            <v>1299</v>
          </cell>
          <cell r="P794" t="str">
            <v>AUH1</v>
          </cell>
          <cell r="Q794" t="str">
            <v>ARE</v>
          </cell>
          <cell r="R794" t="str">
            <v>LK015</v>
          </cell>
          <cell r="S794" t="str">
            <v>Night Shift</v>
          </cell>
          <cell r="T794">
            <v>99</v>
          </cell>
          <cell r="U794" t="str">
            <v>MENA_UAE_FC</v>
          </cell>
          <cell r="X794">
            <v>46267.756944444445</v>
          </cell>
          <cell r="Y794">
            <v>46268.173611111109</v>
          </cell>
          <cell r="Z794" t="str">
            <v>Rest Day</v>
          </cell>
          <cell r="AA794" t="str">
            <v>Not Scheduled</v>
          </cell>
          <cell r="AB794" t="str">
            <v>Not Present</v>
          </cell>
          <cell r="AC794" t="str">
            <v>Outbound</v>
          </cell>
          <cell r="AD794" t="str">
            <v>Picking</v>
          </cell>
          <cell r="AE794" t="str">
            <v>Pick</v>
          </cell>
          <cell r="AF794" t="str">
            <v>Tuesday</v>
          </cell>
          <cell r="AG794" t="str">
            <v>Wednesday</v>
          </cell>
          <cell r="AH794">
            <v>13</v>
          </cell>
          <cell r="AJ794">
            <v>45893</v>
          </cell>
          <cell r="AM794" t="str">
            <v>TEMP</v>
          </cell>
          <cell r="AN794" t="str">
            <v>3P Onsite Worker</v>
          </cell>
          <cell r="AO794" t="str">
            <v>A</v>
          </cell>
          <cell r="AP794">
            <v>9</v>
          </cell>
          <cell r="AQ794">
            <v>0</v>
          </cell>
          <cell r="AR794">
            <v>0</v>
          </cell>
          <cell r="AS794">
            <v>0</v>
          </cell>
          <cell r="AT794">
            <v>0</v>
          </cell>
          <cell r="AU794">
            <v>0</v>
          </cell>
        </row>
        <row r="795">
          <cell r="E795">
            <v>102205456</v>
          </cell>
          <cell r="F795" t="str">
            <v>A</v>
          </cell>
          <cell r="G795" t="str">
            <v>BLUE</v>
          </cell>
          <cell r="H795" t="str">
            <v>FULL_TIME</v>
          </cell>
          <cell r="I795" t="str">
            <v>P03251</v>
          </cell>
          <cell r="K795" t="str">
            <v>Muhammed Faisal</v>
          </cell>
          <cell r="L795" t="str">
            <v>FC Associate I</v>
          </cell>
          <cell r="M795" t="str">
            <v>FC Associate I</v>
          </cell>
          <cell r="N795" t="str">
            <v>aanso</v>
          </cell>
          <cell r="O795">
            <v>1299</v>
          </cell>
          <cell r="P795" t="str">
            <v>AUH1</v>
          </cell>
          <cell r="Q795" t="str">
            <v>ARE</v>
          </cell>
          <cell r="R795" t="str">
            <v>FC159</v>
          </cell>
          <cell r="S795" t="str">
            <v>Day Shift</v>
          </cell>
          <cell r="T795">
            <v>1</v>
          </cell>
          <cell r="U795" t="str">
            <v>MENA_UAE_FC</v>
          </cell>
          <cell r="V795">
            <v>46267.330555555556</v>
          </cell>
          <cell r="W795">
            <v>46267.75277777778</v>
          </cell>
          <cell r="X795">
            <v>46267.333333333336</v>
          </cell>
          <cell r="Y795">
            <v>46267.75</v>
          </cell>
          <cell r="AA795" t="str">
            <v>Scheduled</v>
          </cell>
          <cell r="AB795" t="str">
            <v>Present</v>
          </cell>
          <cell r="AC795" t="str">
            <v>Customer returns</v>
          </cell>
          <cell r="AD795" t="str">
            <v>Customer Returns</v>
          </cell>
          <cell r="AE795" t="str">
            <v>Customer returns</v>
          </cell>
          <cell r="AF795" t="str">
            <v>Thursday</v>
          </cell>
          <cell r="AG795" t="str">
            <v>Friday</v>
          </cell>
          <cell r="AH795">
            <v>22</v>
          </cell>
          <cell r="AJ795">
            <v>42867</v>
          </cell>
          <cell r="AM795" t="str">
            <v>FC</v>
          </cell>
          <cell r="AN795" t="str">
            <v>Regular Full Time</v>
          </cell>
          <cell r="AO795" t="str">
            <v>A</v>
          </cell>
          <cell r="AP795">
            <v>9</v>
          </cell>
          <cell r="AQ795">
            <v>0</v>
          </cell>
          <cell r="AR795">
            <v>1</v>
          </cell>
          <cell r="AS795">
            <v>1</v>
          </cell>
          <cell r="AT795">
            <v>0</v>
          </cell>
          <cell r="AU795">
            <v>0</v>
          </cell>
        </row>
        <row r="796">
          <cell r="E796">
            <v>203965011</v>
          </cell>
          <cell r="F796" t="str">
            <v>A</v>
          </cell>
          <cell r="G796" t="str">
            <v>GREEN</v>
          </cell>
          <cell r="H796" t="str">
            <v>FULL_TIME</v>
          </cell>
          <cell r="I796">
            <v>900234</v>
          </cell>
          <cell r="J796" t="str">
            <v>Adecco</v>
          </cell>
          <cell r="K796" t="str">
            <v>Vibin Puthanpurakkal</v>
          </cell>
          <cell r="L796" t="str">
            <v>Warehouse Associate (TEMP)</v>
          </cell>
          <cell r="M796" t="str">
            <v>Warehouse Associate 24M</v>
          </cell>
          <cell r="N796" t="str">
            <v>mnarshad</v>
          </cell>
          <cell r="O796">
            <v>1299</v>
          </cell>
          <cell r="P796" t="str">
            <v>AUH1</v>
          </cell>
          <cell r="Q796" t="str">
            <v>ARE</v>
          </cell>
          <cell r="R796" t="str">
            <v>LK012</v>
          </cell>
          <cell r="S796" t="str">
            <v>Night Shift</v>
          </cell>
          <cell r="T796">
            <v>99</v>
          </cell>
          <cell r="U796" t="str">
            <v>MENA_UAE_FC</v>
          </cell>
          <cell r="V796">
            <v>46267.74722222222</v>
          </cell>
          <cell r="W796">
            <v>46267.861805555556</v>
          </cell>
          <cell r="X796">
            <v>46267.756944444445</v>
          </cell>
          <cell r="Y796">
            <v>46268.173611111109</v>
          </cell>
          <cell r="AA796" t="str">
            <v>Scheduled</v>
          </cell>
          <cell r="AB796" t="str">
            <v>Present</v>
          </cell>
          <cell r="AC796" t="str">
            <v>Outbound</v>
          </cell>
          <cell r="AD796" t="str">
            <v>Picking</v>
          </cell>
          <cell r="AE796" t="str">
            <v>Pick</v>
          </cell>
          <cell r="AF796" t="str">
            <v>Saturday</v>
          </cell>
          <cell r="AG796" t="str">
            <v>Sunday</v>
          </cell>
          <cell r="AH796">
            <v>13</v>
          </cell>
          <cell r="AJ796">
            <v>45543</v>
          </cell>
          <cell r="AM796" t="str">
            <v>TEMP</v>
          </cell>
          <cell r="AN796" t="str">
            <v>3P Onsite Worker</v>
          </cell>
          <cell r="AO796" t="str">
            <v>A</v>
          </cell>
          <cell r="AP796">
            <v>9</v>
          </cell>
          <cell r="AQ796">
            <v>0</v>
          </cell>
          <cell r="AR796">
            <v>1</v>
          </cell>
          <cell r="AS796">
            <v>1</v>
          </cell>
          <cell r="AT796">
            <v>0</v>
          </cell>
          <cell r="AU796">
            <v>0</v>
          </cell>
        </row>
        <row r="797">
          <cell r="E797">
            <v>203470082</v>
          </cell>
          <cell r="F797" t="str">
            <v>A</v>
          </cell>
          <cell r="G797" t="str">
            <v>GREEN</v>
          </cell>
          <cell r="H797" t="str">
            <v>FULL_TIME</v>
          </cell>
          <cell r="I797">
            <v>900234</v>
          </cell>
          <cell r="J797" t="str">
            <v>Adecco</v>
          </cell>
          <cell r="K797" t="str">
            <v>Pyae Maung</v>
          </cell>
          <cell r="L797" t="str">
            <v>Warehouse Associate (TEMP)</v>
          </cell>
          <cell r="M797" t="str">
            <v>Warehouse Associate 24M</v>
          </cell>
          <cell r="N797" t="str">
            <v>kebedeed</v>
          </cell>
          <cell r="O797">
            <v>1299</v>
          </cell>
          <cell r="P797" t="str">
            <v>AUH1</v>
          </cell>
          <cell r="Q797" t="str">
            <v>ARE</v>
          </cell>
          <cell r="R797" t="str">
            <v>LK015</v>
          </cell>
          <cell r="S797" t="str">
            <v>Night Shift</v>
          </cell>
          <cell r="T797">
            <v>99</v>
          </cell>
          <cell r="U797" t="str">
            <v>MENA_UAE_FC</v>
          </cell>
          <cell r="X797">
            <v>46267.75</v>
          </cell>
          <cell r="Y797">
            <v>46268.166666666664</v>
          </cell>
          <cell r="Z797" t="str">
            <v>Rest Day</v>
          </cell>
          <cell r="AA797" t="str">
            <v>Not Scheduled</v>
          </cell>
          <cell r="AB797" t="str">
            <v>Not Present</v>
          </cell>
          <cell r="AC797" t="str">
            <v>ICQA</v>
          </cell>
          <cell r="AD797" t="str">
            <v>IC/QA/CS</v>
          </cell>
          <cell r="AE797" t="str">
            <v>Support</v>
          </cell>
          <cell r="AF797" t="str">
            <v>Tuesday</v>
          </cell>
          <cell r="AG797" t="str">
            <v>Wednesday</v>
          </cell>
          <cell r="AH797">
            <v>27</v>
          </cell>
          <cell r="AJ797">
            <v>45455</v>
          </cell>
          <cell r="AM797" t="str">
            <v>TEMP</v>
          </cell>
          <cell r="AN797" t="str">
            <v>3P Onsite Worker</v>
          </cell>
          <cell r="AO797" t="str">
            <v>A</v>
          </cell>
          <cell r="AP797">
            <v>9</v>
          </cell>
          <cell r="AQ797">
            <v>0</v>
          </cell>
          <cell r="AR797">
            <v>0</v>
          </cell>
          <cell r="AS797">
            <v>0</v>
          </cell>
          <cell r="AT797">
            <v>0</v>
          </cell>
          <cell r="AU797">
            <v>0</v>
          </cell>
        </row>
        <row r="798">
          <cell r="E798">
            <v>206200807</v>
          </cell>
          <cell r="F798" t="str">
            <v>A</v>
          </cell>
          <cell r="G798" t="str">
            <v>GREEN</v>
          </cell>
          <cell r="H798" t="str">
            <v>FULL_TIME</v>
          </cell>
          <cell r="I798">
            <v>900234</v>
          </cell>
          <cell r="J798" t="str">
            <v>Fastlink Outsourcing</v>
          </cell>
          <cell r="K798" t="str">
            <v>PILATE YISIKIBA MBENKUM</v>
          </cell>
          <cell r="L798" t="str">
            <v>Warehouse Associate (TEMP)</v>
          </cell>
          <cell r="M798" t="str">
            <v>Warehouse Associate 12M</v>
          </cell>
          <cell r="N798" t="str">
            <v>ansammar</v>
          </cell>
          <cell r="O798">
            <v>1299</v>
          </cell>
          <cell r="P798" t="str">
            <v>AUH1</v>
          </cell>
          <cell r="Q798" t="str">
            <v>ARE</v>
          </cell>
          <cell r="R798" t="str">
            <v>FC059</v>
          </cell>
          <cell r="S798" t="str">
            <v>Day Shift</v>
          </cell>
          <cell r="T798">
            <v>99</v>
          </cell>
          <cell r="U798" t="str">
            <v>MENA_UAE_FC</v>
          </cell>
          <cell r="V798">
            <v>46267.330555555556</v>
          </cell>
          <cell r="W798">
            <v>46267.611805555556</v>
          </cell>
          <cell r="X798">
            <v>46267.333333333336</v>
          </cell>
          <cell r="Y798">
            <v>46267.75</v>
          </cell>
          <cell r="AA798" t="str">
            <v>Scheduled</v>
          </cell>
          <cell r="AB798" t="str">
            <v>Present</v>
          </cell>
          <cell r="AC798" t="str">
            <v>Outbound</v>
          </cell>
          <cell r="AD798" t="str">
            <v>Picking</v>
          </cell>
          <cell r="AE798" t="str">
            <v>Pick</v>
          </cell>
          <cell r="AF798" t="str">
            <v>Sunday</v>
          </cell>
          <cell r="AG798" t="str">
            <v>Monday</v>
          </cell>
          <cell r="AH798">
            <v>13</v>
          </cell>
          <cell r="AJ798">
            <v>45935</v>
          </cell>
          <cell r="AM798" t="str">
            <v>TEMP</v>
          </cell>
          <cell r="AN798" t="str">
            <v>3P Onsite Worker</v>
          </cell>
          <cell r="AO798" t="str">
            <v>A</v>
          </cell>
          <cell r="AP798">
            <v>9</v>
          </cell>
          <cell r="AQ798">
            <v>0</v>
          </cell>
          <cell r="AR798">
            <v>1</v>
          </cell>
          <cell r="AS798">
            <v>1</v>
          </cell>
          <cell r="AT798">
            <v>0</v>
          </cell>
          <cell r="AU798">
            <v>0</v>
          </cell>
        </row>
        <row r="799">
          <cell r="E799">
            <v>106268302</v>
          </cell>
          <cell r="F799" t="str">
            <v>A</v>
          </cell>
          <cell r="G799" t="str">
            <v>BLUE</v>
          </cell>
          <cell r="H799" t="str">
            <v>FULL_TIME</v>
          </cell>
          <cell r="I799" t="str">
            <v>P03231</v>
          </cell>
          <cell r="K799" t="str">
            <v>Zamurd Abbas</v>
          </cell>
          <cell r="L799" t="str">
            <v>FC Associate III</v>
          </cell>
          <cell r="M799" t="str">
            <v>Operations Supervisor</v>
          </cell>
          <cell r="N799" t="str">
            <v>ansammar</v>
          </cell>
          <cell r="O799">
            <v>1299</v>
          </cell>
          <cell r="P799" t="str">
            <v>AUH1</v>
          </cell>
          <cell r="Q799" t="str">
            <v>ARE</v>
          </cell>
          <cell r="R799" t="str">
            <v>FC009</v>
          </cell>
          <cell r="S799" t="str">
            <v>Day Shift</v>
          </cell>
          <cell r="T799">
            <v>3</v>
          </cell>
          <cell r="U799" t="str">
            <v>MENA_UAE_FC</v>
          </cell>
          <cell r="V799">
            <v>46267.328472222223</v>
          </cell>
          <cell r="W799">
            <v>46267.752083333333</v>
          </cell>
          <cell r="X799">
            <v>46267.333333333336</v>
          </cell>
          <cell r="Y799">
            <v>46267.75</v>
          </cell>
          <cell r="AA799" t="str">
            <v>Scheduled</v>
          </cell>
          <cell r="AB799" t="str">
            <v>Present</v>
          </cell>
          <cell r="AC799" t="str">
            <v>Outbound</v>
          </cell>
          <cell r="AD799" t="str">
            <v>OB Lead/PA</v>
          </cell>
          <cell r="AE799" t="str">
            <v>Pack</v>
          </cell>
          <cell r="AF799" t="str">
            <v>Friday</v>
          </cell>
          <cell r="AG799" t="str">
            <v>Saturday</v>
          </cell>
          <cell r="AH799">
            <v>19</v>
          </cell>
          <cell r="AJ799">
            <v>44838</v>
          </cell>
          <cell r="AM799" t="str">
            <v>FC</v>
          </cell>
          <cell r="AN799" t="str">
            <v>Regular Full Time</v>
          </cell>
          <cell r="AO799" t="str">
            <v>A</v>
          </cell>
          <cell r="AP799">
            <v>9</v>
          </cell>
          <cell r="AQ799">
            <v>0</v>
          </cell>
          <cell r="AR799">
            <v>1</v>
          </cell>
          <cell r="AS799">
            <v>1</v>
          </cell>
          <cell r="AT799">
            <v>0</v>
          </cell>
          <cell r="AU799">
            <v>0</v>
          </cell>
        </row>
        <row r="800">
          <cell r="E800">
            <v>203342654</v>
          </cell>
          <cell r="F800" t="str">
            <v>A</v>
          </cell>
          <cell r="G800" t="str">
            <v>GREEN</v>
          </cell>
          <cell r="H800" t="str">
            <v>FULL_TIME</v>
          </cell>
          <cell r="I800">
            <v>900234</v>
          </cell>
          <cell r="J800" t="str">
            <v>Adecco</v>
          </cell>
          <cell r="K800" t="str">
            <v>CARINTINE TAMPA</v>
          </cell>
          <cell r="L800" t="str">
            <v>Warehouse Associate (TEMP)</v>
          </cell>
          <cell r="M800" t="str">
            <v>Warehouse Associate 24M</v>
          </cell>
          <cell r="N800" t="str">
            <v>lraghava</v>
          </cell>
          <cell r="O800">
            <v>1299</v>
          </cell>
          <cell r="P800" t="str">
            <v>AUH1</v>
          </cell>
          <cell r="Q800" t="str">
            <v>ARE</v>
          </cell>
          <cell r="R800" t="str">
            <v>FC034</v>
          </cell>
          <cell r="S800" t="str">
            <v>Day Shift</v>
          </cell>
          <cell r="T800">
            <v>99</v>
          </cell>
          <cell r="U800" t="str">
            <v>MENA_UAE_FC</v>
          </cell>
          <cell r="V800">
            <v>46267.331250000003</v>
          </cell>
          <cell r="W800">
            <v>46267.750694444447</v>
          </cell>
          <cell r="X800">
            <v>46267.333333333336</v>
          </cell>
          <cell r="Y800">
            <v>46267.75</v>
          </cell>
          <cell r="AA800" t="str">
            <v>Scheduled</v>
          </cell>
          <cell r="AB800" t="str">
            <v>Present</v>
          </cell>
          <cell r="AC800" t="str">
            <v>Outbound</v>
          </cell>
          <cell r="AD800" t="str">
            <v>Sort - Batch</v>
          </cell>
          <cell r="AE800" t="str">
            <v>Sort</v>
          </cell>
          <cell r="AF800" t="str">
            <v>Saturday</v>
          </cell>
          <cell r="AG800" t="str">
            <v>Sunday</v>
          </cell>
          <cell r="AH800">
            <v>15</v>
          </cell>
          <cell r="AJ800">
            <v>45431</v>
          </cell>
          <cell r="AM800" t="str">
            <v>TEMP</v>
          </cell>
          <cell r="AN800" t="str">
            <v>3P Onsite Worker</v>
          </cell>
          <cell r="AO800" t="str">
            <v>A</v>
          </cell>
          <cell r="AP800">
            <v>9</v>
          </cell>
          <cell r="AQ800">
            <v>0</v>
          </cell>
          <cell r="AR800">
            <v>1</v>
          </cell>
          <cell r="AS800">
            <v>1</v>
          </cell>
          <cell r="AT800">
            <v>0</v>
          </cell>
          <cell r="AU800">
            <v>0</v>
          </cell>
        </row>
        <row r="801">
          <cell r="E801">
            <v>206004604</v>
          </cell>
          <cell r="F801" t="str">
            <v>A</v>
          </cell>
          <cell r="G801" t="str">
            <v>GREEN</v>
          </cell>
          <cell r="H801" t="str">
            <v>FULL_TIME</v>
          </cell>
          <cell r="I801">
            <v>900234</v>
          </cell>
          <cell r="J801" t="str">
            <v>Fastlink Outsourcing</v>
          </cell>
          <cell r="K801" t="str">
            <v>JULIET KENEMA</v>
          </cell>
          <cell r="L801" t="str">
            <v>Warehouse Associate (TEMP)</v>
          </cell>
          <cell r="M801" t="str">
            <v>Warehouse Associate 12M</v>
          </cell>
          <cell r="N801" t="str">
            <v>abbaszoo</v>
          </cell>
          <cell r="O801">
            <v>1299</v>
          </cell>
          <cell r="P801" t="str">
            <v>AUH1</v>
          </cell>
          <cell r="Q801" t="str">
            <v>ARE</v>
          </cell>
          <cell r="R801" t="str">
            <v>FC009</v>
          </cell>
          <cell r="S801" t="str">
            <v>Day Shift</v>
          </cell>
          <cell r="T801">
            <v>99</v>
          </cell>
          <cell r="U801" t="str">
            <v>MENA_UAE_FC</v>
          </cell>
          <cell r="V801">
            <v>46267.332638888889</v>
          </cell>
          <cell r="W801">
            <v>46267.751388888886</v>
          </cell>
          <cell r="X801">
            <v>46267.333333333336</v>
          </cell>
          <cell r="Y801">
            <v>46267.75</v>
          </cell>
          <cell r="AA801" t="str">
            <v>Scheduled</v>
          </cell>
          <cell r="AB801" t="str">
            <v>Present</v>
          </cell>
          <cell r="AC801" t="str">
            <v>Inbound</v>
          </cell>
          <cell r="AD801" t="str">
            <v>Vendor Receive</v>
          </cell>
          <cell r="AE801" t="str">
            <v>Receive</v>
          </cell>
          <cell r="AF801" t="str">
            <v>Friday</v>
          </cell>
          <cell r="AG801" t="str">
            <v>Saturday</v>
          </cell>
          <cell r="AH801">
            <v>1</v>
          </cell>
          <cell r="AJ801">
            <v>45914</v>
          </cell>
          <cell r="AM801" t="str">
            <v>TEMP</v>
          </cell>
          <cell r="AN801" t="str">
            <v>3P Onsite Worker</v>
          </cell>
          <cell r="AO801" t="str">
            <v>A</v>
          </cell>
          <cell r="AP801">
            <v>9</v>
          </cell>
          <cell r="AQ801">
            <v>0</v>
          </cell>
          <cell r="AR801">
            <v>1</v>
          </cell>
          <cell r="AS801">
            <v>1</v>
          </cell>
          <cell r="AT801">
            <v>0</v>
          </cell>
          <cell r="AU801">
            <v>0</v>
          </cell>
        </row>
        <row r="802">
          <cell r="E802">
            <v>203709876</v>
          </cell>
          <cell r="F802" t="str">
            <v>A</v>
          </cell>
          <cell r="G802" t="str">
            <v>GREEN</v>
          </cell>
          <cell r="H802" t="str">
            <v>FULL_TIME</v>
          </cell>
          <cell r="I802">
            <v>900234</v>
          </cell>
          <cell r="J802" t="str">
            <v>Adecco</v>
          </cell>
          <cell r="K802" t="str">
            <v>Khin Me Ko</v>
          </cell>
          <cell r="L802" t="str">
            <v>Warehouse Associate (TEMP)</v>
          </cell>
          <cell r="M802" t="str">
            <v>Warehouse Associate 24M</v>
          </cell>
          <cell r="N802" t="str">
            <v>kebedeed</v>
          </cell>
          <cell r="O802">
            <v>1299</v>
          </cell>
          <cell r="P802" t="str">
            <v>AUH1</v>
          </cell>
          <cell r="Q802" t="str">
            <v>ARE</v>
          </cell>
          <cell r="R802" t="str">
            <v>FC009</v>
          </cell>
          <cell r="S802" t="str">
            <v>Day Shift</v>
          </cell>
          <cell r="T802">
            <v>99</v>
          </cell>
          <cell r="U802" t="str">
            <v>MENA_UAE_FC</v>
          </cell>
          <cell r="V802">
            <v>46267.331944444442</v>
          </cell>
          <cell r="W802">
            <v>46267.748611111114</v>
          </cell>
          <cell r="X802">
            <v>46267.333333333336</v>
          </cell>
          <cell r="Y802">
            <v>46267.75</v>
          </cell>
          <cell r="AA802" t="str">
            <v>Scheduled</v>
          </cell>
          <cell r="AB802" t="str">
            <v>Present</v>
          </cell>
          <cell r="AC802" t="str">
            <v>Support</v>
          </cell>
          <cell r="AD802" t="str">
            <v>Facilities</v>
          </cell>
          <cell r="AE802" t="str">
            <v>Support</v>
          </cell>
          <cell r="AF802" t="str">
            <v>Friday</v>
          </cell>
          <cell r="AG802" t="str">
            <v>Saturday</v>
          </cell>
          <cell r="AH802">
            <v>28</v>
          </cell>
          <cell r="AJ802">
            <v>45494</v>
          </cell>
          <cell r="AM802" t="str">
            <v>TEMP</v>
          </cell>
          <cell r="AN802" t="str">
            <v>3P Onsite Worker</v>
          </cell>
          <cell r="AO802" t="str">
            <v>A</v>
          </cell>
          <cell r="AP802">
            <v>9</v>
          </cell>
          <cell r="AQ802">
            <v>0</v>
          </cell>
          <cell r="AR802">
            <v>1</v>
          </cell>
          <cell r="AS802">
            <v>1</v>
          </cell>
          <cell r="AT802">
            <v>0</v>
          </cell>
          <cell r="AU802">
            <v>0</v>
          </cell>
        </row>
        <row r="803">
          <cell r="E803">
            <v>203521132</v>
          </cell>
          <cell r="F803" t="str">
            <v>A</v>
          </cell>
          <cell r="G803" t="str">
            <v>GREEN</v>
          </cell>
          <cell r="H803" t="str">
            <v>FULL_TIME</v>
          </cell>
          <cell r="I803">
            <v>900234</v>
          </cell>
          <cell r="J803" t="str">
            <v>Fastlink Outsourcing</v>
          </cell>
          <cell r="K803" t="str">
            <v>Michael Tutu</v>
          </cell>
          <cell r="L803" t="str">
            <v>Warehouse Associate (TEMP)</v>
          </cell>
          <cell r="M803" t="str">
            <v>Warehouse Associate 12M</v>
          </cell>
          <cell r="N803" t="str">
            <v>abbaszoo</v>
          </cell>
          <cell r="O803">
            <v>1299</v>
          </cell>
          <cell r="P803" t="str">
            <v>AUH1</v>
          </cell>
          <cell r="Q803" t="str">
            <v>ARE</v>
          </cell>
          <cell r="R803" t="str">
            <v>FC059</v>
          </cell>
          <cell r="S803" t="str">
            <v>Day Shift</v>
          </cell>
          <cell r="T803">
            <v>99</v>
          </cell>
          <cell r="U803" t="str">
            <v>MENA_UAE_FC</v>
          </cell>
          <cell r="V803">
            <v>46267.333333333336</v>
          </cell>
          <cell r="W803">
            <v>46267.747916666667</v>
          </cell>
          <cell r="X803">
            <v>46267.333333333336</v>
          </cell>
          <cell r="Y803">
            <v>46267.75</v>
          </cell>
          <cell r="AA803" t="str">
            <v>Scheduled</v>
          </cell>
          <cell r="AB803" t="str">
            <v>Present</v>
          </cell>
          <cell r="AC803" t="str">
            <v>Inbound</v>
          </cell>
          <cell r="AD803" t="str">
            <v>Inbound Stow</v>
          </cell>
          <cell r="AE803" t="str">
            <v>Stow</v>
          </cell>
          <cell r="AF803" t="str">
            <v>Sunday</v>
          </cell>
          <cell r="AG803" t="str">
            <v>Monday</v>
          </cell>
          <cell r="AH803">
            <v>3</v>
          </cell>
          <cell r="AJ803">
            <v>45462</v>
          </cell>
          <cell r="AM803" t="str">
            <v>TEMP</v>
          </cell>
          <cell r="AN803" t="str">
            <v>3P Onsite Worker</v>
          </cell>
          <cell r="AO803" t="str">
            <v>A</v>
          </cell>
          <cell r="AP803">
            <v>9</v>
          </cell>
          <cell r="AQ803">
            <v>0</v>
          </cell>
          <cell r="AR803">
            <v>1</v>
          </cell>
          <cell r="AS803">
            <v>1</v>
          </cell>
          <cell r="AT803">
            <v>0</v>
          </cell>
          <cell r="AU803">
            <v>0</v>
          </cell>
        </row>
        <row r="804">
          <cell r="E804">
            <v>204010090</v>
          </cell>
          <cell r="F804" t="str">
            <v>A</v>
          </cell>
          <cell r="G804" t="str">
            <v>GREEN</v>
          </cell>
          <cell r="H804" t="str">
            <v>FULL_TIME</v>
          </cell>
          <cell r="I804">
            <v>900234</v>
          </cell>
          <cell r="J804" t="str">
            <v>Dulsco L.L.C.</v>
          </cell>
          <cell r="K804" t="str">
            <v>JACOB MUKALAZI</v>
          </cell>
          <cell r="L804" t="str">
            <v>Warehouse Associate (TEMP)</v>
          </cell>
          <cell r="M804" t="str">
            <v>Warehouse Associate 24M</v>
          </cell>
          <cell r="N804" t="str">
            <v>ansammar</v>
          </cell>
          <cell r="O804">
            <v>1299</v>
          </cell>
          <cell r="P804" t="str">
            <v>AUH1</v>
          </cell>
          <cell r="Q804" t="str">
            <v>ARE</v>
          </cell>
          <cell r="R804" t="str">
            <v>LK013</v>
          </cell>
          <cell r="S804" t="str">
            <v>Night Shift</v>
          </cell>
          <cell r="T804">
            <v>99</v>
          </cell>
          <cell r="U804" t="str">
            <v>MENA_UAE_FC</v>
          </cell>
          <cell r="V804">
            <v>46267.756944444445</v>
          </cell>
          <cell r="W804">
            <v>46267.855555555558</v>
          </cell>
          <cell r="X804">
            <v>46267.756944444445</v>
          </cell>
          <cell r="Y804">
            <v>46268.173611111109</v>
          </cell>
          <cell r="AA804" t="str">
            <v>Scheduled</v>
          </cell>
          <cell r="AB804" t="str">
            <v>Present</v>
          </cell>
          <cell r="AC804" t="str">
            <v>Outbound</v>
          </cell>
          <cell r="AD804" t="str">
            <v>Sort - Batch</v>
          </cell>
          <cell r="AE804" t="str">
            <v>Sort</v>
          </cell>
          <cell r="AF804" t="str">
            <v>Sunday</v>
          </cell>
          <cell r="AG804" t="str">
            <v>Monday</v>
          </cell>
          <cell r="AH804">
            <v>15</v>
          </cell>
          <cell r="AJ804">
            <v>45550</v>
          </cell>
          <cell r="AM804" t="str">
            <v>TEMP</v>
          </cell>
          <cell r="AN804" t="str">
            <v>3P Onsite Worker</v>
          </cell>
          <cell r="AO804" t="str">
            <v>A</v>
          </cell>
          <cell r="AP804">
            <v>9</v>
          </cell>
          <cell r="AQ804">
            <v>0</v>
          </cell>
          <cell r="AR804">
            <v>1</v>
          </cell>
          <cell r="AS804">
            <v>1</v>
          </cell>
          <cell r="AT804">
            <v>0</v>
          </cell>
          <cell r="AU804">
            <v>0</v>
          </cell>
        </row>
        <row r="805">
          <cell r="E805">
            <v>206953786</v>
          </cell>
          <cell r="F805" t="str">
            <v>A</v>
          </cell>
          <cell r="G805" t="str">
            <v>GREEN</v>
          </cell>
          <cell r="H805" t="str">
            <v>FULL_TIME</v>
          </cell>
          <cell r="I805">
            <v>900234</v>
          </cell>
          <cell r="J805" t="str">
            <v>Dulsco L.L.C.</v>
          </cell>
          <cell r="K805" t="str">
            <v>ASANTHE NAMACHA</v>
          </cell>
          <cell r="L805" t="str">
            <v>Warehouse Associate (TEMP)</v>
          </cell>
          <cell r="M805" t="str">
            <v>Warehouse Associate 8W</v>
          </cell>
          <cell r="N805" t="str">
            <v>aanso</v>
          </cell>
          <cell r="O805">
            <v>1299</v>
          </cell>
          <cell r="P805" t="str">
            <v>AUH1</v>
          </cell>
          <cell r="Q805" t="str">
            <v>ARE</v>
          </cell>
          <cell r="R805" t="str">
            <v>FC059</v>
          </cell>
          <cell r="S805" t="str">
            <v>Day Shift</v>
          </cell>
          <cell r="T805">
            <v>99</v>
          </cell>
          <cell r="U805" t="str">
            <v>MENA_UAE_FC</v>
          </cell>
          <cell r="V805">
            <v>46267.330555555556</v>
          </cell>
          <cell r="W805">
            <v>46267.75</v>
          </cell>
          <cell r="X805">
            <v>46267.333333333336</v>
          </cell>
          <cell r="Y805">
            <v>46267.75</v>
          </cell>
          <cell r="AA805" t="str">
            <v>Scheduled</v>
          </cell>
          <cell r="AB805" t="str">
            <v>Present</v>
          </cell>
          <cell r="AC805" t="str">
            <v>Customer returns</v>
          </cell>
          <cell r="AD805" t="str">
            <v>Customer Returns</v>
          </cell>
          <cell r="AE805" t="str">
            <v>Customer returns</v>
          </cell>
          <cell r="AF805" t="str">
            <v>Sunday</v>
          </cell>
          <cell r="AG805" t="str">
            <v>Monday</v>
          </cell>
          <cell r="AH805">
            <v>22</v>
          </cell>
          <cell r="AJ805">
            <v>46047</v>
          </cell>
          <cell r="AM805" t="str">
            <v>TEMP</v>
          </cell>
          <cell r="AN805" t="str">
            <v>3P Onsite Worker</v>
          </cell>
          <cell r="AO805" t="str">
            <v>A</v>
          </cell>
          <cell r="AP805">
            <v>9</v>
          </cell>
          <cell r="AQ805">
            <v>0</v>
          </cell>
          <cell r="AR805">
            <v>1</v>
          </cell>
          <cell r="AS805">
            <v>1</v>
          </cell>
          <cell r="AT805">
            <v>0</v>
          </cell>
          <cell r="AU805">
            <v>0</v>
          </cell>
        </row>
        <row r="806">
          <cell r="E806">
            <v>203469169</v>
          </cell>
          <cell r="F806" t="str">
            <v>A</v>
          </cell>
          <cell r="G806" t="str">
            <v>GREEN</v>
          </cell>
          <cell r="H806" t="str">
            <v>FULL_TIME</v>
          </cell>
          <cell r="I806">
            <v>900234</v>
          </cell>
          <cell r="J806" t="str">
            <v>Fastlink Outsourcing</v>
          </cell>
          <cell r="K806" t="str">
            <v>Lloyd Quaye</v>
          </cell>
          <cell r="L806" t="str">
            <v>Warehouse Associate (TEMP)</v>
          </cell>
          <cell r="M806" t="str">
            <v>Warehouse Associate 12M</v>
          </cell>
          <cell r="N806" t="str">
            <v>bavameer</v>
          </cell>
          <cell r="O806">
            <v>1299</v>
          </cell>
          <cell r="P806" t="str">
            <v>AUH1</v>
          </cell>
          <cell r="Q806" t="str">
            <v>ARE</v>
          </cell>
          <cell r="R806" t="str">
            <v>FC109</v>
          </cell>
          <cell r="S806" t="str">
            <v>Day Shift</v>
          </cell>
          <cell r="T806">
            <v>99</v>
          </cell>
          <cell r="U806" t="str">
            <v>MENA_UAE_FC</v>
          </cell>
          <cell r="X806">
            <v>46267.333333333336</v>
          </cell>
          <cell r="Y806">
            <v>46267.75</v>
          </cell>
          <cell r="Z806" t="str">
            <v>Rest Day</v>
          </cell>
          <cell r="AA806" t="str">
            <v>Not Scheduled</v>
          </cell>
          <cell r="AB806" t="str">
            <v>Not Present</v>
          </cell>
          <cell r="AC806" t="str">
            <v>Customer returns</v>
          </cell>
          <cell r="AD806" t="str">
            <v>Customer Returns</v>
          </cell>
          <cell r="AE806" t="str">
            <v>Customer returns</v>
          </cell>
          <cell r="AF806" t="str">
            <v>Tuesday</v>
          </cell>
          <cell r="AG806" t="str">
            <v>Wednesday</v>
          </cell>
          <cell r="AH806">
            <v>22</v>
          </cell>
          <cell r="AJ806">
            <v>45455</v>
          </cell>
          <cell r="AM806" t="str">
            <v>TEMP</v>
          </cell>
          <cell r="AN806" t="str">
            <v>3P Onsite Worker</v>
          </cell>
          <cell r="AO806" t="str">
            <v>A</v>
          </cell>
          <cell r="AP806">
            <v>9</v>
          </cell>
          <cell r="AQ806">
            <v>0</v>
          </cell>
          <cell r="AR806">
            <v>0</v>
          </cell>
          <cell r="AS806">
            <v>0</v>
          </cell>
          <cell r="AT806">
            <v>0</v>
          </cell>
          <cell r="AU806">
            <v>0</v>
          </cell>
        </row>
        <row r="807">
          <cell r="E807">
            <v>203813085</v>
          </cell>
          <cell r="F807" t="str">
            <v>A</v>
          </cell>
          <cell r="G807" t="str">
            <v>GREEN</v>
          </cell>
          <cell r="H807" t="str">
            <v>FULL_TIME</v>
          </cell>
          <cell r="I807">
            <v>900234</v>
          </cell>
          <cell r="J807" t="str">
            <v>Adecco</v>
          </cell>
          <cell r="K807" t="str">
            <v>RAHAN RAJEEVAN</v>
          </cell>
          <cell r="L807" t="str">
            <v>Warehouse Associate (TEMP)</v>
          </cell>
          <cell r="M807" t="str">
            <v>Warehouse Associate 24M</v>
          </cell>
          <cell r="N807" t="str">
            <v>bavameer</v>
          </cell>
          <cell r="O807">
            <v>1299</v>
          </cell>
          <cell r="P807" t="str">
            <v>AUH1</v>
          </cell>
          <cell r="Q807" t="str">
            <v>ARE</v>
          </cell>
          <cell r="R807" t="str">
            <v>FC084</v>
          </cell>
          <cell r="S807" t="str">
            <v>Day Shift</v>
          </cell>
          <cell r="T807">
            <v>99</v>
          </cell>
          <cell r="U807" t="str">
            <v>MENA_UAE_FC</v>
          </cell>
          <cell r="V807">
            <v>46267.330555555556</v>
          </cell>
          <cell r="W807">
            <v>46267.75277777778</v>
          </cell>
          <cell r="X807">
            <v>46267.333333333336</v>
          </cell>
          <cell r="Y807">
            <v>46267.75</v>
          </cell>
          <cell r="AA807" t="str">
            <v>Scheduled</v>
          </cell>
          <cell r="AB807" t="str">
            <v>Present</v>
          </cell>
          <cell r="AC807" t="str">
            <v>Customer returns</v>
          </cell>
          <cell r="AD807" t="str">
            <v>Customer Returns</v>
          </cell>
          <cell r="AE807" t="str">
            <v>Customer returns</v>
          </cell>
          <cell r="AF807" t="str">
            <v>Monday</v>
          </cell>
          <cell r="AG807" t="str">
            <v>Tuesday</v>
          </cell>
          <cell r="AH807">
            <v>22</v>
          </cell>
          <cell r="AJ807">
            <v>45516</v>
          </cell>
          <cell r="AM807" t="str">
            <v>TEMP</v>
          </cell>
          <cell r="AN807" t="str">
            <v>3P Onsite Worker</v>
          </cell>
          <cell r="AO807" t="str">
            <v>A</v>
          </cell>
          <cell r="AP807">
            <v>9</v>
          </cell>
          <cell r="AQ807">
            <v>0</v>
          </cell>
          <cell r="AR807">
            <v>1</v>
          </cell>
          <cell r="AS807">
            <v>1</v>
          </cell>
          <cell r="AT807">
            <v>0</v>
          </cell>
          <cell r="AU807">
            <v>0</v>
          </cell>
        </row>
        <row r="808">
          <cell r="E808">
            <v>103476446</v>
          </cell>
          <cell r="F808" t="str">
            <v>A</v>
          </cell>
          <cell r="G808" t="str">
            <v>BLUE</v>
          </cell>
          <cell r="H808" t="str">
            <v>FULL_TIME</v>
          </cell>
          <cell r="I808" t="str">
            <v>P03251</v>
          </cell>
          <cell r="K808" t="str">
            <v>Raju Ghimire</v>
          </cell>
          <cell r="L808" t="str">
            <v>FC Associate I</v>
          </cell>
          <cell r="M808" t="str">
            <v>FC Associate I</v>
          </cell>
          <cell r="N808" t="str">
            <v>aanso</v>
          </cell>
          <cell r="O808">
            <v>1299</v>
          </cell>
          <cell r="P808" t="str">
            <v>AUH1</v>
          </cell>
          <cell r="Q808" t="str">
            <v>ARE</v>
          </cell>
          <cell r="R808" t="str">
            <v>FC059</v>
          </cell>
          <cell r="S808" t="str">
            <v>Day Shift</v>
          </cell>
          <cell r="T808">
            <v>1</v>
          </cell>
          <cell r="U808" t="str">
            <v>MENA_UAE_FC</v>
          </cell>
          <cell r="V808">
            <v>46267.330555555556</v>
          </cell>
          <cell r="W808">
            <v>46267.751388888886</v>
          </cell>
          <cell r="X808">
            <v>46267.333333333336</v>
          </cell>
          <cell r="Y808">
            <v>46267.75</v>
          </cell>
          <cell r="AA808" t="str">
            <v>Scheduled</v>
          </cell>
          <cell r="AB808" t="str">
            <v>Present</v>
          </cell>
          <cell r="AC808" t="str">
            <v>Customer returns</v>
          </cell>
          <cell r="AD808" t="str">
            <v>Customer Returns</v>
          </cell>
          <cell r="AE808" t="str">
            <v>Customer returns</v>
          </cell>
          <cell r="AF808" t="str">
            <v>Sunday</v>
          </cell>
          <cell r="AG808" t="str">
            <v>Monday</v>
          </cell>
          <cell r="AH808">
            <v>22</v>
          </cell>
          <cell r="AJ808">
            <v>43305</v>
          </cell>
          <cell r="AM808" t="str">
            <v>FC</v>
          </cell>
          <cell r="AN808" t="str">
            <v>Regular Full Time</v>
          </cell>
          <cell r="AO808" t="str">
            <v>A</v>
          </cell>
          <cell r="AP808">
            <v>9</v>
          </cell>
          <cell r="AQ808">
            <v>0</v>
          </cell>
          <cell r="AR808">
            <v>1</v>
          </cell>
          <cell r="AS808">
            <v>1</v>
          </cell>
          <cell r="AT808">
            <v>0</v>
          </cell>
          <cell r="AU808">
            <v>0</v>
          </cell>
        </row>
        <row r="809">
          <cell r="E809">
            <v>206875144</v>
          </cell>
          <cell r="F809" t="str">
            <v>A</v>
          </cell>
          <cell r="G809" t="str">
            <v>GREEN</v>
          </cell>
          <cell r="H809" t="str">
            <v>FULL_TIME</v>
          </cell>
          <cell r="I809">
            <v>900234</v>
          </cell>
          <cell r="J809" t="str">
            <v>Dulsco L.L.C.</v>
          </cell>
          <cell r="K809" t="str">
            <v>AFIDHU SWAMADU RAMADHANI</v>
          </cell>
          <cell r="L809" t="str">
            <v>Warehouse Associate (TEMP)</v>
          </cell>
          <cell r="M809" t="str">
            <v>Warehouse Associate 8W</v>
          </cell>
          <cell r="N809" t="str">
            <v>aanso</v>
          </cell>
          <cell r="O809">
            <v>1299</v>
          </cell>
          <cell r="P809" t="str">
            <v>AUH1</v>
          </cell>
          <cell r="Q809" t="str">
            <v>ARE</v>
          </cell>
          <cell r="R809" t="str">
            <v>LK013</v>
          </cell>
          <cell r="S809" t="str">
            <v>Night Shift</v>
          </cell>
          <cell r="T809">
            <v>99</v>
          </cell>
          <cell r="U809" t="str">
            <v>MENA_UAE_FC</v>
          </cell>
          <cell r="V809">
            <v>46267.755555555559</v>
          </cell>
          <cell r="W809">
            <v>46267.962500000001</v>
          </cell>
          <cell r="X809">
            <v>46267.756944444445</v>
          </cell>
          <cell r="Y809">
            <v>46268.173611111109</v>
          </cell>
          <cell r="AA809" t="str">
            <v>Scheduled</v>
          </cell>
          <cell r="AB809" t="str">
            <v>Present</v>
          </cell>
          <cell r="AC809" t="str">
            <v>Customer returns</v>
          </cell>
          <cell r="AD809" t="str">
            <v>Customer Returns</v>
          </cell>
          <cell r="AE809" t="str">
            <v>Customer returns</v>
          </cell>
          <cell r="AF809" t="str">
            <v>Sunday</v>
          </cell>
          <cell r="AG809" t="str">
            <v>Monday</v>
          </cell>
          <cell r="AH809">
            <v>22</v>
          </cell>
          <cell r="AJ809">
            <v>46019</v>
          </cell>
          <cell r="AM809" t="str">
            <v>TEMP</v>
          </cell>
          <cell r="AN809" t="str">
            <v>3P Onsite Worker</v>
          </cell>
          <cell r="AO809" t="str">
            <v>A</v>
          </cell>
          <cell r="AP809">
            <v>9</v>
          </cell>
          <cell r="AQ809">
            <v>0</v>
          </cell>
          <cell r="AR809">
            <v>1</v>
          </cell>
          <cell r="AS809">
            <v>1</v>
          </cell>
          <cell r="AT809">
            <v>0</v>
          </cell>
          <cell r="AU809">
            <v>0</v>
          </cell>
        </row>
        <row r="810">
          <cell r="E810">
            <v>203522194</v>
          </cell>
          <cell r="F810" t="str">
            <v>A</v>
          </cell>
          <cell r="G810" t="str">
            <v>GREEN</v>
          </cell>
          <cell r="H810" t="str">
            <v>FULL_TIME</v>
          </cell>
          <cell r="I810">
            <v>900234</v>
          </cell>
          <cell r="J810" t="str">
            <v>Adecco</v>
          </cell>
          <cell r="K810" t="str">
            <v>Ramatu Bangura</v>
          </cell>
          <cell r="L810" t="str">
            <v>Warehouse Associate (TEMP)</v>
          </cell>
          <cell r="M810" t="str">
            <v>Warehouse Associate 24M</v>
          </cell>
          <cell r="N810" t="str">
            <v>ansammar</v>
          </cell>
          <cell r="O810">
            <v>1299</v>
          </cell>
          <cell r="P810" t="str">
            <v>AUH1</v>
          </cell>
          <cell r="Q810" t="str">
            <v>ARE</v>
          </cell>
          <cell r="R810" t="str">
            <v>LK014</v>
          </cell>
          <cell r="S810" t="str">
            <v>Night Shift</v>
          </cell>
          <cell r="T810">
            <v>99</v>
          </cell>
          <cell r="U810" t="str">
            <v>MENA_UAE_FC</v>
          </cell>
          <cell r="V810">
            <v>46267.755555555559</v>
          </cell>
          <cell r="W810">
            <v>46267.856944444444</v>
          </cell>
          <cell r="X810">
            <v>46267.756944444445</v>
          </cell>
          <cell r="Y810">
            <v>46268.173611111109</v>
          </cell>
          <cell r="AA810" t="str">
            <v>Scheduled</v>
          </cell>
          <cell r="AB810" t="str">
            <v>Present</v>
          </cell>
          <cell r="AC810" t="str">
            <v>Outbound</v>
          </cell>
          <cell r="AD810" t="str">
            <v>Pack - Single</v>
          </cell>
          <cell r="AE810" t="str">
            <v>Pack</v>
          </cell>
          <cell r="AF810" t="str">
            <v>Monday</v>
          </cell>
          <cell r="AG810" t="str">
            <v>Tuesday</v>
          </cell>
          <cell r="AH810">
            <v>18</v>
          </cell>
          <cell r="AJ810">
            <v>45462</v>
          </cell>
          <cell r="AM810" t="str">
            <v>TEMP</v>
          </cell>
          <cell r="AN810" t="str">
            <v>3P Onsite Worker</v>
          </cell>
          <cell r="AO810" t="str">
            <v>A</v>
          </cell>
          <cell r="AP810">
            <v>9</v>
          </cell>
          <cell r="AQ810">
            <v>0</v>
          </cell>
          <cell r="AR810">
            <v>1</v>
          </cell>
          <cell r="AS810">
            <v>1</v>
          </cell>
          <cell r="AT810">
            <v>0</v>
          </cell>
          <cell r="AU810">
            <v>0</v>
          </cell>
        </row>
        <row r="811">
          <cell r="E811">
            <v>203796750</v>
          </cell>
          <cell r="F811" t="str">
            <v>A</v>
          </cell>
          <cell r="G811" t="str">
            <v>GREEN</v>
          </cell>
          <cell r="H811" t="str">
            <v>FULL_TIME</v>
          </cell>
          <cell r="I811">
            <v>900234</v>
          </cell>
          <cell r="J811" t="str">
            <v>Fastlink Outsourcing</v>
          </cell>
          <cell r="K811" t="str">
            <v>RAMDHAN SEMAJONGI</v>
          </cell>
          <cell r="L811" t="str">
            <v>Warehouse Associate (TEMP)</v>
          </cell>
          <cell r="M811" t="str">
            <v>Warehouse Associate 12M</v>
          </cell>
          <cell r="N811" t="str">
            <v>vkkatyal</v>
          </cell>
          <cell r="O811">
            <v>1299</v>
          </cell>
          <cell r="P811" t="str">
            <v>AUH1</v>
          </cell>
          <cell r="Q811" t="str">
            <v>ARE</v>
          </cell>
          <cell r="R811" t="str">
            <v>FC009</v>
          </cell>
          <cell r="S811" t="str">
            <v>Day Shift</v>
          </cell>
          <cell r="T811">
            <v>99</v>
          </cell>
          <cell r="U811" t="str">
            <v>MENA_UAE_FC</v>
          </cell>
          <cell r="V811">
            <v>46267.334027777775</v>
          </cell>
          <cell r="W811">
            <v>46267.751388888886</v>
          </cell>
          <cell r="X811">
            <v>46267.333333333336</v>
          </cell>
          <cell r="Y811">
            <v>46267.75</v>
          </cell>
          <cell r="AA811" t="str">
            <v>Scheduled</v>
          </cell>
          <cell r="AB811" t="str">
            <v>Present</v>
          </cell>
          <cell r="AC811" t="str">
            <v>Inbound</v>
          </cell>
          <cell r="AD811" t="str">
            <v>Inbound Stow</v>
          </cell>
          <cell r="AE811" t="str">
            <v>Stow</v>
          </cell>
          <cell r="AF811" t="str">
            <v>Friday</v>
          </cell>
          <cell r="AG811" t="str">
            <v>Saturday</v>
          </cell>
          <cell r="AH811">
            <v>3</v>
          </cell>
          <cell r="AJ811">
            <v>45515</v>
          </cell>
          <cell r="AM811" t="str">
            <v>TEMP</v>
          </cell>
          <cell r="AN811" t="str">
            <v>3P Onsite Worker</v>
          </cell>
          <cell r="AO811" t="str">
            <v>A</v>
          </cell>
          <cell r="AP811">
            <v>9</v>
          </cell>
          <cell r="AQ811">
            <v>0</v>
          </cell>
          <cell r="AR811">
            <v>1</v>
          </cell>
          <cell r="AS811">
            <v>1</v>
          </cell>
          <cell r="AT811">
            <v>0</v>
          </cell>
          <cell r="AU811">
            <v>0</v>
          </cell>
        </row>
        <row r="812">
          <cell r="E812">
            <v>206873871</v>
          </cell>
          <cell r="F812" t="str">
            <v>A</v>
          </cell>
          <cell r="G812" t="str">
            <v>GREEN</v>
          </cell>
          <cell r="H812" t="str">
            <v>FULL_TIME</v>
          </cell>
          <cell r="I812">
            <v>900234</v>
          </cell>
          <cell r="J812" t="str">
            <v>Dulsco L.L.C.</v>
          </cell>
          <cell r="K812" t="str">
            <v>MUGENYI RAYMOND</v>
          </cell>
          <cell r="L812" t="str">
            <v>Warehouse Associate (TEMP)</v>
          </cell>
          <cell r="M812" t="str">
            <v>Warehouse Associate 8W</v>
          </cell>
          <cell r="N812" t="str">
            <v>nnahla</v>
          </cell>
          <cell r="O812">
            <v>1299</v>
          </cell>
          <cell r="P812" t="str">
            <v>AUH1</v>
          </cell>
          <cell r="Q812" t="str">
            <v>ARE</v>
          </cell>
          <cell r="R812" t="str">
            <v>FC109</v>
          </cell>
          <cell r="S812" t="str">
            <v>Day Shift</v>
          </cell>
          <cell r="T812">
            <v>99</v>
          </cell>
          <cell r="U812" t="str">
            <v>MENA_UAE_FC</v>
          </cell>
          <cell r="X812">
            <v>46267.333333333336</v>
          </cell>
          <cell r="Y812">
            <v>46267.75</v>
          </cell>
          <cell r="Z812" t="str">
            <v>Rest Day</v>
          </cell>
          <cell r="AA812" t="str">
            <v>Not Scheduled</v>
          </cell>
          <cell r="AB812" t="str">
            <v>Not Present</v>
          </cell>
          <cell r="AC812" t="str">
            <v>Inbound</v>
          </cell>
          <cell r="AD812" t="str">
            <v>Inbound Stow</v>
          </cell>
          <cell r="AE812" t="str">
            <v>Stow</v>
          </cell>
          <cell r="AF812" t="str">
            <v>Tuesday</v>
          </cell>
          <cell r="AG812" t="str">
            <v>Wednesday</v>
          </cell>
          <cell r="AH812">
            <v>3</v>
          </cell>
          <cell r="AJ812">
            <v>46019</v>
          </cell>
          <cell r="AM812" t="str">
            <v>TEMP</v>
          </cell>
          <cell r="AN812" t="str">
            <v>3P Onsite Worker</v>
          </cell>
          <cell r="AO812" t="str">
            <v>A</v>
          </cell>
          <cell r="AP812">
            <v>9</v>
          </cell>
          <cell r="AQ812">
            <v>0</v>
          </cell>
          <cell r="AR812">
            <v>0</v>
          </cell>
          <cell r="AS812">
            <v>0</v>
          </cell>
          <cell r="AT812">
            <v>0</v>
          </cell>
          <cell r="AU812">
            <v>0</v>
          </cell>
        </row>
        <row r="813">
          <cell r="E813">
            <v>205280538</v>
          </cell>
          <cell r="F813" t="str">
            <v>A</v>
          </cell>
          <cell r="G813" t="str">
            <v>GREEN</v>
          </cell>
          <cell r="H813" t="str">
            <v>FULL_TIME</v>
          </cell>
          <cell r="I813">
            <v>900234</v>
          </cell>
          <cell r="J813" t="str">
            <v>EFS Facilities Services</v>
          </cell>
          <cell r="K813" t="str">
            <v>Mohammad Khalid Raza</v>
          </cell>
          <cell r="L813" t="str">
            <v>Warehouse Associate (TEMP)</v>
          </cell>
          <cell r="M813" t="str">
            <v>Warehouse Associate 8W</v>
          </cell>
          <cell r="N813" t="str">
            <v>bizthoma</v>
          </cell>
          <cell r="O813">
            <v>1299</v>
          </cell>
          <cell r="P813" t="str">
            <v>AUH1</v>
          </cell>
          <cell r="Q813" t="str">
            <v>ARE</v>
          </cell>
          <cell r="R813" t="str">
            <v>LK012</v>
          </cell>
          <cell r="S813" t="str">
            <v>Night Shift</v>
          </cell>
          <cell r="T813">
            <v>99</v>
          </cell>
          <cell r="U813" t="str">
            <v>MENA_UAE_FC</v>
          </cell>
          <cell r="V813">
            <v>46267.755555555559</v>
          </cell>
          <cell r="W813">
            <v>46267.854861111111</v>
          </cell>
          <cell r="X813">
            <v>46267.756944444445</v>
          </cell>
          <cell r="Y813">
            <v>46268.173611111109</v>
          </cell>
          <cell r="AA813" t="str">
            <v>Scheduled</v>
          </cell>
          <cell r="AB813" t="str">
            <v>Present</v>
          </cell>
          <cell r="AC813" t="str">
            <v>Outbound</v>
          </cell>
          <cell r="AD813" t="str">
            <v>Pack - Batch</v>
          </cell>
          <cell r="AE813" t="str">
            <v>Pack</v>
          </cell>
          <cell r="AF813" t="str">
            <v>Saturday</v>
          </cell>
          <cell r="AG813" t="str">
            <v>Sunday</v>
          </cell>
          <cell r="AH813">
            <v>17</v>
          </cell>
          <cell r="AJ813">
            <v>45894</v>
          </cell>
          <cell r="AM813" t="str">
            <v>TEMP</v>
          </cell>
          <cell r="AN813" t="str">
            <v>3P Onsite Worker</v>
          </cell>
          <cell r="AO813" t="str">
            <v>A</v>
          </cell>
          <cell r="AP813">
            <v>9</v>
          </cell>
          <cell r="AQ813">
            <v>0</v>
          </cell>
          <cell r="AR813">
            <v>1</v>
          </cell>
          <cell r="AS813">
            <v>1</v>
          </cell>
          <cell r="AT813">
            <v>0</v>
          </cell>
          <cell r="AU813">
            <v>0</v>
          </cell>
        </row>
        <row r="814">
          <cell r="E814">
            <v>204117188</v>
          </cell>
          <cell r="F814" t="str">
            <v>A</v>
          </cell>
          <cell r="G814" t="str">
            <v>GREEN</v>
          </cell>
          <cell r="H814" t="str">
            <v>FULL_TIME</v>
          </cell>
          <cell r="I814">
            <v>900234</v>
          </cell>
          <cell r="J814" t="str">
            <v>Quesscorp</v>
          </cell>
          <cell r="K814" t="str">
            <v>Berine Amoh Lanyang</v>
          </cell>
          <cell r="L814" t="str">
            <v>Warehouse Associate (TEMP)</v>
          </cell>
          <cell r="M814" t="str">
            <v>Warehouse Associate 24M</v>
          </cell>
          <cell r="N814" t="str">
            <v>bizthoma</v>
          </cell>
          <cell r="O814">
            <v>1299</v>
          </cell>
          <cell r="P814" t="str">
            <v>AUH1</v>
          </cell>
          <cell r="Q814" t="str">
            <v>ARE</v>
          </cell>
          <cell r="R814" t="str">
            <v>FC134</v>
          </cell>
          <cell r="S814" t="str">
            <v>Day Shift</v>
          </cell>
          <cell r="T814">
            <v>99</v>
          </cell>
          <cell r="U814" t="str">
            <v>MENA_UAE_FC</v>
          </cell>
          <cell r="X814">
            <v>46267.333333333336</v>
          </cell>
          <cell r="Y814">
            <v>46267.75</v>
          </cell>
          <cell r="Z814" t="str">
            <v>Rest Day</v>
          </cell>
          <cell r="AA814" t="str">
            <v>Not Scheduled</v>
          </cell>
          <cell r="AB814" t="str">
            <v>Not Present</v>
          </cell>
          <cell r="AC814" t="str">
            <v>Outbound</v>
          </cell>
          <cell r="AD814" t="str">
            <v>Pack - Batch</v>
          </cell>
          <cell r="AE814" t="str">
            <v>Pack</v>
          </cell>
          <cell r="AF814" t="str">
            <v>Wednesday</v>
          </cell>
          <cell r="AG814" t="str">
            <v>Thursday</v>
          </cell>
          <cell r="AH814">
            <v>17</v>
          </cell>
          <cell r="AJ814">
            <v>45560</v>
          </cell>
          <cell r="AM814" t="str">
            <v>TEMP</v>
          </cell>
          <cell r="AN814" t="str">
            <v>3P Onsite Worker</v>
          </cell>
          <cell r="AO814" t="str">
            <v>A</v>
          </cell>
          <cell r="AP814">
            <v>9</v>
          </cell>
          <cell r="AQ814">
            <v>0</v>
          </cell>
          <cell r="AR814">
            <v>0</v>
          </cell>
          <cell r="AS814">
            <v>0</v>
          </cell>
          <cell r="AT814">
            <v>0</v>
          </cell>
          <cell r="AU814">
            <v>0</v>
          </cell>
        </row>
        <row r="815">
          <cell r="E815">
            <v>203468747</v>
          </cell>
          <cell r="F815" t="str">
            <v>A</v>
          </cell>
          <cell r="G815" t="str">
            <v>GREEN</v>
          </cell>
          <cell r="H815" t="str">
            <v>FULL_TIME</v>
          </cell>
          <cell r="I815">
            <v>900234</v>
          </cell>
          <cell r="J815" t="str">
            <v>Fastlink Outsourcing</v>
          </cell>
          <cell r="K815" t="str">
            <v>Regina Kumi</v>
          </cell>
          <cell r="L815" t="str">
            <v>Warehouse Associate (TEMP)</v>
          </cell>
          <cell r="M815" t="str">
            <v>Warehouse Associate 12M</v>
          </cell>
          <cell r="N815" t="str">
            <v>mnarshad</v>
          </cell>
          <cell r="O815">
            <v>1299</v>
          </cell>
          <cell r="P815" t="str">
            <v>AUH1</v>
          </cell>
          <cell r="Q815" t="str">
            <v>ARE</v>
          </cell>
          <cell r="R815" t="str">
            <v>FC009</v>
          </cell>
          <cell r="S815" t="str">
            <v>Day Shift</v>
          </cell>
          <cell r="T815">
            <v>99</v>
          </cell>
          <cell r="U815" t="str">
            <v>MENA_UAE_FC</v>
          </cell>
          <cell r="V815">
            <v>46267.333333333336</v>
          </cell>
          <cell r="W815">
            <v>46267.75</v>
          </cell>
          <cell r="X815">
            <v>46267.333333333336</v>
          </cell>
          <cell r="Y815">
            <v>46267.75</v>
          </cell>
          <cell r="AA815" t="str">
            <v>Scheduled</v>
          </cell>
          <cell r="AB815" t="str">
            <v>Present</v>
          </cell>
          <cell r="AC815" t="str">
            <v>Outbound</v>
          </cell>
          <cell r="AD815" t="str">
            <v>Pack - Single</v>
          </cell>
          <cell r="AE815" t="str">
            <v>Pack</v>
          </cell>
          <cell r="AF815" t="str">
            <v>Friday</v>
          </cell>
          <cell r="AG815" t="str">
            <v>Saturday</v>
          </cell>
          <cell r="AH815">
            <v>18</v>
          </cell>
          <cell r="AJ815">
            <v>45455</v>
          </cell>
          <cell r="AM815" t="str">
            <v>TEMP</v>
          </cell>
          <cell r="AN815" t="str">
            <v>3P Onsite Worker</v>
          </cell>
          <cell r="AO815" t="str">
            <v>A</v>
          </cell>
          <cell r="AP815">
            <v>9</v>
          </cell>
          <cell r="AQ815">
            <v>0</v>
          </cell>
          <cell r="AR815">
            <v>1</v>
          </cell>
          <cell r="AS815">
            <v>1</v>
          </cell>
          <cell r="AT815">
            <v>0</v>
          </cell>
          <cell r="AU815">
            <v>0</v>
          </cell>
        </row>
        <row r="816">
          <cell r="E816">
            <v>206129614</v>
          </cell>
          <cell r="F816" t="str">
            <v>A</v>
          </cell>
          <cell r="G816" t="str">
            <v>GREEN</v>
          </cell>
          <cell r="H816" t="str">
            <v>FULL_TIME</v>
          </cell>
          <cell r="I816">
            <v>900234</v>
          </cell>
          <cell r="J816" t="str">
            <v>Fastlink Outsourcing</v>
          </cell>
          <cell r="K816" t="str">
            <v>Odjam Regina Narkie</v>
          </cell>
          <cell r="L816" t="str">
            <v>Warehouse Associate (TEMP)</v>
          </cell>
          <cell r="M816" t="str">
            <v>Warehouse Associate 12M</v>
          </cell>
          <cell r="N816" t="str">
            <v>ansammar</v>
          </cell>
          <cell r="O816">
            <v>1299</v>
          </cell>
          <cell r="P816" t="str">
            <v>AUH1</v>
          </cell>
          <cell r="Q816" t="str">
            <v>ARE</v>
          </cell>
          <cell r="R816" t="str">
            <v>FC159</v>
          </cell>
          <cell r="S816" t="str">
            <v>Day Shift</v>
          </cell>
          <cell r="T816">
            <v>99</v>
          </cell>
          <cell r="U816" t="str">
            <v>MENA_UAE_FC</v>
          </cell>
          <cell r="V816">
            <v>46267.331250000003</v>
          </cell>
          <cell r="W816">
            <v>46267.74722222222</v>
          </cell>
          <cell r="X816">
            <v>46267.333333333336</v>
          </cell>
          <cell r="Y816">
            <v>46267.75</v>
          </cell>
          <cell r="AA816" t="str">
            <v>Scheduled</v>
          </cell>
          <cell r="AB816" t="str">
            <v>Present</v>
          </cell>
          <cell r="AC816" t="str">
            <v>Outbound</v>
          </cell>
          <cell r="AD816" t="str">
            <v>Picking</v>
          </cell>
          <cell r="AE816" t="str">
            <v>Pick</v>
          </cell>
          <cell r="AF816" t="str">
            <v>Thursday</v>
          </cell>
          <cell r="AG816" t="str">
            <v>Friday</v>
          </cell>
          <cell r="AH816">
            <v>13</v>
          </cell>
          <cell r="AJ816">
            <v>45928</v>
          </cell>
          <cell r="AM816" t="str">
            <v>TEMP</v>
          </cell>
          <cell r="AN816" t="str">
            <v>3P Onsite Worker</v>
          </cell>
          <cell r="AO816" t="str">
            <v>A</v>
          </cell>
          <cell r="AP816">
            <v>9</v>
          </cell>
          <cell r="AQ816">
            <v>0</v>
          </cell>
          <cell r="AR816">
            <v>1</v>
          </cell>
          <cell r="AS816">
            <v>1</v>
          </cell>
          <cell r="AT816">
            <v>0</v>
          </cell>
          <cell r="AU816">
            <v>0</v>
          </cell>
        </row>
        <row r="817">
          <cell r="E817">
            <v>205496019</v>
          </cell>
          <cell r="F817" t="str">
            <v>A</v>
          </cell>
          <cell r="G817" t="str">
            <v>GREEN</v>
          </cell>
          <cell r="H817" t="str">
            <v>FULL_TIME</v>
          </cell>
          <cell r="I817">
            <v>900234</v>
          </cell>
          <cell r="J817" t="str">
            <v>EFS Facilities Services</v>
          </cell>
          <cell r="K817" t="str">
            <v>REJINA  ABA ANNAN</v>
          </cell>
          <cell r="L817" t="str">
            <v>Warehouse Associate (TEMP)</v>
          </cell>
          <cell r="M817" t="str">
            <v>Warehouse Associate 8W</v>
          </cell>
          <cell r="N817" t="str">
            <v>nnahla</v>
          </cell>
          <cell r="O817">
            <v>1299</v>
          </cell>
          <cell r="P817" t="str">
            <v>AUH1</v>
          </cell>
          <cell r="Q817" t="str">
            <v>ARE</v>
          </cell>
          <cell r="R817" t="str">
            <v>FC109</v>
          </cell>
          <cell r="S817" t="str">
            <v>Day Shift</v>
          </cell>
          <cell r="T817">
            <v>99</v>
          </cell>
          <cell r="U817" t="str">
            <v>MENA_UAE_FC</v>
          </cell>
          <cell r="X817">
            <v>46267.333333333336</v>
          </cell>
          <cell r="Y817">
            <v>46267.75</v>
          </cell>
          <cell r="Z817" t="str">
            <v>Rest Day</v>
          </cell>
          <cell r="AA817" t="str">
            <v>Not Scheduled</v>
          </cell>
          <cell r="AB817" t="str">
            <v>Not Present</v>
          </cell>
          <cell r="AC817" t="str">
            <v>Inbound</v>
          </cell>
          <cell r="AD817" t="str">
            <v>Inbound Stow</v>
          </cell>
          <cell r="AE817" t="str">
            <v>Stow</v>
          </cell>
          <cell r="AF817" t="str">
            <v>Tuesday</v>
          </cell>
          <cell r="AG817" t="str">
            <v>Wednesday</v>
          </cell>
          <cell r="AH817">
            <v>3</v>
          </cell>
          <cell r="AJ817">
            <v>45830</v>
          </cell>
          <cell r="AM817" t="str">
            <v>TEMP</v>
          </cell>
          <cell r="AN817" t="str">
            <v>3P Onsite Worker</v>
          </cell>
          <cell r="AO817" t="str">
            <v>A</v>
          </cell>
          <cell r="AP817">
            <v>9</v>
          </cell>
          <cell r="AQ817">
            <v>0</v>
          </cell>
          <cell r="AR817">
            <v>0</v>
          </cell>
          <cell r="AS817">
            <v>0</v>
          </cell>
          <cell r="AT817">
            <v>0</v>
          </cell>
          <cell r="AU817">
            <v>0</v>
          </cell>
        </row>
        <row r="818">
          <cell r="E818">
            <v>203741317</v>
          </cell>
          <cell r="F818" t="str">
            <v>A</v>
          </cell>
          <cell r="G818" t="str">
            <v>GREEN</v>
          </cell>
          <cell r="H818" t="str">
            <v>FULL_TIME</v>
          </cell>
          <cell r="I818">
            <v>900234</v>
          </cell>
          <cell r="J818" t="str">
            <v>Fastlink Outsourcing</v>
          </cell>
          <cell r="K818" t="str">
            <v>Emmanuel Aidoo</v>
          </cell>
          <cell r="L818" t="str">
            <v>Warehouse Associate (TEMP)</v>
          </cell>
          <cell r="M818" t="str">
            <v>Warehouse Associate 12M</v>
          </cell>
          <cell r="N818" t="str">
            <v>pparsin</v>
          </cell>
          <cell r="O818">
            <v>1299</v>
          </cell>
          <cell r="P818" t="str">
            <v>AUH1</v>
          </cell>
          <cell r="Q818" t="str">
            <v>ARE</v>
          </cell>
          <cell r="R818" t="str">
            <v>LK016</v>
          </cell>
          <cell r="S818" t="str">
            <v>Night Shift</v>
          </cell>
          <cell r="T818">
            <v>99</v>
          </cell>
          <cell r="U818" t="str">
            <v>MENA_UAE_FC</v>
          </cell>
          <cell r="V818">
            <v>46267.758333333331</v>
          </cell>
          <cell r="W818">
            <v>46267.951388888891</v>
          </cell>
          <cell r="X818">
            <v>46267.756944444445</v>
          </cell>
          <cell r="Y818">
            <v>46268.173611111109</v>
          </cell>
          <cell r="Z818" t="str">
            <v>Rest Day</v>
          </cell>
          <cell r="AA818" t="str">
            <v>Not Scheduled</v>
          </cell>
          <cell r="AB818" t="str">
            <v>Present</v>
          </cell>
          <cell r="AC818" t="str">
            <v>Inbound</v>
          </cell>
          <cell r="AD818" t="str">
            <v>Inbound Stow</v>
          </cell>
          <cell r="AE818" t="str">
            <v>Stow</v>
          </cell>
          <cell r="AF818" t="str">
            <v>Wednesday</v>
          </cell>
          <cell r="AG818" t="str">
            <v>Thursday</v>
          </cell>
          <cell r="AH818">
            <v>3</v>
          </cell>
          <cell r="AJ818">
            <v>45501</v>
          </cell>
          <cell r="AM818" t="str">
            <v>TEMP</v>
          </cell>
          <cell r="AN818" t="str">
            <v>3P Onsite Worker</v>
          </cell>
          <cell r="AO818" t="str">
            <v>A</v>
          </cell>
          <cell r="AP818">
            <v>9</v>
          </cell>
          <cell r="AQ818">
            <v>1</v>
          </cell>
          <cell r="AR818">
            <v>1</v>
          </cell>
          <cell r="AS818">
            <v>0</v>
          </cell>
          <cell r="AT818">
            <v>0</v>
          </cell>
          <cell r="AU818">
            <v>0</v>
          </cell>
        </row>
        <row r="819">
          <cell r="E819">
            <v>206129606</v>
          </cell>
          <cell r="F819" t="str">
            <v>A</v>
          </cell>
          <cell r="G819" t="str">
            <v>GREEN</v>
          </cell>
          <cell r="H819" t="str">
            <v>FULL_TIME</v>
          </cell>
          <cell r="I819">
            <v>900234</v>
          </cell>
          <cell r="J819" t="str">
            <v>Fastlink Outsourcing</v>
          </cell>
          <cell r="K819" t="str">
            <v>Emmanuel Dapaa</v>
          </cell>
          <cell r="L819" t="str">
            <v>Warehouse Associate (TEMP)</v>
          </cell>
          <cell r="M819" t="str">
            <v>Warehouse Associate 12M</v>
          </cell>
          <cell r="N819" t="str">
            <v>mnarshad</v>
          </cell>
          <cell r="O819">
            <v>1299</v>
          </cell>
          <cell r="P819" t="str">
            <v>AUH1</v>
          </cell>
          <cell r="Q819" t="str">
            <v>ARE</v>
          </cell>
          <cell r="R819" t="str">
            <v>FC134</v>
          </cell>
          <cell r="S819" t="str">
            <v>Day Shift</v>
          </cell>
          <cell r="T819">
            <v>99</v>
          </cell>
          <cell r="U819" t="str">
            <v>MENA_UAE_FC</v>
          </cell>
          <cell r="V819">
            <v>46267.332638888889</v>
          </cell>
          <cell r="W819">
            <v>46267.74722222222</v>
          </cell>
          <cell r="X819">
            <v>46267.333333333336</v>
          </cell>
          <cell r="Y819">
            <v>46267.75</v>
          </cell>
          <cell r="Z819" t="str">
            <v>Rest Day</v>
          </cell>
          <cell r="AA819" t="str">
            <v>Not Scheduled</v>
          </cell>
          <cell r="AB819" t="str">
            <v>Present</v>
          </cell>
          <cell r="AC819" t="str">
            <v>Outbound</v>
          </cell>
          <cell r="AD819" t="str">
            <v>Picking</v>
          </cell>
          <cell r="AE819" t="str">
            <v>Pick</v>
          </cell>
          <cell r="AF819" t="str">
            <v>Wednesday</v>
          </cell>
          <cell r="AG819" t="str">
            <v>Thursday</v>
          </cell>
          <cell r="AH819">
            <v>13</v>
          </cell>
          <cell r="AJ819">
            <v>45928</v>
          </cell>
          <cell r="AM819" t="str">
            <v>TEMP</v>
          </cell>
          <cell r="AN819" t="str">
            <v>3P Onsite Worker</v>
          </cell>
          <cell r="AO819" t="str">
            <v>A</v>
          </cell>
          <cell r="AP819">
            <v>9</v>
          </cell>
          <cell r="AQ819">
            <v>1</v>
          </cell>
          <cell r="AR819">
            <v>1</v>
          </cell>
          <cell r="AS819">
            <v>0</v>
          </cell>
          <cell r="AT819">
            <v>0</v>
          </cell>
          <cell r="AU819">
            <v>0</v>
          </cell>
        </row>
        <row r="820">
          <cell r="E820">
            <v>204329123</v>
          </cell>
          <cell r="F820" t="str">
            <v>A</v>
          </cell>
          <cell r="G820" t="str">
            <v>GREEN</v>
          </cell>
          <cell r="H820" t="str">
            <v>FULL_TIME</v>
          </cell>
          <cell r="I820">
            <v>900234</v>
          </cell>
          <cell r="J820" t="str">
            <v>Quesscorp</v>
          </cell>
          <cell r="K820" t="str">
            <v>Richmond Nyame</v>
          </cell>
          <cell r="L820" t="str">
            <v>Warehouse Associate (TEMP)</v>
          </cell>
          <cell r="M820" t="str">
            <v>Warehouse Associate 24M</v>
          </cell>
          <cell r="N820" t="str">
            <v>bavameer</v>
          </cell>
          <cell r="O820">
            <v>1299</v>
          </cell>
          <cell r="P820" t="str">
            <v>AUH1</v>
          </cell>
          <cell r="Q820" t="str">
            <v>ARE</v>
          </cell>
          <cell r="R820" t="str">
            <v>LK012</v>
          </cell>
          <cell r="S820" t="str">
            <v>Night Shift</v>
          </cell>
          <cell r="T820">
            <v>99</v>
          </cell>
          <cell r="U820" t="str">
            <v>MENA_UAE_FC</v>
          </cell>
          <cell r="V820">
            <v>46267.754861111112</v>
          </cell>
          <cell r="W820">
            <v>46267.961805555555</v>
          </cell>
          <cell r="X820">
            <v>46267.756944444445</v>
          </cell>
          <cell r="Y820">
            <v>46268.173611111109</v>
          </cell>
          <cell r="AA820" t="str">
            <v>Scheduled</v>
          </cell>
          <cell r="AB820" t="str">
            <v>Present</v>
          </cell>
          <cell r="AC820" t="str">
            <v>Customer returns</v>
          </cell>
          <cell r="AD820" t="str">
            <v>Customer Returns</v>
          </cell>
          <cell r="AE820" t="str">
            <v>Customer returns</v>
          </cell>
          <cell r="AF820" t="str">
            <v>Saturday</v>
          </cell>
          <cell r="AG820" t="str">
            <v>Sunday</v>
          </cell>
          <cell r="AH820">
            <v>22</v>
          </cell>
          <cell r="AJ820">
            <v>45588</v>
          </cell>
          <cell r="AM820" t="str">
            <v>TEMP</v>
          </cell>
          <cell r="AN820" t="str">
            <v>3P Onsite Worker</v>
          </cell>
          <cell r="AO820" t="str">
            <v>A</v>
          </cell>
          <cell r="AP820">
            <v>9</v>
          </cell>
          <cell r="AQ820">
            <v>0</v>
          </cell>
          <cell r="AR820">
            <v>1</v>
          </cell>
          <cell r="AS820">
            <v>1</v>
          </cell>
          <cell r="AT820">
            <v>0</v>
          </cell>
          <cell r="AU820">
            <v>0</v>
          </cell>
        </row>
        <row r="821">
          <cell r="E821">
            <v>203965457</v>
          </cell>
          <cell r="F821" t="str">
            <v>A</v>
          </cell>
          <cell r="G821" t="str">
            <v>GREEN</v>
          </cell>
          <cell r="H821" t="str">
            <v>FULL_TIME</v>
          </cell>
          <cell r="I821">
            <v>900234</v>
          </cell>
          <cell r="J821" t="str">
            <v>Fastlink Outsourcing</v>
          </cell>
          <cell r="K821" t="str">
            <v>Richard Owusu</v>
          </cell>
          <cell r="L821" t="str">
            <v>Warehouse Associate (TEMP)</v>
          </cell>
          <cell r="M821" t="str">
            <v>Warehouse Associate 12M</v>
          </cell>
          <cell r="N821" t="str">
            <v>scariav</v>
          </cell>
          <cell r="O821">
            <v>1299</v>
          </cell>
          <cell r="P821" t="str">
            <v>AUH1</v>
          </cell>
          <cell r="Q821" t="str">
            <v>ARE</v>
          </cell>
          <cell r="R821" t="str">
            <v>LK011</v>
          </cell>
          <cell r="S821" t="str">
            <v>Night Shift</v>
          </cell>
          <cell r="T821">
            <v>99</v>
          </cell>
          <cell r="U821" t="str">
            <v>MENA_UAE_FC</v>
          </cell>
          <cell r="V821">
            <v>46267.756249999999</v>
          </cell>
          <cell r="X821">
            <v>46267.756944444445</v>
          </cell>
          <cell r="Y821">
            <v>46268.173611111109</v>
          </cell>
          <cell r="AA821" t="str">
            <v>Scheduled</v>
          </cell>
          <cell r="AB821" t="str">
            <v>Present</v>
          </cell>
          <cell r="AC821" t="str">
            <v>Outbound</v>
          </cell>
          <cell r="AD821" t="str">
            <v>Picking</v>
          </cell>
          <cell r="AE821" t="str">
            <v>Pick</v>
          </cell>
          <cell r="AF821" t="str">
            <v>Friday</v>
          </cell>
          <cell r="AG821" t="str">
            <v>Saturday</v>
          </cell>
          <cell r="AH821">
            <v>13</v>
          </cell>
          <cell r="AJ821">
            <v>45543</v>
          </cell>
          <cell r="AM821" t="str">
            <v>TEMP</v>
          </cell>
          <cell r="AN821" t="str">
            <v>3P Onsite Worker</v>
          </cell>
          <cell r="AO821" t="str">
            <v>A</v>
          </cell>
          <cell r="AP821">
            <v>9</v>
          </cell>
          <cell r="AQ821">
            <v>0</v>
          </cell>
          <cell r="AR821">
            <v>1</v>
          </cell>
          <cell r="AS821">
            <v>1</v>
          </cell>
          <cell r="AT821">
            <v>0</v>
          </cell>
          <cell r="AU821">
            <v>0</v>
          </cell>
        </row>
        <row r="822">
          <cell r="E822">
            <v>203850898</v>
          </cell>
          <cell r="F822" t="str">
            <v>A</v>
          </cell>
          <cell r="G822" t="str">
            <v>GREEN</v>
          </cell>
          <cell r="H822" t="str">
            <v>FULL_TIME</v>
          </cell>
          <cell r="I822">
            <v>900234</v>
          </cell>
          <cell r="J822" t="str">
            <v>Dulsco L.L.C.</v>
          </cell>
          <cell r="K822" t="str">
            <v>Richard Torach</v>
          </cell>
          <cell r="L822" t="str">
            <v>Warehouse Associate (TEMP)</v>
          </cell>
          <cell r="M822" t="str">
            <v>Warehouse Associate 24M</v>
          </cell>
          <cell r="N822" t="str">
            <v>scariav</v>
          </cell>
          <cell r="O822">
            <v>1299</v>
          </cell>
          <cell r="P822" t="str">
            <v>AUH1</v>
          </cell>
          <cell r="Q822" t="str">
            <v>ARE</v>
          </cell>
          <cell r="R822" t="str">
            <v>LK011</v>
          </cell>
          <cell r="S822" t="str">
            <v>Night Shift</v>
          </cell>
          <cell r="T822">
            <v>99</v>
          </cell>
          <cell r="U822" t="str">
            <v>MENA_UAE_FC</v>
          </cell>
          <cell r="V822">
            <v>46267.760416666664</v>
          </cell>
          <cell r="W822">
            <v>46267.854166666664</v>
          </cell>
          <cell r="X822">
            <v>46267.756944444445</v>
          </cell>
          <cell r="Y822">
            <v>46268.173611111109</v>
          </cell>
          <cell r="AA822" t="str">
            <v>Scheduled</v>
          </cell>
          <cell r="AB822" t="str">
            <v>Present</v>
          </cell>
          <cell r="AC822" t="str">
            <v>Outbound</v>
          </cell>
          <cell r="AD822" t="str">
            <v>Picking</v>
          </cell>
          <cell r="AE822" t="str">
            <v>Pick</v>
          </cell>
          <cell r="AF822" t="str">
            <v>Friday</v>
          </cell>
          <cell r="AG822" t="str">
            <v>Saturday</v>
          </cell>
          <cell r="AH822">
            <v>13</v>
          </cell>
          <cell r="AJ822">
            <v>45523</v>
          </cell>
          <cell r="AM822" t="str">
            <v>TEMP</v>
          </cell>
          <cell r="AN822" t="str">
            <v>3P Onsite Worker</v>
          </cell>
          <cell r="AO822" t="str">
            <v>A</v>
          </cell>
          <cell r="AP822">
            <v>9</v>
          </cell>
          <cell r="AQ822">
            <v>0</v>
          </cell>
          <cell r="AR822">
            <v>1</v>
          </cell>
          <cell r="AS822">
            <v>1</v>
          </cell>
          <cell r="AT822">
            <v>0</v>
          </cell>
          <cell r="AU822">
            <v>0</v>
          </cell>
        </row>
        <row r="823">
          <cell r="E823">
            <v>204467948</v>
          </cell>
          <cell r="F823" t="str">
            <v>A</v>
          </cell>
          <cell r="G823" t="str">
            <v>GREEN</v>
          </cell>
          <cell r="H823" t="str">
            <v>FULL_TIME</v>
          </cell>
          <cell r="I823">
            <v>900234</v>
          </cell>
          <cell r="J823" t="str">
            <v>Quesscorp</v>
          </cell>
          <cell r="K823" t="str">
            <v>Richard Sahr M'Bayo</v>
          </cell>
          <cell r="L823" t="str">
            <v>Warehouse Associate (TEMP)</v>
          </cell>
          <cell r="M823" t="str">
            <v>Warehouse Associate 24M</v>
          </cell>
          <cell r="N823" t="str">
            <v>mnarshad</v>
          </cell>
          <cell r="O823">
            <v>1299</v>
          </cell>
          <cell r="P823" t="str">
            <v>AUH1</v>
          </cell>
          <cell r="Q823" t="str">
            <v>ARE</v>
          </cell>
          <cell r="R823" t="str">
            <v>FC134</v>
          </cell>
          <cell r="S823" t="str">
            <v>Day Shift</v>
          </cell>
          <cell r="T823">
            <v>99</v>
          </cell>
          <cell r="U823" t="str">
            <v>MENA_UAE_FC</v>
          </cell>
          <cell r="V823">
            <v>46267.330555555556</v>
          </cell>
          <cell r="W823">
            <v>46267.75277777778</v>
          </cell>
          <cell r="X823">
            <v>46267.333333333336</v>
          </cell>
          <cell r="Y823">
            <v>46267.75</v>
          </cell>
          <cell r="Z823" t="str">
            <v>Rest Day</v>
          </cell>
          <cell r="AA823" t="str">
            <v>Not Scheduled</v>
          </cell>
          <cell r="AB823" t="str">
            <v>Present</v>
          </cell>
          <cell r="AC823" t="str">
            <v>Outbound</v>
          </cell>
          <cell r="AD823" t="str">
            <v>Picking</v>
          </cell>
          <cell r="AE823" t="str">
            <v>Pick</v>
          </cell>
          <cell r="AF823" t="str">
            <v>Wednesday</v>
          </cell>
          <cell r="AG823" t="str">
            <v>Thursday</v>
          </cell>
          <cell r="AH823">
            <v>13</v>
          </cell>
          <cell r="AJ823">
            <v>45602</v>
          </cell>
          <cell r="AM823" t="str">
            <v>TEMP</v>
          </cell>
          <cell r="AN823" t="str">
            <v>3P Onsite Worker</v>
          </cell>
          <cell r="AO823" t="str">
            <v>A</v>
          </cell>
          <cell r="AP823">
            <v>9</v>
          </cell>
          <cell r="AQ823">
            <v>1</v>
          </cell>
          <cell r="AR823">
            <v>1</v>
          </cell>
          <cell r="AS823">
            <v>0</v>
          </cell>
          <cell r="AT823">
            <v>0</v>
          </cell>
          <cell r="AU823">
            <v>0</v>
          </cell>
        </row>
        <row r="824">
          <cell r="E824">
            <v>203011024</v>
          </cell>
          <cell r="F824" t="str">
            <v>A</v>
          </cell>
          <cell r="G824" t="str">
            <v>GREEN</v>
          </cell>
          <cell r="H824" t="str">
            <v>FULL_TIME</v>
          </cell>
          <cell r="I824">
            <v>900234</v>
          </cell>
          <cell r="J824" t="str">
            <v>Fastlink Outsourcing</v>
          </cell>
          <cell r="K824" t="str">
            <v>Rita Kawe Nformi</v>
          </cell>
          <cell r="L824" t="str">
            <v>Warehouse Associate (TEMP)</v>
          </cell>
          <cell r="M824" t="str">
            <v>Warehouse Associate 12M</v>
          </cell>
          <cell r="N824" t="str">
            <v>bizthoma</v>
          </cell>
          <cell r="O824">
            <v>1299</v>
          </cell>
          <cell r="P824" t="str">
            <v>AUH1</v>
          </cell>
          <cell r="Q824" t="str">
            <v>ARE</v>
          </cell>
          <cell r="R824" t="str">
            <v>LK011</v>
          </cell>
          <cell r="S824" t="str">
            <v>Night Shift</v>
          </cell>
          <cell r="T824">
            <v>99</v>
          </cell>
          <cell r="U824" t="str">
            <v>MENA_UAE_FC</v>
          </cell>
          <cell r="V824">
            <v>46267.756944444445</v>
          </cell>
          <cell r="W824">
            <v>46267.856944444444</v>
          </cell>
          <cell r="X824">
            <v>46267.756944444445</v>
          </cell>
          <cell r="Y824">
            <v>46268.173611111109</v>
          </cell>
          <cell r="AA824" t="str">
            <v>Scheduled</v>
          </cell>
          <cell r="AB824" t="str">
            <v>Present</v>
          </cell>
          <cell r="AC824" t="str">
            <v>Outbound</v>
          </cell>
          <cell r="AD824" t="str">
            <v>Picking</v>
          </cell>
          <cell r="AE824" t="str">
            <v>Pick</v>
          </cell>
          <cell r="AF824" t="str">
            <v>Friday</v>
          </cell>
          <cell r="AG824" t="str">
            <v>Saturday</v>
          </cell>
          <cell r="AH824">
            <v>13</v>
          </cell>
          <cell r="AJ824">
            <v>45602</v>
          </cell>
          <cell r="AM824" t="str">
            <v>TEMP</v>
          </cell>
          <cell r="AN824" t="str">
            <v>3P Onsite Worker</v>
          </cell>
          <cell r="AO824" t="str">
            <v>A</v>
          </cell>
          <cell r="AP824">
            <v>9</v>
          </cell>
          <cell r="AQ824">
            <v>0</v>
          </cell>
          <cell r="AR824">
            <v>1</v>
          </cell>
          <cell r="AS824">
            <v>1</v>
          </cell>
          <cell r="AT824">
            <v>0</v>
          </cell>
          <cell r="AU824">
            <v>0</v>
          </cell>
        </row>
        <row r="825">
          <cell r="E825">
            <v>203908895</v>
          </cell>
          <cell r="F825" t="str">
            <v>A</v>
          </cell>
          <cell r="G825" t="str">
            <v>GREEN</v>
          </cell>
          <cell r="H825" t="str">
            <v>FULL_TIME</v>
          </cell>
          <cell r="I825">
            <v>900234</v>
          </cell>
          <cell r="J825" t="str">
            <v>Dulsco L.L.C.</v>
          </cell>
          <cell r="K825" t="str">
            <v>MARK KATUMWA</v>
          </cell>
          <cell r="L825" t="str">
            <v>Warehouse Associate (TEMP)</v>
          </cell>
          <cell r="M825" t="str">
            <v>Warehouse Associate 8W</v>
          </cell>
          <cell r="N825" t="str">
            <v>scariav</v>
          </cell>
          <cell r="O825">
            <v>1299</v>
          </cell>
          <cell r="P825" t="str">
            <v>AUH1</v>
          </cell>
          <cell r="Q825" t="str">
            <v>ARE</v>
          </cell>
          <cell r="R825" t="str">
            <v>LK016</v>
          </cell>
          <cell r="S825" t="str">
            <v>Night Shift</v>
          </cell>
          <cell r="T825">
            <v>99</v>
          </cell>
          <cell r="U825" t="str">
            <v>MENA_UAE_FC</v>
          </cell>
          <cell r="X825">
            <v>46267.756944444445</v>
          </cell>
          <cell r="Y825">
            <v>46268.173611111109</v>
          </cell>
          <cell r="Z825" t="str">
            <v>Rest Day</v>
          </cell>
          <cell r="AA825" t="str">
            <v>Not Scheduled</v>
          </cell>
          <cell r="AB825" t="str">
            <v>Not Present</v>
          </cell>
          <cell r="AC825" t="str">
            <v>Outbound</v>
          </cell>
          <cell r="AD825" t="str">
            <v>Picking</v>
          </cell>
          <cell r="AE825" t="str">
            <v>Pick</v>
          </cell>
          <cell r="AF825" t="str">
            <v>Wednesday</v>
          </cell>
          <cell r="AG825" t="str">
            <v>Thursday</v>
          </cell>
          <cell r="AH825">
            <v>13</v>
          </cell>
          <cell r="AJ825">
            <v>45536</v>
          </cell>
          <cell r="AM825" t="str">
            <v>TEMP</v>
          </cell>
          <cell r="AN825" t="str">
            <v>3P Onsite Worker</v>
          </cell>
          <cell r="AO825" t="str">
            <v>A</v>
          </cell>
          <cell r="AP825">
            <v>9</v>
          </cell>
          <cell r="AQ825">
            <v>0</v>
          </cell>
          <cell r="AR825">
            <v>0</v>
          </cell>
          <cell r="AS825">
            <v>0</v>
          </cell>
          <cell r="AT825">
            <v>0</v>
          </cell>
          <cell r="AU825">
            <v>0</v>
          </cell>
        </row>
        <row r="826">
          <cell r="E826">
            <v>203851002</v>
          </cell>
          <cell r="F826" t="str">
            <v>A</v>
          </cell>
          <cell r="G826" t="str">
            <v>GREEN</v>
          </cell>
          <cell r="H826" t="str">
            <v>FULL_TIME</v>
          </cell>
          <cell r="I826">
            <v>900234</v>
          </cell>
          <cell r="J826" t="str">
            <v>Fastlink Outsourcing</v>
          </cell>
          <cell r="K826" t="str">
            <v>Rohit Mundakkalil</v>
          </cell>
          <cell r="L826" t="str">
            <v>Warehouse Associate (TEMP)</v>
          </cell>
          <cell r="M826" t="str">
            <v>Warehouse Associate 12M</v>
          </cell>
          <cell r="N826" t="str">
            <v>scariav</v>
          </cell>
          <cell r="O826">
            <v>1299</v>
          </cell>
          <cell r="P826" t="str">
            <v>AUH1</v>
          </cell>
          <cell r="Q826" t="str">
            <v>ARE</v>
          </cell>
          <cell r="R826" t="str">
            <v>LK015</v>
          </cell>
          <cell r="S826" t="str">
            <v>Night Shift</v>
          </cell>
          <cell r="T826">
            <v>99</v>
          </cell>
          <cell r="U826" t="str">
            <v>MENA_UAE_FC</v>
          </cell>
          <cell r="X826">
            <v>46267.756944444445</v>
          </cell>
          <cell r="Y826">
            <v>46268.173611111109</v>
          </cell>
          <cell r="Z826" t="str">
            <v>Rest Day</v>
          </cell>
          <cell r="AA826" t="str">
            <v>Not Scheduled</v>
          </cell>
          <cell r="AB826" t="str">
            <v>Not Present</v>
          </cell>
          <cell r="AC826" t="str">
            <v>Outbound</v>
          </cell>
          <cell r="AD826" t="str">
            <v>Sort - Batch</v>
          </cell>
          <cell r="AE826" t="str">
            <v>Sort</v>
          </cell>
          <cell r="AF826" t="str">
            <v>Tuesday</v>
          </cell>
          <cell r="AG826" t="str">
            <v>Wednesday</v>
          </cell>
          <cell r="AH826">
            <v>15</v>
          </cell>
          <cell r="AJ826">
            <v>45523</v>
          </cell>
          <cell r="AM826" t="str">
            <v>TEMP</v>
          </cell>
          <cell r="AN826" t="str">
            <v>3P Onsite Worker</v>
          </cell>
          <cell r="AO826" t="str">
            <v>A</v>
          </cell>
          <cell r="AP826">
            <v>9</v>
          </cell>
          <cell r="AQ826">
            <v>0</v>
          </cell>
          <cell r="AR826">
            <v>0</v>
          </cell>
          <cell r="AS826">
            <v>0</v>
          </cell>
          <cell r="AT826">
            <v>0</v>
          </cell>
          <cell r="AU826">
            <v>0</v>
          </cell>
        </row>
        <row r="827">
          <cell r="E827">
            <v>206604522</v>
          </cell>
          <cell r="F827" t="str">
            <v>A</v>
          </cell>
          <cell r="G827" t="str">
            <v>GREEN</v>
          </cell>
          <cell r="H827" t="str">
            <v>FULL_TIME</v>
          </cell>
          <cell r="I827">
            <v>900234</v>
          </cell>
          <cell r="J827" t="str">
            <v>EFS Facilities Services</v>
          </cell>
          <cell r="K827" t="str">
            <v>SIMON KINYANJUI Muthoni</v>
          </cell>
          <cell r="L827" t="str">
            <v>Warehouse Associate (TEMP)</v>
          </cell>
          <cell r="M827" t="str">
            <v>Warehouse Associate 8W</v>
          </cell>
          <cell r="N827" t="str">
            <v>ansammar</v>
          </cell>
          <cell r="O827">
            <v>1299</v>
          </cell>
          <cell r="P827" t="str">
            <v>AUH1</v>
          </cell>
          <cell r="Q827" t="str">
            <v>ARE</v>
          </cell>
          <cell r="R827" t="str">
            <v>LK014</v>
          </cell>
          <cell r="S827" t="str">
            <v>Night Shift</v>
          </cell>
          <cell r="T827">
            <v>99</v>
          </cell>
          <cell r="U827" t="str">
            <v>MENA_UAE_FC</v>
          </cell>
          <cell r="V827">
            <v>46267.755555555559</v>
          </cell>
          <cell r="W827">
            <v>46267.854861111111</v>
          </cell>
          <cell r="X827">
            <v>46267.756944444445</v>
          </cell>
          <cell r="Y827">
            <v>46268.173611111109</v>
          </cell>
          <cell r="AA827" t="str">
            <v>Scheduled</v>
          </cell>
          <cell r="AB827" t="str">
            <v>Present</v>
          </cell>
          <cell r="AC827" t="str">
            <v>Outbound</v>
          </cell>
          <cell r="AD827" t="str">
            <v>Picking</v>
          </cell>
          <cell r="AE827" t="str">
            <v>Pick</v>
          </cell>
          <cell r="AF827" t="str">
            <v>Monday</v>
          </cell>
          <cell r="AG827" t="str">
            <v>Tuesday</v>
          </cell>
          <cell r="AH827">
            <v>13</v>
          </cell>
          <cell r="AJ827">
            <v>45977</v>
          </cell>
          <cell r="AM827" t="str">
            <v>TEMP</v>
          </cell>
          <cell r="AN827" t="str">
            <v>3P Onsite Worker</v>
          </cell>
          <cell r="AO827" t="str">
            <v>A</v>
          </cell>
          <cell r="AP827">
            <v>9</v>
          </cell>
          <cell r="AQ827">
            <v>0</v>
          </cell>
          <cell r="AR827">
            <v>1</v>
          </cell>
          <cell r="AS827">
            <v>1</v>
          </cell>
          <cell r="AT827">
            <v>0</v>
          </cell>
          <cell r="AU827">
            <v>0</v>
          </cell>
        </row>
        <row r="828">
          <cell r="E828">
            <v>204013737</v>
          </cell>
          <cell r="F828" t="str">
            <v>A</v>
          </cell>
          <cell r="G828" t="str">
            <v>GREEN</v>
          </cell>
          <cell r="H828" t="str">
            <v>FULL_TIME</v>
          </cell>
          <cell r="I828">
            <v>900234</v>
          </cell>
          <cell r="J828" t="str">
            <v>Fastlink Outsourcing</v>
          </cell>
          <cell r="K828" t="str">
            <v>Roland Aba Taboh</v>
          </cell>
          <cell r="L828" t="str">
            <v>Warehouse Associate (TEMP)</v>
          </cell>
          <cell r="M828" t="str">
            <v>Warehouse Associate 12M</v>
          </cell>
          <cell r="N828" t="str">
            <v>abbaszoo</v>
          </cell>
          <cell r="O828">
            <v>1299</v>
          </cell>
          <cell r="P828" t="str">
            <v>AUH1</v>
          </cell>
          <cell r="Q828" t="str">
            <v>ARE</v>
          </cell>
          <cell r="R828" t="str">
            <v>FC059</v>
          </cell>
          <cell r="S828" t="str">
            <v>Day Shift</v>
          </cell>
          <cell r="T828">
            <v>99</v>
          </cell>
          <cell r="U828" t="str">
            <v>MENA_UAE_FC</v>
          </cell>
          <cell r="V828">
            <v>46267.331944444442</v>
          </cell>
          <cell r="W828">
            <v>46267.751388888886</v>
          </cell>
          <cell r="X828">
            <v>46267.333333333336</v>
          </cell>
          <cell r="Y828">
            <v>46267.75</v>
          </cell>
          <cell r="AA828" t="str">
            <v>Scheduled</v>
          </cell>
          <cell r="AB828" t="str">
            <v>Present</v>
          </cell>
          <cell r="AC828" t="str">
            <v>Inbound</v>
          </cell>
          <cell r="AD828" t="str">
            <v>Vendor Receive</v>
          </cell>
          <cell r="AE828" t="str">
            <v>Receive</v>
          </cell>
          <cell r="AF828" t="str">
            <v>Sunday</v>
          </cell>
          <cell r="AG828" t="str">
            <v>Monday</v>
          </cell>
          <cell r="AH828">
            <v>1</v>
          </cell>
          <cell r="AJ828">
            <v>45550</v>
          </cell>
          <cell r="AM828" t="str">
            <v>TEMP</v>
          </cell>
          <cell r="AN828" t="str">
            <v>3P Onsite Worker</v>
          </cell>
          <cell r="AO828" t="str">
            <v>A</v>
          </cell>
          <cell r="AP828">
            <v>9</v>
          </cell>
          <cell r="AQ828">
            <v>0</v>
          </cell>
          <cell r="AR828">
            <v>1</v>
          </cell>
          <cell r="AS828">
            <v>1</v>
          </cell>
          <cell r="AT828">
            <v>0</v>
          </cell>
          <cell r="AU828">
            <v>0</v>
          </cell>
        </row>
        <row r="829">
          <cell r="E829">
            <v>205496017</v>
          </cell>
          <cell r="F829" t="str">
            <v>A</v>
          </cell>
          <cell r="G829" t="str">
            <v>GREEN</v>
          </cell>
          <cell r="H829" t="str">
            <v>FULL_TIME</v>
          </cell>
          <cell r="I829">
            <v>900234</v>
          </cell>
          <cell r="J829" t="str">
            <v>EFS Facilities Services</v>
          </cell>
          <cell r="K829" t="str">
            <v>AMBILIA JEROTICH ROP</v>
          </cell>
          <cell r="L829" t="str">
            <v>Warehouse Associate (TEMP)</v>
          </cell>
          <cell r="M829" t="str">
            <v>Warehouse Associate 8W</v>
          </cell>
          <cell r="N829" t="str">
            <v>aanso</v>
          </cell>
          <cell r="O829">
            <v>1299</v>
          </cell>
          <cell r="P829" t="str">
            <v>AUH1</v>
          </cell>
          <cell r="Q829" t="str">
            <v>ARE</v>
          </cell>
          <cell r="R829" t="str">
            <v>LK015</v>
          </cell>
          <cell r="S829" t="str">
            <v>Night Shift</v>
          </cell>
          <cell r="T829">
            <v>99</v>
          </cell>
          <cell r="U829" t="str">
            <v>MENA_UAE_FC</v>
          </cell>
          <cell r="X829">
            <v>46267.756944444445</v>
          </cell>
          <cell r="Y829">
            <v>46268.173611111109</v>
          </cell>
          <cell r="Z829" t="str">
            <v>Rest Day</v>
          </cell>
          <cell r="AA829" t="str">
            <v>Not Scheduled</v>
          </cell>
          <cell r="AB829" t="str">
            <v>Not Present</v>
          </cell>
          <cell r="AC829" t="str">
            <v>Customer returns</v>
          </cell>
          <cell r="AD829" t="str">
            <v>Customer Returns</v>
          </cell>
          <cell r="AE829" t="str">
            <v>Customer returns</v>
          </cell>
          <cell r="AF829" t="str">
            <v>Tuesday</v>
          </cell>
          <cell r="AG829" t="str">
            <v>Wednesday</v>
          </cell>
          <cell r="AH829">
            <v>22</v>
          </cell>
          <cell r="AJ829">
            <v>45830</v>
          </cell>
          <cell r="AM829" t="str">
            <v>TEMP</v>
          </cell>
          <cell r="AN829" t="str">
            <v>3P Onsite Worker</v>
          </cell>
          <cell r="AO829" t="str">
            <v>A</v>
          </cell>
          <cell r="AP829">
            <v>9</v>
          </cell>
          <cell r="AQ829">
            <v>0</v>
          </cell>
          <cell r="AR829">
            <v>0</v>
          </cell>
          <cell r="AS829">
            <v>0</v>
          </cell>
          <cell r="AT829">
            <v>0</v>
          </cell>
          <cell r="AU829">
            <v>0</v>
          </cell>
        </row>
        <row r="830">
          <cell r="E830">
            <v>203736258</v>
          </cell>
          <cell r="F830" t="str">
            <v>A</v>
          </cell>
          <cell r="G830" t="str">
            <v>GREEN</v>
          </cell>
          <cell r="H830" t="str">
            <v>FULL_TIME</v>
          </cell>
          <cell r="I830">
            <v>900234</v>
          </cell>
          <cell r="J830" t="str">
            <v>Dulsco L.L.C.</v>
          </cell>
          <cell r="K830" t="str">
            <v>ROBERT MBUGHEKI</v>
          </cell>
          <cell r="L830" t="str">
            <v>Warehouse Associate (TEMP)</v>
          </cell>
          <cell r="M830" t="str">
            <v>Warehouse Associate 24M</v>
          </cell>
          <cell r="N830" t="str">
            <v>nnahla</v>
          </cell>
          <cell r="O830">
            <v>1299</v>
          </cell>
          <cell r="P830" t="str">
            <v>AUH1</v>
          </cell>
          <cell r="Q830" t="str">
            <v>ARE</v>
          </cell>
          <cell r="R830" t="str">
            <v>LK012</v>
          </cell>
          <cell r="S830" t="str">
            <v>Night Shift</v>
          </cell>
          <cell r="T830">
            <v>99</v>
          </cell>
          <cell r="U830" t="str">
            <v>MENA_UAE_FC</v>
          </cell>
          <cell r="V830">
            <v>46267.755555555559</v>
          </cell>
          <cell r="W830">
            <v>46267.95208333333</v>
          </cell>
          <cell r="X830">
            <v>46267.756944444445</v>
          </cell>
          <cell r="Y830">
            <v>46268.173611111109</v>
          </cell>
          <cell r="AA830" t="str">
            <v>Scheduled</v>
          </cell>
          <cell r="AB830" t="str">
            <v>Present</v>
          </cell>
          <cell r="AC830" t="str">
            <v>Inbound</v>
          </cell>
          <cell r="AD830" t="str">
            <v>Inbound Stow</v>
          </cell>
          <cell r="AE830" t="str">
            <v>Stow</v>
          </cell>
          <cell r="AF830" t="str">
            <v>Saturday</v>
          </cell>
          <cell r="AG830" t="str">
            <v>Sunday</v>
          </cell>
          <cell r="AH830">
            <v>3</v>
          </cell>
          <cell r="AJ830">
            <v>45501</v>
          </cell>
          <cell r="AM830" t="str">
            <v>TEMP</v>
          </cell>
          <cell r="AN830" t="str">
            <v>3P Onsite Worker</v>
          </cell>
          <cell r="AO830" t="str">
            <v>A</v>
          </cell>
          <cell r="AP830">
            <v>9</v>
          </cell>
          <cell r="AQ830">
            <v>0</v>
          </cell>
          <cell r="AR830">
            <v>1</v>
          </cell>
          <cell r="AS830">
            <v>1</v>
          </cell>
          <cell r="AT830">
            <v>0</v>
          </cell>
          <cell r="AU830">
            <v>0</v>
          </cell>
        </row>
        <row r="831">
          <cell r="E831">
            <v>206851163</v>
          </cell>
          <cell r="F831" t="str">
            <v>A</v>
          </cell>
          <cell r="G831" t="str">
            <v>GREEN</v>
          </cell>
          <cell r="H831" t="str">
            <v>FULL_TIME</v>
          </cell>
          <cell r="I831">
            <v>900234</v>
          </cell>
          <cell r="J831" t="str">
            <v>Dulsco L.L.C.</v>
          </cell>
          <cell r="K831" t="str">
            <v>ROBERT KIGGUNDU</v>
          </cell>
          <cell r="L831" t="str">
            <v>Warehouse Associate (TEMP)</v>
          </cell>
          <cell r="M831" t="str">
            <v>Warehouse Associate 8W</v>
          </cell>
          <cell r="N831" t="str">
            <v>bavameer</v>
          </cell>
          <cell r="O831">
            <v>1299</v>
          </cell>
          <cell r="P831" t="str">
            <v>AUH1</v>
          </cell>
          <cell r="Q831" t="str">
            <v>ARE</v>
          </cell>
          <cell r="R831" t="str">
            <v>FC134</v>
          </cell>
          <cell r="S831" t="str">
            <v>Day Shift</v>
          </cell>
          <cell r="T831">
            <v>99</v>
          </cell>
          <cell r="U831" t="str">
            <v>MENA_UAE_FC</v>
          </cell>
          <cell r="X831">
            <v>46267.333333333336</v>
          </cell>
          <cell r="Y831">
            <v>46267.75</v>
          </cell>
          <cell r="Z831" t="str">
            <v>Rest Day</v>
          </cell>
          <cell r="AA831" t="str">
            <v>Not Scheduled</v>
          </cell>
          <cell r="AB831" t="str">
            <v>Not Present</v>
          </cell>
          <cell r="AC831" t="str">
            <v>Customer returns</v>
          </cell>
          <cell r="AD831" t="str">
            <v>Customer Returns</v>
          </cell>
          <cell r="AE831" t="str">
            <v>Customer returns</v>
          </cell>
          <cell r="AF831" t="str">
            <v>Wednesday</v>
          </cell>
          <cell r="AG831" t="str">
            <v>Thursday</v>
          </cell>
          <cell r="AH831">
            <v>22</v>
          </cell>
          <cell r="AJ831">
            <v>46012</v>
          </cell>
          <cell r="AM831" t="str">
            <v>TEMP</v>
          </cell>
          <cell r="AN831" t="str">
            <v>3P Onsite Worker</v>
          </cell>
          <cell r="AO831" t="str">
            <v>A</v>
          </cell>
          <cell r="AP831">
            <v>9</v>
          </cell>
          <cell r="AQ831">
            <v>0</v>
          </cell>
          <cell r="AR831">
            <v>0</v>
          </cell>
          <cell r="AS831">
            <v>0</v>
          </cell>
          <cell r="AT831">
            <v>0</v>
          </cell>
          <cell r="AU831">
            <v>0</v>
          </cell>
        </row>
        <row r="832">
          <cell r="E832">
            <v>206015654</v>
          </cell>
          <cell r="F832" t="str">
            <v>A</v>
          </cell>
          <cell r="G832" t="str">
            <v>GREEN</v>
          </cell>
          <cell r="H832" t="str">
            <v>FULL_TIME</v>
          </cell>
          <cell r="I832">
            <v>900234</v>
          </cell>
          <cell r="J832" t="str">
            <v>Fastlink Outsourcing</v>
          </cell>
          <cell r="K832" t="str">
            <v>Roland Ediemejang Muankume</v>
          </cell>
          <cell r="L832" t="str">
            <v>Warehouse Associate (TEMP)</v>
          </cell>
          <cell r="M832" t="str">
            <v>Warehouse Associate 12M</v>
          </cell>
          <cell r="N832" t="str">
            <v>kebedeed</v>
          </cell>
          <cell r="O832">
            <v>1299</v>
          </cell>
          <cell r="P832" t="str">
            <v>AUH1</v>
          </cell>
          <cell r="Q832" t="str">
            <v>ARE</v>
          </cell>
          <cell r="R832" t="str">
            <v>FC084</v>
          </cell>
          <cell r="S832" t="str">
            <v>Day Shift</v>
          </cell>
          <cell r="T832">
            <v>99</v>
          </cell>
          <cell r="U832" t="str">
            <v>MENA_UAE_FC</v>
          </cell>
          <cell r="V832">
            <v>46267.332638888889</v>
          </cell>
          <cell r="W832">
            <v>46267.750694444447</v>
          </cell>
          <cell r="X832">
            <v>46267.333333333336</v>
          </cell>
          <cell r="Y832">
            <v>46267.75</v>
          </cell>
          <cell r="AA832" t="str">
            <v>Scheduled</v>
          </cell>
          <cell r="AB832" t="str">
            <v>Present</v>
          </cell>
          <cell r="AC832" t="str">
            <v>Support</v>
          </cell>
          <cell r="AD832" t="str">
            <v>Facilities</v>
          </cell>
          <cell r="AE832" t="str">
            <v>Support</v>
          </cell>
          <cell r="AF832" t="str">
            <v>Monday</v>
          </cell>
          <cell r="AG832" t="str">
            <v>Tuesday</v>
          </cell>
          <cell r="AH832">
            <v>28</v>
          </cell>
          <cell r="AJ832">
            <v>45914</v>
          </cell>
          <cell r="AM832" t="str">
            <v>TEMP</v>
          </cell>
          <cell r="AN832" t="str">
            <v>3P Onsite Worker</v>
          </cell>
          <cell r="AO832" t="str">
            <v>A</v>
          </cell>
          <cell r="AP832">
            <v>9</v>
          </cell>
          <cell r="AQ832">
            <v>0</v>
          </cell>
          <cell r="AR832">
            <v>1</v>
          </cell>
          <cell r="AS832">
            <v>1</v>
          </cell>
          <cell r="AT832">
            <v>0</v>
          </cell>
          <cell r="AU832">
            <v>0</v>
          </cell>
        </row>
        <row r="833">
          <cell r="E833">
            <v>205997633</v>
          </cell>
          <cell r="F833" t="str">
            <v>A</v>
          </cell>
          <cell r="G833" t="str">
            <v>GREEN</v>
          </cell>
          <cell r="H833" t="str">
            <v>FULL_TIME</v>
          </cell>
          <cell r="I833">
            <v>900234</v>
          </cell>
          <cell r="J833" t="str">
            <v>Fastlink Outsourcing</v>
          </cell>
          <cell r="K833" t="str">
            <v>MONIKA OKRU</v>
          </cell>
          <cell r="L833" t="str">
            <v>Warehouse Associate (TEMP)</v>
          </cell>
          <cell r="M833" t="str">
            <v>Warehouse Associate 12M</v>
          </cell>
          <cell r="N833" t="str">
            <v>lraghava</v>
          </cell>
          <cell r="O833">
            <v>1299</v>
          </cell>
          <cell r="P833" t="str">
            <v>AUH1</v>
          </cell>
          <cell r="Q833" t="str">
            <v>ARE</v>
          </cell>
          <cell r="R833" t="str">
            <v>LK017</v>
          </cell>
          <cell r="S833" t="str">
            <v>Night Shift</v>
          </cell>
          <cell r="T833">
            <v>99</v>
          </cell>
          <cell r="U833" t="str">
            <v>MENA_UAE_FC</v>
          </cell>
          <cell r="V833">
            <v>46267.756944444445</v>
          </cell>
          <cell r="W833">
            <v>46267.856249999997</v>
          </cell>
          <cell r="X833">
            <v>46267.756944444445</v>
          </cell>
          <cell r="Y833">
            <v>46268.173611111109</v>
          </cell>
          <cell r="AA833" t="str">
            <v>Scheduled</v>
          </cell>
          <cell r="AB833" t="str">
            <v>Present</v>
          </cell>
          <cell r="AC833" t="str">
            <v>Outbound</v>
          </cell>
          <cell r="AD833" t="str">
            <v>Picking</v>
          </cell>
          <cell r="AE833" t="str">
            <v>Pick</v>
          </cell>
          <cell r="AF833" t="str">
            <v>Thursday</v>
          </cell>
          <cell r="AG833" t="str">
            <v>Friday</v>
          </cell>
          <cell r="AH833">
            <v>13</v>
          </cell>
          <cell r="AJ833">
            <v>45914</v>
          </cell>
          <cell r="AM833" t="str">
            <v>TEMP</v>
          </cell>
          <cell r="AN833" t="str">
            <v>3P Onsite Worker</v>
          </cell>
          <cell r="AO833" t="str">
            <v>A</v>
          </cell>
          <cell r="AP833">
            <v>9</v>
          </cell>
          <cell r="AQ833">
            <v>0</v>
          </cell>
          <cell r="AR833">
            <v>1</v>
          </cell>
          <cell r="AS833">
            <v>1</v>
          </cell>
          <cell r="AT833">
            <v>0</v>
          </cell>
          <cell r="AU833">
            <v>0</v>
          </cell>
        </row>
        <row r="834">
          <cell r="E834">
            <v>203850926</v>
          </cell>
          <cell r="F834" t="str">
            <v>A</v>
          </cell>
          <cell r="G834" t="str">
            <v>GREEN</v>
          </cell>
          <cell r="H834" t="str">
            <v>FULL_TIME</v>
          </cell>
          <cell r="I834">
            <v>900234</v>
          </cell>
          <cell r="J834" t="str">
            <v>Dulsco L.L.C.</v>
          </cell>
          <cell r="K834" t="str">
            <v>Ronald Ssebukyu</v>
          </cell>
          <cell r="L834" t="str">
            <v>Warehouse Associate (TEMP)</v>
          </cell>
          <cell r="M834" t="str">
            <v>Warehouse Associate 24M</v>
          </cell>
          <cell r="N834" t="str">
            <v>scariav</v>
          </cell>
          <cell r="O834">
            <v>1299</v>
          </cell>
          <cell r="P834" t="str">
            <v>AUH1</v>
          </cell>
          <cell r="Q834" t="str">
            <v>ARE</v>
          </cell>
          <cell r="R834" t="str">
            <v>FC084</v>
          </cell>
          <cell r="S834" t="str">
            <v>Day Shift</v>
          </cell>
          <cell r="T834">
            <v>99</v>
          </cell>
          <cell r="U834" t="str">
            <v>MENA_UAE_FC</v>
          </cell>
          <cell r="V834">
            <v>46267.331944444442</v>
          </cell>
          <cell r="W834">
            <v>46267.750694444447</v>
          </cell>
          <cell r="X834">
            <v>46267.333333333336</v>
          </cell>
          <cell r="Y834">
            <v>46267.75</v>
          </cell>
          <cell r="AA834" t="str">
            <v>Scheduled</v>
          </cell>
          <cell r="AB834" t="str">
            <v>Present</v>
          </cell>
          <cell r="AC834" t="str">
            <v>Outbound</v>
          </cell>
          <cell r="AD834" t="str">
            <v>Sort - Batch</v>
          </cell>
          <cell r="AE834" t="str">
            <v>Sort</v>
          </cell>
          <cell r="AF834" t="str">
            <v>Monday</v>
          </cell>
          <cell r="AG834" t="str">
            <v>Tuesday</v>
          </cell>
          <cell r="AH834">
            <v>15</v>
          </cell>
          <cell r="AJ834">
            <v>45523</v>
          </cell>
          <cell r="AM834" t="str">
            <v>TEMP</v>
          </cell>
          <cell r="AN834" t="str">
            <v>3P Onsite Worker</v>
          </cell>
          <cell r="AO834" t="str">
            <v>A</v>
          </cell>
          <cell r="AP834">
            <v>9</v>
          </cell>
          <cell r="AQ834">
            <v>0</v>
          </cell>
          <cell r="AR834">
            <v>1</v>
          </cell>
          <cell r="AS834">
            <v>1</v>
          </cell>
          <cell r="AT834">
            <v>0</v>
          </cell>
          <cell r="AU834">
            <v>0</v>
          </cell>
        </row>
        <row r="835">
          <cell r="E835">
            <v>204869098</v>
          </cell>
          <cell r="F835" t="str">
            <v>A</v>
          </cell>
          <cell r="G835" t="str">
            <v>GREEN</v>
          </cell>
          <cell r="H835" t="str">
            <v>FULL_TIME</v>
          </cell>
          <cell r="I835">
            <v>900234</v>
          </cell>
          <cell r="J835" t="str">
            <v>Quesscorp</v>
          </cell>
          <cell r="K835" t="str">
            <v>Rose Adams</v>
          </cell>
          <cell r="L835" t="str">
            <v>Warehouse Associate (TEMP)</v>
          </cell>
          <cell r="M835" t="str">
            <v>Warehouse Associate 8W</v>
          </cell>
          <cell r="N835" t="str">
            <v>aanso</v>
          </cell>
          <cell r="O835">
            <v>1299</v>
          </cell>
          <cell r="P835" t="str">
            <v>AUH1</v>
          </cell>
          <cell r="Q835" t="str">
            <v>ARE</v>
          </cell>
          <cell r="R835" t="str">
            <v>LK011</v>
          </cell>
          <cell r="S835" t="str">
            <v>Night Shift</v>
          </cell>
          <cell r="T835">
            <v>99</v>
          </cell>
          <cell r="U835" t="str">
            <v>MENA_UAE_FC</v>
          </cell>
          <cell r="V835">
            <v>46267.756249999999</v>
          </cell>
          <cell r="W835">
            <v>46267.963888888888</v>
          </cell>
          <cell r="X835">
            <v>46267.756944444445</v>
          </cell>
          <cell r="Y835">
            <v>46268.173611111109</v>
          </cell>
          <cell r="AA835" t="str">
            <v>Scheduled</v>
          </cell>
          <cell r="AB835" t="str">
            <v>Present</v>
          </cell>
          <cell r="AC835" t="str">
            <v>Customer returns</v>
          </cell>
          <cell r="AD835" t="str">
            <v>Customer Returns</v>
          </cell>
          <cell r="AE835" t="str">
            <v>Customer returns</v>
          </cell>
          <cell r="AF835" t="str">
            <v>Friday</v>
          </cell>
          <cell r="AG835" t="str">
            <v>Saturday</v>
          </cell>
          <cell r="AH835">
            <v>22</v>
          </cell>
          <cell r="AJ835">
            <v>45690</v>
          </cell>
          <cell r="AM835" t="str">
            <v>TEMP</v>
          </cell>
          <cell r="AN835" t="str">
            <v>3P Onsite Worker</v>
          </cell>
          <cell r="AO835" t="str">
            <v>A</v>
          </cell>
          <cell r="AP835">
            <v>9</v>
          </cell>
          <cell r="AQ835">
            <v>0</v>
          </cell>
          <cell r="AR835">
            <v>1</v>
          </cell>
          <cell r="AS835">
            <v>1</v>
          </cell>
          <cell r="AT835">
            <v>0</v>
          </cell>
          <cell r="AU835">
            <v>0</v>
          </cell>
        </row>
        <row r="836">
          <cell r="E836">
            <v>204246606</v>
          </cell>
          <cell r="F836" t="str">
            <v>A</v>
          </cell>
          <cell r="G836" t="str">
            <v>GREEN</v>
          </cell>
          <cell r="H836" t="str">
            <v>FULL_TIME</v>
          </cell>
          <cell r="I836">
            <v>900234</v>
          </cell>
          <cell r="J836" t="str">
            <v>Quesscorp</v>
          </cell>
          <cell r="K836" t="str">
            <v>Rose Thea</v>
          </cell>
          <cell r="L836" t="str">
            <v>Warehouse Associate (TEMP)</v>
          </cell>
          <cell r="M836" t="str">
            <v>Warehouse Associate 24M</v>
          </cell>
          <cell r="N836" t="str">
            <v>nnahla</v>
          </cell>
          <cell r="O836">
            <v>1299</v>
          </cell>
          <cell r="P836" t="str">
            <v>AUH1</v>
          </cell>
          <cell r="Q836" t="str">
            <v>ARE</v>
          </cell>
          <cell r="R836" t="str">
            <v>FC034</v>
          </cell>
          <cell r="S836" t="str">
            <v>Day Shift</v>
          </cell>
          <cell r="T836">
            <v>99</v>
          </cell>
          <cell r="U836" t="str">
            <v>MENA_UAE_FC</v>
          </cell>
          <cell r="V836">
            <v>46267.331250000003</v>
          </cell>
          <cell r="W836">
            <v>46267.749305555553</v>
          </cell>
          <cell r="X836">
            <v>46267.333333333336</v>
          </cell>
          <cell r="Y836">
            <v>46267.75</v>
          </cell>
          <cell r="AA836" t="str">
            <v>Scheduled</v>
          </cell>
          <cell r="AB836" t="str">
            <v>Present</v>
          </cell>
          <cell r="AC836" t="str">
            <v>Inbound</v>
          </cell>
          <cell r="AD836" t="str">
            <v>Inbound Stow</v>
          </cell>
          <cell r="AE836" t="str">
            <v>Stow</v>
          </cell>
          <cell r="AF836" t="str">
            <v>Saturday</v>
          </cell>
          <cell r="AG836" t="str">
            <v>Sunday</v>
          </cell>
          <cell r="AH836">
            <v>3</v>
          </cell>
          <cell r="AJ836">
            <v>45578</v>
          </cell>
          <cell r="AM836" t="str">
            <v>TEMP</v>
          </cell>
          <cell r="AN836" t="str">
            <v>3P Onsite Worker</v>
          </cell>
          <cell r="AO836" t="str">
            <v>A</v>
          </cell>
          <cell r="AP836">
            <v>9</v>
          </cell>
          <cell r="AQ836">
            <v>0</v>
          </cell>
          <cell r="AR836">
            <v>1</v>
          </cell>
          <cell r="AS836">
            <v>1</v>
          </cell>
          <cell r="AT836">
            <v>0</v>
          </cell>
          <cell r="AU836">
            <v>0</v>
          </cell>
        </row>
        <row r="837">
          <cell r="E837">
            <v>203964990</v>
          </cell>
          <cell r="F837" t="str">
            <v>A</v>
          </cell>
          <cell r="G837" t="str">
            <v>GREEN</v>
          </cell>
          <cell r="H837" t="str">
            <v>FULL_TIME</v>
          </cell>
          <cell r="I837">
            <v>900234</v>
          </cell>
          <cell r="J837" t="str">
            <v>Adecco</v>
          </cell>
          <cell r="K837" t="str">
            <v>Shubhadeep Roy</v>
          </cell>
          <cell r="L837" t="str">
            <v>Warehouse Associate (TEMP)</v>
          </cell>
          <cell r="M837" t="str">
            <v>Warehouse Associate 24M</v>
          </cell>
          <cell r="N837" t="str">
            <v>ansammar</v>
          </cell>
          <cell r="O837">
            <v>1299</v>
          </cell>
          <cell r="P837" t="str">
            <v>AUH1</v>
          </cell>
          <cell r="Q837" t="str">
            <v>ARE</v>
          </cell>
          <cell r="R837" t="str">
            <v>FC059</v>
          </cell>
          <cell r="S837" t="str">
            <v>Day Shift</v>
          </cell>
          <cell r="T837">
            <v>99</v>
          </cell>
          <cell r="U837" t="str">
            <v>MENA_UAE_FC</v>
          </cell>
          <cell r="V837">
            <v>46267.334027777775</v>
          </cell>
          <cell r="W837">
            <v>46267.75</v>
          </cell>
          <cell r="X837">
            <v>46267.333333333336</v>
          </cell>
          <cell r="Y837">
            <v>46267.75</v>
          </cell>
          <cell r="AA837" t="str">
            <v>Scheduled</v>
          </cell>
          <cell r="AB837" t="str">
            <v>Present</v>
          </cell>
          <cell r="AC837" t="str">
            <v>Outbound</v>
          </cell>
          <cell r="AD837" t="str">
            <v>Picking</v>
          </cell>
          <cell r="AE837" t="str">
            <v>Pick</v>
          </cell>
          <cell r="AF837" t="str">
            <v>Sunday</v>
          </cell>
          <cell r="AG837" t="str">
            <v>Monday</v>
          </cell>
          <cell r="AH837">
            <v>13</v>
          </cell>
          <cell r="AJ837">
            <v>45543</v>
          </cell>
          <cell r="AM837" t="str">
            <v>TEMP</v>
          </cell>
          <cell r="AN837" t="str">
            <v>3P Onsite Worker</v>
          </cell>
          <cell r="AO837" t="str">
            <v>A</v>
          </cell>
          <cell r="AP837">
            <v>9</v>
          </cell>
          <cell r="AQ837">
            <v>0</v>
          </cell>
          <cell r="AR837">
            <v>1</v>
          </cell>
          <cell r="AS837">
            <v>1</v>
          </cell>
          <cell r="AT837">
            <v>0</v>
          </cell>
          <cell r="AU837">
            <v>0</v>
          </cell>
        </row>
        <row r="838">
          <cell r="E838">
            <v>206953813</v>
          </cell>
          <cell r="F838" t="str">
            <v>A</v>
          </cell>
          <cell r="G838" t="str">
            <v>GREEN</v>
          </cell>
          <cell r="H838" t="str">
            <v>FULL_TIME</v>
          </cell>
          <cell r="I838">
            <v>900234</v>
          </cell>
          <cell r="J838" t="str">
            <v>Dulsco L.L.C.</v>
          </cell>
          <cell r="K838" t="str">
            <v>NAHABWE RODGERS</v>
          </cell>
          <cell r="L838" t="str">
            <v>Warehouse Associate (TEMP)</v>
          </cell>
          <cell r="M838" t="str">
            <v>Warehouse Associate 24M</v>
          </cell>
          <cell r="N838" t="str">
            <v>nnahla</v>
          </cell>
          <cell r="O838">
            <v>1299</v>
          </cell>
          <cell r="P838" t="str">
            <v>AUH1</v>
          </cell>
          <cell r="Q838" t="str">
            <v>ARE</v>
          </cell>
          <cell r="R838" t="str">
            <v>LK015</v>
          </cell>
          <cell r="S838" t="str">
            <v>Night Shift</v>
          </cell>
          <cell r="T838">
            <v>99</v>
          </cell>
          <cell r="U838" t="str">
            <v>MENA_UAE_FC</v>
          </cell>
          <cell r="X838">
            <v>46267.756944444445</v>
          </cell>
          <cell r="Y838">
            <v>46268.173611111109</v>
          </cell>
          <cell r="Z838" t="str">
            <v>Rest Day</v>
          </cell>
          <cell r="AA838" t="str">
            <v>Not Scheduled</v>
          </cell>
          <cell r="AB838" t="str">
            <v>Not Present</v>
          </cell>
          <cell r="AC838" t="str">
            <v>Inbound</v>
          </cell>
          <cell r="AD838" t="str">
            <v>Inbound Stow</v>
          </cell>
          <cell r="AE838" t="str">
            <v>Stow</v>
          </cell>
          <cell r="AF838" t="str">
            <v>Tuesday</v>
          </cell>
          <cell r="AG838" t="str">
            <v>Wednesday</v>
          </cell>
          <cell r="AH838">
            <v>3</v>
          </cell>
          <cell r="AJ838">
            <v>46049</v>
          </cell>
          <cell r="AM838" t="str">
            <v>TEMP</v>
          </cell>
          <cell r="AN838" t="str">
            <v>3P Onsite Worker</v>
          </cell>
          <cell r="AO838" t="str">
            <v>A</v>
          </cell>
          <cell r="AP838">
            <v>9</v>
          </cell>
          <cell r="AQ838">
            <v>0</v>
          </cell>
          <cell r="AR838">
            <v>0</v>
          </cell>
          <cell r="AS838">
            <v>0</v>
          </cell>
          <cell r="AT838">
            <v>0</v>
          </cell>
          <cell r="AU838">
            <v>0</v>
          </cell>
        </row>
        <row r="839">
          <cell r="E839">
            <v>205852634</v>
          </cell>
          <cell r="F839" t="str">
            <v>A</v>
          </cell>
          <cell r="G839" t="str">
            <v>GREEN</v>
          </cell>
          <cell r="H839" t="str">
            <v>REDUCED</v>
          </cell>
          <cell r="I839">
            <v>900234</v>
          </cell>
          <cell r="J839" t="str">
            <v>EFS Facilities Services</v>
          </cell>
          <cell r="K839" t="str">
            <v>DAISY CHEPKEMBOI SEREM</v>
          </cell>
          <cell r="L839" t="str">
            <v>Warehouse Associate (TEMP)</v>
          </cell>
          <cell r="M839" t="str">
            <v>Warehouse Associate 8W</v>
          </cell>
          <cell r="N839" t="str">
            <v>scariav</v>
          </cell>
          <cell r="O839">
            <v>1299</v>
          </cell>
          <cell r="P839" t="str">
            <v>AUH1</v>
          </cell>
          <cell r="Q839" t="str">
            <v>ARE</v>
          </cell>
          <cell r="R839" t="str">
            <v>LK011</v>
          </cell>
          <cell r="S839" t="str">
            <v>Night Shift</v>
          </cell>
          <cell r="T839">
            <v>99</v>
          </cell>
          <cell r="U839" t="str">
            <v>MENA_UAE_FC</v>
          </cell>
          <cell r="V839">
            <v>46267.754861111112</v>
          </cell>
          <cell r="W839">
            <v>46267.834027777775</v>
          </cell>
          <cell r="X839">
            <v>46267.756944444445</v>
          </cell>
          <cell r="Y839">
            <v>46268.090277777781</v>
          </cell>
          <cell r="AA839" t="str">
            <v>Scheduled</v>
          </cell>
          <cell r="AB839" t="str">
            <v>Present</v>
          </cell>
          <cell r="AC839" t="str">
            <v>Outbound</v>
          </cell>
          <cell r="AD839" t="str">
            <v>Picking</v>
          </cell>
          <cell r="AE839" t="str">
            <v>Pick</v>
          </cell>
          <cell r="AF839" t="str">
            <v>Friday</v>
          </cell>
          <cell r="AG839" t="str">
            <v>Saturday</v>
          </cell>
          <cell r="AH839">
            <v>13</v>
          </cell>
          <cell r="AJ839">
            <v>46251</v>
          </cell>
          <cell r="AM839" t="str">
            <v>TEMP</v>
          </cell>
          <cell r="AN839" t="str">
            <v>3P Onsite Worker</v>
          </cell>
          <cell r="AO839" t="str">
            <v>A</v>
          </cell>
          <cell r="AP839">
            <v>7</v>
          </cell>
          <cell r="AQ839">
            <v>0</v>
          </cell>
          <cell r="AR839">
            <v>1</v>
          </cell>
          <cell r="AS839">
            <v>1</v>
          </cell>
          <cell r="AT839">
            <v>0</v>
          </cell>
          <cell r="AU839">
            <v>0</v>
          </cell>
        </row>
        <row r="840">
          <cell r="E840">
            <v>203850923</v>
          </cell>
          <cell r="F840" t="str">
            <v>A</v>
          </cell>
          <cell r="G840" t="str">
            <v>GREEN</v>
          </cell>
          <cell r="H840" t="str">
            <v>FULL_TIME</v>
          </cell>
          <cell r="I840">
            <v>900234</v>
          </cell>
          <cell r="J840" t="str">
            <v>Dulsco L.L.C.</v>
          </cell>
          <cell r="K840" t="str">
            <v>Ronald Ssemanda</v>
          </cell>
          <cell r="L840" t="str">
            <v>Warehouse Associate (TEMP)</v>
          </cell>
          <cell r="M840" t="str">
            <v>Warehouse Associate 24M</v>
          </cell>
          <cell r="N840" t="str">
            <v>scariav</v>
          </cell>
          <cell r="O840">
            <v>1299</v>
          </cell>
          <cell r="P840" t="str">
            <v>AUH1</v>
          </cell>
          <cell r="Q840" t="str">
            <v>ARE</v>
          </cell>
          <cell r="R840" t="str">
            <v>LK016</v>
          </cell>
          <cell r="S840" t="str">
            <v>Night Shift</v>
          </cell>
          <cell r="T840">
            <v>99</v>
          </cell>
          <cell r="U840" t="str">
            <v>MENA_UAE_FC</v>
          </cell>
          <cell r="X840">
            <v>46267.756944444445</v>
          </cell>
          <cell r="Y840">
            <v>46268.173611111109</v>
          </cell>
          <cell r="Z840" t="str">
            <v>Rest Day</v>
          </cell>
          <cell r="AA840" t="str">
            <v>Not Scheduled</v>
          </cell>
          <cell r="AB840" t="str">
            <v>Not Present</v>
          </cell>
          <cell r="AC840" t="str">
            <v>Outbound</v>
          </cell>
          <cell r="AD840" t="str">
            <v>Sort - Batch</v>
          </cell>
          <cell r="AE840" t="str">
            <v>Sort</v>
          </cell>
          <cell r="AF840" t="str">
            <v>Wednesday</v>
          </cell>
          <cell r="AG840" t="str">
            <v>Thursday</v>
          </cell>
          <cell r="AH840">
            <v>15</v>
          </cell>
          <cell r="AJ840">
            <v>45523</v>
          </cell>
          <cell r="AM840" t="str">
            <v>TEMP</v>
          </cell>
          <cell r="AN840" t="str">
            <v>3P Onsite Worker</v>
          </cell>
          <cell r="AO840" t="str">
            <v>A</v>
          </cell>
          <cell r="AP840">
            <v>9</v>
          </cell>
          <cell r="AQ840">
            <v>0</v>
          </cell>
          <cell r="AR840">
            <v>0</v>
          </cell>
          <cell r="AS840">
            <v>0</v>
          </cell>
          <cell r="AT840">
            <v>0</v>
          </cell>
          <cell r="AU840">
            <v>0</v>
          </cell>
        </row>
        <row r="841">
          <cell r="E841">
            <v>206129597</v>
          </cell>
          <cell r="F841" t="str">
            <v>A</v>
          </cell>
          <cell r="G841" t="str">
            <v>GREEN</v>
          </cell>
          <cell r="H841" t="str">
            <v>FULL_TIME</v>
          </cell>
          <cell r="I841">
            <v>900234</v>
          </cell>
          <cell r="J841" t="str">
            <v>Fastlink Outsourcing</v>
          </cell>
          <cell r="K841" t="str">
            <v>Ralph Tinotenda Maindidze</v>
          </cell>
          <cell r="L841" t="str">
            <v>Warehouse Associate (TEMP)</v>
          </cell>
          <cell r="M841" t="str">
            <v>Warehouse Associate 12M</v>
          </cell>
          <cell r="N841" t="str">
            <v>ansammar</v>
          </cell>
          <cell r="O841">
            <v>1299</v>
          </cell>
          <cell r="P841" t="str">
            <v>AUH1</v>
          </cell>
          <cell r="Q841" t="str">
            <v>ARE</v>
          </cell>
          <cell r="R841" t="str">
            <v>FC109</v>
          </cell>
          <cell r="S841" t="str">
            <v>Day Shift</v>
          </cell>
          <cell r="T841">
            <v>99</v>
          </cell>
          <cell r="U841" t="str">
            <v>MENA_UAE_FC</v>
          </cell>
          <cell r="X841">
            <v>46267.333333333336</v>
          </cell>
          <cell r="Y841">
            <v>46267.75</v>
          </cell>
          <cell r="Z841" t="str">
            <v>Rest Day</v>
          </cell>
          <cell r="AA841" t="str">
            <v>Not Scheduled</v>
          </cell>
          <cell r="AB841" t="str">
            <v>Not Present</v>
          </cell>
          <cell r="AC841" t="str">
            <v>Outbound</v>
          </cell>
          <cell r="AD841" t="str">
            <v>Picking</v>
          </cell>
          <cell r="AE841" t="str">
            <v>Pick</v>
          </cell>
          <cell r="AF841" t="str">
            <v>Tuesday</v>
          </cell>
          <cell r="AG841" t="str">
            <v>Wednesday</v>
          </cell>
          <cell r="AH841">
            <v>13</v>
          </cell>
          <cell r="AJ841">
            <v>45928</v>
          </cell>
          <cell r="AM841" t="str">
            <v>TEMP</v>
          </cell>
          <cell r="AN841" t="str">
            <v>3P Onsite Worker</v>
          </cell>
          <cell r="AO841" t="str">
            <v>A</v>
          </cell>
          <cell r="AP841">
            <v>9</v>
          </cell>
          <cell r="AQ841">
            <v>0</v>
          </cell>
          <cell r="AR841">
            <v>0</v>
          </cell>
          <cell r="AS841">
            <v>0</v>
          </cell>
          <cell r="AT841">
            <v>0</v>
          </cell>
          <cell r="AU841">
            <v>0</v>
          </cell>
        </row>
        <row r="842">
          <cell r="E842">
            <v>205853581</v>
          </cell>
          <cell r="F842" t="str">
            <v>A</v>
          </cell>
          <cell r="G842" t="str">
            <v>GREEN</v>
          </cell>
          <cell r="H842" t="str">
            <v>FULL_TIME</v>
          </cell>
          <cell r="I842">
            <v>900234</v>
          </cell>
          <cell r="J842" t="str">
            <v>EFS Facilities Services</v>
          </cell>
          <cell r="K842" t="str">
            <v>MAUREEN JEPCHUMBA RUTTO</v>
          </cell>
          <cell r="L842" t="str">
            <v>Warehouse Associate (TEMP)</v>
          </cell>
          <cell r="M842" t="str">
            <v>Warehouse Associate 12M</v>
          </cell>
          <cell r="N842" t="str">
            <v>mnarshad</v>
          </cell>
          <cell r="O842">
            <v>1299</v>
          </cell>
          <cell r="P842" t="str">
            <v>AUH1</v>
          </cell>
          <cell r="Q842" t="str">
            <v>ARE</v>
          </cell>
          <cell r="R842" t="str">
            <v>LK016</v>
          </cell>
          <cell r="S842" t="str">
            <v>Night Shift</v>
          </cell>
          <cell r="T842">
            <v>99</v>
          </cell>
          <cell r="U842" t="str">
            <v>MENA_UAE_FC</v>
          </cell>
          <cell r="X842">
            <v>46267.756944444445</v>
          </cell>
          <cell r="Y842">
            <v>46268.173611111109</v>
          </cell>
          <cell r="Z842" t="str">
            <v>Rest Day</v>
          </cell>
          <cell r="AA842" t="str">
            <v>Not Scheduled</v>
          </cell>
          <cell r="AB842" t="str">
            <v>Not Present</v>
          </cell>
          <cell r="AC842" t="str">
            <v>Outbound</v>
          </cell>
          <cell r="AD842" t="str">
            <v>Picking</v>
          </cell>
          <cell r="AE842" t="str">
            <v>Pick</v>
          </cell>
          <cell r="AF842" t="str">
            <v>Wednesday</v>
          </cell>
          <cell r="AG842" t="str">
            <v>Thursday</v>
          </cell>
          <cell r="AH842">
            <v>13</v>
          </cell>
          <cell r="AJ842">
            <v>45893</v>
          </cell>
          <cell r="AM842" t="str">
            <v>TEMP</v>
          </cell>
          <cell r="AN842" t="str">
            <v>3P Onsite Worker</v>
          </cell>
          <cell r="AO842" t="str">
            <v>A</v>
          </cell>
          <cell r="AP842">
            <v>9</v>
          </cell>
          <cell r="AQ842">
            <v>0</v>
          </cell>
          <cell r="AR842">
            <v>0</v>
          </cell>
          <cell r="AS842">
            <v>0</v>
          </cell>
          <cell r="AT842">
            <v>0</v>
          </cell>
          <cell r="AU842">
            <v>0</v>
          </cell>
        </row>
        <row r="843">
          <cell r="E843">
            <v>204052506</v>
          </cell>
          <cell r="F843" t="str">
            <v>A</v>
          </cell>
          <cell r="G843" t="str">
            <v>GREEN</v>
          </cell>
          <cell r="H843" t="str">
            <v>FULL_TIME</v>
          </cell>
          <cell r="I843">
            <v>900234</v>
          </cell>
          <cell r="J843" t="str">
            <v>Adecco</v>
          </cell>
          <cell r="K843" t="str">
            <v>Rustum Khan</v>
          </cell>
          <cell r="L843" t="str">
            <v>Warehouse Associate (TEMP)</v>
          </cell>
          <cell r="M843" t="str">
            <v>Warehouse Associate 24M</v>
          </cell>
          <cell r="N843" t="str">
            <v>scariav</v>
          </cell>
          <cell r="O843">
            <v>1299</v>
          </cell>
          <cell r="P843" t="str">
            <v>AUH1</v>
          </cell>
          <cell r="Q843" t="str">
            <v>ARE</v>
          </cell>
          <cell r="R843" t="str">
            <v>LK011</v>
          </cell>
          <cell r="S843" t="str">
            <v>Night Shift</v>
          </cell>
          <cell r="T843">
            <v>99</v>
          </cell>
          <cell r="U843" t="str">
            <v>MENA_UAE_FC</v>
          </cell>
          <cell r="V843">
            <v>46267.755555555559</v>
          </cell>
          <cell r="W843">
            <v>46267.856249999997</v>
          </cell>
          <cell r="X843">
            <v>46267.756944444445</v>
          </cell>
          <cell r="Y843">
            <v>46268.173611111109</v>
          </cell>
          <cell r="AA843" t="str">
            <v>Scheduled</v>
          </cell>
          <cell r="AB843" t="str">
            <v>Present</v>
          </cell>
          <cell r="AC843" t="str">
            <v>Outbound</v>
          </cell>
          <cell r="AD843" t="str">
            <v>Picking</v>
          </cell>
          <cell r="AE843" t="str">
            <v>Pick</v>
          </cell>
          <cell r="AF843" t="str">
            <v>Friday</v>
          </cell>
          <cell r="AG843" t="str">
            <v>Saturday</v>
          </cell>
          <cell r="AH843">
            <v>13</v>
          </cell>
          <cell r="AJ843">
            <v>45560</v>
          </cell>
          <cell r="AM843" t="str">
            <v>TEMP</v>
          </cell>
          <cell r="AN843" t="str">
            <v>3P Onsite Worker</v>
          </cell>
          <cell r="AO843" t="str">
            <v>A</v>
          </cell>
          <cell r="AP843">
            <v>9</v>
          </cell>
          <cell r="AQ843">
            <v>0</v>
          </cell>
          <cell r="AR843">
            <v>1</v>
          </cell>
          <cell r="AS843">
            <v>1</v>
          </cell>
          <cell r="AT843">
            <v>0</v>
          </cell>
          <cell r="AU843">
            <v>0</v>
          </cell>
        </row>
        <row r="844">
          <cell r="E844">
            <v>204094496</v>
          </cell>
          <cell r="F844" t="str">
            <v>A</v>
          </cell>
          <cell r="G844" t="str">
            <v>GREEN</v>
          </cell>
          <cell r="H844" t="str">
            <v>FULL_TIME</v>
          </cell>
          <cell r="I844">
            <v>900234</v>
          </cell>
          <cell r="J844" t="str">
            <v>Quesscorp</v>
          </cell>
          <cell r="K844" t="str">
            <v>Rutendo Beaulla Mateyo</v>
          </cell>
          <cell r="L844" t="str">
            <v>Warehouse Associate (TEMP)</v>
          </cell>
          <cell r="M844" t="str">
            <v>Warehouse Associate 24M</v>
          </cell>
          <cell r="N844" t="str">
            <v>ansammar</v>
          </cell>
          <cell r="O844">
            <v>1299</v>
          </cell>
          <cell r="P844" t="str">
            <v>AUH1</v>
          </cell>
          <cell r="Q844" t="str">
            <v>ARE</v>
          </cell>
          <cell r="R844" t="str">
            <v>LK015</v>
          </cell>
          <cell r="S844" t="str">
            <v>Night Shift</v>
          </cell>
          <cell r="T844">
            <v>99</v>
          </cell>
          <cell r="U844" t="str">
            <v>MENA_UAE_FC</v>
          </cell>
          <cell r="X844">
            <v>46267.756944444445</v>
          </cell>
          <cell r="Y844">
            <v>46268.173611111109</v>
          </cell>
          <cell r="Z844" t="str">
            <v>Rest Day</v>
          </cell>
          <cell r="AA844" t="str">
            <v>Not Scheduled</v>
          </cell>
          <cell r="AB844" t="str">
            <v>Not Present</v>
          </cell>
          <cell r="AC844" t="str">
            <v>Outbound</v>
          </cell>
          <cell r="AD844" t="str">
            <v>Picking</v>
          </cell>
          <cell r="AE844" t="str">
            <v>Pick</v>
          </cell>
          <cell r="AF844" t="str">
            <v>Tuesday</v>
          </cell>
          <cell r="AG844" t="str">
            <v>Wednesday</v>
          </cell>
          <cell r="AH844">
            <v>13</v>
          </cell>
          <cell r="AJ844">
            <v>45560</v>
          </cell>
          <cell r="AM844" t="str">
            <v>TEMP</v>
          </cell>
          <cell r="AN844" t="str">
            <v>3P Onsite Worker</v>
          </cell>
          <cell r="AO844" t="str">
            <v>A</v>
          </cell>
          <cell r="AP844">
            <v>9</v>
          </cell>
          <cell r="AQ844">
            <v>0</v>
          </cell>
          <cell r="AR844">
            <v>0</v>
          </cell>
          <cell r="AS844">
            <v>0</v>
          </cell>
          <cell r="AT844">
            <v>0</v>
          </cell>
          <cell r="AU844">
            <v>0</v>
          </cell>
        </row>
        <row r="845">
          <cell r="E845">
            <v>203679326</v>
          </cell>
          <cell r="F845" t="str">
            <v>A</v>
          </cell>
          <cell r="G845" t="str">
            <v>GREEN</v>
          </cell>
          <cell r="H845" t="str">
            <v>FULL_TIME</v>
          </cell>
          <cell r="I845">
            <v>900234</v>
          </cell>
          <cell r="J845" t="str">
            <v>Fastlink Outsourcing</v>
          </cell>
          <cell r="K845" t="str">
            <v>Ruth Eshun</v>
          </cell>
          <cell r="L845" t="str">
            <v>Warehouse Associate (TEMP)</v>
          </cell>
          <cell r="M845" t="str">
            <v>Warehouse Associate 12M</v>
          </cell>
          <cell r="N845" t="str">
            <v>bavameer</v>
          </cell>
          <cell r="O845">
            <v>1299</v>
          </cell>
          <cell r="P845" t="str">
            <v>AUH1</v>
          </cell>
          <cell r="Q845" t="str">
            <v>ARE</v>
          </cell>
          <cell r="R845" t="str">
            <v>FC034</v>
          </cell>
          <cell r="S845" t="str">
            <v>Day Shift</v>
          </cell>
          <cell r="T845">
            <v>99</v>
          </cell>
          <cell r="U845" t="str">
            <v>MENA_UAE_FC</v>
          </cell>
          <cell r="V845">
            <v>46267.331250000003</v>
          </cell>
          <cell r="W845">
            <v>46267.751388888886</v>
          </cell>
          <cell r="X845">
            <v>46267.333333333336</v>
          </cell>
          <cell r="Y845">
            <v>46267.75</v>
          </cell>
          <cell r="AA845" t="str">
            <v>Scheduled</v>
          </cell>
          <cell r="AB845" t="str">
            <v>Present</v>
          </cell>
          <cell r="AC845" t="str">
            <v>Customer returns</v>
          </cell>
          <cell r="AD845" t="str">
            <v>Customer Returns</v>
          </cell>
          <cell r="AE845" t="str">
            <v>Customer returns</v>
          </cell>
          <cell r="AF845" t="str">
            <v>Saturday</v>
          </cell>
          <cell r="AG845" t="str">
            <v>Sunday</v>
          </cell>
          <cell r="AH845">
            <v>22</v>
          </cell>
          <cell r="AJ845">
            <v>45487</v>
          </cell>
          <cell r="AM845" t="str">
            <v>TEMP</v>
          </cell>
          <cell r="AN845" t="str">
            <v>3P Onsite Worker</v>
          </cell>
          <cell r="AO845" t="str">
            <v>A</v>
          </cell>
          <cell r="AP845">
            <v>9</v>
          </cell>
          <cell r="AQ845">
            <v>0</v>
          </cell>
          <cell r="AR845">
            <v>1</v>
          </cell>
          <cell r="AS845">
            <v>1</v>
          </cell>
          <cell r="AT845">
            <v>0</v>
          </cell>
          <cell r="AU845">
            <v>0</v>
          </cell>
        </row>
        <row r="846">
          <cell r="E846">
            <v>206886512</v>
          </cell>
          <cell r="F846" t="str">
            <v>A</v>
          </cell>
          <cell r="G846" t="str">
            <v>GREEN</v>
          </cell>
          <cell r="H846" t="str">
            <v>FULL_TIME</v>
          </cell>
          <cell r="I846">
            <v>900234</v>
          </cell>
          <cell r="J846" t="str">
            <v>EFS Facilities Services</v>
          </cell>
          <cell r="K846" t="str">
            <v>RUTH JEPKEMBOI</v>
          </cell>
          <cell r="L846" t="str">
            <v>Warehouse Associate (TEMP)</v>
          </cell>
          <cell r="M846" t="str">
            <v>Warehouse Associate 8W</v>
          </cell>
          <cell r="N846" t="str">
            <v>vkkatyal</v>
          </cell>
          <cell r="O846">
            <v>1299</v>
          </cell>
          <cell r="P846" t="str">
            <v>AUH1</v>
          </cell>
          <cell r="Q846" t="str">
            <v>ARE</v>
          </cell>
          <cell r="R846" t="str">
            <v>FC109</v>
          </cell>
          <cell r="S846" t="str">
            <v>Day Shift</v>
          </cell>
          <cell r="T846">
            <v>99</v>
          </cell>
          <cell r="U846" t="str">
            <v>MENA_UAE_FC</v>
          </cell>
          <cell r="X846">
            <v>46267.333333333336</v>
          </cell>
          <cell r="Y846">
            <v>46267.75</v>
          </cell>
          <cell r="Z846" t="str">
            <v>Rest Day</v>
          </cell>
          <cell r="AA846" t="str">
            <v>Not Scheduled</v>
          </cell>
          <cell r="AB846" t="str">
            <v>Not Present</v>
          </cell>
          <cell r="AC846" t="str">
            <v>Outbound</v>
          </cell>
          <cell r="AD846" t="str">
            <v>Picking</v>
          </cell>
          <cell r="AE846" t="str">
            <v>Pick</v>
          </cell>
          <cell r="AF846" t="str">
            <v>Tuesday</v>
          </cell>
          <cell r="AG846" t="str">
            <v>Wednesday</v>
          </cell>
          <cell r="AH846">
            <v>13</v>
          </cell>
          <cell r="AJ846">
            <v>46026</v>
          </cell>
          <cell r="AM846" t="str">
            <v>TEMP</v>
          </cell>
          <cell r="AN846" t="str">
            <v>3P Onsite Worker</v>
          </cell>
          <cell r="AO846" t="str">
            <v>A</v>
          </cell>
          <cell r="AP846">
            <v>9</v>
          </cell>
          <cell r="AQ846">
            <v>0</v>
          </cell>
          <cell r="AR846">
            <v>0</v>
          </cell>
          <cell r="AS846">
            <v>0</v>
          </cell>
          <cell r="AT846">
            <v>0</v>
          </cell>
          <cell r="AU846">
            <v>0</v>
          </cell>
        </row>
        <row r="847">
          <cell r="E847">
            <v>102207652</v>
          </cell>
          <cell r="F847" t="str">
            <v>A</v>
          </cell>
          <cell r="G847" t="str">
            <v>BLUE</v>
          </cell>
          <cell r="H847" t="str">
            <v>FULL_TIME</v>
          </cell>
          <cell r="I847" t="str">
            <v>P03251</v>
          </cell>
          <cell r="K847" t="str">
            <v>Rafeek Theruvathveettil</v>
          </cell>
          <cell r="L847" t="str">
            <v>FC Associate I</v>
          </cell>
          <cell r="M847" t="str">
            <v>FC Associate I</v>
          </cell>
          <cell r="N847" t="str">
            <v>aanso</v>
          </cell>
          <cell r="O847">
            <v>1299</v>
          </cell>
          <cell r="P847" t="str">
            <v>AUH1</v>
          </cell>
          <cell r="Q847" t="str">
            <v>ARE</v>
          </cell>
          <cell r="R847" t="str">
            <v>LK017</v>
          </cell>
          <cell r="S847" t="str">
            <v>Night Shift</v>
          </cell>
          <cell r="T847">
            <v>1</v>
          </cell>
          <cell r="U847" t="str">
            <v>MENA_UAE_FC</v>
          </cell>
          <cell r="V847">
            <v>46267.957638888889</v>
          </cell>
          <cell r="X847">
            <v>46267.756944444445</v>
          </cell>
          <cell r="Y847">
            <v>46268.173611111109</v>
          </cell>
          <cell r="AA847" t="str">
            <v>Scheduled</v>
          </cell>
          <cell r="AB847" t="str">
            <v>Present</v>
          </cell>
          <cell r="AC847" t="str">
            <v>Customer returns</v>
          </cell>
          <cell r="AD847" t="str">
            <v>Customer Returns</v>
          </cell>
          <cell r="AE847" t="str">
            <v>Customer returns</v>
          </cell>
          <cell r="AF847" t="str">
            <v>Thursday</v>
          </cell>
          <cell r="AG847" t="str">
            <v>Friday</v>
          </cell>
          <cell r="AH847">
            <v>22</v>
          </cell>
          <cell r="AJ847">
            <v>42867</v>
          </cell>
          <cell r="AM847" t="str">
            <v>FC</v>
          </cell>
          <cell r="AN847" t="str">
            <v>Regular Full Time</v>
          </cell>
          <cell r="AO847" t="str">
            <v>A</v>
          </cell>
          <cell r="AP847">
            <v>9</v>
          </cell>
          <cell r="AQ847">
            <v>0</v>
          </cell>
          <cell r="AR847">
            <v>1</v>
          </cell>
          <cell r="AS847">
            <v>1</v>
          </cell>
          <cell r="AT847">
            <v>0</v>
          </cell>
          <cell r="AU847">
            <v>0</v>
          </cell>
        </row>
        <row r="848">
          <cell r="E848">
            <v>205227534</v>
          </cell>
          <cell r="F848" t="str">
            <v>A</v>
          </cell>
          <cell r="G848" t="str">
            <v>GREEN</v>
          </cell>
          <cell r="H848" t="str">
            <v>FULL_TIME</v>
          </cell>
          <cell r="I848">
            <v>900234</v>
          </cell>
          <cell r="J848" t="str">
            <v>Dulsco L.L.C.</v>
          </cell>
          <cell r="K848" t="str">
            <v>ROBERT COLEMAN</v>
          </cell>
          <cell r="L848" t="str">
            <v>Warehouse Associate (TEMP)</v>
          </cell>
          <cell r="M848" t="str">
            <v>Warehouse Associate 8W</v>
          </cell>
          <cell r="N848" t="str">
            <v>mnarshad</v>
          </cell>
          <cell r="O848">
            <v>1299</v>
          </cell>
          <cell r="P848" t="str">
            <v>AUH1</v>
          </cell>
          <cell r="Q848" t="str">
            <v>ARE</v>
          </cell>
          <cell r="R848" t="str">
            <v>LK017</v>
          </cell>
          <cell r="S848" t="str">
            <v>Night Shift</v>
          </cell>
          <cell r="T848">
            <v>99</v>
          </cell>
          <cell r="U848" t="str">
            <v>MENA_UAE_FC</v>
          </cell>
          <cell r="V848">
            <v>46267.755555555559</v>
          </cell>
          <cell r="W848">
            <v>46267.854861111111</v>
          </cell>
          <cell r="X848">
            <v>46267.756944444445</v>
          </cell>
          <cell r="Y848">
            <v>46268.173611111109</v>
          </cell>
          <cell r="AA848" t="str">
            <v>Scheduled</v>
          </cell>
          <cell r="AB848" t="str">
            <v>Present</v>
          </cell>
          <cell r="AC848" t="str">
            <v>Outbound</v>
          </cell>
          <cell r="AD848" t="str">
            <v>Picking</v>
          </cell>
          <cell r="AE848" t="str">
            <v>Pick</v>
          </cell>
          <cell r="AF848" t="str">
            <v>Thursday</v>
          </cell>
          <cell r="AG848" t="str">
            <v>Friday</v>
          </cell>
          <cell r="AH848">
            <v>13</v>
          </cell>
          <cell r="AJ848">
            <v>45788</v>
          </cell>
          <cell r="AM848" t="str">
            <v>TEMP</v>
          </cell>
          <cell r="AN848" t="str">
            <v>3P Onsite Worker</v>
          </cell>
          <cell r="AO848" t="str">
            <v>A</v>
          </cell>
          <cell r="AP848">
            <v>9</v>
          </cell>
          <cell r="AQ848">
            <v>0</v>
          </cell>
          <cell r="AR848">
            <v>1</v>
          </cell>
          <cell r="AS848">
            <v>1</v>
          </cell>
          <cell r="AT848">
            <v>0</v>
          </cell>
          <cell r="AU848">
            <v>0</v>
          </cell>
        </row>
        <row r="849">
          <cell r="E849">
            <v>206139179</v>
          </cell>
          <cell r="F849" t="str">
            <v>A</v>
          </cell>
          <cell r="G849" t="str">
            <v>GREEN</v>
          </cell>
          <cell r="H849" t="str">
            <v>FULL_TIME</v>
          </cell>
          <cell r="I849">
            <v>900234</v>
          </cell>
          <cell r="J849" t="str">
            <v>Fastlink Outsourcing</v>
          </cell>
          <cell r="K849" t="str">
            <v>SAMIAL BERHE TEKLEHAYMANOT</v>
          </cell>
          <cell r="L849" t="str">
            <v>Warehouse Associate (TEMP)</v>
          </cell>
          <cell r="M849" t="str">
            <v>Warehouse Associate 12M</v>
          </cell>
          <cell r="N849" t="str">
            <v>scariav</v>
          </cell>
          <cell r="O849">
            <v>1299</v>
          </cell>
          <cell r="P849" t="str">
            <v>AUH1</v>
          </cell>
          <cell r="Q849" t="str">
            <v>ARE</v>
          </cell>
          <cell r="R849" t="str">
            <v>FC009</v>
          </cell>
          <cell r="S849" t="str">
            <v>Day Shift</v>
          </cell>
          <cell r="T849">
            <v>99</v>
          </cell>
          <cell r="U849" t="str">
            <v>MENA_UAE_FC</v>
          </cell>
          <cell r="V849">
            <v>46267.331250000003</v>
          </cell>
          <cell r="W849">
            <v>46267.75</v>
          </cell>
          <cell r="X849">
            <v>46267.333333333336</v>
          </cell>
          <cell r="Y849">
            <v>46267.75</v>
          </cell>
          <cell r="AA849" t="str">
            <v>Scheduled</v>
          </cell>
          <cell r="AB849" t="str">
            <v>Present</v>
          </cell>
          <cell r="AC849" t="str">
            <v>Outbound</v>
          </cell>
          <cell r="AD849" t="str">
            <v>Picking</v>
          </cell>
          <cell r="AE849" t="str">
            <v>Pick</v>
          </cell>
          <cell r="AF849" t="str">
            <v>Friday</v>
          </cell>
          <cell r="AG849" t="str">
            <v>Saturday</v>
          </cell>
          <cell r="AH849">
            <v>13</v>
          </cell>
          <cell r="AJ849">
            <v>45928</v>
          </cell>
          <cell r="AM849" t="str">
            <v>TEMP</v>
          </cell>
          <cell r="AN849" t="str">
            <v>3P Onsite Worker</v>
          </cell>
          <cell r="AO849" t="str">
            <v>A</v>
          </cell>
          <cell r="AP849">
            <v>9</v>
          </cell>
          <cell r="AQ849">
            <v>0</v>
          </cell>
          <cell r="AR849">
            <v>1</v>
          </cell>
          <cell r="AS849">
            <v>1</v>
          </cell>
          <cell r="AT849">
            <v>0</v>
          </cell>
          <cell r="AU849">
            <v>0</v>
          </cell>
        </row>
        <row r="850">
          <cell r="E850">
            <v>206953817</v>
          </cell>
          <cell r="F850" t="str">
            <v>A</v>
          </cell>
          <cell r="G850" t="str">
            <v>GREEN</v>
          </cell>
          <cell r="H850" t="str">
            <v>FULL_TIME</v>
          </cell>
          <cell r="I850">
            <v>900234</v>
          </cell>
          <cell r="J850" t="str">
            <v>Dulsco L.L.C.</v>
          </cell>
          <cell r="K850" t="str">
            <v>SUMAN SAG</v>
          </cell>
          <cell r="L850" t="str">
            <v>Warehouse Associate (TEMP)</v>
          </cell>
          <cell r="M850" t="str">
            <v>Warehouse Associate 24M</v>
          </cell>
          <cell r="N850" t="str">
            <v>nnahla</v>
          </cell>
          <cell r="O850">
            <v>1299</v>
          </cell>
          <cell r="P850" t="str">
            <v>AUH1</v>
          </cell>
          <cell r="Q850" t="str">
            <v>ARE</v>
          </cell>
          <cell r="R850" t="str">
            <v>FC059</v>
          </cell>
          <cell r="S850" t="str">
            <v>Day Shift</v>
          </cell>
          <cell r="T850">
            <v>99</v>
          </cell>
          <cell r="U850" t="str">
            <v>MENA_UAE_FC</v>
          </cell>
          <cell r="V850">
            <v>46267.331250000003</v>
          </cell>
          <cell r="W850">
            <v>46267.74722222222</v>
          </cell>
          <cell r="X850">
            <v>46267.333333333336</v>
          </cell>
          <cell r="Y850">
            <v>46267.75</v>
          </cell>
          <cell r="AA850" t="str">
            <v>Scheduled</v>
          </cell>
          <cell r="AB850" t="str">
            <v>Present</v>
          </cell>
          <cell r="AC850" t="str">
            <v>Inbound</v>
          </cell>
          <cell r="AD850" t="str">
            <v>Inbound Stow</v>
          </cell>
          <cell r="AE850" t="str">
            <v>Stow</v>
          </cell>
          <cell r="AF850" t="str">
            <v>Sunday</v>
          </cell>
          <cell r="AG850" t="str">
            <v>Monday</v>
          </cell>
          <cell r="AH850">
            <v>3</v>
          </cell>
          <cell r="AJ850">
            <v>46049</v>
          </cell>
          <cell r="AM850" t="str">
            <v>TEMP</v>
          </cell>
          <cell r="AN850" t="str">
            <v>3P Onsite Worker</v>
          </cell>
          <cell r="AO850" t="str">
            <v>A</v>
          </cell>
          <cell r="AP850">
            <v>9</v>
          </cell>
          <cell r="AQ850">
            <v>0</v>
          </cell>
          <cell r="AR850">
            <v>1</v>
          </cell>
          <cell r="AS850">
            <v>1</v>
          </cell>
          <cell r="AT850">
            <v>0</v>
          </cell>
          <cell r="AU850">
            <v>0</v>
          </cell>
        </row>
        <row r="851">
          <cell r="E851">
            <v>204172225</v>
          </cell>
          <cell r="F851" t="str">
            <v>A</v>
          </cell>
          <cell r="G851" t="str">
            <v>GREEN</v>
          </cell>
          <cell r="H851" t="str">
            <v>FULL_TIME</v>
          </cell>
          <cell r="I851">
            <v>900234</v>
          </cell>
          <cell r="J851" t="str">
            <v>Dulsco L.L.C.</v>
          </cell>
          <cell r="K851" t="str">
            <v>AVINASH SAH</v>
          </cell>
          <cell r="L851" t="str">
            <v>Warehouse Associate (TEMP)</v>
          </cell>
          <cell r="M851" t="str">
            <v>Warehouse Associate 8W</v>
          </cell>
          <cell r="N851" t="str">
            <v>lraghava</v>
          </cell>
          <cell r="O851">
            <v>1299</v>
          </cell>
          <cell r="P851" t="str">
            <v>AUH1</v>
          </cell>
          <cell r="Q851" t="str">
            <v>ARE</v>
          </cell>
          <cell r="R851" t="str">
            <v>FC134</v>
          </cell>
          <cell r="S851" t="str">
            <v>Day Shift</v>
          </cell>
          <cell r="T851">
            <v>99</v>
          </cell>
          <cell r="U851" t="str">
            <v>MENA_UAE_FC</v>
          </cell>
          <cell r="X851">
            <v>46267.333333333336</v>
          </cell>
          <cell r="Y851">
            <v>46267.75</v>
          </cell>
          <cell r="Z851" t="str">
            <v>Rest Day</v>
          </cell>
          <cell r="AA851" t="str">
            <v>Not Scheduled</v>
          </cell>
          <cell r="AB851" t="str">
            <v>Not Present</v>
          </cell>
          <cell r="AC851" t="str">
            <v>Outbound</v>
          </cell>
          <cell r="AD851" t="str">
            <v>Picking</v>
          </cell>
          <cell r="AE851" t="str">
            <v>Pick</v>
          </cell>
          <cell r="AF851" t="str">
            <v>Wednesday</v>
          </cell>
          <cell r="AG851" t="str">
            <v>Thursday</v>
          </cell>
          <cell r="AH851">
            <v>13</v>
          </cell>
          <cell r="AJ851">
            <v>45567</v>
          </cell>
          <cell r="AM851" t="str">
            <v>TEMP</v>
          </cell>
          <cell r="AN851" t="str">
            <v>3P Onsite Worker</v>
          </cell>
          <cell r="AO851" t="str">
            <v>A</v>
          </cell>
          <cell r="AP851">
            <v>9</v>
          </cell>
          <cell r="AQ851">
            <v>0</v>
          </cell>
          <cell r="AR851">
            <v>0</v>
          </cell>
          <cell r="AS851">
            <v>0</v>
          </cell>
          <cell r="AT851">
            <v>0</v>
          </cell>
          <cell r="AU851">
            <v>0</v>
          </cell>
        </row>
        <row r="852">
          <cell r="E852">
            <v>203736775</v>
          </cell>
          <cell r="F852" t="str">
            <v>A</v>
          </cell>
          <cell r="G852" t="str">
            <v>GREEN</v>
          </cell>
          <cell r="H852" t="str">
            <v>FULL_TIME</v>
          </cell>
          <cell r="I852">
            <v>900234</v>
          </cell>
          <cell r="J852" t="str">
            <v>Adecco</v>
          </cell>
          <cell r="K852" t="str">
            <v>Sanoj Kuttan</v>
          </cell>
          <cell r="L852" t="str">
            <v>Warehouse Associate (TEMP)</v>
          </cell>
          <cell r="M852" t="str">
            <v>Warehouse Associate 24M</v>
          </cell>
          <cell r="N852" t="str">
            <v>ansammar</v>
          </cell>
          <cell r="O852">
            <v>1299</v>
          </cell>
          <cell r="P852" t="str">
            <v>AUH1</v>
          </cell>
          <cell r="Q852" t="str">
            <v>ARE</v>
          </cell>
          <cell r="R852" t="str">
            <v>FC034</v>
          </cell>
          <cell r="S852" t="str">
            <v>Day Shift</v>
          </cell>
          <cell r="T852">
            <v>99</v>
          </cell>
          <cell r="U852" t="str">
            <v>MENA_UAE_FC</v>
          </cell>
          <cell r="V852">
            <v>46267.330555555556</v>
          </cell>
          <cell r="W852">
            <v>46267.751388888886</v>
          </cell>
          <cell r="X852">
            <v>46267.333333333336</v>
          </cell>
          <cell r="Y852">
            <v>46267.75</v>
          </cell>
          <cell r="AA852" t="str">
            <v>Scheduled</v>
          </cell>
          <cell r="AB852" t="str">
            <v>Present</v>
          </cell>
          <cell r="AC852" t="str">
            <v>Outbound</v>
          </cell>
          <cell r="AD852" t="str">
            <v>Picking</v>
          </cell>
          <cell r="AE852" t="str">
            <v>Pick</v>
          </cell>
          <cell r="AF852" t="str">
            <v>Saturday</v>
          </cell>
          <cell r="AG852" t="str">
            <v>Sunday</v>
          </cell>
          <cell r="AH852">
            <v>13</v>
          </cell>
          <cell r="AJ852">
            <v>45501</v>
          </cell>
          <cell r="AM852" t="str">
            <v>TEMP</v>
          </cell>
          <cell r="AN852" t="str">
            <v>3P Onsite Worker</v>
          </cell>
          <cell r="AO852" t="str">
            <v>A</v>
          </cell>
          <cell r="AP852">
            <v>9</v>
          </cell>
          <cell r="AQ852">
            <v>0</v>
          </cell>
          <cell r="AR852">
            <v>1</v>
          </cell>
          <cell r="AS852">
            <v>1</v>
          </cell>
          <cell r="AT852">
            <v>0</v>
          </cell>
          <cell r="AU852">
            <v>0</v>
          </cell>
        </row>
        <row r="853">
          <cell r="E853">
            <v>201487409</v>
          </cell>
          <cell r="F853" t="str">
            <v>A</v>
          </cell>
          <cell r="G853" t="str">
            <v>GREEN</v>
          </cell>
          <cell r="H853" t="str">
            <v>FULL_TIME</v>
          </cell>
          <cell r="I853">
            <v>900234</v>
          </cell>
          <cell r="J853" t="str">
            <v>Fastlink Outsourcing</v>
          </cell>
          <cell r="K853" t="str">
            <v>Richard Sakyi</v>
          </cell>
          <cell r="L853" t="str">
            <v>Warehouse Associate (TEMP)</v>
          </cell>
          <cell r="M853" t="str">
            <v>Warehouse Associate 12M</v>
          </cell>
          <cell r="N853" t="str">
            <v>scariav</v>
          </cell>
          <cell r="O853">
            <v>1299</v>
          </cell>
          <cell r="P853" t="str">
            <v>AUH1</v>
          </cell>
          <cell r="Q853" t="str">
            <v>ARE</v>
          </cell>
          <cell r="R853" t="str">
            <v>LK011</v>
          </cell>
          <cell r="S853" t="str">
            <v>Night Shift</v>
          </cell>
          <cell r="T853">
            <v>99</v>
          </cell>
          <cell r="U853" t="str">
            <v>MENA_UAE_FC</v>
          </cell>
          <cell r="V853">
            <v>46267.758333333331</v>
          </cell>
          <cell r="W853">
            <v>46267.854861111111</v>
          </cell>
          <cell r="X853">
            <v>46267.756944444445</v>
          </cell>
          <cell r="Y853">
            <v>46268.173611111109</v>
          </cell>
          <cell r="AA853" t="str">
            <v>Scheduled</v>
          </cell>
          <cell r="AB853" t="str">
            <v>Present</v>
          </cell>
          <cell r="AC853" t="str">
            <v>Outbound</v>
          </cell>
          <cell r="AD853" t="str">
            <v>Pack - Batch</v>
          </cell>
          <cell r="AE853" t="str">
            <v>Pack</v>
          </cell>
          <cell r="AF853" t="str">
            <v>Friday</v>
          </cell>
          <cell r="AG853" t="str">
            <v>Saturday</v>
          </cell>
          <cell r="AH853">
            <v>17</v>
          </cell>
          <cell r="AJ853">
            <v>45560</v>
          </cell>
          <cell r="AM853" t="str">
            <v>TEMP</v>
          </cell>
          <cell r="AN853" t="str">
            <v>3P Onsite Worker</v>
          </cell>
          <cell r="AO853" t="str">
            <v>A</v>
          </cell>
          <cell r="AP853">
            <v>9</v>
          </cell>
          <cell r="AQ853">
            <v>0</v>
          </cell>
          <cell r="AR853">
            <v>1</v>
          </cell>
          <cell r="AS853">
            <v>1</v>
          </cell>
          <cell r="AT853">
            <v>0</v>
          </cell>
          <cell r="AU853">
            <v>0</v>
          </cell>
        </row>
        <row r="854">
          <cell r="E854">
            <v>203512951</v>
          </cell>
          <cell r="F854" t="str">
            <v>A</v>
          </cell>
          <cell r="G854" t="str">
            <v>GREEN</v>
          </cell>
          <cell r="H854" t="str">
            <v>FULL_TIME</v>
          </cell>
          <cell r="I854">
            <v>900234</v>
          </cell>
          <cell r="J854" t="str">
            <v>Fastlink Outsourcing</v>
          </cell>
          <cell r="K854" t="str">
            <v>Margretta Saytue</v>
          </cell>
          <cell r="L854" t="str">
            <v>Warehouse Associate (TEMP)</v>
          </cell>
          <cell r="M854" t="str">
            <v>Warehouse Associate 12M</v>
          </cell>
          <cell r="N854" t="str">
            <v>ansammar</v>
          </cell>
          <cell r="O854">
            <v>1299</v>
          </cell>
          <cell r="P854" t="str">
            <v>AUH1</v>
          </cell>
          <cell r="Q854" t="str">
            <v>ARE</v>
          </cell>
          <cell r="R854" t="str">
            <v>FC034</v>
          </cell>
          <cell r="S854" t="str">
            <v>Day Shift</v>
          </cell>
          <cell r="T854">
            <v>99</v>
          </cell>
          <cell r="U854" t="str">
            <v>MENA_UAE_FC</v>
          </cell>
          <cell r="V854">
            <v>46267.331250000003</v>
          </cell>
          <cell r="W854">
            <v>46267.75</v>
          </cell>
          <cell r="X854">
            <v>46267.333333333336</v>
          </cell>
          <cell r="Y854">
            <v>46267.75</v>
          </cell>
          <cell r="AA854" t="str">
            <v>Scheduled</v>
          </cell>
          <cell r="AB854" t="str">
            <v>Present</v>
          </cell>
          <cell r="AC854" t="str">
            <v>Outbound</v>
          </cell>
          <cell r="AD854" t="str">
            <v>Picking</v>
          </cell>
          <cell r="AE854" t="str">
            <v>Pick</v>
          </cell>
          <cell r="AF854" t="str">
            <v>Saturday</v>
          </cell>
          <cell r="AG854" t="str">
            <v>Sunday</v>
          </cell>
          <cell r="AH854">
            <v>13</v>
          </cell>
          <cell r="AJ854">
            <v>45462</v>
          </cell>
          <cell r="AM854" t="str">
            <v>TEMP</v>
          </cell>
          <cell r="AN854" t="str">
            <v>3P Onsite Worker</v>
          </cell>
          <cell r="AO854" t="str">
            <v>A</v>
          </cell>
          <cell r="AP854">
            <v>9</v>
          </cell>
          <cell r="AQ854">
            <v>0</v>
          </cell>
          <cell r="AR854">
            <v>1</v>
          </cell>
          <cell r="AS854">
            <v>1</v>
          </cell>
          <cell r="AT854">
            <v>0</v>
          </cell>
          <cell r="AU854">
            <v>0</v>
          </cell>
        </row>
        <row r="855">
          <cell r="E855">
            <v>203521425</v>
          </cell>
          <cell r="F855" t="str">
            <v>A</v>
          </cell>
          <cell r="G855" t="str">
            <v>GREEN</v>
          </cell>
          <cell r="H855" t="str">
            <v>FULL_TIME</v>
          </cell>
          <cell r="I855">
            <v>900234</v>
          </cell>
          <cell r="J855" t="str">
            <v>Fastlink Outsourcing</v>
          </cell>
          <cell r="K855" t="str">
            <v>Isaac Sam</v>
          </cell>
          <cell r="L855" t="str">
            <v>Warehouse Associate (TEMP)</v>
          </cell>
          <cell r="M855" t="str">
            <v>Warehouse Associate 12M</v>
          </cell>
          <cell r="N855" t="str">
            <v>abbaszoo</v>
          </cell>
          <cell r="O855">
            <v>1299</v>
          </cell>
          <cell r="P855" t="str">
            <v>AUH1</v>
          </cell>
          <cell r="Q855" t="str">
            <v>ARE</v>
          </cell>
          <cell r="R855" t="str">
            <v>FC034</v>
          </cell>
          <cell r="S855" t="str">
            <v>Day Shift</v>
          </cell>
          <cell r="T855">
            <v>99</v>
          </cell>
          <cell r="U855" t="str">
            <v>MENA_UAE_FC</v>
          </cell>
          <cell r="V855">
            <v>46267.330555555556</v>
          </cell>
          <cell r="W855">
            <v>46267.751388888886</v>
          </cell>
          <cell r="X855">
            <v>46267.333333333336</v>
          </cell>
          <cell r="Y855">
            <v>46267.75</v>
          </cell>
          <cell r="AA855" t="str">
            <v>Scheduled</v>
          </cell>
          <cell r="AB855" t="str">
            <v>Present</v>
          </cell>
          <cell r="AC855" t="str">
            <v>Inbound</v>
          </cell>
          <cell r="AD855" t="str">
            <v>Vendor Receive</v>
          </cell>
          <cell r="AE855" t="str">
            <v>Receive</v>
          </cell>
          <cell r="AF855" t="str">
            <v>Saturday</v>
          </cell>
          <cell r="AG855" t="str">
            <v>Sunday</v>
          </cell>
          <cell r="AH855">
            <v>1</v>
          </cell>
          <cell r="AJ855">
            <v>45462</v>
          </cell>
          <cell r="AM855" t="str">
            <v>TEMP</v>
          </cell>
          <cell r="AN855" t="str">
            <v>3P Onsite Worker</v>
          </cell>
          <cell r="AO855" t="str">
            <v>A</v>
          </cell>
          <cell r="AP855">
            <v>9</v>
          </cell>
          <cell r="AQ855">
            <v>0</v>
          </cell>
          <cell r="AR855">
            <v>1</v>
          </cell>
          <cell r="AS855">
            <v>1</v>
          </cell>
          <cell r="AT855">
            <v>0</v>
          </cell>
          <cell r="AU855">
            <v>0</v>
          </cell>
        </row>
        <row r="856">
          <cell r="E856">
            <v>201204303</v>
          </cell>
          <cell r="F856" t="str">
            <v>A</v>
          </cell>
          <cell r="G856" t="str">
            <v>GREEN</v>
          </cell>
          <cell r="H856" t="str">
            <v>FULL_TIME</v>
          </cell>
          <cell r="I856">
            <v>900234</v>
          </cell>
          <cell r="J856" t="str">
            <v>Fastlink Outsourcing</v>
          </cell>
          <cell r="K856" t="str">
            <v>Sampson Nuamah</v>
          </cell>
          <cell r="L856" t="str">
            <v>Warehouse Associate (TEMP)</v>
          </cell>
          <cell r="M856" t="str">
            <v>Warehouse Associate 12M</v>
          </cell>
          <cell r="N856" t="str">
            <v>ansammar</v>
          </cell>
          <cell r="O856">
            <v>1299</v>
          </cell>
          <cell r="P856" t="str">
            <v>AUH1</v>
          </cell>
          <cell r="Q856" t="str">
            <v>ARE</v>
          </cell>
          <cell r="R856" t="str">
            <v>FC134</v>
          </cell>
          <cell r="S856" t="str">
            <v>Day Shift</v>
          </cell>
          <cell r="T856">
            <v>99</v>
          </cell>
          <cell r="U856" t="str">
            <v>MENA_UAE_FC</v>
          </cell>
          <cell r="X856">
            <v>46267.333333333336</v>
          </cell>
          <cell r="Y856">
            <v>46267.75</v>
          </cell>
          <cell r="Z856" t="str">
            <v>Rest Day</v>
          </cell>
          <cell r="AA856" t="str">
            <v>Not Scheduled</v>
          </cell>
          <cell r="AB856" t="str">
            <v>Not Present</v>
          </cell>
          <cell r="AC856" t="str">
            <v>Outbound</v>
          </cell>
          <cell r="AD856" t="str">
            <v>Picking</v>
          </cell>
          <cell r="AE856" t="str">
            <v>Pick</v>
          </cell>
          <cell r="AF856" t="str">
            <v>Wednesday</v>
          </cell>
          <cell r="AG856" t="str">
            <v>Thursday</v>
          </cell>
          <cell r="AH856">
            <v>13</v>
          </cell>
          <cell r="AJ856">
            <v>45543</v>
          </cell>
          <cell r="AM856" t="str">
            <v>TEMP</v>
          </cell>
          <cell r="AN856" t="str">
            <v>3P Onsite Worker</v>
          </cell>
          <cell r="AO856" t="str">
            <v>A</v>
          </cell>
          <cell r="AP856">
            <v>9</v>
          </cell>
          <cell r="AQ856">
            <v>0</v>
          </cell>
          <cell r="AR856">
            <v>0</v>
          </cell>
          <cell r="AS856">
            <v>0</v>
          </cell>
          <cell r="AT856">
            <v>0</v>
          </cell>
          <cell r="AU856">
            <v>0</v>
          </cell>
        </row>
        <row r="857">
          <cell r="E857">
            <v>206250613</v>
          </cell>
          <cell r="F857" t="str">
            <v>A</v>
          </cell>
          <cell r="G857" t="str">
            <v>GREEN</v>
          </cell>
          <cell r="H857" t="str">
            <v>REDUCED</v>
          </cell>
          <cell r="I857">
            <v>900234</v>
          </cell>
          <cell r="J857" t="str">
            <v>Fastlink Outsourcing</v>
          </cell>
          <cell r="K857" t="str">
            <v>SAMUEL OLUWALE LANGLEY</v>
          </cell>
          <cell r="L857" t="str">
            <v>Warehouse Associate (TEMP)</v>
          </cell>
          <cell r="M857" t="str">
            <v>Warehouse Associate 8W</v>
          </cell>
          <cell r="N857" t="str">
            <v>bizthoma</v>
          </cell>
          <cell r="O857">
            <v>1299</v>
          </cell>
          <cell r="P857" t="str">
            <v>AUH1</v>
          </cell>
          <cell r="Q857" t="str">
            <v>ARE</v>
          </cell>
          <cell r="R857" t="str">
            <v>LK011</v>
          </cell>
          <cell r="S857" t="str">
            <v>Night Shift</v>
          </cell>
          <cell r="T857">
            <v>99</v>
          </cell>
          <cell r="U857" t="str">
            <v>MENA_UAE_FC</v>
          </cell>
          <cell r="V857">
            <v>46267.756944444445</v>
          </cell>
          <cell r="W857">
            <v>46267.834722222222</v>
          </cell>
          <cell r="X857">
            <v>46267.756944444445</v>
          </cell>
          <cell r="Y857">
            <v>46268.090277777781</v>
          </cell>
          <cell r="AA857" t="str">
            <v>Scheduled</v>
          </cell>
          <cell r="AB857" t="str">
            <v>Present</v>
          </cell>
          <cell r="AC857" t="str">
            <v>Outbound</v>
          </cell>
          <cell r="AD857" t="str">
            <v>Pack - Batch</v>
          </cell>
          <cell r="AE857" t="str">
            <v>Pack</v>
          </cell>
          <cell r="AF857" t="str">
            <v>Friday</v>
          </cell>
          <cell r="AG857" t="str">
            <v>Saturday</v>
          </cell>
          <cell r="AH857">
            <v>17</v>
          </cell>
          <cell r="AJ857">
            <v>46251</v>
          </cell>
          <cell r="AM857" t="str">
            <v>TEMP</v>
          </cell>
          <cell r="AN857" t="str">
            <v>3P Onsite Worker</v>
          </cell>
          <cell r="AO857" t="str">
            <v>A</v>
          </cell>
          <cell r="AP857">
            <v>7</v>
          </cell>
          <cell r="AQ857">
            <v>0</v>
          </cell>
          <cell r="AR857">
            <v>1</v>
          </cell>
          <cell r="AS857">
            <v>1</v>
          </cell>
          <cell r="AT857">
            <v>0</v>
          </cell>
          <cell r="AU857">
            <v>0</v>
          </cell>
        </row>
        <row r="858">
          <cell r="E858">
            <v>206952968</v>
          </cell>
          <cell r="F858" t="str">
            <v>A</v>
          </cell>
          <cell r="G858" t="str">
            <v>GREEN</v>
          </cell>
          <cell r="H858" t="str">
            <v>FULL_TIME</v>
          </cell>
          <cell r="I858">
            <v>900234</v>
          </cell>
          <cell r="J858" t="str">
            <v>Dulsco L.L.C.</v>
          </cell>
          <cell r="K858" t="str">
            <v>SSEMAKULA SAM</v>
          </cell>
          <cell r="L858" t="str">
            <v>Warehouse Associate (TEMP)</v>
          </cell>
          <cell r="M858" t="str">
            <v>Warehouse Associate 24M</v>
          </cell>
          <cell r="N858" t="str">
            <v>bavameer</v>
          </cell>
          <cell r="O858">
            <v>1299</v>
          </cell>
          <cell r="P858" t="str">
            <v>AUH1</v>
          </cell>
          <cell r="Q858" t="str">
            <v>ARE</v>
          </cell>
          <cell r="R858" t="str">
            <v>FC109</v>
          </cell>
          <cell r="S858" t="str">
            <v>Day Shift</v>
          </cell>
          <cell r="T858">
            <v>99</v>
          </cell>
          <cell r="U858" t="str">
            <v>MENA_UAE_FC</v>
          </cell>
          <cell r="X858">
            <v>46267.333333333336</v>
          </cell>
          <cell r="Y858">
            <v>46267.75</v>
          </cell>
          <cell r="Z858" t="str">
            <v>Rest Day</v>
          </cell>
          <cell r="AA858" t="str">
            <v>Not Scheduled</v>
          </cell>
          <cell r="AB858" t="str">
            <v>Not Present</v>
          </cell>
          <cell r="AC858" t="str">
            <v>Customer returns</v>
          </cell>
          <cell r="AD858" t="str">
            <v>Customer Returns</v>
          </cell>
          <cell r="AE858" t="str">
            <v>Customer returns</v>
          </cell>
          <cell r="AF858" t="str">
            <v>Tuesday</v>
          </cell>
          <cell r="AG858" t="str">
            <v>Wednesday</v>
          </cell>
          <cell r="AH858">
            <v>22</v>
          </cell>
          <cell r="AJ858">
            <v>46047</v>
          </cell>
          <cell r="AM858" t="str">
            <v>TEMP</v>
          </cell>
          <cell r="AN858" t="str">
            <v>3P Onsite Worker</v>
          </cell>
          <cell r="AO858" t="str">
            <v>A</v>
          </cell>
          <cell r="AP858">
            <v>9</v>
          </cell>
          <cell r="AQ858">
            <v>0</v>
          </cell>
          <cell r="AR858">
            <v>0</v>
          </cell>
          <cell r="AS858">
            <v>0</v>
          </cell>
          <cell r="AT858">
            <v>0</v>
          </cell>
          <cell r="AU858">
            <v>0</v>
          </cell>
        </row>
        <row r="859">
          <cell r="E859">
            <v>203881695</v>
          </cell>
          <cell r="F859" t="str">
            <v>A</v>
          </cell>
          <cell r="G859" t="str">
            <v>GREEN</v>
          </cell>
          <cell r="H859" t="str">
            <v>FULL_TIME</v>
          </cell>
          <cell r="I859">
            <v>900234</v>
          </cell>
          <cell r="J859" t="str">
            <v>Fastlink Outsourcing</v>
          </cell>
          <cell r="K859" t="str">
            <v>Samuel Ofori</v>
          </cell>
          <cell r="L859" t="str">
            <v>Warehouse Associate (TEMP)</v>
          </cell>
          <cell r="M859" t="str">
            <v>Warehouse Associate 12M</v>
          </cell>
          <cell r="N859" t="str">
            <v>scariav</v>
          </cell>
          <cell r="O859">
            <v>1299</v>
          </cell>
          <cell r="P859" t="str">
            <v>AUH1</v>
          </cell>
          <cell r="Q859" t="str">
            <v>ARE</v>
          </cell>
          <cell r="R859" t="str">
            <v>LK017</v>
          </cell>
          <cell r="S859" t="str">
            <v>Night Shift</v>
          </cell>
          <cell r="T859">
            <v>99</v>
          </cell>
          <cell r="U859" t="str">
            <v>MENA_UAE_FC</v>
          </cell>
          <cell r="V859">
            <v>46267.755555555559</v>
          </cell>
          <cell r="W859">
            <v>46267.854861111111</v>
          </cell>
          <cell r="X859">
            <v>46267.756944444445</v>
          </cell>
          <cell r="Y859">
            <v>46268.173611111109</v>
          </cell>
          <cell r="AA859" t="str">
            <v>Scheduled</v>
          </cell>
          <cell r="AB859" t="str">
            <v>Present</v>
          </cell>
          <cell r="AC859" t="str">
            <v>Outbound</v>
          </cell>
          <cell r="AD859" t="str">
            <v>Pack - Single</v>
          </cell>
          <cell r="AE859" t="str">
            <v>Pack</v>
          </cell>
          <cell r="AF859" t="str">
            <v>Thursday</v>
          </cell>
          <cell r="AG859" t="str">
            <v>Friday</v>
          </cell>
          <cell r="AH859">
            <v>18</v>
          </cell>
          <cell r="AJ859">
            <v>45529</v>
          </cell>
          <cell r="AM859" t="str">
            <v>TEMP</v>
          </cell>
          <cell r="AN859" t="str">
            <v>3P Onsite Worker</v>
          </cell>
          <cell r="AO859" t="str">
            <v>A</v>
          </cell>
          <cell r="AP859">
            <v>9</v>
          </cell>
          <cell r="AQ859">
            <v>0</v>
          </cell>
          <cell r="AR859">
            <v>1</v>
          </cell>
          <cell r="AS859">
            <v>1</v>
          </cell>
          <cell r="AT859">
            <v>0</v>
          </cell>
          <cell r="AU859">
            <v>0</v>
          </cell>
        </row>
        <row r="860">
          <cell r="E860">
            <v>206890214</v>
          </cell>
          <cell r="F860" t="str">
            <v>A</v>
          </cell>
          <cell r="G860" t="str">
            <v>GREEN</v>
          </cell>
          <cell r="H860" t="str">
            <v>REDUCED</v>
          </cell>
          <cell r="I860">
            <v>900234</v>
          </cell>
          <cell r="J860" t="str">
            <v>EFS Facilities Services</v>
          </cell>
          <cell r="K860" t="str">
            <v>Sandra Namara</v>
          </cell>
          <cell r="L860" t="str">
            <v>Warehouse Associate (TEMP)</v>
          </cell>
          <cell r="M860" t="str">
            <v>Warehouse Associate 8W</v>
          </cell>
          <cell r="N860" t="str">
            <v>ansammar</v>
          </cell>
          <cell r="O860">
            <v>1299</v>
          </cell>
          <cell r="P860" t="str">
            <v>AUH1</v>
          </cell>
          <cell r="Q860" t="str">
            <v>ARE</v>
          </cell>
          <cell r="R860" t="str">
            <v>LK012</v>
          </cell>
          <cell r="S860" t="str">
            <v>Night Shift</v>
          </cell>
          <cell r="T860">
            <v>99</v>
          </cell>
          <cell r="U860" t="str">
            <v>MENA_UAE_FC</v>
          </cell>
          <cell r="V860">
            <v>46267.754861111112</v>
          </cell>
          <cell r="W860">
            <v>46267.833333333336</v>
          </cell>
          <cell r="X860">
            <v>46267.756944444445</v>
          </cell>
          <cell r="Y860">
            <v>46268.090277777781</v>
          </cell>
          <cell r="AA860" t="str">
            <v>Scheduled</v>
          </cell>
          <cell r="AB860" t="str">
            <v>Present</v>
          </cell>
          <cell r="AC860" t="str">
            <v>Outbound</v>
          </cell>
          <cell r="AD860" t="str">
            <v>Picking</v>
          </cell>
          <cell r="AE860" t="str">
            <v>Pick</v>
          </cell>
          <cell r="AF860" t="str">
            <v>Saturday</v>
          </cell>
          <cell r="AG860" t="str">
            <v>Sunday</v>
          </cell>
          <cell r="AH860">
            <v>13</v>
          </cell>
          <cell r="AJ860">
            <v>46246</v>
          </cell>
          <cell r="AM860" t="str">
            <v>TEMP</v>
          </cell>
          <cell r="AN860" t="str">
            <v>3P Onsite Worker</v>
          </cell>
          <cell r="AO860" t="str">
            <v>A</v>
          </cell>
          <cell r="AP860">
            <v>7</v>
          </cell>
          <cell r="AQ860">
            <v>0</v>
          </cell>
          <cell r="AR860">
            <v>1</v>
          </cell>
          <cell r="AS860">
            <v>1</v>
          </cell>
          <cell r="AT860">
            <v>0</v>
          </cell>
          <cell r="AU860">
            <v>0</v>
          </cell>
        </row>
        <row r="861">
          <cell r="E861">
            <v>205939862</v>
          </cell>
          <cell r="F861" t="str">
            <v>A</v>
          </cell>
          <cell r="G861" t="str">
            <v>GREEN</v>
          </cell>
          <cell r="H861" t="str">
            <v>FULL_TIME</v>
          </cell>
          <cell r="I861">
            <v>900234</v>
          </cell>
          <cell r="J861" t="str">
            <v>EFS Facilities Services</v>
          </cell>
          <cell r="K861" t="str">
            <v>SANJAY JERALD</v>
          </cell>
          <cell r="L861" t="str">
            <v>Warehouse Associate (TEMP)</v>
          </cell>
          <cell r="M861" t="str">
            <v>Warehouse Associate 8W</v>
          </cell>
          <cell r="N861" t="str">
            <v>scariav</v>
          </cell>
          <cell r="O861">
            <v>1299</v>
          </cell>
          <cell r="P861" t="str">
            <v>AUH1</v>
          </cell>
          <cell r="Q861" t="str">
            <v>ARE</v>
          </cell>
          <cell r="R861" t="str">
            <v>FC059</v>
          </cell>
          <cell r="S861" t="str">
            <v>Day Shift</v>
          </cell>
          <cell r="T861">
            <v>99</v>
          </cell>
          <cell r="U861" t="str">
            <v>MENA_UAE_FC</v>
          </cell>
          <cell r="V861">
            <v>46267.331250000003</v>
          </cell>
          <cell r="W861">
            <v>46267.611805555556</v>
          </cell>
          <cell r="X861">
            <v>46267.333333333336</v>
          </cell>
          <cell r="Y861">
            <v>46267.75</v>
          </cell>
          <cell r="AA861" t="str">
            <v>Scheduled</v>
          </cell>
          <cell r="AB861" t="str">
            <v>Present</v>
          </cell>
          <cell r="AC861" t="str">
            <v>Outbound</v>
          </cell>
          <cell r="AD861" t="str">
            <v>Picking</v>
          </cell>
          <cell r="AE861" t="str">
            <v>Pick</v>
          </cell>
          <cell r="AF861" t="str">
            <v>Sunday</v>
          </cell>
          <cell r="AG861" t="str">
            <v>Monday</v>
          </cell>
          <cell r="AH861">
            <v>13</v>
          </cell>
          <cell r="AJ861">
            <v>45907</v>
          </cell>
          <cell r="AM861" t="str">
            <v>TEMP</v>
          </cell>
          <cell r="AN861" t="str">
            <v>3P Onsite Worker</v>
          </cell>
          <cell r="AO861" t="str">
            <v>A</v>
          </cell>
          <cell r="AP861">
            <v>9</v>
          </cell>
          <cell r="AQ861">
            <v>0</v>
          </cell>
          <cell r="AR861">
            <v>1</v>
          </cell>
          <cell r="AS861">
            <v>1</v>
          </cell>
          <cell r="AT861">
            <v>0</v>
          </cell>
          <cell r="AU861">
            <v>0</v>
          </cell>
        </row>
        <row r="862">
          <cell r="E862">
            <v>203881659</v>
          </cell>
          <cell r="F862" t="str">
            <v>A</v>
          </cell>
          <cell r="G862" t="str">
            <v>GREEN</v>
          </cell>
          <cell r="H862" t="str">
            <v>FULL_TIME</v>
          </cell>
          <cell r="I862">
            <v>900234</v>
          </cell>
          <cell r="J862" t="str">
            <v>Fastlink Outsourcing</v>
          </cell>
          <cell r="K862" t="str">
            <v>Sampha Sankoh</v>
          </cell>
          <cell r="L862" t="str">
            <v>Warehouse Associate (TEMP)</v>
          </cell>
          <cell r="M862" t="str">
            <v>Warehouse Associate 12M</v>
          </cell>
          <cell r="N862" t="str">
            <v>scariav</v>
          </cell>
          <cell r="O862">
            <v>1299</v>
          </cell>
          <cell r="P862" t="str">
            <v>AUH1</v>
          </cell>
          <cell r="Q862" t="str">
            <v>ARE</v>
          </cell>
          <cell r="R862" t="str">
            <v>LK014</v>
          </cell>
          <cell r="S862" t="str">
            <v>Night Shift</v>
          </cell>
          <cell r="T862">
            <v>99</v>
          </cell>
          <cell r="U862" t="str">
            <v>MENA_UAE_FC</v>
          </cell>
          <cell r="V862">
            <v>46267.745138888888</v>
          </cell>
          <cell r="W862">
            <v>46267.857638888891</v>
          </cell>
          <cell r="X862">
            <v>46267.756944444445</v>
          </cell>
          <cell r="Y862">
            <v>46268.173611111109</v>
          </cell>
          <cell r="AA862" t="str">
            <v>Scheduled</v>
          </cell>
          <cell r="AB862" t="str">
            <v>Present</v>
          </cell>
          <cell r="AC862" t="str">
            <v>Outbound</v>
          </cell>
          <cell r="AD862" t="str">
            <v>Picking</v>
          </cell>
          <cell r="AE862" t="str">
            <v>Pick</v>
          </cell>
          <cell r="AF862" t="str">
            <v>Monday</v>
          </cell>
          <cell r="AG862" t="str">
            <v>Tuesday</v>
          </cell>
          <cell r="AH862">
            <v>13</v>
          </cell>
          <cell r="AJ862">
            <v>45529</v>
          </cell>
          <cell r="AM862" t="str">
            <v>TEMP</v>
          </cell>
          <cell r="AN862" t="str">
            <v>3P Onsite Worker</v>
          </cell>
          <cell r="AO862" t="str">
            <v>A</v>
          </cell>
          <cell r="AP862">
            <v>9</v>
          </cell>
          <cell r="AQ862">
            <v>0</v>
          </cell>
          <cell r="AR862">
            <v>1</v>
          </cell>
          <cell r="AS862">
            <v>1</v>
          </cell>
          <cell r="AT862">
            <v>0</v>
          </cell>
          <cell r="AU862">
            <v>0</v>
          </cell>
        </row>
        <row r="863">
          <cell r="E863">
            <v>205236900</v>
          </cell>
          <cell r="F863" t="str">
            <v>A</v>
          </cell>
          <cell r="G863" t="str">
            <v>GREEN</v>
          </cell>
          <cell r="H863" t="str">
            <v>FULL_TIME</v>
          </cell>
          <cell r="I863">
            <v>900234</v>
          </cell>
          <cell r="J863" t="str">
            <v>Dulsco L.L.C.</v>
          </cell>
          <cell r="K863" t="str">
            <v>BISMARK SARPONG</v>
          </cell>
          <cell r="L863" t="str">
            <v>Warehouse Associate (TEMP)</v>
          </cell>
          <cell r="M863" t="str">
            <v>Warehouse Associate 24M</v>
          </cell>
          <cell r="N863" t="str">
            <v>abbaszoo</v>
          </cell>
          <cell r="O863">
            <v>1299</v>
          </cell>
          <cell r="P863" t="str">
            <v>AUH1</v>
          </cell>
          <cell r="Q863" t="str">
            <v>ARE</v>
          </cell>
          <cell r="R863" t="str">
            <v>FC059</v>
          </cell>
          <cell r="S863" t="str">
            <v>Day Shift</v>
          </cell>
          <cell r="T863">
            <v>99</v>
          </cell>
          <cell r="U863" t="str">
            <v>MENA_UAE_FC</v>
          </cell>
          <cell r="V863">
            <v>46267.331250000003</v>
          </cell>
          <cell r="W863">
            <v>46267.749305555553</v>
          </cell>
          <cell r="X863">
            <v>46267.333333333336</v>
          </cell>
          <cell r="Y863">
            <v>46267.75</v>
          </cell>
          <cell r="AA863" t="str">
            <v>Scheduled</v>
          </cell>
          <cell r="AB863" t="str">
            <v>Present</v>
          </cell>
          <cell r="AC863" t="str">
            <v>Inbound</v>
          </cell>
          <cell r="AD863" t="str">
            <v>Receive Dock</v>
          </cell>
          <cell r="AE863" t="str">
            <v>Receive</v>
          </cell>
          <cell r="AF863" t="str">
            <v>Sunday</v>
          </cell>
          <cell r="AG863" t="str">
            <v>Monday</v>
          </cell>
          <cell r="AH863">
            <v>2</v>
          </cell>
          <cell r="AJ863">
            <v>45830</v>
          </cell>
          <cell r="AM863" t="str">
            <v>TEMP</v>
          </cell>
          <cell r="AN863" t="str">
            <v>3P Onsite Worker</v>
          </cell>
          <cell r="AO863" t="str">
            <v>A</v>
          </cell>
          <cell r="AP863">
            <v>9</v>
          </cell>
          <cell r="AQ863">
            <v>0</v>
          </cell>
          <cell r="AR863">
            <v>1</v>
          </cell>
          <cell r="AS863">
            <v>1</v>
          </cell>
          <cell r="AT863">
            <v>0</v>
          </cell>
          <cell r="AU863">
            <v>0</v>
          </cell>
        </row>
        <row r="864">
          <cell r="E864">
            <v>204373724</v>
          </cell>
          <cell r="F864" t="str">
            <v>A</v>
          </cell>
          <cell r="G864" t="str">
            <v>GREEN</v>
          </cell>
          <cell r="H864" t="str">
            <v>FULL_TIME</v>
          </cell>
          <cell r="I864">
            <v>900234</v>
          </cell>
          <cell r="J864" t="str">
            <v>Adecco</v>
          </cell>
          <cell r="K864" t="str">
            <v>SARSHAN CHARLES</v>
          </cell>
          <cell r="L864" t="str">
            <v>Warehouse Associate (TEMP)</v>
          </cell>
          <cell r="M864" t="str">
            <v>Warehouse Associate 24M</v>
          </cell>
          <cell r="N864" t="str">
            <v>ansammar</v>
          </cell>
          <cell r="O864">
            <v>1299</v>
          </cell>
          <cell r="P864" t="str">
            <v>AUH1</v>
          </cell>
          <cell r="Q864" t="str">
            <v>ARE</v>
          </cell>
          <cell r="R864" t="str">
            <v>FC159</v>
          </cell>
          <cell r="S864" t="str">
            <v>Day Shift</v>
          </cell>
          <cell r="T864">
            <v>99</v>
          </cell>
          <cell r="U864" t="str">
            <v>MENA_UAE_FC</v>
          </cell>
          <cell r="V864">
            <v>46267.331944444442</v>
          </cell>
          <cell r="W864">
            <v>46267.749305555553</v>
          </cell>
          <cell r="X864">
            <v>46267.333333333336</v>
          </cell>
          <cell r="Y864">
            <v>46267.75</v>
          </cell>
          <cell r="AA864" t="str">
            <v>Scheduled</v>
          </cell>
          <cell r="AB864" t="str">
            <v>Present</v>
          </cell>
          <cell r="AC864" t="str">
            <v>Outbound</v>
          </cell>
          <cell r="AD864" t="str">
            <v>Picking</v>
          </cell>
          <cell r="AE864" t="str">
            <v>Pick</v>
          </cell>
          <cell r="AF864" t="str">
            <v>Thursday</v>
          </cell>
          <cell r="AG864" t="str">
            <v>Friday</v>
          </cell>
          <cell r="AH864">
            <v>13</v>
          </cell>
          <cell r="AJ864">
            <v>45592</v>
          </cell>
          <cell r="AM864" t="str">
            <v>TEMP</v>
          </cell>
          <cell r="AN864" t="str">
            <v>3P Onsite Worker</v>
          </cell>
          <cell r="AO864" t="str">
            <v>A</v>
          </cell>
          <cell r="AP864">
            <v>9</v>
          </cell>
          <cell r="AQ864">
            <v>0</v>
          </cell>
          <cell r="AR864">
            <v>1</v>
          </cell>
          <cell r="AS864">
            <v>1</v>
          </cell>
          <cell r="AT864">
            <v>0</v>
          </cell>
          <cell r="AU864">
            <v>0</v>
          </cell>
        </row>
        <row r="865">
          <cell r="E865">
            <v>205609884</v>
          </cell>
          <cell r="F865" t="str">
            <v>A</v>
          </cell>
          <cell r="G865" t="str">
            <v>GREEN</v>
          </cell>
          <cell r="H865" t="str">
            <v>FULL_TIME</v>
          </cell>
          <cell r="I865">
            <v>900234</v>
          </cell>
          <cell r="J865" t="str">
            <v>Dulsco L.L.C.</v>
          </cell>
          <cell r="K865" t="str">
            <v>BRIGHT ATTA BOAHENE</v>
          </cell>
          <cell r="L865" t="str">
            <v>Warehouse Associate (TEMP)</v>
          </cell>
          <cell r="M865" t="str">
            <v>Warehouse Associate 24M</v>
          </cell>
          <cell r="N865" t="str">
            <v>pparsin</v>
          </cell>
          <cell r="O865">
            <v>1299</v>
          </cell>
          <cell r="P865" t="str">
            <v>AUH1</v>
          </cell>
          <cell r="Q865" t="str">
            <v>ARE</v>
          </cell>
          <cell r="R865" t="str">
            <v>FC059</v>
          </cell>
          <cell r="S865" t="str">
            <v>Day Shift</v>
          </cell>
          <cell r="T865">
            <v>99</v>
          </cell>
          <cell r="U865" t="str">
            <v>MENA_UAE_FC</v>
          </cell>
          <cell r="V865">
            <v>46267.332638888889</v>
          </cell>
          <cell r="W865">
            <v>46267.749305555553</v>
          </cell>
          <cell r="X865">
            <v>46267.333333333336</v>
          </cell>
          <cell r="Y865">
            <v>46267.75</v>
          </cell>
          <cell r="AA865" t="str">
            <v>Scheduled</v>
          </cell>
          <cell r="AB865" t="str">
            <v>Present</v>
          </cell>
          <cell r="AC865" t="str">
            <v>Inbound</v>
          </cell>
          <cell r="AD865" t="str">
            <v>Inbound Stow</v>
          </cell>
          <cell r="AE865" t="str">
            <v>Stow</v>
          </cell>
          <cell r="AF865" t="str">
            <v>Sunday</v>
          </cell>
          <cell r="AG865" t="str">
            <v>Monday</v>
          </cell>
          <cell r="AH865">
            <v>3</v>
          </cell>
          <cell r="AJ865">
            <v>45844</v>
          </cell>
          <cell r="AM865" t="str">
            <v>TEMP</v>
          </cell>
          <cell r="AN865" t="str">
            <v>3P Onsite Worker</v>
          </cell>
          <cell r="AO865" t="str">
            <v>A</v>
          </cell>
          <cell r="AP865">
            <v>9</v>
          </cell>
          <cell r="AQ865">
            <v>0</v>
          </cell>
          <cell r="AR865">
            <v>1</v>
          </cell>
          <cell r="AS865">
            <v>1</v>
          </cell>
          <cell r="AT865">
            <v>0</v>
          </cell>
          <cell r="AU865">
            <v>0</v>
          </cell>
        </row>
        <row r="866">
          <cell r="E866">
            <v>204013688</v>
          </cell>
          <cell r="F866" t="str">
            <v>A</v>
          </cell>
          <cell r="G866" t="str">
            <v>GREEN</v>
          </cell>
          <cell r="H866" t="str">
            <v>FULL_TIME</v>
          </cell>
          <cell r="I866">
            <v>900234</v>
          </cell>
          <cell r="J866" t="str">
            <v>Fastlink Outsourcing</v>
          </cell>
          <cell r="K866" t="str">
            <v>Babucarr Sowe</v>
          </cell>
          <cell r="L866" t="str">
            <v>Warehouse Associate (TEMP)</v>
          </cell>
          <cell r="M866" t="str">
            <v>Warehouse Associate 12M</v>
          </cell>
          <cell r="N866" t="str">
            <v>bizthoma</v>
          </cell>
          <cell r="O866">
            <v>1299</v>
          </cell>
          <cell r="P866" t="str">
            <v>AUH1</v>
          </cell>
          <cell r="Q866" t="str">
            <v>ARE</v>
          </cell>
          <cell r="R866" t="str">
            <v>LK017</v>
          </cell>
          <cell r="S866" t="str">
            <v>Night Shift</v>
          </cell>
          <cell r="T866">
            <v>99</v>
          </cell>
          <cell r="U866" t="str">
            <v>MENA_UAE_FC</v>
          </cell>
          <cell r="V866">
            <v>46267.756944444445</v>
          </cell>
          <cell r="W866">
            <v>46267.855555555558</v>
          </cell>
          <cell r="X866">
            <v>46267.756944444445</v>
          </cell>
          <cell r="Y866">
            <v>46268.173611111109</v>
          </cell>
          <cell r="AA866" t="str">
            <v>Scheduled</v>
          </cell>
          <cell r="AB866" t="str">
            <v>Present</v>
          </cell>
          <cell r="AC866" t="str">
            <v>Outbound</v>
          </cell>
          <cell r="AD866" t="str">
            <v>Picking</v>
          </cell>
          <cell r="AE866" t="str">
            <v>Pick</v>
          </cell>
          <cell r="AF866" t="str">
            <v>Thursday</v>
          </cell>
          <cell r="AG866" t="str">
            <v>Friday</v>
          </cell>
          <cell r="AH866">
            <v>13</v>
          </cell>
          <cell r="AJ866">
            <v>45550</v>
          </cell>
          <cell r="AM866" t="str">
            <v>TEMP</v>
          </cell>
          <cell r="AN866" t="str">
            <v>3P Onsite Worker</v>
          </cell>
          <cell r="AO866" t="str">
            <v>A</v>
          </cell>
          <cell r="AP866">
            <v>9</v>
          </cell>
          <cell r="AQ866">
            <v>0</v>
          </cell>
          <cell r="AR866">
            <v>1</v>
          </cell>
          <cell r="AS866">
            <v>1</v>
          </cell>
          <cell r="AT866">
            <v>0</v>
          </cell>
          <cell r="AU866">
            <v>0</v>
          </cell>
        </row>
        <row r="867">
          <cell r="E867">
            <v>106262687</v>
          </cell>
          <cell r="F867" t="str">
            <v>A</v>
          </cell>
          <cell r="G867" t="str">
            <v>BLUE</v>
          </cell>
          <cell r="H867" t="str">
            <v>FULL_TIME</v>
          </cell>
          <cell r="I867" t="str">
            <v>P03231</v>
          </cell>
          <cell r="K867" t="str">
            <v>Tino Mangottil Scaria</v>
          </cell>
          <cell r="L867" t="str">
            <v>FC Associate III</v>
          </cell>
          <cell r="M867" t="str">
            <v>Operations Supervisor</v>
          </cell>
          <cell r="N867" t="str">
            <v>ansammar</v>
          </cell>
          <cell r="O867">
            <v>1299</v>
          </cell>
          <cell r="P867" t="str">
            <v>AUH1</v>
          </cell>
          <cell r="Q867" t="str">
            <v>ARE</v>
          </cell>
          <cell r="R867" t="str">
            <v>FC059</v>
          </cell>
          <cell r="S867" t="str">
            <v>Day Shift</v>
          </cell>
          <cell r="T867">
            <v>3</v>
          </cell>
          <cell r="U867" t="str">
            <v>MENA_UAE_FC</v>
          </cell>
          <cell r="V867">
            <v>46267.323611111111</v>
          </cell>
          <cell r="W867">
            <v>46267.750694444447</v>
          </cell>
          <cell r="X867">
            <v>46267.333333333336</v>
          </cell>
          <cell r="Y867">
            <v>46267.75</v>
          </cell>
          <cell r="AA867" t="str">
            <v>Scheduled</v>
          </cell>
          <cell r="AB867" t="str">
            <v>Present</v>
          </cell>
          <cell r="AC867" t="str">
            <v>Outbound</v>
          </cell>
          <cell r="AD867" t="str">
            <v>OB Lead/PA</v>
          </cell>
          <cell r="AE867" t="str">
            <v>Pack</v>
          </cell>
          <cell r="AF867" t="str">
            <v>Sunday</v>
          </cell>
          <cell r="AG867" t="str">
            <v>Monday</v>
          </cell>
          <cell r="AH867">
            <v>19</v>
          </cell>
          <cell r="AJ867">
            <v>44756</v>
          </cell>
          <cell r="AM867" t="str">
            <v>FC</v>
          </cell>
          <cell r="AN867" t="str">
            <v>Regular Full Time</v>
          </cell>
          <cell r="AO867" t="str">
            <v>A</v>
          </cell>
          <cell r="AP867">
            <v>9</v>
          </cell>
          <cell r="AQ867">
            <v>0</v>
          </cell>
          <cell r="AR867">
            <v>1</v>
          </cell>
          <cell r="AS867">
            <v>1</v>
          </cell>
          <cell r="AT867">
            <v>0</v>
          </cell>
          <cell r="AU867">
            <v>0</v>
          </cell>
        </row>
        <row r="868">
          <cell r="E868">
            <v>203635501</v>
          </cell>
          <cell r="F868" t="str">
            <v>A</v>
          </cell>
          <cell r="G868" t="str">
            <v>GREEN</v>
          </cell>
          <cell r="H868" t="str">
            <v>FULL_TIME</v>
          </cell>
          <cell r="I868">
            <v>900234</v>
          </cell>
          <cell r="J868" t="str">
            <v>Fastlink Outsourcing</v>
          </cell>
          <cell r="K868" t="str">
            <v>Sedoline Bakoh</v>
          </cell>
          <cell r="L868" t="str">
            <v>Warehouse Associate (TEMP)</v>
          </cell>
          <cell r="M868" t="str">
            <v>Warehouse Associate 12M</v>
          </cell>
          <cell r="N868" t="str">
            <v>abbaszoo</v>
          </cell>
          <cell r="O868">
            <v>1299</v>
          </cell>
          <cell r="P868" t="str">
            <v>AUH1</v>
          </cell>
          <cell r="Q868" t="str">
            <v>ARE</v>
          </cell>
          <cell r="R868" t="str">
            <v>FC109</v>
          </cell>
          <cell r="S868" t="str">
            <v>Day Shift</v>
          </cell>
          <cell r="T868">
            <v>99</v>
          </cell>
          <cell r="U868" t="str">
            <v>MENA_UAE_FC</v>
          </cell>
          <cell r="X868">
            <v>46267.333333333336</v>
          </cell>
          <cell r="Y868">
            <v>46267.75</v>
          </cell>
          <cell r="Z868" t="str">
            <v>Rest Day</v>
          </cell>
          <cell r="AA868" t="str">
            <v>Not Scheduled</v>
          </cell>
          <cell r="AB868" t="str">
            <v>Not Present</v>
          </cell>
          <cell r="AC868" t="str">
            <v>Inbound</v>
          </cell>
          <cell r="AD868" t="str">
            <v>Inbound Stow</v>
          </cell>
          <cell r="AE868" t="str">
            <v>Stow</v>
          </cell>
          <cell r="AF868" t="str">
            <v>Tuesday</v>
          </cell>
          <cell r="AG868" t="str">
            <v>Wednesday</v>
          </cell>
          <cell r="AH868">
            <v>3</v>
          </cell>
          <cell r="AJ868">
            <v>45480</v>
          </cell>
          <cell r="AM868" t="str">
            <v>TEMP</v>
          </cell>
          <cell r="AN868" t="str">
            <v>3P Onsite Worker</v>
          </cell>
          <cell r="AO868" t="str">
            <v>A</v>
          </cell>
          <cell r="AP868">
            <v>9</v>
          </cell>
          <cell r="AQ868">
            <v>0</v>
          </cell>
          <cell r="AR868">
            <v>0</v>
          </cell>
          <cell r="AS868">
            <v>0</v>
          </cell>
          <cell r="AT868">
            <v>0</v>
          </cell>
          <cell r="AU868">
            <v>0</v>
          </cell>
        </row>
        <row r="869">
          <cell r="E869">
            <v>203993450</v>
          </cell>
          <cell r="F869" t="str">
            <v>A</v>
          </cell>
          <cell r="G869" t="str">
            <v>GREEN</v>
          </cell>
          <cell r="H869" t="str">
            <v>FULL_TIME</v>
          </cell>
          <cell r="I869">
            <v>900234</v>
          </cell>
          <cell r="J869" t="str">
            <v>Dulsco L.L.C.</v>
          </cell>
          <cell r="K869" t="str">
            <v>IBRAHIM SEKAMWA</v>
          </cell>
          <cell r="L869" t="str">
            <v>Warehouse Associate (TEMP)</v>
          </cell>
          <cell r="M869" t="str">
            <v>Warehouse Associate 24M</v>
          </cell>
          <cell r="N869" t="str">
            <v>bizthoma</v>
          </cell>
          <cell r="O869">
            <v>1299</v>
          </cell>
          <cell r="P869" t="str">
            <v>AUH1</v>
          </cell>
          <cell r="Q869" t="str">
            <v>ARE</v>
          </cell>
          <cell r="R869" t="str">
            <v>LK012</v>
          </cell>
          <cell r="S869" t="str">
            <v>Night Shift</v>
          </cell>
          <cell r="T869">
            <v>99</v>
          </cell>
          <cell r="U869" t="str">
            <v>MENA_UAE_FC</v>
          </cell>
          <cell r="V869">
            <v>46267.755555555559</v>
          </cell>
          <cell r="W869">
            <v>46267.854166666664</v>
          </cell>
          <cell r="X869">
            <v>46267.756944444445</v>
          </cell>
          <cell r="Y869">
            <v>46268.173611111109</v>
          </cell>
          <cell r="AA869" t="str">
            <v>Scheduled</v>
          </cell>
          <cell r="AB869" t="str">
            <v>Present</v>
          </cell>
          <cell r="AC869" t="str">
            <v>Outbound</v>
          </cell>
          <cell r="AD869" t="str">
            <v>Pack - Batch</v>
          </cell>
          <cell r="AE869" t="str">
            <v>Pack</v>
          </cell>
          <cell r="AF869" t="str">
            <v>Saturday</v>
          </cell>
          <cell r="AG869" t="str">
            <v>Sunday</v>
          </cell>
          <cell r="AH869">
            <v>17</v>
          </cell>
          <cell r="AJ869">
            <v>45546</v>
          </cell>
          <cell r="AM869" t="str">
            <v>TEMP</v>
          </cell>
          <cell r="AN869" t="str">
            <v>3P Onsite Worker</v>
          </cell>
          <cell r="AO869" t="str">
            <v>A</v>
          </cell>
          <cell r="AP869">
            <v>9</v>
          </cell>
          <cell r="AQ869">
            <v>0</v>
          </cell>
          <cell r="AR869">
            <v>1</v>
          </cell>
          <cell r="AS869">
            <v>1</v>
          </cell>
          <cell r="AT869">
            <v>0</v>
          </cell>
          <cell r="AU869">
            <v>0</v>
          </cell>
        </row>
        <row r="870">
          <cell r="E870">
            <v>204967051</v>
          </cell>
          <cell r="F870" t="str">
            <v>A</v>
          </cell>
          <cell r="G870" t="str">
            <v>GREEN</v>
          </cell>
          <cell r="H870" t="str">
            <v>FULL_TIME</v>
          </cell>
          <cell r="I870">
            <v>900234</v>
          </cell>
          <cell r="J870" t="str">
            <v>Dulsco L.L.C.</v>
          </cell>
          <cell r="K870" t="str">
            <v>SETH LARYEA</v>
          </cell>
          <cell r="L870" t="str">
            <v>Warehouse Associate (TEMP)</v>
          </cell>
          <cell r="M870" t="str">
            <v>Warehouse Associate 8W</v>
          </cell>
          <cell r="N870" t="str">
            <v>vkkatyal</v>
          </cell>
          <cell r="O870">
            <v>1299</v>
          </cell>
          <cell r="P870" t="str">
            <v>AUH1</v>
          </cell>
          <cell r="Q870" t="str">
            <v>ARE</v>
          </cell>
          <cell r="R870" t="str">
            <v>LK013</v>
          </cell>
          <cell r="S870" t="str">
            <v>Night Shift</v>
          </cell>
          <cell r="T870">
            <v>99</v>
          </cell>
          <cell r="U870" t="str">
            <v>MENA_UAE_FC</v>
          </cell>
          <cell r="V870">
            <v>46267.754861111112</v>
          </cell>
          <cell r="W870">
            <v>46267.950694444444</v>
          </cell>
          <cell r="X870">
            <v>46267.756944444445</v>
          </cell>
          <cell r="Y870">
            <v>46268.173611111109</v>
          </cell>
          <cell r="AA870" t="str">
            <v>Scheduled</v>
          </cell>
          <cell r="AB870" t="str">
            <v>Present</v>
          </cell>
          <cell r="AC870" t="str">
            <v>Inbound</v>
          </cell>
          <cell r="AD870" t="str">
            <v>Inbound Stow</v>
          </cell>
          <cell r="AE870" t="str">
            <v>Stow</v>
          </cell>
          <cell r="AF870" t="str">
            <v>Sunday</v>
          </cell>
          <cell r="AG870" t="str">
            <v>Monday</v>
          </cell>
          <cell r="AH870">
            <v>3</v>
          </cell>
          <cell r="AJ870">
            <v>45825</v>
          </cell>
          <cell r="AM870" t="str">
            <v>TEMP</v>
          </cell>
          <cell r="AN870" t="str">
            <v>3P Onsite Worker</v>
          </cell>
          <cell r="AO870" t="str">
            <v>A</v>
          </cell>
          <cell r="AP870">
            <v>9</v>
          </cell>
          <cell r="AQ870">
            <v>0</v>
          </cell>
          <cell r="AR870">
            <v>1</v>
          </cell>
          <cell r="AS870">
            <v>1</v>
          </cell>
          <cell r="AT870">
            <v>0</v>
          </cell>
          <cell r="AU870">
            <v>0</v>
          </cell>
        </row>
        <row r="871">
          <cell r="E871">
            <v>204299908</v>
          </cell>
          <cell r="F871" t="str">
            <v>A</v>
          </cell>
          <cell r="G871" t="str">
            <v>GREEN</v>
          </cell>
          <cell r="H871" t="str">
            <v>FULL_TIME</v>
          </cell>
          <cell r="I871">
            <v>900234</v>
          </cell>
          <cell r="J871" t="str">
            <v>Quesscorp</v>
          </cell>
          <cell r="K871" t="str">
            <v>Senzo Ncube</v>
          </cell>
          <cell r="L871" t="str">
            <v>Warehouse Associate (TEMP)</v>
          </cell>
          <cell r="M871" t="str">
            <v>Warehouse Associate 24M</v>
          </cell>
          <cell r="N871" t="str">
            <v>bavameer</v>
          </cell>
          <cell r="O871">
            <v>1299</v>
          </cell>
          <cell r="P871" t="str">
            <v>AUH1</v>
          </cell>
          <cell r="Q871" t="str">
            <v>ARE</v>
          </cell>
          <cell r="R871" t="str">
            <v>LK012</v>
          </cell>
          <cell r="S871" t="str">
            <v>Night Shift</v>
          </cell>
          <cell r="T871">
            <v>99</v>
          </cell>
          <cell r="U871" t="str">
            <v>MENA_UAE_FC</v>
          </cell>
          <cell r="V871">
            <v>46267.756249999999</v>
          </cell>
          <cell r="W871">
            <v>46267.959722222222</v>
          </cell>
          <cell r="X871">
            <v>46267.756944444445</v>
          </cell>
          <cell r="Y871">
            <v>46268.173611111109</v>
          </cell>
          <cell r="AA871" t="str">
            <v>Scheduled</v>
          </cell>
          <cell r="AB871" t="str">
            <v>Present</v>
          </cell>
          <cell r="AC871" t="str">
            <v>Customer returns</v>
          </cell>
          <cell r="AD871" t="str">
            <v>Customer Returns</v>
          </cell>
          <cell r="AE871" t="str">
            <v>Customer returns</v>
          </cell>
          <cell r="AF871" t="str">
            <v>Saturday</v>
          </cell>
          <cell r="AG871" t="str">
            <v>Sunday</v>
          </cell>
          <cell r="AH871">
            <v>22</v>
          </cell>
          <cell r="AJ871">
            <v>45588</v>
          </cell>
          <cell r="AM871" t="str">
            <v>TEMP</v>
          </cell>
          <cell r="AN871" t="str">
            <v>3P Onsite Worker</v>
          </cell>
          <cell r="AO871" t="str">
            <v>A</v>
          </cell>
          <cell r="AP871">
            <v>9</v>
          </cell>
          <cell r="AQ871">
            <v>0</v>
          </cell>
          <cell r="AR871">
            <v>1</v>
          </cell>
          <cell r="AS871">
            <v>1</v>
          </cell>
          <cell r="AT871">
            <v>0</v>
          </cell>
          <cell r="AU871">
            <v>0</v>
          </cell>
        </row>
        <row r="872">
          <cell r="E872">
            <v>205647585</v>
          </cell>
          <cell r="F872" t="str">
            <v>A</v>
          </cell>
          <cell r="G872" t="str">
            <v>GREEN</v>
          </cell>
          <cell r="H872" t="str">
            <v>FULL_TIME</v>
          </cell>
          <cell r="I872">
            <v>900234</v>
          </cell>
          <cell r="J872" t="str">
            <v>EFS Facilities Services</v>
          </cell>
          <cell r="K872" t="str">
            <v>Shafik Sentongo</v>
          </cell>
          <cell r="L872" t="str">
            <v>Warehouse Associate (TEMP)</v>
          </cell>
          <cell r="M872" t="str">
            <v>Warehouse Associate 8W</v>
          </cell>
          <cell r="N872" t="str">
            <v>bavameer</v>
          </cell>
          <cell r="O872">
            <v>1299</v>
          </cell>
          <cell r="P872" t="str">
            <v>AUH1</v>
          </cell>
          <cell r="Q872" t="str">
            <v>ARE</v>
          </cell>
          <cell r="R872" t="str">
            <v>FC009</v>
          </cell>
          <cell r="S872" t="str">
            <v>Day Shift</v>
          </cell>
          <cell r="T872">
            <v>99</v>
          </cell>
          <cell r="U872" t="str">
            <v>MENA_UAE_FC</v>
          </cell>
          <cell r="V872">
            <v>46267.330555555556</v>
          </cell>
          <cell r="W872">
            <v>46267.748611111114</v>
          </cell>
          <cell r="X872">
            <v>46267.333333333336</v>
          </cell>
          <cell r="Y872">
            <v>46267.75</v>
          </cell>
          <cell r="AA872" t="str">
            <v>Scheduled</v>
          </cell>
          <cell r="AB872" t="str">
            <v>Present</v>
          </cell>
          <cell r="AC872" t="str">
            <v>Customer returns</v>
          </cell>
          <cell r="AD872" t="str">
            <v>Customer Returns</v>
          </cell>
          <cell r="AE872" t="str">
            <v>Customer returns</v>
          </cell>
          <cell r="AF872" t="str">
            <v>Friday</v>
          </cell>
          <cell r="AG872" t="str">
            <v>Saturday</v>
          </cell>
          <cell r="AH872">
            <v>22</v>
          </cell>
          <cell r="AJ872">
            <v>45851</v>
          </cell>
          <cell r="AM872" t="str">
            <v>TEMP</v>
          </cell>
          <cell r="AN872" t="str">
            <v>3P Onsite Worker</v>
          </cell>
          <cell r="AO872" t="str">
            <v>A</v>
          </cell>
          <cell r="AP872">
            <v>9</v>
          </cell>
          <cell r="AQ872">
            <v>0</v>
          </cell>
          <cell r="AR872">
            <v>1</v>
          </cell>
          <cell r="AS872">
            <v>1</v>
          </cell>
          <cell r="AT872">
            <v>0</v>
          </cell>
          <cell r="AU872">
            <v>0</v>
          </cell>
        </row>
        <row r="873">
          <cell r="E873">
            <v>204319796</v>
          </cell>
          <cell r="F873" t="str">
            <v>A</v>
          </cell>
          <cell r="G873" t="str">
            <v>GREEN</v>
          </cell>
          <cell r="H873" t="str">
            <v>FULL_TIME</v>
          </cell>
          <cell r="I873">
            <v>900234</v>
          </cell>
          <cell r="J873" t="str">
            <v>Quesscorp</v>
          </cell>
          <cell r="K873" t="str">
            <v>Kadiatu Sesay</v>
          </cell>
          <cell r="L873" t="str">
            <v>Warehouse Associate (TEMP)</v>
          </cell>
          <cell r="M873" t="str">
            <v>Warehouse Associate 24M</v>
          </cell>
          <cell r="N873" t="str">
            <v>mnarshad</v>
          </cell>
          <cell r="O873">
            <v>1299</v>
          </cell>
          <cell r="P873" t="str">
            <v>AUH1</v>
          </cell>
          <cell r="Q873" t="str">
            <v>ARE</v>
          </cell>
          <cell r="R873" t="str">
            <v>FC109</v>
          </cell>
          <cell r="S873" t="str">
            <v>Day Shift</v>
          </cell>
          <cell r="T873">
            <v>99</v>
          </cell>
          <cell r="U873" t="str">
            <v>MENA_UAE_FC</v>
          </cell>
          <cell r="X873">
            <v>46267.333333333336</v>
          </cell>
          <cell r="Y873">
            <v>46267.75</v>
          </cell>
          <cell r="Z873" t="str">
            <v>Rest Day</v>
          </cell>
          <cell r="AA873" t="str">
            <v>Not Scheduled</v>
          </cell>
          <cell r="AB873" t="str">
            <v>Not Present</v>
          </cell>
          <cell r="AC873" t="str">
            <v>Outbound</v>
          </cell>
          <cell r="AD873" t="str">
            <v>Pack - Single</v>
          </cell>
          <cell r="AE873" t="str">
            <v>Pack</v>
          </cell>
          <cell r="AF873" t="str">
            <v>Tuesday</v>
          </cell>
          <cell r="AG873" t="str">
            <v>Wednesday</v>
          </cell>
          <cell r="AH873">
            <v>18</v>
          </cell>
          <cell r="AJ873">
            <v>45588</v>
          </cell>
          <cell r="AM873" t="str">
            <v>TEMP</v>
          </cell>
          <cell r="AN873" t="str">
            <v>3P Onsite Worker</v>
          </cell>
          <cell r="AO873" t="str">
            <v>A</v>
          </cell>
          <cell r="AP873">
            <v>9</v>
          </cell>
          <cell r="AQ873">
            <v>0</v>
          </cell>
          <cell r="AR873">
            <v>0</v>
          </cell>
          <cell r="AS873">
            <v>0</v>
          </cell>
          <cell r="AT873">
            <v>0</v>
          </cell>
          <cell r="AU873">
            <v>0</v>
          </cell>
        </row>
        <row r="874">
          <cell r="E874">
            <v>204869087</v>
          </cell>
          <cell r="F874" t="str">
            <v>A</v>
          </cell>
          <cell r="G874" t="str">
            <v>GREEN</v>
          </cell>
          <cell r="H874" t="str">
            <v>FULL_TIME</v>
          </cell>
          <cell r="I874">
            <v>900234</v>
          </cell>
          <cell r="J874" t="str">
            <v>Quesscorp</v>
          </cell>
          <cell r="K874" t="str">
            <v>Grace Serwaa</v>
          </cell>
          <cell r="L874" t="str">
            <v>Warehouse Associate (TEMP)</v>
          </cell>
          <cell r="M874" t="str">
            <v>Warehouse Associate 24M</v>
          </cell>
          <cell r="N874" t="str">
            <v>nnahla</v>
          </cell>
          <cell r="O874">
            <v>1299</v>
          </cell>
          <cell r="P874" t="str">
            <v>AUH1</v>
          </cell>
          <cell r="Q874" t="str">
            <v>ARE</v>
          </cell>
          <cell r="R874" t="str">
            <v>FC059</v>
          </cell>
          <cell r="S874" t="str">
            <v>Day Shift</v>
          </cell>
          <cell r="T874">
            <v>99</v>
          </cell>
          <cell r="U874" t="str">
            <v>MENA_UAE_FC</v>
          </cell>
          <cell r="V874">
            <v>46267.332638888889</v>
          </cell>
          <cell r="W874">
            <v>46267.75</v>
          </cell>
          <cell r="X874">
            <v>46267.333333333336</v>
          </cell>
          <cell r="Y874">
            <v>46267.75</v>
          </cell>
          <cell r="AA874" t="str">
            <v>Scheduled</v>
          </cell>
          <cell r="AB874" t="str">
            <v>Present</v>
          </cell>
          <cell r="AC874" t="str">
            <v>Inbound</v>
          </cell>
          <cell r="AD874" t="str">
            <v>Inbound Stow</v>
          </cell>
          <cell r="AE874" t="str">
            <v>Stow</v>
          </cell>
          <cell r="AF874" t="str">
            <v>Sunday</v>
          </cell>
          <cell r="AG874" t="str">
            <v>Monday</v>
          </cell>
          <cell r="AH874">
            <v>3</v>
          </cell>
          <cell r="AJ874">
            <v>45690</v>
          </cell>
          <cell r="AM874" t="str">
            <v>TEMP</v>
          </cell>
          <cell r="AN874" t="str">
            <v>3P Onsite Worker</v>
          </cell>
          <cell r="AO874" t="str">
            <v>A</v>
          </cell>
          <cell r="AP874">
            <v>9</v>
          </cell>
          <cell r="AQ874">
            <v>0</v>
          </cell>
          <cell r="AR874">
            <v>1</v>
          </cell>
          <cell r="AS874">
            <v>1</v>
          </cell>
          <cell r="AT874">
            <v>0</v>
          </cell>
          <cell r="AU874">
            <v>0</v>
          </cell>
        </row>
        <row r="875">
          <cell r="E875">
            <v>205199830</v>
          </cell>
          <cell r="F875" t="str">
            <v>A</v>
          </cell>
          <cell r="G875" t="str">
            <v>GREEN</v>
          </cell>
          <cell r="H875" t="str">
            <v>FULL_TIME</v>
          </cell>
          <cell r="I875">
            <v>900234</v>
          </cell>
          <cell r="J875" t="str">
            <v>EFS Facilities Services</v>
          </cell>
          <cell r="K875" t="str">
            <v>Shadrack Atela</v>
          </cell>
          <cell r="L875" t="str">
            <v>Warehouse Associate (TEMP)</v>
          </cell>
          <cell r="M875" t="str">
            <v>Warehouse Associate 12M</v>
          </cell>
          <cell r="N875" t="str">
            <v>ansammar</v>
          </cell>
          <cell r="O875">
            <v>1299</v>
          </cell>
          <cell r="P875" t="str">
            <v>AUH1</v>
          </cell>
          <cell r="Q875" t="str">
            <v>ARE</v>
          </cell>
          <cell r="R875" t="str">
            <v>LK011</v>
          </cell>
          <cell r="S875" t="str">
            <v>Night Shift</v>
          </cell>
          <cell r="T875">
            <v>99</v>
          </cell>
          <cell r="U875" t="str">
            <v>MENA_UAE_FC</v>
          </cell>
          <cell r="V875">
            <v>46267.756944444445</v>
          </cell>
          <cell r="W875">
            <v>46267.855555555558</v>
          </cell>
          <cell r="X875">
            <v>46267.756944444445</v>
          </cell>
          <cell r="Y875">
            <v>46268.173611111109</v>
          </cell>
          <cell r="AA875" t="str">
            <v>Scheduled</v>
          </cell>
          <cell r="AB875" t="str">
            <v>Present</v>
          </cell>
          <cell r="AC875" t="str">
            <v>Outbound</v>
          </cell>
          <cell r="AD875" t="str">
            <v>Picking</v>
          </cell>
          <cell r="AE875" t="str">
            <v>Pick</v>
          </cell>
          <cell r="AF875" t="str">
            <v>Friday</v>
          </cell>
          <cell r="AG875" t="str">
            <v>Saturday</v>
          </cell>
          <cell r="AH875">
            <v>13</v>
          </cell>
          <cell r="AJ875">
            <v>45774</v>
          </cell>
          <cell r="AM875" t="str">
            <v>TEMP</v>
          </cell>
          <cell r="AN875" t="str">
            <v>3P Onsite Worker</v>
          </cell>
          <cell r="AO875" t="str">
            <v>A</v>
          </cell>
          <cell r="AP875">
            <v>9</v>
          </cell>
          <cell r="AQ875">
            <v>0</v>
          </cell>
          <cell r="AR875">
            <v>1</v>
          </cell>
          <cell r="AS875">
            <v>1</v>
          </cell>
          <cell r="AT875">
            <v>0</v>
          </cell>
          <cell r="AU875">
            <v>0</v>
          </cell>
        </row>
        <row r="876">
          <cell r="E876">
            <v>205127496</v>
          </cell>
          <cell r="F876" t="str">
            <v>A</v>
          </cell>
          <cell r="G876" t="str">
            <v>GREEN</v>
          </cell>
          <cell r="H876" t="str">
            <v>FULL_TIME</v>
          </cell>
          <cell r="I876">
            <v>900234</v>
          </cell>
          <cell r="J876" t="str">
            <v>EFS Facilities Services</v>
          </cell>
          <cell r="K876" t="str">
            <v>Shadrack Obi</v>
          </cell>
          <cell r="L876" t="str">
            <v>Warehouse Associate (TEMP)</v>
          </cell>
          <cell r="M876" t="str">
            <v>Warehouse Associate 8W</v>
          </cell>
          <cell r="N876" t="str">
            <v>ansammar</v>
          </cell>
          <cell r="O876">
            <v>1299</v>
          </cell>
          <cell r="P876" t="str">
            <v>AUH1</v>
          </cell>
          <cell r="Q876" t="str">
            <v>ARE</v>
          </cell>
          <cell r="R876" t="str">
            <v>LK016</v>
          </cell>
          <cell r="S876" t="str">
            <v>Night Shift</v>
          </cell>
          <cell r="T876">
            <v>99</v>
          </cell>
          <cell r="U876" t="str">
            <v>MENA_UAE_FC</v>
          </cell>
          <cell r="X876">
            <v>46267.756944444445</v>
          </cell>
          <cell r="Y876">
            <v>46268.173611111109</v>
          </cell>
          <cell r="Z876" t="str">
            <v>Rest Day</v>
          </cell>
          <cell r="AA876" t="str">
            <v>Not Scheduled</v>
          </cell>
          <cell r="AB876" t="str">
            <v>Not Present</v>
          </cell>
          <cell r="AC876" t="str">
            <v>Outbound</v>
          </cell>
          <cell r="AD876" t="str">
            <v>Picking</v>
          </cell>
          <cell r="AE876" t="str">
            <v>Pick</v>
          </cell>
          <cell r="AF876" t="str">
            <v>Wednesday</v>
          </cell>
          <cell r="AG876" t="str">
            <v>Thursday</v>
          </cell>
          <cell r="AH876">
            <v>13</v>
          </cell>
          <cell r="AJ876">
            <v>45756</v>
          </cell>
          <cell r="AM876" t="str">
            <v>TEMP</v>
          </cell>
          <cell r="AN876" t="str">
            <v>3P Onsite Worker</v>
          </cell>
          <cell r="AO876" t="str">
            <v>A</v>
          </cell>
          <cell r="AP876">
            <v>9</v>
          </cell>
          <cell r="AQ876">
            <v>0</v>
          </cell>
          <cell r="AR876">
            <v>0</v>
          </cell>
          <cell r="AS876">
            <v>0</v>
          </cell>
          <cell r="AT876">
            <v>0</v>
          </cell>
          <cell r="AU876">
            <v>0</v>
          </cell>
        </row>
        <row r="877">
          <cell r="E877">
            <v>203468744</v>
          </cell>
          <cell r="F877" t="str">
            <v>A</v>
          </cell>
          <cell r="G877" t="str">
            <v>GREEN</v>
          </cell>
          <cell r="H877" t="str">
            <v>FULL_TIME</v>
          </cell>
          <cell r="I877">
            <v>900234</v>
          </cell>
          <cell r="J877" t="str">
            <v>Fastlink Outsourcing</v>
          </cell>
          <cell r="K877" t="str">
            <v>Shadrack Kwarteng</v>
          </cell>
          <cell r="L877" t="str">
            <v>Warehouse Associate (TEMP)</v>
          </cell>
          <cell r="M877" t="str">
            <v>Warehouse Associate 12M</v>
          </cell>
          <cell r="N877" t="str">
            <v>bizthoma</v>
          </cell>
          <cell r="O877">
            <v>1299</v>
          </cell>
          <cell r="P877" t="str">
            <v>AUH1</v>
          </cell>
          <cell r="Q877" t="str">
            <v>ARE</v>
          </cell>
          <cell r="R877" t="str">
            <v>LK012</v>
          </cell>
          <cell r="S877" t="str">
            <v>Night Shift</v>
          </cell>
          <cell r="T877">
            <v>99</v>
          </cell>
          <cell r="U877" t="str">
            <v>MENA_UAE_FC</v>
          </cell>
          <cell r="V877">
            <v>46267.750694444447</v>
          </cell>
          <cell r="W877">
            <v>46267.861111111109</v>
          </cell>
          <cell r="X877">
            <v>46267.756944444445</v>
          </cell>
          <cell r="Y877">
            <v>46268.173611111109</v>
          </cell>
          <cell r="AA877" t="str">
            <v>Scheduled</v>
          </cell>
          <cell r="AB877" t="str">
            <v>Present</v>
          </cell>
          <cell r="AC877" t="str">
            <v>Outbound</v>
          </cell>
          <cell r="AD877" t="str">
            <v>Pack - Single</v>
          </cell>
          <cell r="AE877" t="str">
            <v>Pack</v>
          </cell>
          <cell r="AF877" t="str">
            <v>Saturday</v>
          </cell>
          <cell r="AG877" t="str">
            <v>Sunday</v>
          </cell>
          <cell r="AH877">
            <v>18</v>
          </cell>
          <cell r="AJ877">
            <v>45455</v>
          </cell>
          <cell r="AM877" t="str">
            <v>TEMP</v>
          </cell>
          <cell r="AN877" t="str">
            <v>3P Onsite Worker</v>
          </cell>
          <cell r="AO877" t="str">
            <v>A</v>
          </cell>
          <cell r="AP877">
            <v>9</v>
          </cell>
          <cell r="AQ877">
            <v>0</v>
          </cell>
          <cell r="AR877">
            <v>1</v>
          </cell>
          <cell r="AS877">
            <v>1</v>
          </cell>
          <cell r="AT877">
            <v>0</v>
          </cell>
          <cell r="AU877">
            <v>0</v>
          </cell>
        </row>
        <row r="878">
          <cell r="E878">
            <v>203736772</v>
          </cell>
          <cell r="F878" t="str">
            <v>A</v>
          </cell>
          <cell r="G878" t="str">
            <v>GREEN</v>
          </cell>
          <cell r="H878" t="str">
            <v>FULL_TIME</v>
          </cell>
          <cell r="I878">
            <v>900234</v>
          </cell>
          <cell r="J878" t="str">
            <v>Adecco</v>
          </cell>
          <cell r="K878" t="str">
            <v>MOHAMMAD SHAHID</v>
          </cell>
          <cell r="L878" t="str">
            <v>Warehouse Associate (TEMP)</v>
          </cell>
          <cell r="M878" t="str">
            <v>Warehouse Associate 24M</v>
          </cell>
          <cell r="N878" t="str">
            <v>vkkatyal</v>
          </cell>
          <cell r="O878">
            <v>1299</v>
          </cell>
          <cell r="P878" t="str">
            <v>AUH1</v>
          </cell>
          <cell r="Q878" t="str">
            <v>ARE</v>
          </cell>
          <cell r="R878" t="str">
            <v>FC034</v>
          </cell>
          <cell r="S878" t="str">
            <v>Day Shift</v>
          </cell>
          <cell r="T878">
            <v>99</v>
          </cell>
          <cell r="U878" t="str">
            <v>MENA_UAE_FC</v>
          </cell>
          <cell r="V878">
            <v>46267.32916666667</v>
          </cell>
          <cell r="W878">
            <v>46267.748611111114</v>
          </cell>
          <cell r="X878">
            <v>46267.333333333336</v>
          </cell>
          <cell r="Y878">
            <v>46267.75</v>
          </cell>
          <cell r="AA878" t="str">
            <v>Scheduled</v>
          </cell>
          <cell r="AB878" t="str">
            <v>Present</v>
          </cell>
          <cell r="AC878" t="str">
            <v>Inbound</v>
          </cell>
          <cell r="AD878" t="str">
            <v>Inbound Stow</v>
          </cell>
          <cell r="AE878" t="str">
            <v>Stow</v>
          </cell>
          <cell r="AF878" t="str">
            <v>Saturday</v>
          </cell>
          <cell r="AG878" t="str">
            <v>Sunday</v>
          </cell>
          <cell r="AH878">
            <v>3</v>
          </cell>
          <cell r="AJ878">
            <v>45501</v>
          </cell>
          <cell r="AM878" t="str">
            <v>TEMP</v>
          </cell>
          <cell r="AN878" t="str">
            <v>3P Onsite Worker</v>
          </cell>
          <cell r="AO878" t="str">
            <v>A</v>
          </cell>
          <cell r="AP878">
            <v>9</v>
          </cell>
          <cell r="AQ878">
            <v>0</v>
          </cell>
          <cell r="AR878">
            <v>1</v>
          </cell>
          <cell r="AS878">
            <v>1</v>
          </cell>
          <cell r="AT878">
            <v>0</v>
          </cell>
          <cell r="AU878">
            <v>0</v>
          </cell>
        </row>
        <row r="879">
          <cell r="E879">
            <v>204009358</v>
          </cell>
          <cell r="F879" t="str">
            <v>A</v>
          </cell>
          <cell r="G879" t="str">
            <v>GREEN</v>
          </cell>
          <cell r="H879" t="str">
            <v>FULL_TIME</v>
          </cell>
          <cell r="I879">
            <v>900234</v>
          </cell>
          <cell r="J879" t="str">
            <v>Dulsco L.L.C.</v>
          </cell>
          <cell r="K879" t="str">
            <v>SHAFFI MUMBERE</v>
          </cell>
          <cell r="L879" t="str">
            <v>Warehouse Associate (TEMP)</v>
          </cell>
          <cell r="M879" t="str">
            <v>Warehouse Associate 24M</v>
          </cell>
          <cell r="N879" t="str">
            <v>ansammar</v>
          </cell>
          <cell r="O879">
            <v>1299</v>
          </cell>
          <cell r="P879" t="str">
            <v>AUH1</v>
          </cell>
          <cell r="Q879" t="str">
            <v>ARE</v>
          </cell>
          <cell r="R879" t="str">
            <v>FC159</v>
          </cell>
          <cell r="S879" t="str">
            <v>Day Shift</v>
          </cell>
          <cell r="T879">
            <v>99</v>
          </cell>
          <cell r="U879" t="str">
            <v>MENA_UAE_FC</v>
          </cell>
          <cell r="V879">
            <v>46267.332638888889</v>
          </cell>
          <cell r="W879">
            <v>46267.747916666667</v>
          </cell>
          <cell r="X879">
            <v>46267.333333333336</v>
          </cell>
          <cell r="Y879">
            <v>46267.75</v>
          </cell>
          <cell r="AA879" t="str">
            <v>Scheduled</v>
          </cell>
          <cell r="AB879" t="str">
            <v>Present</v>
          </cell>
          <cell r="AC879" t="str">
            <v>Outbound</v>
          </cell>
          <cell r="AD879" t="str">
            <v>Picking</v>
          </cell>
          <cell r="AE879" t="str">
            <v>Pick</v>
          </cell>
          <cell r="AF879" t="str">
            <v>Thursday</v>
          </cell>
          <cell r="AG879" t="str">
            <v>Friday</v>
          </cell>
          <cell r="AH879">
            <v>13</v>
          </cell>
          <cell r="AJ879">
            <v>45550</v>
          </cell>
          <cell r="AM879" t="str">
            <v>TEMP</v>
          </cell>
          <cell r="AN879" t="str">
            <v>3P Onsite Worker</v>
          </cell>
          <cell r="AO879" t="str">
            <v>A</v>
          </cell>
          <cell r="AP879">
            <v>9</v>
          </cell>
          <cell r="AQ879">
            <v>0</v>
          </cell>
          <cell r="AR879">
            <v>1</v>
          </cell>
          <cell r="AS879">
            <v>1</v>
          </cell>
          <cell r="AT879">
            <v>0</v>
          </cell>
          <cell r="AU879">
            <v>0</v>
          </cell>
        </row>
        <row r="880">
          <cell r="E880">
            <v>205853886</v>
          </cell>
          <cell r="F880" t="str">
            <v>A</v>
          </cell>
          <cell r="G880" t="str">
            <v>GREEN</v>
          </cell>
          <cell r="H880" t="str">
            <v>FULL_TIME</v>
          </cell>
          <cell r="I880">
            <v>900234</v>
          </cell>
          <cell r="J880" t="str">
            <v>EFS Facilities Services</v>
          </cell>
          <cell r="K880" t="str">
            <v>SHARIFU ALI MUGWANYA</v>
          </cell>
          <cell r="L880" t="str">
            <v>Warehouse Associate (TEMP)</v>
          </cell>
          <cell r="M880" t="str">
            <v>Warehouse Associate 8W</v>
          </cell>
          <cell r="N880" t="str">
            <v>ansammar</v>
          </cell>
          <cell r="O880">
            <v>1299</v>
          </cell>
          <cell r="P880" t="str">
            <v>AUH1</v>
          </cell>
          <cell r="Q880" t="str">
            <v>ARE</v>
          </cell>
          <cell r="R880" t="str">
            <v>FC009</v>
          </cell>
          <cell r="S880" t="str">
            <v>Day Shift</v>
          </cell>
          <cell r="T880">
            <v>99</v>
          </cell>
          <cell r="U880" t="str">
            <v>MENA_UAE_FC</v>
          </cell>
          <cell r="V880">
            <v>46267.331944444442</v>
          </cell>
          <cell r="W880">
            <v>46267.75</v>
          </cell>
          <cell r="X880">
            <v>46267.333333333336</v>
          </cell>
          <cell r="Y880">
            <v>46267.75</v>
          </cell>
          <cell r="AA880" t="str">
            <v>Scheduled</v>
          </cell>
          <cell r="AB880" t="str">
            <v>Present</v>
          </cell>
          <cell r="AC880" t="str">
            <v>Outbound</v>
          </cell>
          <cell r="AD880" t="str">
            <v>Picking</v>
          </cell>
          <cell r="AE880" t="str">
            <v>Pick</v>
          </cell>
          <cell r="AF880" t="str">
            <v>Friday</v>
          </cell>
          <cell r="AG880" t="str">
            <v>Saturday</v>
          </cell>
          <cell r="AH880">
            <v>13</v>
          </cell>
          <cell r="AJ880">
            <v>45893</v>
          </cell>
          <cell r="AM880" t="str">
            <v>TEMP</v>
          </cell>
          <cell r="AN880" t="str">
            <v>3P Onsite Worker</v>
          </cell>
          <cell r="AO880" t="str">
            <v>A</v>
          </cell>
          <cell r="AP880">
            <v>9</v>
          </cell>
          <cell r="AQ880">
            <v>0</v>
          </cell>
          <cell r="AR880">
            <v>1</v>
          </cell>
          <cell r="AS880">
            <v>1</v>
          </cell>
          <cell r="AT880">
            <v>0</v>
          </cell>
          <cell r="AU880">
            <v>0</v>
          </cell>
        </row>
        <row r="881">
          <cell r="E881">
            <v>206873780</v>
          </cell>
          <cell r="F881" t="str">
            <v>A</v>
          </cell>
          <cell r="G881" t="str">
            <v>GREEN</v>
          </cell>
          <cell r="H881" t="str">
            <v>FULL_TIME</v>
          </cell>
          <cell r="I881">
            <v>900234</v>
          </cell>
          <cell r="J881" t="str">
            <v>Dulsco L.L.C.</v>
          </cell>
          <cell r="K881" t="str">
            <v>NAJJIBU SHARRIFU</v>
          </cell>
          <cell r="L881" t="str">
            <v>Warehouse Associate (TEMP)</v>
          </cell>
          <cell r="M881" t="str">
            <v>Warehouse Associate 8W</v>
          </cell>
          <cell r="N881" t="str">
            <v>nnahla</v>
          </cell>
          <cell r="O881">
            <v>1299</v>
          </cell>
          <cell r="P881" t="str">
            <v>AUH1</v>
          </cell>
          <cell r="Q881" t="str">
            <v>ARE</v>
          </cell>
          <cell r="R881" t="str">
            <v>LK015</v>
          </cell>
          <cell r="S881" t="str">
            <v>Night Shift</v>
          </cell>
          <cell r="T881">
            <v>99</v>
          </cell>
          <cell r="U881" t="str">
            <v>MENA_UAE_FC</v>
          </cell>
          <cell r="X881">
            <v>46267.756944444445</v>
          </cell>
          <cell r="Y881">
            <v>46268.173611111109</v>
          </cell>
          <cell r="Z881" t="str">
            <v>Rest Day</v>
          </cell>
          <cell r="AA881" t="str">
            <v>Not Scheduled</v>
          </cell>
          <cell r="AB881" t="str">
            <v>Not Present</v>
          </cell>
          <cell r="AC881" t="str">
            <v>Inbound</v>
          </cell>
          <cell r="AD881" t="str">
            <v>Inbound Stow</v>
          </cell>
          <cell r="AE881" t="str">
            <v>Stow</v>
          </cell>
          <cell r="AF881" t="str">
            <v>Tuesday</v>
          </cell>
          <cell r="AG881" t="str">
            <v>Wednesday</v>
          </cell>
          <cell r="AH881">
            <v>3</v>
          </cell>
          <cell r="AJ881">
            <v>46019</v>
          </cell>
          <cell r="AM881" t="str">
            <v>TEMP</v>
          </cell>
          <cell r="AN881" t="str">
            <v>3P Onsite Worker</v>
          </cell>
          <cell r="AO881" t="str">
            <v>A</v>
          </cell>
          <cell r="AP881">
            <v>9</v>
          </cell>
          <cell r="AQ881">
            <v>0</v>
          </cell>
          <cell r="AR881">
            <v>0</v>
          </cell>
          <cell r="AS881">
            <v>0</v>
          </cell>
          <cell r="AT881">
            <v>0</v>
          </cell>
          <cell r="AU881">
            <v>0</v>
          </cell>
        </row>
        <row r="882">
          <cell r="E882">
            <v>204009348</v>
          </cell>
          <cell r="F882" t="str">
            <v>A</v>
          </cell>
          <cell r="G882" t="str">
            <v>GREEN</v>
          </cell>
          <cell r="H882" t="str">
            <v>FULL_TIME</v>
          </cell>
          <cell r="I882">
            <v>900234</v>
          </cell>
          <cell r="J882" t="str">
            <v>Dulsco L.L.C.</v>
          </cell>
          <cell r="K882" t="str">
            <v>ASHISH SHRESTHA</v>
          </cell>
          <cell r="L882" t="str">
            <v>Warehouse Associate (TEMP)</v>
          </cell>
          <cell r="M882" t="str">
            <v>Warehouse Associate 24M</v>
          </cell>
          <cell r="N882" t="str">
            <v>bizthoma</v>
          </cell>
          <cell r="O882">
            <v>1299</v>
          </cell>
          <cell r="P882" t="str">
            <v>AUH1</v>
          </cell>
          <cell r="Q882" t="str">
            <v>ARE</v>
          </cell>
          <cell r="R882" t="str">
            <v>LK017</v>
          </cell>
          <cell r="S882" t="str">
            <v>Night Shift</v>
          </cell>
          <cell r="T882">
            <v>99</v>
          </cell>
          <cell r="U882" t="str">
            <v>MENA_UAE_FC</v>
          </cell>
          <cell r="V882">
            <v>46267.755555555559</v>
          </cell>
          <cell r="W882">
            <v>46267.868055555555</v>
          </cell>
          <cell r="X882">
            <v>46267.756944444445</v>
          </cell>
          <cell r="Y882">
            <v>46268.173611111109</v>
          </cell>
          <cell r="AA882" t="str">
            <v>Scheduled</v>
          </cell>
          <cell r="AB882" t="str">
            <v>Present</v>
          </cell>
          <cell r="AC882" t="str">
            <v>Outbound</v>
          </cell>
          <cell r="AD882" t="str">
            <v>Picking</v>
          </cell>
          <cell r="AE882" t="str">
            <v>Pick</v>
          </cell>
          <cell r="AF882" t="str">
            <v>Thursday</v>
          </cell>
          <cell r="AG882" t="str">
            <v>Friday</v>
          </cell>
          <cell r="AH882">
            <v>13</v>
          </cell>
          <cell r="AJ882">
            <v>45550</v>
          </cell>
          <cell r="AM882" t="str">
            <v>TEMP</v>
          </cell>
          <cell r="AN882" t="str">
            <v>3P Onsite Worker</v>
          </cell>
          <cell r="AO882" t="str">
            <v>A</v>
          </cell>
          <cell r="AP882">
            <v>9</v>
          </cell>
          <cell r="AQ882">
            <v>0</v>
          </cell>
          <cell r="AR882">
            <v>1</v>
          </cell>
          <cell r="AS882">
            <v>1</v>
          </cell>
          <cell r="AT882">
            <v>0</v>
          </cell>
          <cell r="AU882">
            <v>0</v>
          </cell>
        </row>
        <row r="883">
          <cell r="E883">
            <v>204072305</v>
          </cell>
          <cell r="F883" t="str">
            <v>A</v>
          </cell>
          <cell r="G883" t="str">
            <v>GREEN</v>
          </cell>
          <cell r="H883" t="str">
            <v>FULL_TIME</v>
          </cell>
          <cell r="I883">
            <v>900234</v>
          </cell>
          <cell r="J883" t="str">
            <v>Dulsco L.L.C.</v>
          </cell>
          <cell r="K883" t="str">
            <v>PRADHUMNA SHRESTHA</v>
          </cell>
          <cell r="L883" t="str">
            <v>Warehouse Associate (TEMP)</v>
          </cell>
          <cell r="M883" t="str">
            <v>Warehouse Associate 24M</v>
          </cell>
          <cell r="N883" t="str">
            <v>ansammar</v>
          </cell>
          <cell r="O883">
            <v>1299</v>
          </cell>
          <cell r="P883" t="str">
            <v>AUH1</v>
          </cell>
          <cell r="Q883" t="str">
            <v>ARE</v>
          </cell>
          <cell r="R883" t="str">
            <v>FC009</v>
          </cell>
          <cell r="S883" t="str">
            <v>Day Shift</v>
          </cell>
          <cell r="T883">
            <v>99</v>
          </cell>
          <cell r="U883" t="str">
            <v>MENA_UAE_FC</v>
          </cell>
          <cell r="V883">
            <v>46267.329861111109</v>
          </cell>
          <cell r="W883">
            <v>46267.536805555559</v>
          </cell>
          <cell r="X883">
            <v>46267.333333333336</v>
          </cell>
          <cell r="Y883">
            <v>46267.75</v>
          </cell>
          <cell r="AA883" t="str">
            <v>Scheduled</v>
          </cell>
          <cell r="AB883" t="str">
            <v>Present</v>
          </cell>
          <cell r="AC883" t="str">
            <v>Outbound</v>
          </cell>
          <cell r="AD883" t="str">
            <v>Picking</v>
          </cell>
          <cell r="AE883" t="str">
            <v>Pick</v>
          </cell>
          <cell r="AF883" t="str">
            <v>Friday</v>
          </cell>
          <cell r="AG883" t="str">
            <v>Saturday</v>
          </cell>
          <cell r="AH883">
            <v>13</v>
          </cell>
          <cell r="AJ883">
            <v>45557</v>
          </cell>
          <cell r="AM883" t="str">
            <v>TEMP</v>
          </cell>
          <cell r="AN883" t="str">
            <v>3P Onsite Worker</v>
          </cell>
          <cell r="AO883" t="str">
            <v>A</v>
          </cell>
          <cell r="AP883">
            <v>9</v>
          </cell>
          <cell r="AQ883">
            <v>0</v>
          </cell>
          <cell r="AR883">
            <v>1</v>
          </cell>
          <cell r="AS883">
            <v>1</v>
          </cell>
          <cell r="AT883">
            <v>0</v>
          </cell>
          <cell r="AU883">
            <v>0</v>
          </cell>
        </row>
        <row r="884">
          <cell r="E884">
            <v>204009949</v>
          </cell>
          <cell r="F884" t="str">
            <v>A</v>
          </cell>
          <cell r="G884" t="str">
            <v>GREEN</v>
          </cell>
          <cell r="H884" t="str">
            <v>FULL_TIME</v>
          </cell>
          <cell r="I884">
            <v>900234</v>
          </cell>
          <cell r="J884" t="str">
            <v>Dulsco L.L.C.</v>
          </cell>
          <cell r="K884" t="str">
            <v>RABIN SHRESTHA</v>
          </cell>
          <cell r="L884" t="str">
            <v>Warehouse Associate (TEMP)</v>
          </cell>
          <cell r="M884" t="str">
            <v>Warehouse Associate 24M</v>
          </cell>
          <cell r="N884" t="str">
            <v>ansammar</v>
          </cell>
          <cell r="O884">
            <v>1299</v>
          </cell>
          <cell r="P884" t="str">
            <v>AUH1</v>
          </cell>
          <cell r="Q884" t="str">
            <v>ARE</v>
          </cell>
          <cell r="R884" t="str">
            <v>FC059</v>
          </cell>
          <cell r="S884" t="str">
            <v>Day Shift</v>
          </cell>
          <cell r="T884">
            <v>99</v>
          </cell>
          <cell r="U884" t="str">
            <v>MENA_UAE_FC</v>
          </cell>
          <cell r="V884">
            <v>46267.331250000003</v>
          </cell>
          <cell r="W884">
            <v>46267.747916666667</v>
          </cell>
          <cell r="X884">
            <v>46267.333333333336</v>
          </cell>
          <cell r="Y884">
            <v>46267.75</v>
          </cell>
          <cell r="AA884" t="str">
            <v>Scheduled</v>
          </cell>
          <cell r="AB884" t="str">
            <v>Present</v>
          </cell>
          <cell r="AC884" t="str">
            <v>Outbound</v>
          </cell>
          <cell r="AD884" t="str">
            <v>Picking</v>
          </cell>
          <cell r="AE884" t="str">
            <v>Pick</v>
          </cell>
          <cell r="AF884" t="str">
            <v>Sunday</v>
          </cell>
          <cell r="AG884" t="str">
            <v>Monday</v>
          </cell>
          <cell r="AH884">
            <v>13</v>
          </cell>
          <cell r="AJ884">
            <v>45788</v>
          </cell>
          <cell r="AM884" t="str">
            <v>TEMP</v>
          </cell>
          <cell r="AN884" t="str">
            <v>3P Onsite Worker</v>
          </cell>
          <cell r="AO884" t="str">
            <v>A</v>
          </cell>
          <cell r="AP884">
            <v>9</v>
          </cell>
          <cell r="AQ884">
            <v>0</v>
          </cell>
          <cell r="AR884">
            <v>1</v>
          </cell>
          <cell r="AS884">
            <v>1</v>
          </cell>
          <cell r="AT884">
            <v>0</v>
          </cell>
          <cell r="AU884">
            <v>0</v>
          </cell>
        </row>
        <row r="885">
          <cell r="E885">
            <v>203908332</v>
          </cell>
          <cell r="F885" t="str">
            <v>A</v>
          </cell>
          <cell r="G885" t="str">
            <v>GREEN</v>
          </cell>
          <cell r="H885" t="str">
            <v>FULL_TIME</v>
          </cell>
          <cell r="I885">
            <v>900234</v>
          </cell>
          <cell r="J885" t="str">
            <v>Dulsco L.L.C.</v>
          </cell>
          <cell r="K885" t="str">
            <v>SIMON ASIIMWE</v>
          </cell>
          <cell r="L885" t="str">
            <v>Warehouse Associate (TEMP)</v>
          </cell>
          <cell r="M885" t="str">
            <v>Warehouse Associate 24M</v>
          </cell>
          <cell r="N885" t="str">
            <v>bizthoma</v>
          </cell>
          <cell r="O885">
            <v>1299</v>
          </cell>
          <cell r="P885" t="str">
            <v>AUH1</v>
          </cell>
          <cell r="Q885" t="str">
            <v>ARE</v>
          </cell>
          <cell r="R885" t="str">
            <v>LK012</v>
          </cell>
          <cell r="S885" t="str">
            <v>Night Shift</v>
          </cell>
          <cell r="T885">
            <v>99</v>
          </cell>
          <cell r="U885" t="str">
            <v>MENA_UAE_FC</v>
          </cell>
          <cell r="V885">
            <v>46267.756249999999</v>
          </cell>
          <cell r="W885">
            <v>46267.965277777781</v>
          </cell>
          <cell r="X885">
            <v>46267.756944444445</v>
          </cell>
          <cell r="Y885">
            <v>46268.173611111109</v>
          </cell>
          <cell r="AA885" t="str">
            <v>Scheduled</v>
          </cell>
          <cell r="AB885" t="str">
            <v>Present</v>
          </cell>
          <cell r="AC885" t="str">
            <v>Outbound</v>
          </cell>
          <cell r="AD885" t="str">
            <v>Sort - Batch</v>
          </cell>
          <cell r="AE885" t="str">
            <v>Sort</v>
          </cell>
          <cell r="AF885" t="str">
            <v>Saturday</v>
          </cell>
          <cell r="AG885" t="str">
            <v>Sunday</v>
          </cell>
          <cell r="AH885">
            <v>15</v>
          </cell>
          <cell r="AJ885">
            <v>45536</v>
          </cell>
          <cell r="AM885" t="str">
            <v>TEMP</v>
          </cell>
          <cell r="AN885" t="str">
            <v>3P Onsite Worker</v>
          </cell>
          <cell r="AO885" t="str">
            <v>A</v>
          </cell>
          <cell r="AP885">
            <v>9</v>
          </cell>
          <cell r="AQ885">
            <v>0</v>
          </cell>
          <cell r="AR885">
            <v>1</v>
          </cell>
          <cell r="AS885">
            <v>1</v>
          </cell>
          <cell r="AT885">
            <v>0</v>
          </cell>
          <cell r="AU885">
            <v>0</v>
          </cell>
        </row>
        <row r="886">
          <cell r="E886">
            <v>204883095</v>
          </cell>
          <cell r="F886" t="str">
            <v>A</v>
          </cell>
          <cell r="G886" t="str">
            <v>GREEN</v>
          </cell>
          <cell r="H886" t="str">
            <v>FULL_TIME</v>
          </cell>
          <cell r="I886">
            <v>900234</v>
          </cell>
          <cell r="J886" t="str">
            <v>Dulsco L.L.C.</v>
          </cell>
          <cell r="K886" t="str">
            <v>IDRISSA SILLAH</v>
          </cell>
          <cell r="L886" t="str">
            <v>Warehouse Associate (TEMP)</v>
          </cell>
          <cell r="M886" t="str">
            <v>Warehouse Associate 8W</v>
          </cell>
          <cell r="N886" t="str">
            <v>vkkatyal</v>
          </cell>
          <cell r="O886">
            <v>1299</v>
          </cell>
          <cell r="P886" t="str">
            <v>AUH1</v>
          </cell>
          <cell r="Q886" t="str">
            <v>ARE</v>
          </cell>
          <cell r="R886" t="str">
            <v>FC059</v>
          </cell>
          <cell r="S886" t="str">
            <v>Day Shift</v>
          </cell>
          <cell r="T886">
            <v>99</v>
          </cell>
          <cell r="U886" t="str">
            <v>MENA_UAE_FC</v>
          </cell>
          <cell r="V886">
            <v>46267.332638888889</v>
          </cell>
          <cell r="W886">
            <v>46267.748611111114</v>
          </cell>
          <cell r="X886">
            <v>46267.333333333336</v>
          </cell>
          <cell r="Y886">
            <v>46267.75</v>
          </cell>
          <cell r="AA886" t="str">
            <v>Scheduled</v>
          </cell>
          <cell r="AB886" t="str">
            <v>Present</v>
          </cell>
          <cell r="AC886" t="str">
            <v>Inbound</v>
          </cell>
          <cell r="AD886" t="str">
            <v>Inbound Stow</v>
          </cell>
          <cell r="AE886" t="str">
            <v>Stow</v>
          </cell>
          <cell r="AF886" t="str">
            <v>Sunday</v>
          </cell>
          <cell r="AG886" t="str">
            <v>Monday</v>
          </cell>
          <cell r="AH886">
            <v>3</v>
          </cell>
          <cell r="AJ886">
            <v>45825</v>
          </cell>
          <cell r="AM886" t="str">
            <v>TEMP</v>
          </cell>
          <cell r="AN886" t="str">
            <v>3P Onsite Worker</v>
          </cell>
          <cell r="AO886" t="str">
            <v>A</v>
          </cell>
          <cell r="AP886">
            <v>9</v>
          </cell>
          <cell r="AQ886">
            <v>0</v>
          </cell>
          <cell r="AR886">
            <v>1</v>
          </cell>
          <cell r="AS886">
            <v>1</v>
          </cell>
          <cell r="AT886">
            <v>0</v>
          </cell>
          <cell r="AU886">
            <v>0</v>
          </cell>
        </row>
        <row r="887">
          <cell r="E887">
            <v>206949310</v>
          </cell>
          <cell r="F887" t="str">
            <v>A</v>
          </cell>
          <cell r="G887" t="str">
            <v>GREEN</v>
          </cell>
          <cell r="H887" t="str">
            <v>FULL_TIME</v>
          </cell>
          <cell r="I887">
            <v>900234</v>
          </cell>
          <cell r="J887" t="str">
            <v>Dulsco L.L.C.</v>
          </cell>
          <cell r="K887" t="str">
            <v>TIMOTHY SIMWENDE</v>
          </cell>
          <cell r="L887" t="str">
            <v>Warehouse Associate (TEMP)</v>
          </cell>
          <cell r="M887" t="str">
            <v>Warehouse Associate 24M</v>
          </cell>
          <cell r="N887" t="str">
            <v>bavameer</v>
          </cell>
          <cell r="O887">
            <v>1299</v>
          </cell>
          <cell r="P887" t="str">
            <v>AUH1</v>
          </cell>
          <cell r="Q887" t="str">
            <v>ARE</v>
          </cell>
          <cell r="R887" t="str">
            <v>FC109</v>
          </cell>
          <cell r="S887" t="str">
            <v>Day Shift</v>
          </cell>
          <cell r="T887">
            <v>99</v>
          </cell>
          <cell r="U887" t="str">
            <v>MENA_UAE_FC</v>
          </cell>
          <cell r="X887">
            <v>46267.333333333336</v>
          </cell>
          <cell r="Y887">
            <v>46267.75</v>
          </cell>
          <cell r="Z887" t="str">
            <v>Rest Day</v>
          </cell>
          <cell r="AA887" t="str">
            <v>Not Scheduled</v>
          </cell>
          <cell r="AB887" t="str">
            <v>Not Present</v>
          </cell>
          <cell r="AC887" t="str">
            <v>Customer returns</v>
          </cell>
          <cell r="AD887" t="str">
            <v>Customer Returns</v>
          </cell>
          <cell r="AE887" t="str">
            <v>Customer returns</v>
          </cell>
          <cell r="AF887" t="str">
            <v>Tuesday</v>
          </cell>
          <cell r="AG887" t="str">
            <v>Wednesday</v>
          </cell>
          <cell r="AH887">
            <v>22</v>
          </cell>
          <cell r="AJ887">
            <v>46047</v>
          </cell>
          <cell r="AM887" t="str">
            <v>TEMP</v>
          </cell>
          <cell r="AN887" t="str">
            <v>3P Onsite Worker</v>
          </cell>
          <cell r="AO887" t="str">
            <v>A</v>
          </cell>
          <cell r="AP887">
            <v>9</v>
          </cell>
          <cell r="AQ887">
            <v>0</v>
          </cell>
          <cell r="AR887">
            <v>0</v>
          </cell>
          <cell r="AS887">
            <v>0</v>
          </cell>
          <cell r="AT887">
            <v>0</v>
          </cell>
          <cell r="AU887">
            <v>0</v>
          </cell>
        </row>
        <row r="888">
          <cell r="E888">
            <v>204869091</v>
          </cell>
          <cell r="F888" t="str">
            <v>A</v>
          </cell>
          <cell r="G888" t="str">
            <v>GREEN</v>
          </cell>
          <cell r="H888" t="str">
            <v>FULL_TIME</v>
          </cell>
          <cell r="I888">
            <v>900234</v>
          </cell>
          <cell r="J888" t="str">
            <v>Quesscorp</v>
          </cell>
          <cell r="K888" t="str">
            <v>Selina Kyerewaa</v>
          </cell>
          <cell r="L888" t="str">
            <v>Warehouse Associate (TEMP)</v>
          </cell>
          <cell r="M888" t="str">
            <v>Warehouse Associate 8W</v>
          </cell>
          <cell r="N888" t="str">
            <v>bavameer</v>
          </cell>
          <cell r="O888">
            <v>1299</v>
          </cell>
          <cell r="P888" t="str">
            <v>AUH1</v>
          </cell>
          <cell r="Q888" t="str">
            <v>ARE</v>
          </cell>
          <cell r="R888" t="str">
            <v>LK015</v>
          </cell>
          <cell r="S888" t="str">
            <v>Night Shift</v>
          </cell>
          <cell r="T888">
            <v>99</v>
          </cell>
          <cell r="U888" t="str">
            <v>MENA_UAE_FC</v>
          </cell>
          <cell r="X888">
            <v>46267.756944444445</v>
          </cell>
          <cell r="Y888">
            <v>46268.173611111109</v>
          </cell>
          <cell r="Z888" t="str">
            <v>Rest Day</v>
          </cell>
          <cell r="AA888" t="str">
            <v>Not Scheduled</v>
          </cell>
          <cell r="AB888" t="str">
            <v>Not Present</v>
          </cell>
          <cell r="AC888" t="str">
            <v>Customer returns</v>
          </cell>
          <cell r="AD888" t="str">
            <v>Customer Returns</v>
          </cell>
          <cell r="AE888" t="str">
            <v>Customer returns</v>
          </cell>
          <cell r="AF888" t="str">
            <v>Tuesday</v>
          </cell>
          <cell r="AG888" t="str">
            <v>Wednesday</v>
          </cell>
          <cell r="AH888">
            <v>22</v>
          </cell>
          <cell r="AJ888">
            <v>45690</v>
          </cell>
          <cell r="AM888" t="str">
            <v>TEMP</v>
          </cell>
          <cell r="AN888" t="str">
            <v>3P Onsite Worker</v>
          </cell>
          <cell r="AO888" t="str">
            <v>A</v>
          </cell>
          <cell r="AP888">
            <v>9</v>
          </cell>
          <cell r="AQ888">
            <v>0</v>
          </cell>
          <cell r="AR888">
            <v>0</v>
          </cell>
          <cell r="AS888">
            <v>0</v>
          </cell>
          <cell r="AT888">
            <v>0</v>
          </cell>
          <cell r="AU888">
            <v>0</v>
          </cell>
        </row>
        <row r="889">
          <cell r="E889">
            <v>103775146</v>
          </cell>
          <cell r="F889" t="str">
            <v>A</v>
          </cell>
          <cell r="G889" t="str">
            <v>BLUE</v>
          </cell>
          <cell r="H889" t="str">
            <v>FULL_TIME</v>
          </cell>
          <cell r="I889" t="str">
            <v>P03231</v>
          </cell>
          <cell r="K889" t="str">
            <v>Muhammad Shahzad</v>
          </cell>
          <cell r="L889" t="str">
            <v>FC Associate III</v>
          </cell>
          <cell r="M889" t="str">
            <v>Operations Supervisor</v>
          </cell>
          <cell r="N889" t="str">
            <v>bavameer</v>
          </cell>
          <cell r="O889">
            <v>1299</v>
          </cell>
          <cell r="P889" t="str">
            <v>AUH1</v>
          </cell>
          <cell r="Q889" t="str">
            <v>ARE</v>
          </cell>
          <cell r="R889" t="str">
            <v>FC059</v>
          </cell>
          <cell r="S889" t="str">
            <v>Day Shift</v>
          </cell>
          <cell r="T889">
            <v>3</v>
          </cell>
          <cell r="U889" t="str">
            <v>MENA_UAE_FC</v>
          </cell>
          <cell r="V889">
            <v>46267.331250000003</v>
          </cell>
          <cell r="W889">
            <v>46267.755555555559</v>
          </cell>
          <cell r="X889">
            <v>46267.333333333336</v>
          </cell>
          <cell r="Y889">
            <v>46267.75</v>
          </cell>
          <cell r="AA889" t="str">
            <v>Scheduled</v>
          </cell>
          <cell r="AB889" t="str">
            <v>Present</v>
          </cell>
          <cell r="AC889" t="str">
            <v>Customer returns</v>
          </cell>
          <cell r="AD889" t="str">
            <v>Customer Returns</v>
          </cell>
          <cell r="AE889" t="str">
            <v>Customer returns</v>
          </cell>
          <cell r="AF889" t="str">
            <v>Sunday</v>
          </cell>
          <cell r="AG889" t="str">
            <v>Monday</v>
          </cell>
          <cell r="AH889">
            <v>22</v>
          </cell>
          <cell r="AJ889">
            <v>44066</v>
          </cell>
          <cell r="AM889" t="str">
            <v>FC</v>
          </cell>
          <cell r="AN889" t="str">
            <v>Regular Full Time</v>
          </cell>
          <cell r="AO889" t="str">
            <v>A</v>
          </cell>
          <cell r="AP889">
            <v>9</v>
          </cell>
          <cell r="AQ889">
            <v>0</v>
          </cell>
          <cell r="AR889">
            <v>1</v>
          </cell>
          <cell r="AS889">
            <v>1</v>
          </cell>
          <cell r="AT889">
            <v>0</v>
          </cell>
          <cell r="AU889">
            <v>0</v>
          </cell>
        </row>
        <row r="890">
          <cell r="E890">
            <v>203521428</v>
          </cell>
          <cell r="F890" t="str">
            <v>A</v>
          </cell>
          <cell r="G890" t="str">
            <v>GREEN</v>
          </cell>
          <cell r="H890" t="str">
            <v>FULL_TIME</v>
          </cell>
          <cell r="I890">
            <v>900234</v>
          </cell>
          <cell r="J890" t="str">
            <v>Fastlink Outsourcing</v>
          </cell>
          <cell r="K890" t="str">
            <v>Ebenezer Somiah</v>
          </cell>
          <cell r="L890" t="str">
            <v>Warehouse Associate (TEMP)</v>
          </cell>
          <cell r="M890" t="str">
            <v>Warehouse Associate 12M</v>
          </cell>
          <cell r="N890" t="str">
            <v>abbaszoo</v>
          </cell>
          <cell r="O890">
            <v>1299</v>
          </cell>
          <cell r="P890" t="str">
            <v>AUH1</v>
          </cell>
          <cell r="Q890" t="str">
            <v>ARE</v>
          </cell>
          <cell r="R890" t="str">
            <v>FC159</v>
          </cell>
          <cell r="S890" t="str">
            <v>Day Shift</v>
          </cell>
          <cell r="T890">
            <v>99</v>
          </cell>
          <cell r="U890" t="str">
            <v>MENA_UAE_FC</v>
          </cell>
          <cell r="V890">
            <v>46267.332638888889</v>
          </cell>
          <cell r="W890">
            <v>46267.752083333333</v>
          </cell>
          <cell r="X890">
            <v>46267.333333333336</v>
          </cell>
          <cell r="Y890">
            <v>46267.75</v>
          </cell>
          <cell r="AA890" t="str">
            <v>Scheduled</v>
          </cell>
          <cell r="AB890" t="str">
            <v>Present</v>
          </cell>
          <cell r="AC890" t="str">
            <v>Inbound</v>
          </cell>
          <cell r="AD890" t="str">
            <v>Receive Dock</v>
          </cell>
          <cell r="AE890" t="str">
            <v>Receive</v>
          </cell>
          <cell r="AF890" t="str">
            <v>Thursday</v>
          </cell>
          <cell r="AG890" t="str">
            <v>Friday</v>
          </cell>
          <cell r="AH890">
            <v>2</v>
          </cell>
          <cell r="AJ890">
            <v>45462</v>
          </cell>
          <cell r="AM890" t="str">
            <v>TEMP</v>
          </cell>
          <cell r="AN890" t="str">
            <v>3P Onsite Worker</v>
          </cell>
          <cell r="AO890" t="str">
            <v>A</v>
          </cell>
          <cell r="AP890">
            <v>9</v>
          </cell>
          <cell r="AQ890">
            <v>0</v>
          </cell>
          <cell r="AR890">
            <v>1</v>
          </cell>
          <cell r="AS890">
            <v>1</v>
          </cell>
          <cell r="AT890">
            <v>0</v>
          </cell>
          <cell r="AU890">
            <v>0</v>
          </cell>
        </row>
        <row r="891">
          <cell r="E891">
            <v>204013685</v>
          </cell>
          <cell r="F891" t="str">
            <v>A</v>
          </cell>
          <cell r="G891" t="str">
            <v>GREEN</v>
          </cell>
          <cell r="H891" t="str">
            <v>FULL_TIME</v>
          </cell>
          <cell r="I891">
            <v>900234</v>
          </cell>
          <cell r="J891" t="str">
            <v>Fastlink Outsourcing</v>
          </cell>
          <cell r="K891" t="str">
            <v>Solomon Koranteng Nyarko</v>
          </cell>
          <cell r="L891" t="str">
            <v>Warehouse Associate (TEMP)</v>
          </cell>
          <cell r="M891" t="str">
            <v>Warehouse Associate 12M</v>
          </cell>
          <cell r="N891" t="str">
            <v>bizthoma</v>
          </cell>
          <cell r="O891">
            <v>1299</v>
          </cell>
          <cell r="P891" t="str">
            <v>AUH1</v>
          </cell>
          <cell r="Q891" t="str">
            <v>ARE</v>
          </cell>
          <cell r="R891" t="str">
            <v>LK014</v>
          </cell>
          <cell r="S891" t="str">
            <v>Night Shift</v>
          </cell>
          <cell r="T891">
            <v>99</v>
          </cell>
          <cell r="U891" t="str">
            <v>MENA_UAE_FC</v>
          </cell>
          <cell r="V891">
            <v>46267.756249999999</v>
          </cell>
          <cell r="W891">
            <v>46267.857638888891</v>
          </cell>
          <cell r="X891">
            <v>46267.756944444445</v>
          </cell>
          <cell r="Y891">
            <v>46268.173611111109</v>
          </cell>
          <cell r="AA891" t="str">
            <v>Scheduled</v>
          </cell>
          <cell r="AB891" t="str">
            <v>Present</v>
          </cell>
          <cell r="AC891" t="str">
            <v>Outbound</v>
          </cell>
          <cell r="AD891" t="str">
            <v>Pack - Batch</v>
          </cell>
          <cell r="AE891" t="str">
            <v>Pack</v>
          </cell>
          <cell r="AF891" t="str">
            <v>Monday</v>
          </cell>
          <cell r="AG891" t="str">
            <v>Tuesday</v>
          </cell>
          <cell r="AH891">
            <v>17</v>
          </cell>
          <cell r="AJ891">
            <v>45550</v>
          </cell>
          <cell r="AM891" t="str">
            <v>TEMP</v>
          </cell>
          <cell r="AN891" t="str">
            <v>3P Onsite Worker</v>
          </cell>
          <cell r="AO891" t="str">
            <v>A</v>
          </cell>
          <cell r="AP891">
            <v>9</v>
          </cell>
          <cell r="AQ891">
            <v>0</v>
          </cell>
          <cell r="AR891">
            <v>1</v>
          </cell>
          <cell r="AS891">
            <v>1</v>
          </cell>
          <cell r="AT891">
            <v>0</v>
          </cell>
          <cell r="AU891">
            <v>0</v>
          </cell>
        </row>
        <row r="892">
          <cell r="E892">
            <v>204117685</v>
          </cell>
          <cell r="F892" t="str">
            <v>A</v>
          </cell>
          <cell r="G892" t="str">
            <v>GREEN</v>
          </cell>
          <cell r="H892" t="str">
            <v>FULL_TIME</v>
          </cell>
          <cell r="I892">
            <v>900234</v>
          </cell>
          <cell r="J892" t="str">
            <v>Quesscorp</v>
          </cell>
          <cell r="K892" t="str">
            <v>Sia Sonsiama</v>
          </cell>
          <cell r="L892" t="str">
            <v>Warehouse Associate (TEMP)</v>
          </cell>
          <cell r="M892" t="str">
            <v>Warehouse Associate 24M</v>
          </cell>
          <cell r="N892" t="str">
            <v>bizthoma</v>
          </cell>
          <cell r="O892">
            <v>1299</v>
          </cell>
          <cell r="P892" t="str">
            <v>AUH1</v>
          </cell>
          <cell r="Q892" t="str">
            <v>ARE</v>
          </cell>
          <cell r="R892" t="str">
            <v>LK016</v>
          </cell>
          <cell r="S892" t="str">
            <v>Night Shift</v>
          </cell>
          <cell r="T892">
            <v>99</v>
          </cell>
          <cell r="U892" t="str">
            <v>MENA_UAE_FC</v>
          </cell>
          <cell r="X892">
            <v>46267.756944444445</v>
          </cell>
          <cell r="Y892">
            <v>46268.173611111109</v>
          </cell>
          <cell r="Z892" t="str">
            <v>Rest Day</v>
          </cell>
          <cell r="AA892" t="str">
            <v>Not Scheduled</v>
          </cell>
          <cell r="AB892" t="str">
            <v>Not Present</v>
          </cell>
          <cell r="AC892" t="str">
            <v>Outbound</v>
          </cell>
          <cell r="AD892" t="str">
            <v>Picking</v>
          </cell>
          <cell r="AE892" t="str">
            <v>Pick</v>
          </cell>
          <cell r="AF892" t="str">
            <v>Wednesday</v>
          </cell>
          <cell r="AG892" t="str">
            <v>Thursday</v>
          </cell>
          <cell r="AH892">
            <v>13</v>
          </cell>
          <cell r="AJ892">
            <v>45560</v>
          </cell>
          <cell r="AM892" t="str">
            <v>TEMP</v>
          </cell>
          <cell r="AN892" t="str">
            <v>3P Onsite Worker</v>
          </cell>
          <cell r="AO892" t="str">
            <v>A</v>
          </cell>
          <cell r="AP892">
            <v>9</v>
          </cell>
          <cell r="AQ892">
            <v>0</v>
          </cell>
          <cell r="AR892">
            <v>0</v>
          </cell>
          <cell r="AS892">
            <v>0</v>
          </cell>
          <cell r="AT892">
            <v>0</v>
          </cell>
          <cell r="AU892">
            <v>0</v>
          </cell>
        </row>
        <row r="893">
          <cell r="E893">
            <v>205199356</v>
          </cell>
          <cell r="F893" t="str">
            <v>A</v>
          </cell>
          <cell r="G893" t="str">
            <v>GREEN</v>
          </cell>
          <cell r="H893" t="str">
            <v>FULL_TIME</v>
          </cell>
          <cell r="I893">
            <v>900234</v>
          </cell>
          <cell r="J893" t="str">
            <v>EFS Facilities Services</v>
          </cell>
          <cell r="K893" t="str">
            <v>Mike Ssaabwe</v>
          </cell>
          <cell r="L893" t="str">
            <v>Warehouse Associate (TEMP)</v>
          </cell>
          <cell r="M893" t="str">
            <v>Warehouse Associate 8W</v>
          </cell>
          <cell r="N893" t="str">
            <v>mnarshad</v>
          </cell>
          <cell r="O893">
            <v>1299</v>
          </cell>
          <cell r="P893" t="str">
            <v>AUH1</v>
          </cell>
          <cell r="Q893" t="str">
            <v>ARE</v>
          </cell>
          <cell r="R893" t="str">
            <v>LK015</v>
          </cell>
          <cell r="S893" t="str">
            <v>Night Shift</v>
          </cell>
          <cell r="T893">
            <v>99</v>
          </cell>
          <cell r="U893" t="str">
            <v>MENA_UAE_FC</v>
          </cell>
          <cell r="X893">
            <v>46267.756944444445</v>
          </cell>
          <cell r="Y893">
            <v>46268.090277777781</v>
          </cell>
          <cell r="Z893" t="str">
            <v>Rest Day</v>
          </cell>
          <cell r="AA893" t="str">
            <v>Not Scheduled</v>
          </cell>
          <cell r="AB893" t="str">
            <v>Not Present</v>
          </cell>
          <cell r="AC893" t="str">
            <v>Outbound</v>
          </cell>
          <cell r="AD893" t="str">
            <v>Picking</v>
          </cell>
          <cell r="AE893" t="str">
            <v>Pick</v>
          </cell>
          <cell r="AF893" t="str">
            <v>Tuesday</v>
          </cell>
          <cell r="AG893" t="str">
            <v>Wednesday</v>
          </cell>
          <cell r="AH893">
            <v>13</v>
          </cell>
          <cell r="AJ893">
            <v>46237</v>
          </cell>
          <cell r="AM893" t="str">
            <v>TEMP</v>
          </cell>
          <cell r="AN893" t="str">
            <v>3P Onsite Worker</v>
          </cell>
          <cell r="AO893" t="str">
            <v>A</v>
          </cell>
          <cell r="AP893">
            <v>7</v>
          </cell>
          <cell r="AQ893">
            <v>0</v>
          </cell>
          <cell r="AR893">
            <v>0</v>
          </cell>
          <cell r="AS893">
            <v>0</v>
          </cell>
          <cell r="AT893">
            <v>0</v>
          </cell>
          <cell r="AU893">
            <v>0</v>
          </cell>
        </row>
        <row r="894">
          <cell r="E894">
            <v>206200800</v>
          </cell>
          <cell r="F894" t="str">
            <v>A</v>
          </cell>
          <cell r="G894" t="str">
            <v>GREEN</v>
          </cell>
          <cell r="H894" t="str">
            <v>FULL_TIME</v>
          </cell>
          <cell r="I894">
            <v>900234</v>
          </cell>
          <cell r="J894" t="str">
            <v>Fastlink Outsourcing</v>
          </cell>
          <cell r="K894" t="str">
            <v>Ssebamobe Mike</v>
          </cell>
          <cell r="L894" t="str">
            <v>Warehouse Associate (TEMP)</v>
          </cell>
          <cell r="M894" t="str">
            <v>Warehouse Associate 8W</v>
          </cell>
          <cell r="N894" t="str">
            <v>ansammar</v>
          </cell>
          <cell r="O894">
            <v>1299</v>
          </cell>
          <cell r="P894" t="str">
            <v>AUH1</v>
          </cell>
          <cell r="Q894" t="str">
            <v>ARE</v>
          </cell>
          <cell r="R894" t="str">
            <v>FC034</v>
          </cell>
          <cell r="S894" t="str">
            <v>Day Shift</v>
          </cell>
          <cell r="T894">
            <v>99</v>
          </cell>
          <cell r="U894" t="str">
            <v>MENA_UAE_FC</v>
          </cell>
          <cell r="V894">
            <v>46267.331250000003</v>
          </cell>
          <cell r="W894">
            <v>46267.74722222222</v>
          </cell>
          <cell r="X894">
            <v>46267.333333333336</v>
          </cell>
          <cell r="Y894">
            <v>46267.75</v>
          </cell>
          <cell r="AA894" t="str">
            <v>Scheduled</v>
          </cell>
          <cell r="AB894" t="str">
            <v>Present</v>
          </cell>
          <cell r="AC894" t="str">
            <v>Outbound</v>
          </cell>
          <cell r="AD894" t="str">
            <v>Picking</v>
          </cell>
          <cell r="AE894" t="str">
            <v>Pick</v>
          </cell>
          <cell r="AF894" t="str">
            <v>Saturday</v>
          </cell>
          <cell r="AG894" t="str">
            <v>Sunday</v>
          </cell>
          <cell r="AH894">
            <v>13</v>
          </cell>
          <cell r="AJ894">
            <v>45935</v>
          </cell>
          <cell r="AM894" t="str">
            <v>TEMP</v>
          </cell>
          <cell r="AN894" t="str">
            <v>3P Onsite Worker</v>
          </cell>
          <cell r="AO894" t="str">
            <v>A</v>
          </cell>
          <cell r="AP894">
            <v>9</v>
          </cell>
          <cell r="AQ894">
            <v>0</v>
          </cell>
          <cell r="AR894">
            <v>1</v>
          </cell>
          <cell r="AS894">
            <v>1</v>
          </cell>
          <cell r="AT894">
            <v>0</v>
          </cell>
          <cell r="AU894">
            <v>0</v>
          </cell>
        </row>
        <row r="895">
          <cell r="E895">
            <v>204010424</v>
          </cell>
          <cell r="F895" t="str">
            <v>A</v>
          </cell>
          <cell r="G895" t="str">
            <v>GREEN</v>
          </cell>
          <cell r="H895" t="str">
            <v>FULL_TIME</v>
          </cell>
          <cell r="I895">
            <v>900234</v>
          </cell>
          <cell r="J895" t="str">
            <v>Dulsco L.L.C.</v>
          </cell>
          <cell r="K895" t="str">
            <v>GEOFFREY SSEMPA</v>
          </cell>
          <cell r="L895" t="str">
            <v>Warehouse Associate (TEMP)</v>
          </cell>
          <cell r="M895" t="str">
            <v>Warehouse Associate 8W</v>
          </cell>
          <cell r="N895" t="str">
            <v>ansammar</v>
          </cell>
          <cell r="O895">
            <v>1299</v>
          </cell>
          <cell r="P895" t="str">
            <v>AUH1</v>
          </cell>
          <cell r="Q895" t="str">
            <v>ARE</v>
          </cell>
          <cell r="R895" t="str">
            <v>LK015</v>
          </cell>
          <cell r="S895" t="str">
            <v>Night Shift</v>
          </cell>
          <cell r="T895">
            <v>99</v>
          </cell>
          <cell r="U895" t="str">
            <v>MENA_UAE_FC</v>
          </cell>
          <cell r="X895">
            <v>46267.756944444445</v>
          </cell>
          <cell r="Y895">
            <v>46268.173611111109</v>
          </cell>
          <cell r="Z895" t="str">
            <v>Rest Day</v>
          </cell>
          <cell r="AA895" t="str">
            <v>Not Scheduled</v>
          </cell>
          <cell r="AB895" t="str">
            <v>Not Present</v>
          </cell>
          <cell r="AC895" t="str">
            <v>Outbound</v>
          </cell>
          <cell r="AD895" t="str">
            <v>Picking</v>
          </cell>
          <cell r="AE895" t="str">
            <v>Pick</v>
          </cell>
          <cell r="AF895" t="str">
            <v>Tuesday</v>
          </cell>
          <cell r="AG895" t="str">
            <v>Wednesday</v>
          </cell>
          <cell r="AH895">
            <v>13</v>
          </cell>
          <cell r="AJ895">
            <v>45550</v>
          </cell>
          <cell r="AM895" t="str">
            <v>TEMP</v>
          </cell>
          <cell r="AN895" t="str">
            <v>3P Onsite Worker</v>
          </cell>
          <cell r="AO895" t="str">
            <v>A</v>
          </cell>
          <cell r="AP895">
            <v>9</v>
          </cell>
          <cell r="AQ895">
            <v>0</v>
          </cell>
          <cell r="AR895">
            <v>0</v>
          </cell>
          <cell r="AS895">
            <v>0</v>
          </cell>
          <cell r="AT895">
            <v>0</v>
          </cell>
          <cell r="AU895">
            <v>0</v>
          </cell>
        </row>
        <row r="896">
          <cell r="E896">
            <v>206504132</v>
          </cell>
          <cell r="F896" t="str">
            <v>A</v>
          </cell>
          <cell r="G896" t="str">
            <v>GREEN</v>
          </cell>
          <cell r="H896" t="str">
            <v>FULL_TIME</v>
          </cell>
          <cell r="I896">
            <v>900234</v>
          </cell>
          <cell r="J896" t="str">
            <v>Dulsco L.L.C.</v>
          </cell>
          <cell r="K896" t="str">
            <v>GILBERT SSEMBOGGA</v>
          </cell>
          <cell r="L896" t="str">
            <v>Warehouse Associate (TEMP)</v>
          </cell>
          <cell r="M896" t="str">
            <v>Warehouse Associate 24M</v>
          </cell>
          <cell r="N896" t="str">
            <v>pparsin</v>
          </cell>
          <cell r="O896">
            <v>1299</v>
          </cell>
          <cell r="P896" t="str">
            <v>AUH1</v>
          </cell>
          <cell r="Q896" t="str">
            <v>ARE</v>
          </cell>
          <cell r="R896" t="str">
            <v>FC109</v>
          </cell>
          <cell r="S896" t="str">
            <v>Day Shift</v>
          </cell>
          <cell r="T896">
            <v>99</v>
          </cell>
          <cell r="U896" t="str">
            <v>MENA_UAE_FC</v>
          </cell>
          <cell r="X896">
            <v>46267.333333333336</v>
          </cell>
          <cell r="Y896">
            <v>46267.75</v>
          </cell>
          <cell r="Z896" t="str">
            <v>Rest Day</v>
          </cell>
          <cell r="AA896" t="str">
            <v>Not Scheduled</v>
          </cell>
          <cell r="AB896" t="str">
            <v>Not Present</v>
          </cell>
          <cell r="AC896" t="str">
            <v>Inbound</v>
          </cell>
          <cell r="AD896" t="str">
            <v>Inbound Stow</v>
          </cell>
          <cell r="AE896" t="str">
            <v>Stow</v>
          </cell>
          <cell r="AF896" t="str">
            <v>Tuesday</v>
          </cell>
          <cell r="AG896" t="str">
            <v>Wednesday</v>
          </cell>
          <cell r="AH896">
            <v>3</v>
          </cell>
          <cell r="AJ896">
            <v>45970</v>
          </cell>
          <cell r="AM896" t="str">
            <v>TEMP</v>
          </cell>
          <cell r="AN896" t="str">
            <v>3P Onsite Worker</v>
          </cell>
          <cell r="AO896" t="str">
            <v>A</v>
          </cell>
          <cell r="AP896">
            <v>9</v>
          </cell>
          <cell r="AQ896">
            <v>0</v>
          </cell>
          <cell r="AR896">
            <v>0</v>
          </cell>
          <cell r="AS896">
            <v>0</v>
          </cell>
          <cell r="AT896">
            <v>0</v>
          </cell>
          <cell r="AU896">
            <v>0</v>
          </cell>
        </row>
        <row r="897">
          <cell r="E897">
            <v>206875598</v>
          </cell>
          <cell r="F897" t="str">
            <v>A</v>
          </cell>
          <cell r="G897" t="str">
            <v>GREEN</v>
          </cell>
          <cell r="H897" t="str">
            <v>FULL_TIME</v>
          </cell>
          <cell r="I897">
            <v>900234</v>
          </cell>
          <cell r="J897" t="str">
            <v>Dulsco L.L.C.</v>
          </cell>
          <cell r="K897" t="str">
            <v>JOSEPH SSEKANDI</v>
          </cell>
          <cell r="L897" t="str">
            <v>Warehouse Associate (TEMP)</v>
          </cell>
          <cell r="M897" t="str">
            <v>Warehouse Associate 8W</v>
          </cell>
          <cell r="N897" t="str">
            <v>aanso</v>
          </cell>
          <cell r="O897">
            <v>1299</v>
          </cell>
          <cell r="P897" t="str">
            <v>AUH1</v>
          </cell>
          <cell r="Q897" t="str">
            <v>ARE</v>
          </cell>
          <cell r="R897" t="str">
            <v>FC034</v>
          </cell>
          <cell r="S897" t="str">
            <v>Day Shift</v>
          </cell>
          <cell r="T897">
            <v>99</v>
          </cell>
          <cell r="U897" t="str">
            <v>MENA_UAE_FC</v>
          </cell>
          <cell r="V897">
            <v>46267.331944444442</v>
          </cell>
          <cell r="W897">
            <v>46267.748611111114</v>
          </cell>
          <cell r="X897">
            <v>46267.333333333336</v>
          </cell>
          <cell r="Y897">
            <v>46267.75</v>
          </cell>
          <cell r="AA897" t="str">
            <v>Scheduled</v>
          </cell>
          <cell r="AB897" t="str">
            <v>Present</v>
          </cell>
          <cell r="AC897" t="str">
            <v>Customer returns</v>
          </cell>
          <cell r="AD897" t="str">
            <v>Customer Returns</v>
          </cell>
          <cell r="AE897" t="str">
            <v>Customer returns</v>
          </cell>
          <cell r="AF897" t="str">
            <v>Saturday</v>
          </cell>
          <cell r="AG897" t="str">
            <v>Sunday</v>
          </cell>
          <cell r="AH897">
            <v>22</v>
          </cell>
          <cell r="AJ897">
            <v>46019</v>
          </cell>
          <cell r="AM897" t="str">
            <v>TEMP</v>
          </cell>
          <cell r="AN897" t="str">
            <v>3P Onsite Worker</v>
          </cell>
          <cell r="AO897" t="str">
            <v>A</v>
          </cell>
          <cell r="AP897">
            <v>9</v>
          </cell>
          <cell r="AQ897">
            <v>0</v>
          </cell>
          <cell r="AR897">
            <v>1</v>
          </cell>
          <cell r="AS897">
            <v>1</v>
          </cell>
          <cell r="AT897">
            <v>0</v>
          </cell>
          <cell r="AU897">
            <v>0</v>
          </cell>
        </row>
        <row r="898">
          <cell r="E898">
            <v>206897663</v>
          </cell>
          <cell r="F898" t="str">
            <v>A</v>
          </cell>
          <cell r="G898" t="str">
            <v>GREEN</v>
          </cell>
          <cell r="H898" t="str">
            <v>FULL_TIME</v>
          </cell>
          <cell r="I898">
            <v>900234</v>
          </cell>
          <cell r="J898" t="str">
            <v>Fastlink Outsourcing</v>
          </cell>
          <cell r="K898" t="str">
            <v>SADAT SSELUGYA</v>
          </cell>
          <cell r="L898" t="str">
            <v>Warehouse Associate (TEMP)</v>
          </cell>
          <cell r="M898" t="str">
            <v>Warehouse Associate 12M</v>
          </cell>
          <cell r="N898" t="str">
            <v>mnarshad</v>
          </cell>
          <cell r="O898">
            <v>1299</v>
          </cell>
          <cell r="P898" t="str">
            <v>AUH1</v>
          </cell>
          <cell r="Q898" t="str">
            <v>ARE</v>
          </cell>
          <cell r="R898" t="str">
            <v>LK015</v>
          </cell>
          <cell r="S898" t="str">
            <v>Night Shift</v>
          </cell>
          <cell r="T898">
            <v>99</v>
          </cell>
          <cell r="U898" t="str">
            <v>MENA_UAE_FC</v>
          </cell>
          <cell r="X898">
            <v>46267.756944444445</v>
          </cell>
          <cell r="Y898">
            <v>46268.173611111109</v>
          </cell>
          <cell r="Z898" t="str">
            <v>Rest Day</v>
          </cell>
          <cell r="AA898" t="str">
            <v>Not Scheduled</v>
          </cell>
          <cell r="AB898" t="str">
            <v>Not Present</v>
          </cell>
          <cell r="AC898" t="str">
            <v>Outbound</v>
          </cell>
          <cell r="AD898" t="str">
            <v>Sort - Batch</v>
          </cell>
          <cell r="AE898" t="str">
            <v>Sort</v>
          </cell>
          <cell r="AF898" t="str">
            <v>Tuesday</v>
          </cell>
          <cell r="AG898" t="str">
            <v>Wednesday</v>
          </cell>
          <cell r="AH898">
            <v>15</v>
          </cell>
          <cell r="AJ898">
            <v>46029</v>
          </cell>
          <cell r="AM898" t="str">
            <v>TEMP</v>
          </cell>
          <cell r="AN898" t="str">
            <v>3P Onsite Worker</v>
          </cell>
          <cell r="AO898" t="str">
            <v>A</v>
          </cell>
          <cell r="AP898">
            <v>9</v>
          </cell>
          <cell r="AQ898">
            <v>0</v>
          </cell>
          <cell r="AR898">
            <v>0</v>
          </cell>
          <cell r="AS898">
            <v>0</v>
          </cell>
          <cell r="AT898">
            <v>0</v>
          </cell>
          <cell r="AU898">
            <v>0</v>
          </cell>
        </row>
        <row r="899">
          <cell r="E899">
            <v>205977117</v>
          </cell>
          <cell r="F899" t="str">
            <v>A</v>
          </cell>
          <cell r="G899" t="str">
            <v>GREEN</v>
          </cell>
          <cell r="H899" t="str">
            <v>FULL_TIME</v>
          </cell>
          <cell r="I899">
            <v>900234</v>
          </cell>
          <cell r="J899" t="str">
            <v>Dulsco L.L.C.</v>
          </cell>
          <cell r="K899" t="str">
            <v>IVAN SSEMUYABA</v>
          </cell>
          <cell r="L899" t="str">
            <v>Warehouse Associate (TEMP)</v>
          </cell>
          <cell r="M899" t="str">
            <v>Warehouse Associate 24M</v>
          </cell>
          <cell r="N899" t="str">
            <v>pparsin</v>
          </cell>
          <cell r="O899">
            <v>1299</v>
          </cell>
          <cell r="P899" t="str">
            <v>AUH1</v>
          </cell>
          <cell r="Q899" t="str">
            <v>ARE</v>
          </cell>
          <cell r="R899" t="str">
            <v>FC059</v>
          </cell>
          <cell r="S899" t="str">
            <v>Day Shift</v>
          </cell>
          <cell r="T899">
            <v>99</v>
          </cell>
          <cell r="U899" t="str">
            <v>MENA_UAE_FC</v>
          </cell>
          <cell r="V899">
            <v>46267.330555555556</v>
          </cell>
          <cell r="W899">
            <v>46267.748611111114</v>
          </cell>
          <cell r="X899">
            <v>46267.333333333336</v>
          </cell>
          <cell r="Y899">
            <v>46267.75</v>
          </cell>
          <cell r="AA899" t="str">
            <v>Scheduled</v>
          </cell>
          <cell r="AB899" t="str">
            <v>Present</v>
          </cell>
          <cell r="AC899" t="str">
            <v>Inbound</v>
          </cell>
          <cell r="AD899" t="str">
            <v>Inbound Stow</v>
          </cell>
          <cell r="AE899" t="str">
            <v>Stow</v>
          </cell>
          <cell r="AF899" t="str">
            <v>Sunday</v>
          </cell>
          <cell r="AG899" t="str">
            <v>Monday</v>
          </cell>
          <cell r="AH899">
            <v>3</v>
          </cell>
          <cell r="AJ899">
            <v>45914</v>
          </cell>
          <cell r="AM899" t="str">
            <v>TEMP</v>
          </cell>
          <cell r="AN899" t="str">
            <v>3P Onsite Worker</v>
          </cell>
          <cell r="AO899" t="str">
            <v>A</v>
          </cell>
          <cell r="AP899">
            <v>9</v>
          </cell>
          <cell r="AQ899">
            <v>0</v>
          </cell>
          <cell r="AR899">
            <v>1</v>
          </cell>
          <cell r="AS899">
            <v>1</v>
          </cell>
          <cell r="AT899">
            <v>0</v>
          </cell>
          <cell r="AU899">
            <v>0</v>
          </cell>
        </row>
        <row r="900">
          <cell r="E900">
            <v>206926477</v>
          </cell>
          <cell r="F900" t="str">
            <v>A</v>
          </cell>
          <cell r="G900" t="str">
            <v>GREEN</v>
          </cell>
          <cell r="H900" t="str">
            <v>FULL_TIME</v>
          </cell>
          <cell r="I900">
            <v>900234</v>
          </cell>
          <cell r="J900" t="str">
            <v>Dulsco L.L.C.</v>
          </cell>
          <cell r="K900" t="str">
            <v>GODFREY SSENTUMBWE</v>
          </cell>
          <cell r="L900" t="str">
            <v>Warehouse Associate (TEMP)</v>
          </cell>
          <cell r="M900" t="str">
            <v>Warehouse Associate 24M</v>
          </cell>
          <cell r="N900" t="str">
            <v>aanso</v>
          </cell>
          <cell r="O900">
            <v>1299</v>
          </cell>
          <cell r="P900" t="str">
            <v>AUH1</v>
          </cell>
          <cell r="Q900" t="str">
            <v>ARE</v>
          </cell>
          <cell r="R900" t="str">
            <v>FC034</v>
          </cell>
          <cell r="S900" t="str">
            <v>Day Shift</v>
          </cell>
          <cell r="T900">
            <v>99</v>
          </cell>
          <cell r="U900" t="str">
            <v>MENA_UAE_FC</v>
          </cell>
          <cell r="V900">
            <v>46267.331944444442</v>
          </cell>
          <cell r="W900">
            <v>46267.748611111114</v>
          </cell>
          <cell r="X900">
            <v>46267.333333333336</v>
          </cell>
          <cell r="Y900">
            <v>46267.75</v>
          </cell>
          <cell r="AA900" t="str">
            <v>Scheduled</v>
          </cell>
          <cell r="AB900" t="str">
            <v>Present</v>
          </cell>
          <cell r="AC900" t="str">
            <v>Customer returns</v>
          </cell>
          <cell r="AD900" t="str">
            <v>Customer Returns</v>
          </cell>
          <cell r="AE900" t="str">
            <v>Customer returns</v>
          </cell>
          <cell r="AF900" t="str">
            <v>Saturday</v>
          </cell>
          <cell r="AG900" t="str">
            <v>Sunday</v>
          </cell>
          <cell r="AH900">
            <v>22</v>
          </cell>
          <cell r="AJ900">
            <v>46047</v>
          </cell>
          <cell r="AM900" t="str">
            <v>TEMP</v>
          </cell>
          <cell r="AN900" t="str">
            <v>3P Onsite Worker</v>
          </cell>
          <cell r="AO900" t="str">
            <v>A</v>
          </cell>
          <cell r="AP900">
            <v>9</v>
          </cell>
          <cell r="AQ900">
            <v>0</v>
          </cell>
          <cell r="AR900">
            <v>1</v>
          </cell>
          <cell r="AS900">
            <v>1</v>
          </cell>
          <cell r="AT900">
            <v>0</v>
          </cell>
          <cell r="AU900">
            <v>0</v>
          </cell>
        </row>
        <row r="901">
          <cell r="E901">
            <v>203816757</v>
          </cell>
          <cell r="F901" t="str">
            <v>A</v>
          </cell>
          <cell r="G901" t="str">
            <v>GREEN</v>
          </cell>
          <cell r="H901" t="str">
            <v>FULL_TIME</v>
          </cell>
          <cell r="I901">
            <v>900234</v>
          </cell>
          <cell r="J901" t="str">
            <v>Dulsco L.L.C.</v>
          </cell>
          <cell r="K901" t="str">
            <v>REAGAN SSEMBAJJWE</v>
          </cell>
          <cell r="L901" t="str">
            <v>Warehouse Associate (TEMP)</v>
          </cell>
          <cell r="M901" t="str">
            <v>Warehouse Associate 24M</v>
          </cell>
          <cell r="N901" t="str">
            <v>nnahla</v>
          </cell>
          <cell r="O901">
            <v>1299</v>
          </cell>
          <cell r="P901" t="str">
            <v>AUH1</v>
          </cell>
          <cell r="Q901" t="str">
            <v>ARE</v>
          </cell>
          <cell r="R901" t="str">
            <v>LK013</v>
          </cell>
          <cell r="S901" t="str">
            <v>Night Shift</v>
          </cell>
          <cell r="T901">
            <v>99</v>
          </cell>
          <cell r="U901" t="str">
            <v>MENA_UAE_FC</v>
          </cell>
          <cell r="V901">
            <v>46267.756944444445</v>
          </cell>
          <cell r="W901">
            <v>46267.957638888889</v>
          </cell>
          <cell r="X901">
            <v>46267.756944444445</v>
          </cell>
          <cell r="Y901">
            <v>46268.173611111109</v>
          </cell>
          <cell r="AA901" t="str">
            <v>Scheduled</v>
          </cell>
          <cell r="AB901" t="str">
            <v>Present</v>
          </cell>
          <cell r="AC901" t="str">
            <v>Inbound</v>
          </cell>
          <cell r="AD901" t="str">
            <v>Vendor Receive</v>
          </cell>
          <cell r="AE901" t="str">
            <v>Receive</v>
          </cell>
          <cell r="AF901" t="str">
            <v>Sunday</v>
          </cell>
          <cell r="AG901" t="str">
            <v>Monday</v>
          </cell>
          <cell r="AH901">
            <v>1</v>
          </cell>
          <cell r="AJ901">
            <v>45517</v>
          </cell>
          <cell r="AM901" t="str">
            <v>TEMP</v>
          </cell>
          <cell r="AN901" t="str">
            <v>3P Onsite Worker</v>
          </cell>
          <cell r="AO901" t="str">
            <v>A</v>
          </cell>
          <cell r="AP901">
            <v>9</v>
          </cell>
          <cell r="AQ901">
            <v>0</v>
          </cell>
          <cell r="AR901">
            <v>1</v>
          </cell>
          <cell r="AS901">
            <v>1</v>
          </cell>
          <cell r="AT901">
            <v>0</v>
          </cell>
          <cell r="AU901">
            <v>0</v>
          </cell>
        </row>
        <row r="902">
          <cell r="E902">
            <v>206873790</v>
          </cell>
          <cell r="F902" t="str">
            <v>A</v>
          </cell>
          <cell r="G902" t="str">
            <v>GREEN</v>
          </cell>
          <cell r="H902" t="str">
            <v>FULL_TIME</v>
          </cell>
          <cell r="I902">
            <v>900234</v>
          </cell>
          <cell r="J902" t="str">
            <v>Dulsco L.L.C.</v>
          </cell>
          <cell r="K902" t="str">
            <v>SSERUKEERA RONALD</v>
          </cell>
          <cell r="L902" t="str">
            <v>Warehouse Associate (TEMP)</v>
          </cell>
          <cell r="M902" t="str">
            <v>Warehouse Associate 8W</v>
          </cell>
          <cell r="N902" t="str">
            <v>ansammar</v>
          </cell>
          <cell r="O902">
            <v>1299</v>
          </cell>
          <cell r="P902" t="str">
            <v>AUH1</v>
          </cell>
          <cell r="Q902" t="str">
            <v>ARE</v>
          </cell>
          <cell r="R902" t="str">
            <v>LK017</v>
          </cell>
          <cell r="S902" t="str">
            <v>Night Shift</v>
          </cell>
          <cell r="T902">
            <v>99</v>
          </cell>
          <cell r="U902" t="str">
            <v>MENA_UAE_FC</v>
          </cell>
          <cell r="V902">
            <v>46267.754861111112</v>
          </cell>
          <cell r="W902">
            <v>46267.856249999997</v>
          </cell>
          <cell r="X902">
            <v>46267.756944444445</v>
          </cell>
          <cell r="Y902">
            <v>46268.173611111109</v>
          </cell>
          <cell r="AA902" t="str">
            <v>Scheduled</v>
          </cell>
          <cell r="AB902" t="str">
            <v>Present</v>
          </cell>
          <cell r="AC902" t="str">
            <v>Outbound</v>
          </cell>
          <cell r="AD902" t="str">
            <v>Picking</v>
          </cell>
          <cell r="AE902" t="str">
            <v>Pick</v>
          </cell>
          <cell r="AF902" t="str">
            <v>Thursday</v>
          </cell>
          <cell r="AG902" t="str">
            <v>Friday</v>
          </cell>
          <cell r="AH902">
            <v>13</v>
          </cell>
          <cell r="AJ902">
            <v>46029</v>
          </cell>
          <cell r="AM902" t="str">
            <v>TEMP</v>
          </cell>
          <cell r="AN902" t="str">
            <v>3P Onsite Worker</v>
          </cell>
          <cell r="AO902" t="str">
            <v>A</v>
          </cell>
          <cell r="AP902">
            <v>9</v>
          </cell>
          <cell r="AQ902">
            <v>0</v>
          </cell>
          <cell r="AR902">
            <v>1</v>
          </cell>
          <cell r="AS902">
            <v>1</v>
          </cell>
          <cell r="AT902">
            <v>0</v>
          </cell>
          <cell r="AU902">
            <v>0</v>
          </cell>
        </row>
        <row r="903">
          <cell r="E903">
            <v>203908861</v>
          </cell>
          <cell r="F903" t="str">
            <v>A</v>
          </cell>
          <cell r="G903" t="str">
            <v>GREEN</v>
          </cell>
          <cell r="H903" t="str">
            <v>FULL_TIME</v>
          </cell>
          <cell r="I903">
            <v>900234</v>
          </cell>
          <cell r="J903" t="str">
            <v>Dulsco L.L.C.</v>
          </cell>
          <cell r="K903" t="str">
            <v>ADAM SSERUTUKA</v>
          </cell>
          <cell r="L903" t="str">
            <v>Warehouse Associate (TEMP)</v>
          </cell>
          <cell r="M903" t="str">
            <v>Warehouse Associate 24M</v>
          </cell>
          <cell r="N903" t="str">
            <v>ansammar</v>
          </cell>
          <cell r="O903">
            <v>1299</v>
          </cell>
          <cell r="P903" t="str">
            <v>AUH1</v>
          </cell>
          <cell r="Q903" t="str">
            <v>ARE</v>
          </cell>
          <cell r="R903" t="str">
            <v>FC159</v>
          </cell>
          <cell r="S903" t="str">
            <v>Day Shift</v>
          </cell>
          <cell r="T903">
            <v>99</v>
          </cell>
          <cell r="U903" t="str">
            <v>MENA_UAE_FC</v>
          </cell>
          <cell r="V903">
            <v>46267.332638888889</v>
          </cell>
          <cell r="W903">
            <v>46267.748611111114</v>
          </cell>
          <cell r="X903">
            <v>46267.333333333336</v>
          </cell>
          <cell r="Y903">
            <v>46267.75</v>
          </cell>
          <cell r="AA903" t="str">
            <v>Scheduled</v>
          </cell>
          <cell r="AB903" t="str">
            <v>Present</v>
          </cell>
          <cell r="AC903" t="str">
            <v>Outbound</v>
          </cell>
          <cell r="AD903" t="str">
            <v>Sort - Batch</v>
          </cell>
          <cell r="AE903" t="str">
            <v>Sort</v>
          </cell>
          <cell r="AF903" t="str">
            <v>Thursday</v>
          </cell>
          <cell r="AG903" t="str">
            <v>Friday</v>
          </cell>
          <cell r="AH903">
            <v>15</v>
          </cell>
          <cell r="AJ903">
            <v>45536</v>
          </cell>
          <cell r="AM903" t="str">
            <v>TEMP</v>
          </cell>
          <cell r="AN903" t="str">
            <v>3P Onsite Worker</v>
          </cell>
          <cell r="AO903" t="str">
            <v>A</v>
          </cell>
          <cell r="AP903">
            <v>9</v>
          </cell>
          <cell r="AQ903">
            <v>0</v>
          </cell>
          <cell r="AR903">
            <v>1</v>
          </cell>
          <cell r="AS903">
            <v>1</v>
          </cell>
          <cell r="AT903">
            <v>0</v>
          </cell>
          <cell r="AU903">
            <v>0</v>
          </cell>
        </row>
        <row r="904">
          <cell r="E904">
            <v>205977126</v>
          </cell>
          <cell r="F904" t="str">
            <v>A</v>
          </cell>
          <cell r="G904" t="str">
            <v>GREEN</v>
          </cell>
          <cell r="H904" t="str">
            <v>FULL_TIME</v>
          </cell>
          <cell r="I904">
            <v>900234</v>
          </cell>
          <cell r="J904" t="str">
            <v>Dulsco L.L.C.</v>
          </cell>
          <cell r="K904" t="str">
            <v>PETER SSETTINBA</v>
          </cell>
          <cell r="L904" t="str">
            <v>Warehouse Associate (TEMP)</v>
          </cell>
          <cell r="M904" t="str">
            <v>Warehouse Associate 24M</v>
          </cell>
          <cell r="N904" t="str">
            <v>nnahla</v>
          </cell>
          <cell r="O904">
            <v>1299</v>
          </cell>
          <cell r="P904" t="str">
            <v>AUH1</v>
          </cell>
          <cell r="Q904" t="str">
            <v>ARE</v>
          </cell>
          <cell r="R904" t="str">
            <v>FC109</v>
          </cell>
          <cell r="S904" t="str">
            <v>Day Shift</v>
          </cell>
          <cell r="T904">
            <v>99</v>
          </cell>
          <cell r="U904" t="str">
            <v>MENA_UAE_FC</v>
          </cell>
          <cell r="X904">
            <v>46267.333333333336</v>
          </cell>
          <cell r="Y904">
            <v>46267.75</v>
          </cell>
          <cell r="Z904" t="str">
            <v>Rest Day</v>
          </cell>
          <cell r="AA904" t="str">
            <v>Not Scheduled</v>
          </cell>
          <cell r="AB904" t="str">
            <v>Not Present</v>
          </cell>
          <cell r="AC904" t="str">
            <v>Inbound</v>
          </cell>
          <cell r="AD904" t="str">
            <v>Inbound Stow</v>
          </cell>
          <cell r="AE904" t="str">
            <v>Stow</v>
          </cell>
          <cell r="AF904" t="str">
            <v>Tuesday</v>
          </cell>
          <cell r="AG904" t="str">
            <v>Wednesday</v>
          </cell>
          <cell r="AH904">
            <v>3</v>
          </cell>
          <cell r="AJ904">
            <v>45914</v>
          </cell>
          <cell r="AM904" t="str">
            <v>TEMP</v>
          </cell>
          <cell r="AN904" t="str">
            <v>3P Onsite Worker</v>
          </cell>
          <cell r="AO904" t="str">
            <v>A</v>
          </cell>
          <cell r="AP904">
            <v>9</v>
          </cell>
          <cell r="AQ904">
            <v>0</v>
          </cell>
          <cell r="AR904">
            <v>0</v>
          </cell>
          <cell r="AS904">
            <v>0</v>
          </cell>
          <cell r="AT904">
            <v>0</v>
          </cell>
          <cell r="AU904">
            <v>0</v>
          </cell>
        </row>
        <row r="905">
          <cell r="E905">
            <v>205845561</v>
          </cell>
          <cell r="F905" t="str">
            <v>A</v>
          </cell>
          <cell r="G905" t="str">
            <v>GREEN</v>
          </cell>
          <cell r="H905" t="str">
            <v>FULL_TIME</v>
          </cell>
          <cell r="I905">
            <v>900234</v>
          </cell>
          <cell r="J905" t="str">
            <v>Dulsco L.L.C.</v>
          </cell>
          <cell r="K905" t="str">
            <v>TONNY SSEWANTE</v>
          </cell>
          <cell r="L905" t="str">
            <v>Warehouse Associate (TEMP)</v>
          </cell>
          <cell r="M905" t="str">
            <v>Warehouse Associate 24M</v>
          </cell>
          <cell r="N905" t="str">
            <v>ansammar</v>
          </cell>
          <cell r="O905">
            <v>1299</v>
          </cell>
          <cell r="P905" t="str">
            <v>AUH1</v>
          </cell>
          <cell r="Q905" t="str">
            <v>ARE</v>
          </cell>
          <cell r="R905" t="str">
            <v>FC034</v>
          </cell>
          <cell r="S905" t="str">
            <v>Day Shift</v>
          </cell>
          <cell r="T905">
            <v>99</v>
          </cell>
          <cell r="U905" t="str">
            <v>MENA_UAE_FC</v>
          </cell>
          <cell r="V905">
            <v>46267.331250000003</v>
          </cell>
          <cell r="W905">
            <v>46267.747916666667</v>
          </cell>
          <cell r="X905">
            <v>46267.333333333336</v>
          </cell>
          <cell r="Y905">
            <v>46267.75</v>
          </cell>
          <cell r="AA905" t="str">
            <v>Scheduled</v>
          </cell>
          <cell r="AB905" t="str">
            <v>Present</v>
          </cell>
          <cell r="AC905" t="str">
            <v>Outbound</v>
          </cell>
          <cell r="AD905" t="str">
            <v>Picking</v>
          </cell>
          <cell r="AE905" t="str">
            <v>Pick</v>
          </cell>
          <cell r="AF905" t="str">
            <v>Saturday</v>
          </cell>
          <cell r="AG905" t="str">
            <v>Sunday</v>
          </cell>
          <cell r="AH905">
            <v>13</v>
          </cell>
          <cell r="AJ905">
            <v>45893</v>
          </cell>
          <cell r="AM905" t="str">
            <v>TEMP</v>
          </cell>
          <cell r="AN905" t="str">
            <v>3P Onsite Worker</v>
          </cell>
          <cell r="AO905" t="str">
            <v>A</v>
          </cell>
          <cell r="AP905">
            <v>9</v>
          </cell>
          <cell r="AQ905">
            <v>0</v>
          </cell>
          <cell r="AR905">
            <v>1</v>
          </cell>
          <cell r="AS905">
            <v>1</v>
          </cell>
          <cell r="AT905">
            <v>0</v>
          </cell>
          <cell r="AU905">
            <v>0</v>
          </cell>
        </row>
        <row r="906">
          <cell r="E906">
            <v>206915472</v>
          </cell>
          <cell r="F906" t="str">
            <v>A</v>
          </cell>
          <cell r="G906" t="str">
            <v>GREEN</v>
          </cell>
          <cell r="H906" t="str">
            <v>FULL_TIME</v>
          </cell>
          <cell r="I906">
            <v>900234</v>
          </cell>
          <cell r="J906" t="str">
            <v>Dulsco L.L.C.</v>
          </cell>
          <cell r="K906" t="str">
            <v>QURAISH SSEMATIMBA</v>
          </cell>
          <cell r="L906" t="str">
            <v>Warehouse Associate (TEMP)</v>
          </cell>
          <cell r="M906" t="str">
            <v>Warehouse Associate 8W</v>
          </cell>
          <cell r="N906" t="str">
            <v>bizthoma</v>
          </cell>
          <cell r="O906">
            <v>1299</v>
          </cell>
          <cell r="P906" t="str">
            <v>AUH1</v>
          </cell>
          <cell r="Q906" t="str">
            <v>ARE</v>
          </cell>
          <cell r="R906" t="str">
            <v>LK011</v>
          </cell>
          <cell r="S906" t="str">
            <v>Night Shift</v>
          </cell>
          <cell r="T906">
            <v>99</v>
          </cell>
          <cell r="U906" t="str">
            <v>MENA_UAE_FC</v>
          </cell>
          <cell r="V906">
            <v>46267.755555555559</v>
          </cell>
          <cell r="W906">
            <v>46267.855555555558</v>
          </cell>
          <cell r="X906">
            <v>46267.756944444445</v>
          </cell>
          <cell r="Y906">
            <v>46268.173611111109</v>
          </cell>
          <cell r="AA906" t="str">
            <v>Scheduled</v>
          </cell>
          <cell r="AB906" t="str">
            <v>Present</v>
          </cell>
          <cell r="AC906" t="str">
            <v>Outbound</v>
          </cell>
          <cell r="AD906" t="str">
            <v>Picking</v>
          </cell>
          <cell r="AE906" t="str">
            <v>Pick</v>
          </cell>
          <cell r="AF906" t="str">
            <v>Friday</v>
          </cell>
          <cell r="AG906" t="str">
            <v>Saturday</v>
          </cell>
          <cell r="AH906">
            <v>13</v>
          </cell>
          <cell r="AJ906">
            <v>46033</v>
          </cell>
          <cell r="AM906" t="str">
            <v>TEMP</v>
          </cell>
          <cell r="AN906" t="str">
            <v>3P Onsite Worker</v>
          </cell>
          <cell r="AO906" t="str">
            <v>A</v>
          </cell>
          <cell r="AP906">
            <v>9</v>
          </cell>
          <cell r="AQ906">
            <v>0</v>
          </cell>
          <cell r="AR906">
            <v>1</v>
          </cell>
          <cell r="AS906">
            <v>1</v>
          </cell>
          <cell r="AT906">
            <v>0</v>
          </cell>
          <cell r="AU906">
            <v>0</v>
          </cell>
        </row>
        <row r="907">
          <cell r="E907">
            <v>108019725</v>
          </cell>
          <cell r="F907" t="str">
            <v>A</v>
          </cell>
          <cell r="G907" t="str">
            <v>BLUE</v>
          </cell>
          <cell r="H907" t="str">
            <v>FULL_TIME</v>
          </cell>
          <cell r="I907" t="str">
            <v>P03231</v>
          </cell>
          <cell r="K907" t="str">
            <v>Stephen Tante Suh</v>
          </cell>
          <cell r="L907" t="str">
            <v>FC Associate III</v>
          </cell>
          <cell r="M907" t="str">
            <v>Operations Supervisor</v>
          </cell>
          <cell r="N907" t="str">
            <v>scariav</v>
          </cell>
          <cell r="O907">
            <v>1299</v>
          </cell>
          <cell r="P907" t="str">
            <v>AUH1</v>
          </cell>
          <cell r="Q907" t="str">
            <v>ARE</v>
          </cell>
          <cell r="R907" t="str">
            <v>LK015</v>
          </cell>
          <cell r="S907" t="str">
            <v>Night Shift</v>
          </cell>
          <cell r="T907">
            <v>3</v>
          </cell>
          <cell r="U907" t="str">
            <v>MENA_UAE_FC</v>
          </cell>
          <cell r="X907">
            <v>46267.756944444445</v>
          </cell>
          <cell r="Y907">
            <v>46268.173611111109</v>
          </cell>
          <cell r="Z907" t="str">
            <v>Rest Day</v>
          </cell>
          <cell r="AA907" t="str">
            <v>Not Scheduled</v>
          </cell>
          <cell r="AB907" t="str">
            <v>Not Present</v>
          </cell>
          <cell r="AC907" t="str">
            <v>Outbound</v>
          </cell>
          <cell r="AD907" t="str">
            <v>Picking</v>
          </cell>
          <cell r="AE907" t="str">
            <v>Pick</v>
          </cell>
          <cell r="AF907" t="str">
            <v>Tuesday</v>
          </cell>
          <cell r="AG907" t="str">
            <v>Wednesday</v>
          </cell>
          <cell r="AH907">
            <v>13</v>
          </cell>
          <cell r="AJ907">
            <v>44756</v>
          </cell>
          <cell r="AM907" t="str">
            <v>FC</v>
          </cell>
          <cell r="AN907" t="str">
            <v>Regular Full Time</v>
          </cell>
          <cell r="AO907" t="str">
            <v>A</v>
          </cell>
          <cell r="AP907">
            <v>9</v>
          </cell>
          <cell r="AQ907">
            <v>0</v>
          </cell>
          <cell r="AR907">
            <v>0</v>
          </cell>
          <cell r="AS907">
            <v>0</v>
          </cell>
          <cell r="AT907">
            <v>0</v>
          </cell>
          <cell r="AU907">
            <v>0</v>
          </cell>
        </row>
        <row r="908">
          <cell r="E908">
            <v>203813078</v>
          </cell>
          <cell r="F908" t="str">
            <v>A</v>
          </cell>
          <cell r="G908" t="str">
            <v>GREEN</v>
          </cell>
          <cell r="H908" t="str">
            <v>FULL_TIME</v>
          </cell>
          <cell r="I908">
            <v>900234</v>
          </cell>
          <cell r="J908" t="str">
            <v>Adecco</v>
          </cell>
          <cell r="K908" t="str">
            <v>SONU SUDHA</v>
          </cell>
          <cell r="L908" t="str">
            <v>Warehouse Associate (TEMP)</v>
          </cell>
          <cell r="M908" t="str">
            <v>Warehouse Associate 24M</v>
          </cell>
          <cell r="N908" t="str">
            <v>bavameer</v>
          </cell>
          <cell r="O908">
            <v>1299</v>
          </cell>
          <cell r="P908" t="str">
            <v>AUH1</v>
          </cell>
          <cell r="Q908" t="str">
            <v>ARE</v>
          </cell>
          <cell r="R908" t="str">
            <v>LK013</v>
          </cell>
          <cell r="S908" t="str">
            <v>Night Shift</v>
          </cell>
          <cell r="T908">
            <v>99</v>
          </cell>
          <cell r="U908" t="str">
            <v>MENA_UAE_FC</v>
          </cell>
          <cell r="V908">
            <v>46267.754861111112</v>
          </cell>
          <cell r="W908">
            <v>46267.959027777775</v>
          </cell>
          <cell r="X908">
            <v>46267.756944444445</v>
          </cell>
          <cell r="Y908">
            <v>46268.173611111109</v>
          </cell>
          <cell r="AA908" t="str">
            <v>Scheduled</v>
          </cell>
          <cell r="AB908" t="str">
            <v>Present</v>
          </cell>
          <cell r="AC908" t="str">
            <v>Customer returns</v>
          </cell>
          <cell r="AD908" t="str">
            <v>Customer Returns</v>
          </cell>
          <cell r="AE908" t="str">
            <v>Customer returns</v>
          </cell>
          <cell r="AF908" t="str">
            <v>Sunday</v>
          </cell>
          <cell r="AG908" t="str">
            <v>Monday</v>
          </cell>
          <cell r="AH908">
            <v>22</v>
          </cell>
          <cell r="AJ908">
            <v>45516</v>
          </cell>
          <cell r="AM908" t="str">
            <v>TEMP</v>
          </cell>
          <cell r="AN908" t="str">
            <v>3P Onsite Worker</v>
          </cell>
          <cell r="AO908" t="str">
            <v>A</v>
          </cell>
          <cell r="AP908">
            <v>9</v>
          </cell>
          <cell r="AQ908">
            <v>0</v>
          </cell>
          <cell r="AR908">
            <v>1</v>
          </cell>
          <cell r="AS908">
            <v>1</v>
          </cell>
          <cell r="AT908">
            <v>0</v>
          </cell>
          <cell r="AU908">
            <v>0</v>
          </cell>
        </row>
        <row r="909">
          <cell r="E909">
            <v>204951311</v>
          </cell>
          <cell r="F909" t="str">
            <v>A</v>
          </cell>
          <cell r="G909" t="str">
            <v>GREEN</v>
          </cell>
          <cell r="H909" t="str">
            <v>FULL_TIME</v>
          </cell>
          <cell r="I909">
            <v>900234</v>
          </cell>
          <cell r="J909" t="str">
            <v>Dulsco L.L.C.</v>
          </cell>
          <cell r="K909" t="str">
            <v>SULAIMAN JAY AMARA</v>
          </cell>
          <cell r="L909" t="str">
            <v>Warehouse Associate (TEMP)</v>
          </cell>
          <cell r="M909" t="str">
            <v>Warehouse Associate 24M</v>
          </cell>
          <cell r="N909" t="str">
            <v>ansammar</v>
          </cell>
          <cell r="O909">
            <v>1299</v>
          </cell>
          <cell r="P909" t="str">
            <v>AUH1</v>
          </cell>
          <cell r="Q909" t="str">
            <v>ARE</v>
          </cell>
          <cell r="R909" t="str">
            <v>FC084</v>
          </cell>
          <cell r="S909" t="str">
            <v>Day Shift</v>
          </cell>
          <cell r="T909">
            <v>99</v>
          </cell>
          <cell r="U909" t="str">
            <v>MENA_UAE_FC</v>
          </cell>
          <cell r="V909">
            <v>46267.331250000003</v>
          </cell>
          <cell r="W909">
            <v>46267.747916666667</v>
          </cell>
          <cell r="X909">
            <v>46267.333333333336</v>
          </cell>
          <cell r="Y909">
            <v>46267.75</v>
          </cell>
          <cell r="AA909" t="str">
            <v>Scheduled</v>
          </cell>
          <cell r="AB909" t="str">
            <v>Present</v>
          </cell>
          <cell r="AC909" t="str">
            <v>Outbound</v>
          </cell>
          <cell r="AD909" t="str">
            <v>Picking</v>
          </cell>
          <cell r="AE909" t="str">
            <v>Pick</v>
          </cell>
          <cell r="AF909" t="str">
            <v>Monday</v>
          </cell>
          <cell r="AG909" t="str">
            <v>Tuesday</v>
          </cell>
          <cell r="AH909">
            <v>13</v>
          </cell>
          <cell r="AJ909">
            <v>45718</v>
          </cell>
          <cell r="AM909" t="str">
            <v>TEMP</v>
          </cell>
          <cell r="AN909" t="str">
            <v>3P Onsite Worker</v>
          </cell>
          <cell r="AO909" t="str">
            <v>A</v>
          </cell>
          <cell r="AP909">
            <v>9</v>
          </cell>
          <cell r="AQ909">
            <v>0</v>
          </cell>
          <cell r="AR909">
            <v>1</v>
          </cell>
          <cell r="AS909">
            <v>1</v>
          </cell>
          <cell r="AT909">
            <v>0</v>
          </cell>
          <cell r="AU909">
            <v>0</v>
          </cell>
        </row>
        <row r="910">
          <cell r="E910">
            <v>204172222</v>
          </cell>
          <cell r="F910" t="str">
            <v>A</v>
          </cell>
          <cell r="G910" t="str">
            <v>GREEN</v>
          </cell>
          <cell r="H910" t="str">
            <v>FULL_TIME</v>
          </cell>
          <cell r="I910">
            <v>900234</v>
          </cell>
          <cell r="J910" t="str">
            <v>Dulsco L.L.C.</v>
          </cell>
          <cell r="K910" t="str">
            <v>Bruce sunday</v>
          </cell>
          <cell r="L910" t="str">
            <v>Warehouse Associate (TEMP)</v>
          </cell>
          <cell r="M910" t="str">
            <v>Warehouse Associate 24M</v>
          </cell>
          <cell r="N910" t="str">
            <v>ansammar</v>
          </cell>
          <cell r="O910">
            <v>1299</v>
          </cell>
          <cell r="P910" t="str">
            <v>AUH1</v>
          </cell>
          <cell r="Q910" t="str">
            <v>ARE</v>
          </cell>
          <cell r="R910" t="str">
            <v>FC034</v>
          </cell>
          <cell r="S910" t="str">
            <v>Day Shift</v>
          </cell>
          <cell r="T910">
            <v>99</v>
          </cell>
          <cell r="U910" t="str">
            <v>MENA_UAE_FC</v>
          </cell>
          <cell r="V910">
            <v>46267.332638888889</v>
          </cell>
          <cell r="W910">
            <v>46267.74722222222</v>
          </cell>
          <cell r="X910">
            <v>46267.333333333336</v>
          </cell>
          <cell r="Y910">
            <v>46267.75</v>
          </cell>
          <cell r="AA910" t="str">
            <v>Scheduled</v>
          </cell>
          <cell r="AB910" t="str">
            <v>Present</v>
          </cell>
          <cell r="AC910" t="str">
            <v>Outbound</v>
          </cell>
          <cell r="AD910" t="str">
            <v>Picking</v>
          </cell>
          <cell r="AE910" t="str">
            <v>Pick</v>
          </cell>
          <cell r="AF910" t="str">
            <v>Saturday</v>
          </cell>
          <cell r="AG910" t="str">
            <v>Sunday</v>
          </cell>
          <cell r="AH910">
            <v>13</v>
          </cell>
          <cell r="AJ910">
            <v>45567</v>
          </cell>
          <cell r="AM910" t="str">
            <v>TEMP</v>
          </cell>
          <cell r="AN910" t="str">
            <v>3P Onsite Worker</v>
          </cell>
          <cell r="AO910" t="str">
            <v>A</v>
          </cell>
          <cell r="AP910">
            <v>9</v>
          </cell>
          <cell r="AQ910">
            <v>0</v>
          </cell>
          <cell r="AR910">
            <v>1</v>
          </cell>
          <cell r="AS910">
            <v>1</v>
          </cell>
          <cell r="AT910">
            <v>0</v>
          </cell>
          <cell r="AU910">
            <v>0</v>
          </cell>
        </row>
        <row r="911">
          <cell r="E911">
            <v>102207650</v>
          </cell>
          <cell r="F911" t="str">
            <v>A</v>
          </cell>
          <cell r="G911" t="str">
            <v>BLUE</v>
          </cell>
          <cell r="H911" t="str">
            <v>FULL_TIME</v>
          </cell>
          <cell r="I911" t="str">
            <v>P03251</v>
          </cell>
          <cell r="K911" t="str">
            <v>Dhakshinamoorthy Sundaramoorthy</v>
          </cell>
          <cell r="L911" t="str">
            <v>FC Associate I</v>
          </cell>
          <cell r="M911" t="str">
            <v>FC Associate I</v>
          </cell>
          <cell r="N911" t="str">
            <v>aanso</v>
          </cell>
          <cell r="O911">
            <v>1299</v>
          </cell>
          <cell r="P911" t="str">
            <v>AUH1</v>
          </cell>
          <cell r="Q911" t="str">
            <v>ARE</v>
          </cell>
          <cell r="R911" t="str">
            <v>FC134</v>
          </cell>
          <cell r="S911" t="str">
            <v>Day Shift</v>
          </cell>
          <cell r="T911">
            <v>1</v>
          </cell>
          <cell r="U911" t="str">
            <v>MENA_UAE_FC</v>
          </cell>
          <cell r="V911">
            <v>46267.330555555556</v>
          </cell>
          <cell r="W911">
            <v>46267.756944444445</v>
          </cell>
          <cell r="X911">
            <v>46267.333333333336</v>
          </cell>
          <cell r="Y911">
            <v>46267.75</v>
          </cell>
          <cell r="Z911" t="str">
            <v>Rest Day</v>
          </cell>
          <cell r="AA911" t="str">
            <v>Not Scheduled</v>
          </cell>
          <cell r="AB911" t="str">
            <v>Present</v>
          </cell>
          <cell r="AC911" t="str">
            <v>Customer returns</v>
          </cell>
          <cell r="AD911" t="str">
            <v>Customer Returns</v>
          </cell>
          <cell r="AE911" t="str">
            <v>Customer returns</v>
          </cell>
          <cell r="AF911" t="str">
            <v>Wednesday</v>
          </cell>
          <cell r="AG911" t="str">
            <v>Thursday</v>
          </cell>
          <cell r="AH911">
            <v>22</v>
          </cell>
          <cell r="AJ911">
            <v>42867</v>
          </cell>
          <cell r="AM911" t="str">
            <v>FC</v>
          </cell>
          <cell r="AN911" t="str">
            <v>Regular Full Time</v>
          </cell>
          <cell r="AO911" t="str">
            <v>A</v>
          </cell>
          <cell r="AP911">
            <v>9</v>
          </cell>
          <cell r="AQ911">
            <v>1</v>
          </cell>
          <cell r="AR911">
            <v>1</v>
          </cell>
          <cell r="AS911">
            <v>0</v>
          </cell>
          <cell r="AT911">
            <v>0</v>
          </cell>
          <cell r="AU911">
            <v>0</v>
          </cell>
        </row>
        <row r="912">
          <cell r="E912">
            <v>206953819</v>
          </cell>
          <cell r="F912" t="str">
            <v>A</v>
          </cell>
          <cell r="G912" t="str">
            <v>GREEN</v>
          </cell>
          <cell r="H912" t="str">
            <v>FULL_TIME</v>
          </cell>
          <cell r="I912">
            <v>900234</v>
          </cell>
          <cell r="J912" t="str">
            <v>EFS Facilities Services</v>
          </cell>
          <cell r="K912" t="str">
            <v>SUSAN RUGURU WANJIKU</v>
          </cell>
          <cell r="L912" t="str">
            <v>Warehouse Associate (TEMP)</v>
          </cell>
          <cell r="M912" t="str">
            <v>Warehouse Associate 8W</v>
          </cell>
          <cell r="N912" t="str">
            <v>kebedeed</v>
          </cell>
          <cell r="O912">
            <v>1299</v>
          </cell>
          <cell r="P912" t="str">
            <v>AUH1</v>
          </cell>
          <cell r="Q912" t="str">
            <v>ARE</v>
          </cell>
          <cell r="R912" t="str">
            <v>FC159</v>
          </cell>
          <cell r="S912" t="str">
            <v>Day Shift</v>
          </cell>
          <cell r="T912">
            <v>99</v>
          </cell>
          <cell r="U912" t="str">
            <v>MENA_UAE_FC</v>
          </cell>
          <cell r="V912">
            <v>46267.331250000003</v>
          </cell>
          <cell r="W912">
            <v>46267.748611111114</v>
          </cell>
          <cell r="X912">
            <v>46267.333333333336</v>
          </cell>
          <cell r="Y912">
            <v>46267.75</v>
          </cell>
          <cell r="AA912" t="str">
            <v>Scheduled</v>
          </cell>
          <cell r="AB912" t="str">
            <v>Present</v>
          </cell>
          <cell r="AC912" t="str">
            <v>Support</v>
          </cell>
          <cell r="AD912" t="str">
            <v>Facilities</v>
          </cell>
          <cell r="AE912" t="str">
            <v>Support</v>
          </cell>
          <cell r="AF912" t="str">
            <v>Thursday</v>
          </cell>
          <cell r="AG912" t="str">
            <v>Friday</v>
          </cell>
          <cell r="AH912">
            <v>28</v>
          </cell>
          <cell r="AJ912">
            <v>46047</v>
          </cell>
          <cell r="AM912" t="str">
            <v>TEMP</v>
          </cell>
          <cell r="AN912" t="str">
            <v>3P Onsite Worker</v>
          </cell>
          <cell r="AO912" t="str">
            <v>A</v>
          </cell>
          <cell r="AP912">
            <v>9</v>
          </cell>
          <cell r="AQ912">
            <v>0</v>
          </cell>
          <cell r="AR912">
            <v>1</v>
          </cell>
          <cell r="AS912">
            <v>1</v>
          </cell>
          <cell r="AT912">
            <v>0</v>
          </cell>
          <cell r="AU912">
            <v>0</v>
          </cell>
        </row>
        <row r="913">
          <cell r="E913">
            <v>205853884</v>
          </cell>
          <cell r="F913" t="str">
            <v>A</v>
          </cell>
          <cell r="G913" t="str">
            <v>GREEN</v>
          </cell>
          <cell r="H913" t="str">
            <v>REDUCED</v>
          </cell>
          <cell r="I913">
            <v>900234</v>
          </cell>
          <cell r="J913" t="str">
            <v>EFS Facilities Services</v>
          </cell>
          <cell r="K913" t="str">
            <v>SYDONIE EYE TANGE</v>
          </cell>
          <cell r="L913" t="str">
            <v>Warehouse Associate (TEMP)</v>
          </cell>
          <cell r="M913" t="str">
            <v>Warehouse Associate 8W</v>
          </cell>
          <cell r="N913" t="str">
            <v>bizthoma</v>
          </cell>
          <cell r="O913">
            <v>1299</v>
          </cell>
          <cell r="P913" t="str">
            <v>AUH1</v>
          </cell>
          <cell r="Q913" t="str">
            <v>ARE</v>
          </cell>
          <cell r="R913" t="str">
            <v>LK013</v>
          </cell>
          <cell r="S913" t="str">
            <v>Night Shift</v>
          </cell>
          <cell r="T913">
            <v>99</v>
          </cell>
          <cell r="U913" t="str">
            <v>MENA_UAE_FC</v>
          </cell>
          <cell r="V913">
            <v>46267.756249999999</v>
          </cell>
          <cell r="W913">
            <v>46267.834027777775</v>
          </cell>
          <cell r="X913">
            <v>46267.756944444445</v>
          </cell>
          <cell r="Y913">
            <v>46268.090277777781</v>
          </cell>
          <cell r="AA913" t="str">
            <v>Scheduled</v>
          </cell>
          <cell r="AB913" t="str">
            <v>Present</v>
          </cell>
          <cell r="AC913" t="str">
            <v>Outbound</v>
          </cell>
          <cell r="AD913" t="str">
            <v>Picking</v>
          </cell>
          <cell r="AE913" t="str">
            <v>Pick</v>
          </cell>
          <cell r="AF913" t="str">
            <v>Sunday</v>
          </cell>
          <cell r="AG913" t="str">
            <v>Monday</v>
          </cell>
          <cell r="AH913">
            <v>13</v>
          </cell>
          <cell r="AJ913">
            <v>46251</v>
          </cell>
          <cell r="AM913" t="str">
            <v>TEMP</v>
          </cell>
          <cell r="AN913" t="str">
            <v>3P Onsite Worker</v>
          </cell>
          <cell r="AO913" t="str">
            <v>A</v>
          </cell>
          <cell r="AP913">
            <v>7</v>
          </cell>
          <cell r="AQ913">
            <v>0</v>
          </cell>
          <cell r="AR913">
            <v>1</v>
          </cell>
          <cell r="AS913">
            <v>1</v>
          </cell>
          <cell r="AT913">
            <v>0</v>
          </cell>
          <cell r="AU913">
            <v>0</v>
          </cell>
        </row>
        <row r="914">
          <cell r="E914">
            <v>205651024</v>
          </cell>
          <cell r="F914" t="str">
            <v>A</v>
          </cell>
          <cell r="G914" t="str">
            <v>GREEN</v>
          </cell>
          <cell r="H914" t="str">
            <v>FULL_TIME</v>
          </cell>
          <cell r="I914">
            <v>900234</v>
          </cell>
          <cell r="J914" t="str">
            <v>EFS Facilities Services</v>
          </cell>
          <cell r="K914" t="str">
            <v>Tabitha Monica Atinde</v>
          </cell>
          <cell r="L914" t="str">
            <v>Warehouse Associate (TEMP)</v>
          </cell>
          <cell r="M914" t="str">
            <v>Warehouse Associate 8W</v>
          </cell>
          <cell r="N914" t="str">
            <v>bavameer</v>
          </cell>
          <cell r="O914">
            <v>1299</v>
          </cell>
          <cell r="P914" t="str">
            <v>AUH1</v>
          </cell>
          <cell r="Q914" t="str">
            <v>ARE</v>
          </cell>
          <cell r="R914" t="str">
            <v>FC009</v>
          </cell>
          <cell r="S914" t="str">
            <v>Day Shift</v>
          </cell>
          <cell r="T914">
            <v>99</v>
          </cell>
          <cell r="U914" t="str">
            <v>MENA_UAE_FC</v>
          </cell>
          <cell r="V914">
            <v>46267.331250000003</v>
          </cell>
          <cell r="W914">
            <v>46267.749305555553</v>
          </cell>
          <cell r="X914">
            <v>46267.333333333336</v>
          </cell>
          <cell r="Y914">
            <v>46267.75</v>
          </cell>
          <cell r="AA914" t="str">
            <v>Scheduled</v>
          </cell>
          <cell r="AB914" t="str">
            <v>Present</v>
          </cell>
          <cell r="AC914" t="str">
            <v>Customer returns</v>
          </cell>
          <cell r="AD914" t="str">
            <v>Customer Returns</v>
          </cell>
          <cell r="AE914" t="str">
            <v>Customer returns</v>
          </cell>
          <cell r="AF914" t="str">
            <v>Friday</v>
          </cell>
          <cell r="AG914" t="str">
            <v>Saturday</v>
          </cell>
          <cell r="AH914">
            <v>22</v>
          </cell>
          <cell r="AJ914">
            <v>45851</v>
          </cell>
          <cell r="AM914" t="str">
            <v>TEMP</v>
          </cell>
          <cell r="AN914" t="str">
            <v>3P Onsite Worker</v>
          </cell>
          <cell r="AO914" t="str">
            <v>A</v>
          </cell>
          <cell r="AP914">
            <v>9</v>
          </cell>
          <cell r="AQ914">
            <v>0</v>
          </cell>
          <cell r="AR914">
            <v>1</v>
          </cell>
          <cell r="AS914">
            <v>1</v>
          </cell>
          <cell r="AT914">
            <v>0</v>
          </cell>
          <cell r="AU914">
            <v>0</v>
          </cell>
        </row>
        <row r="915">
          <cell r="E915">
            <v>205276302</v>
          </cell>
          <cell r="F915" t="str">
            <v>A</v>
          </cell>
          <cell r="G915" t="str">
            <v>GREEN</v>
          </cell>
          <cell r="H915" t="str">
            <v>REDUCED</v>
          </cell>
          <cell r="I915">
            <v>900234</v>
          </cell>
          <cell r="J915" t="str">
            <v>EFS Facilities Services</v>
          </cell>
          <cell r="K915" t="str">
            <v>Arrey Tabiayuk Brandon</v>
          </cell>
          <cell r="L915" t="str">
            <v>Warehouse Associate (TEMP)</v>
          </cell>
          <cell r="M915" t="str">
            <v>Warehouse Associate 8W</v>
          </cell>
          <cell r="N915" t="str">
            <v>scariav</v>
          </cell>
          <cell r="O915">
            <v>1299</v>
          </cell>
          <cell r="P915" t="str">
            <v>AUH1</v>
          </cell>
          <cell r="Q915" t="str">
            <v>ARE</v>
          </cell>
          <cell r="R915" t="str">
            <v>LK016</v>
          </cell>
          <cell r="S915" t="str">
            <v>Night Shift</v>
          </cell>
          <cell r="T915">
            <v>99</v>
          </cell>
          <cell r="U915" t="str">
            <v>MENA_UAE_FC</v>
          </cell>
          <cell r="X915">
            <v>46267.756944444445</v>
          </cell>
          <cell r="Y915">
            <v>46268.090277777781</v>
          </cell>
          <cell r="Z915" t="str">
            <v>Rest Day</v>
          </cell>
          <cell r="AA915" t="str">
            <v>Not Scheduled</v>
          </cell>
          <cell r="AB915" t="str">
            <v>Not Present</v>
          </cell>
          <cell r="AC915" t="str">
            <v>Outbound</v>
          </cell>
          <cell r="AD915" t="str">
            <v>Picking</v>
          </cell>
          <cell r="AE915" t="str">
            <v>Pick</v>
          </cell>
          <cell r="AF915" t="str">
            <v>Wednesday</v>
          </cell>
          <cell r="AG915" t="str">
            <v>Thursday</v>
          </cell>
          <cell r="AH915">
            <v>13</v>
          </cell>
          <cell r="AJ915">
            <v>46251</v>
          </cell>
          <cell r="AM915" t="str">
            <v>TEMP</v>
          </cell>
          <cell r="AN915" t="str">
            <v>3P Onsite Worker</v>
          </cell>
          <cell r="AO915" t="str">
            <v>A</v>
          </cell>
          <cell r="AP915">
            <v>7</v>
          </cell>
          <cell r="AQ915">
            <v>0</v>
          </cell>
          <cell r="AR915">
            <v>0</v>
          </cell>
          <cell r="AS915">
            <v>0</v>
          </cell>
          <cell r="AT915">
            <v>0</v>
          </cell>
          <cell r="AU915">
            <v>0</v>
          </cell>
        </row>
        <row r="916">
          <cell r="E916">
            <v>204013736</v>
          </cell>
          <cell r="F916" t="str">
            <v>A</v>
          </cell>
          <cell r="G916" t="str">
            <v>GREEN</v>
          </cell>
          <cell r="H916" t="str">
            <v>FULL_TIME</v>
          </cell>
          <cell r="I916">
            <v>900234</v>
          </cell>
          <cell r="J916" t="str">
            <v>Fastlink Outsourcing</v>
          </cell>
          <cell r="K916" t="str">
            <v>Sergeo Tabifor</v>
          </cell>
          <cell r="L916" t="str">
            <v>Warehouse Associate (TEMP)</v>
          </cell>
          <cell r="M916" t="str">
            <v>Warehouse Associate 12M</v>
          </cell>
          <cell r="N916" t="str">
            <v>kebedeed</v>
          </cell>
          <cell r="O916">
            <v>1299</v>
          </cell>
          <cell r="P916" t="str">
            <v>AUH1</v>
          </cell>
          <cell r="Q916" t="str">
            <v>ARE</v>
          </cell>
          <cell r="R916" t="str">
            <v>LK012</v>
          </cell>
          <cell r="S916" t="str">
            <v>Night Shift</v>
          </cell>
          <cell r="T916">
            <v>99</v>
          </cell>
          <cell r="U916" t="str">
            <v>MENA_UAE_FC</v>
          </cell>
          <cell r="V916">
            <v>46267.755555555559</v>
          </cell>
          <cell r="W916">
            <v>46267.960416666669</v>
          </cell>
          <cell r="X916">
            <v>46267.75</v>
          </cell>
          <cell r="Y916">
            <v>46268.166666666664</v>
          </cell>
          <cell r="AA916" t="str">
            <v>Scheduled</v>
          </cell>
          <cell r="AB916" t="str">
            <v>Present</v>
          </cell>
          <cell r="AC916" t="str">
            <v>Support</v>
          </cell>
          <cell r="AD916" t="str">
            <v>Facilities</v>
          </cell>
          <cell r="AE916" t="str">
            <v>Support</v>
          </cell>
          <cell r="AF916" t="str">
            <v>Saturday</v>
          </cell>
          <cell r="AG916" t="str">
            <v>Sunday</v>
          </cell>
          <cell r="AH916">
            <v>28</v>
          </cell>
          <cell r="AJ916">
            <v>45550</v>
          </cell>
          <cell r="AM916" t="str">
            <v>TEMP</v>
          </cell>
          <cell r="AN916" t="str">
            <v>3P Onsite Worker</v>
          </cell>
          <cell r="AO916" t="str">
            <v>A</v>
          </cell>
          <cell r="AP916">
            <v>9</v>
          </cell>
          <cell r="AQ916">
            <v>0</v>
          </cell>
          <cell r="AR916">
            <v>1</v>
          </cell>
          <cell r="AS916">
            <v>1</v>
          </cell>
          <cell r="AT916">
            <v>0</v>
          </cell>
          <cell r="AU916">
            <v>0</v>
          </cell>
        </row>
        <row r="917">
          <cell r="E917">
            <v>203469168</v>
          </cell>
          <cell r="F917" t="str">
            <v>A</v>
          </cell>
          <cell r="G917" t="str">
            <v>GREEN</v>
          </cell>
          <cell r="H917" t="str">
            <v>FULL_TIME</v>
          </cell>
          <cell r="I917">
            <v>900234</v>
          </cell>
          <cell r="J917" t="str">
            <v>Fastlink Outsourcing</v>
          </cell>
          <cell r="K917" t="str">
            <v>Tabi Tabi</v>
          </cell>
          <cell r="L917" t="str">
            <v>Warehouse Associate (TEMP)</v>
          </cell>
          <cell r="M917" t="str">
            <v>Warehouse Associate 12M</v>
          </cell>
          <cell r="N917" t="str">
            <v>bavameer</v>
          </cell>
          <cell r="O917">
            <v>1299</v>
          </cell>
          <cell r="P917" t="str">
            <v>AUH1</v>
          </cell>
          <cell r="Q917" t="str">
            <v>ARE</v>
          </cell>
          <cell r="R917" t="str">
            <v>LK015</v>
          </cell>
          <cell r="S917" t="str">
            <v>Night Shift</v>
          </cell>
          <cell r="T917">
            <v>99</v>
          </cell>
          <cell r="U917" t="str">
            <v>MENA_UAE_FC</v>
          </cell>
          <cell r="X917">
            <v>46267.756944444445</v>
          </cell>
          <cell r="Y917">
            <v>46268.173611111109</v>
          </cell>
          <cell r="Z917" t="str">
            <v>Rest Day</v>
          </cell>
          <cell r="AA917" t="str">
            <v>Not Scheduled</v>
          </cell>
          <cell r="AB917" t="str">
            <v>Not Present</v>
          </cell>
          <cell r="AC917" t="str">
            <v>Customer returns</v>
          </cell>
          <cell r="AD917" t="str">
            <v>Customer Returns</v>
          </cell>
          <cell r="AE917" t="str">
            <v>Customer returns</v>
          </cell>
          <cell r="AF917" t="str">
            <v>Tuesday</v>
          </cell>
          <cell r="AG917" t="str">
            <v>Wednesday</v>
          </cell>
          <cell r="AH917">
            <v>22</v>
          </cell>
          <cell r="AJ917">
            <v>45455</v>
          </cell>
          <cell r="AM917" t="str">
            <v>TEMP</v>
          </cell>
          <cell r="AN917" t="str">
            <v>3P Onsite Worker</v>
          </cell>
          <cell r="AO917" t="str">
            <v>A</v>
          </cell>
          <cell r="AP917">
            <v>9</v>
          </cell>
          <cell r="AQ917">
            <v>0</v>
          </cell>
          <cell r="AR917">
            <v>0</v>
          </cell>
          <cell r="AS917">
            <v>0</v>
          </cell>
          <cell r="AT917">
            <v>0</v>
          </cell>
          <cell r="AU917">
            <v>0</v>
          </cell>
        </row>
        <row r="918">
          <cell r="E918">
            <v>206504596</v>
          </cell>
          <cell r="F918" t="str">
            <v>A</v>
          </cell>
          <cell r="G918" t="str">
            <v>GREEN</v>
          </cell>
          <cell r="H918" t="str">
            <v>FULL_TIME</v>
          </cell>
          <cell r="I918">
            <v>900234</v>
          </cell>
          <cell r="J918" t="str">
            <v>Dulsco L.L.C.</v>
          </cell>
          <cell r="K918" t="str">
            <v>TADEO KIZITO</v>
          </cell>
          <cell r="L918" t="str">
            <v>Warehouse Associate (TEMP)</v>
          </cell>
          <cell r="M918" t="str">
            <v>Warehouse Associate 8W</v>
          </cell>
          <cell r="N918" t="str">
            <v>nnahla</v>
          </cell>
          <cell r="O918">
            <v>1299</v>
          </cell>
          <cell r="P918" t="str">
            <v>AUH1</v>
          </cell>
          <cell r="Q918" t="str">
            <v>ARE</v>
          </cell>
          <cell r="R918" t="str">
            <v>FC059</v>
          </cell>
          <cell r="S918" t="str">
            <v>Day Shift</v>
          </cell>
          <cell r="T918">
            <v>99</v>
          </cell>
          <cell r="U918" t="str">
            <v>MENA_UAE_FC</v>
          </cell>
          <cell r="V918">
            <v>46267.332638888889</v>
          </cell>
          <cell r="W918">
            <v>46267.749305555553</v>
          </cell>
          <cell r="X918">
            <v>46267.333333333336</v>
          </cell>
          <cell r="Y918">
            <v>46267.75</v>
          </cell>
          <cell r="AA918" t="str">
            <v>Scheduled</v>
          </cell>
          <cell r="AB918" t="str">
            <v>Present</v>
          </cell>
          <cell r="AC918" t="str">
            <v>Inbound</v>
          </cell>
          <cell r="AD918" t="str">
            <v>Inbound Stow</v>
          </cell>
          <cell r="AE918" t="str">
            <v>Stow</v>
          </cell>
          <cell r="AF918" t="str">
            <v>Sunday</v>
          </cell>
          <cell r="AG918" t="str">
            <v>Monday</v>
          </cell>
          <cell r="AH918">
            <v>3</v>
          </cell>
          <cell r="AJ918">
            <v>45970</v>
          </cell>
          <cell r="AM918" t="str">
            <v>TEMP</v>
          </cell>
          <cell r="AN918" t="str">
            <v>3P Onsite Worker</v>
          </cell>
          <cell r="AO918" t="str">
            <v>A</v>
          </cell>
          <cell r="AP918">
            <v>9</v>
          </cell>
          <cell r="AQ918">
            <v>0</v>
          </cell>
          <cell r="AR918">
            <v>1</v>
          </cell>
          <cell r="AS918">
            <v>1</v>
          </cell>
          <cell r="AT918">
            <v>0</v>
          </cell>
          <cell r="AU918">
            <v>0</v>
          </cell>
        </row>
        <row r="919">
          <cell r="E919">
            <v>205608625</v>
          </cell>
          <cell r="F919" t="str">
            <v>A</v>
          </cell>
          <cell r="G919" t="str">
            <v>GREEN</v>
          </cell>
          <cell r="H919" t="str">
            <v>FULL_TIME</v>
          </cell>
          <cell r="I919">
            <v>900234</v>
          </cell>
          <cell r="J919" t="str">
            <v>Dulsco L.L.C.</v>
          </cell>
          <cell r="K919" t="str">
            <v>GODWIN AKPALU</v>
          </cell>
          <cell r="L919" t="str">
            <v>Warehouse Associate (TEMP)</v>
          </cell>
          <cell r="M919" t="str">
            <v>Warehouse Associate 24M</v>
          </cell>
          <cell r="N919" t="str">
            <v>pparsin</v>
          </cell>
          <cell r="O919">
            <v>1299</v>
          </cell>
          <cell r="P919" t="str">
            <v>AUH1</v>
          </cell>
          <cell r="Q919" t="str">
            <v>ARE</v>
          </cell>
          <cell r="R919" t="str">
            <v>LK017</v>
          </cell>
          <cell r="S919" t="str">
            <v>Night Shift</v>
          </cell>
          <cell r="T919">
            <v>99</v>
          </cell>
          <cell r="U919" t="str">
            <v>MENA_UAE_FC</v>
          </cell>
          <cell r="V919">
            <v>46267.754861111112</v>
          </cell>
          <cell r="W919">
            <v>46267.95</v>
          </cell>
          <cell r="X919">
            <v>46267.756944444445</v>
          </cell>
          <cell r="Y919">
            <v>46268.173611111109</v>
          </cell>
          <cell r="AA919" t="str">
            <v>Scheduled</v>
          </cell>
          <cell r="AB919" t="str">
            <v>Present</v>
          </cell>
          <cell r="AC919" t="str">
            <v>Inbound</v>
          </cell>
          <cell r="AD919" t="str">
            <v>Inbound Stow</v>
          </cell>
          <cell r="AE919" t="str">
            <v>Stow</v>
          </cell>
          <cell r="AF919" t="str">
            <v>Thursday</v>
          </cell>
          <cell r="AG919" t="str">
            <v>Friday</v>
          </cell>
          <cell r="AH919">
            <v>3</v>
          </cell>
          <cell r="AJ919">
            <v>45844</v>
          </cell>
          <cell r="AM919" t="str">
            <v>TEMP</v>
          </cell>
          <cell r="AN919" t="str">
            <v>3P Onsite Worker</v>
          </cell>
          <cell r="AO919" t="str">
            <v>A</v>
          </cell>
          <cell r="AP919">
            <v>9</v>
          </cell>
          <cell r="AQ919">
            <v>0</v>
          </cell>
          <cell r="AR919">
            <v>1</v>
          </cell>
          <cell r="AS919">
            <v>1</v>
          </cell>
          <cell r="AT919">
            <v>0</v>
          </cell>
          <cell r="AU919">
            <v>0</v>
          </cell>
        </row>
        <row r="920">
          <cell r="E920">
            <v>204299548</v>
          </cell>
          <cell r="F920" t="str">
            <v>A</v>
          </cell>
          <cell r="G920" t="str">
            <v>GREEN</v>
          </cell>
          <cell r="H920" t="str">
            <v>FULL_TIME</v>
          </cell>
          <cell r="I920">
            <v>900234</v>
          </cell>
          <cell r="J920" t="str">
            <v>Quesscorp</v>
          </cell>
          <cell r="K920" t="str">
            <v>Daniel Kweku Tamah</v>
          </cell>
          <cell r="L920" t="str">
            <v>Warehouse Associate (TEMP)</v>
          </cell>
          <cell r="M920" t="str">
            <v>Warehouse Associate 8W</v>
          </cell>
          <cell r="N920" t="str">
            <v>aanso</v>
          </cell>
          <cell r="O920">
            <v>1299</v>
          </cell>
          <cell r="P920" t="str">
            <v>AUH1</v>
          </cell>
          <cell r="Q920" t="str">
            <v>ARE</v>
          </cell>
          <cell r="R920" t="str">
            <v>FC034</v>
          </cell>
          <cell r="S920" t="str">
            <v>Day Shift</v>
          </cell>
          <cell r="T920">
            <v>99</v>
          </cell>
          <cell r="U920" t="str">
            <v>MENA_UAE_FC</v>
          </cell>
          <cell r="V920">
            <v>46267.333333333336</v>
          </cell>
          <cell r="W920">
            <v>46267.753472222219</v>
          </cell>
          <cell r="X920">
            <v>46267.333333333336</v>
          </cell>
          <cell r="Y920">
            <v>46267.75</v>
          </cell>
          <cell r="AA920" t="str">
            <v>Scheduled</v>
          </cell>
          <cell r="AB920" t="str">
            <v>Present</v>
          </cell>
          <cell r="AC920" t="str">
            <v>Customer returns</v>
          </cell>
          <cell r="AD920" t="str">
            <v>Customer Returns</v>
          </cell>
          <cell r="AE920" t="str">
            <v>Customer returns</v>
          </cell>
          <cell r="AF920" t="str">
            <v>Saturday</v>
          </cell>
          <cell r="AG920" t="str">
            <v>Sunday</v>
          </cell>
          <cell r="AH920">
            <v>22</v>
          </cell>
          <cell r="AJ920">
            <v>45585</v>
          </cell>
          <cell r="AM920" t="str">
            <v>TEMP</v>
          </cell>
          <cell r="AN920" t="str">
            <v>3P Onsite Worker</v>
          </cell>
          <cell r="AO920" t="str">
            <v>A</v>
          </cell>
          <cell r="AP920">
            <v>9</v>
          </cell>
          <cell r="AQ920">
            <v>0</v>
          </cell>
          <cell r="AR920">
            <v>1</v>
          </cell>
          <cell r="AS920">
            <v>1</v>
          </cell>
          <cell r="AT920">
            <v>0</v>
          </cell>
          <cell r="AU920">
            <v>0</v>
          </cell>
        </row>
        <row r="921">
          <cell r="E921">
            <v>204246612</v>
          </cell>
          <cell r="F921" t="str">
            <v>A</v>
          </cell>
          <cell r="G921" t="str">
            <v>GREEN</v>
          </cell>
          <cell r="H921" t="str">
            <v>FULL_TIME</v>
          </cell>
          <cell r="I921">
            <v>900234</v>
          </cell>
          <cell r="J921" t="str">
            <v>Quesscorp</v>
          </cell>
          <cell r="K921" t="str">
            <v>Tariro Manyetu</v>
          </cell>
          <cell r="L921" t="str">
            <v>Warehouse Associate (TEMP)</v>
          </cell>
          <cell r="M921" t="str">
            <v>Warehouse Associate 24M</v>
          </cell>
          <cell r="N921" t="str">
            <v>nnahla</v>
          </cell>
          <cell r="O921">
            <v>1299</v>
          </cell>
          <cell r="P921" t="str">
            <v>AUH1</v>
          </cell>
          <cell r="Q921" t="str">
            <v>ARE</v>
          </cell>
          <cell r="R921" t="str">
            <v>FC009</v>
          </cell>
          <cell r="S921" t="str">
            <v>Day Shift</v>
          </cell>
          <cell r="T921">
            <v>99</v>
          </cell>
          <cell r="U921" t="str">
            <v>MENA_UAE_FC</v>
          </cell>
          <cell r="V921">
            <v>46267.331944444442</v>
          </cell>
          <cell r="W921">
            <v>46267.747916666667</v>
          </cell>
          <cell r="X921">
            <v>46267.333333333336</v>
          </cell>
          <cell r="Y921">
            <v>46267.75</v>
          </cell>
          <cell r="AA921" t="str">
            <v>Scheduled</v>
          </cell>
          <cell r="AB921" t="str">
            <v>Present</v>
          </cell>
          <cell r="AC921" t="str">
            <v>Inbound</v>
          </cell>
          <cell r="AD921" t="str">
            <v>Inbound Stow</v>
          </cell>
          <cell r="AE921" t="str">
            <v>Stow</v>
          </cell>
          <cell r="AF921" t="str">
            <v>Friday</v>
          </cell>
          <cell r="AG921" t="str">
            <v>Saturday</v>
          </cell>
          <cell r="AH921">
            <v>3</v>
          </cell>
          <cell r="AJ921">
            <v>45578</v>
          </cell>
          <cell r="AM921" t="str">
            <v>TEMP</v>
          </cell>
          <cell r="AN921" t="str">
            <v>3P Onsite Worker</v>
          </cell>
          <cell r="AO921" t="str">
            <v>A</v>
          </cell>
          <cell r="AP921">
            <v>9</v>
          </cell>
          <cell r="AQ921">
            <v>0</v>
          </cell>
          <cell r="AR921">
            <v>1</v>
          </cell>
          <cell r="AS921">
            <v>1</v>
          </cell>
          <cell r="AT921">
            <v>0</v>
          </cell>
          <cell r="AU921">
            <v>0</v>
          </cell>
        </row>
        <row r="922">
          <cell r="E922">
            <v>206514852</v>
          </cell>
          <cell r="F922" t="str">
            <v>A</v>
          </cell>
          <cell r="G922" t="str">
            <v>GREEN</v>
          </cell>
          <cell r="H922" t="str">
            <v>FULL_TIME</v>
          </cell>
          <cell r="I922">
            <v>900234</v>
          </cell>
          <cell r="J922" t="str">
            <v>Dulsco L.L.C.</v>
          </cell>
          <cell r="K922" t="str">
            <v>MAWANDA ANDREW KASAGGA</v>
          </cell>
          <cell r="L922" t="str">
            <v>Warehouse Associate (TEMP)</v>
          </cell>
          <cell r="M922" t="str">
            <v>Warehouse Associate 8W</v>
          </cell>
          <cell r="N922" t="str">
            <v>bavameer</v>
          </cell>
          <cell r="O922">
            <v>1299</v>
          </cell>
          <cell r="P922" t="str">
            <v>AUH1</v>
          </cell>
          <cell r="Q922" t="str">
            <v>ARE</v>
          </cell>
          <cell r="R922" t="str">
            <v>LK014</v>
          </cell>
          <cell r="S922" t="str">
            <v>Night Shift</v>
          </cell>
          <cell r="T922">
            <v>99</v>
          </cell>
          <cell r="U922" t="str">
            <v>MENA_UAE_FC</v>
          </cell>
          <cell r="V922">
            <v>46267.756249999999</v>
          </cell>
          <cell r="W922">
            <v>46267.958333333336</v>
          </cell>
          <cell r="X922">
            <v>46267.756944444445</v>
          </cell>
          <cell r="Y922">
            <v>46268.173611111109</v>
          </cell>
          <cell r="AA922" t="str">
            <v>Scheduled</v>
          </cell>
          <cell r="AB922" t="str">
            <v>Present</v>
          </cell>
          <cell r="AC922" t="str">
            <v>Customer returns</v>
          </cell>
          <cell r="AD922" t="str">
            <v>Customer Returns</v>
          </cell>
          <cell r="AE922" t="str">
            <v>Customer returns</v>
          </cell>
          <cell r="AF922" t="str">
            <v>Monday</v>
          </cell>
          <cell r="AG922" t="str">
            <v>Tuesday</v>
          </cell>
          <cell r="AH922">
            <v>22</v>
          </cell>
          <cell r="AJ922">
            <v>45970</v>
          </cell>
          <cell r="AM922" t="str">
            <v>TEMP</v>
          </cell>
          <cell r="AN922" t="str">
            <v>3P Onsite Worker</v>
          </cell>
          <cell r="AO922" t="str">
            <v>A</v>
          </cell>
          <cell r="AP922">
            <v>9</v>
          </cell>
          <cell r="AQ922">
            <v>0</v>
          </cell>
          <cell r="AR922">
            <v>1</v>
          </cell>
          <cell r="AS922">
            <v>1</v>
          </cell>
          <cell r="AT922">
            <v>0</v>
          </cell>
          <cell r="AU922">
            <v>0</v>
          </cell>
        </row>
        <row r="923">
          <cell r="E923">
            <v>204869092</v>
          </cell>
          <cell r="F923" t="str">
            <v>A</v>
          </cell>
          <cell r="G923" t="str">
            <v>GREEN</v>
          </cell>
          <cell r="H923" t="str">
            <v>FULL_TIME</v>
          </cell>
          <cell r="I923">
            <v>900234</v>
          </cell>
          <cell r="J923" t="str">
            <v>Quesscorp</v>
          </cell>
          <cell r="K923" t="str">
            <v>Tanaka Shantel Mbawa</v>
          </cell>
          <cell r="L923" t="str">
            <v>Warehouse Associate (TEMP)</v>
          </cell>
          <cell r="M923" t="str">
            <v>Warehouse Associate 24M</v>
          </cell>
          <cell r="N923" t="str">
            <v>abbaszoo</v>
          </cell>
          <cell r="O923">
            <v>1299</v>
          </cell>
          <cell r="P923" t="str">
            <v>AUH1</v>
          </cell>
          <cell r="Q923" t="str">
            <v>ARE</v>
          </cell>
          <cell r="R923" t="str">
            <v>FC159</v>
          </cell>
          <cell r="S923" t="str">
            <v>Day Shift</v>
          </cell>
          <cell r="T923">
            <v>99</v>
          </cell>
          <cell r="U923" t="str">
            <v>MENA_UAE_FC</v>
          </cell>
          <cell r="V923">
            <v>46267.331944444442</v>
          </cell>
          <cell r="W923">
            <v>46267.75</v>
          </cell>
          <cell r="X923">
            <v>46267.333333333336</v>
          </cell>
          <cell r="Y923">
            <v>46267.75</v>
          </cell>
          <cell r="AA923" t="str">
            <v>Scheduled</v>
          </cell>
          <cell r="AB923" t="str">
            <v>Present</v>
          </cell>
          <cell r="AC923" t="str">
            <v>Inbound</v>
          </cell>
          <cell r="AD923" t="str">
            <v>Vendor Receive</v>
          </cell>
          <cell r="AE923" t="str">
            <v>Receive</v>
          </cell>
          <cell r="AF923" t="str">
            <v>Thursday</v>
          </cell>
          <cell r="AG923" t="str">
            <v>Friday</v>
          </cell>
          <cell r="AH923">
            <v>1</v>
          </cell>
          <cell r="AJ923">
            <v>45690</v>
          </cell>
          <cell r="AM923" t="str">
            <v>TEMP</v>
          </cell>
          <cell r="AN923" t="str">
            <v>3P Onsite Worker</v>
          </cell>
          <cell r="AO923" t="str">
            <v>A</v>
          </cell>
          <cell r="AP923">
            <v>9</v>
          </cell>
          <cell r="AQ923">
            <v>0</v>
          </cell>
          <cell r="AR923">
            <v>1</v>
          </cell>
          <cell r="AS923">
            <v>1</v>
          </cell>
          <cell r="AT923">
            <v>0</v>
          </cell>
          <cell r="AU923">
            <v>0</v>
          </cell>
        </row>
        <row r="924">
          <cell r="E924">
            <v>203881657</v>
          </cell>
          <cell r="F924" t="str">
            <v>A</v>
          </cell>
          <cell r="G924" t="str">
            <v>GREEN</v>
          </cell>
          <cell r="H924" t="str">
            <v>FULL_TIME</v>
          </cell>
          <cell r="I924">
            <v>900234</v>
          </cell>
          <cell r="J924" t="str">
            <v>Fastlink Outsourcing</v>
          </cell>
          <cell r="K924" t="str">
            <v>Immaculate Tangu</v>
          </cell>
          <cell r="L924" t="str">
            <v>Warehouse Associate (TEMP)</v>
          </cell>
          <cell r="M924" t="str">
            <v>Warehouse Associate 12M</v>
          </cell>
          <cell r="N924" t="str">
            <v>bizthoma</v>
          </cell>
          <cell r="O924">
            <v>1299</v>
          </cell>
          <cell r="P924" t="str">
            <v>AUH1</v>
          </cell>
          <cell r="Q924" t="str">
            <v>ARE</v>
          </cell>
          <cell r="R924" t="str">
            <v>LK011</v>
          </cell>
          <cell r="S924" t="str">
            <v>Night Shift</v>
          </cell>
          <cell r="T924">
            <v>99</v>
          </cell>
          <cell r="U924" t="str">
            <v>MENA_UAE_FC</v>
          </cell>
          <cell r="V924">
            <v>46267.756944444445</v>
          </cell>
          <cell r="W924">
            <v>46267.854166666664</v>
          </cell>
          <cell r="X924">
            <v>46267.756944444445</v>
          </cell>
          <cell r="Y924">
            <v>46268.173611111109</v>
          </cell>
          <cell r="AA924" t="str">
            <v>Scheduled</v>
          </cell>
          <cell r="AB924" t="str">
            <v>Present</v>
          </cell>
          <cell r="AC924" t="str">
            <v>Outbound</v>
          </cell>
          <cell r="AD924" t="str">
            <v>Picking</v>
          </cell>
          <cell r="AE924" t="str">
            <v>Pick</v>
          </cell>
          <cell r="AF924" t="str">
            <v>Friday</v>
          </cell>
          <cell r="AG924" t="str">
            <v>Saturday</v>
          </cell>
          <cell r="AH924">
            <v>13</v>
          </cell>
          <cell r="AJ924">
            <v>45529</v>
          </cell>
          <cell r="AM924" t="str">
            <v>TEMP</v>
          </cell>
          <cell r="AN924" t="str">
            <v>3P Onsite Worker</v>
          </cell>
          <cell r="AO924" t="str">
            <v>A</v>
          </cell>
          <cell r="AP924">
            <v>9</v>
          </cell>
          <cell r="AQ924">
            <v>0</v>
          </cell>
          <cell r="AR924">
            <v>1</v>
          </cell>
          <cell r="AS924">
            <v>1</v>
          </cell>
          <cell r="AT924">
            <v>0</v>
          </cell>
          <cell r="AU924">
            <v>0</v>
          </cell>
        </row>
        <row r="925">
          <cell r="E925">
            <v>206129267</v>
          </cell>
          <cell r="F925" t="str">
            <v>A</v>
          </cell>
          <cell r="G925" t="str">
            <v>GREEN</v>
          </cell>
          <cell r="H925" t="str">
            <v>FULL_TIME</v>
          </cell>
          <cell r="I925">
            <v>900234</v>
          </cell>
          <cell r="J925" t="str">
            <v>Fastlink Outsourcing</v>
          </cell>
          <cell r="K925" t="str">
            <v>Peterson Tarko</v>
          </cell>
          <cell r="L925" t="str">
            <v>Warehouse Associate (TEMP)</v>
          </cell>
          <cell r="M925" t="str">
            <v>Warehouse Associate 12M</v>
          </cell>
          <cell r="N925" t="str">
            <v>ansammar</v>
          </cell>
          <cell r="O925">
            <v>1299</v>
          </cell>
          <cell r="P925" t="str">
            <v>AUH1</v>
          </cell>
          <cell r="Q925" t="str">
            <v>ARE</v>
          </cell>
          <cell r="R925" t="str">
            <v>FC059</v>
          </cell>
          <cell r="S925" t="str">
            <v>Day Shift</v>
          </cell>
          <cell r="T925">
            <v>99</v>
          </cell>
          <cell r="U925" t="str">
            <v>MENA_UAE_FC</v>
          </cell>
          <cell r="V925">
            <v>46267.331944444442</v>
          </cell>
          <cell r="W925">
            <v>46267.754166666666</v>
          </cell>
          <cell r="X925">
            <v>46267.333333333336</v>
          </cell>
          <cell r="Y925">
            <v>46267.75</v>
          </cell>
          <cell r="AA925" t="str">
            <v>Scheduled</v>
          </cell>
          <cell r="AB925" t="str">
            <v>Present</v>
          </cell>
          <cell r="AC925" t="str">
            <v>Outbound</v>
          </cell>
          <cell r="AD925" t="str">
            <v>Picking</v>
          </cell>
          <cell r="AE925" t="str">
            <v>Pick</v>
          </cell>
          <cell r="AF925" t="str">
            <v>Sunday</v>
          </cell>
          <cell r="AG925" t="str">
            <v>Monday</v>
          </cell>
          <cell r="AH925">
            <v>13</v>
          </cell>
          <cell r="AJ925">
            <v>45928</v>
          </cell>
          <cell r="AM925" t="str">
            <v>TEMP</v>
          </cell>
          <cell r="AN925" t="str">
            <v>3P Onsite Worker</v>
          </cell>
          <cell r="AO925" t="str">
            <v>A</v>
          </cell>
          <cell r="AP925">
            <v>9</v>
          </cell>
          <cell r="AQ925">
            <v>0</v>
          </cell>
          <cell r="AR925">
            <v>1</v>
          </cell>
          <cell r="AS925">
            <v>1</v>
          </cell>
          <cell r="AT925">
            <v>0</v>
          </cell>
          <cell r="AU925">
            <v>0</v>
          </cell>
        </row>
        <row r="926">
          <cell r="E926">
            <v>203555404</v>
          </cell>
          <cell r="F926" t="str">
            <v>A</v>
          </cell>
          <cell r="G926" t="str">
            <v>GREEN</v>
          </cell>
          <cell r="H926" t="str">
            <v>FULL_TIME</v>
          </cell>
          <cell r="I926">
            <v>900234</v>
          </cell>
          <cell r="J926" t="str">
            <v>Fastlink Outsourcing</v>
          </cell>
          <cell r="K926" t="str">
            <v>Tashinga Dumba</v>
          </cell>
          <cell r="L926" t="str">
            <v>Warehouse Associate (TEMP)</v>
          </cell>
          <cell r="M926" t="str">
            <v>Warehouse Associate 12M</v>
          </cell>
          <cell r="N926" t="str">
            <v>bavameer</v>
          </cell>
          <cell r="O926">
            <v>1299</v>
          </cell>
          <cell r="P926" t="str">
            <v>AUH1</v>
          </cell>
          <cell r="Q926" t="str">
            <v>ARE</v>
          </cell>
          <cell r="R926" t="str">
            <v>FC159</v>
          </cell>
          <cell r="S926" t="str">
            <v>Day Shift</v>
          </cell>
          <cell r="T926">
            <v>99</v>
          </cell>
          <cell r="U926" t="str">
            <v>MENA_UAE_FC</v>
          </cell>
          <cell r="V926">
            <v>46267.331250000003</v>
          </cell>
          <cell r="W926">
            <v>46267.747916666667</v>
          </cell>
          <cell r="X926">
            <v>46267.333333333336</v>
          </cell>
          <cell r="Y926">
            <v>46267.75</v>
          </cell>
          <cell r="AA926" t="str">
            <v>Scheduled</v>
          </cell>
          <cell r="AB926" t="str">
            <v>Present</v>
          </cell>
          <cell r="AC926" t="str">
            <v>Customer returns</v>
          </cell>
          <cell r="AD926" t="str">
            <v>Customer Returns</v>
          </cell>
          <cell r="AE926" t="str">
            <v>Customer returns</v>
          </cell>
          <cell r="AF926" t="str">
            <v>Thursday</v>
          </cell>
          <cell r="AG926" t="str">
            <v>Friday</v>
          </cell>
          <cell r="AH926">
            <v>22</v>
          </cell>
          <cell r="AJ926">
            <v>45469</v>
          </cell>
          <cell r="AM926" t="str">
            <v>TEMP</v>
          </cell>
          <cell r="AN926" t="str">
            <v>3P Onsite Worker</v>
          </cell>
          <cell r="AO926" t="str">
            <v>A</v>
          </cell>
          <cell r="AP926">
            <v>9</v>
          </cell>
          <cell r="AQ926">
            <v>0</v>
          </cell>
          <cell r="AR926">
            <v>1</v>
          </cell>
          <cell r="AS926">
            <v>1</v>
          </cell>
          <cell r="AT926">
            <v>0</v>
          </cell>
          <cell r="AU926">
            <v>0</v>
          </cell>
        </row>
        <row r="927">
          <cell r="E927">
            <v>206902845</v>
          </cell>
          <cell r="F927" t="str">
            <v>A</v>
          </cell>
          <cell r="G927" t="str">
            <v>GREEN</v>
          </cell>
          <cell r="H927" t="str">
            <v>FULL_TIME</v>
          </cell>
          <cell r="I927">
            <v>900234</v>
          </cell>
          <cell r="J927" t="str">
            <v>Dulsco L.L.C.</v>
          </cell>
          <cell r="K927" t="str">
            <v>JOSEPH CHILEMBA</v>
          </cell>
          <cell r="L927" t="str">
            <v>Warehouse Associate (TEMP)</v>
          </cell>
          <cell r="M927" t="str">
            <v>Warehouse Associate 8W</v>
          </cell>
          <cell r="N927" t="str">
            <v>lraghava</v>
          </cell>
          <cell r="O927">
            <v>1299</v>
          </cell>
          <cell r="P927" t="str">
            <v>AUH1</v>
          </cell>
          <cell r="Q927" t="str">
            <v>ARE</v>
          </cell>
          <cell r="R927" t="str">
            <v>LK014</v>
          </cell>
          <cell r="S927" t="str">
            <v>Night Shift</v>
          </cell>
          <cell r="T927">
            <v>99</v>
          </cell>
          <cell r="U927" t="str">
            <v>MENA_UAE_FC</v>
          </cell>
          <cell r="V927">
            <v>46267.756944444445</v>
          </cell>
          <cell r="W927">
            <v>46267.854166666664</v>
          </cell>
          <cell r="X927">
            <v>46267.756944444445</v>
          </cell>
          <cell r="Y927">
            <v>46268.173611111109</v>
          </cell>
          <cell r="AA927" t="str">
            <v>Scheduled</v>
          </cell>
          <cell r="AB927" t="str">
            <v>Present</v>
          </cell>
          <cell r="AC927" t="str">
            <v>Outbound</v>
          </cell>
          <cell r="AD927" t="str">
            <v>Picking</v>
          </cell>
          <cell r="AE927" t="str">
            <v>Pick</v>
          </cell>
          <cell r="AF927" t="str">
            <v>Monday</v>
          </cell>
          <cell r="AG927" t="str">
            <v>Tuesday</v>
          </cell>
          <cell r="AH927">
            <v>13</v>
          </cell>
          <cell r="AJ927">
            <v>46029</v>
          </cell>
          <cell r="AM927" t="str">
            <v>TEMP</v>
          </cell>
          <cell r="AN927" t="str">
            <v>3P Onsite Worker</v>
          </cell>
          <cell r="AO927" t="str">
            <v>A</v>
          </cell>
          <cell r="AP927">
            <v>9</v>
          </cell>
          <cell r="AQ927">
            <v>0</v>
          </cell>
          <cell r="AR927">
            <v>1</v>
          </cell>
          <cell r="AS927">
            <v>1</v>
          </cell>
          <cell r="AT927">
            <v>0</v>
          </cell>
          <cell r="AU927">
            <v>0</v>
          </cell>
        </row>
        <row r="928">
          <cell r="E928">
            <v>204246616</v>
          </cell>
          <cell r="F928" t="str">
            <v>A</v>
          </cell>
          <cell r="G928" t="str">
            <v>GREEN</v>
          </cell>
          <cell r="H928" t="str">
            <v>FULL_TIME</v>
          </cell>
          <cell r="I928">
            <v>900234</v>
          </cell>
          <cell r="J928" t="str">
            <v>Quesscorp</v>
          </cell>
          <cell r="K928" t="str">
            <v>Julienne Tchuino Kamche</v>
          </cell>
          <cell r="L928" t="str">
            <v>Warehouse Associate (TEMP)</v>
          </cell>
          <cell r="M928" t="str">
            <v>Warehouse Associate 24M</v>
          </cell>
          <cell r="N928" t="str">
            <v>vkkatyal</v>
          </cell>
          <cell r="O928">
            <v>1299</v>
          </cell>
          <cell r="P928" t="str">
            <v>AUH1</v>
          </cell>
          <cell r="Q928" t="str">
            <v>ARE</v>
          </cell>
          <cell r="R928" t="str">
            <v>LK013</v>
          </cell>
          <cell r="S928" t="str">
            <v>Night Shift</v>
          </cell>
          <cell r="T928">
            <v>99</v>
          </cell>
          <cell r="U928" t="str">
            <v>MENA_UAE_FC</v>
          </cell>
          <cell r="V928">
            <v>46267.753472222219</v>
          </cell>
          <cell r="W928">
            <v>46267.954861111109</v>
          </cell>
          <cell r="X928">
            <v>46267.756944444445</v>
          </cell>
          <cell r="Y928">
            <v>46268.173611111109</v>
          </cell>
          <cell r="AA928" t="str">
            <v>Scheduled</v>
          </cell>
          <cell r="AB928" t="str">
            <v>Present</v>
          </cell>
          <cell r="AC928" t="str">
            <v>Inbound</v>
          </cell>
          <cell r="AD928" t="str">
            <v>Inbound Stow</v>
          </cell>
          <cell r="AE928" t="str">
            <v>Stow</v>
          </cell>
          <cell r="AF928" t="str">
            <v>Sunday</v>
          </cell>
          <cell r="AG928" t="str">
            <v>Monday</v>
          </cell>
          <cell r="AH928">
            <v>3</v>
          </cell>
          <cell r="AJ928">
            <v>45578</v>
          </cell>
          <cell r="AM928" t="str">
            <v>TEMP</v>
          </cell>
          <cell r="AN928" t="str">
            <v>3P Onsite Worker</v>
          </cell>
          <cell r="AO928" t="str">
            <v>A</v>
          </cell>
          <cell r="AP928">
            <v>9</v>
          </cell>
          <cell r="AQ928">
            <v>0</v>
          </cell>
          <cell r="AR928">
            <v>1</v>
          </cell>
          <cell r="AS928">
            <v>1</v>
          </cell>
          <cell r="AT928">
            <v>0</v>
          </cell>
          <cell r="AU928">
            <v>0</v>
          </cell>
        </row>
        <row r="929">
          <cell r="E929">
            <v>206136718</v>
          </cell>
          <cell r="F929" t="str">
            <v>A</v>
          </cell>
          <cell r="G929" t="str">
            <v>GREEN</v>
          </cell>
          <cell r="H929" t="str">
            <v>FULL_TIME</v>
          </cell>
          <cell r="I929">
            <v>900234</v>
          </cell>
          <cell r="J929" t="str">
            <v>EFS Facilities Services</v>
          </cell>
          <cell r="K929" t="str">
            <v>Caroline Wachera Kinuthia</v>
          </cell>
          <cell r="L929" t="str">
            <v>Warehouse Associate (TEMP)</v>
          </cell>
          <cell r="M929" t="str">
            <v>Warehouse Associate 8W</v>
          </cell>
          <cell r="N929" t="str">
            <v>mnarshad</v>
          </cell>
          <cell r="O929">
            <v>1299</v>
          </cell>
          <cell r="P929" t="str">
            <v>AUH1</v>
          </cell>
          <cell r="Q929" t="str">
            <v>ARE</v>
          </cell>
          <cell r="R929" t="str">
            <v>LK015</v>
          </cell>
          <cell r="S929" t="str">
            <v>Night Shift</v>
          </cell>
          <cell r="T929">
            <v>99</v>
          </cell>
          <cell r="U929" t="str">
            <v>MENA_UAE_FC</v>
          </cell>
          <cell r="X929">
            <v>46267.756944444445</v>
          </cell>
          <cell r="Y929">
            <v>46268.090277777781</v>
          </cell>
          <cell r="Z929" t="str">
            <v>Rest Day</v>
          </cell>
          <cell r="AA929" t="str">
            <v>Not Scheduled</v>
          </cell>
          <cell r="AB929" t="str">
            <v>Not Present</v>
          </cell>
          <cell r="AC929" t="str">
            <v>Outbound</v>
          </cell>
          <cell r="AD929" t="str">
            <v>Pack - Single</v>
          </cell>
          <cell r="AE929" t="str">
            <v>Pack</v>
          </cell>
          <cell r="AF929" t="str">
            <v>Tuesday</v>
          </cell>
          <cell r="AG929" t="str">
            <v>Wednesday</v>
          </cell>
          <cell r="AH929">
            <v>18</v>
          </cell>
          <cell r="AJ929">
            <v>46237</v>
          </cell>
          <cell r="AM929" t="str">
            <v>TEMP</v>
          </cell>
          <cell r="AN929" t="str">
            <v>3P Onsite Worker</v>
          </cell>
          <cell r="AO929" t="str">
            <v>A</v>
          </cell>
          <cell r="AP929">
            <v>7</v>
          </cell>
          <cell r="AQ929">
            <v>0</v>
          </cell>
          <cell r="AR929">
            <v>0</v>
          </cell>
          <cell r="AS929">
            <v>0</v>
          </cell>
          <cell r="AT929">
            <v>0</v>
          </cell>
          <cell r="AU929">
            <v>0</v>
          </cell>
        </row>
        <row r="930">
          <cell r="E930">
            <v>108196835</v>
          </cell>
          <cell r="F930" t="str">
            <v>A</v>
          </cell>
          <cell r="G930" t="str">
            <v>GREEN</v>
          </cell>
          <cell r="H930" t="str">
            <v>FULL_TIME</v>
          </cell>
          <cell r="I930">
            <v>900234</v>
          </cell>
          <cell r="J930" t="str">
            <v>Quesscorp</v>
          </cell>
          <cell r="K930" t="str">
            <v>Cedrick Nkemju Tendongmo</v>
          </cell>
          <cell r="L930" t="str">
            <v>Warehouse Associate (TEMP)</v>
          </cell>
          <cell r="M930" t="str">
            <v>Warehouse Associate 24M</v>
          </cell>
          <cell r="N930" t="str">
            <v>bizthoma</v>
          </cell>
          <cell r="O930">
            <v>1299</v>
          </cell>
          <cell r="P930" t="str">
            <v>AUH1</v>
          </cell>
          <cell r="Q930" t="str">
            <v>ARE</v>
          </cell>
          <cell r="R930" t="str">
            <v>LK013</v>
          </cell>
          <cell r="S930" t="str">
            <v>Night Shift</v>
          </cell>
          <cell r="T930">
            <v>99</v>
          </cell>
          <cell r="U930" t="str">
            <v>MENA_UAE_FC</v>
          </cell>
          <cell r="V930">
            <v>46267.747916666667</v>
          </cell>
          <cell r="W930">
            <v>46267.85833333333</v>
          </cell>
          <cell r="X930">
            <v>46267.756944444445</v>
          </cell>
          <cell r="Y930">
            <v>46268.173611111109</v>
          </cell>
          <cell r="AA930" t="str">
            <v>Scheduled</v>
          </cell>
          <cell r="AB930" t="str">
            <v>Present</v>
          </cell>
          <cell r="AC930" t="str">
            <v>Outbound</v>
          </cell>
          <cell r="AD930" t="str">
            <v>Pack - Batch</v>
          </cell>
          <cell r="AE930" t="str">
            <v>Pack</v>
          </cell>
          <cell r="AF930" t="str">
            <v>Sunday</v>
          </cell>
          <cell r="AG930" t="str">
            <v>Monday</v>
          </cell>
          <cell r="AH930">
            <v>17</v>
          </cell>
          <cell r="AJ930">
            <v>45588</v>
          </cell>
          <cell r="AM930" t="str">
            <v>TEMP</v>
          </cell>
          <cell r="AN930" t="str">
            <v>3P Onsite Worker</v>
          </cell>
          <cell r="AO930" t="str">
            <v>A</v>
          </cell>
          <cell r="AP930">
            <v>9</v>
          </cell>
          <cell r="AQ930">
            <v>0</v>
          </cell>
          <cell r="AR930">
            <v>1</v>
          </cell>
          <cell r="AS930">
            <v>1</v>
          </cell>
          <cell r="AT930">
            <v>0</v>
          </cell>
          <cell r="AU930">
            <v>0</v>
          </cell>
        </row>
        <row r="931">
          <cell r="E931">
            <v>203993454</v>
          </cell>
          <cell r="F931" t="str">
            <v>A</v>
          </cell>
          <cell r="G931" t="str">
            <v>GREEN</v>
          </cell>
          <cell r="H931" t="str">
            <v>FULL_TIME</v>
          </cell>
          <cell r="I931">
            <v>900234</v>
          </cell>
          <cell r="J931" t="str">
            <v>Dulsco L.L.C.</v>
          </cell>
          <cell r="K931" t="str">
            <v>TEBIGWAYO SADAMU</v>
          </cell>
          <cell r="L931" t="str">
            <v>Warehouse Associate (TEMP)</v>
          </cell>
          <cell r="M931" t="str">
            <v>Warehouse Associate 24M</v>
          </cell>
          <cell r="N931" t="str">
            <v>ansammar</v>
          </cell>
          <cell r="O931">
            <v>1299</v>
          </cell>
          <cell r="P931" t="str">
            <v>AUH1</v>
          </cell>
          <cell r="Q931" t="str">
            <v>ARE</v>
          </cell>
          <cell r="R931" t="str">
            <v>LK017</v>
          </cell>
          <cell r="S931" t="str">
            <v>Night Shift</v>
          </cell>
          <cell r="T931">
            <v>99</v>
          </cell>
          <cell r="U931" t="str">
            <v>MENA_UAE_FC</v>
          </cell>
          <cell r="V931">
            <v>46267.755555555559</v>
          </cell>
          <cell r="W931">
            <v>46267.856944444444</v>
          </cell>
          <cell r="X931">
            <v>46267.756944444445</v>
          </cell>
          <cell r="Y931">
            <v>46268.173611111109</v>
          </cell>
          <cell r="AA931" t="str">
            <v>Scheduled</v>
          </cell>
          <cell r="AB931" t="str">
            <v>Present</v>
          </cell>
          <cell r="AC931" t="str">
            <v>Outbound</v>
          </cell>
          <cell r="AD931" t="str">
            <v>Picking</v>
          </cell>
          <cell r="AE931" t="str">
            <v>Pick</v>
          </cell>
          <cell r="AF931" t="str">
            <v>Thursday</v>
          </cell>
          <cell r="AG931" t="str">
            <v>Friday</v>
          </cell>
          <cell r="AH931">
            <v>13</v>
          </cell>
          <cell r="AJ931">
            <v>45550</v>
          </cell>
          <cell r="AM931" t="str">
            <v>TEMP</v>
          </cell>
          <cell r="AN931" t="str">
            <v>3P Onsite Worker</v>
          </cell>
          <cell r="AO931" t="str">
            <v>A</v>
          </cell>
          <cell r="AP931">
            <v>9</v>
          </cell>
          <cell r="AQ931">
            <v>0</v>
          </cell>
          <cell r="AR931">
            <v>1</v>
          </cell>
          <cell r="AS931">
            <v>1</v>
          </cell>
          <cell r="AT931">
            <v>0</v>
          </cell>
          <cell r="AU931">
            <v>0</v>
          </cell>
        </row>
        <row r="932">
          <cell r="E932">
            <v>206192491</v>
          </cell>
          <cell r="F932" t="str">
            <v>A</v>
          </cell>
          <cell r="G932" t="str">
            <v>GREEN</v>
          </cell>
          <cell r="H932" t="str">
            <v>FULL_TIME</v>
          </cell>
          <cell r="I932">
            <v>900234</v>
          </cell>
          <cell r="J932" t="str">
            <v>EFS Facilities Services</v>
          </cell>
          <cell r="K932" t="str">
            <v>Veronica Tetteh</v>
          </cell>
          <cell r="L932" t="str">
            <v>Warehouse Associate (TEMP)</v>
          </cell>
          <cell r="M932" t="str">
            <v>Warehouse Associate 12M</v>
          </cell>
          <cell r="N932" t="str">
            <v>kebedeed</v>
          </cell>
          <cell r="O932">
            <v>1299</v>
          </cell>
          <cell r="P932" t="str">
            <v>AUH1</v>
          </cell>
          <cell r="Q932" t="str">
            <v>ARE</v>
          </cell>
          <cell r="R932" t="str">
            <v>FC134</v>
          </cell>
          <cell r="S932" t="str">
            <v>Day Shift</v>
          </cell>
          <cell r="T932">
            <v>99</v>
          </cell>
          <cell r="U932" t="str">
            <v>MENA_UAE_FC</v>
          </cell>
          <cell r="X932">
            <v>46267.333333333336</v>
          </cell>
          <cell r="Y932">
            <v>46267.75</v>
          </cell>
          <cell r="Z932" t="str">
            <v>Rest Day</v>
          </cell>
          <cell r="AA932" t="str">
            <v>Not Scheduled</v>
          </cell>
          <cell r="AB932" t="str">
            <v>Not Present</v>
          </cell>
          <cell r="AC932" t="str">
            <v>ICQA</v>
          </cell>
          <cell r="AD932" t="str">
            <v>IC/QA/CS</v>
          </cell>
          <cell r="AE932" t="str">
            <v>Support</v>
          </cell>
          <cell r="AF932" t="str">
            <v>Wednesday</v>
          </cell>
          <cell r="AG932" t="str">
            <v>Thursday</v>
          </cell>
          <cell r="AH932">
            <v>27</v>
          </cell>
          <cell r="AJ932">
            <v>45942</v>
          </cell>
          <cell r="AM932" t="str">
            <v>TEMP</v>
          </cell>
          <cell r="AN932" t="str">
            <v>3P Onsite Worker</v>
          </cell>
          <cell r="AO932" t="str">
            <v>A</v>
          </cell>
          <cell r="AP932">
            <v>9</v>
          </cell>
          <cell r="AQ932">
            <v>0</v>
          </cell>
          <cell r="AR932">
            <v>0</v>
          </cell>
          <cell r="AS932">
            <v>0</v>
          </cell>
          <cell r="AT932">
            <v>0</v>
          </cell>
          <cell r="AU932">
            <v>0</v>
          </cell>
        </row>
        <row r="933">
          <cell r="E933">
            <v>102434105</v>
          </cell>
          <cell r="F933" t="str">
            <v>A</v>
          </cell>
          <cell r="G933" t="str">
            <v>BLUE</v>
          </cell>
          <cell r="H933" t="str">
            <v>FULL_TIME</v>
          </cell>
          <cell r="I933" t="str">
            <v>P03251</v>
          </cell>
          <cell r="K933" t="str">
            <v>Sarang Thattyodan</v>
          </cell>
          <cell r="L933" t="str">
            <v>FC Associate I</v>
          </cell>
          <cell r="M933" t="str">
            <v>FC Associate I</v>
          </cell>
          <cell r="N933" t="str">
            <v>bavameer</v>
          </cell>
          <cell r="O933">
            <v>1299</v>
          </cell>
          <cell r="P933" t="str">
            <v>AUH1</v>
          </cell>
          <cell r="Q933" t="str">
            <v>ARE</v>
          </cell>
          <cell r="R933" t="str">
            <v>FC059</v>
          </cell>
          <cell r="S933" t="str">
            <v>Day Shift</v>
          </cell>
          <cell r="T933">
            <v>1</v>
          </cell>
          <cell r="U933" t="str">
            <v>MENA_UAE_FC</v>
          </cell>
          <cell r="V933">
            <v>46267.329861111109</v>
          </cell>
          <cell r="W933">
            <v>46267.750694444447</v>
          </cell>
          <cell r="X933">
            <v>46267.333333333336</v>
          </cell>
          <cell r="Y933">
            <v>46267.75</v>
          </cell>
          <cell r="AA933" t="str">
            <v>Scheduled</v>
          </cell>
          <cell r="AB933" t="str">
            <v>Present</v>
          </cell>
          <cell r="AC933" t="str">
            <v>Customer returns</v>
          </cell>
          <cell r="AD933" t="str">
            <v>Customer Returns</v>
          </cell>
          <cell r="AE933" t="str">
            <v>Customer returns</v>
          </cell>
          <cell r="AF933" t="str">
            <v>Sunday</v>
          </cell>
          <cell r="AG933" t="str">
            <v>Monday</v>
          </cell>
          <cell r="AH933">
            <v>22</v>
          </cell>
          <cell r="AJ933">
            <v>42882</v>
          </cell>
          <cell r="AM933" t="str">
            <v>FC</v>
          </cell>
          <cell r="AN933" t="str">
            <v>Regular Full Time</v>
          </cell>
          <cell r="AO933" t="str">
            <v>A</v>
          </cell>
          <cell r="AP933">
            <v>9</v>
          </cell>
          <cell r="AQ933">
            <v>0</v>
          </cell>
          <cell r="AR933">
            <v>1</v>
          </cell>
          <cell r="AS933">
            <v>1</v>
          </cell>
          <cell r="AT933">
            <v>0</v>
          </cell>
          <cell r="AU933">
            <v>0</v>
          </cell>
        </row>
        <row r="934">
          <cell r="E934">
            <v>205608629</v>
          </cell>
          <cell r="F934" t="str">
            <v>A</v>
          </cell>
          <cell r="G934" t="str">
            <v>GREEN</v>
          </cell>
          <cell r="H934" t="str">
            <v>FULL_TIME</v>
          </cell>
          <cell r="I934">
            <v>900234</v>
          </cell>
          <cell r="J934" t="str">
            <v>Dulsco L.L.C.</v>
          </cell>
          <cell r="K934" t="str">
            <v>JOSEPH MUNEYI THEMBO</v>
          </cell>
          <cell r="L934" t="str">
            <v>Warehouse Associate (TEMP)</v>
          </cell>
          <cell r="M934" t="str">
            <v>Warehouse Associate 24M</v>
          </cell>
          <cell r="N934" t="str">
            <v>vkkatyal</v>
          </cell>
          <cell r="O934">
            <v>1299</v>
          </cell>
          <cell r="P934" t="str">
            <v>AUH1</v>
          </cell>
          <cell r="Q934" t="str">
            <v>ARE</v>
          </cell>
          <cell r="R934" t="str">
            <v>LK012</v>
          </cell>
          <cell r="S934" t="str">
            <v>Night Shift</v>
          </cell>
          <cell r="T934">
            <v>99</v>
          </cell>
          <cell r="U934" t="str">
            <v>MENA_UAE_FC</v>
          </cell>
          <cell r="V934">
            <v>46267.756249999999</v>
          </cell>
          <cell r="W934">
            <v>46267.947916666664</v>
          </cell>
          <cell r="X934">
            <v>46267.756944444445</v>
          </cell>
          <cell r="Y934">
            <v>46268.173611111109</v>
          </cell>
          <cell r="AA934" t="str">
            <v>Scheduled</v>
          </cell>
          <cell r="AB934" t="str">
            <v>Present</v>
          </cell>
          <cell r="AC934" t="str">
            <v>Inbound</v>
          </cell>
          <cell r="AD934" t="str">
            <v>Inbound Stow</v>
          </cell>
          <cell r="AE934" t="str">
            <v>Stow</v>
          </cell>
          <cell r="AF934" t="str">
            <v>Saturday</v>
          </cell>
          <cell r="AG934" t="str">
            <v>Sunday</v>
          </cell>
          <cell r="AH934">
            <v>3</v>
          </cell>
          <cell r="AJ934">
            <v>45844</v>
          </cell>
          <cell r="AM934" t="str">
            <v>TEMP</v>
          </cell>
          <cell r="AN934" t="str">
            <v>3P Onsite Worker</v>
          </cell>
          <cell r="AO934" t="str">
            <v>A</v>
          </cell>
          <cell r="AP934">
            <v>9</v>
          </cell>
          <cell r="AQ934">
            <v>0</v>
          </cell>
          <cell r="AR934">
            <v>1</v>
          </cell>
          <cell r="AS934">
            <v>1</v>
          </cell>
          <cell r="AT934">
            <v>0</v>
          </cell>
          <cell r="AU934">
            <v>0</v>
          </cell>
        </row>
        <row r="935">
          <cell r="E935">
            <v>203813088</v>
          </cell>
          <cell r="F935" t="str">
            <v>A</v>
          </cell>
          <cell r="G935" t="str">
            <v>GREEN</v>
          </cell>
          <cell r="H935" t="str">
            <v>FULL_TIME</v>
          </cell>
          <cell r="I935">
            <v>900234</v>
          </cell>
          <cell r="J935" t="str">
            <v>Adecco</v>
          </cell>
          <cell r="K935" t="str">
            <v>SANJU THOMAS</v>
          </cell>
          <cell r="L935" t="str">
            <v>Warehouse Associate (TEMP)</v>
          </cell>
          <cell r="M935" t="str">
            <v>Warehouse Associate 24M</v>
          </cell>
          <cell r="N935" t="str">
            <v>bavameer</v>
          </cell>
          <cell r="O935">
            <v>1299</v>
          </cell>
          <cell r="P935" t="str">
            <v>AUH1</v>
          </cell>
          <cell r="Q935" t="str">
            <v>ARE</v>
          </cell>
          <cell r="R935" t="str">
            <v>LK014</v>
          </cell>
          <cell r="S935" t="str">
            <v>Night Shift</v>
          </cell>
          <cell r="T935">
            <v>99</v>
          </cell>
          <cell r="U935" t="str">
            <v>MENA_UAE_FC</v>
          </cell>
          <cell r="V935">
            <v>46267.754861111112</v>
          </cell>
          <cell r="W935">
            <v>46267.959722222222</v>
          </cell>
          <cell r="X935">
            <v>46267.756944444445</v>
          </cell>
          <cell r="Y935">
            <v>46268.173611111109</v>
          </cell>
          <cell r="AA935" t="str">
            <v>Scheduled</v>
          </cell>
          <cell r="AB935" t="str">
            <v>Present</v>
          </cell>
          <cell r="AC935" t="str">
            <v>Customer returns</v>
          </cell>
          <cell r="AD935" t="str">
            <v>Customer Returns</v>
          </cell>
          <cell r="AE935" t="str">
            <v>Customer returns</v>
          </cell>
          <cell r="AF935" t="str">
            <v>Monday</v>
          </cell>
          <cell r="AG935" t="str">
            <v>Tuesday</v>
          </cell>
          <cell r="AH935">
            <v>22</v>
          </cell>
          <cell r="AJ935">
            <v>45516</v>
          </cell>
          <cell r="AM935" t="str">
            <v>TEMP</v>
          </cell>
          <cell r="AN935" t="str">
            <v>3P Onsite Worker</v>
          </cell>
          <cell r="AO935" t="str">
            <v>A</v>
          </cell>
          <cell r="AP935">
            <v>9</v>
          </cell>
          <cell r="AQ935">
            <v>0</v>
          </cell>
          <cell r="AR935">
            <v>1</v>
          </cell>
          <cell r="AS935">
            <v>1</v>
          </cell>
          <cell r="AT935">
            <v>0</v>
          </cell>
          <cell r="AU935">
            <v>0</v>
          </cell>
        </row>
        <row r="936">
          <cell r="E936">
            <v>204319805</v>
          </cell>
          <cell r="F936" t="str">
            <v>A</v>
          </cell>
          <cell r="G936" t="str">
            <v>GREEN</v>
          </cell>
          <cell r="H936" t="str">
            <v>FULL_TIME</v>
          </cell>
          <cell r="I936">
            <v>900234</v>
          </cell>
          <cell r="J936" t="str">
            <v>Quesscorp</v>
          </cell>
          <cell r="K936" t="str">
            <v>Theophilus Torgbor</v>
          </cell>
          <cell r="L936" t="str">
            <v>Warehouse Associate (TEMP)</v>
          </cell>
          <cell r="M936" t="str">
            <v>Warehouse Associate 24M</v>
          </cell>
          <cell r="N936" t="str">
            <v>bavameer</v>
          </cell>
          <cell r="O936">
            <v>1299</v>
          </cell>
          <cell r="P936" t="str">
            <v>AUH1</v>
          </cell>
          <cell r="Q936" t="str">
            <v>ARE</v>
          </cell>
          <cell r="R936" t="str">
            <v>LK012</v>
          </cell>
          <cell r="S936" t="str">
            <v>Night Shift</v>
          </cell>
          <cell r="T936">
            <v>99</v>
          </cell>
          <cell r="U936" t="str">
            <v>MENA_UAE_FC</v>
          </cell>
          <cell r="V936">
            <v>46267.754861111112</v>
          </cell>
          <cell r="W936">
            <v>46267.959027777775</v>
          </cell>
          <cell r="X936">
            <v>46267.756944444445</v>
          </cell>
          <cell r="Y936">
            <v>46268.173611111109</v>
          </cell>
          <cell r="AA936" t="str">
            <v>Scheduled</v>
          </cell>
          <cell r="AB936" t="str">
            <v>Present</v>
          </cell>
          <cell r="AC936" t="str">
            <v>Customer returns</v>
          </cell>
          <cell r="AD936" t="str">
            <v>Customer Returns</v>
          </cell>
          <cell r="AE936" t="str">
            <v>Customer returns</v>
          </cell>
          <cell r="AF936" t="str">
            <v>Saturday</v>
          </cell>
          <cell r="AG936" t="str">
            <v>Sunday</v>
          </cell>
          <cell r="AH936">
            <v>22</v>
          </cell>
          <cell r="AJ936">
            <v>45588</v>
          </cell>
          <cell r="AM936" t="str">
            <v>TEMP</v>
          </cell>
          <cell r="AN936" t="str">
            <v>3P Onsite Worker</v>
          </cell>
          <cell r="AO936" t="str">
            <v>A</v>
          </cell>
          <cell r="AP936">
            <v>9</v>
          </cell>
          <cell r="AQ936">
            <v>0</v>
          </cell>
          <cell r="AR936">
            <v>1</v>
          </cell>
          <cell r="AS936">
            <v>1</v>
          </cell>
          <cell r="AT936">
            <v>0</v>
          </cell>
          <cell r="AU936">
            <v>0</v>
          </cell>
        </row>
        <row r="937">
          <cell r="E937">
            <v>201536170</v>
          </cell>
          <cell r="F937" t="str">
            <v>A</v>
          </cell>
          <cell r="G937" t="str">
            <v>GREEN</v>
          </cell>
          <cell r="H937" t="str">
            <v>FULL_TIME</v>
          </cell>
          <cell r="I937">
            <v>900234</v>
          </cell>
          <cell r="J937" t="str">
            <v>Quesscorp</v>
          </cell>
          <cell r="K937" t="str">
            <v>Saidu Thullah</v>
          </cell>
          <cell r="L937" t="str">
            <v>Warehouse Associate (TEMP)</v>
          </cell>
          <cell r="M937" t="str">
            <v>Warehouse Associate 24M</v>
          </cell>
          <cell r="N937" t="str">
            <v>ansammar</v>
          </cell>
          <cell r="O937">
            <v>1299</v>
          </cell>
          <cell r="P937" t="str">
            <v>AUH1</v>
          </cell>
          <cell r="Q937" t="str">
            <v>ARE</v>
          </cell>
          <cell r="R937" t="str">
            <v>FC009</v>
          </cell>
          <cell r="S937" t="str">
            <v>Day Shift</v>
          </cell>
          <cell r="T937">
            <v>99</v>
          </cell>
          <cell r="U937" t="str">
            <v>MENA_UAE_FC</v>
          </cell>
          <cell r="V937">
            <v>46267.332638888889</v>
          </cell>
          <cell r="W937">
            <v>46267.74722222222</v>
          </cell>
          <cell r="X937">
            <v>46267.333333333336</v>
          </cell>
          <cell r="Y937">
            <v>46267.75</v>
          </cell>
          <cell r="AA937" t="str">
            <v>Scheduled</v>
          </cell>
          <cell r="AB937" t="str">
            <v>Present</v>
          </cell>
          <cell r="AC937" t="str">
            <v>Outbound</v>
          </cell>
          <cell r="AD937" t="str">
            <v>Sort - Batch</v>
          </cell>
          <cell r="AE937" t="str">
            <v>Sort</v>
          </cell>
          <cell r="AF937" t="str">
            <v>Friday</v>
          </cell>
          <cell r="AG937" t="str">
            <v>Saturday</v>
          </cell>
          <cell r="AH937">
            <v>15</v>
          </cell>
          <cell r="AJ937">
            <v>45567</v>
          </cell>
          <cell r="AM937" t="str">
            <v>TEMP</v>
          </cell>
          <cell r="AN937" t="str">
            <v>3P Onsite Worker</v>
          </cell>
          <cell r="AO937" t="str">
            <v>A</v>
          </cell>
          <cell r="AP937">
            <v>9</v>
          </cell>
          <cell r="AQ937">
            <v>0</v>
          </cell>
          <cell r="AR937">
            <v>1</v>
          </cell>
          <cell r="AS937">
            <v>1</v>
          </cell>
          <cell r="AT937">
            <v>0</v>
          </cell>
          <cell r="AU937">
            <v>0</v>
          </cell>
        </row>
        <row r="938">
          <cell r="E938">
            <v>206148779</v>
          </cell>
          <cell r="F938" t="str">
            <v>A</v>
          </cell>
          <cell r="G938" t="str">
            <v>GREEN</v>
          </cell>
          <cell r="H938" t="str">
            <v>FULL_TIME</v>
          </cell>
          <cell r="I938">
            <v>900234</v>
          </cell>
          <cell r="J938" t="str">
            <v>Fastlink Outsourcing</v>
          </cell>
          <cell r="K938" t="str">
            <v>Theresa Nako Petiafo</v>
          </cell>
          <cell r="L938" t="str">
            <v>Warehouse Associate (TEMP)</v>
          </cell>
          <cell r="M938" t="str">
            <v>Warehouse Associate 12M</v>
          </cell>
          <cell r="N938" t="str">
            <v>kebedeed</v>
          </cell>
          <cell r="O938">
            <v>1299</v>
          </cell>
          <cell r="P938" t="str">
            <v>AUH1</v>
          </cell>
          <cell r="Q938" t="str">
            <v>ARE</v>
          </cell>
          <cell r="R938" t="str">
            <v>FC009</v>
          </cell>
          <cell r="S938" t="str">
            <v>Day Shift</v>
          </cell>
          <cell r="T938">
            <v>99</v>
          </cell>
          <cell r="U938" t="str">
            <v>MENA_UAE_FC</v>
          </cell>
          <cell r="V938">
            <v>46267.331944444442</v>
          </cell>
          <cell r="W938">
            <v>46267.74722222222</v>
          </cell>
          <cell r="X938">
            <v>46267.333333333336</v>
          </cell>
          <cell r="Y938">
            <v>46267.75</v>
          </cell>
          <cell r="AA938" t="str">
            <v>Scheduled</v>
          </cell>
          <cell r="AB938" t="str">
            <v>Present</v>
          </cell>
          <cell r="AC938" t="str">
            <v>Support</v>
          </cell>
          <cell r="AD938" t="str">
            <v>Facilities</v>
          </cell>
          <cell r="AE938" t="str">
            <v>Support</v>
          </cell>
          <cell r="AF938" t="str">
            <v>Friday</v>
          </cell>
          <cell r="AG938" t="str">
            <v>Saturday</v>
          </cell>
          <cell r="AH938">
            <v>28</v>
          </cell>
          <cell r="AJ938">
            <v>45928</v>
          </cell>
          <cell r="AM938" t="str">
            <v>TEMP</v>
          </cell>
          <cell r="AN938" t="str">
            <v>3P Onsite Worker</v>
          </cell>
          <cell r="AO938" t="str">
            <v>A</v>
          </cell>
          <cell r="AP938">
            <v>9</v>
          </cell>
          <cell r="AQ938">
            <v>0</v>
          </cell>
          <cell r="AR938">
            <v>1</v>
          </cell>
          <cell r="AS938">
            <v>1</v>
          </cell>
          <cell r="AT938">
            <v>0</v>
          </cell>
          <cell r="AU938">
            <v>0</v>
          </cell>
        </row>
        <row r="939">
          <cell r="E939">
            <v>205608373</v>
          </cell>
          <cell r="F939" t="str">
            <v>A</v>
          </cell>
          <cell r="G939" t="str">
            <v>GREEN</v>
          </cell>
          <cell r="H939" t="str">
            <v>FULL_TIME</v>
          </cell>
          <cell r="I939">
            <v>900234</v>
          </cell>
          <cell r="J939" t="str">
            <v>Dulsco L.L.C.</v>
          </cell>
          <cell r="K939" t="str">
            <v>ACQUAH TIMOTHY</v>
          </cell>
          <cell r="L939" t="str">
            <v>Warehouse Associate (TEMP)</v>
          </cell>
          <cell r="M939" t="str">
            <v>Warehouse Associate 8W</v>
          </cell>
          <cell r="N939" t="str">
            <v>aanso</v>
          </cell>
          <cell r="O939">
            <v>1299</v>
          </cell>
          <cell r="P939" t="str">
            <v>AUH1</v>
          </cell>
          <cell r="Q939" t="str">
            <v>ARE</v>
          </cell>
          <cell r="R939" t="str">
            <v>LK016</v>
          </cell>
          <cell r="S939" t="str">
            <v>Night Shift</v>
          </cell>
          <cell r="T939">
            <v>99</v>
          </cell>
          <cell r="U939" t="str">
            <v>MENA_UAE_FC</v>
          </cell>
          <cell r="V939">
            <v>46267.754861111112</v>
          </cell>
          <cell r="W939">
            <v>46267.962500000001</v>
          </cell>
          <cell r="X939">
            <v>46267.756944444445</v>
          </cell>
          <cell r="Y939">
            <v>46268.173611111109</v>
          </cell>
          <cell r="Z939" t="str">
            <v>Rest Day</v>
          </cell>
          <cell r="AA939" t="str">
            <v>Not Scheduled</v>
          </cell>
          <cell r="AB939" t="str">
            <v>Present</v>
          </cell>
          <cell r="AC939" t="str">
            <v>Customer returns</v>
          </cell>
          <cell r="AD939" t="str">
            <v>Customer Returns</v>
          </cell>
          <cell r="AE939" t="str">
            <v>Customer returns</v>
          </cell>
          <cell r="AF939" t="str">
            <v>Wednesday</v>
          </cell>
          <cell r="AG939" t="str">
            <v>Thursday</v>
          </cell>
          <cell r="AH939">
            <v>22</v>
          </cell>
          <cell r="AJ939">
            <v>45844</v>
          </cell>
          <cell r="AM939" t="str">
            <v>TEMP</v>
          </cell>
          <cell r="AN939" t="str">
            <v>3P Onsite Worker</v>
          </cell>
          <cell r="AO939" t="str">
            <v>A</v>
          </cell>
          <cell r="AP939">
            <v>9</v>
          </cell>
          <cell r="AQ939">
            <v>1</v>
          </cell>
          <cell r="AR939">
            <v>1</v>
          </cell>
          <cell r="AS939">
            <v>0</v>
          </cell>
          <cell r="AT939">
            <v>0</v>
          </cell>
          <cell r="AU939">
            <v>0</v>
          </cell>
        </row>
        <row r="940">
          <cell r="E940">
            <v>205839583</v>
          </cell>
          <cell r="F940" t="str">
            <v>A</v>
          </cell>
          <cell r="G940" t="str">
            <v>GREEN</v>
          </cell>
          <cell r="H940" t="str">
            <v>FULL_TIME</v>
          </cell>
          <cell r="I940">
            <v>900234</v>
          </cell>
          <cell r="J940" t="str">
            <v>Dulsco L.L.C.</v>
          </cell>
          <cell r="K940" t="str">
            <v>DAN TIBAINGANA</v>
          </cell>
          <cell r="L940" t="str">
            <v>Warehouse Associate (TEMP)</v>
          </cell>
          <cell r="M940" t="str">
            <v>Warehouse Associate 8W</v>
          </cell>
          <cell r="N940" t="str">
            <v>bizthoma</v>
          </cell>
          <cell r="O940">
            <v>1299</v>
          </cell>
          <cell r="P940" t="str">
            <v>AUH1</v>
          </cell>
          <cell r="Q940" t="str">
            <v>ARE</v>
          </cell>
          <cell r="R940" t="str">
            <v>LK016</v>
          </cell>
          <cell r="S940" t="str">
            <v>Night Shift</v>
          </cell>
          <cell r="T940">
            <v>99</v>
          </cell>
          <cell r="U940" t="str">
            <v>MENA_UAE_FC</v>
          </cell>
          <cell r="X940">
            <v>46267.756944444445</v>
          </cell>
          <cell r="Y940">
            <v>46268.173611111109</v>
          </cell>
          <cell r="Z940" t="str">
            <v>Rest Day</v>
          </cell>
          <cell r="AA940" t="str">
            <v>Not Scheduled</v>
          </cell>
          <cell r="AB940" t="str">
            <v>Not Present</v>
          </cell>
          <cell r="AC940" t="str">
            <v>Outbound</v>
          </cell>
          <cell r="AD940" t="str">
            <v>Pack - Batch</v>
          </cell>
          <cell r="AE940" t="str">
            <v>Pack</v>
          </cell>
          <cell r="AF940" t="str">
            <v>Wednesday</v>
          </cell>
          <cell r="AG940" t="str">
            <v>Thursday</v>
          </cell>
          <cell r="AH940">
            <v>17</v>
          </cell>
          <cell r="AJ940">
            <v>45893</v>
          </cell>
          <cell r="AM940" t="str">
            <v>TEMP</v>
          </cell>
          <cell r="AN940" t="str">
            <v>3P Onsite Worker</v>
          </cell>
          <cell r="AO940" t="str">
            <v>A</v>
          </cell>
          <cell r="AP940">
            <v>9</v>
          </cell>
          <cell r="AQ940">
            <v>0</v>
          </cell>
          <cell r="AR940">
            <v>0</v>
          </cell>
          <cell r="AS940">
            <v>0</v>
          </cell>
          <cell r="AT940">
            <v>0</v>
          </cell>
          <cell r="AU940">
            <v>0</v>
          </cell>
        </row>
        <row r="941">
          <cell r="E941">
            <v>204072899</v>
          </cell>
          <cell r="F941" t="str">
            <v>A</v>
          </cell>
          <cell r="G941" t="str">
            <v>GREEN</v>
          </cell>
          <cell r="H941" t="str">
            <v>FULL_TIME</v>
          </cell>
          <cell r="I941">
            <v>900234</v>
          </cell>
          <cell r="J941" t="str">
            <v>Dulsco L.L.C.</v>
          </cell>
          <cell r="K941" t="str">
            <v>TIMOTHY KINONGO</v>
          </cell>
          <cell r="L941" t="str">
            <v>Warehouse Associate (TEMP)</v>
          </cell>
          <cell r="M941" t="str">
            <v>Warehouse Associate 24M</v>
          </cell>
          <cell r="N941" t="str">
            <v>ansammar</v>
          </cell>
          <cell r="O941">
            <v>1299</v>
          </cell>
          <cell r="P941" t="str">
            <v>AUH1</v>
          </cell>
          <cell r="Q941" t="str">
            <v>ARE</v>
          </cell>
          <cell r="R941" t="str">
            <v>LK011</v>
          </cell>
          <cell r="S941" t="str">
            <v>Night Shift</v>
          </cell>
          <cell r="T941">
            <v>99</v>
          </cell>
          <cell r="U941" t="str">
            <v>MENA_UAE_FC</v>
          </cell>
          <cell r="V941">
            <v>46267.754861111112</v>
          </cell>
          <cell r="W941">
            <v>46267.854166666664</v>
          </cell>
          <cell r="X941">
            <v>46267.756944444445</v>
          </cell>
          <cell r="Y941">
            <v>46268.173611111109</v>
          </cell>
          <cell r="AA941" t="str">
            <v>Scheduled</v>
          </cell>
          <cell r="AB941" t="str">
            <v>Present</v>
          </cell>
          <cell r="AC941" t="str">
            <v>Outbound</v>
          </cell>
          <cell r="AD941" t="str">
            <v>Picking</v>
          </cell>
          <cell r="AE941" t="str">
            <v>Pick</v>
          </cell>
          <cell r="AF941" t="str">
            <v>Friday</v>
          </cell>
          <cell r="AG941" t="str">
            <v>Saturday</v>
          </cell>
          <cell r="AH941">
            <v>13</v>
          </cell>
          <cell r="AJ941">
            <v>45557</v>
          </cell>
          <cell r="AM941" t="str">
            <v>TEMP</v>
          </cell>
          <cell r="AN941" t="str">
            <v>3P Onsite Worker</v>
          </cell>
          <cell r="AO941" t="str">
            <v>A</v>
          </cell>
          <cell r="AP941">
            <v>9</v>
          </cell>
          <cell r="AQ941">
            <v>0</v>
          </cell>
          <cell r="AR941">
            <v>1</v>
          </cell>
          <cell r="AS941">
            <v>1</v>
          </cell>
          <cell r="AT941">
            <v>0</v>
          </cell>
          <cell r="AU941">
            <v>0</v>
          </cell>
        </row>
        <row r="942">
          <cell r="E942">
            <v>203800377</v>
          </cell>
          <cell r="F942" t="str">
            <v>A</v>
          </cell>
          <cell r="G942" t="str">
            <v>GREEN</v>
          </cell>
          <cell r="H942" t="str">
            <v>FULL_TIME</v>
          </cell>
          <cell r="I942">
            <v>900234</v>
          </cell>
          <cell r="J942" t="str">
            <v>Dulsco L.L.C.</v>
          </cell>
          <cell r="K942" t="str">
            <v>TOM TUHAISE</v>
          </cell>
          <cell r="L942" t="str">
            <v>Warehouse Associate (TEMP)</v>
          </cell>
          <cell r="M942" t="str">
            <v>Warehouse Associate 8W</v>
          </cell>
          <cell r="N942" t="str">
            <v>bavameer</v>
          </cell>
          <cell r="O942">
            <v>1299</v>
          </cell>
          <cell r="P942" t="str">
            <v>AUH1</v>
          </cell>
          <cell r="Q942" t="str">
            <v>ARE</v>
          </cell>
          <cell r="R942" t="str">
            <v>FC109</v>
          </cell>
          <cell r="S942" t="str">
            <v>Day Shift</v>
          </cell>
          <cell r="T942">
            <v>99</v>
          </cell>
          <cell r="U942" t="str">
            <v>MENA_UAE_FC</v>
          </cell>
          <cell r="X942">
            <v>46267.333333333336</v>
          </cell>
          <cell r="Y942">
            <v>46267.75</v>
          </cell>
          <cell r="Z942" t="str">
            <v>Rest Day</v>
          </cell>
          <cell r="AA942" t="str">
            <v>Not Scheduled</v>
          </cell>
          <cell r="AB942" t="str">
            <v>Not Present</v>
          </cell>
          <cell r="AC942" t="str">
            <v>Customer returns</v>
          </cell>
          <cell r="AD942" t="str">
            <v>Customer Returns</v>
          </cell>
          <cell r="AE942" t="str">
            <v>Customer returns</v>
          </cell>
          <cell r="AF942" t="str">
            <v>Tuesday</v>
          </cell>
          <cell r="AG942" t="str">
            <v>Wednesday</v>
          </cell>
          <cell r="AH942">
            <v>22</v>
          </cell>
          <cell r="AJ942">
            <v>45515</v>
          </cell>
          <cell r="AM942" t="str">
            <v>TEMP</v>
          </cell>
          <cell r="AN942" t="str">
            <v>3P Onsite Worker</v>
          </cell>
          <cell r="AO942" t="str">
            <v>A</v>
          </cell>
          <cell r="AP942">
            <v>9</v>
          </cell>
          <cell r="AQ942">
            <v>0</v>
          </cell>
          <cell r="AR942">
            <v>0</v>
          </cell>
          <cell r="AS942">
            <v>0</v>
          </cell>
          <cell r="AT942">
            <v>0</v>
          </cell>
          <cell r="AU942">
            <v>0</v>
          </cell>
        </row>
        <row r="943">
          <cell r="E943">
            <v>203965408</v>
          </cell>
          <cell r="F943" t="str">
            <v>A</v>
          </cell>
          <cell r="G943" t="str">
            <v>GREEN</v>
          </cell>
          <cell r="H943" t="str">
            <v>FULL_TIME</v>
          </cell>
          <cell r="I943">
            <v>900234</v>
          </cell>
          <cell r="J943" t="str">
            <v>Fastlink Outsourcing</v>
          </cell>
          <cell r="K943" t="str">
            <v>Tatenda Lee Roy Chimunda</v>
          </cell>
          <cell r="L943" t="str">
            <v>Warehouse Associate (TEMP)</v>
          </cell>
          <cell r="M943" t="str">
            <v>Warehouse Associate 12M</v>
          </cell>
          <cell r="N943" t="str">
            <v>ansammar</v>
          </cell>
          <cell r="O943">
            <v>1299</v>
          </cell>
          <cell r="P943" t="str">
            <v>AUH1</v>
          </cell>
          <cell r="Q943" t="str">
            <v>ARE</v>
          </cell>
          <cell r="R943" t="str">
            <v>LK014</v>
          </cell>
          <cell r="S943" t="str">
            <v>Night Shift</v>
          </cell>
          <cell r="T943">
            <v>99</v>
          </cell>
          <cell r="U943" t="str">
            <v>MENA_UAE_FC</v>
          </cell>
          <cell r="V943">
            <v>46267.64166666667</v>
          </cell>
          <cell r="W943">
            <v>46267.662499999999</v>
          </cell>
          <cell r="X943">
            <v>46267.756944444445</v>
          </cell>
          <cell r="Y943">
            <v>46268.173611111109</v>
          </cell>
          <cell r="AA943" t="str">
            <v>Scheduled</v>
          </cell>
          <cell r="AB943" t="str">
            <v>Present</v>
          </cell>
          <cell r="AC943" t="str">
            <v>Outbound</v>
          </cell>
          <cell r="AD943" t="str">
            <v>Picking</v>
          </cell>
          <cell r="AE943" t="str">
            <v>Pick</v>
          </cell>
          <cell r="AF943" t="str">
            <v>Monday</v>
          </cell>
          <cell r="AG943" t="str">
            <v>Tuesday</v>
          </cell>
          <cell r="AH943">
            <v>13</v>
          </cell>
          <cell r="AJ943">
            <v>45543</v>
          </cell>
          <cell r="AM943" t="str">
            <v>TEMP</v>
          </cell>
          <cell r="AN943" t="str">
            <v>3P Onsite Worker</v>
          </cell>
          <cell r="AO943" t="str">
            <v>A</v>
          </cell>
          <cell r="AP943">
            <v>9</v>
          </cell>
          <cell r="AQ943">
            <v>0</v>
          </cell>
          <cell r="AR943">
            <v>1</v>
          </cell>
          <cell r="AS943">
            <v>1</v>
          </cell>
          <cell r="AT943">
            <v>0</v>
          </cell>
          <cell r="AU943">
            <v>0</v>
          </cell>
        </row>
        <row r="944">
          <cell r="E944">
            <v>203555714</v>
          </cell>
          <cell r="F944" t="str">
            <v>A</v>
          </cell>
          <cell r="G944" t="str">
            <v>GREEN</v>
          </cell>
          <cell r="H944" t="str">
            <v>FULL_TIME</v>
          </cell>
          <cell r="I944">
            <v>900234</v>
          </cell>
          <cell r="J944" t="str">
            <v>Fastlink Outsourcing</v>
          </cell>
          <cell r="K944" t="str">
            <v>Dorcas Sakyiamah</v>
          </cell>
          <cell r="L944" t="str">
            <v>Warehouse Associate (TEMP)</v>
          </cell>
          <cell r="M944" t="str">
            <v>Warehouse Associate 12M</v>
          </cell>
          <cell r="N944" t="str">
            <v>abbaszoo</v>
          </cell>
          <cell r="O944">
            <v>1299</v>
          </cell>
          <cell r="P944" t="str">
            <v>AUH1</v>
          </cell>
          <cell r="Q944" t="str">
            <v>ARE</v>
          </cell>
          <cell r="R944" t="str">
            <v>LK016</v>
          </cell>
          <cell r="S944" t="str">
            <v>Night Shift</v>
          </cell>
          <cell r="T944">
            <v>99</v>
          </cell>
          <cell r="U944" t="str">
            <v>MENA_UAE_FC</v>
          </cell>
          <cell r="X944">
            <v>46267.756944444445</v>
          </cell>
          <cell r="Y944">
            <v>46268.173611111109</v>
          </cell>
          <cell r="Z944" t="str">
            <v>Rest Day</v>
          </cell>
          <cell r="AA944" t="str">
            <v>Not Scheduled</v>
          </cell>
          <cell r="AB944" t="str">
            <v>Not Present</v>
          </cell>
          <cell r="AC944" t="str">
            <v>Inbound</v>
          </cell>
          <cell r="AD944" t="str">
            <v>Vendor Receive</v>
          </cell>
          <cell r="AE944" t="str">
            <v>Receive</v>
          </cell>
          <cell r="AF944" t="str">
            <v>Wednesday</v>
          </cell>
          <cell r="AG944" t="str">
            <v>Thursday</v>
          </cell>
          <cell r="AH944">
            <v>1</v>
          </cell>
          <cell r="AJ944">
            <v>45469</v>
          </cell>
          <cell r="AM944" t="str">
            <v>TEMP</v>
          </cell>
          <cell r="AN944" t="str">
            <v>3P Onsite Worker</v>
          </cell>
          <cell r="AO944" t="str">
            <v>A</v>
          </cell>
          <cell r="AP944">
            <v>9</v>
          </cell>
          <cell r="AQ944">
            <v>0</v>
          </cell>
          <cell r="AR944">
            <v>0</v>
          </cell>
          <cell r="AS944">
            <v>0</v>
          </cell>
          <cell r="AT944">
            <v>0</v>
          </cell>
          <cell r="AU944">
            <v>0</v>
          </cell>
        </row>
        <row r="945">
          <cell r="E945">
            <v>206137339</v>
          </cell>
          <cell r="F945" t="str">
            <v>A</v>
          </cell>
          <cell r="G945" t="str">
            <v>GREEN</v>
          </cell>
          <cell r="H945" t="str">
            <v>FULL_TIME</v>
          </cell>
          <cell r="I945">
            <v>900234</v>
          </cell>
          <cell r="J945" t="str">
            <v>Fastlink Outsourcing</v>
          </cell>
          <cell r="K945" t="str">
            <v>THERESA SHOMUZHANGA</v>
          </cell>
          <cell r="L945" t="str">
            <v>Warehouse Associate (TEMP)</v>
          </cell>
          <cell r="M945" t="str">
            <v>Warehouse Associate 12M</v>
          </cell>
          <cell r="N945" t="str">
            <v>bizthoma</v>
          </cell>
          <cell r="O945">
            <v>1299</v>
          </cell>
          <cell r="P945" t="str">
            <v>AUH1</v>
          </cell>
          <cell r="Q945" t="str">
            <v>ARE</v>
          </cell>
          <cell r="R945" t="str">
            <v>LK016</v>
          </cell>
          <cell r="S945" t="str">
            <v>Night Shift</v>
          </cell>
          <cell r="T945">
            <v>99</v>
          </cell>
          <cell r="U945" t="str">
            <v>MENA_UAE_FC</v>
          </cell>
          <cell r="X945">
            <v>46267.756944444445</v>
          </cell>
          <cell r="Y945">
            <v>46268.173611111109</v>
          </cell>
          <cell r="Z945" t="str">
            <v>Rest Day</v>
          </cell>
          <cell r="AA945" t="str">
            <v>Not Scheduled</v>
          </cell>
          <cell r="AB945" t="str">
            <v>Not Present</v>
          </cell>
          <cell r="AC945" t="str">
            <v>Outbound</v>
          </cell>
          <cell r="AD945" t="str">
            <v>Picking</v>
          </cell>
          <cell r="AE945" t="str">
            <v>Pick</v>
          </cell>
          <cell r="AF945" t="str">
            <v>Wednesday</v>
          </cell>
          <cell r="AG945" t="str">
            <v>Thursday</v>
          </cell>
          <cell r="AH945">
            <v>13</v>
          </cell>
          <cell r="AJ945">
            <v>45928</v>
          </cell>
          <cell r="AM945" t="str">
            <v>TEMP</v>
          </cell>
          <cell r="AN945" t="str">
            <v>3P Onsite Worker</v>
          </cell>
          <cell r="AO945" t="str">
            <v>A</v>
          </cell>
          <cell r="AP945">
            <v>9</v>
          </cell>
          <cell r="AQ945">
            <v>0</v>
          </cell>
          <cell r="AR945">
            <v>0</v>
          </cell>
          <cell r="AS945">
            <v>0</v>
          </cell>
          <cell r="AT945">
            <v>0</v>
          </cell>
          <cell r="AU945">
            <v>0</v>
          </cell>
        </row>
        <row r="946">
          <cell r="E946">
            <v>203851103</v>
          </cell>
          <cell r="F946" t="str">
            <v>A</v>
          </cell>
          <cell r="G946" t="str">
            <v>GREEN</v>
          </cell>
          <cell r="H946" t="str">
            <v>FULL_TIME</v>
          </cell>
          <cell r="I946">
            <v>900234</v>
          </cell>
          <cell r="J946" t="str">
            <v>Fastlink Outsourcing</v>
          </cell>
          <cell r="K946" t="str">
            <v>Ajenical Tucker</v>
          </cell>
          <cell r="L946" t="str">
            <v>Warehouse Associate (TEMP)</v>
          </cell>
          <cell r="M946" t="str">
            <v>Warehouse Associate 12M</v>
          </cell>
          <cell r="N946" t="str">
            <v>lraghava</v>
          </cell>
          <cell r="O946">
            <v>1299</v>
          </cell>
          <cell r="P946" t="str">
            <v>AUH1</v>
          </cell>
          <cell r="Q946" t="str">
            <v>ARE</v>
          </cell>
          <cell r="R946" t="str">
            <v>FC109</v>
          </cell>
          <cell r="S946" t="str">
            <v>Day Shift</v>
          </cell>
          <cell r="T946">
            <v>99</v>
          </cell>
          <cell r="U946" t="str">
            <v>MENA_UAE_FC</v>
          </cell>
          <cell r="X946">
            <v>46267.333333333336</v>
          </cell>
          <cell r="Y946">
            <v>46267.75</v>
          </cell>
          <cell r="Z946" t="str">
            <v>Rest Day</v>
          </cell>
          <cell r="AA946" t="str">
            <v>Not Scheduled</v>
          </cell>
          <cell r="AB946" t="str">
            <v>Not Present</v>
          </cell>
          <cell r="AC946" t="str">
            <v>Outbound</v>
          </cell>
          <cell r="AD946" t="str">
            <v>Pack - Single</v>
          </cell>
          <cell r="AE946" t="str">
            <v>Pack</v>
          </cell>
          <cell r="AF946" t="str">
            <v>Tuesday</v>
          </cell>
          <cell r="AG946" t="str">
            <v>Wednesday</v>
          </cell>
          <cell r="AH946">
            <v>18</v>
          </cell>
          <cell r="AJ946">
            <v>45523</v>
          </cell>
          <cell r="AM946" t="str">
            <v>TEMP</v>
          </cell>
          <cell r="AN946" t="str">
            <v>3P Onsite Worker</v>
          </cell>
          <cell r="AO946" t="str">
            <v>A</v>
          </cell>
          <cell r="AP946">
            <v>9</v>
          </cell>
          <cell r="AQ946">
            <v>0</v>
          </cell>
          <cell r="AR946">
            <v>0</v>
          </cell>
          <cell r="AS946">
            <v>0</v>
          </cell>
          <cell r="AT946">
            <v>0</v>
          </cell>
          <cell r="AU946">
            <v>0</v>
          </cell>
        </row>
        <row r="947">
          <cell r="E947">
            <v>206513292</v>
          </cell>
          <cell r="F947" t="str">
            <v>A</v>
          </cell>
          <cell r="G947" t="str">
            <v>GREEN</v>
          </cell>
          <cell r="H947" t="str">
            <v>FULL_TIME</v>
          </cell>
          <cell r="I947">
            <v>900234</v>
          </cell>
          <cell r="J947" t="str">
            <v>Dulsco L.L.C.</v>
          </cell>
          <cell r="K947" t="str">
            <v>TUMUSIIME FRANK</v>
          </cell>
          <cell r="L947" t="str">
            <v>Warehouse Associate (TEMP)</v>
          </cell>
          <cell r="M947" t="str">
            <v>Warehouse Associate 24M</v>
          </cell>
          <cell r="N947" t="str">
            <v>nnahla</v>
          </cell>
          <cell r="O947">
            <v>1299</v>
          </cell>
          <cell r="P947" t="str">
            <v>AUH1</v>
          </cell>
          <cell r="Q947" t="str">
            <v>ARE</v>
          </cell>
          <cell r="R947" t="str">
            <v>FC059</v>
          </cell>
          <cell r="S947" t="str">
            <v>Day Shift</v>
          </cell>
          <cell r="T947">
            <v>99</v>
          </cell>
          <cell r="U947" t="str">
            <v>MENA_UAE_FC</v>
          </cell>
          <cell r="V947">
            <v>46267.330555555556</v>
          </cell>
          <cell r="W947">
            <v>46267.74722222222</v>
          </cell>
          <cell r="X947">
            <v>46267.333333333336</v>
          </cell>
          <cell r="Y947">
            <v>46267.75</v>
          </cell>
          <cell r="AA947" t="str">
            <v>Scheduled</v>
          </cell>
          <cell r="AB947" t="str">
            <v>Present</v>
          </cell>
          <cell r="AC947" t="str">
            <v>Inbound</v>
          </cell>
          <cell r="AD947" t="str">
            <v>Inbound Stow</v>
          </cell>
          <cell r="AE947" t="str">
            <v>Stow</v>
          </cell>
          <cell r="AF947" t="str">
            <v>Sunday</v>
          </cell>
          <cell r="AG947" t="str">
            <v>Monday</v>
          </cell>
          <cell r="AH947">
            <v>3</v>
          </cell>
          <cell r="AJ947">
            <v>45970</v>
          </cell>
          <cell r="AM947" t="str">
            <v>TEMP</v>
          </cell>
          <cell r="AN947" t="str">
            <v>3P Onsite Worker</v>
          </cell>
          <cell r="AO947" t="str">
            <v>A</v>
          </cell>
          <cell r="AP947">
            <v>9</v>
          </cell>
          <cell r="AQ947">
            <v>0</v>
          </cell>
          <cell r="AR947">
            <v>1</v>
          </cell>
          <cell r="AS947">
            <v>1</v>
          </cell>
          <cell r="AT947">
            <v>0</v>
          </cell>
          <cell r="AU947">
            <v>0</v>
          </cell>
        </row>
        <row r="948">
          <cell r="E948">
            <v>205977130</v>
          </cell>
          <cell r="F948" t="str">
            <v>A</v>
          </cell>
          <cell r="G948" t="str">
            <v>GREEN</v>
          </cell>
          <cell r="H948" t="str">
            <v>FULL_TIME</v>
          </cell>
          <cell r="I948">
            <v>900234</v>
          </cell>
          <cell r="J948" t="str">
            <v>Dulsco L.L.C.</v>
          </cell>
          <cell r="K948" t="str">
            <v>BENSON TUMWINE</v>
          </cell>
          <cell r="L948" t="str">
            <v>Warehouse Associate (TEMP)</v>
          </cell>
          <cell r="M948" t="str">
            <v>Warehouse Associate 24M</v>
          </cell>
          <cell r="N948" t="str">
            <v>kebedeed</v>
          </cell>
          <cell r="O948">
            <v>1299</v>
          </cell>
          <cell r="P948" t="str">
            <v>AUH1</v>
          </cell>
          <cell r="Q948" t="str">
            <v>ARE</v>
          </cell>
          <cell r="R948" t="str">
            <v>FC084</v>
          </cell>
          <cell r="S948" t="str">
            <v>Day Shift</v>
          </cell>
          <cell r="T948">
            <v>99</v>
          </cell>
          <cell r="U948" t="str">
            <v>MENA_UAE_FC</v>
          </cell>
          <cell r="V948">
            <v>46267.331250000003</v>
          </cell>
          <cell r="W948">
            <v>46267.747916666667</v>
          </cell>
          <cell r="X948">
            <v>46267.333333333336</v>
          </cell>
          <cell r="Y948">
            <v>46267.75</v>
          </cell>
          <cell r="AA948" t="str">
            <v>Scheduled</v>
          </cell>
          <cell r="AB948" t="str">
            <v>Present</v>
          </cell>
          <cell r="AC948" t="str">
            <v>Support</v>
          </cell>
          <cell r="AD948" t="str">
            <v>Facilities</v>
          </cell>
          <cell r="AE948" t="str">
            <v>Support</v>
          </cell>
          <cell r="AF948" t="str">
            <v>Monday</v>
          </cell>
          <cell r="AG948" t="str">
            <v>Tuesday</v>
          </cell>
          <cell r="AH948">
            <v>28</v>
          </cell>
          <cell r="AJ948">
            <v>45914</v>
          </cell>
          <cell r="AM948" t="str">
            <v>TEMP</v>
          </cell>
          <cell r="AN948" t="str">
            <v>3P Onsite Worker</v>
          </cell>
          <cell r="AO948" t="str">
            <v>A</v>
          </cell>
          <cell r="AP948">
            <v>9</v>
          </cell>
          <cell r="AQ948">
            <v>0</v>
          </cell>
          <cell r="AR948">
            <v>1</v>
          </cell>
          <cell r="AS948">
            <v>1</v>
          </cell>
          <cell r="AT948">
            <v>0</v>
          </cell>
          <cell r="AU948">
            <v>0</v>
          </cell>
        </row>
        <row r="949">
          <cell r="E949">
            <v>203993281</v>
          </cell>
          <cell r="F949" t="str">
            <v>A</v>
          </cell>
          <cell r="G949" t="str">
            <v>GREEN</v>
          </cell>
          <cell r="H949" t="str">
            <v>FULL_TIME</v>
          </cell>
          <cell r="I949">
            <v>900234</v>
          </cell>
          <cell r="J949" t="str">
            <v>Fastlink Outsourcing</v>
          </cell>
          <cell r="K949" t="str">
            <v>Isha Turay</v>
          </cell>
          <cell r="L949" t="str">
            <v>Warehouse Associate (TEMP)</v>
          </cell>
          <cell r="M949" t="str">
            <v>Warehouse Associate 12M</v>
          </cell>
          <cell r="N949" t="str">
            <v>lraghava</v>
          </cell>
          <cell r="O949">
            <v>1299</v>
          </cell>
          <cell r="P949" t="str">
            <v>AUH1</v>
          </cell>
          <cell r="Q949" t="str">
            <v>ARE</v>
          </cell>
          <cell r="R949" t="str">
            <v>FC009</v>
          </cell>
          <cell r="S949" t="str">
            <v>Day Shift</v>
          </cell>
          <cell r="T949">
            <v>99</v>
          </cell>
          <cell r="U949" t="str">
            <v>MENA_UAE_FC</v>
          </cell>
          <cell r="V949">
            <v>46267.333333333336</v>
          </cell>
          <cell r="W949">
            <v>46267.749305555553</v>
          </cell>
          <cell r="X949">
            <v>46267.333333333336</v>
          </cell>
          <cell r="Y949">
            <v>46267.75</v>
          </cell>
          <cell r="AA949" t="str">
            <v>Scheduled</v>
          </cell>
          <cell r="AB949" t="str">
            <v>Present</v>
          </cell>
          <cell r="AC949" t="str">
            <v>Outbound</v>
          </cell>
          <cell r="AD949" t="str">
            <v>Picking</v>
          </cell>
          <cell r="AE949" t="str">
            <v>Pick</v>
          </cell>
          <cell r="AF949" t="str">
            <v>Friday</v>
          </cell>
          <cell r="AG949" t="str">
            <v>Saturday</v>
          </cell>
          <cell r="AH949">
            <v>13</v>
          </cell>
          <cell r="AJ949">
            <v>45546</v>
          </cell>
          <cell r="AM949" t="str">
            <v>TEMP</v>
          </cell>
          <cell r="AN949" t="str">
            <v>3P Onsite Worker</v>
          </cell>
          <cell r="AO949" t="str">
            <v>A</v>
          </cell>
          <cell r="AP949">
            <v>9</v>
          </cell>
          <cell r="AQ949">
            <v>0</v>
          </cell>
          <cell r="AR949">
            <v>1</v>
          </cell>
          <cell r="AS949">
            <v>1</v>
          </cell>
          <cell r="AT949">
            <v>0</v>
          </cell>
          <cell r="AU949">
            <v>0</v>
          </cell>
        </row>
        <row r="950">
          <cell r="E950">
            <v>205839289</v>
          </cell>
          <cell r="F950" t="str">
            <v>A</v>
          </cell>
          <cell r="G950" t="str">
            <v>GREEN</v>
          </cell>
          <cell r="H950" t="str">
            <v>FULL_TIME</v>
          </cell>
          <cell r="I950">
            <v>900234</v>
          </cell>
          <cell r="J950" t="str">
            <v>Dulsco L.L.C.</v>
          </cell>
          <cell r="K950" t="str">
            <v>AMOS TURINAWE</v>
          </cell>
          <cell r="L950" t="str">
            <v>Warehouse Associate (TEMP)</v>
          </cell>
          <cell r="M950" t="str">
            <v>Warehouse Associate 8W</v>
          </cell>
          <cell r="N950" t="str">
            <v>bizthoma</v>
          </cell>
          <cell r="O950">
            <v>1299</v>
          </cell>
          <cell r="P950" t="str">
            <v>AUH1</v>
          </cell>
          <cell r="Q950" t="str">
            <v>ARE</v>
          </cell>
          <cell r="R950" t="str">
            <v>FC084</v>
          </cell>
          <cell r="S950" t="str">
            <v>Day Shift</v>
          </cell>
          <cell r="T950">
            <v>99</v>
          </cell>
          <cell r="U950" t="str">
            <v>MENA_UAE_FC</v>
          </cell>
          <cell r="V950">
            <v>46267.331944444442</v>
          </cell>
          <cell r="W950">
            <v>46267.75</v>
          </cell>
          <cell r="X950">
            <v>46267.333333333336</v>
          </cell>
          <cell r="Y950">
            <v>46267.75</v>
          </cell>
          <cell r="AA950" t="str">
            <v>Scheduled</v>
          </cell>
          <cell r="AB950" t="str">
            <v>Present</v>
          </cell>
          <cell r="AC950" t="str">
            <v>Outbound</v>
          </cell>
          <cell r="AD950" t="str">
            <v>Pack - Batch</v>
          </cell>
          <cell r="AE950" t="str">
            <v>Pack</v>
          </cell>
          <cell r="AF950" t="str">
            <v>Monday</v>
          </cell>
          <cell r="AG950" t="str">
            <v>Tuesday</v>
          </cell>
          <cell r="AH950">
            <v>17</v>
          </cell>
          <cell r="AJ950">
            <v>45893</v>
          </cell>
          <cell r="AM950" t="str">
            <v>TEMP</v>
          </cell>
          <cell r="AN950" t="str">
            <v>3P Onsite Worker</v>
          </cell>
          <cell r="AO950" t="str">
            <v>A</v>
          </cell>
          <cell r="AP950">
            <v>9</v>
          </cell>
          <cell r="AQ950">
            <v>0</v>
          </cell>
          <cell r="AR950">
            <v>1</v>
          </cell>
          <cell r="AS950">
            <v>1</v>
          </cell>
          <cell r="AT950">
            <v>0</v>
          </cell>
          <cell r="AU950">
            <v>0</v>
          </cell>
        </row>
        <row r="951">
          <cell r="E951">
            <v>206873879</v>
          </cell>
          <cell r="F951" t="str">
            <v>A</v>
          </cell>
          <cell r="G951" t="str">
            <v>GREEN</v>
          </cell>
          <cell r="H951" t="str">
            <v>FULL_TIME</v>
          </cell>
          <cell r="I951">
            <v>900234</v>
          </cell>
          <cell r="J951" t="str">
            <v>Dulsco L.L.C.</v>
          </cell>
          <cell r="K951" t="str">
            <v>RICHARD TURYASINGURA</v>
          </cell>
          <cell r="L951" t="str">
            <v>Warehouse Associate (TEMP)</v>
          </cell>
          <cell r="M951" t="str">
            <v>Warehouse Associate 8W</v>
          </cell>
          <cell r="N951" t="str">
            <v>nnahla</v>
          </cell>
          <cell r="O951">
            <v>1299</v>
          </cell>
          <cell r="P951" t="str">
            <v>AUH1</v>
          </cell>
          <cell r="Q951" t="str">
            <v>ARE</v>
          </cell>
          <cell r="R951" t="str">
            <v>FC109</v>
          </cell>
          <cell r="S951" t="str">
            <v>Day Shift</v>
          </cell>
          <cell r="T951">
            <v>99</v>
          </cell>
          <cell r="U951" t="str">
            <v>MENA_UAE_FC</v>
          </cell>
          <cell r="X951">
            <v>46267.333333333336</v>
          </cell>
          <cell r="Y951">
            <v>46267.75</v>
          </cell>
          <cell r="Z951" t="str">
            <v>Rest Day</v>
          </cell>
          <cell r="AA951" t="str">
            <v>Not Scheduled</v>
          </cell>
          <cell r="AB951" t="str">
            <v>Not Present</v>
          </cell>
          <cell r="AC951" t="str">
            <v>Inbound</v>
          </cell>
          <cell r="AD951" t="str">
            <v>Inbound Stow</v>
          </cell>
          <cell r="AE951" t="str">
            <v>Stow</v>
          </cell>
          <cell r="AF951" t="str">
            <v>Tuesday</v>
          </cell>
          <cell r="AG951" t="str">
            <v>Wednesday</v>
          </cell>
          <cell r="AH951">
            <v>3</v>
          </cell>
          <cell r="AJ951">
            <v>46019</v>
          </cell>
          <cell r="AM951" t="str">
            <v>TEMP</v>
          </cell>
          <cell r="AN951" t="str">
            <v>3P Onsite Worker</v>
          </cell>
          <cell r="AO951" t="str">
            <v>A</v>
          </cell>
          <cell r="AP951">
            <v>9</v>
          </cell>
          <cell r="AQ951">
            <v>0</v>
          </cell>
          <cell r="AR951">
            <v>0</v>
          </cell>
          <cell r="AS951">
            <v>0</v>
          </cell>
          <cell r="AT951">
            <v>0</v>
          </cell>
          <cell r="AU951">
            <v>0</v>
          </cell>
        </row>
        <row r="952">
          <cell r="E952">
            <v>204072308</v>
          </cell>
          <cell r="F952" t="str">
            <v>A</v>
          </cell>
          <cell r="G952" t="str">
            <v>GREEN</v>
          </cell>
          <cell r="H952" t="str">
            <v>FULL_TIME</v>
          </cell>
          <cell r="I952">
            <v>900234</v>
          </cell>
          <cell r="J952" t="str">
            <v>Dulsco L.L.C.</v>
          </cell>
          <cell r="K952" t="str">
            <v>KENNETH TURYAMUREBA</v>
          </cell>
          <cell r="L952" t="str">
            <v>Warehouse Associate (TEMP)</v>
          </cell>
          <cell r="M952" t="str">
            <v>Warehouse Associate 24M</v>
          </cell>
          <cell r="N952" t="str">
            <v>ansammar</v>
          </cell>
          <cell r="O952">
            <v>1299</v>
          </cell>
          <cell r="P952" t="str">
            <v>AUH1</v>
          </cell>
          <cell r="Q952" t="str">
            <v>ARE</v>
          </cell>
          <cell r="R952" t="str">
            <v>LK011</v>
          </cell>
          <cell r="S952" t="str">
            <v>Night Shift</v>
          </cell>
          <cell r="T952">
            <v>99</v>
          </cell>
          <cell r="U952" t="str">
            <v>MENA_UAE_FC</v>
          </cell>
          <cell r="V952">
            <v>46267.755555555559</v>
          </cell>
          <cell r="W952">
            <v>46267.864583333336</v>
          </cell>
          <cell r="X952">
            <v>46267.756944444445</v>
          </cell>
          <cell r="Y952">
            <v>46268.173611111109</v>
          </cell>
          <cell r="AA952" t="str">
            <v>Scheduled</v>
          </cell>
          <cell r="AB952" t="str">
            <v>Present</v>
          </cell>
          <cell r="AC952" t="str">
            <v>Outbound</v>
          </cell>
          <cell r="AD952" t="str">
            <v>Picking</v>
          </cell>
          <cell r="AE952" t="str">
            <v>Pick</v>
          </cell>
          <cell r="AF952" t="str">
            <v>Friday</v>
          </cell>
          <cell r="AG952" t="str">
            <v>Saturday</v>
          </cell>
          <cell r="AH952">
            <v>13</v>
          </cell>
          <cell r="AJ952">
            <v>45557</v>
          </cell>
          <cell r="AM952" t="str">
            <v>TEMP</v>
          </cell>
          <cell r="AN952" t="str">
            <v>3P Onsite Worker</v>
          </cell>
          <cell r="AO952" t="str">
            <v>A</v>
          </cell>
          <cell r="AP952">
            <v>9</v>
          </cell>
          <cell r="AQ952">
            <v>0</v>
          </cell>
          <cell r="AR952">
            <v>1</v>
          </cell>
          <cell r="AS952">
            <v>1</v>
          </cell>
          <cell r="AT952">
            <v>0</v>
          </cell>
          <cell r="AU952">
            <v>0</v>
          </cell>
        </row>
        <row r="953">
          <cell r="E953">
            <v>203735944</v>
          </cell>
          <cell r="F953" t="str">
            <v>A</v>
          </cell>
          <cell r="G953" t="str">
            <v>GREEN</v>
          </cell>
          <cell r="H953" t="str">
            <v>FULL_TIME</v>
          </cell>
          <cell r="I953">
            <v>900234</v>
          </cell>
          <cell r="J953" t="str">
            <v>Dulsco L.L.C.</v>
          </cell>
          <cell r="K953" t="str">
            <v>MOSES WASSWA</v>
          </cell>
          <cell r="L953" t="str">
            <v>Warehouse Associate (TEMP)</v>
          </cell>
          <cell r="M953" t="str">
            <v>Warehouse Associate 24M</v>
          </cell>
          <cell r="N953" t="str">
            <v>nnahla</v>
          </cell>
          <cell r="O953">
            <v>1299</v>
          </cell>
          <cell r="P953" t="str">
            <v>AUH1</v>
          </cell>
          <cell r="Q953" t="str">
            <v>ARE</v>
          </cell>
          <cell r="R953" t="str">
            <v>FC009</v>
          </cell>
          <cell r="S953" t="str">
            <v>Day Shift</v>
          </cell>
          <cell r="T953">
            <v>99</v>
          </cell>
          <cell r="U953" t="str">
            <v>MENA_UAE_FC</v>
          </cell>
          <cell r="V953">
            <v>46267.331944444442</v>
          </cell>
          <cell r="W953">
            <v>46267.747916666667</v>
          </cell>
          <cell r="X953">
            <v>46267.333333333336</v>
          </cell>
          <cell r="Y953">
            <v>46267.75</v>
          </cell>
          <cell r="AA953" t="str">
            <v>Scheduled</v>
          </cell>
          <cell r="AB953" t="str">
            <v>Present</v>
          </cell>
          <cell r="AC953" t="str">
            <v>Inbound</v>
          </cell>
          <cell r="AD953" t="str">
            <v>Inbound Stow</v>
          </cell>
          <cell r="AE953" t="str">
            <v>Stow</v>
          </cell>
          <cell r="AF953" t="str">
            <v>Friday</v>
          </cell>
          <cell r="AG953" t="str">
            <v>Saturday</v>
          </cell>
          <cell r="AH953">
            <v>3</v>
          </cell>
          <cell r="AJ953">
            <v>45501</v>
          </cell>
          <cell r="AM953" t="str">
            <v>TEMP</v>
          </cell>
          <cell r="AN953" t="str">
            <v>3P Onsite Worker</v>
          </cell>
          <cell r="AO953" t="str">
            <v>A</v>
          </cell>
          <cell r="AP953">
            <v>9</v>
          </cell>
          <cell r="AQ953">
            <v>0</v>
          </cell>
          <cell r="AR953">
            <v>1</v>
          </cell>
          <cell r="AS953">
            <v>1</v>
          </cell>
          <cell r="AT953">
            <v>0</v>
          </cell>
          <cell r="AU953">
            <v>0</v>
          </cell>
        </row>
        <row r="954">
          <cell r="E954">
            <v>203594431</v>
          </cell>
          <cell r="F954" t="str">
            <v>A</v>
          </cell>
          <cell r="G954" t="str">
            <v>GREEN</v>
          </cell>
          <cell r="H954" t="str">
            <v>FULL_TIME</v>
          </cell>
          <cell r="I954">
            <v>900234</v>
          </cell>
          <cell r="J954" t="str">
            <v>Fastlink Outsourcing</v>
          </cell>
          <cell r="K954" t="str">
            <v>KATE TWENEWAA</v>
          </cell>
          <cell r="L954" t="str">
            <v>Warehouse Associate (TEMP)</v>
          </cell>
          <cell r="M954" t="str">
            <v>Warehouse Associate 8W</v>
          </cell>
          <cell r="N954" t="str">
            <v>bavameer</v>
          </cell>
          <cell r="O954">
            <v>1299</v>
          </cell>
          <cell r="P954" t="str">
            <v>AUH1</v>
          </cell>
          <cell r="Q954" t="str">
            <v>ARE</v>
          </cell>
          <cell r="R954" t="str">
            <v>FC059</v>
          </cell>
          <cell r="S954" t="str">
            <v>Day Shift</v>
          </cell>
          <cell r="T954">
            <v>99</v>
          </cell>
          <cell r="U954" t="str">
            <v>MENA_UAE_FC</v>
          </cell>
          <cell r="V954">
            <v>46267.331250000003</v>
          </cell>
          <cell r="W954">
            <v>46267.751388888886</v>
          </cell>
          <cell r="X954">
            <v>46267.333333333336</v>
          </cell>
          <cell r="Y954">
            <v>46267.75</v>
          </cell>
          <cell r="AA954" t="str">
            <v>Scheduled</v>
          </cell>
          <cell r="AB954" t="str">
            <v>Present</v>
          </cell>
          <cell r="AC954" t="str">
            <v>Customer returns</v>
          </cell>
          <cell r="AD954" t="str">
            <v>Customer Returns</v>
          </cell>
          <cell r="AE954" t="str">
            <v>Customer returns</v>
          </cell>
          <cell r="AF954" t="str">
            <v>Sunday</v>
          </cell>
          <cell r="AG954" t="str">
            <v>Monday</v>
          </cell>
          <cell r="AH954">
            <v>22</v>
          </cell>
          <cell r="AJ954">
            <v>45914</v>
          </cell>
          <cell r="AM954" t="str">
            <v>TEMP</v>
          </cell>
          <cell r="AN954" t="str">
            <v>3P Onsite Worker</v>
          </cell>
          <cell r="AO954" t="str">
            <v>A</v>
          </cell>
          <cell r="AP954">
            <v>9</v>
          </cell>
          <cell r="AQ954">
            <v>0</v>
          </cell>
          <cell r="AR954">
            <v>1</v>
          </cell>
          <cell r="AS954">
            <v>1</v>
          </cell>
          <cell r="AT954">
            <v>0</v>
          </cell>
          <cell r="AU954">
            <v>0</v>
          </cell>
        </row>
        <row r="955">
          <cell r="E955">
            <v>206791438</v>
          </cell>
          <cell r="F955" t="str">
            <v>A</v>
          </cell>
          <cell r="G955" t="str">
            <v>GREEN</v>
          </cell>
          <cell r="H955" t="str">
            <v>FULL_TIME</v>
          </cell>
          <cell r="I955">
            <v>900234</v>
          </cell>
          <cell r="J955" t="str">
            <v>Dulsco L.L.C.</v>
          </cell>
          <cell r="K955" t="str">
            <v>COLLINS TWINAMASIKO</v>
          </cell>
          <cell r="L955" t="str">
            <v>Warehouse Associate (TEMP)</v>
          </cell>
          <cell r="M955" t="str">
            <v>Warehouse Associate 8W</v>
          </cell>
          <cell r="N955" t="str">
            <v>nnahla</v>
          </cell>
          <cell r="O955">
            <v>1299</v>
          </cell>
          <cell r="P955" t="str">
            <v>AUH1</v>
          </cell>
          <cell r="Q955" t="str">
            <v>ARE</v>
          </cell>
          <cell r="R955" t="str">
            <v>FC059</v>
          </cell>
          <cell r="S955" t="str">
            <v>Day Shift</v>
          </cell>
          <cell r="T955">
            <v>99</v>
          </cell>
          <cell r="U955" t="str">
            <v>MENA_UAE_FC</v>
          </cell>
          <cell r="V955">
            <v>46267.330555555556</v>
          </cell>
          <cell r="W955">
            <v>46267.747916666667</v>
          </cell>
          <cell r="X955">
            <v>46267.333333333336</v>
          </cell>
          <cell r="Y955">
            <v>46267.75</v>
          </cell>
          <cell r="AA955" t="str">
            <v>Scheduled</v>
          </cell>
          <cell r="AB955" t="str">
            <v>Present</v>
          </cell>
          <cell r="AC955" t="str">
            <v>Inbound</v>
          </cell>
          <cell r="AD955" t="str">
            <v>Inbound Stow</v>
          </cell>
          <cell r="AE955" t="str">
            <v>Stow</v>
          </cell>
          <cell r="AF955" t="str">
            <v>Sunday</v>
          </cell>
          <cell r="AG955" t="str">
            <v>Monday</v>
          </cell>
          <cell r="AH955">
            <v>3</v>
          </cell>
          <cell r="AJ955">
            <v>45998</v>
          </cell>
          <cell r="AM955" t="str">
            <v>TEMP</v>
          </cell>
          <cell r="AN955" t="str">
            <v>3P Onsite Worker</v>
          </cell>
          <cell r="AO955" t="str">
            <v>A</v>
          </cell>
          <cell r="AP955">
            <v>9</v>
          </cell>
          <cell r="AQ955">
            <v>0</v>
          </cell>
          <cell r="AR955">
            <v>1</v>
          </cell>
          <cell r="AS955">
            <v>1</v>
          </cell>
          <cell r="AT955">
            <v>0</v>
          </cell>
          <cell r="AU955">
            <v>0</v>
          </cell>
        </row>
        <row r="956">
          <cell r="E956">
            <v>204246156</v>
          </cell>
          <cell r="F956" t="str">
            <v>A</v>
          </cell>
          <cell r="G956" t="str">
            <v>GREEN</v>
          </cell>
          <cell r="H956" t="str">
            <v>FULL_TIME</v>
          </cell>
          <cell r="I956">
            <v>900234</v>
          </cell>
          <cell r="J956" t="str">
            <v>Quesscorp</v>
          </cell>
          <cell r="K956" t="str">
            <v>Ebenezer Twumasi</v>
          </cell>
          <cell r="L956" t="str">
            <v>Warehouse Associate (TEMP)</v>
          </cell>
          <cell r="M956" t="str">
            <v>Warehouse Associate 24M</v>
          </cell>
          <cell r="N956" t="str">
            <v>pparsin</v>
          </cell>
          <cell r="O956">
            <v>1299</v>
          </cell>
          <cell r="P956" t="str">
            <v>AUH1</v>
          </cell>
          <cell r="Q956" t="str">
            <v>ARE</v>
          </cell>
          <cell r="R956" t="str">
            <v>FC059</v>
          </cell>
          <cell r="S956" t="str">
            <v>Day Shift</v>
          </cell>
          <cell r="T956">
            <v>99</v>
          </cell>
          <cell r="U956" t="str">
            <v>MENA_UAE_FC</v>
          </cell>
          <cell r="V956">
            <v>46267.329861111109</v>
          </cell>
          <cell r="W956">
            <v>46267.753472222219</v>
          </cell>
          <cell r="X956">
            <v>46267.333333333336</v>
          </cell>
          <cell r="Y956">
            <v>46267.75</v>
          </cell>
          <cell r="AA956" t="str">
            <v>Scheduled</v>
          </cell>
          <cell r="AB956" t="str">
            <v>Present</v>
          </cell>
          <cell r="AC956" t="str">
            <v>Inbound</v>
          </cell>
          <cell r="AD956" t="str">
            <v>Inbound Stow</v>
          </cell>
          <cell r="AE956" t="str">
            <v>Stow</v>
          </cell>
          <cell r="AF956" t="str">
            <v>Sunday</v>
          </cell>
          <cell r="AG956" t="str">
            <v>Monday</v>
          </cell>
          <cell r="AH956">
            <v>3</v>
          </cell>
          <cell r="AJ956">
            <v>45578</v>
          </cell>
          <cell r="AM956" t="str">
            <v>TEMP</v>
          </cell>
          <cell r="AN956" t="str">
            <v>3P Onsite Worker</v>
          </cell>
          <cell r="AO956" t="str">
            <v>A</v>
          </cell>
          <cell r="AP956">
            <v>9</v>
          </cell>
          <cell r="AQ956">
            <v>0</v>
          </cell>
          <cell r="AR956">
            <v>1</v>
          </cell>
          <cell r="AS956">
            <v>1</v>
          </cell>
          <cell r="AT956">
            <v>0</v>
          </cell>
          <cell r="AU956">
            <v>0</v>
          </cell>
        </row>
        <row r="957">
          <cell r="E957">
            <v>203736259</v>
          </cell>
          <cell r="F957" t="str">
            <v>A</v>
          </cell>
          <cell r="G957" t="str">
            <v>GREEN</v>
          </cell>
          <cell r="H957" t="str">
            <v>FULL_TIME</v>
          </cell>
          <cell r="I957">
            <v>900234</v>
          </cell>
          <cell r="J957" t="str">
            <v>Dulsco L.L.C.</v>
          </cell>
          <cell r="K957" t="str">
            <v>TYSON NABASA</v>
          </cell>
          <cell r="L957" t="str">
            <v>Warehouse Associate (TEMP)</v>
          </cell>
          <cell r="M957" t="str">
            <v>Warehouse Associate 24M</v>
          </cell>
          <cell r="N957" t="str">
            <v>nnahla</v>
          </cell>
          <cell r="O957">
            <v>1299</v>
          </cell>
          <cell r="P957" t="str">
            <v>AUH1</v>
          </cell>
          <cell r="Q957" t="str">
            <v>ARE</v>
          </cell>
          <cell r="R957" t="str">
            <v>LK013</v>
          </cell>
          <cell r="S957" t="str">
            <v>Night Shift</v>
          </cell>
          <cell r="T957">
            <v>99</v>
          </cell>
          <cell r="U957" t="str">
            <v>MENA_UAE_FC</v>
          </cell>
          <cell r="V957">
            <v>46267.754166666666</v>
          </cell>
          <cell r="W957">
            <v>46267.958333333336</v>
          </cell>
          <cell r="X957">
            <v>46267.756944444445</v>
          </cell>
          <cell r="Y957">
            <v>46268.173611111109</v>
          </cell>
          <cell r="AA957" t="str">
            <v>Scheduled</v>
          </cell>
          <cell r="AB957" t="str">
            <v>Present</v>
          </cell>
          <cell r="AC957" t="str">
            <v>Inbound</v>
          </cell>
          <cell r="AD957" t="str">
            <v>Inbound Stow</v>
          </cell>
          <cell r="AE957" t="str">
            <v>Stow</v>
          </cell>
          <cell r="AF957" t="str">
            <v>Sunday</v>
          </cell>
          <cell r="AG957" t="str">
            <v>Monday</v>
          </cell>
          <cell r="AH957">
            <v>3</v>
          </cell>
          <cell r="AJ957">
            <v>45501</v>
          </cell>
          <cell r="AM957" t="str">
            <v>TEMP</v>
          </cell>
          <cell r="AN957" t="str">
            <v>3P Onsite Worker</v>
          </cell>
          <cell r="AO957" t="str">
            <v>A</v>
          </cell>
          <cell r="AP957">
            <v>9</v>
          </cell>
          <cell r="AQ957">
            <v>0</v>
          </cell>
          <cell r="AR957">
            <v>1</v>
          </cell>
          <cell r="AS957">
            <v>1</v>
          </cell>
          <cell r="AT957">
            <v>0</v>
          </cell>
          <cell r="AU957">
            <v>0</v>
          </cell>
        </row>
        <row r="958">
          <cell r="E958">
            <v>206200000</v>
          </cell>
          <cell r="F958" t="str">
            <v>A</v>
          </cell>
          <cell r="G958" t="str">
            <v>GREEN</v>
          </cell>
          <cell r="H958" t="str">
            <v>FULL_TIME</v>
          </cell>
          <cell r="I958">
            <v>900234</v>
          </cell>
          <cell r="J958" t="str">
            <v>Fastlink Outsourcing</v>
          </cell>
          <cell r="K958" t="str">
            <v>MAC TYSON ANCHE NGWAFONG</v>
          </cell>
          <cell r="L958" t="str">
            <v>Warehouse Associate (TEMP)</v>
          </cell>
          <cell r="M958" t="str">
            <v>Warehouse Associate 12M</v>
          </cell>
          <cell r="N958" t="str">
            <v>ansammar</v>
          </cell>
          <cell r="O958">
            <v>1299</v>
          </cell>
          <cell r="P958" t="str">
            <v>AUH1</v>
          </cell>
          <cell r="Q958" t="str">
            <v>ARE</v>
          </cell>
          <cell r="R958" t="str">
            <v>FC134</v>
          </cell>
          <cell r="S958" t="str">
            <v>Day Shift</v>
          </cell>
          <cell r="T958">
            <v>99</v>
          </cell>
          <cell r="U958" t="str">
            <v>MENA_UAE_FC</v>
          </cell>
          <cell r="V958">
            <v>46267.332638888889</v>
          </cell>
          <cell r="W958">
            <v>46267.748611111114</v>
          </cell>
          <cell r="X958">
            <v>46267.333333333336</v>
          </cell>
          <cell r="Y958">
            <v>46267.75</v>
          </cell>
          <cell r="Z958" t="str">
            <v>Rest Day</v>
          </cell>
          <cell r="AA958" t="str">
            <v>Not Scheduled</v>
          </cell>
          <cell r="AB958" t="str">
            <v>Present</v>
          </cell>
          <cell r="AC958" t="str">
            <v>Outbound</v>
          </cell>
          <cell r="AD958" t="str">
            <v>Picking</v>
          </cell>
          <cell r="AE958" t="str">
            <v>Pick</v>
          </cell>
          <cell r="AF958" t="str">
            <v>Wednesday</v>
          </cell>
          <cell r="AG958" t="str">
            <v>Thursday</v>
          </cell>
          <cell r="AH958">
            <v>13</v>
          </cell>
          <cell r="AJ958">
            <v>45935</v>
          </cell>
          <cell r="AM958" t="str">
            <v>TEMP</v>
          </cell>
          <cell r="AN958" t="str">
            <v>3P Onsite Worker</v>
          </cell>
          <cell r="AO958" t="str">
            <v>A</v>
          </cell>
          <cell r="AP958">
            <v>9</v>
          </cell>
          <cell r="AQ958">
            <v>1</v>
          </cell>
          <cell r="AR958">
            <v>1</v>
          </cell>
          <cell r="AS958">
            <v>0</v>
          </cell>
          <cell r="AT958">
            <v>0</v>
          </cell>
          <cell r="AU958">
            <v>0</v>
          </cell>
        </row>
        <row r="959">
          <cell r="E959">
            <v>203737015</v>
          </cell>
          <cell r="F959" t="str">
            <v>A</v>
          </cell>
          <cell r="G959" t="str">
            <v>GREEN</v>
          </cell>
          <cell r="H959" t="str">
            <v>FULL_TIME</v>
          </cell>
          <cell r="I959">
            <v>900234</v>
          </cell>
          <cell r="J959" t="str">
            <v>Fastlink Outsourcing</v>
          </cell>
          <cell r="K959" t="str">
            <v>Sheila Akatukunda</v>
          </cell>
          <cell r="L959" t="str">
            <v>Warehouse Associate (TEMP)</v>
          </cell>
          <cell r="M959" t="str">
            <v>Warehouse Associate 12M</v>
          </cell>
          <cell r="N959" t="str">
            <v>vkkatyal</v>
          </cell>
          <cell r="O959">
            <v>1299</v>
          </cell>
          <cell r="P959" t="str">
            <v>AUH1</v>
          </cell>
          <cell r="Q959" t="str">
            <v>ARE</v>
          </cell>
          <cell r="R959" t="str">
            <v>FC084</v>
          </cell>
          <cell r="S959" t="str">
            <v>Day Shift</v>
          </cell>
          <cell r="T959">
            <v>99</v>
          </cell>
          <cell r="U959" t="str">
            <v>MENA_UAE_FC</v>
          </cell>
          <cell r="V959">
            <v>46267.331944444442</v>
          </cell>
          <cell r="W959">
            <v>46267.750694444447</v>
          </cell>
          <cell r="X959">
            <v>46267.333333333336</v>
          </cell>
          <cell r="Y959">
            <v>46267.75</v>
          </cell>
          <cell r="AA959" t="str">
            <v>Scheduled</v>
          </cell>
          <cell r="AB959" t="str">
            <v>Present</v>
          </cell>
          <cell r="AC959" t="str">
            <v>Inbound</v>
          </cell>
          <cell r="AD959" t="str">
            <v>Inbound Stow</v>
          </cell>
          <cell r="AE959" t="str">
            <v>Stow</v>
          </cell>
          <cell r="AF959" t="str">
            <v>Monday</v>
          </cell>
          <cell r="AG959" t="str">
            <v>Tuesday</v>
          </cell>
          <cell r="AH959">
            <v>3</v>
          </cell>
          <cell r="AJ959">
            <v>45501</v>
          </cell>
          <cell r="AM959" t="str">
            <v>TEMP</v>
          </cell>
          <cell r="AN959" t="str">
            <v>3P Onsite Worker</v>
          </cell>
          <cell r="AO959" t="str">
            <v>A</v>
          </cell>
          <cell r="AP959">
            <v>9</v>
          </cell>
          <cell r="AQ959">
            <v>0</v>
          </cell>
          <cell r="AR959">
            <v>1</v>
          </cell>
          <cell r="AS959">
            <v>1</v>
          </cell>
          <cell r="AT959">
            <v>0</v>
          </cell>
          <cell r="AU959">
            <v>0</v>
          </cell>
        </row>
        <row r="960">
          <cell r="E960">
            <v>203993306</v>
          </cell>
          <cell r="F960" t="str">
            <v>A</v>
          </cell>
          <cell r="G960" t="str">
            <v>GREEN</v>
          </cell>
          <cell r="H960" t="str">
            <v>FULL_TIME</v>
          </cell>
          <cell r="I960">
            <v>900234</v>
          </cell>
          <cell r="J960" t="str">
            <v>Fastlink Outsourcing</v>
          </cell>
          <cell r="K960" t="str">
            <v>Comfort Asante</v>
          </cell>
          <cell r="L960" t="str">
            <v>Warehouse Associate (TEMP)</v>
          </cell>
          <cell r="M960" t="str">
            <v>Warehouse Associate 12M</v>
          </cell>
          <cell r="N960" t="str">
            <v>mnarshad</v>
          </cell>
          <cell r="O960">
            <v>1299</v>
          </cell>
          <cell r="P960" t="str">
            <v>AUH1</v>
          </cell>
          <cell r="Q960" t="str">
            <v>ARE</v>
          </cell>
          <cell r="R960" t="str">
            <v>FC034</v>
          </cell>
          <cell r="S960" t="str">
            <v>Day Shift</v>
          </cell>
          <cell r="T960">
            <v>99</v>
          </cell>
          <cell r="U960" t="str">
            <v>MENA_UAE_FC</v>
          </cell>
          <cell r="V960">
            <v>46267.332638888889</v>
          </cell>
          <cell r="W960">
            <v>46267.746527777781</v>
          </cell>
          <cell r="X960">
            <v>46267.333333333336</v>
          </cell>
          <cell r="Y960">
            <v>46267.75</v>
          </cell>
          <cell r="AA960" t="str">
            <v>Scheduled</v>
          </cell>
          <cell r="AB960" t="str">
            <v>Present</v>
          </cell>
          <cell r="AC960" t="str">
            <v>Outbound</v>
          </cell>
          <cell r="AD960" t="str">
            <v>Picking</v>
          </cell>
          <cell r="AE960" t="str">
            <v>Pick</v>
          </cell>
          <cell r="AF960" t="str">
            <v>Saturday</v>
          </cell>
          <cell r="AG960" t="str">
            <v>Sunday</v>
          </cell>
          <cell r="AH960">
            <v>13</v>
          </cell>
          <cell r="AJ960">
            <v>45546</v>
          </cell>
          <cell r="AM960" t="str">
            <v>TEMP</v>
          </cell>
          <cell r="AN960" t="str">
            <v>3P Onsite Worker</v>
          </cell>
          <cell r="AO960" t="str">
            <v>A</v>
          </cell>
          <cell r="AP960">
            <v>9</v>
          </cell>
          <cell r="AQ960">
            <v>0</v>
          </cell>
          <cell r="AR960">
            <v>1</v>
          </cell>
          <cell r="AS960">
            <v>1</v>
          </cell>
          <cell r="AT960">
            <v>0</v>
          </cell>
          <cell r="AU960">
            <v>0</v>
          </cell>
        </row>
        <row r="961">
          <cell r="E961">
            <v>203965492</v>
          </cell>
          <cell r="F961" t="str">
            <v>A</v>
          </cell>
          <cell r="G961" t="str">
            <v>GREEN</v>
          </cell>
          <cell r="H961" t="str">
            <v>FULL_TIME</v>
          </cell>
          <cell r="I961">
            <v>900234</v>
          </cell>
          <cell r="J961" t="str">
            <v>Fastlink Outsourcing</v>
          </cell>
          <cell r="K961" t="str">
            <v>Ernest Mensah Awudi</v>
          </cell>
          <cell r="L961" t="str">
            <v>Warehouse Associate (TEMP)</v>
          </cell>
          <cell r="M961" t="str">
            <v>Warehouse Associate 12M</v>
          </cell>
          <cell r="N961" t="str">
            <v>pparsin</v>
          </cell>
          <cell r="O961">
            <v>1299</v>
          </cell>
          <cell r="P961" t="str">
            <v>AUH1</v>
          </cell>
          <cell r="Q961" t="str">
            <v>ARE</v>
          </cell>
          <cell r="R961" t="str">
            <v>LK015</v>
          </cell>
          <cell r="S961" t="str">
            <v>Night Shift</v>
          </cell>
          <cell r="T961">
            <v>99</v>
          </cell>
          <cell r="U961" t="str">
            <v>MENA_UAE_FC</v>
          </cell>
          <cell r="Z961" t="str">
            <v>Rest Day</v>
          </cell>
          <cell r="AA961" t="str">
            <v>Not Scheduled</v>
          </cell>
          <cell r="AB961" t="str">
            <v>Not Present</v>
          </cell>
          <cell r="AC961" t="str">
            <v>Inbound</v>
          </cell>
          <cell r="AD961" t="str">
            <v>Inbound Stow</v>
          </cell>
          <cell r="AE961" t="str">
            <v>Stow</v>
          </cell>
          <cell r="AF961" t="str">
            <v>Tuesday</v>
          </cell>
          <cell r="AG961" t="str">
            <v>Wednesday</v>
          </cell>
          <cell r="AH961">
            <v>3</v>
          </cell>
          <cell r="AJ961">
            <v>45543</v>
          </cell>
          <cell r="AM961" t="str">
            <v>TEMP</v>
          </cell>
          <cell r="AN961" t="str">
            <v>3P Onsite Worker</v>
          </cell>
          <cell r="AO961" t="str">
            <v>A</v>
          </cell>
          <cell r="AQ961">
            <v>0</v>
          </cell>
          <cell r="AR961">
            <v>0</v>
          </cell>
          <cell r="AS961">
            <v>0</v>
          </cell>
          <cell r="AT961">
            <v>0</v>
          </cell>
          <cell r="AU961">
            <v>0</v>
          </cell>
        </row>
        <row r="962">
          <cell r="E962">
            <v>203965177</v>
          </cell>
          <cell r="F962" t="str">
            <v>A</v>
          </cell>
          <cell r="G962" t="str">
            <v>GREEN</v>
          </cell>
          <cell r="H962" t="str">
            <v>FULL_TIME</v>
          </cell>
          <cell r="I962">
            <v>900234</v>
          </cell>
          <cell r="J962" t="str">
            <v>Fastlink Outsourcing</v>
          </cell>
          <cell r="K962" t="str">
            <v>JOSHUA STANLEY DEGLE</v>
          </cell>
          <cell r="L962" t="str">
            <v>Warehouse Associate (TEMP)</v>
          </cell>
          <cell r="M962" t="str">
            <v>Warehouse Associate 12M</v>
          </cell>
          <cell r="N962" t="str">
            <v>ansammar</v>
          </cell>
          <cell r="O962">
            <v>1299</v>
          </cell>
          <cell r="P962" t="str">
            <v>AUH1</v>
          </cell>
          <cell r="Q962" t="str">
            <v>ARE</v>
          </cell>
          <cell r="R962" t="str">
            <v>FC134</v>
          </cell>
          <cell r="S962" t="str">
            <v>Day Shift</v>
          </cell>
          <cell r="T962">
            <v>99</v>
          </cell>
          <cell r="U962" t="str">
            <v>MENA_UAE_FC</v>
          </cell>
          <cell r="X962">
            <v>46267.333333333336</v>
          </cell>
          <cell r="Y962">
            <v>46267.75</v>
          </cell>
          <cell r="Z962" t="str">
            <v>Rest Day</v>
          </cell>
          <cell r="AA962" t="str">
            <v>Not Scheduled</v>
          </cell>
          <cell r="AB962" t="str">
            <v>Not Present</v>
          </cell>
          <cell r="AC962" t="str">
            <v>Outbound</v>
          </cell>
          <cell r="AD962" t="str">
            <v>Picking</v>
          </cell>
          <cell r="AE962" t="str">
            <v>Pick</v>
          </cell>
          <cell r="AF962" t="str">
            <v>Wednesday</v>
          </cell>
          <cell r="AG962" t="str">
            <v>Thursday</v>
          </cell>
          <cell r="AH962">
            <v>13</v>
          </cell>
          <cell r="AJ962">
            <v>45543</v>
          </cell>
          <cell r="AM962" t="str">
            <v>TEMP</v>
          </cell>
          <cell r="AN962" t="str">
            <v>3P Onsite Worker</v>
          </cell>
          <cell r="AO962" t="str">
            <v>A</v>
          </cell>
          <cell r="AP962">
            <v>9</v>
          </cell>
          <cell r="AQ962">
            <v>0</v>
          </cell>
          <cell r="AR962">
            <v>0</v>
          </cell>
          <cell r="AS962">
            <v>0</v>
          </cell>
          <cell r="AT962">
            <v>0</v>
          </cell>
          <cell r="AU962">
            <v>0</v>
          </cell>
        </row>
        <row r="963">
          <cell r="E963">
            <v>205923172</v>
          </cell>
          <cell r="F963" t="str">
            <v>A</v>
          </cell>
          <cell r="G963" t="str">
            <v>GREEN</v>
          </cell>
          <cell r="H963" t="str">
            <v>FULL_TIME</v>
          </cell>
          <cell r="I963">
            <v>900234</v>
          </cell>
          <cell r="J963" t="str">
            <v>EFS Facilities Services</v>
          </cell>
          <cell r="K963" t="str">
            <v>JOHN KARGBO</v>
          </cell>
          <cell r="L963" t="str">
            <v>Warehouse Associate (TEMP)</v>
          </cell>
          <cell r="M963" t="str">
            <v>Warehouse Associate 12M</v>
          </cell>
          <cell r="N963" t="str">
            <v>mnarshad</v>
          </cell>
          <cell r="O963">
            <v>1299</v>
          </cell>
          <cell r="P963" t="str">
            <v>AUH1</v>
          </cell>
          <cell r="Q963" t="str">
            <v>ARE</v>
          </cell>
          <cell r="R963" t="str">
            <v>LK013</v>
          </cell>
          <cell r="S963" t="str">
            <v>Night Shift</v>
          </cell>
          <cell r="T963">
            <v>99</v>
          </cell>
          <cell r="U963" t="str">
            <v>MENA_UAE_FC</v>
          </cell>
          <cell r="V963">
            <v>46267.753472222219</v>
          </cell>
          <cell r="W963">
            <v>46267.857638888891</v>
          </cell>
          <cell r="X963">
            <v>46267.756944444445</v>
          </cell>
          <cell r="Y963">
            <v>46268.173611111109</v>
          </cell>
          <cell r="AA963" t="str">
            <v>Scheduled</v>
          </cell>
          <cell r="AB963" t="str">
            <v>Present</v>
          </cell>
          <cell r="AC963" t="str">
            <v>Outbound</v>
          </cell>
          <cell r="AD963" t="str">
            <v>Picking</v>
          </cell>
          <cell r="AE963" t="str">
            <v>Pick</v>
          </cell>
          <cell r="AF963" t="str">
            <v>Sunday</v>
          </cell>
          <cell r="AG963" t="str">
            <v>Monday</v>
          </cell>
          <cell r="AH963">
            <v>13</v>
          </cell>
          <cell r="AJ963">
            <v>45907</v>
          </cell>
          <cell r="AM963" t="str">
            <v>TEMP</v>
          </cell>
          <cell r="AN963" t="str">
            <v>3P Onsite Worker</v>
          </cell>
          <cell r="AO963" t="str">
            <v>A</v>
          </cell>
          <cell r="AP963">
            <v>9</v>
          </cell>
          <cell r="AQ963">
            <v>0</v>
          </cell>
          <cell r="AR963">
            <v>1</v>
          </cell>
          <cell r="AS963">
            <v>1</v>
          </cell>
          <cell r="AT963">
            <v>0</v>
          </cell>
          <cell r="AU963">
            <v>0</v>
          </cell>
        </row>
        <row r="964">
          <cell r="E964">
            <v>206953972</v>
          </cell>
          <cell r="F964" t="str">
            <v>A</v>
          </cell>
          <cell r="G964" t="str">
            <v>GREEN</v>
          </cell>
          <cell r="H964" t="str">
            <v>FULL_TIME</v>
          </cell>
          <cell r="I964">
            <v>900234</v>
          </cell>
          <cell r="J964" t="str">
            <v>Dulsco L.L.C.</v>
          </cell>
          <cell r="K964" t="str">
            <v>JONATHAN MWESIGWA KIBUYE</v>
          </cell>
          <cell r="L964" t="str">
            <v>Warehouse Associate (TEMP)</v>
          </cell>
          <cell r="M964" t="str">
            <v>Warehouse Associate 8W</v>
          </cell>
          <cell r="N964" t="str">
            <v>aanso</v>
          </cell>
          <cell r="O964">
            <v>1299</v>
          </cell>
          <cell r="P964" t="str">
            <v>AUH1</v>
          </cell>
          <cell r="Q964" t="str">
            <v>ARE</v>
          </cell>
          <cell r="R964" t="str">
            <v>FC159</v>
          </cell>
          <cell r="S964" t="str">
            <v>Day Shift</v>
          </cell>
          <cell r="T964">
            <v>99</v>
          </cell>
          <cell r="U964" t="str">
            <v>MENA_UAE_FC</v>
          </cell>
          <cell r="V964">
            <v>46267.330555555556</v>
          </cell>
          <cell r="W964">
            <v>46267.749305555553</v>
          </cell>
          <cell r="X964">
            <v>46267.333333333336</v>
          </cell>
          <cell r="Y964">
            <v>46267.75</v>
          </cell>
          <cell r="AA964" t="str">
            <v>Scheduled</v>
          </cell>
          <cell r="AB964" t="str">
            <v>Present</v>
          </cell>
          <cell r="AC964" t="str">
            <v>Customer returns</v>
          </cell>
          <cell r="AD964" t="str">
            <v>Customer Returns</v>
          </cell>
          <cell r="AE964" t="str">
            <v>Customer returns</v>
          </cell>
          <cell r="AF964" t="str">
            <v>Thursday</v>
          </cell>
          <cell r="AG964" t="str">
            <v>Friday</v>
          </cell>
          <cell r="AH964">
            <v>22</v>
          </cell>
          <cell r="AJ964">
            <v>46047</v>
          </cell>
          <cell r="AM964" t="str">
            <v>TEMP</v>
          </cell>
          <cell r="AN964" t="str">
            <v>3P Onsite Worker</v>
          </cell>
          <cell r="AO964" t="str">
            <v>A</v>
          </cell>
          <cell r="AP964">
            <v>9</v>
          </cell>
          <cell r="AQ964">
            <v>0</v>
          </cell>
          <cell r="AR964">
            <v>1</v>
          </cell>
          <cell r="AS964">
            <v>1</v>
          </cell>
          <cell r="AT964">
            <v>0</v>
          </cell>
          <cell r="AU964">
            <v>0</v>
          </cell>
        </row>
        <row r="965">
          <cell r="E965">
            <v>205506476</v>
          </cell>
          <cell r="F965" t="str">
            <v>A</v>
          </cell>
          <cell r="G965" t="str">
            <v>GREEN</v>
          </cell>
          <cell r="H965" t="str">
            <v>FULL_TIME</v>
          </cell>
          <cell r="I965">
            <v>900234</v>
          </cell>
          <cell r="J965" t="str">
            <v>EFS Facilities Services</v>
          </cell>
          <cell r="K965" t="str">
            <v>NICHOLAS KIRWA KIMTAI</v>
          </cell>
          <cell r="L965" t="str">
            <v>Warehouse Associate (TEMP)</v>
          </cell>
          <cell r="M965" t="str">
            <v>Warehouse Associate 8W</v>
          </cell>
          <cell r="N965" t="str">
            <v>nnahla</v>
          </cell>
          <cell r="O965">
            <v>1299</v>
          </cell>
          <cell r="P965" t="str">
            <v>AUH1</v>
          </cell>
          <cell r="Q965" t="str">
            <v>ARE</v>
          </cell>
          <cell r="R965" t="str">
            <v>FC109</v>
          </cell>
          <cell r="S965" t="str">
            <v>Day Shift</v>
          </cell>
          <cell r="T965">
            <v>99</v>
          </cell>
          <cell r="U965" t="str">
            <v>MENA_UAE_FC</v>
          </cell>
          <cell r="X965">
            <v>46267.333333333336</v>
          </cell>
          <cell r="Y965">
            <v>46267.75</v>
          </cell>
          <cell r="Z965" t="str">
            <v>Rest Day</v>
          </cell>
          <cell r="AA965" t="str">
            <v>Not Scheduled</v>
          </cell>
          <cell r="AB965" t="str">
            <v>Not Present</v>
          </cell>
          <cell r="AC965" t="str">
            <v>Inbound</v>
          </cell>
          <cell r="AD965" t="str">
            <v>Inbound Stow</v>
          </cell>
          <cell r="AE965" t="str">
            <v>Stow</v>
          </cell>
          <cell r="AF965" t="str">
            <v>Tuesday</v>
          </cell>
          <cell r="AG965" t="str">
            <v>Wednesday</v>
          </cell>
          <cell r="AH965">
            <v>3</v>
          </cell>
          <cell r="AJ965">
            <v>45830</v>
          </cell>
          <cell r="AM965" t="str">
            <v>TEMP</v>
          </cell>
          <cell r="AN965" t="str">
            <v>3P Onsite Worker</v>
          </cell>
          <cell r="AO965" t="str">
            <v>A</v>
          </cell>
          <cell r="AP965">
            <v>9</v>
          </cell>
          <cell r="AQ965">
            <v>0</v>
          </cell>
          <cell r="AR965">
            <v>0</v>
          </cell>
          <cell r="AS965">
            <v>0</v>
          </cell>
          <cell r="AT965">
            <v>0</v>
          </cell>
          <cell r="AU965">
            <v>0</v>
          </cell>
        </row>
        <row r="966">
          <cell r="E966">
            <v>206607036</v>
          </cell>
          <cell r="F966" t="str">
            <v>A</v>
          </cell>
          <cell r="G966" t="str">
            <v>GREEN</v>
          </cell>
          <cell r="H966" t="str">
            <v>FULL_TIME</v>
          </cell>
          <cell r="I966">
            <v>900234</v>
          </cell>
          <cell r="J966" t="str">
            <v>EFS Facilities Services</v>
          </cell>
          <cell r="K966" t="str">
            <v>JORAM KIPETER</v>
          </cell>
          <cell r="L966" t="str">
            <v>Warehouse Associate (TEMP)</v>
          </cell>
          <cell r="M966" t="str">
            <v>Warehouse Associate 8W</v>
          </cell>
          <cell r="N966" t="str">
            <v>bizthoma</v>
          </cell>
          <cell r="O966">
            <v>1299</v>
          </cell>
          <cell r="P966" t="str">
            <v>AUH1</v>
          </cell>
          <cell r="Q966" t="str">
            <v>ARE</v>
          </cell>
          <cell r="R966" t="str">
            <v>LK015</v>
          </cell>
          <cell r="S966" t="str">
            <v>Night Shift</v>
          </cell>
          <cell r="T966">
            <v>99</v>
          </cell>
          <cell r="U966" t="str">
            <v>MENA_UAE_FC</v>
          </cell>
          <cell r="X966">
            <v>46267.756944444445</v>
          </cell>
          <cell r="Y966">
            <v>46268.173611111109</v>
          </cell>
          <cell r="Z966" t="str">
            <v>Rest Day</v>
          </cell>
          <cell r="AA966" t="str">
            <v>Not Scheduled</v>
          </cell>
          <cell r="AB966" t="str">
            <v>Not Present</v>
          </cell>
          <cell r="AC966" t="str">
            <v>Outbound</v>
          </cell>
          <cell r="AD966" t="str">
            <v>Picking</v>
          </cell>
          <cell r="AE966" t="str">
            <v>Pick</v>
          </cell>
          <cell r="AF966" t="str">
            <v>Tuesday</v>
          </cell>
          <cell r="AG966" t="str">
            <v>Wednesday</v>
          </cell>
          <cell r="AH966">
            <v>13</v>
          </cell>
          <cell r="AJ966">
            <v>45977</v>
          </cell>
          <cell r="AM966" t="str">
            <v>TEMP</v>
          </cell>
          <cell r="AN966" t="str">
            <v>3P Onsite Worker</v>
          </cell>
          <cell r="AO966" t="str">
            <v>A</v>
          </cell>
          <cell r="AP966">
            <v>9</v>
          </cell>
          <cell r="AQ966">
            <v>0</v>
          </cell>
          <cell r="AR966">
            <v>0</v>
          </cell>
          <cell r="AS966">
            <v>0</v>
          </cell>
          <cell r="AT966">
            <v>0</v>
          </cell>
          <cell r="AU966">
            <v>0</v>
          </cell>
        </row>
        <row r="967">
          <cell r="E967">
            <v>204246608</v>
          </cell>
          <cell r="F967" t="str">
            <v>A</v>
          </cell>
          <cell r="G967" t="str">
            <v>GREEN</v>
          </cell>
          <cell r="H967" t="str">
            <v>FULL_TIME</v>
          </cell>
          <cell r="I967">
            <v>900234</v>
          </cell>
          <cell r="J967" t="str">
            <v>Quesscorp</v>
          </cell>
          <cell r="K967" t="str">
            <v>Joshua Chuchuboy Knight</v>
          </cell>
          <cell r="L967" t="str">
            <v>Warehouse Associate (TEMP)</v>
          </cell>
          <cell r="M967" t="str">
            <v>Warehouse Associate 24M</v>
          </cell>
          <cell r="N967" t="str">
            <v>abbaszoo</v>
          </cell>
          <cell r="O967">
            <v>1299</v>
          </cell>
          <cell r="P967" t="str">
            <v>AUH1</v>
          </cell>
          <cell r="Q967" t="str">
            <v>ARE</v>
          </cell>
          <cell r="R967" t="str">
            <v>LK011</v>
          </cell>
          <cell r="S967" t="str">
            <v>Night Shift</v>
          </cell>
          <cell r="T967">
            <v>99</v>
          </cell>
          <cell r="U967" t="str">
            <v>MENA_UAE_FC</v>
          </cell>
          <cell r="V967">
            <v>46267.754861111112</v>
          </cell>
          <cell r="W967">
            <v>46267.951388888891</v>
          </cell>
          <cell r="X967">
            <v>46267.756944444445</v>
          </cell>
          <cell r="Y967">
            <v>46268.173611111109</v>
          </cell>
          <cell r="AA967" t="str">
            <v>Scheduled</v>
          </cell>
          <cell r="AB967" t="str">
            <v>Present</v>
          </cell>
          <cell r="AC967" t="str">
            <v>Inbound</v>
          </cell>
          <cell r="AD967" t="str">
            <v>Vendor Receive</v>
          </cell>
          <cell r="AE967" t="str">
            <v>Receive</v>
          </cell>
          <cell r="AF967" t="str">
            <v>Friday</v>
          </cell>
          <cell r="AG967" t="str">
            <v>Saturday</v>
          </cell>
          <cell r="AH967">
            <v>1</v>
          </cell>
          <cell r="AJ967">
            <v>45578</v>
          </cell>
          <cell r="AM967" t="str">
            <v>TEMP</v>
          </cell>
          <cell r="AN967" t="str">
            <v>3P Onsite Worker</v>
          </cell>
          <cell r="AO967" t="str">
            <v>A</v>
          </cell>
          <cell r="AP967">
            <v>9</v>
          </cell>
          <cell r="AQ967">
            <v>0</v>
          </cell>
          <cell r="AR967">
            <v>1</v>
          </cell>
          <cell r="AS967">
            <v>1</v>
          </cell>
          <cell r="AT967">
            <v>0</v>
          </cell>
          <cell r="AU967">
            <v>0</v>
          </cell>
        </row>
        <row r="968">
          <cell r="E968">
            <v>206958086</v>
          </cell>
          <cell r="F968" t="str">
            <v>A</v>
          </cell>
          <cell r="G968" t="str">
            <v>GREEN</v>
          </cell>
          <cell r="H968" t="str">
            <v>FULL_TIME</v>
          </cell>
          <cell r="I968">
            <v>900234</v>
          </cell>
          <cell r="J968" t="str">
            <v>EFS Facilities Services</v>
          </cell>
          <cell r="K968" t="str">
            <v>Asad Ullah</v>
          </cell>
          <cell r="L968" t="str">
            <v>Warehouse Associate (TEMP)</v>
          </cell>
          <cell r="M968" t="str">
            <v>Warehouse Associate 8W</v>
          </cell>
          <cell r="N968" t="str">
            <v>pparsin</v>
          </cell>
          <cell r="O968">
            <v>1299</v>
          </cell>
          <cell r="P968" t="str">
            <v>AUH1</v>
          </cell>
          <cell r="Q968" t="str">
            <v>ARE</v>
          </cell>
          <cell r="R968" t="str">
            <v>FC159</v>
          </cell>
          <cell r="S968" t="str">
            <v>Day Shift</v>
          </cell>
          <cell r="T968">
            <v>99</v>
          </cell>
          <cell r="U968" t="str">
            <v>MENA_UAE_FC</v>
          </cell>
          <cell r="V968">
            <v>46267.331944444442</v>
          </cell>
          <cell r="W968">
            <v>46267.748611111114</v>
          </cell>
          <cell r="X968">
            <v>46267.333333333336</v>
          </cell>
          <cell r="Y968">
            <v>46267.75</v>
          </cell>
          <cell r="AA968" t="str">
            <v>Scheduled</v>
          </cell>
          <cell r="AB968" t="str">
            <v>Present</v>
          </cell>
          <cell r="AC968" t="str">
            <v>Inbound</v>
          </cell>
          <cell r="AD968" t="str">
            <v>Inbound Stow</v>
          </cell>
          <cell r="AE968" t="str">
            <v>Stow</v>
          </cell>
          <cell r="AF968" t="str">
            <v>Thursday</v>
          </cell>
          <cell r="AG968" t="str">
            <v>Friday</v>
          </cell>
          <cell r="AH968">
            <v>3</v>
          </cell>
          <cell r="AJ968">
            <v>46047</v>
          </cell>
          <cell r="AM968" t="str">
            <v>TEMP</v>
          </cell>
          <cell r="AN968" t="str">
            <v>3P Onsite Worker</v>
          </cell>
          <cell r="AO968" t="str">
            <v>A</v>
          </cell>
          <cell r="AP968">
            <v>9</v>
          </cell>
          <cell r="AQ968">
            <v>0</v>
          </cell>
          <cell r="AR968">
            <v>1</v>
          </cell>
          <cell r="AS968">
            <v>1</v>
          </cell>
          <cell r="AT968">
            <v>0</v>
          </cell>
          <cell r="AU968">
            <v>0</v>
          </cell>
        </row>
        <row r="969">
          <cell r="E969">
            <v>206015634</v>
          </cell>
          <cell r="F969" t="str">
            <v>A</v>
          </cell>
          <cell r="G969" t="str">
            <v>GREEN</v>
          </cell>
          <cell r="H969" t="str">
            <v>FULL_TIME</v>
          </cell>
          <cell r="I969">
            <v>900234</v>
          </cell>
          <cell r="J969" t="str">
            <v>Fastlink Outsourcing</v>
          </cell>
          <cell r="K969" t="str">
            <v>Kassim Umar</v>
          </cell>
          <cell r="L969" t="str">
            <v>Warehouse Associate (TEMP)</v>
          </cell>
          <cell r="M969" t="str">
            <v>Warehouse Associate 12M</v>
          </cell>
          <cell r="N969" t="str">
            <v>nnahla</v>
          </cell>
          <cell r="O969">
            <v>1299</v>
          </cell>
          <cell r="P969" t="str">
            <v>AUH1</v>
          </cell>
          <cell r="Q969" t="str">
            <v>ARE</v>
          </cell>
          <cell r="R969" t="str">
            <v>FC159</v>
          </cell>
          <cell r="S969" t="str">
            <v>Day Shift</v>
          </cell>
          <cell r="T969">
            <v>99</v>
          </cell>
          <cell r="U969" t="str">
            <v>MENA_UAE_FC</v>
          </cell>
          <cell r="V969">
            <v>46267.331250000003</v>
          </cell>
          <cell r="W969">
            <v>46267.747916666667</v>
          </cell>
          <cell r="X969">
            <v>46267.333333333336</v>
          </cell>
          <cell r="Y969">
            <v>46267.75</v>
          </cell>
          <cell r="AA969" t="str">
            <v>Scheduled</v>
          </cell>
          <cell r="AB969" t="str">
            <v>Present</v>
          </cell>
          <cell r="AC969" t="str">
            <v>Inbound</v>
          </cell>
          <cell r="AD969" t="str">
            <v>Inbound Prep</v>
          </cell>
          <cell r="AE969" t="str">
            <v>Prep</v>
          </cell>
          <cell r="AF969" t="str">
            <v>Thursday</v>
          </cell>
          <cell r="AG969" t="str">
            <v>Friday</v>
          </cell>
          <cell r="AH969">
            <v>36</v>
          </cell>
          <cell r="AJ969">
            <v>45914</v>
          </cell>
          <cell r="AM969" t="str">
            <v>TEMP</v>
          </cell>
          <cell r="AN969" t="str">
            <v>3P Onsite Worker</v>
          </cell>
          <cell r="AO969" t="str">
            <v>A</v>
          </cell>
          <cell r="AP969">
            <v>9</v>
          </cell>
          <cell r="AQ969">
            <v>0</v>
          </cell>
          <cell r="AR969">
            <v>1</v>
          </cell>
          <cell r="AS969">
            <v>1</v>
          </cell>
          <cell r="AT969">
            <v>0</v>
          </cell>
          <cell r="AU969">
            <v>0</v>
          </cell>
        </row>
        <row r="970">
          <cell r="E970">
            <v>206873645</v>
          </cell>
          <cell r="F970" t="str">
            <v>A</v>
          </cell>
          <cell r="G970" t="str">
            <v>GREEN</v>
          </cell>
          <cell r="H970" t="str">
            <v>FULL_TIME</v>
          </cell>
          <cell r="I970">
            <v>900234</v>
          </cell>
          <cell r="J970" t="str">
            <v>Fastlink Outsourcing</v>
          </cell>
          <cell r="K970" t="str">
            <v>UMARUH MABIRIZI</v>
          </cell>
          <cell r="L970" t="str">
            <v>Warehouse Associate (TEMP)</v>
          </cell>
          <cell r="M970" t="str">
            <v>Warehouse Associate 12M</v>
          </cell>
          <cell r="N970" t="str">
            <v>nnahla</v>
          </cell>
          <cell r="O970">
            <v>1299</v>
          </cell>
          <cell r="P970" t="str">
            <v>AUH1</v>
          </cell>
          <cell r="Q970" t="str">
            <v>ARE</v>
          </cell>
          <cell r="R970" t="str">
            <v>FC059</v>
          </cell>
          <cell r="S970" t="str">
            <v>Day Shift</v>
          </cell>
          <cell r="T970">
            <v>99</v>
          </cell>
          <cell r="U970" t="str">
            <v>MENA_UAE_FC</v>
          </cell>
          <cell r="V970">
            <v>46267.332638888889</v>
          </cell>
          <cell r="W970">
            <v>46267.749305555553</v>
          </cell>
          <cell r="X970">
            <v>46267.333333333336</v>
          </cell>
          <cell r="Y970">
            <v>46267.75</v>
          </cell>
          <cell r="AA970" t="str">
            <v>Scheduled</v>
          </cell>
          <cell r="AB970" t="str">
            <v>Present</v>
          </cell>
          <cell r="AC970" t="str">
            <v>Inbound</v>
          </cell>
          <cell r="AD970" t="str">
            <v>Inbound Stow</v>
          </cell>
          <cell r="AE970" t="str">
            <v>Stow</v>
          </cell>
          <cell r="AF970" t="str">
            <v>Sunday</v>
          </cell>
          <cell r="AG970" t="str">
            <v>Monday</v>
          </cell>
          <cell r="AH970">
            <v>3</v>
          </cell>
          <cell r="AJ970">
            <v>46019</v>
          </cell>
          <cell r="AM970" t="str">
            <v>TEMP</v>
          </cell>
          <cell r="AN970" t="str">
            <v>3P Onsite Worker</v>
          </cell>
          <cell r="AO970" t="str">
            <v>A</v>
          </cell>
          <cell r="AP970">
            <v>9</v>
          </cell>
          <cell r="AQ970">
            <v>0</v>
          </cell>
          <cell r="AR970">
            <v>1</v>
          </cell>
          <cell r="AS970">
            <v>1</v>
          </cell>
          <cell r="AT970">
            <v>0</v>
          </cell>
          <cell r="AU970">
            <v>0</v>
          </cell>
        </row>
        <row r="971">
          <cell r="E971">
            <v>203813134</v>
          </cell>
          <cell r="F971" t="str">
            <v>A</v>
          </cell>
          <cell r="G971" t="str">
            <v>GREEN</v>
          </cell>
          <cell r="H971" t="str">
            <v>FULL_TIME</v>
          </cell>
          <cell r="I971">
            <v>900234</v>
          </cell>
          <cell r="J971" t="str">
            <v>Adecco</v>
          </cell>
          <cell r="K971" t="str">
            <v>UNAIS NALUPURAPPATTIL</v>
          </cell>
          <cell r="L971" t="str">
            <v>Warehouse Associate (TEMP)</v>
          </cell>
          <cell r="M971" t="str">
            <v>Warehouse Associate 24M</v>
          </cell>
          <cell r="N971" t="str">
            <v>vkkatyal</v>
          </cell>
          <cell r="O971">
            <v>1299</v>
          </cell>
          <cell r="P971" t="str">
            <v>AUH1</v>
          </cell>
          <cell r="Q971" t="str">
            <v>ARE</v>
          </cell>
          <cell r="R971" t="str">
            <v>FC059</v>
          </cell>
          <cell r="S971" t="str">
            <v>Day Shift</v>
          </cell>
          <cell r="T971">
            <v>99</v>
          </cell>
          <cell r="U971" t="str">
            <v>MENA_UAE_FC</v>
          </cell>
          <cell r="V971">
            <v>46267.753472222219</v>
          </cell>
          <cell r="W971">
            <v>46267.95208333333</v>
          </cell>
          <cell r="X971">
            <v>46267.756944444445</v>
          </cell>
          <cell r="Y971">
            <v>46268.173611111109</v>
          </cell>
          <cell r="AA971" t="str">
            <v>Scheduled</v>
          </cell>
          <cell r="AB971" t="str">
            <v>Present</v>
          </cell>
          <cell r="AC971" t="str">
            <v>Inbound</v>
          </cell>
          <cell r="AD971" t="str">
            <v>Inbound Stow</v>
          </cell>
          <cell r="AE971" t="str">
            <v>Stow</v>
          </cell>
          <cell r="AF971" t="str">
            <v>Sunday</v>
          </cell>
          <cell r="AG971" t="str">
            <v>Monday</v>
          </cell>
          <cell r="AH971">
            <v>3</v>
          </cell>
          <cell r="AJ971">
            <v>45516</v>
          </cell>
          <cell r="AM971" t="str">
            <v>TEMP</v>
          </cell>
          <cell r="AN971" t="str">
            <v>3P Onsite Worker</v>
          </cell>
          <cell r="AO971" t="str">
            <v>A</v>
          </cell>
          <cell r="AP971">
            <v>9</v>
          </cell>
          <cell r="AQ971">
            <v>0</v>
          </cell>
          <cell r="AR971">
            <v>1</v>
          </cell>
          <cell r="AS971">
            <v>1</v>
          </cell>
          <cell r="AT971">
            <v>0</v>
          </cell>
          <cell r="AU971">
            <v>0</v>
          </cell>
        </row>
        <row r="972">
          <cell r="E972">
            <v>205647835</v>
          </cell>
          <cell r="F972" t="str">
            <v>A</v>
          </cell>
          <cell r="G972" t="str">
            <v>GREEN</v>
          </cell>
          <cell r="H972" t="str">
            <v>FULL_TIME</v>
          </cell>
          <cell r="I972">
            <v>900234</v>
          </cell>
          <cell r="J972" t="str">
            <v>EFS Facilities Services</v>
          </cell>
          <cell r="K972" t="str">
            <v>Steve Mbugua Maina</v>
          </cell>
          <cell r="L972" t="str">
            <v>Warehouse Associate (TEMP)</v>
          </cell>
          <cell r="M972" t="str">
            <v>Warehouse Associate 8W</v>
          </cell>
          <cell r="N972" t="str">
            <v>bavameer</v>
          </cell>
          <cell r="O972">
            <v>1299</v>
          </cell>
          <cell r="P972" t="str">
            <v>AUH1</v>
          </cell>
          <cell r="Q972" t="str">
            <v>ARE</v>
          </cell>
          <cell r="R972" t="str">
            <v>FC134</v>
          </cell>
          <cell r="S972" t="str">
            <v>Day Shift</v>
          </cell>
          <cell r="T972">
            <v>99</v>
          </cell>
          <cell r="U972" t="str">
            <v>MENA_UAE_FC</v>
          </cell>
          <cell r="V972">
            <v>46267.331250000003</v>
          </cell>
          <cell r="W972">
            <v>46267.747916666667</v>
          </cell>
          <cell r="X972">
            <v>46267.333333333336</v>
          </cell>
          <cell r="Y972">
            <v>46267.75</v>
          </cell>
          <cell r="Z972" t="str">
            <v>Rest Day</v>
          </cell>
          <cell r="AA972" t="str">
            <v>Not Scheduled</v>
          </cell>
          <cell r="AB972" t="str">
            <v>Present</v>
          </cell>
          <cell r="AC972" t="str">
            <v>Customer returns</v>
          </cell>
          <cell r="AD972" t="str">
            <v>Customer Returns</v>
          </cell>
          <cell r="AE972" t="str">
            <v>Customer returns</v>
          </cell>
          <cell r="AF972" t="str">
            <v>Wednesday</v>
          </cell>
          <cell r="AG972" t="str">
            <v>Thursday</v>
          </cell>
          <cell r="AH972">
            <v>22</v>
          </cell>
          <cell r="AJ972">
            <v>45851</v>
          </cell>
          <cell r="AM972" t="str">
            <v>TEMP</v>
          </cell>
          <cell r="AN972" t="str">
            <v>3P Onsite Worker</v>
          </cell>
          <cell r="AO972" t="str">
            <v>A</v>
          </cell>
          <cell r="AP972">
            <v>9</v>
          </cell>
          <cell r="AQ972">
            <v>1</v>
          </cell>
          <cell r="AR972">
            <v>1</v>
          </cell>
          <cell r="AS972">
            <v>0</v>
          </cell>
          <cell r="AT972">
            <v>0</v>
          </cell>
          <cell r="AU972">
            <v>0</v>
          </cell>
        </row>
        <row r="973">
          <cell r="E973">
            <v>206933423</v>
          </cell>
          <cell r="F973" t="str">
            <v>A</v>
          </cell>
          <cell r="G973" t="str">
            <v>GREEN</v>
          </cell>
          <cell r="H973" t="str">
            <v>FULL_TIME</v>
          </cell>
          <cell r="I973">
            <v>900234</v>
          </cell>
          <cell r="J973" t="str">
            <v>EFS Facilities Services</v>
          </cell>
          <cell r="K973" t="str">
            <v>TRAICY CHEBET MAINA</v>
          </cell>
          <cell r="L973" t="str">
            <v>Warehouse Associate (TEMP)</v>
          </cell>
          <cell r="M973" t="str">
            <v>Warehouse Associate 12M</v>
          </cell>
          <cell r="N973" t="str">
            <v>nnahla</v>
          </cell>
          <cell r="O973">
            <v>1299</v>
          </cell>
          <cell r="P973" t="str">
            <v>AUH1</v>
          </cell>
          <cell r="Q973" t="str">
            <v>ARE</v>
          </cell>
          <cell r="R973" t="str">
            <v>FC059</v>
          </cell>
          <cell r="S973" t="str">
            <v>Day Shift</v>
          </cell>
          <cell r="T973">
            <v>99</v>
          </cell>
          <cell r="U973" t="str">
            <v>MENA_UAE_FC</v>
          </cell>
          <cell r="V973">
            <v>46267.332638888889</v>
          </cell>
          <cell r="W973">
            <v>46267.748611111114</v>
          </cell>
          <cell r="X973">
            <v>46267.333333333336</v>
          </cell>
          <cell r="Y973">
            <v>46267.75</v>
          </cell>
          <cell r="AA973" t="str">
            <v>Scheduled</v>
          </cell>
          <cell r="AB973" t="str">
            <v>Present</v>
          </cell>
          <cell r="AC973" t="str">
            <v>Inbound</v>
          </cell>
          <cell r="AD973" t="str">
            <v>Inbound Stow</v>
          </cell>
          <cell r="AE973" t="str">
            <v>Stow</v>
          </cell>
          <cell r="AF973" t="str">
            <v>Sunday</v>
          </cell>
          <cell r="AG973" t="str">
            <v>Monday</v>
          </cell>
          <cell r="AH973">
            <v>3</v>
          </cell>
          <cell r="AJ973">
            <v>46040</v>
          </cell>
          <cell r="AM973" t="str">
            <v>TEMP</v>
          </cell>
          <cell r="AN973" t="str">
            <v>3P Onsite Worker</v>
          </cell>
          <cell r="AO973" t="str">
            <v>A</v>
          </cell>
          <cell r="AP973">
            <v>9</v>
          </cell>
          <cell r="AQ973">
            <v>0</v>
          </cell>
          <cell r="AR973">
            <v>1</v>
          </cell>
          <cell r="AS973">
            <v>1</v>
          </cell>
          <cell r="AT973">
            <v>0</v>
          </cell>
          <cell r="AU973">
            <v>0</v>
          </cell>
        </row>
        <row r="974">
          <cell r="E974">
            <v>204095447</v>
          </cell>
          <cell r="F974" t="str">
            <v>A</v>
          </cell>
          <cell r="G974" t="str">
            <v>GREEN</v>
          </cell>
          <cell r="H974" t="str">
            <v>FULL_TIME</v>
          </cell>
          <cell r="I974">
            <v>900234</v>
          </cell>
          <cell r="J974" t="str">
            <v>Quesscorp</v>
          </cell>
          <cell r="K974" t="str">
            <v>Theresa Adu Yeboah</v>
          </cell>
          <cell r="L974" t="str">
            <v>Warehouse Associate (TEMP)</v>
          </cell>
          <cell r="M974" t="str">
            <v>Warehouse Associate 24M</v>
          </cell>
          <cell r="N974" t="str">
            <v>mnarshad</v>
          </cell>
          <cell r="O974">
            <v>1299</v>
          </cell>
          <cell r="P974" t="str">
            <v>AUH1</v>
          </cell>
          <cell r="Q974" t="str">
            <v>ARE</v>
          </cell>
          <cell r="R974" t="str">
            <v>LK014</v>
          </cell>
          <cell r="S974" t="str">
            <v>Night Shift</v>
          </cell>
          <cell r="T974">
            <v>99</v>
          </cell>
          <cell r="U974" t="str">
            <v>MENA_UAE_FC</v>
          </cell>
          <cell r="V974">
            <v>46267.756249999999</v>
          </cell>
          <cell r="W974">
            <v>46267.854861111111</v>
          </cell>
          <cell r="X974">
            <v>46267.756944444445</v>
          </cell>
          <cell r="Y974">
            <v>46268.173611111109</v>
          </cell>
          <cell r="AA974" t="str">
            <v>Scheduled</v>
          </cell>
          <cell r="AB974" t="str">
            <v>Present</v>
          </cell>
          <cell r="AC974" t="str">
            <v>Outbound</v>
          </cell>
          <cell r="AD974" t="str">
            <v>Sort - Batch</v>
          </cell>
          <cell r="AE974" t="str">
            <v>Sort</v>
          </cell>
          <cell r="AF974" t="str">
            <v>Monday</v>
          </cell>
          <cell r="AG974" t="str">
            <v>Tuesday</v>
          </cell>
          <cell r="AH974">
            <v>15</v>
          </cell>
          <cell r="AJ974">
            <v>45560</v>
          </cell>
          <cell r="AM974" t="str">
            <v>TEMP</v>
          </cell>
          <cell r="AN974" t="str">
            <v>3P Onsite Worker</v>
          </cell>
          <cell r="AO974" t="str">
            <v>A</v>
          </cell>
          <cell r="AP974">
            <v>9</v>
          </cell>
          <cell r="AQ974">
            <v>0</v>
          </cell>
          <cell r="AR974">
            <v>1</v>
          </cell>
          <cell r="AS974">
            <v>1</v>
          </cell>
          <cell r="AT974">
            <v>0</v>
          </cell>
          <cell r="AU974">
            <v>0</v>
          </cell>
        </row>
        <row r="975">
          <cell r="E975">
            <v>206873551</v>
          </cell>
          <cell r="F975" t="str">
            <v>A</v>
          </cell>
          <cell r="G975" t="str">
            <v>GREEN</v>
          </cell>
          <cell r="H975" t="str">
            <v>FULL_TIME</v>
          </cell>
          <cell r="I975">
            <v>900234</v>
          </cell>
          <cell r="J975" t="str">
            <v>Fastlink Outsourcing</v>
          </cell>
          <cell r="K975" t="str">
            <v>FON VALDEZ TAMSANG</v>
          </cell>
          <cell r="L975" t="str">
            <v>Warehouse Associate (TEMP)</v>
          </cell>
          <cell r="M975" t="str">
            <v>Warehouse Associate 8W</v>
          </cell>
          <cell r="N975" t="str">
            <v>pparsin</v>
          </cell>
          <cell r="O975">
            <v>1299</v>
          </cell>
          <cell r="P975" t="str">
            <v>AUH1</v>
          </cell>
          <cell r="Q975" t="str">
            <v>ARE</v>
          </cell>
          <cell r="R975" t="str">
            <v>LK015</v>
          </cell>
          <cell r="S975" t="str">
            <v>Night Shift</v>
          </cell>
          <cell r="T975">
            <v>99</v>
          </cell>
          <cell r="U975" t="str">
            <v>MENA_UAE_FC</v>
          </cell>
          <cell r="X975">
            <v>46267.756944444445</v>
          </cell>
          <cell r="Y975">
            <v>46268.173611111109</v>
          </cell>
          <cell r="Z975" t="str">
            <v>Rest Day</v>
          </cell>
          <cell r="AA975" t="str">
            <v>Not Scheduled</v>
          </cell>
          <cell r="AB975" t="str">
            <v>Not Present</v>
          </cell>
          <cell r="AC975" t="str">
            <v>Inbound</v>
          </cell>
          <cell r="AD975" t="str">
            <v>Inbound Stow</v>
          </cell>
          <cell r="AE975" t="str">
            <v>Stow</v>
          </cell>
          <cell r="AF975" t="str">
            <v>Tuesday</v>
          </cell>
          <cell r="AG975" t="str">
            <v>Wednesday</v>
          </cell>
          <cell r="AH975">
            <v>3</v>
          </cell>
          <cell r="AJ975">
            <v>46019</v>
          </cell>
          <cell r="AM975" t="str">
            <v>TEMP</v>
          </cell>
          <cell r="AN975" t="str">
            <v>3P Onsite Worker</v>
          </cell>
          <cell r="AO975" t="str">
            <v>A</v>
          </cell>
          <cell r="AP975">
            <v>9</v>
          </cell>
          <cell r="AQ975">
            <v>0</v>
          </cell>
          <cell r="AR975">
            <v>0</v>
          </cell>
          <cell r="AS975">
            <v>0</v>
          </cell>
          <cell r="AT975">
            <v>0</v>
          </cell>
          <cell r="AU975">
            <v>0</v>
          </cell>
        </row>
        <row r="976">
          <cell r="E976">
            <v>206914994</v>
          </cell>
          <cell r="F976" t="str">
            <v>A</v>
          </cell>
          <cell r="G976" t="str">
            <v>GREEN</v>
          </cell>
          <cell r="H976" t="str">
            <v>FULL_TIME</v>
          </cell>
          <cell r="I976">
            <v>900234</v>
          </cell>
          <cell r="J976" t="str">
            <v>Dulsco L.L.C.</v>
          </cell>
          <cell r="K976" t="str">
            <v>BUGGO LAWRENCE</v>
          </cell>
          <cell r="L976" t="str">
            <v>Warehouse Associate (TEMP)</v>
          </cell>
          <cell r="M976" t="str">
            <v>Warehouse Associate 8W</v>
          </cell>
          <cell r="N976" t="str">
            <v>lraghava</v>
          </cell>
          <cell r="O976">
            <v>1299</v>
          </cell>
          <cell r="P976" t="str">
            <v>AUH1</v>
          </cell>
          <cell r="Q976" t="str">
            <v>ARE</v>
          </cell>
          <cell r="R976" t="str">
            <v>FC009</v>
          </cell>
          <cell r="S976" t="str">
            <v>Day Shift</v>
          </cell>
          <cell r="T976">
            <v>99</v>
          </cell>
          <cell r="U976" t="str">
            <v>MENA_UAE_FC</v>
          </cell>
          <cell r="V976">
            <v>46267.330555555556</v>
          </cell>
          <cell r="W976">
            <v>46267.748611111114</v>
          </cell>
          <cell r="X976">
            <v>46267.333333333336</v>
          </cell>
          <cell r="Y976">
            <v>46267.75</v>
          </cell>
          <cell r="AA976" t="str">
            <v>Scheduled</v>
          </cell>
          <cell r="AB976" t="str">
            <v>Present</v>
          </cell>
          <cell r="AC976" t="str">
            <v>Outbound</v>
          </cell>
          <cell r="AD976" t="str">
            <v>Picking</v>
          </cell>
          <cell r="AE976" t="str">
            <v>Pick</v>
          </cell>
          <cell r="AF976" t="str">
            <v>Friday</v>
          </cell>
          <cell r="AG976" t="str">
            <v>Saturday</v>
          </cell>
          <cell r="AH976">
            <v>13</v>
          </cell>
          <cell r="AJ976">
            <v>46033</v>
          </cell>
          <cell r="AM976" t="str">
            <v>TEMP</v>
          </cell>
          <cell r="AN976" t="str">
            <v>3P Onsite Worker</v>
          </cell>
          <cell r="AO976" t="str">
            <v>A</v>
          </cell>
          <cell r="AP976">
            <v>9</v>
          </cell>
          <cell r="AQ976">
            <v>0</v>
          </cell>
          <cell r="AR976">
            <v>1</v>
          </cell>
          <cell r="AS976">
            <v>1</v>
          </cell>
          <cell r="AT976">
            <v>0</v>
          </cell>
          <cell r="AU976">
            <v>0</v>
          </cell>
        </row>
        <row r="977">
          <cell r="E977">
            <v>206868005</v>
          </cell>
          <cell r="F977" t="str">
            <v>A</v>
          </cell>
          <cell r="G977" t="str">
            <v>GREEN</v>
          </cell>
          <cell r="H977" t="str">
            <v>FULL_TIME</v>
          </cell>
          <cell r="I977">
            <v>900234</v>
          </cell>
          <cell r="J977" t="str">
            <v>Fastlink Outsourcing</v>
          </cell>
          <cell r="K977" t="str">
            <v>CYRIL DELA AMAVIE</v>
          </cell>
          <cell r="L977" t="str">
            <v>Warehouse Associate (TEMP)</v>
          </cell>
          <cell r="M977" t="str">
            <v>Warehouse Associate 8W</v>
          </cell>
          <cell r="N977" t="str">
            <v>scariav</v>
          </cell>
          <cell r="O977">
            <v>1299</v>
          </cell>
          <cell r="P977" t="str">
            <v>AUH1</v>
          </cell>
          <cell r="Q977" t="str">
            <v>ARE</v>
          </cell>
          <cell r="R977" t="str">
            <v>LK017</v>
          </cell>
          <cell r="S977" t="str">
            <v>Night Shift</v>
          </cell>
          <cell r="T977">
            <v>99</v>
          </cell>
          <cell r="U977" t="str">
            <v>MENA_UAE_FC</v>
          </cell>
          <cell r="V977">
            <v>46267.756944444445</v>
          </cell>
          <cell r="W977">
            <v>46267.832638888889</v>
          </cell>
          <cell r="X977">
            <v>46267.756944444445</v>
          </cell>
          <cell r="Y977">
            <v>46268.090277777781</v>
          </cell>
          <cell r="AA977" t="str">
            <v>Scheduled</v>
          </cell>
          <cell r="AB977" t="str">
            <v>Present</v>
          </cell>
          <cell r="AC977" t="str">
            <v>Outbound</v>
          </cell>
          <cell r="AD977" t="str">
            <v>Pack - Single</v>
          </cell>
          <cell r="AE977" t="str">
            <v>Pack</v>
          </cell>
          <cell r="AF977" t="str">
            <v>Thursday</v>
          </cell>
          <cell r="AG977" t="str">
            <v>Friday</v>
          </cell>
          <cell r="AH977">
            <v>18</v>
          </cell>
          <cell r="AJ977">
            <v>46237</v>
          </cell>
          <cell r="AM977" t="str">
            <v>TEMP</v>
          </cell>
          <cell r="AN977" t="str">
            <v>3P Onsite Worker</v>
          </cell>
          <cell r="AO977" t="str">
            <v>A</v>
          </cell>
          <cell r="AP977">
            <v>7</v>
          </cell>
          <cell r="AQ977">
            <v>0</v>
          </cell>
          <cell r="AR977">
            <v>1</v>
          </cell>
          <cell r="AS977">
            <v>1</v>
          </cell>
          <cell r="AT977">
            <v>0</v>
          </cell>
          <cell r="AU977">
            <v>0</v>
          </cell>
        </row>
        <row r="978">
          <cell r="E978">
            <v>203813080</v>
          </cell>
          <cell r="F978" t="str">
            <v>A</v>
          </cell>
          <cell r="G978" t="str">
            <v>GREEN</v>
          </cell>
          <cell r="H978" t="str">
            <v>FULL_TIME</v>
          </cell>
          <cell r="I978">
            <v>900234</v>
          </cell>
          <cell r="J978" t="str">
            <v>Adecco</v>
          </cell>
          <cell r="K978" t="str">
            <v>MUHAMMED VEETTIL</v>
          </cell>
          <cell r="L978" t="str">
            <v>Warehouse Associate (TEMP)</v>
          </cell>
          <cell r="M978" t="str">
            <v>Warehouse Associate 24M</v>
          </cell>
          <cell r="N978" t="str">
            <v>nnahla</v>
          </cell>
          <cell r="O978">
            <v>1299</v>
          </cell>
          <cell r="P978" t="str">
            <v>AUH1</v>
          </cell>
          <cell r="Q978" t="str">
            <v>ARE</v>
          </cell>
          <cell r="R978" t="str">
            <v>LK015</v>
          </cell>
          <cell r="S978" t="str">
            <v>Night Shift</v>
          </cell>
          <cell r="T978">
            <v>99</v>
          </cell>
          <cell r="U978" t="str">
            <v>MENA_UAE_FC</v>
          </cell>
          <cell r="X978">
            <v>46267.756944444445</v>
          </cell>
          <cell r="Y978">
            <v>46268.173611111109</v>
          </cell>
          <cell r="Z978" t="str">
            <v>Rest Day</v>
          </cell>
          <cell r="AA978" t="str">
            <v>Not Scheduled</v>
          </cell>
          <cell r="AB978" t="str">
            <v>Not Present</v>
          </cell>
          <cell r="AC978" t="str">
            <v>Inbound</v>
          </cell>
          <cell r="AD978" t="str">
            <v>Inbound Stow</v>
          </cell>
          <cell r="AE978" t="str">
            <v>Stow</v>
          </cell>
          <cell r="AF978" t="str">
            <v>Tuesday</v>
          </cell>
          <cell r="AG978" t="str">
            <v>Wednesday</v>
          </cell>
          <cell r="AH978">
            <v>3</v>
          </cell>
          <cell r="AJ978">
            <v>45516</v>
          </cell>
          <cell r="AM978" t="str">
            <v>TEMP</v>
          </cell>
          <cell r="AN978" t="str">
            <v>3P Onsite Worker</v>
          </cell>
          <cell r="AO978" t="str">
            <v>A</v>
          </cell>
          <cell r="AP978">
            <v>9</v>
          </cell>
          <cell r="AQ978">
            <v>0</v>
          </cell>
          <cell r="AR978">
            <v>0</v>
          </cell>
          <cell r="AS978">
            <v>0</v>
          </cell>
          <cell r="AT978">
            <v>0</v>
          </cell>
          <cell r="AU978">
            <v>0</v>
          </cell>
        </row>
        <row r="979">
          <cell r="E979">
            <v>206934652</v>
          </cell>
          <cell r="F979" t="str">
            <v>A</v>
          </cell>
          <cell r="G979" t="str">
            <v>GREEN</v>
          </cell>
          <cell r="H979" t="str">
            <v>FULL_TIME</v>
          </cell>
          <cell r="I979">
            <v>900234</v>
          </cell>
          <cell r="J979" t="str">
            <v>EFS Facilities Services</v>
          </cell>
          <cell r="K979" t="str">
            <v>VENICK KEMUMA MOKUA</v>
          </cell>
          <cell r="L979" t="str">
            <v>Warehouse Associate (TEMP)</v>
          </cell>
          <cell r="M979" t="str">
            <v>Warehouse Associate 8W</v>
          </cell>
          <cell r="N979" t="str">
            <v>nnahla</v>
          </cell>
          <cell r="O979">
            <v>1299</v>
          </cell>
          <cell r="P979" t="str">
            <v>AUH1</v>
          </cell>
          <cell r="Q979" t="str">
            <v>ARE</v>
          </cell>
          <cell r="R979" t="str">
            <v>FC059</v>
          </cell>
          <cell r="S979" t="str">
            <v>Day Shift</v>
          </cell>
          <cell r="T979">
            <v>99</v>
          </cell>
          <cell r="U979" t="str">
            <v>MENA_UAE_FC</v>
          </cell>
          <cell r="V979">
            <v>46267.330555555556</v>
          </cell>
          <cell r="W979">
            <v>46267.74722222222</v>
          </cell>
          <cell r="X979">
            <v>46267.333333333336</v>
          </cell>
          <cell r="Y979">
            <v>46267.75</v>
          </cell>
          <cell r="AA979" t="str">
            <v>Scheduled</v>
          </cell>
          <cell r="AB979" t="str">
            <v>Present</v>
          </cell>
          <cell r="AC979" t="str">
            <v>Inbound</v>
          </cell>
          <cell r="AD979" t="str">
            <v>Inbound Stow</v>
          </cell>
          <cell r="AE979" t="str">
            <v>Stow</v>
          </cell>
          <cell r="AF979" t="str">
            <v>Sunday</v>
          </cell>
          <cell r="AG979" t="str">
            <v>Monday</v>
          </cell>
          <cell r="AH979">
            <v>3</v>
          </cell>
          <cell r="AJ979">
            <v>46040</v>
          </cell>
          <cell r="AM979" t="str">
            <v>TEMP</v>
          </cell>
          <cell r="AN979" t="str">
            <v>3P Onsite Worker</v>
          </cell>
          <cell r="AO979" t="str">
            <v>A</v>
          </cell>
          <cell r="AP979">
            <v>9</v>
          </cell>
          <cell r="AQ979">
            <v>0</v>
          </cell>
          <cell r="AR979">
            <v>1</v>
          </cell>
          <cell r="AS979">
            <v>1</v>
          </cell>
          <cell r="AT979">
            <v>0</v>
          </cell>
          <cell r="AU979">
            <v>0</v>
          </cell>
        </row>
        <row r="980">
          <cell r="E980">
            <v>205854086</v>
          </cell>
          <cell r="F980" t="str">
            <v>A</v>
          </cell>
          <cell r="G980" t="str">
            <v>GREEN</v>
          </cell>
          <cell r="H980" t="str">
            <v>FULL_TIME</v>
          </cell>
          <cell r="I980">
            <v>900234</v>
          </cell>
          <cell r="J980" t="str">
            <v>EFS Facilities Services</v>
          </cell>
          <cell r="K980" t="str">
            <v>VIDA APPIAH</v>
          </cell>
          <cell r="L980" t="str">
            <v>Warehouse Associate (TEMP)</v>
          </cell>
          <cell r="M980" t="str">
            <v>Warehouse Associate 8W</v>
          </cell>
          <cell r="N980" t="str">
            <v>ansammar</v>
          </cell>
          <cell r="O980">
            <v>1299</v>
          </cell>
          <cell r="P980" t="str">
            <v>AUH1</v>
          </cell>
          <cell r="Q980" t="str">
            <v>ARE</v>
          </cell>
          <cell r="R980" t="str">
            <v>FC084</v>
          </cell>
          <cell r="S980" t="str">
            <v>Day Shift</v>
          </cell>
          <cell r="T980">
            <v>99</v>
          </cell>
          <cell r="U980" t="str">
            <v>MENA_UAE_FC</v>
          </cell>
          <cell r="V980">
            <v>46267.331250000003</v>
          </cell>
          <cell r="W980">
            <v>46267.746527777781</v>
          </cell>
          <cell r="X980">
            <v>46267.333333333336</v>
          </cell>
          <cell r="Y980">
            <v>46267.75</v>
          </cell>
          <cell r="AA980" t="str">
            <v>Scheduled</v>
          </cell>
          <cell r="AB980" t="str">
            <v>Present</v>
          </cell>
          <cell r="AC980" t="str">
            <v>Outbound</v>
          </cell>
          <cell r="AD980" t="str">
            <v>Picking</v>
          </cell>
          <cell r="AE980" t="str">
            <v>Pick</v>
          </cell>
          <cell r="AF980" t="str">
            <v>Monday</v>
          </cell>
          <cell r="AG980" t="str">
            <v>Tuesday</v>
          </cell>
          <cell r="AH980">
            <v>13</v>
          </cell>
          <cell r="AJ980">
            <v>45893</v>
          </cell>
          <cell r="AM980" t="str">
            <v>TEMP</v>
          </cell>
          <cell r="AN980" t="str">
            <v>3P Onsite Worker</v>
          </cell>
          <cell r="AO980" t="str">
            <v>A</v>
          </cell>
          <cell r="AP980">
            <v>9</v>
          </cell>
          <cell r="AQ980">
            <v>0</v>
          </cell>
          <cell r="AR980">
            <v>1</v>
          </cell>
          <cell r="AS980">
            <v>1</v>
          </cell>
          <cell r="AT980">
            <v>0</v>
          </cell>
          <cell r="AU980">
            <v>0</v>
          </cell>
        </row>
        <row r="981">
          <cell r="E981">
            <v>203993451</v>
          </cell>
          <cell r="F981" t="str">
            <v>A</v>
          </cell>
          <cell r="G981" t="str">
            <v>GREEN</v>
          </cell>
          <cell r="H981" t="str">
            <v>FULL_TIME</v>
          </cell>
          <cell r="I981">
            <v>900234</v>
          </cell>
          <cell r="J981" t="str">
            <v>Dulsco L.L.C.</v>
          </cell>
          <cell r="K981" t="str">
            <v>VICTOR OJUMA</v>
          </cell>
          <cell r="L981" t="str">
            <v>Warehouse Associate (TEMP)</v>
          </cell>
          <cell r="M981" t="str">
            <v>Warehouse Associate 24M</v>
          </cell>
          <cell r="N981" t="str">
            <v>ansammar</v>
          </cell>
          <cell r="O981">
            <v>1299</v>
          </cell>
          <cell r="P981" t="str">
            <v>AUH1</v>
          </cell>
          <cell r="Q981" t="str">
            <v>ARE</v>
          </cell>
          <cell r="R981" t="str">
            <v>LK016</v>
          </cell>
          <cell r="S981" t="str">
            <v>Night Shift</v>
          </cell>
          <cell r="T981">
            <v>99</v>
          </cell>
          <cell r="U981" t="str">
            <v>MENA_UAE_FC</v>
          </cell>
          <cell r="X981">
            <v>46267.756944444445</v>
          </cell>
          <cell r="Y981">
            <v>46268.173611111109</v>
          </cell>
          <cell r="Z981" t="str">
            <v>Rest Day</v>
          </cell>
          <cell r="AA981" t="str">
            <v>Not Scheduled</v>
          </cell>
          <cell r="AB981" t="str">
            <v>Not Present</v>
          </cell>
          <cell r="AC981" t="str">
            <v>Outbound</v>
          </cell>
          <cell r="AD981" t="str">
            <v>Picking</v>
          </cell>
          <cell r="AE981" t="str">
            <v>Pick</v>
          </cell>
          <cell r="AF981" t="str">
            <v>Wednesday</v>
          </cell>
          <cell r="AG981" t="str">
            <v>Thursday</v>
          </cell>
          <cell r="AH981">
            <v>13</v>
          </cell>
          <cell r="AJ981">
            <v>45893</v>
          </cell>
          <cell r="AM981" t="str">
            <v>TEMP</v>
          </cell>
          <cell r="AN981" t="str">
            <v>3P Onsite Worker</v>
          </cell>
          <cell r="AO981" t="str">
            <v>A</v>
          </cell>
          <cell r="AP981">
            <v>9</v>
          </cell>
          <cell r="AQ981">
            <v>0</v>
          </cell>
          <cell r="AR981">
            <v>0</v>
          </cell>
          <cell r="AS981">
            <v>0</v>
          </cell>
          <cell r="AT981">
            <v>0</v>
          </cell>
          <cell r="AU981">
            <v>0</v>
          </cell>
        </row>
        <row r="982">
          <cell r="E982">
            <v>203817154</v>
          </cell>
          <cell r="F982" t="str">
            <v>A</v>
          </cell>
          <cell r="G982" t="str">
            <v>GREEN</v>
          </cell>
          <cell r="H982" t="str">
            <v>FULL_TIME</v>
          </cell>
          <cell r="I982">
            <v>900234</v>
          </cell>
          <cell r="J982" t="str">
            <v>Fastlink Outsourcing</v>
          </cell>
          <cell r="K982" t="str">
            <v>VICTORIA QUAYSON</v>
          </cell>
          <cell r="L982" t="str">
            <v>Warehouse Associate (TEMP)</v>
          </cell>
          <cell r="M982" t="str">
            <v>Warehouse Associate 12M</v>
          </cell>
          <cell r="N982" t="str">
            <v>bavameer</v>
          </cell>
          <cell r="O982">
            <v>1299</v>
          </cell>
          <cell r="P982" t="str">
            <v>AUH1</v>
          </cell>
          <cell r="Q982" t="str">
            <v>ARE</v>
          </cell>
          <cell r="R982" t="str">
            <v>LK014</v>
          </cell>
          <cell r="S982" t="str">
            <v>Night Shift</v>
          </cell>
          <cell r="T982">
            <v>99</v>
          </cell>
          <cell r="U982" t="str">
            <v>MENA_UAE_FC</v>
          </cell>
          <cell r="V982">
            <v>46267.756249999999</v>
          </cell>
          <cell r="W982">
            <v>46267.961805555555</v>
          </cell>
          <cell r="X982">
            <v>46267.756944444445</v>
          </cell>
          <cell r="Y982">
            <v>46268.173611111109</v>
          </cell>
          <cell r="AA982" t="str">
            <v>Scheduled</v>
          </cell>
          <cell r="AB982" t="str">
            <v>Present</v>
          </cell>
          <cell r="AC982" t="str">
            <v>Customer returns</v>
          </cell>
          <cell r="AD982" t="str">
            <v>Customer Returns</v>
          </cell>
          <cell r="AE982" t="str">
            <v>Customer returns</v>
          </cell>
          <cell r="AF982" t="str">
            <v>Monday</v>
          </cell>
          <cell r="AG982" t="str">
            <v>Tuesday</v>
          </cell>
          <cell r="AH982">
            <v>22</v>
          </cell>
          <cell r="AJ982">
            <v>45516</v>
          </cell>
          <cell r="AM982" t="str">
            <v>TEMP</v>
          </cell>
          <cell r="AN982" t="str">
            <v>3P Onsite Worker</v>
          </cell>
          <cell r="AO982" t="str">
            <v>A</v>
          </cell>
          <cell r="AP982">
            <v>9</v>
          </cell>
          <cell r="AQ982">
            <v>0</v>
          </cell>
          <cell r="AR982">
            <v>1</v>
          </cell>
          <cell r="AS982">
            <v>1</v>
          </cell>
          <cell r="AT982">
            <v>0</v>
          </cell>
          <cell r="AU982">
            <v>0</v>
          </cell>
        </row>
        <row r="983">
          <cell r="E983">
            <v>206915794</v>
          </cell>
          <cell r="F983" t="str">
            <v>A</v>
          </cell>
          <cell r="G983" t="str">
            <v>GREEN</v>
          </cell>
          <cell r="H983" t="str">
            <v>FULL_TIME</v>
          </cell>
          <cell r="I983">
            <v>900234</v>
          </cell>
          <cell r="J983" t="str">
            <v>Dulsco L.L.C.</v>
          </cell>
          <cell r="K983" t="str">
            <v>VINCENT PHIRI</v>
          </cell>
          <cell r="L983" t="str">
            <v>Warehouse Associate (TEMP)</v>
          </cell>
          <cell r="M983" t="str">
            <v>Warehouse Associate 8W</v>
          </cell>
          <cell r="N983" t="str">
            <v>ansammar</v>
          </cell>
          <cell r="O983">
            <v>1299</v>
          </cell>
          <cell r="P983" t="str">
            <v>AUH1</v>
          </cell>
          <cell r="Q983" t="str">
            <v>ARE</v>
          </cell>
          <cell r="R983" t="str">
            <v>LK014</v>
          </cell>
          <cell r="S983" t="str">
            <v>Night Shift</v>
          </cell>
          <cell r="T983">
            <v>99</v>
          </cell>
          <cell r="U983" t="str">
            <v>MENA_UAE_FC</v>
          </cell>
          <cell r="V983">
            <v>46267.755555555559</v>
          </cell>
          <cell r="W983">
            <v>46267.854166666664</v>
          </cell>
          <cell r="X983">
            <v>46267.756944444445</v>
          </cell>
          <cell r="Y983">
            <v>46268.173611111109</v>
          </cell>
          <cell r="AA983" t="str">
            <v>Scheduled</v>
          </cell>
          <cell r="AB983" t="str">
            <v>Present</v>
          </cell>
          <cell r="AC983" t="str">
            <v>Outbound</v>
          </cell>
          <cell r="AD983" t="str">
            <v>Pack - Batch</v>
          </cell>
          <cell r="AE983" t="str">
            <v>Pack</v>
          </cell>
          <cell r="AF983" t="str">
            <v>Monday</v>
          </cell>
          <cell r="AG983" t="str">
            <v>Tuesday</v>
          </cell>
          <cell r="AH983">
            <v>17</v>
          </cell>
          <cell r="AJ983">
            <v>46033</v>
          </cell>
          <cell r="AM983" t="str">
            <v>TEMP</v>
          </cell>
          <cell r="AN983" t="str">
            <v>3P Onsite Worker</v>
          </cell>
          <cell r="AO983" t="str">
            <v>A</v>
          </cell>
          <cell r="AP983">
            <v>9</v>
          </cell>
          <cell r="AQ983">
            <v>0</v>
          </cell>
          <cell r="AR983">
            <v>1</v>
          </cell>
          <cell r="AS983">
            <v>1</v>
          </cell>
          <cell r="AT983">
            <v>0</v>
          </cell>
          <cell r="AU983">
            <v>0</v>
          </cell>
        </row>
        <row r="984">
          <cell r="E984">
            <v>202435289</v>
          </cell>
          <cell r="F984" t="str">
            <v>A</v>
          </cell>
          <cell r="G984" t="str">
            <v>GREEN</v>
          </cell>
          <cell r="H984" t="str">
            <v>FULL_TIME</v>
          </cell>
          <cell r="I984">
            <v>900234</v>
          </cell>
          <cell r="J984" t="str">
            <v>Quesscorp</v>
          </cell>
          <cell r="K984" t="str">
            <v>Violet Ngoh Mayah</v>
          </cell>
          <cell r="L984" t="str">
            <v>Warehouse Associate (TEMP)</v>
          </cell>
          <cell r="M984" t="str">
            <v>Warehouse Associate 24M</v>
          </cell>
          <cell r="N984" t="str">
            <v>vkkatyal</v>
          </cell>
          <cell r="O984">
            <v>1299</v>
          </cell>
          <cell r="P984" t="str">
            <v>AUH1</v>
          </cell>
          <cell r="Q984" t="str">
            <v>ARE</v>
          </cell>
          <cell r="R984" t="str">
            <v>LK013</v>
          </cell>
          <cell r="S984" t="str">
            <v>Night Shift</v>
          </cell>
          <cell r="T984">
            <v>99</v>
          </cell>
          <cell r="U984" t="str">
            <v>MENA_UAE_FC</v>
          </cell>
          <cell r="V984">
            <v>46267.756249999999</v>
          </cell>
          <cell r="W984">
            <v>46267.99722222222</v>
          </cell>
          <cell r="X984">
            <v>46267.756944444445</v>
          </cell>
          <cell r="Y984">
            <v>46268.173611111109</v>
          </cell>
          <cell r="AA984" t="str">
            <v>Scheduled</v>
          </cell>
          <cell r="AB984" t="str">
            <v>Present</v>
          </cell>
          <cell r="AC984" t="str">
            <v>Inbound</v>
          </cell>
          <cell r="AD984" t="str">
            <v>Inbound Stow</v>
          </cell>
          <cell r="AE984" t="str">
            <v>Stow</v>
          </cell>
          <cell r="AF984" t="str">
            <v>Sunday</v>
          </cell>
          <cell r="AG984" t="str">
            <v>Monday</v>
          </cell>
          <cell r="AH984">
            <v>3</v>
          </cell>
          <cell r="AJ984">
            <v>45580</v>
          </cell>
          <cell r="AM984" t="str">
            <v>TEMP</v>
          </cell>
          <cell r="AN984" t="str">
            <v>3P Onsite Worker</v>
          </cell>
          <cell r="AO984" t="str">
            <v>A</v>
          </cell>
          <cell r="AP984">
            <v>9</v>
          </cell>
          <cell r="AQ984">
            <v>0</v>
          </cell>
          <cell r="AR984">
            <v>1</v>
          </cell>
          <cell r="AS984">
            <v>1</v>
          </cell>
          <cell r="AT984">
            <v>0</v>
          </cell>
          <cell r="AU984">
            <v>0</v>
          </cell>
        </row>
        <row r="985">
          <cell r="E985">
            <v>205280267</v>
          </cell>
          <cell r="F985" t="str">
            <v>A</v>
          </cell>
          <cell r="G985" t="str">
            <v>GREEN</v>
          </cell>
          <cell r="H985" t="str">
            <v>REDUCED</v>
          </cell>
          <cell r="I985">
            <v>900234</v>
          </cell>
          <cell r="J985" t="str">
            <v>EFS Facilities Services</v>
          </cell>
          <cell r="K985" t="str">
            <v>Violah Jepkemei</v>
          </cell>
          <cell r="L985" t="str">
            <v>Warehouse Associate (TEMP)</v>
          </cell>
          <cell r="M985" t="str">
            <v>Warehouse Associate 8W</v>
          </cell>
          <cell r="N985" t="str">
            <v>bizthoma</v>
          </cell>
          <cell r="O985">
            <v>1299</v>
          </cell>
          <cell r="P985" t="str">
            <v>AUH1</v>
          </cell>
          <cell r="Q985" t="str">
            <v>ARE</v>
          </cell>
          <cell r="R985" t="str">
            <v>LK016</v>
          </cell>
          <cell r="S985" t="str">
            <v>Night Shift</v>
          </cell>
          <cell r="T985">
            <v>99</v>
          </cell>
          <cell r="U985" t="str">
            <v>MENA_UAE_FC</v>
          </cell>
          <cell r="X985">
            <v>46267.756944444445</v>
          </cell>
          <cell r="Y985">
            <v>46268.090277777781</v>
          </cell>
          <cell r="Z985" t="str">
            <v>Rest Day</v>
          </cell>
          <cell r="AA985" t="str">
            <v>Not Scheduled</v>
          </cell>
          <cell r="AB985" t="str">
            <v>Not Present</v>
          </cell>
          <cell r="AC985" t="str">
            <v>Outbound</v>
          </cell>
          <cell r="AD985" t="str">
            <v>Pack - Batch</v>
          </cell>
          <cell r="AE985" t="str">
            <v>Pack</v>
          </cell>
          <cell r="AF985" t="str">
            <v>Wednesday</v>
          </cell>
          <cell r="AG985" t="str">
            <v>Thursday</v>
          </cell>
          <cell r="AH985">
            <v>17</v>
          </cell>
          <cell r="AJ985">
            <v>46251</v>
          </cell>
          <cell r="AM985" t="str">
            <v>TEMP</v>
          </cell>
          <cell r="AN985" t="str">
            <v>3P Onsite Worker</v>
          </cell>
          <cell r="AO985" t="str">
            <v>A</v>
          </cell>
          <cell r="AP985">
            <v>7</v>
          </cell>
          <cell r="AQ985">
            <v>0</v>
          </cell>
          <cell r="AR985">
            <v>0</v>
          </cell>
          <cell r="AS985">
            <v>0</v>
          </cell>
          <cell r="AT985">
            <v>0</v>
          </cell>
          <cell r="AU985">
            <v>0</v>
          </cell>
        </row>
        <row r="986">
          <cell r="E986">
            <v>203555845</v>
          </cell>
          <cell r="F986" t="str">
            <v>A</v>
          </cell>
          <cell r="G986" t="str">
            <v>GREEN</v>
          </cell>
          <cell r="H986" t="str">
            <v>FULL_TIME</v>
          </cell>
          <cell r="I986">
            <v>900234</v>
          </cell>
          <cell r="J986" t="str">
            <v>Adecco</v>
          </cell>
          <cell r="K986" t="str">
            <v>VISHNU DASAN</v>
          </cell>
          <cell r="L986" t="str">
            <v>Warehouse Associate (TEMP)</v>
          </cell>
          <cell r="M986" t="str">
            <v>Warehouse Associate 24M</v>
          </cell>
          <cell r="N986" t="str">
            <v>mnarshad</v>
          </cell>
          <cell r="O986">
            <v>1299</v>
          </cell>
          <cell r="P986" t="str">
            <v>AUH1</v>
          </cell>
          <cell r="Q986" t="str">
            <v>ARE</v>
          </cell>
          <cell r="R986" t="str">
            <v>LK016</v>
          </cell>
          <cell r="S986" t="str">
            <v>Night Shift</v>
          </cell>
          <cell r="T986">
            <v>99</v>
          </cell>
          <cell r="U986" t="str">
            <v>MENA_UAE_FC</v>
          </cell>
          <cell r="X986">
            <v>46267.756944444445</v>
          </cell>
          <cell r="Y986">
            <v>46268.173611111109</v>
          </cell>
          <cell r="Z986" t="str">
            <v>Rest Day</v>
          </cell>
          <cell r="AA986" t="str">
            <v>Not Scheduled</v>
          </cell>
          <cell r="AB986" t="str">
            <v>Not Present</v>
          </cell>
          <cell r="AC986" t="str">
            <v>Outbound</v>
          </cell>
          <cell r="AD986" t="str">
            <v>Picking</v>
          </cell>
          <cell r="AE986" t="str">
            <v>Pick</v>
          </cell>
          <cell r="AF986" t="str">
            <v>Wednesday</v>
          </cell>
          <cell r="AG986" t="str">
            <v>Thursday</v>
          </cell>
          <cell r="AH986">
            <v>13</v>
          </cell>
          <cell r="AJ986">
            <v>45469</v>
          </cell>
          <cell r="AM986" t="str">
            <v>TEMP</v>
          </cell>
          <cell r="AN986" t="str">
            <v>3P Onsite Worker</v>
          </cell>
          <cell r="AO986" t="str">
            <v>A</v>
          </cell>
          <cell r="AP986">
            <v>9</v>
          </cell>
          <cell r="AQ986">
            <v>0</v>
          </cell>
          <cell r="AR986">
            <v>0</v>
          </cell>
          <cell r="AS986">
            <v>0</v>
          </cell>
          <cell r="AT986">
            <v>0</v>
          </cell>
          <cell r="AU986">
            <v>0</v>
          </cell>
        </row>
        <row r="987">
          <cell r="E987">
            <v>203964988</v>
          </cell>
          <cell r="F987" t="str">
            <v>A</v>
          </cell>
          <cell r="G987" t="str">
            <v>GREEN</v>
          </cell>
          <cell r="H987" t="str">
            <v>FULL_TIME</v>
          </cell>
          <cell r="I987">
            <v>900234</v>
          </cell>
          <cell r="J987" t="str">
            <v>Adecco</v>
          </cell>
          <cell r="K987" t="str">
            <v>Vivek Perumandla</v>
          </cell>
          <cell r="L987" t="str">
            <v>Warehouse Associate (TEMP)</v>
          </cell>
          <cell r="M987" t="str">
            <v>Warehouse Associate 24M</v>
          </cell>
          <cell r="N987" t="str">
            <v>ansammar</v>
          </cell>
          <cell r="O987">
            <v>1299</v>
          </cell>
          <cell r="P987" t="str">
            <v>AUH1</v>
          </cell>
          <cell r="Q987" t="str">
            <v>ARE</v>
          </cell>
          <cell r="R987" t="str">
            <v>FC059</v>
          </cell>
          <cell r="S987" t="str">
            <v>Day Shift</v>
          </cell>
          <cell r="T987">
            <v>99</v>
          </cell>
          <cell r="U987" t="str">
            <v>MENA_UAE_FC</v>
          </cell>
          <cell r="V987">
            <v>46267.330555555556</v>
          </cell>
          <cell r="W987">
            <v>46267.748611111114</v>
          </cell>
          <cell r="X987">
            <v>46267.333333333336</v>
          </cell>
          <cell r="Y987">
            <v>46267.75</v>
          </cell>
          <cell r="AA987" t="str">
            <v>Scheduled</v>
          </cell>
          <cell r="AB987" t="str">
            <v>Present</v>
          </cell>
          <cell r="AC987" t="str">
            <v>Outbound</v>
          </cell>
          <cell r="AD987" t="str">
            <v>Picking</v>
          </cell>
          <cell r="AE987" t="str">
            <v>Pick</v>
          </cell>
          <cell r="AF987" t="str">
            <v>Sunday</v>
          </cell>
          <cell r="AG987" t="str">
            <v>Monday</v>
          </cell>
          <cell r="AH987">
            <v>13</v>
          </cell>
          <cell r="AJ987">
            <v>45543</v>
          </cell>
          <cell r="AM987" t="str">
            <v>TEMP</v>
          </cell>
          <cell r="AN987" t="str">
            <v>3P Onsite Worker</v>
          </cell>
          <cell r="AO987" t="str">
            <v>A</v>
          </cell>
          <cell r="AP987">
            <v>9</v>
          </cell>
          <cell r="AQ987">
            <v>0</v>
          </cell>
          <cell r="AR987">
            <v>1</v>
          </cell>
          <cell r="AS987">
            <v>1</v>
          </cell>
          <cell r="AT987">
            <v>0</v>
          </cell>
          <cell r="AU987">
            <v>0</v>
          </cell>
        </row>
        <row r="988">
          <cell r="E988">
            <v>206192282</v>
          </cell>
          <cell r="F988" t="str">
            <v>A</v>
          </cell>
          <cell r="G988" t="str">
            <v>GREEN</v>
          </cell>
          <cell r="H988" t="str">
            <v>REDUCED</v>
          </cell>
          <cell r="I988">
            <v>900234</v>
          </cell>
          <cell r="J988" t="str">
            <v>EFS Facilities Services</v>
          </cell>
          <cell r="K988" t="str">
            <v>Vivian Chepchumba Bomet</v>
          </cell>
          <cell r="L988" t="str">
            <v>Warehouse Associate (TEMP)</v>
          </cell>
          <cell r="M988" t="str">
            <v>Warehouse Associate 8W</v>
          </cell>
          <cell r="N988" t="str">
            <v>bizthoma</v>
          </cell>
          <cell r="O988">
            <v>1299</v>
          </cell>
          <cell r="P988" t="str">
            <v>AUH1</v>
          </cell>
          <cell r="Q988" t="str">
            <v>ARE</v>
          </cell>
          <cell r="R988" t="str">
            <v>LK017</v>
          </cell>
          <cell r="S988" t="str">
            <v>Night Shift</v>
          </cell>
          <cell r="T988">
            <v>99</v>
          </cell>
          <cell r="U988" t="str">
            <v>MENA_UAE_FC</v>
          </cell>
          <cell r="V988">
            <v>46267.756249999999</v>
          </cell>
          <cell r="W988">
            <v>46267.834722222222</v>
          </cell>
          <cell r="X988">
            <v>46267.756944444445</v>
          </cell>
          <cell r="Y988">
            <v>46268.090277777781</v>
          </cell>
          <cell r="AA988" t="str">
            <v>Scheduled</v>
          </cell>
          <cell r="AB988" t="str">
            <v>Present</v>
          </cell>
          <cell r="AC988" t="str">
            <v>Outbound</v>
          </cell>
          <cell r="AD988" t="str">
            <v>Picking</v>
          </cell>
          <cell r="AE988" t="str">
            <v>Pick</v>
          </cell>
          <cell r="AF988" t="str">
            <v>Thursday</v>
          </cell>
          <cell r="AG988" t="str">
            <v>Friday</v>
          </cell>
          <cell r="AH988">
            <v>13</v>
          </cell>
          <cell r="AJ988">
            <v>46251</v>
          </cell>
          <cell r="AM988" t="str">
            <v>TEMP</v>
          </cell>
          <cell r="AN988" t="str">
            <v>3P Onsite Worker</v>
          </cell>
          <cell r="AO988" t="str">
            <v>A</v>
          </cell>
          <cell r="AP988">
            <v>7</v>
          </cell>
          <cell r="AQ988">
            <v>0</v>
          </cell>
          <cell r="AR988">
            <v>1</v>
          </cell>
          <cell r="AS988">
            <v>1</v>
          </cell>
          <cell r="AT988">
            <v>0</v>
          </cell>
          <cell r="AU988">
            <v>0</v>
          </cell>
        </row>
        <row r="989">
          <cell r="E989">
            <v>203850930</v>
          </cell>
          <cell r="F989" t="str">
            <v>A</v>
          </cell>
          <cell r="G989" t="str">
            <v>GREEN</v>
          </cell>
          <cell r="H989" t="str">
            <v>FULL_TIME</v>
          </cell>
          <cell r="I989">
            <v>900234</v>
          </cell>
          <cell r="J989" t="str">
            <v>Fastlink Outsourcing</v>
          </cell>
          <cell r="K989" t="str">
            <v>Aminatu Mustapha</v>
          </cell>
          <cell r="L989" t="str">
            <v>Warehouse Associate (TEMP)</v>
          </cell>
          <cell r="M989" t="str">
            <v>Warehouse Associate 12M</v>
          </cell>
          <cell r="N989" t="str">
            <v>kebedeed</v>
          </cell>
          <cell r="O989">
            <v>1299</v>
          </cell>
          <cell r="P989" t="str">
            <v>AUH1</v>
          </cell>
          <cell r="Q989" t="str">
            <v>ARE</v>
          </cell>
          <cell r="R989" t="str">
            <v>FC109</v>
          </cell>
          <cell r="S989" t="str">
            <v>Day Shift</v>
          </cell>
          <cell r="T989">
            <v>99</v>
          </cell>
          <cell r="U989" t="str">
            <v>MENA_UAE_FC</v>
          </cell>
          <cell r="X989">
            <v>46267.333333333336</v>
          </cell>
          <cell r="Y989">
            <v>46267.75</v>
          </cell>
          <cell r="Z989" t="str">
            <v>Rest Day</v>
          </cell>
          <cell r="AA989" t="str">
            <v>Not Scheduled</v>
          </cell>
          <cell r="AB989" t="str">
            <v>Not Present</v>
          </cell>
          <cell r="AC989" t="str">
            <v>ICQA</v>
          </cell>
          <cell r="AD989" t="str">
            <v>IC/QA/CS</v>
          </cell>
          <cell r="AE989" t="str">
            <v>Support</v>
          </cell>
          <cell r="AF989" t="str">
            <v>Tuesday</v>
          </cell>
          <cell r="AG989" t="str">
            <v>Wednesday</v>
          </cell>
          <cell r="AH989">
            <v>27</v>
          </cell>
          <cell r="AJ989">
            <v>45523</v>
          </cell>
          <cell r="AM989" t="str">
            <v>TEMP</v>
          </cell>
          <cell r="AN989" t="str">
            <v>3P Onsite Worker</v>
          </cell>
          <cell r="AO989" t="str">
            <v>A</v>
          </cell>
          <cell r="AP989">
            <v>9</v>
          </cell>
          <cell r="AQ989">
            <v>0</v>
          </cell>
          <cell r="AR989">
            <v>0</v>
          </cell>
          <cell r="AS989">
            <v>0</v>
          </cell>
          <cell r="AT989">
            <v>0</v>
          </cell>
          <cell r="AU989">
            <v>0</v>
          </cell>
        </row>
        <row r="990">
          <cell r="E990">
            <v>206008708</v>
          </cell>
          <cell r="F990" t="str">
            <v>A</v>
          </cell>
          <cell r="G990" t="str">
            <v>GREEN</v>
          </cell>
          <cell r="H990" t="str">
            <v>FULL_TIME</v>
          </cell>
          <cell r="I990">
            <v>900234</v>
          </cell>
          <cell r="J990" t="str">
            <v>Fastlink Outsourcing</v>
          </cell>
          <cell r="K990" t="str">
            <v>SADIQ MOHAMMED</v>
          </cell>
          <cell r="L990" t="str">
            <v>Warehouse Associate (TEMP)</v>
          </cell>
          <cell r="M990" t="str">
            <v>Warehouse Associate 8W</v>
          </cell>
          <cell r="N990" t="str">
            <v>bavameer</v>
          </cell>
          <cell r="O990">
            <v>1299</v>
          </cell>
          <cell r="P990" t="str">
            <v>AUH1</v>
          </cell>
          <cell r="Q990" t="str">
            <v>ARE</v>
          </cell>
          <cell r="R990" t="str">
            <v>FC034</v>
          </cell>
          <cell r="S990" t="str">
            <v>Day Shift</v>
          </cell>
          <cell r="T990">
            <v>99</v>
          </cell>
          <cell r="U990" t="str">
            <v>MENA_UAE_FC</v>
          </cell>
          <cell r="V990">
            <v>46267.331944444442</v>
          </cell>
          <cell r="W990">
            <v>46267.747916666667</v>
          </cell>
          <cell r="X990">
            <v>46267.333333333336</v>
          </cell>
          <cell r="Y990">
            <v>46267.75</v>
          </cell>
          <cell r="AA990" t="str">
            <v>Scheduled</v>
          </cell>
          <cell r="AB990" t="str">
            <v>Present</v>
          </cell>
          <cell r="AC990" t="str">
            <v>Customer returns</v>
          </cell>
          <cell r="AD990" t="str">
            <v>Customer Returns</v>
          </cell>
          <cell r="AE990" t="str">
            <v>Customer returns</v>
          </cell>
          <cell r="AF990" t="str">
            <v>Saturday</v>
          </cell>
          <cell r="AG990" t="str">
            <v>Sunday</v>
          </cell>
          <cell r="AH990">
            <v>22</v>
          </cell>
          <cell r="AJ990">
            <v>45914</v>
          </cell>
          <cell r="AM990" t="str">
            <v>TEMP</v>
          </cell>
          <cell r="AN990" t="str">
            <v>3P Onsite Worker</v>
          </cell>
          <cell r="AO990" t="str">
            <v>A</v>
          </cell>
          <cell r="AP990">
            <v>9</v>
          </cell>
          <cell r="AQ990">
            <v>0</v>
          </cell>
          <cell r="AR990">
            <v>1</v>
          </cell>
          <cell r="AS990">
            <v>1</v>
          </cell>
          <cell r="AT990">
            <v>0</v>
          </cell>
          <cell r="AU990">
            <v>0</v>
          </cell>
        </row>
        <row r="991">
          <cell r="E991">
            <v>206897652</v>
          </cell>
          <cell r="F991" t="str">
            <v>A</v>
          </cell>
          <cell r="G991" t="str">
            <v>GREEN</v>
          </cell>
          <cell r="H991" t="str">
            <v>FULL_TIME</v>
          </cell>
          <cell r="I991">
            <v>900234</v>
          </cell>
          <cell r="J991" t="str">
            <v>Fastlink Outsourcing</v>
          </cell>
          <cell r="K991" t="str">
            <v>GEORGE WILLIAM SSEBUMPENJE</v>
          </cell>
          <cell r="L991" t="str">
            <v>Warehouse Associate (TEMP)</v>
          </cell>
          <cell r="M991" t="str">
            <v>Warehouse Associate 12M</v>
          </cell>
          <cell r="N991" t="str">
            <v>mnarshad</v>
          </cell>
          <cell r="O991">
            <v>1299</v>
          </cell>
          <cell r="P991" t="str">
            <v>AUH1</v>
          </cell>
          <cell r="Q991" t="str">
            <v>ARE</v>
          </cell>
          <cell r="R991" t="str">
            <v>FC109</v>
          </cell>
          <cell r="S991" t="str">
            <v>Day Shift</v>
          </cell>
          <cell r="T991">
            <v>99</v>
          </cell>
          <cell r="U991" t="str">
            <v>MENA_UAE_FC</v>
          </cell>
          <cell r="X991">
            <v>46267.333333333336</v>
          </cell>
          <cell r="Y991">
            <v>46267.75</v>
          </cell>
          <cell r="Z991" t="str">
            <v>Rest Day</v>
          </cell>
          <cell r="AA991" t="str">
            <v>Not Scheduled</v>
          </cell>
          <cell r="AB991" t="str">
            <v>Not Present</v>
          </cell>
          <cell r="AC991" t="str">
            <v>Outbound</v>
          </cell>
          <cell r="AD991" t="str">
            <v>Sort - Batch</v>
          </cell>
          <cell r="AE991" t="str">
            <v>Sort</v>
          </cell>
          <cell r="AF991" t="str">
            <v>Tuesday</v>
          </cell>
          <cell r="AG991" t="str">
            <v>Wednesday</v>
          </cell>
          <cell r="AH991">
            <v>15</v>
          </cell>
          <cell r="AJ991">
            <v>46029</v>
          </cell>
          <cell r="AM991" t="str">
            <v>TEMP</v>
          </cell>
          <cell r="AN991" t="str">
            <v>3P Onsite Worker</v>
          </cell>
          <cell r="AO991" t="str">
            <v>A</v>
          </cell>
          <cell r="AP991">
            <v>9</v>
          </cell>
          <cell r="AQ991">
            <v>0</v>
          </cell>
          <cell r="AR991">
            <v>0</v>
          </cell>
          <cell r="AS991">
            <v>0</v>
          </cell>
          <cell r="AT991">
            <v>0</v>
          </cell>
          <cell r="AU991">
            <v>0</v>
          </cell>
        </row>
        <row r="992">
          <cell r="E992">
            <v>206930333</v>
          </cell>
          <cell r="F992" t="str">
            <v>A</v>
          </cell>
          <cell r="G992" t="str">
            <v>GREEN</v>
          </cell>
          <cell r="H992" t="str">
            <v>FULL_TIME</v>
          </cell>
          <cell r="I992">
            <v>900234</v>
          </cell>
          <cell r="J992" t="str">
            <v>EFS Facilities Services</v>
          </cell>
          <cell r="K992" t="str">
            <v>DIANA NDULU WAMBUA</v>
          </cell>
          <cell r="L992" t="str">
            <v>Warehouse Associate (TEMP)</v>
          </cell>
          <cell r="M992" t="str">
            <v>Warehouse Associate 8W</v>
          </cell>
          <cell r="N992" t="str">
            <v>bizthoma</v>
          </cell>
          <cell r="O992">
            <v>1299</v>
          </cell>
          <cell r="P992" t="str">
            <v>AUH1</v>
          </cell>
          <cell r="Q992" t="str">
            <v>ARE</v>
          </cell>
          <cell r="R992" t="str">
            <v>FC034</v>
          </cell>
          <cell r="S992" t="str">
            <v>Day Shift</v>
          </cell>
          <cell r="T992">
            <v>99</v>
          </cell>
          <cell r="U992" t="str">
            <v>MENA_UAE_FC</v>
          </cell>
          <cell r="V992">
            <v>46267.331250000003</v>
          </cell>
          <cell r="W992">
            <v>46267.745833333334</v>
          </cell>
          <cell r="X992">
            <v>46267.333333333336</v>
          </cell>
          <cell r="Y992">
            <v>46267.75</v>
          </cell>
          <cell r="AA992" t="str">
            <v>Scheduled</v>
          </cell>
          <cell r="AB992" t="str">
            <v>Present</v>
          </cell>
          <cell r="AC992" t="str">
            <v>Outbound</v>
          </cell>
          <cell r="AD992" t="str">
            <v>Picking</v>
          </cell>
          <cell r="AE992" t="str">
            <v>Pick</v>
          </cell>
          <cell r="AF992" t="str">
            <v>Saturday</v>
          </cell>
          <cell r="AG992" t="str">
            <v>Sunday</v>
          </cell>
          <cell r="AH992">
            <v>13</v>
          </cell>
          <cell r="AJ992">
            <v>46036</v>
          </cell>
          <cell r="AM992" t="str">
            <v>TEMP</v>
          </cell>
          <cell r="AN992" t="str">
            <v>3P Onsite Worker</v>
          </cell>
          <cell r="AO992" t="str">
            <v>A</v>
          </cell>
          <cell r="AP992">
            <v>9</v>
          </cell>
          <cell r="AQ992">
            <v>0</v>
          </cell>
          <cell r="AR992">
            <v>1</v>
          </cell>
          <cell r="AS992">
            <v>1</v>
          </cell>
          <cell r="AT992">
            <v>0</v>
          </cell>
          <cell r="AU992">
            <v>0</v>
          </cell>
        </row>
        <row r="993">
          <cell r="E993">
            <v>204137704</v>
          </cell>
          <cell r="F993" t="str">
            <v>A</v>
          </cell>
          <cell r="G993" t="str">
            <v>GREEN</v>
          </cell>
          <cell r="H993" t="str">
            <v>FULL_TIME</v>
          </cell>
          <cell r="I993">
            <v>900234</v>
          </cell>
          <cell r="J993" t="str">
            <v>Quesscorp</v>
          </cell>
          <cell r="K993" t="str">
            <v>Wallace Agyemang Tuffour</v>
          </cell>
          <cell r="L993" t="str">
            <v>Warehouse Associate (TEMP)</v>
          </cell>
          <cell r="M993" t="str">
            <v>Warehouse Associate 24M</v>
          </cell>
          <cell r="N993" t="str">
            <v>ansammar</v>
          </cell>
          <cell r="O993">
            <v>1299</v>
          </cell>
          <cell r="P993" t="str">
            <v>AUH1</v>
          </cell>
          <cell r="Q993" t="str">
            <v>ARE</v>
          </cell>
          <cell r="R993" t="str">
            <v>LK013</v>
          </cell>
          <cell r="S993" t="str">
            <v>Night Shift</v>
          </cell>
          <cell r="T993">
            <v>99</v>
          </cell>
          <cell r="U993" t="str">
            <v>MENA_UAE_FC</v>
          </cell>
          <cell r="V993">
            <v>46267.756944444445</v>
          </cell>
          <cell r="W993">
            <v>46267.856944444444</v>
          </cell>
          <cell r="X993">
            <v>46267.756944444445</v>
          </cell>
          <cell r="Y993">
            <v>46268.173611111109</v>
          </cell>
          <cell r="AA993" t="str">
            <v>Scheduled</v>
          </cell>
          <cell r="AB993" t="str">
            <v>Present</v>
          </cell>
          <cell r="AC993" t="str">
            <v>Outbound</v>
          </cell>
          <cell r="AD993" t="str">
            <v>Picking</v>
          </cell>
          <cell r="AE993" t="str">
            <v>Pick</v>
          </cell>
          <cell r="AF993" t="str">
            <v>Sunday</v>
          </cell>
          <cell r="AG993" t="str">
            <v>Monday</v>
          </cell>
          <cell r="AH993">
            <v>13</v>
          </cell>
          <cell r="AJ993">
            <v>45564</v>
          </cell>
          <cell r="AM993" t="str">
            <v>TEMP</v>
          </cell>
          <cell r="AN993" t="str">
            <v>3P Onsite Worker</v>
          </cell>
          <cell r="AO993" t="str">
            <v>A</v>
          </cell>
          <cell r="AP993">
            <v>9</v>
          </cell>
          <cell r="AQ993">
            <v>0</v>
          </cell>
          <cell r="AR993">
            <v>1</v>
          </cell>
          <cell r="AS993">
            <v>1</v>
          </cell>
          <cell r="AT993">
            <v>0</v>
          </cell>
          <cell r="AU993">
            <v>0</v>
          </cell>
        </row>
        <row r="994">
          <cell r="E994">
            <v>206137333</v>
          </cell>
          <cell r="F994" t="str">
            <v>A</v>
          </cell>
          <cell r="G994" t="str">
            <v>GREEN</v>
          </cell>
          <cell r="H994" t="str">
            <v>FULL_TIME</v>
          </cell>
          <cell r="I994">
            <v>900234</v>
          </cell>
          <cell r="J994" t="str">
            <v>Fastlink Outsourcing</v>
          </cell>
          <cell r="K994" t="str">
            <v>Noah Walt Kwaku Amoaben</v>
          </cell>
          <cell r="L994" t="str">
            <v>Warehouse Associate (TEMP)</v>
          </cell>
          <cell r="M994" t="str">
            <v>Warehouse Associate 12M</v>
          </cell>
          <cell r="N994" t="str">
            <v>scariav</v>
          </cell>
          <cell r="O994">
            <v>1299</v>
          </cell>
          <cell r="P994" t="str">
            <v>AUH1</v>
          </cell>
          <cell r="Q994" t="str">
            <v>ARE</v>
          </cell>
          <cell r="R994" t="str">
            <v>FC109</v>
          </cell>
          <cell r="S994" t="str">
            <v>Day Shift</v>
          </cell>
          <cell r="T994">
            <v>99</v>
          </cell>
          <cell r="U994" t="str">
            <v>MENA_UAE_FC</v>
          </cell>
          <cell r="X994">
            <v>46267.333333333336</v>
          </cell>
          <cell r="Y994">
            <v>46267.75</v>
          </cell>
          <cell r="Z994" t="str">
            <v>Rest Day</v>
          </cell>
          <cell r="AA994" t="str">
            <v>Not Scheduled</v>
          </cell>
          <cell r="AB994" t="str">
            <v>Not Present</v>
          </cell>
          <cell r="AC994" t="str">
            <v>Outbound</v>
          </cell>
          <cell r="AD994" t="str">
            <v>Picking</v>
          </cell>
          <cell r="AE994" t="str">
            <v>Pick</v>
          </cell>
          <cell r="AF994" t="str">
            <v>Tuesday</v>
          </cell>
          <cell r="AG994" t="str">
            <v>Wednesday</v>
          </cell>
          <cell r="AH994">
            <v>13</v>
          </cell>
          <cell r="AJ994">
            <v>45928</v>
          </cell>
          <cell r="AM994" t="str">
            <v>TEMP</v>
          </cell>
          <cell r="AN994" t="str">
            <v>3P Onsite Worker</v>
          </cell>
          <cell r="AO994" t="str">
            <v>A</v>
          </cell>
          <cell r="AP994">
            <v>9</v>
          </cell>
          <cell r="AQ994">
            <v>0</v>
          </cell>
          <cell r="AR994">
            <v>0</v>
          </cell>
          <cell r="AS994">
            <v>0</v>
          </cell>
          <cell r="AT994">
            <v>0</v>
          </cell>
          <cell r="AU994">
            <v>0</v>
          </cell>
        </row>
        <row r="995">
          <cell r="E995">
            <v>206846703</v>
          </cell>
          <cell r="F995" t="str">
            <v>A</v>
          </cell>
          <cell r="G995" t="str">
            <v>GREEN</v>
          </cell>
          <cell r="H995" t="str">
            <v>FULL_TIME</v>
          </cell>
          <cell r="I995">
            <v>900234</v>
          </cell>
          <cell r="J995" t="str">
            <v>Dulsco L.L.C.</v>
          </cell>
          <cell r="K995" t="str">
            <v>JUSTUS WASSWA KAKULU</v>
          </cell>
          <cell r="L995" t="str">
            <v>Warehouse Associate (TEMP)</v>
          </cell>
          <cell r="M995" t="str">
            <v>Warehouse Associate 8W</v>
          </cell>
          <cell r="N995" t="str">
            <v>vkkatyal</v>
          </cell>
          <cell r="O995">
            <v>1299</v>
          </cell>
          <cell r="P995" t="str">
            <v>AUH1</v>
          </cell>
          <cell r="Q995" t="str">
            <v>ARE</v>
          </cell>
          <cell r="R995" t="str">
            <v>FC159</v>
          </cell>
          <cell r="S995" t="str">
            <v>Day Shift</v>
          </cell>
          <cell r="T995">
            <v>99</v>
          </cell>
          <cell r="U995" t="str">
            <v>MENA_UAE_FC</v>
          </cell>
          <cell r="V995">
            <v>46267.753472222219</v>
          </cell>
          <cell r="W995">
            <v>46267.950694444444</v>
          </cell>
          <cell r="X995">
            <v>46267.756944444445</v>
          </cell>
          <cell r="Y995">
            <v>46268.173611111109</v>
          </cell>
          <cell r="AA995" t="str">
            <v>Scheduled</v>
          </cell>
          <cell r="AB995" t="str">
            <v>Present</v>
          </cell>
          <cell r="AC995" t="str">
            <v>Inbound</v>
          </cell>
          <cell r="AD995" t="str">
            <v>Inbound Stow</v>
          </cell>
          <cell r="AE995" t="str">
            <v>Stow</v>
          </cell>
          <cell r="AF995" t="str">
            <v>Thursday</v>
          </cell>
          <cell r="AG995" t="str">
            <v>Friday</v>
          </cell>
          <cell r="AH995">
            <v>3</v>
          </cell>
          <cell r="AJ995">
            <v>46012</v>
          </cell>
          <cell r="AM995" t="str">
            <v>TEMP</v>
          </cell>
          <cell r="AN995" t="str">
            <v>3P Onsite Worker</v>
          </cell>
          <cell r="AO995" t="str">
            <v>A</v>
          </cell>
          <cell r="AP995">
            <v>9</v>
          </cell>
          <cell r="AQ995">
            <v>0</v>
          </cell>
          <cell r="AR995">
            <v>1</v>
          </cell>
          <cell r="AS995">
            <v>1</v>
          </cell>
          <cell r="AT995">
            <v>0</v>
          </cell>
          <cell r="AU995">
            <v>0</v>
          </cell>
        </row>
        <row r="996">
          <cell r="E996">
            <v>203965449</v>
          </cell>
          <cell r="F996" t="str">
            <v>A</v>
          </cell>
          <cell r="G996" t="str">
            <v>GREEN</v>
          </cell>
          <cell r="H996" t="str">
            <v>FULL_TIME</v>
          </cell>
          <cell r="I996">
            <v>900234</v>
          </cell>
          <cell r="J996" t="str">
            <v>Fastlink Outsourcing</v>
          </cell>
          <cell r="K996" t="str">
            <v>Nadesh Wase Ndiena</v>
          </cell>
          <cell r="L996" t="str">
            <v>Warehouse Associate (TEMP)</v>
          </cell>
          <cell r="M996" t="str">
            <v>Warehouse Associate 12M</v>
          </cell>
          <cell r="N996" t="str">
            <v>ansammar</v>
          </cell>
          <cell r="O996">
            <v>1299</v>
          </cell>
          <cell r="P996" t="str">
            <v>AUH1</v>
          </cell>
          <cell r="Q996" t="str">
            <v>ARE</v>
          </cell>
          <cell r="R996" t="str">
            <v>FC034</v>
          </cell>
          <cell r="S996" t="str">
            <v>Day Shift</v>
          </cell>
          <cell r="T996">
            <v>99</v>
          </cell>
          <cell r="U996" t="str">
            <v>MENA_UAE_FC</v>
          </cell>
          <cell r="V996">
            <v>46267.331944444442</v>
          </cell>
          <cell r="W996">
            <v>46267.748611111114</v>
          </cell>
          <cell r="X996">
            <v>46267.333333333336</v>
          </cell>
          <cell r="Y996">
            <v>46267.75</v>
          </cell>
          <cell r="AA996" t="str">
            <v>Scheduled</v>
          </cell>
          <cell r="AB996" t="str">
            <v>Present</v>
          </cell>
          <cell r="AC996" t="str">
            <v>Outbound</v>
          </cell>
          <cell r="AD996" t="str">
            <v>Sort - Batch</v>
          </cell>
          <cell r="AE996" t="str">
            <v>Sort</v>
          </cell>
          <cell r="AF996" t="str">
            <v>Saturday</v>
          </cell>
          <cell r="AG996" t="str">
            <v>Sunday</v>
          </cell>
          <cell r="AH996">
            <v>15</v>
          </cell>
          <cell r="AJ996">
            <v>45543</v>
          </cell>
          <cell r="AM996" t="str">
            <v>TEMP</v>
          </cell>
          <cell r="AN996" t="str">
            <v>3P Onsite Worker</v>
          </cell>
          <cell r="AO996" t="str">
            <v>A</v>
          </cell>
          <cell r="AP996">
            <v>9</v>
          </cell>
          <cell r="AQ996">
            <v>0</v>
          </cell>
          <cell r="AR996">
            <v>1</v>
          </cell>
          <cell r="AS996">
            <v>1</v>
          </cell>
          <cell r="AT996">
            <v>0</v>
          </cell>
          <cell r="AU996">
            <v>0</v>
          </cell>
        </row>
        <row r="997">
          <cell r="E997">
            <v>205127248</v>
          </cell>
          <cell r="F997" t="str">
            <v>A</v>
          </cell>
          <cell r="G997" t="str">
            <v>GREEN</v>
          </cell>
          <cell r="H997" t="str">
            <v>REDUCED</v>
          </cell>
          <cell r="I997">
            <v>900234</v>
          </cell>
          <cell r="J997" t="str">
            <v>EFS Facilities Services</v>
          </cell>
          <cell r="K997" t="str">
            <v>Edwin Kimani Wandui</v>
          </cell>
          <cell r="L997" t="str">
            <v>Warehouse Associate (TEMP)</v>
          </cell>
          <cell r="M997" t="str">
            <v>Warehouse Associate 8W</v>
          </cell>
          <cell r="N997" t="str">
            <v>scariav</v>
          </cell>
          <cell r="O997">
            <v>1299</v>
          </cell>
          <cell r="P997" t="str">
            <v>AUH1</v>
          </cell>
          <cell r="Q997" t="str">
            <v>ARE</v>
          </cell>
          <cell r="R997" t="str">
            <v>LK012</v>
          </cell>
          <cell r="S997" t="str">
            <v>Night Shift</v>
          </cell>
          <cell r="T997">
            <v>99</v>
          </cell>
          <cell r="U997" t="str">
            <v>MENA_UAE_FC</v>
          </cell>
          <cell r="V997">
            <v>46267.759722222225</v>
          </cell>
          <cell r="W997">
            <v>46267.833333333336</v>
          </cell>
          <cell r="X997">
            <v>46267.756944444445</v>
          </cell>
          <cell r="Y997">
            <v>46268.090277777781</v>
          </cell>
          <cell r="AA997" t="str">
            <v>Scheduled</v>
          </cell>
          <cell r="AB997" t="str">
            <v>Present</v>
          </cell>
          <cell r="AC997" t="str">
            <v>Outbound</v>
          </cell>
          <cell r="AD997" t="str">
            <v>Picking</v>
          </cell>
          <cell r="AE997" t="str">
            <v>Pick</v>
          </cell>
          <cell r="AF997" t="str">
            <v>Saturday</v>
          </cell>
          <cell r="AG997" t="str">
            <v>Sunday</v>
          </cell>
          <cell r="AH997">
            <v>13</v>
          </cell>
          <cell r="AJ997">
            <v>46251</v>
          </cell>
          <cell r="AM997" t="str">
            <v>TEMP</v>
          </cell>
          <cell r="AN997" t="str">
            <v>3P Onsite Worker</v>
          </cell>
          <cell r="AO997" t="str">
            <v>A</v>
          </cell>
          <cell r="AP997">
            <v>7</v>
          </cell>
          <cell r="AQ997">
            <v>0</v>
          </cell>
          <cell r="AR997">
            <v>1</v>
          </cell>
          <cell r="AS997">
            <v>1</v>
          </cell>
          <cell r="AT997">
            <v>0</v>
          </cell>
          <cell r="AU997">
            <v>0</v>
          </cell>
        </row>
        <row r="998">
          <cell r="E998">
            <v>204072300</v>
          </cell>
          <cell r="F998" t="str">
            <v>A</v>
          </cell>
          <cell r="G998" t="str">
            <v>GREEN</v>
          </cell>
          <cell r="H998" t="str">
            <v>FULL_TIME</v>
          </cell>
          <cell r="I998">
            <v>900234</v>
          </cell>
          <cell r="J998" t="str">
            <v>Dulsco L.L.C.</v>
          </cell>
          <cell r="K998" t="str">
            <v>MICHEAL WEERE</v>
          </cell>
          <cell r="L998" t="str">
            <v>Warehouse Associate (TEMP)</v>
          </cell>
          <cell r="M998" t="str">
            <v>Warehouse Associate 24M</v>
          </cell>
          <cell r="N998" t="str">
            <v>ansammar</v>
          </cell>
          <cell r="O998">
            <v>1299</v>
          </cell>
          <cell r="P998" t="str">
            <v>AUH1</v>
          </cell>
          <cell r="Q998" t="str">
            <v>ARE</v>
          </cell>
          <cell r="R998" t="str">
            <v>LK015</v>
          </cell>
          <cell r="S998" t="str">
            <v>Night Shift</v>
          </cell>
          <cell r="T998">
            <v>99</v>
          </cell>
          <cell r="U998" t="str">
            <v>MENA_UAE_FC</v>
          </cell>
          <cell r="X998">
            <v>46267.756944444445</v>
          </cell>
          <cell r="Y998">
            <v>46268.173611111109</v>
          </cell>
          <cell r="Z998" t="str">
            <v>Rest Day</v>
          </cell>
          <cell r="AA998" t="str">
            <v>Not Scheduled</v>
          </cell>
          <cell r="AB998" t="str">
            <v>Not Present</v>
          </cell>
          <cell r="AC998" t="str">
            <v>Outbound</v>
          </cell>
          <cell r="AD998" t="str">
            <v>Picking</v>
          </cell>
          <cell r="AE998" t="str">
            <v>Pick</v>
          </cell>
          <cell r="AF998" t="str">
            <v>Tuesday</v>
          </cell>
          <cell r="AG998" t="str">
            <v>Wednesday</v>
          </cell>
          <cell r="AH998">
            <v>13</v>
          </cell>
          <cell r="AJ998">
            <v>45557</v>
          </cell>
          <cell r="AM998" t="str">
            <v>TEMP</v>
          </cell>
          <cell r="AN998" t="str">
            <v>3P Onsite Worker</v>
          </cell>
          <cell r="AO998" t="str">
            <v>A</v>
          </cell>
          <cell r="AP998">
            <v>9</v>
          </cell>
          <cell r="AQ998">
            <v>0</v>
          </cell>
          <cell r="AR998">
            <v>0</v>
          </cell>
          <cell r="AS998">
            <v>0</v>
          </cell>
          <cell r="AT998">
            <v>0</v>
          </cell>
          <cell r="AU998">
            <v>0</v>
          </cell>
        </row>
        <row r="999">
          <cell r="E999">
            <v>206957734</v>
          </cell>
          <cell r="F999" t="str">
            <v>A</v>
          </cell>
          <cell r="G999" t="str">
            <v>GREEN</v>
          </cell>
          <cell r="H999" t="str">
            <v>FULL_TIME</v>
          </cell>
          <cell r="I999">
            <v>900234</v>
          </cell>
          <cell r="J999" t="str">
            <v>EFS Facilities Services</v>
          </cell>
          <cell r="K999" t="str">
            <v>Joseph Wekesa</v>
          </cell>
          <cell r="L999" t="str">
            <v>Warehouse Associate (TEMP)</v>
          </cell>
          <cell r="M999" t="str">
            <v>Warehouse Associate 8W</v>
          </cell>
          <cell r="N999" t="str">
            <v>aanso</v>
          </cell>
          <cell r="O999">
            <v>1299</v>
          </cell>
          <cell r="P999" t="str">
            <v>AUH1</v>
          </cell>
          <cell r="Q999" t="str">
            <v>ARE</v>
          </cell>
          <cell r="R999" t="str">
            <v>LK013</v>
          </cell>
          <cell r="S999" t="str">
            <v>Night Shift</v>
          </cell>
          <cell r="T999">
            <v>99</v>
          </cell>
          <cell r="U999" t="str">
            <v>MENA_UAE_FC</v>
          </cell>
          <cell r="V999">
            <v>46267.754861111112</v>
          </cell>
          <cell r="W999">
            <v>46267.958333333336</v>
          </cell>
          <cell r="X999">
            <v>46267.756944444445</v>
          </cell>
          <cell r="Y999">
            <v>46268.173611111109</v>
          </cell>
          <cell r="AA999" t="str">
            <v>Scheduled</v>
          </cell>
          <cell r="AB999" t="str">
            <v>Present</v>
          </cell>
          <cell r="AC999" t="str">
            <v>Customer returns</v>
          </cell>
          <cell r="AD999" t="str">
            <v>Customer Returns</v>
          </cell>
          <cell r="AE999" t="str">
            <v>Customer returns</v>
          </cell>
          <cell r="AF999" t="str">
            <v>Sunday</v>
          </cell>
          <cell r="AG999" t="str">
            <v>Monday</v>
          </cell>
          <cell r="AH999">
            <v>22</v>
          </cell>
          <cell r="AJ999">
            <v>46047</v>
          </cell>
          <cell r="AM999" t="str">
            <v>TEMP</v>
          </cell>
          <cell r="AN999" t="str">
            <v>3P Onsite Worker</v>
          </cell>
          <cell r="AO999" t="str">
            <v>A</v>
          </cell>
          <cell r="AP999">
            <v>9</v>
          </cell>
          <cell r="AQ999">
            <v>0</v>
          </cell>
          <cell r="AR999">
            <v>1</v>
          </cell>
          <cell r="AS999">
            <v>1</v>
          </cell>
          <cell r="AT999">
            <v>0</v>
          </cell>
          <cell r="AU999">
            <v>0</v>
          </cell>
        </row>
        <row r="1000">
          <cell r="E1000">
            <v>204883245</v>
          </cell>
          <cell r="F1000" t="str">
            <v>A</v>
          </cell>
          <cell r="G1000" t="str">
            <v>GREEN</v>
          </cell>
          <cell r="H1000" t="str">
            <v>FULL_TIME</v>
          </cell>
          <cell r="I1000">
            <v>900234</v>
          </cell>
          <cell r="J1000" t="str">
            <v>Quesscorp</v>
          </cell>
          <cell r="K1000" t="str">
            <v>Grace Chido Nhau</v>
          </cell>
          <cell r="L1000" t="str">
            <v>Warehouse Associate (TEMP)</v>
          </cell>
          <cell r="M1000" t="str">
            <v>Warehouse Associate 24M</v>
          </cell>
          <cell r="N1000" t="str">
            <v>abbaszoo</v>
          </cell>
          <cell r="O1000">
            <v>1299</v>
          </cell>
          <cell r="P1000" t="str">
            <v>AUH1</v>
          </cell>
          <cell r="Q1000" t="str">
            <v>ARE</v>
          </cell>
          <cell r="R1000" t="str">
            <v>FC109</v>
          </cell>
          <cell r="S1000" t="str">
            <v>Day Shift</v>
          </cell>
          <cell r="T1000">
            <v>99</v>
          </cell>
          <cell r="U1000" t="str">
            <v>MENA_UAE_FC</v>
          </cell>
          <cell r="X1000">
            <v>46267.333333333336</v>
          </cell>
          <cell r="Y1000">
            <v>46267.75</v>
          </cell>
          <cell r="Z1000" t="str">
            <v>Rest Day</v>
          </cell>
          <cell r="AA1000" t="str">
            <v>Not Scheduled</v>
          </cell>
          <cell r="AB1000" t="str">
            <v>Not Present</v>
          </cell>
          <cell r="AC1000" t="str">
            <v>Inbound</v>
          </cell>
          <cell r="AD1000" t="str">
            <v>Vendor Receive</v>
          </cell>
          <cell r="AE1000" t="str">
            <v>Receive</v>
          </cell>
          <cell r="AF1000" t="str">
            <v>Tuesday</v>
          </cell>
          <cell r="AG1000" t="str">
            <v>Wednesday</v>
          </cell>
          <cell r="AH1000">
            <v>1</v>
          </cell>
          <cell r="AJ1000">
            <v>45690</v>
          </cell>
          <cell r="AM1000" t="str">
            <v>TEMP</v>
          </cell>
          <cell r="AN1000" t="str">
            <v>3P Onsite Worker</v>
          </cell>
          <cell r="AO1000" t="str">
            <v>A</v>
          </cell>
          <cell r="AP1000">
            <v>9</v>
          </cell>
          <cell r="AQ1000">
            <v>0</v>
          </cell>
          <cell r="AR1000">
            <v>0</v>
          </cell>
          <cell r="AS1000">
            <v>0</v>
          </cell>
          <cell r="AT1000">
            <v>0</v>
          </cell>
          <cell r="AU1000">
            <v>0</v>
          </cell>
        </row>
        <row r="1001">
          <cell r="E1001">
            <v>202218633</v>
          </cell>
          <cell r="F1001" t="str">
            <v>A</v>
          </cell>
          <cell r="G1001" t="str">
            <v>GREEN</v>
          </cell>
          <cell r="H1001" t="str">
            <v>FULL_TIME</v>
          </cell>
          <cell r="I1001">
            <v>900234</v>
          </cell>
          <cell r="J1001" t="str">
            <v>Quesscorp</v>
          </cell>
          <cell r="K1001" t="str">
            <v>GORDON WIAFE</v>
          </cell>
          <cell r="L1001" t="str">
            <v>Warehouse Associate (TEMP)</v>
          </cell>
          <cell r="M1001" t="str">
            <v>Warehouse Associate 24M</v>
          </cell>
          <cell r="N1001" t="str">
            <v>pparsin</v>
          </cell>
          <cell r="O1001">
            <v>1299</v>
          </cell>
          <cell r="P1001" t="str">
            <v>AUH1</v>
          </cell>
          <cell r="Q1001" t="str">
            <v>ARE</v>
          </cell>
          <cell r="R1001" t="str">
            <v>FC134</v>
          </cell>
          <cell r="S1001" t="str">
            <v>Day Shift</v>
          </cell>
          <cell r="T1001">
            <v>99</v>
          </cell>
          <cell r="U1001" t="str">
            <v>MENA_UAE_FC</v>
          </cell>
          <cell r="X1001">
            <v>46267.333333333336</v>
          </cell>
          <cell r="Y1001">
            <v>46267.75</v>
          </cell>
          <cell r="Z1001" t="str">
            <v>Rest Day</v>
          </cell>
          <cell r="AA1001" t="str">
            <v>Not Scheduled</v>
          </cell>
          <cell r="AB1001" t="str">
            <v>Not Present</v>
          </cell>
          <cell r="AC1001" t="str">
            <v>Inbound</v>
          </cell>
          <cell r="AD1001" t="str">
            <v>Inbound Stow</v>
          </cell>
          <cell r="AE1001" t="str">
            <v>Stow</v>
          </cell>
          <cell r="AF1001" t="str">
            <v>Wednesday</v>
          </cell>
          <cell r="AG1001" t="str">
            <v>Thursday</v>
          </cell>
          <cell r="AH1001">
            <v>3</v>
          </cell>
          <cell r="AJ1001">
            <v>45585</v>
          </cell>
          <cell r="AM1001" t="str">
            <v>TEMP</v>
          </cell>
          <cell r="AN1001" t="str">
            <v>3P Onsite Worker</v>
          </cell>
          <cell r="AO1001" t="str">
            <v>A</v>
          </cell>
          <cell r="AP1001">
            <v>9</v>
          </cell>
          <cell r="AQ1001">
            <v>0</v>
          </cell>
          <cell r="AR1001">
            <v>0</v>
          </cell>
          <cell r="AS1001">
            <v>0</v>
          </cell>
          <cell r="AT1001">
            <v>0</v>
          </cell>
          <cell r="AU1001">
            <v>0</v>
          </cell>
        </row>
        <row r="1002">
          <cell r="E1002">
            <v>203911200</v>
          </cell>
          <cell r="F1002" t="str">
            <v>A</v>
          </cell>
          <cell r="G1002" t="str">
            <v>GREEN</v>
          </cell>
          <cell r="H1002" t="str">
            <v>FULL_TIME</v>
          </cell>
          <cell r="I1002">
            <v>900234</v>
          </cell>
          <cell r="J1002" t="str">
            <v>Adecco</v>
          </cell>
          <cell r="K1002" t="str">
            <v>William Singara</v>
          </cell>
          <cell r="L1002" t="str">
            <v>Warehouse Associate (TEMP)</v>
          </cell>
          <cell r="M1002" t="str">
            <v>Warehouse Associate 24M</v>
          </cell>
          <cell r="N1002" t="str">
            <v>ansammar</v>
          </cell>
          <cell r="O1002">
            <v>1299</v>
          </cell>
          <cell r="P1002" t="str">
            <v>AUH1</v>
          </cell>
          <cell r="Q1002" t="str">
            <v>ARE</v>
          </cell>
          <cell r="R1002" t="str">
            <v>LK013</v>
          </cell>
          <cell r="S1002" t="str">
            <v>Night Shift</v>
          </cell>
          <cell r="T1002">
            <v>99</v>
          </cell>
          <cell r="U1002" t="str">
            <v>MENA_UAE_FC</v>
          </cell>
          <cell r="V1002">
            <v>46267.754861111112</v>
          </cell>
          <cell r="W1002">
            <v>46267.856944444444</v>
          </cell>
          <cell r="X1002">
            <v>46267.756944444445</v>
          </cell>
          <cell r="Y1002">
            <v>46268.173611111109</v>
          </cell>
          <cell r="AA1002" t="str">
            <v>Scheduled</v>
          </cell>
          <cell r="AB1002" t="str">
            <v>Present</v>
          </cell>
          <cell r="AC1002" t="str">
            <v>Outbound</v>
          </cell>
          <cell r="AD1002" t="str">
            <v>Sort - Batch</v>
          </cell>
          <cell r="AE1002" t="str">
            <v>Sort</v>
          </cell>
          <cell r="AF1002" t="str">
            <v>Sunday</v>
          </cell>
          <cell r="AG1002" t="str">
            <v>Monday</v>
          </cell>
          <cell r="AH1002">
            <v>15</v>
          </cell>
          <cell r="AJ1002">
            <v>45536</v>
          </cell>
          <cell r="AM1002" t="str">
            <v>TEMP</v>
          </cell>
          <cell r="AN1002" t="str">
            <v>3P Onsite Worker</v>
          </cell>
          <cell r="AO1002" t="str">
            <v>A</v>
          </cell>
          <cell r="AP1002">
            <v>9</v>
          </cell>
          <cell r="AQ1002">
            <v>0</v>
          </cell>
          <cell r="AR1002">
            <v>1</v>
          </cell>
          <cell r="AS1002">
            <v>1</v>
          </cell>
          <cell r="AT1002">
            <v>0</v>
          </cell>
          <cell r="AU1002">
            <v>0</v>
          </cell>
        </row>
        <row r="1003">
          <cell r="E1003">
            <v>206897671</v>
          </cell>
          <cell r="F1003" t="str">
            <v>A</v>
          </cell>
          <cell r="G1003" t="str">
            <v>GREEN</v>
          </cell>
          <cell r="H1003" t="str">
            <v>FULL_TIME</v>
          </cell>
          <cell r="I1003">
            <v>900234</v>
          </cell>
          <cell r="J1003" t="str">
            <v>Fastlink Outsourcing</v>
          </cell>
          <cell r="K1003" t="str">
            <v>WILFRED WOODE BROWN</v>
          </cell>
          <cell r="L1003" t="str">
            <v>Warehouse Associate (TEMP)</v>
          </cell>
          <cell r="M1003" t="str">
            <v>Warehouse Associate 8W</v>
          </cell>
          <cell r="N1003" t="str">
            <v>scariav</v>
          </cell>
          <cell r="O1003">
            <v>1299</v>
          </cell>
          <cell r="P1003" t="str">
            <v>AUH1</v>
          </cell>
          <cell r="Q1003" t="str">
            <v>ARE</v>
          </cell>
          <cell r="R1003" t="str">
            <v>LK014</v>
          </cell>
          <cell r="S1003" t="str">
            <v>Night Shift</v>
          </cell>
          <cell r="T1003">
            <v>99</v>
          </cell>
          <cell r="U1003" t="str">
            <v>MENA_UAE_FC</v>
          </cell>
          <cell r="V1003">
            <v>46267.755555555559</v>
          </cell>
          <cell r="W1003">
            <v>46267.834027777775</v>
          </cell>
          <cell r="X1003">
            <v>46267.756944444445</v>
          </cell>
          <cell r="Y1003">
            <v>46268.090277777781</v>
          </cell>
          <cell r="AA1003" t="str">
            <v>Scheduled</v>
          </cell>
          <cell r="AB1003" t="str">
            <v>Present</v>
          </cell>
          <cell r="AC1003" t="str">
            <v>Outbound</v>
          </cell>
          <cell r="AD1003" t="str">
            <v>Pack - Single</v>
          </cell>
          <cell r="AE1003" t="str">
            <v>Pack</v>
          </cell>
          <cell r="AF1003" t="str">
            <v>Monday</v>
          </cell>
          <cell r="AG1003" t="str">
            <v>Tuesday</v>
          </cell>
          <cell r="AH1003">
            <v>18</v>
          </cell>
          <cell r="AJ1003">
            <v>46237</v>
          </cell>
          <cell r="AM1003" t="str">
            <v>TEMP</v>
          </cell>
          <cell r="AN1003" t="str">
            <v>3P Onsite Worker</v>
          </cell>
          <cell r="AO1003" t="str">
            <v>A</v>
          </cell>
          <cell r="AP1003">
            <v>7</v>
          </cell>
          <cell r="AQ1003">
            <v>0</v>
          </cell>
          <cell r="AR1003">
            <v>1</v>
          </cell>
          <cell r="AS1003">
            <v>1</v>
          </cell>
          <cell r="AT1003">
            <v>0</v>
          </cell>
          <cell r="AU1003">
            <v>0</v>
          </cell>
        </row>
        <row r="1004">
          <cell r="E1004">
            <v>205845559</v>
          </cell>
          <cell r="F1004" t="str">
            <v>A</v>
          </cell>
          <cell r="G1004" t="str">
            <v>GREEN</v>
          </cell>
          <cell r="H1004" t="str">
            <v>FULL_TIME</v>
          </cell>
          <cell r="I1004">
            <v>900234</v>
          </cell>
          <cell r="J1004" t="str">
            <v>Dulsco L.L.C.</v>
          </cell>
          <cell r="K1004" t="str">
            <v>WILSON MANDELA</v>
          </cell>
          <cell r="L1004" t="str">
            <v>Warehouse Associate (TEMP)</v>
          </cell>
          <cell r="M1004" t="str">
            <v>Warehouse Associate 24M</v>
          </cell>
          <cell r="N1004" t="str">
            <v>ansammar</v>
          </cell>
          <cell r="O1004">
            <v>1299</v>
          </cell>
          <cell r="P1004" t="str">
            <v>AUH1</v>
          </cell>
          <cell r="Q1004" t="str">
            <v>ARE</v>
          </cell>
          <cell r="R1004" t="str">
            <v>LK016</v>
          </cell>
          <cell r="S1004" t="str">
            <v>Night Shift</v>
          </cell>
          <cell r="T1004">
            <v>99</v>
          </cell>
          <cell r="U1004" t="str">
            <v>MENA_UAE_FC</v>
          </cell>
          <cell r="X1004">
            <v>46267.756944444445</v>
          </cell>
          <cell r="Y1004">
            <v>46268.173611111109</v>
          </cell>
          <cell r="Z1004" t="str">
            <v>Rest Day</v>
          </cell>
          <cell r="AA1004" t="str">
            <v>Not Scheduled</v>
          </cell>
          <cell r="AB1004" t="str">
            <v>Not Present</v>
          </cell>
          <cell r="AC1004" t="str">
            <v>Outbound</v>
          </cell>
          <cell r="AD1004" t="str">
            <v>Picking</v>
          </cell>
          <cell r="AE1004" t="str">
            <v>Pick</v>
          </cell>
          <cell r="AF1004" t="str">
            <v>Wednesday</v>
          </cell>
          <cell r="AG1004" t="str">
            <v>Thursday</v>
          </cell>
          <cell r="AH1004">
            <v>13</v>
          </cell>
          <cell r="AJ1004">
            <v>45893</v>
          </cell>
          <cell r="AM1004" t="str">
            <v>TEMP</v>
          </cell>
          <cell r="AN1004" t="str">
            <v>3P Onsite Worker</v>
          </cell>
          <cell r="AO1004" t="str">
            <v>A</v>
          </cell>
          <cell r="AP1004">
            <v>9</v>
          </cell>
          <cell r="AQ1004">
            <v>0</v>
          </cell>
          <cell r="AR1004">
            <v>0</v>
          </cell>
          <cell r="AS1004">
            <v>0</v>
          </cell>
          <cell r="AT1004">
            <v>0</v>
          </cell>
          <cell r="AU1004">
            <v>0</v>
          </cell>
        </row>
        <row r="1005">
          <cell r="E1005">
            <v>204009364</v>
          </cell>
          <cell r="F1005" t="str">
            <v>A</v>
          </cell>
          <cell r="G1005" t="str">
            <v>GREEN</v>
          </cell>
          <cell r="H1005" t="str">
            <v>FULL_TIME</v>
          </cell>
          <cell r="I1005">
            <v>900234</v>
          </cell>
          <cell r="J1005" t="str">
            <v>Dulsco L.L.C.</v>
          </cell>
          <cell r="K1005" t="str">
            <v>WILSON MUMBERE</v>
          </cell>
          <cell r="L1005" t="str">
            <v>Warehouse Associate (TEMP)</v>
          </cell>
          <cell r="M1005" t="str">
            <v>Warehouse Associate 8W</v>
          </cell>
          <cell r="N1005" t="str">
            <v>ansammar</v>
          </cell>
          <cell r="O1005">
            <v>1299</v>
          </cell>
          <cell r="P1005" t="str">
            <v>AUH1</v>
          </cell>
          <cell r="Q1005" t="str">
            <v>ARE</v>
          </cell>
          <cell r="R1005" t="str">
            <v>LK015</v>
          </cell>
          <cell r="S1005" t="str">
            <v>Night Shift</v>
          </cell>
          <cell r="T1005">
            <v>99</v>
          </cell>
          <cell r="U1005" t="str">
            <v>MENA_UAE_FC</v>
          </cell>
          <cell r="X1005">
            <v>46267.756944444445</v>
          </cell>
          <cell r="Y1005">
            <v>46268.173611111109</v>
          </cell>
          <cell r="Z1005" t="str">
            <v>Rest Day</v>
          </cell>
          <cell r="AA1005" t="str">
            <v>Not Scheduled</v>
          </cell>
          <cell r="AB1005" t="str">
            <v>Not Present</v>
          </cell>
          <cell r="AC1005" t="str">
            <v>Outbound</v>
          </cell>
          <cell r="AD1005" t="str">
            <v>Picking</v>
          </cell>
          <cell r="AE1005" t="str">
            <v>Pick</v>
          </cell>
          <cell r="AF1005" t="str">
            <v>Tuesday</v>
          </cell>
          <cell r="AG1005" t="str">
            <v>Wednesday</v>
          </cell>
          <cell r="AH1005">
            <v>13</v>
          </cell>
          <cell r="AJ1005">
            <v>45550</v>
          </cell>
          <cell r="AM1005" t="str">
            <v>TEMP</v>
          </cell>
          <cell r="AN1005" t="str">
            <v>3P Onsite Worker</v>
          </cell>
          <cell r="AO1005" t="str">
            <v>A</v>
          </cell>
          <cell r="AP1005">
            <v>9</v>
          </cell>
          <cell r="AQ1005">
            <v>0</v>
          </cell>
          <cell r="AR1005">
            <v>0</v>
          </cell>
          <cell r="AS1005">
            <v>0</v>
          </cell>
          <cell r="AT1005">
            <v>0</v>
          </cell>
          <cell r="AU1005">
            <v>0</v>
          </cell>
        </row>
        <row r="1006">
          <cell r="E1006">
            <v>203881697</v>
          </cell>
          <cell r="F1006" t="str">
            <v>A</v>
          </cell>
          <cell r="G1006" t="str">
            <v>GREEN</v>
          </cell>
          <cell r="H1006" t="str">
            <v>FULL_TIME</v>
          </cell>
          <cell r="I1006">
            <v>900234</v>
          </cell>
          <cell r="J1006" t="str">
            <v>Fastlink Outsourcing</v>
          </cell>
          <cell r="K1006" t="str">
            <v>Winston Ashcroft</v>
          </cell>
          <cell r="L1006" t="str">
            <v>Warehouse Associate (TEMP)</v>
          </cell>
          <cell r="M1006" t="str">
            <v>Warehouse Associate 12M</v>
          </cell>
          <cell r="N1006" t="str">
            <v>ansammar</v>
          </cell>
          <cell r="O1006">
            <v>1299</v>
          </cell>
          <cell r="P1006" t="str">
            <v>AUH1</v>
          </cell>
          <cell r="Q1006" t="str">
            <v>ARE</v>
          </cell>
          <cell r="R1006" t="str">
            <v>LK016</v>
          </cell>
          <cell r="S1006" t="str">
            <v>Night Shift</v>
          </cell>
          <cell r="T1006">
            <v>99</v>
          </cell>
          <cell r="U1006" t="str">
            <v>MENA_UAE_FC</v>
          </cell>
          <cell r="V1006">
            <v>46267.756249999999</v>
          </cell>
          <cell r="W1006">
            <v>46267.854861111111</v>
          </cell>
          <cell r="X1006">
            <v>46267.756944444445</v>
          </cell>
          <cell r="Y1006">
            <v>46268.173611111109</v>
          </cell>
          <cell r="Z1006" t="str">
            <v>Rest Day</v>
          </cell>
          <cell r="AA1006" t="str">
            <v>Not Scheduled</v>
          </cell>
          <cell r="AB1006" t="str">
            <v>Present</v>
          </cell>
          <cell r="AC1006" t="str">
            <v>Outbound</v>
          </cell>
          <cell r="AD1006" t="str">
            <v>Pack - Single</v>
          </cell>
          <cell r="AE1006" t="str">
            <v>Pack</v>
          </cell>
          <cell r="AF1006" t="str">
            <v>Wednesday</v>
          </cell>
          <cell r="AG1006" t="str">
            <v>Thursday</v>
          </cell>
          <cell r="AH1006">
            <v>18</v>
          </cell>
          <cell r="AJ1006">
            <v>45529</v>
          </cell>
          <cell r="AM1006" t="str">
            <v>TEMP</v>
          </cell>
          <cell r="AN1006" t="str">
            <v>3P Onsite Worker</v>
          </cell>
          <cell r="AO1006" t="str">
            <v>A</v>
          </cell>
          <cell r="AP1006">
            <v>9</v>
          </cell>
          <cell r="AQ1006">
            <v>1</v>
          </cell>
          <cell r="AR1006">
            <v>1</v>
          </cell>
          <cell r="AS1006">
            <v>0</v>
          </cell>
          <cell r="AT1006">
            <v>0</v>
          </cell>
          <cell r="AU1006">
            <v>0</v>
          </cell>
        </row>
        <row r="1007">
          <cell r="E1007">
            <v>206902844</v>
          </cell>
          <cell r="F1007" t="str">
            <v>A</v>
          </cell>
          <cell r="G1007" t="str">
            <v>GREEN</v>
          </cell>
          <cell r="H1007" t="str">
            <v>FULL_TIME</v>
          </cell>
          <cell r="I1007">
            <v>900234</v>
          </cell>
          <cell r="J1007" t="str">
            <v>Dulsco L.L.C.</v>
          </cell>
          <cell r="K1007" t="str">
            <v>WILLIAM NTHALA</v>
          </cell>
          <cell r="L1007" t="str">
            <v>Warehouse Associate (TEMP)</v>
          </cell>
          <cell r="M1007" t="str">
            <v>Warehouse Associate 8W</v>
          </cell>
          <cell r="N1007" t="str">
            <v>ansammar</v>
          </cell>
          <cell r="O1007">
            <v>1299</v>
          </cell>
          <cell r="P1007" t="str">
            <v>AUH1</v>
          </cell>
          <cell r="Q1007" t="str">
            <v>ARE</v>
          </cell>
          <cell r="R1007" t="str">
            <v>LK014</v>
          </cell>
          <cell r="S1007" t="str">
            <v>Night Shift</v>
          </cell>
          <cell r="T1007">
            <v>99</v>
          </cell>
          <cell r="U1007" t="str">
            <v>MENA_UAE_FC</v>
          </cell>
          <cell r="V1007">
            <v>46267.755555555559</v>
          </cell>
          <cell r="W1007">
            <v>46267.854166666664</v>
          </cell>
          <cell r="X1007">
            <v>46267.756944444445</v>
          </cell>
          <cell r="Y1007">
            <v>46268.173611111109</v>
          </cell>
          <cell r="AA1007" t="str">
            <v>Scheduled</v>
          </cell>
          <cell r="AB1007" t="str">
            <v>Present</v>
          </cell>
          <cell r="AC1007" t="str">
            <v>Outbound</v>
          </cell>
          <cell r="AD1007" t="str">
            <v>Picking</v>
          </cell>
          <cell r="AE1007" t="str">
            <v>Pick</v>
          </cell>
          <cell r="AF1007" t="str">
            <v>Monday</v>
          </cell>
          <cell r="AG1007" t="str">
            <v>Tuesday</v>
          </cell>
          <cell r="AH1007">
            <v>13</v>
          </cell>
          <cell r="AJ1007">
            <v>46029</v>
          </cell>
          <cell r="AM1007" t="str">
            <v>TEMP</v>
          </cell>
          <cell r="AN1007" t="str">
            <v>3P Onsite Worker</v>
          </cell>
          <cell r="AO1007" t="str">
            <v>A</v>
          </cell>
          <cell r="AP1007">
            <v>9</v>
          </cell>
          <cell r="AQ1007">
            <v>0</v>
          </cell>
          <cell r="AR1007">
            <v>1</v>
          </cell>
          <cell r="AS1007">
            <v>1</v>
          </cell>
          <cell r="AT1007">
            <v>0</v>
          </cell>
          <cell r="AU1007">
            <v>0</v>
          </cell>
        </row>
        <row r="1008">
          <cell r="E1008">
            <v>206953818</v>
          </cell>
          <cell r="F1008" t="str">
            <v>A</v>
          </cell>
          <cell r="G1008" t="str">
            <v>GREEN</v>
          </cell>
          <cell r="H1008" t="str">
            <v>FULL_TIME</v>
          </cell>
          <cell r="I1008">
            <v>900234</v>
          </cell>
          <cell r="J1008" t="str">
            <v>EFS Facilities Services</v>
          </cell>
          <cell r="K1008" t="str">
            <v>Winfred Wayua</v>
          </cell>
          <cell r="L1008" t="str">
            <v>Warehouse Associate (TEMP)</v>
          </cell>
          <cell r="M1008" t="str">
            <v>Warehouse Associate 8W</v>
          </cell>
          <cell r="N1008" t="str">
            <v>kebedeed</v>
          </cell>
          <cell r="O1008">
            <v>1299</v>
          </cell>
          <cell r="P1008" t="str">
            <v>AUH1</v>
          </cell>
          <cell r="Q1008" t="str">
            <v>ARE</v>
          </cell>
          <cell r="R1008" t="str">
            <v>FC084</v>
          </cell>
          <cell r="S1008" t="str">
            <v>Day Shift</v>
          </cell>
          <cell r="T1008">
            <v>99</v>
          </cell>
          <cell r="U1008" t="str">
            <v>MENA_UAE_FC</v>
          </cell>
          <cell r="V1008">
            <v>46267.331944444442</v>
          </cell>
          <cell r="W1008">
            <v>46267.749305555553</v>
          </cell>
          <cell r="X1008">
            <v>46267.333333333336</v>
          </cell>
          <cell r="Y1008">
            <v>46267.75</v>
          </cell>
          <cell r="AA1008" t="str">
            <v>Scheduled</v>
          </cell>
          <cell r="AB1008" t="str">
            <v>Present</v>
          </cell>
          <cell r="AC1008" t="str">
            <v>Support</v>
          </cell>
          <cell r="AD1008" t="str">
            <v>Facilities</v>
          </cell>
          <cell r="AE1008" t="str">
            <v>Support</v>
          </cell>
          <cell r="AF1008" t="str">
            <v>Monday</v>
          </cell>
          <cell r="AG1008" t="str">
            <v>Tuesday</v>
          </cell>
          <cell r="AH1008">
            <v>28</v>
          </cell>
          <cell r="AJ1008">
            <v>46047</v>
          </cell>
          <cell r="AM1008" t="str">
            <v>TEMP</v>
          </cell>
          <cell r="AN1008" t="str">
            <v>3P Onsite Worker</v>
          </cell>
          <cell r="AO1008" t="str">
            <v>A</v>
          </cell>
          <cell r="AP1008">
            <v>9</v>
          </cell>
          <cell r="AQ1008">
            <v>0</v>
          </cell>
          <cell r="AR1008">
            <v>1</v>
          </cell>
          <cell r="AS1008">
            <v>1</v>
          </cell>
          <cell r="AT1008">
            <v>0</v>
          </cell>
          <cell r="AU1008">
            <v>0</v>
          </cell>
        </row>
        <row r="1009">
          <cell r="E1009">
            <v>206136731</v>
          </cell>
          <cell r="F1009" t="str">
            <v>A</v>
          </cell>
          <cell r="G1009" t="str">
            <v>GREEN</v>
          </cell>
          <cell r="H1009" t="str">
            <v>FULL_TIME</v>
          </cell>
          <cell r="I1009">
            <v>900234</v>
          </cell>
          <cell r="J1009" t="str">
            <v>Fastlink Outsourcing</v>
          </cell>
          <cell r="K1009" t="str">
            <v>Jeffrey Laryea Kwei Kumah</v>
          </cell>
          <cell r="L1009" t="str">
            <v>Warehouse Associate (TEMP)</v>
          </cell>
          <cell r="M1009" t="str">
            <v>Warehouse Associate 12M</v>
          </cell>
          <cell r="N1009" t="str">
            <v>ansammar</v>
          </cell>
          <cell r="O1009">
            <v>1299</v>
          </cell>
          <cell r="P1009" t="str">
            <v>AUH1</v>
          </cell>
          <cell r="Q1009" t="str">
            <v>ARE</v>
          </cell>
          <cell r="R1009" t="str">
            <v>LK011</v>
          </cell>
          <cell r="S1009" t="str">
            <v>Night Shift</v>
          </cell>
          <cell r="T1009">
            <v>99</v>
          </cell>
          <cell r="U1009" t="str">
            <v>MENA_UAE_FC</v>
          </cell>
          <cell r="V1009">
            <v>46267.755555555559</v>
          </cell>
          <cell r="W1009">
            <v>46267.856944444444</v>
          </cell>
          <cell r="X1009">
            <v>46267.756944444445</v>
          </cell>
          <cell r="Y1009">
            <v>46268.173611111109</v>
          </cell>
          <cell r="AA1009" t="str">
            <v>Scheduled</v>
          </cell>
          <cell r="AB1009" t="str">
            <v>Present</v>
          </cell>
          <cell r="AC1009" t="str">
            <v>Outbound</v>
          </cell>
          <cell r="AD1009" t="str">
            <v>Picking</v>
          </cell>
          <cell r="AE1009" t="str">
            <v>Pick</v>
          </cell>
          <cell r="AF1009" t="str">
            <v>Friday</v>
          </cell>
          <cell r="AG1009" t="str">
            <v>Saturday</v>
          </cell>
          <cell r="AH1009">
            <v>13</v>
          </cell>
          <cell r="AJ1009">
            <v>45928</v>
          </cell>
          <cell r="AM1009" t="str">
            <v>TEMP</v>
          </cell>
          <cell r="AN1009" t="str">
            <v>3P Onsite Worker</v>
          </cell>
          <cell r="AO1009" t="str">
            <v>A</v>
          </cell>
          <cell r="AP1009">
            <v>9</v>
          </cell>
          <cell r="AQ1009">
            <v>0</v>
          </cell>
          <cell r="AR1009">
            <v>1</v>
          </cell>
          <cell r="AS1009">
            <v>1</v>
          </cell>
          <cell r="AT1009">
            <v>0</v>
          </cell>
          <cell r="AU1009">
            <v>0</v>
          </cell>
        </row>
        <row r="1010">
          <cell r="E1010">
            <v>203735945</v>
          </cell>
          <cell r="F1010" t="str">
            <v>A</v>
          </cell>
          <cell r="G1010" t="str">
            <v>GREEN</v>
          </cell>
          <cell r="H1010" t="str">
            <v>FULL_TIME</v>
          </cell>
          <cell r="I1010">
            <v>900234</v>
          </cell>
          <cell r="J1010" t="str">
            <v>Dulsco L.L.C.</v>
          </cell>
          <cell r="K1010" t="str">
            <v>WILLIAM MASOLE</v>
          </cell>
          <cell r="L1010" t="str">
            <v>Warehouse Associate (TEMP)</v>
          </cell>
          <cell r="M1010" t="str">
            <v>Warehouse Associate 8W</v>
          </cell>
          <cell r="N1010" t="str">
            <v>bavameer</v>
          </cell>
          <cell r="O1010">
            <v>1299</v>
          </cell>
          <cell r="P1010" t="str">
            <v>AUH1</v>
          </cell>
          <cell r="Q1010" t="str">
            <v>ARE</v>
          </cell>
          <cell r="R1010" t="str">
            <v>LK016</v>
          </cell>
          <cell r="S1010" t="str">
            <v>Night Shift</v>
          </cell>
          <cell r="T1010">
            <v>99</v>
          </cell>
          <cell r="U1010" t="str">
            <v>MENA_UAE_FC</v>
          </cell>
          <cell r="V1010">
            <v>46267.754861111112</v>
          </cell>
          <cell r="W1010">
            <v>46267.958333333336</v>
          </cell>
          <cell r="X1010">
            <v>46267.756944444445</v>
          </cell>
          <cell r="Y1010">
            <v>46268.173611111109</v>
          </cell>
          <cell r="Z1010" t="str">
            <v>Rest Day</v>
          </cell>
          <cell r="AA1010" t="str">
            <v>Not Scheduled</v>
          </cell>
          <cell r="AB1010" t="str">
            <v>Present</v>
          </cell>
          <cell r="AC1010" t="str">
            <v>Customer returns</v>
          </cell>
          <cell r="AD1010" t="str">
            <v>Customer Returns</v>
          </cell>
          <cell r="AE1010" t="str">
            <v>Customer returns</v>
          </cell>
          <cell r="AF1010" t="str">
            <v>Wednesday</v>
          </cell>
          <cell r="AG1010" t="str">
            <v>Thursday</v>
          </cell>
          <cell r="AH1010">
            <v>22</v>
          </cell>
          <cell r="AJ1010">
            <v>45501</v>
          </cell>
          <cell r="AM1010" t="str">
            <v>TEMP</v>
          </cell>
          <cell r="AN1010" t="str">
            <v>3P Onsite Worker</v>
          </cell>
          <cell r="AO1010" t="str">
            <v>A</v>
          </cell>
          <cell r="AP1010">
            <v>9</v>
          </cell>
          <cell r="AQ1010">
            <v>1</v>
          </cell>
          <cell r="AR1010">
            <v>1</v>
          </cell>
          <cell r="AS1010">
            <v>0</v>
          </cell>
          <cell r="AT1010">
            <v>0</v>
          </cell>
          <cell r="AU1010">
            <v>0</v>
          </cell>
        </row>
        <row r="1011">
          <cell r="E1011">
            <v>203965009</v>
          </cell>
          <cell r="F1011" t="str">
            <v>A</v>
          </cell>
          <cell r="G1011" t="str">
            <v>GREEN</v>
          </cell>
          <cell r="H1011" t="str">
            <v>FULL_TIME</v>
          </cell>
          <cell r="I1011">
            <v>900234</v>
          </cell>
          <cell r="J1011" t="str">
            <v>Adecco</v>
          </cell>
          <cell r="K1011" t="str">
            <v>Mohamed Shakir</v>
          </cell>
          <cell r="L1011" t="str">
            <v>Warehouse Associate (TEMP)</v>
          </cell>
          <cell r="M1011" t="str">
            <v>Warehouse Associate 24M</v>
          </cell>
          <cell r="N1011" t="str">
            <v>bizthoma</v>
          </cell>
          <cell r="O1011">
            <v>1299</v>
          </cell>
          <cell r="P1011" t="str">
            <v>AUH1</v>
          </cell>
          <cell r="Q1011" t="str">
            <v>ARE</v>
          </cell>
          <cell r="R1011" t="str">
            <v>FC034</v>
          </cell>
          <cell r="S1011" t="str">
            <v>Day Shift</v>
          </cell>
          <cell r="T1011">
            <v>99</v>
          </cell>
          <cell r="U1011" t="str">
            <v>MENA_UAE_FC</v>
          </cell>
          <cell r="V1011">
            <v>46267.334027777775</v>
          </cell>
          <cell r="W1011">
            <v>46267.746527777781</v>
          </cell>
          <cell r="X1011">
            <v>46267.333333333336</v>
          </cell>
          <cell r="Y1011">
            <v>46267.75</v>
          </cell>
          <cell r="AA1011" t="str">
            <v>Scheduled</v>
          </cell>
          <cell r="AB1011" t="str">
            <v>Present</v>
          </cell>
          <cell r="AC1011" t="str">
            <v>Outbound</v>
          </cell>
          <cell r="AD1011" t="str">
            <v>Picking</v>
          </cell>
          <cell r="AE1011" t="str">
            <v>Pick</v>
          </cell>
          <cell r="AF1011" t="str">
            <v>Saturday</v>
          </cell>
          <cell r="AG1011" t="str">
            <v>Sunday</v>
          </cell>
          <cell r="AH1011">
            <v>13</v>
          </cell>
          <cell r="AJ1011">
            <v>45543</v>
          </cell>
          <cell r="AM1011" t="str">
            <v>TEMP</v>
          </cell>
          <cell r="AN1011" t="str">
            <v>3P Onsite Worker</v>
          </cell>
          <cell r="AO1011" t="str">
            <v>A</v>
          </cell>
          <cell r="AP1011">
            <v>9</v>
          </cell>
          <cell r="AQ1011">
            <v>0</v>
          </cell>
          <cell r="AR1011">
            <v>1</v>
          </cell>
          <cell r="AS1011">
            <v>1</v>
          </cell>
          <cell r="AT1011">
            <v>0</v>
          </cell>
          <cell r="AU1011">
            <v>0</v>
          </cell>
        </row>
        <row r="1012">
          <cell r="E1012">
            <v>203737198</v>
          </cell>
          <cell r="F1012" t="str">
            <v>A</v>
          </cell>
          <cell r="G1012" t="str">
            <v>GREEN</v>
          </cell>
          <cell r="H1012" t="str">
            <v>FULL_TIME</v>
          </cell>
          <cell r="I1012">
            <v>900234</v>
          </cell>
          <cell r="J1012" t="str">
            <v>Dulsco L.L.C.</v>
          </cell>
          <cell r="K1012" t="str">
            <v>WILLIAM KILAMA</v>
          </cell>
          <cell r="L1012" t="str">
            <v>Warehouse Associate (TEMP)</v>
          </cell>
          <cell r="M1012" t="str">
            <v>Warehouse Associate 24M</v>
          </cell>
          <cell r="N1012" t="str">
            <v>vkkatyal</v>
          </cell>
          <cell r="O1012">
            <v>1299</v>
          </cell>
          <cell r="P1012" t="str">
            <v>AUH1</v>
          </cell>
          <cell r="Q1012" t="str">
            <v>ARE</v>
          </cell>
          <cell r="R1012" t="str">
            <v>LK013</v>
          </cell>
          <cell r="S1012" t="str">
            <v>Night Shift</v>
          </cell>
          <cell r="T1012">
            <v>99</v>
          </cell>
          <cell r="U1012" t="str">
            <v>MENA_UAE_FC</v>
          </cell>
          <cell r="V1012">
            <v>46267.755555555559</v>
          </cell>
          <cell r="W1012">
            <v>46267.951388888891</v>
          </cell>
          <cell r="X1012">
            <v>46267.756944444445</v>
          </cell>
          <cell r="Y1012">
            <v>46268.173611111109</v>
          </cell>
          <cell r="AA1012" t="str">
            <v>Scheduled</v>
          </cell>
          <cell r="AB1012" t="str">
            <v>Present</v>
          </cell>
          <cell r="AC1012" t="str">
            <v>Inbound</v>
          </cell>
          <cell r="AD1012" t="str">
            <v>Inbound Stow</v>
          </cell>
          <cell r="AE1012" t="str">
            <v>Stow</v>
          </cell>
          <cell r="AF1012" t="str">
            <v>Sunday</v>
          </cell>
          <cell r="AG1012" t="str">
            <v>Monday</v>
          </cell>
          <cell r="AH1012">
            <v>3</v>
          </cell>
          <cell r="AJ1012">
            <v>45501</v>
          </cell>
          <cell r="AM1012" t="str">
            <v>TEMP</v>
          </cell>
          <cell r="AN1012" t="str">
            <v>3P Onsite Worker</v>
          </cell>
          <cell r="AO1012" t="str">
            <v>A</v>
          </cell>
          <cell r="AP1012">
            <v>9</v>
          </cell>
          <cell r="AQ1012">
            <v>0</v>
          </cell>
          <cell r="AR1012">
            <v>1</v>
          </cell>
          <cell r="AS1012">
            <v>1</v>
          </cell>
          <cell r="AT1012">
            <v>0</v>
          </cell>
          <cell r="AU1012">
            <v>0</v>
          </cell>
        </row>
        <row r="1013">
          <cell r="E1013">
            <v>200061207</v>
          </cell>
          <cell r="F1013" t="str">
            <v>A</v>
          </cell>
          <cell r="G1013" t="str">
            <v>GREEN</v>
          </cell>
          <cell r="H1013" t="str">
            <v>FULL_TIME</v>
          </cell>
          <cell r="I1013">
            <v>900234</v>
          </cell>
          <cell r="J1013" t="str">
            <v>Fastlink Outsourcing</v>
          </cell>
          <cell r="K1013" t="str">
            <v>Abdul-Aziz Oppong</v>
          </cell>
          <cell r="L1013" t="str">
            <v>Warehouse Associate (TEMP)</v>
          </cell>
          <cell r="M1013" t="str">
            <v>Warehouse Associate 12M</v>
          </cell>
          <cell r="N1013" t="str">
            <v>scariav</v>
          </cell>
          <cell r="O1013">
            <v>1299</v>
          </cell>
          <cell r="P1013" t="str">
            <v>AUH1</v>
          </cell>
          <cell r="Q1013" t="str">
            <v>ARE</v>
          </cell>
          <cell r="R1013" t="str">
            <v>LK013</v>
          </cell>
          <cell r="S1013" t="str">
            <v>Night Shift</v>
          </cell>
          <cell r="T1013">
            <v>99</v>
          </cell>
          <cell r="U1013" t="str">
            <v>MENA_UAE_FC</v>
          </cell>
          <cell r="V1013">
            <v>46267.754861111112</v>
          </cell>
          <cell r="W1013">
            <v>46267.87777777778</v>
          </cell>
          <cell r="X1013">
            <v>46267.756944444445</v>
          </cell>
          <cell r="Y1013">
            <v>46268.173611111109</v>
          </cell>
          <cell r="AA1013" t="str">
            <v>Scheduled</v>
          </cell>
          <cell r="AB1013" t="str">
            <v>Present</v>
          </cell>
          <cell r="AC1013" t="str">
            <v>Outbound</v>
          </cell>
          <cell r="AD1013" t="str">
            <v>Sort - Batch</v>
          </cell>
          <cell r="AE1013" t="str">
            <v>Sort</v>
          </cell>
          <cell r="AF1013" t="str">
            <v>Sunday</v>
          </cell>
          <cell r="AG1013" t="str">
            <v>Monday</v>
          </cell>
          <cell r="AH1013">
            <v>15</v>
          </cell>
          <cell r="AJ1013">
            <v>45536</v>
          </cell>
          <cell r="AM1013" t="str">
            <v>TEMP</v>
          </cell>
          <cell r="AN1013" t="str">
            <v>3P Onsite Worker</v>
          </cell>
          <cell r="AO1013" t="str">
            <v>A</v>
          </cell>
          <cell r="AP1013">
            <v>9</v>
          </cell>
          <cell r="AQ1013">
            <v>0</v>
          </cell>
          <cell r="AR1013">
            <v>1</v>
          </cell>
          <cell r="AS1013">
            <v>1</v>
          </cell>
          <cell r="AT1013">
            <v>0</v>
          </cell>
          <cell r="AU1013">
            <v>0</v>
          </cell>
        </row>
        <row r="1014">
          <cell r="E1014">
            <v>206873708</v>
          </cell>
          <cell r="F1014" t="str">
            <v>A</v>
          </cell>
          <cell r="G1014" t="str">
            <v>GREEN</v>
          </cell>
          <cell r="H1014" t="str">
            <v>FULL_TIME</v>
          </cell>
          <cell r="I1014">
            <v>900234</v>
          </cell>
          <cell r="J1014" t="str">
            <v>Dulsco L.L.C.</v>
          </cell>
          <cell r="K1014" t="str">
            <v>AIJUKA ELIYA</v>
          </cell>
          <cell r="L1014" t="str">
            <v>Warehouse Associate (TEMP)</v>
          </cell>
          <cell r="M1014" t="str">
            <v>Warehouse Associate 8W</v>
          </cell>
          <cell r="N1014" t="str">
            <v>aanso</v>
          </cell>
          <cell r="O1014">
            <v>1299</v>
          </cell>
          <cell r="P1014" t="str">
            <v>AUH1</v>
          </cell>
          <cell r="Q1014" t="str">
            <v>ARE</v>
          </cell>
          <cell r="R1014" t="str">
            <v>FC034</v>
          </cell>
          <cell r="S1014" t="str">
            <v>Day Shift</v>
          </cell>
          <cell r="T1014">
            <v>99</v>
          </cell>
          <cell r="U1014" t="str">
            <v>MENA_UAE_FC</v>
          </cell>
          <cell r="V1014">
            <v>46267.333333333336</v>
          </cell>
          <cell r="W1014">
            <v>46267.75</v>
          </cell>
          <cell r="X1014">
            <v>46267.333333333336</v>
          </cell>
          <cell r="Y1014">
            <v>46267.75</v>
          </cell>
          <cell r="AA1014" t="str">
            <v>Scheduled</v>
          </cell>
          <cell r="AB1014" t="str">
            <v>Present</v>
          </cell>
          <cell r="AC1014" t="str">
            <v>Customer returns</v>
          </cell>
          <cell r="AD1014" t="str">
            <v>Customer Returns</v>
          </cell>
          <cell r="AE1014" t="str">
            <v>Customer returns</v>
          </cell>
          <cell r="AF1014" t="str">
            <v>Saturday</v>
          </cell>
          <cell r="AG1014" t="str">
            <v>Sunday</v>
          </cell>
          <cell r="AH1014">
            <v>22</v>
          </cell>
          <cell r="AJ1014">
            <v>46019</v>
          </cell>
          <cell r="AM1014" t="str">
            <v>TEMP</v>
          </cell>
          <cell r="AN1014" t="str">
            <v>3P Onsite Worker</v>
          </cell>
          <cell r="AO1014" t="str">
            <v>A</v>
          </cell>
          <cell r="AP1014">
            <v>9</v>
          </cell>
          <cell r="AQ1014">
            <v>0</v>
          </cell>
          <cell r="AR1014">
            <v>1</v>
          </cell>
          <cell r="AS1014">
            <v>1</v>
          </cell>
          <cell r="AT1014">
            <v>0</v>
          </cell>
          <cell r="AU1014">
            <v>0</v>
          </cell>
        </row>
        <row r="1015">
          <cell r="E1015">
            <v>203468509</v>
          </cell>
          <cell r="F1015" t="str">
            <v>A</v>
          </cell>
          <cell r="G1015" t="str">
            <v>GREEN</v>
          </cell>
          <cell r="H1015" t="str">
            <v>FULL_TIME</v>
          </cell>
          <cell r="I1015">
            <v>900234</v>
          </cell>
          <cell r="J1015" t="str">
            <v>Fastlink Outsourcing</v>
          </cell>
          <cell r="K1015" t="str">
            <v>Emmanuel Cudjoe</v>
          </cell>
          <cell r="L1015" t="str">
            <v>Warehouse Associate (TEMP)</v>
          </cell>
          <cell r="M1015" t="str">
            <v>Warehouse Associate 12M</v>
          </cell>
          <cell r="N1015" t="str">
            <v>kebedeed</v>
          </cell>
          <cell r="O1015">
            <v>1299</v>
          </cell>
          <cell r="P1015" t="str">
            <v>AUH1</v>
          </cell>
          <cell r="Q1015" t="str">
            <v>ARE</v>
          </cell>
          <cell r="R1015" t="str">
            <v>FC009</v>
          </cell>
          <cell r="S1015" t="str">
            <v>Day Shift</v>
          </cell>
          <cell r="T1015">
            <v>99</v>
          </cell>
          <cell r="U1015" t="str">
            <v>MENA_UAE_FC</v>
          </cell>
          <cell r="V1015">
            <v>46267.332638888889</v>
          </cell>
          <cell r="W1015">
            <v>46267.75</v>
          </cell>
          <cell r="X1015">
            <v>46267.333333333336</v>
          </cell>
          <cell r="Y1015">
            <v>46267.75</v>
          </cell>
          <cell r="AA1015" t="str">
            <v>Scheduled</v>
          </cell>
          <cell r="AB1015" t="str">
            <v>Present</v>
          </cell>
          <cell r="AC1015" t="str">
            <v>Outbound</v>
          </cell>
          <cell r="AD1015" t="str">
            <v>Sort - Batch</v>
          </cell>
          <cell r="AE1015" t="str">
            <v>Sort</v>
          </cell>
          <cell r="AF1015" t="str">
            <v>Friday</v>
          </cell>
          <cell r="AG1015" t="str">
            <v>Saturday</v>
          </cell>
          <cell r="AH1015">
            <v>15</v>
          </cell>
          <cell r="AJ1015">
            <v>45455</v>
          </cell>
          <cell r="AM1015" t="str">
            <v>TEMP</v>
          </cell>
          <cell r="AN1015" t="str">
            <v>3P Onsite Worker</v>
          </cell>
          <cell r="AO1015" t="str">
            <v>A</v>
          </cell>
          <cell r="AP1015">
            <v>9</v>
          </cell>
          <cell r="AQ1015">
            <v>0</v>
          </cell>
          <cell r="AR1015">
            <v>1</v>
          </cell>
          <cell r="AS1015">
            <v>1</v>
          </cell>
          <cell r="AT1015">
            <v>0</v>
          </cell>
          <cell r="AU1015">
            <v>0</v>
          </cell>
        </row>
        <row r="1016">
          <cell r="E1016">
            <v>206875152</v>
          </cell>
          <cell r="F1016" t="str">
            <v>A</v>
          </cell>
          <cell r="G1016" t="str">
            <v>GREEN</v>
          </cell>
          <cell r="H1016" t="str">
            <v>FULL_TIME</v>
          </cell>
          <cell r="I1016">
            <v>900234</v>
          </cell>
          <cell r="J1016" t="str">
            <v>Dulsco L.L.C.</v>
          </cell>
          <cell r="K1016" t="str">
            <v>HAMISI FUNDI MUSSA</v>
          </cell>
          <cell r="L1016" t="str">
            <v>Warehouse Associate (TEMP)</v>
          </cell>
          <cell r="M1016" t="str">
            <v>Warehouse Associate 8W</v>
          </cell>
          <cell r="N1016" t="str">
            <v>aanso</v>
          </cell>
          <cell r="O1016">
            <v>1299</v>
          </cell>
          <cell r="P1016" t="str">
            <v>AUH1</v>
          </cell>
          <cell r="Q1016" t="str">
            <v>ARE</v>
          </cell>
          <cell r="R1016" t="str">
            <v>LK013</v>
          </cell>
          <cell r="S1016" t="str">
            <v>Night Shift</v>
          </cell>
          <cell r="T1016">
            <v>99</v>
          </cell>
          <cell r="U1016" t="str">
            <v>MENA_UAE_FC</v>
          </cell>
          <cell r="V1016">
            <v>46267.756944444445</v>
          </cell>
          <cell r="W1016">
            <v>46267.963194444441</v>
          </cell>
          <cell r="X1016">
            <v>46267.756944444445</v>
          </cell>
          <cell r="Y1016">
            <v>46268.173611111109</v>
          </cell>
          <cell r="AA1016" t="str">
            <v>Scheduled</v>
          </cell>
          <cell r="AB1016" t="str">
            <v>Present</v>
          </cell>
          <cell r="AC1016" t="str">
            <v>Customer returns</v>
          </cell>
          <cell r="AD1016" t="str">
            <v>Customer Returns</v>
          </cell>
          <cell r="AE1016" t="str">
            <v>Customer returns</v>
          </cell>
          <cell r="AF1016" t="str">
            <v>Sunday</v>
          </cell>
          <cell r="AG1016" t="str">
            <v>Monday</v>
          </cell>
          <cell r="AH1016">
            <v>22</v>
          </cell>
          <cell r="AJ1016">
            <v>46019</v>
          </cell>
          <cell r="AM1016" t="str">
            <v>TEMP</v>
          </cell>
          <cell r="AN1016" t="str">
            <v>3P Onsite Worker</v>
          </cell>
          <cell r="AO1016" t="str">
            <v>A</v>
          </cell>
          <cell r="AP1016">
            <v>9</v>
          </cell>
          <cell r="AQ1016">
            <v>0</v>
          </cell>
          <cell r="AR1016">
            <v>1</v>
          </cell>
          <cell r="AS1016">
            <v>1</v>
          </cell>
          <cell r="AT1016">
            <v>0</v>
          </cell>
          <cell r="AU1016">
            <v>0</v>
          </cell>
        </row>
        <row r="1017">
          <cell r="E1017">
            <v>205477624</v>
          </cell>
          <cell r="F1017" t="str">
            <v>A</v>
          </cell>
          <cell r="G1017" t="str">
            <v>GREEN</v>
          </cell>
          <cell r="H1017" t="str">
            <v>FULL_TIME</v>
          </cell>
          <cell r="I1017">
            <v>900234</v>
          </cell>
          <cell r="J1017" t="str">
            <v>Dulsco L.L.C.</v>
          </cell>
          <cell r="K1017" t="str">
            <v>JOHN NYANKEY</v>
          </cell>
          <cell r="L1017" t="str">
            <v>Warehouse Associate (TEMP)</v>
          </cell>
          <cell r="M1017" t="str">
            <v>Warehouse Associate 24M</v>
          </cell>
          <cell r="N1017" t="str">
            <v>abbaszoo</v>
          </cell>
          <cell r="O1017">
            <v>1299</v>
          </cell>
          <cell r="P1017" t="str">
            <v>AUH1</v>
          </cell>
          <cell r="Q1017" t="str">
            <v>ARE</v>
          </cell>
          <cell r="R1017" t="str">
            <v>FC159</v>
          </cell>
          <cell r="S1017" t="str">
            <v>Day Shift</v>
          </cell>
          <cell r="T1017">
            <v>99</v>
          </cell>
          <cell r="U1017" t="str">
            <v>MENA_UAE_FC</v>
          </cell>
          <cell r="V1017">
            <v>46267.331250000003</v>
          </cell>
          <cell r="W1017">
            <v>46267.750694444447</v>
          </cell>
          <cell r="X1017">
            <v>46267.333333333336</v>
          </cell>
          <cell r="Y1017">
            <v>46267.75</v>
          </cell>
          <cell r="AA1017" t="str">
            <v>Scheduled</v>
          </cell>
          <cell r="AB1017" t="str">
            <v>Present</v>
          </cell>
          <cell r="AC1017" t="str">
            <v>Inbound</v>
          </cell>
          <cell r="AD1017" t="str">
            <v>Receive Dock</v>
          </cell>
          <cell r="AE1017" t="str">
            <v>Receive</v>
          </cell>
          <cell r="AF1017" t="str">
            <v>Thursday</v>
          </cell>
          <cell r="AG1017" t="str">
            <v>Friday</v>
          </cell>
          <cell r="AH1017">
            <v>2</v>
          </cell>
          <cell r="AJ1017">
            <v>45830</v>
          </cell>
          <cell r="AM1017" t="str">
            <v>TEMP</v>
          </cell>
          <cell r="AN1017" t="str">
            <v>3P Onsite Worker</v>
          </cell>
          <cell r="AO1017" t="str">
            <v>A</v>
          </cell>
          <cell r="AP1017">
            <v>9</v>
          </cell>
          <cell r="AQ1017">
            <v>0</v>
          </cell>
          <cell r="AR1017">
            <v>1</v>
          </cell>
          <cell r="AS1017">
            <v>1</v>
          </cell>
          <cell r="AT1017">
            <v>0</v>
          </cell>
          <cell r="AU1017">
            <v>0</v>
          </cell>
        </row>
        <row r="1018">
          <cell r="E1018">
            <v>204095810</v>
          </cell>
          <cell r="F1018" t="str">
            <v>A</v>
          </cell>
          <cell r="G1018" t="str">
            <v>GREEN</v>
          </cell>
          <cell r="H1018" t="str">
            <v>FULL_TIME</v>
          </cell>
          <cell r="I1018">
            <v>900234</v>
          </cell>
          <cell r="J1018" t="str">
            <v>Quesscorp</v>
          </cell>
          <cell r="K1018" t="str">
            <v>Yakta Koffi Makedjene</v>
          </cell>
          <cell r="L1018" t="str">
            <v>Warehouse Associate (TEMP)</v>
          </cell>
          <cell r="M1018" t="str">
            <v>Warehouse Associate 24M</v>
          </cell>
          <cell r="N1018" t="str">
            <v>scariav</v>
          </cell>
          <cell r="O1018">
            <v>1299</v>
          </cell>
          <cell r="P1018" t="str">
            <v>AUH1</v>
          </cell>
          <cell r="Q1018" t="str">
            <v>ARE</v>
          </cell>
          <cell r="R1018" t="str">
            <v>LK013</v>
          </cell>
          <cell r="S1018" t="str">
            <v>Night Shift</v>
          </cell>
          <cell r="T1018">
            <v>99</v>
          </cell>
          <cell r="U1018" t="str">
            <v>MENA_UAE_FC</v>
          </cell>
          <cell r="V1018">
            <v>46267.756249999999</v>
          </cell>
          <cell r="W1018">
            <v>46267.99722222222</v>
          </cell>
          <cell r="X1018">
            <v>46267.756944444445</v>
          </cell>
          <cell r="Y1018">
            <v>46268.173611111109</v>
          </cell>
          <cell r="AA1018" t="str">
            <v>Scheduled</v>
          </cell>
          <cell r="AB1018" t="str">
            <v>Present</v>
          </cell>
          <cell r="AC1018" t="str">
            <v>Outbound</v>
          </cell>
          <cell r="AD1018" t="str">
            <v>Pack - Single</v>
          </cell>
          <cell r="AE1018" t="str">
            <v>Pack</v>
          </cell>
          <cell r="AF1018" t="str">
            <v>Sunday</v>
          </cell>
          <cell r="AG1018" t="str">
            <v>Monday</v>
          </cell>
          <cell r="AH1018">
            <v>18</v>
          </cell>
          <cell r="AJ1018">
            <v>45560</v>
          </cell>
          <cell r="AM1018" t="str">
            <v>TEMP</v>
          </cell>
          <cell r="AN1018" t="str">
            <v>3P Onsite Worker</v>
          </cell>
          <cell r="AO1018" t="str">
            <v>A</v>
          </cell>
          <cell r="AP1018">
            <v>9</v>
          </cell>
          <cell r="AQ1018">
            <v>0</v>
          </cell>
          <cell r="AR1018">
            <v>1</v>
          </cell>
          <cell r="AS1018">
            <v>1</v>
          </cell>
          <cell r="AT1018">
            <v>0</v>
          </cell>
          <cell r="AU1018">
            <v>0</v>
          </cell>
        </row>
        <row r="1019">
          <cell r="E1019">
            <v>206902848</v>
          </cell>
          <cell r="F1019" t="str">
            <v>A</v>
          </cell>
          <cell r="G1019" t="str">
            <v>GREEN</v>
          </cell>
          <cell r="H1019" t="str">
            <v>FULL_TIME</v>
          </cell>
          <cell r="I1019">
            <v>900234</v>
          </cell>
          <cell r="J1019" t="str">
            <v>Dulsco L.L.C.</v>
          </cell>
          <cell r="K1019" t="str">
            <v>YAMIKANI CHRIS KAYUNI</v>
          </cell>
          <cell r="L1019" t="str">
            <v>Warehouse Associate (TEMP)</v>
          </cell>
          <cell r="M1019" t="str">
            <v>Warehouse Associate 8W</v>
          </cell>
          <cell r="N1019" t="str">
            <v>ansammar</v>
          </cell>
          <cell r="O1019">
            <v>1299</v>
          </cell>
          <cell r="P1019" t="str">
            <v>AUH1</v>
          </cell>
          <cell r="Q1019" t="str">
            <v>ARE</v>
          </cell>
          <cell r="R1019" t="str">
            <v>LK014</v>
          </cell>
          <cell r="S1019" t="str">
            <v>Night Shift</v>
          </cell>
          <cell r="T1019">
            <v>99</v>
          </cell>
          <cell r="U1019" t="str">
            <v>MENA_UAE_FC</v>
          </cell>
          <cell r="V1019">
            <v>46267.756249999999</v>
          </cell>
          <cell r="W1019">
            <v>46267.867361111108</v>
          </cell>
          <cell r="X1019">
            <v>46267.756944444445</v>
          </cell>
          <cell r="Y1019">
            <v>46268.173611111109</v>
          </cell>
          <cell r="AA1019" t="str">
            <v>Scheduled</v>
          </cell>
          <cell r="AB1019" t="str">
            <v>Present</v>
          </cell>
          <cell r="AC1019" t="str">
            <v>Outbound</v>
          </cell>
          <cell r="AD1019" t="str">
            <v>Picking</v>
          </cell>
          <cell r="AE1019" t="str">
            <v>Pick</v>
          </cell>
          <cell r="AF1019" t="str">
            <v>Monday</v>
          </cell>
          <cell r="AG1019" t="str">
            <v>Tuesday</v>
          </cell>
          <cell r="AH1019">
            <v>13</v>
          </cell>
          <cell r="AJ1019">
            <v>46029</v>
          </cell>
          <cell r="AM1019" t="str">
            <v>TEMP</v>
          </cell>
          <cell r="AN1019" t="str">
            <v>3P Onsite Worker</v>
          </cell>
          <cell r="AO1019" t="str">
            <v>A</v>
          </cell>
          <cell r="AP1019">
            <v>9</v>
          </cell>
          <cell r="AQ1019">
            <v>0</v>
          </cell>
          <cell r="AR1019">
            <v>1</v>
          </cell>
          <cell r="AS1019">
            <v>1</v>
          </cell>
          <cell r="AT1019">
            <v>0</v>
          </cell>
          <cell r="AU1019">
            <v>0</v>
          </cell>
        </row>
        <row r="1020">
          <cell r="E1020">
            <v>203741612</v>
          </cell>
          <cell r="F1020" t="str">
            <v>A</v>
          </cell>
          <cell r="G1020" t="str">
            <v>GREEN</v>
          </cell>
          <cell r="H1020" t="str">
            <v>FULL_TIME</v>
          </cell>
          <cell r="I1020">
            <v>900234</v>
          </cell>
          <cell r="J1020" t="str">
            <v>Fastlink Outsourcing</v>
          </cell>
          <cell r="K1020" t="str">
            <v>ANTHONY YANKEY</v>
          </cell>
          <cell r="L1020" t="str">
            <v>Warehouse Associate (TEMP)</v>
          </cell>
          <cell r="M1020" t="str">
            <v>Warehouse Associate 12M</v>
          </cell>
          <cell r="N1020" t="str">
            <v>pparsin</v>
          </cell>
          <cell r="O1020">
            <v>1299</v>
          </cell>
          <cell r="P1020" t="str">
            <v>AUH1</v>
          </cell>
          <cell r="Q1020" t="str">
            <v>ARE</v>
          </cell>
          <cell r="R1020" t="str">
            <v>LK011</v>
          </cell>
          <cell r="S1020" t="str">
            <v>Night Shift</v>
          </cell>
          <cell r="T1020">
            <v>99</v>
          </cell>
          <cell r="U1020" t="str">
            <v>MENA_UAE_FC</v>
          </cell>
          <cell r="V1020">
            <v>46267.755555555559</v>
          </cell>
          <cell r="W1020">
            <v>46267.957638888889</v>
          </cell>
          <cell r="X1020">
            <v>46267.756944444445</v>
          </cell>
          <cell r="Y1020">
            <v>46268.173611111109</v>
          </cell>
          <cell r="AA1020" t="str">
            <v>Scheduled</v>
          </cell>
          <cell r="AB1020" t="str">
            <v>Present</v>
          </cell>
          <cell r="AC1020" t="str">
            <v>Inbound</v>
          </cell>
          <cell r="AD1020" t="str">
            <v>Inbound Stow</v>
          </cell>
          <cell r="AE1020" t="str">
            <v>Stow</v>
          </cell>
          <cell r="AF1020" t="str">
            <v>Friday</v>
          </cell>
          <cell r="AG1020" t="str">
            <v>Saturday</v>
          </cell>
          <cell r="AH1020">
            <v>3</v>
          </cell>
          <cell r="AJ1020">
            <v>45515</v>
          </cell>
          <cell r="AM1020" t="str">
            <v>TEMP</v>
          </cell>
          <cell r="AN1020" t="str">
            <v>3P Onsite Worker</v>
          </cell>
          <cell r="AO1020" t="str">
            <v>A</v>
          </cell>
          <cell r="AP1020">
            <v>9</v>
          </cell>
          <cell r="AQ1020">
            <v>0</v>
          </cell>
          <cell r="AR1020">
            <v>1</v>
          </cell>
          <cell r="AS1020">
            <v>1</v>
          </cell>
          <cell r="AT1020">
            <v>0</v>
          </cell>
          <cell r="AU1020">
            <v>0</v>
          </cell>
        </row>
        <row r="1021">
          <cell r="E1021">
            <v>205236902</v>
          </cell>
          <cell r="F1021" t="str">
            <v>A</v>
          </cell>
          <cell r="G1021" t="str">
            <v>GREEN</v>
          </cell>
          <cell r="H1021" t="str">
            <v>FULL_TIME</v>
          </cell>
          <cell r="I1021">
            <v>900234</v>
          </cell>
          <cell r="J1021" t="str">
            <v>Dulsco L.L.C.</v>
          </cell>
          <cell r="K1021" t="str">
            <v>SAMUEL AWUNI</v>
          </cell>
          <cell r="L1021" t="str">
            <v>Warehouse Associate (TEMP)</v>
          </cell>
          <cell r="M1021" t="str">
            <v>Warehouse Associate 24M</v>
          </cell>
          <cell r="N1021" t="str">
            <v>scariav</v>
          </cell>
          <cell r="O1021">
            <v>1299</v>
          </cell>
          <cell r="P1021" t="str">
            <v>AUH1</v>
          </cell>
          <cell r="Q1021" t="str">
            <v>ARE</v>
          </cell>
          <cell r="R1021" t="str">
            <v>LK013</v>
          </cell>
          <cell r="S1021" t="str">
            <v>Night Shift</v>
          </cell>
          <cell r="T1021">
            <v>99</v>
          </cell>
          <cell r="U1021" t="str">
            <v>MENA_UAE_FC</v>
          </cell>
          <cell r="V1021">
            <v>46267.755555555559</v>
          </cell>
          <cell r="W1021">
            <v>46267.854861111111</v>
          </cell>
          <cell r="X1021">
            <v>46267.756944444445</v>
          </cell>
          <cell r="Y1021">
            <v>46268.173611111109</v>
          </cell>
          <cell r="AA1021" t="str">
            <v>Scheduled</v>
          </cell>
          <cell r="AB1021" t="str">
            <v>Present</v>
          </cell>
          <cell r="AC1021" t="str">
            <v>Outbound</v>
          </cell>
          <cell r="AD1021" t="str">
            <v>Picking</v>
          </cell>
          <cell r="AE1021" t="str">
            <v>Pick</v>
          </cell>
          <cell r="AF1021" t="str">
            <v>Sunday</v>
          </cell>
          <cell r="AG1021" t="str">
            <v>Monday</v>
          </cell>
          <cell r="AH1021">
            <v>13</v>
          </cell>
          <cell r="AJ1021">
            <v>45788</v>
          </cell>
          <cell r="AM1021" t="str">
            <v>TEMP</v>
          </cell>
          <cell r="AN1021" t="str">
            <v>3P Onsite Worker</v>
          </cell>
          <cell r="AO1021" t="str">
            <v>A</v>
          </cell>
          <cell r="AP1021">
            <v>9</v>
          </cell>
          <cell r="AQ1021">
            <v>0</v>
          </cell>
          <cell r="AR1021">
            <v>1</v>
          </cell>
          <cell r="AS1021">
            <v>1</v>
          </cell>
          <cell r="AT1021">
            <v>0</v>
          </cell>
          <cell r="AU1021">
            <v>0</v>
          </cell>
        </row>
        <row r="1022">
          <cell r="E1022">
            <v>204299899</v>
          </cell>
          <cell r="F1022" t="str">
            <v>A</v>
          </cell>
          <cell r="G1022" t="str">
            <v>GREEN</v>
          </cell>
          <cell r="H1022" t="str">
            <v>FULL_TIME</v>
          </cell>
          <cell r="I1022">
            <v>900234</v>
          </cell>
          <cell r="J1022" t="str">
            <v>Quesscorp</v>
          </cell>
          <cell r="K1022" t="str">
            <v>Bright Bonah</v>
          </cell>
          <cell r="L1022" t="str">
            <v>Warehouse Associate (TEMP)</v>
          </cell>
          <cell r="M1022" t="str">
            <v>Warehouse Associate 24M</v>
          </cell>
          <cell r="N1022" t="str">
            <v>aanso</v>
          </cell>
          <cell r="O1022">
            <v>1299</v>
          </cell>
          <cell r="P1022" t="str">
            <v>AUH1</v>
          </cell>
          <cell r="Q1022" t="str">
            <v>ARE</v>
          </cell>
          <cell r="R1022" t="str">
            <v>LK012</v>
          </cell>
          <cell r="S1022" t="str">
            <v>Night Shift</v>
          </cell>
          <cell r="T1022">
            <v>99</v>
          </cell>
          <cell r="U1022" t="str">
            <v>MENA_UAE_FC</v>
          </cell>
          <cell r="V1022">
            <v>46267.754861111112</v>
          </cell>
          <cell r="W1022">
            <v>46267.961111111108</v>
          </cell>
          <cell r="X1022">
            <v>46267.756944444445</v>
          </cell>
          <cell r="Y1022">
            <v>46268.173611111109</v>
          </cell>
          <cell r="AA1022" t="str">
            <v>Scheduled</v>
          </cell>
          <cell r="AB1022" t="str">
            <v>Present</v>
          </cell>
          <cell r="AC1022" t="str">
            <v>Customer returns</v>
          </cell>
          <cell r="AD1022" t="str">
            <v>Customer Returns</v>
          </cell>
          <cell r="AE1022" t="str">
            <v>Customer returns</v>
          </cell>
          <cell r="AF1022" t="str">
            <v>Saturday</v>
          </cell>
          <cell r="AG1022" t="str">
            <v>Sunday</v>
          </cell>
          <cell r="AH1022">
            <v>22</v>
          </cell>
          <cell r="AJ1022">
            <v>45588</v>
          </cell>
          <cell r="AM1022" t="str">
            <v>TEMP</v>
          </cell>
          <cell r="AN1022" t="str">
            <v>3P Onsite Worker</v>
          </cell>
          <cell r="AO1022" t="str">
            <v>A</v>
          </cell>
          <cell r="AP1022">
            <v>9</v>
          </cell>
          <cell r="AQ1022">
            <v>0</v>
          </cell>
          <cell r="AR1022">
            <v>1</v>
          </cell>
          <cell r="AS1022">
            <v>1</v>
          </cell>
          <cell r="AT1022">
            <v>0</v>
          </cell>
          <cell r="AU1022">
            <v>0</v>
          </cell>
        </row>
        <row r="1023">
          <cell r="E1023">
            <v>204299063</v>
          </cell>
          <cell r="F1023" t="str">
            <v>A</v>
          </cell>
          <cell r="G1023" t="str">
            <v>GREEN</v>
          </cell>
          <cell r="H1023" t="str">
            <v>FULL_TIME</v>
          </cell>
          <cell r="I1023">
            <v>900234</v>
          </cell>
          <cell r="J1023" t="str">
            <v>Quesscorp</v>
          </cell>
          <cell r="K1023" t="str">
            <v>Blankson Yeboah</v>
          </cell>
          <cell r="L1023" t="str">
            <v>Warehouse Associate (TEMP)</v>
          </cell>
          <cell r="M1023" t="str">
            <v>Warehouse Associate 24M</v>
          </cell>
          <cell r="N1023" t="str">
            <v>scariav</v>
          </cell>
          <cell r="O1023">
            <v>1299</v>
          </cell>
          <cell r="P1023" t="str">
            <v>AUH1</v>
          </cell>
          <cell r="Q1023" t="str">
            <v>ARE</v>
          </cell>
          <cell r="R1023" t="str">
            <v>LK012</v>
          </cell>
          <cell r="S1023" t="str">
            <v>Night Shift</v>
          </cell>
          <cell r="T1023">
            <v>99</v>
          </cell>
          <cell r="U1023" t="str">
            <v>MENA_UAE_FC</v>
          </cell>
          <cell r="V1023">
            <v>46267.756249999999</v>
          </cell>
          <cell r="W1023">
            <v>46267.854861111111</v>
          </cell>
          <cell r="X1023">
            <v>46267.756944444445</v>
          </cell>
          <cell r="Y1023">
            <v>46268.173611111109</v>
          </cell>
          <cell r="AA1023" t="str">
            <v>Scheduled</v>
          </cell>
          <cell r="AB1023" t="str">
            <v>Present</v>
          </cell>
          <cell r="AC1023" t="str">
            <v>Outbound</v>
          </cell>
          <cell r="AD1023" t="str">
            <v>Sort - Batch</v>
          </cell>
          <cell r="AE1023" t="str">
            <v>Sort</v>
          </cell>
          <cell r="AF1023" t="str">
            <v>Saturday</v>
          </cell>
          <cell r="AG1023" t="str">
            <v>Sunday</v>
          </cell>
          <cell r="AH1023">
            <v>15</v>
          </cell>
          <cell r="AJ1023">
            <v>45585</v>
          </cell>
          <cell r="AM1023" t="str">
            <v>TEMP</v>
          </cell>
          <cell r="AN1023" t="str">
            <v>3P Onsite Worker</v>
          </cell>
          <cell r="AO1023" t="str">
            <v>A</v>
          </cell>
          <cell r="AP1023">
            <v>9</v>
          </cell>
          <cell r="AQ1023">
            <v>0</v>
          </cell>
          <cell r="AR1023">
            <v>1</v>
          </cell>
          <cell r="AS1023">
            <v>1</v>
          </cell>
          <cell r="AT1023">
            <v>0</v>
          </cell>
          <cell r="AU1023">
            <v>0</v>
          </cell>
        </row>
        <row r="1024">
          <cell r="E1024">
            <v>203965024</v>
          </cell>
          <cell r="F1024" t="str">
            <v>A</v>
          </cell>
          <cell r="G1024" t="str">
            <v>GREEN</v>
          </cell>
          <cell r="H1024" t="str">
            <v>FULL_TIME</v>
          </cell>
          <cell r="I1024">
            <v>900234</v>
          </cell>
          <cell r="J1024" t="str">
            <v>Adecco</v>
          </cell>
          <cell r="K1024" t="str">
            <v>Aung Ye</v>
          </cell>
          <cell r="L1024" t="str">
            <v>Warehouse Associate (TEMP)</v>
          </cell>
          <cell r="M1024" t="str">
            <v>Warehouse Associate 24M</v>
          </cell>
          <cell r="N1024" t="str">
            <v>lraghava</v>
          </cell>
          <cell r="O1024">
            <v>1299</v>
          </cell>
          <cell r="P1024" t="str">
            <v>AUH1</v>
          </cell>
          <cell r="Q1024" t="str">
            <v>ARE</v>
          </cell>
          <cell r="R1024" t="str">
            <v>FC034</v>
          </cell>
          <cell r="S1024" t="str">
            <v>Day Shift</v>
          </cell>
          <cell r="T1024">
            <v>99</v>
          </cell>
          <cell r="U1024" t="str">
            <v>MENA_UAE_FC</v>
          </cell>
          <cell r="V1024">
            <v>46267.331250000003</v>
          </cell>
          <cell r="W1024">
            <v>46267.751388888886</v>
          </cell>
          <cell r="X1024">
            <v>46267.333333333336</v>
          </cell>
          <cell r="Y1024">
            <v>46267.75</v>
          </cell>
          <cell r="AA1024" t="str">
            <v>Scheduled</v>
          </cell>
          <cell r="AB1024" t="str">
            <v>Present</v>
          </cell>
          <cell r="AC1024" t="str">
            <v>Outbound</v>
          </cell>
          <cell r="AD1024" t="str">
            <v>Picking</v>
          </cell>
          <cell r="AE1024" t="str">
            <v>Pick</v>
          </cell>
          <cell r="AF1024" t="str">
            <v>Saturday</v>
          </cell>
          <cell r="AG1024" t="str">
            <v>Sunday</v>
          </cell>
          <cell r="AH1024">
            <v>13</v>
          </cell>
          <cell r="AJ1024">
            <v>45543</v>
          </cell>
          <cell r="AM1024" t="str">
            <v>TEMP</v>
          </cell>
          <cell r="AN1024" t="str">
            <v>3P Onsite Worker</v>
          </cell>
          <cell r="AO1024" t="str">
            <v>A</v>
          </cell>
          <cell r="AP1024">
            <v>9</v>
          </cell>
          <cell r="AQ1024">
            <v>0</v>
          </cell>
          <cell r="AR1024">
            <v>1</v>
          </cell>
          <cell r="AS1024">
            <v>1</v>
          </cell>
          <cell r="AT1024">
            <v>0</v>
          </cell>
          <cell r="AU1024">
            <v>0</v>
          </cell>
        </row>
        <row r="1025">
          <cell r="E1025">
            <v>203512948</v>
          </cell>
          <cell r="F1025" t="str">
            <v>A</v>
          </cell>
          <cell r="G1025" t="str">
            <v>GREEN</v>
          </cell>
          <cell r="H1025" t="str">
            <v>FULL_TIME</v>
          </cell>
          <cell r="I1025">
            <v>900234</v>
          </cell>
          <cell r="J1025" t="str">
            <v>Fastlink Outsourcing</v>
          </cell>
          <cell r="K1025" t="str">
            <v>Bismark Yendaw</v>
          </cell>
          <cell r="L1025" t="str">
            <v>Warehouse Associate (TEMP)</v>
          </cell>
          <cell r="M1025" t="str">
            <v>Warehouse Associate 12M</v>
          </cell>
          <cell r="N1025" t="str">
            <v>scariav</v>
          </cell>
          <cell r="O1025">
            <v>1299</v>
          </cell>
          <cell r="P1025" t="str">
            <v>AUH1</v>
          </cell>
          <cell r="Q1025" t="str">
            <v>ARE</v>
          </cell>
          <cell r="R1025" t="str">
            <v>LK017</v>
          </cell>
          <cell r="S1025" t="str">
            <v>Night Shift</v>
          </cell>
          <cell r="T1025">
            <v>99</v>
          </cell>
          <cell r="U1025" t="str">
            <v>MENA_UAE_FC</v>
          </cell>
          <cell r="V1025">
            <v>46267.753472222219</v>
          </cell>
          <cell r="W1025">
            <v>46267.875</v>
          </cell>
          <cell r="X1025">
            <v>46267.756944444445</v>
          </cell>
          <cell r="Y1025">
            <v>46268.173611111109</v>
          </cell>
          <cell r="AA1025" t="str">
            <v>Scheduled</v>
          </cell>
          <cell r="AB1025" t="str">
            <v>Present</v>
          </cell>
          <cell r="AC1025" t="str">
            <v>Outbound</v>
          </cell>
          <cell r="AD1025" t="str">
            <v>Picking</v>
          </cell>
          <cell r="AE1025" t="str">
            <v>Pick</v>
          </cell>
          <cell r="AF1025" t="str">
            <v>Thursday</v>
          </cell>
          <cell r="AG1025" t="str">
            <v>Friday</v>
          </cell>
          <cell r="AH1025">
            <v>13</v>
          </cell>
          <cell r="AJ1025">
            <v>45462</v>
          </cell>
          <cell r="AM1025" t="str">
            <v>TEMP</v>
          </cell>
          <cell r="AN1025" t="str">
            <v>3P Onsite Worker</v>
          </cell>
          <cell r="AO1025" t="str">
            <v>A</v>
          </cell>
          <cell r="AP1025">
            <v>9</v>
          </cell>
          <cell r="AQ1025">
            <v>0</v>
          </cell>
          <cell r="AR1025">
            <v>1</v>
          </cell>
          <cell r="AS1025">
            <v>1</v>
          </cell>
          <cell r="AT1025">
            <v>0</v>
          </cell>
          <cell r="AU1025">
            <v>0</v>
          </cell>
        </row>
        <row r="1026">
          <cell r="E1026">
            <v>203850937</v>
          </cell>
          <cell r="F1026" t="str">
            <v>A</v>
          </cell>
          <cell r="G1026" t="str">
            <v>GREEN</v>
          </cell>
          <cell r="H1026" t="str">
            <v>FULL_TIME</v>
          </cell>
          <cell r="I1026">
            <v>900234</v>
          </cell>
          <cell r="J1026" t="str">
            <v>Fastlink Outsourcing</v>
          </cell>
          <cell r="K1026" t="str">
            <v>Norbert Yeboah</v>
          </cell>
          <cell r="L1026" t="str">
            <v>Warehouse Associate (TEMP)</v>
          </cell>
          <cell r="M1026" t="str">
            <v>Warehouse Associate 12M</v>
          </cell>
          <cell r="N1026" t="str">
            <v>abbaszoo</v>
          </cell>
          <cell r="O1026">
            <v>1299</v>
          </cell>
          <cell r="P1026" t="str">
            <v>AUH1</v>
          </cell>
          <cell r="Q1026" t="str">
            <v>ARE</v>
          </cell>
          <cell r="R1026" t="str">
            <v>LK013</v>
          </cell>
          <cell r="S1026" t="str">
            <v>Night Shift</v>
          </cell>
          <cell r="T1026">
            <v>99</v>
          </cell>
          <cell r="U1026" t="str">
            <v>MENA_UAE_FC</v>
          </cell>
          <cell r="V1026">
            <v>46267.75277777778</v>
          </cell>
          <cell r="W1026">
            <v>46267.948611111111</v>
          </cell>
          <cell r="X1026">
            <v>46267.756944444445</v>
          </cell>
          <cell r="Y1026">
            <v>46268.173611111109</v>
          </cell>
          <cell r="AA1026" t="str">
            <v>Scheduled</v>
          </cell>
          <cell r="AB1026" t="str">
            <v>Present</v>
          </cell>
          <cell r="AC1026" t="str">
            <v>Inbound</v>
          </cell>
          <cell r="AD1026" t="str">
            <v>Vendor Receive</v>
          </cell>
          <cell r="AE1026" t="str">
            <v>Receive</v>
          </cell>
          <cell r="AF1026" t="str">
            <v>Sunday</v>
          </cell>
          <cell r="AG1026" t="str">
            <v>Monday</v>
          </cell>
          <cell r="AH1026">
            <v>1</v>
          </cell>
          <cell r="AJ1026">
            <v>45523</v>
          </cell>
          <cell r="AM1026" t="str">
            <v>TEMP</v>
          </cell>
          <cell r="AN1026" t="str">
            <v>3P Onsite Worker</v>
          </cell>
          <cell r="AO1026" t="str">
            <v>A</v>
          </cell>
          <cell r="AP1026">
            <v>9</v>
          </cell>
          <cell r="AQ1026">
            <v>0</v>
          </cell>
          <cell r="AR1026">
            <v>1</v>
          </cell>
          <cell r="AS1026">
            <v>1</v>
          </cell>
          <cell r="AT1026">
            <v>0</v>
          </cell>
          <cell r="AU1026">
            <v>0</v>
          </cell>
        </row>
        <row r="1027">
          <cell r="E1027">
            <v>203850808</v>
          </cell>
          <cell r="F1027" t="str">
            <v>A</v>
          </cell>
          <cell r="G1027" t="str">
            <v>GREEN</v>
          </cell>
          <cell r="H1027" t="str">
            <v>FULL_TIME</v>
          </cell>
          <cell r="I1027">
            <v>900234</v>
          </cell>
          <cell r="J1027" t="str">
            <v>Dulsco L.L.C.</v>
          </cell>
          <cell r="K1027" t="str">
            <v>James Yiga</v>
          </cell>
          <cell r="L1027" t="str">
            <v>Warehouse Associate (TEMP)</v>
          </cell>
          <cell r="M1027" t="str">
            <v>Warehouse Associate 24M</v>
          </cell>
          <cell r="N1027" t="str">
            <v>lraghava</v>
          </cell>
          <cell r="O1027">
            <v>1299</v>
          </cell>
          <cell r="P1027" t="str">
            <v>AUH1</v>
          </cell>
          <cell r="Q1027" t="str">
            <v>ARE</v>
          </cell>
          <cell r="R1027" t="str">
            <v>LK017</v>
          </cell>
          <cell r="S1027" t="str">
            <v>Night Shift</v>
          </cell>
          <cell r="T1027">
            <v>99</v>
          </cell>
          <cell r="U1027" t="str">
            <v>MENA_UAE_FC</v>
          </cell>
          <cell r="V1027">
            <v>46267.755555555559</v>
          </cell>
          <cell r="W1027">
            <v>46267.855555555558</v>
          </cell>
          <cell r="X1027">
            <v>46267.756944444445</v>
          </cell>
          <cell r="Y1027">
            <v>46268.173611111109</v>
          </cell>
          <cell r="AA1027" t="str">
            <v>Scheduled</v>
          </cell>
          <cell r="AB1027" t="str">
            <v>Present</v>
          </cell>
          <cell r="AC1027" t="str">
            <v>Outbound</v>
          </cell>
          <cell r="AD1027" t="str">
            <v>Picking</v>
          </cell>
          <cell r="AE1027" t="str">
            <v>Pick</v>
          </cell>
          <cell r="AF1027" t="str">
            <v>Thursday</v>
          </cell>
          <cell r="AG1027" t="str">
            <v>Friday</v>
          </cell>
          <cell r="AH1027">
            <v>13</v>
          </cell>
          <cell r="AJ1027">
            <v>45523</v>
          </cell>
          <cell r="AM1027" t="str">
            <v>TEMP</v>
          </cell>
          <cell r="AN1027" t="str">
            <v>3P Onsite Worker</v>
          </cell>
          <cell r="AO1027" t="str">
            <v>A</v>
          </cell>
          <cell r="AP1027">
            <v>9</v>
          </cell>
          <cell r="AQ1027">
            <v>0</v>
          </cell>
          <cell r="AR1027">
            <v>1</v>
          </cell>
          <cell r="AS1027">
            <v>1</v>
          </cell>
          <cell r="AT1027">
            <v>0</v>
          </cell>
          <cell r="AU1027">
            <v>0</v>
          </cell>
        </row>
        <row r="1028">
          <cell r="E1028">
            <v>109468376</v>
          </cell>
          <cell r="F1028" t="str">
            <v>A</v>
          </cell>
          <cell r="G1028" t="str">
            <v>BLUE</v>
          </cell>
          <cell r="H1028" t="str">
            <v>FULL_TIME</v>
          </cell>
          <cell r="I1028" t="str">
            <v>P03231</v>
          </cell>
          <cell r="K1028" t="str">
            <v>Yao Pacome Koffi</v>
          </cell>
          <cell r="L1028" t="str">
            <v>FC Associate III</v>
          </cell>
          <cell r="M1028" t="str">
            <v>Operations Lead</v>
          </cell>
          <cell r="N1028" t="str">
            <v>nnahla</v>
          </cell>
          <cell r="O1028">
            <v>1299</v>
          </cell>
          <cell r="P1028" t="str">
            <v>AUH1</v>
          </cell>
          <cell r="Q1028" t="str">
            <v>ARE</v>
          </cell>
          <cell r="R1028" t="str">
            <v>FC059</v>
          </cell>
          <cell r="S1028" t="str">
            <v>Day Shift</v>
          </cell>
          <cell r="T1028">
            <v>3</v>
          </cell>
          <cell r="U1028" t="str">
            <v>MENA_UAE_FC</v>
          </cell>
          <cell r="V1028">
            <v>46267.334027777775</v>
          </cell>
          <cell r="W1028">
            <v>46267.754861111112</v>
          </cell>
          <cell r="X1028">
            <v>46267.333333333336</v>
          </cell>
          <cell r="Y1028">
            <v>46267.75</v>
          </cell>
          <cell r="AA1028" t="str">
            <v>Scheduled</v>
          </cell>
          <cell r="AB1028" t="str">
            <v>Present</v>
          </cell>
          <cell r="AC1028" t="str">
            <v>Inbound</v>
          </cell>
          <cell r="AD1028" t="str">
            <v>IB Lead/PA</v>
          </cell>
          <cell r="AE1028" t="str">
            <v>Receive</v>
          </cell>
          <cell r="AF1028" t="str">
            <v>Sunday</v>
          </cell>
          <cell r="AG1028" t="str">
            <v>Monday</v>
          </cell>
          <cell r="AH1028">
            <v>5</v>
          </cell>
          <cell r="AJ1028">
            <v>44811</v>
          </cell>
          <cell r="AM1028" t="str">
            <v>FC</v>
          </cell>
          <cell r="AN1028" t="str">
            <v>Regular Full Time</v>
          </cell>
          <cell r="AO1028" t="str">
            <v>A</v>
          </cell>
          <cell r="AP1028">
            <v>9</v>
          </cell>
          <cell r="AQ1028">
            <v>0</v>
          </cell>
          <cell r="AR1028">
            <v>1</v>
          </cell>
          <cell r="AS1028">
            <v>1</v>
          </cell>
          <cell r="AT1028">
            <v>0</v>
          </cell>
          <cell r="AU1028">
            <v>0</v>
          </cell>
        </row>
        <row r="1029">
          <cell r="E1029">
            <v>203512666</v>
          </cell>
          <cell r="F1029" t="str">
            <v>A</v>
          </cell>
          <cell r="G1029" t="str">
            <v>GREEN</v>
          </cell>
          <cell r="H1029" t="str">
            <v>FULL_TIME</v>
          </cell>
          <cell r="I1029">
            <v>900234</v>
          </cell>
          <cell r="J1029" t="str">
            <v>Fastlink Outsourcing</v>
          </cell>
          <cell r="K1029" t="str">
            <v>Joseph Kwadwo</v>
          </cell>
          <cell r="L1029" t="str">
            <v>Warehouse Associate (TEMP)</v>
          </cell>
          <cell r="M1029" t="str">
            <v>Warehouse Associate 12M</v>
          </cell>
          <cell r="N1029" t="str">
            <v>lraghava</v>
          </cell>
          <cell r="O1029">
            <v>1299</v>
          </cell>
          <cell r="P1029" t="str">
            <v>AUH1</v>
          </cell>
          <cell r="Q1029" t="str">
            <v>ARE</v>
          </cell>
          <cell r="R1029" t="str">
            <v>FC159</v>
          </cell>
          <cell r="S1029" t="str">
            <v>Day Shift</v>
          </cell>
          <cell r="T1029">
            <v>99</v>
          </cell>
          <cell r="U1029" t="str">
            <v>MENA_UAE_FC</v>
          </cell>
          <cell r="V1029">
            <v>46267.331944444442</v>
          </cell>
          <cell r="W1029">
            <v>46267.755555555559</v>
          </cell>
          <cell r="X1029">
            <v>46267.333333333336</v>
          </cell>
          <cell r="Y1029">
            <v>46267.75</v>
          </cell>
          <cell r="AA1029" t="str">
            <v>Scheduled</v>
          </cell>
          <cell r="AB1029" t="str">
            <v>Present</v>
          </cell>
          <cell r="AC1029" t="str">
            <v>Outbound</v>
          </cell>
          <cell r="AD1029" t="str">
            <v>Pack - Single</v>
          </cell>
          <cell r="AE1029" t="str">
            <v>Pack</v>
          </cell>
          <cell r="AF1029" t="str">
            <v>Thursday</v>
          </cell>
          <cell r="AG1029" t="str">
            <v>Friday</v>
          </cell>
          <cell r="AH1029">
            <v>18</v>
          </cell>
          <cell r="AJ1029">
            <v>45462</v>
          </cell>
          <cell r="AM1029" t="str">
            <v>TEMP</v>
          </cell>
          <cell r="AN1029" t="str">
            <v>3P Onsite Worker</v>
          </cell>
          <cell r="AO1029" t="str">
            <v>A</v>
          </cell>
          <cell r="AP1029">
            <v>9</v>
          </cell>
          <cell r="AQ1029">
            <v>0</v>
          </cell>
          <cell r="AR1029">
            <v>1</v>
          </cell>
          <cell r="AS1029">
            <v>1</v>
          </cell>
          <cell r="AT1029">
            <v>0</v>
          </cell>
          <cell r="AU1029">
            <v>0</v>
          </cell>
        </row>
        <row r="1030">
          <cell r="E1030">
            <v>206491329</v>
          </cell>
          <cell r="F1030" t="str">
            <v>A</v>
          </cell>
          <cell r="G1030" t="str">
            <v>GREEN</v>
          </cell>
          <cell r="H1030" t="str">
            <v>FULL_TIME</v>
          </cell>
          <cell r="I1030">
            <v>900234</v>
          </cell>
          <cell r="J1030" t="str">
            <v>EFS Facilities Services</v>
          </cell>
          <cell r="K1030" t="str">
            <v>CYNTHIA JEPKOSGEI ROTICH</v>
          </cell>
          <cell r="L1030" t="str">
            <v>Warehouse Associate (TEMP)</v>
          </cell>
          <cell r="M1030" t="str">
            <v>Warehouse Associate 8W</v>
          </cell>
          <cell r="N1030" t="str">
            <v>scariav</v>
          </cell>
          <cell r="O1030">
            <v>1299</v>
          </cell>
          <cell r="P1030" t="str">
            <v>AUH1</v>
          </cell>
          <cell r="Q1030" t="str">
            <v>ARE</v>
          </cell>
          <cell r="R1030" t="str">
            <v>FC109</v>
          </cell>
          <cell r="S1030" t="str">
            <v>Day Shift</v>
          </cell>
          <cell r="T1030">
            <v>99</v>
          </cell>
          <cell r="U1030" t="str">
            <v>MENA_UAE_FC</v>
          </cell>
          <cell r="X1030">
            <v>46267.333333333336</v>
          </cell>
          <cell r="Y1030">
            <v>46267.75</v>
          </cell>
          <cell r="Z1030" t="str">
            <v>Rest Day</v>
          </cell>
          <cell r="AA1030" t="str">
            <v>Not Scheduled</v>
          </cell>
          <cell r="AB1030" t="str">
            <v>Not Present</v>
          </cell>
          <cell r="AC1030" t="str">
            <v>Outbound</v>
          </cell>
          <cell r="AD1030" t="str">
            <v>Picking</v>
          </cell>
          <cell r="AE1030" t="str">
            <v>Pick</v>
          </cell>
          <cell r="AF1030" t="str">
            <v>Tuesday</v>
          </cell>
          <cell r="AG1030" t="str">
            <v>Wednesday</v>
          </cell>
          <cell r="AH1030">
            <v>13</v>
          </cell>
          <cell r="AJ1030">
            <v>45970</v>
          </cell>
          <cell r="AM1030" t="str">
            <v>TEMP</v>
          </cell>
          <cell r="AN1030" t="str">
            <v>3P Onsite Worker</v>
          </cell>
          <cell r="AO1030" t="str">
            <v>A</v>
          </cell>
          <cell r="AP1030">
            <v>9</v>
          </cell>
          <cell r="AQ1030">
            <v>0</v>
          </cell>
          <cell r="AR1030">
            <v>0</v>
          </cell>
          <cell r="AS1030">
            <v>0</v>
          </cell>
          <cell r="AT1030">
            <v>0</v>
          </cell>
          <cell r="AU1030">
            <v>0</v>
          </cell>
        </row>
        <row r="1031">
          <cell r="E1031">
            <v>206192239</v>
          </cell>
          <cell r="F1031" t="str">
            <v>A</v>
          </cell>
          <cell r="G1031" t="str">
            <v>GREEN</v>
          </cell>
          <cell r="H1031" t="str">
            <v>FULL_TIME</v>
          </cell>
          <cell r="I1031">
            <v>900234</v>
          </cell>
          <cell r="J1031" t="str">
            <v>EFS Facilities Services</v>
          </cell>
          <cell r="K1031" t="str">
            <v>Sheila jepchumba Yator</v>
          </cell>
          <cell r="L1031" t="str">
            <v>Warehouse Associate (TEMP)</v>
          </cell>
          <cell r="M1031" t="str">
            <v>Warehouse Associate 12M</v>
          </cell>
          <cell r="N1031" t="str">
            <v>bizthoma</v>
          </cell>
          <cell r="O1031">
            <v>1299</v>
          </cell>
          <cell r="P1031" t="str">
            <v>AUH1</v>
          </cell>
          <cell r="Q1031" t="str">
            <v>ARE</v>
          </cell>
          <cell r="R1031" t="str">
            <v>LK011</v>
          </cell>
          <cell r="S1031" t="str">
            <v>Night Shift</v>
          </cell>
          <cell r="T1031">
            <v>99</v>
          </cell>
          <cell r="U1031" t="str">
            <v>MENA_UAE_FC</v>
          </cell>
          <cell r="V1031">
            <v>46267.755555555559</v>
          </cell>
          <cell r="W1031">
            <v>46267.854166666664</v>
          </cell>
          <cell r="X1031">
            <v>46267.756944444445</v>
          </cell>
          <cell r="Y1031">
            <v>46268.173611111109</v>
          </cell>
          <cell r="AA1031" t="str">
            <v>Scheduled</v>
          </cell>
          <cell r="AB1031" t="str">
            <v>Present</v>
          </cell>
          <cell r="AC1031" t="str">
            <v>Outbound</v>
          </cell>
          <cell r="AD1031" t="str">
            <v>Picking</v>
          </cell>
          <cell r="AE1031" t="str">
            <v>Pick</v>
          </cell>
          <cell r="AF1031" t="str">
            <v>Friday</v>
          </cell>
          <cell r="AG1031" t="str">
            <v>Saturday</v>
          </cell>
          <cell r="AH1031">
            <v>13</v>
          </cell>
          <cell r="AJ1031">
            <v>45935</v>
          </cell>
          <cell r="AM1031" t="str">
            <v>TEMP</v>
          </cell>
          <cell r="AN1031" t="str">
            <v>3P Onsite Worker</v>
          </cell>
          <cell r="AO1031" t="str">
            <v>A</v>
          </cell>
          <cell r="AP1031">
            <v>9</v>
          </cell>
          <cell r="AQ1031">
            <v>0</v>
          </cell>
          <cell r="AR1031">
            <v>1</v>
          </cell>
          <cell r="AS1031">
            <v>1</v>
          </cell>
          <cell r="AT1031">
            <v>0</v>
          </cell>
          <cell r="AU1031">
            <v>0</v>
          </cell>
        </row>
        <row r="1032">
          <cell r="E1032">
            <v>102865821</v>
          </cell>
          <cell r="F1032" t="str">
            <v>A</v>
          </cell>
          <cell r="G1032" t="str">
            <v>BLUE</v>
          </cell>
          <cell r="H1032" t="str">
            <v>FULL_TIME</v>
          </cell>
          <cell r="I1032" t="str">
            <v>P03231</v>
          </cell>
          <cell r="K1032" t="str">
            <v>Mike Yumang</v>
          </cell>
          <cell r="L1032" t="str">
            <v>FC Associate III</v>
          </cell>
          <cell r="M1032" t="str">
            <v>Non-Inventory Receiver (NIR)</v>
          </cell>
          <cell r="N1032" t="str">
            <v>ridat</v>
          </cell>
          <cell r="O1032">
            <v>1299</v>
          </cell>
          <cell r="P1032" t="str">
            <v>AUH1</v>
          </cell>
          <cell r="Q1032" t="str">
            <v>ARE</v>
          </cell>
          <cell r="R1032" t="str">
            <v>FC034</v>
          </cell>
          <cell r="S1032" t="str">
            <v>Day Shift</v>
          </cell>
          <cell r="T1032">
            <v>3</v>
          </cell>
          <cell r="U1032" t="str">
            <v>MENA_UAE_FC</v>
          </cell>
          <cell r="V1032">
            <v>46267.326388888891</v>
          </cell>
          <cell r="W1032">
            <v>46267.743750000001</v>
          </cell>
          <cell r="X1032">
            <v>46267.333333333336</v>
          </cell>
          <cell r="Y1032">
            <v>46267.75</v>
          </cell>
          <cell r="AA1032" t="str">
            <v>Scheduled</v>
          </cell>
          <cell r="AB1032" t="str">
            <v>Present</v>
          </cell>
          <cell r="AC1032" t="str">
            <v>Support</v>
          </cell>
          <cell r="AD1032" t="str">
            <v>Admin/HR/IT</v>
          </cell>
          <cell r="AE1032" t="str">
            <v>Support</v>
          </cell>
          <cell r="AF1032" t="str">
            <v>Saturday</v>
          </cell>
          <cell r="AG1032" t="str">
            <v>Sunday</v>
          </cell>
          <cell r="AH1032">
            <v>26</v>
          </cell>
          <cell r="AJ1032">
            <v>43011</v>
          </cell>
          <cell r="AM1032" t="str">
            <v>FC</v>
          </cell>
          <cell r="AN1032" t="str">
            <v>Regular Full Time</v>
          </cell>
          <cell r="AO1032" t="str">
            <v>A</v>
          </cell>
          <cell r="AP1032">
            <v>9</v>
          </cell>
          <cell r="AQ1032">
            <v>0</v>
          </cell>
          <cell r="AR1032">
            <v>1</v>
          </cell>
          <cell r="AS1032">
            <v>1</v>
          </cell>
          <cell r="AT1032">
            <v>0</v>
          </cell>
          <cell r="AU1032">
            <v>0</v>
          </cell>
        </row>
        <row r="1033">
          <cell r="E1033">
            <v>205845554</v>
          </cell>
          <cell r="F1033" t="str">
            <v>A</v>
          </cell>
          <cell r="G1033" t="str">
            <v>GREEN</v>
          </cell>
          <cell r="H1033" t="str">
            <v>FULL_TIME</v>
          </cell>
          <cell r="I1033">
            <v>900234</v>
          </cell>
          <cell r="J1033" t="str">
            <v>Dulsco L.L.C.</v>
          </cell>
          <cell r="K1033" t="str">
            <v>YUSUF OKELLO</v>
          </cell>
          <cell r="L1033" t="str">
            <v>Warehouse Associate (TEMP)</v>
          </cell>
          <cell r="M1033" t="str">
            <v>Warehouse Associate 24M</v>
          </cell>
          <cell r="N1033" t="str">
            <v>bizthoma</v>
          </cell>
          <cell r="O1033">
            <v>1299</v>
          </cell>
          <cell r="P1033" t="str">
            <v>AUH1</v>
          </cell>
          <cell r="Q1033" t="str">
            <v>ARE</v>
          </cell>
          <cell r="R1033" t="str">
            <v>FC134</v>
          </cell>
          <cell r="S1033" t="str">
            <v>Day Shift</v>
          </cell>
          <cell r="T1033">
            <v>99</v>
          </cell>
          <cell r="U1033" t="str">
            <v>MENA_UAE_FC</v>
          </cell>
          <cell r="V1033">
            <v>46267.333333333336</v>
          </cell>
          <cell r="W1033">
            <v>46267.749305555553</v>
          </cell>
          <cell r="X1033">
            <v>46267.333333333336</v>
          </cell>
          <cell r="Y1033">
            <v>46267.75</v>
          </cell>
          <cell r="Z1033" t="str">
            <v>Rest Day</v>
          </cell>
          <cell r="AA1033" t="str">
            <v>Not Scheduled</v>
          </cell>
          <cell r="AB1033" t="str">
            <v>Present</v>
          </cell>
          <cell r="AC1033" t="str">
            <v>Outbound</v>
          </cell>
          <cell r="AD1033" t="str">
            <v>Pack - Batch</v>
          </cell>
          <cell r="AE1033" t="str">
            <v>Pack</v>
          </cell>
          <cell r="AF1033" t="str">
            <v>Wednesday</v>
          </cell>
          <cell r="AG1033" t="str">
            <v>Thursday</v>
          </cell>
          <cell r="AH1033">
            <v>17</v>
          </cell>
          <cell r="AJ1033">
            <v>45893</v>
          </cell>
          <cell r="AM1033" t="str">
            <v>TEMP</v>
          </cell>
          <cell r="AN1033" t="str">
            <v>3P Onsite Worker</v>
          </cell>
          <cell r="AO1033" t="str">
            <v>A</v>
          </cell>
          <cell r="AP1033">
            <v>9</v>
          </cell>
          <cell r="AQ1033">
            <v>1</v>
          </cell>
          <cell r="AR1033">
            <v>1</v>
          </cell>
          <cell r="AS1033">
            <v>0</v>
          </cell>
          <cell r="AT1033">
            <v>0</v>
          </cell>
          <cell r="AU1033">
            <v>0</v>
          </cell>
        </row>
        <row r="1034">
          <cell r="E1034">
            <v>203813035</v>
          </cell>
          <cell r="F1034" t="str">
            <v>A</v>
          </cell>
          <cell r="G1034" t="str">
            <v>GREEN</v>
          </cell>
          <cell r="H1034" t="str">
            <v>FULL_TIME</v>
          </cell>
          <cell r="I1034">
            <v>900234</v>
          </cell>
          <cell r="J1034" t="str">
            <v>Adecco</v>
          </cell>
          <cell r="K1034" t="str">
            <v>AUGUSTIN AUGUSTIN</v>
          </cell>
          <cell r="L1034" t="str">
            <v>Warehouse Associate (TEMP)</v>
          </cell>
          <cell r="M1034" t="str">
            <v>Warehouse Associate 24M</v>
          </cell>
          <cell r="N1034" t="str">
            <v>pparsin</v>
          </cell>
          <cell r="O1034">
            <v>1299</v>
          </cell>
          <cell r="P1034" t="str">
            <v>AUH1</v>
          </cell>
          <cell r="Q1034" t="str">
            <v>ARE</v>
          </cell>
          <cell r="R1034" t="str">
            <v>FC059</v>
          </cell>
          <cell r="S1034" t="str">
            <v>Day Shift</v>
          </cell>
          <cell r="T1034">
            <v>99</v>
          </cell>
          <cell r="U1034" t="str">
            <v>MENA_UAE_FC</v>
          </cell>
          <cell r="V1034">
            <v>46267.754166666666</v>
          </cell>
          <cell r="W1034">
            <v>46267.951388888891</v>
          </cell>
          <cell r="X1034">
            <v>46267.756944444445</v>
          </cell>
          <cell r="Y1034">
            <v>46268.173611111109</v>
          </cell>
          <cell r="AA1034" t="str">
            <v>Scheduled</v>
          </cell>
          <cell r="AB1034" t="str">
            <v>Present</v>
          </cell>
          <cell r="AC1034" t="str">
            <v>Inbound</v>
          </cell>
          <cell r="AD1034" t="str">
            <v>Inbound Stow</v>
          </cell>
          <cell r="AE1034" t="str">
            <v>Stow</v>
          </cell>
          <cell r="AF1034" t="str">
            <v>Sunday</v>
          </cell>
          <cell r="AG1034" t="str">
            <v>Monday</v>
          </cell>
          <cell r="AH1034">
            <v>3</v>
          </cell>
          <cell r="AJ1034">
            <v>45516</v>
          </cell>
          <cell r="AM1034" t="str">
            <v>TEMP</v>
          </cell>
          <cell r="AN1034" t="str">
            <v>3P Onsite Worker</v>
          </cell>
          <cell r="AO1034" t="str">
            <v>A</v>
          </cell>
          <cell r="AP1034">
            <v>9</v>
          </cell>
          <cell r="AQ1034">
            <v>0</v>
          </cell>
          <cell r="AR1034">
            <v>1</v>
          </cell>
          <cell r="AS1034">
            <v>1</v>
          </cell>
          <cell r="AT1034">
            <v>0</v>
          </cell>
          <cell r="AU1034">
            <v>0</v>
          </cell>
        </row>
        <row r="1035">
          <cell r="E1035">
            <v>206875145</v>
          </cell>
          <cell r="F1035" t="str">
            <v>A</v>
          </cell>
          <cell r="G1035" t="str">
            <v>GREEN</v>
          </cell>
          <cell r="H1035" t="str">
            <v>FULL_TIME</v>
          </cell>
          <cell r="I1035">
            <v>900234</v>
          </cell>
          <cell r="J1035" t="str">
            <v>Dulsco L.L.C.</v>
          </cell>
          <cell r="K1035" t="str">
            <v>RAKIB ZINGIRA</v>
          </cell>
          <cell r="L1035" t="str">
            <v>Warehouse Associate (TEMP)</v>
          </cell>
          <cell r="M1035" t="str">
            <v>Warehouse Associate 8W</v>
          </cell>
          <cell r="N1035" t="str">
            <v>bavameer</v>
          </cell>
          <cell r="O1035">
            <v>1299</v>
          </cell>
          <cell r="P1035" t="str">
            <v>AUH1</v>
          </cell>
          <cell r="Q1035" t="str">
            <v>ARE</v>
          </cell>
          <cell r="R1035" t="str">
            <v>FC084</v>
          </cell>
          <cell r="S1035" t="str">
            <v>Day Shift</v>
          </cell>
          <cell r="T1035">
            <v>99</v>
          </cell>
          <cell r="U1035" t="str">
            <v>MENA_UAE_FC</v>
          </cell>
          <cell r="V1035">
            <v>46267.331944444442</v>
          </cell>
          <cell r="W1035">
            <v>46267.749305555553</v>
          </cell>
          <cell r="X1035">
            <v>46267.333333333336</v>
          </cell>
          <cell r="Y1035">
            <v>46267.75</v>
          </cell>
          <cell r="AA1035" t="str">
            <v>Scheduled</v>
          </cell>
          <cell r="AB1035" t="str">
            <v>Present</v>
          </cell>
          <cell r="AC1035" t="str">
            <v>Customer returns</v>
          </cell>
          <cell r="AD1035" t="str">
            <v>Customer Returns</v>
          </cell>
          <cell r="AE1035" t="str">
            <v>Customer returns</v>
          </cell>
          <cell r="AF1035" t="str">
            <v>Monday</v>
          </cell>
          <cell r="AG1035" t="str">
            <v>Tuesday</v>
          </cell>
          <cell r="AH1035">
            <v>22</v>
          </cell>
          <cell r="AJ1035">
            <v>46019</v>
          </cell>
          <cell r="AM1035" t="str">
            <v>TEMP</v>
          </cell>
          <cell r="AN1035" t="str">
            <v>3P Onsite Worker</v>
          </cell>
          <cell r="AO1035" t="str">
            <v>A</v>
          </cell>
          <cell r="AP1035">
            <v>9</v>
          </cell>
          <cell r="AQ1035">
            <v>0</v>
          </cell>
          <cell r="AR1035">
            <v>1</v>
          </cell>
          <cell r="AS1035">
            <v>1</v>
          </cell>
          <cell r="AT1035">
            <v>0</v>
          </cell>
          <cell r="AU1035">
            <v>0</v>
          </cell>
        </row>
        <row r="1036">
          <cell r="E1036">
            <v>206873715</v>
          </cell>
          <cell r="F1036" t="str">
            <v>A</v>
          </cell>
          <cell r="G1036" t="str">
            <v>GREEN</v>
          </cell>
          <cell r="H1036" t="str">
            <v>FULL_TIME</v>
          </cell>
          <cell r="I1036">
            <v>900234</v>
          </cell>
          <cell r="J1036" t="str">
            <v>Dulsco L.L.C.</v>
          </cell>
          <cell r="K1036" t="str">
            <v>ABDALLAH KASSIM</v>
          </cell>
          <cell r="L1036" t="str">
            <v>Warehouse Associate (TEMP)</v>
          </cell>
          <cell r="M1036" t="str">
            <v>Warehouse Associate 8W</v>
          </cell>
          <cell r="N1036" t="str">
            <v>aanso</v>
          </cell>
          <cell r="O1036">
            <v>1299</v>
          </cell>
          <cell r="P1036" t="str">
            <v>AUH1</v>
          </cell>
          <cell r="Q1036" t="str">
            <v>ARE</v>
          </cell>
          <cell r="R1036" t="str">
            <v>FC034</v>
          </cell>
          <cell r="S1036" t="str">
            <v>Day Shift</v>
          </cell>
          <cell r="T1036">
            <v>99</v>
          </cell>
          <cell r="U1036" t="str">
            <v>MENA_UAE_FC</v>
          </cell>
          <cell r="V1036">
            <v>46267.332638888889</v>
          </cell>
          <cell r="W1036">
            <v>46267.748611111114</v>
          </cell>
          <cell r="X1036">
            <v>46267.333333333336</v>
          </cell>
          <cell r="Y1036">
            <v>46267.75</v>
          </cell>
          <cell r="AA1036" t="str">
            <v>Scheduled</v>
          </cell>
          <cell r="AB1036" t="str">
            <v>Present</v>
          </cell>
          <cell r="AC1036" t="str">
            <v>Customer returns</v>
          </cell>
          <cell r="AD1036" t="str">
            <v>Customer Returns</v>
          </cell>
          <cell r="AE1036" t="str">
            <v>Customer returns</v>
          </cell>
          <cell r="AF1036" t="str">
            <v>Saturday</v>
          </cell>
          <cell r="AG1036" t="str">
            <v>Sunday</v>
          </cell>
          <cell r="AH1036">
            <v>22</v>
          </cell>
          <cell r="AJ1036">
            <v>46019</v>
          </cell>
          <cell r="AM1036" t="str">
            <v>TEMP</v>
          </cell>
          <cell r="AN1036" t="str">
            <v>3P Onsite Worker</v>
          </cell>
          <cell r="AO1036" t="str">
            <v>A</v>
          </cell>
          <cell r="AP1036">
            <v>9</v>
          </cell>
          <cell r="AQ1036">
            <v>0</v>
          </cell>
          <cell r="AR1036">
            <v>1</v>
          </cell>
          <cell r="AS1036">
            <v>1</v>
          </cell>
          <cell r="AT1036">
            <v>0</v>
          </cell>
          <cell r="AU1036">
            <v>0</v>
          </cell>
        </row>
        <row r="1037">
          <cell r="E1037">
            <v>203800374</v>
          </cell>
          <cell r="F1037" t="str">
            <v>A</v>
          </cell>
          <cell r="G1037" t="str">
            <v>GREEN</v>
          </cell>
          <cell r="H1037" t="str">
            <v>FULL_TIME</v>
          </cell>
          <cell r="I1037">
            <v>900234</v>
          </cell>
          <cell r="J1037" t="str">
            <v>Dulsco L.L.C.</v>
          </cell>
          <cell r="K1037" t="str">
            <v>NATHAN MBUSA</v>
          </cell>
          <cell r="L1037" t="str">
            <v>Warehouse Associate (TEMP)</v>
          </cell>
          <cell r="M1037" t="str">
            <v>Warehouse Associate 8W</v>
          </cell>
          <cell r="N1037" t="str">
            <v>vkkatyal</v>
          </cell>
          <cell r="O1037">
            <v>1299</v>
          </cell>
          <cell r="P1037" t="str">
            <v>AUH1</v>
          </cell>
          <cell r="Q1037" t="str">
            <v>ARE</v>
          </cell>
          <cell r="R1037" t="str">
            <v>LK011</v>
          </cell>
          <cell r="S1037" t="str">
            <v>Night Shift</v>
          </cell>
          <cell r="T1037">
            <v>99</v>
          </cell>
          <cell r="U1037" t="str">
            <v>MENA_UAE_FC</v>
          </cell>
          <cell r="V1037">
            <v>46267.757638888892</v>
          </cell>
          <cell r="W1037">
            <v>46267.95</v>
          </cell>
          <cell r="X1037">
            <v>46267.756944444445</v>
          </cell>
          <cell r="Y1037">
            <v>46268.173611111109</v>
          </cell>
          <cell r="AA1037" t="str">
            <v>Scheduled</v>
          </cell>
          <cell r="AB1037" t="str">
            <v>Present</v>
          </cell>
          <cell r="AC1037" t="str">
            <v>Inbound</v>
          </cell>
          <cell r="AD1037" t="str">
            <v>Inbound Stow</v>
          </cell>
          <cell r="AE1037" t="str">
            <v>Stow</v>
          </cell>
          <cell r="AF1037" t="str">
            <v>Friday</v>
          </cell>
          <cell r="AG1037" t="str">
            <v>Saturday</v>
          </cell>
          <cell r="AH1037">
            <v>3</v>
          </cell>
          <cell r="AJ1037">
            <v>45515</v>
          </cell>
          <cell r="AM1037" t="str">
            <v>TEMP</v>
          </cell>
          <cell r="AN1037" t="str">
            <v>3P Onsite Worker</v>
          </cell>
          <cell r="AO1037" t="str">
            <v>A</v>
          </cell>
          <cell r="AP1037">
            <v>9</v>
          </cell>
          <cell r="AQ1037">
            <v>0</v>
          </cell>
          <cell r="AR1037">
            <v>1</v>
          </cell>
          <cell r="AS1037">
            <v>1</v>
          </cell>
          <cell r="AT1037">
            <v>0</v>
          </cell>
          <cell r="AU1037">
            <v>0</v>
          </cell>
        </row>
        <row r="1038">
          <cell r="E1038">
            <v>203881712</v>
          </cell>
          <cell r="F1038" t="str">
            <v>A</v>
          </cell>
          <cell r="G1038" t="str">
            <v>GREEN</v>
          </cell>
          <cell r="H1038" t="str">
            <v>FULL_TIME</v>
          </cell>
          <cell r="I1038">
            <v>900234</v>
          </cell>
          <cell r="J1038" t="str">
            <v>Fastlink Outsourcing</v>
          </cell>
          <cell r="K1038" t="str">
            <v>Alidu Abass</v>
          </cell>
          <cell r="L1038" t="str">
            <v>Warehouse Associate (TEMP)</v>
          </cell>
          <cell r="M1038" t="str">
            <v>Warehouse Associate 12M</v>
          </cell>
          <cell r="N1038" t="str">
            <v>gylrdg</v>
          </cell>
          <cell r="O1038">
            <v>1181</v>
          </cell>
          <cell r="P1038" t="str">
            <v>AUH3</v>
          </cell>
          <cell r="Q1038" t="str">
            <v>ARE</v>
          </cell>
          <cell r="R1038" t="str">
            <v>LK011</v>
          </cell>
          <cell r="S1038" t="str">
            <v>Night Shift</v>
          </cell>
          <cell r="T1038">
            <v>99</v>
          </cell>
          <cell r="U1038" t="str">
            <v>MENA_UAE_FC</v>
          </cell>
          <cell r="V1038">
            <v>46267.754166666666</v>
          </cell>
          <cell r="W1038">
            <v>46267.963194444441</v>
          </cell>
          <cell r="X1038">
            <v>46267.756944444445</v>
          </cell>
          <cell r="Y1038">
            <v>46268.173611111109</v>
          </cell>
          <cell r="AA1038" t="str">
            <v>Scheduled</v>
          </cell>
          <cell r="AB1038" t="str">
            <v>Present</v>
          </cell>
          <cell r="AC1038" t="str">
            <v>Warehouse deals</v>
          </cell>
          <cell r="AD1038" t="str">
            <v>Warehouse Deals</v>
          </cell>
          <cell r="AE1038" t="str">
            <v>Warehouse deals</v>
          </cell>
          <cell r="AF1038" t="str">
            <v>Friday</v>
          </cell>
          <cell r="AG1038" t="str">
            <v>Saturday</v>
          </cell>
          <cell r="AH1038">
            <v>32</v>
          </cell>
          <cell r="AJ1038">
            <v>45529</v>
          </cell>
          <cell r="AM1038" t="str">
            <v>TEMP</v>
          </cell>
          <cell r="AN1038" t="str">
            <v>3P Onsite Worker</v>
          </cell>
          <cell r="AO1038" t="str">
            <v>A</v>
          </cell>
          <cell r="AP1038">
            <v>9</v>
          </cell>
          <cell r="AQ1038">
            <v>0</v>
          </cell>
          <cell r="AR1038">
            <v>1</v>
          </cell>
          <cell r="AS1038">
            <v>1</v>
          </cell>
          <cell r="AT1038">
            <v>0</v>
          </cell>
          <cell r="AU1038">
            <v>0</v>
          </cell>
        </row>
        <row r="1039">
          <cell r="E1039">
            <v>201635982</v>
          </cell>
          <cell r="F1039" t="str">
            <v>A</v>
          </cell>
          <cell r="G1039" t="str">
            <v>GREEN</v>
          </cell>
          <cell r="H1039" t="str">
            <v>FULL_TIME</v>
          </cell>
          <cell r="I1039">
            <v>900234</v>
          </cell>
          <cell r="J1039" t="str">
            <v>Fastlink Outsourcing</v>
          </cell>
          <cell r="K1039" t="str">
            <v>MARY ACHEAMPONG</v>
          </cell>
          <cell r="L1039" t="str">
            <v>Warehouse Associate (TEMP)</v>
          </cell>
          <cell r="M1039" t="str">
            <v>Warehouse Associate 12M</v>
          </cell>
          <cell r="N1039" t="str">
            <v>nelstche</v>
          </cell>
          <cell r="O1039">
            <v>1181</v>
          </cell>
          <cell r="P1039" t="str">
            <v>AUH3</v>
          </cell>
          <cell r="Q1039" t="str">
            <v>ARE</v>
          </cell>
          <cell r="R1039" t="str">
            <v>FC109</v>
          </cell>
          <cell r="S1039" t="str">
            <v>Day Shift</v>
          </cell>
          <cell r="T1039">
            <v>99</v>
          </cell>
          <cell r="U1039" t="str">
            <v>MENA_UAE_FC</v>
          </cell>
          <cell r="X1039">
            <v>46267.333333333336</v>
          </cell>
          <cell r="Y1039">
            <v>46267.75</v>
          </cell>
          <cell r="Z1039" t="str">
            <v>Rest Day</v>
          </cell>
          <cell r="AA1039" t="str">
            <v>Not Scheduled</v>
          </cell>
          <cell r="AB1039" t="str">
            <v>Not Present</v>
          </cell>
          <cell r="AC1039" t="str">
            <v>Warehouse deals</v>
          </cell>
          <cell r="AD1039" t="str">
            <v>Warehouse Deals</v>
          </cell>
          <cell r="AE1039" t="str">
            <v>Warehouse deals</v>
          </cell>
          <cell r="AF1039" t="str">
            <v>Tuesday</v>
          </cell>
          <cell r="AG1039" t="str">
            <v>Wednesday</v>
          </cell>
          <cell r="AH1039">
            <v>32</v>
          </cell>
          <cell r="AJ1039">
            <v>45529</v>
          </cell>
          <cell r="AM1039" t="str">
            <v>TEMP</v>
          </cell>
          <cell r="AN1039" t="str">
            <v>3P Onsite Worker</v>
          </cell>
          <cell r="AO1039" t="str">
            <v>A</v>
          </cell>
          <cell r="AP1039">
            <v>9</v>
          </cell>
          <cell r="AQ1039">
            <v>0</v>
          </cell>
          <cell r="AR1039">
            <v>0</v>
          </cell>
          <cell r="AS1039">
            <v>0</v>
          </cell>
          <cell r="AT1039">
            <v>0</v>
          </cell>
          <cell r="AU1039">
            <v>0</v>
          </cell>
        </row>
        <row r="1040">
          <cell r="E1040">
            <v>206361774</v>
          </cell>
          <cell r="F1040" t="str">
            <v>A</v>
          </cell>
          <cell r="G1040" t="str">
            <v>GREEN</v>
          </cell>
          <cell r="H1040" t="str">
            <v>FULL_TIME</v>
          </cell>
          <cell r="I1040">
            <v>900234</v>
          </cell>
          <cell r="J1040" t="str">
            <v>EFS Facilities Services</v>
          </cell>
          <cell r="K1040" t="str">
            <v>SAMUEL AWINIMI ADOMBILLA</v>
          </cell>
          <cell r="L1040" t="str">
            <v>Warehouse Associate (TEMP)</v>
          </cell>
          <cell r="M1040" t="str">
            <v>Warehouse Associate 8W</v>
          </cell>
          <cell r="N1040" t="str">
            <v>gylrdg</v>
          </cell>
          <cell r="O1040">
            <v>1181</v>
          </cell>
          <cell r="P1040" t="str">
            <v>AUH3</v>
          </cell>
          <cell r="Q1040" t="str">
            <v>ARE</v>
          </cell>
          <cell r="R1040" t="str">
            <v>LK016</v>
          </cell>
          <cell r="S1040" t="str">
            <v>Night Shift</v>
          </cell>
          <cell r="T1040">
            <v>99</v>
          </cell>
          <cell r="U1040" t="str">
            <v>MENA_UAE_FC</v>
          </cell>
          <cell r="X1040">
            <v>46267.756944444445</v>
          </cell>
          <cell r="Y1040">
            <v>46268.090277777781</v>
          </cell>
          <cell r="Z1040" t="str">
            <v>Rest Day</v>
          </cell>
          <cell r="AA1040" t="str">
            <v>Not Scheduled</v>
          </cell>
          <cell r="AB1040" t="str">
            <v>Not Present</v>
          </cell>
          <cell r="AC1040" t="str">
            <v>Warehouse deals</v>
          </cell>
          <cell r="AD1040" t="str">
            <v>Warehouse Deals</v>
          </cell>
          <cell r="AE1040" t="str">
            <v>Warehouse deals</v>
          </cell>
          <cell r="AF1040" t="str">
            <v>Wednesday</v>
          </cell>
          <cell r="AG1040" t="str">
            <v>Thursday</v>
          </cell>
          <cell r="AH1040">
            <v>32</v>
          </cell>
          <cell r="AJ1040">
            <v>45956</v>
          </cell>
          <cell r="AM1040" t="str">
            <v>TEMP</v>
          </cell>
          <cell r="AN1040" t="str">
            <v>3P Onsite Worker</v>
          </cell>
          <cell r="AO1040" t="str">
            <v>A</v>
          </cell>
          <cell r="AP1040">
            <v>7</v>
          </cell>
          <cell r="AQ1040">
            <v>0</v>
          </cell>
          <cell r="AR1040">
            <v>0</v>
          </cell>
          <cell r="AS1040">
            <v>0</v>
          </cell>
          <cell r="AT1040">
            <v>0</v>
          </cell>
          <cell r="AU1040">
            <v>0</v>
          </cell>
        </row>
        <row r="1041">
          <cell r="E1041">
            <v>205275762</v>
          </cell>
          <cell r="F1041" t="str">
            <v>A</v>
          </cell>
          <cell r="G1041" t="str">
            <v>GREEN</v>
          </cell>
          <cell r="H1041" t="str">
            <v>FULL_TIME</v>
          </cell>
          <cell r="I1041">
            <v>900234</v>
          </cell>
          <cell r="J1041" t="str">
            <v>Dulsco L.L.C.</v>
          </cell>
          <cell r="K1041" t="str">
            <v>DANIEL KWABENA ADOMA</v>
          </cell>
          <cell r="L1041" t="str">
            <v>Warehouse Associate (TEMP)</v>
          </cell>
          <cell r="M1041" t="str">
            <v>Warehouse Associate 8W</v>
          </cell>
          <cell r="N1041" t="str">
            <v>nelstche</v>
          </cell>
          <cell r="O1041">
            <v>1299</v>
          </cell>
          <cell r="P1041" t="str">
            <v>AUH3</v>
          </cell>
          <cell r="Q1041" t="str">
            <v>ARE</v>
          </cell>
          <cell r="R1041" t="str">
            <v>FC109</v>
          </cell>
          <cell r="S1041" t="str">
            <v>Day Shift</v>
          </cell>
          <cell r="T1041">
            <v>99</v>
          </cell>
          <cell r="U1041" t="str">
            <v>MENA_UAE_FC</v>
          </cell>
          <cell r="X1041">
            <v>46267.333333333336</v>
          </cell>
          <cell r="Y1041">
            <v>46267.75</v>
          </cell>
          <cell r="Z1041" t="str">
            <v>Rest Day</v>
          </cell>
          <cell r="AA1041" t="str">
            <v>Not Scheduled</v>
          </cell>
          <cell r="AB1041" t="str">
            <v>Not Present</v>
          </cell>
          <cell r="AC1041" t="str">
            <v>Warehouse deals</v>
          </cell>
          <cell r="AD1041" t="str">
            <v>Warehouse Deals</v>
          </cell>
          <cell r="AE1041" t="str">
            <v>Warehouse deals</v>
          </cell>
          <cell r="AF1041" t="str">
            <v>Tuesday</v>
          </cell>
          <cell r="AG1041" t="str">
            <v>Wednesday</v>
          </cell>
          <cell r="AH1041">
            <v>32</v>
          </cell>
          <cell r="AJ1041">
            <v>45795</v>
          </cell>
          <cell r="AM1041" t="str">
            <v>TEMP</v>
          </cell>
          <cell r="AN1041" t="str">
            <v>3P Onsite Worker</v>
          </cell>
          <cell r="AO1041" t="str">
            <v>A</v>
          </cell>
          <cell r="AP1041">
            <v>9</v>
          </cell>
          <cell r="AQ1041">
            <v>0</v>
          </cell>
          <cell r="AR1041">
            <v>0</v>
          </cell>
          <cell r="AS1041">
            <v>0</v>
          </cell>
          <cell r="AT1041">
            <v>0</v>
          </cell>
          <cell r="AU1041">
            <v>0</v>
          </cell>
        </row>
        <row r="1042">
          <cell r="E1042">
            <v>203521133</v>
          </cell>
          <cell r="F1042" t="str">
            <v>A</v>
          </cell>
          <cell r="G1042" t="str">
            <v>GREEN</v>
          </cell>
          <cell r="H1042" t="str">
            <v>FULL_TIME</v>
          </cell>
          <cell r="I1042">
            <v>900234</v>
          </cell>
          <cell r="J1042" t="str">
            <v>Fastlink Outsourcing</v>
          </cell>
          <cell r="K1042" t="str">
            <v>Emmanuel Agyei</v>
          </cell>
          <cell r="L1042" t="str">
            <v>Warehouse Associate (TEMP)</v>
          </cell>
          <cell r="M1042" t="str">
            <v>Warehouse Associate 12M</v>
          </cell>
          <cell r="N1042" t="str">
            <v>pparsin</v>
          </cell>
          <cell r="O1042">
            <v>1299</v>
          </cell>
          <cell r="P1042" t="str">
            <v>AUH3</v>
          </cell>
          <cell r="Q1042" t="str">
            <v>ARE</v>
          </cell>
          <cell r="R1042" t="str">
            <v>LK016</v>
          </cell>
          <cell r="S1042" t="str">
            <v>Night Shift</v>
          </cell>
          <cell r="T1042">
            <v>99</v>
          </cell>
          <cell r="U1042" t="str">
            <v>MENA_UAE_FC</v>
          </cell>
          <cell r="V1042">
            <v>46267.756944444445</v>
          </cell>
          <cell r="W1042">
            <v>46267.855555555558</v>
          </cell>
          <cell r="X1042">
            <v>46267.756944444445</v>
          </cell>
          <cell r="Y1042">
            <v>46268.173611111109</v>
          </cell>
          <cell r="Z1042" t="str">
            <v>Rest Day</v>
          </cell>
          <cell r="AA1042" t="str">
            <v>Not Scheduled</v>
          </cell>
          <cell r="AB1042" t="str">
            <v>Present</v>
          </cell>
          <cell r="AC1042" t="str">
            <v>Warehouse deals</v>
          </cell>
          <cell r="AD1042" t="str">
            <v>Warehouse Deals</v>
          </cell>
          <cell r="AE1042" t="str">
            <v>Warehouse deals</v>
          </cell>
          <cell r="AF1042" t="str">
            <v>Wednesday</v>
          </cell>
          <cell r="AG1042" t="str">
            <v>Thursday</v>
          </cell>
          <cell r="AH1042">
            <v>32</v>
          </cell>
          <cell r="AJ1042">
            <v>45462</v>
          </cell>
          <cell r="AM1042" t="str">
            <v>TEMP</v>
          </cell>
          <cell r="AN1042" t="str">
            <v>3P Onsite Worker</v>
          </cell>
          <cell r="AO1042" t="str">
            <v>A</v>
          </cell>
          <cell r="AP1042">
            <v>9</v>
          </cell>
          <cell r="AQ1042">
            <v>1</v>
          </cell>
          <cell r="AR1042">
            <v>1</v>
          </cell>
          <cell r="AS1042">
            <v>0</v>
          </cell>
          <cell r="AT1042">
            <v>0</v>
          </cell>
          <cell r="AU1042">
            <v>0</v>
          </cell>
        </row>
        <row r="1043">
          <cell r="E1043">
            <v>104383492</v>
          </cell>
          <cell r="F1043" t="str">
            <v>A</v>
          </cell>
          <cell r="G1043" t="str">
            <v>BLUE</v>
          </cell>
          <cell r="H1043" t="str">
            <v>FULL_TIME</v>
          </cell>
          <cell r="I1043" t="str">
            <v>P03231</v>
          </cell>
          <cell r="K1043" t="str">
            <v>Ahmad Ali Muhammad Anwar</v>
          </cell>
          <cell r="L1043" t="str">
            <v>FC Associate III</v>
          </cell>
          <cell r="M1043" t="str">
            <v>Operations Supervisor</v>
          </cell>
          <cell r="N1043" t="str">
            <v>gylrdg</v>
          </cell>
          <cell r="O1043">
            <v>1299</v>
          </cell>
          <cell r="P1043" t="str">
            <v>AUH3</v>
          </cell>
          <cell r="Q1043" t="str">
            <v>ARE</v>
          </cell>
          <cell r="R1043" t="str">
            <v>FC084</v>
          </cell>
          <cell r="S1043" t="str">
            <v>Day Shift</v>
          </cell>
          <cell r="T1043">
            <v>3</v>
          </cell>
          <cell r="U1043" t="str">
            <v>MENA_UAE_FC</v>
          </cell>
          <cell r="V1043">
            <v>46267.313888888886</v>
          </cell>
          <cell r="W1043">
            <v>46267.758333333331</v>
          </cell>
          <cell r="X1043">
            <v>46267.333333333336</v>
          </cell>
          <cell r="Y1043">
            <v>46267.75</v>
          </cell>
          <cell r="AA1043" t="str">
            <v>Scheduled</v>
          </cell>
          <cell r="AB1043" t="str">
            <v>Present</v>
          </cell>
          <cell r="AC1043" t="str">
            <v>Warehouse deals</v>
          </cell>
          <cell r="AD1043" t="str">
            <v>Warehouse Deals</v>
          </cell>
          <cell r="AE1043" t="str">
            <v>Warehouse deals</v>
          </cell>
          <cell r="AF1043" t="str">
            <v>Monday</v>
          </cell>
          <cell r="AG1043" t="str">
            <v>Tuesday</v>
          </cell>
          <cell r="AH1043">
            <v>32</v>
          </cell>
          <cell r="AJ1043">
            <v>44727</v>
          </cell>
          <cell r="AM1043" t="str">
            <v>FC</v>
          </cell>
          <cell r="AN1043" t="str">
            <v>Regular Full Time</v>
          </cell>
          <cell r="AO1043" t="str">
            <v>A</v>
          </cell>
          <cell r="AP1043">
            <v>9</v>
          </cell>
          <cell r="AQ1043">
            <v>0</v>
          </cell>
          <cell r="AR1043">
            <v>1</v>
          </cell>
          <cell r="AS1043">
            <v>1</v>
          </cell>
          <cell r="AT1043">
            <v>0</v>
          </cell>
          <cell r="AU1043">
            <v>0</v>
          </cell>
        </row>
        <row r="1044">
          <cell r="E1044">
            <v>204246604</v>
          </cell>
          <cell r="F1044" t="str">
            <v>A</v>
          </cell>
          <cell r="G1044" t="str">
            <v>GREEN</v>
          </cell>
          <cell r="H1044" t="str">
            <v>FULL_TIME</v>
          </cell>
          <cell r="I1044">
            <v>900234</v>
          </cell>
          <cell r="J1044" t="str">
            <v>Quesscorp</v>
          </cell>
          <cell r="K1044" t="str">
            <v>Mohammed Aminu</v>
          </cell>
          <cell r="L1044" t="str">
            <v>Warehouse Associate (TEMP)</v>
          </cell>
          <cell r="M1044" t="str">
            <v>Warehouse Associate 24M</v>
          </cell>
          <cell r="N1044" t="str">
            <v>gylrdg</v>
          </cell>
          <cell r="O1044">
            <v>1299</v>
          </cell>
          <cell r="P1044" t="str">
            <v>AUH3</v>
          </cell>
          <cell r="Q1044" t="str">
            <v>ARE</v>
          </cell>
          <cell r="R1044" t="str">
            <v>FC109</v>
          </cell>
          <cell r="S1044" t="str">
            <v>Day Shift</v>
          </cell>
          <cell r="T1044">
            <v>99</v>
          </cell>
          <cell r="U1044" t="str">
            <v>MENA_UAE_FC</v>
          </cell>
          <cell r="Z1044" t="str">
            <v>Rest Day</v>
          </cell>
          <cell r="AA1044" t="str">
            <v>Not Scheduled</v>
          </cell>
          <cell r="AB1044" t="str">
            <v>Not Present</v>
          </cell>
          <cell r="AC1044" t="str">
            <v>Inbound</v>
          </cell>
          <cell r="AD1044" t="str">
            <v>Inbound Stow</v>
          </cell>
          <cell r="AE1044" t="str">
            <v>Stow</v>
          </cell>
          <cell r="AF1044" t="str">
            <v>Tuesday</v>
          </cell>
          <cell r="AG1044" t="str">
            <v>Wednesday</v>
          </cell>
          <cell r="AH1044">
            <v>3</v>
          </cell>
          <cell r="AJ1044">
            <v>45578</v>
          </cell>
          <cell r="AM1044" t="str">
            <v>TEMP</v>
          </cell>
          <cell r="AN1044" t="str">
            <v>3P Onsite Worker</v>
          </cell>
          <cell r="AO1044" t="str">
            <v>A</v>
          </cell>
          <cell r="AQ1044">
            <v>0</v>
          </cell>
          <cell r="AR1044">
            <v>0</v>
          </cell>
          <cell r="AS1044">
            <v>0</v>
          </cell>
          <cell r="AT1044">
            <v>0</v>
          </cell>
          <cell r="AU1044">
            <v>0</v>
          </cell>
        </row>
        <row r="1045">
          <cell r="E1045">
            <v>203875092</v>
          </cell>
          <cell r="F1045" t="str">
            <v>A</v>
          </cell>
          <cell r="G1045" t="str">
            <v>GREEN</v>
          </cell>
          <cell r="H1045" t="str">
            <v>FULL_TIME</v>
          </cell>
          <cell r="I1045">
            <v>900234</v>
          </cell>
          <cell r="J1045" t="str">
            <v>Fastlink Outsourcing</v>
          </cell>
          <cell r="K1045" t="str">
            <v>Gideon Amoah</v>
          </cell>
          <cell r="L1045" t="str">
            <v>Warehouse Associate (TEMP)</v>
          </cell>
          <cell r="M1045" t="str">
            <v>Warehouse Associate 12M</v>
          </cell>
          <cell r="N1045" t="str">
            <v>gylrdg</v>
          </cell>
          <cell r="O1045">
            <v>1181</v>
          </cell>
          <cell r="P1045" t="str">
            <v>DAD1</v>
          </cell>
          <cell r="Q1045" t="str">
            <v>ARE</v>
          </cell>
          <cell r="R1045" t="str">
            <v>LK015</v>
          </cell>
          <cell r="S1045" t="str">
            <v>Night Shift</v>
          </cell>
          <cell r="T1045">
            <v>99</v>
          </cell>
          <cell r="U1045" t="str">
            <v>MENA_UAE_AMZL</v>
          </cell>
          <cell r="X1045">
            <v>46267.756944444445</v>
          </cell>
          <cell r="Y1045">
            <v>46268.090277777781</v>
          </cell>
          <cell r="Z1045" t="str">
            <v>Rest Day</v>
          </cell>
          <cell r="AA1045" t="str">
            <v>Not Scheduled</v>
          </cell>
          <cell r="AB1045" t="str">
            <v>Not Present</v>
          </cell>
          <cell r="AC1045" t="str">
            <v>Warehouse deals</v>
          </cell>
          <cell r="AD1045" t="str">
            <v>Warehouse Deals</v>
          </cell>
          <cell r="AE1045" t="str">
            <v>Warehouse deals</v>
          </cell>
          <cell r="AF1045" t="str">
            <v>Tuesday</v>
          </cell>
          <cell r="AG1045" t="str">
            <v>Wednesday</v>
          </cell>
          <cell r="AH1045">
            <v>32</v>
          </cell>
          <cell r="AJ1045">
            <v>45529</v>
          </cell>
          <cell r="AM1045" t="str">
            <v>TEMP</v>
          </cell>
          <cell r="AN1045" t="str">
            <v>3P Onsite Worker</v>
          </cell>
          <cell r="AO1045" t="str">
            <v>A</v>
          </cell>
          <cell r="AP1045">
            <v>7</v>
          </cell>
          <cell r="AQ1045">
            <v>0</v>
          </cell>
          <cell r="AR1045">
            <v>0</v>
          </cell>
          <cell r="AS1045">
            <v>0</v>
          </cell>
          <cell r="AT1045">
            <v>0</v>
          </cell>
          <cell r="AU1045">
            <v>0</v>
          </cell>
        </row>
        <row r="1046">
          <cell r="E1046">
            <v>203513399</v>
          </cell>
          <cell r="F1046" t="str">
            <v>A</v>
          </cell>
          <cell r="G1046" t="str">
            <v>GREEN</v>
          </cell>
          <cell r="H1046" t="str">
            <v>FULL_TIME</v>
          </cell>
          <cell r="I1046">
            <v>900234</v>
          </cell>
          <cell r="J1046" t="str">
            <v>Fastlink Outsourcing</v>
          </cell>
          <cell r="K1046" t="str">
            <v>Sheila Ampene</v>
          </cell>
          <cell r="L1046" t="str">
            <v>Warehouse Associate (TEMP)</v>
          </cell>
          <cell r="M1046" t="str">
            <v>Warehouse Associate 12M</v>
          </cell>
          <cell r="N1046" t="str">
            <v>nelstche</v>
          </cell>
          <cell r="O1046">
            <v>1181</v>
          </cell>
          <cell r="P1046" t="str">
            <v>AUH3</v>
          </cell>
          <cell r="Q1046" t="str">
            <v>ARE</v>
          </cell>
          <cell r="R1046" t="str">
            <v>FC059</v>
          </cell>
          <cell r="S1046" t="str">
            <v>Day Shift</v>
          </cell>
          <cell r="T1046">
            <v>99</v>
          </cell>
          <cell r="U1046" t="str">
            <v>MENA_UAE_FC</v>
          </cell>
          <cell r="X1046">
            <v>46267.333333333336</v>
          </cell>
          <cell r="Y1046">
            <v>46267.75</v>
          </cell>
          <cell r="Z1046" t="str">
            <v>Rest Day</v>
          </cell>
          <cell r="AA1046" t="str">
            <v>Not Scheduled</v>
          </cell>
          <cell r="AB1046" t="str">
            <v>Not Present</v>
          </cell>
          <cell r="AC1046" t="str">
            <v>Warehouse deals</v>
          </cell>
          <cell r="AD1046" t="str">
            <v>Warehouse Deals</v>
          </cell>
          <cell r="AE1046" t="str">
            <v>Warehouse deals</v>
          </cell>
          <cell r="AF1046" t="str">
            <v>Sunday</v>
          </cell>
          <cell r="AG1046" t="str">
            <v>Monday</v>
          </cell>
          <cell r="AH1046">
            <v>32</v>
          </cell>
          <cell r="AJ1046">
            <v>45462</v>
          </cell>
          <cell r="AM1046" t="str">
            <v>TEMP</v>
          </cell>
          <cell r="AN1046" t="str">
            <v>3P Onsite Worker</v>
          </cell>
          <cell r="AO1046" t="str">
            <v>A</v>
          </cell>
          <cell r="AP1046">
            <v>9</v>
          </cell>
          <cell r="AQ1046">
            <v>0</v>
          </cell>
          <cell r="AR1046">
            <v>0</v>
          </cell>
          <cell r="AS1046">
            <v>0</v>
          </cell>
          <cell r="AT1046">
            <v>0</v>
          </cell>
          <cell r="AU1046">
            <v>0</v>
          </cell>
        </row>
        <row r="1047">
          <cell r="E1047">
            <v>203875184</v>
          </cell>
          <cell r="F1047" t="str">
            <v>A</v>
          </cell>
          <cell r="G1047" t="str">
            <v>GREEN</v>
          </cell>
          <cell r="H1047" t="str">
            <v>FULL_TIME</v>
          </cell>
          <cell r="I1047">
            <v>900234</v>
          </cell>
          <cell r="J1047" t="str">
            <v>Fastlink Outsourcing</v>
          </cell>
          <cell r="K1047" t="str">
            <v>Emmanuel Ansere</v>
          </cell>
          <cell r="L1047" t="str">
            <v>Warehouse Associate (TEMP)</v>
          </cell>
          <cell r="M1047" t="str">
            <v>Warehouse Associate 12M</v>
          </cell>
          <cell r="N1047" t="str">
            <v>gylrdg</v>
          </cell>
          <cell r="O1047">
            <v>1181</v>
          </cell>
          <cell r="P1047" t="str">
            <v>DAD1</v>
          </cell>
          <cell r="Q1047" t="str">
            <v>ARE</v>
          </cell>
          <cell r="R1047" t="str">
            <v>LK017</v>
          </cell>
          <cell r="S1047" t="str">
            <v>Night Shift</v>
          </cell>
          <cell r="T1047">
            <v>99</v>
          </cell>
          <cell r="U1047" t="str">
            <v>MENA_UAE_AMZL</v>
          </cell>
          <cell r="V1047">
            <v>46267.755555555559</v>
          </cell>
          <cell r="W1047">
            <v>46267.893055555556</v>
          </cell>
          <cell r="X1047">
            <v>46267.756944444445</v>
          </cell>
          <cell r="Y1047">
            <v>46268.090277777781</v>
          </cell>
          <cell r="AA1047" t="str">
            <v>Scheduled</v>
          </cell>
          <cell r="AB1047" t="str">
            <v>Present</v>
          </cell>
          <cell r="AC1047" t="str">
            <v>Warehouse deals</v>
          </cell>
          <cell r="AD1047" t="str">
            <v>Warehouse Deals</v>
          </cell>
          <cell r="AE1047" t="str">
            <v>Warehouse deals</v>
          </cell>
          <cell r="AF1047" t="str">
            <v>Thursday</v>
          </cell>
          <cell r="AG1047" t="str">
            <v>Friday</v>
          </cell>
          <cell r="AH1047">
            <v>32</v>
          </cell>
          <cell r="AJ1047">
            <v>45529</v>
          </cell>
          <cell r="AM1047" t="str">
            <v>TEMP</v>
          </cell>
          <cell r="AN1047" t="str">
            <v>3P Onsite Worker</v>
          </cell>
          <cell r="AO1047" t="str">
            <v>A</v>
          </cell>
          <cell r="AP1047">
            <v>7</v>
          </cell>
          <cell r="AQ1047">
            <v>0</v>
          </cell>
          <cell r="AR1047">
            <v>1</v>
          </cell>
          <cell r="AS1047">
            <v>1</v>
          </cell>
          <cell r="AT1047">
            <v>0</v>
          </cell>
          <cell r="AU1047">
            <v>0</v>
          </cell>
        </row>
        <row r="1048">
          <cell r="E1048">
            <v>201188904</v>
          </cell>
          <cell r="F1048" t="str">
            <v>A</v>
          </cell>
          <cell r="G1048" t="str">
            <v>GREEN</v>
          </cell>
          <cell r="H1048" t="str">
            <v>FULL_TIME</v>
          </cell>
          <cell r="I1048">
            <v>900234</v>
          </cell>
          <cell r="J1048" t="str">
            <v>Fastlink Outsourcing</v>
          </cell>
          <cell r="K1048" t="str">
            <v>Anthony Owusu</v>
          </cell>
          <cell r="L1048" t="str">
            <v>Warehouse Associate (TEMP)</v>
          </cell>
          <cell r="M1048" t="str">
            <v>Warehouse Associate 12M</v>
          </cell>
          <cell r="N1048" t="str">
            <v>gylrdg</v>
          </cell>
          <cell r="O1048">
            <v>1181</v>
          </cell>
          <cell r="P1048" t="str">
            <v>AUH3</v>
          </cell>
          <cell r="Q1048" t="str">
            <v>ARE</v>
          </cell>
          <cell r="R1048" t="str">
            <v>LK015</v>
          </cell>
          <cell r="S1048" t="str">
            <v>Night Shift</v>
          </cell>
          <cell r="T1048">
            <v>99</v>
          </cell>
          <cell r="U1048" t="str">
            <v>MENA_UAE_FC</v>
          </cell>
          <cell r="X1048">
            <v>46267.756944444445</v>
          </cell>
          <cell r="Y1048">
            <v>46268.173611111109</v>
          </cell>
          <cell r="Z1048" t="str">
            <v>Rest Day</v>
          </cell>
          <cell r="AA1048" t="str">
            <v>Not Scheduled</v>
          </cell>
          <cell r="AB1048" t="str">
            <v>Not Present</v>
          </cell>
          <cell r="AC1048" t="str">
            <v>Warehouse deals</v>
          </cell>
          <cell r="AD1048" t="str">
            <v>Warehouse Deals</v>
          </cell>
          <cell r="AE1048" t="str">
            <v>Warehouse deals</v>
          </cell>
          <cell r="AF1048" t="str">
            <v>Tuesday</v>
          </cell>
          <cell r="AG1048" t="str">
            <v>Wednesday</v>
          </cell>
          <cell r="AH1048">
            <v>32</v>
          </cell>
          <cell r="AJ1048">
            <v>45529</v>
          </cell>
          <cell r="AM1048" t="str">
            <v>TEMP</v>
          </cell>
          <cell r="AN1048" t="str">
            <v>3P Onsite Worker</v>
          </cell>
          <cell r="AO1048" t="str">
            <v>A</v>
          </cell>
          <cell r="AP1048">
            <v>9</v>
          </cell>
          <cell r="AQ1048">
            <v>0</v>
          </cell>
          <cell r="AR1048">
            <v>0</v>
          </cell>
          <cell r="AS1048">
            <v>0</v>
          </cell>
          <cell r="AT1048">
            <v>0</v>
          </cell>
          <cell r="AU1048">
            <v>0</v>
          </cell>
        </row>
        <row r="1049">
          <cell r="E1049">
            <v>102207635</v>
          </cell>
          <cell r="F1049" t="str">
            <v>A</v>
          </cell>
          <cell r="G1049" t="str">
            <v>BLUE</v>
          </cell>
          <cell r="H1049" t="str">
            <v>FULL_TIME</v>
          </cell>
          <cell r="I1049" t="str">
            <v>P03231</v>
          </cell>
          <cell r="K1049" t="str">
            <v>Alexandro Posas</v>
          </cell>
          <cell r="L1049" t="str">
            <v>FC Associate III</v>
          </cell>
          <cell r="M1049" t="str">
            <v>Operations Supervisor</v>
          </cell>
          <cell r="N1049" t="str">
            <v>nelstche</v>
          </cell>
          <cell r="O1049">
            <v>1299</v>
          </cell>
          <cell r="P1049" t="str">
            <v>AUH3</v>
          </cell>
          <cell r="Q1049" t="str">
            <v>ARE</v>
          </cell>
          <cell r="R1049" t="str">
            <v>LK014</v>
          </cell>
          <cell r="S1049" t="str">
            <v>Night Shift</v>
          </cell>
          <cell r="T1049">
            <v>3</v>
          </cell>
          <cell r="U1049" t="str">
            <v>MENA_UAE_FC</v>
          </cell>
          <cell r="V1049">
            <v>46267.752083333333</v>
          </cell>
          <cell r="X1049">
            <v>46267.756944444445</v>
          </cell>
          <cell r="Y1049">
            <v>46268.173611111109</v>
          </cell>
          <cell r="AA1049" t="str">
            <v>Scheduled</v>
          </cell>
          <cell r="AB1049" t="str">
            <v>Present</v>
          </cell>
          <cell r="AC1049" t="str">
            <v>Warehouse deals</v>
          </cell>
          <cell r="AD1049" t="str">
            <v>Warehouse Deals</v>
          </cell>
          <cell r="AE1049" t="str">
            <v>Warehouse deals</v>
          </cell>
          <cell r="AF1049" t="str">
            <v>Monday</v>
          </cell>
          <cell r="AG1049" t="str">
            <v>Tuesday</v>
          </cell>
          <cell r="AH1049">
            <v>32</v>
          </cell>
          <cell r="AJ1049">
            <v>42867</v>
          </cell>
          <cell r="AM1049" t="str">
            <v>FC</v>
          </cell>
          <cell r="AN1049" t="str">
            <v>Regular Full Time</v>
          </cell>
          <cell r="AO1049" t="str">
            <v>A</v>
          </cell>
          <cell r="AP1049">
            <v>9</v>
          </cell>
          <cell r="AQ1049">
            <v>0</v>
          </cell>
          <cell r="AR1049">
            <v>1</v>
          </cell>
          <cell r="AS1049">
            <v>1</v>
          </cell>
          <cell r="AT1049">
            <v>0</v>
          </cell>
          <cell r="AU1049">
            <v>0</v>
          </cell>
        </row>
        <row r="1050">
          <cell r="E1050">
            <v>204768284</v>
          </cell>
          <cell r="F1050" t="str">
            <v>A</v>
          </cell>
          <cell r="G1050" t="str">
            <v>GREEN</v>
          </cell>
          <cell r="H1050" t="str">
            <v>FULL_TIME</v>
          </cell>
          <cell r="I1050">
            <v>900234</v>
          </cell>
          <cell r="J1050" t="str">
            <v>Dulsco L.L.C.</v>
          </cell>
          <cell r="K1050" t="str">
            <v>ASHIRAF GIZAZA</v>
          </cell>
          <cell r="L1050" t="str">
            <v>Warehouse Associate (TEMP)</v>
          </cell>
          <cell r="M1050" t="str">
            <v>Warehouse Associate 8W</v>
          </cell>
          <cell r="N1050" t="str">
            <v>nelstche</v>
          </cell>
          <cell r="O1050">
            <v>1181</v>
          </cell>
          <cell r="P1050" t="str">
            <v>AUH3</v>
          </cell>
          <cell r="Q1050" t="str">
            <v>ARE</v>
          </cell>
          <cell r="R1050" t="str">
            <v>FC034</v>
          </cell>
          <cell r="S1050" t="str">
            <v>Day Shift</v>
          </cell>
          <cell r="T1050">
            <v>99</v>
          </cell>
          <cell r="U1050" t="str">
            <v>MENA_UAE_FC</v>
          </cell>
          <cell r="V1050">
            <v>46267.331250000003</v>
          </cell>
          <cell r="W1050">
            <v>46267.74722222222</v>
          </cell>
          <cell r="X1050">
            <v>46267.333333333336</v>
          </cell>
          <cell r="Y1050">
            <v>46267.75</v>
          </cell>
          <cell r="AA1050" t="str">
            <v>Scheduled</v>
          </cell>
          <cell r="AB1050" t="str">
            <v>Present</v>
          </cell>
          <cell r="AC1050" t="str">
            <v>Warehouse deals</v>
          </cell>
          <cell r="AD1050" t="str">
            <v>Warehouse Deals</v>
          </cell>
          <cell r="AE1050" t="str">
            <v>Warehouse deals</v>
          </cell>
          <cell r="AF1050" t="str">
            <v>Saturday</v>
          </cell>
          <cell r="AG1050" t="str">
            <v>Sunday</v>
          </cell>
          <cell r="AH1050">
            <v>32</v>
          </cell>
          <cell r="AJ1050">
            <v>45795</v>
          </cell>
          <cell r="AM1050" t="str">
            <v>TEMP</v>
          </cell>
          <cell r="AN1050" t="str">
            <v>3P Onsite Worker</v>
          </cell>
          <cell r="AO1050" t="str">
            <v>A</v>
          </cell>
          <cell r="AP1050">
            <v>9</v>
          </cell>
          <cell r="AQ1050">
            <v>0</v>
          </cell>
          <cell r="AR1050">
            <v>1</v>
          </cell>
          <cell r="AS1050">
            <v>1</v>
          </cell>
          <cell r="AT1050">
            <v>0</v>
          </cell>
          <cell r="AU1050">
            <v>0</v>
          </cell>
        </row>
        <row r="1051">
          <cell r="E1051">
            <v>206348019</v>
          </cell>
          <cell r="F1051" t="str">
            <v>A</v>
          </cell>
          <cell r="G1051" t="str">
            <v>GREEN</v>
          </cell>
          <cell r="H1051" t="str">
            <v>FULL_TIME</v>
          </cell>
          <cell r="I1051">
            <v>900234</v>
          </cell>
          <cell r="J1051" t="str">
            <v>Dulsco L.L.C.</v>
          </cell>
          <cell r="K1051" t="str">
            <v>ATEGEKA FREDRICK</v>
          </cell>
          <cell r="L1051" t="str">
            <v>Warehouse Associate (TEMP)</v>
          </cell>
          <cell r="M1051" t="str">
            <v>Warehouse Associate 8W</v>
          </cell>
          <cell r="N1051" t="str">
            <v>nelstche</v>
          </cell>
          <cell r="O1051">
            <v>1181</v>
          </cell>
          <cell r="P1051" t="str">
            <v>AUH3</v>
          </cell>
          <cell r="Q1051" t="str">
            <v>ARE</v>
          </cell>
          <cell r="R1051" t="str">
            <v>FC084</v>
          </cell>
          <cell r="S1051" t="str">
            <v>Day Shift</v>
          </cell>
          <cell r="T1051">
            <v>99</v>
          </cell>
          <cell r="U1051" t="str">
            <v>MENA_UAE_FC</v>
          </cell>
          <cell r="V1051">
            <v>46267.331250000003</v>
          </cell>
          <cell r="W1051">
            <v>46267.743055555555</v>
          </cell>
          <cell r="X1051">
            <v>46267.333333333336</v>
          </cell>
          <cell r="Y1051">
            <v>46267.75</v>
          </cell>
          <cell r="AA1051" t="str">
            <v>Scheduled</v>
          </cell>
          <cell r="AB1051" t="str">
            <v>Present</v>
          </cell>
          <cell r="AC1051" t="str">
            <v>Warehouse deals</v>
          </cell>
          <cell r="AD1051" t="str">
            <v>Warehouse Deals</v>
          </cell>
          <cell r="AE1051" t="str">
            <v>Warehouse deals</v>
          </cell>
          <cell r="AF1051" t="str">
            <v>Monday</v>
          </cell>
          <cell r="AG1051" t="str">
            <v>Tuesday</v>
          </cell>
          <cell r="AH1051">
            <v>32</v>
          </cell>
          <cell r="AJ1051">
            <v>45956</v>
          </cell>
          <cell r="AM1051" t="str">
            <v>TEMP</v>
          </cell>
          <cell r="AN1051" t="str">
            <v>3P Onsite Worker</v>
          </cell>
          <cell r="AO1051" t="str">
            <v>A</v>
          </cell>
          <cell r="AP1051">
            <v>9</v>
          </cell>
          <cell r="AQ1051">
            <v>0</v>
          </cell>
          <cell r="AR1051">
            <v>1</v>
          </cell>
          <cell r="AS1051">
            <v>1</v>
          </cell>
          <cell r="AT1051">
            <v>0</v>
          </cell>
          <cell r="AU1051">
            <v>0</v>
          </cell>
        </row>
        <row r="1052">
          <cell r="E1052">
            <v>203875088</v>
          </cell>
          <cell r="F1052" t="str">
            <v>A</v>
          </cell>
          <cell r="G1052" t="str">
            <v>GREEN</v>
          </cell>
          <cell r="H1052" t="str">
            <v>FULL_TIME</v>
          </cell>
          <cell r="I1052">
            <v>900234</v>
          </cell>
          <cell r="J1052" t="str">
            <v>Fastlink Outsourcing</v>
          </cell>
          <cell r="K1052" t="str">
            <v>Noami Boateng</v>
          </cell>
          <cell r="L1052" t="str">
            <v>Warehouse Associate (TEMP)</v>
          </cell>
          <cell r="M1052" t="str">
            <v>Warehouse Associate 12M</v>
          </cell>
          <cell r="N1052" t="str">
            <v>gylrdg</v>
          </cell>
          <cell r="O1052">
            <v>1181</v>
          </cell>
          <cell r="P1052" t="str">
            <v>DAD1</v>
          </cell>
          <cell r="Q1052" t="str">
            <v>ARE</v>
          </cell>
          <cell r="R1052" t="str">
            <v>LK014</v>
          </cell>
          <cell r="S1052" t="str">
            <v>Night Shift</v>
          </cell>
          <cell r="T1052">
            <v>99</v>
          </cell>
          <cell r="U1052" t="str">
            <v>MENA_UAE_AMZL</v>
          </cell>
          <cell r="V1052">
            <v>46267.755555555559</v>
          </cell>
          <cell r="W1052">
            <v>46267.854166666664</v>
          </cell>
          <cell r="X1052">
            <v>46267.756944444445</v>
          </cell>
          <cell r="Y1052">
            <v>46268.090277777781</v>
          </cell>
          <cell r="AA1052" t="str">
            <v>Scheduled</v>
          </cell>
          <cell r="AB1052" t="str">
            <v>Present</v>
          </cell>
          <cell r="AC1052" t="str">
            <v>Warehouse deals</v>
          </cell>
          <cell r="AD1052" t="str">
            <v>Warehouse Deals</v>
          </cell>
          <cell r="AE1052" t="str">
            <v>Warehouse deals</v>
          </cell>
          <cell r="AF1052" t="str">
            <v>Monday</v>
          </cell>
          <cell r="AG1052" t="str">
            <v>Tuesday</v>
          </cell>
          <cell r="AH1052">
            <v>32</v>
          </cell>
          <cell r="AJ1052">
            <v>45529</v>
          </cell>
          <cell r="AM1052" t="str">
            <v>TEMP</v>
          </cell>
          <cell r="AN1052" t="str">
            <v>3P Onsite Worker</v>
          </cell>
          <cell r="AO1052" t="str">
            <v>A</v>
          </cell>
          <cell r="AP1052">
            <v>7</v>
          </cell>
          <cell r="AQ1052">
            <v>0</v>
          </cell>
          <cell r="AR1052">
            <v>1</v>
          </cell>
          <cell r="AS1052">
            <v>1</v>
          </cell>
          <cell r="AT1052">
            <v>0</v>
          </cell>
          <cell r="AU1052">
            <v>0</v>
          </cell>
        </row>
        <row r="1053">
          <cell r="E1053">
            <v>206348026</v>
          </cell>
          <cell r="F1053" t="str">
            <v>A</v>
          </cell>
          <cell r="G1053" t="str">
            <v>GREEN</v>
          </cell>
          <cell r="H1053" t="str">
            <v>FULL_TIME</v>
          </cell>
          <cell r="I1053">
            <v>900234</v>
          </cell>
          <cell r="J1053" t="str">
            <v>Dulsco L.L.C.</v>
          </cell>
          <cell r="K1053" t="str">
            <v>KALIBBALA BRIAN</v>
          </cell>
          <cell r="L1053" t="str">
            <v>Warehouse Associate (TEMP)</v>
          </cell>
          <cell r="M1053" t="str">
            <v>Warehouse Associate 8W</v>
          </cell>
          <cell r="N1053" t="str">
            <v>nelstche</v>
          </cell>
          <cell r="O1053">
            <v>1181</v>
          </cell>
          <cell r="P1053" t="str">
            <v>AUH3</v>
          </cell>
          <cell r="Q1053" t="str">
            <v>ARE</v>
          </cell>
          <cell r="R1053" t="str">
            <v>FC159</v>
          </cell>
          <cell r="S1053" t="str">
            <v>Day Shift</v>
          </cell>
          <cell r="T1053">
            <v>99</v>
          </cell>
          <cell r="U1053" t="str">
            <v>MENA_UAE_FC</v>
          </cell>
          <cell r="V1053">
            <v>46267.331250000003</v>
          </cell>
          <cell r="W1053">
            <v>46267.740277777775</v>
          </cell>
          <cell r="X1053">
            <v>46267.333333333336</v>
          </cell>
          <cell r="Y1053">
            <v>46267.75</v>
          </cell>
          <cell r="AA1053" t="str">
            <v>Scheduled</v>
          </cell>
          <cell r="AB1053" t="str">
            <v>Present</v>
          </cell>
          <cell r="AC1053" t="str">
            <v>Warehouse deals</v>
          </cell>
          <cell r="AD1053" t="str">
            <v>Warehouse Deals</v>
          </cell>
          <cell r="AE1053" t="str">
            <v>Warehouse deals</v>
          </cell>
          <cell r="AF1053" t="str">
            <v>Thursday</v>
          </cell>
          <cell r="AG1053" t="str">
            <v>Friday</v>
          </cell>
          <cell r="AH1053">
            <v>32</v>
          </cell>
          <cell r="AJ1053">
            <v>45956</v>
          </cell>
          <cell r="AM1053" t="str">
            <v>TEMP</v>
          </cell>
          <cell r="AN1053" t="str">
            <v>3P Onsite Worker</v>
          </cell>
          <cell r="AO1053" t="str">
            <v>A</v>
          </cell>
          <cell r="AP1053">
            <v>9</v>
          </cell>
          <cell r="AQ1053">
            <v>0</v>
          </cell>
          <cell r="AR1053">
            <v>1</v>
          </cell>
          <cell r="AS1053">
            <v>1</v>
          </cell>
          <cell r="AT1053">
            <v>0</v>
          </cell>
          <cell r="AU1053">
            <v>0</v>
          </cell>
        </row>
        <row r="1054">
          <cell r="E1054">
            <v>206958090</v>
          </cell>
          <cell r="F1054" t="str">
            <v>A</v>
          </cell>
          <cell r="G1054" t="str">
            <v>GREEN</v>
          </cell>
          <cell r="H1054" t="str">
            <v>FULL_TIME</v>
          </cell>
          <cell r="I1054">
            <v>900234</v>
          </cell>
          <cell r="J1054" t="str">
            <v>EFS Facilities Services</v>
          </cell>
          <cell r="K1054" t="str">
            <v>Sheila Chepkoech</v>
          </cell>
          <cell r="L1054" t="str">
            <v>Warehouse Associate (TEMP)</v>
          </cell>
          <cell r="M1054" t="str">
            <v>Warehouse Associate 8W</v>
          </cell>
          <cell r="N1054" t="str">
            <v>gylrdg</v>
          </cell>
          <cell r="O1054">
            <v>1181</v>
          </cell>
          <cell r="P1054" t="str">
            <v>AUH3</v>
          </cell>
          <cell r="Q1054" t="str">
            <v>ARE</v>
          </cell>
          <cell r="R1054" t="str">
            <v>LK013</v>
          </cell>
          <cell r="S1054" t="str">
            <v>Night Shift</v>
          </cell>
          <cell r="T1054">
            <v>99</v>
          </cell>
          <cell r="U1054" t="str">
            <v>MENA_UAE_FC</v>
          </cell>
          <cell r="V1054">
            <v>46267.756249999999</v>
          </cell>
          <cell r="W1054">
            <v>46267.854166666664</v>
          </cell>
          <cell r="X1054">
            <v>46267.756944444445</v>
          </cell>
          <cell r="Y1054">
            <v>46268.173611111109</v>
          </cell>
          <cell r="AA1054" t="str">
            <v>Scheduled</v>
          </cell>
          <cell r="AB1054" t="str">
            <v>Present</v>
          </cell>
          <cell r="AC1054" t="str">
            <v>Warehouse deals</v>
          </cell>
          <cell r="AD1054" t="str">
            <v>Warehouse Deals</v>
          </cell>
          <cell r="AE1054" t="str">
            <v>Warehouse deals</v>
          </cell>
          <cell r="AF1054" t="str">
            <v>Sunday</v>
          </cell>
          <cell r="AG1054" t="str">
            <v>Monday</v>
          </cell>
          <cell r="AH1054">
            <v>32</v>
          </cell>
          <cell r="AJ1054">
            <v>46047</v>
          </cell>
          <cell r="AM1054" t="str">
            <v>TEMP</v>
          </cell>
          <cell r="AN1054" t="str">
            <v>3P Onsite Worker</v>
          </cell>
          <cell r="AO1054" t="str">
            <v>A</v>
          </cell>
          <cell r="AP1054">
            <v>9</v>
          </cell>
          <cell r="AQ1054">
            <v>0</v>
          </cell>
          <cell r="AR1054">
            <v>1</v>
          </cell>
          <cell r="AS1054">
            <v>1</v>
          </cell>
          <cell r="AT1054">
            <v>0</v>
          </cell>
          <cell r="AU1054">
            <v>0</v>
          </cell>
        </row>
        <row r="1055">
          <cell r="E1055">
            <v>203635486</v>
          </cell>
          <cell r="F1055" t="str">
            <v>A</v>
          </cell>
          <cell r="G1055" t="str">
            <v>GREEN</v>
          </cell>
          <cell r="H1055" t="str">
            <v>FULL_TIME</v>
          </cell>
          <cell r="I1055">
            <v>900234</v>
          </cell>
          <cell r="J1055" t="str">
            <v>Fastlink Outsourcing</v>
          </cell>
          <cell r="K1055" t="str">
            <v>Gifty Dadzie</v>
          </cell>
          <cell r="L1055" t="str">
            <v>Warehouse Associate (TEMP)</v>
          </cell>
          <cell r="M1055" t="str">
            <v>Warehouse Associate 12M</v>
          </cell>
          <cell r="N1055" t="str">
            <v>nelstche</v>
          </cell>
          <cell r="O1055">
            <v>1181</v>
          </cell>
          <cell r="P1055" t="str">
            <v>AUH3</v>
          </cell>
          <cell r="Q1055" t="str">
            <v>ARE</v>
          </cell>
          <cell r="R1055" t="str">
            <v>FC084</v>
          </cell>
          <cell r="S1055" t="str">
            <v>Day Shift</v>
          </cell>
          <cell r="T1055">
            <v>99</v>
          </cell>
          <cell r="U1055" t="str">
            <v>MENA_UAE_FC</v>
          </cell>
          <cell r="V1055">
            <v>46267.331250000003</v>
          </cell>
          <cell r="W1055">
            <v>46267.749305555553</v>
          </cell>
          <cell r="X1055">
            <v>46267.333333333336</v>
          </cell>
          <cell r="Y1055">
            <v>46267.75</v>
          </cell>
          <cell r="AA1055" t="str">
            <v>Scheduled</v>
          </cell>
          <cell r="AB1055" t="str">
            <v>Present</v>
          </cell>
          <cell r="AC1055" t="str">
            <v>Warehouse deals</v>
          </cell>
          <cell r="AD1055" t="str">
            <v>Warehouse Deals</v>
          </cell>
          <cell r="AE1055" t="str">
            <v>Warehouse deals</v>
          </cell>
          <cell r="AF1055" t="str">
            <v>Monday</v>
          </cell>
          <cell r="AG1055" t="str">
            <v>Tuesday</v>
          </cell>
          <cell r="AH1055">
            <v>32</v>
          </cell>
          <cell r="AJ1055">
            <v>45480</v>
          </cell>
          <cell r="AM1055" t="str">
            <v>TEMP</v>
          </cell>
          <cell r="AN1055" t="str">
            <v>3P Onsite Worker</v>
          </cell>
          <cell r="AO1055" t="str">
            <v>A</v>
          </cell>
          <cell r="AP1055">
            <v>9</v>
          </cell>
          <cell r="AQ1055">
            <v>0</v>
          </cell>
          <cell r="AR1055">
            <v>1</v>
          </cell>
          <cell r="AS1055">
            <v>1</v>
          </cell>
          <cell r="AT1055">
            <v>0</v>
          </cell>
          <cell r="AU1055">
            <v>0</v>
          </cell>
        </row>
        <row r="1056">
          <cell r="E1056">
            <v>103058874</v>
          </cell>
          <cell r="F1056" t="str">
            <v>A</v>
          </cell>
          <cell r="G1056" t="str">
            <v>BLUE</v>
          </cell>
          <cell r="H1056" t="str">
            <v>FULL_TIME</v>
          </cell>
          <cell r="I1056" t="str">
            <v>P03251</v>
          </cell>
          <cell r="K1056" t="str">
            <v>Dennis Cutanda</v>
          </cell>
          <cell r="L1056" t="str">
            <v>FC Associate I</v>
          </cell>
          <cell r="M1056" t="str">
            <v>Logistics Assistant</v>
          </cell>
          <cell r="N1056" t="str">
            <v>gylrdg</v>
          </cell>
          <cell r="O1056">
            <v>1182</v>
          </cell>
          <cell r="P1056" t="str">
            <v>AUH3</v>
          </cell>
          <cell r="Q1056" t="str">
            <v>ARE</v>
          </cell>
          <cell r="R1056" t="str">
            <v>LK013</v>
          </cell>
          <cell r="S1056" t="str">
            <v>Night Shift</v>
          </cell>
          <cell r="T1056">
            <v>1</v>
          </cell>
          <cell r="U1056" t="str">
            <v>MENA_UAE_FC</v>
          </cell>
          <cell r="V1056">
            <v>46267.755555555559</v>
          </cell>
          <cell r="W1056">
            <v>46267.901388888888</v>
          </cell>
          <cell r="X1056">
            <v>46267.756944444445</v>
          </cell>
          <cell r="Y1056">
            <v>46268.173611111109</v>
          </cell>
          <cell r="AA1056" t="str">
            <v>Scheduled</v>
          </cell>
          <cell r="AB1056" t="str">
            <v>Present</v>
          </cell>
          <cell r="AC1056" t="str">
            <v>Warehouse deals</v>
          </cell>
          <cell r="AD1056" t="str">
            <v>Warehouse Deals</v>
          </cell>
          <cell r="AE1056" t="str">
            <v>Warehouse deals</v>
          </cell>
          <cell r="AF1056" t="str">
            <v>Sunday</v>
          </cell>
          <cell r="AG1056" t="str">
            <v>Monday</v>
          </cell>
          <cell r="AH1056">
            <v>32</v>
          </cell>
          <cell r="AJ1056">
            <v>43023</v>
          </cell>
          <cell r="AM1056" t="str">
            <v>FC</v>
          </cell>
          <cell r="AN1056" t="str">
            <v>Regular Full Time</v>
          </cell>
          <cell r="AO1056" t="str">
            <v>A</v>
          </cell>
          <cell r="AP1056">
            <v>9</v>
          </cell>
          <cell r="AQ1056">
            <v>0</v>
          </cell>
          <cell r="AR1056">
            <v>1</v>
          </cell>
          <cell r="AS1056">
            <v>1</v>
          </cell>
          <cell r="AT1056">
            <v>0</v>
          </cell>
          <cell r="AU1056">
            <v>0</v>
          </cell>
        </row>
        <row r="1057">
          <cell r="E1057">
            <v>204013739</v>
          </cell>
          <cell r="F1057" t="str">
            <v>A</v>
          </cell>
          <cell r="G1057" t="str">
            <v>GREEN</v>
          </cell>
          <cell r="H1057" t="str">
            <v>FULL_TIME</v>
          </cell>
          <cell r="I1057">
            <v>900234</v>
          </cell>
          <cell r="J1057" t="str">
            <v>Fastlink Outsourcing</v>
          </cell>
          <cell r="K1057" t="str">
            <v>Stanley Dom Mbang</v>
          </cell>
          <cell r="L1057" t="str">
            <v>Warehouse Associate (TEMP)</v>
          </cell>
          <cell r="M1057" t="str">
            <v>Warehouse Associate 12M</v>
          </cell>
          <cell r="N1057" t="str">
            <v>gylrdg</v>
          </cell>
          <cell r="O1057">
            <v>1181</v>
          </cell>
          <cell r="P1057" t="str">
            <v>AUH3</v>
          </cell>
          <cell r="Q1057" t="str">
            <v>ARE</v>
          </cell>
          <cell r="R1057" t="str">
            <v>LK014</v>
          </cell>
          <cell r="S1057" t="str">
            <v>Night Shift</v>
          </cell>
          <cell r="T1057">
            <v>99</v>
          </cell>
          <cell r="U1057" t="str">
            <v>MENA_UAE_FC</v>
          </cell>
          <cell r="V1057">
            <v>46267.754861111112</v>
          </cell>
          <cell r="W1057">
            <v>46267.941666666666</v>
          </cell>
          <cell r="X1057">
            <v>46267.756944444445</v>
          </cell>
          <cell r="Y1057">
            <v>46268.173611111109</v>
          </cell>
          <cell r="AA1057" t="str">
            <v>Scheduled</v>
          </cell>
          <cell r="AB1057" t="str">
            <v>Present</v>
          </cell>
          <cell r="AC1057" t="str">
            <v>Warehouse deals</v>
          </cell>
          <cell r="AD1057" t="str">
            <v>Warehouse Deals</v>
          </cell>
          <cell r="AE1057" t="str">
            <v>Warehouse deals</v>
          </cell>
          <cell r="AF1057" t="str">
            <v>Monday</v>
          </cell>
          <cell r="AG1057" t="str">
            <v>Tuesday</v>
          </cell>
          <cell r="AH1057">
            <v>32</v>
          </cell>
          <cell r="AJ1057">
            <v>45550</v>
          </cell>
          <cell r="AM1057" t="str">
            <v>TEMP</v>
          </cell>
          <cell r="AN1057" t="str">
            <v>3P Onsite Worker</v>
          </cell>
          <cell r="AO1057" t="str">
            <v>A</v>
          </cell>
          <cell r="AP1057">
            <v>9</v>
          </cell>
          <cell r="AQ1057">
            <v>0</v>
          </cell>
          <cell r="AR1057">
            <v>1</v>
          </cell>
          <cell r="AS1057">
            <v>1</v>
          </cell>
          <cell r="AT1057">
            <v>0</v>
          </cell>
          <cell r="AU1057">
            <v>0</v>
          </cell>
        </row>
        <row r="1058">
          <cell r="E1058">
            <v>205275961</v>
          </cell>
          <cell r="F1058" t="str">
            <v>A</v>
          </cell>
          <cell r="G1058" t="str">
            <v>GREEN</v>
          </cell>
          <cell r="H1058" t="str">
            <v>FULL_TIME</v>
          </cell>
          <cell r="I1058">
            <v>900234</v>
          </cell>
          <cell r="J1058" t="str">
            <v>Dulsco L.L.C.</v>
          </cell>
          <cell r="K1058" t="str">
            <v>GODFRED KWAKU NSIAH</v>
          </cell>
          <cell r="L1058" t="str">
            <v>Warehouse Associate (TEMP)</v>
          </cell>
          <cell r="M1058" t="str">
            <v>Warehouse Associate 8W</v>
          </cell>
          <cell r="N1058" t="str">
            <v>nelstche</v>
          </cell>
          <cell r="O1058">
            <v>1181</v>
          </cell>
          <cell r="P1058" t="str">
            <v>AUH3</v>
          </cell>
          <cell r="Q1058" t="str">
            <v>ARE</v>
          </cell>
          <cell r="R1058" t="str">
            <v>FC159</v>
          </cell>
          <cell r="S1058" t="str">
            <v>Day Shift</v>
          </cell>
          <cell r="T1058">
            <v>99</v>
          </cell>
          <cell r="U1058" t="str">
            <v>MENA_UAE_FC</v>
          </cell>
          <cell r="V1058">
            <v>46267.331944444442</v>
          </cell>
          <cell r="W1058">
            <v>46267.74722222222</v>
          </cell>
          <cell r="X1058">
            <v>46267.333333333336</v>
          </cell>
          <cell r="Y1058">
            <v>46267.75</v>
          </cell>
          <cell r="AA1058" t="str">
            <v>Scheduled</v>
          </cell>
          <cell r="AB1058" t="str">
            <v>Present</v>
          </cell>
          <cell r="AC1058" t="str">
            <v>Warehouse deals</v>
          </cell>
          <cell r="AD1058" t="str">
            <v>Warehouse Deals</v>
          </cell>
          <cell r="AE1058" t="str">
            <v>Warehouse deals</v>
          </cell>
          <cell r="AF1058" t="str">
            <v>Thursday</v>
          </cell>
          <cell r="AG1058" t="str">
            <v>Friday</v>
          </cell>
          <cell r="AH1058">
            <v>32</v>
          </cell>
          <cell r="AJ1058">
            <v>45795</v>
          </cell>
          <cell r="AM1058" t="str">
            <v>TEMP</v>
          </cell>
          <cell r="AN1058" t="str">
            <v>3P Onsite Worker</v>
          </cell>
          <cell r="AO1058" t="str">
            <v>A</v>
          </cell>
          <cell r="AP1058">
            <v>9</v>
          </cell>
          <cell r="AQ1058">
            <v>0</v>
          </cell>
          <cell r="AR1058">
            <v>1</v>
          </cell>
          <cell r="AS1058">
            <v>1</v>
          </cell>
          <cell r="AT1058">
            <v>0</v>
          </cell>
          <cell r="AU1058">
            <v>0</v>
          </cell>
        </row>
        <row r="1059">
          <cell r="E1059">
            <v>204246161</v>
          </cell>
          <cell r="F1059" t="str">
            <v>A</v>
          </cell>
          <cell r="G1059" t="str">
            <v>GREEN</v>
          </cell>
          <cell r="H1059" t="str">
            <v>FULL_TIME</v>
          </cell>
          <cell r="I1059">
            <v>900234</v>
          </cell>
          <cell r="J1059" t="str">
            <v>Quesscorp</v>
          </cell>
          <cell r="K1059" t="str">
            <v>Dickson Kojo Klinogo</v>
          </cell>
          <cell r="L1059" t="str">
            <v>Warehouse Associate (TEMP)</v>
          </cell>
          <cell r="M1059" t="str">
            <v>Warehouse Associate 24M</v>
          </cell>
          <cell r="N1059" t="str">
            <v>gylrdg</v>
          </cell>
          <cell r="O1059">
            <v>1299</v>
          </cell>
          <cell r="P1059" t="str">
            <v>AUH3</v>
          </cell>
          <cell r="Q1059" t="str">
            <v>ARE</v>
          </cell>
          <cell r="R1059" t="str">
            <v>FC159</v>
          </cell>
          <cell r="S1059" t="str">
            <v>Day Shift</v>
          </cell>
          <cell r="T1059">
            <v>99</v>
          </cell>
          <cell r="U1059" t="str">
            <v>MENA_UAE_FC</v>
          </cell>
          <cell r="V1059">
            <v>46267.754861111112</v>
          </cell>
          <cell r="W1059">
            <v>46267.86041666667</v>
          </cell>
          <cell r="AA1059" t="str">
            <v>Not Scheduled</v>
          </cell>
          <cell r="AB1059" t="str">
            <v>Present</v>
          </cell>
          <cell r="AC1059" t="str">
            <v>Inbound</v>
          </cell>
          <cell r="AD1059" t="str">
            <v>Inbound Stow</v>
          </cell>
          <cell r="AE1059" t="str">
            <v>Stow</v>
          </cell>
          <cell r="AF1059" t="str">
            <v>Thursday</v>
          </cell>
          <cell r="AG1059" t="str">
            <v>Friday</v>
          </cell>
          <cell r="AH1059">
            <v>3</v>
          </cell>
          <cell r="AJ1059">
            <v>45578</v>
          </cell>
          <cell r="AM1059" t="str">
            <v>TEMP</v>
          </cell>
          <cell r="AN1059" t="str">
            <v>3P Onsite Worker</v>
          </cell>
          <cell r="AO1059" t="str">
            <v>A</v>
          </cell>
          <cell r="AP1059">
            <v>0</v>
          </cell>
          <cell r="AQ1059">
            <v>0</v>
          </cell>
          <cell r="AR1059">
            <v>1</v>
          </cell>
          <cell r="AS1059">
            <v>0</v>
          </cell>
          <cell r="AT1059">
            <v>0</v>
          </cell>
          <cell r="AU1059">
            <v>0</v>
          </cell>
        </row>
        <row r="1060">
          <cell r="E1060">
            <v>102981727</v>
          </cell>
          <cell r="F1060" t="str">
            <v>A</v>
          </cell>
          <cell r="G1060" t="str">
            <v>BLUE</v>
          </cell>
          <cell r="H1060" t="str">
            <v>FULL_TIME</v>
          </cell>
          <cell r="I1060" t="str">
            <v>P03251</v>
          </cell>
          <cell r="K1060" t="str">
            <v>Derick Lacap Dayrit</v>
          </cell>
          <cell r="L1060" t="str">
            <v>FC Associate I</v>
          </cell>
          <cell r="M1060" t="str">
            <v>FC Associate I</v>
          </cell>
          <cell r="N1060" t="str">
            <v>gylrdg</v>
          </cell>
          <cell r="O1060">
            <v>1182</v>
          </cell>
          <cell r="P1060" t="str">
            <v>AUH3</v>
          </cell>
          <cell r="Q1060" t="str">
            <v>ARE</v>
          </cell>
          <cell r="R1060" t="str">
            <v>LK012</v>
          </cell>
          <cell r="S1060" t="str">
            <v>Night Shift</v>
          </cell>
          <cell r="T1060">
            <v>1</v>
          </cell>
          <cell r="U1060" t="str">
            <v>MENA_UAE_FC</v>
          </cell>
          <cell r="V1060">
            <v>46267.754861111112</v>
          </cell>
          <cell r="W1060">
            <v>46267.902083333334</v>
          </cell>
          <cell r="X1060">
            <v>46267.756944444445</v>
          </cell>
          <cell r="Y1060">
            <v>46268.173611111109</v>
          </cell>
          <cell r="AA1060" t="str">
            <v>Scheduled</v>
          </cell>
          <cell r="AB1060" t="str">
            <v>Present</v>
          </cell>
          <cell r="AC1060" t="str">
            <v>Warehouse deals</v>
          </cell>
          <cell r="AD1060" t="str">
            <v>Warehouse Deals</v>
          </cell>
          <cell r="AE1060" t="str">
            <v>Warehouse deals</v>
          </cell>
          <cell r="AF1060" t="str">
            <v>Saturday</v>
          </cell>
          <cell r="AG1060" t="str">
            <v>Sunday</v>
          </cell>
          <cell r="AH1060">
            <v>32</v>
          </cell>
          <cell r="AJ1060">
            <v>43039</v>
          </cell>
          <cell r="AM1060" t="str">
            <v>FC</v>
          </cell>
          <cell r="AN1060" t="str">
            <v>Regular Full Time</v>
          </cell>
          <cell r="AO1060" t="str">
            <v>A</v>
          </cell>
          <cell r="AP1060">
            <v>9</v>
          </cell>
          <cell r="AQ1060">
            <v>0</v>
          </cell>
          <cell r="AR1060">
            <v>1</v>
          </cell>
          <cell r="AS1060">
            <v>1</v>
          </cell>
          <cell r="AT1060">
            <v>0</v>
          </cell>
          <cell r="AU1060">
            <v>0</v>
          </cell>
        </row>
        <row r="1061">
          <cell r="E1061">
            <v>206348042</v>
          </cell>
          <cell r="F1061" t="str">
            <v>A</v>
          </cell>
          <cell r="G1061" t="str">
            <v>GREEN</v>
          </cell>
          <cell r="H1061" t="str">
            <v>FULL_TIME</v>
          </cell>
          <cell r="I1061">
            <v>900234</v>
          </cell>
          <cell r="J1061" t="str">
            <v>Dulsco L.L.C.</v>
          </cell>
          <cell r="K1061" t="str">
            <v>NGABIRANO FRED</v>
          </cell>
          <cell r="L1061" t="str">
            <v>Warehouse Associate (TEMP)</v>
          </cell>
          <cell r="M1061" t="str">
            <v>Warehouse Associate 8W</v>
          </cell>
          <cell r="N1061" t="str">
            <v>nelstche</v>
          </cell>
          <cell r="O1061">
            <v>1181</v>
          </cell>
          <cell r="P1061" t="str">
            <v>AUH3</v>
          </cell>
          <cell r="Q1061" t="str">
            <v>ARE</v>
          </cell>
          <cell r="R1061" t="str">
            <v>FC009</v>
          </cell>
          <cell r="S1061" t="str">
            <v>Day Shift</v>
          </cell>
          <cell r="T1061">
            <v>99</v>
          </cell>
          <cell r="U1061" t="str">
            <v>MENA_UAE_FC</v>
          </cell>
          <cell r="V1061">
            <v>46267.330555555556</v>
          </cell>
          <cell r="W1061">
            <v>46267.75</v>
          </cell>
          <cell r="X1061">
            <v>46267.333333333336</v>
          </cell>
          <cell r="Y1061">
            <v>46267.75</v>
          </cell>
          <cell r="AA1061" t="str">
            <v>Scheduled</v>
          </cell>
          <cell r="AB1061" t="str">
            <v>Present</v>
          </cell>
          <cell r="AC1061" t="str">
            <v>Warehouse deals</v>
          </cell>
          <cell r="AD1061" t="str">
            <v>Warehouse Deals</v>
          </cell>
          <cell r="AE1061" t="str">
            <v>Warehouse deals</v>
          </cell>
          <cell r="AF1061" t="str">
            <v>Friday</v>
          </cell>
          <cell r="AG1061" t="str">
            <v>Saturday</v>
          </cell>
          <cell r="AH1061">
            <v>32</v>
          </cell>
          <cell r="AJ1061">
            <v>45956</v>
          </cell>
          <cell r="AM1061" t="str">
            <v>TEMP</v>
          </cell>
          <cell r="AN1061" t="str">
            <v>3P Onsite Worker</v>
          </cell>
          <cell r="AO1061" t="str">
            <v>A</v>
          </cell>
          <cell r="AP1061">
            <v>9</v>
          </cell>
          <cell r="AQ1061">
            <v>0</v>
          </cell>
          <cell r="AR1061">
            <v>1</v>
          </cell>
          <cell r="AS1061">
            <v>1</v>
          </cell>
          <cell r="AT1061">
            <v>0</v>
          </cell>
          <cell r="AU1061">
            <v>0</v>
          </cell>
        </row>
        <row r="1062">
          <cell r="E1062">
            <v>111249388</v>
          </cell>
          <cell r="F1062" t="str">
            <v>A</v>
          </cell>
          <cell r="G1062" t="str">
            <v>GREEN</v>
          </cell>
          <cell r="H1062" t="str">
            <v>FULL_TIME</v>
          </cell>
          <cell r="I1062">
            <v>900234</v>
          </cell>
          <cell r="J1062" t="str">
            <v>Fastlink Outsourcing</v>
          </cell>
          <cell r="K1062" t="str">
            <v>Emmanuel Konadu</v>
          </cell>
          <cell r="L1062" t="str">
            <v>Warehouse Associate (TEMP)</v>
          </cell>
          <cell r="M1062" t="str">
            <v>Warehouse Associate 12M</v>
          </cell>
          <cell r="N1062" t="str">
            <v>gylrdg</v>
          </cell>
          <cell r="O1062">
            <v>1181</v>
          </cell>
          <cell r="P1062" t="str">
            <v>AUH3</v>
          </cell>
          <cell r="Q1062" t="str">
            <v>ARE</v>
          </cell>
          <cell r="R1062" t="str">
            <v>LK017</v>
          </cell>
          <cell r="S1062" t="str">
            <v>Night Shift</v>
          </cell>
          <cell r="T1062">
            <v>99</v>
          </cell>
          <cell r="U1062" t="str">
            <v>MENA_UAE_FC</v>
          </cell>
          <cell r="V1062">
            <v>46267.754861111112</v>
          </cell>
          <cell r="W1062">
            <v>46267.908333333333</v>
          </cell>
          <cell r="X1062">
            <v>46267.756944444445</v>
          </cell>
          <cell r="Y1062">
            <v>46268.173611111109</v>
          </cell>
          <cell r="AA1062" t="str">
            <v>Scheduled</v>
          </cell>
          <cell r="AB1062" t="str">
            <v>Present</v>
          </cell>
          <cell r="AC1062" t="str">
            <v>Warehouse deals</v>
          </cell>
          <cell r="AD1062" t="str">
            <v>Warehouse Deals</v>
          </cell>
          <cell r="AE1062" t="str">
            <v>Warehouse deals</v>
          </cell>
          <cell r="AF1062" t="str">
            <v>Thursday</v>
          </cell>
          <cell r="AG1062" t="str">
            <v>Friday</v>
          </cell>
          <cell r="AH1062">
            <v>32</v>
          </cell>
          <cell r="AJ1062">
            <v>45529</v>
          </cell>
          <cell r="AM1062" t="str">
            <v>TEMP</v>
          </cell>
          <cell r="AN1062" t="str">
            <v>3P Onsite Worker</v>
          </cell>
          <cell r="AO1062" t="str">
            <v>A</v>
          </cell>
          <cell r="AP1062">
            <v>9</v>
          </cell>
          <cell r="AQ1062">
            <v>0</v>
          </cell>
          <cell r="AR1062">
            <v>1</v>
          </cell>
          <cell r="AS1062">
            <v>1</v>
          </cell>
          <cell r="AT1062">
            <v>0</v>
          </cell>
          <cell r="AU1062">
            <v>0</v>
          </cell>
        </row>
        <row r="1063">
          <cell r="E1063">
            <v>204013729</v>
          </cell>
          <cell r="F1063" t="str">
            <v>A</v>
          </cell>
          <cell r="G1063" t="str">
            <v>GREEN</v>
          </cell>
          <cell r="H1063" t="str">
            <v>FULL_TIME</v>
          </cell>
          <cell r="I1063">
            <v>900234</v>
          </cell>
          <cell r="J1063" t="str">
            <v>Fastlink Outsourcing</v>
          </cell>
          <cell r="K1063" t="str">
            <v>Essossimna Luc Kpalou</v>
          </cell>
          <cell r="L1063" t="str">
            <v>Warehouse Associate (TEMP)</v>
          </cell>
          <cell r="M1063" t="str">
            <v>Warehouse Associate 12M</v>
          </cell>
          <cell r="N1063" t="str">
            <v>nelstche</v>
          </cell>
          <cell r="O1063">
            <v>1181</v>
          </cell>
          <cell r="P1063" t="str">
            <v>AUH3</v>
          </cell>
          <cell r="Q1063" t="str">
            <v>ARE</v>
          </cell>
          <cell r="R1063" t="str">
            <v>FC159</v>
          </cell>
          <cell r="S1063" t="str">
            <v>Day Shift</v>
          </cell>
          <cell r="T1063">
            <v>99</v>
          </cell>
          <cell r="U1063" t="str">
            <v>MENA_UAE_FC</v>
          </cell>
          <cell r="V1063">
            <v>46267.331250000003</v>
          </cell>
          <cell r="W1063">
            <v>46267.74722222222</v>
          </cell>
          <cell r="X1063">
            <v>46267.333333333336</v>
          </cell>
          <cell r="Y1063">
            <v>46267.75</v>
          </cell>
          <cell r="AA1063" t="str">
            <v>Scheduled</v>
          </cell>
          <cell r="AB1063" t="str">
            <v>Present</v>
          </cell>
          <cell r="AC1063" t="str">
            <v>Warehouse deals</v>
          </cell>
          <cell r="AD1063" t="str">
            <v>Warehouse Deals</v>
          </cell>
          <cell r="AE1063" t="str">
            <v>Warehouse deals</v>
          </cell>
          <cell r="AF1063" t="str">
            <v>Thursday</v>
          </cell>
          <cell r="AG1063" t="str">
            <v>Friday</v>
          </cell>
          <cell r="AH1063">
            <v>32</v>
          </cell>
          <cell r="AJ1063">
            <v>45550</v>
          </cell>
          <cell r="AM1063" t="str">
            <v>TEMP</v>
          </cell>
          <cell r="AN1063" t="str">
            <v>3P Onsite Worker</v>
          </cell>
          <cell r="AO1063" t="str">
            <v>A</v>
          </cell>
          <cell r="AP1063">
            <v>9</v>
          </cell>
          <cell r="AQ1063">
            <v>0</v>
          </cell>
          <cell r="AR1063">
            <v>1</v>
          </cell>
          <cell r="AS1063">
            <v>1</v>
          </cell>
          <cell r="AT1063">
            <v>0</v>
          </cell>
          <cell r="AU1063">
            <v>0</v>
          </cell>
        </row>
        <row r="1064">
          <cell r="E1064">
            <v>202137760</v>
          </cell>
          <cell r="F1064" t="str">
            <v>A</v>
          </cell>
          <cell r="G1064" t="str">
            <v>GREEN</v>
          </cell>
          <cell r="H1064" t="str">
            <v>FULL_TIME</v>
          </cell>
          <cell r="I1064">
            <v>900234</v>
          </cell>
          <cell r="J1064" t="str">
            <v>Quesscorp</v>
          </cell>
          <cell r="K1064" t="str">
            <v>Abu Talib Fofanah</v>
          </cell>
          <cell r="L1064" t="str">
            <v>Warehouse Associate (TEMP)</v>
          </cell>
          <cell r="M1064" t="str">
            <v>Warehouse Associate 24M</v>
          </cell>
          <cell r="N1064" t="str">
            <v>gylrdg</v>
          </cell>
          <cell r="O1064">
            <v>1181</v>
          </cell>
          <cell r="P1064" t="str">
            <v>AUH3</v>
          </cell>
          <cell r="Q1064" t="str">
            <v>ARE</v>
          </cell>
          <cell r="R1064" t="str">
            <v>LK011</v>
          </cell>
          <cell r="S1064" t="str">
            <v>Night Shift</v>
          </cell>
          <cell r="T1064">
            <v>99</v>
          </cell>
          <cell r="U1064" t="str">
            <v>MENA_UAE_FC</v>
          </cell>
          <cell r="V1064">
            <v>46267.754861111112</v>
          </cell>
          <cell r="W1064">
            <v>46267.90347222222</v>
          </cell>
          <cell r="X1064">
            <v>46267.756944444445</v>
          </cell>
          <cell r="Y1064">
            <v>46268.173611111109</v>
          </cell>
          <cell r="AA1064" t="str">
            <v>Scheduled</v>
          </cell>
          <cell r="AB1064" t="str">
            <v>Present</v>
          </cell>
          <cell r="AC1064" t="str">
            <v>Warehouse deals</v>
          </cell>
          <cell r="AD1064" t="str">
            <v>Warehouse Deals</v>
          </cell>
          <cell r="AE1064" t="str">
            <v>Warehouse deals</v>
          </cell>
          <cell r="AF1064" t="str">
            <v>Friday</v>
          </cell>
          <cell r="AG1064" t="str">
            <v>Saturday</v>
          </cell>
          <cell r="AH1064">
            <v>32</v>
          </cell>
          <cell r="AJ1064">
            <v>45588</v>
          </cell>
          <cell r="AM1064" t="str">
            <v>TEMP</v>
          </cell>
          <cell r="AN1064" t="str">
            <v>3P Onsite Worker</v>
          </cell>
          <cell r="AO1064" t="str">
            <v>A</v>
          </cell>
          <cell r="AP1064">
            <v>9</v>
          </cell>
          <cell r="AQ1064">
            <v>0</v>
          </cell>
          <cell r="AR1064">
            <v>1</v>
          </cell>
          <cell r="AS1064">
            <v>1</v>
          </cell>
          <cell r="AT1064">
            <v>0</v>
          </cell>
          <cell r="AU1064">
            <v>0</v>
          </cell>
        </row>
        <row r="1065">
          <cell r="E1065">
            <v>203513497</v>
          </cell>
          <cell r="F1065" t="str">
            <v>A</v>
          </cell>
          <cell r="G1065" t="str">
            <v>GREEN</v>
          </cell>
          <cell r="H1065" t="str">
            <v>FULL_TIME</v>
          </cell>
          <cell r="I1065">
            <v>900234</v>
          </cell>
          <cell r="J1065" t="str">
            <v>Fastlink Outsourcing</v>
          </cell>
          <cell r="K1065" t="str">
            <v>Felix Frimpong</v>
          </cell>
          <cell r="L1065" t="str">
            <v>Warehouse Associate (TEMP)</v>
          </cell>
          <cell r="M1065" t="str">
            <v>Warehouse Associate 12M</v>
          </cell>
          <cell r="N1065" t="str">
            <v>gylrdg</v>
          </cell>
          <cell r="O1065">
            <v>1181</v>
          </cell>
          <cell r="P1065" t="str">
            <v>AUH3</v>
          </cell>
          <cell r="Q1065" t="str">
            <v>ARE</v>
          </cell>
          <cell r="R1065" t="str">
            <v>LK013</v>
          </cell>
          <cell r="S1065" t="str">
            <v>Night Shift</v>
          </cell>
          <cell r="T1065">
            <v>99</v>
          </cell>
          <cell r="U1065" t="str">
            <v>MENA_UAE_FC</v>
          </cell>
          <cell r="V1065">
            <v>46267.754166666666</v>
          </cell>
          <cell r="W1065">
            <v>46267.90625</v>
          </cell>
          <cell r="X1065">
            <v>46267.756944444445</v>
          </cell>
          <cell r="Y1065">
            <v>46268.173611111109</v>
          </cell>
          <cell r="AA1065" t="str">
            <v>Scheduled</v>
          </cell>
          <cell r="AB1065" t="str">
            <v>Present</v>
          </cell>
          <cell r="AC1065" t="str">
            <v>Warehouse deals</v>
          </cell>
          <cell r="AD1065" t="str">
            <v>Warehouse Deals</v>
          </cell>
          <cell r="AE1065" t="str">
            <v>Warehouse deals</v>
          </cell>
          <cell r="AF1065" t="str">
            <v>Sunday</v>
          </cell>
          <cell r="AG1065" t="str">
            <v>Monday</v>
          </cell>
          <cell r="AH1065">
            <v>32</v>
          </cell>
          <cell r="AJ1065">
            <v>45462</v>
          </cell>
          <cell r="AM1065" t="str">
            <v>TEMP</v>
          </cell>
          <cell r="AN1065" t="str">
            <v>3P Onsite Worker</v>
          </cell>
          <cell r="AO1065" t="str">
            <v>A</v>
          </cell>
          <cell r="AP1065">
            <v>9</v>
          </cell>
          <cell r="AQ1065">
            <v>0</v>
          </cell>
          <cell r="AR1065">
            <v>1</v>
          </cell>
          <cell r="AS1065">
            <v>1</v>
          </cell>
          <cell r="AT1065">
            <v>0</v>
          </cell>
          <cell r="AU1065">
            <v>0</v>
          </cell>
        </row>
        <row r="1066">
          <cell r="E1066">
            <v>108067922</v>
          </cell>
          <cell r="F1066" t="str">
            <v>A</v>
          </cell>
          <cell r="G1066" t="str">
            <v>BLUE</v>
          </cell>
          <cell r="H1066" t="str">
            <v>FULL_TIME</v>
          </cell>
          <cell r="I1066" t="str">
            <v>P03231</v>
          </cell>
          <cell r="K1066" t="str">
            <v>Farrukh Seyar Muhammad Seyar</v>
          </cell>
          <cell r="L1066" t="str">
            <v>FC Associate III</v>
          </cell>
          <cell r="M1066" t="str">
            <v>Operations Supervisor</v>
          </cell>
          <cell r="N1066" t="str">
            <v>gylrdg</v>
          </cell>
          <cell r="O1066">
            <v>1299</v>
          </cell>
          <cell r="P1066" t="str">
            <v>AUH3</v>
          </cell>
          <cell r="Q1066" t="str">
            <v>ARE</v>
          </cell>
          <cell r="R1066" t="str">
            <v>FC034</v>
          </cell>
          <cell r="S1066" t="str">
            <v>Day Shift</v>
          </cell>
          <cell r="T1066">
            <v>3</v>
          </cell>
          <cell r="U1066" t="str">
            <v>MENA_UAE_FC</v>
          </cell>
          <cell r="V1066">
            <v>46267.326388888891</v>
          </cell>
          <cell r="W1066">
            <v>46267.75</v>
          </cell>
          <cell r="X1066">
            <v>46267.333333333336</v>
          </cell>
          <cell r="Y1066">
            <v>46267.75</v>
          </cell>
          <cell r="AA1066" t="str">
            <v>Scheduled</v>
          </cell>
          <cell r="AB1066" t="str">
            <v>Present</v>
          </cell>
          <cell r="AC1066" t="str">
            <v>Warehouse deals</v>
          </cell>
          <cell r="AD1066" t="str">
            <v>Warehouse Deals</v>
          </cell>
          <cell r="AE1066" t="str">
            <v>Warehouse deals</v>
          </cell>
          <cell r="AF1066" t="str">
            <v>Saturday</v>
          </cell>
          <cell r="AG1066" t="str">
            <v>Sunday</v>
          </cell>
          <cell r="AH1066">
            <v>32</v>
          </cell>
          <cell r="AJ1066">
            <v>44727</v>
          </cell>
          <cell r="AM1066" t="str">
            <v>FC</v>
          </cell>
          <cell r="AN1066" t="str">
            <v>Regular Full Time</v>
          </cell>
          <cell r="AO1066" t="str">
            <v>A</v>
          </cell>
          <cell r="AP1066">
            <v>9</v>
          </cell>
          <cell r="AQ1066">
            <v>0</v>
          </cell>
          <cell r="AR1066">
            <v>1</v>
          </cell>
          <cell r="AS1066">
            <v>1</v>
          </cell>
          <cell r="AT1066">
            <v>0</v>
          </cell>
          <cell r="AU1066">
            <v>0</v>
          </cell>
        </row>
        <row r="1067">
          <cell r="E1067">
            <v>204013733</v>
          </cell>
          <cell r="F1067" t="str">
            <v>A</v>
          </cell>
          <cell r="G1067" t="str">
            <v>GREEN</v>
          </cell>
          <cell r="H1067" t="str">
            <v>FULL_TIME</v>
          </cell>
          <cell r="I1067">
            <v>900234</v>
          </cell>
          <cell r="J1067" t="str">
            <v>Fastlink Outsourcing</v>
          </cell>
          <cell r="K1067" t="str">
            <v>Enoch Oppong</v>
          </cell>
          <cell r="L1067" t="str">
            <v>Warehouse Associate (TEMP)</v>
          </cell>
          <cell r="M1067" t="str">
            <v>Warehouse Associate 12M</v>
          </cell>
          <cell r="N1067" t="str">
            <v>gylrdg</v>
          </cell>
          <cell r="O1067">
            <v>1299</v>
          </cell>
          <cell r="P1067" t="str">
            <v>AUH3</v>
          </cell>
          <cell r="Q1067" t="str">
            <v>ARE</v>
          </cell>
          <cell r="R1067" t="str">
            <v>LK013</v>
          </cell>
          <cell r="S1067" t="str">
            <v>Night Shift</v>
          </cell>
          <cell r="T1067">
            <v>99</v>
          </cell>
          <cell r="U1067" t="str">
            <v>MENA_UAE_FC</v>
          </cell>
          <cell r="V1067">
            <v>46267.086111111108</v>
          </cell>
          <cell r="W1067">
            <v>46267.173611111109</v>
          </cell>
          <cell r="AA1067" t="str">
            <v>Not Scheduled</v>
          </cell>
          <cell r="AB1067" t="str">
            <v>Present</v>
          </cell>
          <cell r="AC1067" t="str">
            <v>Inbound</v>
          </cell>
          <cell r="AD1067" t="str">
            <v>Vendor Receive</v>
          </cell>
          <cell r="AE1067" t="str">
            <v>Receive</v>
          </cell>
          <cell r="AF1067" t="str">
            <v>Sunday</v>
          </cell>
          <cell r="AG1067" t="str">
            <v>Monday</v>
          </cell>
          <cell r="AH1067">
            <v>1</v>
          </cell>
          <cell r="AJ1067">
            <v>45550</v>
          </cell>
          <cell r="AM1067" t="str">
            <v>TEMP</v>
          </cell>
          <cell r="AN1067" t="str">
            <v>3P Onsite Worker</v>
          </cell>
          <cell r="AO1067" t="str">
            <v>A</v>
          </cell>
          <cell r="AP1067">
            <v>0</v>
          </cell>
          <cell r="AQ1067">
            <v>0</v>
          </cell>
          <cell r="AR1067">
            <v>1</v>
          </cell>
          <cell r="AS1067">
            <v>0</v>
          </cell>
          <cell r="AT1067">
            <v>0</v>
          </cell>
          <cell r="AU1067">
            <v>0</v>
          </cell>
        </row>
        <row r="1068">
          <cell r="E1068">
            <v>206958070</v>
          </cell>
          <cell r="F1068" t="str">
            <v>A</v>
          </cell>
          <cell r="G1068" t="str">
            <v>GREEN</v>
          </cell>
          <cell r="H1068" t="str">
            <v>FULL_TIME</v>
          </cell>
          <cell r="I1068">
            <v>900234</v>
          </cell>
          <cell r="J1068" t="str">
            <v>EFS Facilities Services</v>
          </cell>
          <cell r="K1068" t="str">
            <v>Nelly katthambi</v>
          </cell>
          <cell r="L1068" t="str">
            <v>Warehouse Associate (TEMP)</v>
          </cell>
          <cell r="M1068" t="str">
            <v>Warehouse Associate 8W</v>
          </cell>
          <cell r="N1068" t="str">
            <v>gylrdg</v>
          </cell>
          <cell r="O1068">
            <v>1181</v>
          </cell>
          <cell r="P1068" t="str">
            <v>AUH3</v>
          </cell>
          <cell r="Q1068" t="str">
            <v>ARE</v>
          </cell>
          <cell r="R1068" t="str">
            <v>LK015</v>
          </cell>
          <cell r="S1068" t="str">
            <v>Night Shift</v>
          </cell>
          <cell r="T1068">
            <v>99</v>
          </cell>
          <cell r="U1068" t="str">
            <v>MENA_UAE_FC</v>
          </cell>
          <cell r="X1068">
            <v>46267.756944444445</v>
          </cell>
          <cell r="Y1068">
            <v>46268.173611111109</v>
          </cell>
          <cell r="Z1068" t="str">
            <v>Rest Day</v>
          </cell>
          <cell r="AA1068" t="str">
            <v>Not Scheduled</v>
          </cell>
          <cell r="AB1068" t="str">
            <v>Not Present</v>
          </cell>
          <cell r="AC1068" t="str">
            <v>Warehouse deals</v>
          </cell>
          <cell r="AD1068" t="str">
            <v>Warehouse Deals</v>
          </cell>
          <cell r="AE1068" t="str">
            <v>Warehouse deals</v>
          </cell>
          <cell r="AF1068" t="str">
            <v>Tuesday</v>
          </cell>
          <cell r="AG1068" t="str">
            <v>Wednesday</v>
          </cell>
          <cell r="AH1068">
            <v>32</v>
          </cell>
          <cell r="AJ1068">
            <v>46047</v>
          </cell>
          <cell r="AM1068" t="str">
            <v>TEMP</v>
          </cell>
          <cell r="AN1068" t="str">
            <v>3P Onsite Worker</v>
          </cell>
          <cell r="AO1068" t="str">
            <v>A</v>
          </cell>
          <cell r="AP1068">
            <v>9</v>
          </cell>
          <cell r="AQ1068">
            <v>0</v>
          </cell>
          <cell r="AR1068">
            <v>0</v>
          </cell>
          <cell r="AS1068">
            <v>0</v>
          </cell>
          <cell r="AT1068">
            <v>0</v>
          </cell>
          <cell r="AU1068">
            <v>0</v>
          </cell>
        </row>
        <row r="1069">
          <cell r="E1069">
            <v>203875181</v>
          </cell>
          <cell r="F1069" t="str">
            <v>A</v>
          </cell>
          <cell r="G1069" t="str">
            <v>GREEN</v>
          </cell>
          <cell r="H1069" t="str">
            <v>FULL_TIME</v>
          </cell>
          <cell r="I1069">
            <v>900234</v>
          </cell>
          <cell r="J1069" t="str">
            <v>Fastlink Outsourcing</v>
          </cell>
          <cell r="K1069" t="str">
            <v>Ayonghe Hanson</v>
          </cell>
          <cell r="L1069" t="str">
            <v>Warehouse Associate (TEMP)</v>
          </cell>
          <cell r="M1069" t="str">
            <v>Warehouse Associate 12M</v>
          </cell>
          <cell r="N1069" t="str">
            <v>gylrdg</v>
          </cell>
          <cell r="O1069">
            <v>1181</v>
          </cell>
          <cell r="P1069" t="str">
            <v>DAD1</v>
          </cell>
          <cell r="Q1069" t="str">
            <v>ARE</v>
          </cell>
          <cell r="R1069" t="str">
            <v>LK013</v>
          </cell>
          <cell r="S1069" t="str">
            <v>Night Shift</v>
          </cell>
          <cell r="T1069">
            <v>99</v>
          </cell>
          <cell r="U1069" t="str">
            <v>MENA_UAE_AMZL</v>
          </cell>
          <cell r="X1069">
            <v>46267.756944444445</v>
          </cell>
          <cell r="Y1069">
            <v>46268.090277777781</v>
          </cell>
          <cell r="Z1069" t="str">
            <v>Rest Day</v>
          </cell>
          <cell r="AA1069" t="str">
            <v>Not Scheduled</v>
          </cell>
          <cell r="AB1069" t="str">
            <v>Not Present</v>
          </cell>
          <cell r="AC1069" t="str">
            <v>Warehouse deals</v>
          </cell>
          <cell r="AD1069" t="str">
            <v>Warehouse Deals</v>
          </cell>
          <cell r="AE1069" t="str">
            <v>Warehouse deals</v>
          </cell>
          <cell r="AF1069" t="str">
            <v>Sunday</v>
          </cell>
          <cell r="AG1069" t="str">
            <v>Monday</v>
          </cell>
          <cell r="AH1069">
            <v>32</v>
          </cell>
          <cell r="AJ1069">
            <v>45529</v>
          </cell>
          <cell r="AM1069" t="str">
            <v>TEMP</v>
          </cell>
          <cell r="AN1069" t="str">
            <v>3P Onsite Worker</v>
          </cell>
          <cell r="AO1069" t="str">
            <v>A</v>
          </cell>
          <cell r="AP1069">
            <v>7</v>
          </cell>
          <cell r="AQ1069">
            <v>0</v>
          </cell>
          <cell r="AR1069">
            <v>0</v>
          </cell>
          <cell r="AS1069">
            <v>0</v>
          </cell>
          <cell r="AT1069">
            <v>0</v>
          </cell>
          <cell r="AU1069">
            <v>0</v>
          </cell>
        </row>
        <row r="1070">
          <cell r="E1070">
            <v>206348020</v>
          </cell>
          <cell r="F1070" t="str">
            <v>A</v>
          </cell>
          <cell r="G1070" t="str">
            <v>GREEN</v>
          </cell>
          <cell r="H1070" t="str">
            <v>FULL_TIME</v>
          </cell>
          <cell r="I1070">
            <v>900234</v>
          </cell>
          <cell r="J1070" t="str">
            <v>Dulsco L.L.C.</v>
          </cell>
          <cell r="K1070" t="str">
            <v>ALORO ALEX</v>
          </cell>
          <cell r="L1070" t="str">
            <v>Warehouse Associate (TEMP)</v>
          </cell>
          <cell r="M1070" t="str">
            <v>Warehouse Associate 8W</v>
          </cell>
          <cell r="N1070" t="str">
            <v>nelstche</v>
          </cell>
          <cell r="O1070">
            <v>1181</v>
          </cell>
          <cell r="P1070" t="str">
            <v>AUH3</v>
          </cell>
          <cell r="Q1070" t="str">
            <v>ARE</v>
          </cell>
          <cell r="R1070" t="str">
            <v>FC059</v>
          </cell>
          <cell r="S1070" t="str">
            <v>Day Shift</v>
          </cell>
          <cell r="T1070">
            <v>99</v>
          </cell>
          <cell r="U1070" t="str">
            <v>MENA_UAE_FC</v>
          </cell>
          <cell r="V1070">
            <v>46267.330555555556</v>
          </cell>
          <cell r="W1070">
            <v>46267.744444444441</v>
          </cell>
          <cell r="X1070">
            <v>46267.333333333336</v>
          </cell>
          <cell r="Y1070">
            <v>46267.75</v>
          </cell>
          <cell r="AA1070" t="str">
            <v>Scheduled</v>
          </cell>
          <cell r="AB1070" t="str">
            <v>Present</v>
          </cell>
          <cell r="AC1070" t="str">
            <v>Warehouse deals</v>
          </cell>
          <cell r="AD1070" t="str">
            <v>Warehouse Deals</v>
          </cell>
          <cell r="AE1070" t="str">
            <v>Warehouse deals</v>
          </cell>
          <cell r="AF1070" t="str">
            <v>Sunday</v>
          </cell>
          <cell r="AG1070" t="str">
            <v>Monday</v>
          </cell>
          <cell r="AH1070">
            <v>32</v>
          </cell>
          <cell r="AJ1070">
            <v>45956</v>
          </cell>
          <cell r="AM1070" t="str">
            <v>TEMP</v>
          </cell>
          <cell r="AN1070" t="str">
            <v>3P Onsite Worker</v>
          </cell>
          <cell r="AO1070" t="str">
            <v>A</v>
          </cell>
          <cell r="AP1070">
            <v>9</v>
          </cell>
          <cell r="AQ1070">
            <v>0</v>
          </cell>
          <cell r="AR1070">
            <v>1</v>
          </cell>
          <cell r="AS1070">
            <v>1</v>
          </cell>
          <cell r="AT1070">
            <v>0</v>
          </cell>
          <cell r="AU1070">
            <v>0</v>
          </cell>
        </row>
        <row r="1071">
          <cell r="E1071">
            <v>206348041</v>
          </cell>
          <cell r="F1071" t="str">
            <v>A</v>
          </cell>
          <cell r="G1071" t="str">
            <v>GREEN</v>
          </cell>
          <cell r="H1071" t="str">
            <v>FULL_TIME</v>
          </cell>
          <cell r="I1071">
            <v>900234</v>
          </cell>
          <cell r="J1071" t="str">
            <v>Dulsco L.L.C.</v>
          </cell>
          <cell r="K1071" t="str">
            <v>KIWEESI IAN</v>
          </cell>
          <cell r="L1071" t="str">
            <v>Warehouse Associate (TEMP)</v>
          </cell>
          <cell r="M1071" t="str">
            <v>Warehouse Associate 8W</v>
          </cell>
          <cell r="N1071" t="str">
            <v>gylrdg</v>
          </cell>
          <cell r="O1071">
            <v>1181</v>
          </cell>
          <cell r="P1071" t="str">
            <v>AUH3</v>
          </cell>
          <cell r="Q1071" t="str">
            <v>ARE</v>
          </cell>
          <cell r="R1071" t="str">
            <v>LK014</v>
          </cell>
          <cell r="S1071" t="str">
            <v>Night Shift</v>
          </cell>
          <cell r="T1071">
            <v>99</v>
          </cell>
          <cell r="U1071" t="str">
            <v>MENA_UAE_FC</v>
          </cell>
          <cell r="V1071">
            <v>46267.755555555559</v>
          </cell>
          <cell r="W1071">
            <v>46267.902083333334</v>
          </cell>
          <cell r="X1071">
            <v>46267.756944444445</v>
          </cell>
          <cell r="Y1071">
            <v>46268.090277777781</v>
          </cell>
          <cell r="AA1071" t="str">
            <v>Scheduled</v>
          </cell>
          <cell r="AB1071" t="str">
            <v>Present</v>
          </cell>
          <cell r="AC1071" t="str">
            <v>Warehouse deals</v>
          </cell>
          <cell r="AD1071" t="str">
            <v>Warehouse Deals</v>
          </cell>
          <cell r="AE1071" t="str">
            <v>Warehouse deals</v>
          </cell>
          <cell r="AF1071" t="str">
            <v>Monday</v>
          </cell>
          <cell r="AG1071" t="str">
            <v>Tuesday</v>
          </cell>
          <cell r="AH1071">
            <v>32</v>
          </cell>
          <cell r="AJ1071">
            <v>45956</v>
          </cell>
          <cell r="AM1071" t="str">
            <v>TEMP</v>
          </cell>
          <cell r="AN1071" t="str">
            <v>3P Onsite Worker</v>
          </cell>
          <cell r="AO1071" t="str">
            <v>A</v>
          </cell>
          <cell r="AP1071">
            <v>7</v>
          </cell>
          <cell r="AQ1071">
            <v>0</v>
          </cell>
          <cell r="AR1071">
            <v>1</v>
          </cell>
          <cell r="AS1071">
            <v>1</v>
          </cell>
          <cell r="AT1071">
            <v>0</v>
          </cell>
          <cell r="AU1071">
            <v>0</v>
          </cell>
        </row>
        <row r="1072">
          <cell r="E1072">
            <v>206348027</v>
          </cell>
          <cell r="F1072" t="str">
            <v>A</v>
          </cell>
          <cell r="G1072" t="str">
            <v>GREEN</v>
          </cell>
          <cell r="H1072" t="str">
            <v>FULL_TIME</v>
          </cell>
          <cell r="I1072">
            <v>900234</v>
          </cell>
          <cell r="J1072" t="str">
            <v>Dulsco L.L.C.</v>
          </cell>
          <cell r="K1072" t="str">
            <v>ASABA JAMES</v>
          </cell>
          <cell r="L1072" t="str">
            <v>Warehouse Associate (TEMP)</v>
          </cell>
          <cell r="M1072" t="str">
            <v>Warehouse Associate 8W</v>
          </cell>
          <cell r="N1072" t="str">
            <v>gylrdg</v>
          </cell>
          <cell r="O1072">
            <v>1181</v>
          </cell>
          <cell r="P1072" t="str">
            <v>AUH3</v>
          </cell>
          <cell r="Q1072" t="str">
            <v>ARE</v>
          </cell>
          <cell r="R1072" t="str">
            <v>LK013</v>
          </cell>
          <cell r="S1072" t="str">
            <v>Night Shift</v>
          </cell>
          <cell r="T1072">
            <v>99</v>
          </cell>
          <cell r="U1072" t="str">
            <v>MENA_UAE_FC</v>
          </cell>
          <cell r="V1072">
            <v>46267.750694444447</v>
          </cell>
          <cell r="W1072">
            <v>46267.857638888891</v>
          </cell>
          <cell r="X1072">
            <v>46267.756944444445</v>
          </cell>
          <cell r="Y1072">
            <v>46268.090277777781</v>
          </cell>
          <cell r="AA1072" t="str">
            <v>Scheduled</v>
          </cell>
          <cell r="AB1072" t="str">
            <v>Present</v>
          </cell>
          <cell r="AC1072" t="str">
            <v>Warehouse deals</v>
          </cell>
          <cell r="AD1072" t="str">
            <v>Warehouse Deals</v>
          </cell>
          <cell r="AE1072" t="str">
            <v>Warehouse deals</v>
          </cell>
          <cell r="AF1072" t="str">
            <v>Sunday</v>
          </cell>
          <cell r="AG1072" t="str">
            <v>Monday</v>
          </cell>
          <cell r="AH1072">
            <v>32</v>
          </cell>
          <cell r="AJ1072">
            <v>45956</v>
          </cell>
          <cell r="AM1072" t="str">
            <v>TEMP</v>
          </cell>
          <cell r="AN1072" t="str">
            <v>3P Onsite Worker</v>
          </cell>
          <cell r="AO1072" t="str">
            <v>A</v>
          </cell>
          <cell r="AP1072">
            <v>7</v>
          </cell>
          <cell r="AQ1072">
            <v>0</v>
          </cell>
          <cell r="AR1072">
            <v>1</v>
          </cell>
          <cell r="AS1072">
            <v>1</v>
          </cell>
          <cell r="AT1072">
            <v>0</v>
          </cell>
          <cell r="AU1072">
            <v>0</v>
          </cell>
        </row>
        <row r="1073">
          <cell r="E1073">
            <v>204246603</v>
          </cell>
          <cell r="F1073" t="str">
            <v>A</v>
          </cell>
          <cell r="G1073" t="str">
            <v>GREEN</v>
          </cell>
          <cell r="H1073" t="str">
            <v>FULL_TIME</v>
          </cell>
          <cell r="I1073">
            <v>900234</v>
          </cell>
          <cell r="J1073" t="str">
            <v>Quesscorp</v>
          </cell>
          <cell r="K1073" t="str">
            <v>Isaac Kwame Nkrumah</v>
          </cell>
          <cell r="L1073" t="str">
            <v>Warehouse Associate (TEMP)</v>
          </cell>
          <cell r="M1073" t="str">
            <v>Warehouse Associate 24M</v>
          </cell>
          <cell r="N1073" t="str">
            <v>gylrdg</v>
          </cell>
          <cell r="O1073">
            <v>1299</v>
          </cell>
          <cell r="P1073" t="str">
            <v>AUH3</v>
          </cell>
          <cell r="Q1073" t="str">
            <v>ARE</v>
          </cell>
          <cell r="R1073" t="str">
            <v>FC134</v>
          </cell>
          <cell r="S1073" t="str">
            <v>Day Shift</v>
          </cell>
          <cell r="T1073">
            <v>99</v>
          </cell>
          <cell r="U1073" t="str">
            <v>MENA_UAE_FC</v>
          </cell>
          <cell r="Z1073" t="str">
            <v>Rest Day</v>
          </cell>
          <cell r="AA1073" t="str">
            <v>Not Scheduled</v>
          </cell>
          <cell r="AB1073" t="str">
            <v>Not Present</v>
          </cell>
          <cell r="AC1073" t="str">
            <v>Inbound</v>
          </cell>
          <cell r="AD1073" t="str">
            <v>Inbound Stow</v>
          </cell>
          <cell r="AE1073" t="str">
            <v>Stow</v>
          </cell>
          <cell r="AF1073" t="str">
            <v>Wednesday</v>
          </cell>
          <cell r="AG1073" t="str">
            <v>Thursday</v>
          </cell>
          <cell r="AH1073">
            <v>3</v>
          </cell>
          <cell r="AJ1073">
            <v>45578</v>
          </cell>
          <cell r="AM1073" t="str">
            <v>TEMP</v>
          </cell>
          <cell r="AN1073" t="str">
            <v>3P Onsite Worker</v>
          </cell>
          <cell r="AO1073" t="str">
            <v>A</v>
          </cell>
          <cell r="AQ1073">
            <v>0</v>
          </cell>
          <cell r="AR1073">
            <v>0</v>
          </cell>
          <cell r="AS1073">
            <v>0</v>
          </cell>
          <cell r="AT1073">
            <v>0</v>
          </cell>
          <cell r="AU1073">
            <v>0</v>
          </cell>
        </row>
        <row r="1074">
          <cell r="E1074">
            <v>205609755</v>
          </cell>
          <cell r="F1074" t="str">
            <v>A</v>
          </cell>
          <cell r="G1074" t="str">
            <v>GREEN</v>
          </cell>
          <cell r="H1074" t="str">
            <v>FULL_TIME</v>
          </cell>
          <cell r="I1074">
            <v>900234</v>
          </cell>
          <cell r="J1074" t="str">
            <v>Dulsco L.L.C.</v>
          </cell>
          <cell r="K1074" t="str">
            <v>VINCENT ASHITEY</v>
          </cell>
          <cell r="L1074" t="str">
            <v>Warehouse Associate (TEMP)</v>
          </cell>
          <cell r="M1074" t="str">
            <v>Warehouse Associate 8W</v>
          </cell>
          <cell r="N1074" t="str">
            <v>gylrdg</v>
          </cell>
          <cell r="O1074">
            <v>1299</v>
          </cell>
          <cell r="P1074" t="str">
            <v>AUH3</v>
          </cell>
          <cell r="Q1074" t="str">
            <v>ARE</v>
          </cell>
          <cell r="R1074" t="str">
            <v>LK013</v>
          </cell>
          <cell r="S1074" t="str">
            <v>Night Shift</v>
          </cell>
          <cell r="T1074">
            <v>99</v>
          </cell>
          <cell r="U1074" t="str">
            <v>MENA_UAE_FC</v>
          </cell>
          <cell r="V1074">
            <v>46267.755555555559</v>
          </cell>
          <cell r="W1074">
            <v>46267.855555555558</v>
          </cell>
          <cell r="X1074">
            <v>46267.756944444445</v>
          </cell>
          <cell r="Y1074">
            <v>46268.173611111109</v>
          </cell>
          <cell r="AA1074" t="str">
            <v>Scheduled</v>
          </cell>
          <cell r="AB1074" t="str">
            <v>Present</v>
          </cell>
          <cell r="AC1074" t="str">
            <v>Warehouse deals</v>
          </cell>
          <cell r="AD1074" t="str">
            <v>Warehouse Deals</v>
          </cell>
          <cell r="AE1074" t="str">
            <v>Warehouse deals</v>
          </cell>
          <cell r="AF1074" t="str">
            <v>Sunday</v>
          </cell>
          <cell r="AG1074" t="str">
            <v>Monday</v>
          </cell>
          <cell r="AH1074">
            <v>32</v>
          </cell>
          <cell r="AJ1074">
            <v>45844</v>
          </cell>
          <cell r="AM1074" t="str">
            <v>TEMP</v>
          </cell>
          <cell r="AN1074" t="str">
            <v>3P Onsite Worker</v>
          </cell>
          <cell r="AO1074" t="str">
            <v>A</v>
          </cell>
          <cell r="AP1074">
            <v>9</v>
          </cell>
          <cell r="AQ1074">
            <v>0</v>
          </cell>
          <cell r="AR1074">
            <v>1</v>
          </cell>
          <cell r="AS1074">
            <v>1</v>
          </cell>
          <cell r="AT1074">
            <v>0</v>
          </cell>
          <cell r="AU1074">
            <v>0</v>
          </cell>
        </row>
        <row r="1075">
          <cell r="E1075">
            <v>203813083</v>
          </cell>
          <cell r="F1075" t="str">
            <v>A</v>
          </cell>
          <cell r="G1075" t="str">
            <v>GREEN</v>
          </cell>
          <cell r="H1075" t="str">
            <v>FULL_TIME</v>
          </cell>
          <cell r="I1075">
            <v>900234</v>
          </cell>
          <cell r="J1075" t="str">
            <v>Adecco</v>
          </cell>
          <cell r="K1075" t="str">
            <v>SREEKUTTAN JANARDHANAN</v>
          </cell>
          <cell r="L1075" t="str">
            <v>Warehouse Associate (TEMP)</v>
          </cell>
          <cell r="M1075" t="str">
            <v>Warehouse Associate 24M</v>
          </cell>
          <cell r="N1075" t="str">
            <v>gylrdg</v>
          </cell>
          <cell r="O1075">
            <v>1299</v>
          </cell>
          <cell r="P1075" t="str">
            <v>AUH3</v>
          </cell>
          <cell r="Q1075" t="str">
            <v>ARE</v>
          </cell>
          <cell r="R1075" t="str">
            <v>FC059</v>
          </cell>
          <cell r="S1075" t="str">
            <v>Day Shift</v>
          </cell>
          <cell r="T1075">
            <v>99</v>
          </cell>
          <cell r="U1075" t="str">
            <v>MENA_UAE_FC</v>
          </cell>
          <cell r="V1075">
            <v>46267.756249999999</v>
          </cell>
          <cell r="W1075">
            <v>46267.863194444442</v>
          </cell>
          <cell r="X1075">
            <v>46267.756944444445</v>
          </cell>
          <cell r="Y1075">
            <v>46268.173611111109</v>
          </cell>
          <cell r="AA1075" t="str">
            <v>Scheduled</v>
          </cell>
          <cell r="AB1075" t="str">
            <v>Present</v>
          </cell>
          <cell r="AC1075" t="str">
            <v>Inbound</v>
          </cell>
          <cell r="AD1075" t="str">
            <v>Inbound Stow</v>
          </cell>
          <cell r="AE1075" t="str">
            <v>Stow</v>
          </cell>
          <cell r="AF1075" t="str">
            <v>Sunday</v>
          </cell>
          <cell r="AG1075" t="str">
            <v>Monday</v>
          </cell>
          <cell r="AH1075">
            <v>3</v>
          </cell>
          <cell r="AJ1075">
            <v>45516</v>
          </cell>
          <cell r="AM1075" t="str">
            <v>TEMP</v>
          </cell>
          <cell r="AN1075" t="str">
            <v>3P Onsite Worker</v>
          </cell>
          <cell r="AO1075" t="str">
            <v>A</v>
          </cell>
          <cell r="AP1075">
            <v>9</v>
          </cell>
          <cell r="AQ1075">
            <v>0</v>
          </cell>
          <cell r="AR1075">
            <v>1</v>
          </cell>
          <cell r="AS1075">
            <v>1</v>
          </cell>
          <cell r="AT1075">
            <v>0</v>
          </cell>
          <cell r="AU1075">
            <v>0</v>
          </cell>
        </row>
        <row r="1076">
          <cell r="E1076">
            <v>105545779</v>
          </cell>
          <cell r="F1076" t="str">
            <v>A</v>
          </cell>
          <cell r="G1076" t="str">
            <v>BLUE</v>
          </cell>
          <cell r="H1076" t="str">
            <v>FULL_TIME</v>
          </cell>
          <cell r="I1076" t="str">
            <v>P03251</v>
          </cell>
          <cell r="K1076" t="str">
            <v>Jemuel sanchez Cortez</v>
          </cell>
          <cell r="L1076" t="str">
            <v>FC Associate I</v>
          </cell>
          <cell r="M1076" t="str">
            <v>FC Associate I</v>
          </cell>
          <cell r="N1076" t="str">
            <v>nelstche</v>
          </cell>
          <cell r="O1076">
            <v>1182</v>
          </cell>
          <cell r="P1076" t="str">
            <v>AUH3</v>
          </cell>
          <cell r="Q1076" t="str">
            <v>ARE</v>
          </cell>
          <cell r="R1076" t="str">
            <v>FC009</v>
          </cell>
          <cell r="S1076" t="str">
            <v>Day Shift</v>
          </cell>
          <cell r="T1076">
            <v>1</v>
          </cell>
          <cell r="U1076" t="str">
            <v>MENA_UAE_FC</v>
          </cell>
          <cell r="V1076">
            <v>46267.330555555556</v>
          </cell>
          <cell r="W1076">
            <v>46267.748611111114</v>
          </cell>
          <cell r="X1076">
            <v>46267.333333333336</v>
          </cell>
          <cell r="Y1076">
            <v>46267.75</v>
          </cell>
          <cell r="AA1076" t="str">
            <v>Scheduled</v>
          </cell>
          <cell r="AB1076" t="str">
            <v>Present</v>
          </cell>
          <cell r="AC1076" t="str">
            <v>Warehouse deals</v>
          </cell>
          <cell r="AD1076" t="str">
            <v>Warehouse Deals</v>
          </cell>
          <cell r="AE1076" t="str">
            <v>Warehouse deals</v>
          </cell>
          <cell r="AF1076" t="str">
            <v>Friday</v>
          </cell>
          <cell r="AG1076" t="str">
            <v>Saturday</v>
          </cell>
          <cell r="AH1076">
            <v>32</v>
          </cell>
          <cell r="AJ1076">
            <v>44723</v>
          </cell>
          <cell r="AM1076" t="str">
            <v>FC</v>
          </cell>
          <cell r="AN1076" t="str">
            <v>Regular Full Time</v>
          </cell>
          <cell r="AO1076" t="str">
            <v>A</v>
          </cell>
          <cell r="AP1076">
            <v>9</v>
          </cell>
          <cell r="AQ1076">
            <v>0</v>
          </cell>
          <cell r="AR1076">
            <v>1</v>
          </cell>
          <cell r="AS1076">
            <v>1</v>
          </cell>
          <cell r="AT1076">
            <v>0</v>
          </cell>
          <cell r="AU1076">
            <v>0</v>
          </cell>
        </row>
        <row r="1077">
          <cell r="E1077">
            <v>206958064</v>
          </cell>
          <cell r="F1077" t="str">
            <v>A</v>
          </cell>
          <cell r="G1077" t="str">
            <v>GREEN</v>
          </cell>
          <cell r="H1077" t="str">
            <v>FULL_TIME</v>
          </cell>
          <cell r="I1077">
            <v>900234</v>
          </cell>
          <cell r="J1077" t="str">
            <v>EFS Facilities Services</v>
          </cell>
          <cell r="K1077" t="str">
            <v>Nancy Jeptoo</v>
          </cell>
          <cell r="L1077" t="str">
            <v>Warehouse Associate (TEMP)</v>
          </cell>
          <cell r="M1077" t="str">
            <v>Warehouse Associate 8W</v>
          </cell>
          <cell r="N1077" t="str">
            <v>gylrdg</v>
          </cell>
          <cell r="O1077">
            <v>1181</v>
          </cell>
          <cell r="P1077" t="str">
            <v>AUH3</v>
          </cell>
          <cell r="Q1077" t="str">
            <v>ARE</v>
          </cell>
          <cell r="R1077" t="str">
            <v>LK012</v>
          </cell>
          <cell r="S1077" t="str">
            <v>Night Shift</v>
          </cell>
          <cell r="T1077">
            <v>99</v>
          </cell>
          <cell r="U1077" t="str">
            <v>MENA_UAE_FC</v>
          </cell>
          <cell r="V1077">
            <v>46267.756249999999</v>
          </cell>
          <cell r="W1077">
            <v>46267.854166666664</v>
          </cell>
          <cell r="X1077">
            <v>46267.756944444445</v>
          </cell>
          <cell r="Y1077">
            <v>46268.173611111109</v>
          </cell>
          <cell r="AA1077" t="str">
            <v>Scheduled</v>
          </cell>
          <cell r="AB1077" t="str">
            <v>Present</v>
          </cell>
          <cell r="AC1077" t="str">
            <v>Warehouse deals</v>
          </cell>
          <cell r="AD1077" t="str">
            <v>Warehouse Deals</v>
          </cell>
          <cell r="AE1077" t="str">
            <v>Warehouse deals</v>
          </cell>
          <cell r="AF1077" t="str">
            <v>Saturday</v>
          </cell>
          <cell r="AG1077" t="str">
            <v>Sunday</v>
          </cell>
          <cell r="AH1077">
            <v>32</v>
          </cell>
          <cell r="AJ1077">
            <v>46047</v>
          </cell>
          <cell r="AM1077" t="str">
            <v>TEMP</v>
          </cell>
          <cell r="AN1077" t="str">
            <v>3P Onsite Worker</v>
          </cell>
          <cell r="AO1077" t="str">
            <v>A</v>
          </cell>
          <cell r="AP1077">
            <v>9</v>
          </cell>
          <cell r="AQ1077">
            <v>0</v>
          </cell>
          <cell r="AR1077">
            <v>1</v>
          </cell>
          <cell r="AS1077">
            <v>1</v>
          </cell>
          <cell r="AT1077">
            <v>0</v>
          </cell>
          <cell r="AU1077">
            <v>0</v>
          </cell>
        </row>
        <row r="1078">
          <cell r="E1078">
            <v>206361785</v>
          </cell>
          <cell r="F1078" t="str">
            <v>A</v>
          </cell>
          <cell r="G1078" t="str">
            <v>GREEN</v>
          </cell>
          <cell r="H1078" t="str">
            <v>FULL_TIME</v>
          </cell>
          <cell r="I1078">
            <v>900234</v>
          </cell>
          <cell r="J1078" t="str">
            <v>EFS Facilities Services</v>
          </cell>
          <cell r="K1078" t="str">
            <v>Jeniffer Wanjiku Gichuhi</v>
          </cell>
          <cell r="L1078" t="str">
            <v>Warehouse Associate (TEMP)</v>
          </cell>
          <cell r="M1078" t="str">
            <v>Warehouse Associate 8W</v>
          </cell>
          <cell r="N1078" t="str">
            <v>gylrdg</v>
          </cell>
          <cell r="O1078">
            <v>1181</v>
          </cell>
          <cell r="P1078" t="str">
            <v>AUH3</v>
          </cell>
          <cell r="Q1078" t="str">
            <v>ARE</v>
          </cell>
          <cell r="R1078" t="str">
            <v>LK017</v>
          </cell>
          <cell r="S1078" t="str">
            <v>Night Shift</v>
          </cell>
          <cell r="T1078">
            <v>99</v>
          </cell>
          <cell r="U1078" t="str">
            <v>MENA_UAE_FC</v>
          </cell>
          <cell r="V1078">
            <v>46267.756249999999</v>
          </cell>
          <cell r="W1078">
            <v>46267.970138888886</v>
          </cell>
          <cell r="X1078">
            <v>46267.756944444445</v>
          </cell>
          <cell r="Y1078">
            <v>46268.173611111109</v>
          </cell>
          <cell r="AA1078" t="str">
            <v>Scheduled</v>
          </cell>
          <cell r="AB1078" t="str">
            <v>Present</v>
          </cell>
          <cell r="AC1078" t="str">
            <v>Warehouse deals</v>
          </cell>
          <cell r="AD1078" t="str">
            <v>Warehouse Deals</v>
          </cell>
          <cell r="AE1078" t="str">
            <v>Warehouse deals</v>
          </cell>
          <cell r="AF1078" t="str">
            <v>Thursday</v>
          </cell>
          <cell r="AG1078" t="str">
            <v>Friday</v>
          </cell>
          <cell r="AH1078">
            <v>32</v>
          </cell>
          <cell r="AJ1078">
            <v>45956</v>
          </cell>
          <cell r="AM1078" t="str">
            <v>TEMP</v>
          </cell>
          <cell r="AN1078" t="str">
            <v>3P Onsite Worker</v>
          </cell>
          <cell r="AO1078" t="str">
            <v>A</v>
          </cell>
          <cell r="AP1078">
            <v>9</v>
          </cell>
          <cell r="AQ1078">
            <v>0</v>
          </cell>
          <cell r="AR1078">
            <v>1</v>
          </cell>
          <cell r="AS1078">
            <v>1</v>
          </cell>
          <cell r="AT1078">
            <v>0</v>
          </cell>
          <cell r="AU1078">
            <v>0</v>
          </cell>
        </row>
        <row r="1079">
          <cell r="E1079">
            <v>206348048</v>
          </cell>
          <cell r="F1079" t="str">
            <v>A</v>
          </cell>
          <cell r="G1079" t="str">
            <v>GREEN</v>
          </cell>
          <cell r="H1079" t="str">
            <v>FULL_TIME</v>
          </cell>
          <cell r="I1079">
            <v>900234</v>
          </cell>
          <cell r="J1079" t="str">
            <v>Dulsco L.L.C.</v>
          </cell>
          <cell r="K1079" t="str">
            <v>KISOLO JOHN</v>
          </cell>
          <cell r="L1079" t="str">
            <v>Warehouse Associate (TEMP)</v>
          </cell>
          <cell r="M1079" t="str">
            <v>Warehouse Associate 8W</v>
          </cell>
          <cell r="N1079" t="str">
            <v>nelstche</v>
          </cell>
          <cell r="O1079">
            <v>1181</v>
          </cell>
          <cell r="P1079" t="str">
            <v>AUH3</v>
          </cell>
          <cell r="Q1079" t="str">
            <v>ARE</v>
          </cell>
          <cell r="R1079" t="str">
            <v>FC159</v>
          </cell>
          <cell r="S1079" t="str">
            <v>Day Shift</v>
          </cell>
          <cell r="T1079">
            <v>99</v>
          </cell>
          <cell r="U1079" t="str">
            <v>MENA_UAE_FC</v>
          </cell>
          <cell r="V1079">
            <v>46267.331250000003</v>
          </cell>
          <cell r="W1079">
            <v>46267.740277777775</v>
          </cell>
          <cell r="X1079">
            <v>46267.333333333336</v>
          </cell>
          <cell r="Y1079">
            <v>46267.75</v>
          </cell>
          <cell r="AA1079" t="str">
            <v>Scheduled</v>
          </cell>
          <cell r="AB1079" t="str">
            <v>Present</v>
          </cell>
          <cell r="AC1079" t="str">
            <v>Warehouse deals</v>
          </cell>
          <cell r="AD1079" t="str">
            <v>Warehouse Deals</v>
          </cell>
          <cell r="AE1079" t="str">
            <v>Warehouse deals</v>
          </cell>
          <cell r="AF1079" t="str">
            <v>Thursday</v>
          </cell>
          <cell r="AG1079" t="str">
            <v>Friday</v>
          </cell>
          <cell r="AH1079">
            <v>32</v>
          </cell>
          <cell r="AJ1079">
            <v>45956</v>
          </cell>
          <cell r="AM1079" t="str">
            <v>TEMP</v>
          </cell>
          <cell r="AN1079" t="str">
            <v>3P Onsite Worker</v>
          </cell>
          <cell r="AO1079" t="str">
            <v>A</v>
          </cell>
          <cell r="AP1079">
            <v>9</v>
          </cell>
          <cell r="AQ1079">
            <v>0</v>
          </cell>
          <cell r="AR1079">
            <v>1</v>
          </cell>
          <cell r="AS1079">
            <v>1</v>
          </cell>
          <cell r="AT1079">
            <v>0</v>
          </cell>
          <cell r="AU1079">
            <v>0</v>
          </cell>
        </row>
        <row r="1080">
          <cell r="E1080">
            <v>203875180</v>
          </cell>
          <cell r="F1080" t="str">
            <v>A</v>
          </cell>
          <cell r="G1080" t="str">
            <v>GREEN</v>
          </cell>
          <cell r="H1080" t="str">
            <v>FULL_TIME</v>
          </cell>
          <cell r="I1080">
            <v>900234</v>
          </cell>
          <cell r="J1080" t="str">
            <v>Fastlink Outsourcing</v>
          </cell>
          <cell r="K1080" t="str">
            <v>Joshua Attam</v>
          </cell>
          <cell r="L1080" t="str">
            <v>Warehouse Associate (TEMP)</v>
          </cell>
          <cell r="M1080" t="str">
            <v>Warehouse Associate 12M</v>
          </cell>
          <cell r="N1080" t="str">
            <v>gylrdg</v>
          </cell>
          <cell r="O1080">
            <v>1181</v>
          </cell>
          <cell r="P1080" t="str">
            <v>DAD1</v>
          </cell>
          <cell r="Q1080" t="str">
            <v>ARE</v>
          </cell>
          <cell r="R1080" t="str">
            <v>LK013</v>
          </cell>
          <cell r="S1080" t="str">
            <v>Night Shift</v>
          </cell>
          <cell r="T1080">
            <v>99</v>
          </cell>
          <cell r="U1080" t="str">
            <v>MENA_UAE_AMZL</v>
          </cell>
          <cell r="V1080">
            <v>46267.754166666666</v>
          </cell>
          <cell r="W1080">
            <v>46267.870138888888</v>
          </cell>
          <cell r="X1080">
            <v>46267.756944444445</v>
          </cell>
          <cell r="Y1080">
            <v>46268.090277777781</v>
          </cell>
          <cell r="AA1080" t="str">
            <v>Scheduled</v>
          </cell>
          <cell r="AB1080" t="str">
            <v>Present</v>
          </cell>
          <cell r="AC1080" t="str">
            <v>Warehouse deals</v>
          </cell>
          <cell r="AD1080" t="str">
            <v>Warehouse Deals</v>
          </cell>
          <cell r="AE1080" t="str">
            <v>Warehouse deals</v>
          </cell>
          <cell r="AF1080" t="str">
            <v>Sunday</v>
          </cell>
          <cell r="AG1080" t="str">
            <v>Monday</v>
          </cell>
          <cell r="AH1080">
            <v>32</v>
          </cell>
          <cell r="AJ1080">
            <v>45529</v>
          </cell>
          <cell r="AM1080" t="str">
            <v>TEMP</v>
          </cell>
          <cell r="AN1080" t="str">
            <v>3P Onsite Worker</v>
          </cell>
          <cell r="AO1080" t="str">
            <v>A</v>
          </cell>
          <cell r="AP1080">
            <v>7</v>
          </cell>
          <cell r="AQ1080">
            <v>0</v>
          </cell>
          <cell r="AR1080">
            <v>1</v>
          </cell>
          <cell r="AS1080">
            <v>1</v>
          </cell>
          <cell r="AT1080">
            <v>0</v>
          </cell>
          <cell r="AU1080">
            <v>0</v>
          </cell>
        </row>
        <row r="1081">
          <cell r="E1081">
            <v>203555155</v>
          </cell>
          <cell r="F1081" t="str">
            <v>A</v>
          </cell>
          <cell r="G1081" t="str">
            <v>GREEN</v>
          </cell>
          <cell r="H1081" t="str">
            <v>FULL_TIME</v>
          </cell>
          <cell r="I1081">
            <v>900234</v>
          </cell>
          <cell r="J1081" t="str">
            <v>Fastlink Outsourcing</v>
          </cell>
          <cell r="K1081" t="str">
            <v>Junita Tataw</v>
          </cell>
          <cell r="L1081" t="str">
            <v>Warehouse Associate (TEMP)</v>
          </cell>
          <cell r="M1081" t="str">
            <v>Warehouse Associate 12M</v>
          </cell>
          <cell r="N1081" t="str">
            <v>nelstche</v>
          </cell>
          <cell r="O1081">
            <v>1181</v>
          </cell>
          <cell r="P1081" t="str">
            <v>AUH3</v>
          </cell>
          <cell r="Q1081" t="str">
            <v>ARE</v>
          </cell>
          <cell r="R1081" t="str">
            <v>FC059</v>
          </cell>
          <cell r="S1081" t="str">
            <v>Day Shift</v>
          </cell>
          <cell r="T1081">
            <v>99</v>
          </cell>
          <cell r="U1081" t="str">
            <v>MENA_UAE_FC</v>
          </cell>
          <cell r="V1081">
            <v>46267.331944444442</v>
          </cell>
          <cell r="W1081">
            <v>46267.75</v>
          </cell>
          <cell r="X1081">
            <v>46267.333333333336</v>
          </cell>
          <cell r="Y1081">
            <v>46267.75</v>
          </cell>
          <cell r="AA1081" t="str">
            <v>Scheduled</v>
          </cell>
          <cell r="AB1081" t="str">
            <v>Present</v>
          </cell>
          <cell r="AC1081" t="str">
            <v>Warehouse deals</v>
          </cell>
          <cell r="AD1081" t="str">
            <v>Warehouse Deals</v>
          </cell>
          <cell r="AE1081" t="str">
            <v>Warehouse deals</v>
          </cell>
          <cell r="AF1081" t="str">
            <v>Sunday</v>
          </cell>
          <cell r="AG1081" t="str">
            <v>Monday</v>
          </cell>
          <cell r="AH1081">
            <v>32</v>
          </cell>
          <cell r="AJ1081">
            <v>45469</v>
          </cell>
          <cell r="AM1081" t="str">
            <v>TEMP</v>
          </cell>
          <cell r="AN1081" t="str">
            <v>3P Onsite Worker</v>
          </cell>
          <cell r="AO1081" t="str">
            <v>A</v>
          </cell>
          <cell r="AP1081">
            <v>9</v>
          </cell>
          <cell r="AQ1081">
            <v>0</v>
          </cell>
          <cell r="AR1081">
            <v>1</v>
          </cell>
          <cell r="AS1081">
            <v>1</v>
          </cell>
          <cell r="AT1081">
            <v>0</v>
          </cell>
          <cell r="AU1081">
            <v>0</v>
          </cell>
        </row>
        <row r="1082">
          <cell r="E1082">
            <v>203555221</v>
          </cell>
          <cell r="F1082" t="str">
            <v>A</v>
          </cell>
          <cell r="G1082" t="str">
            <v>GREEN</v>
          </cell>
          <cell r="H1082" t="str">
            <v>FULL_TIME</v>
          </cell>
          <cell r="I1082">
            <v>900234</v>
          </cell>
          <cell r="J1082" t="str">
            <v>Fastlink Outsourcing</v>
          </cell>
          <cell r="K1082" t="str">
            <v>Phoebe Kadyamusuma</v>
          </cell>
          <cell r="L1082" t="str">
            <v>Warehouse Associate (TEMP)</v>
          </cell>
          <cell r="M1082" t="str">
            <v>Warehouse Associate 12M</v>
          </cell>
          <cell r="N1082" t="str">
            <v>nelstche</v>
          </cell>
          <cell r="O1082">
            <v>1181</v>
          </cell>
          <cell r="P1082" t="str">
            <v>AUH3</v>
          </cell>
          <cell r="Q1082" t="str">
            <v>ARE</v>
          </cell>
          <cell r="R1082" t="str">
            <v>FC034</v>
          </cell>
          <cell r="S1082" t="str">
            <v>Day Shift</v>
          </cell>
          <cell r="T1082">
            <v>99</v>
          </cell>
          <cell r="U1082" t="str">
            <v>MENA_UAE_FC</v>
          </cell>
          <cell r="V1082">
            <v>46267.331944444442</v>
          </cell>
          <cell r="W1082">
            <v>46267.75</v>
          </cell>
          <cell r="X1082">
            <v>46267.333333333336</v>
          </cell>
          <cell r="Y1082">
            <v>46267.75</v>
          </cell>
          <cell r="AA1082" t="str">
            <v>Scheduled</v>
          </cell>
          <cell r="AB1082" t="str">
            <v>Present</v>
          </cell>
          <cell r="AC1082" t="str">
            <v>Warehouse deals</v>
          </cell>
          <cell r="AD1082" t="str">
            <v>Warehouse Deals</v>
          </cell>
          <cell r="AE1082" t="str">
            <v>Warehouse deals</v>
          </cell>
          <cell r="AF1082" t="str">
            <v>Saturday</v>
          </cell>
          <cell r="AG1082" t="str">
            <v>Sunday</v>
          </cell>
          <cell r="AH1082">
            <v>32</v>
          </cell>
          <cell r="AJ1082">
            <v>45469</v>
          </cell>
          <cell r="AM1082" t="str">
            <v>TEMP</v>
          </cell>
          <cell r="AN1082" t="str">
            <v>3P Onsite Worker</v>
          </cell>
          <cell r="AO1082" t="str">
            <v>A</v>
          </cell>
          <cell r="AP1082">
            <v>9</v>
          </cell>
          <cell r="AQ1082">
            <v>0</v>
          </cell>
          <cell r="AR1082">
            <v>1</v>
          </cell>
          <cell r="AS1082">
            <v>1</v>
          </cell>
          <cell r="AT1082">
            <v>0</v>
          </cell>
          <cell r="AU1082">
            <v>0</v>
          </cell>
        </row>
        <row r="1083">
          <cell r="E1083">
            <v>206361295</v>
          </cell>
          <cell r="F1083" t="str">
            <v>A</v>
          </cell>
          <cell r="G1083" t="str">
            <v>GREEN</v>
          </cell>
          <cell r="H1083" t="str">
            <v>FULL_TIME</v>
          </cell>
          <cell r="I1083">
            <v>900234</v>
          </cell>
          <cell r="J1083" t="str">
            <v>EFS Facilities Services</v>
          </cell>
          <cell r="K1083" t="str">
            <v>ELIJAH KEMEI</v>
          </cell>
          <cell r="L1083" t="str">
            <v>Warehouse Associate (TEMP)</v>
          </cell>
          <cell r="M1083" t="str">
            <v>Warehouse Associate 8W</v>
          </cell>
          <cell r="N1083" t="str">
            <v>gylrdg</v>
          </cell>
          <cell r="O1083">
            <v>1181</v>
          </cell>
          <cell r="P1083" t="str">
            <v>AUH3</v>
          </cell>
          <cell r="Q1083" t="str">
            <v>ARE</v>
          </cell>
          <cell r="R1083" t="str">
            <v>LK013</v>
          </cell>
          <cell r="S1083" t="str">
            <v>Night Shift</v>
          </cell>
          <cell r="T1083">
            <v>99</v>
          </cell>
          <cell r="U1083" t="str">
            <v>MENA_UAE_FC</v>
          </cell>
          <cell r="V1083">
            <v>46267.754166666666</v>
          </cell>
          <cell r="W1083">
            <v>46267.904861111114</v>
          </cell>
          <cell r="X1083">
            <v>46267.756944444445</v>
          </cell>
          <cell r="Y1083">
            <v>46268.173611111109</v>
          </cell>
          <cell r="AA1083" t="str">
            <v>Scheduled</v>
          </cell>
          <cell r="AB1083" t="str">
            <v>Present</v>
          </cell>
          <cell r="AC1083" t="str">
            <v>Warehouse deals</v>
          </cell>
          <cell r="AD1083" t="str">
            <v>Warehouse Deals</v>
          </cell>
          <cell r="AE1083" t="str">
            <v>Warehouse deals</v>
          </cell>
          <cell r="AF1083" t="str">
            <v>Sunday</v>
          </cell>
          <cell r="AG1083" t="str">
            <v>Monday</v>
          </cell>
          <cell r="AH1083">
            <v>32</v>
          </cell>
          <cell r="AJ1083">
            <v>45956</v>
          </cell>
          <cell r="AM1083" t="str">
            <v>TEMP</v>
          </cell>
          <cell r="AN1083" t="str">
            <v>3P Onsite Worker</v>
          </cell>
          <cell r="AO1083" t="str">
            <v>A</v>
          </cell>
          <cell r="AP1083">
            <v>9</v>
          </cell>
          <cell r="AQ1083">
            <v>0</v>
          </cell>
          <cell r="AR1083">
            <v>1</v>
          </cell>
          <cell r="AS1083">
            <v>1</v>
          </cell>
          <cell r="AT1083">
            <v>0</v>
          </cell>
          <cell r="AU1083">
            <v>0</v>
          </cell>
        </row>
        <row r="1084">
          <cell r="E1084">
            <v>206348030</v>
          </cell>
          <cell r="F1084" t="str">
            <v>A</v>
          </cell>
          <cell r="G1084" t="str">
            <v>GREEN</v>
          </cell>
          <cell r="H1084" t="str">
            <v>FULL_TIME</v>
          </cell>
          <cell r="I1084">
            <v>900234</v>
          </cell>
          <cell r="J1084" t="str">
            <v>Dulsco L.L.C.</v>
          </cell>
          <cell r="K1084" t="str">
            <v>KIBUUKA JAMES</v>
          </cell>
          <cell r="L1084" t="str">
            <v>Warehouse Associate (TEMP)</v>
          </cell>
          <cell r="M1084" t="str">
            <v>Warehouse Associate 8W</v>
          </cell>
          <cell r="N1084" t="str">
            <v>nelstche</v>
          </cell>
          <cell r="O1084">
            <v>1181</v>
          </cell>
          <cell r="P1084" t="str">
            <v>AUH3</v>
          </cell>
          <cell r="Q1084" t="str">
            <v>ARE</v>
          </cell>
          <cell r="R1084" t="str">
            <v>FC134</v>
          </cell>
          <cell r="S1084" t="str">
            <v>Day Shift</v>
          </cell>
          <cell r="T1084">
            <v>99</v>
          </cell>
          <cell r="U1084" t="str">
            <v>MENA_UAE_FC</v>
          </cell>
          <cell r="X1084">
            <v>46267.333333333336</v>
          </cell>
          <cell r="Y1084">
            <v>46267.75</v>
          </cell>
          <cell r="Z1084" t="str">
            <v>Rest Day</v>
          </cell>
          <cell r="AA1084" t="str">
            <v>Not Scheduled</v>
          </cell>
          <cell r="AB1084" t="str">
            <v>Not Present</v>
          </cell>
          <cell r="AC1084" t="str">
            <v>Warehouse deals</v>
          </cell>
          <cell r="AD1084" t="str">
            <v>Warehouse Deals</v>
          </cell>
          <cell r="AE1084" t="str">
            <v>Warehouse deals</v>
          </cell>
          <cell r="AF1084" t="str">
            <v>Wednesday</v>
          </cell>
          <cell r="AG1084" t="str">
            <v>Thursday</v>
          </cell>
          <cell r="AH1084">
            <v>32</v>
          </cell>
          <cell r="AJ1084">
            <v>45956</v>
          </cell>
          <cell r="AM1084" t="str">
            <v>TEMP</v>
          </cell>
          <cell r="AN1084" t="str">
            <v>3P Onsite Worker</v>
          </cell>
          <cell r="AO1084" t="str">
            <v>A</v>
          </cell>
          <cell r="AP1084">
            <v>9</v>
          </cell>
          <cell r="AQ1084">
            <v>0</v>
          </cell>
          <cell r="AR1084">
            <v>0</v>
          </cell>
          <cell r="AS1084">
            <v>0</v>
          </cell>
          <cell r="AT1084">
            <v>0</v>
          </cell>
          <cell r="AU1084">
            <v>0</v>
          </cell>
        </row>
        <row r="1085">
          <cell r="E1085">
            <v>102582351</v>
          </cell>
          <cell r="F1085" t="str">
            <v>A</v>
          </cell>
          <cell r="G1085" t="str">
            <v>BLUE</v>
          </cell>
          <cell r="H1085" t="str">
            <v>FULL_TIME</v>
          </cell>
          <cell r="I1085" t="str">
            <v>P03251</v>
          </cell>
          <cell r="K1085" t="str">
            <v>Kingsley Mokube Ikoe</v>
          </cell>
          <cell r="L1085" t="str">
            <v>FC Associate I</v>
          </cell>
          <cell r="M1085" t="str">
            <v>Logistics Assistant</v>
          </cell>
          <cell r="N1085" t="str">
            <v>nelstche</v>
          </cell>
          <cell r="O1085">
            <v>1182</v>
          </cell>
          <cell r="P1085" t="str">
            <v>AUH3</v>
          </cell>
          <cell r="Q1085" t="str">
            <v>ARE</v>
          </cell>
          <cell r="R1085" t="str">
            <v>FC009</v>
          </cell>
          <cell r="S1085" t="str">
            <v>Day Shift</v>
          </cell>
          <cell r="T1085">
            <v>1</v>
          </cell>
          <cell r="U1085" t="str">
            <v>MENA_UAE_FC</v>
          </cell>
          <cell r="V1085">
            <v>46267.331250000003</v>
          </cell>
          <cell r="W1085">
            <v>46267.744444444441</v>
          </cell>
          <cell r="X1085">
            <v>46267.333333333336</v>
          </cell>
          <cell r="Y1085">
            <v>46267.75</v>
          </cell>
          <cell r="AA1085" t="str">
            <v>Scheduled</v>
          </cell>
          <cell r="AB1085" t="str">
            <v>Present</v>
          </cell>
          <cell r="AC1085" t="str">
            <v>Warehouse deals</v>
          </cell>
          <cell r="AD1085" t="str">
            <v>Warehouse Deals</v>
          </cell>
          <cell r="AE1085" t="str">
            <v>Warehouse deals</v>
          </cell>
          <cell r="AF1085" t="str">
            <v>Friday</v>
          </cell>
          <cell r="AG1085" t="str">
            <v>Saturday</v>
          </cell>
          <cell r="AH1085">
            <v>32</v>
          </cell>
          <cell r="AJ1085">
            <v>42961</v>
          </cell>
          <cell r="AM1085" t="str">
            <v>FC</v>
          </cell>
          <cell r="AN1085" t="str">
            <v>Regular Full Time</v>
          </cell>
          <cell r="AO1085" t="str">
            <v>A</v>
          </cell>
          <cell r="AP1085">
            <v>9</v>
          </cell>
          <cell r="AQ1085">
            <v>0</v>
          </cell>
          <cell r="AR1085">
            <v>1</v>
          </cell>
          <cell r="AS1085">
            <v>1</v>
          </cell>
          <cell r="AT1085">
            <v>0</v>
          </cell>
          <cell r="AU1085">
            <v>0</v>
          </cell>
        </row>
        <row r="1086">
          <cell r="E1086">
            <v>204341639</v>
          </cell>
          <cell r="F1086" t="str">
            <v>A</v>
          </cell>
          <cell r="G1086" t="str">
            <v>GREEN</v>
          </cell>
          <cell r="H1086" t="str">
            <v>FULL_TIME</v>
          </cell>
          <cell r="I1086">
            <v>900234</v>
          </cell>
          <cell r="J1086" t="str">
            <v>Quesscorp</v>
          </cell>
          <cell r="K1086" t="str">
            <v>Leonard Kofie</v>
          </cell>
          <cell r="L1086" t="str">
            <v>Warehouse Associate (TEMP)</v>
          </cell>
          <cell r="M1086" t="str">
            <v>Warehouse Associate 24M</v>
          </cell>
          <cell r="N1086" t="str">
            <v>nelstche</v>
          </cell>
          <cell r="O1086">
            <v>1299</v>
          </cell>
          <cell r="P1086" t="str">
            <v>AUH3</v>
          </cell>
          <cell r="Q1086" t="str">
            <v>ARE</v>
          </cell>
          <cell r="R1086" t="str">
            <v>FC084</v>
          </cell>
          <cell r="S1086" t="str">
            <v>Day Shift</v>
          </cell>
          <cell r="T1086">
            <v>99</v>
          </cell>
          <cell r="U1086" t="str">
            <v>MENA_UAE_FC</v>
          </cell>
          <cell r="V1086">
            <v>46267.332638888889</v>
          </cell>
          <cell r="W1086">
            <v>46267.749305555553</v>
          </cell>
          <cell r="X1086">
            <v>46267.333333333336</v>
          </cell>
          <cell r="Y1086">
            <v>46267.75</v>
          </cell>
          <cell r="AA1086" t="str">
            <v>Scheduled</v>
          </cell>
          <cell r="AB1086" t="str">
            <v>Present</v>
          </cell>
          <cell r="AC1086" t="str">
            <v>Warehouse deals</v>
          </cell>
          <cell r="AD1086" t="str">
            <v>Warehouse Deals</v>
          </cell>
          <cell r="AE1086" t="str">
            <v>Warehouse deals</v>
          </cell>
          <cell r="AF1086" t="str">
            <v>Monday</v>
          </cell>
          <cell r="AG1086" t="str">
            <v>Tuesday</v>
          </cell>
          <cell r="AH1086">
            <v>32</v>
          </cell>
          <cell r="AJ1086">
            <v>45588</v>
          </cell>
          <cell r="AM1086" t="str">
            <v>TEMP</v>
          </cell>
          <cell r="AN1086" t="str">
            <v>3P Onsite Worker</v>
          </cell>
          <cell r="AO1086" t="str">
            <v>A</v>
          </cell>
          <cell r="AP1086">
            <v>9</v>
          </cell>
          <cell r="AQ1086">
            <v>0</v>
          </cell>
          <cell r="AR1086">
            <v>1</v>
          </cell>
          <cell r="AS1086">
            <v>1</v>
          </cell>
          <cell r="AT1086">
            <v>0</v>
          </cell>
          <cell r="AU1086">
            <v>0</v>
          </cell>
        </row>
        <row r="1087">
          <cell r="E1087">
            <v>203875089</v>
          </cell>
          <cell r="F1087" t="str">
            <v>A</v>
          </cell>
          <cell r="G1087" t="str">
            <v>GREEN</v>
          </cell>
          <cell r="H1087" t="str">
            <v>FULL_TIME</v>
          </cell>
          <cell r="I1087">
            <v>900234</v>
          </cell>
          <cell r="J1087" t="str">
            <v>Fastlink Outsourcing</v>
          </cell>
          <cell r="K1087" t="str">
            <v>Grace Kuffour</v>
          </cell>
          <cell r="L1087" t="str">
            <v>Warehouse Associate (TEMP)</v>
          </cell>
          <cell r="M1087" t="str">
            <v>Warehouse Associate 12M</v>
          </cell>
          <cell r="N1087" t="str">
            <v>gylrdg</v>
          </cell>
          <cell r="O1087">
            <v>1181</v>
          </cell>
          <cell r="P1087" t="str">
            <v>DAD1</v>
          </cell>
          <cell r="Q1087" t="str">
            <v>ARE</v>
          </cell>
          <cell r="R1087" t="str">
            <v>LK017</v>
          </cell>
          <cell r="S1087" t="str">
            <v>Night Shift</v>
          </cell>
          <cell r="T1087">
            <v>99</v>
          </cell>
          <cell r="U1087" t="str">
            <v>MENA_UAE_AMZL</v>
          </cell>
          <cell r="V1087">
            <v>46267.754861111112</v>
          </cell>
          <cell r="W1087">
            <v>46267.870138888888</v>
          </cell>
          <cell r="X1087">
            <v>46267.756944444445</v>
          </cell>
          <cell r="Y1087">
            <v>46268.090277777781</v>
          </cell>
          <cell r="AA1087" t="str">
            <v>Scheduled</v>
          </cell>
          <cell r="AB1087" t="str">
            <v>Present</v>
          </cell>
          <cell r="AC1087" t="str">
            <v>Warehouse deals</v>
          </cell>
          <cell r="AD1087" t="str">
            <v>Warehouse Deals</v>
          </cell>
          <cell r="AE1087" t="str">
            <v>Warehouse deals</v>
          </cell>
          <cell r="AF1087" t="str">
            <v>Thursday</v>
          </cell>
          <cell r="AG1087" t="str">
            <v>Friday</v>
          </cell>
          <cell r="AH1087">
            <v>32</v>
          </cell>
          <cell r="AJ1087">
            <v>45529</v>
          </cell>
          <cell r="AM1087" t="str">
            <v>TEMP</v>
          </cell>
          <cell r="AN1087" t="str">
            <v>3P Onsite Worker</v>
          </cell>
          <cell r="AO1087" t="str">
            <v>A</v>
          </cell>
          <cell r="AP1087">
            <v>7</v>
          </cell>
          <cell r="AQ1087">
            <v>0</v>
          </cell>
          <cell r="AR1087">
            <v>1</v>
          </cell>
          <cell r="AS1087">
            <v>1</v>
          </cell>
          <cell r="AT1087">
            <v>0</v>
          </cell>
          <cell r="AU1087">
            <v>0</v>
          </cell>
        </row>
        <row r="1088">
          <cell r="E1088">
            <v>204246155</v>
          </cell>
          <cell r="F1088" t="str">
            <v>A</v>
          </cell>
          <cell r="G1088" t="str">
            <v>GREEN</v>
          </cell>
          <cell r="H1088" t="str">
            <v>FULL_TIME</v>
          </cell>
          <cell r="I1088">
            <v>900234</v>
          </cell>
          <cell r="J1088" t="str">
            <v>Quesscorp</v>
          </cell>
          <cell r="K1088" t="str">
            <v>Abdourahamane Camara</v>
          </cell>
          <cell r="L1088" t="str">
            <v>Warehouse Associate (TEMP)</v>
          </cell>
          <cell r="M1088" t="str">
            <v>Warehouse Associate 24M</v>
          </cell>
          <cell r="N1088" t="str">
            <v>nelstche</v>
          </cell>
          <cell r="O1088">
            <v>1299</v>
          </cell>
          <cell r="P1088" t="str">
            <v>AUH3</v>
          </cell>
          <cell r="Q1088" t="str">
            <v>ARE</v>
          </cell>
          <cell r="R1088" t="str">
            <v>FC109</v>
          </cell>
          <cell r="S1088" t="str">
            <v>Day Shift</v>
          </cell>
          <cell r="T1088">
            <v>99</v>
          </cell>
          <cell r="U1088" t="str">
            <v>MENA_UAE_FC</v>
          </cell>
          <cell r="X1088">
            <v>46267.333333333336</v>
          </cell>
          <cell r="Y1088">
            <v>46267.75</v>
          </cell>
          <cell r="Z1088" t="str">
            <v>Rest Day</v>
          </cell>
          <cell r="AA1088" t="str">
            <v>Not Scheduled</v>
          </cell>
          <cell r="AB1088" t="str">
            <v>Not Present</v>
          </cell>
          <cell r="AC1088" t="str">
            <v>Warehouse deals</v>
          </cell>
          <cell r="AD1088" t="str">
            <v>Warehouse Deals</v>
          </cell>
          <cell r="AE1088" t="str">
            <v>Warehouse deals</v>
          </cell>
          <cell r="AF1088" t="str">
            <v>Tuesday</v>
          </cell>
          <cell r="AG1088" t="str">
            <v>Wednesday</v>
          </cell>
          <cell r="AH1088">
            <v>32</v>
          </cell>
          <cell r="AJ1088">
            <v>45578</v>
          </cell>
          <cell r="AM1088" t="str">
            <v>TEMP</v>
          </cell>
          <cell r="AN1088" t="str">
            <v>3P Onsite Worker</v>
          </cell>
          <cell r="AO1088" t="str">
            <v>A</v>
          </cell>
          <cell r="AP1088">
            <v>9</v>
          </cell>
          <cell r="AQ1088">
            <v>0</v>
          </cell>
          <cell r="AR1088">
            <v>0</v>
          </cell>
          <cell r="AS1088">
            <v>0</v>
          </cell>
          <cell r="AT1088">
            <v>0</v>
          </cell>
          <cell r="AU1088">
            <v>0</v>
          </cell>
        </row>
        <row r="1089">
          <cell r="E1089">
            <v>205276097</v>
          </cell>
          <cell r="F1089" t="str">
            <v>A</v>
          </cell>
          <cell r="G1089" t="str">
            <v>GREEN</v>
          </cell>
          <cell r="H1089" t="str">
            <v>FULL_TIME</v>
          </cell>
          <cell r="I1089">
            <v>900234</v>
          </cell>
          <cell r="J1089" t="str">
            <v>Dulsco L.L.C.</v>
          </cell>
          <cell r="K1089" t="str">
            <v>LOVELACE NTIAMOAH</v>
          </cell>
          <cell r="L1089" t="str">
            <v>Warehouse Associate (TEMP)</v>
          </cell>
          <cell r="M1089" t="str">
            <v>Warehouse Associate 8W</v>
          </cell>
          <cell r="N1089" t="str">
            <v>gylrdg</v>
          </cell>
          <cell r="O1089">
            <v>1181</v>
          </cell>
          <cell r="P1089" t="str">
            <v>AUH3</v>
          </cell>
          <cell r="Q1089" t="str">
            <v>ARE</v>
          </cell>
          <cell r="R1089" t="str">
            <v>LK015</v>
          </cell>
          <cell r="S1089" t="str">
            <v>Night Shift</v>
          </cell>
          <cell r="T1089">
            <v>99</v>
          </cell>
          <cell r="U1089" t="str">
            <v>MENA_UAE_FC</v>
          </cell>
          <cell r="X1089">
            <v>46267.756944444445</v>
          </cell>
          <cell r="Y1089">
            <v>46268.173611111109</v>
          </cell>
          <cell r="Z1089" t="str">
            <v>Rest Day</v>
          </cell>
          <cell r="AA1089" t="str">
            <v>Not Scheduled</v>
          </cell>
          <cell r="AB1089" t="str">
            <v>Not Present</v>
          </cell>
          <cell r="AC1089" t="str">
            <v>Warehouse deals</v>
          </cell>
          <cell r="AD1089" t="str">
            <v>Warehouse Deals</v>
          </cell>
          <cell r="AE1089" t="str">
            <v>Warehouse deals</v>
          </cell>
          <cell r="AF1089" t="str">
            <v>Tuesday</v>
          </cell>
          <cell r="AG1089" t="str">
            <v>Wednesday</v>
          </cell>
          <cell r="AH1089">
            <v>32</v>
          </cell>
          <cell r="AJ1089">
            <v>45795</v>
          </cell>
          <cell r="AM1089" t="str">
            <v>TEMP</v>
          </cell>
          <cell r="AN1089" t="str">
            <v>3P Onsite Worker</v>
          </cell>
          <cell r="AO1089" t="str">
            <v>A</v>
          </cell>
          <cell r="AP1089">
            <v>9</v>
          </cell>
          <cell r="AQ1089">
            <v>0</v>
          </cell>
          <cell r="AR1089">
            <v>0</v>
          </cell>
          <cell r="AS1089">
            <v>0</v>
          </cell>
          <cell r="AT1089">
            <v>0</v>
          </cell>
          <cell r="AU1089">
            <v>0</v>
          </cell>
        </row>
        <row r="1090">
          <cell r="E1090">
            <v>203635598</v>
          </cell>
          <cell r="F1090" t="str">
            <v>A</v>
          </cell>
          <cell r="G1090" t="str">
            <v>GREEN</v>
          </cell>
          <cell r="H1090" t="str">
            <v>FULL_TIME</v>
          </cell>
          <cell r="I1090">
            <v>900234</v>
          </cell>
          <cell r="J1090" t="str">
            <v>Fastlink Outsourcing</v>
          </cell>
          <cell r="K1090" t="str">
            <v>Admire Mavhunga</v>
          </cell>
          <cell r="L1090" t="str">
            <v>Warehouse Associate (TEMP)</v>
          </cell>
          <cell r="M1090" t="str">
            <v>Warehouse Associate 12M</v>
          </cell>
          <cell r="N1090" t="str">
            <v>nelstche</v>
          </cell>
          <cell r="O1090">
            <v>1181</v>
          </cell>
          <cell r="P1090" t="str">
            <v>AUH3</v>
          </cell>
          <cell r="Q1090" t="str">
            <v>ARE</v>
          </cell>
          <cell r="R1090" t="str">
            <v>FC034</v>
          </cell>
          <cell r="S1090" t="str">
            <v>Day Shift</v>
          </cell>
          <cell r="T1090">
            <v>99</v>
          </cell>
          <cell r="U1090" t="str">
            <v>MENA_UAE_FC</v>
          </cell>
          <cell r="V1090">
            <v>46267.330555555556</v>
          </cell>
          <cell r="W1090">
            <v>46267.74722222222</v>
          </cell>
          <cell r="X1090">
            <v>46267.333333333336</v>
          </cell>
          <cell r="Y1090">
            <v>46267.75</v>
          </cell>
          <cell r="AA1090" t="str">
            <v>Scheduled</v>
          </cell>
          <cell r="AB1090" t="str">
            <v>Present</v>
          </cell>
          <cell r="AC1090" t="str">
            <v>Warehouse deals</v>
          </cell>
          <cell r="AD1090" t="str">
            <v>Warehouse Deals</v>
          </cell>
          <cell r="AE1090" t="str">
            <v>Warehouse deals</v>
          </cell>
          <cell r="AF1090" t="str">
            <v>Saturday</v>
          </cell>
          <cell r="AG1090" t="str">
            <v>Sunday</v>
          </cell>
          <cell r="AH1090">
            <v>32</v>
          </cell>
          <cell r="AJ1090">
            <v>45480</v>
          </cell>
          <cell r="AM1090" t="str">
            <v>TEMP</v>
          </cell>
          <cell r="AN1090" t="str">
            <v>3P Onsite Worker</v>
          </cell>
          <cell r="AO1090" t="str">
            <v>A</v>
          </cell>
          <cell r="AP1090">
            <v>9</v>
          </cell>
          <cell r="AQ1090">
            <v>0</v>
          </cell>
          <cell r="AR1090">
            <v>1</v>
          </cell>
          <cell r="AS1090">
            <v>1</v>
          </cell>
          <cell r="AT1090">
            <v>0</v>
          </cell>
          <cell r="AU1090">
            <v>0</v>
          </cell>
        </row>
        <row r="1091">
          <cell r="E1091">
            <v>203875183</v>
          </cell>
          <cell r="F1091" t="str">
            <v>A</v>
          </cell>
          <cell r="G1091" t="str">
            <v>GREEN</v>
          </cell>
          <cell r="H1091" t="str">
            <v>FULL_TIME</v>
          </cell>
          <cell r="I1091">
            <v>900234</v>
          </cell>
          <cell r="J1091" t="str">
            <v>Fastlink Outsourcing</v>
          </cell>
          <cell r="K1091" t="str">
            <v>Maxwell Awu</v>
          </cell>
          <cell r="L1091" t="str">
            <v>Warehouse Associate (TEMP)</v>
          </cell>
          <cell r="M1091" t="str">
            <v>Warehouse Associate 12M</v>
          </cell>
          <cell r="N1091" t="str">
            <v>gylrdg</v>
          </cell>
          <cell r="O1091">
            <v>1181</v>
          </cell>
          <cell r="P1091" t="str">
            <v>DAD1</v>
          </cell>
          <cell r="Q1091" t="str">
            <v>ARE</v>
          </cell>
          <cell r="R1091" t="str">
            <v>LK016</v>
          </cell>
          <cell r="S1091" t="str">
            <v>Night Shift</v>
          </cell>
          <cell r="T1091">
            <v>99</v>
          </cell>
          <cell r="U1091" t="str">
            <v>MENA_UAE_AMZL</v>
          </cell>
          <cell r="X1091">
            <v>46267.756944444445</v>
          </cell>
          <cell r="Y1091">
            <v>46268.090277777781</v>
          </cell>
          <cell r="Z1091" t="str">
            <v>Rest Day</v>
          </cell>
          <cell r="AA1091" t="str">
            <v>Not Scheduled</v>
          </cell>
          <cell r="AB1091" t="str">
            <v>Not Present</v>
          </cell>
          <cell r="AC1091" t="str">
            <v>Warehouse deals</v>
          </cell>
          <cell r="AD1091" t="str">
            <v>Warehouse Deals</v>
          </cell>
          <cell r="AE1091" t="str">
            <v>Warehouse deals</v>
          </cell>
          <cell r="AF1091" t="str">
            <v>Wednesday</v>
          </cell>
          <cell r="AG1091" t="str">
            <v>Thursday</v>
          </cell>
          <cell r="AH1091">
            <v>32</v>
          </cell>
          <cell r="AJ1091">
            <v>45529</v>
          </cell>
          <cell r="AM1091" t="str">
            <v>TEMP</v>
          </cell>
          <cell r="AN1091" t="str">
            <v>3P Onsite Worker</v>
          </cell>
          <cell r="AO1091" t="str">
            <v>A</v>
          </cell>
          <cell r="AP1091">
            <v>7</v>
          </cell>
          <cell r="AQ1091">
            <v>0</v>
          </cell>
          <cell r="AR1091">
            <v>0</v>
          </cell>
          <cell r="AS1091">
            <v>0</v>
          </cell>
          <cell r="AT1091">
            <v>0</v>
          </cell>
          <cell r="AU1091">
            <v>0</v>
          </cell>
        </row>
        <row r="1092">
          <cell r="E1092">
            <v>206957733</v>
          </cell>
          <cell r="F1092" t="str">
            <v>A</v>
          </cell>
          <cell r="G1092" t="str">
            <v>GREEN</v>
          </cell>
          <cell r="H1092" t="str">
            <v>FULL_TIME</v>
          </cell>
          <cell r="I1092">
            <v>900234</v>
          </cell>
          <cell r="J1092" t="str">
            <v>EFS Facilities Services</v>
          </cell>
          <cell r="K1092" t="str">
            <v>Mercy Ahyemang</v>
          </cell>
          <cell r="L1092" t="str">
            <v>Warehouse Associate (TEMP)</v>
          </cell>
          <cell r="M1092" t="str">
            <v>Warehouse Associate 8W</v>
          </cell>
          <cell r="N1092" t="str">
            <v>gylrdg</v>
          </cell>
          <cell r="O1092">
            <v>1181</v>
          </cell>
          <cell r="P1092" t="str">
            <v>AUH3</v>
          </cell>
          <cell r="Q1092" t="str">
            <v>ARE</v>
          </cell>
          <cell r="R1092" t="str">
            <v>LK012</v>
          </cell>
          <cell r="S1092" t="str">
            <v>Night Shift</v>
          </cell>
          <cell r="T1092">
            <v>99</v>
          </cell>
          <cell r="U1092" t="str">
            <v>MENA_UAE_FC</v>
          </cell>
          <cell r="V1092">
            <v>46267.754861111112</v>
          </cell>
          <cell r="W1092">
            <v>46267.854861111111</v>
          </cell>
          <cell r="X1092">
            <v>46267.756944444445</v>
          </cell>
          <cell r="Y1092">
            <v>46268.173611111109</v>
          </cell>
          <cell r="AA1092" t="str">
            <v>Scheduled</v>
          </cell>
          <cell r="AB1092" t="str">
            <v>Present</v>
          </cell>
          <cell r="AC1092" t="str">
            <v>Warehouse deals</v>
          </cell>
          <cell r="AD1092" t="str">
            <v>Warehouse Deals</v>
          </cell>
          <cell r="AE1092" t="str">
            <v>Warehouse deals</v>
          </cell>
          <cell r="AF1092" t="str">
            <v>Saturday</v>
          </cell>
          <cell r="AG1092" t="str">
            <v>Sunday</v>
          </cell>
          <cell r="AH1092">
            <v>32</v>
          </cell>
          <cell r="AJ1092">
            <v>46047</v>
          </cell>
          <cell r="AM1092" t="str">
            <v>TEMP</v>
          </cell>
          <cell r="AN1092" t="str">
            <v>3P Onsite Worker</v>
          </cell>
          <cell r="AO1092" t="str">
            <v>A</v>
          </cell>
          <cell r="AP1092">
            <v>9</v>
          </cell>
          <cell r="AQ1092">
            <v>0</v>
          </cell>
          <cell r="AR1092">
            <v>1</v>
          </cell>
          <cell r="AS1092">
            <v>1</v>
          </cell>
          <cell r="AT1092">
            <v>0</v>
          </cell>
          <cell r="AU1092">
            <v>0</v>
          </cell>
        </row>
        <row r="1093">
          <cell r="E1093">
            <v>206368538</v>
          </cell>
          <cell r="F1093" t="str">
            <v>A</v>
          </cell>
          <cell r="G1093" t="str">
            <v>GREEN</v>
          </cell>
          <cell r="H1093" t="str">
            <v>FULL_TIME</v>
          </cell>
          <cell r="I1093">
            <v>900234</v>
          </cell>
          <cell r="J1093" t="str">
            <v>EFS Facilities Services</v>
          </cell>
          <cell r="K1093" t="str">
            <v>MILLICENT BOADI</v>
          </cell>
          <cell r="L1093" t="str">
            <v>Warehouse Associate (TEMP)</v>
          </cell>
          <cell r="M1093" t="str">
            <v>Warehouse Associate 8W</v>
          </cell>
          <cell r="N1093" t="str">
            <v>gylrdg</v>
          </cell>
          <cell r="O1093">
            <v>1181</v>
          </cell>
          <cell r="P1093" t="str">
            <v>AUH3</v>
          </cell>
          <cell r="Q1093" t="str">
            <v>ARE</v>
          </cell>
          <cell r="R1093" t="str">
            <v>LK012</v>
          </cell>
          <cell r="S1093" t="str">
            <v>Night Shift</v>
          </cell>
          <cell r="T1093">
            <v>99</v>
          </cell>
          <cell r="U1093" t="str">
            <v>MENA_UAE_FC</v>
          </cell>
          <cell r="V1093">
            <v>46267.754166666666</v>
          </cell>
          <cell r="W1093">
            <v>46267.859722222223</v>
          </cell>
          <cell r="X1093">
            <v>46267.756944444445</v>
          </cell>
          <cell r="Y1093">
            <v>46268.090277777781</v>
          </cell>
          <cell r="AA1093" t="str">
            <v>Scheduled</v>
          </cell>
          <cell r="AB1093" t="str">
            <v>Present</v>
          </cell>
          <cell r="AC1093" t="str">
            <v>Warehouse deals</v>
          </cell>
          <cell r="AD1093" t="str">
            <v>Warehouse Deals</v>
          </cell>
          <cell r="AE1093" t="str">
            <v>Warehouse deals</v>
          </cell>
          <cell r="AF1093" t="str">
            <v>Saturday</v>
          </cell>
          <cell r="AG1093" t="str">
            <v>Sunday</v>
          </cell>
          <cell r="AH1093">
            <v>32</v>
          </cell>
          <cell r="AJ1093">
            <v>45956</v>
          </cell>
          <cell r="AM1093" t="str">
            <v>TEMP</v>
          </cell>
          <cell r="AN1093" t="str">
            <v>3P Onsite Worker</v>
          </cell>
          <cell r="AO1093" t="str">
            <v>A</v>
          </cell>
          <cell r="AP1093">
            <v>7</v>
          </cell>
          <cell r="AQ1093">
            <v>0</v>
          </cell>
          <cell r="AR1093">
            <v>1</v>
          </cell>
          <cell r="AS1093">
            <v>1</v>
          </cell>
          <cell r="AT1093">
            <v>0</v>
          </cell>
          <cell r="AU1093">
            <v>0</v>
          </cell>
        </row>
        <row r="1094">
          <cell r="E1094">
            <v>206348024</v>
          </cell>
          <cell r="F1094" t="str">
            <v>A</v>
          </cell>
          <cell r="G1094" t="str">
            <v>GREEN</v>
          </cell>
          <cell r="H1094" t="str">
            <v>FULL_TIME</v>
          </cell>
          <cell r="I1094">
            <v>900234</v>
          </cell>
          <cell r="J1094" t="str">
            <v>Fastlink Outsourcing</v>
          </cell>
          <cell r="K1094" t="str">
            <v>HADIJA MOHAMMED</v>
          </cell>
          <cell r="L1094" t="str">
            <v>Warehouse Associate (TEMP)</v>
          </cell>
          <cell r="M1094" t="str">
            <v>Warehouse Associate 8W</v>
          </cell>
          <cell r="N1094" t="str">
            <v>gylrdg</v>
          </cell>
          <cell r="O1094">
            <v>1181</v>
          </cell>
          <cell r="P1094" t="str">
            <v>AUH3</v>
          </cell>
          <cell r="Q1094" t="str">
            <v>ARE</v>
          </cell>
          <cell r="R1094" t="str">
            <v>LK011</v>
          </cell>
          <cell r="S1094" t="str">
            <v>Night Shift</v>
          </cell>
          <cell r="T1094">
            <v>99</v>
          </cell>
          <cell r="U1094" t="str">
            <v>MENA_UAE_FC</v>
          </cell>
          <cell r="V1094">
            <v>46267.755555555559</v>
          </cell>
          <cell r="W1094">
            <v>46267.859027777777</v>
          </cell>
          <cell r="X1094">
            <v>46267.756944444445</v>
          </cell>
          <cell r="Y1094">
            <v>46268.173611111109</v>
          </cell>
          <cell r="AA1094" t="str">
            <v>Scheduled</v>
          </cell>
          <cell r="AB1094" t="str">
            <v>Present</v>
          </cell>
          <cell r="AC1094" t="str">
            <v>Warehouse deals</v>
          </cell>
          <cell r="AD1094" t="str">
            <v>Warehouse Deals</v>
          </cell>
          <cell r="AE1094" t="str">
            <v>Warehouse deals</v>
          </cell>
          <cell r="AF1094" t="str">
            <v>Friday</v>
          </cell>
          <cell r="AG1094" t="str">
            <v>Saturday</v>
          </cell>
          <cell r="AH1094">
            <v>32</v>
          </cell>
          <cell r="AJ1094">
            <v>45956</v>
          </cell>
          <cell r="AM1094" t="str">
            <v>TEMP</v>
          </cell>
          <cell r="AN1094" t="str">
            <v>3P Onsite Worker</v>
          </cell>
          <cell r="AO1094" t="str">
            <v>A</v>
          </cell>
          <cell r="AP1094">
            <v>9</v>
          </cell>
          <cell r="AQ1094">
            <v>0</v>
          </cell>
          <cell r="AR1094">
            <v>1</v>
          </cell>
          <cell r="AS1094">
            <v>1</v>
          </cell>
          <cell r="AT1094">
            <v>0</v>
          </cell>
          <cell r="AU1094">
            <v>0</v>
          </cell>
        </row>
        <row r="1095">
          <cell r="E1095">
            <v>206958297</v>
          </cell>
          <cell r="F1095" t="str">
            <v>A</v>
          </cell>
          <cell r="G1095" t="str">
            <v>GREEN</v>
          </cell>
          <cell r="H1095" t="str">
            <v>FULL_TIME</v>
          </cell>
          <cell r="I1095">
            <v>900234</v>
          </cell>
          <cell r="J1095" t="str">
            <v>EFS Facilities Services</v>
          </cell>
          <cell r="K1095" t="str">
            <v>Sophia Andaiyi Mohammed</v>
          </cell>
          <cell r="L1095" t="str">
            <v>Warehouse Associate (TEMP)</v>
          </cell>
          <cell r="M1095" t="str">
            <v>Warehouse Associate 12M</v>
          </cell>
          <cell r="N1095" t="str">
            <v>gylrdg</v>
          </cell>
          <cell r="O1095">
            <v>1181</v>
          </cell>
          <cell r="P1095" t="str">
            <v>AUH3</v>
          </cell>
          <cell r="Q1095" t="str">
            <v>ARE</v>
          </cell>
          <cell r="R1095" t="str">
            <v>LK017</v>
          </cell>
          <cell r="S1095" t="str">
            <v>Night Shift</v>
          </cell>
          <cell r="T1095">
            <v>99</v>
          </cell>
          <cell r="U1095" t="str">
            <v>MENA_UAE_FC</v>
          </cell>
          <cell r="V1095">
            <v>46267.755555555559</v>
          </cell>
          <cell r="W1095">
            <v>46267.854166666664</v>
          </cell>
          <cell r="X1095">
            <v>46267.756944444445</v>
          </cell>
          <cell r="Y1095">
            <v>46268.173611111109</v>
          </cell>
          <cell r="AA1095" t="str">
            <v>Scheduled</v>
          </cell>
          <cell r="AB1095" t="str">
            <v>Present</v>
          </cell>
          <cell r="AC1095" t="str">
            <v>Warehouse deals</v>
          </cell>
          <cell r="AD1095" t="str">
            <v>Warehouse Deals</v>
          </cell>
          <cell r="AE1095" t="str">
            <v>Warehouse deals</v>
          </cell>
          <cell r="AF1095" t="str">
            <v>Thursday</v>
          </cell>
          <cell r="AG1095" t="str">
            <v>Friday</v>
          </cell>
          <cell r="AH1095">
            <v>32</v>
          </cell>
          <cell r="AJ1095">
            <v>46047</v>
          </cell>
          <cell r="AM1095" t="str">
            <v>TEMP</v>
          </cell>
          <cell r="AN1095" t="str">
            <v>3P Onsite Worker</v>
          </cell>
          <cell r="AO1095" t="str">
            <v>A</v>
          </cell>
          <cell r="AP1095">
            <v>9</v>
          </cell>
          <cell r="AQ1095">
            <v>0</v>
          </cell>
          <cell r="AR1095">
            <v>1</v>
          </cell>
          <cell r="AS1095">
            <v>1</v>
          </cell>
          <cell r="AT1095">
            <v>0</v>
          </cell>
          <cell r="AU1095">
            <v>0</v>
          </cell>
        </row>
        <row r="1096">
          <cell r="E1096">
            <v>205845548</v>
          </cell>
          <cell r="F1096" t="str">
            <v>A</v>
          </cell>
          <cell r="G1096" t="str">
            <v>GREEN</v>
          </cell>
          <cell r="H1096" t="str">
            <v>FULL_TIME</v>
          </cell>
          <cell r="I1096">
            <v>900234</v>
          </cell>
          <cell r="J1096" t="str">
            <v>Dulsco L.L.C.</v>
          </cell>
          <cell r="K1096" t="str">
            <v>MOSES SSERUWUJJO</v>
          </cell>
          <cell r="L1096" t="str">
            <v>Warehouse Associate (TEMP)</v>
          </cell>
          <cell r="M1096" t="str">
            <v>Warehouse Associate 8W</v>
          </cell>
          <cell r="N1096" t="str">
            <v>gylrdg</v>
          </cell>
          <cell r="O1096">
            <v>1181</v>
          </cell>
          <cell r="P1096" t="str">
            <v>AUH3</v>
          </cell>
          <cell r="Q1096" t="str">
            <v>ARE</v>
          </cell>
          <cell r="R1096" t="str">
            <v>LK014</v>
          </cell>
          <cell r="S1096" t="str">
            <v>Night Shift</v>
          </cell>
          <cell r="T1096">
            <v>99</v>
          </cell>
          <cell r="U1096" t="str">
            <v>MENA_UAE_FC</v>
          </cell>
          <cell r="V1096">
            <v>46267.755555555559</v>
          </cell>
          <cell r="W1096">
            <v>46267.902083333334</v>
          </cell>
          <cell r="X1096">
            <v>46267.756944444445</v>
          </cell>
          <cell r="Y1096">
            <v>46268.173611111109</v>
          </cell>
          <cell r="AA1096" t="str">
            <v>Scheduled</v>
          </cell>
          <cell r="AB1096" t="str">
            <v>Present</v>
          </cell>
          <cell r="AC1096" t="str">
            <v>Warehouse deals</v>
          </cell>
          <cell r="AD1096" t="str">
            <v>Warehouse Deals</v>
          </cell>
          <cell r="AE1096" t="str">
            <v>Warehouse deals</v>
          </cell>
          <cell r="AF1096" t="str">
            <v>Monday</v>
          </cell>
          <cell r="AG1096" t="str">
            <v>Tuesday</v>
          </cell>
          <cell r="AH1096">
            <v>32</v>
          </cell>
          <cell r="AJ1096">
            <v>45893</v>
          </cell>
          <cell r="AM1096" t="str">
            <v>TEMP</v>
          </cell>
          <cell r="AN1096" t="str">
            <v>3P Onsite Worker</v>
          </cell>
          <cell r="AO1096" t="str">
            <v>A</v>
          </cell>
          <cell r="AP1096">
            <v>9</v>
          </cell>
          <cell r="AQ1096">
            <v>0</v>
          </cell>
          <cell r="AR1096">
            <v>1</v>
          </cell>
          <cell r="AS1096">
            <v>1</v>
          </cell>
          <cell r="AT1096">
            <v>0</v>
          </cell>
          <cell r="AU1096">
            <v>0</v>
          </cell>
        </row>
        <row r="1097">
          <cell r="E1097">
            <v>206348029</v>
          </cell>
          <cell r="F1097" t="str">
            <v>A</v>
          </cell>
          <cell r="G1097" t="str">
            <v>GREEN</v>
          </cell>
          <cell r="H1097" t="str">
            <v>FULL_TIME</v>
          </cell>
          <cell r="I1097">
            <v>900234</v>
          </cell>
          <cell r="J1097" t="str">
            <v>Dulsco L.L.C.</v>
          </cell>
          <cell r="K1097" t="str">
            <v>MUHIMBISE JACKSON</v>
          </cell>
          <cell r="L1097" t="str">
            <v>Warehouse Associate (TEMP)</v>
          </cell>
          <cell r="M1097" t="str">
            <v>Warehouse Associate 8W</v>
          </cell>
          <cell r="N1097" t="str">
            <v>gylrdg</v>
          </cell>
          <cell r="O1097">
            <v>1181</v>
          </cell>
          <cell r="P1097" t="str">
            <v>AUH3</v>
          </cell>
          <cell r="Q1097" t="str">
            <v>ARE</v>
          </cell>
          <cell r="R1097" t="str">
            <v>LK012</v>
          </cell>
          <cell r="S1097" t="str">
            <v>Night Shift</v>
          </cell>
          <cell r="T1097">
            <v>99</v>
          </cell>
          <cell r="U1097" t="str">
            <v>MENA_UAE_FC</v>
          </cell>
          <cell r="V1097">
            <v>46267.755555555559</v>
          </cell>
          <cell r="W1097">
            <v>46267.854861111111</v>
          </cell>
          <cell r="X1097">
            <v>46267.756944444445</v>
          </cell>
          <cell r="Y1097">
            <v>46268.090277777781</v>
          </cell>
          <cell r="AA1097" t="str">
            <v>Scheduled</v>
          </cell>
          <cell r="AB1097" t="str">
            <v>Present</v>
          </cell>
          <cell r="AC1097" t="str">
            <v>Warehouse deals</v>
          </cell>
          <cell r="AD1097" t="str">
            <v>Warehouse Deals</v>
          </cell>
          <cell r="AE1097" t="str">
            <v>Warehouse deals</v>
          </cell>
          <cell r="AF1097" t="str">
            <v>Saturday</v>
          </cell>
          <cell r="AG1097" t="str">
            <v>Sunday</v>
          </cell>
          <cell r="AH1097">
            <v>32</v>
          </cell>
          <cell r="AJ1097">
            <v>45956</v>
          </cell>
          <cell r="AM1097" t="str">
            <v>TEMP</v>
          </cell>
          <cell r="AN1097" t="str">
            <v>3P Onsite Worker</v>
          </cell>
          <cell r="AO1097" t="str">
            <v>A</v>
          </cell>
          <cell r="AP1097">
            <v>7</v>
          </cell>
          <cell r="AQ1097">
            <v>0</v>
          </cell>
          <cell r="AR1097">
            <v>1</v>
          </cell>
          <cell r="AS1097">
            <v>1</v>
          </cell>
          <cell r="AT1097">
            <v>0</v>
          </cell>
          <cell r="AU1097">
            <v>0</v>
          </cell>
        </row>
        <row r="1098">
          <cell r="E1098">
            <v>206361787</v>
          </cell>
          <cell r="F1098" t="str">
            <v>A</v>
          </cell>
          <cell r="G1098" t="str">
            <v>GREEN</v>
          </cell>
          <cell r="H1098" t="str">
            <v>FULL_TIME</v>
          </cell>
          <cell r="I1098">
            <v>900234</v>
          </cell>
          <cell r="J1098" t="str">
            <v>EFS Facilities Services</v>
          </cell>
          <cell r="K1098" t="str">
            <v>PINHAS MUHUTHIA</v>
          </cell>
          <cell r="L1098" t="str">
            <v>Warehouse Associate (TEMP)</v>
          </cell>
          <cell r="M1098" t="str">
            <v>Warehouse Associate 8W</v>
          </cell>
          <cell r="N1098" t="str">
            <v>gylrdg</v>
          </cell>
          <cell r="O1098">
            <v>1181</v>
          </cell>
          <cell r="P1098" t="str">
            <v>AUH3</v>
          </cell>
          <cell r="Q1098" t="str">
            <v>ARE</v>
          </cell>
          <cell r="R1098" t="str">
            <v>LK015</v>
          </cell>
          <cell r="S1098" t="str">
            <v>Night Shift</v>
          </cell>
          <cell r="T1098">
            <v>99</v>
          </cell>
          <cell r="U1098" t="str">
            <v>MENA_UAE_FC</v>
          </cell>
          <cell r="X1098">
            <v>46267.756944444445</v>
          </cell>
          <cell r="Y1098">
            <v>46268.173611111109</v>
          </cell>
          <cell r="Z1098" t="str">
            <v>Rest Day</v>
          </cell>
          <cell r="AA1098" t="str">
            <v>Not Scheduled</v>
          </cell>
          <cell r="AB1098" t="str">
            <v>Not Present</v>
          </cell>
          <cell r="AC1098" t="str">
            <v>Warehouse deals</v>
          </cell>
          <cell r="AD1098" t="str">
            <v>Warehouse Deals</v>
          </cell>
          <cell r="AE1098" t="str">
            <v>Warehouse deals</v>
          </cell>
          <cell r="AF1098" t="str">
            <v>Tuesday</v>
          </cell>
          <cell r="AG1098" t="str">
            <v>Wednesday</v>
          </cell>
          <cell r="AH1098">
            <v>32</v>
          </cell>
          <cell r="AJ1098">
            <v>45956</v>
          </cell>
          <cell r="AM1098" t="str">
            <v>TEMP</v>
          </cell>
          <cell r="AN1098" t="str">
            <v>3P Onsite Worker</v>
          </cell>
          <cell r="AO1098" t="str">
            <v>A</v>
          </cell>
          <cell r="AP1098">
            <v>9</v>
          </cell>
          <cell r="AQ1098">
            <v>0</v>
          </cell>
          <cell r="AR1098">
            <v>0</v>
          </cell>
          <cell r="AS1098">
            <v>0</v>
          </cell>
          <cell r="AT1098">
            <v>0</v>
          </cell>
          <cell r="AU1098">
            <v>0</v>
          </cell>
        </row>
        <row r="1099">
          <cell r="E1099">
            <v>203736254</v>
          </cell>
          <cell r="F1099" t="str">
            <v>A</v>
          </cell>
          <cell r="G1099" t="str">
            <v>GREEN</v>
          </cell>
          <cell r="H1099" t="str">
            <v>FULL_TIME</v>
          </cell>
          <cell r="I1099">
            <v>900234</v>
          </cell>
          <cell r="J1099" t="str">
            <v>Dulsco L.L.C.</v>
          </cell>
          <cell r="K1099" t="str">
            <v>ISAAH MUKUJUNGU</v>
          </cell>
          <cell r="L1099" t="str">
            <v>Warehouse Associate (TEMP)</v>
          </cell>
          <cell r="M1099" t="str">
            <v>Warehouse Associate 24M</v>
          </cell>
          <cell r="N1099" t="str">
            <v>gylrdg</v>
          </cell>
          <cell r="O1099">
            <v>1299</v>
          </cell>
          <cell r="P1099" t="str">
            <v>AUH3</v>
          </cell>
          <cell r="Q1099" t="str">
            <v>ARE</v>
          </cell>
          <cell r="R1099" t="str">
            <v>LK015</v>
          </cell>
          <cell r="S1099" t="str">
            <v>Night Shift</v>
          </cell>
          <cell r="T1099">
            <v>99</v>
          </cell>
          <cell r="U1099" t="str">
            <v>MENA_UAE_FC</v>
          </cell>
          <cell r="Z1099" t="str">
            <v>Rest Day</v>
          </cell>
          <cell r="AA1099" t="str">
            <v>Not Scheduled</v>
          </cell>
          <cell r="AB1099" t="str">
            <v>Not Present</v>
          </cell>
          <cell r="AC1099" t="str">
            <v>Inbound</v>
          </cell>
          <cell r="AD1099" t="str">
            <v>Inbound Stow</v>
          </cell>
          <cell r="AE1099" t="str">
            <v>Stow</v>
          </cell>
          <cell r="AF1099" t="str">
            <v>Tuesday</v>
          </cell>
          <cell r="AG1099" t="str">
            <v>Wednesday</v>
          </cell>
          <cell r="AH1099">
            <v>3</v>
          </cell>
          <cell r="AJ1099">
            <v>45501</v>
          </cell>
          <cell r="AM1099" t="str">
            <v>TEMP</v>
          </cell>
          <cell r="AN1099" t="str">
            <v>3P Onsite Worker</v>
          </cell>
          <cell r="AO1099" t="str">
            <v>A</v>
          </cell>
          <cell r="AQ1099">
            <v>0</v>
          </cell>
          <cell r="AR1099">
            <v>0</v>
          </cell>
          <cell r="AS1099">
            <v>0</v>
          </cell>
          <cell r="AT1099">
            <v>0</v>
          </cell>
          <cell r="AU1099">
            <v>0</v>
          </cell>
        </row>
        <row r="1100">
          <cell r="E1100">
            <v>203635498</v>
          </cell>
          <cell r="F1100" t="str">
            <v>A</v>
          </cell>
          <cell r="G1100" t="str">
            <v>GREEN</v>
          </cell>
          <cell r="H1100" t="str">
            <v>FULL_TIME</v>
          </cell>
          <cell r="I1100">
            <v>900234</v>
          </cell>
          <cell r="J1100" t="str">
            <v>Fastlink Outsourcing</v>
          </cell>
          <cell r="K1100" t="str">
            <v>Muniru Mohammed</v>
          </cell>
          <cell r="L1100" t="str">
            <v>Warehouse Associate (TEMP)</v>
          </cell>
          <cell r="M1100" t="str">
            <v>Warehouse Associate 12M</v>
          </cell>
          <cell r="N1100" t="str">
            <v>gylrdg</v>
          </cell>
          <cell r="O1100">
            <v>1181</v>
          </cell>
          <cell r="P1100" t="str">
            <v>AUH3</v>
          </cell>
          <cell r="Q1100" t="str">
            <v>ARE</v>
          </cell>
          <cell r="R1100" t="str">
            <v>LK017</v>
          </cell>
          <cell r="S1100" t="str">
            <v>Night Shift</v>
          </cell>
          <cell r="T1100">
            <v>99</v>
          </cell>
          <cell r="U1100" t="str">
            <v>MENA_UAE_FC</v>
          </cell>
          <cell r="V1100">
            <v>46267.753472222219</v>
          </cell>
          <cell r="W1100">
            <v>46267.959722222222</v>
          </cell>
          <cell r="X1100">
            <v>46267.756944444445</v>
          </cell>
          <cell r="Y1100">
            <v>46268.173611111109</v>
          </cell>
          <cell r="AA1100" t="str">
            <v>Scheduled</v>
          </cell>
          <cell r="AB1100" t="str">
            <v>Present</v>
          </cell>
          <cell r="AC1100" t="str">
            <v>Warehouse deals</v>
          </cell>
          <cell r="AD1100" t="str">
            <v>Warehouse Deals</v>
          </cell>
          <cell r="AE1100" t="str">
            <v>Warehouse deals</v>
          </cell>
          <cell r="AF1100" t="str">
            <v>Thursday</v>
          </cell>
          <cell r="AG1100" t="str">
            <v>Friday</v>
          </cell>
          <cell r="AH1100">
            <v>32</v>
          </cell>
          <cell r="AJ1100">
            <v>45573</v>
          </cell>
          <cell r="AM1100" t="str">
            <v>TEMP</v>
          </cell>
          <cell r="AN1100" t="str">
            <v>3P Onsite Worker</v>
          </cell>
          <cell r="AO1100" t="str">
            <v>A</v>
          </cell>
          <cell r="AP1100">
            <v>9</v>
          </cell>
          <cell r="AQ1100">
            <v>0</v>
          </cell>
          <cell r="AR1100">
            <v>1</v>
          </cell>
          <cell r="AS1100">
            <v>1</v>
          </cell>
          <cell r="AT1100">
            <v>0</v>
          </cell>
          <cell r="AU1100">
            <v>0</v>
          </cell>
        </row>
        <row r="1101">
          <cell r="E1101">
            <v>206958286</v>
          </cell>
          <cell r="F1101" t="str">
            <v>A</v>
          </cell>
          <cell r="G1101" t="str">
            <v>GREEN</v>
          </cell>
          <cell r="H1101" t="str">
            <v>FULL_TIME</v>
          </cell>
          <cell r="I1101">
            <v>900234</v>
          </cell>
          <cell r="J1101" t="str">
            <v>EFS Facilities Services</v>
          </cell>
          <cell r="K1101" t="str">
            <v>MARIAM KAGOYA NAMUDIRA</v>
          </cell>
          <cell r="L1101" t="str">
            <v>Warehouse Associate (TEMP)</v>
          </cell>
          <cell r="M1101" t="str">
            <v>Warehouse Associate 8W</v>
          </cell>
          <cell r="N1101" t="str">
            <v>nelstche</v>
          </cell>
          <cell r="O1101">
            <v>1299</v>
          </cell>
          <cell r="P1101" t="str">
            <v>AUH3</v>
          </cell>
          <cell r="Q1101" t="str">
            <v>ARE</v>
          </cell>
          <cell r="R1101" t="str">
            <v>FC034</v>
          </cell>
          <cell r="S1101" t="str">
            <v>Day Shift</v>
          </cell>
          <cell r="T1101">
            <v>99</v>
          </cell>
          <cell r="U1101" t="str">
            <v>MENA_UAE_FC</v>
          </cell>
          <cell r="V1101">
            <v>46267.330555555556</v>
          </cell>
          <cell r="W1101">
            <v>46267.74722222222</v>
          </cell>
          <cell r="X1101">
            <v>46267.333333333336</v>
          </cell>
          <cell r="Y1101">
            <v>46267.75</v>
          </cell>
          <cell r="AA1101" t="str">
            <v>Scheduled</v>
          </cell>
          <cell r="AB1101" t="str">
            <v>Present</v>
          </cell>
          <cell r="AC1101" t="str">
            <v>Warehouse deals</v>
          </cell>
          <cell r="AD1101" t="str">
            <v>Warehouse Deals</v>
          </cell>
          <cell r="AE1101" t="str">
            <v>Warehouse deals</v>
          </cell>
          <cell r="AF1101" t="str">
            <v>Saturday</v>
          </cell>
          <cell r="AG1101" t="str">
            <v>Sunday</v>
          </cell>
          <cell r="AH1101">
            <v>32</v>
          </cell>
          <cell r="AJ1101">
            <v>46047</v>
          </cell>
          <cell r="AM1101" t="str">
            <v>TEMP</v>
          </cell>
          <cell r="AN1101" t="str">
            <v>3P Onsite Worker</v>
          </cell>
          <cell r="AO1101" t="str">
            <v>A</v>
          </cell>
          <cell r="AP1101">
            <v>9</v>
          </cell>
          <cell r="AQ1101">
            <v>0</v>
          </cell>
          <cell r="AR1101">
            <v>1</v>
          </cell>
          <cell r="AS1101">
            <v>1</v>
          </cell>
          <cell r="AT1101">
            <v>0</v>
          </cell>
          <cell r="AU1101">
            <v>0</v>
          </cell>
        </row>
        <row r="1102">
          <cell r="E1102">
            <v>103640429</v>
          </cell>
          <cell r="F1102" t="str">
            <v>A</v>
          </cell>
          <cell r="G1102" t="str">
            <v>BLUE</v>
          </cell>
          <cell r="H1102" t="str">
            <v>FULL_TIME</v>
          </cell>
          <cell r="I1102" t="str">
            <v>P03251</v>
          </cell>
          <cell r="K1102" t="str">
            <v>Clarence Forbit</v>
          </cell>
          <cell r="L1102" t="str">
            <v>FC Associate I</v>
          </cell>
          <cell r="M1102" t="str">
            <v>FC Associate I</v>
          </cell>
          <cell r="N1102" t="str">
            <v>gylrdg</v>
          </cell>
          <cell r="O1102">
            <v>1182</v>
          </cell>
          <cell r="P1102" t="str">
            <v>AUH3</v>
          </cell>
          <cell r="Q1102" t="str">
            <v>ARE</v>
          </cell>
          <cell r="R1102" t="str">
            <v>LK011</v>
          </cell>
          <cell r="S1102" t="str">
            <v>Night Shift</v>
          </cell>
          <cell r="T1102">
            <v>1</v>
          </cell>
          <cell r="U1102" t="str">
            <v>MENA_UAE_FC</v>
          </cell>
          <cell r="V1102">
            <v>46267.756944444445</v>
          </cell>
          <cell r="W1102">
            <v>46267.943055555559</v>
          </cell>
          <cell r="X1102">
            <v>46267.756944444445</v>
          </cell>
          <cell r="Y1102">
            <v>46268.173611111109</v>
          </cell>
          <cell r="AA1102" t="str">
            <v>Scheduled</v>
          </cell>
          <cell r="AB1102" t="str">
            <v>Present</v>
          </cell>
          <cell r="AC1102" t="str">
            <v>Warehouse deals</v>
          </cell>
          <cell r="AD1102" t="str">
            <v>Warehouse Deals</v>
          </cell>
          <cell r="AE1102" t="str">
            <v>Warehouse deals</v>
          </cell>
          <cell r="AF1102" t="str">
            <v>Friday</v>
          </cell>
          <cell r="AG1102" t="str">
            <v>Saturday</v>
          </cell>
          <cell r="AH1102">
            <v>32</v>
          </cell>
          <cell r="AJ1102">
            <v>44723</v>
          </cell>
          <cell r="AM1102" t="str">
            <v>FC</v>
          </cell>
          <cell r="AN1102" t="str">
            <v>Regular Full Time</v>
          </cell>
          <cell r="AO1102" t="str">
            <v>A</v>
          </cell>
          <cell r="AP1102">
            <v>9</v>
          </cell>
          <cell r="AQ1102">
            <v>0</v>
          </cell>
          <cell r="AR1102">
            <v>1</v>
          </cell>
          <cell r="AS1102">
            <v>1</v>
          </cell>
          <cell r="AT1102">
            <v>0</v>
          </cell>
          <cell r="AU1102">
            <v>0</v>
          </cell>
        </row>
        <row r="1103">
          <cell r="E1103">
            <v>206368539</v>
          </cell>
          <cell r="F1103" t="str">
            <v>A</v>
          </cell>
          <cell r="G1103" t="str">
            <v>GREEN</v>
          </cell>
          <cell r="H1103" t="str">
            <v>FULL_TIME</v>
          </cell>
          <cell r="I1103">
            <v>900234</v>
          </cell>
          <cell r="J1103" t="str">
            <v>EFS Facilities Services</v>
          </cell>
          <cell r="K1103" t="str">
            <v>ESTHER MUMBE NZOMO</v>
          </cell>
          <cell r="L1103" t="str">
            <v>Warehouse Associate (TEMP)</v>
          </cell>
          <cell r="M1103" t="str">
            <v>Warehouse Associate 8W</v>
          </cell>
          <cell r="N1103" t="str">
            <v>gylrdg</v>
          </cell>
          <cell r="O1103">
            <v>1181</v>
          </cell>
          <cell r="P1103" t="str">
            <v>AUH3</v>
          </cell>
          <cell r="Q1103" t="str">
            <v>ARE</v>
          </cell>
          <cell r="R1103" t="str">
            <v>LK012</v>
          </cell>
          <cell r="S1103" t="str">
            <v>Night Shift</v>
          </cell>
          <cell r="T1103">
            <v>99</v>
          </cell>
          <cell r="U1103" t="str">
            <v>MENA_UAE_FC</v>
          </cell>
          <cell r="V1103">
            <v>46267.755555555559</v>
          </cell>
          <cell r="W1103">
            <v>46267.854166666664</v>
          </cell>
          <cell r="X1103">
            <v>46267.756944444445</v>
          </cell>
          <cell r="Y1103">
            <v>46268.173611111109</v>
          </cell>
          <cell r="AA1103" t="str">
            <v>Scheduled</v>
          </cell>
          <cell r="AB1103" t="str">
            <v>Present</v>
          </cell>
          <cell r="AC1103" t="str">
            <v>Warehouse deals</v>
          </cell>
          <cell r="AD1103" t="str">
            <v>Warehouse Deals</v>
          </cell>
          <cell r="AE1103" t="str">
            <v>Warehouse deals</v>
          </cell>
          <cell r="AF1103" t="str">
            <v>Saturday</v>
          </cell>
          <cell r="AG1103" t="str">
            <v>Sunday</v>
          </cell>
          <cell r="AH1103">
            <v>32</v>
          </cell>
          <cell r="AJ1103">
            <v>45956</v>
          </cell>
          <cell r="AM1103" t="str">
            <v>TEMP</v>
          </cell>
          <cell r="AN1103" t="str">
            <v>3P Onsite Worker</v>
          </cell>
          <cell r="AO1103" t="str">
            <v>A</v>
          </cell>
          <cell r="AP1103">
            <v>9</v>
          </cell>
          <cell r="AQ1103">
            <v>0</v>
          </cell>
          <cell r="AR1103">
            <v>1</v>
          </cell>
          <cell r="AS1103">
            <v>1</v>
          </cell>
          <cell r="AT1103">
            <v>0</v>
          </cell>
          <cell r="AU1103">
            <v>0</v>
          </cell>
        </row>
        <row r="1104">
          <cell r="E1104">
            <v>205845547</v>
          </cell>
          <cell r="F1104" t="str">
            <v>A</v>
          </cell>
          <cell r="G1104" t="str">
            <v>GREEN</v>
          </cell>
          <cell r="H1104" t="str">
            <v>FULL_TIME</v>
          </cell>
          <cell r="I1104">
            <v>900234</v>
          </cell>
          <cell r="J1104" t="str">
            <v>Dulsco L.L.C.</v>
          </cell>
          <cell r="K1104" t="str">
            <v>NICHOLAS ASIIMWE</v>
          </cell>
          <cell r="L1104" t="str">
            <v>Warehouse Associate (TEMP)</v>
          </cell>
          <cell r="M1104" t="str">
            <v>Warehouse Associate 8W</v>
          </cell>
          <cell r="N1104" t="str">
            <v>gylrdg</v>
          </cell>
          <cell r="O1104">
            <v>1181</v>
          </cell>
          <cell r="P1104" t="str">
            <v>AUH3</v>
          </cell>
          <cell r="Q1104" t="str">
            <v>ARE</v>
          </cell>
          <cell r="R1104" t="str">
            <v>LK015</v>
          </cell>
          <cell r="S1104" t="str">
            <v>Night Shift</v>
          </cell>
          <cell r="T1104">
            <v>99</v>
          </cell>
          <cell r="U1104" t="str">
            <v>MENA_UAE_FC</v>
          </cell>
          <cell r="X1104">
            <v>46267.756944444445</v>
          </cell>
          <cell r="Y1104">
            <v>46268.173611111109</v>
          </cell>
          <cell r="Z1104" t="str">
            <v>Rest Day</v>
          </cell>
          <cell r="AA1104" t="str">
            <v>Not Scheduled</v>
          </cell>
          <cell r="AB1104" t="str">
            <v>Not Present</v>
          </cell>
          <cell r="AC1104" t="str">
            <v>Warehouse deals</v>
          </cell>
          <cell r="AD1104" t="str">
            <v>Warehouse Deals</v>
          </cell>
          <cell r="AE1104" t="str">
            <v>Warehouse deals</v>
          </cell>
          <cell r="AF1104" t="str">
            <v>Tuesday</v>
          </cell>
          <cell r="AG1104" t="str">
            <v>Wednesday</v>
          </cell>
          <cell r="AH1104">
            <v>32</v>
          </cell>
          <cell r="AJ1104">
            <v>45893</v>
          </cell>
          <cell r="AM1104" t="str">
            <v>TEMP</v>
          </cell>
          <cell r="AN1104" t="str">
            <v>3P Onsite Worker</v>
          </cell>
          <cell r="AO1104" t="str">
            <v>A</v>
          </cell>
          <cell r="AP1104">
            <v>9</v>
          </cell>
          <cell r="AQ1104">
            <v>0</v>
          </cell>
          <cell r="AR1104">
            <v>0</v>
          </cell>
          <cell r="AS1104">
            <v>0</v>
          </cell>
          <cell r="AT1104">
            <v>0</v>
          </cell>
          <cell r="AU1104">
            <v>0</v>
          </cell>
        </row>
        <row r="1105">
          <cell r="E1105">
            <v>204319797</v>
          </cell>
          <cell r="F1105" t="str">
            <v>A</v>
          </cell>
          <cell r="G1105" t="str">
            <v>GREEN</v>
          </cell>
          <cell r="H1105" t="str">
            <v>FULL_TIME</v>
          </cell>
          <cell r="I1105">
            <v>900234</v>
          </cell>
          <cell r="J1105" t="str">
            <v>Quesscorp</v>
          </cell>
          <cell r="K1105" t="str">
            <v>Alex Nkrumah</v>
          </cell>
          <cell r="L1105" t="str">
            <v>Warehouse Associate (TEMP)</v>
          </cell>
          <cell r="M1105" t="str">
            <v>Warehouse Associate 24M</v>
          </cell>
          <cell r="N1105" t="str">
            <v>abbaszoo</v>
          </cell>
          <cell r="O1105">
            <v>1299</v>
          </cell>
          <cell r="P1105" t="str">
            <v>AUH3</v>
          </cell>
          <cell r="Q1105" t="str">
            <v>ARE</v>
          </cell>
          <cell r="R1105" t="str">
            <v>LK016</v>
          </cell>
          <cell r="S1105" t="str">
            <v>Night Shift</v>
          </cell>
          <cell r="T1105">
            <v>99</v>
          </cell>
          <cell r="U1105" t="str">
            <v>MENA_UAE_FC</v>
          </cell>
          <cell r="X1105">
            <v>46267.756944444445</v>
          </cell>
          <cell r="Y1105">
            <v>46268.173611111109</v>
          </cell>
          <cell r="Z1105" t="str">
            <v>Rest Day</v>
          </cell>
          <cell r="AA1105" t="str">
            <v>Not Scheduled</v>
          </cell>
          <cell r="AB1105" t="str">
            <v>Not Present</v>
          </cell>
          <cell r="AC1105" t="str">
            <v>Warehouse deals</v>
          </cell>
          <cell r="AD1105" t="str">
            <v>Warehouse Deals</v>
          </cell>
          <cell r="AE1105" t="str">
            <v>Warehouse deals</v>
          </cell>
          <cell r="AF1105" t="str">
            <v>Wednesday</v>
          </cell>
          <cell r="AG1105" t="str">
            <v>Thursday</v>
          </cell>
          <cell r="AH1105">
            <v>32</v>
          </cell>
          <cell r="AJ1105">
            <v>45588</v>
          </cell>
          <cell r="AM1105" t="str">
            <v>TEMP</v>
          </cell>
          <cell r="AN1105" t="str">
            <v>3P Onsite Worker</v>
          </cell>
          <cell r="AO1105" t="str">
            <v>A</v>
          </cell>
          <cell r="AP1105">
            <v>9</v>
          </cell>
          <cell r="AQ1105">
            <v>0</v>
          </cell>
          <cell r="AR1105">
            <v>0</v>
          </cell>
          <cell r="AS1105">
            <v>0</v>
          </cell>
          <cell r="AT1105">
            <v>0</v>
          </cell>
          <cell r="AU1105">
            <v>0</v>
          </cell>
        </row>
        <row r="1106">
          <cell r="E1106">
            <v>206191961</v>
          </cell>
          <cell r="F1106" t="str">
            <v>A</v>
          </cell>
          <cell r="G1106" t="str">
            <v>GREEN</v>
          </cell>
          <cell r="H1106" t="str">
            <v>FULL_TIME</v>
          </cell>
          <cell r="I1106">
            <v>900234</v>
          </cell>
          <cell r="J1106" t="str">
            <v>EFS Facilities Services</v>
          </cell>
          <cell r="K1106" t="str">
            <v>AHMED RASHID ABDI</v>
          </cell>
          <cell r="L1106" t="str">
            <v>Warehouse Associate (TEMP)</v>
          </cell>
          <cell r="M1106" t="str">
            <v>Warehouse Associate 8W</v>
          </cell>
          <cell r="N1106" t="str">
            <v>nelstche</v>
          </cell>
          <cell r="O1106">
            <v>1299</v>
          </cell>
          <cell r="P1106" t="str">
            <v>AUH3</v>
          </cell>
          <cell r="Q1106" t="str">
            <v>ARE</v>
          </cell>
          <cell r="R1106" t="str">
            <v>FC059</v>
          </cell>
          <cell r="S1106" t="str">
            <v>Day Shift</v>
          </cell>
          <cell r="T1106">
            <v>99</v>
          </cell>
          <cell r="U1106" t="str">
            <v>MENA_UAE_FC</v>
          </cell>
          <cell r="V1106">
            <v>46267.330555555556</v>
          </cell>
          <cell r="W1106">
            <v>46267.74722222222</v>
          </cell>
          <cell r="X1106">
            <v>46267.333333333336</v>
          </cell>
          <cell r="Y1106">
            <v>46267.75</v>
          </cell>
          <cell r="AA1106" t="str">
            <v>Scheduled</v>
          </cell>
          <cell r="AB1106" t="str">
            <v>Present</v>
          </cell>
          <cell r="AC1106" t="str">
            <v>Warehouse deals</v>
          </cell>
          <cell r="AD1106" t="str">
            <v>Warehouse Deals</v>
          </cell>
          <cell r="AE1106" t="str">
            <v>Warehouse deals</v>
          </cell>
          <cell r="AF1106" t="str">
            <v>Sunday</v>
          </cell>
          <cell r="AG1106" t="str">
            <v>Monday</v>
          </cell>
          <cell r="AH1106">
            <v>32</v>
          </cell>
          <cell r="AJ1106">
            <v>45935</v>
          </cell>
          <cell r="AM1106" t="str">
            <v>TEMP</v>
          </cell>
          <cell r="AN1106" t="str">
            <v>3P Onsite Worker</v>
          </cell>
          <cell r="AO1106" t="str">
            <v>A</v>
          </cell>
          <cell r="AP1106">
            <v>9</v>
          </cell>
          <cell r="AQ1106">
            <v>0</v>
          </cell>
          <cell r="AR1106">
            <v>1</v>
          </cell>
          <cell r="AS1106">
            <v>1</v>
          </cell>
          <cell r="AT1106">
            <v>0</v>
          </cell>
          <cell r="AU1106">
            <v>0</v>
          </cell>
        </row>
        <row r="1107">
          <cell r="E1107">
            <v>205839953</v>
          </cell>
          <cell r="F1107" t="str">
            <v>A</v>
          </cell>
          <cell r="G1107" t="str">
            <v>GREEN</v>
          </cell>
          <cell r="H1107" t="str">
            <v>FULL_TIME</v>
          </cell>
          <cell r="I1107">
            <v>900234</v>
          </cell>
          <cell r="J1107" t="str">
            <v>Dulsco L.L.C.</v>
          </cell>
          <cell r="K1107" t="str">
            <v>PATRICK OCHANA</v>
          </cell>
          <cell r="L1107" t="str">
            <v>Warehouse Associate (TEMP)</v>
          </cell>
          <cell r="M1107" t="str">
            <v>Warehouse Associate 8W</v>
          </cell>
          <cell r="N1107" t="str">
            <v>gylrdg</v>
          </cell>
          <cell r="O1107">
            <v>1181</v>
          </cell>
          <cell r="P1107" t="str">
            <v>AUH3</v>
          </cell>
          <cell r="Q1107" t="str">
            <v>ARE</v>
          </cell>
          <cell r="R1107" t="str">
            <v>LK016</v>
          </cell>
          <cell r="S1107" t="str">
            <v>Night Shift</v>
          </cell>
          <cell r="T1107">
            <v>99</v>
          </cell>
          <cell r="U1107" t="str">
            <v>MENA_UAE_FC</v>
          </cell>
          <cell r="V1107">
            <v>46267.756249999999</v>
          </cell>
          <cell r="W1107">
            <v>46267.856944444444</v>
          </cell>
          <cell r="X1107">
            <v>46267.756944444445</v>
          </cell>
          <cell r="Y1107">
            <v>46268.173611111109</v>
          </cell>
          <cell r="Z1107" t="str">
            <v>Rest Day</v>
          </cell>
          <cell r="AA1107" t="str">
            <v>Not Scheduled</v>
          </cell>
          <cell r="AB1107" t="str">
            <v>Present</v>
          </cell>
          <cell r="AC1107" t="str">
            <v>Warehouse deals</v>
          </cell>
          <cell r="AD1107" t="str">
            <v>Warehouse Deals</v>
          </cell>
          <cell r="AE1107" t="str">
            <v>Warehouse deals</v>
          </cell>
          <cell r="AF1107" t="str">
            <v>Wednesday</v>
          </cell>
          <cell r="AG1107" t="str">
            <v>Thursday</v>
          </cell>
          <cell r="AH1107">
            <v>32</v>
          </cell>
          <cell r="AJ1107">
            <v>45893</v>
          </cell>
          <cell r="AM1107" t="str">
            <v>TEMP</v>
          </cell>
          <cell r="AN1107" t="str">
            <v>3P Onsite Worker</v>
          </cell>
          <cell r="AO1107" t="str">
            <v>A</v>
          </cell>
          <cell r="AP1107">
            <v>9</v>
          </cell>
          <cell r="AQ1107">
            <v>1</v>
          </cell>
          <cell r="AR1107">
            <v>1</v>
          </cell>
          <cell r="AS1107">
            <v>0</v>
          </cell>
          <cell r="AT1107">
            <v>0</v>
          </cell>
          <cell r="AU1107">
            <v>0</v>
          </cell>
        </row>
        <row r="1108">
          <cell r="E1108">
            <v>203513498</v>
          </cell>
          <cell r="F1108" t="str">
            <v>A</v>
          </cell>
          <cell r="G1108" t="str">
            <v>GREEN</v>
          </cell>
          <cell r="H1108" t="str">
            <v>FULL_TIME</v>
          </cell>
          <cell r="I1108">
            <v>900234</v>
          </cell>
          <cell r="J1108" t="str">
            <v>Fastlink Outsourcing</v>
          </cell>
          <cell r="K1108" t="str">
            <v>Shadrack Otoo</v>
          </cell>
          <cell r="L1108" t="str">
            <v>Warehouse Associate (TEMP)</v>
          </cell>
          <cell r="M1108" t="str">
            <v>Warehouse Associate 12M</v>
          </cell>
          <cell r="N1108" t="str">
            <v>gylrdg</v>
          </cell>
          <cell r="O1108">
            <v>1181</v>
          </cell>
          <cell r="P1108" t="str">
            <v>AUH3</v>
          </cell>
          <cell r="Q1108" t="str">
            <v>ARE</v>
          </cell>
          <cell r="R1108" t="str">
            <v>LK015</v>
          </cell>
          <cell r="S1108" t="str">
            <v>Night Shift</v>
          </cell>
          <cell r="T1108">
            <v>99</v>
          </cell>
          <cell r="U1108" t="str">
            <v>MENA_UAE_FC</v>
          </cell>
          <cell r="X1108">
            <v>46267.756944444445</v>
          </cell>
          <cell r="Y1108">
            <v>46268.173611111109</v>
          </cell>
          <cell r="Z1108" t="str">
            <v>Rest Day</v>
          </cell>
          <cell r="AA1108" t="str">
            <v>Not Scheduled</v>
          </cell>
          <cell r="AB1108" t="str">
            <v>Not Present</v>
          </cell>
          <cell r="AC1108" t="str">
            <v>Warehouse deals</v>
          </cell>
          <cell r="AD1108" t="str">
            <v>Warehouse Deals</v>
          </cell>
          <cell r="AE1108" t="str">
            <v>Warehouse deals</v>
          </cell>
          <cell r="AF1108" t="str">
            <v>Tuesday</v>
          </cell>
          <cell r="AG1108" t="str">
            <v>Wednesday</v>
          </cell>
          <cell r="AH1108">
            <v>32</v>
          </cell>
          <cell r="AJ1108">
            <v>45462</v>
          </cell>
          <cell r="AM1108" t="str">
            <v>TEMP</v>
          </cell>
          <cell r="AN1108" t="str">
            <v>3P Onsite Worker</v>
          </cell>
          <cell r="AO1108" t="str">
            <v>A</v>
          </cell>
          <cell r="AP1108">
            <v>9</v>
          </cell>
          <cell r="AQ1108">
            <v>0</v>
          </cell>
          <cell r="AR1108">
            <v>0</v>
          </cell>
          <cell r="AS1108">
            <v>0</v>
          </cell>
          <cell r="AT1108">
            <v>0</v>
          </cell>
          <cell r="AU1108">
            <v>0</v>
          </cell>
        </row>
        <row r="1109">
          <cell r="E1109">
            <v>205845552</v>
          </cell>
          <cell r="F1109" t="str">
            <v>A</v>
          </cell>
          <cell r="G1109" t="str">
            <v>GREEN</v>
          </cell>
          <cell r="H1109" t="str">
            <v>FULL_TIME</v>
          </cell>
          <cell r="I1109">
            <v>900234</v>
          </cell>
          <cell r="J1109" t="str">
            <v>Dulsco L.L.C.</v>
          </cell>
          <cell r="K1109" t="str">
            <v>ONESMUS BARUGAHARE</v>
          </cell>
          <cell r="L1109" t="str">
            <v>Warehouse Associate (TEMP)</v>
          </cell>
          <cell r="M1109" t="str">
            <v>Warehouse Associate 8W</v>
          </cell>
          <cell r="N1109" t="str">
            <v>gylrdg</v>
          </cell>
          <cell r="O1109">
            <v>1181</v>
          </cell>
          <cell r="P1109" t="str">
            <v>AUH3</v>
          </cell>
          <cell r="Q1109" t="str">
            <v>ARE</v>
          </cell>
          <cell r="R1109" t="str">
            <v>LK012</v>
          </cell>
          <cell r="S1109" t="str">
            <v>Night Shift</v>
          </cell>
          <cell r="T1109">
            <v>99</v>
          </cell>
          <cell r="U1109" t="str">
            <v>MENA_UAE_FC</v>
          </cell>
          <cell r="V1109">
            <v>46267.756249999999</v>
          </cell>
          <cell r="W1109">
            <v>46267.861111111109</v>
          </cell>
          <cell r="X1109">
            <v>46267.756944444445</v>
          </cell>
          <cell r="Y1109">
            <v>46268.090277777781</v>
          </cell>
          <cell r="AA1109" t="str">
            <v>Scheduled</v>
          </cell>
          <cell r="AB1109" t="str">
            <v>Present</v>
          </cell>
          <cell r="AC1109" t="str">
            <v>Warehouse deals</v>
          </cell>
          <cell r="AD1109" t="str">
            <v>Warehouse Deals</v>
          </cell>
          <cell r="AE1109" t="str">
            <v>Warehouse deals</v>
          </cell>
          <cell r="AF1109" t="str">
            <v>Saturday</v>
          </cell>
          <cell r="AG1109" t="str">
            <v>Sunday</v>
          </cell>
          <cell r="AH1109">
            <v>32</v>
          </cell>
          <cell r="AJ1109">
            <v>45893</v>
          </cell>
          <cell r="AM1109" t="str">
            <v>TEMP</v>
          </cell>
          <cell r="AN1109" t="str">
            <v>3P Onsite Worker</v>
          </cell>
          <cell r="AO1109" t="str">
            <v>A</v>
          </cell>
          <cell r="AP1109">
            <v>7</v>
          </cell>
          <cell r="AQ1109">
            <v>0</v>
          </cell>
          <cell r="AR1109">
            <v>1</v>
          </cell>
          <cell r="AS1109">
            <v>1</v>
          </cell>
          <cell r="AT1109">
            <v>0</v>
          </cell>
          <cell r="AU1109">
            <v>0</v>
          </cell>
        </row>
        <row r="1110">
          <cell r="E1110">
            <v>206915156</v>
          </cell>
          <cell r="F1110" t="str">
            <v>A</v>
          </cell>
          <cell r="G1110" t="str">
            <v>GREEN</v>
          </cell>
          <cell r="H1110" t="str">
            <v>FULL_TIME</v>
          </cell>
          <cell r="I1110">
            <v>900234</v>
          </cell>
          <cell r="J1110" t="str">
            <v>Dulsco L.L.C.</v>
          </cell>
          <cell r="K1110" t="str">
            <v>Steven Billz Otchan</v>
          </cell>
          <cell r="L1110" t="str">
            <v>Warehouse Associate (TEMP)</v>
          </cell>
          <cell r="M1110" t="str">
            <v>Warehouse Associate 8W</v>
          </cell>
          <cell r="N1110" t="str">
            <v>gylrdg</v>
          </cell>
          <cell r="O1110">
            <v>1299</v>
          </cell>
          <cell r="P1110" t="str">
            <v>AUH3</v>
          </cell>
          <cell r="Q1110" t="str">
            <v>ARE</v>
          </cell>
          <cell r="R1110" t="str">
            <v>LK012</v>
          </cell>
          <cell r="S1110" t="str">
            <v>Night Shift</v>
          </cell>
          <cell r="T1110">
            <v>99</v>
          </cell>
          <cell r="U1110" t="str">
            <v>MENA_UAE_FC</v>
          </cell>
          <cell r="V1110">
            <v>46267.109722222223</v>
          </cell>
          <cell r="W1110">
            <v>46267.175694444442</v>
          </cell>
          <cell r="AA1110" t="str">
            <v>Not Scheduled</v>
          </cell>
          <cell r="AB1110" t="str">
            <v>Present</v>
          </cell>
          <cell r="AC1110" t="str">
            <v>Inbound</v>
          </cell>
          <cell r="AD1110" t="str">
            <v>Vendor Receive</v>
          </cell>
          <cell r="AE1110" t="str">
            <v>Receive</v>
          </cell>
          <cell r="AF1110" t="str">
            <v>Saturday</v>
          </cell>
          <cell r="AG1110" t="str">
            <v>Sunday</v>
          </cell>
          <cell r="AH1110">
            <v>1</v>
          </cell>
          <cell r="AJ1110">
            <v>46033</v>
          </cell>
          <cell r="AM1110" t="str">
            <v>TEMP</v>
          </cell>
          <cell r="AN1110" t="str">
            <v>3P Onsite Worker</v>
          </cell>
          <cell r="AO1110" t="str">
            <v>A</v>
          </cell>
          <cell r="AP1110">
            <v>0</v>
          </cell>
          <cell r="AQ1110">
            <v>0</v>
          </cell>
          <cell r="AR1110">
            <v>1</v>
          </cell>
          <cell r="AS1110">
            <v>0</v>
          </cell>
          <cell r="AT1110">
            <v>0</v>
          </cell>
          <cell r="AU1110">
            <v>0</v>
          </cell>
        </row>
        <row r="1111">
          <cell r="E1111">
            <v>205275768</v>
          </cell>
          <cell r="F1111" t="str">
            <v>A</v>
          </cell>
          <cell r="G1111" t="str">
            <v>GREEN</v>
          </cell>
          <cell r="H1111" t="str">
            <v>FULL_TIME</v>
          </cell>
          <cell r="I1111">
            <v>900234</v>
          </cell>
          <cell r="J1111" t="str">
            <v>Dulsco L.L.C.</v>
          </cell>
          <cell r="K1111" t="str">
            <v>CLEMENT OWUSU</v>
          </cell>
          <cell r="L1111" t="str">
            <v>Warehouse Associate (TEMP)</v>
          </cell>
          <cell r="M1111" t="str">
            <v>Warehouse Associate 8W</v>
          </cell>
          <cell r="N1111" t="str">
            <v>nelstche</v>
          </cell>
          <cell r="O1111">
            <v>1181</v>
          </cell>
          <cell r="P1111" t="str">
            <v>AUH3</v>
          </cell>
          <cell r="Q1111" t="str">
            <v>ARE</v>
          </cell>
          <cell r="R1111" t="str">
            <v>FC109</v>
          </cell>
          <cell r="S1111" t="str">
            <v>Day Shift</v>
          </cell>
          <cell r="T1111">
            <v>99</v>
          </cell>
          <cell r="U1111" t="str">
            <v>MENA_UAE_FC</v>
          </cell>
          <cell r="X1111">
            <v>46267.333333333336</v>
          </cell>
          <cell r="Y1111">
            <v>46267.75</v>
          </cell>
          <cell r="Z1111" t="str">
            <v>Rest Day</v>
          </cell>
          <cell r="AA1111" t="str">
            <v>Not Scheduled</v>
          </cell>
          <cell r="AB1111" t="str">
            <v>Not Present</v>
          </cell>
          <cell r="AC1111" t="str">
            <v>Warehouse deals</v>
          </cell>
          <cell r="AD1111" t="str">
            <v>Warehouse Deals</v>
          </cell>
          <cell r="AE1111" t="str">
            <v>Warehouse deals</v>
          </cell>
          <cell r="AF1111" t="str">
            <v>Tuesday</v>
          </cell>
          <cell r="AG1111" t="str">
            <v>Wednesday</v>
          </cell>
          <cell r="AH1111">
            <v>32</v>
          </cell>
          <cell r="AJ1111">
            <v>45795</v>
          </cell>
          <cell r="AM1111" t="str">
            <v>TEMP</v>
          </cell>
          <cell r="AN1111" t="str">
            <v>3P Onsite Worker</v>
          </cell>
          <cell r="AO1111" t="str">
            <v>A</v>
          </cell>
          <cell r="AP1111">
            <v>9</v>
          </cell>
          <cell r="AQ1111">
            <v>0</v>
          </cell>
          <cell r="AR1111">
            <v>0</v>
          </cell>
          <cell r="AS1111">
            <v>0</v>
          </cell>
          <cell r="AT1111">
            <v>0</v>
          </cell>
          <cell r="AU1111">
            <v>0</v>
          </cell>
        </row>
        <row r="1112">
          <cell r="E1112">
            <v>206958290</v>
          </cell>
          <cell r="F1112" t="str">
            <v>A</v>
          </cell>
          <cell r="G1112" t="str">
            <v>GREEN</v>
          </cell>
          <cell r="H1112" t="str">
            <v>FULL_TIME</v>
          </cell>
          <cell r="I1112">
            <v>900234</v>
          </cell>
          <cell r="J1112" t="str">
            <v>EFS Facilities Services</v>
          </cell>
          <cell r="K1112" t="str">
            <v>Patrick BARZILAI SIRGOI</v>
          </cell>
          <cell r="L1112" t="str">
            <v>Warehouse Associate (TEMP)</v>
          </cell>
          <cell r="M1112" t="str">
            <v>Warehouse Associate 8W</v>
          </cell>
          <cell r="N1112" t="str">
            <v>gylrdg</v>
          </cell>
          <cell r="O1112">
            <v>1181</v>
          </cell>
          <cell r="P1112" t="str">
            <v>AUH3</v>
          </cell>
          <cell r="Q1112" t="str">
            <v>ARE</v>
          </cell>
          <cell r="R1112" t="str">
            <v>LK015</v>
          </cell>
          <cell r="S1112" t="str">
            <v>Night Shift</v>
          </cell>
          <cell r="T1112">
            <v>99</v>
          </cell>
          <cell r="U1112" t="str">
            <v>MENA_UAE_FC</v>
          </cell>
          <cell r="X1112">
            <v>46267.756944444445</v>
          </cell>
          <cell r="Y1112">
            <v>46268.173611111109</v>
          </cell>
          <cell r="Z1112" t="str">
            <v>Rest Day</v>
          </cell>
          <cell r="AA1112" t="str">
            <v>Not Scheduled</v>
          </cell>
          <cell r="AB1112" t="str">
            <v>Not Present</v>
          </cell>
          <cell r="AC1112" t="str">
            <v>Warehouse deals</v>
          </cell>
          <cell r="AD1112" t="str">
            <v>Warehouse Deals</v>
          </cell>
          <cell r="AE1112" t="str">
            <v>Warehouse deals</v>
          </cell>
          <cell r="AF1112" t="str">
            <v>Tuesday</v>
          </cell>
          <cell r="AG1112" t="str">
            <v>Wednesday</v>
          </cell>
          <cell r="AH1112">
            <v>32</v>
          </cell>
          <cell r="AJ1112">
            <v>46047</v>
          </cell>
          <cell r="AM1112" t="str">
            <v>TEMP</v>
          </cell>
          <cell r="AN1112" t="str">
            <v>3P Onsite Worker</v>
          </cell>
          <cell r="AO1112" t="str">
            <v>A</v>
          </cell>
          <cell r="AP1112">
            <v>9</v>
          </cell>
          <cell r="AQ1112">
            <v>0</v>
          </cell>
          <cell r="AR1112">
            <v>0</v>
          </cell>
          <cell r="AS1112">
            <v>0</v>
          </cell>
          <cell r="AT1112">
            <v>0</v>
          </cell>
          <cell r="AU1112">
            <v>0</v>
          </cell>
        </row>
        <row r="1113">
          <cell r="E1113">
            <v>203800486</v>
          </cell>
          <cell r="F1113" t="str">
            <v>A</v>
          </cell>
          <cell r="G1113" t="str">
            <v>GREEN</v>
          </cell>
          <cell r="H1113" t="str">
            <v>FULL_TIME</v>
          </cell>
          <cell r="I1113">
            <v>900234</v>
          </cell>
          <cell r="J1113" t="str">
            <v>Dulsco L.L.C.</v>
          </cell>
          <cell r="K1113" t="str">
            <v>PETER KAMULEGEYA</v>
          </cell>
          <cell r="L1113" t="str">
            <v>Warehouse Associate (TEMP)</v>
          </cell>
          <cell r="M1113" t="str">
            <v>Warehouse Associate 24M</v>
          </cell>
          <cell r="N1113" t="str">
            <v>gylrdg</v>
          </cell>
          <cell r="O1113">
            <v>1299</v>
          </cell>
          <cell r="P1113" t="str">
            <v>AUH3</v>
          </cell>
          <cell r="Q1113" t="str">
            <v>ARE</v>
          </cell>
          <cell r="R1113" t="str">
            <v>FC034</v>
          </cell>
          <cell r="S1113" t="str">
            <v>Day Shift</v>
          </cell>
          <cell r="T1113">
            <v>99</v>
          </cell>
          <cell r="U1113" t="str">
            <v>MENA_UAE_FC</v>
          </cell>
          <cell r="V1113">
            <v>46267.754861111112</v>
          </cell>
          <cell r="W1113">
            <v>46267.864583333336</v>
          </cell>
          <cell r="AA1113" t="str">
            <v>Not Scheduled</v>
          </cell>
          <cell r="AB1113" t="str">
            <v>Present</v>
          </cell>
          <cell r="AC1113" t="str">
            <v>Inbound</v>
          </cell>
          <cell r="AD1113" t="str">
            <v>Inbound Stow</v>
          </cell>
          <cell r="AE1113" t="str">
            <v>Stow</v>
          </cell>
          <cell r="AF1113" t="str">
            <v>Saturday</v>
          </cell>
          <cell r="AG1113" t="str">
            <v>Sunday</v>
          </cell>
          <cell r="AH1113">
            <v>3</v>
          </cell>
          <cell r="AJ1113">
            <v>45515</v>
          </cell>
          <cell r="AM1113" t="str">
            <v>TEMP</v>
          </cell>
          <cell r="AN1113" t="str">
            <v>3P Onsite Worker</v>
          </cell>
          <cell r="AO1113" t="str">
            <v>A</v>
          </cell>
          <cell r="AP1113">
            <v>0</v>
          </cell>
          <cell r="AQ1113">
            <v>0</v>
          </cell>
          <cell r="AR1113">
            <v>1</v>
          </cell>
          <cell r="AS1113">
            <v>0</v>
          </cell>
          <cell r="AT1113">
            <v>0</v>
          </cell>
          <cell r="AU1113">
            <v>0</v>
          </cell>
        </row>
        <row r="1114">
          <cell r="E1114">
            <v>203875185</v>
          </cell>
          <cell r="F1114" t="str">
            <v>A</v>
          </cell>
          <cell r="G1114" t="str">
            <v>GREEN</v>
          </cell>
          <cell r="H1114" t="str">
            <v>FULL_TIME</v>
          </cell>
          <cell r="I1114">
            <v>900234</v>
          </cell>
          <cell r="J1114" t="str">
            <v>Fastlink Outsourcing</v>
          </cell>
          <cell r="K1114" t="str">
            <v>Owusuaa Priscilla</v>
          </cell>
          <cell r="L1114" t="str">
            <v>Warehouse Associate (TEMP)</v>
          </cell>
          <cell r="M1114" t="str">
            <v>Warehouse Associate 12M</v>
          </cell>
          <cell r="N1114" t="str">
            <v>gylrdg</v>
          </cell>
          <cell r="O1114">
            <v>1181</v>
          </cell>
          <cell r="P1114" t="str">
            <v>DAD1</v>
          </cell>
          <cell r="Q1114" t="str">
            <v>ARE</v>
          </cell>
          <cell r="R1114" t="str">
            <v>LK011</v>
          </cell>
          <cell r="S1114" t="str">
            <v>Night Shift</v>
          </cell>
          <cell r="T1114">
            <v>99</v>
          </cell>
          <cell r="U1114" t="str">
            <v>MENA_UAE_AMZL</v>
          </cell>
          <cell r="V1114">
            <v>46267.754166666666</v>
          </cell>
          <cell r="W1114">
            <v>46267.868750000001</v>
          </cell>
          <cell r="X1114">
            <v>46267.756944444445</v>
          </cell>
          <cell r="Y1114">
            <v>46268.090277777781</v>
          </cell>
          <cell r="AA1114" t="str">
            <v>Scheduled</v>
          </cell>
          <cell r="AB1114" t="str">
            <v>Present</v>
          </cell>
          <cell r="AC1114" t="str">
            <v>Warehouse deals</v>
          </cell>
          <cell r="AD1114" t="str">
            <v>Warehouse Deals</v>
          </cell>
          <cell r="AE1114" t="str">
            <v>Warehouse deals</v>
          </cell>
          <cell r="AF1114" t="str">
            <v>Friday</v>
          </cell>
          <cell r="AG1114" t="str">
            <v>Saturday</v>
          </cell>
          <cell r="AH1114">
            <v>32</v>
          </cell>
          <cell r="AJ1114">
            <v>45529</v>
          </cell>
          <cell r="AM1114" t="str">
            <v>TEMP</v>
          </cell>
          <cell r="AN1114" t="str">
            <v>3P Onsite Worker</v>
          </cell>
          <cell r="AO1114" t="str">
            <v>A</v>
          </cell>
          <cell r="AP1114">
            <v>7</v>
          </cell>
          <cell r="AQ1114">
            <v>0</v>
          </cell>
          <cell r="AR1114">
            <v>1</v>
          </cell>
          <cell r="AS1114">
            <v>1</v>
          </cell>
          <cell r="AT1114">
            <v>0</v>
          </cell>
          <cell r="AU1114">
            <v>0</v>
          </cell>
        </row>
        <row r="1115">
          <cell r="E1115">
            <v>204137712</v>
          </cell>
          <cell r="F1115" t="str">
            <v>A</v>
          </cell>
          <cell r="G1115" t="str">
            <v>GREEN</v>
          </cell>
          <cell r="H1115" t="str">
            <v>FULL_TIME</v>
          </cell>
          <cell r="I1115">
            <v>900234</v>
          </cell>
          <cell r="J1115" t="str">
            <v>Quesscorp</v>
          </cell>
          <cell r="K1115" t="str">
            <v>Priscilla Aboagyewaa Okyere</v>
          </cell>
          <cell r="L1115" t="str">
            <v>Warehouse Associate (TEMP)</v>
          </cell>
          <cell r="M1115" t="str">
            <v>Warehouse Associate 24M</v>
          </cell>
          <cell r="N1115" t="str">
            <v>nelstche</v>
          </cell>
          <cell r="O1115">
            <v>1181</v>
          </cell>
          <cell r="P1115" t="str">
            <v>AUH3</v>
          </cell>
          <cell r="Q1115" t="str">
            <v>ARE</v>
          </cell>
          <cell r="R1115" t="str">
            <v>FC134</v>
          </cell>
          <cell r="S1115" t="str">
            <v>Day Shift</v>
          </cell>
          <cell r="T1115">
            <v>99</v>
          </cell>
          <cell r="U1115" t="str">
            <v>MENA_UAE_FC</v>
          </cell>
          <cell r="X1115">
            <v>46267.333333333336</v>
          </cell>
          <cell r="Y1115">
            <v>46267.75</v>
          </cell>
          <cell r="Z1115" t="str">
            <v>Rest Day</v>
          </cell>
          <cell r="AA1115" t="str">
            <v>Not Scheduled</v>
          </cell>
          <cell r="AB1115" t="str">
            <v>Not Present</v>
          </cell>
          <cell r="AC1115" t="str">
            <v>Warehouse deals</v>
          </cell>
          <cell r="AD1115" t="str">
            <v>Warehouse Deals</v>
          </cell>
          <cell r="AE1115" t="str">
            <v>Warehouse deals</v>
          </cell>
          <cell r="AF1115" t="str">
            <v>Wednesday</v>
          </cell>
          <cell r="AG1115" t="str">
            <v>Thursday</v>
          </cell>
          <cell r="AH1115">
            <v>32</v>
          </cell>
          <cell r="AJ1115">
            <v>45564</v>
          </cell>
          <cell r="AM1115" t="str">
            <v>TEMP</v>
          </cell>
          <cell r="AN1115" t="str">
            <v>3P Onsite Worker</v>
          </cell>
          <cell r="AO1115" t="str">
            <v>A</v>
          </cell>
          <cell r="AP1115">
            <v>9</v>
          </cell>
          <cell r="AQ1115">
            <v>0</v>
          </cell>
          <cell r="AR1115">
            <v>0</v>
          </cell>
          <cell r="AS1115">
            <v>0</v>
          </cell>
          <cell r="AT1115">
            <v>0</v>
          </cell>
          <cell r="AU1115">
            <v>0</v>
          </cell>
        </row>
        <row r="1116">
          <cell r="E1116">
            <v>206348045</v>
          </cell>
          <cell r="F1116" t="str">
            <v>A</v>
          </cell>
          <cell r="G1116" t="str">
            <v>GREEN</v>
          </cell>
          <cell r="H1116" t="str">
            <v>FULL_TIME</v>
          </cell>
          <cell r="I1116">
            <v>900234</v>
          </cell>
          <cell r="J1116" t="str">
            <v>Dulsco L.L.C.</v>
          </cell>
          <cell r="K1116" t="str">
            <v>KALULE RASHID</v>
          </cell>
          <cell r="L1116" t="str">
            <v>Warehouse Associate (TEMP)</v>
          </cell>
          <cell r="M1116" t="str">
            <v>Warehouse Associate 8W</v>
          </cell>
          <cell r="N1116" t="str">
            <v>nelstche</v>
          </cell>
          <cell r="O1116">
            <v>1181</v>
          </cell>
          <cell r="P1116" t="str">
            <v>AUH3</v>
          </cell>
          <cell r="Q1116" t="str">
            <v>ARE</v>
          </cell>
          <cell r="R1116" t="str">
            <v>FC159</v>
          </cell>
          <cell r="S1116" t="str">
            <v>Day Shift</v>
          </cell>
          <cell r="T1116">
            <v>99</v>
          </cell>
          <cell r="U1116" t="str">
            <v>MENA_UAE_FC</v>
          </cell>
          <cell r="V1116">
            <v>46267.329861111109</v>
          </cell>
          <cell r="W1116">
            <v>46267.740277777775</v>
          </cell>
          <cell r="X1116">
            <v>46267.333333333336</v>
          </cell>
          <cell r="Y1116">
            <v>46267.75</v>
          </cell>
          <cell r="AA1116" t="str">
            <v>Scheduled</v>
          </cell>
          <cell r="AB1116" t="str">
            <v>Present</v>
          </cell>
          <cell r="AC1116" t="str">
            <v>Warehouse deals</v>
          </cell>
          <cell r="AD1116" t="str">
            <v>Warehouse Deals</v>
          </cell>
          <cell r="AE1116" t="str">
            <v>Warehouse deals</v>
          </cell>
          <cell r="AF1116" t="str">
            <v>Thursday</v>
          </cell>
          <cell r="AG1116" t="str">
            <v>Friday</v>
          </cell>
          <cell r="AH1116">
            <v>32</v>
          </cell>
          <cell r="AJ1116">
            <v>45956</v>
          </cell>
          <cell r="AM1116" t="str">
            <v>TEMP</v>
          </cell>
          <cell r="AN1116" t="str">
            <v>3P Onsite Worker</v>
          </cell>
          <cell r="AO1116" t="str">
            <v>A</v>
          </cell>
          <cell r="AP1116">
            <v>9</v>
          </cell>
          <cell r="AQ1116">
            <v>0</v>
          </cell>
          <cell r="AR1116">
            <v>1</v>
          </cell>
          <cell r="AS1116">
            <v>1</v>
          </cell>
          <cell r="AT1116">
            <v>0</v>
          </cell>
          <cell r="AU1116">
            <v>0</v>
          </cell>
        </row>
        <row r="1117">
          <cell r="E1117">
            <v>204094495</v>
          </cell>
          <cell r="F1117" t="str">
            <v>A</v>
          </cell>
          <cell r="G1117" t="str">
            <v>GREEN</v>
          </cell>
          <cell r="H1117" t="str">
            <v>FULL_TIME</v>
          </cell>
          <cell r="I1117">
            <v>900234</v>
          </cell>
          <cell r="J1117" t="str">
            <v>Quesscorp</v>
          </cell>
          <cell r="K1117" t="str">
            <v>Rebecca Mahlunge</v>
          </cell>
          <cell r="L1117" t="str">
            <v>Warehouse Associate (TEMP)</v>
          </cell>
          <cell r="M1117" t="str">
            <v>Warehouse Associate 24M</v>
          </cell>
          <cell r="N1117" t="str">
            <v>gylrdg</v>
          </cell>
          <cell r="O1117">
            <v>1181</v>
          </cell>
          <cell r="P1117" t="str">
            <v>AUH3</v>
          </cell>
          <cell r="Q1117" t="str">
            <v>ARE</v>
          </cell>
          <cell r="R1117" t="str">
            <v>LK013</v>
          </cell>
          <cell r="S1117" t="str">
            <v>Night Shift</v>
          </cell>
          <cell r="T1117">
            <v>99</v>
          </cell>
          <cell r="U1117" t="str">
            <v>MENA_UAE_FC</v>
          </cell>
          <cell r="V1117">
            <v>46267.755555555559</v>
          </cell>
          <cell r="W1117">
            <v>46267.854861111111</v>
          </cell>
          <cell r="X1117">
            <v>46267.756944444445</v>
          </cell>
          <cell r="Y1117">
            <v>46268.173611111109</v>
          </cell>
          <cell r="AA1117" t="str">
            <v>Scheduled</v>
          </cell>
          <cell r="AB1117" t="str">
            <v>Present</v>
          </cell>
          <cell r="AC1117" t="str">
            <v>Warehouse deals</v>
          </cell>
          <cell r="AD1117" t="str">
            <v>Warehouse Deals</v>
          </cell>
          <cell r="AE1117" t="str">
            <v>Warehouse deals</v>
          </cell>
          <cell r="AF1117" t="str">
            <v>Sunday</v>
          </cell>
          <cell r="AG1117" t="str">
            <v>Monday</v>
          </cell>
          <cell r="AH1117">
            <v>32</v>
          </cell>
          <cell r="AJ1117">
            <v>45560</v>
          </cell>
          <cell r="AM1117" t="str">
            <v>TEMP</v>
          </cell>
          <cell r="AN1117" t="str">
            <v>3P Onsite Worker</v>
          </cell>
          <cell r="AO1117" t="str">
            <v>A</v>
          </cell>
          <cell r="AP1117">
            <v>9</v>
          </cell>
          <cell r="AQ1117">
            <v>0</v>
          </cell>
          <cell r="AR1117">
            <v>1</v>
          </cell>
          <cell r="AS1117">
            <v>1</v>
          </cell>
          <cell r="AT1117">
            <v>0</v>
          </cell>
          <cell r="AU1117">
            <v>0</v>
          </cell>
        </row>
        <row r="1118">
          <cell r="E1118">
            <v>102205690</v>
          </cell>
          <cell r="F1118" t="str">
            <v>A</v>
          </cell>
          <cell r="G1118" t="str">
            <v>BLUE</v>
          </cell>
          <cell r="H1118" t="str">
            <v>FULL_TIME</v>
          </cell>
          <cell r="I1118" t="str">
            <v>P03251</v>
          </cell>
          <cell r="K1118" t="str">
            <v>Roland Geronimo</v>
          </cell>
          <cell r="L1118" t="str">
            <v>FC Associate I</v>
          </cell>
          <cell r="M1118" t="str">
            <v>Logistics Assistant</v>
          </cell>
          <cell r="N1118" t="str">
            <v>gylrdg</v>
          </cell>
          <cell r="O1118">
            <v>1182</v>
          </cell>
          <cell r="P1118" t="str">
            <v>AUH3</v>
          </cell>
          <cell r="Q1118" t="str">
            <v>ARE</v>
          </cell>
          <cell r="R1118" t="str">
            <v>LK014</v>
          </cell>
          <cell r="S1118" t="str">
            <v>Night Shift</v>
          </cell>
          <cell r="T1118">
            <v>1</v>
          </cell>
          <cell r="U1118" t="str">
            <v>MENA_UAE_FC</v>
          </cell>
          <cell r="V1118">
            <v>46267.756944444445</v>
          </cell>
          <cell r="W1118">
            <v>46267.900694444441</v>
          </cell>
          <cell r="X1118">
            <v>46267.756944444445</v>
          </cell>
          <cell r="Y1118">
            <v>46268.173611111109</v>
          </cell>
          <cell r="AA1118" t="str">
            <v>Scheduled</v>
          </cell>
          <cell r="AB1118" t="str">
            <v>Present</v>
          </cell>
          <cell r="AC1118" t="str">
            <v>Warehouse deals</v>
          </cell>
          <cell r="AD1118" t="str">
            <v>Warehouse Deals</v>
          </cell>
          <cell r="AE1118" t="str">
            <v>Warehouse deals</v>
          </cell>
          <cell r="AF1118" t="str">
            <v>Monday</v>
          </cell>
          <cell r="AG1118" t="str">
            <v>Tuesday</v>
          </cell>
          <cell r="AH1118">
            <v>32</v>
          </cell>
          <cell r="AJ1118">
            <v>42867</v>
          </cell>
          <cell r="AM1118" t="str">
            <v>FC</v>
          </cell>
          <cell r="AN1118" t="str">
            <v>Regular Full Time</v>
          </cell>
          <cell r="AO1118" t="str">
            <v>A</v>
          </cell>
          <cell r="AP1118">
            <v>9</v>
          </cell>
          <cell r="AQ1118">
            <v>0</v>
          </cell>
          <cell r="AR1118">
            <v>1</v>
          </cell>
          <cell r="AS1118">
            <v>1</v>
          </cell>
          <cell r="AT1118">
            <v>0</v>
          </cell>
          <cell r="AU1118">
            <v>0</v>
          </cell>
        </row>
        <row r="1119">
          <cell r="E1119">
            <v>102582357</v>
          </cell>
          <cell r="F1119" t="str">
            <v>A</v>
          </cell>
          <cell r="G1119" t="str">
            <v>BLUE</v>
          </cell>
          <cell r="H1119" t="str">
            <v>FULL_TIME</v>
          </cell>
          <cell r="I1119" t="str">
            <v>P03231</v>
          </cell>
          <cell r="K1119" t="str">
            <v>Rudolf Ikoe Itoe</v>
          </cell>
          <cell r="L1119" t="str">
            <v>FC Associate III</v>
          </cell>
          <cell r="M1119" t="str">
            <v>Operations Supervisor</v>
          </cell>
          <cell r="N1119" t="str">
            <v>gylrdg</v>
          </cell>
          <cell r="O1119">
            <v>1299</v>
          </cell>
          <cell r="P1119" t="str">
            <v>AUH3</v>
          </cell>
          <cell r="Q1119" t="str">
            <v>ARE</v>
          </cell>
          <cell r="R1119" t="str">
            <v>LK014</v>
          </cell>
          <cell r="S1119" t="str">
            <v>Night Shift</v>
          </cell>
          <cell r="T1119">
            <v>3</v>
          </cell>
          <cell r="U1119" t="str">
            <v>MENA_UAE_FC</v>
          </cell>
          <cell r="X1119">
            <v>46267.756944444445</v>
          </cell>
          <cell r="Y1119">
            <v>46268.173611111109</v>
          </cell>
          <cell r="Z1119" t="str">
            <v>Rest Day</v>
          </cell>
          <cell r="AA1119" t="str">
            <v>Not Scheduled</v>
          </cell>
          <cell r="AB1119" t="str">
            <v>Not Present</v>
          </cell>
          <cell r="AC1119" t="str">
            <v>Warehouse deals</v>
          </cell>
          <cell r="AD1119" t="str">
            <v>Warehouse Deals</v>
          </cell>
          <cell r="AE1119" t="str">
            <v>Warehouse deals</v>
          </cell>
          <cell r="AF1119" t="str">
            <v>Monday</v>
          </cell>
          <cell r="AG1119" t="str">
            <v>Tuesday</v>
          </cell>
          <cell r="AH1119">
            <v>32</v>
          </cell>
          <cell r="AJ1119">
            <v>42961</v>
          </cell>
          <cell r="AM1119" t="str">
            <v>FC</v>
          </cell>
          <cell r="AN1119" t="str">
            <v>Regular Full Time</v>
          </cell>
          <cell r="AO1119" t="str">
            <v>A</v>
          </cell>
          <cell r="AP1119">
            <v>9</v>
          </cell>
          <cell r="AQ1119">
            <v>0</v>
          </cell>
          <cell r="AR1119">
            <v>0</v>
          </cell>
          <cell r="AS1119">
            <v>0</v>
          </cell>
          <cell r="AT1119">
            <v>0</v>
          </cell>
          <cell r="AU1119">
            <v>0</v>
          </cell>
        </row>
        <row r="1120">
          <cell r="E1120">
            <v>202444409</v>
          </cell>
          <cell r="F1120" t="str">
            <v>A</v>
          </cell>
          <cell r="G1120" t="str">
            <v>GREEN</v>
          </cell>
          <cell r="H1120" t="str">
            <v>FULL_TIME</v>
          </cell>
          <cell r="I1120">
            <v>900234</v>
          </cell>
          <cell r="J1120" t="str">
            <v>Quesscorp</v>
          </cell>
          <cell r="K1120" t="str">
            <v>Romeo Mesape Metuge</v>
          </cell>
          <cell r="L1120" t="str">
            <v>Warehouse Associate (TEMP)</v>
          </cell>
          <cell r="M1120" t="str">
            <v>Warehouse Associate 24M</v>
          </cell>
          <cell r="N1120" t="str">
            <v>nnahla</v>
          </cell>
          <cell r="O1120">
            <v>1299</v>
          </cell>
          <cell r="P1120" t="str">
            <v>AUH3</v>
          </cell>
          <cell r="Q1120" t="str">
            <v>ARE</v>
          </cell>
          <cell r="R1120" t="str">
            <v>LK016</v>
          </cell>
          <cell r="S1120" t="str">
            <v>Night Shift</v>
          </cell>
          <cell r="T1120">
            <v>99</v>
          </cell>
          <cell r="U1120" t="str">
            <v>MENA_UAE_FC</v>
          </cell>
          <cell r="V1120">
            <v>46267.755555555559</v>
          </cell>
          <cell r="W1120">
            <v>46267.857638888891</v>
          </cell>
          <cell r="X1120">
            <v>46267.756944444445</v>
          </cell>
          <cell r="Y1120">
            <v>46268.173611111109</v>
          </cell>
          <cell r="Z1120" t="str">
            <v>Rest Day</v>
          </cell>
          <cell r="AA1120" t="str">
            <v>Not Scheduled</v>
          </cell>
          <cell r="AB1120" t="str">
            <v>Present</v>
          </cell>
          <cell r="AC1120" t="str">
            <v>Warehouse deals</v>
          </cell>
          <cell r="AD1120" t="str">
            <v>Warehouse Deals</v>
          </cell>
          <cell r="AE1120" t="str">
            <v>Warehouse deals</v>
          </cell>
          <cell r="AF1120" t="str">
            <v>Wednesday</v>
          </cell>
          <cell r="AG1120" t="str">
            <v>Thursday</v>
          </cell>
          <cell r="AH1120">
            <v>32</v>
          </cell>
          <cell r="AJ1120">
            <v>45578</v>
          </cell>
          <cell r="AM1120" t="str">
            <v>TEMP</v>
          </cell>
          <cell r="AN1120" t="str">
            <v>3P Onsite Worker</v>
          </cell>
          <cell r="AO1120" t="str">
            <v>A</v>
          </cell>
          <cell r="AP1120">
            <v>9</v>
          </cell>
          <cell r="AQ1120">
            <v>1</v>
          </cell>
          <cell r="AR1120">
            <v>1</v>
          </cell>
          <cell r="AS1120">
            <v>0</v>
          </cell>
          <cell r="AT1120">
            <v>0</v>
          </cell>
          <cell r="AU1120">
            <v>0</v>
          </cell>
        </row>
        <row r="1121">
          <cell r="E1121">
            <v>206348052</v>
          </cell>
          <cell r="F1121" t="str">
            <v>A</v>
          </cell>
          <cell r="G1121" t="str">
            <v>GREEN</v>
          </cell>
          <cell r="H1121" t="str">
            <v>FULL_TIME</v>
          </cell>
          <cell r="I1121">
            <v>900234</v>
          </cell>
          <cell r="J1121" t="str">
            <v>Dulsco L.L.C.</v>
          </cell>
          <cell r="K1121" t="str">
            <v>SANDE BENJAMIN</v>
          </cell>
          <cell r="L1121" t="str">
            <v>Warehouse Associate (TEMP)</v>
          </cell>
          <cell r="M1121" t="str">
            <v>Warehouse Associate 8W</v>
          </cell>
          <cell r="N1121" t="str">
            <v>nelstche</v>
          </cell>
          <cell r="O1121">
            <v>1181</v>
          </cell>
          <cell r="P1121" t="str">
            <v>AUH3</v>
          </cell>
          <cell r="Q1121" t="str">
            <v>ARE</v>
          </cell>
          <cell r="R1121" t="str">
            <v>FC109</v>
          </cell>
          <cell r="S1121" t="str">
            <v>Day Shift</v>
          </cell>
          <cell r="T1121">
            <v>99</v>
          </cell>
          <cell r="U1121" t="str">
            <v>MENA_UAE_FC</v>
          </cell>
          <cell r="X1121">
            <v>46267.333333333336</v>
          </cell>
          <cell r="Y1121">
            <v>46267.75</v>
          </cell>
          <cell r="Z1121" t="str">
            <v>Rest Day</v>
          </cell>
          <cell r="AA1121" t="str">
            <v>Not Scheduled</v>
          </cell>
          <cell r="AB1121" t="str">
            <v>Not Present</v>
          </cell>
          <cell r="AC1121" t="str">
            <v>Warehouse deals</v>
          </cell>
          <cell r="AD1121" t="str">
            <v>Warehouse Deals</v>
          </cell>
          <cell r="AE1121" t="str">
            <v>Warehouse deals</v>
          </cell>
          <cell r="AF1121" t="str">
            <v>Tuesday</v>
          </cell>
          <cell r="AG1121" t="str">
            <v>Wednesday</v>
          </cell>
          <cell r="AH1121">
            <v>32</v>
          </cell>
          <cell r="AJ1121">
            <v>45956</v>
          </cell>
          <cell r="AM1121" t="str">
            <v>TEMP</v>
          </cell>
          <cell r="AN1121" t="str">
            <v>3P Onsite Worker</v>
          </cell>
          <cell r="AO1121" t="str">
            <v>A</v>
          </cell>
          <cell r="AP1121">
            <v>9</v>
          </cell>
          <cell r="AQ1121">
            <v>0</v>
          </cell>
          <cell r="AR1121">
            <v>0</v>
          </cell>
          <cell r="AS1121">
            <v>0</v>
          </cell>
          <cell r="AT1121">
            <v>0</v>
          </cell>
          <cell r="AU1121">
            <v>0</v>
          </cell>
        </row>
        <row r="1122">
          <cell r="E1122">
            <v>206296204</v>
          </cell>
          <cell r="F1122" t="str">
            <v>A</v>
          </cell>
          <cell r="G1122" t="str">
            <v>GREEN</v>
          </cell>
          <cell r="H1122" t="str">
            <v>FULL_TIME</v>
          </cell>
          <cell r="I1122">
            <v>900234</v>
          </cell>
          <cell r="J1122" t="str">
            <v>EFS Facilities Services</v>
          </cell>
          <cell r="K1122" t="str">
            <v>SAHR ELISHA JAMES</v>
          </cell>
          <cell r="L1122" t="str">
            <v>Warehouse Associate (TEMP)</v>
          </cell>
          <cell r="M1122" t="str">
            <v>Warehouse Associate 8W</v>
          </cell>
          <cell r="N1122" t="str">
            <v>gylrdg</v>
          </cell>
          <cell r="O1122">
            <v>1299</v>
          </cell>
          <cell r="P1122" t="str">
            <v>AUH3</v>
          </cell>
          <cell r="Q1122" t="str">
            <v>ARE</v>
          </cell>
          <cell r="R1122" t="str">
            <v>LK015</v>
          </cell>
          <cell r="S1122" t="str">
            <v>Night Shift</v>
          </cell>
          <cell r="T1122">
            <v>99</v>
          </cell>
          <cell r="U1122" t="str">
            <v>MENA_UAE_FC</v>
          </cell>
          <cell r="X1122">
            <v>46267.756944444445</v>
          </cell>
          <cell r="Y1122">
            <v>46268.173611111109</v>
          </cell>
          <cell r="Z1122" t="str">
            <v>Rest Day</v>
          </cell>
          <cell r="AA1122" t="str">
            <v>Not Scheduled</v>
          </cell>
          <cell r="AB1122" t="str">
            <v>Not Present</v>
          </cell>
          <cell r="AC1122" t="str">
            <v>Warehouse deals</v>
          </cell>
          <cell r="AD1122" t="str">
            <v>Warehouse Deals</v>
          </cell>
          <cell r="AE1122" t="str">
            <v>Warehouse deals</v>
          </cell>
          <cell r="AF1122" t="str">
            <v>Tuesday</v>
          </cell>
          <cell r="AG1122" t="str">
            <v>Wednesday</v>
          </cell>
          <cell r="AH1122">
            <v>32</v>
          </cell>
          <cell r="AJ1122">
            <v>45949</v>
          </cell>
          <cell r="AM1122" t="str">
            <v>TEMP</v>
          </cell>
          <cell r="AN1122" t="str">
            <v>3P Onsite Worker</v>
          </cell>
          <cell r="AO1122" t="str">
            <v>A</v>
          </cell>
          <cell r="AP1122">
            <v>9</v>
          </cell>
          <cell r="AQ1122">
            <v>0</v>
          </cell>
          <cell r="AR1122">
            <v>0</v>
          </cell>
          <cell r="AS1122">
            <v>0</v>
          </cell>
          <cell r="AT1122">
            <v>0</v>
          </cell>
          <cell r="AU1122">
            <v>0</v>
          </cell>
        </row>
        <row r="1123">
          <cell r="E1123">
            <v>205845551</v>
          </cell>
          <cell r="F1123" t="str">
            <v>A</v>
          </cell>
          <cell r="G1123" t="str">
            <v>GREEN</v>
          </cell>
          <cell r="H1123" t="str">
            <v>FULL_TIME</v>
          </cell>
          <cell r="I1123">
            <v>900234</v>
          </cell>
          <cell r="J1123" t="str">
            <v>Dulsco L.L.C.</v>
          </cell>
          <cell r="K1123" t="str">
            <v>SADICK SALIFU AZUMAH</v>
          </cell>
          <cell r="L1123" t="str">
            <v>Warehouse Associate (TEMP)</v>
          </cell>
          <cell r="M1123" t="str">
            <v>Warehouse Associate 8W</v>
          </cell>
          <cell r="N1123" t="str">
            <v>gylrdg</v>
          </cell>
          <cell r="O1123">
            <v>1181</v>
          </cell>
          <cell r="P1123" t="str">
            <v>AUH3</v>
          </cell>
          <cell r="Q1123" t="str">
            <v>ARE</v>
          </cell>
          <cell r="R1123" t="str">
            <v>LK014</v>
          </cell>
          <cell r="S1123" t="str">
            <v>Night Shift</v>
          </cell>
          <cell r="T1123">
            <v>99</v>
          </cell>
          <cell r="U1123" t="str">
            <v>MENA_UAE_FC</v>
          </cell>
          <cell r="V1123">
            <v>46267.756944444445</v>
          </cell>
          <cell r="W1123">
            <v>46267.852777777778</v>
          </cell>
          <cell r="X1123">
            <v>46267.756944444445</v>
          </cell>
          <cell r="Y1123">
            <v>46268.173611111109</v>
          </cell>
          <cell r="AA1123" t="str">
            <v>Scheduled</v>
          </cell>
          <cell r="AB1123" t="str">
            <v>Present</v>
          </cell>
          <cell r="AC1123" t="str">
            <v>Warehouse deals</v>
          </cell>
          <cell r="AD1123" t="str">
            <v>Warehouse Deals</v>
          </cell>
          <cell r="AE1123" t="str">
            <v>Warehouse deals</v>
          </cell>
          <cell r="AF1123" t="str">
            <v>Monday</v>
          </cell>
          <cell r="AG1123" t="str">
            <v>Tuesday</v>
          </cell>
          <cell r="AH1123">
            <v>32</v>
          </cell>
          <cell r="AJ1123">
            <v>45893</v>
          </cell>
          <cell r="AM1123" t="str">
            <v>TEMP</v>
          </cell>
          <cell r="AN1123" t="str">
            <v>3P Onsite Worker</v>
          </cell>
          <cell r="AO1123" t="str">
            <v>A</v>
          </cell>
          <cell r="AP1123">
            <v>9</v>
          </cell>
          <cell r="AQ1123">
            <v>0</v>
          </cell>
          <cell r="AR1123">
            <v>1</v>
          </cell>
          <cell r="AS1123">
            <v>1</v>
          </cell>
          <cell r="AT1123">
            <v>0</v>
          </cell>
          <cell r="AU1123">
            <v>0</v>
          </cell>
        </row>
        <row r="1124">
          <cell r="E1124">
            <v>204013731</v>
          </cell>
          <cell r="F1124" t="str">
            <v>A</v>
          </cell>
          <cell r="G1124" t="str">
            <v>GREEN</v>
          </cell>
          <cell r="H1124" t="str">
            <v>FULL_TIME</v>
          </cell>
          <cell r="I1124">
            <v>900234</v>
          </cell>
          <cell r="J1124" t="str">
            <v>Fastlink Outsourcing</v>
          </cell>
          <cell r="K1124" t="str">
            <v>Robert Boateng Agyei</v>
          </cell>
          <cell r="L1124" t="str">
            <v>Warehouse Associate (TEMP)</v>
          </cell>
          <cell r="M1124" t="str">
            <v>Warehouse Associate 12M</v>
          </cell>
          <cell r="N1124" t="str">
            <v>nelstche</v>
          </cell>
          <cell r="O1124">
            <v>1181</v>
          </cell>
          <cell r="P1124" t="str">
            <v>AUH3</v>
          </cell>
          <cell r="Q1124" t="str">
            <v>ARE</v>
          </cell>
          <cell r="R1124" t="str">
            <v>FC084</v>
          </cell>
          <cell r="S1124" t="str">
            <v>Day Shift</v>
          </cell>
          <cell r="T1124">
            <v>99</v>
          </cell>
          <cell r="U1124" t="str">
            <v>MENA_UAE_FC</v>
          </cell>
          <cell r="V1124">
            <v>46267.331250000003</v>
          </cell>
          <cell r="W1124">
            <v>46267.759027777778</v>
          </cell>
          <cell r="X1124">
            <v>46267.333333333336</v>
          </cell>
          <cell r="Y1124">
            <v>46267.75</v>
          </cell>
          <cell r="AA1124" t="str">
            <v>Scheduled</v>
          </cell>
          <cell r="AB1124" t="str">
            <v>Present</v>
          </cell>
          <cell r="AC1124" t="str">
            <v>Warehouse deals</v>
          </cell>
          <cell r="AD1124" t="str">
            <v>Warehouse Deals</v>
          </cell>
          <cell r="AE1124" t="str">
            <v>Warehouse deals</v>
          </cell>
          <cell r="AF1124" t="str">
            <v>Monday</v>
          </cell>
          <cell r="AG1124" t="str">
            <v>Tuesday</v>
          </cell>
          <cell r="AH1124">
            <v>32</v>
          </cell>
          <cell r="AJ1124">
            <v>45550</v>
          </cell>
          <cell r="AM1124" t="str">
            <v>TEMP</v>
          </cell>
          <cell r="AN1124" t="str">
            <v>3P Onsite Worker</v>
          </cell>
          <cell r="AO1124" t="str">
            <v>A</v>
          </cell>
          <cell r="AP1124">
            <v>9</v>
          </cell>
          <cell r="AQ1124">
            <v>0</v>
          </cell>
          <cell r="AR1124">
            <v>1</v>
          </cell>
          <cell r="AS1124">
            <v>1</v>
          </cell>
          <cell r="AT1124">
            <v>0</v>
          </cell>
          <cell r="AU1124">
            <v>0</v>
          </cell>
        </row>
        <row r="1125">
          <cell r="E1125">
            <v>203555213</v>
          </cell>
          <cell r="F1125" t="str">
            <v>A</v>
          </cell>
          <cell r="G1125" t="str">
            <v>GREEN</v>
          </cell>
          <cell r="H1125" t="str">
            <v>FULL_TIME</v>
          </cell>
          <cell r="I1125">
            <v>900234</v>
          </cell>
          <cell r="J1125" t="str">
            <v>Fastlink Outsourcing</v>
          </cell>
          <cell r="K1125" t="str">
            <v>Esther Senahey</v>
          </cell>
          <cell r="L1125" t="str">
            <v>Warehouse Associate (TEMP)</v>
          </cell>
          <cell r="M1125" t="str">
            <v>Warehouse Associate 12M</v>
          </cell>
          <cell r="N1125" t="str">
            <v>gylrdg</v>
          </cell>
          <cell r="O1125">
            <v>1181</v>
          </cell>
          <cell r="P1125" t="str">
            <v>AUH3</v>
          </cell>
          <cell r="Q1125" t="str">
            <v>ARE</v>
          </cell>
          <cell r="R1125" t="str">
            <v>LK012</v>
          </cell>
          <cell r="S1125" t="str">
            <v>Night Shift</v>
          </cell>
          <cell r="T1125">
            <v>99</v>
          </cell>
          <cell r="U1125" t="str">
            <v>MENA_UAE_FC</v>
          </cell>
          <cell r="V1125">
            <v>46267.754166666666</v>
          </cell>
          <cell r="W1125">
            <v>46267.907638888886</v>
          </cell>
          <cell r="X1125">
            <v>46267.756944444445</v>
          </cell>
          <cell r="Y1125">
            <v>46268.173611111109</v>
          </cell>
          <cell r="AA1125" t="str">
            <v>Scheduled</v>
          </cell>
          <cell r="AB1125" t="str">
            <v>Present</v>
          </cell>
          <cell r="AC1125" t="str">
            <v>Warehouse deals</v>
          </cell>
          <cell r="AD1125" t="str">
            <v>Warehouse Deals</v>
          </cell>
          <cell r="AE1125" t="str">
            <v>Warehouse deals</v>
          </cell>
          <cell r="AF1125" t="str">
            <v>Saturday</v>
          </cell>
          <cell r="AG1125" t="str">
            <v>Sunday</v>
          </cell>
          <cell r="AH1125">
            <v>32</v>
          </cell>
          <cell r="AJ1125">
            <v>45469</v>
          </cell>
          <cell r="AM1125" t="str">
            <v>TEMP</v>
          </cell>
          <cell r="AN1125" t="str">
            <v>3P Onsite Worker</v>
          </cell>
          <cell r="AO1125" t="str">
            <v>A</v>
          </cell>
          <cell r="AP1125">
            <v>9</v>
          </cell>
          <cell r="AQ1125">
            <v>0</v>
          </cell>
          <cell r="AR1125">
            <v>1</v>
          </cell>
          <cell r="AS1125">
            <v>1</v>
          </cell>
          <cell r="AT1125">
            <v>0</v>
          </cell>
          <cell r="AU1125">
            <v>0</v>
          </cell>
        </row>
        <row r="1126">
          <cell r="E1126">
            <v>203965526</v>
          </cell>
          <cell r="F1126" t="str">
            <v>A</v>
          </cell>
          <cell r="G1126" t="str">
            <v>GREEN</v>
          </cell>
          <cell r="H1126" t="str">
            <v>FULL_TIME</v>
          </cell>
          <cell r="I1126">
            <v>900234</v>
          </cell>
          <cell r="J1126" t="str">
            <v>Fastlink Outsourcing</v>
          </cell>
          <cell r="K1126" t="str">
            <v>Wellington Sibanda</v>
          </cell>
          <cell r="L1126" t="str">
            <v>Warehouse Associate (TEMP)</v>
          </cell>
          <cell r="M1126" t="str">
            <v>Warehouse Associate 12M</v>
          </cell>
          <cell r="N1126" t="str">
            <v>gylrdg</v>
          </cell>
          <cell r="O1126">
            <v>1299</v>
          </cell>
          <cell r="P1126" t="str">
            <v>AUH3</v>
          </cell>
          <cell r="Q1126" t="str">
            <v>ARE</v>
          </cell>
          <cell r="R1126" t="str">
            <v>LK011</v>
          </cell>
          <cell r="S1126" t="str">
            <v>Night Shift</v>
          </cell>
          <cell r="T1126">
            <v>99</v>
          </cell>
          <cell r="U1126" t="str">
            <v>MENA_UAE_FC</v>
          </cell>
          <cell r="V1126">
            <v>46267.611805555556</v>
          </cell>
          <cell r="W1126">
            <v>46267.628472222219</v>
          </cell>
          <cell r="X1126">
            <v>46267.756944444445</v>
          </cell>
          <cell r="Y1126">
            <v>46268.173611111109</v>
          </cell>
          <cell r="AA1126" t="str">
            <v>Scheduled</v>
          </cell>
          <cell r="AB1126" t="str">
            <v>Present</v>
          </cell>
          <cell r="AC1126" t="str">
            <v>Warehouse deals</v>
          </cell>
          <cell r="AD1126" t="str">
            <v>Warehouse Deals</v>
          </cell>
          <cell r="AE1126" t="str">
            <v>Warehouse deals</v>
          </cell>
          <cell r="AF1126" t="str">
            <v>Friday</v>
          </cell>
          <cell r="AG1126" t="str">
            <v>Saturday</v>
          </cell>
          <cell r="AH1126">
            <v>32</v>
          </cell>
          <cell r="AJ1126">
            <v>45543</v>
          </cell>
          <cell r="AM1126" t="str">
            <v>TEMP</v>
          </cell>
          <cell r="AN1126" t="str">
            <v>3P Onsite Worker</v>
          </cell>
          <cell r="AO1126" t="str">
            <v>A</v>
          </cell>
          <cell r="AP1126">
            <v>9</v>
          </cell>
          <cell r="AQ1126">
            <v>0</v>
          </cell>
          <cell r="AR1126">
            <v>1</v>
          </cell>
          <cell r="AS1126">
            <v>1</v>
          </cell>
          <cell r="AT1126">
            <v>0</v>
          </cell>
          <cell r="AU1126">
            <v>0</v>
          </cell>
        </row>
        <row r="1127">
          <cell r="E1127">
            <v>102205553</v>
          </cell>
          <cell r="F1127" t="str">
            <v>A</v>
          </cell>
          <cell r="G1127" t="str">
            <v>BLUE</v>
          </cell>
          <cell r="H1127" t="str">
            <v>FULL_TIME</v>
          </cell>
          <cell r="I1127" t="str">
            <v>P03251</v>
          </cell>
          <cell r="K1127" t="str">
            <v>Sudheer Kumar Ayikkara Valappil</v>
          </cell>
          <cell r="L1127" t="str">
            <v>FC Associate I</v>
          </cell>
          <cell r="M1127" t="str">
            <v>Logistics Assistant</v>
          </cell>
          <cell r="N1127" t="str">
            <v>gylrdg</v>
          </cell>
          <cell r="O1127">
            <v>1182</v>
          </cell>
          <cell r="P1127" t="str">
            <v>AUH3</v>
          </cell>
          <cell r="Q1127" t="str">
            <v>ARE</v>
          </cell>
          <cell r="R1127" t="str">
            <v>LK011</v>
          </cell>
          <cell r="S1127" t="str">
            <v>Night Shift</v>
          </cell>
          <cell r="T1127">
            <v>1</v>
          </cell>
          <cell r="U1127" t="str">
            <v>MENA_UAE_FC</v>
          </cell>
          <cell r="V1127">
            <v>46267.751388888886</v>
          </cell>
          <cell r="W1127">
            <v>46267.911805555559</v>
          </cell>
          <cell r="X1127">
            <v>46267.756944444445</v>
          </cell>
          <cell r="Y1127">
            <v>46268.173611111109</v>
          </cell>
          <cell r="AA1127" t="str">
            <v>Scheduled</v>
          </cell>
          <cell r="AB1127" t="str">
            <v>Present</v>
          </cell>
          <cell r="AC1127" t="str">
            <v>Warehouse deals</v>
          </cell>
          <cell r="AD1127" t="str">
            <v>Warehouse Deals</v>
          </cell>
          <cell r="AE1127" t="str">
            <v>Warehouse deals</v>
          </cell>
          <cell r="AF1127" t="str">
            <v>Friday</v>
          </cell>
          <cell r="AG1127" t="str">
            <v>Saturday</v>
          </cell>
          <cell r="AH1127">
            <v>32</v>
          </cell>
          <cell r="AJ1127">
            <v>42867</v>
          </cell>
          <cell r="AM1127" t="str">
            <v>FC</v>
          </cell>
          <cell r="AN1127" t="str">
            <v>Regular Full Time</v>
          </cell>
          <cell r="AO1127" t="str">
            <v>A</v>
          </cell>
          <cell r="AP1127">
            <v>9</v>
          </cell>
          <cell r="AQ1127">
            <v>0</v>
          </cell>
          <cell r="AR1127">
            <v>1</v>
          </cell>
          <cell r="AS1127">
            <v>1</v>
          </cell>
          <cell r="AT1127">
            <v>0</v>
          </cell>
          <cell r="AU1127">
            <v>0</v>
          </cell>
        </row>
        <row r="1128">
          <cell r="E1128">
            <v>203635597</v>
          </cell>
          <cell r="F1128" t="str">
            <v>A</v>
          </cell>
          <cell r="G1128" t="str">
            <v>GREEN</v>
          </cell>
          <cell r="H1128" t="str">
            <v>FULL_TIME</v>
          </cell>
          <cell r="I1128">
            <v>900234</v>
          </cell>
          <cell r="J1128" t="str">
            <v>Fastlink Outsourcing</v>
          </cell>
          <cell r="K1128" t="str">
            <v>Lans Koroma Koroma</v>
          </cell>
          <cell r="L1128" t="str">
            <v>Warehouse Associate (TEMP)</v>
          </cell>
          <cell r="M1128" t="str">
            <v>Warehouse Associate 12M</v>
          </cell>
          <cell r="N1128" t="str">
            <v>nelstche</v>
          </cell>
          <cell r="O1128">
            <v>1181</v>
          </cell>
          <cell r="P1128" t="str">
            <v>AUH3</v>
          </cell>
          <cell r="Q1128" t="str">
            <v>ARE</v>
          </cell>
          <cell r="R1128" t="str">
            <v>FC134</v>
          </cell>
          <cell r="S1128" t="str">
            <v>Day Shift</v>
          </cell>
          <cell r="T1128">
            <v>99</v>
          </cell>
          <cell r="U1128" t="str">
            <v>MENA_UAE_FC</v>
          </cell>
          <cell r="V1128">
            <v>46267.331250000003</v>
          </cell>
          <cell r="W1128">
            <v>46267.750694444447</v>
          </cell>
          <cell r="X1128">
            <v>46267.333333333336</v>
          </cell>
          <cell r="Y1128">
            <v>46267.75</v>
          </cell>
          <cell r="Z1128" t="str">
            <v>Rest Day</v>
          </cell>
          <cell r="AA1128" t="str">
            <v>Not Scheduled</v>
          </cell>
          <cell r="AB1128" t="str">
            <v>Present</v>
          </cell>
          <cell r="AC1128" t="str">
            <v>Warehouse deals</v>
          </cell>
          <cell r="AD1128" t="str">
            <v>Warehouse Deals</v>
          </cell>
          <cell r="AE1128" t="str">
            <v>Warehouse deals</v>
          </cell>
          <cell r="AF1128" t="str">
            <v>Wednesday</v>
          </cell>
          <cell r="AG1128" t="str">
            <v>Thursday</v>
          </cell>
          <cell r="AH1128">
            <v>32</v>
          </cell>
          <cell r="AJ1128">
            <v>45480</v>
          </cell>
          <cell r="AM1128" t="str">
            <v>TEMP</v>
          </cell>
          <cell r="AN1128" t="str">
            <v>3P Onsite Worker</v>
          </cell>
          <cell r="AO1128" t="str">
            <v>A</v>
          </cell>
          <cell r="AP1128">
            <v>9</v>
          </cell>
          <cell r="AQ1128">
            <v>1</v>
          </cell>
          <cell r="AR1128">
            <v>1</v>
          </cell>
          <cell r="AS1128">
            <v>0</v>
          </cell>
          <cell r="AT1128">
            <v>0</v>
          </cell>
          <cell r="AU1128">
            <v>0</v>
          </cell>
        </row>
        <row r="1129">
          <cell r="E1129">
            <v>203875091</v>
          </cell>
          <cell r="F1129" t="str">
            <v>A</v>
          </cell>
          <cell r="G1129" t="str">
            <v>GREEN</v>
          </cell>
          <cell r="H1129" t="str">
            <v>FULL_TIME</v>
          </cell>
          <cell r="I1129">
            <v>900234</v>
          </cell>
          <cell r="J1129" t="str">
            <v>Fastlink Outsourcing</v>
          </cell>
          <cell r="K1129" t="str">
            <v>Nuako Solomon</v>
          </cell>
          <cell r="L1129" t="str">
            <v>Warehouse Associate (TEMP)</v>
          </cell>
          <cell r="M1129" t="str">
            <v>Warehouse Associate 12M</v>
          </cell>
          <cell r="N1129" t="str">
            <v>gylrdg</v>
          </cell>
          <cell r="O1129">
            <v>1181</v>
          </cell>
          <cell r="P1129" t="str">
            <v>DAD1</v>
          </cell>
          <cell r="Q1129" t="str">
            <v>ARE</v>
          </cell>
          <cell r="R1129" t="str">
            <v>LK015</v>
          </cell>
          <cell r="S1129" t="str">
            <v>Night Shift</v>
          </cell>
          <cell r="T1129">
            <v>99</v>
          </cell>
          <cell r="U1129" t="str">
            <v>MENA_UAE_AMZL</v>
          </cell>
          <cell r="X1129">
            <v>46267.756944444445</v>
          </cell>
          <cell r="Y1129">
            <v>46268.090277777781</v>
          </cell>
          <cell r="Z1129" t="str">
            <v>Rest Day</v>
          </cell>
          <cell r="AA1129" t="str">
            <v>Not Scheduled</v>
          </cell>
          <cell r="AB1129" t="str">
            <v>Not Present</v>
          </cell>
          <cell r="AC1129" t="str">
            <v>Warehouse deals</v>
          </cell>
          <cell r="AD1129" t="str">
            <v>Warehouse Deals</v>
          </cell>
          <cell r="AE1129" t="str">
            <v>Warehouse deals</v>
          </cell>
          <cell r="AF1129" t="str">
            <v>Tuesday</v>
          </cell>
          <cell r="AG1129" t="str">
            <v>Wednesday</v>
          </cell>
          <cell r="AH1129">
            <v>32</v>
          </cell>
          <cell r="AJ1129">
            <v>45529</v>
          </cell>
          <cell r="AM1129" t="str">
            <v>TEMP</v>
          </cell>
          <cell r="AN1129" t="str">
            <v>3P Onsite Worker</v>
          </cell>
          <cell r="AO1129" t="str">
            <v>A</v>
          </cell>
          <cell r="AP1129">
            <v>7</v>
          </cell>
          <cell r="AQ1129">
            <v>0</v>
          </cell>
          <cell r="AR1129">
            <v>0</v>
          </cell>
          <cell r="AS1129">
            <v>0</v>
          </cell>
          <cell r="AT1129">
            <v>0</v>
          </cell>
          <cell r="AU1129">
            <v>0</v>
          </cell>
        </row>
        <row r="1130">
          <cell r="E1130">
            <v>206348054</v>
          </cell>
          <cell r="F1130" t="str">
            <v>A</v>
          </cell>
          <cell r="G1130" t="str">
            <v>GREEN</v>
          </cell>
          <cell r="H1130" t="str">
            <v>FULL_TIME</v>
          </cell>
          <cell r="I1130">
            <v>900234</v>
          </cell>
          <cell r="J1130" t="str">
            <v>Dulsco L.L.C.</v>
          </cell>
          <cell r="K1130" t="str">
            <v>SSEMUGAGGA CHARLES</v>
          </cell>
          <cell r="L1130" t="str">
            <v>Warehouse Associate (TEMP)</v>
          </cell>
          <cell r="M1130" t="str">
            <v>Warehouse Associate 8W</v>
          </cell>
          <cell r="N1130" t="str">
            <v>nelstche</v>
          </cell>
          <cell r="O1130">
            <v>1181</v>
          </cell>
          <cell r="P1130" t="str">
            <v>AUH3</v>
          </cell>
          <cell r="Q1130" t="str">
            <v>ARE</v>
          </cell>
          <cell r="R1130" t="str">
            <v>FC134</v>
          </cell>
          <cell r="S1130" t="str">
            <v>Day Shift</v>
          </cell>
          <cell r="T1130">
            <v>99</v>
          </cell>
          <cell r="U1130" t="str">
            <v>MENA_UAE_FC</v>
          </cell>
          <cell r="X1130">
            <v>46267.333333333336</v>
          </cell>
          <cell r="Y1130">
            <v>46267.75</v>
          </cell>
          <cell r="Z1130" t="str">
            <v>Rest Day</v>
          </cell>
          <cell r="AA1130" t="str">
            <v>Not Scheduled</v>
          </cell>
          <cell r="AB1130" t="str">
            <v>Not Present</v>
          </cell>
          <cell r="AC1130" t="str">
            <v>Warehouse deals</v>
          </cell>
          <cell r="AD1130" t="str">
            <v>Warehouse Deals</v>
          </cell>
          <cell r="AE1130" t="str">
            <v>Warehouse deals</v>
          </cell>
          <cell r="AF1130" t="str">
            <v>Wednesday</v>
          </cell>
          <cell r="AG1130" t="str">
            <v>Thursday</v>
          </cell>
          <cell r="AH1130">
            <v>32</v>
          </cell>
          <cell r="AJ1130">
            <v>45956</v>
          </cell>
          <cell r="AM1130" t="str">
            <v>TEMP</v>
          </cell>
          <cell r="AN1130" t="str">
            <v>3P Onsite Worker</v>
          </cell>
          <cell r="AO1130" t="str">
            <v>A</v>
          </cell>
          <cell r="AP1130">
            <v>9</v>
          </cell>
          <cell r="AQ1130">
            <v>0</v>
          </cell>
          <cell r="AR1130">
            <v>0</v>
          </cell>
          <cell r="AS1130">
            <v>0</v>
          </cell>
          <cell r="AT1130">
            <v>0</v>
          </cell>
          <cell r="AU1130">
            <v>0</v>
          </cell>
        </row>
        <row r="1131">
          <cell r="E1131">
            <v>206958449</v>
          </cell>
          <cell r="F1131" t="str">
            <v>A</v>
          </cell>
          <cell r="G1131" t="str">
            <v>GREEN</v>
          </cell>
          <cell r="H1131" t="str">
            <v>FULL_TIME</v>
          </cell>
          <cell r="I1131">
            <v>900234</v>
          </cell>
          <cell r="J1131" t="str">
            <v>EFS Facilities Services</v>
          </cell>
          <cell r="K1131" t="str">
            <v>Susan Waruguru Kanyi</v>
          </cell>
          <cell r="L1131" t="str">
            <v>Warehouse Associate (TEMP)</v>
          </cell>
          <cell r="M1131" t="str">
            <v>Warehouse Associate 12M</v>
          </cell>
          <cell r="N1131" t="str">
            <v>gylrdg</v>
          </cell>
          <cell r="O1131">
            <v>1181</v>
          </cell>
          <cell r="P1131" t="str">
            <v>AUH3</v>
          </cell>
          <cell r="Q1131" t="str">
            <v>ARE</v>
          </cell>
          <cell r="R1131" t="str">
            <v>LK017</v>
          </cell>
          <cell r="S1131" t="str">
            <v>Night Shift</v>
          </cell>
          <cell r="T1131">
            <v>99</v>
          </cell>
          <cell r="U1131" t="str">
            <v>MENA_UAE_FC</v>
          </cell>
          <cell r="V1131">
            <v>46267.755555555559</v>
          </cell>
          <cell r="W1131">
            <v>46267.854166666664</v>
          </cell>
          <cell r="X1131">
            <v>46267.756944444445</v>
          </cell>
          <cell r="Y1131">
            <v>46268.173611111109</v>
          </cell>
          <cell r="AA1131" t="str">
            <v>Scheduled</v>
          </cell>
          <cell r="AB1131" t="str">
            <v>Present</v>
          </cell>
          <cell r="AC1131" t="str">
            <v>Warehouse deals</v>
          </cell>
          <cell r="AD1131" t="str">
            <v>Warehouse Deals</v>
          </cell>
          <cell r="AE1131" t="str">
            <v>Warehouse deals</v>
          </cell>
          <cell r="AF1131" t="str">
            <v>Thursday</v>
          </cell>
          <cell r="AG1131" t="str">
            <v>Friday</v>
          </cell>
          <cell r="AH1131">
            <v>32</v>
          </cell>
          <cell r="AJ1131">
            <v>46047</v>
          </cell>
          <cell r="AM1131" t="str">
            <v>TEMP</v>
          </cell>
          <cell r="AN1131" t="str">
            <v>3P Onsite Worker</v>
          </cell>
          <cell r="AO1131" t="str">
            <v>A</v>
          </cell>
          <cell r="AP1131">
            <v>9</v>
          </cell>
          <cell r="AQ1131">
            <v>0</v>
          </cell>
          <cell r="AR1131">
            <v>1</v>
          </cell>
          <cell r="AS1131">
            <v>1</v>
          </cell>
          <cell r="AT1131">
            <v>0</v>
          </cell>
          <cell r="AU1131">
            <v>0</v>
          </cell>
        </row>
        <row r="1132">
          <cell r="E1132">
            <v>203875090</v>
          </cell>
          <cell r="F1132" t="str">
            <v>A</v>
          </cell>
          <cell r="G1132" t="str">
            <v>GREEN</v>
          </cell>
          <cell r="H1132" t="str">
            <v>FULL_TIME</v>
          </cell>
          <cell r="I1132">
            <v>900234</v>
          </cell>
          <cell r="J1132" t="str">
            <v>Fastlink Outsourcing</v>
          </cell>
          <cell r="K1132" t="str">
            <v>Jennifer Tetteh</v>
          </cell>
          <cell r="L1132" t="str">
            <v>Warehouse Associate (TEMP)</v>
          </cell>
          <cell r="M1132" t="str">
            <v>Warehouse Associate 12M</v>
          </cell>
          <cell r="N1132" t="str">
            <v>gylrdg</v>
          </cell>
          <cell r="O1132">
            <v>1181</v>
          </cell>
          <cell r="P1132" t="str">
            <v>DAD1</v>
          </cell>
          <cell r="Q1132" t="str">
            <v>ARE</v>
          </cell>
          <cell r="R1132" t="str">
            <v>LK011</v>
          </cell>
          <cell r="S1132" t="str">
            <v>Night Shift</v>
          </cell>
          <cell r="T1132">
            <v>99</v>
          </cell>
          <cell r="U1132" t="str">
            <v>MENA_UAE_AMZL</v>
          </cell>
          <cell r="V1132">
            <v>46267.754166666666</v>
          </cell>
          <cell r="W1132">
            <v>46267.870138888888</v>
          </cell>
          <cell r="X1132">
            <v>46267.756944444445</v>
          </cell>
          <cell r="Y1132">
            <v>46268.090277777781</v>
          </cell>
          <cell r="AA1132" t="str">
            <v>Scheduled</v>
          </cell>
          <cell r="AB1132" t="str">
            <v>Present</v>
          </cell>
          <cell r="AC1132" t="str">
            <v>Warehouse deals</v>
          </cell>
          <cell r="AD1132" t="str">
            <v>Warehouse Deals</v>
          </cell>
          <cell r="AE1132" t="str">
            <v>Warehouse deals</v>
          </cell>
          <cell r="AF1132" t="str">
            <v>Friday</v>
          </cell>
          <cell r="AG1132" t="str">
            <v>Saturday</v>
          </cell>
          <cell r="AH1132">
            <v>32</v>
          </cell>
          <cell r="AJ1132">
            <v>45529</v>
          </cell>
          <cell r="AM1132" t="str">
            <v>TEMP</v>
          </cell>
          <cell r="AN1132" t="str">
            <v>3P Onsite Worker</v>
          </cell>
          <cell r="AO1132" t="str">
            <v>A</v>
          </cell>
          <cell r="AP1132">
            <v>7</v>
          </cell>
          <cell r="AQ1132">
            <v>0</v>
          </cell>
          <cell r="AR1132">
            <v>1</v>
          </cell>
          <cell r="AS1132">
            <v>1</v>
          </cell>
          <cell r="AT1132">
            <v>0</v>
          </cell>
          <cell r="AU1132">
            <v>0</v>
          </cell>
        </row>
        <row r="1133">
          <cell r="E1133">
            <v>203875186</v>
          </cell>
          <cell r="F1133" t="str">
            <v>A</v>
          </cell>
          <cell r="G1133" t="str">
            <v>GREEN</v>
          </cell>
          <cell r="H1133" t="str">
            <v>FULL_TIME</v>
          </cell>
          <cell r="I1133">
            <v>900234</v>
          </cell>
          <cell r="J1133" t="str">
            <v>Fastlink Outsourcing</v>
          </cell>
          <cell r="K1133" t="str">
            <v>Tanya Mukuna</v>
          </cell>
          <cell r="L1133" t="str">
            <v>Warehouse Associate (TEMP)</v>
          </cell>
          <cell r="M1133" t="str">
            <v>Warehouse Associate 12M</v>
          </cell>
          <cell r="N1133" t="str">
            <v>gylrdg</v>
          </cell>
          <cell r="O1133">
            <v>1181</v>
          </cell>
          <cell r="P1133" t="str">
            <v>DAD1</v>
          </cell>
          <cell r="Q1133" t="str">
            <v>ARE</v>
          </cell>
          <cell r="R1133" t="str">
            <v>LK012</v>
          </cell>
          <cell r="S1133" t="str">
            <v>Night Shift</v>
          </cell>
          <cell r="T1133">
            <v>99</v>
          </cell>
          <cell r="U1133" t="str">
            <v>MENA_UAE_AMZL</v>
          </cell>
          <cell r="V1133">
            <v>46267.755555555559</v>
          </cell>
          <cell r="W1133">
            <v>46267.870138888888</v>
          </cell>
          <cell r="X1133">
            <v>46267.756944444445</v>
          </cell>
          <cell r="Y1133">
            <v>46268.090277777781</v>
          </cell>
          <cell r="AA1133" t="str">
            <v>Scheduled</v>
          </cell>
          <cell r="AB1133" t="str">
            <v>Present</v>
          </cell>
          <cell r="AC1133" t="str">
            <v>Warehouse deals</v>
          </cell>
          <cell r="AD1133" t="str">
            <v>Warehouse Deals</v>
          </cell>
          <cell r="AE1133" t="str">
            <v>Warehouse deals</v>
          </cell>
          <cell r="AF1133" t="str">
            <v>Saturday</v>
          </cell>
          <cell r="AG1133" t="str">
            <v>Sunday</v>
          </cell>
          <cell r="AH1133">
            <v>32</v>
          </cell>
          <cell r="AJ1133">
            <v>45529</v>
          </cell>
          <cell r="AM1133" t="str">
            <v>TEMP</v>
          </cell>
          <cell r="AN1133" t="str">
            <v>3P Onsite Worker</v>
          </cell>
          <cell r="AO1133" t="str">
            <v>A</v>
          </cell>
          <cell r="AP1133">
            <v>7</v>
          </cell>
          <cell r="AQ1133">
            <v>0</v>
          </cell>
          <cell r="AR1133">
            <v>1</v>
          </cell>
          <cell r="AS1133">
            <v>1</v>
          </cell>
          <cell r="AT1133">
            <v>0</v>
          </cell>
          <cell r="AU1133">
            <v>0</v>
          </cell>
        </row>
        <row r="1134">
          <cell r="E1134">
            <v>206851162</v>
          </cell>
          <cell r="F1134" t="str">
            <v>A</v>
          </cell>
          <cell r="G1134" t="str">
            <v>GREEN</v>
          </cell>
          <cell r="H1134" t="str">
            <v>FULL_TIME</v>
          </cell>
          <cell r="I1134">
            <v>900234</v>
          </cell>
          <cell r="J1134" t="str">
            <v>Dulsco L.L.C.</v>
          </cell>
          <cell r="K1134" t="str">
            <v>TUBWEBAZE GILBERT</v>
          </cell>
          <cell r="L1134" t="str">
            <v>Warehouse Associate (TEMP)</v>
          </cell>
          <cell r="M1134" t="str">
            <v>Warehouse Associate 8W</v>
          </cell>
          <cell r="N1134" t="str">
            <v>gylrdg</v>
          </cell>
          <cell r="O1134">
            <v>1299</v>
          </cell>
          <cell r="P1134" t="str">
            <v>AUH3</v>
          </cell>
          <cell r="Q1134" t="str">
            <v>ARE</v>
          </cell>
          <cell r="R1134" t="str">
            <v>LK015</v>
          </cell>
          <cell r="S1134" t="str">
            <v>Night Shift</v>
          </cell>
          <cell r="T1134">
            <v>99</v>
          </cell>
          <cell r="U1134" t="str">
            <v>MENA_UAE_FC</v>
          </cell>
          <cell r="X1134">
            <v>46267.756944444445</v>
          </cell>
          <cell r="Y1134">
            <v>46268.173611111109</v>
          </cell>
          <cell r="Z1134" t="str">
            <v>Rest Day</v>
          </cell>
          <cell r="AA1134" t="str">
            <v>Not Scheduled</v>
          </cell>
          <cell r="AB1134" t="str">
            <v>Not Present</v>
          </cell>
          <cell r="AC1134" t="str">
            <v>Warehouse deals</v>
          </cell>
          <cell r="AD1134" t="str">
            <v>Warehouse Deals</v>
          </cell>
          <cell r="AE1134" t="str">
            <v>Warehouse deals</v>
          </cell>
          <cell r="AF1134" t="str">
            <v>Tuesday</v>
          </cell>
          <cell r="AG1134" t="str">
            <v>Wednesday</v>
          </cell>
          <cell r="AH1134">
            <v>32</v>
          </cell>
          <cell r="AJ1134">
            <v>46012</v>
          </cell>
          <cell r="AM1134" t="str">
            <v>TEMP</v>
          </cell>
          <cell r="AN1134" t="str">
            <v>3P Onsite Worker</v>
          </cell>
          <cell r="AO1134" t="str">
            <v>A</v>
          </cell>
          <cell r="AP1134">
            <v>9</v>
          </cell>
          <cell r="AQ1134">
            <v>0</v>
          </cell>
          <cell r="AR1134">
            <v>0</v>
          </cell>
          <cell r="AS1134">
            <v>0</v>
          </cell>
          <cell r="AT1134">
            <v>0</v>
          </cell>
          <cell r="AU1134">
            <v>0</v>
          </cell>
        </row>
        <row r="1135">
          <cell r="E1135">
            <v>203816300</v>
          </cell>
          <cell r="F1135" t="str">
            <v>A</v>
          </cell>
          <cell r="G1135" t="str">
            <v>GREEN</v>
          </cell>
          <cell r="H1135" t="str">
            <v>FULL_TIME</v>
          </cell>
          <cell r="I1135">
            <v>900234</v>
          </cell>
          <cell r="J1135" t="str">
            <v>Dulsco L.L.C.</v>
          </cell>
          <cell r="K1135" t="str">
            <v>Morris Tugume</v>
          </cell>
          <cell r="L1135" t="str">
            <v>Warehouse Associate (TEMP)</v>
          </cell>
          <cell r="M1135" t="str">
            <v>Warehouse Associate 8W</v>
          </cell>
          <cell r="N1135" t="str">
            <v>gylrdg</v>
          </cell>
          <cell r="O1135">
            <v>1299</v>
          </cell>
          <cell r="P1135" t="str">
            <v>AUH3</v>
          </cell>
          <cell r="Q1135" t="str">
            <v>ARE</v>
          </cell>
          <cell r="R1135" t="str">
            <v>LK015</v>
          </cell>
          <cell r="S1135" t="str">
            <v>Night Shift</v>
          </cell>
          <cell r="T1135">
            <v>99</v>
          </cell>
          <cell r="U1135" t="str">
            <v>MENA_UAE_FC</v>
          </cell>
          <cell r="Z1135" t="str">
            <v>Rest Day</v>
          </cell>
          <cell r="AA1135" t="str">
            <v>Not Scheduled</v>
          </cell>
          <cell r="AB1135" t="str">
            <v>Not Present</v>
          </cell>
          <cell r="AC1135" t="str">
            <v>Inbound</v>
          </cell>
          <cell r="AD1135" t="str">
            <v>Vendor Receive</v>
          </cell>
          <cell r="AE1135" t="str">
            <v>Receive</v>
          </cell>
          <cell r="AF1135" t="str">
            <v>Tuesday</v>
          </cell>
          <cell r="AG1135" t="str">
            <v>Wednesday</v>
          </cell>
          <cell r="AH1135">
            <v>1</v>
          </cell>
          <cell r="AJ1135">
            <v>45523</v>
          </cell>
          <cell r="AM1135" t="str">
            <v>TEMP</v>
          </cell>
          <cell r="AN1135" t="str">
            <v>3P Onsite Worker</v>
          </cell>
          <cell r="AO1135" t="str">
            <v>A</v>
          </cell>
          <cell r="AQ1135">
            <v>0</v>
          </cell>
          <cell r="AR1135">
            <v>0</v>
          </cell>
          <cell r="AS1135">
            <v>0</v>
          </cell>
          <cell r="AT1135">
            <v>0</v>
          </cell>
          <cell r="AU1135">
            <v>0</v>
          </cell>
        </row>
        <row r="1136">
          <cell r="E1136">
            <v>104042345</v>
          </cell>
          <cell r="F1136" t="str">
            <v>A</v>
          </cell>
          <cell r="G1136" t="str">
            <v>BLUE</v>
          </cell>
          <cell r="H1136" t="str">
            <v>FULL_TIME</v>
          </cell>
          <cell r="I1136" t="str">
            <v>P03231</v>
          </cell>
          <cell r="K1136" t="str">
            <v>Umer Rasheed</v>
          </cell>
          <cell r="L1136" t="str">
            <v>FC Associate III</v>
          </cell>
          <cell r="M1136" t="str">
            <v>Operations Supervisor</v>
          </cell>
          <cell r="N1136" t="str">
            <v>nelstche</v>
          </cell>
          <cell r="O1136">
            <v>1299</v>
          </cell>
          <cell r="P1136" t="str">
            <v>AUH3</v>
          </cell>
          <cell r="Q1136" t="str">
            <v>ARE</v>
          </cell>
          <cell r="R1136" t="str">
            <v>LK016</v>
          </cell>
          <cell r="S1136" t="str">
            <v>Night Shift</v>
          </cell>
          <cell r="T1136">
            <v>3</v>
          </cell>
          <cell r="U1136" t="str">
            <v>MENA_UAE_FC</v>
          </cell>
          <cell r="V1136">
            <v>46267.745833333334</v>
          </cell>
          <cell r="W1136">
            <v>46267.945833333331</v>
          </cell>
          <cell r="X1136">
            <v>46267.756944444445</v>
          </cell>
          <cell r="Y1136">
            <v>46268.173611111109</v>
          </cell>
          <cell r="Z1136" t="str">
            <v>Rest Day</v>
          </cell>
          <cell r="AA1136" t="str">
            <v>Not Scheduled</v>
          </cell>
          <cell r="AB1136" t="str">
            <v>Present</v>
          </cell>
          <cell r="AC1136" t="str">
            <v>Warehouse deals</v>
          </cell>
          <cell r="AD1136" t="str">
            <v>Warehouse Deals</v>
          </cell>
          <cell r="AE1136" t="str">
            <v>Warehouse deals</v>
          </cell>
          <cell r="AF1136" t="str">
            <v>Wednesday</v>
          </cell>
          <cell r="AG1136" t="str">
            <v>Thursday</v>
          </cell>
          <cell r="AH1136">
            <v>32</v>
          </cell>
          <cell r="AJ1136">
            <v>44723</v>
          </cell>
          <cell r="AM1136" t="str">
            <v>FC</v>
          </cell>
          <cell r="AN1136" t="str">
            <v>Regular Full Time</v>
          </cell>
          <cell r="AO1136" t="str">
            <v>A</v>
          </cell>
          <cell r="AP1136">
            <v>9</v>
          </cell>
          <cell r="AQ1136">
            <v>1</v>
          </cell>
          <cell r="AR1136">
            <v>1</v>
          </cell>
          <cell r="AS1136">
            <v>0</v>
          </cell>
          <cell r="AT1136">
            <v>0</v>
          </cell>
          <cell r="AU1136">
            <v>0</v>
          </cell>
        </row>
        <row r="1137">
          <cell r="E1137">
            <v>102206142</v>
          </cell>
          <cell r="F1137" t="str">
            <v>A</v>
          </cell>
          <cell r="G1137" t="str">
            <v>BLUE</v>
          </cell>
          <cell r="H1137" t="str">
            <v>FULL_TIME</v>
          </cell>
          <cell r="I1137" t="str">
            <v>P03251</v>
          </cell>
          <cell r="K1137" t="str">
            <v>Francis-Benedict Villaraza</v>
          </cell>
          <cell r="L1137" t="str">
            <v>FC Associate I</v>
          </cell>
          <cell r="M1137" t="str">
            <v>Logistics Assistant</v>
          </cell>
          <cell r="N1137" t="str">
            <v>nelstche</v>
          </cell>
          <cell r="O1137">
            <v>1182</v>
          </cell>
          <cell r="P1137" t="str">
            <v>AUH3</v>
          </cell>
          <cell r="Q1137" t="str">
            <v>ARE</v>
          </cell>
          <cell r="R1137" t="str">
            <v>FC059</v>
          </cell>
          <cell r="S1137" t="str">
            <v>Day Shift</v>
          </cell>
          <cell r="T1137">
            <v>1</v>
          </cell>
          <cell r="U1137" t="str">
            <v>MENA_UAE_FC</v>
          </cell>
          <cell r="V1137">
            <v>46267.330555555556</v>
          </cell>
          <cell r="W1137">
            <v>46267.749305555553</v>
          </cell>
          <cell r="X1137">
            <v>46267.333333333336</v>
          </cell>
          <cell r="Y1137">
            <v>46267.75</v>
          </cell>
          <cell r="AA1137" t="str">
            <v>Scheduled</v>
          </cell>
          <cell r="AB1137" t="str">
            <v>Present</v>
          </cell>
          <cell r="AC1137" t="str">
            <v>Warehouse deals</v>
          </cell>
          <cell r="AD1137" t="str">
            <v>Warehouse Deals</v>
          </cell>
          <cell r="AE1137" t="str">
            <v>Warehouse deals</v>
          </cell>
          <cell r="AF1137" t="str">
            <v>Sunday</v>
          </cell>
          <cell r="AG1137" t="str">
            <v>Monday</v>
          </cell>
          <cell r="AH1137">
            <v>32</v>
          </cell>
          <cell r="AJ1137">
            <v>42867</v>
          </cell>
          <cell r="AM1137" t="str">
            <v>FC</v>
          </cell>
          <cell r="AN1137" t="str">
            <v>Regular Full Time</v>
          </cell>
          <cell r="AO1137" t="str">
            <v>A</v>
          </cell>
          <cell r="AP1137">
            <v>9</v>
          </cell>
          <cell r="AQ1137">
            <v>0</v>
          </cell>
          <cell r="AR1137">
            <v>1</v>
          </cell>
          <cell r="AS1137">
            <v>1</v>
          </cell>
          <cell r="AT1137">
            <v>0</v>
          </cell>
          <cell r="AU1137">
            <v>0</v>
          </cell>
        </row>
        <row r="1138">
          <cell r="E1138">
            <v>205285507</v>
          </cell>
          <cell r="F1138" t="str">
            <v>A</v>
          </cell>
          <cell r="G1138" t="str">
            <v>GREEN</v>
          </cell>
          <cell r="H1138" t="str">
            <v>FULL_TIME</v>
          </cell>
          <cell r="I1138">
            <v>900234</v>
          </cell>
          <cell r="J1138" t="str">
            <v>Dulsco L.L.C.</v>
          </cell>
          <cell r="K1138" t="str">
            <v>WISDOM DELE ACOLATSE</v>
          </cell>
          <cell r="L1138" t="str">
            <v>Warehouse Associate (TEMP)</v>
          </cell>
          <cell r="M1138" t="str">
            <v>Warehouse Associate 8W</v>
          </cell>
          <cell r="N1138" t="str">
            <v>gylrdg</v>
          </cell>
          <cell r="O1138">
            <v>1299</v>
          </cell>
          <cell r="P1138" t="str">
            <v>AUH3</v>
          </cell>
          <cell r="Q1138" t="str">
            <v>ARE</v>
          </cell>
          <cell r="R1138" t="str">
            <v>LK011</v>
          </cell>
          <cell r="S1138" t="str">
            <v>Night Shift</v>
          </cell>
          <cell r="T1138">
            <v>99</v>
          </cell>
          <cell r="U1138" t="str">
            <v>MENA_UAE_FC</v>
          </cell>
          <cell r="V1138">
            <v>46267.756249999999</v>
          </cell>
          <cell r="W1138">
            <v>46267.856249999997</v>
          </cell>
          <cell r="X1138">
            <v>46267.756944444445</v>
          </cell>
          <cell r="Y1138">
            <v>46268.173611111109</v>
          </cell>
          <cell r="AA1138" t="str">
            <v>Scheduled</v>
          </cell>
          <cell r="AB1138" t="str">
            <v>Present</v>
          </cell>
          <cell r="AC1138" t="str">
            <v>Warehouse deals</v>
          </cell>
          <cell r="AD1138" t="str">
            <v>Warehouse Deals</v>
          </cell>
          <cell r="AE1138" t="str">
            <v>Warehouse deals</v>
          </cell>
          <cell r="AF1138" t="str">
            <v>Friday</v>
          </cell>
          <cell r="AG1138" t="str">
            <v>Saturday</v>
          </cell>
          <cell r="AH1138">
            <v>32</v>
          </cell>
          <cell r="AJ1138">
            <v>45795</v>
          </cell>
          <cell r="AM1138" t="str">
            <v>TEMP</v>
          </cell>
          <cell r="AN1138" t="str">
            <v>3P Onsite Worker</v>
          </cell>
          <cell r="AO1138" t="str">
            <v>A</v>
          </cell>
          <cell r="AP1138">
            <v>9</v>
          </cell>
          <cell r="AQ1138">
            <v>0</v>
          </cell>
          <cell r="AR1138">
            <v>1</v>
          </cell>
          <cell r="AS1138">
            <v>1</v>
          </cell>
          <cell r="AT1138">
            <v>0</v>
          </cell>
          <cell r="AU1138">
            <v>0</v>
          </cell>
        </row>
        <row r="1139">
          <cell r="E1139">
            <v>206958074</v>
          </cell>
          <cell r="F1139" t="str">
            <v>A</v>
          </cell>
          <cell r="G1139" t="str">
            <v>GREEN</v>
          </cell>
          <cell r="H1139" t="str">
            <v>FULL_TIME</v>
          </cell>
          <cell r="I1139">
            <v>900234</v>
          </cell>
          <cell r="J1139" t="str">
            <v>EFS Facilities Services</v>
          </cell>
          <cell r="K1139" t="str">
            <v>Samina Khatoon</v>
          </cell>
          <cell r="L1139" t="str">
            <v>Warehouse Associate (TEMP)</v>
          </cell>
          <cell r="M1139" t="str">
            <v>Warehouse Associate 12M</v>
          </cell>
          <cell r="N1139" t="str">
            <v>gylrdg</v>
          </cell>
          <cell r="O1139">
            <v>1181</v>
          </cell>
          <cell r="P1139" t="str">
            <v>AUH3</v>
          </cell>
          <cell r="Q1139" t="str">
            <v>ARE</v>
          </cell>
          <cell r="R1139" t="str">
            <v>LK017</v>
          </cell>
          <cell r="S1139" t="str">
            <v>Night Shift</v>
          </cell>
          <cell r="T1139">
            <v>99</v>
          </cell>
          <cell r="U1139" t="str">
            <v>MENA_UAE_FC</v>
          </cell>
          <cell r="V1139">
            <v>46267.754166666666</v>
          </cell>
          <cell r="W1139">
            <v>46267.859722222223</v>
          </cell>
          <cell r="X1139">
            <v>46267.756944444445</v>
          </cell>
          <cell r="Y1139">
            <v>46268.173611111109</v>
          </cell>
          <cell r="AA1139" t="str">
            <v>Scheduled</v>
          </cell>
          <cell r="AB1139" t="str">
            <v>Present</v>
          </cell>
          <cell r="AC1139" t="str">
            <v>Warehouse deals</v>
          </cell>
          <cell r="AD1139" t="str">
            <v>Warehouse Deals</v>
          </cell>
          <cell r="AE1139" t="str">
            <v>Warehouse deals</v>
          </cell>
          <cell r="AF1139" t="str">
            <v>Thursday</v>
          </cell>
          <cell r="AG1139" t="str">
            <v>Friday</v>
          </cell>
          <cell r="AH1139">
            <v>32</v>
          </cell>
          <cell r="AJ1139">
            <v>46047</v>
          </cell>
          <cell r="AM1139" t="str">
            <v>TEMP</v>
          </cell>
          <cell r="AN1139" t="str">
            <v>3P Onsite Worker</v>
          </cell>
          <cell r="AO1139" t="str">
            <v>A</v>
          </cell>
          <cell r="AP1139">
            <v>9</v>
          </cell>
          <cell r="AQ1139">
            <v>0</v>
          </cell>
          <cell r="AR1139">
            <v>1</v>
          </cell>
          <cell r="AS1139">
            <v>1</v>
          </cell>
          <cell r="AT1139">
            <v>0</v>
          </cell>
          <cell r="AU1139">
            <v>0</v>
          </cell>
        </row>
        <row r="1140">
          <cell r="E1140">
            <v>104277448</v>
          </cell>
          <cell r="F1140" t="str">
            <v>A</v>
          </cell>
          <cell r="G1140" t="str">
            <v>BLUE</v>
          </cell>
          <cell r="H1140" t="str">
            <v>FULL_TIME</v>
          </cell>
          <cell r="I1140" t="str">
            <v>P03231</v>
          </cell>
          <cell r="K1140" t="str">
            <v>jennifer aberia</v>
          </cell>
          <cell r="L1140" t="str">
            <v>FC Associate III</v>
          </cell>
          <cell r="M1140" t="str">
            <v>Operations Supervisor</v>
          </cell>
          <cell r="N1140" t="str">
            <v>bizthoma</v>
          </cell>
          <cell r="O1140">
            <v>1299</v>
          </cell>
          <cell r="P1140" t="str">
            <v>AUH1</v>
          </cell>
          <cell r="Q1140" t="str">
            <v>ARE</v>
          </cell>
          <cell r="R1140" t="str">
            <v>FC059</v>
          </cell>
          <cell r="S1140" t="str">
            <v>Day Shift</v>
          </cell>
          <cell r="T1140">
            <v>3</v>
          </cell>
          <cell r="U1140" t="str">
            <v>MENA_UAE_FC</v>
          </cell>
          <cell r="X1140">
            <v>46267.333333333336</v>
          </cell>
          <cell r="Y1140">
            <v>46267.75</v>
          </cell>
          <cell r="AA1140" t="str">
            <v>Scheduled</v>
          </cell>
          <cell r="AB1140" t="str">
            <v>Not Present</v>
          </cell>
          <cell r="AC1140" t="str">
            <v>Outbound</v>
          </cell>
          <cell r="AD1140" t="str">
            <v>OB Lead/PA</v>
          </cell>
          <cell r="AE1140" t="str">
            <v>Pack</v>
          </cell>
          <cell r="AF1140" t="str">
            <v>Sunday</v>
          </cell>
          <cell r="AG1140" t="str">
            <v>Monday</v>
          </cell>
          <cell r="AH1140">
            <v>19</v>
          </cell>
          <cell r="AJ1140">
            <v>44066</v>
          </cell>
          <cell r="AM1140" t="str">
            <v>FC</v>
          </cell>
          <cell r="AN1140" t="str">
            <v>Regular Full Time</v>
          </cell>
          <cell r="AO1140" t="str">
            <v>A</v>
          </cell>
          <cell r="AP1140">
            <v>9</v>
          </cell>
          <cell r="AQ1140">
            <v>0</v>
          </cell>
          <cell r="AR1140">
            <v>0</v>
          </cell>
          <cell r="AS1140">
            <v>1</v>
          </cell>
          <cell r="AT1140">
            <v>0</v>
          </cell>
          <cell r="AU1140">
            <v>1</v>
          </cell>
        </row>
        <row r="1141">
          <cell r="E1141">
            <v>201502749</v>
          </cell>
          <cell r="F1141" t="str">
            <v>A</v>
          </cell>
          <cell r="G1141" t="str">
            <v>GREEN</v>
          </cell>
          <cell r="H1141" t="str">
            <v>FULL_TIME</v>
          </cell>
          <cell r="I1141">
            <v>900234</v>
          </cell>
          <cell r="J1141" t="str">
            <v>Quesscorp</v>
          </cell>
          <cell r="K1141" t="str">
            <v>Bright Adu Adu</v>
          </cell>
          <cell r="L1141" t="str">
            <v>Warehouse Associate (TEMP)</v>
          </cell>
          <cell r="M1141" t="str">
            <v>Warehouse Associate 24M</v>
          </cell>
          <cell r="N1141" t="str">
            <v>ansammar</v>
          </cell>
          <cell r="O1141">
            <v>1299</v>
          </cell>
          <cell r="P1141" t="str">
            <v>AUH1</v>
          </cell>
          <cell r="Q1141" t="str">
            <v>ARE</v>
          </cell>
          <cell r="R1141" t="str">
            <v>FC034</v>
          </cell>
          <cell r="S1141" t="str">
            <v>Day Shift</v>
          </cell>
          <cell r="T1141">
            <v>99</v>
          </cell>
          <cell r="U1141" t="str">
            <v>MENA_UAE_FC</v>
          </cell>
          <cell r="X1141">
            <v>46267.333333333336</v>
          </cell>
          <cell r="Y1141">
            <v>46267.75</v>
          </cell>
          <cell r="AA1141" t="str">
            <v>Scheduled</v>
          </cell>
          <cell r="AB1141" t="str">
            <v>Not Present</v>
          </cell>
          <cell r="AC1141" t="str">
            <v>Outbound</v>
          </cell>
          <cell r="AD1141" t="str">
            <v>Sort - Batch</v>
          </cell>
          <cell r="AE1141" t="str">
            <v>Sort</v>
          </cell>
          <cell r="AF1141" t="str">
            <v>Saturday</v>
          </cell>
          <cell r="AG1141" t="str">
            <v>Sunday</v>
          </cell>
          <cell r="AH1141">
            <v>15</v>
          </cell>
          <cell r="AJ1141">
            <v>45560</v>
          </cell>
          <cell r="AM1141" t="str">
            <v>TEMP</v>
          </cell>
          <cell r="AN1141" t="str">
            <v>3P Onsite Worker</v>
          </cell>
          <cell r="AO1141" t="str">
            <v>A</v>
          </cell>
          <cell r="AP1141">
            <v>9</v>
          </cell>
          <cell r="AQ1141">
            <v>0</v>
          </cell>
          <cell r="AR1141">
            <v>0</v>
          </cell>
          <cell r="AS1141">
            <v>1</v>
          </cell>
          <cell r="AT1141">
            <v>0</v>
          </cell>
          <cell r="AU1141">
            <v>1</v>
          </cell>
        </row>
        <row r="1142">
          <cell r="E1142">
            <v>102206211</v>
          </cell>
          <cell r="F1142" t="str">
            <v>A</v>
          </cell>
          <cell r="G1142" t="str">
            <v>BLUE</v>
          </cell>
          <cell r="H1142" t="str">
            <v>FULL_TIME</v>
          </cell>
          <cell r="I1142" t="str">
            <v>P03251</v>
          </cell>
          <cell r="K1142" t="str">
            <v>Muhammad Adil</v>
          </cell>
          <cell r="L1142" t="str">
            <v>FC Associate I</v>
          </cell>
          <cell r="M1142" t="str">
            <v>FC Associate I</v>
          </cell>
          <cell r="N1142" t="str">
            <v>aanso</v>
          </cell>
          <cell r="O1142">
            <v>1299</v>
          </cell>
          <cell r="P1142" t="str">
            <v>AUH1</v>
          </cell>
          <cell r="Q1142" t="str">
            <v>ARE</v>
          </cell>
          <cell r="R1142" t="str">
            <v>FC009</v>
          </cell>
          <cell r="S1142" t="str">
            <v>Day Shift</v>
          </cell>
          <cell r="T1142">
            <v>1</v>
          </cell>
          <cell r="U1142" t="str">
            <v>MENA_UAE_FC</v>
          </cell>
          <cell r="X1142">
            <v>46267.333333333336</v>
          </cell>
          <cell r="Y1142">
            <v>46267.75</v>
          </cell>
          <cell r="AA1142" t="str">
            <v>Scheduled</v>
          </cell>
          <cell r="AB1142" t="str">
            <v>Not Present</v>
          </cell>
          <cell r="AC1142" t="str">
            <v>Customer returns</v>
          </cell>
          <cell r="AD1142" t="str">
            <v>Customer Returns</v>
          </cell>
          <cell r="AE1142" t="str">
            <v>Customer returns</v>
          </cell>
          <cell r="AF1142" t="str">
            <v>Friday</v>
          </cell>
          <cell r="AG1142" t="str">
            <v>Saturday</v>
          </cell>
          <cell r="AH1142">
            <v>22</v>
          </cell>
          <cell r="AJ1142">
            <v>42867</v>
          </cell>
          <cell r="AM1142" t="str">
            <v>FC</v>
          </cell>
          <cell r="AN1142" t="str">
            <v>Regular Full Time</v>
          </cell>
          <cell r="AO1142" t="str">
            <v>A</v>
          </cell>
          <cell r="AP1142">
            <v>9</v>
          </cell>
          <cell r="AQ1142">
            <v>0</v>
          </cell>
          <cell r="AR1142">
            <v>0</v>
          </cell>
          <cell r="AS1142">
            <v>1</v>
          </cell>
          <cell r="AT1142">
            <v>0</v>
          </cell>
          <cell r="AU1142">
            <v>1</v>
          </cell>
        </row>
        <row r="1143">
          <cell r="E1143">
            <v>206846113</v>
          </cell>
          <cell r="F1143" t="str">
            <v>A</v>
          </cell>
          <cell r="G1143" t="str">
            <v>GREEN</v>
          </cell>
          <cell r="H1143" t="str">
            <v>FULL_TIME</v>
          </cell>
          <cell r="I1143">
            <v>900234</v>
          </cell>
          <cell r="J1143" t="str">
            <v>Dulsco L.L.C.</v>
          </cell>
          <cell r="K1143" t="str">
            <v>FRED BAKUNDANA</v>
          </cell>
          <cell r="L1143" t="str">
            <v>Warehouse Associate (TEMP)</v>
          </cell>
          <cell r="M1143" t="str">
            <v>Warehouse Associate 8W</v>
          </cell>
          <cell r="N1143" t="str">
            <v>aanso</v>
          </cell>
          <cell r="O1143">
            <v>1299</v>
          </cell>
          <cell r="P1143" t="str">
            <v>AUH1</v>
          </cell>
          <cell r="Q1143" t="str">
            <v>ARE</v>
          </cell>
          <cell r="R1143" t="str">
            <v>FC084</v>
          </cell>
          <cell r="S1143" t="str">
            <v>Day Shift</v>
          </cell>
          <cell r="T1143">
            <v>99</v>
          </cell>
          <cell r="U1143" t="str">
            <v>MENA_UAE_FC</v>
          </cell>
          <cell r="X1143">
            <v>46267.333333333336</v>
          </cell>
          <cell r="Y1143">
            <v>46267.75</v>
          </cell>
          <cell r="AA1143" t="str">
            <v>Scheduled</v>
          </cell>
          <cell r="AB1143" t="str">
            <v>Not Present</v>
          </cell>
          <cell r="AC1143" t="str">
            <v>Customer returns</v>
          </cell>
          <cell r="AD1143" t="str">
            <v>Customer Returns</v>
          </cell>
          <cell r="AE1143" t="str">
            <v>Customer returns</v>
          </cell>
          <cell r="AF1143" t="str">
            <v>Monday</v>
          </cell>
          <cell r="AG1143" t="str">
            <v>Tuesday</v>
          </cell>
          <cell r="AH1143">
            <v>22</v>
          </cell>
          <cell r="AJ1143">
            <v>46019</v>
          </cell>
          <cell r="AM1143" t="str">
            <v>TEMP</v>
          </cell>
          <cell r="AN1143" t="str">
            <v>3P Onsite Worker</v>
          </cell>
          <cell r="AO1143" t="str">
            <v>A</v>
          </cell>
          <cell r="AP1143">
            <v>9</v>
          </cell>
          <cell r="AQ1143">
            <v>0</v>
          </cell>
          <cell r="AR1143">
            <v>0</v>
          </cell>
          <cell r="AS1143">
            <v>1</v>
          </cell>
          <cell r="AT1143">
            <v>0</v>
          </cell>
          <cell r="AU1143">
            <v>1</v>
          </cell>
        </row>
        <row r="1144">
          <cell r="E1144">
            <v>203521525</v>
          </cell>
          <cell r="F1144" t="str">
            <v>A</v>
          </cell>
          <cell r="G1144" t="str">
            <v>GREEN</v>
          </cell>
          <cell r="H1144" t="str">
            <v>FULL_TIME</v>
          </cell>
          <cell r="I1144">
            <v>900234</v>
          </cell>
          <cell r="J1144" t="str">
            <v>Fastlink Outsourcing</v>
          </cell>
          <cell r="K1144" t="str">
            <v>Jonathan Agorgi</v>
          </cell>
          <cell r="L1144" t="str">
            <v>Warehouse Associate (TEMP)</v>
          </cell>
          <cell r="M1144" t="str">
            <v>Warehouse Associate 12M</v>
          </cell>
          <cell r="N1144" t="str">
            <v>pparsin</v>
          </cell>
          <cell r="O1144">
            <v>1299</v>
          </cell>
          <cell r="P1144" t="str">
            <v>AUH1</v>
          </cell>
          <cell r="Q1144" t="str">
            <v>ARE</v>
          </cell>
          <cell r="R1144" t="str">
            <v>FC159</v>
          </cell>
          <cell r="S1144" t="str">
            <v>Day Shift</v>
          </cell>
          <cell r="T1144">
            <v>99</v>
          </cell>
          <cell r="U1144" t="str">
            <v>MENA_UAE_FC</v>
          </cell>
          <cell r="X1144">
            <v>46267.333333333336</v>
          </cell>
          <cell r="Y1144">
            <v>46267.75</v>
          </cell>
          <cell r="AA1144" t="str">
            <v>Scheduled</v>
          </cell>
          <cell r="AB1144" t="str">
            <v>Not Present</v>
          </cell>
          <cell r="AC1144" t="str">
            <v>Inbound</v>
          </cell>
          <cell r="AD1144" t="str">
            <v>Inbound Prep</v>
          </cell>
          <cell r="AE1144" t="str">
            <v>Prep</v>
          </cell>
          <cell r="AF1144" t="str">
            <v>Thursday</v>
          </cell>
          <cell r="AG1144" t="str">
            <v>Friday</v>
          </cell>
          <cell r="AH1144">
            <v>36</v>
          </cell>
          <cell r="AJ1144">
            <v>45462</v>
          </cell>
          <cell r="AM1144" t="str">
            <v>TEMP</v>
          </cell>
          <cell r="AN1144" t="str">
            <v>3P Onsite Worker</v>
          </cell>
          <cell r="AO1144" t="str">
            <v>A</v>
          </cell>
          <cell r="AP1144">
            <v>9</v>
          </cell>
          <cell r="AQ1144">
            <v>0</v>
          </cell>
          <cell r="AR1144">
            <v>0</v>
          </cell>
          <cell r="AS1144">
            <v>1</v>
          </cell>
          <cell r="AT1144">
            <v>0</v>
          </cell>
          <cell r="AU1144">
            <v>1</v>
          </cell>
        </row>
        <row r="1145">
          <cell r="E1145">
            <v>112649477</v>
          </cell>
          <cell r="F1145" t="str">
            <v>A</v>
          </cell>
          <cell r="G1145" t="str">
            <v>GREEN</v>
          </cell>
          <cell r="H1145" t="str">
            <v>FULL_TIME</v>
          </cell>
          <cell r="I1145">
            <v>900234</v>
          </cell>
          <cell r="J1145" t="str">
            <v>Quesscorp</v>
          </cell>
          <cell r="K1145" t="str">
            <v>Irfan Ali</v>
          </cell>
          <cell r="L1145" t="str">
            <v>Warehouse Associate (TEMP)</v>
          </cell>
          <cell r="M1145" t="str">
            <v>Warehouse Associate 24M</v>
          </cell>
          <cell r="N1145" t="str">
            <v>mnarshad</v>
          </cell>
          <cell r="O1145">
            <v>1299</v>
          </cell>
          <cell r="P1145" t="str">
            <v>AUH1</v>
          </cell>
          <cell r="Q1145" t="str">
            <v>ARE</v>
          </cell>
          <cell r="R1145" t="str">
            <v>LK013</v>
          </cell>
          <cell r="S1145" t="str">
            <v>Night Shift</v>
          </cell>
          <cell r="T1145">
            <v>99</v>
          </cell>
          <cell r="U1145" t="str">
            <v>MENA_UAE_FC</v>
          </cell>
          <cell r="X1145">
            <v>46267.756944444445</v>
          </cell>
          <cell r="Y1145">
            <v>46268.173611111109</v>
          </cell>
          <cell r="AA1145" t="str">
            <v>Scheduled</v>
          </cell>
          <cell r="AB1145" t="str">
            <v>Not Present</v>
          </cell>
          <cell r="AC1145" t="str">
            <v>Outbound</v>
          </cell>
          <cell r="AD1145" t="str">
            <v>Sort - Batch</v>
          </cell>
          <cell r="AE1145" t="str">
            <v>Sort</v>
          </cell>
          <cell r="AF1145" t="str">
            <v>Sunday</v>
          </cell>
          <cell r="AG1145" t="str">
            <v>Monday</v>
          </cell>
          <cell r="AH1145">
            <v>15</v>
          </cell>
          <cell r="AJ1145">
            <v>45567</v>
          </cell>
          <cell r="AM1145" t="str">
            <v>TEMP</v>
          </cell>
          <cell r="AN1145" t="str">
            <v>3P Onsite Worker</v>
          </cell>
          <cell r="AO1145" t="str">
            <v>A</v>
          </cell>
          <cell r="AP1145">
            <v>9</v>
          </cell>
          <cell r="AQ1145">
            <v>0</v>
          </cell>
          <cell r="AR1145">
            <v>0</v>
          </cell>
          <cell r="AS1145">
            <v>1</v>
          </cell>
          <cell r="AT1145">
            <v>0</v>
          </cell>
          <cell r="AU1145">
            <v>1</v>
          </cell>
        </row>
        <row r="1146">
          <cell r="E1146">
            <v>203965409</v>
          </cell>
          <cell r="F1146" t="str">
            <v>A</v>
          </cell>
          <cell r="G1146" t="str">
            <v>GREEN</v>
          </cell>
          <cell r="H1146" t="str">
            <v>FULL_TIME</v>
          </cell>
          <cell r="I1146">
            <v>900234</v>
          </cell>
          <cell r="J1146" t="str">
            <v>Fastlink Outsourcing</v>
          </cell>
          <cell r="K1146" t="str">
            <v>Emmanuel Amankwah Buabeng</v>
          </cell>
          <cell r="L1146" t="str">
            <v>Warehouse Associate (TEMP)</v>
          </cell>
          <cell r="M1146" t="str">
            <v>Warehouse Associate 12M</v>
          </cell>
          <cell r="N1146" t="str">
            <v>lraghava</v>
          </cell>
          <cell r="O1146">
            <v>1299</v>
          </cell>
          <cell r="P1146" t="str">
            <v>AUH1</v>
          </cell>
          <cell r="Q1146" t="str">
            <v>ARE</v>
          </cell>
          <cell r="R1146" t="str">
            <v>FC159</v>
          </cell>
          <cell r="S1146" t="str">
            <v>Day Shift</v>
          </cell>
          <cell r="T1146">
            <v>99</v>
          </cell>
          <cell r="U1146" t="str">
            <v>MENA_UAE_FC</v>
          </cell>
          <cell r="X1146">
            <v>46267.333333333336</v>
          </cell>
          <cell r="Y1146">
            <v>46267.75</v>
          </cell>
          <cell r="AA1146" t="str">
            <v>Scheduled</v>
          </cell>
          <cell r="AB1146" t="str">
            <v>Not Present</v>
          </cell>
          <cell r="AC1146" t="str">
            <v>Outbound</v>
          </cell>
          <cell r="AD1146" t="str">
            <v>Picking</v>
          </cell>
          <cell r="AE1146" t="str">
            <v>Pick</v>
          </cell>
          <cell r="AF1146" t="str">
            <v>Thursday</v>
          </cell>
          <cell r="AG1146" t="str">
            <v>Friday</v>
          </cell>
          <cell r="AH1146">
            <v>13</v>
          </cell>
          <cell r="AJ1146">
            <v>45543</v>
          </cell>
          <cell r="AM1146" t="str">
            <v>TEMP</v>
          </cell>
          <cell r="AN1146" t="str">
            <v>3P Onsite Worker</v>
          </cell>
          <cell r="AO1146" t="str">
            <v>A</v>
          </cell>
          <cell r="AP1146">
            <v>9</v>
          </cell>
          <cell r="AQ1146">
            <v>0</v>
          </cell>
          <cell r="AR1146">
            <v>0</v>
          </cell>
          <cell r="AS1146">
            <v>1</v>
          </cell>
          <cell r="AT1146">
            <v>0</v>
          </cell>
          <cell r="AU1146">
            <v>1</v>
          </cell>
        </row>
        <row r="1147">
          <cell r="E1147">
            <v>206199915</v>
          </cell>
          <cell r="F1147" t="str">
            <v>A</v>
          </cell>
          <cell r="G1147" t="str">
            <v>GREEN</v>
          </cell>
          <cell r="H1147" t="str">
            <v>FULL_TIME</v>
          </cell>
          <cell r="I1147">
            <v>900234</v>
          </cell>
          <cell r="J1147" t="str">
            <v>Fastlink Outsourcing</v>
          </cell>
          <cell r="K1147" t="str">
            <v>ASHISH RAJINDER KUMAR</v>
          </cell>
          <cell r="L1147" t="str">
            <v>Warehouse Associate (TEMP)</v>
          </cell>
          <cell r="M1147" t="str">
            <v>Warehouse Associate 12M</v>
          </cell>
          <cell r="N1147" t="str">
            <v>mnarshad</v>
          </cell>
          <cell r="O1147">
            <v>1299</v>
          </cell>
          <cell r="P1147" t="str">
            <v>AUH1</v>
          </cell>
          <cell r="Q1147" t="str">
            <v>ARE</v>
          </cell>
          <cell r="R1147" t="str">
            <v>FC084</v>
          </cell>
          <cell r="S1147" t="str">
            <v>Day Shift</v>
          </cell>
          <cell r="T1147">
            <v>99</v>
          </cell>
          <cell r="U1147" t="str">
            <v>MENA_UAE_FC</v>
          </cell>
          <cell r="X1147">
            <v>46267.333333333336</v>
          </cell>
          <cell r="Y1147">
            <v>46267.75</v>
          </cell>
          <cell r="AA1147" t="str">
            <v>Scheduled</v>
          </cell>
          <cell r="AB1147" t="str">
            <v>Not Present</v>
          </cell>
          <cell r="AC1147" t="str">
            <v>Outbound</v>
          </cell>
          <cell r="AD1147" t="str">
            <v>Picking</v>
          </cell>
          <cell r="AE1147" t="str">
            <v>Pick</v>
          </cell>
          <cell r="AF1147" t="str">
            <v>Monday</v>
          </cell>
          <cell r="AG1147" t="str">
            <v>Tuesday</v>
          </cell>
          <cell r="AH1147">
            <v>13</v>
          </cell>
          <cell r="AJ1147">
            <v>45935</v>
          </cell>
          <cell r="AM1147" t="str">
            <v>TEMP</v>
          </cell>
          <cell r="AN1147" t="str">
            <v>3P Onsite Worker</v>
          </cell>
          <cell r="AO1147" t="str">
            <v>A</v>
          </cell>
          <cell r="AP1147">
            <v>9</v>
          </cell>
          <cell r="AQ1147">
            <v>0</v>
          </cell>
          <cell r="AR1147">
            <v>0</v>
          </cell>
          <cell r="AS1147">
            <v>1</v>
          </cell>
          <cell r="AT1147">
            <v>0</v>
          </cell>
          <cell r="AU1147">
            <v>1</v>
          </cell>
        </row>
        <row r="1148">
          <cell r="E1148">
            <v>205647826</v>
          </cell>
          <cell r="F1148" t="str">
            <v>A</v>
          </cell>
          <cell r="G1148" t="str">
            <v>GREEN</v>
          </cell>
          <cell r="H1148" t="str">
            <v>FULL_TIME</v>
          </cell>
          <cell r="I1148">
            <v>900234</v>
          </cell>
          <cell r="J1148" t="str">
            <v>EFS Facilities Services</v>
          </cell>
          <cell r="K1148" t="str">
            <v>Asca Jemutai</v>
          </cell>
          <cell r="L1148" t="str">
            <v>Warehouse Associate (TEMP)</v>
          </cell>
          <cell r="M1148" t="str">
            <v>Warehouse Associate 8W</v>
          </cell>
          <cell r="N1148" t="str">
            <v>aanso</v>
          </cell>
          <cell r="O1148">
            <v>1299</v>
          </cell>
          <cell r="P1148" t="str">
            <v>AUH1</v>
          </cell>
          <cell r="Q1148" t="str">
            <v>ARE</v>
          </cell>
          <cell r="R1148" t="str">
            <v>LK014</v>
          </cell>
          <cell r="S1148" t="str">
            <v>Night Shift</v>
          </cell>
          <cell r="T1148">
            <v>99</v>
          </cell>
          <cell r="U1148" t="str">
            <v>MENA_UAE_FC</v>
          </cell>
          <cell r="X1148">
            <v>46267.756944444445</v>
          </cell>
          <cell r="Y1148">
            <v>46268.173611111109</v>
          </cell>
          <cell r="AA1148" t="str">
            <v>Scheduled</v>
          </cell>
          <cell r="AB1148" t="str">
            <v>Not Present</v>
          </cell>
          <cell r="AC1148" t="str">
            <v>Customer returns</v>
          </cell>
          <cell r="AD1148" t="str">
            <v>Customer Returns</v>
          </cell>
          <cell r="AE1148" t="str">
            <v>Customer returns</v>
          </cell>
          <cell r="AF1148" t="str">
            <v>Monday</v>
          </cell>
          <cell r="AG1148" t="str">
            <v>Tuesday</v>
          </cell>
          <cell r="AH1148">
            <v>22</v>
          </cell>
          <cell r="AJ1148">
            <v>45851</v>
          </cell>
          <cell r="AM1148" t="str">
            <v>TEMP</v>
          </cell>
          <cell r="AN1148" t="str">
            <v>3P Onsite Worker</v>
          </cell>
          <cell r="AO1148" t="str">
            <v>A</v>
          </cell>
          <cell r="AP1148">
            <v>9</v>
          </cell>
          <cell r="AQ1148">
            <v>0</v>
          </cell>
          <cell r="AR1148">
            <v>0</v>
          </cell>
          <cell r="AS1148">
            <v>1</v>
          </cell>
          <cell r="AT1148">
            <v>0</v>
          </cell>
          <cell r="AU1148">
            <v>1</v>
          </cell>
        </row>
        <row r="1149">
          <cell r="E1149">
            <v>206006416</v>
          </cell>
          <cell r="F1149" t="str">
            <v>A</v>
          </cell>
          <cell r="G1149" t="str">
            <v>GREEN</v>
          </cell>
          <cell r="H1149" t="str">
            <v>FULL_TIME</v>
          </cell>
          <cell r="I1149">
            <v>900234</v>
          </cell>
          <cell r="J1149" t="str">
            <v>Fastlink Outsourcing</v>
          </cell>
          <cell r="K1149" t="str">
            <v>ABOUH CHINARINE EFEUTLAKA</v>
          </cell>
          <cell r="L1149" t="str">
            <v>Warehouse Associate (TEMP)</v>
          </cell>
          <cell r="M1149" t="str">
            <v>Warehouse Associate 12M</v>
          </cell>
          <cell r="N1149" t="str">
            <v>pparsin</v>
          </cell>
          <cell r="O1149">
            <v>1299</v>
          </cell>
          <cell r="P1149" t="str">
            <v>AUH1</v>
          </cell>
          <cell r="Q1149" t="str">
            <v>ARE</v>
          </cell>
          <cell r="R1149" t="str">
            <v>FC009</v>
          </cell>
          <cell r="S1149" t="str">
            <v>Day Shift</v>
          </cell>
          <cell r="T1149">
            <v>99</v>
          </cell>
          <cell r="U1149" t="str">
            <v>MENA_UAE_FC</v>
          </cell>
          <cell r="X1149">
            <v>46267.333333333336</v>
          </cell>
          <cell r="Y1149">
            <v>46267.75</v>
          </cell>
          <cell r="AA1149" t="str">
            <v>Scheduled</v>
          </cell>
          <cell r="AB1149" t="str">
            <v>Not Present</v>
          </cell>
          <cell r="AC1149" t="str">
            <v>Inbound</v>
          </cell>
          <cell r="AD1149" t="str">
            <v>Inbound Stow</v>
          </cell>
          <cell r="AE1149" t="str">
            <v>Stow</v>
          </cell>
          <cell r="AF1149" t="str">
            <v>Friday</v>
          </cell>
          <cell r="AG1149" t="str">
            <v>Saturday</v>
          </cell>
          <cell r="AH1149">
            <v>3</v>
          </cell>
          <cell r="AJ1149">
            <v>45914</v>
          </cell>
          <cell r="AM1149" t="str">
            <v>TEMP</v>
          </cell>
          <cell r="AN1149" t="str">
            <v>3P Onsite Worker</v>
          </cell>
          <cell r="AO1149" t="str">
            <v>A</v>
          </cell>
          <cell r="AP1149">
            <v>9</v>
          </cell>
          <cell r="AQ1149">
            <v>0</v>
          </cell>
          <cell r="AR1149">
            <v>0</v>
          </cell>
          <cell r="AS1149">
            <v>1</v>
          </cell>
          <cell r="AT1149">
            <v>0</v>
          </cell>
          <cell r="AU1149">
            <v>1</v>
          </cell>
        </row>
        <row r="1150">
          <cell r="E1150">
            <v>203965413</v>
          </cell>
          <cell r="F1150" t="str">
            <v>A</v>
          </cell>
          <cell r="G1150" t="str">
            <v>GREEN</v>
          </cell>
          <cell r="H1150" t="str">
            <v>FULL_TIME</v>
          </cell>
          <cell r="I1150">
            <v>900234</v>
          </cell>
          <cell r="J1150" t="str">
            <v>Fastlink Outsourcing</v>
          </cell>
          <cell r="K1150" t="str">
            <v>Christopher Afful</v>
          </cell>
          <cell r="L1150" t="str">
            <v>Warehouse Associate (TEMP)</v>
          </cell>
          <cell r="M1150" t="str">
            <v>Warehouse Associate 12M</v>
          </cell>
          <cell r="N1150" t="str">
            <v>ansammar</v>
          </cell>
          <cell r="O1150">
            <v>1299</v>
          </cell>
          <cell r="P1150" t="str">
            <v>AUH1</v>
          </cell>
          <cell r="Q1150" t="str">
            <v>ARE</v>
          </cell>
          <cell r="R1150" t="str">
            <v>FC009</v>
          </cell>
          <cell r="S1150" t="str">
            <v>Day Shift</v>
          </cell>
          <cell r="T1150">
            <v>99</v>
          </cell>
          <cell r="U1150" t="str">
            <v>MENA_UAE_FC</v>
          </cell>
          <cell r="X1150">
            <v>46267.333333333336</v>
          </cell>
          <cell r="Y1150">
            <v>46267.75</v>
          </cell>
          <cell r="AA1150" t="str">
            <v>Scheduled</v>
          </cell>
          <cell r="AB1150" t="str">
            <v>Not Present</v>
          </cell>
          <cell r="AC1150" t="str">
            <v>Outbound</v>
          </cell>
          <cell r="AD1150" t="str">
            <v>Picking</v>
          </cell>
          <cell r="AE1150" t="str">
            <v>Pick</v>
          </cell>
          <cell r="AF1150" t="str">
            <v>Friday</v>
          </cell>
          <cell r="AG1150" t="str">
            <v>Saturday</v>
          </cell>
          <cell r="AH1150">
            <v>13</v>
          </cell>
          <cell r="AJ1150">
            <v>45543</v>
          </cell>
          <cell r="AM1150" t="str">
            <v>TEMP</v>
          </cell>
          <cell r="AN1150" t="str">
            <v>3P Onsite Worker</v>
          </cell>
          <cell r="AO1150" t="str">
            <v>A</v>
          </cell>
          <cell r="AP1150">
            <v>9</v>
          </cell>
          <cell r="AQ1150">
            <v>0</v>
          </cell>
          <cell r="AR1150">
            <v>0</v>
          </cell>
          <cell r="AS1150">
            <v>1</v>
          </cell>
          <cell r="AT1150">
            <v>0</v>
          </cell>
          <cell r="AU1150">
            <v>1</v>
          </cell>
        </row>
        <row r="1151">
          <cell r="E1151">
            <v>206884029</v>
          </cell>
          <cell r="F1151" t="str">
            <v>A</v>
          </cell>
          <cell r="G1151" t="str">
            <v>GREEN</v>
          </cell>
          <cell r="H1151" t="str">
            <v>REDUCED</v>
          </cell>
          <cell r="I1151">
            <v>900234</v>
          </cell>
          <cell r="J1151" t="str">
            <v>EFS Facilities Services</v>
          </cell>
          <cell r="K1151" t="str">
            <v>GRACE COMMEY</v>
          </cell>
          <cell r="L1151" t="str">
            <v>Warehouse Associate (TEMP)</v>
          </cell>
          <cell r="M1151" t="str">
            <v>Warehouse Associate 8W</v>
          </cell>
          <cell r="N1151" t="str">
            <v>mnarshad</v>
          </cell>
          <cell r="O1151">
            <v>1299</v>
          </cell>
          <cell r="P1151" t="str">
            <v>AUH1</v>
          </cell>
          <cell r="Q1151" t="str">
            <v>ARE</v>
          </cell>
          <cell r="R1151" t="str">
            <v>LK014</v>
          </cell>
          <cell r="S1151" t="str">
            <v>Night Shift</v>
          </cell>
          <cell r="T1151">
            <v>99</v>
          </cell>
          <cell r="U1151" t="str">
            <v>MENA_UAE_FC</v>
          </cell>
          <cell r="X1151">
            <v>46267.756944444445</v>
          </cell>
          <cell r="Y1151">
            <v>46268.090277777781</v>
          </cell>
          <cell r="AA1151" t="str">
            <v>Scheduled</v>
          </cell>
          <cell r="AB1151" t="str">
            <v>Not Present</v>
          </cell>
          <cell r="AC1151" t="str">
            <v>Outbound</v>
          </cell>
          <cell r="AD1151" t="str">
            <v>Sort - Batch</v>
          </cell>
          <cell r="AE1151" t="str">
            <v>Sort</v>
          </cell>
          <cell r="AF1151" t="str">
            <v>Monday</v>
          </cell>
          <cell r="AG1151" t="str">
            <v>Tuesday</v>
          </cell>
          <cell r="AH1151">
            <v>15</v>
          </cell>
          <cell r="AJ1151">
            <v>46251</v>
          </cell>
          <cell r="AM1151" t="str">
            <v>TEMP</v>
          </cell>
          <cell r="AN1151" t="str">
            <v>3P Onsite Worker</v>
          </cell>
          <cell r="AO1151" t="str">
            <v>A</v>
          </cell>
          <cell r="AP1151">
            <v>7</v>
          </cell>
          <cell r="AQ1151">
            <v>0</v>
          </cell>
          <cell r="AR1151">
            <v>0</v>
          </cell>
          <cell r="AS1151">
            <v>1</v>
          </cell>
          <cell r="AT1151">
            <v>0</v>
          </cell>
          <cell r="AU1151">
            <v>1</v>
          </cell>
        </row>
        <row r="1152">
          <cell r="E1152">
            <v>204138497</v>
          </cell>
          <cell r="F1152" t="str">
            <v>A</v>
          </cell>
          <cell r="G1152" t="str">
            <v>GREEN</v>
          </cell>
          <cell r="H1152" t="str">
            <v>FULL_TIME</v>
          </cell>
          <cell r="I1152">
            <v>900234</v>
          </cell>
          <cell r="J1152" t="str">
            <v>Fastlink Outsourcing</v>
          </cell>
          <cell r="K1152" t="str">
            <v>DANIEL DOK ATINGA</v>
          </cell>
          <cell r="L1152" t="str">
            <v>Warehouse Associate (TEMP)</v>
          </cell>
          <cell r="M1152" t="str">
            <v>Warehouse Associate 12M</v>
          </cell>
          <cell r="N1152" t="str">
            <v>bizthoma</v>
          </cell>
          <cell r="O1152">
            <v>1299</v>
          </cell>
          <cell r="P1152" t="str">
            <v>AUH1</v>
          </cell>
          <cell r="Q1152" t="str">
            <v>ARE</v>
          </cell>
          <cell r="R1152" t="str">
            <v>LK012</v>
          </cell>
          <cell r="S1152" t="str">
            <v>Night Shift</v>
          </cell>
          <cell r="T1152">
            <v>99</v>
          </cell>
          <cell r="U1152" t="str">
            <v>MENA_UAE_FC</v>
          </cell>
          <cell r="X1152">
            <v>46267.756944444445</v>
          </cell>
          <cell r="Y1152">
            <v>46268.173611111109</v>
          </cell>
          <cell r="AA1152" t="str">
            <v>Scheduled</v>
          </cell>
          <cell r="AB1152" t="str">
            <v>Not Present</v>
          </cell>
          <cell r="AC1152" t="str">
            <v>Outbound</v>
          </cell>
          <cell r="AD1152" t="str">
            <v>Picking</v>
          </cell>
          <cell r="AE1152" t="str">
            <v>Pick</v>
          </cell>
          <cell r="AF1152" t="str">
            <v>Saturday</v>
          </cell>
          <cell r="AG1152" t="str">
            <v>Sunday</v>
          </cell>
          <cell r="AH1152">
            <v>13</v>
          </cell>
          <cell r="AJ1152">
            <v>45564</v>
          </cell>
          <cell r="AM1152" t="str">
            <v>TEMP</v>
          </cell>
          <cell r="AN1152" t="str">
            <v>3P Onsite Worker</v>
          </cell>
          <cell r="AO1152" t="str">
            <v>A</v>
          </cell>
          <cell r="AP1152">
            <v>9</v>
          </cell>
          <cell r="AQ1152">
            <v>0</v>
          </cell>
          <cell r="AR1152">
            <v>0</v>
          </cell>
          <cell r="AS1152">
            <v>1</v>
          </cell>
          <cell r="AT1152">
            <v>0</v>
          </cell>
          <cell r="AU1152">
            <v>1</v>
          </cell>
        </row>
        <row r="1153">
          <cell r="E1153">
            <v>204246157</v>
          </cell>
          <cell r="F1153" t="str">
            <v>A</v>
          </cell>
          <cell r="G1153" t="str">
            <v>GREEN</v>
          </cell>
          <cell r="H1153" t="str">
            <v>FULL_TIME</v>
          </cell>
          <cell r="I1153">
            <v>900234</v>
          </cell>
          <cell r="J1153" t="str">
            <v>Quesscorp</v>
          </cell>
          <cell r="K1153" t="str">
            <v>Dadirai Dhobha</v>
          </cell>
          <cell r="L1153" t="str">
            <v>Warehouse Associate (TEMP)</v>
          </cell>
          <cell r="M1153" t="str">
            <v>Warehouse Associate 24M</v>
          </cell>
          <cell r="N1153" t="str">
            <v>vkkatyal</v>
          </cell>
          <cell r="O1153">
            <v>1299</v>
          </cell>
          <cell r="P1153" t="str">
            <v>AUH1</v>
          </cell>
          <cell r="Q1153" t="str">
            <v>ARE</v>
          </cell>
          <cell r="R1153" t="str">
            <v>LK014</v>
          </cell>
          <cell r="S1153" t="str">
            <v>Night Shift</v>
          </cell>
          <cell r="T1153">
            <v>99</v>
          </cell>
          <cell r="U1153" t="str">
            <v>MENA_UAE_FC</v>
          </cell>
          <cell r="X1153">
            <v>46267.756944444445</v>
          </cell>
          <cell r="Y1153">
            <v>46268.173611111109</v>
          </cell>
          <cell r="AA1153" t="str">
            <v>Scheduled</v>
          </cell>
          <cell r="AB1153" t="str">
            <v>Not Present</v>
          </cell>
          <cell r="AC1153" t="str">
            <v>Inbound</v>
          </cell>
          <cell r="AD1153" t="str">
            <v>Inbound Stow</v>
          </cell>
          <cell r="AE1153" t="str">
            <v>Stow</v>
          </cell>
          <cell r="AF1153" t="str">
            <v>Monday</v>
          </cell>
          <cell r="AG1153" t="str">
            <v>Tuesday</v>
          </cell>
          <cell r="AH1153">
            <v>3</v>
          </cell>
          <cell r="AJ1153">
            <v>45578</v>
          </cell>
          <cell r="AM1153" t="str">
            <v>TEMP</v>
          </cell>
          <cell r="AN1153" t="str">
            <v>3P Onsite Worker</v>
          </cell>
          <cell r="AO1153" t="str">
            <v>A</v>
          </cell>
          <cell r="AP1153">
            <v>9</v>
          </cell>
          <cell r="AQ1153">
            <v>0</v>
          </cell>
          <cell r="AR1153">
            <v>0</v>
          </cell>
          <cell r="AS1153">
            <v>1</v>
          </cell>
          <cell r="AT1153">
            <v>0</v>
          </cell>
          <cell r="AU1153">
            <v>1</v>
          </cell>
        </row>
        <row r="1154">
          <cell r="E1154">
            <v>204172234</v>
          </cell>
          <cell r="F1154" t="str">
            <v>A</v>
          </cell>
          <cell r="G1154" t="str">
            <v>GREEN</v>
          </cell>
          <cell r="H1154" t="str">
            <v>FULL_TIME</v>
          </cell>
          <cell r="I1154">
            <v>900234</v>
          </cell>
          <cell r="J1154" t="str">
            <v>Dulsco L.L.C.</v>
          </cell>
          <cell r="K1154" t="str">
            <v>BIKRAM DHAKAL</v>
          </cell>
          <cell r="L1154" t="str">
            <v>Warehouse Associate (TEMP)</v>
          </cell>
          <cell r="M1154" t="str">
            <v>Warehouse Associate 8W</v>
          </cell>
          <cell r="N1154" t="str">
            <v>lraghava</v>
          </cell>
          <cell r="O1154">
            <v>1299</v>
          </cell>
          <cell r="P1154" t="str">
            <v>AUH1</v>
          </cell>
          <cell r="Q1154" t="str">
            <v>ARE</v>
          </cell>
          <cell r="R1154" t="str">
            <v>LK017</v>
          </cell>
          <cell r="S1154" t="str">
            <v>Night Shift</v>
          </cell>
          <cell r="T1154">
            <v>99</v>
          </cell>
          <cell r="U1154" t="str">
            <v>MENA_UAE_FC</v>
          </cell>
          <cell r="X1154">
            <v>46267.756944444445</v>
          </cell>
          <cell r="Y1154">
            <v>46268.173611111109</v>
          </cell>
          <cell r="AA1154" t="str">
            <v>Scheduled</v>
          </cell>
          <cell r="AB1154" t="str">
            <v>Not Present</v>
          </cell>
          <cell r="AC1154" t="str">
            <v>Outbound</v>
          </cell>
          <cell r="AD1154" t="str">
            <v>Picking</v>
          </cell>
          <cell r="AE1154" t="str">
            <v>Pick</v>
          </cell>
          <cell r="AF1154" t="str">
            <v>Thursday</v>
          </cell>
          <cell r="AG1154" t="str">
            <v>Friday</v>
          </cell>
          <cell r="AH1154">
            <v>13</v>
          </cell>
          <cell r="AJ1154">
            <v>45567</v>
          </cell>
          <cell r="AM1154" t="str">
            <v>TEMP</v>
          </cell>
          <cell r="AN1154" t="str">
            <v>3P Onsite Worker</v>
          </cell>
          <cell r="AO1154" t="str">
            <v>A</v>
          </cell>
          <cell r="AP1154">
            <v>9</v>
          </cell>
          <cell r="AQ1154">
            <v>0</v>
          </cell>
          <cell r="AR1154">
            <v>0</v>
          </cell>
          <cell r="AS1154">
            <v>1</v>
          </cell>
          <cell r="AT1154">
            <v>0</v>
          </cell>
          <cell r="AU1154">
            <v>1</v>
          </cell>
        </row>
        <row r="1155">
          <cell r="E1155">
            <v>206897640</v>
          </cell>
          <cell r="F1155" t="str">
            <v>A</v>
          </cell>
          <cell r="G1155" t="str">
            <v>GREEN</v>
          </cell>
          <cell r="H1155" t="str">
            <v>FULL_TIME</v>
          </cell>
          <cell r="I1155">
            <v>900234</v>
          </cell>
          <cell r="J1155" t="str">
            <v>Fastlink Outsourcing</v>
          </cell>
          <cell r="K1155" t="str">
            <v>ELIASU ABUBAKARI</v>
          </cell>
          <cell r="L1155" t="str">
            <v>Warehouse Associate (TEMP)</v>
          </cell>
          <cell r="M1155" t="str">
            <v>Warehouse Associate 8W</v>
          </cell>
          <cell r="N1155" t="str">
            <v>scariav</v>
          </cell>
          <cell r="O1155">
            <v>1299</v>
          </cell>
          <cell r="P1155" t="str">
            <v>AUH1</v>
          </cell>
          <cell r="Q1155" t="str">
            <v>ARE</v>
          </cell>
          <cell r="R1155" t="str">
            <v>LK013</v>
          </cell>
          <cell r="S1155" t="str">
            <v>Night Shift</v>
          </cell>
          <cell r="T1155">
            <v>99</v>
          </cell>
          <cell r="U1155" t="str">
            <v>MENA_UAE_FC</v>
          </cell>
          <cell r="X1155">
            <v>46267.756944444445</v>
          </cell>
          <cell r="Y1155">
            <v>46268.090277777781</v>
          </cell>
          <cell r="AA1155" t="str">
            <v>Scheduled</v>
          </cell>
          <cell r="AB1155" t="str">
            <v>Not Present</v>
          </cell>
          <cell r="AC1155" t="str">
            <v>Outbound</v>
          </cell>
          <cell r="AD1155" t="str">
            <v>Pack - Single</v>
          </cell>
          <cell r="AE1155" t="str">
            <v>Pack</v>
          </cell>
          <cell r="AF1155" t="str">
            <v>Sunday</v>
          </cell>
          <cell r="AG1155" t="str">
            <v>Monday</v>
          </cell>
          <cell r="AH1155">
            <v>18</v>
          </cell>
          <cell r="AJ1155">
            <v>46237</v>
          </cell>
          <cell r="AM1155" t="str">
            <v>TEMP</v>
          </cell>
          <cell r="AN1155" t="str">
            <v>3P Onsite Worker</v>
          </cell>
          <cell r="AO1155" t="str">
            <v>A</v>
          </cell>
          <cell r="AP1155">
            <v>7</v>
          </cell>
          <cell r="AQ1155">
            <v>0</v>
          </cell>
          <cell r="AR1155">
            <v>0</v>
          </cell>
          <cell r="AS1155">
            <v>1</v>
          </cell>
          <cell r="AT1155">
            <v>0</v>
          </cell>
          <cell r="AU1155">
            <v>1</v>
          </cell>
        </row>
        <row r="1156">
          <cell r="E1156">
            <v>206957724</v>
          </cell>
          <cell r="F1156" t="str">
            <v>A</v>
          </cell>
          <cell r="G1156" t="str">
            <v>GREEN</v>
          </cell>
          <cell r="H1156" t="str">
            <v>FULL_TIME</v>
          </cell>
          <cell r="I1156">
            <v>900234</v>
          </cell>
          <cell r="J1156" t="str">
            <v>EFS Facilities Services</v>
          </cell>
          <cell r="K1156" t="str">
            <v>Elizabeth Njeri Mungai</v>
          </cell>
          <cell r="L1156" t="str">
            <v>Warehouse Associate (TEMP)</v>
          </cell>
          <cell r="M1156" t="str">
            <v>Warehouse Associate 8W</v>
          </cell>
          <cell r="N1156" t="str">
            <v>aanso</v>
          </cell>
          <cell r="O1156">
            <v>1299</v>
          </cell>
          <cell r="P1156" t="str">
            <v>AUH1</v>
          </cell>
          <cell r="Q1156" t="str">
            <v>ARE</v>
          </cell>
          <cell r="R1156" t="str">
            <v>FC034</v>
          </cell>
          <cell r="S1156" t="str">
            <v>Day Shift</v>
          </cell>
          <cell r="T1156">
            <v>99</v>
          </cell>
          <cell r="U1156" t="str">
            <v>MENA_UAE_FC</v>
          </cell>
          <cell r="X1156">
            <v>46267.333333333336</v>
          </cell>
          <cell r="Y1156">
            <v>46267.75</v>
          </cell>
          <cell r="AA1156" t="str">
            <v>Scheduled</v>
          </cell>
          <cell r="AB1156" t="str">
            <v>Not Present</v>
          </cell>
          <cell r="AC1156" t="str">
            <v>Customer returns</v>
          </cell>
          <cell r="AD1156" t="str">
            <v>Customer Returns</v>
          </cell>
          <cell r="AE1156" t="str">
            <v>Customer returns</v>
          </cell>
          <cell r="AF1156" t="str">
            <v>Saturday</v>
          </cell>
          <cell r="AG1156" t="str">
            <v>Sunday</v>
          </cell>
          <cell r="AH1156">
            <v>22</v>
          </cell>
          <cell r="AJ1156">
            <v>46047</v>
          </cell>
          <cell r="AM1156" t="str">
            <v>TEMP</v>
          </cell>
          <cell r="AN1156" t="str">
            <v>3P Onsite Worker</v>
          </cell>
          <cell r="AO1156" t="str">
            <v>A</v>
          </cell>
          <cell r="AP1156">
            <v>9</v>
          </cell>
          <cell r="AQ1156">
            <v>0</v>
          </cell>
          <cell r="AR1156">
            <v>0</v>
          </cell>
          <cell r="AS1156">
            <v>1</v>
          </cell>
          <cell r="AT1156">
            <v>0</v>
          </cell>
          <cell r="AU1156">
            <v>1</v>
          </cell>
        </row>
        <row r="1157">
          <cell r="E1157">
            <v>203851104</v>
          </cell>
          <cell r="F1157" t="str">
            <v>A</v>
          </cell>
          <cell r="G1157" t="str">
            <v>GREEN</v>
          </cell>
          <cell r="H1157" t="str">
            <v>FULL_TIME</v>
          </cell>
          <cell r="I1157">
            <v>900234</v>
          </cell>
          <cell r="J1157" t="str">
            <v>Fastlink Outsourcing</v>
          </cell>
          <cell r="K1157" t="str">
            <v>Peter Ellie</v>
          </cell>
          <cell r="L1157" t="str">
            <v>Warehouse Associate (TEMP)</v>
          </cell>
          <cell r="M1157" t="str">
            <v>Warehouse Associate 12M</v>
          </cell>
          <cell r="N1157" t="str">
            <v>ansammar</v>
          </cell>
          <cell r="O1157">
            <v>1299</v>
          </cell>
          <cell r="P1157" t="str">
            <v>AUH1</v>
          </cell>
          <cell r="Q1157" t="str">
            <v>ARE</v>
          </cell>
          <cell r="R1157" t="str">
            <v>FC059</v>
          </cell>
          <cell r="S1157" t="str">
            <v>Day Shift</v>
          </cell>
          <cell r="T1157">
            <v>99</v>
          </cell>
          <cell r="U1157" t="str">
            <v>MENA_UAE_FC</v>
          </cell>
          <cell r="X1157">
            <v>46267.333333333336</v>
          </cell>
          <cell r="Y1157">
            <v>46267.75</v>
          </cell>
          <cell r="AA1157" t="str">
            <v>Scheduled</v>
          </cell>
          <cell r="AB1157" t="str">
            <v>Not Present</v>
          </cell>
          <cell r="AC1157" t="str">
            <v>Outbound</v>
          </cell>
          <cell r="AD1157" t="str">
            <v>Pack - Single</v>
          </cell>
          <cell r="AE1157" t="str">
            <v>Pack</v>
          </cell>
          <cell r="AF1157" t="str">
            <v>Sunday</v>
          </cell>
          <cell r="AG1157" t="str">
            <v>Monday</v>
          </cell>
          <cell r="AH1157">
            <v>18</v>
          </cell>
          <cell r="AJ1157">
            <v>45523</v>
          </cell>
          <cell r="AM1157" t="str">
            <v>TEMP</v>
          </cell>
          <cell r="AN1157" t="str">
            <v>3P Onsite Worker</v>
          </cell>
          <cell r="AO1157" t="str">
            <v>A</v>
          </cell>
          <cell r="AP1157">
            <v>9</v>
          </cell>
          <cell r="AQ1157">
            <v>0</v>
          </cell>
          <cell r="AR1157">
            <v>0</v>
          </cell>
          <cell r="AS1157">
            <v>1</v>
          </cell>
          <cell r="AT1157">
            <v>0</v>
          </cell>
          <cell r="AU1157">
            <v>1</v>
          </cell>
        </row>
        <row r="1158">
          <cell r="E1158">
            <v>204299903</v>
          </cell>
          <cell r="F1158" t="str">
            <v>A</v>
          </cell>
          <cell r="G1158" t="str">
            <v>GREEN</v>
          </cell>
          <cell r="H1158" t="str">
            <v>FULL_TIME</v>
          </cell>
          <cell r="I1158">
            <v>900234</v>
          </cell>
          <cell r="J1158" t="str">
            <v>Quesscorp</v>
          </cell>
          <cell r="K1158" t="str">
            <v>Emmanuel Fofie</v>
          </cell>
          <cell r="L1158" t="str">
            <v>Warehouse Associate (TEMP)</v>
          </cell>
          <cell r="M1158" t="str">
            <v>Warehouse Associate 24M</v>
          </cell>
          <cell r="N1158" t="str">
            <v>aanso</v>
          </cell>
          <cell r="O1158">
            <v>1299</v>
          </cell>
          <cell r="P1158" t="str">
            <v>AUH1</v>
          </cell>
          <cell r="Q1158" t="str">
            <v>ARE</v>
          </cell>
          <cell r="R1158" t="str">
            <v>LK014</v>
          </cell>
          <cell r="S1158" t="str">
            <v>Night Shift</v>
          </cell>
          <cell r="T1158">
            <v>99</v>
          </cell>
          <cell r="U1158" t="str">
            <v>MENA_UAE_FC</v>
          </cell>
          <cell r="X1158">
            <v>46267.756944444445</v>
          </cell>
          <cell r="Y1158">
            <v>46268.173611111109</v>
          </cell>
          <cell r="AA1158" t="str">
            <v>Scheduled</v>
          </cell>
          <cell r="AB1158" t="str">
            <v>Not Present</v>
          </cell>
          <cell r="AC1158" t="str">
            <v>Customer returns</v>
          </cell>
          <cell r="AD1158" t="str">
            <v>Customer Returns</v>
          </cell>
          <cell r="AE1158" t="str">
            <v>Customer returns</v>
          </cell>
          <cell r="AF1158" t="str">
            <v>Monday</v>
          </cell>
          <cell r="AG1158" t="str">
            <v>Tuesday</v>
          </cell>
          <cell r="AH1158">
            <v>22</v>
          </cell>
          <cell r="AJ1158">
            <v>45585</v>
          </cell>
          <cell r="AM1158" t="str">
            <v>TEMP</v>
          </cell>
          <cell r="AN1158" t="str">
            <v>3P Onsite Worker</v>
          </cell>
          <cell r="AO1158" t="str">
            <v>A</v>
          </cell>
          <cell r="AP1158">
            <v>9</v>
          </cell>
          <cell r="AQ1158">
            <v>0</v>
          </cell>
          <cell r="AR1158">
            <v>0</v>
          </cell>
          <cell r="AS1158">
            <v>1</v>
          </cell>
          <cell r="AT1158">
            <v>0</v>
          </cell>
          <cell r="AU1158">
            <v>1</v>
          </cell>
        </row>
        <row r="1159">
          <cell r="E1159">
            <v>206065199</v>
          </cell>
          <cell r="F1159" t="str">
            <v>A</v>
          </cell>
          <cell r="G1159" t="str">
            <v>GREEN</v>
          </cell>
          <cell r="H1159" t="str">
            <v>FULL_TIME</v>
          </cell>
          <cell r="I1159">
            <v>900234</v>
          </cell>
          <cell r="J1159" t="str">
            <v>Fastlink Outsourcing</v>
          </cell>
          <cell r="K1159" t="str">
            <v>Emmanuel Enang Nkwonji</v>
          </cell>
          <cell r="L1159" t="str">
            <v>Warehouse Associate (TEMP)</v>
          </cell>
          <cell r="M1159" t="str">
            <v>Warehouse Associate 12M</v>
          </cell>
          <cell r="N1159" t="str">
            <v>abbaszoo</v>
          </cell>
          <cell r="O1159">
            <v>1299</v>
          </cell>
          <cell r="P1159" t="str">
            <v>AUH1</v>
          </cell>
          <cell r="Q1159" t="str">
            <v>ARE</v>
          </cell>
          <cell r="R1159" t="str">
            <v>FC159</v>
          </cell>
          <cell r="S1159" t="str">
            <v>Day Shift</v>
          </cell>
          <cell r="T1159">
            <v>99</v>
          </cell>
          <cell r="U1159" t="str">
            <v>MENA_UAE_FC</v>
          </cell>
          <cell r="X1159">
            <v>46267.333333333336</v>
          </cell>
          <cell r="Y1159">
            <v>46267.75</v>
          </cell>
          <cell r="AA1159" t="str">
            <v>Scheduled</v>
          </cell>
          <cell r="AB1159" t="str">
            <v>Not Present</v>
          </cell>
          <cell r="AC1159" t="str">
            <v>Inbound</v>
          </cell>
          <cell r="AD1159" t="str">
            <v>Vendor Receive</v>
          </cell>
          <cell r="AE1159" t="str">
            <v>Receive</v>
          </cell>
          <cell r="AF1159" t="str">
            <v>Thursday</v>
          </cell>
          <cell r="AG1159" t="str">
            <v>Friday</v>
          </cell>
          <cell r="AH1159">
            <v>1</v>
          </cell>
          <cell r="AJ1159">
            <v>45921</v>
          </cell>
          <cell r="AM1159" t="str">
            <v>TEMP</v>
          </cell>
          <cell r="AN1159" t="str">
            <v>3P Onsite Worker</v>
          </cell>
          <cell r="AO1159" t="str">
            <v>A</v>
          </cell>
          <cell r="AP1159">
            <v>9</v>
          </cell>
          <cell r="AQ1159">
            <v>0</v>
          </cell>
          <cell r="AR1159">
            <v>0</v>
          </cell>
          <cell r="AS1159">
            <v>1</v>
          </cell>
          <cell r="AT1159">
            <v>0</v>
          </cell>
          <cell r="AU1159">
            <v>1</v>
          </cell>
        </row>
        <row r="1160">
          <cell r="E1160">
            <v>206953981</v>
          </cell>
          <cell r="F1160" t="str">
            <v>A</v>
          </cell>
          <cell r="G1160" t="str">
            <v>GREEN</v>
          </cell>
          <cell r="H1160" t="str">
            <v>FULL_TIME</v>
          </cell>
          <cell r="I1160">
            <v>900234</v>
          </cell>
          <cell r="J1160" t="str">
            <v>Dulsco L.L.C.</v>
          </cell>
          <cell r="K1160" t="str">
            <v>FREDO SANGULAYA</v>
          </cell>
          <cell r="L1160" t="str">
            <v>Warehouse Associate (TEMP)</v>
          </cell>
          <cell r="M1160" t="str">
            <v>Warehouse Associate 24M</v>
          </cell>
          <cell r="N1160" t="str">
            <v>aanso</v>
          </cell>
          <cell r="O1160">
            <v>1299</v>
          </cell>
          <cell r="P1160" t="str">
            <v>AUH1</v>
          </cell>
          <cell r="Q1160" t="str">
            <v>ARE</v>
          </cell>
          <cell r="R1160" t="str">
            <v>FC084</v>
          </cell>
          <cell r="S1160" t="str">
            <v>Day Shift</v>
          </cell>
          <cell r="T1160">
            <v>99</v>
          </cell>
          <cell r="U1160" t="str">
            <v>MENA_UAE_FC</v>
          </cell>
          <cell r="X1160">
            <v>46267.333333333336</v>
          </cell>
          <cell r="Y1160">
            <v>46267.75</v>
          </cell>
          <cell r="AA1160" t="str">
            <v>Scheduled</v>
          </cell>
          <cell r="AB1160" t="str">
            <v>Not Present</v>
          </cell>
          <cell r="AC1160" t="str">
            <v>Customer returns</v>
          </cell>
          <cell r="AD1160" t="str">
            <v>Customer Returns</v>
          </cell>
          <cell r="AE1160" t="str">
            <v>Customer returns</v>
          </cell>
          <cell r="AF1160" t="str">
            <v>Monday</v>
          </cell>
          <cell r="AG1160" t="str">
            <v>Tuesday</v>
          </cell>
          <cell r="AH1160">
            <v>22</v>
          </cell>
          <cell r="AJ1160">
            <v>46047</v>
          </cell>
          <cell r="AM1160" t="str">
            <v>TEMP</v>
          </cell>
          <cell r="AN1160" t="str">
            <v>3P Onsite Worker</v>
          </cell>
          <cell r="AO1160" t="str">
            <v>A</v>
          </cell>
          <cell r="AP1160">
            <v>9</v>
          </cell>
          <cell r="AQ1160">
            <v>0</v>
          </cell>
          <cell r="AR1160">
            <v>0</v>
          </cell>
          <cell r="AS1160">
            <v>1</v>
          </cell>
          <cell r="AT1160">
            <v>0</v>
          </cell>
          <cell r="AU1160">
            <v>1</v>
          </cell>
        </row>
        <row r="1161">
          <cell r="E1161">
            <v>204246605</v>
          </cell>
          <cell r="F1161" t="str">
            <v>A</v>
          </cell>
          <cell r="G1161" t="str">
            <v>GREEN</v>
          </cell>
          <cell r="H1161" t="str">
            <v>FULL_TIME</v>
          </cell>
          <cell r="I1161">
            <v>900234</v>
          </cell>
          <cell r="J1161" t="str">
            <v>Quesscorp</v>
          </cell>
          <cell r="K1161" t="str">
            <v>Prosper Gamah</v>
          </cell>
          <cell r="L1161" t="str">
            <v>Warehouse Associate (TEMP)</v>
          </cell>
          <cell r="M1161" t="str">
            <v>Warehouse Associate 24M</v>
          </cell>
          <cell r="N1161" t="str">
            <v>vkkatyal</v>
          </cell>
          <cell r="O1161">
            <v>1299</v>
          </cell>
          <cell r="P1161" t="str">
            <v>AUH1</v>
          </cell>
          <cell r="Q1161" t="str">
            <v>ARE</v>
          </cell>
          <cell r="R1161" t="str">
            <v>FC084</v>
          </cell>
          <cell r="S1161" t="str">
            <v>Day Shift</v>
          </cell>
          <cell r="T1161">
            <v>99</v>
          </cell>
          <cell r="U1161" t="str">
            <v>MENA_UAE_FC</v>
          </cell>
          <cell r="X1161">
            <v>46267.333333333336</v>
          </cell>
          <cell r="Y1161">
            <v>46267.75</v>
          </cell>
          <cell r="AA1161" t="str">
            <v>Scheduled</v>
          </cell>
          <cell r="AB1161" t="str">
            <v>Not Present</v>
          </cell>
          <cell r="AC1161" t="str">
            <v>Inbound</v>
          </cell>
          <cell r="AD1161" t="str">
            <v>Inbound Stow</v>
          </cell>
          <cell r="AE1161" t="str">
            <v>Stow</v>
          </cell>
          <cell r="AF1161" t="str">
            <v>Monday</v>
          </cell>
          <cell r="AG1161" t="str">
            <v>Tuesday</v>
          </cell>
          <cell r="AH1161">
            <v>3</v>
          </cell>
          <cell r="AJ1161">
            <v>45578</v>
          </cell>
          <cell r="AM1161" t="str">
            <v>TEMP</v>
          </cell>
          <cell r="AN1161" t="str">
            <v>3P Onsite Worker</v>
          </cell>
          <cell r="AO1161" t="str">
            <v>A</v>
          </cell>
          <cell r="AP1161">
            <v>9</v>
          </cell>
          <cell r="AQ1161">
            <v>0</v>
          </cell>
          <cell r="AR1161">
            <v>0</v>
          </cell>
          <cell r="AS1161">
            <v>1</v>
          </cell>
          <cell r="AT1161">
            <v>0</v>
          </cell>
          <cell r="AU1161">
            <v>1</v>
          </cell>
        </row>
        <row r="1162">
          <cell r="E1162">
            <v>203813082</v>
          </cell>
          <cell r="F1162" t="str">
            <v>A</v>
          </cell>
          <cell r="G1162" t="str">
            <v>GREEN</v>
          </cell>
          <cell r="H1162" t="str">
            <v>FULL_TIME</v>
          </cell>
          <cell r="I1162">
            <v>900234</v>
          </cell>
          <cell r="J1162" t="str">
            <v>Adecco</v>
          </cell>
          <cell r="K1162" t="str">
            <v>PRINCEPAL SINGH</v>
          </cell>
          <cell r="L1162" t="str">
            <v>Warehouse Associate (TEMP)</v>
          </cell>
          <cell r="M1162" t="str">
            <v>Warehouse Associate 24M</v>
          </cell>
          <cell r="N1162" t="str">
            <v>nnahla</v>
          </cell>
          <cell r="O1162">
            <v>1299</v>
          </cell>
          <cell r="P1162" t="str">
            <v>AUH1</v>
          </cell>
          <cell r="Q1162" t="str">
            <v>ARE</v>
          </cell>
          <cell r="R1162" t="str">
            <v>LK012</v>
          </cell>
          <cell r="S1162" t="str">
            <v>Night Shift</v>
          </cell>
          <cell r="T1162">
            <v>99</v>
          </cell>
          <cell r="U1162" t="str">
            <v>MENA_UAE_FC</v>
          </cell>
          <cell r="X1162">
            <v>46267.756944444445</v>
          </cell>
          <cell r="Y1162">
            <v>46268.173611111109</v>
          </cell>
          <cell r="AA1162" t="str">
            <v>Scheduled</v>
          </cell>
          <cell r="AB1162" t="str">
            <v>Not Present</v>
          </cell>
          <cell r="AC1162" t="str">
            <v>Inbound</v>
          </cell>
          <cell r="AD1162" t="str">
            <v>Inbound Stow</v>
          </cell>
          <cell r="AE1162" t="str">
            <v>Stow</v>
          </cell>
          <cell r="AF1162" t="str">
            <v>Saturday</v>
          </cell>
          <cell r="AG1162" t="str">
            <v>Sunday</v>
          </cell>
          <cell r="AH1162">
            <v>3</v>
          </cell>
          <cell r="AJ1162">
            <v>45516</v>
          </cell>
          <cell r="AM1162" t="str">
            <v>TEMP</v>
          </cell>
          <cell r="AN1162" t="str">
            <v>3P Onsite Worker</v>
          </cell>
          <cell r="AO1162" t="str">
            <v>A</v>
          </cell>
          <cell r="AP1162">
            <v>9</v>
          </cell>
          <cell r="AQ1162">
            <v>0</v>
          </cell>
          <cell r="AR1162">
            <v>0</v>
          </cell>
          <cell r="AS1162">
            <v>1</v>
          </cell>
          <cell r="AT1162">
            <v>0</v>
          </cell>
          <cell r="AU1162">
            <v>1</v>
          </cell>
        </row>
        <row r="1163">
          <cell r="E1163">
            <v>203965183</v>
          </cell>
          <cell r="F1163" t="str">
            <v>A</v>
          </cell>
          <cell r="G1163" t="str">
            <v>GREEN</v>
          </cell>
          <cell r="H1163" t="str">
            <v>FULL_TIME</v>
          </cell>
          <cell r="I1163">
            <v>900234</v>
          </cell>
          <cell r="J1163" t="str">
            <v>Fastlink Outsourcing</v>
          </cell>
          <cell r="K1163" t="str">
            <v>JEPHTER TWENE</v>
          </cell>
          <cell r="L1163" t="str">
            <v>Warehouse Associate (TEMP)</v>
          </cell>
          <cell r="M1163" t="str">
            <v>Warehouse Associate 12M</v>
          </cell>
          <cell r="N1163" t="str">
            <v>bizthoma</v>
          </cell>
          <cell r="O1163">
            <v>1299</v>
          </cell>
          <cell r="P1163" t="str">
            <v>AUH1</v>
          </cell>
          <cell r="Q1163" t="str">
            <v>ARE</v>
          </cell>
          <cell r="R1163" t="str">
            <v>LK013</v>
          </cell>
          <cell r="S1163" t="str">
            <v>Night Shift</v>
          </cell>
          <cell r="T1163">
            <v>99</v>
          </cell>
          <cell r="U1163" t="str">
            <v>MENA_UAE_FC</v>
          </cell>
          <cell r="X1163">
            <v>46267.756944444445</v>
          </cell>
          <cell r="Y1163">
            <v>46268.173611111109</v>
          </cell>
          <cell r="AA1163" t="str">
            <v>Scheduled</v>
          </cell>
          <cell r="AB1163" t="str">
            <v>Not Present</v>
          </cell>
          <cell r="AC1163" t="str">
            <v>Outbound</v>
          </cell>
          <cell r="AD1163" t="str">
            <v>Picking</v>
          </cell>
          <cell r="AE1163" t="str">
            <v>Pick</v>
          </cell>
          <cell r="AF1163" t="str">
            <v>Sunday</v>
          </cell>
          <cell r="AG1163" t="str">
            <v>Monday</v>
          </cell>
          <cell r="AH1163">
            <v>13</v>
          </cell>
          <cell r="AJ1163">
            <v>45543</v>
          </cell>
          <cell r="AM1163" t="str">
            <v>TEMP</v>
          </cell>
          <cell r="AN1163" t="str">
            <v>3P Onsite Worker</v>
          </cell>
          <cell r="AO1163" t="str">
            <v>A</v>
          </cell>
          <cell r="AP1163">
            <v>9</v>
          </cell>
          <cell r="AQ1163">
            <v>0</v>
          </cell>
          <cell r="AR1163">
            <v>0</v>
          </cell>
          <cell r="AS1163">
            <v>1</v>
          </cell>
          <cell r="AT1163">
            <v>0</v>
          </cell>
          <cell r="AU1163">
            <v>1</v>
          </cell>
        </row>
        <row r="1164">
          <cell r="E1164">
            <v>205199079</v>
          </cell>
          <cell r="F1164" t="str">
            <v>A</v>
          </cell>
          <cell r="G1164" t="str">
            <v>GREEN</v>
          </cell>
          <cell r="H1164" t="str">
            <v>FULL_TIME</v>
          </cell>
          <cell r="I1164">
            <v>900234</v>
          </cell>
          <cell r="J1164" t="str">
            <v>EFS Facilities Services</v>
          </cell>
          <cell r="K1164" t="str">
            <v>Habeeb Shaik</v>
          </cell>
          <cell r="L1164" t="str">
            <v>Warehouse Associate (TEMP)</v>
          </cell>
          <cell r="M1164" t="str">
            <v>Warehouse Associate 12M</v>
          </cell>
          <cell r="N1164" t="str">
            <v>lraghava</v>
          </cell>
          <cell r="O1164">
            <v>1299</v>
          </cell>
          <cell r="P1164" t="str">
            <v>AUH1</v>
          </cell>
          <cell r="Q1164" t="str">
            <v>ARE</v>
          </cell>
          <cell r="R1164" t="str">
            <v>LK012</v>
          </cell>
          <cell r="S1164" t="str">
            <v>Night Shift</v>
          </cell>
          <cell r="T1164">
            <v>99</v>
          </cell>
          <cell r="U1164" t="str">
            <v>MENA_UAE_FC</v>
          </cell>
          <cell r="X1164">
            <v>46267.756944444445</v>
          </cell>
          <cell r="Y1164">
            <v>46268.173611111109</v>
          </cell>
          <cell r="AA1164" t="str">
            <v>Scheduled</v>
          </cell>
          <cell r="AB1164" t="str">
            <v>Not Present</v>
          </cell>
          <cell r="AC1164" t="str">
            <v>Outbound</v>
          </cell>
          <cell r="AD1164" t="str">
            <v>Picking</v>
          </cell>
          <cell r="AE1164" t="str">
            <v>Pick</v>
          </cell>
          <cell r="AF1164" t="str">
            <v>Saturday</v>
          </cell>
          <cell r="AG1164" t="str">
            <v>Sunday</v>
          </cell>
          <cell r="AH1164">
            <v>13</v>
          </cell>
          <cell r="AJ1164">
            <v>45774</v>
          </cell>
          <cell r="AM1164" t="str">
            <v>TEMP</v>
          </cell>
          <cell r="AN1164" t="str">
            <v>3P Onsite Worker</v>
          </cell>
          <cell r="AO1164" t="str">
            <v>A</v>
          </cell>
          <cell r="AP1164">
            <v>9</v>
          </cell>
          <cell r="AQ1164">
            <v>0</v>
          </cell>
          <cell r="AR1164">
            <v>0</v>
          </cell>
          <cell r="AS1164">
            <v>1</v>
          </cell>
          <cell r="AT1164">
            <v>0</v>
          </cell>
          <cell r="AU1164">
            <v>1</v>
          </cell>
        </row>
        <row r="1165">
          <cell r="E1165">
            <v>203965006</v>
          </cell>
          <cell r="F1165" t="str">
            <v>A</v>
          </cell>
          <cell r="G1165" t="str">
            <v>GREEN</v>
          </cell>
          <cell r="H1165" t="str">
            <v>FULL_TIME</v>
          </cell>
          <cell r="I1165">
            <v>900234</v>
          </cell>
          <cell r="J1165" t="str">
            <v>Adecco</v>
          </cell>
          <cell r="K1165" t="str">
            <v>Akhil Joy</v>
          </cell>
          <cell r="L1165" t="str">
            <v>Warehouse Associate (TEMP)</v>
          </cell>
          <cell r="M1165" t="str">
            <v>Warehouse Associate 24M</v>
          </cell>
          <cell r="N1165" t="str">
            <v>bizthoma</v>
          </cell>
          <cell r="O1165">
            <v>1299</v>
          </cell>
          <cell r="P1165" t="str">
            <v>AUH1</v>
          </cell>
          <cell r="Q1165" t="str">
            <v>ARE</v>
          </cell>
          <cell r="R1165" t="str">
            <v>LK014</v>
          </cell>
          <cell r="S1165" t="str">
            <v>Night Shift</v>
          </cell>
          <cell r="T1165">
            <v>99</v>
          </cell>
          <cell r="U1165" t="str">
            <v>MENA_UAE_FC</v>
          </cell>
          <cell r="X1165">
            <v>46267.756944444445</v>
          </cell>
          <cell r="Y1165">
            <v>46268.173611111109</v>
          </cell>
          <cell r="AA1165" t="str">
            <v>Scheduled</v>
          </cell>
          <cell r="AB1165" t="str">
            <v>Not Present</v>
          </cell>
          <cell r="AC1165" t="str">
            <v>Outbound</v>
          </cell>
          <cell r="AD1165" t="str">
            <v>Picking</v>
          </cell>
          <cell r="AE1165" t="str">
            <v>Pick</v>
          </cell>
          <cell r="AF1165" t="str">
            <v>Monday</v>
          </cell>
          <cell r="AG1165" t="str">
            <v>Tuesday</v>
          </cell>
          <cell r="AH1165">
            <v>13</v>
          </cell>
          <cell r="AJ1165">
            <v>45543</v>
          </cell>
          <cell r="AM1165" t="str">
            <v>TEMP</v>
          </cell>
          <cell r="AN1165" t="str">
            <v>3P Onsite Worker</v>
          </cell>
          <cell r="AO1165" t="str">
            <v>A</v>
          </cell>
          <cell r="AP1165">
            <v>9</v>
          </cell>
          <cell r="AQ1165">
            <v>0</v>
          </cell>
          <cell r="AR1165">
            <v>0</v>
          </cell>
          <cell r="AS1165">
            <v>1</v>
          </cell>
          <cell r="AT1165">
            <v>0</v>
          </cell>
          <cell r="AU1165">
            <v>1</v>
          </cell>
        </row>
        <row r="1166">
          <cell r="E1166">
            <v>203850879</v>
          </cell>
          <cell r="F1166" t="str">
            <v>A</v>
          </cell>
          <cell r="G1166" t="str">
            <v>GREEN</v>
          </cell>
          <cell r="H1166" t="str">
            <v>FULL_TIME</v>
          </cell>
          <cell r="I1166">
            <v>900234</v>
          </cell>
          <cell r="J1166" t="str">
            <v>Dulsco L.L.C.</v>
          </cell>
          <cell r="K1166" t="str">
            <v>Joshua Mpaulo</v>
          </cell>
          <cell r="L1166" t="str">
            <v>Warehouse Associate (TEMP)</v>
          </cell>
          <cell r="M1166" t="str">
            <v>Warehouse Associate 24M</v>
          </cell>
          <cell r="N1166" t="str">
            <v>ansammar</v>
          </cell>
          <cell r="O1166">
            <v>1299</v>
          </cell>
          <cell r="P1166" t="str">
            <v>AUH1</v>
          </cell>
          <cell r="Q1166" t="str">
            <v>ARE</v>
          </cell>
          <cell r="R1166" t="str">
            <v>FC009</v>
          </cell>
          <cell r="S1166" t="str">
            <v>Day Shift</v>
          </cell>
          <cell r="T1166">
            <v>99</v>
          </cell>
          <cell r="U1166" t="str">
            <v>MENA_UAE_FC</v>
          </cell>
          <cell r="X1166">
            <v>46267.333333333336</v>
          </cell>
          <cell r="Y1166">
            <v>46267.75</v>
          </cell>
          <cell r="AA1166" t="str">
            <v>Scheduled</v>
          </cell>
          <cell r="AB1166" t="str">
            <v>Not Present</v>
          </cell>
          <cell r="AC1166" t="str">
            <v>Outbound</v>
          </cell>
          <cell r="AD1166" t="str">
            <v>Picking</v>
          </cell>
          <cell r="AE1166" t="str">
            <v>Pick</v>
          </cell>
          <cell r="AF1166" t="str">
            <v>Friday</v>
          </cell>
          <cell r="AG1166" t="str">
            <v>Saturday</v>
          </cell>
          <cell r="AH1166">
            <v>13</v>
          </cell>
          <cell r="AJ1166">
            <v>45523</v>
          </cell>
          <cell r="AM1166" t="str">
            <v>TEMP</v>
          </cell>
          <cell r="AN1166" t="str">
            <v>3P Onsite Worker</v>
          </cell>
          <cell r="AO1166" t="str">
            <v>A</v>
          </cell>
          <cell r="AP1166">
            <v>9</v>
          </cell>
          <cell r="AQ1166">
            <v>0</v>
          </cell>
          <cell r="AR1166">
            <v>0</v>
          </cell>
          <cell r="AS1166">
            <v>1</v>
          </cell>
          <cell r="AT1166">
            <v>0</v>
          </cell>
          <cell r="AU1166">
            <v>1</v>
          </cell>
        </row>
        <row r="1167">
          <cell r="E1167">
            <v>204009951</v>
          </cell>
          <cell r="F1167" t="str">
            <v>A</v>
          </cell>
          <cell r="G1167" t="str">
            <v>GREEN</v>
          </cell>
          <cell r="H1167" t="str">
            <v>FULL_TIME</v>
          </cell>
          <cell r="I1167">
            <v>900234</v>
          </cell>
          <cell r="J1167" t="str">
            <v>Dulsco L.L.C.</v>
          </cell>
          <cell r="K1167" t="str">
            <v>JITENDRA KUMAR SHARMA</v>
          </cell>
          <cell r="L1167" t="str">
            <v>Warehouse Associate (TEMP)</v>
          </cell>
          <cell r="M1167" t="str">
            <v>Warehouse Associate 24M</v>
          </cell>
          <cell r="N1167" t="str">
            <v>lraghava</v>
          </cell>
          <cell r="O1167">
            <v>1299</v>
          </cell>
          <cell r="P1167" t="str">
            <v>AUH1</v>
          </cell>
          <cell r="Q1167" t="str">
            <v>ARE</v>
          </cell>
          <cell r="R1167" t="str">
            <v>LK012</v>
          </cell>
          <cell r="S1167" t="str">
            <v>Night Shift</v>
          </cell>
          <cell r="T1167">
            <v>99</v>
          </cell>
          <cell r="U1167" t="str">
            <v>MENA_UAE_FC</v>
          </cell>
          <cell r="X1167">
            <v>46267.756944444445</v>
          </cell>
          <cell r="Y1167">
            <v>46268.173611111109</v>
          </cell>
          <cell r="AA1167" t="str">
            <v>Scheduled</v>
          </cell>
          <cell r="AB1167" t="str">
            <v>Not Present</v>
          </cell>
          <cell r="AC1167" t="str">
            <v>Outbound</v>
          </cell>
          <cell r="AD1167" t="str">
            <v>Picking</v>
          </cell>
          <cell r="AE1167" t="str">
            <v>Pick</v>
          </cell>
          <cell r="AF1167" t="str">
            <v>Saturday</v>
          </cell>
          <cell r="AG1167" t="str">
            <v>Sunday</v>
          </cell>
          <cell r="AH1167">
            <v>13</v>
          </cell>
          <cell r="AJ1167">
            <v>45550</v>
          </cell>
          <cell r="AM1167" t="str">
            <v>TEMP</v>
          </cell>
          <cell r="AN1167" t="str">
            <v>3P Onsite Worker</v>
          </cell>
          <cell r="AO1167" t="str">
            <v>A</v>
          </cell>
          <cell r="AP1167">
            <v>9</v>
          </cell>
          <cell r="AQ1167">
            <v>0</v>
          </cell>
          <cell r="AR1167">
            <v>0</v>
          </cell>
          <cell r="AS1167">
            <v>1</v>
          </cell>
          <cell r="AT1167">
            <v>0</v>
          </cell>
          <cell r="AU1167">
            <v>1</v>
          </cell>
        </row>
        <row r="1168">
          <cell r="E1168">
            <v>206958448</v>
          </cell>
          <cell r="F1168" t="str">
            <v>A</v>
          </cell>
          <cell r="G1168" t="str">
            <v>GREEN</v>
          </cell>
          <cell r="H1168" t="str">
            <v>FULL_TIME</v>
          </cell>
          <cell r="I1168">
            <v>900234</v>
          </cell>
          <cell r="J1168" t="str">
            <v>EFS Facilities Services</v>
          </cell>
          <cell r="K1168" t="str">
            <v>Alice Wanjiru Kinyanjui</v>
          </cell>
          <cell r="L1168" t="str">
            <v>Warehouse Associate (TEMP)</v>
          </cell>
          <cell r="M1168" t="str">
            <v>Warehouse Associate 8W</v>
          </cell>
          <cell r="N1168" t="str">
            <v>pparsin</v>
          </cell>
          <cell r="O1168">
            <v>1299</v>
          </cell>
          <cell r="P1168" t="str">
            <v>AUH1</v>
          </cell>
          <cell r="Q1168" t="str">
            <v>ARE</v>
          </cell>
          <cell r="R1168" t="str">
            <v>LK011</v>
          </cell>
          <cell r="S1168" t="str">
            <v>Night Shift</v>
          </cell>
          <cell r="T1168">
            <v>99</v>
          </cell>
          <cell r="U1168" t="str">
            <v>MENA_UAE_FC</v>
          </cell>
          <cell r="X1168">
            <v>46267.756944444445</v>
          </cell>
          <cell r="Y1168">
            <v>46268.173611111109</v>
          </cell>
          <cell r="AA1168" t="str">
            <v>Scheduled</v>
          </cell>
          <cell r="AB1168" t="str">
            <v>Not Present</v>
          </cell>
          <cell r="AC1168" t="str">
            <v>Inbound</v>
          </cell>
          <cell r="AD1168" t="str">
            <v>Inbound Stow</v>
          </cell>
          <cell r="AE1168" t="str">
            <v>Stow</v>
          </cell>
          <cell r="AF1168" t="str">
            <v>Friday</v>
          </cell>
          <cell r="AG1168" t="str">
            <v>Saturday</v>
          </cell>
          <cell r="AH1168">
            <v>3</v>
          </cell>
          <cell r="AJ1168">
            <v>46047</v>
          </cell>
          <cell r="AM1168" t="str">
            <v>TEMP</v>
          </cell>
          <cell r="AN1168" t="str">
            <v>3P Onsite Worker</v>
          </cell>
          <cell r="AO1168" t="str">
            <v>A</v>
          </cell>
          <cell r="AP1168">
            <v>9</v>
          </cell>
          <cell r="AQ1168">
            <v>0</v>
          </cell>
          <cell r="AR1168">
            <v>0</v>
          </cell>
          <cell r="AS1168">
            <v>1</v>
          </cell>
          <cell r="AT1168">
            <v>0</v>
          </cell>
          <cell r="AU1168">
            <v>1</v>
          </cell>
        </row>
        <row r="1169">
          <cell r="E1169">
            <v>205257390</v>
          </cell>
          <cell r="F1169" t="str">
            <v>A</v>
          </cell>
          <cell r="G1169" t="str">
            <v>GREEN</v>
          </cell>
          <cell r="H1169" t="str">
            <v>FULL_TIME</v>
          </cell>
          <cell r="I1169">
            <v>900234</v>
          </cell>
          <cell r="J1169" t="str">
            <v>EFS Facilities Services</v>
          </cell>
          <cell r="K1169" t="str">
            <v>Collins Kimutai</v>
          </cell>
          <cell r="L1169" t="str">
            <v>Warehouse Associate (TEMP)</v>
          </cell>
          <cell r="M1169" t="str">
            <v>Warehouse Associate 8W</v>
          </cell>
          <cell r="N1169" t="str">
            <v>lraghava</v>
          </cell>
          <cell r="O1169">
            <v>1299</v>
          </cell>
          <cell r="P1169" t="str">
            <v>AUH1</v>
          </cell>
          <cell r="Q1169" t="str">
            <v>ARE</v>
          </cell>
          <cell r="R1169" t="str">
            <v>LK012</v>
          </cell>
          <cell r="S1169" t="str">
            <v>Night Shift</v>
          </cell>
          <cell r="T1169">
            <v>99</v>
          </cell>
          <cell r="U1169" t="str">
            <v>MENA_UAE_FC</v>
          </cell>
          <cell r="X1169">
            <v>46267.756944444445</v>
          </cell>
          <cell r="Y1169">
            <v>46268.173611111109</v>
          </cell>
          <cell r="AA1169" t="str">
            <v>Scheduled</v>
          </cell>
          <cell r="AB1169" t="str">
            <v>Not Present</v>
          </cell>
          <cell r="AC1169" t="str">
            <v>Outbound</v>
          </cell>
          <cell r="AD1169" t="str">
            <v>Picking</v>
          </cell>
          <cell r="AE1169" t="str">
            <v>Pick</v>
          </cell>
          <cell r="AF1169" t="str">
            <v>Saturday</v>
          </cell>
          <cell r="AG1169" t="str">
            <v>Sunday</v>
          </cell>
          <cell r="AH1169">
            <v>13</v>
          </cell>
          <cell r="AJ1169">
            <v>45788</v>
          </cell>
          <cell r="AM1169" t="str">
            <v>TEMP</v>
          </cell>
          <cell r="AN1169" t="str">
            <v>3P Onsite Worker</v>
          </cell>
          <cell r="AO1169" t="str">
            <v>A</v>
          </cell>
          <cell r="AP1169">
            <v>9</v>
          </cell>
          <cell r="AQ1169">
            <v>0</v>
          </cell>
          <cell r="AR1169">
            <v>0</v>
          </cell>
          <cell r="AS1169">
            <v>1</v>
          </cell>
          <cell r="AT1169">
            <v>0</v>
          </cell>
          <cell r="AU1169">
            <v>1</v>
          </cell>
        </row>
        <row r="1170">
          <cell r="E1170">
            <v>203965410</v>
          </cell>
          <cell r="F1170" t="str">
            <v>A</v>
          </cell>
          <cell r="G1170" t="str">
            <v>GREEN</v>
          </cell>
          <cell r="H1170" t="str">
            <v>FULL_TIME</v>
          </cell>
          <cell r="I1170">
            <v>900234</v>
          </cell>
          <cell r="J1170" t="str">
            <v>Fastlink Outsourcing</v>
          </cell>
          <cell r="K1170" t="str">
            <v>Mohamed Kingway Barrie</v>
          </cell>
          <cell r="L1170" t="str">
            <v>Warehouse Associate (TEMP)</v>
          </cell>
          <cell r="M1170" t="str">
            <v>Warehouse Associate 12M</v>
          </cell>
          <cell r="N1170" t="str">
            <v>lraghava</v>
          </cell>
          <cell r="O1170">
            <v>1299</v>
          </cell>
          <cell r="P1170" t="str">
            <v>AUH1</v>
          </cell>
          <cell r="Q1170" t="str">
            <v>ARE</v>
          </cell>
          <cell r="R1170" t="str">
            <v>LK011</v>
          </cell>
          <cell r="S1170" t="str">
            <v>Night Shift</v>
          </cell>
          <cell r="T1170">
            <v>99</v>
          </cell>
          <cell r="U1170" t="str">
            <v>MENA_UAE_FC</v>
          </cell>
          <cell r="X1170">
            <v>46267.756944444445</v>
          </cell>
          <cell r="Y1170">
            <v>46268.173611111109</v>
          </cell>
          <cell r="AA1170" t="str">
            <v>Scheduled</v>
          </cell>
          <cell r="AB1170" t="str">
            <v>Not Present</v>
          </cell>
          <cell r="AC1170" t="str">
            <v>Outbound</v>
          </cell>
          <cell r="AD1170" t="str">
            <v>Picking</v>
          </cell>
          <cell r="AE1170" t="str">
            <v>Pick</v>
          </cell>
          <cell r="AF1170" t="str">
            <v>Friday</v>
          </cell>
          <cell r="AG1170" t="str">
            <v>Saturday</v>
          </cell>
          <cell r="AH1170">
            <v>13</v>
          </cell>
          <cell r="AJ1170">
            <v>45543</v>
          </cell>
          <cell r="AM1170" t="str">
            <v>TEMP</v>
          </cell>
          <cell r="AN1170" t="str">
            <v>3P Onsite Worker</v>
          </cell>
          <cell r="AO1170" t="str">
            <v>A</v>
          </cell>
          <cell r="AP1170">
            <v>9</v>
          </cell>
          <cell r="AQ1170">
            <v>0</v>
          </cell>
          <cell r="AR1170">
            <v>0</v>
          </cell>
          <cell r="AS1170">
            <v>1</v>
          </cell>
          <cell r="AT1170">
            <v>0</v>
          </cell>
          <cell r="AU1170">
            <v>1</v>
          </cell>
        </row>
        <row r="1171">
          <cell r="E1171">
            <v>203522217</v>
          </cell>
          <cell r="F1171" t="str">
            <v>A</v>
          </cell>
          <cell r="G1171" t="str">
            <v>GREEN</v>
          </cell>
          <cell r="H1171" t="str">
            <v>FULL_TIME</v>
          </cell>
          <cell r="I1171">
            <v>900234</v>
          </cell>
          <cell r="J1171" t="str">
            <v>Adecco</v>
          </cell>
          <cell r="K1171" t="str">
            <v>Koranteng Kwaku</v>
          </cell>
          <cell r="L1171" t="str">
            <v>Warehouse Associate (TEMP)</v>
          </cell>
          <cell r="M1171" t="str">
            <v>Warehouse Associate 24M</v>
          </cell>
          <cell r="N1171" t="str">
            <v>bizthoma</v>
          </cell>
          <cell r="O1171">
            <v>1299</v>
          </cell>
          <cell r="P1171" t="str">
            <v>AUH1</v>
          </cell>
          <cell r="Q1171" t="str">
            <v>ARE</v>
          </cell>
          <cell r="R1171" t="str">
            <v>LK014</v>
          </cell>
          <cell r="S1171" t="str">
            <v>Night Shift</v>
          </cell>
          <cell r="T1171">
            <v>99</v>
          </cell>
          <cell r="U1171" t="str">
            <v>MENA_UAE_FC</v>
          </cell>
          <cell r="X1171">
            <v>46267.756944444445</v>
          </cell>
          <cell r="Y1171">
            <v>46268.173611111109</v>
          </cell>
          <cell r="AA1171" t="str">
            <v>Scheduled</v>
          </cell>
          <cell r="AB1171" t="str">
            <v>Not Present</v>
          </cell>
          <cell r="AC1171" t="str">
            <v>Outbound</v>
          </cell>
          <cell r="AD1171" t="str">
            <v>Pack - Single</v>
          </cell>
          <cell r="AE1171" t="str">
            <v>Pack</v>
          </cell>
          <cell r="AF1171" t="str">
            <v>Monday</v>
          </cell>
          <cell r="AG1171" t="str">
            <v>Tuesday</v>
          </cell>
          <cell r="AH1171">
            <v>18</v>
          </cell>
          <cell r="AJ1171">
            <v>45462</v>
          </cell>
          <cell r="AM1171" t="str">
            <v>TEMP</v>
          </cell>
          <cell r="AN1171" t="str">
            <v>3P Onsite Worker</v>
          </cell>
          <cell r="AO1171" t="str">
            <v>A</v>
          </cell>
          <cell r="AP1171">
            <v>9</v>
          </cell>
          <cell r="AQ1171">
            <v>0</v>
          </cell>
          <cell r="AR1171">
            <v>0</v>
          </cell>
          <cell r="AS1171">
            <v>1</v>
          </cell>
          <cell r="AT1171">
            <v>0</v>
          </cell>
          <cell r="AU1171">
            <v>1</v>
          </cell>
        </row>
        <row r="1172">
          <cell r="E1172">
            <v>204013684</v>
          </cell>
          <cell r="F1172" t="str">
            <v>A</v>
          </cell>
          <cell r="G1172" t="str">
            <v>GREEN</v>
          </cell>
          <cell r="H1172" t="str">
            <v>FULL_TIME</v>
          </cell>
          <cell r="I1172">
            <v>900234</v>
          </cell>
          <cell r="J1172" t="str">
            <v>Fastlink Outsourcing</v>
          </cell>
          <cell r="K1172" t="str">
            <v>Henry Osei</v>
          </cell>
          <cell r="L1172" t="str">
            <v>Warehouse Associate (TEMP)</v>
          </cell>
          <cell r="M1172" t="str">
            <v>Warehouse Associate 12M</v>
          </cell>
          <cell r="N1172" t="str">
            <v>mnarshad</v>
          </cell>
          <cell r="O1172">
            <v>1299</v>
          </cell>
          <cell r="P1172" t="str">
            <v>AUH1</v>
          </cell>
          <cell r="Q1172" t="str">
            <v>ARE</v>
          </cell>
          <cell r="R1172" t="str">
            <v>LK011</v>
          </cell>
          <cell r="S1172" t="str">
            <v>Night Shift</v>
          </cell>
          <cell r="T1172">
            <v>99</v>
          </cell>
          <cell r="U1172" t="str">
            <v>MENA_UAE_FC</v>
          </cell>
          <cell r="X1172">
            <v>46267.756944444445</v>
          </cell>
          <cell r="Y1172">
            <v>46268.173611111109</v>
          </cell>
          <cell r="AA1172" t="str">
            <v>Scheduled</v>
          </cell>
          <cell r="AB1172" t="str">
            <v>Not Present</v>
          </cell>
          <cell r="AC1172" t="str">
            <v>Outbound</v>
          </cell>
          <cell r="AD1172" t="str">
            <v>Pack - Batch</v>
          </cell>
          <cell r="AE1172" t="str">
            <v>Pack</v>
          </cell>
          <cell r="AF1172" t="str">
            <v>Friday</v>
          </cell>
          <cell r="AG1172" t="str">
            <v>Saturday</v>
          </cell>
          <cell r="AH1172">
            <v>17</v>
          </cell>
          <cell r="AJ1172">
            <v>45550</v>
          </cell>
          <cell r="AM1172" t="str">
            <v>TEMP</v>
          </cell>
          <cell r="AN1172" t="str">
            <v>3P Onsite Worker</v>
          </cell>
          <cell r="AO1172" t="str">
            <v>A</v>
          </cell>
          <cell r="AP1172">
            <v>9</v>
          </cell>
          <cell r="AQ1172">
            <v>0</v>
          </cell>
          <cell r="AR1172">
            <v>0</v>
          </cell>
          <cell r="AS1172">
            <v>1</v>
          </cell>
          <cell r="AT1172">
            <v>0</v>
          </cell>
          <cell r="AU1172">
            <v>1</v>
          </cell>
        </row>
        <row r="1173">
          <cell r="E1173">
            <v>104033275</v>
          </cell>
          <cell r="F1173" t="str">
            <v>A</v>
          </cell>
          <cell r="G1173" t="str">
            <v>BLUE</v>
          </cell>
          <cell r="H1173" t="str">
            <v>FULL_TIME</v>
          </cell>
          <cell r="I1173" t="str">
            <v>P03251</v>
          </cell>
          <cell r="K1173" t="str">
            <v>Anthony Kraft</v>
          </cell>
          <cell r="L1173" t="str">
            <v>FC Associate I</v>
          </cell>
          <cell r="M1173" t="str">
            <v>FC Associate I</v>
          </cell>
          <cell r="N1173" t="str">
            <v>lraghava</v>
          </cell>
          <cell r="O1173">
            <v>1299</v>
          </cell>
          <cell r="P1173" t="str">
            <v>AUH1</v>
          </cell>
          <cell r="Q1173" t="str">
            <v>ARE</v>
          </cell>
          <cell r="R1173" t="str">
            <v>FC059</v>
          </cell>
          <cell r="S1173" t="str">
            <v>Day Shift</v>
          </cell>
          <cell r="T1173">
            <v>1</v>
          </cell>
          <cell r="U1173" t="str">
            <v>MENA_UAE_FC</v>
          </cell>
          <cell r="X1173">
            <v>46267.333333333336</v>
          </cell>
          <cell r="Y1173">
            <v>46267.75</v>
          </cell>
          <cell r="AA1173" t="str">
            <v>Scheduled</v>
          </cell>
          <cell r="AB1173" t="str">
            <v>Not Present</v>
          </cell>
          <cell r="AC1173" t="str">
            <v>Outbound</v>
          </cell>
          <cell r="AD1173" t="str">
            <v>Pack - Single</v>
          </cell>
          <cell r="AE1173" t="str">
            <v>Pack</v>
          </cell>
          <cell r="AF1173" t="str">
            <v>Sunday</v>
          </cell>
          <cell r="AG1173" t="str">
            <v>Monday</v>
          </cell>
          <cell r="AH1173">
            <v>18</v>
          </cell>
          <cell r="AJ1173">
            <v>44066</v>
          </cell>
          <cell r="AM1173" t="str">
            <v>FC</v>
          </cell>
          <cell r="AN1173" t="str">
            <v>Regular Full Time</v>
          </cell>
          <cell r="AO1173" t="str">
            <v>A</v>
          </cell>
          <cell r="AP1173">
            <v>9</v>
          </cell>
          <cell r="AQ1173">
            <v>0</v>
          </cell>
          <cell r="AR1173">
            <v>0</v>
          </cell>
          <cell r="AS1173">
            <v>1</v>
          </cell>
          <cell r="AT1173">
            <v>0</v>
          </cell>
          <cell r="AU1173">
            <v>1</v>
          </cell>
        </row>
        <row r="1174">
          <cell r="E1174">
            <v>203908354</v>
          </cell>
          <cell r="F1174" t="str">
            <v>A</v>
          </cell>
          <cell r="G1174" t="str">
            <v>GREEN</v>
          </cell>
          <cell r="H1174" t="str">
            <v>FULL_TIME</v>
          </cell>
          <cell r="I1174">
            <v>900234</v>
          </cell>
          <cell r="J1174" t="str">
            <v>Dulsco L.L.C.</v>
          </cell>
          <cell r="K1174" t="str">
            <v>STEPHEN SEETA</v>
          </cell>
          <cell r="L1174" t="str">
            <v>Warehouse Associate (TEMP)</v>
          </cell>
          <cell r="M1174" t="str">
            <v>Warehouse Associate 8W</v>
          </cell>
          <cell r="N1174" t="str">
            <v>bavameer</v>
          </cell>
          <cell r="O1174">
            <v>1299</v>
          </cell>
          <cell r="P1174" t="str">
            <v>AUH1</v>
          </cell>
          <cell r="Q1174" t="str">
            <v>ARE</v>
          </cell>
          <cell r="R1174" t="str">
            <v>FC009</v>
          </cell>
          <cell r="S1174" t="str">
            <v>Day Shift</v>
          </cell>
          <cell r="T1174">
            <v>99</v>
          </cell>
          <cell r="U1174" t="str">
            <v>MENA_UAE_FC</v>
          </cell>
          <cell r="W1174">
            <v>46267.171527777777</v>
          </cell>
          <cell r="X1174">
            <v>46267.333333333336</v>
          </cell>
          <cell r="Y1174">
            <v>46267.75</v>
          </cell>
          <cell r="AA1174" t="str">
            <v>Scheduled</v>
          </cell>
          <cell r="AB1174" t="str">
            <v>Not Present</v>
          </cell>
          <cell r="AC1174" t="str">
            <v>Customer returns</v>
          </cell>
          <cell r="AD1174" t="str">
            <v>Customer Returns</v>
          </cell>
          <cell r="AE1174" t="str">
            <v>Customer returns</v>
          </cell>
          <cell r="AF1174" t="str">
            <v>Friday</v>
          </cell>
          <cell r="AG1174" t="str">
            <v>Saturday</v>
          </cell>
          <cell r="AH1174">
            <v>22</v>
          </cell>
          <cell r="AJ1174">
            <v>45683</v>
          </cell>
          <cell r="AM1174" t="str">
            <v>TEMP</v>
          </cell>
          <cell r="AN1174" t="str">
            <v>3P Onsite Worker</v>
          </cell>
          <cell r="AO1174" t="str">
            <v>A</v>
          </cell>
          <cell r="AP1174">
            <v>9</v>
          </cell>
          <cell r="AQ1174">
            <v>0</v>
          </cell>
          <cell r="AR1174">
            <v>0</v>
          </cell>
          <cell r="AS1174">
            <v>1</v>
          </cell>
          <cell r="AT1174">
            <v>0</v>
          </cell>
          <cell r="AU1174">
            <v>1</v>
          </cell>
        </row>
        <row r="1175">
          <cell r="E1175">
            <v>107117478</v>
          </cell>
          <cell r="F1175" t="str">
            <v>A</v>
          </cell>
          <cell r="G1175" t="str">
            <v>BLUE</v>
          </cell>
          <cell r="H1175" t="str">
            <v>FULL_TIME</v>
          </cell>
          <cell r="I1175" t="str">
            <v>P03231</v>
          </cell>
          <cell r="K1175" t="str">
            <v>Syed Ibrahim ajeem Mohamed Basheer</v>
          </cell>
          <cell r="L1175" t="str">
            <v>FC Associate III</v>
          </cell>
          <cell r="M1175" t="str">
            <v>Operations Supervisor</v>
          </cell>
          <cell r="N1175" t="str">
            <v>aanso</v>
          </cell>
          <cell r="O1175">
            <v>1299</v>
          </cell>
          <cell r="P1175" t="str">
            <v>AUH1</v>
          </cell>
          <cell r="Q1175" t="str">
            <v>ARE</v>
          </cell>
          <cell r="R1175" t="str">
            <v>FC159</v>
          </cell>
          <cell r="S1175" t="str">
            <v>Day Shift</v>
          </cell>
          <cell r="T1175">
            <v>3</v>
          </cell>
          <cell r="U1175" t="str">
            <v>MENA_UAE_FC</v>
          </cell>
          <cell r="X1175">
            <v>46267.333333333336</v>
          </cell>
          <cell r="Y1175">
            <v>46267.75</v>
          </cell>
          <cell r="AA1175" t="str">
            <v>Scheduled</v>
          </cell>
          <cell r="AB1175" t="str">
            <v>Not Present</v>
          </cell>
          <cell r="AC1175" t="str">
            <v>Customer returns</v>
          </cell>
          <cell r="AD1175" t="str">
            <v>Customer Returns</v>
          </cell>
          <cell r="AE1175" t="str">
            <v>Customer returns</v>
          </cell>
          <cell r="AF1175" t="str">
            <v>Thursday</v>
          </cell>
          <cell r="AG1175" t="str">
            <v>Friday</v>
          </cell>
          <cell r="AH1175">
            <v>22</v>
          </cell>
          <cell r="AJ1175">
            <v>44796</v>
          </cell>
          <cell r="AM1175" t="str">
            <v>FC</v>
          </cell>
          <cell r="AN1175" t="str">
            <v>Regular Full Time</v>
          </cell>
          <cell r="AO1175" t="str">
            <v>A</v>
          </cell>
          <cell r="AP1175">
            <v>9</v>
          </cell>
          <cell r="AQ1175">
            <v>0</v>
          </cell>
          <cell r="AR1175">
            <v>0</v>
          </cell>
          <cell r="AS1175">
            <v>1</v>
          </cell>
          <cell r="AT1175">
            <v>0</v>
          </cell>
          <cell r="AU1175">
            <v>1</v>
          </cell>
        </row>
        <row r="1176">
          <cell r="E1176">
            <v>204053434</v>
          </cell>
          <cell r="F1176" t="str">
            <v>A</v>
          </cell>
          <cell r="G1176" t="str">
            <v>GREEN</v>
          </cell>
          <cell r="H1176" t="str">
            <v>FULL_TIME</v>
          </cell>
          <cell r="I1176">
            <v>900234</v>
          </cell>
          <cell r="J1176" t="str">
            <v>Adecco</v>
          </cell>
          <cell r="K1176" t="str">
            <v>Azizuddin Mohammed</v>
          </cell>
          <cell r="L1176" t="str">
            <v>Warehouse Associate (TEMP)</v>
          </cell>
          <cell r="M1176" t="str">
            <v>Warehouse Associate 24M</v>
          </cell>
          <cell r="N1176" t="str">
            <v>ansammar</v>
          </cell>
          <cell r="O1176">
            <v>1299</v>
          </cell>
          <cell r="P1176" t="str">
            <v>AUH1</v>
          </cell>
          <cell r="Q1176" t="str">
            <v>ARE</v>
          </cell>
          <cell r="R1176" t="str">
            <v>FC009</v>
          </cell>
          <cell r="S1176" t="str">
            <v>Day Shift</v>
          </cell>
          <cell r="T1176">
            <v>99</v>
          </cell>
          <cell r="U1176" t="str">
            <v>MENA_UAE_FC</v>
          </cell>
          <cell r="X1176">
            <v>46267.333333333336</v>
          </cell>
          <cell r="Y1176">
            <v>46267.75</v>
          </cell>
          <cell r="AA1176" t="str">
            <v>Scheduled</v>
          </cell>
          <cell r="AB1176" t="str">
            <v>Not Present</v>
          </cell>
          <cell r="AC1176" t="str">
            <v>Outbound</v>
          </cell>
          <cell r="AD1176" t="str">
            <v>Pack - Batch</v>
          </cell>
          <cell r="AE1176" t="str">
            <v>Pack</v>
          </cell>
          <cell r="AF1176" t="str">
            <v>Friday</v>
          </cell>
          <cell r="AG1176" t="str">
            <v>Saturday</v>
          </cell>
          <cell r="AH1176">
            <v>17</v>
          </cell>
          <cell r="AJ1176">
            <v>45557</v>
          </cell>
          <cell r="AM1176" t="str">
            <v>TEMP</v>
          </cell>
          <cell r="AN1176" t="str">
            <v>3P Onsite Worker</v>
          </cell>
          <cell r="AO1176" t="str">
            <v>A</v>
          </cell>
          <cell r="AP1176">
            <v>9</v>
          </cell>
          <cell r="AQ1176">
            <v>0</v>
          </cell>
          <cell r="AR1176">
            <v>0</v>
          </cell>
          <cell r="AS1176">
            <v>1</v>
          </cell>
          <cell r="AT1176">
            <v>0</v>
          </cell>
          <cell r="AU1176">
            <v>1</v>
          </cell>
        </row>
        <row r="1177">
          <cell r="E1177">
            <v>203800778</v>
          </cell>
          <cell r="F1177" t="str">
            <v>A</v>
          </cell>
          <cell r="G1177" t="str">
            <v>GREEN</v>
          </cell>
          <cell r="H1177" t="str">
            <v>FULL_TIME</v>
          </cell>
          <cell r="I1177">
            <v>900234</v>
          </cell>
          <cell r="J1177" t="str">
            <v>Dulsco L.L.C.</v>
          </cell>
          <cell r="K1177" t="str">
            <v>MOHAN JHA</v>
          </cell>
          <cell r="L1177" t="str">
            <v>Warehouse Associate (TEMP)</v>
          </cell>
          <cell r="M1177" t="str">
            <v>Warehouse Associate 24M</v>
          </cell>
          <cell r="N1177" t="str">
            <v>bizthoma</v>
          </cell>
          <cell r="O1177">
            <v>1299</v>
          </cell>
          <cell r="P1177" t="str">
            <v>AUH1</v>
          </cell>
          <cell r="Q1177" t="str">
            <v>ARE</v>
          </cell>
          <cell r="R1177" t="str">
            <v>LK013</v>
          </cell>
          <cell r="S1177" t="str">
            <v>Night Shift</v>
          </cell>
          <cell r="T1177">
            <v>99</v>
          </cell>
          <cell r="U1177" t="str">
            <v>MENA_UAE_FC</v>
          </cell>
          <cell r="X1177">
            <v>46267.756944444445</v>
          </cell>
          <cell r="Y1177">
            <v>46268.173611111109</v>
          </cell>
          <cell r="AA1177" t="str">
            <v>Scheduled</v>
          </cell>
          <cell r="AB1177" t="str">
            <v>Not Present</v>
          </cell>
          <cell r="AC1177" t="str">
            <v>Outbound</v>
          </cell>
          <cell r="AD1177" t="str">
            <v>Pack - Batch</v>
          </cell>
          <cell r="AE1177" t="str">
            <v>Pack</v>
          </cell>
          <cell r="AF1177" t="str">
            <v>Sunday</v>
          </cell>
          <cell r="AG1177" t="str">
            <v>Monday</v>
          </cell>
          <cell r="AH1177">
            <v>17</v>
          </cell>
          <cell r="AJ1177">
            <v>45683</v>
          </cell>
          <cell r="AM1177" t="str">
            <v>TEMP</v>
          </cell>
          <cell r="AN1177" t="str">
            <v>3P Onsite Worker</v>
          </cell>
          <cell r="AO1177" t="str">
            <v>A</v>
          </cell>
          <cell r="AP1177">
            <v>9</v>
          </cell>
          <cell r="AQ1177">
            <v>0</v>
          </cell>
          <cell r="AR1177">
            <v>0</v>
          </cell>
          <cell r="AS1177">
            <v>1</v>
          </cell>
          <cell r="AT1177">
            <v>0</v>
          </cell>
          <cell r="AU1177">
            <v>1</v>
          </cell>
        </row>
        <row r="1178">
          <cell r="E1178">
            <v>206851159</v>
          </cell>
          <cell r="F1178" t="str">
            <v>A</v>
          </cell>
          <cell r="G1178" t="str">
            <v>GREEN</v>
          </cell>
          <cell r="H1178" t="str">
            <v>FULL_TIME</v>
          </cell>
          <cell r="I1178">
            <v>900234</v>
          </cell>
          <cell r="J1178" t="str">
            <v>Dulsco L.L.C.</v>
          </cell>
          <cell r="K1178" t="str">
            <v>MUBIRU RAJESHI</v>
          </cell>
          <cell r="L1178" t="str">
            <v>Warehouse Associate (TEMP)</v>
          </cell>
          <cell r="M1178" t="str">
            <v>Warehouse Associate 8W</v>
          </cell>
          <cell r="N1178" t="str">
            <v>mnarshad</v>
          </cell>
          <cell r="O1178">
            <v>1299</v>
          </cell>
          <cell r="P1178" t="str">
            <v>AUH1</v>
          </cell>
          <cell r="Q1178" t="str">
            <v>ARE</v>
          </cell>
          <cell r="R1178" t="str">
            <v>FC159</v>
          </cell>
          <cell r="S1178" t="str">
            <v>Day Shift</v>
          </cell>
          <cell r="T1178">
            <v>99</v>
          </cell>
          <cell r="U1178" t="str">
            <v>MENA_UAE_FC</v>
          </cell>
          <cell r="X1178">
            <v>46267.333333333336</v>
          </cell>
          <cell r="Y1178">
            <v>46267.75</v>
          </cell>
          <cell r="AA1178" t="str">
            <v>Scheduled</v>
          </cell>
          <cell r="AB1178" t="str">
            <v>Not Present</v>
          </cell>
          <cell r="AC1178" t="str">
            <v>Outbound</v>
          </cell>
          <cell r="AD1178" t="str">
            <v>Picking</v>
          </cell>
          <cell r="AE1178" t="str">
            <v>Pick</v>
          </cell>
          <cell r="AF1178" t="str">
            <v>Thursday</v>
          </cell>
          <cell r="AG1178" t="str">
            <v>Friday</v>
          </cell>
          <cell r="AH1178">
            <v>13</v>
          </cell>
          <cell r="AJ1178">
            <v>46012</v>
          </cell>
          <cell r="AM1178" t="str">
            <v>TEMP</v>
          </cell>
          <cell r="AN1178" t="str">
            <v>3P Onsite Worker</v>
          </cell>
          <cell r="AO1178" t="str">
            <v>A</v>
          </cell>
          <cell r="AP1178">
            <v>9</v>
          </cell>
          <cell r="AQ1178">
            <v>0</v>
          </cell>
          <cell r="AR1178">
            <v>0</v>
          </cell>
          <cell r="AS1178">
            <v>1</v>
          </cell>
          <cell r="AT1178">
            <v>0</v>
          </cell>
          <cell r="AU1178">
            <v>1</v>
          </cell>
        </row>
        <row r="1179">
          <cell r="E1179">
            <v>107117479</v>
          </cell>
          <cell r="F1179" t="str">
            <v>A</v>
          </cell>
          <cell r="G1179" t="str">
            <v>BLUE</v>
          </cell>
          <cell r="H1179" t="str">
            <v>FULL_TIME</v>
          </cell>
          <cell r="I1179" t="str">
            <v>P03231</v>
          </cell>
          <cell r="K1179" t="str">
            <v>SHOAIB SHAUKAT MUKRI</v>
          </cell>
          <cell r="L1179" t="str">
            <v>FC Associate III</v>
          </cell>
          <cell r="M1179" t="str">
            <v>Operations Supervisor</v>
          </cell>
          <cell r="N1179" t="str">
            <v>lraghava</v>
          </cell>
          <cell r="O1179">
            <v>1299</v>
          </cell>
          <cell r="P1179" t="str">
            <v>AUH1</v>
          </cell>
          <cell r="Q1179" t="str">
            <v>ARE</v>
          </cell>
          <cell r="R1179" t="str">
            <v>LK013</v>
          </cell>
          <cell r="S1179" t="str">
            <v>Night Shift</v>
          </cell>
          <cell r="T1179">
            <v>3</v>
          </cell>
          <cell r="U1179" t="str">
            <v>MENA_UAE_FC</v>
          </cell>
          <cell r="X1179">
            <v>46267.756944444445</v>
          </cell>
          <cell r="Y1179">
            <v>46268.173611111109</v>
          </cell>
          <cell r="AA1179" t="str">
            <v>Scheduled</v>
          </cell>
          <cell r="AB1179" t="str">
            <v>Not Present</v>
          </cell>
          <cell r="AC1179" t="str">
            <v>Outbound</v>
          </cell>
          <cell r="AD1179" t="str">
            <v>OB Lead/PA</v>
          </cell>
          <cell r="AE1179" t="str">
            <v>Pack</v>
          </cell>
          <cell r="AF1179" t="str">
            <v>Sunday</v>
          </cell>
          <cell r="AG1179" t="str">
            <v>Monday</v>
          </cell>
          <cell r="AH1179">
            <v>19</v>
          </cell>
          <cell r="AJ1179">
            <v>44781</v>
          </cell>
          <cell r="AM1179" t="str">
            <v>FC</v>
          </cell>
          <cell r="AN1179" t="str">
            <v>Regular Full Time</v>
          </cell>
          <cell r="AO1179" t="str">
            <v>A</v>
          </cell>
          <cell r="AP1179">
            <v>9</v>
          </cell>
          <cell r="AQ1179">
            <v>0</v>
          </cell>
          <cell r="AR1179">
            <v>0</v>
          </cell>
          <cell r="AS1179">
            <v>1</v>
          </cell>
          <cell r="AT1179">
            <v>0</v>
          </cell>
          <cell r="AU1179">
            <v>1</v>
          </cell>
        </row>
        <row r="1180">
          <cell r="E1180">
            <v>205495599</v>
          </cell>
          <cell r="F1180" t="str">
            <v>A</v>
          </cell>
          <cell r="G1180" t="str">
            <v>GREEN</v>
          </cell>
          <cell r="H1180" t="str">
            <v>FULL_TIME</v>
          </cell>
          <cell r="I1180">
            <v>900234</v>
          </cell>
          <cell r="J1180" t="str">
            <v>EFS Facilities Services</v>
          </cell>
          <cell r="K1180" t="str">
            <v>PAULINE SAWERIA WANGU MURIITHI</v>
          </cell>
          <cell r="L1180" t="str">
            <v>Warehouse Associate (TEMP)</v>
          </cell>
          <cell r="M1180" t="str">
            <v>Warehouse Associate 8W</v>
          </cell>
          <cell r="N1180" t="str">
            <v>abbaszoo</v>
          </cell>
          <cell r="O1180">
            <v>1299</v>
          </cell>
          <cell r="P1180" t="str">
            <v>AUH1</v>
          </cell>
          <cell r="Q1180" t="str">
            <v>ARE</v>
          </cell>
          <cell r="R1180" t="str">
            <v>FC059</v>
          </cell>
          <cell r="S1180" t="str">
            <v>Day Shift</v>
          </cell>
          <cell r="T1180">
            <v>99</v>
          </cell>
          <cell r="U1180" t="str">
            <v>MENA_UAE_FC</v>
          </cell>
          <cell r="X1180">
            <v>46267.333333333336</v>
          </cell>
          <cell r="Y1180">
            <v>46267.75</v>
          </cell>
          <cell r="AA1180" t="str">
            <v>Scheduled</v>
          </cell>
          <cell r="AB1180" t="str">
            <v>Not Present</v>
          </cell>
          <cell r="AC1180" t="str">
            <v>Inbound</v>
          </cell>
          <cell r="AD1180" t="str">
            <v>Receive Dock</v>
          </cell>
          <cell r="AE1180" t="str">
            <v>Receive</v>
          </cell>
          <cell r="AF1180" t="str">
            <v>Sunday</v>
          </cell>
          <cell r="AG1180" t="str">
            <v>Monday</v>
          </cell>
          <cell r="AH1180">
            <v>2</v>
          </cell>
          <cell r="AJ1180">
            <v>45830</v>
          </cell>
          <cell r="AM1180" t="str">
            <v>TEMP</v>
          </cell>
          <cell r="AN1180" t="str">
            <v>3P Onsite Worker</v>
          </cell>
          <cell r="AO1180" t="str">
            <v>A</v>
          </cell>
          <cell r="AP1180">
            <v>9</v>
          </cell>
          <cell r="AQ1180">
            <v>0</v>
          </cell>
          <cell r="AR1180">
            <v>0</v>
          </cell>
          <cell r="AS1180">
            <v>1</v>
          </cell>
          <cell r="AT1180">
            <v>0</v>
          </cell>
          <cell r="AU1180">
            <v>1</v>
          </cell>
        </row>
        <row r="1181">
          <cell r="E1181">
            <v>203800375</v>
          </cell>
          <cell r="F1181" t="str">
            <v>A</v>
          </cell>
          <cell r="G1181" t="str">
            <v>GREEN</v>
          </cell>
          <cell r="H1181" t="str">
            <v>FULL_TIME</v>
          </cell>
          <cell r="I1181">
            <v>900234</v>
          </cell>
          <cell r="J1181" t="str">
            <v>Dulsco L.L.C.</v>
          </cell>
          <cell r="K1181" t="str">
            <v>MARTIN MWANGU</v>
          </cell>
          <cell r="L1181" t="str">
            <v>Warehouse Associate (TEMP)</v>
          </cell>
          <cell r="M1181" t="str">
            <v>Warehouse Associate 8W</v>
          </cell>
          <cell r="N1181" t="str">
            <v>bavameer</v>
          </cell>
          <cell r="O1181">
            <v>1299</v>
          </cell>
          <cell r="P1181" t="str">
            <v>AUH1</v>
          </cell>
          <cell r="Q1181" t="str">
            <v>ARE</v>
          </cell>
          <cell r="R1181" t="str">
            <v>FC084</v>
          </cell>
          <cell r="S1181" t="str">
            <v>Day Shift</v>
          </cell>
          <cell r="T1181">
            <v>99</v>
          </cell>
          <cell r="U1181" t="str">
            <v>MENA_UAE_FC</v>
          </cell>
          <cell r="X1181">
            <v>46267.333333333336</v>
          </cell>
          <cell r="Y1181">
            <v>46267.75</v>
          </cell>
          <cell r="AA1181" t="str">
            <v>Scheduled</v>
          </cell>
          <cell r="AB1181" t="str">
            <v>Not Present</v>
          </cell>
          <cell r="AC1181" t="str">
            <v>Customer returns</v>
          </cell>
          <cell r="AD1181" t="str">
            <v>Customer Returns</v>
          </cell>
          <cell r="AE1181" t="str">
            <v>Customer returns</v>
          </cell>
          <cell r="AF1181" t="str">
            <v>Monday</v>
          </cell>
          <cell r="AG1181" t="str">
            <v>Tuesday</v>
          </cell>
          <cell r="AH1181">
            <v>22</v>
          </cell>
          <cell r="AJ1181">
            <v>45515</v>
          </cell>
          <cell r="AM1181" t="str">
            <v>TEMP</v>
          </cell>
          <cell r="AN1181" t="str">
            <v>3P Onsite Worker</v>
          </cell>
          <cell r="AO1181" t="str">
            <v>A</v>
          </cell>
          <cell r="AP1181">
            <v>9</v>
          </cell>
          <cell r="AQ1181">
            <v>0</v>
          </cell>
          <cell r="AR1181">
            <v>0</v>
          </cell>
          <cell r="AS1181">
            <v>1</v>
          </cell>
          <cell r="AT1181">
            <v>0</v>
          </cell>
          <cell r="AU1181">
            <v>1</v>
          </cell>
        </row>
        <row r="1182">
          <cell r="E1182">
            <v>203469396</v>
          </cell>
          <cell r="F1182" t="str">
            <v>A</v>
          </cell>
          <cell r="G1182" t="str">
            <v>GREEN</v>
          </cell>
          <cell r="H1182" t="str">
            <v>FULL_TIME</v>
          </cell>
          <cell r="I1182">
            <v>900234</v>
          </cell>
          <cell r="J1182" t="str">
            <v>Adecco</v>
          </cell>
          <cell r="K1182" t="str">
            <v>MARY NAMUTEBI</v>
          </cell>
          <cell r="L1182" t="str">
            <v>Warehouse Associate (TEMP)</v>
          </cell>
          <cell r="M1182" t="str">
            <v>Warehouse Associate 24M</v>
          </cell>
          <cell r="N1182" t="str">
            <v>bavameer</v>
          </cell>
          <cell r="O1182">
            <v>1299</v>
          </cell>
          <cell r="P1182" t="str">
            <v>AUH1</v>
          </cell>
          <cell r="Q1182" t="str">
            <v>ARE</v>
          </cell>
          <cell r="R1182" t="str">
            <v>LK011</v>
          </cell>
          <cell r="S1182" t="str">
            <v>Night Shift</v>
          </cell>
          <cell r="T1182">
            <v>99</v>
          </cell>
          <cell r="U1182" t="str">
            <v>MENA_UAE_FC</v>
          </cell>
          <cell r="X1182">
            <v>46267.756944444445</v>
          </cell>
          <cell r="Y1182">
            <v>46268.173611111109</v>
          </cell>
          <cell r="AA1182" t="str">
            <v>Scheduled</v>
          </cell>
          <cell r="AB1182" t="str">
            <v>Not Present</v>
          </cell>
          <cell r="AC1182" t="str">
            <v>Customer returns</v>
          </cell>
          <cell r="AD1182" t="str">
            <v>Customer Returns</v>
          </cell>
          <cell r="AE1182" t="str">
            <v>Customer returns</v>
          </cell>
          <cell r="AF1182" t="str">
            <v>Friday</v>
          </cell>
          <cell r="AG1182" t="str">
            <v>Saturday</v>
          </cell>
          <cell r="AH1182">
            <v>22</v>
          </cell>
          <cell r="AJ1182">
            <v>45455</v>
          </cell>
          <cell r="AM1182" t="str">
            <v>TEMP</v>
          </cell>
          <cell r="AN1182" t="str">
            <v>3P Onsite Worker</v>
          </cell>
          <cell r="AO1182" t="str">
            <v>A</v>
          </cell>
          <cell r="AP1182">
            <v>9</v>
          </cell>
          <cell r="AQ1182">
            <v>0</v>
          </cell>
          <cell r="AR1182">
            <v>0</v>
          </cell>
          <cell r="AS1182">
            <v>1</v>
          </cell>
          <cell r="AT1182">
            <v>0</v>
          </cell>
          <cell r="AU1182">
            <v>1</v>
          </cell>
        </row>
        <row r="1183">
          <cell r="E1183">
            <v>203521131</v>
          </cell>
          <cell r="F1183" t="str">
            <v>A</v>
          </cell>
          <cell r="G1183" t="str">
            <v>GREEN</v>
          </cell>
          <cell r="H1183" t="str">
            <v>FULL_TIME</v>
          </cell>
          <cell r="I1183">
            <v>900234</v>
          </cell>
          <cell r="J1183" t="str">
            <v>Fastlink Outsourcing</v>
          </cell>
          <cell r="K1183" t="str">
            <v>Joseph Ndede</v>
          </cell>
          <cell r="L1183" t="str">
            <v>Warehouse Associate (TEMP)</v>
          </cell>
          <cell r="M1183" t="str">
            <v>Warehouse Associate 12M</v>
          </cell>
          <cell r="N1183" t="str">
            <v>pparsin</v>
          </cell>
          <cell r="O1183">
            <v>1299</v>
          </cell>
          <cell r="P1183" t="str">
            <v>AUH1</v>
          </cell>
          <cell r="Q1183" t="str">
            <v>ARE</v>
          </cell>
          <cell r="R1183" t="str">
            <v>FC034</v>
          </cell>
          <cell r="S1183" t="str">
            <v>Day Shift</v>
          </cell>
          <cell r="T1183">
            <v>99</v>
          </cell>
          <cell r="U1183" t="str">
            <v>MENA_UAE_FC</v>
          </cell>
          <cell r="X1183">
            <v>46267.333333333336</v>
          </cell>
          <cell r="Y1183">
            <v>46267.75</v>
          </cell>
          <cell r="AA1183" t="str">
            <v>Scheduled</v>
          </cell>
          <cell r="AB1183" t="str">
            <v>Not Present</v>
          </cell>
          <cell r="AC1183" t="str">
            <v>Inbound</v>
          </cell>
          <cell r="AD1183" t="str">
            <v>Inbound Stow</v>
          </cell>
          <cell r="AE1183" t="str">
            <v>Stow</v>
          </cell>
          <cell r="AF1183" t="str">
            <v>Saturday</v>
          </cell>
          <cell r="AG1183" t="str">
            <v>Sunday</v>
          </cell>
          <cell r="AH1183">
            <v>3</v>
          </cell>
          <cell r="AJ1183">
            <v>45462</v>
          </cell>
          <cell r="AM1183" t="str">
            <v>TEMP</v>
          </cell>
          <cell r="AN1183" t="str">
            <v>3P Onsite Worker</v>
          </cell>
          <cell r="AO1183" t="str">
            <v>A</v>
          </cell>
          <cell r="AP1183">
            <v>9</v>
          </cell>
          <cell r="AQ1183">
            <v>0</v>
          </cell>
          <cell r="AR1183">
            <v>0</v>
          </cell>
          <cell r="AS1183">
            <v>1</v>
          </cell>
          <cell r="AT1183">
            <v>0</v>
          </cell>
          <cell r="AU1183">
            <v>1</v>
          </cell>
        </row>
        <row r="1184">
          <cell r="E1184">
            <v>102434089</v>
          </cell>
          <cell r="F1184" t="str">
            <v>A</v>
          </cell>
          <cell r="G1184" t="str">
            <v>BLUE</v>
          </cell>
          <cell r="H1184" t="str">
            <v>FULL_TIME</v>
          </cell>
          <cell r="I1184" t="str">
            <v>P03231</v>
          </cell>
          <cell r="K1184" t="str">
            <v>Orbes Dela Pane</v>
          </cell>
          <cell r="L1184" t="str">
            <v>FC Associate III</v>
          </cell>
          <cell r="M1184" t="str">
            <v>Operations Supervisor</v>
          </cell>
          <cell r="N1184" t="str">
            <v>scariav</v>
          </cell>
          <cell r="O1184">
            <v>1299</v>
          </cell>
          <cell r="P1184" t="str">
            <v>AUH1</v>
          </cell>
          <cell r="Q1184" t="str">
            <v>ARE</v>
          </cell>
          <cell r="R1184" t="str">
            <v>FC009</v>
          </cell>
          <cell r="S1184" t="str">
            <v>Day Shift</v>
          </cell>
          <cell r="T1184">
            <v>3</v>
          </cell>
          <cell r="U1184" t="str">
            <v>MENA_UAE_FC</v>
          </cell>
          <cell r="X1184">
            <v>46267.333333333336</v>
          </cell>
          <cell r="Y1184">
            <v>46267.75</v>
          </cell>
          <cell r="AA1184" t="str">
            <v>Scheduled</v>
          </cell>
          <cell r="AB1184" t="str">
            <v>Not Present</v>
          </cell>
          <cell r="AC1184" t="str">
            <v>Outbound</v>
          </cell>
          <cell r="AD1184" t="str">
            <v>Pack - Single</v>
          </cell>
          <cell r="AE1184" t="str">
            <v>Pack</v>
          </cell>
          <cell r="AF1184" t="str">
            <v>Friday</v>
          </cell>
          <cell r="AG1184" t="str">
            <v>Saturday</v>
          </cell>
          <cell r="AH1184">
            <v>18</v>
          </cell>
          <cell r="AJ1184">
            <v>42896</v>
          </cell>
          <cell r="AM1184" t="str">
            <v>FC</v>
          </cell>
          <cell r="AN1184" t="str">
            <v>Regular Full Time</v>
          </cell>
          <cell r="AO1184" t="str">
            <v>A</v>
          </cell>
          <cell r="AP1184">
            <v>9</v>
          </cell>
          <cell r="AQ1184">
            <v>0</v>
          </cell>
          <cell r="AR1184">
            <v>0</v>
          </cell>
          <cell r="AS1184">
            <v>1</v>
          </cell>
          <cell r="AT1184">
            <v>0</v>
          </cell>
          <cell r="AU1184">
            <v>1</v>
          </cell>
        </row>
        <row r="1185">
          <cell r="E1185">
            <v>202308467</v>
          </cell>
          <cell r="F1185" t="str">
            <v>A</v>
          </cell>
          <cell r="G1185" t="str">
            <v>GREEN</v>
          </cell>
          <cell r="H1185" t="str">
            <v>FULL_TIME</v>
          </cell>
          <cell r="I1185">
            <v>900234</v>
          </cell>
          <cell r="J1185" t="str">
            <v>Fastlink Outsourcing</v>
          </cell>
          <cell r="K1185" t="str">
            <v>Abraham Oppong</v>
          </cell>
          <cell r="L1185" t="str">
            <v>Warehouse Associate (TEMP)</v>
          </cell>
          <cell r="M1185" t="str">
            <v>Warehouse Associate 12M</v>
          </cell>
          <cell r="N1185" t="str">
            <v>kebedeed</v>
          </cell>
          <cell r="O1185">
            <v>1299</v>
          </cell>
          <cell r="P1185" t="str">
            <v>AUH1</v>
          </cell>
          <cell r="Q1185" t="str">
            <v>ARE</v>
          </cell>
          <cell r="R1185" t="str">
            <v>FC084</v>
          </cell>
          <cell r="S1185" t="str">
            <v>Day Shift</v>
          </cell>
          <cell r="T1185">
            <v>99</v>
          </cell>
          <cell r="U1185" t="str">
            <v>MENA_UAE_FC</v>
          </cell>
          <cell r="X1185">
            <v>46267.333333333336</v>
          </cell>
          <cell r="Y1185">
            <v>46267.75</v>
          </cell>
          <cell r="AA1185" t="str">
            <v>Scheduled</v>
          </cell>
          <cell r="AB1185" t="str">
            <v>Not Present</v>
          </cell>
          <cell r="AC1185" t="str">
            <v>Support</v>
          </cell>
          <cell r="AD1185" t="str">
            <v>Facilities</v>
          </cell>
          <cell r="AE1185" t="str">
            <v>Support</v>
          </cell>
          <cell r="AF1185" t="str">
            <v>Monday</v>
          </cell>
          <cell r="AG1185" t="str">
            <v>Tuesday</v>
          </cell>
          <cell r="AH1185">
            <v>28</v>
          </cell>
          <cell r="AJ1185">
            <v>45914</v>
          </cell>
          <cell r="AM1185" t="str">
            <v>TEMP</v>
          </cell>
          <cell r="AN1185" t="str">
            <v>3P Onsite Worker</v>
          </cell>
          <cell r="AO1185" t="str">
            <v>A</v>
          </cell>
          <cell r="AP1185">
            <v>9</v>
          </cell>
          <cell r="AQ1185">
            <v>0</v>
          </cell>
          <cell r="AR1185">
            <v>0</v>
          </cell>
          <cell r="AS1185">
            <v>1</v>
          </cell>
          <cell r="AT1185">
            <v>0</v>
          </cell>
          <cell r="AU1185">
            <v>1</v>
          </cell>
        </row>
        <row r="1186">
          <cell r="E1186">
            <v>203850785</v>
          </cell>
          <cell r="F1186" t="str">
            <v>A</v>
          </cell>
          <cell r="G1186" t="str">
            <v>GREEN</v>
          </cell>
          <cell r="H1186" t="str">
            <v>FULL_TIME</v>
          </cell>
          <cell r="I1186">
            <v>900234</v>
          </cell>
          <cell r="J1186" t="str">
            <v>Dulsco L.L.C.</v>
          </cell>
          <cell r="K1186" t="str">
            <v>Innocent Otim</v>
          </cell>
          <cell r="L1186" t="str">
            <v>Warehouse Associate (TEMP)</v>
          </cell>
          <cell r="M1186" t="str">
            <v>Warehouse Associate 8W</v>
          </cell>
          <cell r="N1186" t="str">
            <v>lraghava</v>
          </cell>
          <cell r="O1186">
            <v>1299</v>
          </cell>
          <cell r="P1186" t="str">
            <v>AUH1</v>
          </cell>
          <cell r="Q1186" t="str">
            <v>ARE</v>
          </cell>
          <cell r="R1186" t="str">
            <v>LK013</v>
          </cell>
          <cell r="S1186" t="str">
            <v>Night Shift</v>
          </cell>
          <cell r="T1186">
            <v>99</v>
          </cell>
          <cell r="U1186" t="str">
            <v>MENA_UAE_FC</v>
          </cell>
          <cell r="X1186">
            <v>46267.756944444445</v>
          </cell>
          <cell r="Y1186">
            <v>46268.173611111109</v>
          </cell>
          <cell r="AA1186" t="str">
            <v>Scheduled</v>
          </cell>
          <cell r="AB1186" t="str">
            <v>Not Present</v>
          </cell>
          <cell r="AC1186" t="str">
            <v>Outbound</v>
          </cell>
          <cell r="AD1186" t="str">
            <v>Picking</v>
          </cell>
          <cell r="AE1186" t="str">
            <v>Pick</v>
          </cell>
          <cell r="AF1186" t="str">
            <v>Sunday</v>
          </cell>
          <cell r="AG1186" t="str">
            <v>Monday</v>
          </cell>
          <cell r="AH1186">
            <v>13</v>
          </cell>
          <cell r="AJ1186">
            <v>45523</v>
          </cell>
          <cell r="AM1186" t="str">
            <v>TEMP</v>
          </cell>
          <cell r="AN1186" t="str">
            <v>3P Onsite Worker</v>
          </cell>
          <cell r="AO1186" t="str">
            <v>A</v>
          </cell>
          <cell r="AP1186">
            <v>9</v>
          </cell>
          <cell r="AQ1186">
            <v>0</v>
          </cell>
          <cell r="AR1186">
            <v>0</v>
          </cell>
          <cell r="AS1186">
            <v>1</v>
          </cell>
          <cell r="AT1186">
            <v>0</v>
          </cell>
          <cell r="AU1186">
            <v>1</v>
          </cell>
        </row>
        <row r="1187">
          <cell r="E1187">
            <v>203736773</v>
          </cell>
          <cell r="F1187" t="str">
            <v>A</v>
          </cell>
          <cell r="G1187" t="str">
            <v>GREEN</v>
          </cell>
          <cell r="H1187" t="str">
            <v>FULL_TIME</v>
          </cell>
          <cell r="I1187">
            <v>900234</v>
          </cell>
          <cell r="J1187" t="str">
            <v>Adecco</v>
          </cell>
          <cell r="K1187" t="str">
            <v>Myat Paing</v>
          </cell>
          <cell r="L1187" t="str">
            <v>Warehouse Associate (TEMP)</v>
          </cell>
          <cell r="M1187" t="str">
            <v>Warehouse Associate 24M</v>
          </cell>
          <cell r="N1187" t="str">
            <v>ansammar</v>
          </cell>
          <cell r="O1187">
            <v>1299</v>
          </cell>
          <cell r="P1187" t="str">
            <v>AUH1</v>
          </cell>
          <cell r="Q1187" t="str">
            <v>ARE</v>
          </cell>
          <cell r="R1187" t="str">
            <v>FC084</v>
          </cell>
          <cell r="S1187" t="str">
            <v>Day Shift</v>
          </cell>
          <cell r="T1187">
            <v>99</v>
          </cell>
          <cell r="U1187" t="str">
            <v>MENA_UAE_FC</v>
          </cell>
          <cell r="X1187">
            <v>46267.333333333336</v>
          </cell>
          <cell r="Y1187">
            <v>46267.75</v>
          </cell>
          <cell r="AA1187" t="str">
            <v>Scheduled</v>
          </cell>
          <cell r="AB1187" t="str">
            <v>Not Present</v>
          </cell>
          <cell r="AC1187" t="str">
            <v>Outbound</v>
          </cell>
          <cell r="AD1187" t="str">
            <v>Picking</v>
          </cell>
          <cell r="AE1187" t="str">
            <v>Pick</v>
          </cell>
          <cell r="AF1187" t="str">
            <v>Monday</v>
          </cell>
          <cell r="AG1187" t="str">
            <v>Tuesday</v>
          </cell>
          <cell r="AH1187">
            <v>13</v>
          </cell>
          <cell r="AJ1187">
            <v>45501</v>
          </cell>
          <cell r="AM1187" t="str">
            <v>TEMP</v>
          </cell>
          <cell r="AN1187" t="str">
            <v>3P Onsite Worker</v>
          </cell>
          <cell r="AO1187" t="str">
            <v>A</v>
          </cell>
          <cell r="AP1187">
            <v>9</v>
          </cell>
          <cell r="AQ1187">
            <v>0</v>
          </cell>
          <cell r="AR1187">
            <v>0</v>
          </cell>
          <cell r="AS1187">
            <v>1</v>
          </cell>
          <cell r="AT1187">
            <v>0</v>
          </cell>
          <cell r="AU1187">
            <v>1</v>
          </cell>
        </row>
        <row r="1188">
          <cell r="E1188">
            <v>204868859</v>
          </cell>
          <cell r="F1188" t="str">
            <v>A</v>
          </cell>
          <cell r="G1188" t="str">
            <v>GREEN</v>
          </cell>
          <cell r="H1188" t="str">
            <v>FULL_TIME</v>
          </cell>
          <cell r="I1188">
            <v>900234</v>
          </cell>
          <cell r="J1188" t="str">
            <v>Quesscorp</v>
          </cell>
          <cell r="K1188" t="str">
            <v>Richard Dadzie</v>
          </cell>
          <cell r="L1188" t="str">
            <v>Warehouse Associate (TEMP)</v>
          </cell>
          <cell r="M1188" t="str">
            <v>Warehouse Associate 24M</v>
          </cell>
          <cell r="N1188" t="str">
            <v>vkkatyal</v>
          </cell>
          <cell r="O1188">
            <v>1299</v>
          </cell>
          <cell r="P1188" t="str">
            <v>AUH1</v>
          </cell>
          <cell r="Q1188" t="str">
            <v>ARE</v>
          </cell>
          <cell r="R1188" t="str">
            <v>LK014</v>
          </cell>
          <cell r="S1188" t="str">
            <v>Night Shift</v>
          </cell>
          <cell r="T1188">
            <v>99</v>
          </cell>
          <cell r="U1188" t="str">
            <v>MENA_UAE_FC</v>
          </cell>
          <cell r="X1188">
            <v>46267.756944444445</v>
          </cell>
          <cell r="Y1188">
            <v>46268.173611111109</v>
          </cell>
          <cell r="AA1188" t="str">
            <v>Scheduled</v>
          </cell>
          <cell r="AB1188" t="str">
            <v>Not Present</v>
          </cell>
          <cell r="AC1188" t="str">
            <v>Inbound</v>
          </cell>
          <cell r="AD1188" t="str">
            <v>Inbound Stow</v>
          </cell>
          <cell r="AE1188" t="str">
            <v>Stow</v>
          </cell>
          <cell r="AF1188" t="str">
            <v>Monday</v>
          </cell>
          <cell r="AG1188" t="str">
            <v>Tuesday</v>
          </cell>
          <cell r="AH1188">
            <v>3</v>
          </cell>
          <cell r="AJ1188">
            <v>45690</v>
          </cell>
          <cell r="AM1188" t="str">
            <v>TEMP</v>
          </cell>
          <cell r="AN1188" t="str">
            <v>3P Onsite Worker</v>
          </cell>
          <cell r="AO1188" t="str">
            <v>A</v>
          </cell>
          <cell r="AP1188">
            <v>9</v>
          </cell>
          <cell r="AQ1188">
            <v>0</v>
          </cell>
          <cell r="AR1188">
            <v>0</v>
          </cell>
          <cell r="AS1188">
            <v>1</v>
          </cell>
          <cell r="AT1188">
            <v>0</v>
          </cell>
          <cell r="AU1188">
            <v>1</v>
          </cell>
        </row>
        <row r="1189">
          <cell r="E1189">
            <v>206607035</v>
          </cell>
          <cell r="F1189" t="str">
            <v>A</v>
          </cell>
          <cell r="G1189" t="str">
            <v>GREEN</v>
          </cell>
          <cell r="H1189" t="str">
            <v>REDUCED</v>
          </cell>
          <cell r="I1189">
            <v>900234</v>
          </cell>
          <cell r="J1189" t="str">
            <v>EFS Facilities Services</v>
          </cell>
          <cell r="K1189" t="str">
            <v>JOSEPH NJUGUNA WANJIRU</v>
          </cell>
          <cell r="L1189" t="str">
            <v>Warehouse Associate (TEMP)</v>
          </cell>
          <cell r="M1189" t="str">
            <v>Warehouse Associate 8W</v>
          </cell>
          <cell r="N1189" t="str">
            <v>mnarshad</v>
          </cell>
          <cell r="O1189">
            <v>1299</v>
          </cell>
          <cell r="P1189" t="str">
            <v>AUH1</v>
          </cell>
          <cell r="Q1189" t="str">
            <v>ARE</v>
          </cell>
          <cell r="R1189" t="str">
            <v>LK013</v>
          </cell>
          <cell r="S1189" t="str">
            <v>Night Shift</v>
          </cell>
          <cell r="T1189">
            <v>99</v>
          </cell>
          <cell r="U1189" t="str">
            <v>MENA_UAE_FC</v>
          </cell>
          <cell r="X1189">
            <v>46267.756944444445</v>
          </cell>
          <cell r="Y1189">
            <v>46268.090277777781</v>
          </cell>
          <cell r="AA1189" t="str">
            <v>Scheduled</v>
          </cell>
          <cell r="AB1189" t="str">
            <v>Not Present</v>
          </cell>
          <cell r="AC1189" t="str">
            <v>Outbound</v>
          </cell>
          <cell r="AD1189" t="str">
            <v>Picking</v>
          </cell>
          <cell r="AE1189" t="str">
            <v>Pick</v>
          </cell>
          <cell r="AF1189" t="str">
            <v>Sunday</v>
          </cell>
          <cell r="AG1189" t="str">
            <v>Monday</v>
          </cell>
          <cell r="AH1189">
            <v>13</v>
          </cell>
          <cell r="AJ1189">
            <v>46251</v>
          </cell>
          <cell r="AM1189" t="str">
            <v>TEMP</v>
          </cell>
          <cell r="AN1189" t="str">
            <v>3P Onsite Worker</v>
          </cell>
          <cell r="AO1189" t="str">
            <v>A</v>
          </cell>
          <cell r="AP1189">
            <v>7</v>
          </cell>
          <cell r="AQ1189">
            <v>0</v>
          </cell>
          <cell r="AR1189">
            <v>0</v>
          </cell>
          <cell r="AS1189">
            <v>1</v>
          </cell>
          <cell r="AT1189">
            <v>0</v>
          </cell>
          <cell r="AU1189">
            <v>1</v>
          </cell>
        </row>
        <row r="1190">
          <cell r="E1190">
            <v>204331928</v>
          </cell>
          <cell r="F1190" t="str">
            <v>A</v>
          </cell>
          <cell r="G1190" t="str">
            <v>GREEN</v>
          </cell>
          <cell r="H1190" t="str">
            <v>FULL_TIME</v>
          </cell>
          <cell r="I1190">
            <v>900234</v>
          </cell>
          <cell r="J1190" t="str">
            <v>Quesscorp</v>
          </cell>
          <cell r="K1190" t="str">
            <v>Richard Yeboah</v>
          </cell>
          <cell r="L1190" t="str">
            <v>Warehouse Associate (TEMP)</v>
          </cell>
          <cell r="M1190" t="str">
            <v>Warehouse Associate 24M</v>
          </cell>
          <cell r="N1190" t="str">
            <v>ansammar</v>
          </cell>
          <cell r="O1190">
            <v>1299</v>
          </cell>
          <cell r="P1190" t="str">
            <v>AUH1</v>
          </cell>
          <cell r="Q1190" t="str">
            <v>ARE</v>
          </cell>
          <cell r="R1190" t="str">
            <v>LK017</v>
          </cell>
          <cell r="S1190" t="str">
            <v>Night Shift</v>
          </cell>
          <cell r="T1190">
            <v>99</v>
          </cell>
          <cell r="U1190" t="str">
            <v>MENA_UAE_FC</v>
          </cell>
          <cell r="X1190">
            <v>46267.756944444445</v>
          </cell>
          <cell r="Y1190">
            <v>46268.173611111109</v>
          </cell>
          <cell r="AA1190" t="str">
            <v>Scheduled</v>
          </cell>
          <cell r="AB1190" t="str">
            <v>Not Present</v>
          </cell>
          <cell r="AC1190" t="str">
            <v>Outbound</v>
          </cell>
          <cell r="AD1190" t="str">
            <v>Picking</v>
          </cell>
          <cell r="AE1190" t="str">
            <v>Pick</v>
          </cell>
          <cell r="AF1190" t="str">
            <v>Thursday</v>
          </cell>
          <cell r="AG1190" t="str">
            <v>Friday</v>
          </cell>
          <cell r="AH1190">
            <v>13</v>
          </cell>
          <cell r="AJ1190">
            <v>45588</v>
          </cell>
          <cell r="AM1190" t="str">
            <v>TEMP</v>
          </cell>
          <cell r="AN1190" t="str">
            <v>3P Onsite Worker</v>
          </cell>
          <cell r="AO1190" t="str">
            <v>A</v>
          </cell>
          <cell r="AP1190">
            <v>9</v>
          </cell>
          <cell r="AQ1190">
            <v>0</v>
          </cell>
          <cell r="AR1190">
            <v>0</v>
          </cell>
          <cell r="AS1190">
            <v>1</v>
          </cell>
          <cell r="AT1190">
            <v>0</v>
          </cell>
          <cell r="AU1190">
            <v>1</v>
          </cell>
        </row>
        <row r="1191">
          <cell r="E1191">
            <v>203521426</v>
          </cell>
          <cell r="F1191" t="str">
            <v>A</v>
          </cell>
          <cell r="G1191" t="str">
            <v>GREEN</v>
          </cell>
          <cell r="H1191" t="str">
            <v>FULL_TIME</v>
          </cell>
          <cell r="I1191">
            <v>900234</v>
          </cell>
          <cell r="J1191" t="str">
            <v>Fastlink Outsourcing</v>
          </cell>
          <cell r="K1191" t="str">
            <v>Sadat Ayuba</v>
          </cell>
          <cell r="L1191" t="str">
            <v>Warehouse Associate (TEMP)</v>
          </cell>
          <cell r="M1191" t="str">
            <v>Warehouse Associate 12M</v>
          </cell>
          <cell r="N1191" t="str">
            <v>abbaszoo</v>
          </cell>
          <cell r="O1191">
            <v>1299</v>
          </cell>
          <cell r="P1191" t="str">
            <v>AUH1</v>
          </cell>
          <cell r="Q1191" t="str">
            <v>ARE</v>
          </cell>
          <cell r="R1191" t="str">
            <v>FC059</v>
          </cell>
          <cell r="S1191" t="str">
            <v>Day Shift</v>
          </cell>
          <cell r="T1191">
            <v>99</v>
          </cell>
          <cell r="U1191" t="str">
            <v>MENA_UAE_FC</v>
          </cell>
          <cell r="X1191">
            <v>46267.333333333336</v>
          </cell>
          <cell r="Y1191">
            <v>46267.75</v>
          </cell>
          <cell r="AA1191" t="str">
            <v>Scheduled</v>
          </cell>
          <cell r="AB1191" t="str">
            <v>Not Present</v>
          </cell>
          <cell r="AC1191" t="str">
            <v>Inbound</v>
          </cell>
          <cell r="AD1191" t="str">
            <v>Receive Dock</v>
          </cell>
          <cell r="AE1191" t="str">
            <v>Receive</v>
          </cell>
          <cell r="AF1191" t="str">
            <v>Sunday</v>
          </cell>
          <cell r="AG1191" t="str">
            <v>Monday</v>
          </cell>
          <cell r="AH1191">
            <v>2</v>
          </cell>
          <cell r="AJ1191">
            <v>45462</v>
          </cell>
          <cell r="AM1191" t="str">
            <v>TEMP</v>
          </cell>
          <cell r="AN1191" t="str">
            <v>3P Onsite Worker</v>
          </cell>
          <cell r="AO1191" t="str">
            <v>A</v>
          </cell>
          <cell r="AP1191">
            <v>9</v>
          </cell>
          <cell r="AQ1191">
            <v>0</v>
          </cell>
          <cell r="AR1191">
            <v>0</v>
          </cell>
          <cell r="AS1191">
            <v>1</v>
          </cell>
          <cell r="AT1191">
            <v>0</v>
          </cell>
          <cell r="AU1191">
            <v>1</v>
          </cell>
        </row>
        <row r="1192">
          <cell r="E1192">
            <v>202199036</v>
          </cell>
          <cell r="F1192" t="str">
            <v>A</v>
          </cell>
          <cell r="G1192" t="str">
            <v>GREEN</v>
          </cell>
          <cell r="H1192" t="str">
            <v>FULL_TIME</v>
          </cell>
          <cell r="I1192">
            <v>900234</v>
          </cell>
          <cell r="J1192" t="str">
            <v>Quesscorp</v>
          </cell>
          <cell r="K1192" t="str">
            <v>Sarah Adubea</v>
          </cell>
          <cell r="L1192" t="str">
            <v>Warehouse Associate (TEMP)</v>
          </cell>
          <cell r="M1192" t="str">
            <v>Warehouse Associate 24M</v>
          </cell>
          <cell r="N1192" t="str">
            <v>ansammar</v>
          </cell>
          <cell r="O1192">
            <v>1299</v>
          </cell>
          <cell r="P1192" t="str">
            <v>AUH1</v>
          </cell>
          <cell r="Q1192" t="str">
            <v>ARE</v>
          </cell>
          <cell r="R1192" t="str">
            <v>LK012</v>
          </cell>
          <cell r="S1192" t="str">
            <v>Night Shift</v>
          </cell>
          <cell r="T1192">
            <v>99</v>
          </cell>
          <cell r="U1192" t="str">
            <v>MENA_UAE_FC</v>
          </cell>
          <cell r="X1192">
            <v>46267.756944444445</v>
          </cell>
          <cell r="Y1192">
            <v>46268.173611111109</v>
          </cell>
          <cell r="AA1192" t="str">
            <v>Scheduled</v>
          </cell>
          <cell r="AB1192" t="str">
            <v>Not Present</v>
          </cell>
          <cell r="AC1192" t="str">
            <v>Outbound</v>
          </cell>
          <cell r="AD1192" t="str">
            <v>Picking</v>
          </cell>
          <cell r="AE1192" t="str">
            <v>Pick</v>
          </cell>
          <cell r="AF1192" t="str">
            <v>Saturday</v>
          </cell>
          <cell r="AG1192" t="str">
            <v>Sunday</v>
          </cell>
          <cell r="AH1192">
            <v>13</v>
          </cell>
          <cell r="AJ1192">
            <v>45560</v>
          </cell>
          <cell r="AM1192" t="str">
            <v>TEMP</v>
          </cell>
          <cell r="AN1192" t="str">
            <v>3P Onsite Worker</v>
          </cell>
          <cell r="AO1192" t="str">
            <v>A</v>
          </cell>
          <cell r="AP1192">
            <v>9</v>
          </cell>
          <cell r="AQ1192">
            <v>0</v>
          </cell>
          <cell r="AR1192">
            <v>0</v>
          </cell>
          <cell r="AS1192">
            <v>1</v>
          </cell>
          <cell r="AT1192">
            <v>0</v>
          </cell>
          <cell r="AU1192">
            <v>1</v>
          </cell>
        </row>
        <row r="1193">
          <cell r="E1193">
            <v>206873658</v>
          </cell>
          <cell r="F1193" t="str">
            <v>A</v>
          </cell>
          <cell r="G1193" t="str">
            <v>GREEN</v>
          </cell>
          <cell r="H1193" t="str">
            <v>FULL_TIME</v>
          </cell>
          <cell r="I1193">
            <v>900234</v>
          </cell>
          <cell r="J1193" t="str">
            <v>Fastlink Outsourcing</v>
          </cell>
          <cell r="K1193" t="str">
            <v>SAMUEL KASSAH</v>
          </cell>
          <cell r="L1193" t="str">
            <v>Warehouse Associate (TEMP)</v>
          </cell>
          <cell r="M1193" t="str">
            <v>Warehouse Associate 8W</v>
          </cell>
          <cell r="N1193" t="str">
            <v>nnahla</v>
          </cell>
          <cell r="O1193">
            <v>1299</v>
          </cell>
          <cell r="P1193" t="str">
            <v>AUH1</v>
          </cell>
          <cell r="Q1193" t="str">
            <v>ARE</v>
          </cell>
          <cell r="R1193" t="str">
            <v>FC009</v>
          </cell>
          <cell r="S1193" t="str">
            <v>Day Shift</v>
          </cell>
          <cell r="T1193">
            <v>99</v>
          </cell>
          <cell r="U1193" t="str">
            <v>MENA_UAE_FC</v>
          </cell>
          <cell r="X1193">
            <v>46267.333333333336</v>
          </cell>
          <cell r="Y1193">
            <v>46267.75</v>
          </cell>
          <cell r="AA1193" t="str">
            <v>Scheduled</v>
          </cell>
          <cell r="AB1193" t="str">
            <v>Not Present</v>
          </cell>
          <cell r="AC1193" t="str">
            <v>Inbound</v>
          </cell>
          <cell r="AD1193" t="str">
            <v>Inbound Stow</v>
          </cell>
          <cell r="AE1193" t="str">
            <v>Stow</v>
          </cell>
          <cell r="AF1193" t="str">
            <v>Friday</v>
          </cell>
          <cell r="AG1193" t="str">
            <v>Saturday</v>
          </cell>
          <cell r="AH1193">
            <v>3</v>
          </cell>
          <cell r="AJ1193">
            <v>46019</v>
          </cell>
          <cell r="AM1193" t="str">
            <v>TEMP</v>
          </cell>
          <cell r="AN1193" t="str">
            <v>3P Onsite Worker</v>
          </cell>
          <cell r="AO1193" t="str">
            <v>A</v>
          </cell>
          <cell r="AP1193">
            <v>9</v>
          </cell>
          <cell r="AQ1193">
            <v>0</v>
          </cell>
          <cell r="AR1193">
            <v>0</v>
          </cell>
          <cell r="AS1193">
            <v>1</v>
          </cell>
          <cell r="AT1193">
            <v>0</v>
          </cell>
          <cell r="AU1193">
            <v>1</v>
          </cell>
        </row>
        <row r="1194">
          <cell r="E1194">
            <v>205609430</v>
          </cell>
          <cell r="F1194" t="str">
            <v>A</v>
          </cell>
          <cell r="G1194" t="str">
            <v>GREEN</v>
          </cell>
          <cell r="H1194" t="str">
            <v>FULL_TIME</v>
          </cell>
          <cell r="I1194">
            <v>900234</v>
          </cell>
          <cell r="J1194" t="str">
            <v>Dulsco L.L.C.</v>
          </cell>
          <cell r="K1194" t="str">
            <v>ATTA AGYEKUM SARPONG</v>
          </cell>
          <cell r="L1194" t="str">
            <v>Warehouse Associate (TEMP)</v>
          </cell>
          <cell r="M1194" t="str">
            <v>Warehouse Associate 8W</v>
          </cell>
          <cell r="N1194" t="str">
            <v>aanso</v>
          </cell>
          <cell r="O1194">
            <v>1299</v>
          </cell>
          <cell r="P1194" t="str">
            <v>AUH1</v>
          </cell>
          <cell r="Q1194" t="str">
            <v>ARE</v>
          </cell>
          <cell r="R1194" t="str">
            <v>LK014</v>
          </cell>
          <cell r="S1194" t="str">
            <v>Night Shift</v>
          </cell>
          <cell r="T1194">
            <v>99</v>
          </cell>
          <cell r="U1194" t="str">
            <v>MENA_UAE_FC</v>
          </cell>
          <cell r="X1194">
            <v>46267.756944444445</v>
          </cell>
          <cell r="Y1194">
            <v>46268.173611111109</v>
          </cell>
          <cell r="AA1194" t="str">
            <v>Scheduled</v>
          </cell>
          <cell r="AB1194" t="str">
            <v>Not Present</v>
          </cell>
          <cell r="AC1194" t="str">
            <v>Customer returns</v>
          </cell>
          <cell r="AD1194" t="str">
            <v>Customer Returns</v>
          </cell>
          <cell r="AE1194" t="str">
            <v>Customer returns</v>
          </cell>
          <cell r="AF1194" t="str">
            <v>Monday</v>
          </cell>
          <cell r="AG1194" t="str">
            <v>Tuesday</v>
          </cell>
          <cell r="AH1194">
            <v>22</v>
          </cell>
          <cell r="AJ1194">
            <v>45844</v>
          </cell>
          <cell r="AM1194" t="str">
            <v>TEMP</v>
          </cell>
          <cell r="AN1194" t="str">
            <v>3P Onsite Worker</v>
          </cell>
          <cell r="AO1194" t="str">
            <v>A</v>
          </cell>
          <cell r="AP1194">
            <v>9</v>
          </cell>
          <cell r="AQ1194">
            <v>0</v>
          </cell>
          <cell r="AR1194">
            <v>0</v>
          </cell>
          <cell r="AS1194">
            <v>1</v>
          </cell>
          <cell r="AT1194">
            <v>0</v>
          </cell>
          <cell r="AU1194">
            <v>1</v>
          </cell>
        </row>
        <row r="1195">
          <cell r="E1195">
            <v>205845550</v>
          </cell>
          <cell r="F1195" t="str">
            <v>A</v>
          </cell>
          <cell r="G1195" t="str">
            <v>GREEN</v>
          </cell>
          <cell r="H1195" t="str">
            <v>FULL_TIME</v>
          </cell>
          <cell r="I1195">
            <v>900234</v>
          </cell>
          <cell r="J1195" t="str">
            <v>Dulsco L.L.C.</v>
          </cell>
          <cell r="K1195" t="str">
            <v>SHAFIC ANDHI</v>
          </cell>
          <cell r="L1195" t="str">
            <v>Warehouse Associate (TEMP)</v>
          </cell>
          <cell r="M1195" t="str">
            <v>Warehouse Associate 8W</v>
          </cell>
          <cell r="N1195" t="str">
            <v>ansammar</v>
          </cell>
          <cell r="O1195">
            <v>1299</v>
          </cell>
          <cell r="P1195" t="str">
            <v>AUH1</v>
          </cell>
          <cell r="Q1195" t="str">
            <v>ARE</v>
          </cell>
          <cell r="R1195" t="str">
            <v>FC084</v>
          </cell>
          <cell r="S1195" t="str">
            <v>Day Shift</v>
          </cell>
          <cell r="T1195">
            <v>99</v>
          </cell>
          <cell r="U1195" t="str">
            <v>MENA_UAE_FC</v>
          </cell>
          <cell r="X1195">
            <v>46267.333333333336</v>
          </cell>
          <cell r="Y1195">
            <v>46267.75</v>
          </cell>
          <cell r="AA1195" t="str">
            <v>Scheduled</v>
          </cell>
          <cell r="AB1195" t="str">
            <v>Not Present</v>
          </cell>
          <cell r="AC1195" t="str">
            <v>Outbound</v>
          </cell>
          <cell r="AD1195" t="str">
            <v>Picking</v>
          </cell>
          <cell r="AE1195" t="str">
            <v>Pick</v>
          </cell>
          <cell r="AF1195" t="str">
            <v>Monday</v>
          </cell>
          <cell r="AG1195" t="str">
            <v>Tuesday</v>
          </cell>
          <cell r="AH1195">
            <v>13</v>
          </cell>
          <cell r="AJ1195">
            <v>45893</v>
          </cell>
          <cell r="AM1195" t="str">
            <v>TEMP</v>
          </cell>
          <cell r="AN1195" t="str">
            <v>3P Onsite Worker</v>
          </cell>
          <cell r="AO1195" t="str">
            <v>A</v>
          </cell>
          <cell r="AP1195">
            <v>9</v>
          </cell>
          <cell r="AQ1195">
            <v>0</v>
          </cell>
          <cell r="AR1195">
            <v>0</v>
          </cell>
          <cell r="AS1195">
            <v>1</v>
          </cell>
          <cell r="AT1195">
            <v>0</v>
          </cell>
          <cell r="AU1195">
            <v>1</v>
          </cell>
        </row>
        <row r="1196">
          <cell r="E1196">
            <v>206015628</v>
          </cell>
          <cell r="F1196" t="str">
            <v>A</v>
          </cell>
          <cell r="G1196" t="str">
            <v>GREEN</v>
          </cell>
          <cell r="H1196" t="str">
            <v>FULL_TIME</v>
          </cell>
          <cell r="I1196">
            <v>900234</v>
          </cell>
          <cell r="J1196" t="str">
            <v>Fastlink Outsourcing</v>
          </cell>
          <cell r="K1196" t="str">
            <v>Jonathan Ssali</v>
          </cell>
          <cell r="L1196" t="str">
            <v>Warehouse Associate (TEMP)</v>
          </cell>
          <cell r="M1196" t="str">
            <v>Warehouse Associate 12M</v>
          </cell>
          <cell r="N1196" t="str">
            <v>lraghava</v>
          </cell>
          <cell r="O1196">
            <v>1299</v>
          </cell>
          <cell r="P1196" t="str">
            <v>AUH1</v>
          </cell>
          <cell r="Q1196" t="str">
            <v>ARE</v>
          </cell>
          <cell r="R1196" t="str">
            <v>FC009</v>
          </cell>
          <cell r="S1196" t="str">
            <v>Day Shift</v>
          </cell>
          <cell r="T1196">
            <v>99</v>
          </cell>
          <cell r="U1196" t="str">
            <v>MENA_UAE_FC</v>
          </cell>
          <cell r="X1196">
            <v>46267.333333333336</v>
          </cell>
          <cell r="Y1196">
            <v>46267.75</v>
          </cell>
          <cell r="AA1196" t="str">
            <v>Scheduled</v>
          </cell>
          <cell r="AB1196" t="str">
            <v>Not Present</v>
          </cell>
          <cell r="AC1196" t="str">
            <v>Outbound</v>
          </cell>
          <cell r="AD1196" t="str">
            <v>Picking</v>
          </cell>
          <cell r="AE1196" t="str">
            <v>Pick</v>
          </cell>
          <cell r="AF1196" t="str">
            <v>Friday</v>
          </cell>
          <cell r="AG1196" t="str">
            <v>Saturday</v>
          </cell>
          <cell r="AH1196">
            <v>13</v>
          </cell>
          <cell r="AJ1196">
            <v>45921</v>
          </cell>
          <cell r="AM1196" t="str">
            <v>TEMP</v>
          </cell>
          <cell r="AN1196" t="str">
            <v>3P Onsite Worker</v>
          </cell>
          <cell r="AO1196" t="str">
            <v>A</v>
          </cell>
          <cell r="AP1196">
            <v>9</v>
          </cell>
          <cell r="AQ1196">
            <v>0</v>
          </cell>
          <cell r="AR1196">
            <v>0</v>
          </cell>
          <cell r="AS1196">
            <v>1</v>
          </cell>
          <cell r="AT1196">
            <v>0</v>
          </cell>
          <cell r="AU1196">
            <v>1</v>
          </cell>
        </row>
        <row r="1197">
          <cell r="E1197">
            <v>204138496</v>
          </cell>
          <cell r="F1197" t="str">
            <v>A</v>
          </cell>
          <cell r="G1197" t="str">
            <v>GREEN</v>
          </cell>
          <cell r="H1197" t="str">
            <v>FULL_TIME</v>
          </cell>
          <cell r="I1197">
            <v>900234</v>
          </cell>
          <cell r="J1197" t="str">
            <v>Fastlink Outsourcing</v>
          </cell>
          <cell r="K1197" t="str">
            <v>mbalu sumah</v>
          </cell>
          <cell r="L1197" t="str">
            <v>Warehouse Associate (TEMP)</v>
          </cell>
          <cell r="M1197" t="str">
            <v>Warehouse Associate 12M</v>
          </cell>
          <cell r="N1197" t="str">
            <v>bizthoma</v>
          </cell>
          <cell r="O1197">
            <v>1299</v>
          </cell>
          <cell r="P1197" t="str">
            <v>AUH1</v>
          </cell>
          <cell r="Q1197" t="str">
            <v>ARE</v>
          </cell>
          <cell r="R1197" t="str">
            <v>LK011</v>
          </cell>
          <cell r="S1197" t="str">
            <v>Night Shift</v>
          </cell>
          <cell r="T1197">
            <v>99</v>
          </cell>
          <cell r="U1197" t="str">
            <v>MENA_UAE_FC</v>
          </cell>
          <cell r="X1197">
            <v>46267.756944444445</v>
          </cell>
          <cell r="Y1197">
            <v>46268.173611111109</v>
          </cell>
          <cell r="AA1197" t="str">
            <v>Scheduled</v>
          </cell>
          <cell r="AB1197" t="str">
            <v>Not Present</v>
          </cell>
          <cell r="AC1197" t="str">
            <v>Outbound</v>
          </cell>
          <cell r="AD1197" t="str">
            <v>Picking</v>
          </cell>
          <cell r="AE1197" t="str">
            <v>Pick</v>
          </cell>
          <cell r="AF1197" t="str">
            <v>Friday</v>
          </cell>
          <cell r="AG1197" t="str">
            <v>Saturday</v>
          </cell>
          <cell r="AH1197">
            <v>13</v>
          </cell>
          <cell r="AJ1197">
            <v>45564</v>
          </cell>
          <cell r="AM1197" t="str">
            <v>TEMP</v>
          </cell>
          <cell r="AN1197" t="str">
            <v>3P Onsite Worker</v>
          </cell>
          <cell r="AO1197" t="str">
            <v>A</v>
          </cell>
          <cell r="AP1197">
            <v>9</v>
          </cell>
          <cell r="AQ1197">
            <v>0</v>
          </cell>
          <cell r="AR1197">
            <v>0</v>
          </cell>
          <cell r="AS1197">
            <v>1</v>
          </cell>
          <cell r="AT1197">
            <v>0</v>
          </cell>
          <cell r="AU1197">
            <v>1</v>
          </cell>
        </row>
        <row r="1198">
          <cell r="E1198">
            <v>203468752</v>
          </cell>
          <cell r="F1198" t="str">
            <v>A</v>
          </cell>
          <cell r="G1198" t="str">
            <v>GREEN</v>
          </cell>
          <cell r="H1198" t="str">
            <v>FULL_TIME</v>
          </cell>
          <cell r="I1198">
            <v>900234</v>
          </cell>
          <cell r="J1198" t="str">
            <v>Fastlink Outsourcing</v>
          </cell>
          <cell r="K1198" t="str">
            <v>Emmanuel Akuffo</v>
          </cell>
          <cell r="L1198" t="str">
            <v>Warehouse Associate (TEMP)</v>
          </cell>
          <cell r="M1198" t="str">
            <v>Warehouse Associate 12M</v>
          </cell>
          <cell r="N1198" t="str">
            <v>bizthoma</v>
          </cell>
          <cell r="O1198">
            <v>1299</v>
          </cell>
          <cell r="P1198" t="str">
            <v>AUH1</v>
          </cell>
          <cell r="Q1198" t="str">
            <v>ARE</v>
          </cell>
          <cell r="R1198" t="str">
            <v>LK012</v>
          </cell>
          <cell r="S1198" t="str">
            <v>Night Shift</v>
          </cell>
          <cell r="T1198">
            <v>99</v>
          </cell>
          <cell r="U1198" t="str">
            <v>MENA_UAE_FC</v>
          </cell>
          <cell r="X1198">
            <v>46267.756944444445</v>
          </cell>
          <cell r="Y1198">
            <v>46268.173611111109</v>
          </cell>
          <cell r="AA1198" t="str">
            <v>Scheduled</v>
          </cell>
          <cell r="AB1198" t="str">
            <v>Not Present</v>
          </cell>
          <cell r="AC1198" t="str">
            <v>Outbound</v>
          </cell>
          <cell r="AD1198" t="str">
            <v>Pack - Single</v>
          </cell>
          <cell r="AE1198" t="str">
            <v>Pack</v>
          </cell>
          <cell r="AF1198" t="str">
            <v>Saturday</v>
          </cell>
          <cell r="AG1198" t="str">
            <v>Sunday</v>
          </cell>
          <cell r="AH1198">
            <v>18</v>
          </cell>
          <cell r="AJ1198">
            <v>45455</v>
          </cell>
          <cell r="AM1198" t="str">
            <v>TEMP</v>
          </cell>
          <cell r="AN1198" t="str">
            <v>3P Onsite Worker</v>
          </cell>
          <cell r="AO1198" t="str">
            <v>A</v>
          </cell>
          <cell r="AP1198">
            <v>9</v>
          </cell>
          <cell r="AQ1198">
            <v>0</v>
          </cell>
          <cell r="AR1198">
            <v>0</v>
          </cell>
          <cell r="AS1198">
            <v>1</v>
          </cell>
          <cell r="AT1198">
            <v>0</v>
          </cell>
          <cell r="AU1198">
            <v>1</v>
          </cell>
        </row>
        <row r="1199">
          <cell r="E1199">
            <v>205996686</v>
          </cell>
          <cell r="F1199" t="str">
            <v>A</v>
          </cell>
          <cell r="G1199" t="str">
            <v>GREEN</v>
          </cell>
          <cell r="H1199" t="str">
            <v>FULL_TIME</v>
          </cell>
          <cell r="I1199">
            <v>900234</v>
          </cell>
          <cell r="J1199" t="str">
            <v>Fastlink Outsourcing</v>
          </cell>
          <cell r="K1199" t="str">
            <v>FELICIA TIMAH</v>
          </cell>
          <cell r="L1199" t="str">
            <v>Warehouse Associate (TEMP)</v>
          </cell>
          <cell r="M1199" t="str">
            <v>Warehouse Associate 8W</v>
          </cell>
          <cell r="N1199" t="str">
            <v>kebedeed</v>
          </cell>
          <cell r="O1199">
            <v>1299</v>
          </cell>
          <cell r="P1199" t="str">
            <v>AUH1</v>
          </cell>
          <cell r="Q1199" t="str">
            <v>ARE</v>
          </cell>
          <cell r="R1199" t="str">
            <v>FC159</v>
          </cell>
          <cell r="S1199" t="str">
            <v>Day Shift</v>
          </cell>
          <cell r="T1199">
            <v>99</v>
          </cell>
          <cell r="U1199" t="str">
            <v>MENA_UAE_FC</v>
          </cell>
          <cell r="X1199">
            <v>46267.333333333336</v>
          </cell>
          <cell r="Y1199">
            <v>46267.75</v>
          </cell>
          <cell r="AA1199" t="str">
            <v>Scheduled</v>
          </cell>
          <cell r="AB1199" t="str">
            <v>Not Present</v>
          </cell>
          <cell r="AC1199" t="str">
            <v>ICQA</v>
          </cell>
          <cell r="AD1199" t="str">
            <v>IC/QA/CS</v>
          </cell>
          <cell r="AE1199" t="str">
            <v>Support</v>
          </cell>
          <cell r="AF1199" t="str">
            <v>Thursday</v>
          </cell>
          <cell r="AG1199" t="str">
            <v>Friday</v>
          </cell>
          <cell r="AH1199">
            <v>27</v>
          </cell>
          <cell r="AJ1199">
            <v>45914</v>
          </cell>
          <cell r="AM1199" t="str">
            <v>TEMP</v>
          </cell>
          <cell r="AN1199" t="str">
            <v>3P Onsite Worker</v>
          </cell>
          <cell r="AO1199" t="str">
            <v>A</v>
          </cell>
          <cell r="AP1199">
            <v>9</v>
          </cell>
          <cell r="AQ1199">
            <v>0</v>
          </cell>
          <cell r="AR1199">
            <v>0</v>
          </cell>
          <cell r="AS1199">
            <v>1</v>
          </cell>
          <cell r="AT1199">
            <v>0</v>
          </cell>
          <cell r="AU1199">
            <v>1</v>
          </cell>
        </row>
        <row r="1200">
          <cell r="E1200">
            <v>106268183</v>
          </cell>
          <cell r="F1200" t="str">
            <v>A</v>
          </cell>
          <cell r="G1200" t="str">
            <v>BLUE</v>
          </cell>
          <cell r="H1200" t="str">
            <v>FULL_TIME</v>
          </cell>
          <cell r="I1200" t="str">
            <v>P03231</v>
          </cell>
          <cell r="K1200" t="str">
            <v>Nabeel Thazhath</v>
          </cell>
          <cell r="L1200" t="str">
            <v>FC Associate III</v>
          </cell>
          <cell r="M1200" t="str">
            <v>Operations Supervisor</v>
          </cell>
          <cell r="N1200" t="str">
            <v>lraghava</v>
          </cell>
          <cell r="O1200">
            <v>1299</v>
          </cell>
          <cell r="P1200" t="str">
            <v>AUH1</v>
          </cell>
          <cell r="Q1200" t="str">
            <v>ARE</v>
          </cell>
          <cell r="R1200" t="str">
            <v>LK011</v>
          </cell>
          <cell r="S1200" t="str">
            <v>Night Shift</v>
          </cell>
          <cell r="T1200">
            <v>3</v>
          </cell>
          <cell r="U1200" t="str">
            <v>MENA_UAE_FC</v>
          </cell>
          <cell r="X1200">
            <v>46267.756944444445</v>
          </cell>
          <cell r="Y1200">
            <v>46268.173611111109</v>
          </cell>
          <cell r="AA1200" t="str">
            <v>Scheduled</v>
          </cell>
          <cell r="AB1200" t="str">
            <v>Not Present</v>
          </cell>
          <cell r="AC1200" t="str">
            <v>Outbound</v>
          </cell>
          <cell r="AD1200" t="str">
            <v>OB Lead/PA</v>
          </cell>
          <cell r="AE1200" t="str">
            <v>Pack</v>
          </cell>
          <cell r="AF1200" t="str">
            <v>Friday</v>
          </cell>
          <cell r="AG1200" t="str">
            <v>Saturday</v>
          </cell>
          <cell r="AH1200">
            <v>19</v>
          </cell>
          <cell r="AJ1200">
            <v>44830</v>
          </cell>
          <cell r="AM1200" t="str">
            <v>FC</v>
          </cell>
          <cell r="AN1200" t="str">
            <v>Regular Full Time</v>
          </cell>
          <cell r="AO1200" t="str">
            <v>A</v>
          </cell>
          <cell r="AP1200">
            <v>9</v>
          </cell>
          <cell r="AQ1200">
            <v>0</v>
          </cell>
          <cell r="AR1200">
            <v>0</v>
          </cell>
          <cell r="AS1200">
            <v>1</v>
          </cell>
          <cell r="AT1200">
            <v>0</v>
          </cell>
          <cell r="AU1200">
            <v>1</v>
          </cell>
        </row>
        <row r="1201">
          <cell r="E1201">
            <v>203736757</v>
          </cell>
          <cell r="F1201" t="str">
            <v>A</v>
          </cell>
          <cell r="G1201" t="str">
            <v>GREEN</v>
          </cell>
          <cell r="H1201" t="str">
            <v>FULL_TIME</v>
          </cell>
          <cell r="I1201">
            <v>900234</v>
          </cell>
          <cell r="J1201" t="str">
            <v>Adecco</v>
          </cell>
          <cell r="K1201" t="str">
            <v>K H</v>
          </cell>
          <cell r="L1201" t="str">
            <v>Warehouse Associate (TEMP)</v>
          </cell>
          <cell r="M1201" t="str">
            <v>Warehouse Associate 24M</v>
          </cell>
          <cell r="N1201" t="str">
            <v>nnahla</v>
          </cell>
          <cell r="O1201">
            <v>1299</v>
          </cell>
          <cell r="P1201" t="str">
            <v>AUH1</v>
          </cell>
          <cell r="Q1201" t="str">
            <v>ARE</v>
          </cell>
          <cell r="R1201" t="str">
            <v>FC059</v>
          </cell>
          <cell r="S1201" t="str">
            <v>Day Shift</v>
          </cell>
          <cell r="T1201">
            <v>99</v>
          </cell>
          <cell r="U1201" t="str">
            <v>MENA_UAE_FC</v>
          </cell>
          <cell r="X1201">
            <v>46267.333333333336</v>
          </cell>
          <cell r="Y1201">
            <v>46267.75</v>
          </cell>
          <cell r="AA1201" t="str">
            <v>Scheduled</v>
          </cell>
          <cell r="AB1201" t="str">
            <v>Not Present</v>
          </cell>
          <cell r="AC1201" t="str">
            <v>Inbound</v>
          </cell>
          <cell r="AD1201" t="str">
            <v>Inbound Stow</v>
          </cell>
          <cell r="AE1201" t="str">
            <v>Stow</v>
          </cell>
          <cell r="AF1201" t="str">
            <v>Sunday</v>
          </cell>
          <cell r="AG1201" t="str">
            <v>Monday</v>
          </cell>
          <cell r="AH1201">
            <v>3</v>
          </cell>
          <cell r="AJ1201">
            <v>45501</v>
          </cell>
          <cell r="AM1201" t="str">
            <v>TEMP</v>
          </cell>
          <cell r="AN1201" t="str">
            <v>3P Onsite Worker</v>
          </cell>
          <cell r="AO1201" t="str">
            <v>A</v>
          </cell>
          <cell r="AP1201">
            <v>9</v>
          </cell>
          <cell r="AQ1201">
            <v>0</v>
          </cell>
          <cell r="AR1201">
            <v>0</v>
          </cell>
          <cell r="AS1201">
            <v>1</v>
          </cell>
          <cell r="AT1201">
            <v>0</v>
          </cell>
          <cell r="AU1201">
            <v>1</v>
          </cell>
        </row>
        <row r="1202">
          <cell r="E1202">
            <v>203736781</v>
          </cell>
          <cell r="F1202" t="str">
            <v>A</v>
          </cell>
          <cell r="G1202" t="str">
            <v>GREEN</v>
          </cell>
          <cell r="H1202" t="str">
            <v>FULL_TIME</v>
          </cell>
          <cell r="I1202">
            <v>900234</v>
          </cell>
          <cell r="J1202" t="str">
            <v>Adecco</v>
          </cell>
          <cell r="K1202" t="str">
            <v>Sagar Ramdan</v>
          </cell>
          <cell r="L1202" t="str">
            <v>Warehouse Associate (TEMP)</v>
          </cell>
          <cell r="M1202" t="str">
            <v>Warehouse Associate 24M</v>
          </cell>
          <cell r="N1202" t="str">
            <v>vkkatyal</v>
          </cell>
          <cell r="O1202">
            <v>1299</v>
          </cell>
          <cell r="P1202" t="str">
            <v>AUH1</v>
          </cell>
          <cell r="Q1202" t="str">
            <v>ARE</v>
          </cell>
          <cell r="R1202" t="str">
            <v>LK014</v>
          </cell>
          <cell r="S1202" t="str">
            <v>Night Shift</v>
          </cell>
          <cell r="T1202">
            <v>99</v>
          </cell>
          <cell r="U1202" t="str">
            <v>MENA_UAE_FC</v>
          </cell>
          <cell r="X1202">
            <v>46267.756944444445</v>
          </cell>
          <cell r="Y1202">
            <v>46268.173611111109</v>
          </cell>
          <cell r="AA1202" t="str">
            <v>Scheduled</v>
          </cell>
          <cell r="AB1202" t="str">
            <v>Not Present</v>
          </cell>
          <cell r="AC1202" t="str">
            <v>Inbound</v>
          </cell>
          <cell r="AD1202" t="str">
            <v>Inbound Stow</v>
          </cell>
          <cell r="AE1202" t="str">
            <v>Stow</v>
          </cell>
          <cell r="AF1202" t="str">
            <v>Monday</v>
          </cell>
          <cell r="AG1202" t="str">
            <v>Tuesday</v>
          </cell>
          <cell r="AH1202">
            <v>3</v>
          </cell>
          <cell r="AJ1202">
            <v>45501</v>
          </cell>
          <cell r="AM1202" t="str">
            <v>TEMP</v>
          </cell>
          <cell r="AN1202" t="str">
            <v>3P Onsite Worker</v>
          </cell>
          <cell r="AO1202" t="str">
            <v>A</v>
          </cell>
          <cell r="AP1202">
            <v>9</v>
          </cell>
          <cell r="AQ1202">
            <v>0</v>
          </cell>
          <cell r="AR1202">
            <v>0</v>
          </cell>
          <cell r="AS1202">
            <v>1</v>
          </cell>
          <cell r="AT1202">
            <v>0</v>
          </cell>
          <cell r="AU1202">
            <v>1</v>
          </cell>
        </row>
        <row r="1203">
          <cell r="E1203">
            <v>203513400</v>
          </cell>
          <cell r="F1203" t="str">
            <v>A</v>
          </cell>
          <cell r="G1203" t="str">
            <v>GREEN</v>
          </cell>
          <cell r="H1203" t="str">
            <v>FULL_TIME</v>
          </cell>
          <cell r="I1203">
            <v>900234</v>
          </cell>
          <cell r="J1203" t="str">
            <v>Fastlink Outsourcing</v>
          </cell>
          <cell r="K1203" t="str">
            <v>Evans Mintah</v>
          </cell>
          <cell r="L1203" t="str">
            <v>Warehouse Associate (TEMP)</v>
          </cell>
          <cell r="M1203" t="str">
            <v>Warehouse Associate 12M</v>
          </cell>
          <cell r="N1203" t="str">
            <v>nelstche</v>
          </cell>
          <cell r="O1203">
            <v>1181</v>
          </cell>
          <cell r="P1203" t="str">
            <v>AUH3</v>
          </cell>
          <cell r="Q1203" t="str">
            <v>ARE</v>
          </cell>
          <cell r="R1203" t="str">
            <v>FC034</v>
          </cell>
          <cell r="S1203" t="str">
            <v>Day Shift</v>
          </cell>
          <cell r="T1203">
            <v>99</v>
          </cell>
          <cell r="U1203" t="str">
            <v>MENA_UAE_FC</v>
          </cell>
          <cell r="X1203">
            <v>46267.333333333336</v>
          </cell>
          <cell r="Y1203">
            <v>46267.75</v>
          </cell>
          <cell r="AA1203" t="str">
            <v>Scheduled</v>
          </cell>
          <cell r="AB1203" t="str">
            <v>Not Present</v>
          </cell>
          <cell r="AC1203" t="str">
            <v>Warehouse deals</v>
          </cell>
          <cell r="AD1203" t="str">
            <v>Warehouse Deals</v>
          </cell>
          <cell r="AE1203" t="str">
            <v>Warehouse deals</v>
          </cell>
          <cell r="AF1203" t="str">
            <v>Saturday</v>
          </cell>
          <cell r="AG1203" t="str">
            <v>Sunday</v>
          </cell>
          <cell r="AH1203">
            <v>32</v>
          </cell>
          <cell r="AJ1203">
            <v>45462</v>
          </cell>
          <cell r="AM1203" t="str">
            <v>TEMP</v>
          </cell>
          <cell r="AN1203" t="str">
            <v>3P Onsite Worker</v>
          </cell>
          <cell r="AO1203" t="str">
            <v>A</v>
          </cell>
          <cell r="AP1203">
            <v>9</v>
          </cell>
          <cell r="AQ1203">
            <v>0</v>
          </cell>
          <cell r="AR1203">
            <v>0</v>
          </cell>
          <cell r="AS1203">
            <v>1</v>
          </cell>
          <cell r="AT1203">
            <v>0</v>
          </cell>
          <cell r="AU1203">
            <v>1</v>
          </cell>
        </row>
        <row r="1204">
          <cell r="E1204">
            <v>205275960</v>
          </cell>
          <cell r="F1204" t="str">
            <v>A</v>
          </cell>
          <cell r="G1204" t="str">
            <v>GREEN</v>
          </cell>
          <cell r="H1204" t="str">
            <v>FULL_TIME</v>
          </cell>
          <cell r="I1204">
            <v>900234</v>
          </cell>
          <cell r="J1204" t="str">
            <v>Dulsco L.L.C.</v>
          </cell>
          <cell r="K1204" t="str">
            <v>IDDRISU NUHU</v>
          </cell>
          <cell r="L1204" t="str">
            <v>Warehouse Associate (TEMP)</v>
          </cell>
          <cell r="M1204" t="str">
            <v>Warehouse Associate 8W</v>
          </cell>
          <cell r="N1204" t="str">
            <v>nelstche</v>
          </cell>
          <cell r="O1204">
            <v>1181</v>
          </cell>
          <cell r="P1204" t="str">
            <v>AUH3</v>
          </cell>
          <cell r="Q1204" t="str">
            <v>ARE</v>
          </cell>
          <cell r="R1204" t="str">
            <v>FC084</v>
          </cell>
          <cell r="S1204" t="str">
            <v>Day Shift</v>
          </cell>
          <cell r="T1204">
            <v>99</v>
          </cell>
          <cell r="U1204" t="str">
            <v>MENA_UAE_FC</v>
          </cell>
          <cell r="X1204">
            <v>46267.333333333336</v>
          </cell>
          <cell r="Y1204">
            <v>46267.75</v>
          </cell>
          <cell r="AA1204" t="str">
            <v>Scheduled</v>
          </cell>
          <cell r="AB1204" t="str">
            <v>Not Present</v>
          </cell>
          <cell r="AC1204" t="str">
            <v>Warehouse deals</v>
          </cell>
          <cell r="AD1204" t="str">
            <v>Warehouse Deals</v>
          </cell>
          <cell r="AE1204" t="str">
            <v>Warehouse deals</v>
          </cell>
          <cell r="AF1204" t="str">
            <v>Monday</v>
          </cell>
          <cell r="AG1204" t="str">
            <v>Tuesday</v>
          </cell>
          <cell r="AH1204">
            <v>32</v>
          </cell>
          <cell r="AJ1204">
            <v>45795</v>
          </cell>
          <cell r="AM1204" t="str">
            <v>TEMP</v>
          </cell>
          <cell r="AN1204" t="str">
            <v>3P Onsite Worker</v>
          </cell>
          <cell r="AO1204" t="str">
            <v>A</v>
          </cell>
          <cell r="AP1204">
            <v>9</v>
          </cell>
          <cell r="AQ1204">
            <v>0</v>
          </cell>
          <cell r="AR1204">
            <v>0</v>
          </cell>
          <cell r="AS1204">
            <v>1</v>
          </cell>
          <cell r="AT1204">
            <v>0</v>
          </cell>
          <cell r="AU1204">
            <v>1</v>
          </cell>
        </row>
        <row r="1205">
          <cell r="E1205">
            <v>204115629</v>
          </cell>
          <cell r="F1205" t="str">
            <v>A</v>
          </cell>
          <cell r="G1205" t="str">
            <v>GREEN</v>
          </cell>
          <cell r="H1205" t="str">
            <v>FULL_TIME</v>
          </cell>
          <cell r="I1205">
            <v>900234</v>
          </cell>
          <cell r="J1205" t="str">
            <v>Quesscorp</v>
          </cell>
          <cell r="K1205" t="str">
            <v>Simon Twene</v>
          </cell>
          <cell r="L1205" t="str">
            <v>Warehouse Associate (TEMP)</v>
          </cell>
          <cell r="M1205" t="str">
            <v>Warehouse Associate 24M</v>
          </cell>
          <cell r="N1205" t="str">
            <v>nelstche</v>
          </cell>
          <cell r="O1205">
            <v>1181</v>
          </cell>
          <cell r="P1205" t="str">
            <v>AUH3</v>
          </cell>
          <cell r="Q1205" t="str">
            <v>ARE</v>
          </cell>
          <cell r="R1205" t="str">
            <v>FC034</v>
          </cell>
          <cell r="S1205" t="str">
            <v>Day Shift</v>
          </cell>
          <cell r="T1205">
            <v>99</v>
          </cell>
          <cell r="U1205" t="str">
            <v>MENA_UAE_FC</v>
          </cell>
          <cell r="X1205">
            <v>46267.333333333336</v>
          </cell>
          <cell r="Y1205">
            <v>46267.75</v>
          </cell>
          <cell r="AA1205" t="str">
            <v>Scheduled</v>
          </cell>
          <cell r="AB1205" t="str">
            <v>Not Present</v>
          </cell>
          <cell r="AC1205" t="str">
            <v>Warehouse deals</v>
          </cell>
          <cell r="AD1205" t="str">
            <v>Warehouse Deals</v>
          </cell>
          <cell r="AE1205" t="str">
            <v>Warehouse deals</v>
          </cell>
          <cell r="AF1205" t="str">
            <v>Saturday</v>
          </cell>
          <cell r="AG1205" t="str">
            <v>Sunday</v>
          </cell>
          <cell r="AH1205">
            <v>32</v>
          </cell>
          <cell r="AJ1205">
            <v>45560</v>
          </cell>
          <cell r="AM1205" t="str">
            <v>TEMP</v>
          </cell>
          <cell r="AN1205" t="str">
            <v>3P Onsite Worker</v>
          </cell>
          <cell r="AO1205" t="str">
            <v>A</v>
          </cell>
          <cell r="AP1205">
            <v>9</v>
          </cell>
          <cell r="AQ1205">
            <v>0</v>
          </cell>
          <cell r="AR1205">
            <v>0</v>
          </cell>
          <cell r="AS1205">
            <v>1</v>
          </cell>
          <cell r="AT1205">
            <v>0</v>
          </cell>
          <cell r="AU1205">
            <v>1</v>
          </cell>
        </row>
        <row r="1206">
          <cell r="E1206">
            <v>203737146</v>
          </cell>
          <cell r="F1206" t="str">
            <v>A</v>
          </cell>
          <cell r="G1206" t="str">
            <v>GREEN</v>
          </cell>
          <cell r="H1206" t="str">
            <v>FULL_TIME</v>
          </cell>
          <cell r="I1206">
            <v>900234</v>
          </cell>
          <cell r="J1206" t="str">
            <v>Fastlink Outsourcing</v>
          </cell>
          <cell r="K1206" t="str">
            <v>Norman Ponce</v>
          </cell>
          <cell r="L1206" t="str">
            <v>Warehouse Associate (TEMP)</v>
          </cell>
          <cell r="M1206" t="str">
            <v>Warehouse Associate 12M</v>
          </cell>
          <cell r="N1206" t="str">
            <v>ansammar</v>
          </cell>
          <cell r="O1206">
            <v>1299</v>
          </cell>
          <cell r="P1206" t="str">
            <v>AUH1</v>
          </cell>
          <cell r="Q1206" t="str">
            <v>ARE</v>
          </cell>
          <cell r="R1206" t="str">
            <v>FC059</v>
          </cell>
          <cell r="S1206" t="str">
            <v>Day Shift</v>
          </cell>
          <cell r="T1206">
            <v>99</v>
          </cell>
          <cell r="U1206" t="str">
            <v>MENA_UAE_FC</v>
          </cell>
          <cell r="V1206">
            <v>46267.327777777777</v>
          </cell>
          <cell r="W1206">
            <v>46267.744444444441</v>
          </cell>
          <cell r="X1206">
            <v>46267.333333333336</v>
          </cell>
          <cell r="Y1206">
            <v>46267.75</v>
          </cell>
          <cell r="AA1206" t="str">
            <v>Scheduled</v>
          </cell>
          <cell r="AB1206" t="str">
            <v>Present</v>
          </cell>
          <cell r="AC1206" t="str">
            <v>Support</v>
          </cell>
          <cell r="AD1206" t="str">
            <v>Admin/HR/IT</v>
          </cell>
          <cell r="AE1206" t="str">
            <v>Support</v>
          </cell>
          <cell r="AF1206" t="str">
            <v>Sunday</v>
          </cell>
          <cell r="AG1206" t="str">
            <v>Monday</v>
          </cell>
          <cell r="AH1206">
            <v>26</v>
          </cell>
          <cell r="AJ1206">
            <v>45501</v>
          </cell>
          <cell r="AM1206" t="str">
            <v>TEMP</v>
          </cell>
          <cell r="AN1206" t="str">
            <v>3P Onsite Worker</v>
          </cell>
          <cell r="AO1206" t="str">
            <v>A</v>
          </cell>
          <cell r="AP1206">
            <v>9</v>
          </cell>
          <cell r="AQ1206">
            <v>0</v>
          </cell>
          <cell r="AR1206">
            <v>1</v>
          </cell>
          <cell r="AS1206">
            <v>1</v>
          </cell>
          <cell r="AT1206">
            <v>0</v>
          </cell>
          <cell r="AU1206">
            <v>0</v>
          </cell>
        </row>
        <row r="1207">
          <cell r="E1207">
            <v>102865829</v>
          </cell>
          <cell r="F1207" t="str">
            <v>A</v>
          </cell>
          <cell r="G1207" t="str">
            <v>BLUE</v>
          </cell>
          <cell r="H1207" t="str">
            <v>FULL_TIME</v>
          </cell>
          <cell r="I1207" t="str">
            <v>P03251</v>
          </cell>
          <cell r="K1207" t="str">
            <v>Jayson Tunay</v>
          </cell>
          <cell r="L1207" t="str">
            <v>FC Associate I</v>
          </cell>
          <cell r="M1207" t="str">
            <v>FC Associate I</v>
          </cell>
          <cell r="N1207" t="str">
            <v>ansammar</v>
          </cell>
          <cell r="O1207">
            <v>1299</v>
          </cell>
          <cell r="P1207" t="str">
            <v>AUH1</v>
          </cell>
          <cell r="Q1207" t="str">
            <v>ARE</v>
          </cell>
          <cell r="R1207" t="str">
            <v>FC109</v>
          </cell>
          <cell r="S1207" t="str">
            <v>Day Shift</v>
          </cell>
          <cell r="T1207">
            <v>1</v>
          </cell>
          <cell r="U1207" t="str">
            <v>MENA_UAE_FC</v>
          </cell>
          <cell r="X1207">
            <v>46267.333333333336</v>
          </cell>
          <cell r="Y1207">
            <v>46267.75</v>
          </cell>
          <cell r="Z1207" t="str">
            <v>Rest Day</v>
          </cell>
          <cell r="AA1207" t="str">
            <v>Not Scheduled</v>
          </cell>
          <cell r="AB1207" t="str">
            <v>Not Present</v>
          </cell>
          <cell r="AC1207" t="str">
            <v>Support</v>
          </cell>
          <cell r="AD1207" t="str">
            <v>Admin/HR/IT</v>
          </cell>
          <cell r="AE1207" t="str">
            <v>Support</v>
          </cell>
          <cell r="AF1207" t="str">
            <v>Tuesday</v>
          </cell>
          <cell r="AG1207" t="str">
            <v>Wednesday</v>
          </cell>
          <cell r="AH1207">
            <v>26</v>
          </cell>
          <cell r="AJ1207">
            <v>43011</v>
          </cell>
          <cell r="AM1207" t="str">
            <v>FC</v>
          </cell>
          <cell r="AN1207" t="str">
            <v>Regular Full Time</v>
          </cell>
          <cell r="AO1207" t="str">
            <v>A</v>
          </cell>
          <cell r="AP1207">
            <v>9</v>
          </cell>
          <cell r="AQ1207">
            <v>0</v>
          </cell>
          <cell r="AR1207">
            <v>0</v>
          </cell>
          <cell r="AS1207">
            <v>0</v>
          </cell>
          <cell r="AT1207">
            <v>0</v>
          </cell>
          <cell r="AU1207">
            <v>0</v>
          </cell>
        </row>
        <row r="1208">
          <cell r="E1208">
            <v>204469338</v>
          </cell>
          <cell r="F1208" t="str">
            <v>A</v>
          </cell>
          <cell r="G1208" t="str">
            <v>GREEN</v>
          </cell>
          <cell r="H1208" t="str">
            <v>FULL_TIME</v>
          </cell>
          <cell r="I1208">
            <v>900572</v>
          </cell>
          <cell r="J1208" t="str">
            <v>Fastlink Outsourcing</v>
          </cell>
          <cell r="K1208" t="str">
            <v>Mohammad Anas Mohammad Habeeb</v>
          </cell>
          <cell r="L1208" t="str">
            <v>HR Assistant (TEMP)</v>
          </cell>
          <cell r="M1208" t="str">
            <v>Fastlink - Vendor POC</v>
          </cell>
          <cell r="N1208" t="str">
            <v>anrdhj</v>
          </cell>
          <cell r="O1208">
            <v>1299</v>
          </cell>
          <cell r="P1208" t="str">
            <v>AUH1</v>
          </cell>
          <cell r="Q1208" t="str">
            <v>ARE</v>
          </cell>
          <cell r="R1208" t="str">
            <v>LK013</v>
          </cell>
          <cell r="S1208" t="str">
            <v>Night Shift</v>
          </cell>
          <cell r="T1208">
            <v>99</v>
          </cell>
          <cell r="U1208" t="str">
            <v>MENA_UAE_FC</v>
          </cell>
          <cell r="X1208">
            <v>46267.333333333336</v>
          </cell>
          <cell r="Y1208">
            <v>46267.75</v>
          </cell>
          <cell r="Z1208" t="str">
            <v>Rest Day</v>
          </cell>
          <cell r="AA1208" t="str">
            <v>Not Scheduled</v>
          </cell>
          <cell r="AB1208" t="str">
            <v>Not Present</v>
          </cell>
          <cell r="AC1208" t="str">
            <v>Support</v>
          </cell>
          <cell r="AD1208" t="str">
            <v>Admin/HR/IT</v>
          </cell>
          <cell r="AE1208" t="str">
            <v>Support</v>
          </cell>
          <cell r="AF1208" t="str">
            <v>Sunday</v>
          </cell>
          <cell r="AG1208" t="str">
            <v>Monday</v>
          </cell>
          <cell r="AH1208">
            <v>26</v>
          </cell>
          <cell r="AJ1208">
            <v>45602</v>
          </cell>
          <cell r="AM1208" t="str">
            <v>TEMP</v>
          </cell>
          <cell r="AN1208" t="str">
            <v>3P Onsite Worker</v>
          </cell>
          <cell r="AO1208" t="str">
            <v>A</v>
          </cell>
          <cell r="AP1208">
            <v>9</v>
          </cell>
          <cell r="AQ1208">
            <v>0</v>
          </cell>
          <cell r="AR1208">
            <v>0</v>
          </cell>
          <cell r="AS1208">
            <v>0</v>
          </cell>
          <cell r="AT1208">
            <v>0</v>
          </cell>
          <cell r="AU1208">
            <v>0</v>
          </cell>
        </row>
        <row r="1209">
          <cell r="E1209">
            <v>207282341</v>
          </cell>
          <cell r="F1209" t="str">
            <v>A</v>
          </cell>
          <cell r="G1209" t="str">
            <v>GREEN</v>
          </cell>
          <cell r="H1209" t="str">
            <v>FULL_TIME</v>
          </cell>
          <cell r="I1209">
            <v>900572</v>
          </cell>
          <cell r="J1209" t="str">
            <v>EFS Facilities Services</v>
          </cell>
          <cell r="K1209" t="str">
            <v>ARATHI KARICHERY</v>
          </cell>
          <cell r="L1209" t="str">
            <v>HR Assistant (TEMP)</v>
          </cell>
          <cell r="M1209" t="str">
            <v>EFS - Vendor POC</v>
          </cell>
          <cell r="N1209" t="str">
            <v>anrdhj</v>
          </cell>
          <cell r="O1209">
            <v>1299</v>
          </cell>
          <cell r="P1209" t="str">
            <v>AUH1</v>
          </cell>
          <cell r="Q1209" t="str">
            <v>ARE</v>
          </cell>
          <cell r="R1209" t="str">
            <v>Varies</v>
          </cell>
          <cell r="T1209">
            <v>99</v>
          </cell>
          <cell r="U1209" t="str">
            <v>MENA_UAE_FC</v>
          </cell>
          <cell r="X1209">
            <v>46267.75</v>
          </cell>
          <cell r="Y1209">
            <v>46268.166666666664</v>
          </cell>
          <cell r="Z1209" t="str">
            <v>Rest Day</v>
          </cell>
          <cell r="AA1209" t="str">
            <v>Not Scheduled</v>
          </cell>
          <cell r="AB1209" t="str">
            <v>Not Present</v>
          </cell>
          <cell r="AJ1209">
            <v>46122</v>
          </cell>
          <cell r="AM1209" t="str">
            <v>TEMP</v>
          </cell>
          <cell r="AN1209" t="str">
            <v>3P Onsite Worker</v>
          </cell>
          <cell r="AO1209" t="str">
            <v>A</v>
          </cell>
          <cell r="AP1209">
            <v>9</v>
          </cell>
          <cell r="AQ1209">
            <v>0</v>
          </cell>
          <cell r="AR1209">
            <v>0</v>
          </cell>
          <cell r="AS1209">
            <v>0</v>
          </cell>
          <cell r="AT1209">
            <v>0</v>
          </cell>
          <cell r="AU1209">
            <v>0</v>
          </cell>
        </row>
        <row r="1210">
          <cell r="E1210">
            <v>207383780</v>
          </cell>
          <cell r="F1210" t="str">
            <v>A</v>
          </cell>
          <cell r="G1210" t="str">
            <v>GREEN</v>
          </cell>
          <cell r="H1210" t="str">
            <v>FULL_TIME</v>
          </cell>
          <cell r="I1210">
            <v>900572</v>
          </cell>
          <cell r="J1210" t="str">
            <v>EFS Facilities Services</v>
          </cell>
          <cell r="K1210" t="str">
            <v>ASHIF AHAMED</v>
          </cell>
          <cell r="L1210" t="str">
            <v>HR Assistant (TEMP)</v>
          </cell>
          <cell r="M1210" t="str">
            <v>EFS - Vendor POC</v>
          </cell>
          <cell r="N1210" t="str">
            <v>anrdhj</v>
          </cell>
          <cell r="O1210">
            <v>1299</v>
          </cell>
          <cell r="P1210" t="str">
            <v>AUH1</v>
          </cell>
          <cell r="Q1210" t="str">
            <v>ARE</v>
          </cell>
          <cell r="R1210" t="str">
            <v>Varies</v>
          </cell>
          <cell r="T1210">
            <v>99</v>
          </cell>
          <cell r="U1210" t="str">
            <v>MENA_UAE_FC</v>
          </cell>
          <cell r="X1210">
            <v>46267.75</v>
          </cell>
          <cell r="Y1210">
            <v>46268.166666666664</v>
          </cell>
          <cell r="Z1210" t="str">
            <v>Rest Day</v>
          </cell>
          <cell r="AA1210" t="str">
            <v>Not Scheduled</v>
          </cell>
          <cell r="AB1210" t="str">
            <v>Not Present</v>
          </cell>
          <cell r="AJ1210">
            <v>46140</v>
          </cell>
          <cell r="AM1210" t="str">
            <v>TEMP</v>
          </cell>
          <cell r="AN1210" t="str">
            <v>3P Onsite Worker</v>
          </cell>
          <cell r="AO1210" t="str">
            <v>A</v>
          </cell>
          <cell r="AP1210">
            <v>9</v>
          </cell>
          <cell r="AQ1210">
            <v>0</v>
          </cell>
          <cell r="AR1210">
            <v>0</v>
          </cell>
          <cell r="AS1210">
            <v>0</v>
          </cell>
          <cell r="AT1210">
            <v>0</v>
          </cell>
          <cell r="AU1210">
            <v>0</v>
          </cell>
        </row>
        <row r="1211">
          <cell r="E1211">
            <v>205837449</v>
          </cell>
          <cell r="F1211" t="str">
            <v>A</v>
          </cell>
          <cell r="G1211" t="str">
            <v>GREEN</v>
          </cell>
          <cell r="H1211" t="str">
            <v>FULL_TIME</v>
          </cell>
          <cell r="I1211">
            <v>900572</v>
          </cell>
          <cell r="J1211" t="str">
            <v>EFS Facilities Services</v>
          </cell>
          <cell r="K1211" t="str">
            <v>Anu Damodaran</v>
          </cell>
          <cell r="L1211" t="str">
            <v>HR Assistant (TEMP)</v>
          </cell>
          <cell r="M1211" t="str">
            <v>EFS - Vendor POC</v>
          </cell>
          <cell r="N1211" t="str">
            <v>anrdhj</v>
          </cell>
          <cell r="O1211">
            <v>1299</v>
          </cell>
          <cell r="P1211" t="str">
            <v>AUH1</v>
          </cell>
          <cell r="Q1211" t="str">
            <v>ARE</v>
          </cell>
          <cell r="R1211" t="str">
            <v>FC059</v>
          </cell>
          <cell r="S1211" t="str">
            <v>Day Shift</v>
          </cell>
          <cell r="T1211">
            <v>99</v>
          </cell>
          <cell r="U1211" t="str">
            <v>MENA_UAE_FC</v>
          </cell>
          <cell r="V1211">
            <v>46267.329861111109</v>
          </cell>
          <cell r="W1211">
            <v>46267.541666666664</v>
          </cell>
          <cell r="X1211">
            <v>46267.333333333336</v>
          </cell>
          <cell r="Y1211">
            <v>46267.75</v>
          </cell>
          <cell r="AA1211" t="str">
            <v>Scheduled</v>
          </cell>
          <cell r="AB1211" t="str">
            <v>Present</v>
          </cell>
          <cell r="AC1211" t="str">
            <v>Support</v>
          </cell>
          <cell r="AD1211" t="str">
            <v>Admin/HR/IT</v>
          </cell>
          <cell r="AE1211" t="str">
            <v>Support</v>
          </cell>
          <cell r="AF1211" t="str">
            <v>Sunday</v>
          </cell>
          <cell r="AG1211" t="str">
            <v>Monday</v>
          </cell>
          <cell r="AH1211">
            <v>26</v>
          </cell>
          <cell r="AJ1211">
            <v>45889</v>
          </cell>
          <cell r="AM1211" t="str">
            <v>TEMP</v>
          </cell>
          <cell r="AN1211" t="str">
            <v>3P Onsite Worker</v>
          </cell>
          <cell r="AO1211" t="str">
            <v>A</v>
          </cell>
          <cell r="AP1211">
            <v>9</v>
          </cell>
          <cell r="AQ1211">
            <v>0</v>
          </cell>
          <cell r="AR1211">
            <v>1</v>
          </cell>
          <cell r="AS1211">
            <v>1</v>
          </cell>
          <cell r="AT1211">
            <v>0</v>
          </cell>
          <cell r="AU1211">
            <v>0</v>
          </cell>
        </row>
        <row r="1212">
          <cell r="E1212">
            <v>204341339</v>
          </cell>
          <cell r="F1212" t="str">
            <v>A</v>
          </cell>
          <cell r="G1212" t="str">
            <v>GREEN</v>
          </cell>
          <cell r="H1212" t="str">
            <v>FULL_TIME</v>
          </cell>
          <cell r="I1212">
            <v>900572</v>
          </cell>
          <cell r="J1212" t="str">
            <v>Dulsco L.L.C.</v>
          </cell>
          <cell r="K1212" t="str">
            <v>Elizbeth Akuoko</v>
          </cell>
          <cell r="L1212" t="str">
            <v>HR Assistant (TEMP)</v>
          </cell>
          <cell r="M1212" t="str">
            <v>Dulsco - Vendor POC</v>
          </cell>
          <cell r="N1212" t="str">
            <v>anrdhj</v>
          </cell>
          <cell r="O1212">
            <v>1299</v>
          </cell>
          <cell r="P1212" t="str">
            <v>AUH1</v>
          </cell>
          <cell r="Q1212" t="str">
            <v>ARE</v>
          </cell>
          <cell r="R1212" t="str">
            <v>FC059</v>
          </cell>
          <cell r="S1212" t="str">
            <v>Day Shift</v>
          </cell>
          <cell r="T1212">
            <v>99</v>
          </cell>
          <cell r="U1212" t="str">
            <v>MENA_UAE_FC</v>
          </cell>
          <cell r="X1212">
            <v>46267.75</v>
          </cell>
          <cell r="Y1212">
            <v>46268.166666666664</v>
          </cell>
          <cell r="Z1212" t="str">
            <v>Rest Day</v>
          </cell>
          <cell r="AA1212" t="str">
            <v>Not Scheduled</v>
          </cell>
          <cell r="AB1212" t="str">
            <v>Not Present</v>
          </cell>
          <cell r="AC1212" t="str">
            <v>Support</v>
          </cell>
          <cell r="AD1212" t="str">
            <v>Admin/HR/IT</v>
          </cell>
          <cell r="AE1212" t="str">
            <v>Support</v>
          </cell>
          <cell r="AF1212" t="str">
            <v>Sunday</v>
          </cell>
          <cell r="AG1212" t="str">
            <v>Monday</v>
          </cell>
          <cell r="AH1212">
            <v>26</v>
          </cell>
          <cell r="AJ1212">
            <v>45588</v>
          </cell>
          <cell r="AM1212" t="str">
            <v>TEMP</v>
          </cell>
          <cell r="AN1212" t="str">
            <v>3P Onsite Worker</v>
          </cell>
          <cell r="AO1212" t="str">
            <v>A</v>
          </cell>
          <cell r="AP1212">
            <v>9</v>
          </cell>
          <cell r="AQ1212">
            <v>0</v>
          </cell>
          <cell r="AR1212">
            <v>0</v>
          </cell>
          <cell r="AS1212">
            <v>0</v>
          </cell>
          <cell r="AT1212">
            <v>0</v>
          </cell>
          <cell r="AU1212">
            <v>0</v>
          </cell>
        </row>
        <row r="1213">
          <cell r="E1213">
            <v>203555938</v>
          </cell>
          <cell r="F1213" t="str">
            <v>A</v>
          </cell>
          <cell r="G1213" t="str">
            <v>GREEN</v>
          </cell>
          <cell r="H1213" t="str">
            <v>FULL_TIME</v>
          </cell>
          <cell r="I1213">
            <v>900572</v>
          </cell>
          <cell r="J1213" t="str">
            <v>Adecco</v>
          </cell>
          <cell r="K1213" t="str">
            <v>Fairoose khader</v>
          </cell>
          <cell r="L1213" t="str">
            <v>HR Assistant (TEMP)</v>
          </cell>
          <cell r="M1213" t="str">
            <v>Adecco - Vendor POC</v>
          </cell>
          <cell r="N1213" t="str">
            <v>anrdhj</v>
          </cell>
          <cell r="O1213">
            <v>1299</v>
          </cell>
          <cell r="P1213" t="str">
            <v>AUH1</v>
          </cell>
          <cell r="Q1213" t="str">
            <v>ARE</v>
          </cell>
          <cell r="R1213" t="str">
            <v>LK013</v>
          </cell>
          <cell r="S1213" t="str">
            <v>Night Shift</v>
          </cell>
          <cell r="T1213">
            <v>99</v>
          </cell>
          <cell r="U1213" t="str">
            <v>MENA_UAE_FC</v>
          </cell>
          <cell r="X1213">
            <v>46267.333333333336</v>
          </cell>
          <cell r="Y1213">
            <v>46267.75</v>
          </cell>
          <cell r="Z1213" t="str">
            <v>Rest Day</v>
          </cell>
          <cell r="AA1213" t="str">
            <v>Not Scheduled</v>
          </cell>
          <cell r="AB1213" t="str">
            <v>Not Present</v>
          </cell>
          <cell r="AC1213" t="str">
            <v>Support</v>
          </cell>
          <cell r="AD1213" t="str">
            <v>Admin/HR/IT</v>
          </cell>
          <cell r="AE1213" t="str">
            <v>Support</v>
          </cell>
          <cell r="AF1213" t="str">
            <v>Sunday</v>
          </cell>
          <cell r="AG1213" t="str">
            <v>Monday</v>
          </cell>
          <cell r="AH1213">
            <v>26</v>
          </cell>
          <cell r="AJ1213">
            <v>45468</v>
          </cell>
          <cell r="AM1213" t="str">
            <v>TEMP</v>
          </cell>
          <cell r="AN1213" t="str">
            <v>3P Onsite Worker</v>
          </cell>
          <cell r="AO1213" t="str">
            <v>A</v>
          </cell>
          <cell r="AP1213">
            <v>9</v>
          </cell>
          <cell r="AQ1213">
            <v>0</v>
          </cell>
          <cell r="AR1213">
            <v>0</v>
          </cell>
          <cell r="AS1213">
            <v>0</v>
          </cell>
          <cell r="AT1213">
            <v>0</v>
          </cell>
          <cell r="AU1213">
            <v>0</v>
          </cell>
        </row>
        <row r="1214">
          <cell r="E1214">
            <v>203940975</v>
          </cell>
          <cell r="F1214" t="str">
            <v>A</v>
          </cell>
          <cell r="G1214" t="str">
            <v>GREEN</v>
          </cell>
          <cell r="H1214" t="str">
            <v>FULL_TIME</v>
          </cell>
          <cell r="I1214">
            <v>900572</v>
          </cell>
          <cell r="J1214" t="str">
            <v>Adecco</v>
          </cell>
          <cell r="K1214" t="str">
            <v>Abdul Khwaja</v>
          </cell>
          <cell r="L1214" t="str">
            <v>HR Assistant (TEMP)</v>
          </cell>
          <cell r="M1214" t="str">
            <v>Adecco - WFS Admin</v>
          </cell>
          <cell r="N1214" t="str">
            <v>neeruamz</v>
          </cell>
          <cell r="O1214">
            <v>1299</v>
          </cell>
          <cell r="P1214" t="str">
            <v>AUH1</v>
          </cell>
          <cell r="Q1214" t="str">
            <v>ARE</v>
          </cell>
          <cell r="R1214" t="str">
            <v>FC009</v>
          </cell>
          <cell r="S1214" t="str">
            <v>Day Shift</v>
          </cell>
          <cell r="T1214">
            <v>99</v>
          </cell>
          <cell r="U1214" t="str">
            <v>MENA_UAE_FC</v>
          </cell>
          <cell r="V1214">
            <v>46267.334722222222</v>
          </cell>
          <cell r="W1214">
            <v>46267.743055555555</v>
          </cell>
          <cell r="X1214">
            <v>46267.375</v>
          </cell>
          <cell r="Y1214">
            <v>46267.75</v>
          </cell>
          <cell r="AA1214" t="str">
            <v>Scheduled</v>
          </cell>
          <cell r="AB1214" t="str">
            <v>Present</v>
          </cell>
          <cell r="AC1214" t="str">
            <v>Support</v>
          </cell>
          <cell r="AD1214" t="str">
            <v>Admin/HR/IT</v>
          </cell>
          <cell r="AE1214" t="str">
            <v>Support</v>
          </cell>
          <cell r="AF1214" t="str">
            <v>Friday</v>
          </cell>
          <cell r="AG1214" t="str">
            <v>Saturday</v>
          </cell>
          <cell r="AH1214">
            <v>26</v>
          </cell>
          <cell r="AJ1214">
            <v>45539</v>
          </cell>
          <cell r="AM1214" t="str">
            <v>TEMP</v>
          </cell>
          <cell r="AN1214" t="str">
            <v>3P Onsite Worker</v>
          </cell>
          <cell r="AO1214" t="str">
            <v>A</v>
          </cell>
          <cell r="AP1214">
            <v>8</v>
          </cell>
          <cell r="AQ1214">
            <v>0</v>
          </cell>
          <cell r="AR1214">
            <v>1</v>
          </cell>
          <cell r="AS1214">
            <v>1</v>
          </cell>
          <cell r="AT1214">
            <v>0</v>
          </cell>
          <cell r="AU1214">
            <v>0</v>
          </cell>
        </row>
        <row r="1215">
          <cell r="E1215">
            <v>202383469</v>
          </cell>
          <cell r="F1215" t="str">
            <v>A</v>
          </cell>
          <cell r="G1215" t="str">
            <v>GREEN</v>
          </cell>
          <cell r="H1215" t="str">
            <v>FULL_TIME</v>
          </cell>
          <cell r="I1215">
            <v>900572</v>
          </cell>
          <cell r="J1215" t="str">
            <v>Quesscorp</v>
          </cell>
          <cell r="K1215" t="str">
            <v>Muhammad Usman</v>
          </cell>
          <cell r="L1215" t="str">
            <v>HR Assistant (TEMP)</v>
          </cell>
          <cell r="M1215" t="str">
            <v>Quesscorp - Vendor POC</v>
          </cell>
          <cell r="N1215" t="str">
            <v>anrdhj</v>
          </cell>
          <cell r="O1215">
            <v>1299</v>
          </cell>
          <cell r="P1215" t="str">
            <v>AUH1</v>
          </cell>
          <cell r="Q1215" t="str">
            <v>ARE</v>
          </cell>
          <cell r="R1215" t="str">
            <v>LK013</v>
          </cell>
          <cell r="S1215" t="str">
            <v>Night Shift</v>
          </cell>
          <cell r="T1215">
            <v>99</v>
          </cell>
          <cell r="U1215" t="str">
            <v>MENA_UAE_FC</v>
          </cell>
          <cell r="X1215">
            <v>46267.333333333336</v>
          </cell>
          <cell r="Y1215">
            <v>46267.75</v>
          </cell>
          <cell r="Z1215" t="str">
            <v>Rest Day</v>
          </cell>
          <cell r="AA1215" t="str">
            <v>Not Scheduled</v>
          </cell>
          <cell r="AB1215" t="str">
            <v>Not Present</v>
          </cell>
          <cell r="AC1215" t="str">
            <v>Support</v>
          </cell>
          <cell r="AD1215" t="str">
            <v>Admin/HR/IT</v>
          </cell>
          <cell r="AE1215" t="str">
            <v>Support</v>
          </cell>
          <cell r="AF1215" t="str">
            <v>Sunday</v>
          </cell>
          <cell r="AG1215" t="str">
            <v>Monday</v>
          </cell>
          <cell r="AH1215">
            <v>26</v>
          </cell>
          <cell r="AJ1215">
            <v>45595</v>
          </cell>
          <cell r="AM1215" t="str">
            <v>TEMP</v>
          </cell>
          <cell r="AN1215" t="str">
            <v>3P Onsite Worker</v>
          </cell>
          <cell r="AO1215" t="str">
            <v>A</v>
          </cell>
          <cell r="AP1215">
            <v>9</v>
          </cell>
          <cell r="AQ1215">
            <v>0</v>
          </cell>
          <cell r="AR1215">
            <v>0</v>
          </cell>
          <cell r="AS1215">
            <v>0</v>
          </cell>
          <cell r="AT1215">
            <v>0</v>
          </cell>
          <cell r="AU1215">
            <v>0</v>
          </cell>
        </row>
        <row r="1216">
          <cell r="E1216">
            <v>203750137</v>
          </cell>
          <cell r="F1216" t="str">
            <v>A</v>
          </cell>
          <cell r="G1216" t="str">
            <v>GREEN</v>
          </cell>
          <cell r="H1216" t="str">
            <v>FULL_TIME</v>
          </cell>
          <cell r="I1216">
            <v>900572</v>
          </cell>
          <cell r="J1216" t="str">
            <v>Fastlink Outsourcing</v>
          </cell>
          <cell r="K1216" t="str">
            <v>Naved Khan Maqdoom khan</v>
          </cell>
          <cell r="L1216" t="str">
            <v>HR Assistant (TEMP)</v>
          </cell>
          <cell r="M1216" t="str">
            <v>Fastlink - Vendor POC</v>
          </cell>
          <cell r="N1216" t="str">
            <v>anrdhj</v>
          </cell>
          <cell r="O1216">
            <v>1299</v>
          </cell>
          <cell r="P1216" t="str">
            <v>AUH1</v>
          </cell>
          <cell r="Q1216" t="str">
            <v>ARE</v>
          </cell>
          <cell r="R1216" t="str">
            <v>FC009</v>
          </cell>
          <cell r="S1216" t="str">
            <v>Day Shift</v>
          </cell>
          <cell r="T1216">
            <v>99</v>
          </cell>
          <cell r="U1216" t="str">
            <v>MENA_UAE_FC</v>
          </cell>
          <cell r="W1216">
            <v>46267.934027777781</v>
          </cell>
          <cell r="X1216">
            <v>46267.75</v>
          </cell>
          <cell r="Y1216">
            <v>46268.166666666664</v>
          </cell>
          <cell r="Z1216" t="str">
            <v>Rest Day</v>
          </cell>
          <cell r="AA1216" t="str">
            <v>Not Scheduled</v>
          </cell>
          <cell r="AB1216" t="str">
            <v>Not Present</v>
          </cell>
          <cell r="AC1216" t="str">
            <v>Support</v>
          </cell>
          <cell r="AD1216" t="str">
            <v>Admin/HR/IT</v>
          </cell>
          <cell r="AE1216" t="str">
            <v>Support</v>
          </cell>
          <cell r="AF1216" t="str">
            <v>Friday</v>
          </cell>
          <cell r="AG1216" t="str">
            <v>Saturday</v>
          </cell>
          <cell r="AH1216">
            <v>26</v>
          </cell>
          <cell r="AJ1216">
            <v>45502</v>
          </cell>
          <cell r="AM1216" t="str">
            <v>TEMP</v>
          </cell>
          <cell r="AN1216" t="str">
            <v>3P Onsite Worker</v>
          </cell>
          <cell r="AO1216" t="str">
            <v>A</v>
          </cell>
          <cell r="AP1216">
            <v>9</v>
          </cell>
          <cell r="AQ1216">
            <v>0</v>
          </cell>
          <cell r="AR1216">
            <v>0</v>
          </cell>
          <cell r="AS1216">
            <v>0</v>
          </cell>
          <cell r="AT1216">
            <v>0</v>
          </cell>
          <cell r="AU1216">
            <v>0</v>
          </cell>
        </row>
        <row r="1217">
          <cell r="E1217">
            <v>206332542</v>
          </cell>
          <cell r="F1217" t="str">
            <v>A</v>
          </cell>
          <cell r="G1217" t="str">
            <v>GREEN</v>
          </cell>
          <cell r="H1217" t="str">
            <v>FULL_TIME</v>
          </cell>
          <cell r="I1217">
            <v>900572</v>
          </cell>
          <cell r="J1217" t="str">
            <v>Dulsco L.L.C.</v>
          </cell>
          <cell r="K1217" t="str">
            <v>ALLYZA ASHLEY SALUDO DIMAFELIX</v>
          </cell>
          <cell r="L1217" t="str">
            <v>HR Assistant (TEMP)</v>
          </cell>
          <cell r="M1217" t="str">
            <v>Dulsco - Vendor POC</v>
          </cell>
          <cell r="N1217" t="str">
            <v>anrdhj</v>
          </cell>
          <cell r="O1217">
            <v>1299</v>
          </cell>
          <cell r="P1217" t="str">
            <v>AUH1</v>
          </cell>
          <cell r="Q1217" t="str">
            <v>ARE</v>
          </cell>
          <cell r="R1217" t="str">
            <v>LK011</v>
          </cell>
          <cell r="S1217" t="str">
            <v>Night Shift</v>
          </cell>
          <cell r="T1217">
            <v>99</v>
          </cell>
          <cell r="U1217" t="str">
            <v>MENA_UAE_FC</v>
          </cell>
          <cell r="X1217">
            <v>46267.333333333336</v>
          </cell>
          <cell r="Y1217">
            <v>46267.75</v>
          </cell>
          <cell r="Z1217" t="str">
            <v>Rest Day</v>
          </cell>
          <cell r="AA1217" t="str">
            <v>Not Scheduled</v>
          </cell>
          <cell r="AB1217" t="str">
            <v>Not Present</v>
          </cell>
          <cell r="AC1217" t="str">
            <v>Support</v>
          </cell>
          <cell r="AD1217" t="str">
            <v>Admin/HR/IT</v>
          </cell>
          <cell r="AE1217" t="str">
            <v>Support</v>
          </cell>
          <cell r="AF1217" t="str">
            <v>Friday</v>
          </cell>
          <cell r="AG1217" t="str">
            <v>Saturday</v>
          </cell>
          <cell r="AH1217">
            <v>26</v>
          </cell>
          <cell r="AJ1217">
            <v>45956</v>
          </cell>
          <cell r="AM1217" t="str">
            <v>TEMP</v>
          </cell>
          <cell r="AN1217" t="str">
            <v>3P Onsite Worker</v>
          </cell>
          <cell r="AO1217" t="str">
            <v>A</v>
          </cell>
          <cell r="AP1217">
            <v>9</v>
          </cell>
          <cell r="AQ1217">
            <v>0</v>
          </cell>
          <cell r="AR1217">
            <v>0</v>
          </cell>
          <cell r="AS1217">
            <v>0</v>
          </cell>
          <cell r="AT1217">
            <v>0</v>
          </cell>
          <cell r="AU1217">
            <v>0</v>
          </cell>
        </row>
        <row r="1218">
          <cell r="E1218">
            <v>205247340</v>
          </cell>
          <cell r="F1218" t="str">
            <v>A</v>
          </cell>
          <cell r="G1218" t="str">
            <v>GREEN</v>
          </cell>
          <cell r="H1218" t="str">
            <v>FULL_TIME</v>
          </cell>
          <cell r="I1218">
            <v>900572</v>
          </cell>
          <cell r="J1218" t="str">
            <v>Quesscorp</v>
          </cell>
          <cell r="K1218" t="str">
            <v>Sheikh Muhammad Shameer</v>
          </cell>
          <cell r="L1218" t="str">
            <v>HR Assistant (TEMP)</v>
          </cell>
          <cell r="M1218" t="str">
            <v>Quesscorp - Vendor POC</v>
          </cell>
          <cell r="N1218" t="str">
            <v>anrdhj</v>
          </cell>
          <cell r="O1218">
            <v>1299</v>
          </cell>
          <cell r="P1218" t="str">
            <v>AUH1</v>
          </cell>
          <cell r="Q1218" t="str">
            <v>ARE</v>
          </cell>
          <cell r="R1218" t="str">
            <v>FC009</v>
          </cell>
          <cell r="S1218" t="str">
            <v>Day Shift</v>
          </cell>
          <cell r="T1218">
            <v>99</v>
          </cell>
          <cell r="U1218" t="str">
            <v>MENA_UAE_FC</v>
          </cell>
          <cell r="V1218">
            <v>46267.75</v>
          </cell>
          <cell r="X1218">
            <v>46267.75</v>
          </cell>
          <cell r="Y1218">
            <v>46268.166666666664</v>
          </cell>
          <cell r="AA1218" t="str">
            <v>Scheduled</v>
          </cell>
          <cell r="AB1218" t="str">
            <v>Present</v>
          </cell>
          <cell r="AC1218" t="str">
            <v>Support</v>
          </cell>
          <cell r="AD1218" t="str">
            <v>Admin/HR/IT</v>
          </cell>
          <cell r="AE1218" t="str">
            <v>Support</v>
          </cell>
          <cell r="AF1218" t="str">
            <v>Friday</v>
          </cell>
          <cell r="AG1218" t="str">
            <v>Saturday</v>
          </cell>
          <cell r="AH1218">
            <v>26</v>
          </cell>
          <cell r="AJ1218">
            <v>45784</v>
          </cell>
          <cell r="AM1218" t="str">
            <v>TEMP</v>
          </cell>
          <cell r="AN1218" t="str">
            <v>3P Onsite Worker</v>
          </cell>
          <cell r="AO1218" t="str">
            <v>A</v>
          </cell>
          <cell r="AP1218">
            <v>9</v>
          </cell>
          <cell r="AQ1218">
            <v>0</v>
          </cell>
          <cell r="AR1218">
            <v>1</v>
          </cell>
          <cell r="AS1218">
            <v>1</v>
          </cell>
          <cell r="AT1218">
            <v>0</v>
          </cell>
          <cell r="AU1218">
            <v>0</v>
          </cell>
        </row>
        <row r="1219">
          <cell r="E1219">
            <v>207283258</v>
          </cell>
          <cell r="F1219" t="str">
            <v>A</v>
          </cell>
          <cell r="G1219" t="str">
            <v>GREEN</v>
          </cell>
          <cell r="H1219" t="str">
            <v>FULL_TIME</v>
          </cell>
          <cell r="I1219">
            <v>900572</v>
          </cell>
          <cell r="J1219" t="str">
            <v>Dulsco L.L.C.</v>
          </cell>
          <cell r="K1219" t="str">
            <v>TONY THOMAS JOSEPH</v>
          </cell>
          <cell r="L1219" t="str">
            <v>HR Assistant (TEMP)</v>
          </cell>
          <cell r="M1219" t="str">
            <v>Dulsco - Vendor POC</v>
          </cell>
          <cell r="N1219" t="str">
            <v>anrdhj</v>
          </cell>
          <cell r="O1219">
            <v>1299</v>
          </cell>
          <cell r="P1219" t="str">
            <v>AUH1</v>
          </cell>
          <cell r="Q1219" t="str">
            <v>ARE</v>
          </cell>
          <cell r="R1219" t="str">
            <v>Varies</v>
          </cell>
          <cell r="T1219">
            <v>99</v>
          </cell>
          <cell r="U1219" t="str">
            <v>MENA_UAE_FC</v>
          </cell>
          <cell r="X1219">
            <v>46267.75</v>
          </cell>
          <cell r="Y1219">
            <v>46268.166666666664</v>
          </cell>
          <cell r="Z1219" t="str">
            <v>Rest Day</v>
          </cell>
          <cell r="AA1219" t="str">
            <v>Not Scheduled</v>
          </cell>
          <cell r="AB1219" t="str">
            <v>Not Present</v>
          </cell>
          <cell r="AJ1219">
            <v>46125</v>
          </cell>
          <cell r="AM1219" t="str">
            <v>TEMP</v>
          </cell>
          <cell r="AN1219" t="str">
            <v>3P Onsite Worker</v>
          </cell>
          <cell r="AO1219" t="str">
            <v>A</v>
          </cell>
          <cell r="AP1219">
            <v>9</v>
          </cell>
          <cell r="AQ1219">
            <v>0</v>
          </cell>
          <cell r="AR1219">
            <v>0</v>
          </cell>
          <cell r="AS1219">
            <v>0</v>
          </cell>
          <cell r="AT1219">
            <v>0</v>
          </cell>
          <cell r="AU1219">
            <v>0</v>
          </cell>
        </row>
        <row r="1220">
          <cell r="E1220">
            <v>112463068</v>
          </cell>
          <cell r="F1220" t="str">
            <v>A</v>
          </cell>
          <cell r="G1220" t="str">
            <v>GREEN</v>
          </cell>
          <cell r="H1220" t="str">
            <v>FULL_TIME</v>
          </cell>
          <cell r="I1220">
            <v>901161</v>
          </cell>
          <cell r="J1220" t="str">
            <v>Fastlink Outsourcing</v>
          </cell>
          <cell r="K1220" t="str">
            <v>Mohsin Ehsan Ehsan Ullah</v>
          </cell>
          <cell r="L1220" t="str">
            <v>Delivery Station Assoc (TEMP)</v>
          </cell>
          <cell r="M1220" t="str">
            <v>Warehouse Associate 12M</v>
          </cell>
          <cell r="N1220" t="str">
            <v>gylrdg</v>
          </cell>
          <cell r="O1220">
            <v>1181</v>
          </cell>
          <cell r="P1220" t="str">
            <v>DAD1</v>
          </cell>
          <cell r="Q1220" t="str">
            <v>ARE</v>
          </cell>
          <cell r="R1220" t="str">
            <v>LK017</v>
          </cell>
          <cell r="S1220" t="str">
            <v>Night Shift</v>
          </cell>
          <cell r="T1220">
            <v>99</v>
          </cell>
          <cell r="U1220" t="str">
            <v>MENA_UAE_AMZL</v>
          </cell>
          <cell r="V1220">
            <v>46267.753472222219</v>
          </cell>
          <cell r="W1220">
            <v>46267.865277777775</v>
          </cell>
          <cell r="X1220">
            <v>46267.756944444445</v>
          </cell>
          <cell r="Y1220">
            <v>46268.090277777781</v>
          </cell>
          <cell r="AA1220" t="str">
            <v>Scheduled</v>
          </cell>
          <cell r="AB1220" t="str">
            <v>Present</v>
          </cell>
          <cell r="AC1220" t="str">
            <v>Warehouse deals</v>
          </cell>
          <cell r="AD1220" t="str">
            <v>Warehouse Deals</v>
          </cell>
          <cell r="AE1220" t="str">
            <v>Warehouse deals</v>
          </cell>
          <cell r="AF1220" t="str">
            <v>Thursday</v>
          </cell>
          <cell r="AG1220" t="str">
            <v>Friday</v>
          </cell>
          <cell r="AH1220">
            <v>32</v>
          </cell>
          <cell r="AJ1220">
            <v>45529</v>
          </cell>
          <cell r="AM1220" t="str">
            <v>TEMP</v>
          </cell>
          <cell r="AN1220" t="str">
            <v>3P Onsite Worker</v>
          </cell>
          <cell r="AO1220" t="str">
            <v>A</v>
          </cell>
          <cell r="AP1220">
            <v>7</v>
          </cell>
          <cell r="AQ1220">
            <v>0</v>
          </cell>
          <cell r="AR1220">
            <v>1</v>
          </cell>
          <cell r="AS1220">
            <v>1</v>
          </cell>
          <cell r="AT1220">
            <v>0</v>
          </cell>
          <cell r="AU1220">
            <v>0</v>
          </cell>
        </row>
        <row r="1221">
          <cell r="E1221">
            <v>203815279</v>
          </cell>
          <cell r="F1221" t="str">
            <v>A</v>
          </cell>
          <cell r="G1221" t="str">
            <v>GREEN</v>
          </cell>
          <cell r="H1221" t="str">
            <v>FULL_TIME</v>
          </cell>
          <cell r="I1221">
            <v>900572</v>
          </cell>
          <cell r="J1221" t="str">
            <v>Fastlink Outsourcing</v>
          </cell>
          <cell r="K1221" t="str">
            <v>MEHTHAB KIZHAKAYIL KARABIL</v>
          </cell>
          <cell r="L1221" t="str">
            <v>HR Assistant (TEMP)</v>
          </cell>
          <cell r="M1221" t="str">
            <v>Fastlink - Vendor POC</v>
          </cell>
          <cell r="N1221" t="str">
            <v>anrdhj</v>
          </cell>
          <cell r="O1221">
            <v>1299</v>
          </cell>
          <cell r="P1221" t="str">
            <v>AUH1</v>
          </cell>
          <cell r="Q1221" t="str">
            <v>ARE</v>
          </cell>
          <cell r="R1221" t="str">
            <v>FC059</v>
          </cell>
          <cell r="S1221" t="str">
            <v>Day Shift</v>
          </cell>
          <cell r="T1221">
            <v>99</v>
          </cell>
          <cell r="U1221" t="str">
            <v>MENA_UAE_FC</v>
          </cell>
          <cell r="X1221">
            <v>46267.333333333336</v>
          </cell>
          <cell r="Y1221">
            <v>46267.75</v>
          </cell>
          <cell r="AA1221" t="str">
            <v>Scheduled</v>
          </cell>
          <cell r="AB1221" t="str">
            <v>Not Present</v>
          </cell>
          <cell r="AC1221" t="str">
            <v>Support</v>
          </cell>
          <cell r="AD1221" t="str">
            <v>Admin/HR/IT</v>
          </cell>
          <cell r="AE1221" t="str">
            <v>Support</v>
          </cell>
          <cell r="AF1221" t="str">
            <v>Sunday</v>
          </cell>
          <cell r="AG1221" t="str">
            <v>Monday</v>
          </cell>
          <cell r="AH1221">
            <v>26</v>
          </cell>
          <cell r="AJ1221">
            <v>45515</v>
          </cell>
          <cell r="AM1221" t="str">
            <v>TEMP</v>
          </cell>
          <cell r="AN1221" t="str">
            <v>3P Onsite Worker</v>
          </cell>
          <cell r="AO1221" t="str">
            <v>A</v>
          </cell>
          <cell r="AP1221">
            <v>9</v>
          </cell>
          <cell r="AQ1221">
            <v>0</v>
          </cell>
          <cell r="AR1221">
            <v>0</v>
          </cell>
          <cell r="AS1221">
            <v>1</v>
          </cell>
          <cell r="AT1221">
            <v>0</v>
          </cell>
          <cell r="AU1221">
            <v>1</v>
          </cell>
        </row>
        <row r="1222">
          <cell r="E1222">
            <v>103875256</v>
          </cell>
          <cell r="F1222" t="str">
            <v>A</v>
          </cell>
          <cell r="G1222" t="str">
            <v>BLUE</v>
          </cell>
          <cell r="H1222" t="str">
            <v>FULL_TIME</v>
          </cell>
          <cell r="I1222" t="str">
            <v>P03251</v>
          </cell>
          <cell r="K1222" t="str">
            <v>Muhammad khalid</v>
          </cell>
          <cell r="L1222" t="str">
            <v>FC Associate I</v>
          </cell>
          <cell r="M1222" t="str">
            <v>FC Associate I</v>
          </cell>
          <cell r="N1222" t="str">
            <v>kebedeed</v>
          </cell>
          <cell r="O1222">
            <v>1299</v>
          </cell>
          <cell r="P1222" t="str">
            <v>AUH1</v>
          </cell>
          <cell r="Q1222" t="str">
            <v>ARE</v>
          </cell>
          <cell r="R1222" t="str">
            <v>FC159</v>
          </cell>
          <cell r="S1222" t="str">
            <v>Day Shift</v>
          </cell>
          <cell r="T1222">
            <v>1</v>
          </cell>
          <cell r="U1222" t="str">
            <v>MENA_UAE_FC</v>
          </cell>
          <cell r="X1222">
            <v>46267.333333333336</v>
          </cell>
          <cell r="Y1222">
            <v>46267.75</v>
          </cell>
          <cell r="AA1222" t="str">
            <v>Scheduled</v>
          </cell>
          <cell r="AB1222" t="str">
            <v>Not Present</v>
          </cell>
          <cell r="AC1222" t="str">
            <v>ICQA</v>
          </cell>
          <cell r="AD1222" t="str">
            <v>IC/QA/CS</v>
          </cell>
          <cell r="AE1222" t="str">
            <v>Support</v>
          </cell>
          <cell r="AF1222" t="str">
            <v>Thursday</v>
          </cell>
          <cell r="AG1222" t="str">
            <v>Friday</v>
          </cell>
          <cell r="AH1222">
            <v>27</v>
          </cell>
          <cell r="AJ1222">
            <v>44781</v>
          </cell>
          <cell r="AK1222" t="str">
            <v>TimeOff_ARE_OPS_PaidSickLeave</v>
          </cell>
          <cell r="AM1222" t="str">
            <v>FC</v>
          </cell>
          <cell r="AN1222" t="str">
            <v>Regular Full Time</v>
          </cell>
          <cell r="AO1222" t="str">
            <v>A</v>
          </cell>
          <cell r="AP1222">
            <v>9</v>
          </cell>
          <cell r="AQ1222">
            <v>0</v>
          </cell>
          <cell r="AR1222">
            <v>0</v>
          </cell>
          <cell r="AS1222">
            <v>1</v>
          </cell>
          <cell r="AT1222">
            <v>0</v>
          </cell>
          <cell r="AU1222">
            <v>1</v>
          </cell>
        </row>
        <row r="1223">
          <cell r="E1223">
            <v>103909188</v>
          </cell>
          <cell r="F1223" t="str">
            <v>A</v>
          </cell>
          <cell r="G1223" t="str">
            <v>BLUE</v>
          </cell>
          <cell r="H1223" t="str">
            <v>FULL_TIME</v>
          </cell>
          <cell r="I1223" t="str">
            <v>P03231</v>
          </cell>
          <cell r="K1223" t="str">
            <v>Muhammed Jumail</v>
          </cell>
          <cell r="L1223" t="str">
            <v>FC Associate III</v>
          </cell>
          <cell r="M1223" t="str">
            <v>Operations Supervisor</v>
          </cell>
          <cell r="N1223" t="str">
            <v>mnarshad</v>
          </cell>
          <cell r="O1223">
            <v>1299</v>
          </cell>
          <cell r="P1223" t="str">
            <v>AUH1</v>
          </cell>
          <cell r="Q1223" t="str">
            <v>ARE</v>
          </cell>
          <cell r="R1223" t="str">
            <v>LK014</v>
          </cell>
          <cell r="S1223" t="str">
            <v>Night Shift</v>
          </cell>
          <cell r="T1223">
            <v>3</v>
          </cell>
          <cell r="U1223" t="str">
            <v>MENA_UAE_FC</v>
          </cell>
          <cell r="X1223">
            <v>46267.756944444445</v>
          </cell>
          <cell r="Y1223">
            <v>46268.173611111109</v>
          </cell>
          <cell r="AA1223" t="str">
            <v>Scheduled</v>
          </cell>
          <cell r="AB1223" t="str">
            <v>Not Present</v>
          </cell>
          <cell r="AC1223" t="str">
            <v>Outbound</v>
          </cell>
          <cell r="AD1223" t="str">
            <v>OB Lead/PA</v>
          </cell>
          <cell r="AE1223" t="str">
            <v>Pack</v>
          </cell>
          <cell r="AF1223" t="str">
            <v>Monday</v>
          </cell>
          <cell r="AG1223" t="str">
            <v>Tuesday</v>
          </cell>
          <cell r="AH1223">
            <v>19</v>
          </cell>
          <cell r="AJ1223">
            <v>44066</v>
          </cell>
          <cell r="AK1223" t="str">
            <v>TimeOff_ARE_OPS_AnnualLeave</v>
          </cell>
          <cell r="AM1223" t="str">
            <v>FC</v>
          </cell>
          <cell r="AN1223" t="str">
            <v>Regular Full Time</v>
          </cell>
          <cell r="AO1223" t="str">
            <v>A</v>
          </cell>
          <cell r="AP1223">
            <v>9</v>
          </cell>
          <cell r="AQ1223">
            <v>0</v>
          </cell>
          <cell r="AR1223">
            <v>0</v>
          </cell>
          <cell r="AS1223">
            <v>1</v>
          </cell>
          <cell r="AT1223">
            <v>1</v>
          </cell>
          <cell r="AU1223">
            <v>0</v>
          </cell>
        </row>
        <row r="1224">
          <cell r="E1224">
            <v>104033277</v>
          </cell>
          <cell r="F1224" t="str">
            <v>A</v>
          </cell>
          <cell r="G1224" t="str">
            <v>BLUE</v>
          </cell>
          <cell r="H1224" t="str">
            <v>FULL_TIME</v>
          </cell>
          <cell r="I1224" t="str">
            <v>P03251</v>
          </cell>
          <cell r="K1224" t="str">
            <v>Muhammad Zahid Khan Abdul Sattar</v>
          </cell>
          <cell r="L1224" t="str">
            <v>FC Associate I</v>
          </cell>
          <cell r="M1224" t="str">
            <v>FC Associate I</v>
          </cell>
          <cell r="N1224" t="str">
            <v>ansammar</v>
          </cell>
          <cell r="O1224">
            <v>1299</v>
          </cell>
          <cell r="P1224" t="str">
            <v>AUH1</v>
          </cell>
          <cell r="Q1224" t="str">
            <v>ARE</v>
          </cell>
          <cell r="R1224" t="str">
            <v>FC034</v>
          </cell>
          <cell r="S1224" t="str">
            <v>Day Shift</v>
          </cell>
          <cell r="T1224">
            <v>1</v>
          </cell>
          <cell r="U1224" t="str">
            <v>MENA_UAE_FC</v>
          </cell>
          <cell r="X1224">
            <v>46267.333333333336</v>
          </cell>
          <cell r="Y1224">
            <v>46267.75</v>
          </cell>
          <cell r="AA1224" t="str">
            <v>Scheduled</v>
          </cell>
          <cell r="AB1224" t="str">
            <v>Not Present</v>
          </cell>
          <cell r="AC1224" t="str">
            <v>Outbound</v>
          </cell>
          <cell r="AD1224" t="str">
            <v>Picking</v>
          </cell>
          <cell r="AE1224" t="str">
            <v>Pick</v>
          </cell>
          <cell r="AF1224" t="str">
            <v>Saturday</v>
          </cell>
          <cell r="AG1224" t="str">
            <v>Sunday</v>
          </cell>
          <cell r="AH1224">
            <v>13</v>
          </cell>
          <cell r="AJ1224">
            <v>44838</v>
          </cell>
          <cell r="AK1224" t="str">
            <v>TimeOff_ARE_OPS_AnnualLeave</v>
          </cell>
          <cell r="AM1224" t="str">
            <v>FC</v>
          </cell>
          <cell r="AN1224" t="str">
            <v>Regular Full Time</v>
          </cell>
          <cell r="AO1224" t="str">
            <v>A</v>
          </cell>
          <cell r="AP1224">
            <v>9</v>
          </cell>
          <cell r="AQ1224">
            <v>0</v>
          </cell>
          <cell r="AR1224">
            <v>0</v>
          </cell>
          <cell r="AS1224">
            <v>1</v>
          </cell>
          <cell r="AT1224">
            <v>1</v>
          </cell>
          <cell r="AU1224">
            <v>0</v>
          </cell>
        </row>
        <row r="1225">
          <cell r="E1225">
            <v>103868662</v>
          </cell>
          <cell r="F1225" t="str">
            <v>A</v>
          </cell>
          <cell r="G1225" t="str">
            <v>BLUE</v>
          </cell>
          <cell r="H1225" t="str">
            <v>FULL_TIME</v>
          </cell>
          <cell r="I1225" t="str">
            <v>P03251</v>
          </cell>
          <cell r="K1225" t="str">
            <v>Muhammad Umair</v>
          </cell>
          <cell r="L1225" t="str">
            <v>FC Associate I</v>
          </cell>
          <cell r="M1225" t="str">
            <v>FC Associate I</v>
          </cell>
          <cell r="N1225" t="str">
            <v>ansammar</v>
          </cell>
          <cell r="O1225">
            <v>1299</v>
          </cell>
          <cell r="P1225" t="str">
            <v>AUH1</v>
          </cell>
          <cell r="Q1225" t="str">
            <v>ARE</v>
          </cell>
          <cell r="R1225" t="str">
            <v>LK011</v>
          </cell>
          <cell r="S1225" t="str">
            <v>Night Shift</v>
          </cell>
          <cell r="T1225">
            <v>1</v>
          </cell>
          <cell r="U1225" t="str">
            <v>MENA_UAE_FC</v>
          </cell>
          <cell r="X1225">
            <v>46267.756944444445</v>
          </cell>
          <cell r="Y1225">
            <v>46268.173611111109</v>
          </cell>
          <cell r="AA1225" t="str">
            <v>Scheduled</v>
          </cell>
          <cell r="AB1225" t="str">
            <v>Not Present</v>
          </cell>
          <cell r="AC1225" t="str">
            <v>Outbound</v>
          </cell>
          <cell r="AD1225" t="str">
            <v>Pack - Single</v>
          </cell>
          <cell r="AE1225" t="str">
            <v>Pack</v>
          </cell>
          <cell r="AF1225" t="str">
            <v>Friday</v>
          </cell>
          <cell r="AG1225" t="str">
            <v>Saturday</v>
          </cell>
          <cell r="AH1225">
            <v>18</v>
          </cell>
          <cell r="AJ1225">
            <v>44838</v>
          </cell>
          <cell r="AK1225" t="str">
            <v>TimeOff_ARE_OPS_AnnualLeave</v>
          </cell>
          <cell r="AM1225" t="str">
            <v>FC</v>
          </cell>
          <cell r="AN1225" t="str">
            <v>Regular Full Time</v>
          </cell>
          <cell r="AO1225" t="str">
            <v>A</v>
          </cell>
          <cell r="AP1225">
            <v>9</v>
          </cell>
          <cell r="AQ1225">
            <v>0</v>
          </cell>
          <cell r="AR1225">
            <v>0</v>
          </cell>
          <cell r="AS1225">
            <v>1</v>
          </cell>
          <cell r="AT1225">
            <v>1</v>
          </cell>
          <cell r="AU1225">
            <v>0</v>
          </cell>
        </row>
        <row r="1226">
          <cell r="E1226">
            <v>102205688</v>
          </cell>
          <cell r="F1226" t="str">
            <v>A</v>
          </cell>
          <cell r="G1226" t="str">
            <v>BLUE</v>
          </cell>
          <cell r="H1226" t="str">
            <v>FULL_TIME</v>
          </cell>
          <cell r="I1226" t="str">
            <v>P03251</v>
          </cell>
          <cell r="K1226" t="str">
            <v>Chiranjeevi Geddam</v>
          </cell>
          <cell r="L1226" t="str">
            <v>FC Associate I</v>
          </cell>
          <cell r="M1226" t="str">
            <v>Logistics Assistant</v>
          </cell>
          <cell r="N1226" t="str">
            <v>gylrdg</v>
          </cell>
          <cell r="O1226">
            <v>1182</v>
          </cell>
          <cell r="P1226" t="str">
            <v>AUH3</v>
          </cell>
          <cell r="Q1226" t="str">
            <v>ARE</v>
          </cell>
          <cell r="R1226" t="str">
            <v>LK012</v>
          </cell>
          <cell r="S1226" t="str">
            <v>Night Shift</v>
          </cell>
          <cell r="T1226">
            <v>1</v>
          </cell>
          <cell r="U1226" t="str">
            <v>MENA_UAE_FC</v>
          </cell>
          <cell r="X1226">
            <v>46267.756944444445</v>
          </cell>
          <cell r="Y1226">
            <v>46268.173611111109</v>
          </cell>
          <cell r="AA1226" t="str">
            <v>Scheduled</v>
          </cell>
          <cell r="AB1226" t="str">
            <v>Not Present</v>
          </cell>
          <cell r="AC1226" t="str">
            <v>Warehouse deals</v>
          </cell>
          <cell r="AD1226" t="str">
            <v>Warehouse Deals</v>
          </cell>
          <cell r="AE1226" t="str">
            <v>Warehouse deals</v>
          </cell>
          <cell r="AF1226" t="str">
            <v>Saturday</v>
          </cell>
          <cell r="AG1226" t="str">
            <v>Sunday</v>
          </cell>
          <cell r="AH1226">
            <v>32</v>
          </cell>
          <cell r="AJ1226">
            <v>42867</v>
          </cell>
          <cell r="AK1226" t="str">
            <v>TimeOff_ARE_OPS_AnnualLeave</v>
          </cell>
          <cell r="AM1226" t="str">
            <v>FC</v>
          </cell>
          <cell r="AN1226" t="str">
            <v>Regular Full Time</v>
          </cell>
          <cell r="AO1226" t="str">
            <v>A</v>
          </cell>
          <cell r="AP1226">
            <v>9</v>
          </cell>
          <cell r="AQ1226">
            <v>0</v>
          </cell>
          <cell r="AR1226">
            <v>0</v>
          </cell>
          <cell r="AS1226">
            <v>1</v>
          </cell>
          <cell r="AT1226">
            <v>1</v>
          </cell>
          <cell r="AU1226">
            <v>0</v>
          </cell>
        </row>
        <row r="1227">
          <cell r="E1227">
            <v>109749061</v>
          </cell>
          <cell r="F1227" t="str">
            <v>A</v>
          </cell>
          <cell r="G1227" t="str">
            <v>BLUE</v>
          </cell>
          <cell r="H1227" t="str">
            <v>FULL_TIME</v>
          </cell>
          <cell r="I1227" t="str">
            <v>P03251</v>
          </cell>
          <cell r="K1227" t="str">
            <v>Nagabhushanam Malladi</v>
          </cell>
          <cell r="L1227" t="str">
            <v>FC Associate I</v>
          </cell>
          <cell r="M1227" t="str">
            <v>FC Associate I</v>
          </cell>
          <cell r="N1227" t="str">
            <v>abbaszoo</v>
          </cell>
          <cell r="O1227">
            <v>1299</v>
          </cell>
          <cell r="P1227" t="str">
            <v>AUH1</v>
          </cell>
          <cell r="Q1227" t="str">
            <v>ARE</v>
          </cell>
          <cell r="R1227" t="str">
            <v>FC009</v>
          </cell>
          <cell r="S1227" t="str">
            <v>Day Shift</v>
          </cell>
          <cell r="T1227">
            <v>1</v>
          </cell>
          <cell r="U1227" t="str">
            <v>MENA_UAE_FC</v>
          </cell>
          <cell r="X1227">
            <v>46267.333333333336</v>
          </cell>
          <cell r="Y1227">
            <v>46267.75</v>
          </cell>
          <cell r="AA1227" t="str">
            <v>Scheduled</v>
          </cell>
          <cell r="AB1227" t="str">
            <v>Not Present</v>
          </cell>
          <cell r="AC1227" t="str">
            <v>Inbound</v>
          </cell>
          <cell r="AD1227" t="str">
            <v>Receive Dock</v>
          </cell>
          <cell r="AE1227" t="str">
            <v>Receive</v>
          </cell>
          <cell r="AF1227" t="str">
            <v>Friday</v>
          </cell>
          <cell r="AG1227" t="str">
            <v>Saturday</v>
          </cell>
          <cell r="AH1227">
            <v>2</v>
          </cell>
          <cell r="AJ1227">
            <v>44830</v>
          </cell>
          <cell r="AK1227" t="str">
            <v>TimeOff_ARE_OPS_SocialLeave</v>
          </cell>
          <cell r="AM1227" t="str">
            <v>FC</v>
          </cell>
          <cell r="AN1227" t="str">
            <v>Regular Full Time</v>
          </cell>
          <cell r="AO1227" t="str">
            <v>A</v>
          </cell>
          <cell r="AP1227">
            <v>9</v>
          </cell>
          <cell r="AQ1227">
            <v>0</v>
          </cell>
          <cell r="AR1227">
            <v>0</v>
          </cell>
          <cell r="AS1227">
            <v>1</v>
          </cell>
          <cell r="AT1227">
            <v>1</v>
          </cell>
          <cell r="AU1227">
            <v>0</v>
          </cell>
        </row>
        <row r="1228">
          <cell r="E1228">
            <v>203816837</v>
          </cell>
          <cell r="F1228" t="str">
            <v>A</v>
          </cell>
          <cell r="G1228" t="str">
            <v>GREEN</v>
          </cell>
          <cell r="H1228" t="str">
            <v>FULL_TIME</v>
          </cell>
          <cell r="I1228">
            <v>900234</v>
          </cell>
          <cell r="J1228" t="str">
            <v>Adecco</v>
          </cell>
          <cell r="K1228" t="str">
            <v>ABHITH BABU</v>
          </cell>
          <cell r="L1228" t="str">
            <v>Warehouse Associate (TEMP)</v>
          </cell>
          <cell r="M1228" t="str">
            <v>Warehouse Associate 24M</v>
          </cell>
          <cell r="N1228" t="str">
            <v>abbaszoo</v>
          </cell>
          <cell r="O1228">
            <v>1299</v>
          </cell>
          <cell r="P1228" t="str">
            <v>AUH1</v>
          </cell>
          <cell r="Q1228" t="str">
            <v>ARE</v>
          </cell>
          <cell r="R1228" t="str">
            <v>FC159</v>
          </cell>
          <cell r="S1228" t="str">
            <v>Day Shift</v>
          </cell>
          <cell r="T1228">
            <v>99</v>
          </cell>
          <cell r="U1228" t="str">
            <v>MENA_UAE_FC</v>
          </cell>
          <cell r="X1228">
            <v>46267.333333333336</v>
          </cell>
          <cell r="Y1228">
            <v>46267.75</v>
          </cell>
          <cell r="AA1228" t="str">
            <v>Scheduled</v>
          </cell>
          <cell r="AB1228" t="str">
            <v>Not Present</v>
          </cell>
          <cell r="AC1228" t="str">
            <v>Inbound</v>
          </cell>
          <cell r="AD1228" t="str">
            <v>Inbound Stow</v>
          </cell>
          <cell r="AE1228" t="str">
            <v>Stow</v>
          </cell>
          <cell r="AF1228" t="str">
            <v>Thursday</v>
          </cell>
          <cell r="AG1228" t="str">
            <v>Friday</v>
          </cell>
          <cell r="AH1228">
            <v>3</v>
          </cell>
          <cell r="AJ1228">
            <v>45516</v>
          </cell>
          <cell r="AL1228" t="str">
            <v>Carry Forwarded Annual Leave</v>
          </cell>
          <cell r="AM1228" t="str">
            <v>TEMP</v>
          </cell>
          <cell r="AN1228" t="str">
            <v>3P Onsite Worker</v>
          </cell>
          <cell r="AO1228" t="str">
            <v>A</v>
          </cell>
          <cell r="AP1228">
            <v>9</v>
          </cell>
          <cell r="AQ1228">
            <v>0</v>
          </cell>
          <cell r="AR1228">
            <v>0</v>
          </cell>
          <cell r="AS1228">
            <v>1</v>
          </cell>
          <cell r="AT1228">
            <v>1</v>
          </cell>
          <cell r="AU1228">
            <v>0</v>
          </cell>
        </row>
        <row r="1229">
          <cell r="E1229">
            <v>203816755</v>
          </cell>
          <cell r="F1229" t="str">
            <v>A</v>
          </cell>
          <cell r="G1229" t="str">
            <v>GREEN</v>
          </cell>
          <cell r="H1229" t="str">
            <v>FULL_TIME</v>
          </cell>
          <cell r="I1229">
            <v>900234</v>
          </cell>
          <cell r="J1229" t="str">
            <v>Dulsco L.L.C.</v>
          </cell>
          <cell r="K1229" t="str">
            <v>YAKUBU ABONEKA</v>
          </cell>
          <cell r="L1229" t="str">
            <v>Warehouse Associate (TEMP)</v>
          </cell>
          <cell r="M1229" t="str">
            <v>Warehouse Associate 8W</v>
          </cell>
          <cell r="N1229" t="str">
            <v>bavameer</v>
          </cell>
          <cell r="O1229">
            <v>1299</v>
          </cell>
          <cell r="P1229" t="str">
            <v>AUH1</v>
          </cell>
          <cell r="Q1229" t="str">
            <v>ARE</v>
          </cell>
          <cell r="R1229" t="str">
            <v>LK013</v>
          </cell>
          <cell r="S1229" t="str">
            <v>Night Shift</v>
          </cell>
          <cell r="T1229">
            <v>99</v>
          </cell>
          <cell r="U1229" t="str">
            <v>MENA_UAE_FC</v>
          </cell>
          <cell r="X1229">
            <v>46267.756944444445</v>
          </cell>
          <cell r="Y1229">
            <v>46268.173611111109</v>
          </cell>
          <cell r="AA1229" t="str">
            <v>Scheduled</v>
          </cell>
          <cell r="AB1229" t="str">
            <v>Not Present</v>
          </cell>
          <cell r="AC1229" t="str">
            <v>Customer returns</v>
          </cell>
          <cell r="AD1229" t="str">
            <v>Customer Returns</v>
          </cell>
          <cell r="AE1229" t="str">
            <v>Customer returns</v>
          </cell>
          <cell r="AF1229" t="str">
            <v>Sunday</v>
          </cell>
          <cell r="AG1229" t="str">
            <v>Monday</v>
          </cell>
          <cell r="AH1229">
            <v>22</v>
          </cell>
          <cell r="AJ1229">
            <v>45517</v>
          </cell>
          <cell r="AL1229" t="str">
            <v>Carry Forwarded Annual Leave</v>
          </cell>
          <cell r="AM1229" t="str">
            <v>TEMP</v>
          </cell>
          <cell r="AN1229" t="str">
            <v>3P Onsite Worker</v>
          </cell>
          <cell r="AO1229" t="str">
            <v>A</v>
          </cell>
          <cell r="AP1229">
            <v>9</v>
          </cell>
          <cell r="AQ1229">
            <v>0</v>
          </cell>
          <cell r="AR1229">
            <v>0</v>
          </cell>
          <cell r="AS1229">
            <v>1</v>
          </cell>
          <cell r="AT1229">
            <v>1</v>
          </cell>
          <cell r="AU1229">
            <v>0</v>
          </cell>
        </row>
        <row r="1230">
          <cell r="E1230">
            <v>204252239</v>
          </cell>
          <cell r="F1230" t="str">
            <v>A</v>
          </cell>
          <cell r="G1230" t="str">
            <v>GREEN</v>
          </cell>
          <cell r="H1230" t="str">
            <v>FULL_TIME</v>
          </cell>
          <cell r="I1230">
            <v>900234</v>
          </cell>
          <cell r="J1230" t="str">
            <v>Quesscorp</v>
          </cell>
          <cell r="K1230" t="str">
            <v>Mavis Akua Alabila</v>
          </cell>
          <cell r="L1230" t="str">
            <v>Warehouse Associate (TEMP)</v>
          </cell>
          <cell r="M1230" t="str">
            <v>Warehouse Associate 24M</v>
          </cell>
          <cell r="N1230" t="str">
            <v>abbaszoo</v>
          </cell>
          <cell r="O1230">
            <v>1299</v>
          </cell>
          <cell r="P1230" t="str">
            <v>AUH1</v>
          </cell>
          <cell r="Q1230" t="str">
            <v>ARE</v>
          </cell>
          <cell r="R1230" t="str">
            <v>FC134</v>
          </cell>
          <cell r="S1230" t="str">
            <v>Day Shift</v>
          </cell>
          <cell r="T1230">
            <v>99</v>
          </cell>
          <cell r="U1230" t="str">
            <v>MENA_UAE_FC</v>
          </cell>
          <cell r="X1230">
            <v>46267.333333333336</v>
          </cell>
          <cell r="Y1230">
            <v>46267.75</v>
          </cell>
          <cell r="Z1230" t="str">
            <v>Rest Day</v>
          </cell>
          <cell r="AA1230" t="str">
            <v>Not Scheduled</v>
          </cell>
          <cell r="AB1230" t="str">
            <v>Not Present</v>
          </cell>
          <cell r="AC1230" t="str">
            <v>Inbound</v>
          </cell>
          <cell r="AD1230" t="str">
            <v>Inbound Stow</v>
          </cell>
          <cell r="AE1230" t="str">
            <v>Stow</v>
          </cell>
          <cell r="AF1230" t="str">
            <v>Wednesday</v>
          </cell>
          <cell r="AG1230" t="str">
            <v>Thursday</v>
          </cell>
          <cell r="AH1230">
            <v>3</v>
          </cell>
          <cell r="AJ1230">
            <v>45578</v>
          </cell>
          <cell r="AL1230" t="str">
            <v>Carry Forwarded Annual Leave</v>
          </cell>
          <cell r="AM1230" t="str">
            <v>TEMP</v>
          </cell>
          <cell r="AN1230" t="str">
            <v>3P Onsite Worker</v>
          </cell>
          <cell r="AO1230" t="str">
            <v>A</v>
          </cell>
          <cell r="AP1230">
            <v>9</v>
          </cell>
          <cell r="AQ1230">
            <v>0</v>
          </cell>
          <cell r="AR1230">
            <v>0</v>
          </cell>
          <cell r="AS1230">
            <v>0</v>
          </cell>
          <cell r="AT1230">
            <v>0</v>
          </cell>
          <cell r="AU1230">
            <v>0</v>
          </cell>
        </row>
        <row r="1231">
          <cell r="E1231">
            <v>203850806</v>
          </cell>
          <cell r="F1231" t="str">
            <v>A</v>
          </cell>
          <cell r="G1231" t="str">
            <v>GREEN</v>
          </cell>
          <cell r="H1231" t="str">
            <v>FULL_TIME</v>
          </cell>
          <cell r="I1231">
            <v>900234</v>
          </cell>
          <cell r="J1231" t="str">
            <v>Dulsco L.L.C.</v>
          </cell>
          <cell r="K1231" t="str">
            <v>Joab Amanya</v>
          </cell>
          <cell r="L1231" t="str">
            <v>Warehouse Associate (TEMP)</v>
          </cell>
          <cell r="M1231" t="str">
            <v>Warehouse Associate 24M</v>
          </cell>
          <cell r="N1231" t="str">
            <v>lraghava</v>
          </cell>
          <cell r="O1231">
            <v>1299</v>
          </cell>
          <cell r="P1231" t="str">
            <v>AUH1</v>
          </cell>
          <cell r="Q1231" t="str">
            <v>ARE</v>
          </cell>
          <cell r="R1231" t="str">
            <v>LK014</v>
          </cell>
          <cell r="S1231" t="str">
            <v>Night Shift</v>
          </cell>
          <cell r="T1231">
            <v>99</v>
          </cell>
          <cell r="U1231" t="str">
            <v>MENA_UAE_FC</v>
          </cell>
          <cell r="X1231">
            <v>46267.756944444445</v>
          </cell>
          <cell r="Y1231">
            <v>46268.173611111109</v>
          </cell>
          <cell r="AA1231" t="str">
            <v>Scheduled</v>
          </cell>
          <cell r="AB1231" t="str">
            <v>Not Present</v>
          </cell>
          <cell r="AC1231" t="str">
            <v>Outbound</v>
          </cell>
          <cell r="AD1231" t="str">
            <v>Picking</v>
          </cell>
          <cell r="AE1231" t="str">
            <v>Pick</v>
          </cell>
          <cell r="AF1231" t="str">
            <v>Monday</v>
          </cell>
          <cell r="AG1231" t="str">
            <v>Tuesday</v>
          </cell>
          <cell r="AH1231">
            <v>13</v>
          </cell>
          <cell r="AJ1231">
            <v>45523</v>
          </cell>
          <cell r="AL1231" t="str">
            <v>Carry Forwarded Annual Leave</v>
          </cell>
          <cell r="AM1231" t="str">
            <v>TEMP</v>
          </cell>
          <cell r="AN1231" t="str">
            <v>3P Onsite Worker</v>
          </cell>
          <cell r="AO1231" t="str">
            <v>A</v>
          </cell>
          <cell r="AP1231">
            <v>9</v>
          </cell>
          <cell r="AQ1231">
            <v>0</v>
          </cell>
          <cell r="AR1231">
            <v>0</v>
          </cell>
          <cell r="AS1231">
            <v>1</v>
          </cell>
          <cell r="AT1231">
            <v>1</v>
          </cell>
          <cell r="AU1231">
            <v>0</v>
          </cell>
        </row>
        <row r="1232">
          <cell r="E1232">
            <v>206137331</v>
          </cell>
          <cell r="F1232" t="str">
            <v>A</v>
          </cell>
          <cell r="G1232" t="str">
            <v>GREEN</v>
          </cell>
          <cell r="H1232" t="str">
            <v>FULL_TIME</v>
          </cell>
          <cell r="I1232">
            <v>900234</v>
          </cell>
          <cell r="J1232" t="str">
            <v>Fastlink Outsourcing</v>
          </cell>
          <cell r="K1232" t="str">
            <v>Abednego Amoah</v>
          </cell>
          <cell r="L1232" t="str">
            <v>Warehouse Associate (TEMP)</v>
          </cell>
          <cell r="M1232" t="str">
            <v>Warehouse Associate 12M</v>
          </cell>
          <cell r="N1232" t="str">
            <v>scariav</v>
          </cell>
          <cell r="O1232">
            <v>1299</v>
          </cell>
          <cell r="P1232" t="str">
            <v>AUH1</v>
          </cell>
          <cell r="Q1232" t="str">
            <v>ARE</v>
          </cell>
          <cell r="R1232" t="str">
            <v>LK011</v>
          </cell>
          <cell r="S1232" t="str">
            <v>Night Shift</v>
          </cell>
          <cell r="T1232">
            <v>99</v>
          </cell>
          <cell r="U1232" t="str">
            <v>MENA_UAE_FC</v>
          </cell>
          <cell r="X1232">
            <v>46267.756944444445</v>
          </cell>
          <cell r="Y1232">
            <v>46268.173611111109</v>
          </cell>
          <cell r="AA1232" t="str">
            <v>Scheduled</v>
          </cell>
          <cell r="AB1232" t="str">
            <v>Not Present</v>
          </cell>
          <cell r="AC1232" t="str">
            <v>Outbound</v>
          </cell>
          <cell r="AD1232" t="str">
            <v>Picking</v>
          </cell>
          <cell r="AE1232" t="str">
            <v>Pick</v>
          </cell>
          <cell r="AF1232" t="str">
            <v>Friday</v>
          </cell>
          <cell r="AG1232" t="str">
            <v>Saturday</v>
          </cell>
          <cell r="AH1232">
            <v>13</v>
          </cell>
          <cell r="AJ1232">
            <v>45928</v>
          </cell>
          <cell r="AL1232" t="str">
            <v>Carry Forwarded Annual Leave</v>
          </cell>
          <cell r="AM1232" t="str">
            <v>TEMP</v>
          </cell>
          <cell r="AN1232" t="str">
            <v>3P Onsite Worker</v>
          </cell>
          <cell r="AO1232" t="str">
            <v>A</v>
          </cell>
          <cell r="AP1232">
            <v>9</v>
          </cell>
          <cell r="AQ1232">
            <v>0</v>
          </cell>
          <cell r="AR1232">
            <v>0</v>
          </cell>
          <cell r="AS1232">
            <v>1</v>
          </cell>
          <cell r="AT1232">
            <v>1</v>
          </cell>
          <cell r="AU1232">
            <v>0</v>
          </cell>
        </row>
        <row r="1233">
          <cell r="E1233">
            <v>206129263</v>
          </cell>
          <cell r="F1233" t="str">
            <v>A</v>
          </cell>
          <cell r="G1233" t="str">
            <v>GREEN</v>
          </cell>
          <cell r="H1233" t="str">
            <v>FULL_TIME</v>
          </cell>
          <cell r="I1233">
            <v>900234</v>
          </cell>
          <cell r="J1233" t="str">
            <v>Fastlink Outsourcing</v>
          </cell>
          <cell r="K1233" t="str">
            <v>Solomon Appiah Kubi</v>
          </cell>
          <cell r="L1233" t="str">
            <v>Warehouse Associate (TEMP)</v>
          </cell>
          <cell r="M1233" t="str">
            <v>Warehouse Associate 12M</v>
          </cell>
          <cell r="N1233" t="str">
            <v>ansammar</v>
          </cell>
          <cell r="O1233">
            <v>1299</v>
          </cell>
          <cell r="P1233" t="str">
            <v>AUH1</v>
          </cell>
          <cell r="Q1233" t="str">
            <v>ARE</v>
          </cell>
          <cell r="R1233" t="str">
            <v>FC059</v>
          </cell>
          <cell r="S1233" t="str">
            <v>Day Shift</v>
          </cell>
          <cell r="T1233">
            <v>99</v>
          </cell>
          <cell r="U1233" t="str">
            <v>MENA_UAE_FC</v>
          </cell>
          <cell r="X1233">
            <v>46267.333333333336</v>
          </cell>
          <cell r="Y1233">
            <v>46267.75</v>
          </cell>
          <cell r="AA1233" t="str">
            <v>Scheduled</v>
          </cell>
          <cell r="AB1233" t="str">
            <v>Not Present</v>
          </cell>
          <cell r="AC1233" t="str">
            <v>Outbound</v>
          </cell>
          <cell r="AD1233" t="str">
            <v>Picking</v>
          </cell>
          <cell r="AE1233" t="str">
            <v>Pick</v>
          </cell>
          <cell r="AF1233" t="str">
            <v>Sunday</v>
          </cell>
          <cell r="AG1233" t="str">
            <v>Monday</v>
          </cell>
          <cell r="AH1233">
            <v>13</v>
          </cell>
          <cell r="AJ1233">
            <v>45928</v>
          </cell>
          <cell r="AL1233" t="str">
            <v>Carry Forwarded Annual Leave</v>
          </cell>
          <cell r="AM1233" t="str">
            <v>TEMP</v>
          </cell>
          <cell r="AN1233" t="str">
            <v>3P Onsite Worker</v>
          </cell>
          <cell r="AO1233" t="str">
            <v>A</v>
          </cell>
          <cell r="AP1233">
            <v>9</v>
          </cell>
          <cell r="AQ1233">
            <v>0</v>
          </cell>
          <cell r="AR1233">
            <v>0</v>
          </cell>
          <cell r="AS1233">
            <v>1</v>
          </cell>
          <cell r="AT1233">
            <v>1</v>
          </cell>
          <cell r="AU1233">
            <v>0</v>
          </cell>
        </row>
        <row r="1234">
          <cell r="E1234">
            <v>203879776</v>
          </cell>
          <cell r="F1234" t="str">
            <v>A</v>
          </cell>
          <cell r="G1234" t="str">
            <v>GREEN</v>
          </cell>
          <cell r="H1234" t="str">
            <v>FULL_TIME</v>
          </cell>
          <cell r="I1234">
            <v>900234</v>
          </cell>
          <cell r="J1234" t="str">
            <v>Adecco</v>
          </cell>
          <cell r="K1234" t="str">
            <v>Md Shahid Ansari</v>
          </cell>
          <cell r="L1234" t="str">
            <v>Warehouse Associate (TEMP)</v>
          </cell>
          <cell r="M1234" t="str">
            <v>Warehouse Associate 24M</v>
          </cell>
          <cell r="N1234" t="str">
            <v>lraghava</v>
          </cell>
          <cell r="O1234">
            <v>1299</v>
          </cell>
          <cell r="P1234" t="str">
            <v>AUH1</v>
          </cell>
          <cell r="Q1234" t="str">
            <v>ARE</v>
          </cell>
          <cell r="R1234" t="str">
            <v>FC034</v>
          </cell>
          <cell r="S1234" t="str">
            <v>Day Shift</v>
          </cell>
          <cell r="T1234">
            <v>99</v>
          </cell>
          <cell r="U1234" t="str">
            <v>MENA_UAE_FC</v>
          </cell>
          <cell r="X1234">
            <v>46267.333333333336</v>
          </cell>
          <cell r="Y1234">
            <v>46267.75</v>
          </cell>
          <cell r="AA1234" t="str">
            <v>Scheduled</v>
          </cell>
          <cell r="AB1234" t="str">
            <v>Not Present</v>
          </cell>
          <cell r="AC1234" t="str">
            <v>Outbound</v>
          </cell>
          <cell r="AD1234" t="str">
            <v>Pack - Batch</v>
          </cell>
          <cell r="AE1234" t="str">
            <v>Pack</v>
          </cell>
          <cell r="AF1234" t="str">
            <v>Saturday</v>
          </cell>
          <cell r="AG1234" t="str">
            <v>Sunday</v>
          </cell>
          <cell r="AH1234">
            <v>17</v>
          </cell>
          <cell r="AJ1234">
            <v>45557</v>
          </cell>
          <cell r="AL1234" t="str">
            <v>Carry Forwarded Annual Leave</v>
          </cell>
          <cell r="AM1234" t="str">
            <v>TEMP</v>
          </cell>
          <cell r="AN1234" t="str">
            <v>3P Onsite Worker</v>
          </cell>
          <cell r="AO1234" t="str">
            <v>A</v>
          </cell>
          <cell r="AP1234">
            <v>9</v>
          </cell>
          <cell r="AQ1234">
            <v>0</v>
          </cell>
          <cell r="AR1234">
            <v>0</v>
          </cell>
          <cell r="AS1234">
            <v>1</v>
          </cell>
          <cell r="AT1234">
            <v>1</v>
          </cell>
          <cell r="AU1234">
            <v>0</v>
          </cell>
        </row>
        <row r="1235">
          <cell r="E1235">
            <v>206926475</v>
          </cell>
          <cell r="F1235" t="str">
            <v>A</v>
          </cell>
          <cell r="G1235" t="str">
            <v>GREEN</v>
          </cell>
          <cell r="H1235" t="str">
            <v>FULL_TIME</v>
          </cell>
          <cell r="I1235">
            <v>900234</v>
          </cell>
          <cell r="J1235" t="str">
            <v>Dulsco L.L.C.</v>
          </cell>
          <cell r="K1235" t="str">
            <v>BASHIR MAGANDA</v>
          </cell>
          <cell r="L1235" t="str">
            <v>Warehouse Associate (TEMP)</v>
          </cell>
          <cell r="M1235" t="str">
            <v>Warehouse Associate 8W</v>
          </cell>
          <cell r="N1235" t="str">
            <v>ansammar</v>
          </cell>
          <cell r="O1235">
            <v>1299</v>
          </cell>
          <cell r="P1235" t="str">
            <v>AUH1</v>
          </cell>
          <cell r="Q1235" t="str">
            <v>ARE</v>
          </cell>
          <cell r="R1235" t="str">
            <v>FC059</v>
          </cell>
          <cell r="S1235" t="str">
            <v>Day Shift</v>
          </cell>
          <cell r="T1235">
            <v>99</v>
          </cell>
          <cell r="U1235" t="str">
            <v>MENA_UAE_FC</v>
          </cell>
          <cell r="X1235">
            <v>46267.333333333336</v>
          </cell>
          <cell r="Y1235">
            <v>46267.75</v>
          </cell>
          <cell r="AA1235" t="str">
            <v>Scheduled</v>
          </cell>
          <cell r="AB1235" t="str">
            <v>Not Present</v>
          </cell>
          <cell r="AC1235" t="str">
            <v>Da</v>
          </cell>
          <cell r="AD1235" t="str">
            <v>Transfer Out</v>
          </cell>
          <cell r="AE1235" t="str">
            <v>Da</v>
          </cell>
          <cell r="AF1235" t="str">
            <v>Sunday</v>
          </cell>
          <cell r="AG1235" t="str">
            <v>Monday</v>
          </cell>
          <cell r="AH1235">
            <v>10</v>
          </cell>
          <cell r="AJ1235">
            <v>46036</v>
          </cell>
          <cell r="AL1235" t="str">
            <v>Carry Forwarded Annual Leave</v>
          </cell>
          <cell r="AM1235" t="str">
            <v>TEMP</v>
          </cell>
          <cell r="AN1235" t="str">
            <v>3P Onsite Worker</v>
          </cell>
          <cell r="AO1235" t="str">
            <v>A</v>
          </cell>
          <cell r="AP1235">
            <v>9</v>
          </cell>
          <cell r="AQ1235">
            <v>0</v>
          </cell>
          <cell r="AR1235">
            <v>0</v>
          </cell>
          <cell r="AS1235">
            <v>1</v>
          </cell>
          <cell r="AT1235">
            <v>1</v>
          </cell>
          <cell r="AU1235">
            <v>0</v>
          </cell>
        </row>
        <row r="1236">
          <cell r="E1236">
            <v>206191926</v>
          </cell>
          <cell r="F1236" t="str">
            <v>A</v>
          </cell>
          <cell r="G1236" t="str">
            <v>GREEN</v>
          </cell>
          <cell r="H1236" t="str">
            <v>REDUCED</v>
          </cell>
          <cell r="I1236">
            <v>900234</v>
          </cell>
          <cell r="J1236" t="str">
            <v>EFS Facilities Services</v>
          </cell>
          <cell r="K1236" t="str">
            <v>Bushira Nassonko</v>
          </cell>
          <cell r="L1236" t="str">
            <v>Warehouse Associate (TEMP)</v>
          </cell>
          <cell r="M1236" t="str">
            <v>Warehouse Associate 8W</v>
          </cell>
          <cell r="N1236" t="str">
            <v>bizthoma</v>
          </cell>
          <cell r="O1236">
            <v>1299</v>
          </cell>
          <cell r="P1236" t="str">
            <v>AUH1</v>
          </cell>
          <cell r="Q1236" t="str">
            <v>ARE</v>
          </cell>
          <cell r="R1236" t="str">
            <v>LK014</v>
          </cell>
          <cell r="S1236" t="str">
            <v>Night Shift</v>
          </cell>
          <cell r="T1236">
            <v>99</v>
          </cell>
          <cell r="U1236" t="str">
            <v>MENA_UAE_FC</v>
          </cell>
          <cell r="X1236">
            <v>46267.756944444445</v>
          </cell>
          <cell r="Y1236">
            <v>46268.090277777781</v>
          </cell>
          <cell r="AA1236" t="str">
            <v>Scheduled</v>
          </cell>
          <cell r="AB1236" t="str">
            <v>Not Present</v>
          </cell>
          <cell r="AC1236" t="str">
            <v>Outbound</v>
          </cell>
          <cell r="AD1236" t="str">
            <v>Sort - Batch</v>
          </cell>
          <cell r="AE1236" t="str">
            <v>Sort</v>
          </cell>
          <cell r="AF1236" t="str">
            <v>Monday</v>
          </cell>
          <cell r="AG1236" t="str">
            <v>Tuesday</v>
          </cell>
          <cell r="AH1236">
            <v>15</v>
          </cell>
          <cell r="AJ1236">
            <v>46251</v>
          </cell>
          <cell r="AL1236" t="str">
            <v>Carry Forwarded Annual Leave</v>
          </cell>
          <cell r="AM1236" t="str">
            <v>TEMP</v>
          </cell>
          <cell r="AN1236" t="str">
            <v>3P Onsite Worker</v>
          </cell>
          <cell r="AO1236" t="str">
            <v>A</v>
          </cell>
          <cell r="AP1236">
            <v>7</v>
          </cell>
          <cell r="AQ1236">
            <v>0</v>
          </cell>
          <cell r="AR1236">
            <v>0</v>
          </cell>
          <cell r="AS1236">
            <v>1</v>
          </cell>
          <cell r="AT1236">
            <v>1</v>
          </cell>
          <cell r="AU1236">
            <v>0</v>
          </cell>
        </row>
        <row r="1237">
          <cell r="E1237">
            <v>205608617</v>
          </cell>
          <cell r="F1237" t="str">
            <v>A</v>
          </cell>
          <cell r="G1237" t="str">
            <v>GREEN</v>
          </cell>
          <cell r="H1237" t="str">
            <v>FULL_TIME</v>
          </cell>
          <cell r="I1237">
            <v>900234</v>
          </cell>
          <cell r="J1237" t="str">
            <v>Dulsco L.L.C.</v>
          </cell>
          <cell r="K1237" t="str">
            <v>CHARLES OSEI-POKU</v>
          </cell>
          <cell r="L1237" t="str">
            <v>Warehouse Associate (TEMP)</v>
          </cell>
          <cell r="M1237" t="str">
            <v>Warehouse Associate 8W</v>
          </cell>
          <cell r="N1237" t="str">
            <v>aanso</v>
          </cell>
          <cell r="O1237">
            <v>1299</v>
          </cell>
          <cell r="P1237" t="str">
            <v>AUH1</v>
          </cell>
          <cell r="Q1237" t="str">
            <v>ARE</v>
          </cell>
          <cell r="R1237" t="str">
            <v>FC084</v>
          </cell>
          <cell r="S1237" t="str">
            <v>Day Shift</v>
          </cell>
          <cell r="T1237">
            <v>99</v>
          </cell>
          <cell r="U1237" t="str">
            <v>MENA_UAE_FC</v>
          </cell>
          <cell r="X1237">
            <v>46267.333333333336</v>
          </cell>
          <cell r="Y1237">
            <v>46267.75</v>
          </cell>
          <cell r="AA1237" t="str">
            <v>Scheduled</v>
          </cell>
          <cell r="AB1237" t="str">
            <v>Not Present</v>
          </cell>
          <cell r="AC1237" t="str">
            <v>Customer returns</v>
          </cell>
          <cell r="AD1237" t="str">
            <v>Customer Returns</v>
          </cell>
          <cell r="AE1237" t="str">
            <v>Customer returns</v>
          </cell>
          <cell r="AF1237" t="str">
            <v>Monday</v>
          </cell>
          <cell r="AG1237" t="str">
            <v>Tuesday</v>
          </cell>
          <cell r="AH1237">
            <v>22</v>
          </cell>
          <cell r="AJ1237">
            <v>45844</v>
          </cell>
          <cell r="AL1237" t="str">
            <v>Carry Forwarded Annual Leave</v>
          </cell>
          <cell r="AM1237" t="str">
            <v>TEMP</v>
          </cell>
          <cell r="AN1237" t="str">
            <v>3P Onsite Worker</v>
          </cell>
          <cell r="AO1237" t="str">
            <v>A</v>
          </cell>
          <cell r="AP1237">
            <v>9</v>
          </cell>
          <cell r="AQ1237">
            <v>0</v>
          </cell>
          <cell r="AR1237">
            <v>0</v>
          </cell>
          <cell r="AS1237">
            <v>1</v>
          </cell>
          <cell r="AT1237">
            <v>1</v>
          </cell>
          <cell r="AU1237">
            <v>0</v>
          </cell>
        </row>
        <row r="1238">
          <cell r="E1238">
            <v>203802274</v>
          </cell>
          <cell r="F1238" t="str">
            <v>A</v>
          </cell>
          <cell r="G1238" t="str">
            <v>GREEN</v>
          </cell>
          <cell r="H1238" t="str">
            <v>FULL_TIME</v>
          </cell>
          <cell r="I1238">
            <v>900234</v>
          </cell>
          <cell r="J1238" t="str">
            <v>Fastlink Outsourcing</v>
          </cell>
          <cell r="K1238" t="str">
            <v>CHARLES CHIBINDI</v>
          </cell>
          <cell r="L1238" t="str">
            <v>Warehouse Associate (TEMP)</v>
          </cell>
          <cell r="M1238" t="str">
            <v>Warehouse Associate 12M</v>
          </cell>
          <cell r="N1238" t="str">
            <v>pparsin</v>
          </cell>
          <cell r="O1238">
            <v>1299</v>
          </cell>
          <cell r="P1238" t="str">
            <v>AUH1</v>
          </cell>
          <cell r="Q1238" t="str">
            <v>ARE</v>
          </cell>
          <cell r="R1238" t="str">
            <v>FC059</v>
          </cell>
          <cell r="S1238" t="str">
            <v>Day Shift</v>
          </cell>
          <cell r="T1238">
            <v>99</v>
          </cell>
          <cell r="U1238" t="str">
            <v>MENA_UAE_FC</v>
          </cell>
          <cell r="X1238">
            <v>46267.333333333336</v>
          </cell>
          <cell r="Y1238">
            <v>46267.75</v>
          </cell>
          <cell r="AA1238" t="str">
            <v>Scheduled</v>
          </cell>
          <cell r="AB1238" t="str">
            <v>Not Present</v>
          </cell>
          <cell r="AC1238" t="str">
            <v>Inbound</v>
          </cell>
          <cell r="AD1238" t="str">
            <v>Inbound Stow</v>
          </cell>
          <cell r="AE1238" t="str">
            <v>Stow</v>
          </cell>
          <cell r="AF1238" t="str">
            <v>Sunday</v>
          </cell>
          <cell r="AG1238" t="str">
            <v>Monday</v>
          </cell>
          <cell r="AH1238">
            <v>3</v>
          </cell>
          <cell r="AJ1238">
            <v>45515</v>
          </cell>
          <cell r="AL1238" t="str">
            <v>Carry Forwarded Annual Leave</v>
          </cell>
          <cell r="AM1238" t="str">
            <v>TEMP</v>
          </cell>
          <cell r="AN1238" t="str">
            <v>3P Onsite Worker</v>
          </cell>
          <cell r="AO1238" t="str">
            <v>A</v>
          </cell>
          <cell r="AP1238">
            <v>9</v>
          </cell>
          <cell r="AQ1238">
            <v>0</v>
          </cell>
          <cell r="AR1238">
            <v>0</v>
          </cell>
          <cell r="AS1238">
            <v>1</v>
          </cell>
          <cell r="AT1238">
            <v>1</v>
          </cell>
          <cell r="AU1238">
            <v>0</v>
          </cell>
        </row>
        <row r="1239">
          <cell r="E1239">
            <v>206953967</v>
          </cell>
          <cell r="F1239" t="str">
            <v>A</v>
          </cell>
          <cell r="G1239" t="str">
            <v>GREEN</v>
          </cell>
          <cell r="H1239" t="str">
            <v>FULL_TIME</v>
          </cell>
          <cell r="I1239">
            <v>900234</v>
          </cell>
          <cell r="J1239" t="str">
            <v>Dulsco L.L.C.</v>
          </cell>
          <cell r="K1239" t="str">
            <v>JOSUA CHISAMBA</v>
          </cell>
          <cell r="L1239" t="str">
            <v>Warehouse Associate (TEMP)</v>
          </cell>
          <cell r="M1239" t="str">
            <v>Warehouse Associate 24M</v>
          </cell>
          <cell r="N1239" t="str">
            <v>bavameer</v>
          </cell>
          <cell r="O1239">
            <v>1299</v>
          </cell>
          <cell r="P1239" t="str">
            <v>AUH1</v>
          </cell>
          <cell r="Q1239" t="str">
            <v>ARE</v>
          </cell>
          <cell r="R1239" t="str">
            <v>FC159</v>
          </cell>
          <cell r="S1239" t="str">
            <v>Day Shift</v>
          </cell>
          <cell r="T1239">
            <v>99</v>
          </cell>
          <cell r="U1239" t="str">
            <v>MENA_UAE_FC</v>
          </cell>
          <cell r="X1239">
            <v>46267.333333333336</v>
          </cell>
          <cell r="Y1239">
            <v>46267.75</v>
          </cell>
          <cell r="AA1239" t="str">
            <v>Scheduled</v>
          </cell>
          <cell r="AB1239" t="str">
            <v>Not Present</v>
          </cell>
          <cell r="AC1239" t="str">
            <v>Customer returns</v>
          </cell>
          <cell r="AD1239" t="str">
            <v>Customer Returns</v>
          </cell>
          <cell r="AE1239" t="str">
            <v>Customer returns</v>
          </cell>
          <cell r="AF1239" t="str">
            <v>Thursday</v>
          </cell>
          <cell r="AG1239" t="str">
            <v>Friday</v>
          </cell>
          <cell r="AH1239">
            <v>22</v>
          </cell>
          <cell r="AJ1239">
            <v>46047</v>
          </cell>
          <cell r="AL1239" t="str">
            <v>Carry Forwarded Annual Leave</v>
          </cell>
          <cell r="AM1239" t="str">
            <v>TEMP</v>
          </cell>
          <cell r="AN1239" t="str">
            <v>3P Onsite Worker</v>
          </cell>
          <cell r="AO1239" t="str">
            <v>A</v>
          </cell>
          <cell r="AP1239">
            <v>9</v>
          </cell>
          <cell r="AQ1239">
            <v>0</v>
          </cell>
          <cell r="AR1239">
            <v>0</v>
          </cell>
          <cell r="AS1239">
            <v>1</v>
          </cell>
          <cell r="AT1239">
            <v>1</v>
          </cell>
          <cell r="AU1239">
            <v>0</v>
          </cell>
        </row>
        <row r="1240">
          <cell r="E1240">
            <v>204872907</v>
          </cell>
          <cell r="F1240" t="str">
            <v>A</v>
          </cell>
          <cell r="G1240" t="str">
            <v>GREEN</v>
          </cell>
          <cell r="H1240" t="str">
            <v>FULL_TIME</v>
          </cell>
          <cell r="I1240">
            <v>900234</v>
          </cell>
          <cell r="J1240" t="str">
            <v>Dulsco L.L.C.</v>
          </cell>
          <cell r="K1240" t="str">
            <v>DANIEL ABU AKPARIBO</v>
          </cell>
          <cell r="L1240" t="str">
            <v>Warehouse Associate (TEMP)</v>
          </cell>
          <cell r="M1240" t="str">
            <v>Warehouse Associate 24M</v>
          </cell>
          <cell r="N1240" t="str">
            <v>vkkatyal</v>
          </cell>
          <cell r="O1240">
            <v>1299</v>
          </cell>
          <cell r="P1240" t="str">
            <v>AUH1</v>
          </cell>
          <cell r="Q1240" t="str">
            <v>ARE</v>
          </cell>
          <cell r="R1240" t="str">
            <v>LK015</v>
          </cell>
          <cell r="S1240" t="str">
            <v>Night Shift</v>
          </cell>
          <cell r="T1240">
            <v>99</v>
          </cell>
          <cell r="U1240" t="str">
            <v>MENA_UAE_FC</v>
          </cell>
          <cell r="X1240">
            <v>46267.756944444445</v>
          </cell>
          <cell r="Y1240">
            <v>46268.173611111109</v>
          </cell>
          <cell r="Z1240" t="str">
            <v>Rest Day</v>
          </cell>
          <cell r="AA1240" t="str">
            <v>Not Scheduled</v>
          </cell>
          <cell r="AB1240" t="str">
            <v>Not Present</v>
          </cell>
          <cell r="AC1240" t="str">
            <v>Inbound</v>
          </cell>
          <cell r="AD1240" t="str">
            <v>Inbound Stow</v>
          </cell>
          <cell r="AE1240" t="str">
            <v>Stow</v>
          </cell>
          <cell r="AF1240" t="str">
            <v>Tuesday</v>
          </cell>
          <cell r="AG1240" t="str">
            <v>Wednesday</v>
          </cell>
          <cell r="AH1240">
            <v>3</v>
          </cell>
          <cell r="AJ1240">
            <v>45825</v>
          </cell>
          <cell r="AL1240" t="str">
            <v>Carry Forwarded Annual Leave</v>
          </cell>
          <cell r="AM1240" t="str">
            <v>TEMP</v>
          </cell>
          <cell r="AN1240" t="str">
            <v>3P Onsite Worker</v>
          </cell>
          <cell r="AO1240" t="str">
            <v>A</v>
          </cell>
          <cell r="AP1240">
            <v>9</v>
          </cell>
          <cell r="AQ1240">
            <v>0</v>
          </cell>
          <cell r="AR1240">
            <v>0</v>
          </cell>
          <cell r="AS1240">
            <v>0</v>
          </cell>
          <cell r="AT1240">
            <v>0</v>
          </cell>
          <cell r="AU1240">
            <v>0</v>
          </cell>
        </row>
        <row r="1241">
          <cell r="E1241">
            <v>206065195</v>
          </cell>
          <cell r="F1241" t="str">
            <v>A</v>
          </cell>
          <cell r="G1241" t="str">
            <v>GREEN</v>
          </cell>
          <cell r="H1241" t="str">
            <v>FULL_TIME</v>
          </cell>
          <cell r="I1241">
            <v>900234</v>
          </cell>
          <cell r="J1241" t="str">
            <v>Fastlink Outsourcing</v>
          </cell>
          <cell r="K1241" t="str">
            <v>Daniel Basonege</v>
          </cell>
          <cell r="L1241" t="str">
            <v>Warehouse Associate (TEMP)</v>
          </cell>
          <cell r="M1241" t="str">
            <v>Warehouse Associate 12M</v>
          </cell>
          <cell r="N1241" t="str">
            <v>abbaszoo</v>
          </cell>
          <cell r="O1241">
            <v>1299</v>
          </cell>
          <cell r="P1241" t="str">
            <v>AUH1</v>
          </cell>
          <cell r="Q1241" t="str">
            <v>ARE</v>
          </cell>
          <cell r="R1241" t="str">
            <v>FC059</v>
          </cell>
          <cell r="S1241" t="str">
            <v>Day Shift</v>
          </cell>
          <cell r="T1241">
            <v>99</v>
          </cell>
          <cell r="U1241" t="str">
            <v>MENA_UAE_FC</v>
          </cell>
          <cell r="X1241">
            <v>46267.333333333336</v>
          </cell>
          <cell r="Y1241">
            <v>46267.75</v>
          </cell>
          <cell r="AA1241" t="str">
            <v>Scheduled</v>
          </cell>
          <cell r="AB1241" t="str">
            <v>Not Present</v>
          </cell>
          <cell r="AC1241" t="str">
            <v>Inbound</v>
          </cell>
          <cell r="AD1241" t="str">
            <v>Vendor Receive</v>
          </cell>
          <cell r="AE1241" t="str">
            <v>Receive</v>
          </cell>
          <cell r="AF1241" t="str">
            <v>Sunday</v>
          </cell>
          <cell r="AG1241" t="str">
            <v>Monday</v>
          </cell>
          <cell r="AH1241">
            <v>1</v>
          </cell>
          <cell r="AJ1241">
            <v>45921</v>
          </cell>
          <cell r="AL1241" t="str">
            <v>Carry Forwarded Annual Leave</v>
          </cell>
          <cell r="AM1241" t="str">
            <v>TEMP</v>
          </cell>
          <cell r="AN1241" t="str">
            <v>3P Onsite Worker</v>
          </cell>
          <cell r="AO1241" t="str">
            <v>A</v>
          </cell>
          <cell r="AP1241">
            <v>9</v>
          </cell>
          <cell r="AQ1241">
            <v>0</v>
          </cell>
          <cell r="AR1241">
            <v>0</v>
          </cell>
          <cell r="AS1241">
            <v>1</v>
          </cell>
          <cell r="AT1241">
            <v>1</v>
          </cell>
          <cell r="AU1241">
            <v>0</v>
          </cell>
        </row>
        <row r="1242">
          <cell r="E1242">
            <v>203850766</v>
          </cell>
          <cell r="F1242" t="str">
            <v>A</v>
          </cell>
          <cell r="G1242" t="str">
            <v>GREEN</v>
          </cell>
          <cell r="H1242" t="str">
            <v>FULL_TIME</v>
          </cell>
          <cell r="I1242">
            <v>900234</v>
          </cell>
          <cell r="J1242" t="str">
            <v>Dulsco L.L.C.</v>
          </cell>
          <cell r="K1242" t="str">
            <v>Derrick Kiwanuka</v>
          </cell>
          <cell r="L1242" t="str">
            <v>Warehouse Associate (TEMP)</v>
          </cell>
          <cell r="M1242" t="str">
            <v>Warehouse Associate 24M</v>
          </cell>
          <cell r="N1242" t="str">
            <v>bizthoma</v>
          </cell>
          <cell r="O1242">
            <v>1299</v>
          </cell>
          <cell r="P1242" t="str">
            <v>AUH1</v>
          </cell>
          <cell r="Q1242" t="str">
            <v>ARE</v>
          </cell>
          <cell r="R1242" t="str">
            <v>LK015</v>
          </cell>
          <cell r="S1242" t="str">
            <v>Night Shift</v>
          </cell>
          <cell r="T1242">
            <v>99</v>
          </cell>
          <cell r="U1242" t="str">
            <v>MENA_UAE_FC</v>
          </cell>
          <cell r="X1242">
            <v>46267.756944444445</v>
          </cell>
          <cell r="Y1242">
            <v>46268.173611111109</v>
          </cell>
          <cell r="Z1242" t="str">
            <v>Rest Day</v>
          </cell>
          <cell r="AA1242" t="str">
            <v>Not Scheduled</v>
          </cell>
          <cell r="AB1242" t="str">
            <v>Not Present</v>
          </cell>
          <cell r="AC1242" t="str">
            <v>Outbound</v>
          </cell>
          <cell r="AD1242" t="str">
            <v>Picking</v>
          </cell>
          <cell r="AE1242" t="str">
            <v>Pick</v>
          </cell>
          <cell r="AF1242" t="str">
            <v>Tuesday</v>
          </cell>
          <cell r="AG1242" t="str">
            <v>Wednesday</v>
          </cell>
          <cell r="AH1242">
            <v>13</v>
          </cell>
          <cell r="AJ1242">
            <v>45523</v>
          </cell>
          <cell r="AL1242" t="str">
            <v>Carry Forwarded Annual Leave</v>
          </cell>
          <cell r="AM1242" t="str">
            <v>TEMP</v>
          </cell>
          <cell r="AN1242" t="str">
            <v>3P Onsite Worker</v>
          </cell>
          <cell r="AO1242" t="str">
            <v>A</v>
          </cell>
          <cell r="AP1242">
            <v>9</v>
          </cell>
          <cell r="AQ1242">
            <v>0</v>
          </cell>
          <cell r="AR1242">
            <v>0</v>
          </cell>
          <cell r="AS1242">
            <v>0</v>
          </cell>
          <cell r="AT1242">
            <v>0</v>
          </cell>
          <cell r="AU1242">
            <v>0</v>
          </cell>
        </row>
        <row r="1243">
          <cell r="E1243">
            <v>203908841</v>
          </cell>
          <cell r="F1243" t="str">
            <v>A</v>
          </cell>
          <cell r="G1243" t="str">
            <v>GREEN</v>
          </cell>
          <cell r="H1243" t="str">
            <v>FULL_TIME</v>
          </cell>
          <cell r="I1243">
            <v>900234</v>
          </cell>
          <cell r="J1243" t="str">
            <v>Fastlink Outsourcing</v>
          </cell>
          <cell r="K1243" t="str">
            <v>Derrickson Attipoe</v>
          </cell>
          <cell r="L1243" t="str">
            <v>Warehouse Associate (TEMP)</v>
          </cell>
          <cell r="M1243" t="str">
            <v>Warehouse Associate 12M</v>
          </cell>
          <cell r="N1243" t="str">
            <v>lraghava</v>
          </cell>
          <cell r="O1243">
            <v>1299</v>
          </cell>
          <cell r="P1243" t="str">
            <v>AUH1</v>
          </cell>
          <cell r="Q1243" t="str">
            <v>ARE</v>
          </cell>
          <cell r="R1243" t="str">
            <v>FC059</v>
          </cell>
          <cell r="S1243" t="str">
            <v>Day Shift</v>
          </cell>
          <cell r="T1243">
            <v>99</v>
          </cell>
          <cell r="U1243" t="str">
            <v>MENA_UAE_FC</v>
          </cell>
          <cell r="X1243">
            <v>46267.333333333336</v>
          </cell>
          <cell r="Y1243">
            <v>46267.75</v>
          </cell>
          <cell r="AA1243" t="str">
            <v>Scheduled</v>
          </cell>
          <cell r="AB1243" t="str">
            <v>Not Present</v>
          </cell>
          <cell r="AC1243" t="str">
            <v>Outbound</v>
          </cell>
          <cell r="AD1243" t="str">
            <v>Picking</v>
          </cell>
          <cell r="AE1243" t="str">
            <v>Pick</v>
          </cell>
          <cell r="AF1243" t="str">
            <v>Sunday</v>
          </cell>
          <cell r="AG1243" t="str">
            <v>Monday</v>
          </cell>
          <cell r="AH1243">
            <v>13</v>
          </cell>
          <cell r="AJ1243">
            <v>45536</v>
          </cell>
          <cell r="AL1243" t="str">
            <v>Carry Forwarded Annual Leave</v>
          </cell>
          <cell r="AM1243" t="str">
            <v>TEMP</v>
          </cell>
          <cell r="AN1243" t="str">
            <v>3P Onsite Worker</v>
          </cell>
          <cell r="AO1243" t="str">
            <v>A</v>
          </cell>
          <cell r="AP1243">
            <v>9</v>
          </cell>
          <cell r="AQ1243">
            <v>0</v>
          </cell>
          <cell r="AR1243">
            <v>0</v>
          </cell>
          <cell r="AS1243">
            <v>1</v>
          </cell>
          <cell r="AT1243">
            <v>1</v>
          </cell>
          <cell r="AU1243">
            <v>0</v>
          </cell>
        </row>
        <row r="1244">
          <cell r="E1244">
            <v>205839586</v>
          </cell>
          <cell r="F1244" t="str">
            <v>A</v>
          </cell>
          <cell r="G1244" t="str">
            <v>GREEN</v>
          </cell>
          <cell r="H1244" t="str">
            <v>FULL_TIME</v>
          </cell>
          <cell r="I1244">
            <v>900234</v>
          </cell>
          <cell r="J1244" t="str">
            <v>Dulsco L.L.C.</v>
          </cell>
          <cell r="K1244" t="str">
            <v>EDGAR TWINAMATSIKO</v>
          </cell>
          <cell r="L1244" t="str">
            <v>Warehouse Associate (TEMP)</v>
          </cell>
          <cell r="M1244" t="str">
            <v>Warehouse Associate 24M</v>
          </cell>
          <cell r="N1244" t="str">
            <v>ansammar</v>
          </cell>
          <cell r="O1244">
            <v>1299</v>
          </cell>
          <cell r="P1244" t="str">
            <v>AUH1</v>
          </cell>
          <cell r="Q1244" t="str">
            <v>ARE</v>
          </cell>
          <cell r="R1244" t="str">
            <v>FC034</v>
          </cell>
          <cell r="S1244" t="str">
            <v>Day Shift</v>
          </cell>
          <cell r="T1244">
            <v>99</v>
          </cell>
          <cell r="U1244" t="str">
            <v>MENA_UAE_FC</v>
          </cell>
          <cell r="X1244">
            <v>46267.333333333336</v>
          </cell>
          <cell r="Y1244">
            <v>46267.75</v>
          </cell>
          <cell r="AA1244" t="str">
            <v>Scheduled</v>
          </cell>
          <cell r="AB1244" t="str">
            <v>Not Present</v>
          </cell>
          <cell r="AC1244" t="str">
            <v>Outbound</v>
          </cell>
          <cell r="AD1244" t="str">
            <v>Picking</v>
          </cell>
          <cell r="AE1244" t="str">
            <v>Pick</v>
          </cell>
          <cell r="AF1244" t="str">
            <v>Saturday</v>
          </cell>
          <cell r="AG1244" t="str">
            <v>Sunday</v>
          </cell>
          <cell r="AH1244">
            <v>13</v>
          </cell>
          <cell r="AJ1244">
            <v>45893</v>
          </cell>
          <cell r="AL1244" t="str">
            <v>Carry Forwarded Annual Leave</v>
          </cell>
          <cell r="AM1244" t="str">
            <v>TEMP</v>
          </cell>
          <cell r="AN1244" t="str">
            <v>3P Onsite Worker</v>
          </cell>
          <cell r="AO1244" t="str">
            <v>A</v>
          </cell>
          <cell r="AP1244">
            <v>9</v>
          </cell>
          <cell r="AQ1244">
            <v>0</v>
          </cell>
          <cell r="AR1244">
            <v>0</v>
          </cell>
          <cell r="AS1244">
            <v>1</v>
          </cell>
          <cell r="AT1244">
            <v>1</v>
          </cell>
          <cell r="AU1244">
            <v>0</v>
          </cell>
        </row>
        <row r="1245">
          <cell r="E1245">
            <v>204009355</v>
          </cell>
          <cell r="F1245" t="str">
            <v>A</v>
          </cell>
          <cell r="G1245" t="str">
            <v>GREEN</v>
          </cell>
          <cell r="H1245" t="str">
            <v>FULL_TIME</v>
          </cell>
          <cell r="I1245">
            <v>900234</v>
          </cell>
          <cell r="J1245" t="str">
            <v>Dulsco L.L.C.</v>
          </cell>
          <cell r="K1245" t="str">
            <v>EMMANUEL MUSIIME</v>
          </cell>
          <cell r="L1245" t="str">
            <v>Warehouse Associate (TEMP)</v>
          </cell>
          <cell r="M1245" t="str">
            <v>Warehouse Associate 24M</v>
          </cell>
          <cell r="N1245" t="str">
            <v>ansammar</v>
          </cell>
          <cell r="O1245">
            <v>1299</v>
          </cell>
          <cell r="P1245" t="str">
            <v>AUH1</v>
          </cell>
          <cell r="Q1245" t="str">
            <v>ARE</v>
          </cell>
          <cell r="R1245" t="str">
            <v>FC159</v>
          </cell>
          <cell r="S1245" t="str">
            <v>Day Shift</v>
          </cell>
          <cell r="T1245">
            <v>99</v>
          </cell>
          <cell r="U1245" t="str">
            <v>MENA_UAE_FC</v>
          </cell>
          <cell r="X1245">
            <v>46267.333333333336</v>
          </cell>
          <cell r="Y1245">
            <v>46267.75</v>
          </cell>
          <cell r="AA1245" t="str">
            <v>Scheduled</v>
          </cell>
          <cell r="AB1245" t="str">
            <v>Not Present</v>
          </cell>
          <cell r="AC1245" t="str">
            <v>Outbound</v>
          </cell>
          <cell r="AD1245" t="str">
            <v>Picking</v>
          </cell>
          <cell r="AE1245" t="str">
            <v>Pick</v>
          </cell>
          <cell r="AF1245" t="str">
            <v>Thursday</v>
          </cell>
          <cell r="AG1245" t="str">
            <v>Friday</v>
          </cell>
          <cell r="AH1245">
            <v>13</v>
          </cell>
          <cell r="AJ1245">
            <v>45550</v>
          </cell>
          <cell r="AL1245" t="str">
            <v>Carry Forwarded Annual Leave</v>
          </cell>
          <cell r="AM1245" t="str">
            <v>TEMP</v>
          </cell>
          <cell r="AN1245" t="str">
            <v>3P Onsite Worker</v>
          </cell>
          <cell r="AO1245" t="str">
            <v>A</v>
          </cell>
          <cell r="AP1245">
            <v>9</v>
          </cell>
          <cell r="AQ1245">
            <v>0</v>
          </cell>
          <cell r="AR1245">
            <v>0</v>
          </cell>
          <cell r="AS1245">
            <v>1</v>
          </cell>
          <cell r="AT1245">
            <v>1</v>
          </cell>
          <cell r="AU1245">
            <v>0</v>
          </cell>
        </row>
        <row r="1246">
          <cell r="E1246">
            <v>203469452</v>
          </cell>
          <cell r="F1246" t="str">
            <v>A</v>
          </cell>
          <cell r="G1246" t="str">
            <v>GREEN</v>
          </cell>
          <cell r="H1246" t="str">
            <v>FULL_TIME</v>
          </cell>
          <cell r="I1246">
            <v>900234</v>
          </cell>
          <cell r="J1246" t="str">
            <v>Adecco</v>
          </cell>
          <cell r="K1246" t="str">
            <v>EMMANUEL BROBBEY</v>
          </cell>
          <cell r="L1246" t="str">
            <v>Warehouse Associate (TEMP)</v>
          </cell>
          <cell r="M1246" t="str">
            <v>Warehouse Associate 24M</v>
          </cell>
          <cell r="N1246" t="str">
            <v>aanso</v>
          </cell>
          <cell r="O1246">
            <v>1299</v>
          </cell>
          <cell r="P1246" t="str">
            <v>AUH1</v>
          </cell>
          <cell r="Q1246" t="str">
            <v>ARE</v>
          </cell>
          <cell r="R1246" t="str">
            <v>LK014</v>
          </cell>
          <cell r="S1246" t="str">
            <v>Night Shift</v>
          </cell>
          <cell r="T1246">
            <v>99</v>
          </cell>
          <cell r="U1246" t="str">
            <v>MENA_UAE_FC</v>
          </cell>
          <cell r="X1246">
            <v>46267.756944444445</v>
          </cell>
          <cell r="Y1246">
            <v>46268.173611111109</v>
          </cell>
          <cell r="AA1246" t="str">
            <v>Scheduled</v>
          </cell>
          <cell r="AB1246" t="str">
            <v>Not Present</v>
          </cell>
          <cell r="AC1246" t="str">
            <v>Customer returns</v>
          </cell>
          <cell r="AD1246" t="str">
            <v>Customer Returns</v>
          </cell>
          <cell r="AE1246" t="str">
            <v>Customer returns</v>
          </cell>
          <cell r="AF1246" t="str">
            <v>Monday</v>
          </cell>
          <cell r="AG1246" t="str">
            <v>Tuesday</v>
          </cell>
          <cell r="AH1246">
            <v>22</v>
          </cell>
          <cell r="AJ1246">
            <v>45455</v>
          </cell>
          <cell r="AL1246" t="str">
            <v>Carry Forwarded Annual Leave</v>
          </cell>
          <cell r="AM1246" t="str">
            <v>TEMP</v>
          </cell>
          <cell r="AN1246" t="str">
            <v>3P Onsite Worker</v>
          </cell>
          <cell r="AO1246" t="str">
            <v>A</v>
          </cell>
          <cell r="AP1246">
            <v>9</v>
          </cell>
          <cell r="AQ1246">
            <v>0</v>
          </cell>
          <cell r="AR1246">
            <v>0</v>
          </cell>
          <cell r="AS1246">
            <v>1</v>
          </cell>
          <cell r="AT1246">
            <v>1</v>
          </cell>
          <cell r="AU1246">
            <v>0</v>
          </cell>
        </row>
        <row r="1247">
          <cell r="E1247">
            <v>203908323</v>
          </cell>
          <cell r="F1247" t="str">
            <v>A</v>
          </cell>
          <cell r="G1247" t="str">
            <v>GREEN</v>
          </cell>
          <cell r="H1247" t="str">
            <v>FULL_TIME</v>
          </cell>
          <cell r="I1247">
            <v>900234</v>
          </cell>
          <cell r="J1247" t="str">
            <v>Dulsco L.L.C.</v>
          </cell>
          <cell r="K1247" t="str">
            <v>KIYEMBA FAIZAL</v>
          </cell>
          <cell r="L1247" t="str">
            <v>Warehouse Associate (TEMP)</v>
          </cell>
          <cell r="M1247" t="str">
            <v>Warehouse Associate 24M</v>
          </cell>
          <cell r="N1247" t="str">
            <v>ansammar</v>
          </cell>
          <cell r="O1247">
            <v>1299</v>
          </cell>
          <cell r="P1247" t="str">
            <v>AUH1</v>
          </cell>
          <cell r="Q1247" t="str">
            <v>ARE</v>
          </cell>
          <cell r="R1247" t="str">
            <v>LK017</v>
          </cell>
          <cell r="S1247" t="str">
            <v>Night Shift</v>
          </cell>
          <cell r="T1247">
            <v>99</v>
          </cell>
          <cell r="U1247" t="str">
            <v>MENA_UAE_FC</v>
          </cell>
          <cell r="X1247">
            <v>46267.756944444445</v>
          </cell>
          <cell r="Y1247">
            <v>46268.173611111109</v>
          </cell>
          <cell r="AA1247" t="str">
            <v>Scheduled</v>
          </cell>
          <cell r="AB1247" t="str">
            <v>Not Present</v>
          </cell>
          <cell r="AC1247" t="str">
            <v>Outbound</v>
          </cell>
          <cell r="AD1247" t="str">
            <v>Picking</v>
          </cell>
          <cell r="AE1247" t="str">
            <v>Pick</v>
          </cell>
          <cell r="AF1247" t="str">
            <v>Thursday</v>
          </cell>
          <cell r="AG1247" t="str">
            <v>Friday</v>
          </cell>
          <cell r="AH1247">
            <v>13</v>
          </cell>
          <cell r="AJ1247">
            <v>45788</v>
          </cell>
          <cell r="AL1247" t="str">
            <v>Carry Forwarded Annual Leave</v>
          </cell>
          <cell r="AM1247" t="str">
            <v>TEMP</v>
          </cell>
          <cell r="AN1247" t="str">
            <v>3P Onsite Worker</v>
          </cell>
          <cell r="AO1247" t="str">
            <v>A</v>
          </cell>
          <cell r="AP1247">
            <v>9</v>
          </cell>
          <cell r="AQ1247">
            <v>0</v>
          </cell>
          <cell r="AR1247">
            <v>0</v>
          </cell>
          <cell r="AS1247">
            <v>1</v>
          </cell>
          <cell r="AT1247">
            <v>1</v>
          </cell>
          <cell r="AU1247">
            <v>0</v>
          </cell>
        </row>
        <row r="1248">
          <cell r="E1248">
            <v>204373722</v>
          </cell>
          <cell r="F1248" t="str">
            <v>A</v>
          </cell>
          <cell r="G1248" t="str">
            <v>GREEN</v>
          </cell>
          <cell r="H1248" t="str">
            <v>FULL_TIME</v>
          </cell>
          <cell r="I1248">
            <v>900234</v>
          </cell>
          <cell r="J1248" t="str">
            <v>Adecco</v>
          </cell>
          <cell r="K1248" t="str">
            <v>Farhan Valappil</v>
          </cell>
          <cell r="L1248" t="str">
            <v>Warehouse Associate (TEMP)</v>
          </cell>
          <cell r="M1248" t="str">
            <v>Warehouse Associate 24M</v>
          </cell>
          <cell r="N1248" t="str">
            <v>lraghava</v>
          </cell>
          <cell r="O1248">
            <v>1299</v>
          </cell>
          <cell r="P1248" t="str">
            <v>AUH1</v>
          </cell>
          <cell r="Q1248" t="str">
            <v>ARE</v>
          </cell>
          <cell r="R1248" t="str">
            <v>LK016</v>
          </cell>
          <cell r="S1248" t="str">
            <v>Night Shift</v>
          </cell>
          <cell r="T1248">
            <v>99</v>
          </cell>
          <cell r="U1248" t="str">
            <v>MENA_UAE_FC</v>
          </cell>
          <cell r="X1248">
            <v>46267.756944444445</v>
          </cell>
          <cell r="Y1248">
            <v>46268.173611111109</v>
          </cell>
          <cell r="Z1248" t="str">
            <v>Rest Day</v>
          </cell>
          <cell r="AA1248" t="str">
            <v>Not Scheduled</v>
          </cell>
          <cell r="AB1248" t="str">
            <v>Not Present</v>
          </cell>
          <cell r="AC1248" t="str">
            <v>Outbound</v>
          </cell>
          <cell r="AD1248" t="str">
            <v>Picking</v>
          </cell>
          <cell r="AE1248" t="str">
            <v>Pick</v>
          </cell>
          <cell r="AF1248" t="str">
            <v>Wednesday</v>
          </cell>
          <cell r="AG1248" t="str">
            <v>Thursday</v>
          </cell>
          <cell r="AH1248">
            <v>13</v>
          </cell>
          <cell r="AJ1248">
            <v>45592</v>
          </cell>
          <cell r="AL1248" t="str">
            <v>Carry Forwarded Annual Leave</v>
          </cell>
          <cell r="AM1248" t="str">
            <v>TEMP</v>
          </cell>
          <cell r="AN1248" t="str">
            <v>3P Onsite Worker</v>
          </cell>
          <cell r="AO1248" t="str">
            <v>A</v>
          </cell>
          <cell r="AP1248">
            <v>9</v>
          </cell>
          <cell r="AQ1248">
            <v>0</v>
          </cell>
          <cell r="AR1248">
            <v>0</v>
          </cell>
          <cell r="AS1248">
            <v>0</v>
          </cell>
          <cell r="AT1248">
            <v>0</v>
          </cell>
          <cell r="AU1248">
            <v>0</v>
          </cell>
        </row>
        <row r="1249">
          <cell r="E1249">
            <v>204009619</v>
          </cell>
          <cell r="F1249" t="str">
            <v>A</v>
          </cell>
          <cell r="G1249" t="str">
            <v>GREEN</v>
          </cell>
          <cell r="H1249" t="str">
            <v>FULL_TIME</v>
          </cell>
          <cell r="I1249">
            <v>900234</v>
          </cell>
          <cell r="J1249" t="str">
            <v>Dulsco L.L.C.</v>
          </cell>
          <cell r="K1249" t="str">
            <v>DIPESH GAUTAM</v>
          </cell>
          <cell r="L1249" t="str">
            <v>Warehouse Associate (TEMP)</v>
          </cell>
          <cell r="M1249" t="str">
            <v>Warehouse Associate 24M</v>
          </cell>
          <cell r="N1249" t="str">
            <v>lraghava</v>
          </cell>
          <cell r="O1249">
            <v>1299</v>
          </cell>
          <cell r="P1249" t="str">
            <v>AUH1</v>
          </cell>
          <cell r="Q1249" t="str">
            <v>ARE</v>
          </cell>
          <cell r="R1249" t="str">
            <v>LK013</v>
          </cell>
          <cell r="S1249" t="str">
            <v>Night Shift</v>
          </cell>
          <cell r="T1249">
            <v>99</v>
          </cell>
          <cell r="U1249" t="str">
            <v>MENA_UAE_FC</v>
          </cell>
          <cell r="X1249">
            <v>46267.756944444445</v>
          </cell>
          <cell r="Y1249">
            <v>46268.173611111109</v>
          </cell>
          <cell r="AA1249" t="str">
            <v>Scheduled</v>
          </cell>
          <cell r="AB1249" t="str">
            <v>Not Present</v>
          </cell>
          <cell r="AC1249" t="str">
            <v>Outbound</v>
          </cell>
          <cell r="AD1249" t="str">
            <v>Picking</v>
          </cell>
          <cell r="AE1249" t="str">
            <v>Pick</v>
          </cell>
          <cell r="AF1249" t="str">
            <v>Sunday</v>
          </cell>
          <cell r="AG1249" t="str">
            <v>Monday</v>
          </cell>
          <cell r="AH1249">
            <v>13</v>
          </cell>
          <cell r="AJ1249">
            <v>45550</v>
          </cell>
          <cell r="AL1249" t="str">
            <v>Carry Forwarded Annual Leave</v>
          </cell>
          <cell r="AM1249" t="str">
            <v>TEMP</v>
          </cell>
          <cell r="AN1249" t="str">
            <v>3P Onsite Worker</v>
          </cell>
          <cell r="AO1249" t="str">
            <v>A</v>
          </cell>
          <cell r="AP1249">
            <v>9</v>
          </cell>
          <cell r="AQ1249">
            <v>0</v>
          </cell>
          <cell r="AR1249">
            <v>0</v>
          </cell>
          <cell r="AS1249">
            <v>1</v>
          </cell>
          <cell r="AT1249">
            <v>1</v>
          </cell>
          <cell r="AU1249">
            <v>0</v>
          </cell>
        </row>
        <row r="1250">
          <cell r="E1250">
            <v>205647828</v>
          </cell>
          <cell r="F1250" t="str">
            <v>A</v>
          </cell>
          <cell r="G1250" t="str">
            <v>GREEN</v>
          </cell>
          <cell r="H1250" t="str">
            <v>FULL_TIME</v>
          </cell>
          <cell r="I1250">
            <v>900234</v>
          </cell>
          <cell r="J1250" t="str">
            <v>EFS Facilities Services</v>
          </cell>
          <cell r="K1250" t="str">
            <v>Tabitha Wanjira Gitau</v>
          </cell>
          <cell r="L1250" t="str">
            <v>Warehouse Associate (TEMP)</v>
          </cell>
          <cell r="M1250" t="str">
            <v>Warehouse Associate 8W</v>
          </cell>
          <cell r="N1250" t="str">
            <v>bavameer</v>
          </cell>
          <cell r="O1250">
            <v>1299</v>
          </cell>
          <cell r="P1250" t="str">
            <v>AUH1</v>
          </cell>
          <cell r="Q1250" t="str">
            <v>ARE</v>
          </cell>
          <cell r="R1250" t="str">
            <v>FC084</v>
          </cell>
          <cell r="S1250" t="str">
            <v>Day Shift</v>
          </cell>
          <cell r="T1250">
            <v>99</v>
          </cell>
          <cell r="U1250" t="str">
            <v>MENA_UAE_FC</v>
          </cell>
          <cell r="X1250">
            <v>46267.333333333336</v>
          </cell>
          <cell r="Y1250">
            <v>46267.75</v>
          </cell>
          <cell r="AA1250" t="str">
            <v>Scheduled</v>
          </cell>
          <cell r="AB1250" t="str">
            <v>Not Present</v>
          </cell>
          <cell r="AC1250" t="str">
            <v>Customer returns</v>
          </cell>
          <cell r="AD1250" t="str">
            <v>Customer Returns</v>
          </cell>
          <cell r="AE1250" t="str">
            <v>Customer returns</v>
          </cell>
          <cell r="AF1250" t="str">
            <v>Monday</v>
          </cell>
          <cell r="AG1250" t="str">
            <v>Tuesday</v>
          </cell>
          <cell r="AH1250">
            <v>22</v>
          </cell>
          <cell r="AJ1250">
            <v>45851</v>
          </cell>
          <cell r="AL1250" t="str">
            <v>Carry Forwarded Annual Leave</v>
          </cell>
          <cell r="AM1250" t="str">
            <v>TEMP</v>
          </cell>
          <cell r="AN1250" t="str">
            <v>3P Onsite Worker</v>
          </cell>
          <cell r="AO1250" t="str">
            <v>A</v>
          </cell>
          <cell r="AP1250">
            <v>9</v>
          </cell>
          <cell r="AQ1250">
            <v>0</v>
          </cell>
          <cell r="AR1250">
            <v>0</v>
          </cell>
          <cell r="AS1250">
            <v>1</v>
          </cell>
          <cell r="AT1250">
            <v>1</v>
          </cell>
          <cell r="AU1250">
            <v>0</v>
          </cell>
        </row>
        <row r="1251">
          <cell r="E1251">
            <v>203908339</v>
          </cell>
          <cell r="F1251" t="str">
            <v>A</v>
          </cell>
          <cell r="G1251" t="str">
            <v>GREEN</v>
          </cell>
          <cell r="H1251" t="str">
            <v>FULL_TIME</v>
          </cell>
          <cell r="I1251">
            <v>900234</v>
          </cell>
          <cell r="J1251" t="str">
            <v>Fastlink Outsourcing</v>
          </cell>
          <cell r="K1251" t="str">
            <v>Renne Assah Assah</v>
          </cell>
          <cell r="L1251" t="str">
            <v>Warehouse Associate (TEMP)</v>
          </cell>
          <cell r="M1251" t="str">
            <v>Warehouse Associate 12M</v>
          </cell>
          <cell r="N1251" t="str">
            <v>ansammar</v>
          </cell>
          <cell r="O1251">
            <v>1299</v>
          </cell>
          <cell r="P1251" t="str">
            <v>AUH1</v>
          </cell>
          <cell r="Q1251" t="str">
            <v>ARE</v>
          </cell>
          <cell r="R1251" t="str">
            <v>FC084</v>
          </cell>
          <cell r="S1251" t="str">
            <v>Day Shift</v>
          </cell>
          <cell r="T1251">
            <v>99</v>
          </cell>
          <cell r="U1251" t="str">
            <v>MENA_UAE_FC</v>
          </cell>
          <cell r="X1251">
            <v>46267.333333333336</v>
          </cell>
          <cell r="Y1251">
            <v>46267.75</v>
          </cell>
          <cell r="AA1251" t="str">
            <v>Scheduled</v>
          </cell>
          <cell r="AB1251" t="str">
            <v>Not Present</v>
          </cell>
          <cell r="AC1251" t="str">
            <v>Outbound</v>
          </cell>
          <cell r="AD1251" t="str">
            <v>Picking</v>
          </cell>
          <cell r="AE1251" t="str">
            <v>Pick</v>
          </cell>
          <cell r="AF1251" t="str">
            <v>Monday</v>
          </cell>
          <cell r="AG1251" t="str">
            <v>Tuesday</v>
          </cell>
          <cell r="AH1251">
            <v>13</v>
          </cell>
          <cell r="AJ1251">
            <v>45536</v>
          </cell>
          <cell r="AL1251" t="str">
            <v>Carry Forwarded Annual Leave</v>
          </cell>
          <cell r="AM1251" t="str">
            <v>TEMP</v>
          </cell>
          <cell r="AN1251" t="str">
            <v>3P Onsite Worker</v>
          </cell>
          <cell r="AO1251" t="str">
            <v>A</v>
          </cell>
          <cell r="AP1251">
            <v>9</v>
          </cell>
          <cell r="AQ1251">
            <v>0</v>
          </cell>
          <cell r="AR1251">
            <v>0</v>
          </cell>
          <cell r="AS1251">
            <v>1</v>
          </cell>
          <cell r="AT1251">
            <v>1</v>
          </cell>
          <cell r="AU1251">
            <v>0</v>
          </cell>
        </row>
        <row r="1252">
          <cell r="E1252">
            <v>206192268</v>
          </cell>
          <cell r="F1252" t="str">
            <v>A</v>
          </cell>
          <cell r="G1252" t="str">
            <v>GREEN</v>
          </cell>
          <cell r="H1252" t="str">
            <v>FULL_TIME</v>
          </cell>
          <cell r="I1252">
            <v>900234</v>
          </cell>
          <cell r="J1252" t="str">
            <v>EFS Facilities Services</v>
          </cell>
          <cell r="K1252" t="str">
            <v>Jane wangui wambui</v>
          </cell>
          <cell r="L1252" t="str">
            <v>Warehouse Associate (TEMP)</v>
          </cell>
          <cell r="M1252" t="str">
            <v>Warehouse Associate 12M</v>
          </cell>
          <cell r="N1252" t="str">
            <v>aanso</v>
          </cell>
          <cell r="O1252">
            <v>1299</v>
          </cell>
          <cell r="P1252" t="str">
            <v>AUH1</v>
          </cell>
          <cell r="Q1252" t="str">
            <v>ARE</v>
          </cell>
          <cell r="R1252" t="str">
            <v>FC009</v>
          </cell>
          <cell r="S1252" t="str">
            <v>Day Shift</v>
          </cell>
          <cell r="T1252">
            <v>99</v>
          </cell>
          <cell r="U1252" t="str">
            <v>MENA_UAE_FC</v>
          </cell>
          <cell r="X1252">
            <v>46267.333333333336</v>
          </cell>
          <cell r="Y1252">
            <v>46267.75</v>
          </cell>
          <cell r="AA1252" t="str">
            <v>Scheduled</v>
          </cell>
          <cell r="AB1252" t="str">
            <v>Not Present</v>
          </cell>
          <cell r="AC1252" t="str">
            <v>Customer returns</v>
          </cell>
          <cell r="AD1252" t="str">
            <v>Customer Returns</v>
          </cell>
          <cell r="AE1252" t="str">
            <v>Customer returns</v>
          </cell>
          <cell r="AF1252" t="str">
            <v>Friday</v>
          </cell>
          <cell r="AG1252" t="str">
            <v>Saturday</v>
          </cell>
          <cell r="AH1252">
            <v>22</v>
          </cell>
          <cell r="AJ1252">
            <v>45935</v>
          </cell>
          <cell r="AL1252" t="str">
            <v>Carry Forwarded Annual Leave</v>
          </cell>
          <cell r="AM1252" t="str">
            <v>TEMP</v>
          </cell>
          <cell r="AN1252" t="str">
            <v>3P Onsite Worker</v>
          </cell>
          <cell r="AO1252" t="str">
            <v>A</v>
          </cell>
          <cell r="AP1252">
            <v>9</v>
          </cell>
          <cell r="AQ1252">
            <v>0</v>
          </cell>
          <cell r="AR1252">
            <v>0</v>
          </cell>
          <cell r="AS1252">
            <v>1</v>
          </cell>
          <cell r="AT1252">
            <v>1</v>
          </cell>
          <cell r="AU1252">
            <v>0</v>
          </cell>
        </row>
        <row r="1253">
          <cell r="E1253">
            <v>203355686</v>
          </cell>
          <cell r="F1253" t="str">
            <v>A</v>
          </cell>
          <cell r="G1253" t="str">
            <v>GREEN</v>
          </cell>
          <cell r="H1253" t="str">
            <v>FULL_TIME</v>
          </cell>
          <cell r="I1253">
            <v>900234</v>
          </cell>
          <cell r="J1253" t="str">
            <v>Adecco</v>
          </cell>
          <cell r="K1253" t="str">
            <v>Jearic Cruz</v>
          </cell>
          <cell r="L1253" t="str">
            <v>Warehouse Associate (TEMP)</v>
          </cell>
          <cell r="M1253" t="str">
            <v>Warehouse Associate 24M</v>
          </cell>
          <cell r="N1253" t="str">
            <v>mnarshad</v>
          </cell>
          <cell r="O1253">
            <v>1299</v>
          </cell>
          <cell r="P1253" t="str">
            <v>AUH1</v>
          </cell>
          <cell r="Q1253" t="str">
            <v>ARE</v>
          </cell>
          <cell r="R1253" t="str">
            <v>LK011</v>
          </cell>
          <cell r="S1253" t="str">
            <v>Night Shift</v>
          </cell>
          <cell r="T1253">
            <v>99</v>
          </cell>
          <cell r="U1253" t="str">
            <v>MENA_UAE_FC</v>
          </cell>
          <cell r="X1253">
            <v>46267.756944444445</v>
          </cell>
          <cell r="Y1253">
            <v>46268.173611111109</v>
          </cell>
          <cell r="AA1253" t="str">
            <v>Scheduled</v>
          </cell>
          <cell r="AB1253" t="str">
            <v>Not Present</v>
          </cell>
          <cell r="AC1253" t="str">
            <v>Outbound</v>
          </cell>
          <cell r="AD1253" t="str">
            <v>Picking</v>
          </cell>
          <cell r="AE1253" t="str">
            <v>Pick</v>
          </cell>
          <cell r="AF1253" t="str">
            <v>Friday</v>
          </cell>
          <cell r="AG1253" t="str">
            <v>Saturday</v>
          </cell>
          <cell r="AH1253">
            <v>13</v>
          </cell>
          <cell r="AJ1253">
            <v>45431</v>
          </cell>
          <cell r="AL1253" t="str">
            <v>Carry Forwarded Annual Leave</v>
          </cell>
          <cell r="AM1253" t="str">
            <v>TEMP</v>
          </cell>
          <cell r="AN1253" t="str">
            <v>3P Onsite Worker</v>
          </cell>
          <cell r="AO1253" t="str">
            <v>A</v>
          </cell>
          <cell r="AP1253">
            <v>9</v>
          </cell>
          <cell r="AQ1253">
            <v>0</v>
          </cell>
          <cell r="AR1253">
            <v>0</v>
          </cell>
          <cell r="AS1253">
            <v>1</v>
          </cell>
          <cell r="AT1253">
            <v>1</v>
          </cell>
          <cell r="AU1253">
            <v>0</v>
          </cell>
        </row>
        <row r="1254">
          <cell r="E1254">
            <v>203469400</v>
          </cell>
          <cell r="F1254" t="str">
            <v>A</v>
          </cell>
          <cell r="G1254" t="str">
            <v>GREEN</v>
          </cell>
          <cell r="H1254" t="str">
            <v>FULL_TIME</v>
          </cell>
          <cell r="I1254">
            <v>900234</v>
          </cell>
          <cell r="J1254" t="str">
            <v>Adecco</v>
          </cell>
          <cell r="K1254" t="str">
            <v>GLORY AKUMAWAH</v>
          </cell>
          <cell r="L1254" t="str">
            <v>Warehouse Associate (TEMP)</v>
          </cell>
          <cell r="M1254" t="str">
            <v>Warehouse Associate 24M</v>
          </cell>
          <cell r="N1254" t="str">
            <v>aanso</v>
          </cell>
          <cell r="O1254">
            <v>1299</v>
          </cell>
          <cell r="P1254" t="str">
            <v>AUH1</v>
          </cell>
          <cell r="Q1254" t="str">
            <v>ARE</v>
          </cell>
          <cell r="R1254" t="str">
            <v>LK011</v>
          </cell>
          <cell r="S1254" t="str">
            <v>Night Shift</v>
          </cell>
          <cell r="T1254">
            <v>99</v>
          </cell>
          <cell r="U1254" t="str">
            <v>MENA_UAE_FC</v>
          </cell>
          <cell r="X1254">
            <v>46267.756944444445</v>
          </cell>
          <cell r="Y1254">
            <v>46268.173611111109</v>
          </cell>
          <cell r="AA1254" t="str">
            <v>Scheduled</v>
          </cell>
          <cell r="AB1254" t="str">
            <v>Not Present</v>
          </cell>
          <cell r="AC1254" t="str">
            <v>Customer returns</v>
          </cell>
          <cell r="AD1254" t="str">
            <v>Customer Returns</v>
          </cell>
          <cell r="AE1254" t="str">
            <v>Customer returns</v>
          </cell>
          <cell r="AF1254" t="str">
            <v>Friday</v>
          </cell>
          <cell r="AG1254" t="str">
            <v>Saturday</v>
          </cell>
          <cell r="AH1254">
            <v>22</v>
          </cell>
          <cell r="AJ1254">
            <v>45455</v>
          </cell>
          <cell r="AL1254" t="str">
            <v>Carry Forwarded Annual Leave</v>
          </cell>
          <cell r="AM1254" t="str">
            <v>TEMP</v>
          </cell>
          <cell r="AN1254" t="str">
            <v>3P Onsite Worker</v>
          </cell>
          <cell r="AO1254" t="str">
            <v>A</v>
          </cell>
          <cell r="AP1254">
            <v>9</v>
          </cell>
          <cell r="AQ1254">
            <v>0</v>
          </cell>
          <cell r="AR1254">
            <v>0</v>
          </cell>
          <cell r="AS1254">
            <v>1</v>
          </cell>
          <cell r="AT1254">
            <v>1</v>
          </cell>
          <cell r="AU1254">
            <v>0</v>
          </cell>
        </row>
        <row r="1255">
          <cell r="E1255">
            <v>204869083</v>
          </cell>
          <cell r="F1255" t="str">
            <v>A</v>
          </cell>
          <cell r="G1255" t="str">
            <v>GREEN</v>
          </cell>
          <cell r="H1255" t="str">
            <v>FULL_TIME</v>
          </cell>
          <cell r="I1255">
            <v>900234</v>
          </cell>
          <cell r="J1255" t="str">
            <v>Quesscorp</v>
          </cell>
          <cell r="K1255" t="str">
            <v>Patience Nganje Joso</v>
          </cell>
          <cell r="L1255" t="str">
            <v>Warehouse Associate (TEMP)</v>
          </cell>
          <cell r="M1255" t="str">
            <v>Warehouse Associate 24M</v>
          </cell>
          <cell r="N1255" t="str">
            <v>abbaszoo</v>
          </cell>
          <cell r="O1255">
            <v>1299</v>
          </cell>
          <cell r="P1255" t="str">
            <v>AUH1</v>
          </cell>
          <cell r="Q1255" t="str">
            <v>ARE</v>
          </cell>
          <cell r="R1255" t="str">
            <v>FC159</v>
          </cell>
          <cell r="S1255" t="str">
            <v>Day Shift</v>
          </cell>
          <cell r="T1255">
            <v>99</v>
          </cell>
          <cell r="U1255" t="str">
            <v>MENA_UAE_FC</v>
          </cell>
          <cell r="X1255">
            <v>46267.333333333336</v>
          </cell>
          <cell r="Y1255">
            <v>46267.75</v>
          </cell>
          <cell r="AA1255" t="str">
            <v>Scheduled</v>
          </cell>
          <cell r="AB1255" t="str">
            <v>Not Present</v>
          </cell>
          <cell r="AC1255" t="str">
            <v>Inbound</v>
          </cell>
          <cell r="AD1255" t="str">
            <v>Vendor Receive</v>
          </cell>
          <cell r="AE1255" t="str">
            <v>Receive</v>
          </cell>
          <cell r="AF1255" t="str">
            <v>Thursday</v>
          </cell>
          <cell r="AG1255" t="str">
            <v>Friday</v>
          </cell>
          <cell r="AH1255">
            <v>1</v>
          </cell>
          <cell r="AJ1255">
            <v>45690</v>
          </cell>
          <cell r="AL1255" t="str">
            <v>Carry Forwarded Annual Leave</v>
          </cell>
          <cell r="AM1255" t="str">
            <v>TEMP</v>
          </cell>
          <cell r="AN1255" t="str">
            <v>3P Onsite Worker</v>
          </cell>
          <cell r="AO1255" t="str">
            <v>A</v>
          </cell>
          <cell r="AP1255">
            <v>9</v>
          </cell>
          <cell r="AQ1255">
            <v>0</v>
          </cell>
          <cell r="AR1255">
            <v>0</v>
          </cell>
          <cell r="AS1255">
            <v>1</v>
          </cell>
          <cell r="AT1255">
            <v>1</v>
          </cell>
          <cell r="AU1255">
            <v>0</v>
          </cell>
        </row>
        <row r="1256">
          <cell r="E1256">
            <v>203800482</v>
          </cell>
          <cell r="F1256" t="str">
            <v>A</v>
          </cell>
          <cell r="G1256" t="str">
            <v>GREEN</v>
          </cell>
          <cell r="H1256" t="str">
            <v>FULL_TIME</v>
          </cell>
          <cell r="I1256">
            <v>900234</v>
          </cell>
          <cell r="J1256" t="str">
            <v>Dulsco L.L.C.</v>
          </cell>
          <cell r="K1256" t="str">
            <v>SULAIT KABALI</v>
          </cell>
          <cell r="L1256" t="str">
            <v>Warehouse Associate (TEMP)</v>
          </cell>
          <cell r="M1256" t="str">
            <v>Warehouse Associate 24M</v>
          </cell>
          <cell r="N1256" t="str">
            <v>vkkatyal</v>
          </cell>
          <cell r="O1256">
            <v>1299</v>
          </cell>
          <cell r="P1256" t="str">
            <v>AUH1</v>
          </cell>
          <cell r="Q1256" t="str">
            <v>ARE</v>
          </cell>
          <cell r="R1256" t="str">
            <v>LK016</v>
          </cell>
          <cell r="S1256" t="str">
            <v>Night Shift</v>
          </cell>
          <cell r="T1256">
            <v>99</v>
          </cell>
          <cell r="U1256" t="str">
            <v>MENA_UAE_FC</v>
          </cell>
          <cell r="X1256">
            <v>46267.756944444445</v>
          </cell>
          <cell r="Y1256">
            <v>46268.173611111109</v>
          </cell>
          <cell r="Z1256" t="str">
            <v>Rest Day</v>
          </cell>
          <cell r="AA1256" t="str">
            <v>Not Scheduled</v>
          </cell>
          <cell r="AB1256" t="str">
            <v>Not Present</v>
          </cell>
          <cell r="AC1256" t="str">
            <v>Inbound</v>
          </cell>
          <cell r="AD1256" t="str">
            <v>Inbound Stow</v>
          </cell>
          <cell r="AE1256" t="str">
            <v>Stow</v>
          </cell>
          <cell r="AF1256" t="str">
            <v>Wednesday</v>
          </cell>
          <cell r="AG1256" t="str">
            <v>Thursday</v>
          </cell>
          <cell r="AH1256">
            <v>3</v>
          </cell>
          <cell r="AJ1256">
            <v>45515</v>
          </cell>
          <cell r="AL1256" t="str">
            <v>Carry Forwarded Annual Leave</v>
          </cell>
          <cell r="AM1256" t="str">
            <v>TEMP</v>
          </cell>
          <cell r="AN1256" t="str">
            <v>3P Onsite Worker</v>
          </cell>
          <cell r="AO1256" t="str">
            <v>A</v>
          </cell>
          <cell r="AP1256">
            <v>9</v>
          </cell>
          <cell r="AQ1256">
            <v>0</v>
          </cell>
          <cell r="AR1256">
            <v>0</v>
          </cell>
          <cell r="AS1256">
            <v>0</v>
          </cell>
          <cell r="AT1256">
            <v>0</v>
          </cell>
          <cell r="AU1256">
            <v>0</v>
          </cell>
        </row>
        <row r="1257">
          <cell r="E1257">
            <v>203341966</v>
          </cell>
          <cell r="F1257" t="str">
            <v>A</v>
          </cell>
          <cell r="G1257" t="str">
            <v>GREEN</v>
          </cell>
          <cell r="H1257" t="str">
            <v>FULL_TIME</v>
          </cell>
          <cell r="I1257">
            <v>900234</v>
          </cell>
          <cell r="J1257" t="str">
            <v>Adecco</v>
          </cell>
          <cell r="K1257" t="str">
            <v>PAUL LANSHA</v>
          </cell>
          <cell r="L1257" t="str">
            <v>Warehouse Associate (TEMP)</v>
          </cell>
          <cell r="M1257" t="str">
            <v>Warehouse Associate 24M</v>
          </cell>
          <cell r="N1257" t="str">
            <v>ansammar</v>
          </cell>
          <cell r="O1257">
            <v>1299</v>
          </cell>
          <cell r="P1257" t="str">
            <v>AUH1</v>
          </cell>
          <cell r="Q1257" t="str">
            <v>ARE</v>
          </cell>
          <cell r="R1257" t="str">
            <v>FC059</v>
          </cell>
          <cell r="S1257" t="str">
            <v>Day Shift</v>
          </cell>
          <cell r="T1257">
            <v>99</v>
          </cell>
          <cell r="U1257" t="str">
            <v>MENA_UAE_FC</v>
          </cell>
          <cell r="X1257">
            <v>46267.333333333336</v>
          </cell>
          <cell r="Y1257">
            <v>46267.75</v>
          </cell>
          <cell r="AA1257" t="str">
            <v>Scheduled</v>
          </cell>
          <cell r="AB1257" t="str">
            <v>Not Present</v>
          </cell>
          <cell r="AC1257" t="str">
            <v>Outbound</v>
          </cell>
          <cell r="AD1257" t="str">
            <v>Picking</v>
          </cell>
          <cell r="AE1257" t="str">
            <v>Pick</v>
          </cell>
          <cell r="AF1257" t="str">
            <v>Sunday</v>
          </cell>
          <cell r="AG1257" t="str">
            <v>Monday</v>
          </cell>
          <cell r="AH1257">
            <v>13</v>
          </cell>
          <cell r="AJ1257">
            <v>45431</v>
          </cell>
          <cell r="AL1257" t="str">
            <v>Carry Forwarded Annual Leave</v>
          </cell>
          <cell r="AM1257" t="str">
            <v>TEMP</v>
          </cell>
          <cell r="AN1257" t="str">
            <v>3P Onsite Worker</v>
          </cell>
          <cell r="AO1257" t="str">
            <v>A</v>
          </cell>
          <cell r="AP1257">
            <v>9</v>
          </cell>
          <cell r="AQ1257">
            <v>0</v>
          </cell>
          <cell r="AR1257">
            <v>0</v>
          </cell>
          <cell r="AS1257">
            <v>1</v>
          </cell>
          <cell r="AT1257">
            <v>1</v>
          </cell>
          <cell r="AU1257">
            <v>0</v>
          </cell>
        </row>
        <row r="1258">
          <cell r="E1258">
            <v>205845555</v>
          </cell>
          <cell r="F1258" t="str">
            <v>A</v>
          </cell>
          <cell r="G1258" t="str">
            <v>GREEN</v>
          </cell>
          <cell r="H1258" t="str">
            <v>FULL_TIME</v>
          </cell>
          <cell r="I1258">
            <v>900234</v>
          </cell>
          <cell r="J1258" t="str">
            <v>Dulsco L.L.C.</v>
          </cell>
          <cell r="K1258" t="str">
            <v>STEPHEN LUSWATA</v>
          </cell>
          <cell r="L1258" t="str">
            <v>Warehouse Associate (TEMP)</v>
          </cell>
          <cell r="M1258" t="str">
            <v>Warehouse Associate 8W</v>
          </cell>
          <cell r="N1258" t="str">
            <v>ansammar</v>
          </cell>
          <cell r="O1258">
            <v>1299</v>
          </cell>
          <cell r="P1258" t="str">
            <v>AUH1</v>
          </cell>
          <cell r="Q1258" t="str">
            <v>ARE</v>
          </cell>
          <cell r="R1258" t="str">
            <v>FC084</v>
          </cell>
          <cell r="S1258" t="str">
            <v>Day Shift</v>
          </cell>
          <cell r="T1258">
            <v>99</v>
          </cell>
          <cell r="U1258" t="str">
            <v>MENA_UAE_FC</v>
          </cell>
          <cell r="X1258">
            <v>46267.333333333336</v>
          </cell>
          <cell r="Y1258">
            <v>46267.75</v>
          </cell>
          <cell r="AA1258" t="str">
            <v>Scheduled</v>
          </cell>
          <cell r="AB1258" t="str">
            <v>Not Present</v>
          </cell>
          <cell r="AC1258" t="str">
            <v>Outbound</v>
          </cell>
          <cell r="AD1258" t="str">
            <v>Picking</v>
          </cell>
          <cell r="AE1258" t="str">
            <v>Pick</v>
          </cell>
          <cell r="AF1258" t="str">
            <v>Monday</v>
          </cell>
          <cell r="AG1258" t="str">
            <v>Tuesday</v>
          </cell>
          <cell r="AH1258">
            <v>13</v>
          </cell>
          <cell r="AJ1258">
            <v>45893</v>
          </cell>
          <cell r="AL1258" t="str">
            <v>Carry Forwarded Annual Leave</v>
          </cell>
          <cell r="AM1258" t="str">
            <v>TEMP</v>
          </cell>
          <cell r="AN1258" t="str">
            <v>3P Onsite Worker</v>
          </cell>
          <cell r="AO1258" t="str">
            <v>A</v>
          </cell>
          <cell r="AP1258">
            <v>9</v>
          </cell>
          <cell r="AQ1258">
            <v>0</v>
          </cell>
          <cell r="AR1258">
            <v>0</v>
          </cell>
          <cell r="AS1258">
            <v>1</v>
          </cell>
          <cell r="AT1258">
            <v>1</v>
          </cell>
          <cell r="AU1258">
            <v>0</v>
          </cell>
        </row>
        <row r="1259">
          <cell r="E1259">
            <v>205506017</v>
          </cell>
          <cell r="F1259" t="str">
            <v>A</v>
          </cell>
          <cell r="G1259" t="str">
            <v>GREEN</v>
          </cell>
          <cell r="H1259" t="str">
            <v>FULL_TIME</v>
          </cell>
          <cell r="I1259">
            <v>900234</v>
          </cell>
          <cell r="J1259" t="str">
            <v>EFS Facilities Services</v>
          </cell>
          <cell r="K1259" t="str">
            <v>Charles Maina Osora</v>
          </cell>
          <cell r="L1259" t="str">
            <v>Warehouse Associate (TEMP)</v>
          </cell>
          <cell r="M1259" t="str">
            <v>Warehouse Associate 8W</v>
          </cell>
          <cell r="N1259" t="str">
            <v>pparsin</v>
          </cell>
          <cell r="O1259">
            <v>1299</v>
          </cell>
          <cell r="P1259" t="str">
            <v>AUH1</v>
          </cell>
          <cell r="Q1259" t="str">
            <v>ARE</v>
          </cell>
          <cell r="R1259" t="str">
            <v>FC034</v>
          </cell>
          <cell r="S1259" t="str">
            <v>Day Shift</v>
          </cell>
          <cell r="T1259">
            <v>99</v>
          </cell>
          <cell r="U1259" t="str">
            <v>MENA_UAE_FC</v>
          </cell>
          <cell r="X1259">
            <v>46267.333333333336</v>
          </cell>
          <cell r="Y1259">
            <v>46267.75</v>
          </cell>
          <cell r="AA1259" t="str">
            <v>Scheduled</v>
          </cell>
          <cell r="AB1259" t="str">
            <v>Not Present</v>
          </cell>
          <cell r="AC1259" t="str">
            <v>Inbound</v>
          </cell>
          <cell r="AD1259" t="str">
            <v>Inbound Stow</v>
          </cell>
          <cell r="AE1259" t="str">
            <v>Stow</v>
          </cell>
          <cell r="AF1259" t="str">
            <v>Saturday</v>
          </cell>
          <cell r="AG1259" t="str">
            <v>Sunday</v>
          </cell>
          <cell r="AH1259">
            <v>3</v>
          </cell>
          <cell r="AJ1259">
            <v>45830</v>
          </cell>
          <cell r="AL1259" t="str">
            <v>Carry Forwarded Annual Leave</v>
          </cell>
          <cell r="AM1259" t="str">
            <v>TEMP</v>
          </cell>
          <cell r="AN1259" t="str">
            <v>3P Onsite Worker</v>
          </cell>
          <cell r="AO1259" t="str">
            <v>A</v>
          </cell>
          <cell r="AP1259">
            <v>9</v>
          </cell>
          <cell r="AQ1259">
            <v>0</v>
          </cell>
          <cell r="AR1259">
            <v>0</v>
          </cell>
          <cell r="AS1259">
            <v>1</v>
          </cell>
          <cell r="AT1259">
            <v>1</v>
          </cell>
          <cell r="AU1259">
            <v>0</v>
          </cell>
        </row>
        <row r="1260">
          <cell r="E1260">
            <v>203469458</v>
          </cell>
          <cell r="F1260" t="str">
            <v>A</v>
          </cell>
          <cell r="G1260" t="str">
            <v>GREEN</v>
          </cell>
          <cell r="H1260" t="str">
            <v>FULL_TIME</v>
          </cell>
          <cell r="I1260">
            <v>900234</v>
          </cell>
          <cell r="J1260" t="str">
            <v>Adecco</v>
          </cell>
          <cell r="K1260" t="str">
            <v>CONGRATES NDANZE</v>
          </cell>
          <cell r="L1260" t="str">
            <v>Warehouse Associate (TEMP)</v>
          </cell>
          <cell r="M1260" t="str">
            <v>Warehouse Associate 24M</v>
          </cell>
          <cell r="N1260" t="str">
            <v>aanso</v>
          </cell>
          <cell r="O1260">
            <v>1299</v>
          </cell>
          <cell r="P1260" t="str">
            <v>AUH1</v>
          </cell>
          <cell r="Q1260" t="str">
            <v>ARE</v>
          </cell>
          <cell r="R1260" t="str">
            <v>FC084</v>
          </cell>
          <cell r="S1260" t="str">
            <v>Day Shift</v>
          </cell>
          <cell r="T1260">
            <v>99</v>
          </cell>
          <cell r="U1260" t="str">
            <v>MENA_UAE_FC</v>
          </cell>
          <cell r="X1260">
            <v>46267.333333333336</v>
          </cell>
          <cell r="Y1260">
            <v>46267.75</v>
          </cell>
          <cell r="AA1260" t="str">
            <v>Scheduled</v>
          </cell>
          <cell r="AB1260" t="str">
            <v>Not Present</v>
          </cell>
          <cell r="AC1260" t="str">
            <v>Customer returns</v>
          </cell>
          <cell r="AD1260" t="str">
            <v>Customer Returns</v>
          </cell>
          <cell r="AE1260" t="str">
            <v>Customer returns</v>
          </cell>
          <cell r="AF1260" t="str">
            <v>Monday</v>
          </cell>
          <cell r="AG1260" t="str">
            <v>Tuesday</v>
          </cell>
          <cell r="AH1260">
            <v>22</v>
          </cell>
          <cell r="AJ1260">
            <v>45455</v>
          </cell>
          <cell r="AL1260" t="str">
            <v>Carry Forwarded Annual Leave</v>
          </cell>
          <cell r="AM1260" t="str">
            <v>TEMP</v>
          </cell>
          <cell r="AN1260" t="str">
            <v>3P Onsite Worker</v>
          </cell>
          <cell r="AO1260" t="str">
            <v>A</v>
          </cell>
          <cell r="AP1260">
            <v>9</v>
          </cell>
          <cell r="AQ1260">
            <v>0</v>
          </cell>
          <cell r="AR1260">
            <v>0</v>
          </cell>
          <cell r="AS1260">
            <v>1</v>
          </cell>
          <cell r="AT1260">
            <v>1</v>
          </cell>
          <cell r="AU1260">
            <v>0</v>
          </cell>
        </row>
        <row r="1261">
          <cell r="E1261">
            <v>204095446</v>
          </cell>
          <cell r="F1261" t="str">
            <v>A</v>
          </cell>
          <cell r="G1261" t="str">
            <v>GREEN</v>
          </cell>
          <cell r="H1261" t="str">
            <v>FULL_TIME</v>
          </cell>
          <cell r="I1261">
            <v>900234</v>
          </cell>
          <cell r="J1261" t="str">
            <v>Quesscorp</v>
          </cell>
          <cell r="K1261" t="str">
            <v>Kelvin Anankeng Azem Ndugakue</v>
          </cell>
          <cell r="L1261" t="str">
            <v>Warehouse Associate (TEMP)</v>
          </cell>
          <cell r="M1261" t="str">
            <v>Warehouse Associate 24M</v>
          </cell>
          <cell r="N1261" t="str">
            <v>kebedeed</v>
          </cell>
          <cell r="O1261">
            <v>1299</v>
          </cell>
          <cell r="P1261" t="str">
            <v>AUH1</v>
          </cell>
          <cell r="Q1261" t="str">
            <v>ARE</v>
          </cell>
          <cell r="R1261" t="str">
            <v>FC134</v>
          </cell>
          <cell r="S1261" t="str">
            <v>Day Shift</v>
          </cell>
          <cell r="T1261">
            <v>99</v>
          </cell>
          <cell r="U1261" t="str">
            <v>MENA_UAE_FC</v>
          </cell>
          <cell r="X1261">
            <v>46267.333333333336</v>
          </cell>
          <cell r="Y1261">
            <v>46267.75</v>
          </cell>
          <cell r="Z1261" t="str">
            <v>Rest Day</v>
          </cell>
          <cell r="AA1261" t="str">
            <v>Not Scheduled</v>
          </cell>
          <cell r="AB1261" t="str">
            <v>Not Present</v>
          </cell>
          <cell r="AC1261" t="str">
            <v>ICQA</v>
          </cell>
          <cell r="AD1261" t="str">
            <v>IC/QA/CS</v>
          </cell>
          <cell r="AE1261" t="str">
            <v>Support</v>
          </cell>
          <cell r="AF1261" t="str">
            <v>Wednesday</v>
          </cell>
          <cell r="AG1261" t="str">
            <v>Thursday</v>
          </cell>
          <cell r="AH1261">
            <v>27</v>
          </cell>
          <cell r="AJ1261">
            <v>45560</v>
          </cell>
          <cell r="AL1261" t="str">
            <v>Carry Forwarded Annual Leave</v>
          </cell>
          <cell r="AM1261" t="str">
            <v>TEMP</v>
          </cell>
          <cell r="AN1261" t="str">
            <v>3P Onsite Worker</v>
          </cell>
          <cell r="AO1261" t="str">
            <v>A</v>
          </cell>
          <cell r="AP1261">
            <v>9</v>
          </cell>
          <cell r="AQ1261">
            <v>0</v>
          </cell>
          <cell r="AR1261">
            <v>0</v>
          </cell>
          <cell r="AS1261">
            <v>0</v>
          </cell>
          <cell r="AT1261">
            <v>0</v>
          </cell>
          <cell r="AU1261">
            <v>0</v>
          </cell>
        </row>
        <row r="1262">
          <cell r="E1262">
            <v>204869090</v>
          </cell>
          <cell r="F1262" t="str">
            <v>A</v>
          </cell>
          <cell r="G1262" t="str">
            <v>GREEN</v>
          </cell>
          <cell r="H1262" t="str">
            <v>FULL_TIME</v>
          </cell>
          <cell r="I1262">
            <v>900234</v>
          </cell>
          <cell r="J1262" t="str">
            <v>Quesscorp</v>
          </cell>
          <cell r="K1262" t="str">
            <v>Noeline Nuck Ayong</v>
          </cell>
          <cell r="L1262" t="str">
            <v>Warehouse Associate (TEMP)</v>
          </cell>
          <cell r="M1262" t="str">
            <v>Warehouse Associate 24M</v>
          </cell>
          <cell r="N1262" t="str">
            <v>abbaszoo</v>
          </cell>
          <cell r="O1262">
            <v>1299</v>
          </cell>
          <cell r="P1262" t="str">
            <v>AUH1</v>
          </cell>
          <cell r="Q1262" t="str">
            <v>ARE</v>
          </cell>
          <cell r="R1262" t="str">
            <v>FC009</v>
          </cell>
          <cell r="S1262" t="str">
            <v>Day Shift</v>
          </cell>
          <cell r="T1262">
            <v>99</v>
          </cell>
          <cell r="U1262" t="str">
            <v>MENA_UAE_FC</v>
          </cell>
          <cell r="X1262">
            <v>46267.756944444445</v>
          </cell>
          <cell r="Y1262">
            <v>46268.173611111109</v>
          </cell>
          <cell r="AA1262" t="str">
            <v>Scheduled</v>
          </cell>
          <cell r="AB1262" t="str">
            <v>Not Present</v>
          </cell>
          <cell r="AC1262" t="str">
            <v>Inbound</v>
          </cell>
          <cell r="AD1262" t="str">
            <v>Vendor Receive</v>
          </cell>
          <cell r="AE1262" t="str">
            <v>Receive</v>
          </cell>
          <cell r="AF1262" t="str">
            <v>Friday</v>
          </cell>
          <cell r="AG1262" t="str">
            <v>Saturday</v>
          </cell>
          <cell r="AH1262">
            <v>1</v>
          </cell>
          <cell r="AJ1262">
            <v>45690</v>
          </cell>
          <cell r="AL1262" t="str">
            <v>Carry Forwarded Annual Leave</v>
          </cell>
          <cell r="AM1262" t="str">
            <v>TEMP</v>
          </cell>
          <cell r="AN1262" t="str">
            <v>3P Onsite Worker</v>
          </cell>
          <cell r="AO1262" t="str">
            <v>A</v>
          </cell>
          <cell r="AP1262">
            <v>9</v>
          </cell>
          <cell r="AQ1262">
            <v>0</v>
          </cell>
          <cell r="AR1262">
            <v>0</v>
          </cell>
          <cell r="AS1262">
            <v>1</v>
          </cell>
          <cell r="AT1262">
            <v>1</v>
          </cell>
          <cell r="AU1262">
            <v>0</v>
          </cell>
        </row>
        <row r="1263">
          <cell r="E1263">
            <v>203736774</v>
          </cell>
          <cell r="F1263" t="str">
            <v>A</v>
          </cell>
          <cell r="G1263" t="str">
            <v>GREEN</v>
          </cell>
          <cell r="H1263" t="str">
            <v>FULL_TIME</v>
          </cell>
          <cell r="I1263">
            <v>900234</v>
          </cell>
          <cell r="J1263" t="str">
            <v>Adecco</v>
          </cell>
          <cell r="K1263" t="str">
            <v>Nyan Htet</v>
          </cell>
          <cell r="L1263" t="str">
            <v>Warehouse Associate (TEMP)</v>
          </cell>
          <cell r="M1263" t="str">
            <v>Warehouse Associate 24M</v>
          </cell>
          <cell r="N1263" t="str">
            <v>nnahla</v>
          </cell>
          <cell r="O1263">
            <v>1299</v>
          </cell>
          <cell r="P1263" t="str">
            <v>AUH1</v>
          </cell>
          <cell r="Q1263" t="str">
            <v>ARE</v>
          </cell>
          <cell r="R1263" t="str">
            <v>FC059</v>
          </cell>
          <cell r="S1263" t="str">
            <v>Day Shift</v>
          </cell>
          <cell r="T1263">
            <v>99</v>
          </cell>
          <cell r="U1263" t="str">
            <v>MENA_UAE_FC</v>
          </cell>
          <cell r="X1263">
            <v>46267.333333333336</v>
          </cell>
          <cell r="Y1263">
            <v>46267.75</v>
          </cell>
          <cell r="AA1263" t="str">
            <v>Scheduled</v>
          </cell>
          <cell r="AB1263" t="str">
            <v>Not Present</v>
          </cell>
          <cell r="AC1263" t="str">
            <v>Inbound</v>
          </cell>
          <cell r="AD1263" t="str">
            <v>Inbound Stow</v>
          </cell>
          <cell r="AE1263" t="str">
            <v>Stow</v>
          </cell>
          <cell r="AF1263" t="str">
            <v>Sunday</v>
          </cell>
          <cell r="AG1263" t="str">
            <v>Monday</v>
          </cell>
          <cell r="AH1263">
            <v>3</v>
          </cell>
          <cell r="AJ1263">
            <v>45501</v>
          </cell>
          <cell r="AL1263" t="str">
            <v>Carry Forwarded Annual Leave</v>
          </cell>
          <cell r="AM1263" t="str">
            <v>TEMP</v>
          </cell>
          <cell r="AN1263" t="str">
            <v>3P Onsite Worker</v>
          </cell>
          <cell r="AO1263" t="str">
            <v>A</v>
          </cell>
          <cell r="AP1263">
            <v>9</v>
          </cell>
          <cell r="AQ1263">
            <v>0</v>
          </cell>
          <cell r="AR1263">
            <v>0</v>
          </cell>
          <cell r="AS1263">
            <v>1</v>
          </cell>
          <cell r="AT1263">
            <v>1</v>
          </cell>
          <cell r="AU1263">
            <v>0</v>
          </cell>
        </row>
        <row r="1264">
          <cell r="E1264">
            <v>203679325</v>
          </cell>
          <cell r="F1264" t="str">
            <v>A</v>
          </cell>
          <cell r="G1264" t="str">
            <v>GREEN</v>
          </cell>
          <cell r="H1264" t="str">
            <v>FULL_TIME</v>
          </cell>
          <cell r="I1264">
            <v>900234</v>
          </cell>
          <cell r="J1264" t="str">
            <v>Fastlink Outsourcing</v>
          </cell>
          <cell r="K1264" t="str">
            <v>Prince Nyanson</v>
          </cell>
          <cell r="L1264" t="str">
            <v>Warehouse Associate (TEMP)</v>
          </cell>
          <cell r="M1264" t="str">
            <v>Warehouse Associate 12M</v>
          </cell>
          <cell r="N1264" t="str">
            <v>bavameer</v>
          </cell>
          <cell r="O1264">
            <v>1299</v>
          </cell>
          <cell r="P1264" t="str">
            <v>AUH1</v>
          </cell>
          <cell r="Q1264" t="str">
            <v>ARE</v>
          </cell>
          <cell r="R1264" t="str">
            <v>FC084</v>
          </cell>
          <cell r="S1264" t="str">
            <v>Day Shift</v>
          </cell>
          <cell r="T1264">
            <v>99</v>
          </cell>
          <cell r="U1264" t="str">
            <v>MENA_UAE_FC</v>
          </cell>
          <cell r="X1264">
            <v>46267.333333333336</v>
          </cell>
          <cell r="Y1264">
            <v>46267.75</v>
          </cell>
          <cell r="AA1264" t="str">
            <v>Scheduled</v>
          </cell>
          <cell r="AB1264" t="str">
            <v>Not Present</v>
          </cell>
          <cell r="AC1264" t="str">
            <v>Customer returns</v>
          </cell>
          <cell r="AD1264" t="str">
            <v>Customer Returns</v>
          </cell>
          <cell r="AE1264" t="str">
            <v>Customer returns</v>
          </cell>
          <cell r="AF1264" t="str">
            <v>Monday</v>
          </cell>
          <cell r="AG1264" t="str">
            <v>Tuesday</v>
          </cell>
          <cell r="AH1264">
            <v>22</v>
          </cell>
          <cell r="AJ1264">
            <v>45487</v>
          </cell>
          <cell r="AL1264" t="str">
            <v>Carry Forwarded Annual Leave</v>
          </cell>
          <cell r="AM1264" t="str">
            <v>TEMP</v>
          </cell>
          <cell r="AN1264" t="str">
            <v>3P Onsite Worker</v>
          </cell>
          <cell r="AO1264" t="str">
            <v>A</v>
          </cell>
          <cell r="AP1264">
            <v>9</v>
          </cell>
          <cell r="AQ1264">
            <v>0</v>
          </cell>
          <cell r="AR1264">
            <v>0</v>
          </cell>
          <cell r="AS1264">
            <v>1</v>
          </cell>
          <cell r="AT1264">
            <v>1</v>
          </cell>
          <cell r="AU1264">
            <v>0</v>
          </cell>
        </row>
        <row r="1265">
          <cell r="E1265">
            <v>205608619</v>
          </cell>
          <cell r="F1265" t="str">
            <v>A</v>
          </cell>
          <cell r="G1265" t="str">
            <v>GREEN</v>
          </cell>
          <cell r="H1265" t="str">
            <v>FULL_TIME</v>
          </cell>
          <cell r="I1265">
            <v>900234</v>
          </cell>
          <cell r="J1265" t="str">
            <v>Dulsco L.L.C.</v>
          </cell>
          <cell r="K1265" t="str">
            <v>MAMUDU KASSIM</v>
          </cell>
          <cell r="L1265" t="str">
            <v>Warehouse Associate (TEMP)</v>
          </cell>
          <cell r="M1265" t="str">
            <v>Warehouse Associate 8W</v>
          </cell>
          <cell r="N1265" t="str">
            <v>bavameer</v>
          </cell>
          <cell r="O1265">
            <v>1299</v>
          </cell>
          <cell r="P1265" t="str">
            <v>AUH1</v>
          </cell>
          <cell r="Q1265" t="str">
            <v>ARE</v>
          </cell>
          <cell r="R1265" t="str">
            <v>FC159</v>
          </cell>
          <cell r="S1265" t="str">
            <v>Day Shift</v>
          </cell>
          <cell r="T1265">
            <v>99</v>
          </cell>
          <cell r="U1265" t="str">
            <v>MENA_UAE_FC</v>
          </cell>
          <cell r="X1265">
            <v>46267.333333333336</v>
          </cell>
          <cell r="Y1265">
            <v>46267.75</v>
          </cell>
          <cell r="AA1265" t="str">
            <v>Scheduled</v>
          </cell>
          <cell r="AB1265" t="str">
            <v>Not Present</v>
          </cell>
          <cell r="AC1265" t="str">
            <v>Customer returns</v>
          </cell>
          <cell r="AD1265" t="str">
            <v>Customer Returns</v>
          </cell>
          <cell r="AE1265" t="str">
            <v>Customer returns</v>
          </cell>
          <cell r="AF1265" t="str">
            <v>Thursday</v>
          </cell>
          <cell r="AG1265" t="str">
            <v>Friday</v>
          </cell>
          <cell r="AH1265">
            <v>22</v>
          </cell>
          <cell r="AJ1265">
            <v>45844</v>
          </cell>
          <cell r="AL1265" t="str">
            <v>Carry Forwarded Annual Leave</v>
          </cell>
          <cell r="AM1265" t="str">
            <v>TEMP</v>
          </cell>
          <cell r="AN1265" t="str">
            <v>3P Onsite Worker</v>
          </cell>
          <cell r="AO1265" t="str">
            <v>A</v>
          </cell>
          <cell r="AP1265">
            <v>9</v>
          </cell>
          <cell r="AQ1265">
            <v>0</v>
          </cell>
          <cell r="AR1265">
            <v>0</v>
          </cell>
          <cell r="AS1265">
            <v>1</v>
          </cell>
          <cell r="AT1265">
            <v>1</v>
          </cell>
          <cell r="AU1265">
            <v>0</v>
          </cell>
        </row>
        <row r="1266">
          <cell r="E1266">
            <v>205495602</v>
          </cell>
          <cell r="F1266" t="str">
            <v>A</v>
          </cell>
          <cell r="G1266" t="str">
            <v>GREEN</v>
          </cell>
          <cell r="H1266" t="str">
            <v>FULL_TIME</v>
          </cell>
          <cell r="I1266">
            <v>900234</v>
          </cell>
          <cell r="J1266" t="str">
            <v>EFS Facilities Services</v>
          </cell>
          <cell r="K1266" t="str">
            <v>PETER  MWAKUNI CHIKOZDA</v>
          </cell>
          <cell r="L1266" t="str">
            <v>Warehouse Associate (TEMP)</v>
          </cell>
          <cell r="M1266" t="str">
            <v>Warehouse Associate 8W</v>
          </cell>
          <cell r="N1266" t="str">
            <v>bavameer</v>
          </cell>
          <cell r="O1266">
            <v>1299</v>
          </cell>
          <cell r="P1266" t="str">
            <v>AUH1</v>
          </cell>
          <cell r="Q1266" t="str">
            <v>ARE</v>
          </cell>
          <cell r="R1266" t="str">
            <v>FC009</v>
          </cell>
          <cell r="S1266" t="str">
            <v>Day Shift</v>
          </cell>
          <cell r="T1266">
            <v>99</v>
          </cell>
          <cell r="U1266" t="str">
            <v>MENA_UAE_FC</v>
          </cell>
          <cell r="X1266">
            <v>46267.333333333336</v>
          </cell>
          <cell r="Y1266">
            <v>46267.75</v>
          </cell>
          <cell r="AA1266" t="str">
            <v>Scheduled</v>
          </cell>
          <cell r="AB1266" t="str">
            <v>Not Present</v>
          </cell>
          <cell r="AC1266" t="str">
            <v>Customer returns</v>
          </cell>
          <cell r="AD1266" t="str">
            <v>Customer Returns</v>
          </cell>
          <cell r="AE1266" t="str">
            <v>Customer returns</v>
          </cell>
          <cell r="AF1266" t="str">
            <v>Friday</v>
          </cell>
          <cell r="AG1266" t="str">
            <v>Saturday</v>
          </cell>
          <cell r="AH1266">
            <v>22</v>
          </cell>
          <cell r="AJ1266">
            <v>45830</v>
          </cell>
          <cell r="AL1266" t="str">
            <v>Carry Forwarded Annual Leave</v>
          </cell>
          <cell r="AM1266" t="str">
            <v>TEMP</v>
          </cell>
          <cell r="AN1266" t="str">
            <v>3P Onsite Worker</v>
          </cell>
          <cell r="AO1266" t="str">
            <v>A</v>
          </cell>
          <cell r="AP1266">
            <v>9</v>
          </cell>
          <cell r="AQ1266">
            <v>0</v>
          </cell>
          <cell r="AR1266">
            <v>0</v>
          </cell>
          <cell r="AS1266">
            <v>1</v>
          </cell>
          <cell r="AT1266">
            <v>1</v>
          </cell>
          <cell r="AU1266">
            <v>0</v>
          </cell>
        </row>
        <row r="1267">
          <cell r="E1267">
            <v>204883244</v>
          </cell>
          <cell r="F1267" t="str">
            <v>A</v>
          </cell>
          <cell r="G1267" t="str">
            <v>GREEN</v>
          </cell>
          <cell r="H1267" t="str">
            <v>FULL_TIME</v>
          </cell>
          <cell r="I1267">
            <v>900234</v>
          </cell>
          <cell r="J1267" t="str">
            <v>Quesscorp</v>
          </cell>
          <cell r="K1267" t="str">
            <v>Sharon Shingirirai Kamhuru</v>
          </cell>
          <cell r="L1267" t="str">
            <v>Warehouse Associate (TEMP)</v>
          </cell>
          <cell r="M1267" t="str">
            <v>Warehouse Associate 8W</v>
          </cell>
          <cell r="N1267" t="str">
            <v>bavameer</v>
          </cell>
          <cell r="O1267">
            <v>1299</v>
          </cell>
          <cell r="P1267" t="str">
            <v>AUH1</v>
          </cell>
          <cell r="Q1267" t="str">
            <v>ARE</v>
          </cell>
          <cell r="R1267" t="str">
            <v>FC159</v>
          </cell>
          <cell r="S1267" t="str">
            <v>Day Shift</v>
          </cell>
          <cell r="T1267">
            <v>99</v>
          </cell>
          <cell r="U1267" t="str">
            <v>MENA_UAE_FC</v>
          </cell>
          <cell r="X1267">
            <v>46267.333333333336</v>
          </cell>
          <cell r="Y1267">
            <v>46267.75</v>
          </cell>
          <cell r="AA1267" t="str">
            <v>Scheduled</v>
          </cell>
          <cell r="AB1267" t="str">
            <v>Not Present</v>
          </cell>
          <cell r="AC1267" t="str">
            <v>Customer returns</v>
          </cell>
          <cell r="AD1267" t="str">
            <v>Customer Returns</v>
          </cell>
          <cell r="AE1267" t="str">
            <v>Customer returns</v>
          </cell>
          <cell r="AF1267" t="str">
            <v>Thursday</v>
          </cell>
          <cell r="AG1267" t="str">
            <v>Friday</v>
          </cell>
          <cell r="AH1267">
            <v>22</v>
          </cell>
          <cell r="AJ1267">
            <v>45690</v>
          </cell>
          <cell r="AL1267" t="str">
            <v>Carry Forwarded Annual Leave</v>
          </cell>
          <cell r="AM1267" t="str">
            <v>TEMP</v>
          </cell>
          <cell r="AN1267" t="str">
            <v>3P Onsite Worker</v>
          </cell>
          <cell r="AO1267" t="str">
            <v>A</v>
          </cell>
          <cell r="AP1267">
            <v>9</v>
          </cell>
          <cell r="AQ1267">
            <v>0</v>
          </cell>
          <cell r="AR1267">
            <v>0</v>
          </cell>
          <cell r="AS1267">
            <v>1</v>
          </cell>
          <cell r="AT1267">
            <v>1</v>
          </cell>
          <cell r="AU1267">
            <v>0</v>
          </cell>
        </row>
        <row r="1268">
          <cell r="E1268">
            <v>203512946</v>
          </cell>
          <cell r="F1268" t="str">
            <v>A</v>
          </cell>
          <cell r="G1268" t="str">
            <v>GREEN</v>
          </cell>
          <cell r="H1268" t="str">
            <v>FULL_TIME</v>
          </cell>
          <cell r="I1268">
            <v>900234</v>
          </cell>
          <cell r="J1268" t="str">
            <v>Fastlink Outsourcing</v>
          </cell>
          <cell r="K1268" t="str">
            <v>Priscilla Mawusi</v>
          </cell>
          <cell r="L1268" t="str">
            <v>Warehouse Associate (TEMP)</v>
          </cell>
          <cell r="M1268" t="str">
            <v>Warehouse Associate 12M</v>
          </cell>
          <cell r="N1268" t="str">
            <v>ansammar</v>
          </cell>
          <cell r="O1268">
            <v>1299</v>
          </cell>
          <cell r="P1268" t="str">
            <v>AUH1</v>
          </cell>
          <cell r="Q1268" t="str">
            <v>ARE</v>
          </cell>
          <cell r="R1268" t="str">
            <v>FC009</v>
          </cell>
          <cell r="S1268" t="str">
            <v>Day Shift</v>
          </cell>
          <cell r="T1268">
            <v>99</v>
          </cell>
          <cell r="U1268" t="str">
            <v>MENA_UAE_FC</v>
          </cell>
          <cell r="X1268">
            <v>46267.333333333336</v>
          </cell>
          <cell r="Y1268">
            <v>46267.75</v>
          </cell>
          <cell r="AA1268" t="str">
            <v>Scheduled</v>
          </cell>
          <cell r="AB1268" t="str">
            <v>Not Present</v>
          </cell>
          <cell r="AC1268" t="str">
            <v>Outbound</v>
          </cell>
          <cell r="AD1268" t="str">
            <v>Picking</v>
          </cell>
          <cell r="AE1268" t="str">
            <v>Pick</v>
          </cell>
          <cell r="AF1268" t="str">
            <v>Friday</v>
          </cell>
          <cell r="AG1268" t="str">
            <v>Saturday</v>
          </cell>
          <cell r="AH1268">
            <v>13</v>
          </cell>
          <cell r="AJ1268">
            <v>45462</v>
          </cell>
          <cell r="AL1268" t="str">
            <v>Carry Forwarded Annual Leave</v>
          </cell>
          <cell r="AM1268" t="str">
            <v>TEMP</v>
          </cell>
          <cell r="AN1268" t="str">
            <v>3P Onsite Worker</v>
          </cell>
          <cell r="AO1268" t="str">
            <v>A</v>
          </cell>
          <cell r="AP1268">
            <v>9</v>
          </cell>
          <cell r="AQ1268">
            <v>0</v>
          </cell>
          <cell r="AR1268">
            <v>0</v>
          </cell>
          <cell r="AS1268">
            <v>1</v>
          </cell>
          <cell r="AT1268">
            <v>1</v>
          </cell>
          <cell r="AU1268">
            <v>0</v>
          </cell>
        </row>
        <row r="1269">
          <cell r="E1269">
            <v>203709884</v>
          </cell>
          <cell r="F1269" t="str">
            <v>A</v>
          </cell>
          <cell r="G1269" t="str">
            <v>GREEN</v>
          </cell>
          <cell r="H1269" t="str">
            <v>FULL_TIME</v>
          </cell>
          <cell r="I1269">
            <v>900234</v>
          </cell>
          <cell r="J1269" t="str">
            <v>Adecco</v>
          </cell>
          <cell r="K1269" t="str">
            <v>Yamin Soe</v>
          </cell>
          <cell r="L1269" t="str">
            <v>Warehouse Associate (TEMP)</v>
          </cell>
          <cell r="M1269" t="str">
            <v>Warehouse Associate 24M</v>
          </cell>
          <cell r="N1269" t="str">
            <v>kebedeed</v>
          </cell>
          <cell r="O1269">
            <v>1299</v>
          </cell>
          <cell r="P1269" t="str">
            <v>AUH1</v>
          </cell>
          <cell r="Q1269" t="str">
            <v>ARE</v>
          </cell>
          <cell r="R1269" t="str">
            <v>FC034</v>
          </cell>
          <cell r="S1269" t="str">
            <v>Day Shift</v>
          </cell>
          <cell r="T1269">
            <v>99</v>
          </cell>
          <cell r="U1269" t="str">
            <v>MENA_UAE_FC</v>
          </cell>
          <cell r="X1269">
            <v>46267.333333333336</v>
          </cell>
          <cell r="Y1269">
            <v>46267.75</v>
          </cell>
          <cell r="AA1269" t="str">
            <v>Scheduled</v>
          </cell>
          <cell r="AB1269" t="str">
            <v>Not Present</v>
          </cell>
          <cell r="AC1269" t="str">
            <v>ICQA</v>
          </cell>
          <cell r="AD1269" t="str">
            <v>IC/QA/CS</v>
          </cell>
          <cell r="AE1269" t="str">
            <v>Support</v>
          </cell>
          <cell r="AF1269" t="str">
            <v>Saturday</v>
          </cell>
          <cell r="AG1269" t="str">
            <v>Sunday</v>
          </cell>
          <cell r="AH1269">
            <v>27</v>
          </cell>
          <cell r="AJ1269">
            <v>45494</v>
          </cell>
          <cell r="AL1269" t="str">
            <v>Carry Forwarded Annual Leave</v>
          </cell>
          <cell r="AM1269" t="str">
            <v>TEMP</v>
          </cell>
          <cell r="AN1269" t="str">
            <v>3P Onsite Worker</v>
          </cell>
          <cell r="AO1269" t="str">
            <v>A</v>
          </cell>
          <cell r="AP1269">
            <v>9</v>
          </cell>
          <cell r="AQ1269">
            <v>0</v>
          </cell>
          <cell r="AR1269">
            <v>0</v>
          </cell>
          <cell r="AS1269">
            <v>1</v>
          </cell>
          <cell r="AT1269">
            <v>1</v>
          </cell>
          <cell r="AU1269">
            <v>0</v>
          </cell>
        </row>
        <row r="1270">
          <cell r="E1270">
            <v>203469455</v>
          </cell>
          <cell r="F1270" t="str">
            <v>A</v>
          </cell>
          <cell r="G1270" t="str">
            <v>GREEN</v>
          </cell>
          <cell r="H1270" t="str">
            <v>FULL_TIME</v>
          </cell>
          <cell r="I1270">
            <v>900234</v>
          </cell>
          <cell r="J1270" t="str">
            <v>Adecco</v>
          </cell>
          <cell r="K1270" t="str">
            <v>Sandrta Kasozi</v>
          </cell>
          <cell r="L1270" t="str">
            <v>Warehouse Associate (TEMP)</v>
          </cell>
          <cell r="M1270" t="str">
            <v>Warehouse Associate 24M</v>
          </cell>
          <cell r="N1270" t="str">
            <v>bavameer</v>
          </cell>
          <cell r="O1270">
            <v>1299</v>
          </cell>
          <cell r="P1270" t="str">
            <v>AUH1</v>
          </cell>
          <cell r="Q1270" t="str">
            <v>ARE</v>
          </cell>
          <cell r="R1270" t="str">
            <v>LK016</v>
          </cell>
          <cell r="S1270" t="str">
            <v>Night Shift</v>
          </cell>
          <cell r="T1270">
            <v>99</v>
          </cell>
          <cell r="U1270" t="str">
            <v>MENA_UAE_FC</v>
          </cell>
          <cell r="X1270">
            <v>46267.756944444445</v>
          </cell>
          <cell r="Y1270">
            <v>46268.173611111109</v>
          </cell>
          <cell r="Z1270" t="str">
            <v>Rest Day</v>
          </cell>
          <cell r="AA1270" t="str">
            <v>Not Scheduled</v>
          </cell>
          <cell r="AB1270" t="str">
            <v>Not Present</v>
          </cell>
          <cell r="AC1270" t="str">
            <v>Customer returns</v>
          </cell>
          <cell r="AD1270" t="str">
            <v>Customer Returns</v>
          </cell>
          <cell r="AE1270" t="str">
            <v>Customer returns</v>
          </cell>
          <cell r="AF1270" t="str">
            <v>Wednesday</v>
          </cell>
          <cell r="AG1270" t="str">
            <v>Thursday</v>
          </cell>
          <cell r="AH1270">
            <v>22</v>
          </cell>
          <cell r="AJ1270">
            <v>45455</v>
          </cell>
          <cell r="AL1270" t="str">
            <v>Carry Forwarded Annual Leave</v>
          </cell>
          <cell r="AM1270" t="str">
            <v>TEMP</v>
          </cell>
          <cell r="AN1270" t="str">
            <v>3P Onsite Worker</v>
          </cell>
          <cell r="AO1270" t="str">
            <v>A</v>
          </cell>
          <cell r="AP1270">
            <v>9</v>
          </cell>
          <cell r="AQ1270">
            <v>0</v>
          </cell>
          <cell r="AR1270">
            <v>0</v>
          </cell>
          <cell r="AS1270">
            <v>0</v>
          </cell>
          <cell r="AT1270">
            <v>0</v>
          </cell>
          <cell r="AU1270">
            <v>0</v>
          </cell>
        </row>
        <row r="1271">
          <cell r="E1271">
            <v>203737252</v>
          </cell>
          <cell r="F1271" t="str">
            <v>A</v>
          </cell>
          <cell r="G1271" t="str">
            <v>GREEN</v>
          </cell>
          <cell r="H1271" t="str">
            <v>FULL_TIME</v>
          </cell>
          <cell r="I1271">
            <v>900234</v>
          </cell>
          <cell r="J1271" t="str">
            <v>Dulsco L.L.C.</v>
          </cell>
          <cell r="K1271" t="str">
            <v>SHAFIK NDAWULA</v>
          </cell>
          <cell r="L1271" t="str">
            <v>Warehouse Associate (TEMP)</v>
          </cell>
          <cell r="M1271" t="str">
            <v>Warehouse Associate 24M</v>
          </cell>
          <cell r="N1271" t="str">
            <v>nnahla</v>
          </cell>
          <cell r="O1271">
            <v>1299</v>
          </cell>
          <cell r="P1271" t="str">
            <v>AUH1</v>
          </cell>
          <cell r="Q1271" t="str">
            <v>ARE</v>
          </cell>
          <cell r="R1271" t="str">
            <v>FC159</v>
          </cell>
          <cell r="S1271" t="str">
            <v>Day Shift</v>
          </cell>
          <cell r="T1271">
            <v>99</v>
          </cell>
          <cell r="U1271" t="str">
            <v>MENA_UAE_FC</v>
          </cell>
          <cell r="V1271">
            <v>46267.320833333331</v>
          </cell>
          <cell r="W1271">
            <v>46267.743750000001</v>
          </cell>
          <cell r="X1271">
            <v>46267.333333333336</v>
          </cell>
          <cell r="Y1271">
            <v>46267.75</v>
          </cell>
          <cell r="AA1271" t="str">
            <v>Scheduled</v>
          </cell>
          <cell r="AB1271" t="str">
            <v>Present</v>
          </cell>
          <cell r="AC1271" t="str">
            <v>Inbound</v>
          </cell>
          <cell r="AD1271" t="str">
            <v>Inbound Stow</v>
          </cell>
          <cell r="AE1271" t="str">
            <v>Stow</v>
          </cell>
          <cell r="AF1271" t="str">
            <v>Thursday</v>
          </cell>
          <cell r="AG1271" t="str">
            <v>Friday</v>
          </cell>
          <cell r="AH1271">
            <v>3</v>
          </cell>
          <cell r="AJ1271">
            <v>45501</v>
          </cell>
          <cell r="AL1271" t="str">
            <v>Carry Forwarded Annual Leave</v>
          </cell>
          <cell r="AM1271" t="str">
            <v>TEMP</v>
          </cell>
          <cell r="AN1271" t="str">
            <v>3P Onsite Worker</v>
          </cell>
          <cell r="AO1271" t="str">
            <v>A</v>
          </cell>
          <cell r="AP1271">
            <v>9</v>
          </cell>
          <cell r="AQ1271">
            <v>0</v>
          </cell>
          <cell r="AR1271">
            <v>1</v>
          </cell>
          <cell r="AS1271">
            <v>1</v>
          </cell>
          <cell r="AT1271">
            <v>0</v>
          </cell>
          <cell r="AU1271">
            <v>0</v>
          </cell>
        </row>
        <row r="1272">
          <cell r="E1272">
            <v>205276100</v>
          </cell>
          <cell r="F1272" t="str">
            <v>A</v>
          </cell>
          <cell r="G1272" t="str">
            <v>GREEN</v>
          </cell>
          <cell r="H1272" t="str">
            <v>FULL_TIME</v>
          </cell>
          <cell r="I1272">
            <v>900234</v>
          </cell>
          <cell r="J1272" t="str">
            <v>Dulsco L.L.C.</v>
          </cell>
          <cell r="K1272" t="str">
            <v>STEPHEN NYADU OFORI</v>
          </cell>
          <cell r="L1272" t="str">
            <v>Warehouse Associate (TEMP)</v>
          </cell>
          <cell r="M1272" t="str">
            <v>Warehouse Associate 8W</v>
          </cell>
          <cell r="N1272" t="str">
            <v>bavameer</v>
          </cell>
          <cell r="O1272">
            <v>1299</v>
          </cell>
          <cell r="P1272" t="str">
            <v>AUH1</v>
          </cell>
          <cell r="Q1272" t="str">
            <v>ARE</v>
          </cell>
          <cell r="R1272" t="str">
            <v>LK012</v>
          </cell>
          <cell r="S1272" t="str">
            <v>Night Shift</v>
          </cell>
          <cell r="T1272">
            <v>99</v>
          </cell>
          <cell r="U1272" t="str">
            <v>MENA_UAE_FC</v>
          </cell>
          <cell r="X1272">
            <v>46267.756944444445</v>
          </cell>
          <cell r="Y1272">
            <v>46268.173611111109</v>
          </cell>
          <cell r="AA1272" t="str">
            <v>Scheduled</v>
          </cell>
          <cell r="AB1272" t="str">
            <v>Not Present</v>
          </cell>
          <cell r="AC1272" t="str">
            <v>Customer returns</v>
          </cell>
          <cell r="AD1272" t="str">
            <v>Customer Returns</v>
          </cell>
          <cell r="AE1272" t="str">
            <v>Customer returns</v>
          </cell>
          <cell r="AF1272" t="str">
            <v>Saturday</v>
          </cell>
          <cell r="AG1272" t="str">
            <v>Sunday</v>
          </cell>
          <cell r="AH1272">
            <v>22</v>
          </cell>
          <cell r="AJ1272">
            <v>45795</v>
          </cell>
          <cell r="AL1272" t="str">
            <v>Carry Forwarded Annual Leave</v>
          </cell>
          <cell r="AM1272" t="str">
            <v>TEMP</v>
          </cell>
          <cell r="AN1272" t="str">
            <v>3P Onsite Worker</v>
          </cell>
          <cell r="AO1272" t="str">
            <v>A</v>
          </cell>
          <cell r="AP1272">
            <v>9</v>
          </cell>
          <cell r="AQ1272">
            <v>0</v>
          </cell>
          <cell r="AR1272">
            <v>0</v>
          </cell>
          <cell r="AS1272">
            <v>1</v>
          </cell>
          <cell r="AT1272">
            <v>1</v>
          </cell>
          <cell r="AU1272">
            <v>0</v>
          </cell>
        </row>
        <row r="1273">
          <cell r="E1273">
            <v>204246613</v>
          </cell>
          <cell r="F1273" t="str">
            <v>A</v>
          </cell>
          <cell r="G1273" t="str">
            <v>GREEN</v>
          </cell>
          <cell r="H1273" t="str">
            <v>FULL_TIME</v>
          </cell>
          <cell r="I1273">
            <v>900234</v>
          </cell>
          <cell r="J1273" t="str">
            <v>Quesscorp</v>
          </cell>
          <cell r="K1273" t="str">
            <v>Talent Zimbuma</v>
          </cell>
          <cell r="L1273" t="str">
            <v>Warehouse Associate (TEMP)</v>
          </cell>
          <cell r="M1273" t="str">
            <v>Warehouse Associate 24M</v>
          </cell>
          <cell r="N1273" t="str">
            <v>vkkatyal</v>
          </cell>
          <cell r="O1273">
            <v>1299</v>
          </cell>
          <cell r="P1273" t="str">
            <v>AUH1</v>
          </cell>
          <cell r="Q1273" t="str">
            <v>ARE</v>
          </cell>
          <cell r="R1273" t="str">
            <v>FC059</v>
          </cell>
          <cell r="S1273" t="str">
            <v>Day Shift</v>
          </cell>
          <cell r="T1273">
            <v>99</v>
          </cell>
          <cell r="U1273" t="str">
            <v>MENA_UAE_FC</v>
          </cell>
          <cell r="X1273">
            <v>46267.333333333336</v>
          </cell>
          <cell r="Y1273">
            <v>46267.75</v>
          </cell>
          <cell r="AA1273" t="str">
            <v>Scheduled</v>
          </cell>
          <cell r="AB1273" t="str">
            <v>Not Present</v>
          </cell>
          <cell r="AC1273" t="str">
            <v>Inbound</v>
          </cell>
          <cell r="AD1273" t="str">
            <v>Inbound Stow</v>
          </cell>
          <cell r="AE1273" t="str">
            <v>Stow</v>
          </cell>
          <cell r="AF1273" t="str">
            <v>Sunday</v>
          </cell>
          <cell r="AG1273" t="str">
            <v>Monday</v>
          </cell>
          <cell r="AH1273">
            <v>3</v>
          </cell>
          <cell r="AJ1273">
            <v>45578</v>
          </cell>
          <cell r="AL1273" t="str">
            <v>Carry Forwarded Annual Leave</v>
          </cell>
          <cell r="AM1273" t="str">
            <v>TEMP</v>
          </cell>
          <cell r="AN1273" t="str">
            <v>3P Onsite Worker</v>
          </cell>
          <cell r="AO1273" t="str">
            <v>A</v>
          </cell>
          <cell r="AP1273">
            <v>9</v>
          </cell>
          <cell r="AQ1273">
            <v>0</v>
          </cell>
          <cell r="AR1273">
            <v>0</v>
          </cell>
          <cell r="AS1273">
            <v>1</v>
          </cell>
          <cell r="AT1273">
            <v>1</v>
          </cell>
          <cell r="AU1273">
            <v>0</v>
          </cell>
        </row>
        <row r="1274">
          <cell r="E1274">
            <v>204882798</v>
          </cell>
          <cell r="F1274" t="str">
            <v>A</v>
          </cell>
          <cell r="G1274" t="str">
            <v>GREEN</v>
          </cell>
          <cell r="H1274" t="str">
            <v>FULL_TIME</v>
          </cell>
          <cell r="I1274">
            <v>900234</v>
          </cell>
          <cell r="J1274" t="str">
            <v>Dulsco L.L.C.</v>
          </cell>
          <cell r="K1274" t="str">
            <v>CHARLES OSEI</v>
          </cell>
          <cell r="L1274" t="str">
            <v>Warehouse Associate (TEMP)</v>
          </cell>
          <cell r="M1274" t="str">
            <v>Warehouse Associate 24M</v>
          </cell>
          <cell r="N1274" t="str">
            <v>vkkatyal</v>
          </cell>
          <cell r="O1274">
            <v>1299</v>
          </cell>
          <cell r="P1274" t="str">
            <v>AUH1</v>
          </cell>
          <cell r="Q1274" t="str">
            <v>ARE</v>
          </cell>
          <cell r="R1274" t="str">
            <v>LK011</v>
          </cell>
          <cell r="S1274" t="str">
            <v>Night Shift</v>
          </cell>
          <cell r="T1274">
            <v>99</v>
          </cell>
          <cell r="U1274" t="str">
            <v>MENA_UAE_FC</v>
          </cell>
          <cell r="X1274">
            <v>46267.756944444445</v>
          </cell>
          <cell r="Y1274">
            <v>46268.173611111109</v>
          </cell>
          <cell r="AA1274" t="str">
            <v>Scheduled</v>
          </cell>
          <cell r="AB1274" t="str">
            <v>Not Present</v>
          </cell>
          <cell r="AC1274" t="str">
            <v>Inbound</v>
          </cell>
          <cell r="AD1274" t="str">
            <v>Inbound Stow</v>
          </cell>
          <cell r="AE1274" t="str">
            <v>Stow</v>
          </cell>
          <cell r="AF1274" t="str">
            <v>Friday</v>
          </cell>
          <cell r="AG1274" t="str">
            <v>Saturday</v>
          </cell>
          <cell r="AH1274">
            <v>3</v>
          </cell>
          <cell r="AJ1274">
            <v>45690</v>
          </cell>
          <cell r="AL1274" t="str">
            <v>Carry Forwarded Annual Leave</v>
          </cell>
          <cell r="AM1274" t="str">
            <v>TEMP</v>
          </cell>
          <cell r="AN1274" t="str">
            <v>3P Onsite Worker</v>
          </cell>
          <cell r="AO1274" t="str">
            <v>A</v>
          </cell>
          <cell r="AP1274">
            <v>9</v>
          </cell>
          <cell r="AQ1274">
            <v>0</v>
          </cell>
          <cell r="AR1274">
            <v>0</v>
          </cell>
          <cell r="AS1274">
            <v>1</v>
          </cell>
          <cell r="AT1274">
            <v>1</v>
          </cell>
          <cell r="AU1274">
            <v>0</v>
          </cell>
        </row>
        <row r="1275">
          <cell r="E1275">
            <v>204052514</v>
          </cell>
          <cell r="F1275" t="str">
            <v>A</v>
          </cell>
          <cell r="G1275" t="str">
            <v>GREEN</v>
          </cell>
          <cell r="H1275" t="str">
            <v>FULL_TIME</v>
          </cell>
          <cell r="I1275">
            <v>900234</v>
          </cell>
          <cell r="J1275" t="str">
            <v>Adecco</v>
          </cell>
          <cell r="K1275" t="str">
            <v>Thopparasu Sivakumar</v>
          </cell>
          <cell r="L1275" t="str">
            <v>Warehouse Associate (TEMP)</v>
          </cell>
          <cell r="M1275" t="str">
            <v>Warehouse Associate 24M</v>
          </cell>
          <cell r="N1275" t="str">
            <v>ansammar</v>
          </cell>
          <cell r="O1275">
            <v>1299</v>
          </cell>
          <cell r="P1275" t="str">
            <v>AUH1</v>
          </cell>
          <cell r="Q1275" t="str">
            <v>ARE</v>
          </cell>
          <cell r="R1275" t="str">
            <v>FC059</v>
          </cell>
          <cell r="S1275" t="str">
            <v>Day Shift</v>
          </cell>
          <cell r="T1275">
            <v>99</v>
          </cell>
          <cell r="U1275" t="str">
            <v>MENA_UAE_FC</v>
          </cell>
          <cell r="X1275">
            <v>46267.333333333336</v>
          </cell>
          <cell r="Y1275">
            <v>46267.75</v>
          </cell>
          <cell r="AA1275" t="str">
            <v>Scheduled</v>
          </cell>
          <cell r="AB1275" t="str">
            <v>Not Present</v>
          </cell>
          <cell r="AC1275" t="str">
            <v>Outbound</v>
          </cell>
          <cell r="AD1275" t="str">
            <v>Pack - Batch</v>
          </cell>
          <cell r="AE1275" t="str">
            <v>Pack</v>
          </cell>
          <cell r="AF1275" t="str">
            <v>Sunday</v>
          </cell>
          <cell r="AG1275" t="str">
            <v>Monday</v>
          </cell>
          <cell r="AH1275">
            <v>17</v>
          </cell>
          <cell r="AJ1275">
            <v>45557</v>
          </cell>
          <cell r="AL1275" t="str">
            <v>Carry Forwarded Annual Leave</v>
          </cell>
          <cell r="AM1275" t="str">
            <v>TEMP</v>
          </cell>
          <cell r="AN1275" t="str">
            <v>3P Onsite Worker</v>
          </cell>
          <cell r="AO1275" t="str">
            <v>A</v>
          </cell>
          <cell r="AP1275">
            <v>9</v>
          </cell>
          <cell r="AQ1275">
            <v>0</v>
          </cell>
          <cell r="AR1275">
            <v>0</v>
          </cell>
          <cell r="AS1275">
            <v>1</v>
          </cell>
          <cell r="AT1275">
            <v>1</v>
          </cell>
          <cell r="AU1275">
            <v>0</v>
          </cell>
        </row>
        <row r="1276">
          <cell r="E1276">
            <v>201228114</v>
          </cell>
          <cell r="F1276" t="str">
            <v>A</v>
          </cell>
          <cell r="G1276" t="str">
            <v>GREEN</v>
          </cell>
          <cell r="H1276" t="str">
            <v>FULL_TIME</v>
          </cell>
          <cell r="I1276">
            <v>900234</v>
          </cell>
          <cell r="J1276" t="str">
            <v>Quesscorp</v>
          </cell>
          <cell r="K1276" t="str">
            <v>Leo Leonardo Tumay</v>
          </cell>
          <cell r="L1276" t="str">
            <v>Warehouse Associate (TEMP)</v>
          </cell>
          <cell r="M1276" t="str">
            <v>Warehouse Associate 24M</v>
          </cell>
          <cell r="N1276" t="str">
            <v>kebedeed</v>
          </cell>
          <cell r="O1276">
            <v>1299</v>
          </cell>
          <cell r="P1276" t="str">
            <v>AUH1</v>
          </cell>
          <cell r="Q1276" t="str">
            <v>ARE</v>
          </cell>
          <cell r="R1276" t="str">
            <v>LK013</v>
          </cell>
          <cell r="S1276" t="str">
            <v>Night Shift</v>
          </cell>
          <cell r="T1276">
            <v>99</v>
          </cell>
          <cell r="U1276" t="str">
            <v>MENA_UAE_FC</v>
          </cell>
          <cell r="V1276">
            <v>46267.755555555559</v>
          </cell>
          <cell r="W1276">
            <v>46267.960416666669</v>
          </cell>
          <cell r="X1276">
            <v>46267.75</v>
          </cell>
          <cell r="Y1276">
            <v>46268.166666666664</v>
          </cell>
          <cell r="AA1276" t="str">
            <v>Scheduled</v>
          </cell>
          <cell r="AB1276" t="str">
            <v>Present</v>
          </cell>
          <cell r="AC1276" t="str">
            <v>Support</v>
          </cell>
          <cell r="AD1276" t="str">
            <v>Facilities</v>
          </cell>
          <cell r="AE1276" t="str">
            <v>Support</v>
          </cell>
          <cell r="AF1276" t="str">
            <v>Sunday</v>
          </cell>
          <cell r="AG1276" t="str">
            <v>Monday</v>
          </cell>
          <cell r="AH1276">
            <v>28</v>
          </cell>
          <cell r="AJ1276">
            <v>45595</v>
          </cell>
          <cell r="AL1276" t="str">
            <v>Carry Forwarded Annual Leave</v>
          </cell>
          <cell r="AM1276" t="str">
            <v>TEMP</v>
          </cell>
          <cell r="AN1276" t="str">
            <v>3P Onsite Worker</v>
          </cell>
          <cell r="AO1276" t="str">
            <v>A</v>
          </cell>
          <cell r="AP1276">
            <v>9</v>
          </cell>
          <cell r="AQ1276">
            <v>0</v>
          </cell>
          <cell r="AR1276">
            <v>1</v>
          </cell>
          <cell r="AS1276">
            <v>1</v>
          </cell>
          <cell r="AT1276">
            <v>0</v>
          </cell>
          <cell r="AU1276">
            <v>0</v>
          </cell>
        </row>
        <row r="1277">
          <cell r="E1277">
            <v>203850934</v>
          </cell>
          <cell r="F1277" t="str">
            <v>A</v>
          </cell>
          <cell r="G1277" t="str">
            <v>GREEN</v>
          </cell>
          <cell r="H1277" t="str">
            <v>FULL_TIME</v>
          </cell>
          <cell r="I1277">
            <v>900234</v>
          </cell>
          <cell r="J1277" t="str">
            <v>Fastlink Outsourcing</v>
          </cell>
          <cell r="K1277" t="str">
            <v>Emmanuel Odoom</v>
          </cell>
          <cell r="L1277" t="str">
            <v>Warehouse Associate (TEMP)</v>
          </cell>
          <cell r="M1277" t="str">
            <v>Warehouse Associate 12M</v>
          </cell>
          <cell r="N1277" t="str">
            <v>kebedeed</v>
          </cell>
          <cell r="O1277">
            <v>1299</v>
          </cell>
          <cell r="P1277" t="str">
            <v>AUH1</v>
          </cell>
          <cell r="Q1277" t="str">
            <v>ARE</v>
          </cell>
          <cell r="R1277" t="str">
            <v>FC134</v>
          </cell>
          <cell r="S1277" t="str">
            <v>Day Shift</v>
          </cell>
          <cell r="T1277">
            <v>99</v>
          </cell>
          <cell r="U1277" t="str">
            <v>MENA_UAE_FC</v>
          </cell>
          <cell r="X1277">
            <v>46267.333333333336</v>
          </cell>
          <cell r="Y1277">
            <v>46267.75</v>
          </cell>
          <cell r="Z1277" t="str">
            <v>Rest Day</v>
          </cell>
          <cell r="AA1277" t="str">
            <v>Not Scheduled</v>
          </cell>
          <cell r="AB1277" t="str">
            <v>Not Present</v>
          </cell>
          <cell r="AC1277" t="str">
            <v>ICQA</v>
          </cell>
          <cell r="AD1277" t="str">
            <v>IC/QA/CS</v>
          </cell>
          <cell r="AE1277" t="str">
            <v>Support</v>
          </cell>
          <cell r="AF1277" t="str">
            <v>Wednesday</v>
          </cell>
          <cell r="AG1277" t="str">
            <v>Thursday</v>
          </cell>
          <cell r="AH1277">
            <v>27</v>
          </cell>
          <cell r="AJ1277">
            <v>45523</v>
          </cell>
          <cell r="AL1277" t="str">
            <v>Carry Forwarded Annual Leave</v>
          </cell>
          <cell r="AM1277" t="str">
            <v>TEMP</v>
          </cell>
          <cell r="AN1277" t="str">
            <v>3P Onsite Worker</v>
          </cell>
          <cell r="AO1277" t="str">
            <v>A</v>
          </cell>
          <cell r="AP1277">
            <v>9</v>
          </cell>
          <cell r="AQ1277">
            <v>0</v>
          </cell>
          <cell r="AR1277">
            <v>0</v>
          </cell>
          <cell r="AS1277">
            <v>0</v>
          </cell>
          <cell r="AT1277">
            <v>0</v>
          </cell>
          <cell r="AU1277">
            <v>0</v>
          </cell>
        </row>
        <row r="1278">
          <cell r="E1278">
            <v>205609143</v>
          </cell>
          <cell r="F1278" t="str">
            <v>A</v>
          </cell>
          <cell r="G1278" t="str">
            <v>GREEN</v>
          </cell>
          <cell r="H1278" t="str">
            <v>FULL_TIME</v>
          </cell>
          <cell r="I1278">
            <v>900234</v>
          </cell>
          <cell r="J1278" t="str">
            <v>Dulsco L.L.C.</v>
          </cell>
          <cell r="K1278" t="str">
            <v>UMARU MUSA MUBI</v>
          </cell>
          <cell r="L1278" t="str">
            <v>Warehouse Associate (TEMP)</v>
          </cell>
          <cell r="M1278" t="str">
            <v>Warehouse Associate 8W</v>
          </cell>
          <cell r="N1278" t="str">
            <v>bavameer</v>
          </cell>
          <cell r="O1278">
            <v>1299</v>
          </cell>
          <cell r="P1278" t="str">
            <v>AUH1</v>
          </cell>
          <cell r="Q1278" t="str">
            <v>ARE</v>
          </cell>
          <cell r="R1278" t="str">
            <v>LK017</v>
          </cell>
          <cell r="S1278" t="str">
            <v>Night Shift</v>
          </cell>
          <cell r="T1278">
            <v>99</v>
          </cell>
          <cell r="U1278" t="str">
            <v>MENA_UAE_FC</v>
          </cell>
          <cell r="V1278">
            <v>46267.756944444445</v>
          </cell>
          <cell r="W1278">
            <v>46267.959027777775</v>
          </cell>
          <cell r="X1278">
            <v>46267.756944444445</v>
          </cell>
          <cell r="Y1278">
            <v>46268.173611111109</v>
          </cell>
          <cell r="AA1278" t="str">
            <v>Scheduled</v>
          </cell>
          <cell r="AB1278" t="str">
            <v>Present</v>
          </cell>
          <cell r="AC1278" t="str">
            <v>Customer returns</v>
          </cell>
          <cell r="AD1278" t="str">
            <v>Customer Returns</v>
          </cell>
          <cell r="AE1278" t="str">
            <v>Customer returns</v>
          </cell>
          <cell r="AF1278" t="str">
            <v>Thursday</v>
          </cell>
          <cell r="AG1278" t="str">
            <v>Friday</v>
          </cell>
          <cell r="AH1278">
            <v>22</v>
          </cell>
          <cell r="AJ1278">
            <v>45844</v>
          </cell>
          <cell r="AL1278" t="str">
            <v>Carry Forwarded Annual Leave</v>
          </cell>
          <cell r="AM1278" t="str">
            <v>TEMP</v>
          </cell>
          <cell r="AN1278" t="str">
            <v>3P Onsite Worker</v>
          </cell>
          <cell r="AO1278" t="str">
            <v>A</v>
          </cell>
          <cell r="AP1278">
            <v>9</v>
          </cell>
          <cell r="AQ1278">
            <v>0</v>
          </cell>
          <cell r="AR1278">
            <v>1</v>
          </cell>
          <cell r="AS1278">
            <v>1</v>
          </cell>
          <cell r="AT1278">
            <v>0</v>
          </cell>
          <cell r="AU1278">
            <v>0</v>
          </cell>
        </row>
        <row r="1279">
          <cell r="E1279">
            <v>206072878</v>
          </cell>
          <cell r="F1279" t="str">
            <v>A</v>
          </cell>
          <cell r="G1279" t="str">
            <v>GREEN</v>
          </cell>
          <cell r="H1279" t="str">
            <v>FULL_TIME</v>
          </cell>
          <cell r="I1279">
            <v>900234</v>
          </cell>
          <cell r="J1279" t="str">
            <v>Fastlink Outsourcing</v>
          </cell>
          <cell r="K1279" t="str">
            <v>Stephen Wiafe</v>
          </cell>
          <cell r="L1279" t="str">
            <v>Warehouse Associate (TEMP)</v>
          </cell>
          <cell r="M1279" t="str">
            <v>Warehouse Associate 12M</v>
          </cell>
          <cell r="N1279" t="str">
            <v>nnahla</v>
          </cell>
          <cell r="O1279">
            <v>1299</v>
          </cell>
          <cell r="P1279" t="str">
            <v>AUH1</v>
          </cell>
          <cell r="Q1279" t="str">
            <v>ARE</v>
          </cell>
          <cell r="R1279" t="str">
            <v>FC059</v>
          </cell>
          <cell r="S1279" t="str">
            <v>Day Shift</v>
          </cell>
          <cell r="T1279">
            <v>99</v>
          </cell>
          <cell r="U1279" t="str">
            <v>MENA_UAE_FC</v>
          </cell>
          <cell r="X1279">
            <v>46267.333333333336</v>
          </cell>
          <cell r="Y1279">
            <v>46267.75</v>
          </cell>
          <cell r="AA1279" t="str">
            <v>Scheduled</v>
          </cell>
          <cell r="AB1279" t="str">
            <v>Not Present</v>
          </cell>
          <cell r="AC1279" t="str">
            <v>Inbound</v>
          </cell>
          <cell r="AD1279" t="str">
            <v>Inbound Stow</v>
          </cell>
          <cell r="AE1279" t="str">
            <v>Stow</v>
          </cell>
          <cell r="AF1279" t="str">
            <v>Sunday</v>
          </cell>
          <cell r="AG1279" t="str">
            <v>Monday</v>
          </cell>
          <cell r="AH1279">
            <v>3</v>
          </cell>
          <cell r="AJ1279">
            <v>45921</v>
          </cell>
          <cell r="AL1279" t="str">
            <v>Carry Forwarded Annual Leave</v>
          </cell>
          <cell r="AM1279" t="str">
            <v>TEMP</v>
          </cell>
          <cell r="AN1279" t="str">
            <v>3P Onsite Worker</v>
          </cell>
          <cell r="AO1279" t="str">
            <v>A</v>
          </cell>
          <cell r="AP1279">
            <v>9</v>
          </cell>
          <cell r="AQ1279">
            <v>0</v>
          </cell>
          <cell r="AR1279">
            <v>0</v>
          </cell>
          <cell r="AS1279">
            <v>1</v>
          </cell>
          <cell r="AT1279">
            <v>1</v>
          </cell>
          <cell r="AU1279">
            <v>0</v>
          </cell>
        </row>
        <row r="1280">
          <cell r="E1280">
            <v>205845560</v>
          </cell>
          <cell r="F1280" t="str">
            <v>A</v>
          </cell>
          <cell r="G1280" t="str">
            <v>GREEN</v>
          </cell>
          <cell r="H1280" t="str">
            <v>FULL_TIME</v>
          </cell>
          <cell r="I1280">
            <v>900234</v>
          </cell>
          <cell r="J1280" t="str">
            <v>Dulsco L.L.C.</v>
          </cell>
          <cell r="K1280" t="str">
            <v>ROGERS AINOMUGISHA</v>
          </cell>
          <cell r="L1280" t="str">
            <v>Warehouse Associate (TEMP)</v>
          </cell>
          <cell r="M1280" t="str">
            <v>Warehouse Associate 24M</v>
          </cell>
          <cell r="N1280" t="str">
            <v>ansammar</v>
          </cell>
          <cell r="O1280">
            <v>1299</v>
          </cell>
          <cell r="P1280" t="str">
            <v>AUH1</v>
          </cell>
          <cell r="Q1280" t="str">
            <v>ARE</v>
          </cell>
          <cell r="R1280" t="str">
            <v>FC034</v>
          </cell>
          <cell r="S1280" t="str">
            <v>Day Shift</v>
          </cell>
          <cell r="T1280">
            <v>99</v>
          </cell>
          <cell r="U1280" t="str">
            <v>MENA_UAE_FC</v>
          </cell>
          <cell r="X1280">
            <v>46267.333333333336</v>
          </cell>
          <cell r="Y1280">
            <v>46267.75</v>
          </cell>
          <cell r="AA1280" t="str">
            <v>Scheduled</v>
          </cell>
          <cell r="AB1280" t="str">
            <v>Not Present</v>
          </cell>
          <cell r="AC1280" t="str">
            <v>Outbound</v>
          </cell>
          <cell r="AD1280" t="str">
            <v>Picking</v>
          </cell>
          <cell r="AE1280" t="str">
            <v>Pick</v>
          </cell>
          <cell r="AF1280" t="str">
            <v>Saturday</v>
          </cell>
          <cell r="AG1280" t="str">
            <v>Sunday</v>
          </cell>
          <cell r="AH1280">
            <v>13</v>
          </cell>
          <cell r="AJ1280">
            <v>45893</v>
          </cell>
          <cell r="AL1280" t="str">
            <v>Carry Forwarded Annual Leave</v>
          </cell>
          <cell r="AM1280" t="str">
            <v>TEMP</v>
          </cell>
          <cell r="AN1280" t="str">
            <v>3P Onsite Worker</v>
          </cell>
          <cell r="AO1280" t="str">
            <v>A</v>
          </cell>
          <cell r="AP1280">
            <v>9</v>
          </cell>
          <cell r="AQ1280">
            <v>0</v>
          </cell>
          <cell r="AR1280">
            <v>0</v>
          </cell>
          <cell r="AS1280">
            <v>1</v>
          </cell>
          <cell r="AT1280">
            <v>1</v>
          </cell>
          <cell r="AU1280">
            <v>0</v>
          </cell>
        </row>
        <row r="1281">
          <cell r="E1281">
            <v>204946685</v>
          </cell>
          <cell r="F1281" t="str">
            <v>A</v>
          </cell>
          <cell r="G1281" t="str">
            <v>GREEN</v>
          </cell>
          <cell r="H1281" t="str">
            <v>FULL_TIME</v>
          </cell>
          <cell r="I1281">
            <v>900234</v>
          </cell>
          <cell r="J1281" t="str">
            <v>Dulsco L.L.C.</v>
          </cell>
          <cell r="K1281" t="str">
            <v>ADAMS SADICK</v>
          </cell>
          <cell r="L1281" t="str">
            <v>Warehouse Associate (TEMP)</v>
          </cell>
          <cell r="M1281" t="str">
            <v>Warehouse Associate 8W</v>
          </cell>
          <cell r="N1281" t="str">
            <v>bizthoma</v>
          </cell>
          <cell r="O1281">
            <v>1299</v>
          </cell>
          <cell r="P1281" t="str">
            <v>AUH1</v>
          </cell>
          <cell r="Q1281" t="str">
            <v>ARE</v>
          </cell>
          <cell r="R1281" t="str">
            <v>FC084</v>
          </cell>
          <cell r="S1281" t="str">
            <v>Day Shift</v>
          </cell>
          <cell r="T1281">
            <v>99</v>
          </cell>
          <cell r="U1281" t="str">
            <v>MENA_UAE_FC</v>
          </cell>
          <cell r="X1281">
            <v>46267.333333333336</v>
          </cell>
          <cell r="Y1281">
            <v>46267.75</v>
          </cell>
          <cell r="AA1281" t="str">
            <v>Scheduled</v>
          </cell>
          <cell r="AB1281" t="str">
            <v>Not Present</v>
          </cell>
          <cell r="AC1281" t="str">
            <v>Outbound</v>
          </cell>
          <cell r="AD1281" t="str">
            <v>Pack - Single</v>
          </cell>
          <cell r="AE1281" t="str">
            <v>Pack</v>
          </cell>
          <cell r="AF1281" t="str">
            <v>Monday</v>
          </cell>
          <cell r="AG1281" t="str">
            <v>Tuesday</v>
          </cell>
          <cell r="AH1281">
            <v>18</v>
          </cell>
          <cell r="AJ1281">
            <v>45718</v>
          </cell>
          <cell r="AL1281" t="str">
            <v>Carry Forwarded Annual Leave</v>
          </cell>
          <cell r="AM1281" t="str">
            <v>TEMP</v>
          </cell>
          <cell r="AN1281" t="str">
            <v>3P Onsite Worker</v>
          </cell>
          <cell r="AO1281" t="str">
            <v>A</v>
          </cell>
          <cell r="AP1281">
            <v>9</v>
          </cell>
          <cell r="AQ1281">
            <v>0</v>
          </cell>
          <cell r="AR1281">
            <v>0</v>
          </cell>
          <cell r="AS1281">
            <v>1</v>
          </cell>
          <cell r="AT1281">
            <v>1</v>
          </cell>
          <cell r="AU1281">
            <v>0</v>
          </cell>
        </row>
        <row r="1282">
          <cell r="E1282">
            <v>205608618</v>
          </cell>
          <cell r="F1282" t="str">
            <v>A</v>
          </cell>
          <cell r="G1282" t="str">
            <v>GREEN</v>
          </cell>
          <cell r="H1282" t="str">
            <v>FULL_TIME</v>
          </cell>
          <cell r="I1282">
            <v>900234</v>
          </cell>
          <cell r="J1282" t="str">
            <v>Dulsco L.L.C.</v>
          </cell>
          <cell r="K1282" t="str">
            <v>CHARLES TONTO OWUSU</v>
          </cell>
          <cell r="L1282" t="str">
            <v>Warehouse Associate (TEMP)</v>
          </cell>
          <cell r="M1282" t="str">
            <v>Warehouse Associate 24M</v>
          </cell>
          <cell r="N1282" t="str">
            <v>pparsin</v>
          </cell>
          <cell r="O1282">
            <v>1299</v>
          </cell>
          <cell r="P1282" t="str">
            <v>AUH1</v>
          </cell>
          <cell r="Q1282" t="str">
            <v>ARE</v>
          </cell>
          <cell r="R1282" t="str">
            <v>FC134</v>
          </cell>
          <cell r="S1282" t="str">
            <v>Day Shift</v>
          </cell>
          <cell r="T1282">
            <v>99</v>
          </cell>
          <cell r="U1282" t="str">
            <v>MENA_UAE_FC</v>
          </cell>
          <cell r="X1282">
            <v>46267.333333333336</v>
          </cell>
          <cell r="Y1282">
            <v>46267.75</v>
          </cell>
          <cell r="Z1282" t="str">
            <v>Rest Day</v>
          </cell>
          <cell r="AA1282" t="str">
            <v>Not Scheduled</v>
          </cell>
          <cell r="AB1282" t="str">
            <v>Not Present</v>
          </cell>
          <cell r="AC1282" t="str">
            <v>Inbound</v>
          </cell>
          <cell r="AD1282" t="str">
            <v>Inbound Stow</v>
          </cell>
          <cell r="AE1282" t="str">
            <v>Stow</v>
          </cell>
          <cell r="AF1282" t="str">
            <v>Wednesday</v>
          </cell>
          <cell r="AG1282" t="str">
            <v>Thursday</v>
          </cell>
          <cell r="AH1282">
            <v>3</v>
          </cell>
          <cell r="AJ1282">
            <v>45844</v>
          </cell>
          <cell r="AL1282" t="str">
            <v>Carry Forwarded Annual Leave</v>
          </cell>
          <cell r="AM1282" t="str">
            <v>TEMP</v>
          </cell>
          <cell r="AN1282" t="str">
            <v>3P Onsite Worker</v>
          </cell>
          <cell r="AO1282" t="str">
            <v>A</v>
          </cell>
          <cell r="AP1282">
            <v>9</v>
          </cell>
          <cell r="AQ1282">
            <v>0</v>
          </cell>
          <cell r="AR1282">
            <v>0</v>
          </cell>
          <cell r="AS1282">
            <v>0</v>
          </cell>
          <cell r="AT1282">
            <v>0</v>
          </cell>
          <cell r="AU1282">
            <v>0</v>
          </cell>
        </row>
        <row r="1283">
          <cell r="E1283">
            <v>206874046</v>
          </cell>
          <cell r="F1283" t="str">
            <v>A</v>
          </cell>
          <cell r="G1283" t="str">
            <v>GREEN</v>
          </cell>
          <cell r="H1283" t="str">
            <v>FULL_TIME</v>
          </cell>
          <cell r="I1283">
            <v>900234</v>
          </cell>
          <cell r="J1283" t="str">
            <v>Dulsco L.L.C.</v>
          </cell>
          <cell r="K1283" t="str">
            <v>LUWUNGE JAMES</v>
          </cell>
          <cell r="L1283" t="str">
            <v>Warehouse Associate (TEMP)</v>
          </cell>
          <cell r="M1283" t="str">
            <v>Warehouse Associate 8W</v>
          </cell>
          <cell r="N1283" t="str">
            <v>nnahla</v>
          </cell>
          <cell r="O1283">
            <v>1299</v>
          </cell>
          <cell r="P1283" t="str">
            <v>AUH1</v>
          </cell>
          <cell r="Q1283" t="str">
            <v>ARE</v>
          </cell>
          <cell r="R1283" t="str">
            <v>FC009</v>
          </cell>
          <cell r="S1283" t="str">
            <v>Day Shift</v>
          </cell>
          <cell r="T1283">
            <v>99</v>
          </cell>
          <cell r="U1283" t="str">
            <v>MENA_UAE_FC</v>
          </cell>
          <cell r="X1283">
            <v>46267.333333333336</v>
          </cell>
          <cell r="Y1283">
            <v>46267.75</v>
          </cell>
          <cell r="AA1283" t="str">
            <v>Scheduled</v>
          </cell>
          <cell r="AB1283" t="str">
            <v>Not Present</v>
          </cell>
          <cell r="AC1283" t="str">
            <v>Inbound</v>
          </cell>
          <cell r="AD1283" t="str">
            <v>Inbound Stow</v>
          </cell>
          <cell r="AE1283" t="str">
            <v>Stow</v>
          </cell>
          <cell r="AF1283" t="str">
            <v>Friday</v>
          </cell>
          <cell r="AG1283" t="str">
            <v>Saturday</v>
          </cell>
          <cell r="AH1283">
            <v>3</v>
          </cell>
          <cell r="AJ1283">
            <v>46019</v>
          </cell>
          <cell r="AL1283" t="str">
            <v>Carry Forwarded Annual Leave</v>
          </cell>
          <cell r="AM1283" t="str">
            <v>TEMP</v>
          </cell>
          <cell r="AN1283" t="str">
            <v>3P Onsite Worker</v>
          </cell>
          <cell r="AO1283" t="str">
            <v>A</v>
          </cell>
          <cell r="AP1283">
            <v>9</v>
          </cell>
          <cell r="AQ1283">
            <v>0</v>
          </cell>
          <cell r="AR1283">
            <v>0</v>
          </cell>
          <cell r="AS1283">
            <v>1</v>
          </cell>
          <cell r="AT1283">
            <v>1</v>
          </cell>
          <cell r="AU1283">
            <v>0</v>
          </cell>
        </row>
        <row r="1284">
          <cell r="E1284">
            <v>203555218</v>
          </cell>
          <cell r="F1284" t="str">
            <v>A</v>
          </cell>
          <cell r="G1284" t="str">
            <v>GREEN</v>
          </cell>
          <cell r="H1284" t="str">
            <v>FULL_TIME</v>
          </cell>
          <cell r="I1284">
            <v>900234</v>
          </cell>
          <cell r="J1284" t="str">
            <v>Fastlink Outsourcing</v>
          </cell>
          <cell r="K1284" t="str">
            <v>Abigail Asare</v>
          </cell>
          <cell r="L1284" t="str">
            <v>Warehouse Associate (TEMP)</v>
          </cell>
          <cell r="M1284" t="str">
            <v>Warehouse Associate 12M</v>
          </cell>
          <cell r="N1284" t="str">
            <v>gylrdg</v>
          </cell>
          <cell r="O1284">
            <v>1181</v>
          </cell>
          <cell r="P1284" t="str">
            <v>AUH3</v>
          </cell>
          <cell r="Q1284" t="str">
            <v>ARE</v>
          </cell>
          <cell r="R1284" t="str">
            <v>LK011</v>
          </cell>
          <cell r="S1284" t="str">
            <v>Night Shift</v>
          </cell>
          <cell r="T1284">
            <v>99</v>
          </cell>
          <cell r="U1284" t="str">
            <v>MENA_UAE_FC</v>
          </cell>
          <cell r="X1284">
            <v>46267.756944444445</v>
          </cell>
          <cell r="Y1284">
            <v>46268.173611111109</v>
          </cell>
          <cell r="AA1284" t="str">
            <v>Scheduled</v>
          </cell>
          <cell r="AB1284" t="str">
            <v>Not Present</v>
          </cell>
          <cell r="AC1284" t="str">
            <v>Warehouse deals</v>
          </cell>
          <cell r="AD1284" t="str">
            <v>Warehouse Deals</v>
          </cell>
          <cell r="AE1284" t="str">
            <v>Warehouse deals</v>
          </cell>
          <cell r="AF1284" t="str">
            <v>Friday</v>
          </cell>
          <cell r="AG1284" t="str">
            <v>Saturday</v>
          </cell>
          <cell r="AH1284">
            <v>32</v>
          </cell>
          <cell r="AJ1284">
            <v>45469</v>
          </cell>
          <cell r="AL1284" t="str">
            <v>Carry Forwarded Annual Leave</v>
          </cell>
          <cell r="AM1284" t="str">
            <v>TEMP</v>
          </cell>
          <cell r="AN1284" t="str">
            <v>3P Onsite Worker</v>
          </cell>
          <cell r="AO1284" t="str">
            <v>A</v>
          </cell>
          <cell r="AP1284">
            <v>9</v>
          </cell>
          <cell r="AQ1284">
            <v>0</v>
          </cell>
          <cell r="AR1284">
            <v>0</v>
          </cell>
          <cell r="AS1284">
            <v>1</v>
          </cell>
          <cell r="AT1284">
            <v>1</v>
          </cell>
          <cell r="AU1284">
            <v>0</v>
          </cell>
        </row>
        <row r="1285">
          <cell r="E1285">
            <v>203513499</v>
          </cell>
          <cell r="F1285" t="str">
            <v>A</v>
          </cell>
          <cell r="G1285" t="str">
            <v>GREEN</v>
          </cell>
          <cell r="H1285" t="str">
            <v>FULL_TIME</v>
          </cell>
          <cell r="I1285">
            <v>900234</v>
          </cell>
          <cell r="J1285" t="str">
            <v>Fastlink Outsourcing</v>
          </cell>
          <cell r="K1285" t="str">
            <v>Raphael Aboagye</v>
          </cell>
          <cell r="L1285" t="str">
            <v>Warehouse Associate (TEMP)</v>
          </cell>
          <cell r="M1285" t="str">
            <v>Warehouse Associate 12M</v>
          </cell>
          <cell r="N1285" t="str">
            <v>gylrdg</v>
          </cell>
          <cell r="O1285">
            <v>1181</v>
          </cell>
          <cell r="P1285" t="str">
            <v>AUH3</v>
          </cell>
          <cell r="Q1285" t="str">
            <v>ARE</v>
          </cell>
          <cell r="R1285" t="str">
            <v>LK013</v>
          </cell>
          <cell r="S1285" t="str">
            <v>Night Shift</v>
          </cell>
          <cell r="T1285">
            <v>99</v>
          </cell>
          <cell r="U1285" t="str">
            <v>MENA_UAE_FC</v>
          </cell>
          <cell r="X1285">
            <v>46267.756944444445</v>
          </cell>
          <cell r="Y1285">
            <v>46268.173611111109</v>
          </cell>
          <cell r="AA1285" t="str">
            <v>Scheduled</v>
          </cell>
          <cell r="AB1285" t="str">
            <v>Not Present</v>
          </cell>
          <cell r="AC1285" t="str">
            <v>Warehouse deals</v>
          </cell>
          <cell r="AD1285" t="str">
            <v>Warehouse Deals</v>
          </cell>
          <cell r="AE1285" t="str">
            <v>Warehouse deals</v>
          </cell>
          <cell r="AF1285" t="str">
            <v>Sunday</v>
          </cell>
          <cell r="AG1285" t="str">
            <v>Monday</v>
          </cell>
          <cell r="AH1285">
            <v>32</v>
          </cell>
          <cell r="AJ1285">
            <v>45462</v>
          </cell>
          <cell r="AL1285" t="str">
            <v>Carry Forwarded Annual Leave</v>
          </cell>
          <cell r="AM1285" t="str">
            <v>TEMP</v>
          </cell>
          <cell r="AN1285" t="str">
            <v>3P Onsite Worker</v>
          </cell>
          <cell r="AO1285" t="str">
            <v>A</v>
          </cell>
          <cell r="AP1285">
            <v>9</v>
          </cell>
          <cell r="AQ1285">
            <v>0</v>
          </cell>
          <cell r="AR1285">
            <v>0</v>
          </cell>
          <cell r="AS1285">
            <v>1</v>
          </cell>
          <cell r="AT1285">
            <v>1</v>
          </cell>
          <cell r="AU1285">
            <v>0</v>
          </cell>
        </row>
        <row r="1286">
          <cell r="E1286">
            <v>204246610</v>
          </cell>
          <cell r="F1286" t="str">
            <v>A</v>
          </cell>
          <cell r="G1286" t="str">
            <v>GREEN</v>
          </cell>
          <cell r="H1286" t="str">
            <v>FULL_TIME</v>
          </cell>
          <cell r="I1286">
            <v>900234</v>
          </cell>
          <cell r="J1286" t="str">
            <v>Quesscorp</v>
          </cell>
          <cell r="K1286" t="str">
            <v>Kingsley Appiah</v>
          </cell>
          <cell r="L1286" t="str">
            <v>Warehouse Associate (TEMP)</v>
          </cell>
          <cell r="M1286" t="str">
            <v>Warehouse Associate 24M</v>
          </cell>
          <cell r="N1286" t="str">
            <v>nnahla</v>
          </cell>
          <cell r="O1286">
            <v>1299</v>
          </cell>
          <cell r="P1286" t="str">
            <v>AUH3</v>
          </cell>
          <cell r="Q1286" t="str">
            <v>ARE</v>
          </cell>
          <cell r="R1286" t="str">
            <v>LK016</v>
          </cell>
          <cell r="S1286" t="str">
            <v>Night Shift</v>
          </cell>
          <cell r="T1286">
            <v>99</v>
          </cell>
          <cell r="U1286" t="str">
            <v>MENA_UAE_FC</v>
          </cell>
          <cell r="X1286">
            <v>46267.756944444445</v>
          </cell>
          <cell r="Y1286">
            <v>46268.173611111109</v>
          </cell>
          <cell r="Z1286" t="str">
            <v>Rest Day</v>
          </cell>
          <cell r="AA1286" t="str">
            <v>Not Scheduled</v>
          </cell>
          <cell r="AB1286" t="str">
            <v>Not Present</v>
          </cell>
          <cell r="AC1286" t="str">
            <v>Warehouse deals</v>
          </cell>
          <cell r="AD1286" t="str">
            <v>Warehouse Deals</v>
          </cell>
          <cell r="AE1286" t="str">
            <v>Warehouse deals</v>
          </cell>
          <cell r="AF1286" t="str">
            <v>Wednesday</v>
          </cell>
          <cell r="AG1286" t="str">
            <v>Thursday</v>
          </cell>
          <cell r="AH1286">
            <v>32</v>
          </cell>
          <cell r="AJ1286">
            <v>45578</v>
          </cell>
          <cell r="AL1286" t="str">
            <v>Carry Forwarded Annual Leave</v>
          </cell>
          <cell r="AM1286" t="str">
            <v>TEMP</v>
          </cell>
          <cell r="AN1286" t="str">
            <v>3P Onsite Worker</v>
          </cell>
          <cell r="AO1286" t="str">
            <v>A</v>
          </cell>
          <cell r="AP1286">
            <v>9</v>
          </cell>
          <cell r="AQ1286">
            <v>0</v>
          </cell>
          <cell r="AR1286">
            <v>0</v>
          </cell>
          <cell r="AS1286">
            <v>0</v>
          </cell>
          <cell r="AT1286">
            <v>0</v>
          </cell>
          <cell r="AU1286">
            <v>0</v>
          </cell>
        </row>
        <row r="1287">
          <cell r="E1287">
            <v>205276101</v>
          </cell>
          <cell r="F1287" t="str">
            <v>A</v>
          </cell>
          <cell r="G1287" t="str">
            <v>GREEN</v>
          </cell>
          <cell r="H1287" t="str">
            <v>FULL_TIME</v>
          </cell>
          <cell r="I1287">
            <v>900234</v>
          </cell>
          <cell r="J1287" t="str">
            <v>Dulsco L.L.C.</v>
          </cell>
          <cell r="K1287" t="str">
            <v>ROCKSON ATENSU</v>
          </cell>
          <cell r="L1287" t="str">
            <v>Warehouse Associate (TEMP)</v>
          </cell>
          <cell r="M1287" t="str">
            <v>Warehouse Associate 8W</v>
          </cell>
          <cell r="N1287" t="str">
            <v>gylrdg</v>
          </cell>
          <cell r="O1287">
            <v>1181</v>
          </cell>
          <cell r="P1287" t="str">
            <v>AUH3</v>
          </cell>
          <cell r="Q1287" t="str">
            <v>ARE</v>
          </cell>
          <cell r="R1287" t="str">
            <v>LK016</v>
          </cell>
          <cell r="S1287" t="str">
            <v>Night Shift</v>
          </cell>
          <cell r="T1287">
            <v>99</v>
          </cell>
          <cell r="U1287" t="str">
            <v>MENA_UAE_FC</v>
          </cell>
          <cell r="X1287">
            <v>46267.756944444445</v>
          </cell>
          <cell r="Y1287">
            <v>46268.173611111109</v>
          </cell>
          <cell r="Z1287" t="str">
            <v>Rest Day</v>
          </cell>
          <cell r="AA1287" t="str">
            <v>Not Scheduled</v>
          </cell>
          <cell r="AB1287" t="str">
            <v>Not Present</v>
          </cell>
          <cell r="AC1287" t="str">
            <v>Warehouse deals</v>
          </cell>
          <cell r="AD1287" t="str">
            <v>Warehouse Deals</v>
          </cell>
          <cell r="AE1287" t="str">
            <v>Warehouse deals</v>
          </cell>
          <cell r="AF1287" t="str">
            <v>Wednesday</v>
          </cell>
          <cell r="AG1287" t="str">
            <v>Thursday</v>
          </cell>
          <cell r="AH1287">
            <v>32</v>
          </cell>
          <cell r="AJ1287">
            <v>45795</v>
          </cell>
          <cell r="AL1287" t="str">
            <v>Carry Forwarded Annual Leave</v>
          </cell>
          <cell r="AM1287" t="str">
            <v>TEMP</v>
          </cell>
          <cell r="AN1287" t="str">
            <v>3P Onsite Worker</v>
          </cell>
          <cell r="AO1287" t="str">
            <v>A</v>
          </cell>
          <cell r="AP1287">
            <v>9</v>
          </cell>
          <cell r="AQ1287">
            <v>0</v>
          </cell>
          <cell r="AR1287">
            <v>0</v>
          </cell>
          <cell r="AS1287">
            <v>0</v>
          </cell>
          <cell r="AT1287">
            <v>0</v>
          </cell>
          <cell r="AU1287">
            <v>0</v>
          </cell>
        </row>
        <row r="1288">
          <cell r="E1288">
            <v>206368537</v>
          </cell>
          <cell r="F1288" t="str">
            <v>A</v>
          </cell>
          <cell r="G1288" t="str">
            <v>GREEN</v>
          </cell>
          <cell r="H1288" t="str">
            <v>FULL_TIME</v>
          </cell>
          <cell r="I1288">
            <v>900234</v>
          </cell>
          <cell r="J1288" t="str">
            <v>EFS Facilities Services</v>
          </cell>
          <cell r="K1288" t="str">
            <v>JELSY CHEPKOGEY</v>
          </cell>
          <cell r="L1288" t="str">
            <v>Warehouse Associate (TEMP)</v>
          </cell>
          <cell r="M1288" t="str">
            <v>Warehouse Associate 8W</v>
          </cell>
          <cell r="N1288" t="str">
            <v>gylrdg</v>
          </cell>
          <cell r="O1288">
            <v>1181</v>
          </cell>
          <cell r="P1288" t="str">
            <v>AUH3</v>
          </cell>
          <cell r="Q1288" t="str">
            <v>ARE</v>
          </cell>
          <cell r="R1288" t="str">
            <v>LK013</v>
          </cell>
          <cell r="S1288" t="str">
            <v>Night Shift</v>
          </cell>
          <cell r="T1288">
            <v>99</v>
          </cell>
          <cell r="U1288" t="str">
            <v>MENA_UAE_FC</v>
          </cell>
          <cell r="X1288">
            <v>46267.756944444445</v>
          </cell>
          <cell r="Y1288">
            <v>46268.090277777781</v>
          </cell>
          <cell r="AA1288" t="str">
            <v>Scheduled</v>
          </cell>
          <cell r="AB1288" t="str">
            <v>Not Present</v>
          </cell>
          <cell r="AC1288" t="str">
            <v>Warehouse deals</v>
          </cell>
          <cell r="AD1288" t="str">
            <v>Warehouse Deals</v>
          </cell>
          <cell r="AE1288" t="str">
            <v>Warehouse deals</v>
          </cell>
          <cell r="AF1288" t="str">
            <v>Sunday</v>
          </cell>
          <cell r="AG1288" t="str">
            <v>Monday</v>
          </cell>
          <cell r="AH1288">
            <v>32</v>
          </cell>
          <cell r="AJ1288">
            <v>45956</v>
          </cell>
          <cell r="AL1288" t="str">
            <v>Carry Forwarded Annual Leave</v>
          </cell>
          <cell r="AM1288" t="str">
            <v>TEMP</v>
          </cell>
          <cell r="AN1288" t="str">
            <v>3P Onsite Worker</v>
          </cell>
          <cell r="AO1288" t="str">
            <v>A</v>
          </cell>
          <cell r="AP1288">
            <v>7</v>
          </cell>
          <cell r="AQ1288">
            <v>0</v>
          </cell>
          <cell r="AR1288">
            <v>0</v>
          </cell>
          <cell r="AS1288">
            <v>1</v>
          </cell>
          <cell r="AT1288">
            <v>1</v>
          </cell>
          <cell r="AU1288">
            <v>0</v>
          </cell>
        </row>
        <row r="1289">
          <cell r="E1289">
            <v>206348049</v>
          </cell>
          <cell r="F1289" t="str">
            <v>A</v>
          </cell>
          <cell r="G1289" t="str">
            <v>GREEN</v>
          </cell>
          <cell r="H1289" t="str">
            <v>FULL_TIME</v>
          </cell>
          <cell r="I1289">
            <v>900234</v>
          </cell>
          <cell r="J1289" t="str">
            <v>Dulsco L.L.C.</v>
          </cell>
          <cell r="K1289" t="str">
            <v>KISOLO KEZIRON ISAAC</v>
          </cell>
          <cell r="L1289" t="str">
            <v>Warehouse Associate (TEMP)</v>
          </cell>
          <cell r="M1289" t="str">
            <v>Warehouse Associate 8W</v>
          </cell>
          <cell r="N1289" t="str">
            <v>nelstche</v>
          </cell>
          <cell r="O1289">
            <v>1181</v>
          </cell>
          <cell r="P1289" t="str">
            <v>AUH3</v>
          </cell>
          <cell r="Q1289" t="str">
            <v>ARE</v>
          </cell>
          <cell r="R1289" t="str">
            <v>FC009</v>
          </cell>
          <cell r="S1289" t="str">
            <v>Day Shift</v>
          </cell>
          <cell r="T1289">
            <v>99</v>
          </cell>
          <cell r="U1289" t="str">
            <v>MENA_UAE_FC</v>
          </cell>
          <cell r="X1289">
            <v>46267.333333333336</v>
          </cell>
          <cell r="Y1289">
            <v>46267.75</v>
          </cell>
          <cell r="AA1289" t="str">
            <v>Scheduled</v>
          </cell>
          <cell r="AB1289" t="str">
            <v>Not Present</v>
          </cell>
          <cell r="AC1289" t="str">
            <v>Warehouse deals</v>
          </cell>
          <cell r="AD1289" t="str">
            <v>Warehouse Deals</v>
          </cell>
          <cell r="AE1289" t="str">
            <v>Warehouse deals</v>
          </cell>
          <cell r="AF1289" t="str">
            <v>Friday</v>
          </cell>
          <cell r="AG1289" t="str">
            <v>Saturday</v>
          </cell>
          <cell r="AH1289">
            <v>32</v>
          </cell>
          <cell r="AJ1289">
            <v>45956</v>
          </cell>
          <cell r="AL1289" t="str">
            <v>Carry Forwarded Annual Leave</v>
          </cell>
          <cell r="AM1289" t="str">
            <v>TEMP</v>
          </cell>
          <cell r="AN1289" t="str">
            <v>3P Onsite Worker</v>
          </cell>
          <cell r="AO1289" t="str">
            <v>A</v>
          </cell>
          <cell r="AP1289">
            <v>9</v>
          </cell>
          <cell r="AQ1289">
            <v>0</v>
          </cell>
          <cell r="AR1289">
            <v>0</v>
          </cell>
          <cell r="AS1289">
            <v>1</v>
          </cell>
          <cell r="AT1289">
            <v>1</v>
          </cell>
          <cell r="AU1289">
            <v>0</v>
          </cell>
        </row>
        <row r="1290">
          <cell r="E1290">
            <v>203965521</v>
          </cell>
          <cell r="F1290" t="str">
            <v>A</v>
          </cell>
          <cell r="G1290" t="str">
            <v>GREEN</v>
          </cell>
          <cell r="H1290" t="str">
            <v>FULL_TIME</v>
          </cell>
          <cell r="I1290">
            <v>900234</v>
          </cell>
          <cell r="J1290" t="str">
            <v>Fastlink Outsourcing</v>
          </cell>
          <cell r="K1290" t="str">
            <v>Samsudeen Nashiru</v>
          </cell>
          <cell r="L1290" t="str">
            <v>Warehouse Associate (TEMP)</v>
          </cell>
          <cell r="M1290" t="str">
            <v>Warehouse Associate 12M</v>
          </cell>
          <cell r="N1290" t="str">
            <v>gylrdg</v>
          </cell>
          <cell r="O1290">
            <v>1299</v>
          </cell>
          <cell r="P1290" t="str">
            <v>AUH3</v>
          </cell>
          <cell r="Q1290" t="str">
            <v>ARE</v>
          </cell>
          <cell r="R1290" t="str">
            <v>FC159</v>
          </cell>
          <cell r="S1290" t="str">
            <v>Day Shift</v>
          </cell>
          <cell r="T1290">
            <v>99</v>
          </cell>
          <cell r="U1290" t="str">
            <v>MENA_UAE_FC</v>
          </cell>
          <cell r="AA1290" t="str">
            <v>Not Scheduled</v>
          </cell>
          <cell r="AB1290" t="str">
            <v>Not Present</v>
          </cell>
          <cell r="AC1290" t="str">
            <v>Inbound</v>
          </cell>
          <cell r="AD1290" t="str">
            <v>Inbound Stow</v>
          </cell>
          <cell r="AE1290" t="str">
            <v>Stow</v>
          </cell>
          <cell r="AF1290" t="str">
            <v>Thursday</v>
          </cell>
          <cell r="AG1290" t="str">
            <v>Friday</v>
          </cell>
          <cell r="AH1290">
            <v>3</v>
          </cell>
          <cell r="AJ1290">
            <v>45543</v>
          </cell>
          <cell r="AL1290" t="str">
            <v>Carry Forwarded Annual Leave</v>
          </cell>
          <cell r="AM1290" t="str">
            <v>TEMP</v>
          </cell>
          <cell r="AN1290" t="str">
            <v>3P Onsite Worker</v>
          </cell>
          <cell r="AO1290" t="str">
            <v>A</v>
          </cell>
          <cell r="AQ1290">
            <v>0</v>
          </cell>
          <cell r="AR1290">
            <v>0</v>
          </cell>
          <cell r="AS1290">
            <v>0</v>
          </cell>
          <cell r="AT1290">
            <v>0</v>
          </cell>
          <cell r="AU1290">
            <v>0</v>
          </cell>
        </row>
        <row r="1291">
          <cell r="E1291">
            <v>203965523</v>
          </cell>
          <cell r="F1291" t="str">
            <v>A</v>
          </cell>
          <cell r="G1291" t="str">
            <v>GREEN</v>
          </cell>
          <cell r="H1291" t="str">
            <v>FULL_TIME</v>
          </cell>
          <cell r="I1291">
            <v>900234</v>
          </cell>
          <cell r="J1291" t="str">
            <v>Fastlink Outsourcing</v>
          </cell>
          <cell r="K1291" t="str">
            <v>Prosper Kwaku Boateng</v>
          </cell>
          <cell r="L1291" t="str">
            <v>Warehouse Associate (TEMP)</v>
          </cell>
          <cell r="M1291" t="str">
            <v>Warehouse Associate 12M</v>
          </cell>
          <cell r="N1291" t="str">
            <v>vkkatyal</v>
          </cell>
          <cell r="O1291">
            <v>1299</v>
          </cell>
          <cell r="P1291" t="str">
            <v>AUH1</v>
          </cell>
          <cell r="Q1291" t="str">
            <v>ARE</v>
          </cell>
          <cell r="R1291" t="str">
            <v>FC034</v>
          </cell>
          <cell r="S1291" t="str">
            <v>Day Shift</v>
          </cell>
          <cell r="T1291">
            <v>99</v>
          </cell>
          <cell r="U1291" t="str">
            <v>MENA_UAE_FC</v>
          </cell>
          <cell r="X1291">
            <v>46267.333333333336</v>
          </cell>
          <cell r="Y1291">
            <v>46267.75</v>
          </cell>
          <cell r="AA1291" t="str">
            <v>Scheduled</v>
          </cell>
          <cell r="AB1291" t="str">
            <v>Not Present</v>
          </cell>
          <cell r="AC1291" t="str">
            <v>Inbound</v>
          </cell>
          <cell r="AD1291" t="str">
            <v>Inbound Stow</v>
          </cell>
          <cell r="AE1291" t="str">
            <v>Stow</v>
          </cell>
          <cell r="AF1291" t="str">
            <v>Saturday</v>
          </cell>
          <cell r="AG1291" t="str">
            <v>Sunday</v>
          </cell>
          <cell r="AH1291">
            <v>3</v>
          </cell>
          <cell r="AJ1291">
            <v>45543</v>
          </cell>
          <cell r="AL1291" t="str">
            <v>Compassionate &amp; Bereavement – Spouse</v>
          </cell>
          <cell r="AM1291" t="str">
            <v>TEMP</v>
          </cell>
          <cell r="AN1291" t="str">
            <v>3P Onsite Worker</v>
          </cell>
          <cell r="AO1291" t="str">
            <v>A</v>
          </cell>
          <cell r="AP1291">
            <v>9</v>
          </cell>
          <cell r="AQ1291">
            <v>0</v>
          </cell>
          <cell r="AR1291">
            <v>0</v>
          </cell>
          <cell r="AS1291">
            <v>1</v>
          </cell>
          <cell r="AT1291">
            <v>0</v>
          </cell>
          <cell r="AU1291">
            <v>1</v>
          </cell>
        </row>
        <row r="1292">
          <cell r="E1292">
            <v>204246611</v>
          </cell>
          <cell r="F1292" t="str">
            <v>A</v>
          </cell>
          <cell r="G1292" t="str">
            <v>GREEN</v>
          </cell>
          <cell r="H1292" t="str">
            <v>FULL_TIME</v>
          </cell>
          <cell r="I1292">
            <v>900234</v>
          </cell>
          <cell r="J1292" t="str">
            <v>Quesscorp</v>
          </cell>
          <cell r="K1292" t="str">
            <v>Juliet Appiah</v>
          </cell>
          <cell r="L1292" t="str">
            <v>Warehouse Associate (TEMP)</v>
          </cell>
          <cell r="M1292" t="str">
            <v>Warehouse Associate 24M</v>
          </cell>
          <cell r="N1292" t="str">
            <v>abbaszoo</v>
          </cell>
          <cell r="O1292">
            <v>1299</v>
          </cell>
          <cell r="P1292" t="str">
            <v>AUH1</v>
          </cell>
          <cell r="Q1292" t="str">
            <v>ARE</v>
          </cell>
          <cell r="R1292" t="str">
            <v>FC009</v>
          </cell>
          <cell r="S1292" t="str">
            <v>Day Shift</v>
          </cell>
          <cell r="T1292">
            <v>99</v>
          </cell>
          <cell r="U1292" t="str">
            <v>MENA_UAE_FC</v>
          </cell>
          <cell r="X1292">
            <v>46267.333333333336</v>
          </cell>
          <cell r="Y1292">
            <v>46267.75</v>
          </cell>
          <cell r="AA1292" t="str">
            <v>Scheduled</v>
          </cell>
          <cell r="AB1292" t="str">
            <v>Not Present</v>
          </cell>
          <cell r="AC1292" t="str">
            <v>Inbound</v>
          </cell>
          <cell r="AD1292" t="str">
            <v>Vendor Receive</v>
          </cell>
          <cell r="AE1292" t="str">
            <v>Receive</v>
          </cell>
          <cell r="AF1292" t="str">
            <v>Friday</v>
          </cell>
          <cell r="AG1292" t="str">
            <v>Saturday</v>
          </cell>
          <cell r="AH1292">
            <v>1</v>
          </cell>
          <cell r="AJ1292">
            <v>45578</v>
          </cell>
          <cell r="AL1292" t="str">
            <v>Loss of Pay</v>
          </cell>
          <cell r="AM1292" t="str">
            <v>TEMP</v>
          </cell>
          <cell r="AN1292" t="str">
            <v>3P Onsite Worker</v>
          </cell>
          <cell r="AO1292" t="str">
            <v>A</v>
          </cell>
          <cell r="AP1292">
            <v>9</v>
          </cell>
          <cell r="AQ1292">
            <v>0</v>
          </cell>
          <cell r="AR1292">
            <v>0</v>
          </cell>
          <cell r="AS1292">
            <v>1</v>
          </cell>
          <cell r="AT1292">
            <v>1</v>
          </cell>
          <cell r="AU1292">
            <v>0</v>
          </cell>
        </row>
        <row r="1293">
          <cell r="E1293">
            <v>202460493</v>
          </cell>
          <cell r="F1293" t="str">
            <v>A</v>
          </cell>
          <cell r="G1293" t="str">
            <v>GREEN</v>
          </cell>
          <cell r="H1293" t="str">
            <v>FULL_TIME</v>
          </cell>
          <cell r="I1293">
            <v>900234</v>
          </cell>
          <cell r="J1293" t="str">
            <v>Quesscorp</v>
          </cell>
          <cell r="K1293" t="str">
            <v>Georgina Arthur</v>
          </cell>
          <cell r="L1293" t="str">
            <v>Warehouse Associate (TEMP)</v>
          </cell>
          <cell r="M1293" t="str">
            <v>Warehouse Associate 24M</v>
          </cell>
          <cell r="N1293" t="str">
            <v>bizthoma</v>
          </cell>
          <cell r="O1293">
            <v>1299</v>
          </cell>
          <cell r="P1293" t="str">
            <v>AUH1</v>
          </cell>
          <cell r="Q1293" t="str">
            <v>ARE</v>
          </cell>
          <cell r="R1293" t="str">
            <v>FC109</v>
          </cell>
          <cell r="S1293" t="str">
            <v>Day Shift</v>
          </cell>
          <cell r="T1293">
            <v>99</v>
          </cell>
          <cell r="U1293" t="str">
            <v>MENA_UAE_FC</v>
          </cell>
          <cell r="X1293">
            <v>46267.333333333336</v>
          </cell>
          <cell r="Y1293">
            <v>46267.75</v>
          </cell>
          <cell r="Z1293" t="str">
            <v>Rest Day</v>
          </cell>
          <cell r="AA1293" t="str">
            <v>Not Scheduled</v>
          </cell>
          <cell r="AB1293" t="str">
            <v>Not Present</v>
          </cell>
          <cell r="AC1293" t="str">
            <v>Outbound</v>
          </cell>
          <cell r="AD1293" t="str">
            <v>Sort - Batch</v>
          </cell>
          <cell r="AE1293" t="str">
            <v>Sort</v>
          </cell>
          <cell r="AF1293" t="str">
            <v>Tuesday</v>
          </cell>
          <cell r="AG1293" t="str">
            <v>Wednesday</v>
          </cell>
          <cell r="AH1293">
            <v>15</v>
          </cell>
          <cell r="AJ1293">
            <v>45585</v>
          </cell>
          <cell r="AL1293" t="str">
            <v>Maternity Leave</v>
          </cell>
          <cell r="AM1293" t="str">
            <v>TEMP</v>
          </cell>
          <cell r="AN1293" t="str">
            <v>3P Onsite Worker</v>
          </cell>
          <cell r="AO1293" t="str">
            <v>A</v>
          </cell>
          <cell r="AP1293">
            <v>9</v>
          </cell>
          <cell r="AQ1293">
            <v>0</v>
          </cell>
          <cell r="AR1293">
            <v>0</v>
          </cell>
          <cell r="AS1293">
            <v>0</v>
          </cell>
          <cell r="AT1293">
            <v>0</v>
          </cell>
          <cell r="AU1293">
            <v>0</v>
          </cell>
        </row>
        <row r="1294">
          <cell r="E1294">
            <v>206239215</v>
          </cell>
          <cell r="F1294" t="str">
            <v>A</v>
          </cell>
          <cell r="G1294" t="str">
            <v>GREEN</v>
          </cell>
          <cell r="H1294" t="str">
            <v>FULL_TIME</v>
          </cell>
          <cell r="I1294">
            <v>900234</v>
          </cell>
          <cell r="J1294" t="str">
            <v>Fastlink Outsourcing</v>
          </cell>
          <cell r="K1294" t="str">
            <v>WENDY POKUAAH</v>
          </cell>
          <cell r="L1294" t="str">
            <v>Warehouse Associate (TEMP)</v>
          </cell>
          <cell r="M1294" t="str">
            <v>Warehouse Associate 12M</v>
          </cell>
          <cell r="N1294" t="str">
            <v>mnarshad</v>
          </cell>
          <cell r="O1294">
            <v>1299</v>
          </cell>
          <cell r="P1294" t="str">
            <v>AUH1</v>
          </cell>
          <cell r="Q1294" t="str">
            <v>ARE</v>
          </cell>
          <cell r="R1294" t="str">
            <v>FC109</v>
          </cell>
          <cell r="S1294" t="str">
            <v>Day Shift</v>
          </cell>
          <cell r="T1294">
            <v>99</v>
          </cell>
          <cell r="U1294" t="str">
            <v>MENA_UAE_FC</v>
          </cell>
          <cell r="X1294">
            <v>46267.333333333336</v>
          </cell>
          <cell r="Y1294">
            <v>46267.75</v>
          </cell>
          <cell r="Z1294" t="str">
            <v>Rest Day</v>
          </cell>
          <cell r="AA1294" t="str">
            <v>Not Scheduled</v>
          </cell>
          <cell r="AB1294" t="str">
            <v>Not Present</v>
          </cell>
          <cell r="AC1294" t="str">
            <v>Outbound</v>
          </cell>
          <cell r="AD1294" t="str">
            <v>Picking</v>
          </cell>
          <cell r="AE1294" t="str">
            <v>Pick</v>
          </cell>
          <cell r="AF1294" t="str">
            <v>Tuesday</v>
          </cell>
          <cell r="AG1294" t="str">
            <v>Wednesday</v>
          </cell>
          <cell r="AH1294">
            <v>13</v>
          </cell>
          <cell r="AJ1294">
            <v>45942</v>
          </cell>
          <cell r="AL1294" t="str">
            <v>Maternity Leave</v>
          </cell>
          <cell r="AM1294" t="str">
            <v>TEMP</v>
          </cell>
          <cell r="AN1294" t="str">
            <v>3P Onsite Worker</v>
          </cell>
          <cell r="AO1294" t="str">
            <v>A</v>
          </cell>
          <cell r="AP1294">
            <v>9</v>
          </cell>
          <cell r="AQ1294">
            <v>0</v>
          </cell>
          <cell r="AR1294">
            <v>0</v>
          </cell>
          <cell r="AS1294">
            <v>0</v>
          </cell>
          <cell r="AT1294">
            <v>0</v>
          </cell>
          <cell r="AU1294">
            <v>0</v>
          </cell>
        </row>
        <row r="1295">
          <cell r="E1295">
            <v>204868861</v>
          </cell>
          <cell r="F1295" t="str">
            <v>A</v>
          </cell>
          <cell r="G1295" t="str">
            <v>GREEN</v>
          </cell>
          <cell r="H1295" t="str">
            <v>FULL_TIME</v>
          </cell>
          <cell r="I1295">
            <v>900234</v>
          </cell>
          <cell r="J1295" t="str">
            <v>Quesscorp</v>
          </cell>
          <cell r="K1295" t="str">
            <v>Stella Nyarko Asare</v>
          </cell>
          <cell r="L1295" t="str">
            <v>Warehouse Associate (TEMP)</v>
          </cell>
          <cell r="M1295" t="str">
            <v>Warehouse Associate 24M</v>
          </cell>
          <cell r="N1295" t="str">
            <v>pparsin</v>
          </cell>
          <cell r="O1295">
            <v>1299</v>
          </cell>
          <cell r="P1295" t="str">
            <v>AUH1</v>
          </cell>
          <cell r="Q1295" t="str">
            <v>ARE</v>
          </cell>
          <cell r="R1295" t="str">
            <v>FC159</v>
          </cell>
          <cell r="S1295" t="str">
            <v>Day Shift</v>
          </cell>
          <cell r="T1295">
            <v>99</v>
          </cell>
          <cell r="U1295" t="str">
            <v>MENA_UAE_FC</v>
          </cell>
          <cell r="X1295">
            <v>46267.333333333336</v>
          </cell>
          <cell r="Y1295">
            <v>46267.75</v>
          </cell>
          <cell r="AA1295" t="str">
            <v>Scheduled</v>
          </cell>
          <cell r="AB1295" t="str">
            <v>Not Present</v>
          </cell>
          <cell r="AC1295" t="str">
            <v>Inbound</v>
          </cell>
          <cell r="AD1295" t="str">
            <v>Inbound Stow</v>
          </cell>
          <cell r="AE1295" t="str">
            <v>Stow</v>
          </cell>
          <cell r="AF1295" t="str">
            <v>Thursday</v>
          </cell>
          <cell r="AG1295" t="str">
            <v>Friday</v>
          </cell>
          <cell r="AH1295">
            <v>3</v>
          </cell>
          <cell r="AJ1295">
            <v>45690</v>
          </cell>
          <cell r="AL1295" t="str">
            <v>Sick Leave</v>
          </cell>
          <cell r="AM1295" t="str">
            <v>TEMP</v>
          </cell>
          <cell r="AN1295" t="str">
            <v>3P Onsite Worker</v>
          </cell>
          <cell r="AO1295" t="str">
            <v>A</v>
          </cell>
          <cell r="AP1295">
            <v>9</v>
          </cell>
          <cell r="AQ1295">
            <v>0</v>
          </cell>
          <cell r="AR1295">
            <v>0</v>
          </cell>
          <cell r="AS1295">
            <v>1</v>
          </cell>
          <cell r="AT1295">
            <v>0</v>
          </cell>
          <cell r="AU1295">
            <v>1</v>
          </cell>
        </row>
        <row r="1296">
          <cell r="E1296">
            <v>204155451</v>
          </cell>
          <cell r="F1296" t="str">
            <v>A</v>
          </cell>
          <cell r="G1296" t="str">
            <v>GREEN</v>
          </cell>
          <cell r="H1296" t="str">
            <v>FULL_TIME</v>
          </cell>
          <cell r="I1296">
            <v>900572</v>
          </cell>
          <cell r="J1296" t="str">
            <v>Dulsco L.L.C.</v>
          </cell>
          <cell r="K1296" t="str">
            <v>AMNA JAMIL</v>
          </cell>
          <cell r="L1296" t="str">
            <v>HR Assistant (TEMP)</v>
          </cell>
          <cell r="M1296" t="str">
            <v>Dulsco - Vendor POC</v>
          </cell>
          <cell r="N1296" t="str">
            <v>anrdhj</v>
          </cell>
          <cell r="O1296">
            <v>1299</v>
          </cell>
          <cell r="P1296" t="str">
            <v>AUH1</v>
          </cell>
          <cell r="Q1296" t="str">
            <v>ARE</v>
          </cell>
          <cell r="R1296" t="str">
            <v>FC059</v>
          </cell>
          <cell r="S1296" t="str">
            <v>Day Shift</v>
          </cell>
          <cell r="T1296">
            <v>99</v>
          </cell>
          <cell r="U1296" t="str">
            <v>MENA_UAE_FC</v>
          </cell>
          <cell r="X1296">
            <v>46267.333333333336</v>
          </cell>
          <cell r="Y1296">
            <v>46267.75</v>
          </cell>
          <cell r="AA1296" t="str">
            <v>Scheduled</v>
          </cell>
          <cell r="AB1296" t="str">
            <v>Not Present</v>
          </cell>
          <cell r="AC1296" t="str">
            <v>Support</v>
          </cell>
          <cell r="AD1296" t="str">
            <v>Admin/HR/IT</v>
          </cell>
          <cell r="AE1296" t="str">
            <v>Support</v>
          </cell>
          <cell r="AF1296" t="str">
            <v>Sunday</v>
          </cell>
          <cell r="AG1296" t="str">
            <v>Monday</v>
          </cell>
          <cell r="AH1296">
            <v>26</v>
          </cell>
          <cell r="AJ1296">
            <v>45565</v>
          </cell>
          <cell r="AL1296" t="str">
            <v>Carry Forwarded Annual Leave</v>
          </cell>
          <cell r="AM1296" t="str">
            <v>TEMP</v>
          </cell>
          <cell r="AN1296" t="str">
            <v>3P Onsite Worker</v>
          </cell>
          <cell r="AO1296" t="str">
            <v>A</v>
          </cell>
          <cell r="AP1296">
            <v>9</v>
          </cell>
          <cell r="AQ1296">
            <v>0</v>
          </cell>
          <cell r="AR1296">
            <v>0</v>
          </cell>
          <cell r="AS1296">
            <v>1</v>
          </cell>
          <cell r="AT1296">
            <v>1</v>
          </cell>
          <cell r="AU1296">
            <v>0</v>
          </cell>
        </row>
        <row r="1297">
          <cell r="E1297">
            <v>203974084</v>
          </cell>
          <cell r="F1297" t="str">
            <v>A</v>
          </cell>
          <cell r="G1297" t="str">
            <v>GREEN</v>
          </cell>
          <cell r="H1297" t="str">
            <v>FULL_TIME</v>
          </cell>
          <cell r="I1297">
            <v>900572</v>
          </cell>
          <cell r="J1297" t="str">
            <v>Dulsco L.L.C.</v>
          </cell>
          <cell r="K1297" t="str">
            <v>VAJEER MOHAMED.A</v>
          </cell>
          <cell r="L1297" t="str">
            <v>HR Assistant (TEMP)</v>
          </cell>
          <cell r="M1297" t="str">
            <v>Dulsco - Vendor POC</v>
          </cell>
          <cell r="N1297" t="str">
            <v>anrdhj</v>
          </cell>
          <cell r="O1297">
            <v>1299</v>
          </cell>
          <cell r="P1297" t="str">
            <v>AUH1</v>
          </cell>
          <cell r="Q1297" t="str">
            <v>ARE</v>
          </cell>
          <cell r="R1297" t="str">
            <v>LK011</v>
          </cell>
          <cell r="S1297" t="str">
            <v>Night Shift</v>
          </cell>
          <cell r="T1297">
            <v>99</v>
          </cell>
          <cell r="U1297" t="str">
            <v>MENA_UAE_FC</v>
          </cell>
          <cell r="X1297">
            <v>46267.75</v>
          </cell>
          <cell r="Y1297">
            <v>46268.166666666664</v>
          </cell>
          <cell r="Z1297" t="str">
            <v>Rest Day</v>
          </cell>
          <cell r="AA1297" t="str">
            <v>Not Scheduled</v>
          </cell>
          <cell r="AB1297" t="str">
            <v>Not Present</v>
          </cell>
          <cell r="AC1297" t="str">
            <v>Support</v>
          </cell>
          <cell r="AD1297" t="str">
            <v>Admin/HR/IT</v>
          </cell>
          <cell r="AE1297" t="str">
            <v>Support</v>
          </cell>
          <cell r="AF1297" t="str">
            <v>Friday</v>
          </cell>
          <cell r="AG1297" t="str">
            <v>Saturday</v>
          </cell>
          <cell r="AH1297">
            <v>26</v>
          </cell>
          <cell r="AJ1297">
            <v>45544</v>
          </cell>
          <cell r="AL1297" t="str">
            <v>Carry Forwarded Annual Leave</v>
          </cell>
          <cell r="AM1297" t="str">
            <v>TEMP</v>
          </cell>
          <cell r="AN1297" t="str">
            <v>3P Onsite Worker</v>
          </cell>
          <cell r="AO1297" t="str">
            <v>A</v>
          </cell>
          <cell r="AP1297">
            <v>9</v>
          </cell>
          <cell r="AQ1297">
            <v>0</v>
          </cell>
          <cell r="AR1297">
            <v>0</v>
          </cell>
          <cell r="AS1297">
            <v>0</v>
          </cell>
          <cell r="AT1297">
            <v>0</v>
          </cell>
          <cell r="AU1297">
            <v>0</v>
          </cell>
        </row>
        <row r="1298">
          <cell r="E1298">
            <v>204033425</v>
          </cell>
          <cell r="F1298" t="str">
            <v>A</v>
          </cell>
          <cell r="G1298" t="str">
            <v>GREEN</v>
          </cell>
          <cell r="H1298" t="str">
            <v>FULL_TIME</v>
          </cell>
          <cell r="I1298">
            <v>900572</v>
          </cell>
          <cell r="J1298" t="str">
            <v>Fastlink Outsourcing</v>
          </cell>
          <cell r="K1298" t="str">
            <v>Anupriya Kalaiselvan</v>
          </cell>
          <cell r="L1298" t="str">
            <v>HR Assistant (TEMP)</v>
          </cell>
          <cell r="M1298" t="str">
            <v>Fastlink - Vendor POC</v>
          </cell>
          <cell r="N1298" t="str">
            <v>anrdhj</v>
          </cell>
          <cell r="O1298">
            <v>1299</v>
          </cell>
          <cell r="P1298" t="str">
            <v>AUH1</v>
          </cell>
          <cell r="Q1298" t="str">
            <v>ARE</v>
          </cell>
          <cell r="R1298" t="str">
            <v>LK011</v>
          </cell>
          <cell r="S1298" t="str">
            <v>Night Shift</v>
          </cell>
          <cell r="T1298">
            <v>99</v>
          </cell>
          <cell r="U1298" t="str">
            <v>MENA_UAE_FC</v>
          </cell>
          <cell r="X1298">
            <v>46267.75</v>
          </cell>
          <cell r="Y1298">
            <v>46268.166666666664</v>
          </cell>
          <cell r="AA1298" t="str">
            <v>Scheduled</v>
          </cell>
          <cell r="AB1298" t="str">
            <v>Not Present</v>
          </cell>
          <cell r="AC1298" t="str">
            <v>Support</v>
          </cell>
          <cell r="AD1298" t="str">
            <v>Admin/HR/IT</v>
          </cell>
          <cell r="AE1298" t="str">
            <v>Support</v>
          </cell>
          <cell r="AF1298" t="str">
            <v>Friday</v>
          </cell>
          <cell r="AG1298" t="str">
            <v>Saturday</v>
          </cell>
          <cell r="AH1298">
            <v>26</v>
          </cell>
          <cell r="AJ1298">
            <v>45551</v>
          </cell>
          <cell r="AL1298" t="str">
            <v>Loss of Pay</v>
          </cell>
          <cell r="AM1298" t="str">
            <v>TEMP</v>
          </cell>
          <cell r="AN1298" t="str">
            <v>3P Onsite Worker</v>
          </cell>
          <cell r="AO1298" t="str">
            <v>A</v>
          </cell>
          <cell r="AP1298">
            <v>9</v>
          </cell>
          <cell r="AQ1298">
            <v>0</v>
          </cell>
          <cell r="AR1298">
            <v>0</v>
          </cell>
          <cell r="AS1298">
            <v>1</v>
          </cell>
          <cell r="AT1298">
            <v>1</v>
          </cell>
          <cell r="AU1298">
            <v>0</v>
          </cell>
        </row>
        <row r="1299">
          <cell r="E1299">
            <v>203851101</v>
          </cell>
          <cell r="F1299" t="str">
            <v>A</v>
          </cell>
          <cell r="G1299" t="str">
            <v>GREEN</v>
          </cell>
          <cell r="H1299" t="str">
            <v>FULL_TIME</v>
          </cell>
          <cell r="I1299">
            <v>900234</v>
          </cell>
          <cell r="J1299" t="str">
            <v>Fastlink Outsourcing</v>
          </cell>
          <cell r="K1299" t="str">
            <v>Prince Adusah</v>
          </cell>
          <cell r="L1299" t="str">
            <v>Warehouse Associate (TEMP)</v>
          </cell>
          <cell r="M1299" t="str">
            <v>Warehouse Associate 12M</v>
          </cell>
          <cell r="N1299" t="str">
            <v>mnarshad</v>
          </cell>
          <cell r="O1299">
            <v>1299</v>
          </cell>
          <cell r="P1299" t="str">
            <v>AUH1</v>
          </cell>
          <cell r="Q1299" t="str">
            <v>ARE</v>
          </cell>
          <cell r="R1299" t="str">
            <v>FC034</v>
          </cell>
          <cell r="S1299" t="str">
            <v>Day Shift</v>
          </cell>
          <cell r="T1299">
            <v>99</v>
          </cell>
          <cell r="U1299" t="str">
            <v>MENA_UAE_FC</v>
          </cell>
          <cell r="X1299">
            <v>46267.333333333336</v>
          </cell>
          <cell r="Y1299">
            <v>46267.75</v>
          </cell>
          <cell r="AA1299" t="str">
            <v>Scheduled</v>
          </cell>
          <cell r="AB1299" t="str">
            <v>Not Present</v>
          </cell>
          <cell r="AC1299" t="str">
            <v>Outbound</v>
          </cell>
          <cell r="AD1299" t="str">
            <v>Pack - Single</v>
          </cell>
          <cell r="AE1299" t="str">
            <v>Pack</v>
          </cell>
          <cell r="AF1299" t="str">
            <v>Saturday</v>
          </cell>
          <cell r="AG1299" t="str">
            <v>Sunday</v>
          </cell>
          <cell r="AH1299">
            <v>18</v>
          </cell>
          <cell r="AJ1299">
            <v>45523</v>
          </cell>
          <cell r="AL1299" t="str">
            <v>Annual Leave</v>
          </cell>
          <cell r="AM1299" t="str">
            <v>TEMP</v>
          </cell>
          <cell r="AN1299" t="str">
            <v>3P Onsite Worker</v>
          </cell>
          <cell r="AO1299" t="str">
            <v>A</v>
          </cell>
          <cell r="AP1299">
            <v>9</v>
          </cell>
          <cell r="AQ1299">
            <v>0</v>
          </cell>
          <cell r="AR1299">
            <v>0</v>
          </cell>
          <cell r="AS1299">
            <v>1</v>
          </cell>
          <cell r="AT1299">
            <v>1</v>
          </cell>
          <cell r="AU1299">
            <v>0</v>
          </cell>
        </row>
        <row r="1300">
          <cell r="E1300">
            <v>206926977</v>
          </cell>
          <cell r="F1300" t="str">
            <v>A</v>
          </cell>
          <cell r="G1300" t="str">
            <v>GREEN</v>
          </cell>
          <cell r="H1300" t="str">
            <v>REDUCED</v>
          </cell>
          <cell r="I1300">
            <v>900234</v>
          </cell>
          <cell r="J1300" t="str">
            <v>Fastlink Outsourcing</v>
          </cell>
          <cell r="K1300" t="str">
            <v>ALICE KORWOR</v>
          </cell>
          <cell r="L1300" t="str">
            <v>Warehouse Associate (TEMP)</v>
          </cell>
          <cell r="M1300" t="str">
            <v>Warehouse Associate 8W</v>
          </cell>
          <cell r="N1300" t="str">
            <v>ansammar</v>
          </cell>
          <cell r="O1300">
            <v>1299</v>
          </cell>
          <cell r="P1300" t="str">
            <v>AUH1</v>
          </cell>
          <cell r="Q1300" t="str">
            <v>ARE</v>
          </cell>
          <cell r="R1300" t="str">
            <v>LK011</v>
          </cell>
          <cell r="S1300" t="str">
            <v>Night Shift</v>
          </cell>
          <cell r="T1300">
            <v>99</v>
          </cell>
          <cell r="U1300" t="str">
            <v>MENA_UAE_FC</v>
          </cell>
          <cell r="V1300">
            <v>46267.756249999999</v>
          </cell>
          <cell r="W1300">
            <v>46267.837500000001</v>
          </cell>
          <cell r="X1300">
            <v>46267.756944444445</v>
          </cell>
          <cell r="Y1300">
            <v>46268.090277777781</v>
          </cell>
          <cell r="AA1300" t="str">
            <v>Scheduled</v>
          </cell>
          <cell r="AB1300" t="str">
            <v>Present</v>
          </cell>
          <cell r="AC1300" t="str">
            <v>Outbound</v>
          </cell>
          <cell r="AD1300" t="str">
            <v>Pack - Batch</v>
          </cell>
          <cell r="AE1300" t="str">
            <v>Pack</v>
          </cell>
          <cell r="AF1300" t="str">
            <v>Friday</v>
          </cell>
          <cell r="AG1300" t="str">
            <v>Saturday</v>
          </cell>
          <cell r="AH1300">
            <v>17</v>
          </cell>
          <cell r="AJ1300">
            <v>46246</v>
          </cell>
          <cell r="AL1300" t="str">
            <v>Annual Leave</v>
          </cell>
          <cell r="AM1300" t="str">
            <v>TEMP</v>
          </cell>
          <cell r="AN1300" t="str">
            <v>3P Onsite Worker</v>
          </cell>
          <cell r="AO1300" t="str">
            <v>A</v>
          </cell>
          <cell r="AP1300">
            <v>7</v>
          </cell>
          <cell r="AQ1300">
            <v>0</v>
          </cell>
          <cell r="AR1300">
            <v>1</v>
          </cell>
          <cell r="AS1300">
            <v>1</v>
          </cell>
          <cell r="AT1300">
            <v>0</v>
          </cell>
          <cell r="AU1300">
            <v>0</v>
          </cell>
        </row>
        <row r="1301">
          <cell r="E1301">
            <v>206239763</v>
          </cell>
          <cell r="F1301" t="str">
            <v>A</v>
          </cell>
          <cell r="G1301" t="str">
            <v>GREEN</v>
          </cell>
          <cell r="H1301" t="str">
            <v>FULL_TIME</v>
          </cell>
          <cell r="I1301">
            <v>900234</v>
          </cell>
          <cell r="J1301" t="str">
            <v>Fastlink Outsourcing</v>
          </cell>
          <cell r="K1301" t="str">
            <v>ANITA OFORIWAA ADU</v>
          </cell>
          <cell r="L1301" t="str">
            <v>Warehouse Associate (TEMP)</v>
          </cell>
          <cell r="M1301" t="str">
            <v>Warehouse Associate 12M</v>
          </cell>
          <cell r="N1301" t="str">
            <v>mnarshad</v>
          </cell>
          <cell r="O1301">
            <v>1299</v>
          </cell>
          <cell r="P1301" t="str">
            <v>AUH1</v>
          </cell>
          <cell r="Q1301" t="str">
            <v>ARE</v>
          </cell>
          <cell r="R1301" t="str">
            <v>FC059</v>
          </cell>
          <cell r="S1301" t="str">
            <v>Day Shift</v>
          </cell>
          <cell r="T1301">
            <v>99</v>
          </cell>
          <cell r="U1301" t="str">
            <v>MENA_UAE_FC</v>
          </cell>
          <cell r="X1301">
            <v>46267.333333333336</v>
          </cell>
          <cell r="Y1301">
            <v>46267.75</v>
          </cell>
          <cell r="AA1301" t="str">
            <v>Scheduled</v>
          </cell>
          <cell r="AB1301" t="str">
            <v>Not Present</v>
          </cell>
          <cell r="AC1301" t="str">
            <v>Outbound</v>
          </cell>
          <cell r="AD1301" t="str">
            <v>Picking</v>
          </cell>
          <cell r="AE1301" t="str">
            <v>Pick</v>
          </cell>
          <cell r="AF1301" t="str">
            <v>Sunday</v>
          </cell>
          <cell r="AG1301" t="str">
            <v>Monday</v>
          </cell>
          <cell r="AH1301">
            <v>13</v>
          </cell>
          <cell r="AJ1301">
            <v>45942</v>
          </cell>
          <cell r="AL1301" t="str">
            <v>Annual Leave</v>
          </cell>
          <cell r="AM1301" t="str">
            <v>TEMP</v>
          </cell>
          <cell r="AN1301" t="str">
            <v>3P Onsite Worker</v>
          </cell>
          <cell r="AO1301" t="str">
            <v>A</v>
          </cell>
          <cell r="AP1301">
            <v>9</v>
          </cell>
          <cell r="AQ1301">
            <v>0</v>
          </cell>
          <cell r="AR1301">
            <v>0</v>
          </cell>
          <cell r="AS1301">
            <v>1</v>
          </cell>
          <cell r="AT1301">
            <v>1</v>
          </cell>
          <cell r="AU1301">
            <v>0</v>
          </cell>
        </row>
        <row r="1302">
          <cell r="E1302">
            <v>203850997</v>
          </cell>
          <cell r="F1302" t="str">
            <v>A</v>
          </cell>
          <cell r="G1302" t="str">
            <v>GREEN</v>
          </cell>
          <cell r="H1302" t="str">
            <v>FULL_TIME</v>
          </cell>
          <cell r="I1302">
            <v>900234</v>
          </cell>
          <cell r="J1302" t="str">
            <v>Fastlink Outsourcing</v>
          </cell>
          <cell r="K1302" t="str">
            <v>Augustine Adjei</v>
          </cell>
          <cell r="L1302" t="str">
            <v>Warehouse Associate (TEMP)</v>
          </cell>
          <cell r="M1302" t="str">
            <v>Warehouse Associate 12M</v>
          </cell>
          <cell r="N1302" t="str">
            <v>scariav</v>
          </cell>
          <cell r="O1302">
            <v>1299</v>
          </cell>
          <cell r="P1302" t="str">
            <v>AUH1</v>
          </cell>
          <cell r="Q1302" t="str">
            <v>ARE</v>
          </cell>
          <cell r="R1302" t="str">
            <v>LK017</v>
          </cell>
          <cell r="S1302" t="str">
            <v>Night Shift</v>
          </cell>
          <cell r="T1302">
            <v>99</v>
          </cell>
          <cell r="U1302" t="str">
            <v>MENA_UAE_FC</v>
          </cell>
          <cell r="X1302">
            <v>46267.756944444445</v>
          </cell>
          <cell r="Y1302">
            <v>46268.173611111109</v>
          </cell>
          <cell r="AA1302" t="str">
            <v>Scheduled</v>
          </cell>
          <cell r="AB1302" t="str">
            <v>Not Present</v>
          </cell>
          <cell r="AC1302" t="str">
            <v>Outbound</v>
          </cell>
          <cell r="AD1302" t="str">
            <v>Sort - Batch</v>
          </cell>
          <cell r="AE1302" t="str">
            <v>Sort</v>
          </cell>
          <cell r="AF1302" t="str">
            <v>Thursday</v>
          </cell>
          <cell r="AG1302" t="str">
            <v>Friday</v>
          </cell>
          <cell r="AH1302">
            <v>15</v>
          </cell>
          <cell r="AJ1302">
            <v>45523</v>
          </cell>
          <cell r="AL1302" t="str">
            <v>Annual Leave</v>
          </cell>
          <cell r="AM1302" t="str">
            <v>TEMP</v>
          </cell>
          <cell r="AN1302" t="str">
            <v>3P Onsite Worker</v>
          </cell>
          <cell r="AO1302" t="str">
            <v>A</v>
          </cell>
          <cell r="AP1302">
            <v>9</v>
          </cell>
          <cell r="AQ1302">
            <v>0</v>
          </cell>
          <cell r="AR1302">
            <v>0</v>
          </cell>
          <cell r="AS1302">
            <v>1</v>
          </cell>
          <cell r="AT1302">
            <v>1</v>
          </cell>
          <cell r="AU1302">
            <v>0</v>
          </cell>
        </row>
        <row r="1303">
          <cell r="E1303">
            <v>203468749</v>
          </cell>
          <cell r="F1303" t="str">
            <v>A</v>
          </cell>
          <cell r="G1303" t="str">
            <v>GREEN</v>
          </cell>
          <cell r="H1303" t="str">
            <v>FULL_TIME</v>
          </cell>
          <cell r="I1303">
            <v>900234</v>
          </cell>
          <cell r="J1303" t="str">
            <v>Fastlink Outsourcing</v>
          </cell>
          <cell r="K1303" t="str">
            <v>Emmanuel Boadi</v>
          </cell>
          <cell r="L1303" t="str">
            <v>Warehouse Associate (TEMP)</v>
          </cell>
          <cell r="M1303" t="str">
            <v>Warehouse Associate 12M</v>
          </cell>
          <cell r="N1303" t="str">
            <v>scariav</v>
          </cell>
          <cell r="O1303">
            <v>1299</v>
          </cell>
          <cell r="P1303" t="str">
            <v>AUH1</v>
          </cell>
          <cell r="Q1303" t="str">
            <v>ARE</v>
          </cell>
          <cell r="R1303" t="str">
            <v>LK011</v>
          </cell>
          <cell r="S1303" t="str">
            <v>Night Shift</v>
          </cell>
          <cell r="T1303">
            <v>99</v>
          </cell>
          <cell r="U1303" t="str">
            <v>MENA_UAE_FC</v>
          </cell>
          <cell r="X1303">
            <v>46267.756944444445</v>
          </cell>
          <cell r="Y1303">
            <v>46268.173611111109</v>
          </cell>
          <cell r="AA1303" t="str">
            <v>Scheduled</v>
          </cell>
          <cell r="AB1303" t="str">
            <v>Not Present</v>
          </cell>
          <cell r="AC1303" t="str">
            <v>Outbound</v>
          </cell>
          <cell r="AD1303" t="str">
            <v>Pack - Single</v>
          </cell>
          <cell r="AE1303" t="str">
            <v>Pack</v>
          </cell>
          <cell r="AF1303" t="str">
            <v>Friday</v>
          </cell>
          <cell r="AG1303" t="str">
            <v>Saturday</v>
          </cell>
          <cell r="AH1303">
            <v>18</v>
          </cell>
          <cell r="AJ1303">
            <v>45455</v>
          </cell>
          <cell r="AL1303" t="str">
            <v>Annual Leave</v>
          </cell>
          <cell r="AM1303" t="str">
            <v>TEMP</v>
          </cell>
          <cell r="AN1303" t="str">
            <v>3P Onsite Worker</v>
          </cell>
          <cell r="AO1303" t="str">
            <v>A</v>
          </cell>
          <cell r="AP1303">
            <v>9</v>
          </cell>
          <cell r="AQ1303">
            <v>0</v>
          </cell>
          <cell r="AR1303">
            <v>0</v>
          </cell>
          <cell r="AS1303">
            <v>1</v>
          </cell>
          <cell r="AT1303">
            <v>1</v>
          </cell>
          <cell r="AU1303">
            <v>0</v>
          </cell>
        </row>
        <row r="1304">
          <cell r="E1304">
            <v>206491331</v>
          </cell>
          <cell r="F1304" t="str">
            <v>A</v>
          </cell>
          <cell r="G1304" t="str">
            <v>GREEN</v>
          </cell>
          <cell r="H1304" t="str">
            <v>FULL_TIME</v>
          </cell>
          <cell r="I1304">
            <v>900234</v>
          </cell>
          <cell r="J1304" t="str">
            <v>EFS Facilities Services</v>
          </cell>
          <cell r="K1304" t="str">
            <v>COLLNS KIPCHIRCHIR BORGUTT</v>
          </cell>
          <cell r="L1304" t="str">
            <v>Warehouse Associate (TEMP)</v>
          </cell>
          <cell r="M1304" t="str">
            <v>Warehouse Associate 8W</v>
          </cell>
          <cell r="N1304" t="str">
            <v>lraghava</v>
          </cell>
          <cell r="O1304">
            <v>1299</v>
          </cell>
          <cell r="P1304" t="str">
            <v>AUH1</v>
          </cell>
          <cell r="Q1304" t="str">
            <v>ARE</v>
          </cell>
          <cell r="R1304" t="str">
            <v>LK013</v>
          </cell>
          <cell r="S1304" t="str">
            <v>Night Shift</v>
          </cell>
          <cell r="T1304">
            <v>99</v>
          </cell>
          <cell r="U1304" t="str">
            <v>MENA_UAE_FC</v>
          </cell>
          <cell r="X1304">
            <v>46267.756944444445</v>
          </cell>
          <cell r="Y1304">
            <v>46268.173611111109</v>
          </cell>
          <cell r="AA1304" t="str">
            <v>Scheduled</v>
          </cell>
          <cell r="AB1304" t="str">
            <v>Not Present</v>
          </cell>
          <cell r="AC1304" t="str">
            <v>Outbound</v>
          </cell>
          <cell r="AD1304" t="str">
            <v>Picking</v>
          </cell>
          <cell r="AE1304" t="str">
            <v>Pick</v>
          </cell>
          <cell r="AF1304" t="str">
            <v>Sunday</v>
          </cell>
          <cell r="AG1304" t="str">
            <v>Monday</v>
          </cell>
          <cell r="AH1304">
            <v>13</v>
          </cell>
          <cell r="AJ1304">
            <v>45970</v>
          </cell>
          <cell r="AL1304" t="str">
            <v>Annual Leave</v>
          </cell>
          <cell r="AM1304" t="str">
            <v>TEMP</v>
          </cell>
          <cell r="AN1304" t="str">
            <v>3P Onsite Worker</v>
          </cell>
          <cell r="AO1304" t="str">
            <v>A</v>
          </cell>
          <cell r="AP1304">
            <v>9</v>
          </cell>
          <cell r="AQ1304">
            <v>0</v>
          </cell>
          <cell r="AR1304">
            <v>0</v>
          </cell>
          <cell r="AS1304">
            <v>1</v>
          </cell>
          <cell r="AT1304">
            <v>1</v>
          </cell>
          <cell r="AU1304">
            <v>0</v>
          </cell>
        </row>
        <row r="1305">
          <cell r="E1305">
            <v>206192647</v>
          </cell>
          <cell r="F1305" t="str">
            <v>A</v>
          </cell>
          <cell r="G1305" t="str">
            <v>GREEN</v>
          </cell>
          <cell r="H1305" t="str">
            <v>FULL_TIME</v>
          </cell>
          <cell r="I1305">
            <v>900234</v>
          </cell>
          <cell r="J1305" t="str">
            <v>EFS Facilities Services</v>
          </cell>
          <cell r="K1305" t="str">
            <v>Christiana Boatemaa Asamoah</v>
          </cell>
          <cell r="L1305" t="str">
            <v>Warehouse Associate (TEMP)</v>
          </cell>
          <cell r="M1305" t="str">
            <v>Warehouse Associate 12M</v>
          </cell>
          <cell r="N1305" t="str">
            <v>kebedeed</v>
          </cell>
          <cell r="O1305">
            <v>1299</v>
          </cell>
          <cell r="P1305" t="str">
            <v>AUH1</v>
          </cell>
          <cell r="Q1305" t="str">
            <v>ARE</v>
          </cell>
          <cell r="R1305" t="str">
            <v>FC059</v>
          </cell>
          <cell r="S1305" t="str">
            <v>Day Shift</v>
          </cell>
          <cell r="T1305">
            <v>99</v>
          </cell>
          <cell r="U1305" t="str">
            <v>MENA_UAE_FC</v>
          </cell>
          <cell r="X1305">
            <v>46267.333333333336</v>
          </cell>
          <cell r="Y1305">
            <v>46267.75</v>
          </cell>
          <cell r="AA1305" t="str">
            <v>Scheduled</v>
          </cell>
          <cell r="AB1305" t="str">
            <v>Not Present</v>
          </cell>
          <cell r="AC1305" t="str">
            <v>ICQA</v>
          </cell>
          <cell r="AD1305" t="str">
            <v>IC/QA/CS</v>
          </cell>
          <cell r="AE1305" t="str">
            <v>Support</v>
          </cell>
          <cell r="AF1305" t="str">
            <v>Sunday</v>
          </cell>
          <cell r="AG1305" t="str">
            <v>Monday</v>
          </cell>
          <cell r="AH1305">
            <v>27</v>
          </cell>
          <cell r="AJ1305">
            <v>45942</v>
          </cell>
          <cell r="AL1305" t="str">
            <v>Annual Leave</v>
          </cell>
          <cell r="AM1305" t="str">
            <v>TEMP</v>
          </cell>
          <cell r="AN1305" t="str">
            <v>3P Onsite Worker</v>
          </cell>
          <cell r="AO1305" t="str">
            <v>A</v>
          </cell>
          <cell r="AP1305">
            <v>9</v>
          </cell>
          <cell r="AQ1305">
            <v>0</v>
          </cell>
          <cell r="AR1305">
            <v>0</v>
          </cell>
          <cell r="AS1305">
            <v>1</v>
          </cell>
          <cell r="AT1305">
            <v>1</v>
          </cell>
          <cell r="AU1305">
            <v>0</v>
          </cell>
        </row>
        <row r="1306">
          <cell r="E1306">
            <v>206015637</v>
          </cell>
          <cell r="F1306" t="str">
            <v>A</v>
          </cell>
          <cell r="G1306" t="str">
            <v>GREEN</v>
          </cell>
          <cell r="H1306" t="str">
            <v>FULL_TIME</v>
          </cell>
          <cell r="I1306">
            <v>900234</v>
          </cell>
          <cell r="J1306" t="str">
            <v>Fastlink Outsourcing</v>
          </cell>
          <cell r="K1306" t="str">
            <v>FANCY CHEPKEMOI</v>
          </cell>
          <cell r="L1306" t="str">
            <v>Warehouse Associate (TEMP)</v>
          </cell>
          <cell r="M1306" t="str">
            <v>Warehouse Associate 12M</v>
          </cell>
          <cell r="N1306" t="str">
            <v>abbaszoo</v>
          </cell>
          <cell r="O1306">
            <v>1299</v>
          </cell>
          <cell r="P1306" t="str">
            <v>AUH1</v>
          </cell>
          <cell r="Q1306" t="str">
            <v>ARE</v>
          </cell>
          <cell r="R1306" t="str">
            <v>FC109</v>
          </cell>
          <cell r="S1306" t="str">
            <v>Day Shift</v>
          </cell>
          <cell r="T1306">
            <v>99</v>
          </cell>
          <cell r="U1306" t="str">
            <v>MENA_UAE_FC</v>
          </cell>
          <cell r="X1306">
            <v>46267.333333333336</v>
          </cell>
          <cell r="Y1306">
            <v>46267.75</v>
          </cell>
          <cell r="Z1306" t="str">
            <v>Rest Day</v>
          </cell>
          <cell r="AA1306" t="str">
            <v>Not Scheduled</v>
          </cell>
          <cell r="AB1306" t="str">
            <v>Not Present</v>
          </cell>
          <cell r="AC1306" t="str">
            <v>Inbound</v>
          </cell>
          <cell r="AD1306" t="str">
            <v>Receive Dock</v>
          </cell>
          <cell r="AE1306" t="str">
            <v>Receive</v>
          </cell>
          <cell r="AF1306" t="str">
            <v>Tuesday</v>
          </cell>
          <cell r="AG1306" t="str">
            <v>Wednesday</v>
          </cell>
          <cell r="AH1306">
            <v>2</v>
          </cell>
          <cell r="AJ1306">
            <v>45914</v>
          </cell>
          <cell r="AL1306" t="str">
            <v>Annual Leave</v>
          </cell>
          <cell r="AM1306" t="str">
            <v>TEMP</v>
          </cell>
          <cell r="AN1306" t="str">
            <v>3P Onsite Worker</v>
          </cell>
          <cell r="AO1306" t="str">
            <v>A</v>
          </cell>
          <cell r="AP1306">
            <v>9</v>
          </cell>
          <cell r="AQ1306">
            <v>0</v>
          </cell>
          <cell r="AR1306">
            <v>0</v>
          </cell>
          <cell r="AS1306">
            <v>0</v>
          </cell>
          <cell r="AT1306">
            <v>0</v>
          </cell>
          <cell r="AU1306">
            <v>0</v>
          </cell>
        </row>
        <row r="1307">
          <cell r="E1307">
            <v>203521526</v>
          </cell>
          <cell r="F1307" t="str">
            <v>A</v>
          </cell>
          <cell r="G1307" t="str">
            <v>GREEN</v>
          </cell>
          <cell r="H1307" t="str">
            <v>FULL_TIME</v>
          </cell>
          <cell r="I1307">
            <v>900234</v>
          </cell>
          <cell r="J1307" t="str">
            <v>Fastlink Outsourcing</v>
          </cell>
          <cell r="K1307" t="str">
            <v>Michael Darkwah</v>
          </cell>
          <cell r="L1307" t="str">
            <v>Warehouse Associate (TEMP)</v>
          </cell>
          <cell r="M1307" t="str">
            <v>Warehouse Associate 12M</v>
          </cell>
          <cell r="N1307" t="str">
            <v>abbaszoo</v>
          </cell>
          <cell r="O1307">
            <v>1299</v>
          </cell>
          <cell r="P1307" t="str">
            <v>AUH1</v>
          </cell>
          <cell r="Q1307" t="str">
            <v>ARE</v>
          </cell>
          <cell r="R1307" t="str">
            <v>FC059</v>
          </cell>
          <cell r="S1307" t="str">
            <v>Day Shift</v>
          </cell>
          <cell r="T1307">
            <v>99</v>
          </cell>
          <cell r="U1307" t="str">
            <v>MENA_UAE_FC</v>
          </cell>
          <cell r="X1307">
            <v>46267.333333333336</v>
          </cell>
          <cell r="Y1307">
            <v>46267.75</v>
          </cell>
          <cell r="AA1307" t="str">
            <v>Scheduled</v>
          </cell>
          <cell r="AB1307" t="str">
            <v>Not Present</v>
          </cell>
          <cell r="AC1307" t="str">
            <v>Inbound</v>
          </cell>
          <cell r="AD1307" t="str">
            <v>IB Problem Solve</v>
          </cell>
          <cell r="AE1307" t="str">
            <v>Receive</v>
          </cell>
          <cell r="AF1307" t="str">
            <v>Sunday</v>
          </cell>
          <cell r="AG1307" t="str">
            <v>Monday</v>
          </cell>
          <cell r="AH1307">
            <v>6</v>
          </cell>
          <cell r="AJ1307">
            <v>45462</v>
          </cell>
          <cell r="AL1307" t="str">
            <v>Annual Leave</v>
          </cell>
          <cell r="AM1307" t="str">
            <v>TEMP</v>
          </cell>
          <cell r="AN1307" t="str">
            <v>3P Onsite Worker</v>
          </cell>
          <cell r="AO1307" t="str">
            <v>A</v>
          </cell>
          <cell r="AP1307">
            <v>9</v>
          </cell>
          <cell r="AQ1307">
            <v>0</v>
          </cell>
          <cell r="AR1307">
            <v>0</v>
          </cell>
          <cell r="AS1307">
            <v>1</v>
          </cell>
          <cell r="AT1307">
            <v>1</v>
          </cell>
          <cell r="AU1307">
            <v>0</v>
          </cell>
        </row>
        <row r="1308">
          <cell r="E1308">
            <v>204117681</v>
          </cell>
          <cell r="F1308" t="str">
            <v>A</v>
          </cell>
          <cell r="G1308" t="str">
            <v>GREEN</v>
          </cell>
          <cell r="H1308" t="str">
            <v>FULL_TIME</v>
          </cell>
          <cell r="I1308">
            <v>900234</v>
          </cell>
          <cell r="J1308" t="str">
            <v>Quesscorp</v>
          </cell>
          <cell r="K1308" t="str">
            <v>Dumse Mannette Keng</v>
          </cell>
          <cell r="L1308" t="str">
            <v>Warehouse Associate (TEMP)</v>
          </cell>
          <cell r="M1308" t="str">
            <v>Warehouse Associate 24M</v>
          </cell>
          <cell r="N1308" t="str">
            <v>bizthoma</v>
          </cell>
          <cell r="O1308">
            <v>1299</v>
          </cell>
          <cell r="P1308" t="str">
            <v>AUH1</v>
          </cell>
          <cell r="Q1308" t="str">
            <v>ARE</v>
          </cell>
          <cell r="R1308" t="str">
            <v>LK012</v>
          </cell>
          <cell r="S1308" t="str">
            <v>Night Shift</v>
          </cell>
          <cell r="T1308">
            <v>99</v>
          </cell>
          <cell r="U1308" t="str">
            <v>MENA_UAE_FC</v>
          </cell>
          <cell r="X1308">
            <v>46267.756944444445</v>
          </cell>
          <cell r="Y1308">
            <v>46268.173611111109</v>
          </cell>
          <cell r="AA1308" t="str">
            <v>Scheduled</v>
          </cell>
          <cell r="AB1308" t="str">
            <v>Not Present</v>
          </cell>
          <cell r="AC1308" t="str">
            <v>Outbound</v>
          </cell>
          <cell r="AD1308" t="str">
            <v>Picking</v>
          </cell>
          <cell r="AE1308" t="str">
            <v>Pick</v>
          </cell>
          <cell r="AF1308" t="str">
            <v>Saturday</v>
          </cell>
          <cell r="AG1308" t="str">
            <v>Sunday</v>
          </cell>
          <cell r="AH1308">
            <v>13</v>
          </cell>
          <cell r="AJ1308">
            <v>45560</v>
          </cell>
          <cell r="AL1308" t="str">
            <v>Annual Leave</v>
          </cell>
          <cell r="AM1308" t="str">
            <v>TEMP</v>
          </cell>
          <cell r="AN1308" t="str">
            <v>3P Onsite Worker</v>
          </cell>
          <cell r="AO1308" t="str">
            <v>A</v>
          </cell>
          <cell r="AP1308">
            <v>9</v>
          </cell>
          <cell r="AQ1308">
            <v>0</v>
          </cell>
          <cell r="AR1308">
            <v>0</v>
          </cell>
          <cell r="AS1308">
            <v>1</v>
          </cell>
          <cell r="AT1308">
            <v>1</v>
          </cell>
          <cell r="AU1308">
            <v>0</v>
          </cell>
        </row>
        <row r="1309">
          <cell r="E1309">
            <v>206897556</v>
          </cell>
          <cell r="F1309" t="str">
            <v>A</v>
          </cell>
          <cell r="G1309" t="str">
            <v>GREEN</v>
          </cell>
          <cell r="H1309" t="str">
            <v>REDUCED</v>
          </cell>
          <cell r="I1309">
            <v>900234</v>
          </cell>
          <cell r="J1309" t="str">
            <v>Fastlink Outsourcing</v>
          </cell>
          <cell r="K1309" t="str">
            <v>BORIS ECHUBOU NANA</v>
          </cell>
          <cell r="L1309" t="str">
            <v>Warehouse Associate (TEMP)</v>
          </cell>
          <cell r="M1309" t="str">
            <v>Warehouse Associate 8W</v>
          </cell>
          <cell r="N1309" t="str">
            <v>bizthoma</v>
          </cell>
          <cell r="O1309">
            <v>1299</v>
          </cell>
          <cell r="P1309" t="str">
            <v>AUH1</v>
          </cell>
          <cell r="Q1309" t="str">
            <v>ARE</v>
          </cell>
          <cell r="R1309" t="str">
            <v>LK013</v>
          </cell>
          <cell r="S1309" t="str">
            <v>Night Shift</v>
          </cell>
          <cell r="T1309">
            <v>99</v>
          </cell>
          <cell r="U1309" t="str">
            <v>MENA_UAE_FC</v>
          </cell>
          <cell r="X1309">
            <v>46267.756944444445</v>
          </cell>
          <cell r="Y1309">
            <v>46268.090277777781</v>
          </cell>
          <cell r="AA1309" t="str">
            <v>Scheduled</v>
          </cell>
          <cell r="AB1309" t="str">
            <v>Not Present</v>
          </cell>
          <cell r="AC1309" t="str">
            <v>Outbound</v>
          </cell>
          <cell r="AD1309" t="str">
            <v>Picking</v>
          </cell>
          <cell r="AE1309" t="str">
            <v>Pick</v>
          </cell>
          <cell r="AF1309" t="str">
            <v>Sunday</v>
          </cell>
          <cell r="AG1309" t="str">
            <v>Monday</v>
          </cell>
          <cell r="AH1309">
            <v>13</v>
          </cell>
          <cell r="AJ1309">
            <v>46251</v>
          </cell>
          <cell r="AL1309" t="str">
            <v>Annual Leave</v>
          </cell>
          <cell r="AM1309" t="str">
            <v>TEMP</v>
          </cell>
          <cell r="AN1309" t="str">
            <v>3P Onsite Worker</v>
          </cell>
          <cell r="AO1309" t="str">
            <v>A</v>
          </cell>
          <cell r="AP1309">
            <v>7</v>
          </cell>
          <cell r="AQ1309">
            <v>0</v>
          </cell>
          <cell r="AR1309">
            <v>0</v>
          </cell>
          <cell r="AS1309">
            <v>1</v>
          </cell>
          <cell r="AT1309">
            <v>1</v>
          </cell>
          <cell r="AU1309">
            <v>0</v>
          </cell>
        </row>
        <row r="1310">
          <cell r="E1310">
            <v>204116439</v>
          </cell>
          <cell r="F1310" t="str">
            <v>A</v>
          </cell>
          <cell r="G1310" t="str">
            <v>GREEN</v>
          </cell>
          <cell r="H1310" t="str">
            <v>FULL_TIME</v>
          </cell>
          <cell r="I1310">
            <v>900234</v>
          </cell>
          <cell r="J1310" t="str">
            <v>Quesscorp</v>
          </cell>
          <cell r="K1310" t="str">
            <v>Alexander Etuge</v>
          </cell>
          <cell r="L1310" t="str">
            <v>Warehouse Associate (TEMP)</v>
          </cell>
          <cell r="M1310" t="str">
            <v>Warehouse Associate 24M</v>
          </cell>
          <cell r="N1310" t="str">
            <v>lraghava</v>
          </cell>
          <cell r="O1310">
            <v>1299</v>
          </cell>
          <cell r="P1310" t="str">
            <v>AUH1</v>
          </cell>
          <cell r="Q1310" t="str">
            <v>ARE</v>
          </cell>
          <cell r="R1310" t="str">
            <v>FC059</v>
          </cell>
          <cell r="S1310" t="str">
            <v>Day Shift</v>
          </cell>
          <cell r="T1310">
            <v>99</v>
          </cell>
          <cell r="U1310" t="str">
            <v>MENA_UAE_FC</v>
          </cell>
          <cell r="V1310">
            <v>46267.171527777777</v>
          </cell>
          <cell r="X1310">
            <v>46267.333333333336</v>
          </cell>
          <cell r="Y1310">
            <v>46267.75</v>
          </cell>
          <cell r="AA1310" t="str">
            <v>Scheduled</v>
          </cell>
          <cell r="AB1310" t="str">
            <v>Present</v>
          </cell>
          <cell r="AC1310" t="str">
            <v>Outbound</v>
          </cell>
          <cell r="AD1310" t="str">
            <v>Pack - Batch</v>
          </cell>
          <cell r="AE1310" t="str">
            <v>Pack</v>
          </cell>
          <cell r="AF1310" t="str">
            <v>Sunday</v>
          </cell>
          <cell r="AG1310" t="str">
            <v>Monday</v>
          </cell>
          <cell r="AH1310">
            <v>17</v>
          </cell>
          <cell r="AJ1310">
            <v>45560</v>
          </cell>
          <cell r="AL1310" t="str">
            <v>Annual Leave</v>
          </cell>
          <cell r="AM1310" t="str">
            <v>TEMP</v>
          </cell>
          <cell r="AN1310" t="str">
            <v>3P Onsite Worker</v>
          </cell>
          <cell r="AO1310" t="str">
            <v>A</v>
          </cell>
          <cell r="AP1310">
            <v>9</v>
          </cell>
          <cell r="AQ1310">
            <v>0</v>
          </cell>
          <cell r="AR1310">
            <v>1</v>
          </cell>
          <cell r="AS1310">
            <v>1</v>
          </cell>
          <cell r="AT1310">
            <v>0</v>
          </cell>
          <cell r="AU1310">
            <v>0</v>
          </cell>
        </row>
        <row r="1311">
          <cell r="E1311">
            <v>204883087</v>
          </cell>
          <cell r="F1311" t="str">
            <v>A</v>
          </cell>
          <cell r="G1311" t="str">
            <v>GREEN</v>
          </cell>
          <cell r="H1311" t="str">
            <v>FULL_TIME</v>
          </cell>
          <cell r="I1311">
            <v>900234</v>
          </cell>
          <cell r="J1311" t="str">
            <v>Quesscorp</v>
          </cell>
          <cell r="K1311" t="str">
            <v>First Mupetiwa</v>
          </cell>
          <cell r="L1311" t="str">
            <v>Warehouse Associate (TEMP)</v>
          </cell>
          <cell r="M1311" t="str">
            <v>Warehouse Associate 24M</v>
          </cell>
          <cell r="N1311" t="str">
            <v>kebedeed</v>
          </cell>
          <cell r="O1311">
            <v>1299</v>
          </cell>
          <cell r="P1311" t="str">
            <v>AUH1</v>
          </cell>
          <cell r="Q1311" t="str">
            <v>ARE</v>
          </cell>
          <cell r="R1311" t="str">
            <v>FC009</v>
          </cell>
          <cell r="S1311" t="str">
            <v>Day Shift</v>
          </cell>
          <cell r="T1311">
            <v>99</v>
          </cell>
          <cell r="U1311" t="str">
            <v>MENA_UAE_FC</v>
          </cell>
          <cell r="X1311">
            <v>46267.333333333336</v>
          </cell>
          <cell r="Y1311">
            <v>46267.75</v>
          </cell>
          <cell r="AA1311" t="str">
            <v>Scheduled</v>
          </cell>
          <cell r="AB1311" t="str">
            <v>Not Present</v>
          </cell>
          <cell r="AC1311" t="str">
            <v>ICQA</v>
          </cell>
          <cell r="AD1311" t="str">
            <v>IC/QA/CS</v>
          </cell>
          <cell r="AE1311" t="str">
            <v>Support</v>
          </cell>
          <cell r="AF1311" t="str">
            <v>Friday</v>
          </cell>
          <cell r="AG1311" t="str">
            <v>Saturday</v>
          </cell>
          <cell r="AH1311">
            <v>27</v>
          </cell>
          <cell r="AJ1311">
            <v>45690</v>
          </cell>
          <cell r="AL1311" t="str">
            <v>Annual Leave</v>
          </cell>
          <cell r="AM1311" t="str">
            <v>TEMP</v>
          </cell>
          <cell r="AN1311" t="str">
            <v>3P Onsite Worker</v>
          </cell>
          <cell r="AO1311" t="str">
            <v>A</v>
          </cell>
          <cell r="AP1311">
            <v>9</v>
          </cell>
          <cell r="AQ1311">
            <v>0</v>
          </cell>
          <cell r="AR1311">
            <v>0</v>
          </cell>
          <cell r="AS1311">
            <v>1</v>
          </cell>
          <cell r="AT1311">
            <v>1</v>
          </cell>
          <cell r="AU1311">
            <v>0</v>
          </cell>
        </row>
        <row r="1312">
          <cell r="E1312">
            <v>206128855</v>
          </cell>
          <cell r="F1312" t="str">
            <v>A</v>
          </cell>
          <cell r="G1312" t="str">
            <v>GREEN</v>
          </cell>
          <cell r="H1312" t="str">
            <v>FULL_TIME</v>
          </cell>
          <cell r="I1312">
            <v>900234</v>
          </cell>
          <cell r="J1312" t="str">
            <v>Fastlink Outsourcing</v>
          </cell>
          <cell r="K1312" t="str">
            <v>Freda Agyemang</v>
          </cell>
          <cell r="L1312" t="str">
            <v>Warehouse Associate (TEMP)</v>
          </cell>
          <cell r="M1312" t="str">
            <v>Warehouse Associate 12M</v>
          </cell>
          <cell r="N1312" t="str">
            <v>ansammar</v>
          </cell>
          <cell r="O1312">
            <v>1299</v>
          </cell>
          <cell r="P1312" t="str">
            <v>AUH1</v>
          </cell>
          <cell r="Q1312" t="str">
            <v>ARE</v>
          </cell>
          <cell r="R1312" t="str">
            <v>FC084</v>
          </cell>
          <cell r="S1312" t="str">
            <v>Day Shift</v>
          </cell>
          <cell r="T1312">
            <v>99</v>
          </cell>
          <cell r="U1312" t="str">
            <v>MENA_UAE_FC</v>
          </cell>
          <cell r="V1312">
            <v>46267.334027777775</v>
          </cell>
          <cell r="W1312">
            <v>46267.747916666667</v>
          </cell>
          <cell r="X1312">
            <v>46267.333333333336</v>
          </cell>
          <cell r="Y1312">
            <v>46267.75</v>
          </cell>
          <cell r="AA1312" t="str">
            <v>Scheduled</v>
          </cell>
          <cell r="AB1312" t="str">
            <v>Present</v>
          </cell>
          <cell r="AC1312" t="str">
            <v>Outbound</v>
          </cell>
          <cell r="AD1312" t="str">
            <v>Picking</v>
          </cell>
          <cell r="AE1312" t="str">
            <v>Pick</v>
          </cell>
          <cell r="AF1312" t="str">
            <v>Monday</v>
          </cell>
          <cell r="AG1312" t="str">
            <v>Tuesday</v>
          </cell>
          <cell r="AH1312">
            <v>13</v>
          </cell>
          <cell r="AJ1312">
            <v>45928</v>
          </cell>
          <cell r="AL1312" t="str">
            <v>Annual Leave</v>
          </cell>
          <cell r="AM1312" t="str">
            <v>TEMP</v>
          </cell>
          <cell r="AN1312" t="str">
            <v>3P Onsite Worker</v>
          </cell>
          <cell r="AO1312" t="str">
            <v>A</v>
          </cell>
          <cell r="AP1312">
            <v>9</v>
          </cell>
          <cell r="AQ1312">
            <v>0</v>
          </cell>
          <cell r="AR1312">
            <v>1</v>
          </cell>
          <cell r="AS1312">
            <v>1</v>
          </cell>
          <cell r="AT1312">
            <v>0</v>
          </cell>
          <cell r="AU1312">
            <v>0</v>
          </cell>
        </row>
        <row r="1313">
          <cell r="E1313">
            <v>203679317</v>
          </cell>
          <cell r="F1313" t="str">
            <v>A</v>
          </cell>
          <cell r="G1313" t="str">
            <v>GREEN</v>
          </cell>
          <cell r="H1313" t="str">
            <v>FULL_TIME</v>
          </cell>
          <cell r="I1313">
            <v>900234</v>
          </cell>
          <cell r="J1313" t="str">
            <v>Fastlink Outsourcing</v>
          </cell>
          <cell r="K1313" t="str">
            <v>Goodluck Eugen Shiyo</v>
          </cell>
          <cell r="L1313" t="str">
            <v>Warehouse Associate (TEMP)</v>
          </cell>
          <cell r="M1313" t="str">
            <v>Warehouse Associate 12M</v>
          </cell>
          <cell r="N1313" t="str">
            <v>aanso</v>
          </cell>
          <cell r="O1313">
            <v>1299</v>
          </cell>
          <cell r="P1313" t="str">
            <v>AUH1</v>
          </cell>
          <cell r="Q1313" t="str">
            <v>ARE</v>
          </cell>
          <cell r="R1313" t="str">
            <v>FC159</v>
          </cell>
          <cell r="S1313" t="str">
            <v>Day Shift</v>
          </cell>
          <cell r="T1313">
            <v>99</v>
          </cell>
          <cell r="U1313" t="str">
            <v>MENA_UAE_FC</v>
          </cell>
          <cell r="X1313">
            <v>46267.333333333336</v>
          </cell>
          <cell r="Y1313">
            <v>46267.75</v>
          </cell>
          <cell r="AA1313" t="str">
            <v>Scheduled</v>
          </cell>
          <cell r="AB1313" t="str">
            <v>Not Present</v>
          </cell>
          <cell r="AC1313" t="str">
            <v>Customer returns</v>
          </cell>
          <cell r="AD1313" t="str">
            <v>Customer Returns</v>
          </cell>
          <cell r="AE1313" t="str">
            <v>Customer returns</v>
          </cell>
          <cell r="AF1313" t="str">
            <v>Thursday</v>
          </cell>
          <cell r="AG1313" t="str">
            <v>Friday</v>
          </cell>
          <cell r="AH1313">
            <v>22</v>
          </cell>
          <cell r="AJ1313">
            <v>45487</v>
          </cell>
          <cell r="AL1313" t="str">
            <v>Annual Leave</v>
          </cell>
          <cell r="AM1313" t="str">
            <v>TEMP</v>
          </cell>
          <cell r="AN1313" t="str">
            <v>3P Onsite Worker</v>
          </cell>
          <cell r="AO1313" t="str">
            <v>A</v>
          </cell>
          <cell r="AP1313">
            <v>9</v>
          </cell>
          <cell r="AQ1313">
            <v>0</v>
          </cell>
          <cell r="AR1313">
            <v>0</v>
          </cell>
          <cell r="AS1313">
            <v>1</v>
          </cell>
          <cell r="AT1313">
            <v>1</v>
          </cell>
          <cell r="AU1313">
            <v>0</v>
          </cell>
        </row>
        <row r="1314">
          <cell r="E1314">
            <v>202199024</v>
          </cell>
          <cell r="F1314" t="str">
            <v>A</v>
          </cell>
          <cell r="G1314" t="str">
            <v>GREEN</v>
          </cell>
          <cell r="H1314" t="str">
            <v>FULL_TIME</v>
          </cell>
          <cell r="I1314">
            <v>900234</v>
          </cell>
          <cell r="J1314" t="str">
            <v>Quesscorp</v>
          </cell>
          <cell r="K1314" t="str">
            <v>Joseph Gana Dohmovat</v>
          </cell>
          <cell r="L1314" t="str">
            <v>Warehouse Associate (TEMP)</v>
          </cell>
          <cell r="M1314" t="str">
            <v>Warehouse Associate 24M</v>
          </cell>
          <cell r="N1314" t="str">
            <v>aanso</v>
          </cell>
          <cell r="O1314">
            <v>1299</v>
          </cell>
          <cell r="P1314" t="str">
            <v>AUH1</v>
          </cell>
          <cell r="Q1314" t="str">
            <v>ARE</v>
          </cell>
          <cell r="R1314" t="str">
            <v>LK012</v>
          </cell>
          <cell r="S1314" t="str">
            <v>Night Shift</v>
          </cell>
          <cell r="T1314">
            <v>99</v>
          </cell>
          <cell r="U1314" t="str">
            <v>MENA_UAE_FC</v>
          </cell>
          <cell r="X1314">
            <v>46267.756944444445</v>
          </cell>
          <cell r="Y1314">
            <v>46268.173611111109</v>
          </cell>
          <cell r="AA1314" t="str">
            <v>Scheduled</v>
          </cell>
          <cell r="AB1314" t="str">
            <v>Not Present</v>
          </cell>
          <cell r="AC1314" t="str">
            <v>Customer returns</v>
          </cell>
          <cell r="AD1314" t="str">
            <v>Customer Returns</v>
          </cell>
          <cell r="AE1314" t="str">
            <v>Customer returns</v>
          </cell>
          <cell r="AF1314" t="str">
            <v>Saturday</v>
          </cell>
          <cell r="AG1314" t="str">
            <v>Sunday</v>
          </cell>
          <cell r="AH1314">
            <v>22</v>
          </cell>
          <cell r="AJ1314">
            <v>45588</v>
          </cell>
          <cell r="AL1314" t="str">
            <v>Annual Leave</v>
          </cell>
          <cell r="AM1314" t="str">
            <v>TEMP</v>
          </cell>
          <cell r="AN1314" t="str">
            <v>3P Onsite Worker</v>
          </cell>
          <cell r="AO1314" t="str">
            <v>A</v>
          </cell>
          <cell r="AP1314">
            <v>9</v>
          </cell>
          <cell r="AQ1314">
            <v>0</v>
          </cell>
          <cell r="AR1314">
            <v>0</v>
          </cell>
          <cell r="AS1314">
            <v>1</v>
          </cell>
          <cell r="AT1314">
            <v>1</v>
          </cell>
          <cell r="AU1314">
            <v>0</v>
          </cell>
        </row>
        <row r="1315">
          <cell r="E1315">
            <v>203521521</v>
          </cell>
          <cell r="F1315" t="str">
            <v>A</v>
          </cell>
          <cell r="G1315" t="str">
            <v>GREEN</v>
          </cell>
          <cell r="H1315" t="str">
            <v>FULL_TIME</v>
          </cell>
          <cell r="I1315">
            <v>900234</v>
          </cell>
          <cell r="J1315" t="str">
            <v>Fastlink Outsourcing</v>
          </cell>
          <cell r="K1315" t="str">
            <v>Briggs Kabaya</v>
          </cell>
          <cell r="L1315" t="str">
            <v>Warehouse Associate (TEMP)</v>
          </cell>
          <cell r="M1315" t="str">
            <v>Warehouse Associate 12M</v>
          </cell>
          <cell r="N1315" t="str">
            <v>abbaszoo</v>
          </cell>
          <cell r="O1315">
            <v>1299</v>
          </cell>
          <cell r="P1315" t="str">
            <v>AUH1</v>
          </cell>
          <cell r="Q1315" t="str">
            <v>ARE</v>
          </cell>
          <cell r="R1315" t="str">
            <v>FC109</v>
          </cell>
          <cell r="S1315" t="str">
            <v>Day Shift</v>
          </cell>
          <cell r="T1315">
            <v>99</v>
          </cell>
          <cell r="U1315" t="str">
            <v>MENA_UAE_FC</v>
          </cell>
          <cell r="X1315">
            <v>46267.333333333336</v>
          </cell>
          <cell r="Y1315">
            <v>46267.75</v>
          </cell>
          <cell r="Z1315" t="str">
            <v>Rest Day</v>
          </cell>
          <cell r="AA1315" t="str">
            <v>Not Scheduled</v>
          </cell>
          <cell r="AB1315" t="str">
            <v>Not Present</v>
          </cell>
          <cell r="AC1315" t="str">
            <v>Inbound</v>
          </cell>
          <cell r="AD1315" t="str">
            <v>IB Problem Solve</v>
          </cell>
          <cell r="AE1315" t="str">
            <v>Receive</v>
          </cell>
          <cell r="AF1315" t="str">
            <v>Tuesday</v>
          </cell>
          <cell r="AG1315" t="str">
            <v>Wednesday</v>
          </cell>
          <cell r="AH1315">
            <v>6</v>
          </cell>
          <cell r="AJ1315">
            <v>45462</v>
          </cell>
          <cell r="AL1315" t="str">
            <v>Annual Leave</v>
          </cell>
          <cell r="AM1315" t="str">
            <v>TEMP</v>
          </cell>
          <cell r="AN1315" t="str">
            <v>3P Onsite Worker</v>
          </cell>
          <cell r="AO1315" t="str">
            <v>A</v>
          </cell>
          <cell r="AP1315">
            <v>9</v>
          </cell>
          <cell r="AQ1315">
            <v>0</v>
          </cell>
          <cell r="AR1315">
            <v>0</v>
          </cell>
          <cell r="AS1315">
            <v>0</v>
          </cell>
          <cell r="AT1315">
            <v>0</v>
          </cell>
          <cell r="AU1315">
            <v>0</v>
          </cell>
        </row>
        <row r="1316">
          <cell r="E1316">
            <v>205281151</v>
          </cell>
          <cell r="F1316" t="str">
            <v>A</v>
          </cell>
          <cell r="G1316" t="str">
            <v>GREEN</v>
          </cell>
          <cell r="H1316" t="str">
            <v>REDUCED</v>
          </cell>
          <cell r="I1316">
            <v>900234</v>
          </cell>
          <cell r="J1316" t="str">
            <v>EFS Facilities Services</v>
          </cell>
          <cell r="K1316" t="str">
            <v>Albert Kanyoro</v>
          </cell>
          <cell r="L1316" t="str">
            <v>Warehouse Associate (TEMP)</v>
          </cell>
          <cell r="M1316" t="str">
            <v>Warehouse Associate 8W</v>
          </cell>
          <cell r="N1316" t="str">
            <v>scariav</v>
          </cell>
          <cell r="O1316">
            <v>1299</v>
          </cell>
          <cell r="P1316" t="str">
            <v>AUH1</v>
          </cell>
          <cell r="Q1316" t="str">
            <v>ARE</v>
          </cell>
          <cell r="R1316" t="str">
            <v>LK014</v>
          </cell>
          <cell r="S1316" t="str">
            <v>Night Shift</v>
          </cell>
          <cell r="T1316">
            <v>99</v>
          </cell>
          <cell r="U1316" t="str">
            <v>MENA_UAE_FC</v>
          </cell>
          <cell r="V1316">
            <v>46267.754861111112</v>
          </cell>
          <cell r="W1316">
            <v>46267.836805555555</v>
          </cell>
          <cell r="X1316">
            <v>46267.756944444445</v>
          </cell>
          <cell r="Y1316">
            <v>46268.090277777781</v>
          </cell>
          <cell r="AA1316" t="str">
            <v>Scheduled</v>
          </cell>
          <cell r="AB1316" t="str">
            <v>Present</v>
          </cell>
          <cell r="AC1316" t="str">
            <v>Outbound</v>
          </cell>
          <cell r="AD1316" t="str">
            <v>Picking</v>
          </cell>
          <cell r="AE1316" t="str">
            <v>Pick</v>
          </cell>
          <cell r="AF1316" t="str">
            <v>Monday</v>
          </cell>
          <cell r="AG1316" t="str">
            <v>Tuesday</v>
          </cell>
          <cell r="AH1316">
            <v>13</v>
          </cell>
          <cell r="AJ1316">
            <v>46251</v>
          </cell>
          <cell r="AL1316" t="str">
            <v>Annual Leave</v>
          </cell>
          <cell r="AM1316" t="str">
            <v>TEMP</v>
          </cell>
          <cell r="AN1316" t="str">
            <v>3P Onsite Worker</v>
          </cell>
          <cell r="AO1316" t="str">
            <v>A</v>
          </cell>
          <cell r="AP1316">
            <v>7</v>
          </cell>
          <cell r="AQ1316">
            <v>0</v>
          </cell>
          <cell r="AR1316">
            <v>1</v>
          </cell>
          <cell r="AS1316">
            <v>1</v>
          </cell>
          <cell r="AT1316">
            <v>0</v>
          </cell>
          <cell r="AU1316">
            <v>0</v>
          </cell>
        </row>
        <row r="1317">
          <cell r="E1317">
            <v>206897646</v>
          </cell>
          <cell r="F1317" t="str">
            <v>A</v>
          </cell>
          <cell r="G1317" t="str">
            <v>GREEN</v>
          </cell>
          <cell r="H1317" t="str">
            <v>FULL_TIME</v>
          </cell>
          <cell r="I1317">
            <v>900234</v>
          </cell>
          <cell r="J1317" t="str">
            <v>Fastlink Outsourcing</v>
          </cell>
          <cell r="K1317" t="str">
            <v>LEONARD NGONG CHACK</v>
          </cell>
          <cell r="L1317" t="str">
            <v>Warehouse Associate (TEMP)</v>
          </cell>
          <cell r="M1317" t="str">
            <v>Warehouse Associate 12M</v>
          </cell>
          <cell r="N1317" t="str">
            <v>mnarshad</v>
          </cell>
          <cell r="O1317">
            <v>1299</v>
          </cell>
          <cell r="P1317" t="str">
            <v>AUH1</v>
          </cell>
          <cell r="Q1317" t="str">
            <v>ARE</v>
          </cell>
          <cell r="R1317" t="str">
            <v>LK012</v>
          </cell>
          <cell r="S1317" t="str">
            <v>Night Shift</v>
          </cell>
          <cell r="T1317">
            <v>99</v>
          </cell>
          <cell r="U1317" t="str">
            <v>MENA_UAE_FC</v>
          </cell>
          <cell r="X1317">
            <v>46267.756944444445</v>
          </cell>
          <cell r="Y1317">
            <v>46268.173611111109</v>
          </cell>
          <cell r="AA1317" t="str">
            <v>Scheduled</v>
          </cell>
          <cell r="AB1317" t="str">
            <v>Not Present</v>
          </cell>
          <cell r="AC1317" t="str">
            <v>Outbound</v>
          </cell>
          <cell r="AD1317" t="str">
            <v>Picking</v>
          </cell>
          <cell r="AE1317" t="str">
            <v>Pick</v>
          </cell>
          <cell r="AF1317" t="str">
            <v>Saturday</v>
          </cell>
          <cell r="AG1317" t="str">
            <v>Sunday</v>
          </cell>
          <cell r="AH1317">
            <v>13</v>
          </cell>
          <cell r="AJ1317">
            <v>46029</v>
          </cell>
          <cell r="AL1317" t="str">
            <v>Annual Leave</v>
          </cell>
          <cell r="AM1317" t="str">
            <v>TEMP</v>
          </cell>
          <cell r="AN1317" t="str">
            <v>3P Onsite Worker</v>
          </cell>
          <cell r="AO1317" t="str">
            <v>A</v>
          </cell>
          <cell r="AP1317">
            <v>9</v>
          </cell>
          <cell r="AQ1317">
            <v>0</v>
          </cell>
          <cell r="AR1317">
            <v>0</v>
          </cell>
          <cell r="AS1317">
            <v>1</v>
          </cell>
          <cell r="AT1317">
            <v>1</v>
          </cell>
          <cell r="AU1317">
            <v>0</v>
          </cell>
        </row>
        <row r="1318">
          <cell r="E1318">
            <v>206873657</v>
          </cell>
          <cell r="F1318" t="str">
            <v>A</v>
          </cell>
          <cell r="G1318" t="str">
            <v>GREEN</v>
          </cell>
          <cell r="H1318" t="str">
            <v>FULL_TIME</v>
          </cell>
          <cell r="I1318">
            <v>900234</v>
          </cell>
          <cell r="J1318" t="str">
            <v>Fastlink Outsourcing</v>
          </cell>
          <cell r="K1318" t="str">
            <v>MAGDALENE NYARKOA ASANT</v>
          </cell>
          <cell r="L1318" t="str">
            <v>Warehouse Associate (TEMP)</v>
          </cell>
          <cell r="M1318" t="str">
            <v>Warehouse Associate 12M</v>
          </cell>
          <cell r="N1318" t="str">
            <v>abbaszoo</v>
          </cell>
          <cell r="O1318">
            <v>1299</v>
          </cell>
          <cell r="P1318" t="str">
            <v>AUH1</v>
          </cell>
          <cell r="Q1318" t="str">
            <v>ARE</v>
          </cell>
          <cell r="R1318" t="str">
            <v>FC009</v>
          </cell>
          <cell r="S1318" t="str">
            <v>Day Shift</v>
          </cell>
          <cell r="T1318">
            <v>99</v>
          </cell>
          <cell r="U1318" t="str">
            <v>MENA_UAE_FC</v>
          </cell>
          <cell r="X1318">
            <v>46267.333333333336</v>
          </cell>
          <cell r="Y1318">
            <v>46267.75</v>
          </cell>
          <cell r="AA1318" t="str">
            <v>Scheduled</v>
          </cell>
          <cell r="AB1318" t="str">
            <v>Not Present</v>
          </cell>
          <cell r="AC1318" t="str">
            <v>Inbound</v>
          </cell>
          <cell r="AD1318" t="str">
            <v>Vendor Receive</v>
          </cell>
          <cell r="AE1318" t="str">
            <v>Receive</v>
          </cell>
          <cell r="AF1318" t="str">
            <v>Friday</v>
          </cell>
          <cell r="AG1318" t="str">
            <v>Saturday</v>
          </cell>
          <cell r="AH1318">
            <v>1</v>
          </cell>
          <cell r="AJ1318">
            <v>46019</v>
          </cell>
          <cell r="AL1318" t="str">
            <v>Annual Leave</v>
          </cell>
          <cell r="AM1318" t="str">
            <v>TEMP</v>
          </cell>
          <cell r="AN1318" t="str">
            <v>3P Onsite Worker</v>
          </cell>
          <cell r="AO1318" t="str">
            <v>A</v>
          </cell>
          <cell r="AP1318">
            <v>9</v>
          </cell>
          <cell r="AQ1318">
            <v>0</v>
          </cell>
          <cell r="AR1318">
            <v>0</v>
          </cell>
          <cell r="AS1318">
            <v>1</v>
          </cell>
          <cell r="AT1318">
            <v>1</v>
          </cell>
          <cell r="AU1318">
            <v>0</v>
          </cell>
        </row>
        <row r="1319">
          <cell r="E1319">
            <v>203469060</v>
          </cell>
          <cell r="F1319" t="str">
            <v>A</v>
          </cell>
          <cell r="G1319" t="str">
            <v>GREEN</v>
          </cell>
          <cell r="H1319" t="str">
            <v>FULL_TIME</v>
          </cell>
          <cell r="I1319">
            <v>900234</v>
          </cell>
          <cell r="J1319" t="str">
            <v>Fastlink Outsourcing</v>
          </cell>
          <cell r="K1319" t="str">
            <v>Grace manjengwa</v>
          </cell>
          <cell r="L1319" t="str">
            <v>Warehouse Associate (TEMP)</v>
          </cell>
          <cell r="M1319" t="str">
            <v>Warehouse Associate 12M</v>
          </cell>
          <cell r="N1319" t="str">
            <v>aanso</v>
          </cell>
          <cell r="O1319">
            <v>1299</v>
          </cell>
          <cell r="P1319" t="str">
            <v>AUH1</v>
          </cell>
          <cell r="Q1319" t="str">
            <v>ARE</v>
          </cell>
          <cell r="R1319" t="str">
            <v>FC109</v>
          </cell>
          <cell r="S1319" t="str">
            <v>Day Shift</v>
          </cell>
          <cell r="T1319">
            <v>99</v>
          </cell>
          <cell r="U1319" t="str">
            <v>MENA_UAE_FC</v>
          </cell>
          <cell r="X1319">
            <v>46267.333333333336</v>
          </cell>
          <cell r="Y1319">
            <v>46267.75</v>
          </cell>
          <cell r="Z1319" t="str">
            <v>Rest Day</v>
          </cell>
          <cell r="AA1319" t="str">
            <v>Not Scheduled</v>
          </cell>
          <cell r="AB1319" t="str">
            <v>Not Present</v>
          </cell>
          <cell r="AC1319" t="str">
            <v>Customer returns</v>
          </cell>
          <cell r="AD1319" t="str">
            <v>Customer Returns</v>
          </cell>
          <cell r="AE1319" t="str">
            <v>Customer returns</v>
          </cell>
          <cell r="AF1319" t="str">
            <v>Tuesday</v>
          </cell>
          <cell r="AG1319" t="str">
            <v>Wednesday</v>
          </cell>
          <cell r="AH1319">
            <v>22</v>
          </cell>
          <cell r="AJ1319">
            <v>45455</v>
          </cell>
          <cell r="AL1319" t="str">
            <v>Annual Leave</v>
          </cell>
          <cell r="AM1319" t="str">
            <v>TEMP</v>
          </cell>
          <cell r="AN1319" t="str">
            <v>3P Onsite Worker</v>
          </cell>
          <cell r="AO1319" t="str">
            <v>A</v>
          </cell>
          <cell r="AP1319">
            <v>9</v>
          </cell>
          <cell r="AQ1319">
            <v>0</v>
          </cell>
          <cell r="AR1319">
            <v>0</v>
          </cell>
          <cell r="AS1319">
            <v>0</v>
          </cell>
          <cell r="AT1319">
            <v>0</v>
          </cell>
          <cell r="AU1319">
            <v>0</v>
          </cell>
        </row>
        <row r="1320">
          <cell r="E1320">
            <v>204072301</v>
          </cell>
          <cell r="F1320" t="str">
            <v>A</v>
          </cell>
          <cell r="G1320" t="str">
            <v>GREEN</v>
          </cell>
          <cell r="H1320" t="str">
            <v>FULL_TIME</v>
          </cell>
          <cell r="I1320">
            <v>900234</v>
          </cell>
          <cell r="J1320" t="str">
            <v>Dulsco L.L.C.</v>
          </cell>
          <cell r="K1320" t="str">
            <v>GERALD MUSINGUZI</v>
          </cell>
          <cell r="L1320" t="str">
            <v>Warehouse Associate (TEMP)</v>
          </cell>
          <cell r="M1320" t="str">
            <v>Warehouse Associate 24M</v>
          </cell>
          <cell r="N1320" t="str">
            <v>ansammar</v>
          </cell>
          <cell r="O1320">
            <v>1299</v>
          </cell>
          <cell r="P1320" t="str">
            <v>AUH1</v>
          </cell>
          <cell r="Q1320" t="str">
            <v>ARE</v>
          </cell>
          <cell r="R1320" t="str">
            <v>FC134</v>
          </cell>
          <cell r="S1320" t="str">
            <v>Day Shift</v>
          </cell>
          <cell r="T1320">
            <v>99</v>
          </cell>
          <cell r="U1320" t="str">
            <v>MENA_UAE_FC</v>
          </cell>
          <cell r="X1320">
            <v>46267.333333333336</v>
          </cell>
          <cell r="Y1320">
            <v>46267.75</v>
          </cell>
          <cell r="Z1320" t="str">
            <v>Rest Day</v>
          </cell>
          <cell r="AA1320" t="str">
            <v>Not Scheduled</v>
          </cell>
          <cell r="AB1320" t="str">
            <v>Not Present</v>
          </cell>
          <cell r="AC1320" t="str">
            <v>Outbound</v>
          </cell>
          <cell r="AD1320" t="str">
            <v>Picking</v>
          </cell>
          <cell r="AE1320" t="str">
            <v>Pick</v>
          </cell>
          <cell r="AF1320" t="str">
            <v>Wednesday</v>
          </cell>
          <cell r="AG1320" t="str">
            <v>Thursday</v>
          </cell>
          <cell r="AH1320">
            <v>13</v>
          </cell>
          <cell r="AJ1320">
            <v>45557</v>
          </cell>
          <cell r="AL1320" t="str">
            <v>Annual Leave</v>
          </cell>
          <cell r="AM1320" t="str">
            <v>TEMP</v>
          </cell>
          <cell r="AN1320" t="str">
            <v>3P Onsite Worker</v>
          </cell>
          <cell r="AO1320" t="str">
            <v>A</v>
          </cell>
          <cell r="AP1320">
            <v>9</v>
          </cell>
          <cell r="AQ1320">
            <v>0</v>
          </cell>
          <cell r="AR1320">
            <v>0</v>
          </cell>
          <cell r="AS1320">
            <v>0</v>
          </cell>
          <cell r="AT1320">
            <v>0</v>
          </cell>
          <cell r="AU1320">
            <v>0</v>
          </cell>
        </row>
        <row r="1321">
          <cell r="E1321">
            <v>206871907</v>
          </cell>
          <cell r="F1321" t="str">
            <v>A</v>
          </cell>
          <cell r="G1321" t="str">
            <v>GREEN</v>
          </cell>
          <cell r="H1321" t="str">
            <v>FULL_TIME</v>
          </cell>
          <cell r="I1321">
            <v>900234</v>
          </cell>
          <cell r="J1321" t="str">
            <v>Fastlink Outsourcing</v>
          </cell>
          <cell r="K1321" t="str">
            <v>ALEXANDER NARTEY KUSI</v>
          </cell>
          <cell r="L1321" t="str">
            <v>Warehouse Associate (TEMP)</v>
          </cell>
          <cell r="M1321" t="str">
            <v>Warehouse Associate 8W</v>
          </cell>
          <cell r="N1321" t="str">
            <v>abbaszoo</v>
          </cell>
          <cell r="O1321">
            <v>1299</v>
          </cell>
          <cell r="P1321" t="str">
            <v>AUH1</v>
          </cell>
          <cell r="Q1321" t="str">
            <v>ARE</v>
          </cell>
          <cell r="R1321" t="str">
            <v>LK015</v>
          </cell>
          <cell r="S1321" t="str">
            <v>Night Shift</v>
          </cell>
          <cell r="T1321">
            <v>99</v>
          </cell>
          <cell r="U1321" t="str">
            <v>MENA_UAE_FC</v>
          </cell>
          <cell r="X1321">
            <v>46267.756944444445</v>
          </cell>
          <cell r="Y1321">
            <v>46268.173611111109</v>
          </cell>
          <cell r="Z1321" t="str">
            <v>Rest Day</v>
          </cell>
          <cell r="AA1321" t="str">
            <v>Not Scheduled</v>
          </cell>
          <cell r="AB1321" t="str">
            <v>Not Present</v>
          </cell>
          <cell r="AC1321" t="str">
            <v>Inbound</v>
          </cell>
          <cell r="AD1321" t="str">
            <v>Vendor Receive</v>
          </cell>
          <cell r="AE1321" t="str">
            <v>Receive</v>
          </cell>
          <cell r="AF1321" t="str">
            <v>Tuesday</v>
          </cell>
          <cell r="AG1321" t="str">
            <v>Wednesday</v>
          </cell>
          <cell r="AH1321">
            <v>1</v>
          </cell>
          <cell r="AJ1321">
            <v>46019</v>
          </cell>
          <cell r="AL1321" t="str">
            <v>Annual Leave</v>
          </cell>
          <cell r="AM1321" t="str">
            <v>TEMP</v>
          </cell>
          <cell r="AN1321" t="str">
            <v>3P Onsite Worker</v>
          </cell>
          <cell r="AO1321" t="str">
            <v>A</v>
          </cell>
          <cell r="AP1321">
            <v>9</v>
          </cell>
          <cell r="AQ1321">
            <v>0</v>
          </cell>
          <cell r="AR1321">
            <v>0</v>
          </cell>
          <cell r="AS1321">
            <v>0</v>
          </cell>
          <cell r="AT1321">
            <v>0</v>
          </cell>
          <cell r="AU1321">
            <v>0</v>
          </cell>
        </row>
        <row r="1322">
          <cell r="E1322">
            <v>205301874</v>
          </cell>
          <cell r="F1322" t="str">
            <v>A</v>
          </cell>
          <cell r="G1322" t="str">
            <v>GREEN</v>
          </cell>
          <cell r="H1322" t="str">
            <v>FULL_TIME</v>
          </cell>
          <cell r="I1322">
            <v>900234</v>
          </cell>
          <cell r="J1322" t="str">
            <v>EFS Facilities Services</v>
          </cell>
          <cell r="K1322" t="str">
            <v>Sabina Pariyar</v>
          </cell>
          <cell r="L1322" t="str">
            <v>Warehouse Associate (TEMP)</v>
          </cell>
          <cell r="M1322" t="str">
            <v>Warehouse Associate 8W</v>
          </cell>
          <cell r="N1322" t="str">
            <v>bavameer</v>
          </cell>
          <cell r="O1322">
            <v>1299</v>
          </cell>
          <cell r="P1322" t="str">
            <v>AUH1</v>
          </cell>
          <cell r="Q1322" t="str">
            <v>ARE</v>
          </cell>
          <cell r="R1322" t="str">
            <v>FC034</v>
          </cell>
          <cell r="S1322" t="str">
            <v>Day Shift</v>
          </cell>
          <cell r="T1322">
            <v>99</v>
          </cell>
          <cell r="U1322" t="str">
            <v>MENA_UAE_FC</v>
          </cell>
          <cell r="X1322">
            <v>46267.333333333336</v>
          </cell>
          <cell r="Y1322">
            <v>46267.75</v>
          </cell>
          <cell r="AA1322" t="str">
            <v>Scheduled</v>
          </cell>
          <cell r="AB1322" t="str">
            <v>Not Present</v>
          </cell>
          <cell r="AC1322" t="str">
            <v>Customer returns</v>
          </cell>
          <cell r="AD1322" t="str">
            <v>Customer Returns</v>
          </cell>
          <cell r="AE1322" t="str">
            <v>Customer returns</v>
          </cell>
          <cell r="AF1322" t="str">
            <v>Saturday</v>
          </cell>
          <cell r="AG1322" t="str">
            <v>Sunday</v>
          </cell>
          <cell r="AH1322">
            <v>22</v>
          </cell>
          <cell r="AJ1322">
            <v>45949</v>
          </cell>
          <cell r="AL1322" t="str">
            <v>Annual Leave</v>
          </cell>
          <cell r="AM1322" t="str">
            <v>TEMP</v>
          </cell>
          <cell r="AN1322" t="str">
            <v>3P Onsite Worker</v>
          </cell>
          <cell r="AO1322" t="str">
            <v>A</v>
          </cell>
          <cell r="AP1322">
            <v>9</v>
          </cell>
          <cell r="AQ1322">
            <v>0</v>
          </cell>
          <cell r="AR1322">
            <v>0</v>
          </cell>
          <cell r="AS1322">
            <v>1</v>
          </cell>
          <cell r="AT1322">
            <v>1</v>
          </cell>
          <cell r="AU1322">
            <v>0</v>
          </cell>
        </row>
        <row r="1323">
          <cell r="E1323">
            <v>203469401</v>
          </cell>
          <cell r="F1323" t="str">
            <v>A</v>
          </cell>
          <cell r="G1323" t="str">
            <v>GREEN</v>
          </cell>
          <cell r="H1323" t="str">
            <v>FULL_TIME</v>
          </cell>
          <cell r="I1323">
            <v>900234</v>
          </cell>
          <cell r="J1323" t="str">
            <v>Adecco</v>
          </cell>
          <cell r="K1323" t="str">
            <v>John Mwaura</v>
          </cell>
          <cell r="L1323" t="str">
            <v>Warehouse Associate (TEMP)</v>
          </cell>
          <cell r="M1323" t="str">
            <v>Warehouse Associate 24M</v>
          </cell>
          <cell r="N1323" t="str">
            <v>aanso</v>
          </cell>
          <cell r="O1323">
            <v>1299</v>
          </cell>
          <cell r="P1323" t="str">
            <v>AUH1</v>
          </cell>
          <cell r="Q1323" t="str">
            <v>ARE</v>
          </cell>
          <cell r="R1323" t="str">
            <v>FC159</v>
          </cell>
          <cell r="S1323" t="str">
            <v>Day Shift</v>
          </cell>
          <cell r="T1323">
            <v>99</v>
          </cell>
          <cell r="U1323" t="str">
            <v>MENA_UAE_FC</v>
          </cell>
          <cell r="X1323">
            <v>46267.333333333336</v>
          </cell>
          <cell r="Y1323">
            <v>46267.75</v>
          </cell>
          <cell r="AA1323" t="str">
            <v>Scheduled</v>
          </cell>
          <cell r="AB1323" t="str">
            <v>Not Present</v>
          </cell>
          <cell r="AC1323" t="str">
            <v>Customer returns</v>
          </cell>
          <cell r="AD1323" t="str">
            <v>Customer Returns</v>
          </cell>
          <cell r="AE1323" t="str">
            <v>Customer returns</v>
          </cell>
          <cell r="AF1323" t="str">
            <v>Thursday</v>
          </cell>
          <cell r="AG1323" t="str">
            <v>Friday</v>
          </cell>
          <cell r="AH1323">
            <v>22</v>
          </cell>
          <cell r="AJ1323">
            <v>45455</v>
          </cell>
          <cell r="AL1323" t="str">
            <v>Annual Leave</v>
          </cell>
          <cell r="AM1323" t="str">
            <v>TEMP</v>
          </cell>
          <cell r="AN1323" t="str">
            <v>3P Onsite Worker</v>
          </cell>
          <cell r="AO1323" t="str">
            <v>A</v>
          </cell>
          <cell r="AP1323">
            <v>9</v>
          </cell>
          <cell r="AQ1323">
            <v>0</v>
          </cell>
          <cell r="AR1323">
            <v>0</v>
          </cell>
          <cell r="AS1323">
            <v>1</v>
          </cell>
          <cell r="AT1323">
            <v>1</v>
          </cell>
          <cell r="AU1323">
            <v>0</v>
          </cell>
        </row>
        <row r="1324">
          <cell r="E1324">
            <v>206006426</v>
          </cell>
          <cell r="F1324" t="str">
            <v>A</v>
          </cell>
          <cell r="G1324" t="str">
            <v>GREEN</v>
          </cell>
          <cell r="H1324" t="str">
            <v>FULL_TIME</v>
          </cell>
          <cell r="I1324">
            <v>900234</v>
          </cell>
          <cell r="J1324" t="str">
            <v>Fastlink Outsourcing</v>
          </cell>
          <cell r="K1324" t="str">
            <v>RACHEAL MOYAKO DIALE</v>
          </cell>
          <cell r="L1324" t="str">
            <v>Warehouse Associate (TEMP)</v>
          </cell>
          <cell r="M1324" t="str">
            <v>Warehouse Associate 12M</v>
          </cell>
          <cell r="N1324" t="str">
            <v>ansammar</v>
          </cell>
          <cell r="O1324">
            <v>1299</v>
          </cell>
          <cell r="P1324" t="str">
            <v>AUH1</v>
          </cell>
          <cell r="Q1324" t="str">
            <v>ARE</v>
          </cell>
          <cell r="R1324" t="str">
            <v>LK012</v>
          </cell>
          <cell r="S1324" t="str">
            <v>Night Shift</v>
          </cell>
          <cell r="T1324">
            <v>99</v>
          </cell>
          <cell r="U1324" t="str">
            <v>MENA_UAE_FC</v>
          </cell>
          <cell r="X1324">
            <v>46267.756944444445</v>
          </cell>
          <cell r="Y1324">
            <v>46268.173611111109</v>
          </cell>
          <cell r="AA1324" t="str">
            <v>Scheduled</v>
          </cell>
          <cell r="AB1324" t="str">
            <v>Not Present</v>
          </cell>
          <cell r="AC1324" t="str">
            <v>Outbound</v>
          </cell>
          <cell r="AD1324" t="str">
            <v>Picking</v>
          </cell>
          <cell r="AE1324" t="str">
            <v>Pick</v>
          </cell>
          <cell r="AF1324" t="str">
            <v>Saturday</v>
          </cell>
          <cell r="AG1324" t="str">
            <v>Sunday</v>
          </cell>
          <cell r="AH1324">
            <v>13</v>
          </cell>
          <cell r="AJ1324">
            <v>45914</v>
          </cell>
          <cell r="AL1324" t="str">
            <v>Annual Leave</v>
          </cell>
          <cell r="AM1324" t="str">
            <v>TEMP</v>
          </cell>
          <cell r="AN1324" t="str">
            <v>3P Onsite Worker</v>
          </cell>
          <cell r="AO1324" t="str">
            <v>A</v>
          </cell>
          <cell r="AP1324">
            <v>9</v>
          </cell>
          <cell r="AQ1324">
            <v>0</v>
          </cell>
          <cell r="AR1324">
            <v>0</v>
          </cell>
          <cell r="AS1324">
            <v>1</v>
          </cell>
          <cell r="AT1324">
            <v>1</v>
          </cell>
          <cell r="AU1324">
            <v>0</v>
          </cell>
        </row>
        <row r="1325">
          <cell r="E1325">
            <v>205996131</v>
          </cell>
          <cell r="F1325" t="str">
            <v>A</v>
          </cell>
          <cell r="G1325" t="str">
            <v>GREEN</v>
          </cell>
          <cell r="H1325" t="str">
            <v>FULL_TIME</v>
          </cell>
          <cell r="I1325">
            <v>900234</v>
          </cell>
          <cell r="J1325" t="str">
            <v>Fastlink Outsourcing</v>
          </cell>
          <cell r="K1325" t="str">
            <v>RANDY NII ARYEETY</v>
          </cell>
          <cell r="L1325" t="str">
            <v>Warehouse Associate (TEMP)</v>
          </cell>
          <cell r="M1325" t="str">
            <v>Warehouse Associate 12M</v>
          </cell>
          <cell r="N1325" t="str">
            <v>scariav</v>
          </cell>
          <cell r="O1325">
            <v>1299</v>
          </cell>
          <cell r="P1325" t="str">
            <v>AUH1</v>
          </cell>
          <cell r="Q1325" t="str">
            <v>ARE</v>
          </cell>
          <cell r="R1325" t="str">
            <v>LK013</v>
          </cell>
          <cell r="S1325" t="str">
            <v>Night Shift</v>
          </cell>
          <cell r="T1325">
            <v>99</v>
          </cell>
          <cell r="U1325" t="str">
            <v>MENA_UAE_FC</v>
          </cell>
          <cell r="X1325">
            <v>46267.756944444445</v>
          </cell>
          <cell r="Y1325">
            <v>46268.173611111109</v>
          </cell>
          <cell r="AA1325" t="str">
            <v>Scheduled</v>
          </cell>
          <cell r="AB1325" t="str">
            <v>Not Present</v>
          </cell>
          <cell r="AC1325" t="str">
            <v>Outbound</v>
          </cell>
          <cell r="AD1325" t="str">
            <v>Picking</v>
          </cell>
          <cell r="AE1325" t="str">
            <v>Pick</v>
          </cell>
          <cell r="AF1325" t="str">
            <v>Sunday</v>
          </cell>
          <cell r="AG1325" t="str">
            <v>Monday</v>
          </cell>
          <cell r="AH1325">
            <v>13</v>
          </cell>
          <cell r="AJ1325">
            <v>45914</v>
          </cell>
          <cell r="AL1325" t="str">
            <v>Annual Leave</v>
          </cell>
          <cell r="AM1325" t="str">
            <v>TEMP</v>
          </cell>
          <cell r="AN1325" t="str">
            <v>3P Onsite Worker</v>
          </cell>
          <cell r="AO1325" t="str">
            <v>A</v>
          </cell>
          <cell r="AP1325">
            <v>9</v>
          </cell>
          <cell r="AQ1325">
            <v>0</v>
          </cell>
          <cell r="AR1325">
            <v>0</v>
          </cell>
          <cell r="AS1325">
            <v>1</v>
          </cell>
          <cell r="AT1325">
            <v>1</v>
          </cell>
          <cell r="AU1325">
            <v>0</v>
          </cell>
        </row>
        <row r="1326">
          <cell r="E1326">
            <v>206926976</v>
          </cell>
          <cell r="F1326" t="str">
            <v>A</v>
          </cell>
          <cell r="G1326" t="str">
            <v>GREEN</v>
          </cell>
          <cell r="H1326" t="str">
            <v>REDUCED</v>
          </cell>
          <cell r="I1326">
            <v>900234</v>
          </cell>
          <cell r="J1326" t="str">
            <v>Fastlink Outsourcing</v>
          </cell>
          <cell r="K1326" t="str">
            <v>RITA JUO KEDZE</v>
          </cell>
          <cell r="L1326" t="str">
            <v>Warehouse Associate (TEMP)</v>
          </cell>
          <cell r="M1326" t="str">
            <v>Warehouse Associate 8W</v>
          </cell>
          <cell r="N1326" t="str">
            <v>bizthoma</v>
          </cell>
          <cell r="O1326">
            <v>1299</v>
          </cell>
          <cell r="P1326" t="str">
            <v>AUH1</v>
          </cell>
          <cell r="Q1326" t="str">
            <v>ARE</v>
          </cell>
          <cell r="R1326" t="str">
            <v>LK017</v>
          </cell>
          <cell r="S1326" t="str">
            <v>Night Shift</v>
          </cell>
          <cell r="T1326">
            <v>99</v>
          </cell>
          <cell r="U1326" t="str">
            <v>MENA_UAE_FC</v>
          </cell>
          <cell r="V1326">
            <v>46267.756944444445</v>
          </cell>
          <cell r="W1326">
            <v>46267.834027777775</v>
          </cell>
          <cell r="X1326">
            <v>46267.756944444445</v>
          </cell>
          <cell r="Y1326">
            <v>46268.090277777781</v>
          </cell>
          <cell r="AA1326" t="str">
            <v>Scheduled</v>
          </cell>
          <cell r="AB1326" t="str">
            <v>Present</v>
          </cell>
          <cell r="AC1326" t="str">
            <v>Outbound</v>
          </cell>
          <cell r="AD1326" t="str">
            <v>Pack - Batch</v>
          </cell>
          <cell r="AE1326" t="str">
            <v>Pack</v>
          </cell>
          <cell r="AF1326" t="str">
            <v>Thursday</v>
          </cell>
          <cell r="AG1326" t="str">
            <v>Friday</v>
          </cell>
          <cell r="AH1326">
            <v>17</v>
          </cell>
          <cell r="AJ1326">
            <v>46251</v>
          </cell>
          <cell r="AL1326" t="str">
            <v>Annual Leave</v>
          </cell>
          <cell r="AM1326" t="str">
            <v>TEMP</v>
          </cell>
          <cell r="AN1326" t="str">
            <v>3P Onsite Worker</v>
          </cell>
          <cell r="AO1326" t="str">
            <v>A</v>
          </cell>
          <cell r="AP1326">
            <v>7</v>
          </cell>
          <cell r="AQ1326">
            <v>0</v>
          </cell>
          <cell r="AR1326">
            <v>1</v>
          </cell>
          <cell r="AS1326">
            <v>1</v>
          </cell>
          <cell r="AT1326">
            <v>0</v>
          </cell>
          <cell r="AU1326">
            <v>0</v>
          </cell>
        </row>
        <row r="1327">
          <cell r="E1327">
            <v>206136723</v>
          </cell>
          <cell r="F1327" t="str">
            <v>A</v>
          </cell>
          <cell r="G1327" t="str">
            <v>GREEN</v>
          </cell>
          <cell r="H1327" t="str">
            <v>FULL_TIME</v>
          </cell>
          <cell r="I1327">
            <v>900234</v>
          </cell>
          <cell r="J1327" t="str">
            <v>Fastlink Outsourcing</v>
          </cell>
          <cell r="K1327" t="str">
            <v>Gifty Awuah</v>
          </cell>
          <cell r="L1327" t="str">
            <v>Warehouse Associate (TEMP)</v>
          </cell>
          <cell r="M1327" t="str">
            <v>Warehouse Associate 8W</v>
          </cell>
          <cell r="N1327" t="str">
            <v>ansammar</v>
          </cell>
          <cell r="O1327">
            <v>1299</v>
          </cell>
          <cell r="P1327" t="str">
            <v>AUH1</v>
          </cell>
          <cell r="Q1327" t="str">
            <v>ARE</v>
          </cell>
          <cell r="R1327" t="str">
            <v>LK017</v>
          </cell>
          <cell r="S1327" t="str">
            <v>Night Shift</v>
          </cell>
          <cell r="T1327">
            <v>99</v>
          </cell>
          <cell r="U1327" t="str">
            <v>MENA_UAE_FC</v>
          </cell>
          <cell r="V1327">
            <v>46267.756249999999</v>
          </cell>
          <cell r="W1327">
            <v>46267.836805555555</v>
          </cell>
          <cell r="X1327">
            <v>46267.756944444445</v>
          </cell>
          <cell r="Y1327">
            <v>46268.090277777781</v>
          </cell>
          <cell r="AA1327" t="str">
            <v>Scheduled</v>
          </cell>
          <cell r="AB1327" t="str">
            <v>Present</v>
          </cell>
          <cell r="AC1327" t="str">
            <v>Outbound</v>
          </cell>
          <cell r="AD1327" t="str">
            <v>Picking</v>
          </cell>
          <cell r="AE1327" t="str">
            <v>Pick</v>
          </cell>
          <cell r="AF1327" t="str">
            <v>Thursday</v>
          </cell>
          <cell r="AG1327" t="str">
            <v>Friday</v>
          </cell>
          <cell r="AH1327">
            <v>13</v>
          </cell>
          <cell r="AJ1327">
            <v>46225</v>
          </cell>
          <cell r="AL1327" t="str">
            <v>Annual Leave</v>
          </cell>
          <cell r="AM1327" t="str">
            <v>TEMP</v>
          </cell>
          <cell r="AN1327" t="str">
            <v>3P Onsite Worker</v>
          </cell>
          <cell r="AO1327" t="str">
            <v>A</v>
          </cell>
          <cell r="AP1327">
            <v>7</v>
          </cell>
          <cell r="AQ1327">
            <v>0</v>
          </cell>
          <cell r="AR1327">
            <v>1</v>
          </cell>
          <cell r="AS1327">
            <v>1</v>
          </cell>
          <cell r="AT1327">
            <v>0</v>
          </cell>
          <cell r="AU1327">
            <v>0</v>
          </cell>
        </row>
        <row r="1328">
          <cell r="E1328">
            <v>205608882</v>
          </cell>
          <cell r="F1328" t="str">
            <v>A</v>
          </cell>
          <cell r="G1328" t="str">
            <v>GREEN</v>
          </cell>
          <cell r="H1328" t="str">
            <v>FULL_TIME</v>
          </cell>
          <cell r="I1328">
            <v>900234</v>
          </cell>
          <cell r="J1328" t="str">
            <v>Dulsco L.L.C.</v>
          </cell>
          <cell r="K1328" t="str">
            <v>STEPHEN AGYEI</v>
          </cell>
          <cell r="L1328" t="str">
            <v>Warehouse Associate (TEMP)</v>
          </cell>
          <cell r="M1328" t="str">
            <v>Warehouse Associate 8W</v>
          </cell>
          <cell r="N1328" t="str">
            <v>bavameer</v>
          </cell>
          <cell r="O1328">
            <v>1299</v>
          </cell>
          <cell r="P1328" t="str">
            <v>AUH1</v>
          </cell>
          <cell r="Q1328" t="str">
            <v>ARE</v>
          </cell>
          <cell r="R1328" t="str">
            <v>LK014</v>
          </cell>
          <cell r="S1328" t="str">
            <v>Night Shift</v>
          </cell>
          <cell r="T1328">
            <v>99</v>
          </cell>
          <cell r="U1328" t="str">
            <v>MENA_UAE_FC</v>
          </cell>
          <cell r="X1328">
            <v>46267.756944444445</v>
          </cell>
          <cell r="Y1328">
            <v>46268.173611111109</v>
          </cell>
          <cell r="AA1328" t="str">
            <v>Scheduled</v>
          </cell>
          <cell r="AB1328" t="str">
            <v>Not Present</v>
          </cell>
          <cell r="AC1328" t="str">
            <v>Customer returns</v>
          </cell>
          <cell r="AD1328" t="str">
            <v>Customer Returns</v>
          </cell>
          <cell r="AE1328" t="str">
            <v>Customer returns</v>
          </cell>
          <cell r="AF1328" t="str">
            <v>Monday</v>
          </cell>
          <cell r="AG1328" t="str">
            <v>Tuesday</v>
          </cell>
          <cell r="AH1328">
            <v>22</v>
          </cell>
          <cell r="AJ1328">
            <v>45844</v>
          </cell>
          <cell r="AL1328" t="str">
            <v>Annual Leave</v>
          </cell>
          <cell r="AM1328" t="str">
            <v>TEMP</v>
          </cell>
          <cell r="AN1328" t="str">
            <v>3P Onsite Worker</v>
          </cell>
          <cell r="AO1328" t="str">
            <v>A</v>
          </cell>
          <cell r="AP1328">
            <v>9</v>
          </cell>
          <cell r="AQ1328">
            <v>0</v>
          </cell>
          <cell r="AR1328">
            <v>0</v>
          </cell>
          <cell r="AS1328">
            <v>1</v>
          </cell>
          <cell r="AT1328">
            <v>1</v>
          </cell>
          <cell r="AU1328">
            <v>0</v>
          </cell>
        </row>
        <row r="1329">
          <cell r="E1329">
            <v>203965495</v>
          </cell>
          <cell r="F1329" t="str">
            <v>A</v>
          </cell>
          <cell r="G1329" t="str">
            <v>GREEN</v>
          </cell>
          <cell r="H1329" t="str">
            <v>FULL_TIME</v>
          </cell>
          <cell r="I1329">
            <v>900234</v>
          </cell>
          <cell r="J1329" t="str">
            <v>Fastlink Outsourcing</v>
          </cell>
          <cell r="K1329" t="str">
            <v>Champagne Vanessa Djaba</v>
          </cell>
          <cell r="L1329" t="str">
            <v>Warehouse Associate (TEMP)</v>
          </cell>
          <cell r="M1329" t="str">
            <v>Warehouse Associate 12M</v>
          </cell>
          <cell r="N1329" t="str">
            <v>pparsin</v>
          </cell>
          <cell r="O1329">
            <v>1299</v>
          </cell>
          <cell r="P1329" t="str">
            <v>AUH1</v>
          </cell>
          <cell r="Q1329" t="str">
            <v>ARE</v>
          </cell>
          <cell r="R1329" t="str">
            <v>FC059</v>
          </cell>
          <cell r="S1329" t="str">
            <v>Day Shift</v>
          </cell>
          <cell r="T1329">
            <v>99</v>
          </cell>
          <cell r="U1329" t="str">
            <v>MENA_UAE_FC</v>
          </cell>
          <cell r="X1329">
            <v>46267.756944444445</v>
          </cell>
          <cell r="Y1329">
            <v>46268.173611111109</v>
          </cell>
          <cell r="AA1329" t="str">
            <v>Scheduled</v>
          </cell>
          <cell r="AB1329" t="str">
            <v>Not Present</v>
          </cell>
          <cell r="AC1329" t="str">
            <v>Inbound</v>
          </cell>
          <cell r="AD1329" t="str">
            <v>Inbound Stow</v>
          </cell>
          <cell r="AE1329" t="str">
            <v>Stow</v>
          </cell>
          <cell r="AF1329" t="str">
            <v>Sunday</v>
          </cell>
          <cell r="AG1329" t="str">
            <v>Monday</v>
          </cell>
          <cell r="AH1329">
            <v>3</v>
          </cell>
          <cell r="AJ1329">
            <v>45543</v>
          </cell>
          <cell r="AL1329" t="str">
            <v>Annual Leave</v>
          </cell>
          <cell r="AM1329" t="str">
            <v>TEMP</v>
          </cell>
          <cell r="AN1329" t="str">
            <v>3P Onsite Worker</v>
          </cell>
          <cell r="AO1329" t="str">
            <v>A</v>
          </cell>
          <cell r="AP1329">
            <v>9</v>
          </cell>
          <cell r="AQ1329">
            <v>0</v>
          </cell>
          <cell r="AR1329">
            <v>0</v>
          </cell>
          <cell r="AS1329">
            <v>1</v>
          </cell>
          <cell r="AT1329">
            <v>1</v>
          </cell>
          <cell r="AU1329">
            <v>0</v>
          </cell>
        </row>
        <row r="1330">
          <cell r="E1330">
            <v>203813135</v>
          </cell>
          <cell r="F1330" t="str">
            <v>A</v>
          </cell>
          <cell r="G1330" t="str">
            <v>GREEN</v>
          </cell>
          <cell r="H1330" t="str">
            <v>FULL_TIME</v>
          </cell>
          <cell r="I1330">
            <v>900234</v>
          </cell>
          <cell r="J1330" t="str">
            <v>Adecco</v>
          </cell>
          <cell r="K1330" t="str">
            <v>VISHNU RAVEENDRAN</v>
          </cell>
          <cell r="L1330" t="str">
            <v>Warehouse Associate (TEMP)</v>
          </cell>
          <cell r="M1330" t="str">
            <v>Warehouse Associate 24M</v>
          </cell>
          <cell r="N1330" t="str">
            <v>nnahla</v>
          </cell>
          <cell r="O1330">
            <v>1299</v>
          </cell>
          <cell r="P1330" t="str">
            <v>AUH1</v>
          </cell>
          <cell r="Q1330" t="str">
            <v>ARE</v>
          </cell>
          <cell r="R1330" t="str">
            <v>FC059</v>
          </cell>
          <cell r="S1330" t="str">
            <v>Day Shift</v>
          </cell>
          <cell r="T1330">
            <v>99</v>
          </cell>
          <cell r="U1330" t="str">
            <v>MENA_UAE_FC</v>
          </cell>
          <cell r="X1330">
            <v>46267.756944444445</v>
          </cell>
          <cell r="Y1330">
            <v>46268.173611111109</v>
          </cell>
          <cell r="AA1330" t="str">
            <v>Scheduled</v>
          </cell>
          <cell r="AB1330" t="str">
            <v>Not Present</v>
          </cell>
          <cell r="AC1330" t="str">
            <v>Inbound</v>
          </cell>
          <cell r="AD1330" t="str">
            <v>Inbound Stow</v>
          </cell>
          <cell r="AE1330" t="str">
            <v>Stow</v>
          </cell>
          <cell r="AF1330" t="str">
            <v>Sunday</v>
          </cell>
          <cell r="AG1330" t="str">
            <v>Monday</v>
          </cell>
          <cell r="AH1330">
            <v>3</v>
          </cell>
          <cell r="AJ1330">
            <v>45516</v>
          </cell>
          <cell r="AL1330" t="str">
            <v>Annual Leave</v>
          </cell>
          <cell r="AM1330" t="str">
            <v>TEMP</v>
          </cell>
          <cell r="AN1330" t="str">
            <v>3P Onsite Worker</v>
          </cell>
          <cell r="AO1330" t="str">
            <v>A</v>
          </cell>
          <cell r="AP1330">
            <v>9</v>
          </cell>
          <cell r="AQ1330">
            <v>0</v>
          </cell>
          <cell r="AR1330">
            <v>0</v>
          </cell>
          <cell r="AS1330">
            <v>1</v>
          </cell>
          <cell r="AT1330">
            <v>1</v>
          </cell>
          <cell r="AU1330">
            <v>0</v>
          </cell>
        </row>
        <row r="1331">
          <cell r="E1331">
            <v>206073366</v>
          </cell>
          <cell r="F1331" t="str">
            <v>A</v>
          </cell>
          <cell r="G1331" t="str">
            <v>GREEN</v>
          </cell>
          <cell r="H1331" t="str">
            <v>FULL_TIME</v>
          </cell>
          <cell r="I1331">
            <v>900234</v>
          </cell>
          <cell r="J1331" t="str">
            <v>Fastlink Outsourcing</v>
          </cell>
          <cell r="K1331" t="str">
            <v>Josep Asare Yalley</v>
          </cell>
          <cell r="L1331" t="str">
            <v>Warehouse Associate (TEMP)</v>
          </cell>
          <cell r="M1331" t="str">
            <v>Warehouse Associate 12M</v>
          </cell>
          <cell r="N1331" t="str">
            <v>pparsin</v>
          </cell>
          <cell r="O1331">
            <v>1299</v>
          </cell>
          <cell r="P1331" t="str">
            <v>AUH1</v>
          </cell>
          <cell r="Q1331" t="str">
            <v>ARE</v>
          </cell>
          <cell r="R1331" t="str">
            <v>FC009</v>
          </cell>
          <cell r="S1331" t="str">
            <v>Day Shift</v>
          </cell>
          <cell r="T1331">
            <v>99</v>
          </cell>
          <cell r="U1331" t="str">
            <v>MENA_UAE_FC</v>
          </cell>
          <cell r="X1331">
            <v>46267.333333333336</v>
          </cell>
          <cell r="Y1331">
            <v>46267.75</v>
          </cell>
          <cell r="AA1331" t="str">
            <v>Scheduled</v>
          </cell>
          <cell r="AB1331" t="str">
            <v>Not Present</v>
          </cell>
          <cell r="AC1331" t="str">
            <v>Inbound</v>
          </cell>
          <cell r="AD1331" t="str">
            <v>Inbound Stow</v>
          </cell>
          <cell r="AE1331" t="str">
            <v>Stow</v>
          </cell>
          <cell r="AF1331" t="str">
            <v>Friday</v>
          </cell>
          <cell r="AG1331" t="str">
            <v>Saturday</v>
          </cell>
          <cell r="AH1331">
            <v>3</v>
          </cell>
          <cell r="AJ1331">
            <v>45921</v>
          </cell>
          <cell r="AL1331" t="str">
            <v>Annual Leave</v>
          </cell>
          <cell r="AM1331" t="str">
            <v>TEMP</v>
          </cell>
          <cell r="AN1331" t="str">
            <v>3P Onsite Worker</v>
          </cell>
          <cell r="AO1331" t="str">
            <v>A</v>
          </cell>
          <cell r="AP1331">
            <v>9</v>
          </cell>
          <cell r="AQ1331">
            <v>0</v>
          </cell>
          <cell r="AR1331">
            <v>0</v>
          </cell>
          <cell r="AS1331">
            <v>1</v>
          </cell>
          <cell r="AT1331">
            <v>1</v>
          </cell>
          <cell r="AU1331">
            <v>0</v>
          </cell>
        </row>
        <row r="1332">
          <cell r="E1332">
            <v>204013735</v>
          </cell>
          <cell r="F1332" t="str">
            <v>A</v>
          </cell>
          <cell r="G1332" t="str">
            <v>GREEN</v>
          </cell>
          <cell r="H1332" t="str">
            <v>FULL_TIME</v>
          </cell>
          <cell r="I1332">
            <v>900234</v>
          </cell>
          <cell r="J1332" t="str">
            <v>Fastlink Outsourcing</v>
          </cell>
          <cell r="K1332" t="str">
            <v>Lawson Dzesa</v>
          </cell>
          <cell r="L1332" t="str">
            <v>Warehouse Associate (TEMP)</v>
          </cell>
          <cell r="M1332" t="str">
            <v>Warehouse Associate 12M</v>
          </cell>
          <cell r="N1332" t="str">
            <v>nelstche</v>
          </cell>
          <cell r="O1332">
            <v>1181</v>
          </cell>
          <cell r="P1332" t="str">
            <v>AUH3</v>
          </cell>
          <cell r="Q1332" t="str">
            <v>ARE</v>
          </cell>
          <cell r="R1332" t="str">
            <v>FC009</v>
          </cell>
          <cell r="S1332" t="str">
            <v>Day Shift</v>
          </cell>
          <cell r="T1332">
            <v>99</v>
          </cell>
          <cell r="U1332" t="str">
            <v>MENA_UAE_FC</v>
          </cell>
          <cell r="X1332">
            <v>46267.333333333336</v>
          </cell>
          <cell r="Y1332">
            <v>46267.75</v>
          </cell>
          <cell r="AA1332" t="str">
            <v>Scheduled</v>
          </cell>
          <cell r="AB1332" t="str">
            <v>Not Present</v>
          </cell>
          <cell r="AC1332" t="str">
            <v>Warehouse deals</v>
          </cell>
          <cell r="AD1332" t="str">
            <v>Warehouse Deals</v>
          </cell>
          <cell r="AE1332" t="str">
            <v>Warehouse deals</v>
          </cell>
          <cell r="AF1332" t="str">
            <v>Friday</v>
          </cell>
          <cell r="AG1332" t="str">
            <v>Saturday</v>
          </cell>
          <cell r="AH1332">
            <v>32</v>
          </cell>
          <cell r="AJ1332">
            <v>45550</v>
          </cell>
          <cell r="AL1332" t="str">
            <v>Annual Leave</v>
          </cell>
          <cell r="AM1332" t="str">
            <v>TEMP</v>
          </cell>
          <cell r="AN1332" t="str">
            <v>3P Onsite Worker</v>
          </cell>
          <cell r="AO1332" t="str">
            <v>A</v>
          </cell>
          <cell r="AP1332">
            <v>9</v>
          </cell>
          <cell r="AQ1332">
            <v>0</v>
          </cell>
          <cell r="AR1332">
            <v>0</v>
          </cell>
          <cell r="AS1332">
            <v>1</v>
          </cell>
          <cell r="AT1332">
            <v>1</v>
          </cell>
          <cell r="AU1332">
            <v>0</v>
          </cell>
        </row>
        <row r="1333">
          <cell r="E1333">
            <v>204886250</v>
          </cell>
          <cell r="F1333" t="str">
            <v>A</v>
          </cell>
          <cell r="G1333" t="str">
            <v>GREEN</v>
          </cell>
          <cell r="H1333" t="str">
            <v>FULL_TIME</v>
          </cell>
          <cell r="I1333">
            <v>900572</v>
          </cell>
          <cell r="J1333" t="str">
            <v>Quesscorp</v>
          </cell>
          <cell r="K1333" t="str">
            <v>Lissa Shomuzhanga</v>
          </cell>
          <cell r="L1333" t="str">
            <v>HR Assistant (TEMP)</v>
          </cell>
          <cell r="M1333" t="str">
            <v>Quesscorp - Vendor POC</v>
          </cell>
          <cell r="N1333" t="str">
            <v>anrdhj</v>
          </cell>
          <cell r="O1333">
            <v>1299</v>
          </cell>
          <cell r="P1333" t="str">
            <v>AUH1</v>
          </cell>
          <cell r="Q1333" t="str">
            <v>ARE</v>
          </cell>
          <cell r="R1333" t="str">
            <v>LK013</v>
          </cell>
          <cell r="S1333" t="str">
            <v>Night Shift</v>
          </cell>
          <cell r="T1333">
            <v>99</v>
          </cell>
          <cell r="U1333" t="str">
            <v>MENA_UAE_FC</v>
          </cell>
          <cell r="X1333">
            <v>46267.75</v>
          </cell>
          <cell r="Y1333">
            <v>46268.166666666664</v>
          </cell>
          <cell r="AA1333" t="str">
            <v>Scheduled</v>
          </cell>
          <cell r="AB1333" t="str">
            <v>Not Present</v>
          </cell>
          <cell r="AC1333" t="str">
            <v>Support</v>
          </cell>
          <cell r="AD1333" t="str">
            <v>Admin/HR/IT</v>
          </cell>
          <cell r="AE1333" t="str">
            <v>Support</v>
          </cell>
          <cell r="AF1333" t="str">
            <v>Sunday</v>
          </cell>
          <cell r="AG1333" t="str">
            <v>Monday</v>
          </cell>
          <cell r="AH1333">
            <v>26</v>
          </cell>
          <cell r="AJ1333">
            <v>45690</v>
          </cell>
          <cell r="AL1333" t="str">
            <v>Annual Leave</v>
          </cell>
          <cell r="AM1333" t="str">
            <v>TEMP</v>
          </cell>
          <cell r="AN1333" t="str">
            <v>3P Onsite Worker</v>
          </cell>
          <cell r="AO1333" t="str">
            <v>A</v>
          </cell>
          <cell r="AP1333">
            <v>9</v>
          </cell>
          <cell r="AQ1333">
            <v>0</v>
          </cell>
          <cell r="AR1333">
            <v>0</v>
          </cell>
          <cell r="AS1333">
            <v>1</v>
          </cell>
          <cell r="AT1333">
            <v>1</v>
          </cell>
          <cell r="AU1333">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Attendance-AUH1-2026090"/>
    </sheetNames>
    <sheetDataSet>
      <sheetData sheetId="0">
        <row r="1">
          <cell r="A1" t="str">
            <v>Employee ID</v>
          </cell>
          <cell r="B1" t="str">
            <v>Employee Name</v>
          </cell>
          <cell r="C1" t="str">
            <v>Manager</v>
          </cell>
          <cell r="D1" t="str">
            <v>Shift</v>
          </cell>
          <cell r="E1" t="str">
            <v>Punch Type</v>
          </cell>
          <cell r="F1" t="str">
            <v>Punch Time</v>
          </cell>
          <cell r="G1" t="str">
            <v>P</v>
          </cell>
        </row>
        <row r="2">
          <cell r="A2">
            <v>206192274</v>
          </cell>
          <cell r="B2" t="str">
            <v>Kiarie,John Ngere</v>
          </cell>
          <cell r="C2" t="str">
            <v>Sohail,Anis</v>
          </cell>
          <cell r="D2" t="str">
            <v>LK016</v>
          </cell>
          <cell r="E2" t="str">
            <v>In</v>
          </cell>
          <cell r="F2" t="str">
            <v>9/2/26, 6:06â€¯PM</v>
          </cell>
          <cell r="G2" t="str">
            <v>P</v>
          </cell>
        </row>
        <row r="3">
          <cell r="A3">
            <v>206192274</v>
          </cell>
          <cell r="B3" t="str">
            <v>Kiarie,John Ngere</v>
          </cell>
          <cell r="C3" t="str">
            <v>Sohail,Anis</v>
          </cell>
          <cell r="D3" t="str">
            <v>LK016</v>
          </cell>
          <cell r="E3" t="str">
            <v>Out</v>
          </cell>
          <cell r="F3" t="str">
            <v>9/2/26, 11:00â€¯PM</v>
          </cell>
          <cell r="G3" t="str">
            <v>P</v>
          </cell>
        </row>
        <row r="4">
          <cell r="A4">
            <v>206192274</v>
          </cell>
          <cell r="B4" t="str">
            <v>Kiarie,John Ngere</v>
          </cell>
          <cell r="C4" t="str">
            <v>Sohail,Anis</v>
          </cell>
          <cell r="D4" t="str">
            <v>LK016</v>
          </cell>
          <cell r="E4" t="str">
            <v>In</v>
          </cell>
          <cell r="F4" t="str">
            <v>9/3/26, 12:01â€¯AM</v>
          </cell>
          <cell r="G4" t="str">
            <v>P</v>
          </cell>
        </row>
        <row r="5">
          <cell r="A5">
            <v>203468510</v>
          </cell>
          <cell r="B5" t="str">
            <v>Kombat,Abel Bayelema</v>
          </cell>
          <cell r="C5" t="str">
            <v>Dinberu,Eden</v>
          </cell>
          <cell r="D5" t="str">
            <v>LK011</v>
          </cell>
          <cell r="E5" t="str">
            <v>In</v>
          </cell>
          <cell r="F5" t="str">
            <v>9/2/26, 6:08â€¯PM</v>
          </cell>
          <cell r="G5" t="str">
            <v>P</v>
          </cell>
        </row>
        <row r="6">
          <cell r="A6">
            <v>203468510</v>
          </cell>
          <cell r="B6" t="str">
            <v>Kombat,Abel Bayelema</v>
          </cell>
          <cell r="C6" t="str">
            <v>Dinberu,Eden</v>
          </cell>
          <cell r="D6" t="str">
            <v>LK011</v>
          </cell>
          <cell r="E6" t="str">
            <v>Out</v>
          </cell>
          <cell r="F6" t="str">
            <v>9/2/26, 11:11â€¯PM</v>
          </cell>
          <cell r="G6" t="str">
            <v>P</v>
          </cell>
        </row>
        <row r="7">
          <cell r="A7">
            <v>203468510</v>
          </cell>
          <cell r="B7" t="str">
            <v>Kombat,Abel Bayelema</v>
          </cell>
          <cell r="C7" t="str">
            <v>Dinberu,Eden</v>
          </cell>
          <cell r="D7" t="str">
            <v>LK011</v>
          </cell>
          <cell r="E7" t="str">
            <v>In</v>
          </cell>
          <cell r="F7" t="str">
            <v>9/3/26, 12:07â€¯AM</v>
          </cell>
          <cell r="G7" t="str">
            <v>P</v>
          </cell>
        </row>
        <row r="8">
          <cell r="A8">
            <v>206239212</v>
          </cell>
          <cell r="B8" t="str">
            <v>CHISHIMBA,CECILIA</v>
          </cell>
          <cell r="C8" t="str">
            <v>Narshad,Muhammad Ashik</v>
          </cell>
          <cell r="D8" t="str">
            <v>FC034</v>
          </cell>
          <cell r="E8" t="str">
            <v>In</v>
          </cell>
          <cell r="F8" t="str">
            <v>9/2/26, 7:58â€¯AM</v>
          </cell>
          <cell r="G8" t="str">
            <v>P</v>
          </cell>
        </row>
        <row r="9">
          <cell r="A9">
            <v>206239212</v>
          </cell>
          <cell r="B9" t="str">
            <v>CHISHIMBA,CECILIA</v>
          </cell>
          <cell r="C9" t="str">
            <v>Narshad,Muhammad Ashik</v>
          </cell>
          <cell r="D9" t="str">
            <v>FC034</v>
          </cell>
          <cell r="E9" t="str">
            <v>Out</v>
          </cell>
          <cell r="F9" t="str">
            <v>9/2/26, 10:08â€¯AM</v>
          </cell>
          <cell r="G9" t="str">
            <v>P</v>
          </cell>
        </row>
        <row r="10">
          <cell r="A10">
            <v>206239212</v>
          </cell>
          <cell r="B10" t="str">
            <v>CHISHIMBA,CECILIA</v>
          </cell>
          <cell r="C10" t="str">
            <v>Narshad,Muhammad Ashik</v>
          </cell>
          <cell r="D10" t="str">
            <v>FC034</v>
          </cell>
          <cell r="E10" t="str">
            <v>In</v>
          </cell>
          <cell r="F10" t="str">
            <v>9/2/26, 10:39â€¯AM</v>
          </cell>
          <cell r="G10" t="str">
            <v>P</v>
          </cell>
        </row>
        <row r="11">
          <cell r="A11">
            <v>206239212</v>
          </cell>
          <cell r="B11" t="str">
            <v>CHISHIMBA,CECILIA</v>
          </cell>
          <cell r="C11" t="str">
            <v>Narshad,Muhammad Ashik</v>
          </cell>
          <cell r="D11" t="str">
            <v>FC034</v>
          </cell>
          <cell r="E11" t="str">
            <v>Out</v>
          </cell>
          <cell r="F11" t="str">
            <v>9/2/26, 2:44â€¯PM</v>
          </cell>
          <cell r="G11" t="str">
            <v>P</v>
          </cell>
        </row>
        <row r="12">
          <cell r="A12">
            <v>206239212</v>
          </cell>
          <cell r="B12" t="str">
            <v>CHISHIMBA,CECILIA</v>
          </cell>
          <cell r="C12" t="str">
            <v>Narshad,Muhammad Ashik</v>
          </cell>
          <cell r="D12" t="str">
            <v>FC034</v>
          </cell>
          <cell r="E12" t="str">
            <v>In</v>
          </cell>
          <cell r="F12" t="str">
            <v>9/2/26, 3:15â€¯PM</v>
          </cell>
          <cell r="G12" t="str">
            <v>P</v>
          </cell>
        </row>
        <row r="13">
          <cell r="A13">
            <v>206239212</v>
          </cell>
          <cell r="B13" t="str">
            <v>CHISHIMBA,CECILIA</v>
          </cell>
          <cell r="C13" t="str">
            <v>Narshad,Muhammad Ashik</v>
          </cell>
          <cell r="D13" t="str">
            <v>FC034</v>
          </cell>
          <cell r="E13" t="str">
            <v>Out</v>
          </cell>
          <cell r="F13" t="str">
            <v>9/2/26, 5:55â€¯PM</v>
          </cell>
          <cell r="G13" t="str">
            <v>P</v>
          </cell>
        </row>
        <row r="14">
          <cell r="A14">
            <v>203468750</v>
          </cell>
          <cell r="B14" t="str">
            <v>Ntong,Leopold</v>
          </cell>
          <cell r="C14" t="str">
            <v>Lakkireddy,Sai Raghavendra Reddy</v>
          </cell>
          <cell r="D14" t="str">
            <v>FC134</v>
          </cell>
          <cell r="E14" t="str">
            <v>In</v>
          </cell>
          <cell r="F14" t="str">
            <v>9/2/26, 7:48â€¯AM</v>
          </cell>
          <cell r="G14" t="str">
            <v>P</v>
          </cell>
        </row>
        <row r="15">
          <cell r="A15">
            <v>203468750</v>
          </cell>
          <cell r="B15" t="str">
            <v>Ntong,Leopold</v>
          </cell>
          <cell r="C15" t="str">
            <v>Lakkireddy,Sai Raghavendra Reddy</v>
          </cell>
          <cell r="D15" t="str">
            <v>FC134</v>
          </cell>
          <cell r="E15" t="str">
            <v>Out</v>
          </cell>
          <cell r="F15" t="str">
            <v>9/2/26, 10:06â€¯AM</v>
          </cell>
          <cell r="G15" t="str">
            <v>P</v>
          </cell>
        </row>
        <row r="16">
          <cell r="A16">
            <v>203468750</v>
          </cell>
          <cell r="B16" t="str">
            <v>Ntong,Leopold</v>
          </cell>
          <cell r="C16" t="str">
            <v>Lakkireddy,Sai Raghavendra Reddy</v>
          </cell>
          <cell r="D16" t="str">
            <v>FC134</v>
          </cell>
          <cell r="E16" t="str">
            <v>In</v>
          </cell>
          <cell r="F16" t="str">
            <v>9/2/26, 10:39â€¯AM</v>
          </cell>
          <cell r="G16" t="str">
            <v>P</v>
          </cell>
        </row>
        <row r="17">
          <cell r="A17">
            <v>203468750</v>
          </cell>
          <cell r="B17" t="str">
            <v>Ntong,Leopold</v>
          </cell>
          <cell r="C17" t="str">
            <v>Lakkireddy,Sai Raghavendra Reddy</v>
          </cell>
          <cell r="D17" t="str">
            <v>FC134</v>
          </cell>
          <cell r="E17" t="str">
            <v>Out</v>
          </cell>
          <cell r="F17" t="str">
            <v>9/2/26, 4:01â€¯PM</v>
          </cell>
          <cell r="G17" t="str">
            <v>P</v>
          </cell>
        </row>
        <row r="18">
          <cell r="A18">
            <v>203468750</v>
          </cell>
          <cell r="B18" t="str">
            <v>Ntong,Leopold</v>
          </cell>
          <cell r="C18" t="str">
            <v>Lakkireddy,Sai Raghavendra Reddy</v>
          </cell>
          <cell r="D18" t="str">
            <v>FC134</v>
          </cell>
          <cell r="E18" t="str">
            <v>In</v>
          </cell>
          <cell r="F18" t="str">
            <v>9/2/26, 4:33â€¯PM</v>
          </cell>
          <cell r="G18" t="str">
            <v>P</v>
          </cell>
        </row>
        <row r="19">
          <cell r="A19">
            <v>203468750</v>
          </cell>
          <cell r="B19" t="str">
            <v>Ntong,Leopold</v>
          </cell>
          <cell r="C19" t="str">
            <v>Lakkireddy,Sai Raghavendra Reddy</v>
          </cell>
          <cell r="D19" t="str">
            <v>FC134</v>
          </cell>
          <cell r="E19" t="str">
            <v>Out</v>
          </cell>
          <cell r="F19" t="str">
            <v>9/2/26, 5:59â€¯PM</v>
          </cell>
          <cell r="G19" t="str">
            <v>P</v>
          </cell>
        </row>
        <row r="20">
          <cell r="A20">
            <v>206239216</v>
          </cell>
          <cell r="B20" t="str">
            <v>AMBIRAKUM ANJOYONG,LAURA</v>
          </cell>
          <cell r="C20" t="str">
            <v>Ansari,Ammar Abdullah</v>
          </cell>
          <cell r="D20" t="str">
            <v>FC159</v>
          </cell>
          <cell r="E20" t="str">
            <v>In</v>
          </cell>
          <cell r="F20" t="str">
            <v>9/2/26, 7:58â€¯AM</v>
          </cell>
          <cell r="G20" t="str">
            <v>P</v>
          </cell>
        </row>
        <row r="21">
          <cell r="A21">
            <v>206239216</v>
          </cell>
          <cell r="B21" t="str">
            <v>AMBIRAKUM ANJOYONG,LAURA</v>
          </cell>
          <cell r="C21" t="str">
            <v>Ansari,Ammar Abdullah</v>
          </cell>
          <cell r="D21" t="str">
            <v>FC159</v>
          </cell>
          <cell r="E21" t="str">
            <v>Out</v>
          </cell>
          <cell r="F21" t="str">
            <v>9/2/26, 10:02â€¯AM</v>
          </cell>
          <cell r="G21" t="str">
            <v>P</v>
          </cell>
        </row>
        <row r="22">
          <cell r="A22">
            <v>206239216</v>
          </cell>
          <cell r="B22" t="str">
            <v>AMBIRAKUM ANJOYONG,LAURA</v>
          </cell>
          <cell r="C22" t="str">
            <v>Ansari,Ammar Abdullah</v>
          </cell>
          <cell r="D22" t="str">
            <v>FC159</v>
          </cell>
          <cell r="E22" t="str">
            <v>In</v>
          </cell>
          <cell r="F22" t="str">
            <v>9/2/26, 10:34â€¯AM</v>
          </cell>
          <cell r="G22" t="str">
            <v>P</v>
          </cell>
        </row>
        <row r="23">
          <cell r="A23">
            <v>206239216</v>
          </cell>
          <cell r="B23" t="str">
            <v>AMBIRAKUM ANJOYONG,LAURA</v>
          </cell>
          <cell r="C23" t="str">
            <v>Ansari,Ammar Abdullah</v>
          </cell>
          <cell r="D23" t="str">
            <v>FC159</v>
          </cell>
          <cell r="E23" t="str">
            <v>Out</v>
          </cell>
          <cell r="F23" t="str">
            <v>9/2/26, 2:45â€¯PM</v>
          </cell>
          <cell r="G23" t="str">
            <v>P</v>
          </cell>
        </row>
        <row r="24">
          <cell r="A24">
            <v>206239216</v>
          </cell>
          <cell r="B24" t="str">
            <v>AMBIRAKUM ANJOYONG,LAURA</v>
          </cell>
          <cell r="C24" t="str">
            <v>Ansari,Ammar Abdullah</v>
          </cell>
          <cell r="D24" t="str">
            <v>FC159</v>
          </cell>
          <cell r="E24" t="str">
            <v>In</v>
          </cell>
          <cell r="F24" t="str">
            <v>9/2/26, 3:16â€¯PM</v>
          </cell>
          <cell r="G24" t="str">
            <v>P</v>
          </cell>
        </row>
        <row r="25">
          <cell r="A25">
            <v>206239216</v>
          </cell>
          <cell r="B25" t="str">
            <v>AMBIRAKUM ANJOYONG,LAURA</v>
          </cell>
          <cell r="C25" t="str">
            <v>Ansari,Ammar Abdullah</v>
          </cell>
          <cell r="D25" t="str">
            <v>FC159</v>
          </cell>
          <cell r="E25" t="str">
            <v>Out</v>
          </cell>
          <cell r="F25" t="str">
            <v>9/2/26, 5:58â€¯PM</v>
          </cell>
          <cell r="G25" t="str">
            <v>P</v>
          </cell>
        </row>
        <row r="26">
          <cell r="A26">
            <v>203468753</v>
          </cell>
          <cell r="B26" t="str">
            <v>Tawiah,Linda</v>
          </cell>
          <cell r="C26" t="str">
            <v>Narshad,Muhammad Ashik</v>
          </cell>
          <cell r="D26" t="str">
            <v>FC009</v>
          </cell>
          <cell r="E26" t="str">
            <v>In</v>
          </cell>
          <cell r="F26" t="str">
            <v>9/2/26, 8:00â€¯AM</v>
          </cell>
          <cell r="G26" t="str">
            <v>P</v>
          </cell>
        </row>
        <row r="27">
          <cell r="A27">
            <v>203468753</v>
          </cell>
          <cell r="B27" t="str">
            <v>Tawiah,Linda</v>
          </cell>
          <cell r="C27" t="str">
            <v>Narshad,Muhammad Ashik</v>
          </cell>
          <cell r="D27" t="str">
            <v>FC009</v>
          </cell>
          <cell r="E27" t="str">
            <v>Out</v>
          </cell>
          <cell r="F27" t="str">
            <v>9/2/26, 10:18â€¯AM</v>
          </cell>
          <cell r="G27" t="str">
            <v>P</v>
          </cell>
        </row>
        <row r="28">
          <cell r="A28">
            <v>203468753</v>
          </cell>
          <cell r="B28" t="str">
            <v>Tawiah,Linda</v>
          </cell>
          <cell r="C28" t="str">
            <v>Narshad,Muhammad Ashik</v>
          </cell>
          <cell r="D28" t="str">
            <v>FC009</v>
          </cell>
          <cell r="E28" t="str">
            <v>In</v>
          </cell>
          <cell r="F28" t="str">
            <v>9/2/26, 10:44â€¯AM</v>
          </cell>
          <cell r="G28" t="str">
            <v>P</v>
          </cell>
        </row>
        <row r="29">
          <cell r="A29">
            <v>203468753</v>
          </cell>
          <cell r="B29" t="str">
            <v>Tawiah,Linda</v>
          </cell>
          <cell r="C29" t="str">
            <v>Narshad,Muhammad Ashik</v>
          </cell>
          <cell r="D29" t="str">
            <v>FC009</v>
          </cell>
          <cell r="E29" t="str">
            <v>Out</v>
          </cell>
          <cell r="F29" t="str">
            <v>9/2/26, 3:50â€¯PM</v>
          </cell>
          <cell r="G29" t="str">
            <v>P</v>
          </cell>
        </row>
        <row r="30">
          <cell r="A30">
            <v>203468753</v>
          </cell>
          <cell r="B30" t="str">
            <v>Tawiah,Linda</v>
          </cell>
          <cell r="C30" t="str">
            <v>Narshad,Muhammad Ashik</v>
          </cell>
          <cell r="D30" t="str">
            <v>FC009</v>
          </cell>
          <cell r="E30" t="str">
            <v>In</v>
          </cell>
          <cell r="F30" t="str">
            <v>9/2/26, 4:19â€¯PM</v>
          </cell>
          <cell r="G30" t="str">
            <v>P</v>
          </cell>
        </row>
        <row r="31">
          <cell r="A31">
            <v>203468753</v>
          </cell>
          <cell r="B31" t="str">
            <v>Tawiah,Linda</v>
          </cell>
          <cell r="C31" t="str">
            <v>Narshad,Muhammad Ashik</v>
          </cell>
          <cell r="D31" t="str">
            <v>FC009</v>
          </cell>
          <cell r="E31" t="str">
            <v>Out</v>
          </cell>
          <cell r="F31" t="str">
            <v>9/2/26, 6:00â€¯PM</v>
          </cell>
          <cell r="G31" t="str">
            <v>P</v>
          </cell>
        </row>
        <row r="32">
          <cell r="A32">
            <v>102434105</v>
          </cell>
          <cell r="B32" t="str">
            <v>Thattyodan,Sarang</v>
          </cell>
          <cell r="C32" t="str">
            <v>Meera,Bava Bahrudeen</v>
          </cell>
          <cell r="D32" t="str">
            <v>FC059</v>
          </cell>
          <cell r="E32" t="str">
            <v>In</v>
          </cell>
          <cell r="F32" t="str">
            <v>9/2/26, 7:55â€¯AM</v>
          </cell>
          <cell r="G32" t="str">
            <v>P</v>
          </cell>
        </row>
        <row r="33">
          <cell r="A33">
            <v>102434105</v>
          </cell>
          <cell r="B33" t="str">
            <v>Thattyodan,Sarang</v>
          </cell>
          <cell r="C33" t="str">
            <v>Meera,Bava Bahrudeen</v>
          </cell>
          <cell r="D33" t="str">
            <v>FC059</v>
          </cell>
          <cell r="E33" t="str">
            <v>Out</v>
          </cell>
          <cell r="F33" t="str">
            <v>9/2/26, 12:06â€¯PM</v>
          </cell>
          <cell r="G33" t="str">
            <v>P</v>
          </cell>
        </row>
        <row r="34">
          <cell r="A34">
            <v>102434105</v>
          </cell>
          <cell r="B34" t="str">
            <v>Thattyodan,Sarang</v>
          </cell>
          <cell r="C34" t="str">
            <v>Meera,Bava Bahrudeen</v>
          </cell>
          <cell r="D34" t="str">
            <v>FC059</v>
          </cell>
          <cell r="E34" t="str">
            <v>In</v>
          </cell>
          <cell r="F34" t="str">
            <v>9/2/26, 1:05â€¯PM</v>
          </cell>
          <cell r="G34" t="str">
            <v>P</v>
          </cell>
        </row>
        <row r="35">
          <cell r="A35">
            <v>102434105</v>
          </cell>
          <cell r="B35" t="str">
            <v>Thattyodan,Sarang</v>
          </cell>
          <cell r="C35" t="str">
            <v>Meera,Bava Bahrudeen</v>
          </cell>
          <cell r="D35" t="str">
            <v>FC059</v>
          </cell>
          <cell r="E35" t="str">
            <v>Out</v>
          </cell>
          <cell r="F35" t="str">
            <v>9/2/26, 6:01â€¯PM</v>
          </cell>
          <cell r="G35" t="str">
            <v>P</v>
          </cell>
        </row>
        <row r="36">
          <cell r="A36">
            <v>206006079</v>
          </cell>
          <cell r="B36" t="str">
            <v>AGYARE,JACOBEL</v>
          </cell>
          <cell r="C36" t="str">
            <v>Sohail,Anis</v>
          </cell>
          <cell r="D36" t="str">
            <v>LK014</v>
          </cell>
          <cell r="E36" t="str">
            <v>In</v>
          </cell>
          <cell r="F36" t="str">
            <v>9/2/26, 6:07â€¯PM</v>
          </cell>
          <cell r="G36" t="str">
            <v>P</v>
          </cell>
        </row>
        <row r="37">
          <cell r="A37">
            <v>206006079</v>
          </cell>
          <cell r="B37" t="str">
            <v>AGYARE,JACOBEL</v>
          </cell>
          <cell r="C37" t="str">
            <v>Sohail,Anis</v>
          </cell>
          <cell r="D37" t="str">
            <v>LK014</v>
          </cell>
          <cell r="E37" t="str">
            <v>Out</v>
          </cell>
          <cell r="F37" t="str">
            <v>9/2/26, 11:05â€¯PM</v>
          </cell>
          <cell r="G37" t="str">
            <v>P</v>
          </cell>
        </row>
        <row r="38">
          <cell r="A38">
            <v>206239217</v>
          </cell>
          <cell r="B38" t="str">
            <v>MARK ALIGAWEESA,GARVIN</v>
          </cell>
          <cell r="C38" t="str">
            <v>Ansari,Ammar Abdullah</v>
          </cell>
          <cell r="D38" t="str">
            <v>LK016</v>
          </cell>
          <cell r="E38" t="str">
            <v>In</v>
          </cell>
          <cell r="F38" t="str">
            <v>9/2/26, 6:07â€¯PM</v>
          </cell>
          <cell r="G38" t="str">
            <v>P</v>
          </cell>
        </row>
        <row r="39">
          <cell r="A39">
            <v>206239217</v>
          </cell>
          <cell r="B39" t="str">
            <v>MARK ALIGAWEESA,GARVIN</v>
          </cell>
          <cell r="C39" t="str">
            <v>Ansari,Ammar Abdullah</v>
          </cell>
          <cell r="D39" t="str">
            <v>LK016</v>
          </cell>
          <cell r="E39" t="str">
            <v>Out</v>
          </cell>
          <cell r="F39" t="str">
            <v>9/2/26, 8:08â€¯PM</v>
          </cell>
          <cell r="G39" t="str">
            <v>P</v>
          </cell>
        </row>
        <row r="40">
          <cell r="A40">
            <v>206239217</v>
          </cell>
          <cell r="B40" t="str">
            <v>MARK ALIGAWEESA,GARVIN</v>
          </cell>
          <cell r="C40" t="str">
            <v>Ansari,Ammar Abdullah</v>
          </cell>
          <cell r="D40" t="str">
            <v>LK016</v>
          </cell>
          <cell r="E40" t="str">
            <v>In</v>
          </cell>
          <cell r="F40" t="str">
            <v>9/2/26, 9:08â€¯PM</v>
          </cell>
          <cell r="G40" t="str">
            <v>P</v>
          </cell>
        </row>
        <row r="41">
          <cell r="A41">
            <v>206239217</v>
          </cell>
          <cell r="B41" t="str">
            <v>MARK ALIGAWEESA,GARVIN</v>
          </cell>
          <cell r="C41" t="str">
            <v>Ansari,Ammar Abdullah</v>
          </cell>
          <cell r="D41" t="str">
            <v>LK016</v>
          </cell>
          <cell r="E41" t="str">
            <v>Out</v>
          </cell>
          <cell r="F41" t="str">
            <v>9/3/26, 2:07â€¯AM</v>
          </cell>
          <cell r="G41" t="str">
            <v>P</v>
          </cell>
        </row>
        <row r="42">
          <cell r="A42">
            <v>206192269</v>
          </cell>
          <cell r="B42" t="str">
            <v>Nyakweba,Fridah Kwamboka</v>
          </cell>
          <cell r="C42" t="str">
            <v>Ansari,Ammar Abdullah</v>
          </cell>
          <cell r="D42" t="str">
            <v>FC009</v>
          </cell>
          <cell r="E42" t="str">
            <v>In</v>
          </cell>
          <cell r="F42" t="str">
            <v>9/2/26, 8:01â€¯AM</v>
          </cell>
          <cell r="G42" t="str">
            <v>P</v>
          </cell>
        </row>
        <row r="43">
          <cell r="A43">
            <v>206192269</v>
          </cell>
          <cell r="B43" t="str">
            <v>Nyakweba,Fridah Kwamboka</v>
          </cell>
          <cell r="C43" t="str">
            <v>Ansari,Ammar Abdullah</v>
          </cell>
          <cell r="D43" t="str">
            <v>FC009</v>
          </cell>
          <cell r="E43" t="str">
            <v>Out</v>
          </cell>
          <cell r="F43" t="str">
            <v>9/2/26, 10:05â€¯AM</v>
          </cell>
          <cell r="G43" t="str">
            <v>P</v>
          </cell>
        </row>
        <row r="44">
          <cell r="A44">
            <v>206192269</v>
          </cell>
          <cell r="B44" t="str">
            <v>Nyakweba,Fridah Kwamboka</v>
          </cell>
          <cell r="C44" t="str">
            <v>Ansari,Ammar Abdullah</v>
          </cell>
          <cell r="D44" t="str">
            <v>FC009</v>
          </cell>
          <cell r="E44" t="str">
            <v>In</v>
          </cell>
          <cell r="F44" t="str">
            <v>9/2/26, 10:35â€¯AM</v>
          </cell>
          <cell r="G44" t="str">
            <v>P</v>
          </cell>
        </row>
        <row r="45">
          <cell r="A45">
            <v>206192269</v>
          </cell>
          <cell r="B45" t="str">
            <v>Nyakweba,Fridah Kwamboka</v>
          </cell>
          <cell r="C45" t="str">
            <v>Ansari,Ammar Abdullah</v>
          </cell>
          <cell r="D45" t="str">
            <v>FC009</v>
          </cell>
          <cell r="E45" t="str">
            <v>Out</v>
          </cell>
          <cell r="F45" t="str">
            <v>9/2/26, 3:34â€¯PM</v>
          </cell>
          <cell r="G45" t="str">
            <v>P</v>
          </cell>
        </row>
        <row r="46">
          <cell r="A46">
            <v>206192269</v>
          </cell>
          <cell r="B46" t="str">
            <v>Nyakweba,Fridah Kwamboka</v>
          </cell>
          <cell r="C46" t="str">
            <v>Ansari,Ammar Abdullah</v>
          </cell>
          <cell r="D46" t="str">
            <v>FC009</v>
          </cell>
          <cell r="E46" t="str">
            <v>In</v>
          </cell>
          <cell r="F46" t="str">
            <v>9/2/26, 4:05â€¯PM</v>
          </cell>
          <cell r="G46" t="str">
            <v>P</v>
          </cell>
        </row>
        <row r="47">
          <cell r="A47">
            <v>206192269</v>
          </cell>
          <cell r="B47" t="str">
            <v>Nyakweba,Fridah Kwamboka</v>
          </cell>
          <cell r="C47" t="str">
            <v>Ansari,Ammar Abdullah</v>
          </cell>
          <cell r="D47" t="str">
            <v>FC009</v>
          </cell>
          <cell r="E47" t="str">
            <v>Out</v>
          </cell>
          <cell r="F47" t="str">
            <v>9/2/26, 5:57â€¯PM</v>
          </cell>
          <cell r="G47" t="str">
            <v>P</v>
          </cell>
        </row>
        <row r="48">
          <cell r="A48">
            <v>108019714</v>
          </cell>
          <cell r="B48" t="str">
            <v>Sayed,Huzefa Yusuf</v>
          </cell>
          <cell r="C48" t="str">
            <v>Thomas,Binil</v>
          </cell>
          <cell r="D48" t="str">
            <v>FC009</v>
          </cell>
          <cell r="E48" t="str">
            <v>In</v>
          </cell>
          <cell r="F48" t="str">
            <v>9/2/26, 7:45â€¯AM</v>
          </cell>
          <cell r="G48" t="str">
            <v>P</v>
          </cell>
        </row>
        <row r="49">
          <cell r="A49">
            <v>108019714</v>
          </cell>
          <cell r="B49" t="str">
            <v>Sayed,Huzefa Yusuf</v>
          </cell>
          <cell r="C49" t="str">
            <v>Thomas,Binil</v>
          </cell>
          <cell r="D49" t="str">
            <v>FC009</v>
          </cell>
          <cell r="E49" t="str">
            <v>Out</v>
          </cell>
          <cell r="F49" t="str">
            <v>9/2/26, 10:00â€¯AM</v>
          </cell>
          <cell r="G49" t="str">
            <v>P</v>
          </cell>
        </row>
        <row r="50">
          <cell r="A50">
            <v>108019714</v>
          </cell>
          <cell r="B50" t="str">
            <v>Sayed,Huzefa Yusuf</v>
          </cell>
          <cell r="C50" t="str">
            <v>Thomas,Binil</v>
          </cell>
          <cell r="D50" t="str">
            <v>FC009</v>
          </cell>
          <cell r="E50" t="str">
            <v>In</v>
          </cell>
          <cell r="F50" t="str">
            <v>9/2/26, 10:30â€¯AM</v>
          </cell>
          <cell r="G50" t="str">
            <v>P</v>
          </cell>
        </row>
        <row r="51">
          <cell r="A51">
            <v>108019714</v>
          </cell>
          <cell r="B51" t="str">
            <v>Sayed,Huzefa Yusuf</v>
          </cell>
          <cell r="C51" t="str">
            <v>Thomas,Binil</v>
          </cell>
          <cell r="D51" t="str">
            <v>FC009</v>
          </cell>
          <cell r="E51" t="str">
            <v>Out</v>
          </cell>
          <cell r="F51" t="str">
            <v>9/2/26, 3:40â€¯PM</v>
          </cell>
          <cell r="G51" t="str">
            <v>P</v>
          </cell>
        </row>
        <row r="52">
          <cell r="A52">
            <v>108019714</v>
          </cell>
          <cell r="B52" t="str">
            <v>Sayed,Huzefa Yusuf</v>
          </cell>
          <cell r="C52" t="str">
            <v>Thomas,Binil</v>
          </cell>
          <cell r="D52" t="str">
            <v>FC009</v>
          </cell>
          <cell r="E52" t="str">
            <v>In</v>
          </cell>
          <cell r="F52" t="str">
            <v>9/2/26, 4:10â€¯PM</v>
          </cell>
          <cell r="G52" t="str">
            <v>P</v>
          </cell>
        </row>
        <row r="53">
          <cell r="A53">
            <v>108019714</v>
          </cell>
          <cell r="B53" t="str">
            <v>Sayed,Huzefa Yusuf</v>
          </cell>
          <cell r="C53" t="str">
            <v>Thomas,Binil</v>
          </cell>
          <cell r="D53" t="str">
            <v>FC009</v>
          </cell>
          <cell r="E53" t="str">
            <v>Out</v>
          </cell>
          <cell r="F53" t="str">
            <v>9/2/26, 6:05â€¯PM</v>
          </cell>
          <cell r="G53" t="str">
            <v>P</v>
          </cell>
        </row>
        <row r="54">
          <cell r="A54">
            <v>102434104</v>
          </cell>
          <cell r="B54" t="str">
            <v>Rao,Kandala Madhusudhan</v>
          </cell>
          <cell r="C54" t="str">
            <v>Nahla,Fathimathul</v>
          </cell>
          <cell r="D54" t="str">
            <v>FC159</v>
          </cell>
          <cell r="E54" t="str">
            <v>In</v>
          </cell>
          <cell r="F54" t="str">
            <v>9/2/26, 7:45â€¯AM</v>
          </cell>
          <cell r="G54" t="str">
            <v>P</v>
          </cell>
        </row>
        <row r="55">
          <cell r="A55">
            <v>102434104</v>
          </cell>
          <cell r="B55" t="str">
            <v>Rao,Kandala Madhusudhan</v>
          </cell>
          <cell r="C55" t="str">
            <v>Nahla,Fathimathul</v>
          </cell>
          <cell r="D55" t="str">
            <v>FC159</v>
          </cell>
          <cell r="E55" t="str">
            <v>Out</v>
          </cell>
          <cell r="F55" t="str">
            <v>9/2/26, 12:45â€¯PM</v>
          </cell>
          <cell r="G55" t="str">
            <v>P</v>
          </cell>
        </row>
        <row r="56">
          <cell r="A56">
            <v>102434104</v>
          </cell>
          <cell r="B56" t="str">
            <v>Rao,Kandala Madhusudhan</v>
          </cell>
          <cell r="C56" t="str">
            <v>Nahla,Fathimathul</v>
          </cell>
          <cell r="D56" t="str">
            <v>FC159</v>
          </cell>
          <cell r="E56" t="str">
            <v>In</v>
          </cell>
          <cell r="F56" t="str">
            <v>9/2/26, 1:45â€¯PM</v>
          </cell>
          <cell r="G56" t="str">
            <v>P</v>
          </cell>
        </row>
        <row r="57">
          <cell r="A57">
            <v>206192264</v>
          </cell>
          <cell r="B57" t="str">
            <v>Afful,Erica</v>
          </cell>
          <cell r="C57" t="str">
            <v>Thomas,Binil</v>
          </cell>
          <cell r="D57" t="str">
            <v>LK011</v>
          </cell>
          <cell r="E57" t="str">
            <v>In</v>
          </cell>
          <cell r="F57" t="str">
            <v>9/2/26, 6:08â€¯PM</v>
          </cell>
          <cell r="G57" t="str">
            <v>P</v>
          </cell>
        </row>
        <row r="58">
          <cell r="A58">
            <v>206192264</v>
          </cell>
          <cell r="B58" t="str">
            <v>Afful,Erica</v>
          </cell>
          <cell r="C58" t="str">
            <v>Thomas,Binil</v>
          </cell>
          <cell r="D58" t="str">
            <v>LK011</v>
          </cell>
          <cell r="E58" t="str">
            <v>Out</v>
          </cell>
          <cell r="F58" t="str">
            <v>9/2/26, 8:32â€¯PM</v>
          </cell>
          <cell r="G58" t="str">
            <v>P</v>
          </cell>
        </row>
        <row r="59">
          <cell r="A59">
            <v>206192264</v>
          </cell>
          <cell r="B59" t="str">
            <v>Afful,Erica</v>
          </cell>
          <cell r="C59" t="str">
            <v>Thomas,Binil</v>
          </cell>
          <cell r="D59" t="str">
            <v>LK011</v>
          </cell>
          <cell r="E59" t="str">
            <v>In</v>
          </cell>
          <cell r="F59" t="str">
            <v>9/2/26, 9:02â€¯PM</v>
          </cell>
          <cell r="G59" t="str">
            <v>P</v>
          </cell>
        </row>
        <row r="60">
          <cell r="A60">
            <v>206192264</v>
          </cell>
          <cell r="B60" t="str">
            <v>Afful,Erica</v>
          </cell>
          <cell r="C60" t="str">
            <v>Thomas,Binil</v>
          </cell>
          <cell r="D60" t="str">
            <v>LK011</v>
          </cell>
          <cell r="E60" t="str">
            <v>Out</v>
          </cell>
          <cell r="F60" t="str">
            <v>9/3/26, 1:34â€¯AM</v>
          </cell>
          <cell r="G60" t="str">
            <v>P</v>
          </cell>
        </row>
        <row r="61">
          <cell r="A61">
            <v>206192264</v>
          </cell>
          <cell r="B61" t="str">
            <v>Afful,Erica</v>
          </cell>
          <cell r="C61" t="str">
            <v>Thomas,Binil</v>
          </cell>
          <cell r="D61" t="str">
            <v>LK011</v>
          </cell>
          <cell r="E61" t="str">
            <v>In</v>
          </cell>
          <cell r="F61" t="str">
            <v>9/3/26, 2:04â€¯AM</v>
          </cell>
          <cell r="G61" t="str">
            <v>P</v>
          </cell>
        </row>
        <row r="62">
          <cell r="A62">
            <v>204883234</v>
          </cell>
          <cell r="B62" t="str">
            <v>Munemo,Nyasha Millicent</v>
          </cell>
          <cell r="C62" t="str">
            <v>Almarzooqi,Abbas</v>
          </cell>
          <cell r="D62" t="str">
            <v>FC059</v>
          </cell>
          <cell r="E62" t="str">
            <v>In</v>
          </cell>
          <cell r="F62" t="str">
            <v>9/2/26, 7:58â€¯AM</v>
          </cell>
          <cell r="G62" t="str">
            <v>P</v>
          </cell>
        </row>
        <row r="63">
          <cell r="A63">
            <v>204883234</v>
          </cell>
          <cell r="B63" t="str">
            <v>Munemo,Nyasha Millicent</v>
          </cell>
          <cell r="C63" t="str">
            <v>Almarzooqi,Abbas</v>
          </cell>
          <cell r="D63" t="str">
            <v>FC059</v>
          </cell>
          <cell r="E63" t="str">
            <v>Out</v>
          </cell>
          <cell r="F63" t="str">
            <v>9/2/26, 10:04â€¯AM</v>
          </cell>
          <cell r="G63" t="str">
            <v>P</v>
          </cell>
        </row>
        <row r="64">
          <cell r="A64">
            <v>204883234</v>
          </cell>
          <cell r="B64" t="str">
            <v>Munemo,Nyasha Millicent</v>
          </cell>
          <cell r="C64" t="str">
            <v>Almarzooqi,Abbas</v>
          </cell>
          <cell r="D64" t="str">
            <v>FC059</v>
          </cell>
          <cell r="E64" t="str">
            <v>In</v>
          </cell>
          <cell r="F64" t="str">
            <v>9/2/26, 10:35â€¯AM</v>
          </cell>
          <cell r="G64" t="str">
            <v>P</v>
          </cell>
        </row>
        <row r="65">
          <cell r="A65">
            <v>204883234</v>
          </cell>
          <cell r="B65" t="str">
            <v>Munemo,Nyasha Millicent</v>
          </cell>
          <cell r="C65" t="str">
            <v>Almarzooqi,Abbas</v>
          </cell>
          <cell r="D65" t="str">
            <v>FC059</v>
          </cell>
          <cell r="E65" t="str">
            <v>Out</v>
          </cell>
          <cell r="F65" t="str">
            <v>9/2/26, 12:48â€¯PM</v>
          </cell>
          <cell r="G65" t="str">
            <v>P</v>
          </cell>
        </row>
        <row r="66">
          <cell r="A66">
            <v>204883234</v>
          </cell>
          <cell r="B66" t="str">
            <v>Munemo,Nyasha Millicent</v>
          </cell>
          <cell r="C66" t="str">
            <v>Almarzooqi,Abbas</v>
          </cell>
          <cell r="D66" t="str">
            <v>FC059</v>
          </cell>
          <cell r="E66" t="str">
            <v>In</v>
          </cell>
          <cell r="F66" t="str">
            <v>9/2/26, 1:18â€¯PM</v>
          </cell>
          <cell r="G66" t="str">
            <v>P</v>
          </cell>
        </row>
        <row r="67">
          <cell r="A67">
            <v>204883234</v>
          </cell>
          <cell r="B67" t="str">
            <v>Munemo,Nyasha Millicent</v>
          </cell>
          <cell r="C67" t="str">
            <v>Almarzooqi,Abbas</v>
          </cell>
          <cell r="D67" t="str">
            <v>FC059</v>
          </cell>
          <cell r="E67" t="str">
            <v>Out</v>
          </cell>
          <cell r="F67" t="str">
            <v>9/2/26, 6:01â€¯PM</v>
          </cell>
          <cell r="G67" t="str">
            <v>P</v>
          </cell>
        </row>
        <row r="68">
          <cell r="A68">
            <v>203993450</v>
          </cell>
          <cell r="B68" t="str">
            <v>SEKAMWA,IBRAHIM</v>
          </cell>
          <cell r="C68" t="str">
            <v>Thomas,Binil</v>
          </cell>
          <cell r="D68" t="str">
            <v>LK012</v>
          </cell>
          <cell r="E68" t="str">
            <v>In</v>
          </cell>
          <cell r="F68" t="str">
            <v>9/2/26, 6:08â€¯PM</v>
          </cell>
          <cell r="G68" t="str">
            <v>P</v>
          </cell>
        </row>
        <row r="69">
          <cell r="A69">
            <v>203993450</v>
          </cell>
          <cell r="B69" t="str">
            <v>SEKAMWA,IBRAHIM</v>
          </cell>
          <cell r="C69" t="str">
            <v>Thomas,Binil</v>
          </cell>
          <cell r="D69" t="str">
            <v>LK012</v>
          </cell>
          <cell r="E69" t="str">
            <v>Out</v>
          </cell>
          <cell r="F69" t="str">
            <v>9/2/26, 8:30â€¯PM</v>
          </cell>
          <cell r="G69" t="str">
            <v>P</v>
          </cell>
        </row>
        <row r="70">
          <cell r="A70">
            <v>203993450</v>
          </cell>
          <cell r="B70" t="str">
            <v>SEKAMWA,IBRAHIM</v>
          </cell>
          <cell r="C70" t="str">
            <v>Thomas,Binil</v>
          </cell>
          <cell r="D70" t="str">
            <v>LK012</v>
          </cell>
          <cell r="E70" t="str">
            <v>In</v>
          </cell>
          <cell r="F70" t="str">
            <v>9/2/26, 9:00â€¯PM</v>
          </cell>
          <cell r="G70" t="str">
            <v>P</v>
          </cell>
        </row>
        <row r="71">
          <cell r="A71">
            <v>203993450</v>
          </cell>
          <cell r="B71" t="str">
            <v>SEKAMWA,IBRAHIM</v>
          </cell>
          <cell r="C71" t="str">
            <v>Thomas,Binil</v>
          </cell>
          <cell r="D71" t="str">
            <v>LK012</v>
          </cell>
          <cell r="E71" t="str">
            <v>Out</v>
          </cell>
          <cell r="F71" t="str">
            <v>9/3/26, 1:50â€¯AM</v>
          </cell>
          <cell r="G71" t="str">
            <v>P</v>
          </cell>
        </row>
        <row r="72">
          <cell r="A72">
            <v>203993450</v>
          </cell>
          <cell r="B72" t="str">
            <v>SEKAMWA,IBRAHIM</v>
          </cell>
          <cell r="C72" t="str">
            <v>Thomas,Binil</v>
          </cell>
          <cell r="D72" t="str">
            <v>LK012</v>
          </cell>
          <cell r="E72" t="str">
            <v>In</v>
          </cell>
          <cell r="F72" t="str">
            <v>9/3/26, 2:24â€¯AM</v>
          </cell>
          <cell r="G72" t="str">
            <v>P</v>
          </cell>
        </row>
        <row r="73">
          <cell r="A73">
            <v>203993454</v>
          </cell>
          <cell r="B73" t="str">
            <v>SADAMU,TEBIGWAYO</v>
          </cell>
          <cell r="C73" t="str">
            <v>Ansari,Ammar Abdullah</v>
          </cell>
          <cell r="D73" t="str">
            <v>LK017</v>
          </cell>
          <cell r="E73" t="str">
            <v>In</v>
          </cell>
          <cell r="F73" t="str">
            <v>9/2/26, 6:08â€¯PM</v>
          </cell>
          <cell r="G73" t="str">
            <v>P</v>
          </cell>
        </row>
        <row r="74">
          <cell r="A74">
            <v>203993454</v>
          </cell>
          <cell r="B74" t="str">
            <v>SADAMU,TEBIGWAYO</v>
          </cell>
          <cell r="C74" t="str">
            <v>Ansari,Ammar Abdullah</v>
          </cell>
          <cell r="D74" t="str">
            <v>LK017</v>
          </cell>
          <cell r="E74" t="str">
            <v>Out</v>
          </cell>
          <cell r="F74" t="str">
            <v>9/2/26, 8:34â€¯PM</v>
          </cell>
          <cell r="G74" t="str">
            <v>P</v>
          </cell>
        </row>
        <row r="75">
          <cell r="A75">
            <v>203993454</v>
          </cell>
          <cell r="B75" t="str">
            <v>SADAMU,TEBIGWAYO</v>
          </cell>
          <cell r="C75" t="str">
            <v>Ansari,Ammar Abdullah</v>
          </cell>
          <cell r="D75" t="str">
            <v>LK017</v>
          </cell>
          <cell r="E75" t="str">
            <v>In</v>
          </cell>
          <cell r="F75" t="str">
            <v>9/2/26, 9:05â€¯PM</v>
          </cell>
          <cell r="G75" t="str">
            <v>P</v>
          </cell>
        </row>
        <row r="76">
          <cell r="A76">
            <v>203993454</v>
          </cell>
          <cell r="B76" t="str">
            <v>SADAMU,TEBIGWAYO</v>
          </cell>
          <cell r="C76" t="str">
            <v>Ansari,Ammar Abdullah</v>
          </cell>
          <cell r="D76" t="str">
            <v>LK017</v>
          </cell>
          <cell r="E76" t="str">
            <v>Out</v>
          </cell>
          <cell r="F76" t="str">
            <v>9/3/26, 1:34â€¯AM</v>
          </cell>
          <cell r="G76" t="str">
            <v>P</v>
          </cell>
        </row>
        <row r="77">
          <cell r="A77">
            <v>203993454</v>
          </cell>
          <cell r="B77" t="str">
            <v>SADAMU,TEBIGWAYO</v>
          </cell>
          <cell r="C77" t="str">
            <v>Ansari,Ammar Abdullah</v>
          </cell>
          <cell r="D77" t="str">
            <v>LK017</v>
          </cell>
          <cell r="E77" t="str">
            <v>In</v>
          </cell>
          <cell r="F77" t="str">
            <v>9/3/26, 2:05â€¯AM</v>
          </cell>
          <cell r="G77" t="str">
            <v>P</v>
          </cell>
        </row>
        <row r="78">
          <cell r="A78">
            <v>203875180</v>
          </cell>
          <cell r="B78" t="str">
            <v>Attam,Joshua</v>
          </cell>
          <cell r="C78" t="str">
            <v>De Guzman,Shuttle Baliwag</v>
          </cell>
          <cell r="E78" t="str">
            <v>In</v>
          </cell>
          <cell r="F78" t="str">
            <v>9/2/26, 6:06â€¯PM</v>
          </cell>
          <cell r="G78" t="str">
            <v>P</v>
          </cell>
        </row>
        <row r="79">
          <cell r="A79">
            <v>203875180</v>
          </cell>
          <cell r="B79" t="str">
            <v>Attam,Joshua</v>
          </cell>
          <cell r="C79" t="str">
            <v>De Guzman,Shuttle Baliwag</v>
          </cell>
          <cell r="E79" t="str">
            <v>Out</v>
          </cell>
          <cell r="F79" t="str">
            <v>9/2/26, 8:53â€¯PM</v>
          </cell>
          <cell r="G79" t="str">
            <v>P</v>
          </cell>
        </row>
        <row r="80">
          <cell r="A80">
            <v>203875180</v>
          </cell>
          <cell r="B80" t="str">
            <v>Attam,Joshua</v>
          </cell>
          <cell r="C80" t="str">
            <v>De Guzman,Shuttle Baliwag</v>
          </cell>
          <cell r="E80" t="str">
            <v>In</v>
          </cell>
          <cell r="F80" t="str">
            <v>9/2/26, 9:53â€¯PM</v>
          </cell>
          <cell r="G80" t="str">
            <v>P</v>
          </cell>
        </row>
        <row r="81">
          <cell r="A81">
            <v>203875180</v>
          </cell>
          <cell r="B81" t="str">
            <v>Attam,Joshua</v>
          </cell>
          <cell r="C81" t="str">
            <v>De Guzman,Shuttle Baliwag</v>
          </cell>
          <cell r="E81" t="str">
            <v>Out</v>
          </cell>
          <cell r="F81" t="str">
            <v>9/3/26, 2:10â€¯AM</v>
          </cell>
          <cell r="G81" t="str">
            <v>P</v>
          </cell>
        </row>
        <row r="82">
          <cell r="A82">
            <v>103986189</v>
          </cell>
          <cell r="B82" t="str">
            <v>irfan,Malik muhammad</v>
          </cell>
          <cell r="C82" t="str">
            <v>Katyal,Varun</v>
          </cell>
          <cell r="D82" t="str">
            <v>LK011</v>
          </cell>
          <cell r="E82" t="str">
            <v>In</v>
          </cell>
          <cell r="F82" t="str">
            <v>9/2/26, 6:04â€¯PM</v>
          </cell>
          <cell r="G82" t="str">
            <v>P</v>
          </cell>
        </row>
        <row r="83">
          <cell r="A83">
            <v>103986189</v>
          </cell>
          <cell r="B83" t="str">
            <v>irfan,Malik muhammad</v>
          </cell>
          <cell r="C83" t="str">
            <v>Katyal,Varun</v>
          </cell>
          <cell r="D83" t="str">
            <v>LK011</v>
          </cell>
          <cell r="E83" t="str">
            <v>Out</v>
          </cell>
          <cell r="F83" t="str">
            <v>9/2/26, 10:31â€¯PM</v>
          </cell>
          <cell r="G83" t="str">
            <v>P</v>
          </cell>
        </row>
        <row r="84">
          <cell r="A84">
            <v>103986189</v>
          </cell>
          <cell r="B84" t="str">
            <v>irfan,Malik muhammad</v>
          </cell>
          <cell r="C84" t="str">
            <v>Katyal,Varun</v>
          </cell>
          <cell r="D84" t="str">
            <v>LK011</v>
          </cell>
          <cell r="E84" t="str">
            <v>In</v>
          </cell>
          <cell r="F84" t="str">
            <v>9/2/26, 11:35â€¯PM</v>
          </cell>
          <cell r="G84" t="str">
            <v>P</v>
          </cell>
        </row>
        <row r="85">
          <cell r="A85">
            <v>203875186</v>
          </cell>
          <cell r="B85" t="str">
            <v>Mukuna,Tanya</v>
          </cell>
          <cell r="C85" t="str">
            <v>De Guzman,Shuttle Baliwag</v>
          </cell>
          <cell r="E85" t="str">
            <v>In</v>
          </cell>
          <cell r="F85" t="str">
            <v>9/2/26, 6:08â€¯PM</v>
          </cell>
          <cell r="G85" t="str">
            <v>P</v>
          </cell>
        </row>
        <row r="86">
          <cell r="A86">
            <v>203875186</v>
          </cell>
          <cell r="B86" t="str">
            <v>Mukuna,Tanya</v>
          </cell>
          <cell r="C86" t="str">
            <v>De Guzman,Shuttle Baliwag</v>
          </cell>
          <cell r="E86" t="str">
            <v>Out</v>
          </cell>
          <cell r="F86" t="str">
            <v>9/2/26, 8:53â€¯PM</v>
          </cell>
          <cell r="G86" t="str">
            <v>P</v>
          </cell>
        </row>
        <row r="87">
          <cell r="A87">
            <v>203875186</v>
          </cell>
          <cell r="B87" t="str">
            <v>Mukuna,Tanya</v>
          </cell>
          <cell r="C87" t="str">
            <v>De Guzman,Shuttle Baliwag</v>
          </cell>
          <cell r="E87" t="str">
            <v>In</v>
          </cell>
          <cell r="F87" t="str">
            <v>9/2/26, 9:54â€¯PM</v>
          </cell>
          <cell r="G87" t="str">
            <v>P</v>
          </cell>
        </row>
        <row r="88">
          <cell r="A88">
            <v>203875186</v>
          </cell>
          <cell r="B88" t="str">
            <v>Mukuna,Tanya</v>
          </cell>
          <cell r="C88" t="str">
            <v>De Guzman,Shuttle Baliwag</v>
          </cell>
          <cell r="E88" t="str">
            <v>Out</v>
          </cell>
          <cell r="F88" t="str">
            <v>9/3/26, 2:10â€¯AM</v>
          </cell>
          <cell r="G88" t="str">
            <v>P</v>
          </cell>
        </row>
        <row r="89">
          <cell r="A89">
            <v>204883236</v>
          </cell>
          <cell r="B89" t="str">
            <v>Makamure,Florence Ottilia Tsitsi</v>
          </cell>
          <cell r="C89" t="str">
            <v>Almarzooqi,Abbas</v>
          </cell>
          <cell r="D89" t="str">
            <v>LK011</v>
          </cell>
          <cell r="E89" t="str">
            <v>In</v>
          </cell>
          <cell r="F89" t="str">
            <v>9/2/26, 6:09â€¯PM</v>
          </cell>
          <cell r="G89" t="str">
            <v>P</v>
          </cell>
        </row>
        <row r="90">
          <cell r="A90">
            <v>204883236</v>
          </cell>
          <cell r="B90" t="str">
            <v>Makamure,Florence Ottilia Tsitsi</v>
          </cell>
          <cell r="C90" t="str">
            <v>Almarzooqi,Abbas</v>
          </cell>
          <cell r="D90" t="str">
            <v>LK011</v>
          </cell>
          <cell r="E90" t="str">
            <v>Out</v>
          </cell>
          <cell r="F90" t="str">
            <v>9/2/26, 10:48â€¯PM</v>
          </cell>
          <cell r="G90" t="str">
            <v>P</v>
          </cell>
        </row>
        <row r="91">
          <cell r="A91">
            <v>204883236</v>
          </cell>
          <cell r="B91" t="str">
            <v>Makamure,Florence Ottilia Tsitsi</v>
          </cell>
          <cell r="C91" t="str">
            <v>Almarzooqi,Abbas</v>
          </cell>
          <cell r="D91" t="str">
            <v>LK011</v>
          </cell>
          <cell r="E91" t="str">
            <v>In</v>
          </cell>
          <cell r="F91" t="str">
            <v>9/2/26, 11:49â€¯PM</v>
          </cell>
          <cell r="G91" t="str">
            <v>P</v>
          </cell>
        </row>
        <row r="92">
          <cell r="A92">
            <v>203875184</v>
          </cell>
          <cell r="B92" t="str">
            <v>Ansere,Emmanuel</v>
          </cell>
          <cell r="C92" t="str">
            <v>De Guzman,Shuttle Baliwag</v>
          </cell>
          <cell r="E92" t="str">
            <v>In</v>
          </cell>
          <cell r="F92" t="str">
            <v>9/2/26, 6:08â€¯PM</v>
          </cell>
          <cell r="G92" t="str">
            <v>P</v>
          </cell>
        </row>
        <row r="93">
          <cell r="A93">
            <v>203875184</v>
          </cell>
          <cell r="B93" t="str">
            <v>Ansere,Emmanuel</v>
          </cell>
          <cell r="C93" t="str">
            <v>De Guzman,Shuttle Baliwag</v>
          </cell>
          <cell r="E93" t="str">
            <v>Out</v>
          </cell>
          <cell r="F93" t="str">
            <v>9/2/26, 9:26â€¯PM</v>
          </cell>
          <cell r="G93" t="str">
            <v>P</v>
          </cell>
        </row>
        <row r="94">
          <cell r="A94">
            <v>203875184</v>
          </cell>
          <cell r="B94" t="str">
            <v>Ansere,Emmanuel</v>
          </cell>
          <cell r="C94" t="str">
            <v>De Guzman,Shuttle Baliwag</v>
          </cell>
          <cell r="E94" t="str">
            <v>In</v>
          </cell>
          <cell r="F94" t="str">
            <v>9/2/26, 10:15â€¯PM</v>
          </cell>
          <cell r="G94" t="str">
            <v>P</v>
          </cell>
        </row>
        <row r="95">
          <cell r="A95">
            <v>203875184</v>
          </cell>
          <cell r="B95" t="str">
            <v>Ansere,Emmanuel</v>
          </cell>
          <cell r="C95" t="str">
            <v>De Guzman,Shuttle Baliwag</v>
          </cell>
          <cell r="E95" t="str">
            <v>Out</v>
          </cell>
          <cell r="F95" t="str">
            <v>9/3/26, 2:16â€¯AM</v>
          </cell>
          <cell r="G95" t="str">
            <v>P</v>
          </cell>
        </row>
        <row r="96">
          <cell r="A96">
            <v>203850901</v>
          </cell>
          <cell r="B96" t="str">
            <v>Magezi,Peter Ricky</v>
          </cell>
          <cell r="C96" t="str">
            <v>Narshad,Muhammad Ashik</v>
          </cell>
          <cell r="D96" t="str">
            <v>FC059</v>
          </cell>
          <cell r="E96" t="str">
            <v>In</v>
          </cell>
          <cell r="F96" t="str">
            <v>9/2/26, 7:53â€¯AM</v>
          </cell>
          <cell r="G96" t="str">
            <v>P</v>
          </cell>
        </row>
        <row r="97">
          <cell r="A97">
            <v>203850901</v>
          </cell>
          <cell r="B97" t="str">
            <v>Magezi,Peter Ricky</v>
          </cell>
          <cell r="C97" t="str">
            <v>Narshad,Muhammad Ashik</v>
          </cell>
          <cell r="D97" t="str">
            <v>FC059</v>
          </cell>
          <cell r="E97" t="str">
            <v>Out</v>
          </cell>
          <cell r="F97" t="str">
            <v>9/2/26, 11:01â€¯AM</v>
          </cell>
          <cell r="G97" t="str">
            <v>P</v>
          </cell>
        </row>
        <row r="98">
          <cell r="A98">
            <v>203850901</v>
          </cell>
          <cell r="B98" t="str">
            <v>Magezi,Peter Ricky</v>
          </cell>
          <cell r="C98" t="str">
            <v>Narshad,Muhammad Ashik</v>
          </cell>
          <cell r="D98" t="str">
            <v>FC059</v>
          </cell>
          <cell r="E98" t="str">
            <v>In</v>
          </cell>
          <cell r="F98" t="str">
            <v>9/2/26, 11:30â€¯AM</v>
          </cell>
          <cell r="G98" t="str">
            <v>P</v>
          </cell>
        </row>
        <row r="99">
          <cell r="A99">
            <v>203850901</v>
          </cell>
          <cell r="B99" t="str">
            <v>Magezi,Peter Ricky</v>
          </cell>
          <cell r="C99" t="str">
            <v>Narshad,Muhammad Ashik</v>
          </cell>
          <cell r="D99" t="str">
            <v>FC059</v>
          </cell>
          <cell r="E99" t="str">
            <v>Out</v>
          </cell>
          <cell r="F99" t="str">
            <v>9/2/26, 3:15â€¯PM</v>
          </cell>
          <cell r="G99" t="str">
            <v>P</v>
          </cell>
        </row>
        <row r="100">
          <cell r="A100">
            <v>203850901</v>
          </cell>
          <cell r="B100" t="str">
            <v>Magezi,Peter Ricky</v>
          </cell>
          <cell r="C100" t="str">
            <v>Narshad,Muhammad Ashik</v>
          </cell>
          <cell r="D100" t="str">
            <v>FC059</v>
          </cell>
          <cell r="E100" t="str">
            <v>In</v>
          </cell>
          <cell r="F100" t="str">
            <v>9/2/26, 3:46â€¯PM</v>
          </cell>
          <cell r="G100" t="str">
            <v>P</v>
          </cell>
        </row>
        <row r="101">
          <cell r="A101">
            <v>203850901</v>
          </cell>
          <cell r="B101" t="str">
            <v>Magezi,Peter Ricky</v>
          </cell>
          <cell r="C101" t="str">
            <v>Narshad,Muhammad Ashik</v>
          </cell>
          <cell r="D101" t="str">
            <v>FC059</v>
          </cell>
          <cell r="E101" t="str">
            <v>Out</v>
          </cell>
          <cell r="F101" t="str">
            <v>9/2/26, 5:54â€¯PM</v>
          </cell>
          <cell r="G101" t="str">
            <v>P</v>
          </cell>
        </row>
        <row r="102">
          <cell r="A102">
            <v>204010043</v>
          </cell>
          <cell r="B102" t="str">
            <v>JUNIOR LUBEGA,SAIDI</v>
          </cell>
          <cell r="C102" t="str">
            <v>Narshad,Muhammad Ashik</v>
          </cell>
          <cell r="D102" t="str">
            <v>FC059</v>
          </cell>
          <cell r="E102" t="str">
            <v>In</v>
          </cell>
          <cell r="F102" t="str">
            <v>9/2/26, 8:00â€¯AM</v>
          </cell>
          <cell r="G102" t="str">
            <v>P</v>
          </cell>
        </row>
        <row r="103">
          <cell r="A103">
            <v>204010043</v>
          </cell>
          <cell r="B103" t="str">
            <v>JUNIOR LUBEGA,SAIDI</v>
          </cell>
          <cell r="C103" t="str">
            <v>Narshad,Muhammad Ashik</v>
          </cell>
          <cell r="D103" t="str">
            <v>FC059</v>
          </cell>
          <cell r="E103" t="str">
            <v>Out</v>
          </cell>
          <cell r="F103" t="str">
            <v>9/2/26, 10:00â€¯AM</v>
          </cell>
          <cell r="G103" t="str">
            <v>P</v>
          </cell>
        </row>
        <row r="104">
          <cell r="A104">
            <v>204010043</v>
          </cell>
          <cell r="B104" t="str">
            <v>JUNIOR LUBEGA,SAIDI</v>
          </cell>
          <cell r="C104" t="str">
            <v>Narshad,Muhammad Ashik</v>
          </cell>
          <cell r="D104" t="str">
            <v>FC059</v>
          </cell>
          <cell r="E104" t="str">
            <v>In</v>
          </cell>
          <cell r="F104" t="str">
            <v>9/2/26, 10:32â€¯AM</v>
          </cell>
          <cell r="G104" t="str">
            <v>P</v>
          </cell>
        </row>
        <row r="105">
          <cell r="A105">
            <v>204010043</v>
          </cell>
          <cell r="B105" t="str">
            <v>JUNIOR LUBEGA,SAIDI</v>
          </cell>
          <cell r="C105" t="str">
            <v>Narshad,Muhammad Ashik</v>
          </cell>
          <cell r="D105" t="str">
            <v>FC059</v>
          </cell>
          <cell r="E105" t="str">
            <v>Out</v>
          </cell>
          <cell r="F105" t="str">
            <v>9/2/26, 3:00â€¯PM</v>
          </cell>
          <cell r="G105" t="str">
            <v>P</v>
          </cell>
        </row>
        <row r="106">
          <cell r="A106">
            <v>204010043</v>
          </cell>
          <cell r="B106" t="str">
            <v>JUNIOR LUBEGA,SAIDI</v>
          </cell>
          <cell r="C106" t="str">
            <v>Narshad,Muhammad Ashik</v>
          </cell>
          <cell r="D106" t="str">
            <v>FC059</v>
          </cell>
          <cell r="E106" t="str">
            <v>In</v>
          </cell>
          <cell r="F106" t="str">
            <v>9/2/26, 3:32â€¯PM</v>
          </cell>
          <cell r="G106" t="str">
            <v>P</v>
          </cell>
        </row>
        <row r="107">
          <cell r="A107">
            <v>204010043</v>
          </cell>
          <cell r="B107" t="str">
            <v>JUNIOR LUBEGA,SAIDI</v>
          </cell>
          <cell r="C107" t="str">
            <v>Narshad,Muhammad Ashik</v>
          </cell>
          <cell r="D107" t="str">
            <v>FC059</v>
          </cell>
          <cell r="E107" t="str">
            <v>Out</v>
          </cell>
          <cell r="F107" t="str">
            <v>9/2/26, 5:58â€¯PM</v>
          </cell>
          <cell r="G107" t="str">
            <v>P</v>
          </cell>
        </row>
        <row r="108">
          <cell r="A108">
            <v>203850900</v>
          </cell>
          <cell r="B108" t="str">
            <v>Kakooza,Musa</v>
          </cell>
          <cell r="C108" t="str">
            <v>Narshad,Muhammad Ashik</v>
          </cell>
          <cell r="D108" t="str">
            <v>LK014</v>
          </cell>
          <cell r="E108" t="str">
            <v>In</v>
          </cell>
          <cell r="F108" t="str">
            <v>9/2/26, 6:08â€¯PM</v>
          </cell>
          <cell r="G108" t="str">
            <v>P</v>
          </cell>
        </row>
        <row r="109">
          <cell r="A109">
            <v>203850900</v>
          </cell>
          <cell r="B109" t="str">
            <v>Kakooza,Musa</v>
          </cell>
          <cell r="C109" t="str">
            <v>Narshad,Muhammad Ashik</v>
          </cell>
          <cell r="D109" t="str">
            <v>LK014</v>
          </cell>
          <cell r="E109" t="str">
            <v>Out</v>
          </cell>
          <cell r="F109" t="str">
            <v>9/2/26, 8:32â€¯PM</v>
          </cell>
          <cell r="G109" t="str">
            <v>P</v>
          </cell>
        </row>
        <row r="110">
          <cell r="A110">
            <v>203850900</v>
          </cell>
          <cell r="B110" t="str">
            <v>Kakooza,Musa</v>
          </cell>
          <cell r="C110" t="str">
            <v>Narshad,Muhammad Ashik</v>
          </cell>
          <cell r="D110" t="str">
            <v>LK014</v>
          </cell>
          <cell r="E110" t="str">
            <v>In</v>
          </cell>
          <cell r="F110" t="str">
            <v>9/2/26, 9:01â€¯PM</v>
          </cell>
          <cell r="G110" t="str">
            <v>P</v>
          </cell>
        </row>
        <row r="111">
          <cell r="A111">
            <v>203850900</v>
          </cell>
          <cell r="B111" t="str">
            <v>Kakooza,Musa</v>
          </cell>
          <cell r="C111" t="str">
            <v>Narshad,Muhammad Ashik</v>
          </cell>
          <cell r="D111" t="str">
            <v>LK014</v>
          </cell>
          <cell r="E111" t="str">
            <v>Out</v>
          </cell>
          <cell r="F111" t="str">
            <v>9/3/26, 1:33â€¯AM</v>
          </cell>
          <cell r="G111" t="str">
            <v>P</v>
          </cell>
        </row>
        <row r="112">
          <cell r="A112">
            <v>203850900</v>
          </cell>
          <cell r="B112" t="str">
            <v>Kakooza,Musa</v>
          </cell>
          <cell r="C112" t="str">
            <v>Narshad,Muhammad Ashik</v>
          </cell>
          <cell r="D112" t="str">
            <v>LK014</v>
          </cell>
          <cell r="E112" t="str">
            <v>In</v>
          </cell>
          <cell r="F112" t="str">
            <v>9/3/26, 2:05â€¯AM</v>
          </cell>
          <cell r="G112" t="str">
            <v>P</v>
          </cell>
        </row>
        <row r="113">
          <cell r="A113">
            <v>206915469</v>
          </cell>
          <cell r="B113" t="str">
            <v>KAHUNDE,HENRY</v>
          </cell>
          <cell r="C113" t="str">
            <v>Lakkireddy,Sai Raghavendra Reddy</v>
          </cell>
          <cell r="D113" t="str">
            <v>LK014</v>
          </cell>
          <cell r="E113" t="str">
            <v>In</v>
          </cell>
          <cell r="F113" t="str">
            <v>9/2/26, 6:08â€¯PM</v>
          </cell>
          <cell r="G113" t="str">
            <v>P</v>
          </cell>
        </row>
        <row r="114">
          <cell r="A114">
            <v>206915469</v>
          </cell>
          <cell r="B114" t="str">
            <v>KAHUNDE,HENRY</v>
          </cell>
          <cell r="C114" t="str">
            <v>Lakkireddy,Sai Raghavendra Reddy</v>
          </cell>
          <cell r="D114" t="str">
            <v>LK014</v>
          </cell>
          <cell r="E114" t="str">
            <v>Out</v>
          </cell>
          <cell r="F114" t="str">
            <v>9/2/26, 8:35â€¯PM</v>
          </cell>
          <cell r="G114" t="str">
            <v>P</v>
          </cell>
        </row>
        <row r="115">
          <cell r="A115">
            <v>206915469</v>
          </cell>
          <cell r="B115" t="str">
            <v>KAHUNDE,HENRY</v>
          </cell>
          <cell r="C115" t="str">
            <v>Lakkireddy,Sai Raghavendra Reddy</v>
          </cell>
          <cell r="D115" t="str">
            <v>LK014</v>
          </cell>
          <cell r="E115" t="str">
            <v>In</v>
          </cell>
          <cell r="F115" t="str">
            <v>9/2/26, 9:04â€¯PM</v>
          </cell>
          <cell r="G115" t="str">
            <v>P</v>
          </cell>
        </row>
        <row r="116">
          <cell r="A116">
            <v>206915469</v>
          </cell>
          <cell r="B116" t="str">
            <v>KAHUNDE,HENRY</v>
          </cell>
          <cell r="C116" t="str">
            <v>Lakkireddy,Sai Raghavendra Reddy</v>
          </cell>
          <cell r="D116" t="str">
            <v>LK014</v>
          </cell>
          <cell r="E116" t="str">
            <v>Out</v>
          </cell>
          <cell r="F116" t="str">
            <v>9/3/26, 1:34â€¯AM</v>
          </cell>
          <cell r="G116" t="str">
            <v>P</v>
          </cell>
        </row>
        <row r="117">
          <cell r="A117">
            <v>206915469</v>
          </cell>
          <cell r="B117" t="str">
            <v>KAHUNDE,HENRY</v>
          </cell>
          <cell r="C117" t="str">
            <v>Lakkireddy,Sai Raghavendra Reddy</v>
          </cell>
          <cell r="D117" t="str">
            <v>LK014</v>
          </cell>
          <cell r="E117" t="str">
            <v>In</v>
          </cell>
          <cell r="F117" t="str">
            <v>9/3/26, 2:05â€¯AM</v>
          </cell>
          <cell r="G117" t="str">
            <v>P</v>
          </cell>
        </row>
        <row r="118">
          <cell r="A118">
            <v>205231290</v>
          </cell>
          <cell r="B118" t="str">
            <v>Jogi,Juma Kambi</v>
          </cell>
          <cell r="C118" t="str">
            <v>Narshad,Muhammad Ashik</v>
          </cell>
          <cell r="D118" t="str">
            <v>LK017</v>
          </cell>
          <cell r="E118" t="str">
            <v>In</v>
          </cell>
          <cell r="F118" t="str">
            <v>9/2/26, 6:10â€¯PM</v>
          </cell>
          <cell r="G118" t="str">
            <v>P</v>
          </cell>
        </row>
        <row r="119">
          <cell r="A119">
            <v>205231290</v>
          </cell>
          <cell r="B119" t="str">
            <v>Jogi,Juma Kambi</v>
          </cell>
          <cell r="C119" t="str">
            <v>Narshad,Muhammad Ashik</v>
          </cell>
          <cell r="D119" t="str">
            <v>LK017</v>
          </cell>
          <cell r="E119" t="str">
            <v>Out</v>
          </cell>
          <cell r="F119" t="str">
            <v>9/2/26, 8:06â€¯PM</v>
          </cell>
          <cell r="G119" t="str">
            <v>P</v>
          </cell>
        </row>
        <row r="120">
          <cell r="A120">
            <v>205231290</v>
          </cell>
          <cell r="B120" t="str">
            <v>Jogi,Juma Kambi</v>
          </cell>
          <cell r="C120" t="str">
            <v>Narshad,Muhammad Ashik</v>
          </cell>
          <cell r="D120" t="str">
            <v>LK017</v>
          </cell>
          <cell r="E120" t="str">
            <v>In</v>
          </cell>
          <cell r="F120" t="str">
            <v>9/2/26, 9:06â€¯PM</v>
          </cell>
          <cell r="G120" t="str">
            <v>P</v>
          </cell>
        </row>
        <row r="121">
          <cell r="A121">
            <v>205231290</v>
          </cell>
          <cell r="B121" t="str">
            <v>Jogi,Juma Kambi</v>
          </cell>
          <cell r="C121" t="str">
            <v>Narshad,Muhammad Ashik</v>
          </cell>
          <cell r="D121" t="str">
            <v>LK017</v>
          </cell>
          <cell r="E121" t="str">
            <v>Out</v>
          </cell>
          <cell r="F121" t="str">
            <v>9/3/26, 2:10â€¯AM</v>
          </cell>
          <cell r="G121" t="str">
            <v>P</v>
          </cell>
        </row>
        <row r="122">
          <cell r="A122">
            <v>207220266</v>
          </cell>
          <cell r="B122" t="str">
            <v>Alzaabi,Hamad</v>
          </cell>
          <cell r="C122" t="str">
            <v>Dinberu,Eden</v>
          </cell>
          <cell r="D122" t="str">
            <v>FC034</v>
          </cell>
          <cell r="E122" t="str">
            <v>In</v>
          </cell>
          <cell r="F122" t="str">
            <v>9/2/26, 7:45â€¯AM</v>
          </cell>
          <cell r="G122" t="str">
            <v>P</v>
          </cell>
        </row>
        <row r="123">
          <cell r="A123">
            <v>207220266</v>
          </cell>
          <cell r="B123" t="str">
            <v>Alzaabi,Hamad</v>
          </cell>
          <cell r="C123" t="str">
            <v>Dinberu,Eden</v>
          </cell>
          <cell r="D123" t="str">
            <v>FC034</v>
          </cell>
          <cell r="E123" t="str">
            <v>Out</v>
          </cell>
          <cell r="F123" t="str">
            <v>9/2/26, 1:00â€¯PM</v>
          </cell>
          <cell r="G123" t="str">
            <v>P</v>
          </cell>
        </row>
        <row r="124">
          <cell r="A124">
            <v>207220266</v>
          </cell>
          <cell r="B124" t="str">
            <v>Alzaabi,Hamad</v>
          </cell>
          <cell r="C124" t="str">
            <v>Dinberu,Eden</v>
          </cell>
          <cell r="D124" t="str">
            <v>FC034</v>
          </cell>
          <cell r="E124" t="str">
            <v>In</v>
          </cell>
          <cell r="F124" t="str">
            <v>9/2/26, 2:00â€¯PM</v>
          </cell>
          <cell r="G124" t="str">
            <v>P</v>
          </cell>
        </row>
        <row r="125">
          <cell r="A125">
            <v>207220266</v>
          </cell>
          <cell r="B125" t="str">
            <v>Alzaabi,Hamad</v>
          </cell>
          <cell r="C125" t="str">
            <v>Dinberu,Eden</v>
          </cell>
          <cell r="D125" t="str">
            <v>FC034</v>
          </cell>
          <cell r="E125" t="str">
            <v>Out</v>
          </cell>
          <cell r="F125" t="str">
            <v>9/2/26, 6:02â€¯PM</v>
          </cell>
          <cell r="G125" t="str">
            <v>P</v>
          </cell>
        </row>
        <row r="126">
          <cell r="A126">
            <v>204883247</v>
          </cell>
          <cell r="B126" t="str">
            <v>Mdutshulwa,Gwendoline</v>
          </cell>
          <cell r="C126" t="str">
            <v>Almarzooqi,Abbas</v>
          </cell>
          <cell r="D126" t="str">
            <v>FC059</v>
          </cell>
          <cell r="E126" t="str">
            <v>In</v>
          </cell>
          <cell r="F126" t="str">
            <v>9/2/26, 7:59â€¯AM</v>
          </cell>
          <cell r="G126" t="str">
            <v>P</v>
          </cell>
        </row>
        <row r="127">
          <cell r="A127">
            <v>204883247</v>
          </cell>
          <cell r="B127" t="str">
            <v>Mdutshulwa,Gwendoline</v>
          </cell>
          <cell r="C127" t="str">
            <v>Almarzooqi,Abbas</v>
          </cell>
          <cell r="D127" t="str">
            <v>FC059</v>
          </cell>
          <cell r="E127" t="str">
            <v>Out</v>
          </cell>
          <cell r="F127" t="str">
            <v>9/2/26, 10:04â€¯AM</v>
          </cell>
          <cell r="G127" t="str">
            <v>P</v>
          </cell>
        </row>
        <row r="128">
          <cell r="A128">
            <v>204883247</v>
          </cell>
          <cell r="B128" t="str">
            <v>Mdutshulwa,Gwendoline</v>
          </cell>
          <cell r="C128" t="str">
            <v>Almarzooqi,Abbas</v>
          </cell>
          <cell r="D128" t="str">
            <v>FC059</v>
          </cell>
          <cell r="E128" t="str">
            <v>In</v>
          </cell>
          <cell r="F128" t="str">
            <v>9/2/26, 10:35â€¯AM</v>
          </cell>
          <cell r="G128" t="str">
            <v>P</v>
          </cell>
        </row>
        <row r="129">
          <cell r="A129">
            <v>204883247</v>
          </cell>
          <cell r="B129" t="str">
            <v>Mdutshulwa,Gwendoline</v>
          </cell>
          <cell r="C129" t="str">
            <v>Almarzooqi,Abbas</v>
          </cell>
          <cell r="D129" t="str">
            <v>FC059</v>
          </cell>
          <cell r="E129" t="str">
            <v>Out</v>
          </cell>
          <cell r="F129" t="str">
            <v>9/2/26, 12:51â€¯PM</v>
          </cell>
          <cell r="G129" t="str">
            <v>P</v>
          </cell>
        </row>
        <row r="130">
          <cell r="A130">
            <v>204883247</v>
          </cell>
          <cell r="B130" t="str">
            <v>Mdutshulwa,Gwendoline</v>
          </cell>
          <cell r="C130" t="str">
            <v>Almarzooqi,Abbas</v>
          </cell>
          <cell r="D130" t="str">
            <v>FC059</v>
          </cell>
          <cell r="E130" t="str">
            <v>In</v>
          </cell>
          <cell r="F130" t="str">
            <v>9/2/26, 1:18â€¯PM</v>
          </cell>
          <cell r="G130" t="str">
            <v>P</v>
          </cell>
        </row>
        <row r="131">
          <cell r="A131">
            <v>204883247</v>
          </cell>
          <cell r="B131" t="str">
            <v>Mdutshulwa,Gwendoline</v>
          </cell>
          <cell r="C131" t="str">
            <v>Almarzooqi,Abbas</v>
          </cell>
          <cell r="D131" t="str">
            <v>FC059</v>
          </cell>
          <cell r="E131" t="str">
            <v>Out</v>
          </cell>
          <cell r="F131" t="str">
            <v>9/2/26, 6:00â€¯PM</v>
          </cell>
          <cell r="G131" t="str">
            <v>P</v>
          </cell>
        </row>
        <row r="132">
          <cell r="A132">
            <v>203881659</v>
          </cell>
          <cell r="B132" t="str">
            <v>Sankoh,Sampha</v>
          </cell>
          <cell r="C132" t="str">
            <v>Scaria,Varghese</v>
          </cell>
          <cell r="D132" t="str">
            <v>LK014</v>
          </cell>
          <cell r="E132" t="str">
            <v>In</v>
          </cell>
          <cell r="F132" t="str">
            <v>9/2/26, 5:53â€¯PM</v>
          </cell>
          <cell r="G132" t="str">
            <v>P</v>
          </cell>
        </row>
        <row r="133">
          <cell r="A133">
            <v>203881659</v>
          </cell>
          <cell r="B133" t="str">
            <v>Sankoh,Sampha</v>
          </cell>
          <cell r="C133" t="str">
            <v>Scaria,Varghese</v>
          </cell>
          <cell r="D133" t="str">
            <v>LK014</v>
          </cell>
          <cell r="E133" t="str">
            <v>Out</v>
          </cell>
          <cell r="F133" t="str">
            <v>9/2/26, 8:35â€¯PM</v>
          </cell>
          <cell r="G133" t="str">
            <v>P</v>
          </cell>
        </row>
        <row r="134">
          <cell r="A134">
            <v>203881659</v>
          </cell>
          <cell r="B134" t="str">
            <v>Sankoh,Sampha</v>
          </cell>
          <cell r="C134" t="str">
            <v>Scaria,Varghese</v>
          </cell>
          <cell r="D134" t="str">
            <v>LK014</v>
          </cell>
          <cell r="E134" t="str">
            <v>In</v>
          </cell>
          <cell r="F134" t="str">
            <v>9/2/26, 9:05â€¯PM</v>
          </cell>
          <cell r="G134" t="str">
            <v>P</v>
          </cell>
        </row>
        <row r="135">
          <cell r="A135">
            <v>203881659</v>
          </cell>
          <cell r="B135" t="str">
            <v>Sankoh,Sampha</v>
          </cell>
          <cell r="C135" t="str">
            <v>Scaria,Varghese</v>
          </cell>
          <cell r="D135" t="str">
            <v>LK014</v>
          </cell>
          <cell r="E135" t="str">
            <v>Out</v>
          </cell>
          <cell r="F135" t="str">
            <v>9/3/26, 2:15â€¯AM</v>
          </cell>
          <cell r="G135" t="str">
            <v>P</v>
          </cell>
        </row>
        <row r="136">
          <cell r="A136">
            <v>203881659</v>
          </cell>
          <cell r="B136" t="str">
            <v>Sankoh,Sampha</v>
          </cell>
          <cell r="C136" t="str">
            <v>Scaria,Varghese</v>
          </cell>
          <cell r="D136" t="str">
            <v>LK014</v>
          </cell>
          <cell r="E136" t="str">
            <v>In</v>
          </cell>
          <cell r="F136" t="str">
            <v>9/3/26, 2:45â€¯AM</v>
          </cell>
          <cell r="G136" t="str">
            <v>P</v>
          </cell>
        </row>
        <row r="137">
          <cell r="A137">
            <v>203741310</v>
          </cell>
          <cell r="B137" t="str">
            <v>AVONYO,ELIZABETH ABENA</v>
          </cell>
          <cell r="C137" t="str">
            <v>Singh,Pardeep</v>
          </cell>
          <cell r="D137" t="str">
            <v>FC084</v>
          </cell>
          <cell r="E137" t="str">
            <v>In</v>
          </cell>
          <cell r="F137" t="str">
            <v>9/2/26, 7:59â€¯AM</v>
          </cell>
          <cell r="G137" t="str">
            <v>P</v>
          </cell>
        </row>
        <row r="138">
          <cell r="A138">
            <v>203741310</v>
          </cell>
          <cell r="B138" t="str">
            <v>AVONYO,ELIZABETH ABENA</v>
          </cell>
          <cell r="C138" t="str">
            <v>Singh,Pardeep</v>
          </cell>
          <cell r="D138" t="str">
            <v>FC084</v>
          </cell>
          <cell r="E138" t="str">
            <v>Out</v>
          </cell>
          <cell r="F138" t="str">
            <v>9/2/26, 12:49â€¯PM</v>
          </cell>
          <cell r="G138" t="str">
            <v>P</v>
          </cell>
        </row>
        <row r="139">
          <cell r="A139">
            <v>203741310</v>
          </cell>
          <cell r="B139" t="str">
            <v>AVONYO,ELIZABETH ABENA</v>
          </cell>
          <cell r="C139" t="str">
            <v>Singh,Pardeep</v>
          </cell>
          <cell r="D139" t="str">
            <v>FC084</v>
          </cell>
          <cell r="E139" t="str">
            <v>In</v>
          </cell>
          <cell r="F139" t="str">
            <v>9/2/26, 1:49â€¯PM</v>
          </cell>
          <cell r="G139" t="str">
            <v>P</v>
          </cell>
        </row>
        <row r="140">
          <cell r="A140">
            <v>203741310</v>
          </cell>
          <cell r="B140" t="str">
            <v>AVONYO,ELIZABETH ABENA</v>
          </cell>
          <cell r="C140" t="str">
            <v>Singh,Pardeep</v>
          </cell>
          <cell r="D140" t="str">
            <v>FC084</v>
          </cell>
          <cell r="E140" t="str">
            <v>Out</v>
          </cell>
          <cell r="F140" t="str">
            <v>9/2/26, 6:01â€¯PM</v>
          </cell>
          <cell r="G140" t="str">
            <v>P</v>
          </cell>
        </row>
        <row r="141">
          <cell r="A141">
            <v>203881658</v>
          </cell>
          <cell r="B141" t="str">
            <v>Kwarteng,Evans</v>
          </cell>
          <cell r="C141" t="str">
            <v>Thomas,Binil</v>
          </cell>
          <cell r="D141" t="str">
            <v>FC084</v>
          </cell>
          <cell r="E141" t="str">
            <v>In</v>
          </cell>
          <cell r="F141" t="str">
            <v>9/2/26, 7:55â€¯AM</v>
          </cell>
          <cell r="G141" t="str">
            <v>P</v>
          </cell>
        </row>
        <row r="142">
          <cell r="A142">
            <v>203881658</v>
          </cell>
          <cell r="B142" t="str">
            <v>Kwarteng,Evans</v>
          </cell>
          <cell r="C142" t="str">
            <v>Thomas,Binil</v>
          </cell>
          <cell r="D142" t="str">
            <v>FC084</v>
          </cell>
          <cell r="E142" t="str">
            <v>Out</v>
          </cell>
          <cell r="F142" t="str">
            <v>9/2/26, 10:02â€¯AM</v>
          </cell>
          <cell r="G142" t="str">
            <v>P</v>
          </cell>
        </row>
        <row r="143">
          <cell r="A143">
            <v>203881658</v>
          </cell>
          <cell r="B143" t="str">
            <v>Kwarteng,Evans</v>
          </cell>
          <cell r="C143" t="str">
            <v>Thomas,Binil</v>
          </cell>
          <cell r="D143" t="str">
            <v>FC084</v>
          </cell>
          <cell r="E143" t="str">
            <v>In</v>
          </cell>
          <cell r="F143" t="str">
            <v>9/2/26, 10:33â€¯AM</v>
          </cell>
          <cell r="G143" t="str">
            <v>P</v>
          </cell>
        </row>
        <row r="144">
          <cell r="A144">
            <v>203881658</v>
          </cell>
          <cell r="B144" t="str">
            <v>Kwarteng,Evans</v>
          </cell>
          <cell r="C144" t="str">
            <v>Thomas,Binil</v>
          </cell>
          <cell r="D144" t="str">
            <v>FC084</v>
          </cell>
          <cell r="E144" t="str">
            <v>Out</v>
          </cell>
          <cell r="F144" t="str">
            <v>9/2/26, 2:40â€¯PM</v>
          </cell>
          <cell r="G144" t="str">
            <v>P</v>
          </cell>
        </row>
        <row r="145">
          <cell r="A145">
            <v>203881658</v>
          </cell>
          <cell r="B145" t="str">
            <v>Kwarteng,Evans</v>
          </cell>
          <cell r="C145" t="str">
            <v>Thomas,Binil</v>
          </cell>
          <cell r="D145" t="str">
            <v>FC084</v>
          </cell>
          <cell r="E145" t="str">
            <v>In</v>
          </cell>
          <cell r="F145" t="str">
            <v>9/2/26, 3:11â€¯PM</v>
          </cell>
          <cell r="G145" t="str">
            <v>P</v>
          </cell>
        </row>
        <row r="146">
          <cell r="A146">
            <v>203881658</v>
          </cell>
          <cell r="B146" t="str">
            <v>Kwarteng,Evans</v>
          </cell>
          <cell r="C146" t="str">
            <v>Thomas,Binil</v>
          </cell>
          <cell r="D146" t="str">
            <v>FC084</v>
          </cell>
          <cell r="E146" t="str">
            <v>Out</v>
          </cell>
          <cell r="F146" t="str">
            <v>9/2/26, 5:55â€¯PM</v>
          </cell>
          <cell r="G146" t="str">
            <v>P</v>
          </cell>
        </row>
        <row r="147">
          <cell r="A147">
            <v>203881657</v>
          </cell>
          <cell r="B147" t="str">
            <v>Tangu,Immaculate Wiysanyuy</v>
          </cell>
          <cell r="C147" t="str">
            <v>Thomas,Binil</v>
          </cell>
          <cell r="D147" t="str">
            <v>LK011</v>
          </cell>
          <cell r="E147" t="str">
            <v>In</v>
          </cell>
          <cell r="F147" t="str">
            <v>9/2/26, 6:10â€¯PM</v>
          </cell>
          <cell r="G147" t="str">
            <v>P</v>
          </cell>
        </row>
        <row r="148">
          <cell r="A148">
            <v>203881657</v>
          </cell>
          <cell r="B148" t="str">
            <v>Tangu,Immaculate Wiysanyuy</v>
          </cell>
          <cell r="C148" t="str">
            <v>Thomas,Binil</v>
          </cell>
          <cell r="D148" t="str">
            <v>LK011</v>
          </cell>
          <cell r="E148" t="str">
            <v>Out</v>
          </cell>
          <cell r="F148" t="str">
            <v>9/2/26, 8:30â€¯PM</v>
          </cell>
          <cell r="G148" t="str">
            <v>P</v>
          </cell>
        </row>
        <row r="149">
          <cell r="A149">
            <v>203881657</v>
          </cell>
          <cell r="B149" t="str">
            <v>Tangu,Immaculate Wiysanyuy</v>
          </cell>
          <cell r="C149" t="str">
            <v>Thomas,Binil</v>
          </cell>
          <cell r="D149" t="str">
            <v>LK011</v>
          </cell>
          <cell r="E149" t="str">
            <v>In</v>
          </cell>
          <cell r="F149" t="str">
            <v>9/2/26, 9:06â€¯PM</v>
          </cell>
          <cell r="G149" t="str">
            <v>P</v>
          </cell>
        </row>
        <row r="150">
          <cell r="A150">
            <v>203881657</v>
          </cell>
          <cell r="B150" t="str">
            <v>Tangu,Immaculate Wiysanyuy</v>
          </cell>
          <cell r="C150" t="str">
            <v>Thomas,Binil</v>
          </cell>
          <cell r="D150" t="str">
            <v>LK011</v>
          </cell>
          <cell r="E150" t="str">
            <v>Out</v>
          </cell>
          <cell r="F150" t="str">
            <v>9/3/26, 1:33â€¯AM</v>
          </cell>
          <cell r="G150" t="str">
            <v>P</v>
          </cell>
        </row>
        <row r="151">
          <cell r="A151">
            <v>203881657</v>
          </cell>
          <cell r="B151" t="str">
            <v>Tangu,Immaculate Wiysanyuy</v>
          </cell>
          <cell r="C151" t="str">
            <v>Thomas,Binil</v>
          </cell>
          <cell r="D151" t="str">
            <v>LK011</v>
          </cell>
          <cell r="E151" t="str">
            <v>In</v>
          </cell>
          <cell r="F151" t="str">
            <v>9/3/26, 2:07â€¯AM</v>
          </cell>
          <cell r="G151" t="str">
            <v>P</v>
          </cell>
        </row>
        <row r="152">
          <cell r="A152">
            <v>203741314</v>
          </cell>
          <cell r="B152" t="str">
            <v>TWUMWAA,AGNES</v>
          </cell>
          <cell r="C152" t="str">
            <v>Singh,Pardeep</v>
          </cell>
          <cell r="D152" t="str">
            <v>FC159</v>
          </cell>
          <cell r="E152" t="str">
            <v>In</v>
          </cell>
          <cell r="F152" t="str">
            <v>9/2/26, 7:59â€¯AM</v>
          </cell>
          <cell r="G152" t="str">
            <v>P</v>
          </cell>
        </row>
        <row r="153">
          <cell r="A153">
            <v>203741314</v>
          </cell>
          <cell r="B153" t="str">
            <v>TWUMWAA,AGNES</v>
          </cell>
          <cell r="C153" t="str">
            <v>Singh,Pardeep</v>
          </cell>
          <cell r="D153" t="str">
            <v>FC159</v>
          </cell>
          <cell r="E153" t="str">
            <v>Out</v>
          </cell>
          <cell r="F153" t="str">
            <v>9/2/26, 12:50â€¯PM</v>
          </cell>
          <cell r="G153" t="str">
            <v>P</v>
          </cell>
        </row>
        <row r="154">
          <cell r="A154">
            <v>203741314</v>
          </cell>
          <cell r="B154" t="str">
            <v>TWUMWAA,AGNES</v>
          </cell>
          <cell r="C154" t="str">
            <v>Singh,Pardeep</v>
          </cell>
          <cell r="D154" t="str">
            <v>FC159</v>
          </cell>
          <cell r="E154" t="str">
            <v>In</v>
          </cell>
          <cell r="F154" t="str">
            <v>9/2/26, 1:50â€¯PM</v>
          </cell>
          <cell r="G154" t="str">
            <v>P</v>
          </cell>
        </row>
        <row r="155">
          <cell r="A155">
            <v>203594431</v>
          </cell>
          <cell r="B155" t="str">
            <v>TWENEWAA,KATE</v>
          </cell>
          <cell r="C155" t="str">
            <v>Meera,Bava Bahrudeen</v>
          </cell>
          <cell r="D155" t="str">
            <v>FC059</v>
          </cell>
          <cell r="E155" t="str">
            <v>In</v>
          </cell>
          <cell r="F155" t="str">
            <v>9/2/26, 7:57â€¯AM</v>
          </cell>
          <cell r="G155" t="str">
            <v>P</v>
          </cell>
        </row>
        <row r="156">
          <cell r="A156">
            <v>203594431</v>
          </cell>
          <cell r="B156" t="str">
            <v>TWENEWAA,KATE</v>
          </cell>
          <cell r="C156" t="str">
            <v>Meera,Bava Bahrudeen</v>
          </cell>
          <cell r="D156" t="str">
            <v>FC059</v>
          </cell>
          <cell r="E156" t="str">
            <v>Out</v>
          </cell>
          <cell r="F156" t="str">
            <v>9/2/26, 12:05â€¯PM</v>
          </cell>
          <cell r="G156" t="str">
            <v>P</v>
          </cell>
        </row>
        <row r="157">
          <cell r="A157">
            <v>203594431</v>
          </cell>
          <cell r="B157" t="str">
            <v>TWENEWAA,KATE</v>
          </cell>
          <cell r="C157" t="str">
            <v>Meera,Bava Bahrudeen</v>
          </cell>
          <cell r="D157" t="str">
            <v>FC059</v>
          </cell>
          <cell r="E157" t="str">
            <v>In</v>
          </cell>
          <cell r="F157" t="str">
            <v>9/2/26, 1:03â€¯PM</v>
          </cell>
          <cell r="G157" t="str">
            <v>P</v>
          </cell>
        </row>
        <row r="158">
          <cell r="A158">
            <v>203594431</v>
          </cell>
          <cell r="B158" t="str">
            <v>TWENEWAA,KATE</v>
          </cell>
          <cell r="C158" t="str">
            <v>Meera,Bava Bahrudeen</v>
          </cell>
          <cell r="D158" t="str">
            <v>FC059</v>
          </cell>
          <cell r="E158" t="str">
            <v>Out</v>
          </cell>
          <cell r="F158" t="str">
            <v>9/2/26, 6:02â€¯PM</v>
          </cell>
          <cell r="G158" t="str">
            <v>P</v>
          </cell>
        </row>
        <row r="159">
          <cell r="A159">
            <v>203741317</v>
          </cell>
          <cell r="B159" t="str">
            <v>Aidoo,Emmanuel</v>
          </cell>
          <cell r="C159" t="str">
            <v>Singh,Pardeep</v>
          </cell>
          <cell r="D159" t="str">
            <v>LK016</v>
          </cell>
          <cell r="E159" t="str">
            <v>In</v>
          </cell>
          <cell r="F159" t="str">
            <v>9/2/26, 6:12â€¯PM</v>
          </cell>
          <cell r="G159" t="str">
            <v>P</v>
          </cell>
        </row>
        <row r="160">
          <cell r="A160">
            <v>203741317</v>
          </cell>
          <cell r="B160" t="str">
            <v>Aidoo,Emmanuel</v>
          </cell>
          <cell r="C160" t="str">
            <v>Singh,Pardeep</v>
          </cell>
          <cell r="D160" t="str">
            <v>LK016</v>
          </cell>
          <cell r="E160" t="str">
            <v>Out</v>
          </cell>
          <cell r="F160" t="str">
            <v>9/2/26, 10:50â€¯PM</v>
          </cell>
          <cell r="G160" t="str">
            <v>P</v>
          </cell>
        </row>
        <row r="161">
          <cell r="A161">
            <v>203741317</v>
          </cell>
          <cell r="B161" t="str">
            <v>Aidoo,Emmanuel</v>
          </cell>
          <cell r="C161" t="str">
            <v>Singh,Pardeep</v>
          </cell>
          <cell r="D161" t="str">
            <v>LK016</v>
          </cell>
          <cell r="E161" t="str">
            <v>In</v>
          </cell>
          <cell r="F161" t="str">
            <v>9/2/26, 11:52â€¯PM</v>
          </cell>
          <cell r="G161" t="str">
            <v>P</v>
          </cell>
        </row>
        <row r="162">
          <cell r="A162">
            <v>206915466</v>
          </cell>
          <cell r="B162" t="str">
            <v>MSUKWA,ALEX</v>
          </cell>
          <cell r="C162" t="str">
            <v>Lakkireddy,Sai Raghavendra Reddy</v>
          </cell>
          <cell r="D162" t="str">
            <v>LK014</v>
          </cell>
          <cell r="E162" t="str">
            <v>In</v>
          </cell>
          <cell r="F162" t="str">
            <v>9/2/26, 6:08â€¯PM</v>
          </cell>
          <cell r="G162" t="str">
            <v>P</v>
          </cell>
        </row>
        <row r="163">
          <cell r="A163">
            <v>206915466</v>
          </cell>
          <cell r="B163" t="str">
            <v>MSUKWA,ALEX</v>
          </cell>
          <cell r="C163" t="str">
            <v>Lakkireddy,Sai Raghavendra Reddy</v>
          </cell>
          <cell r="D163" t="str">
            <v>LK014</v>
          </cell>
          <cell r="E163" t="str">
            <v>Out</v>
          </cell>
          <cell r="F163" t="str">
            <v>9/2/26, 8:31â€¯PM</v>
          </cell>
          <cell r="G163" t="str">
            <v>P</v>
          </cell>
        </row>
        <row r="164">
          <cell r="A164">
            <v>206915466</v>
          </cell>
          <cell r="B164" t="str">
            <v>MSUKWA,ALEX</v>
          </cell>
          <cell r="C164" t="str">
            <v>Lakkireddy,Sai Raghavendra Reddy</v>
          </cell>
          <cell r="D164" t="str">
            <v>LK014</v>
          </cell>
          <cell r="E164" t="str">
            <v>In</v>
          </cell>
          <cell r="F164" t="str">
            <v>9/2/26, 9:01â€¯PM</v>
          </cell>
          <cell r="G164" t="str">
            <v>P</v>
          </cell>
        </row>
        <row r="165">
          <cell r="A165">
            <v>206915466</v>
          </cell>
          <cell r="B165" t="str">
            <v>MSUKWA,ALEX</v>
          </cell>
          <cell r="C165" t="str">
            <v>Lakkireddy,Sai Raghavendra Reddy</v>
          </cell>
          <cell r="D165" t="str">
            <v>LK014</v>
          </cell>
          <cell r="E165" t="str">
            <v>Out</v>
          </cell>
          <cell r="F165" t="str">
            <v>9/3/26, 2:00â€¯AM</v>
          </cell>
          <cell r="G165" t="str">
            <v>P</v>
          </cell>
        </row>
        <row r="166">
          <cell r="A166">
            <v>206915466</v>
          </cell>
          <cell r="B166" t="str">
            <v>MSUKWA,ALEX</v>
          </cell>
          <cell r="C166" t="str">
            <v>Lakkireddy,Sai Raghavendra Reddy</v>
          </cell>
          <cell r="D166" t="str">
            <v>LK014</v>
          </cell>
          <cell r="E166" t="str">
            <v>In</v>
          </cell>
          <cell r="F166" t="str">
            <v>9/3/26, 2:30â€¯AM</v>
          </cell>
          <cell r="G166" t="str">
            <v>P</v>
          </cell>
        </row>
        <row r="167">
          <cell r="A167">
            <v>206915464</v>
          </cell>
          <cell r="B167" t="str">
            <v>NYIRENDA,GRACIOUS PAMHWANYA</v>
          </cell>
          <cell r="C167" t="str">
            <v>Lakkireddy,Sai Raghavendra Reddy</v>
          </cell>
          <cell r="D167" t="str">
            <v>LK014</v>
          </cell>
          <cell r="E167" t="str">
            <v>In</v>
          </cell>
          <cell r="F167" t="str">
            <v>9/2/26, 6:12â€¯PM</v>
          </cell>
          <cell r="G167" t="str">
            <v>P</v>
          </cell>
        </row>
        <row r="168">
          <cell r="A168">
            <v>206915464</v>
          </cell>
          <cell r="B168" t="str">
            <v>NYIRENDA,GRACIOUS PAMHWANYA</v>
          </cell>
          <cell r="C168" t="str">
            <v>Lakkireddy,Sai Raghavendra Reddy</v>
          </cell>
          <cell r="D168" t="str">
            <v>LK014</v>
          </cell>
          <cell r="E168" t="str">
            <v>Out</v>
          </cell>
          <cell r="F168" t="str">
            <v>9/2/26, 8:34â€¯PM</v>
          </cell>
          <cell r="G168" t="str">
            <v>P</v>
          </cell>
        </row>
        <row r="169">
          <cell r="A169">
            <v>206915464</v>
          </cell>
          <cell r="B169" t="str">
            <v>NYIRENDA,GRACIOUS PAMHWANYA</v>
          </cell>
          <cell r="C169" t="str">
            <v>Lakkireddy,Sai Raghavendra Reddy</v>
          </cell>
          <cell r="D169" t="str">
            <v>LK014</v>
          </cell>
          <cell r="E169" t="str">
            <v>In</v>
          </cell>
          <cell r="F169" t="str">
            <v>9/2/26, 9:03â€¯PM</v>
          </cell>
          <cell r="G169" t="str">
            <v>P</v>
          </cell>
        </row>
        <row r="170">
          <cell r="A170">
            <v>206915464</v>
          </cell>
          <cell r="B170" t="str">
            <v>NYIRENDA,GRACIOUS PAMHWANYA</v>
          </cell>
          <cell r="C170" t="str">
            <v>Lakkireddy,Sai Raghavendra Reddy</v>
          </cell>
          <cell r="D170" t="str">
            <v>LK014</v>
          </cell>
          <cell r="E170" t="str">
            <v>Out</v>
          </cell>
          <cell r="F170" t="str">
            <v>9/3/26, 1:48â€¯AM</v>
          </cell>
          <cell r="G170" t="str">
            <v>P</v>
          </cell>
        </row>
        <row r="171">
          <cell r="A171">
            <v>206915464</v>
          </cell>
          <cell r="B171" t="str">
            <v>NYIRENDA,GRACIOUS PAMHWANYA</v>
          </cell>
          <cell r="C171" t="str">
            <v>Lakkireddy,Sai Raghavendra Reddy</v>
          </cell>
          <cell r="D171" t="str">
            <v>LK014</v>
          </cell>
          <cell r="E171" t="str">
            <v>In</v>
          </cell>
          <cell r="F171" t="str">
            <v>9/3/26, 2:19â€¯AM</v>
          </cell>
          <cell r="G171" t="str">
            <v>P</v>
          </cell>
        </row>
        <row r="172">
          <cell r="A172">
            <v>203741316</v>
          </cell>
          <cell r="B172" t="str">
            <v>ACHEAMPONG,EDITH</v>
          </cell>
          <cell r="C172" t="str">
            <v>Lakkireddy,Sai Raghavendra Reddy</v>
          </cell>
          <cell r="D172" t="str">
            <v>FC059</v>
          </cell>
          <cell r="E172" t="str">
            <v>In</v>
          </cell>
          <cell r="F172" t="str">
            <v>9/2/26, 7:59â€¯AM</v>
          </cell>
          <cell r="G172" t="str">
            <v>P</v>
          </cell>
        </row>
        <row r="173">
          <cell r="A173">
            <v>203741316</v>
          </cell>
          <cell r="B173" t="str">
            <v>ACHEAMPONG,EDITH</v>
          </cell>
          <cell r="C173" t="str">
            <v>Lakkireddy,Sai Raghavendra Reddy</v>
          </cell>
          <cell r="D173" t="str">
            <v>FC059</v>
          </cell>
          <cell r="E173" t="str">
            <v>Out</v>
          </cell>
          <cell r="F173" t="str">
            <v>9/2/26, 10:05â€¯AM</v>
          </cell>
          <cell r="G173" t="str">
            <v>P</v>
          </cell>
        </row>
        <row r="174">
          <cell r="A174">
            <v>203741316</v>
          </cell>
          <cell r="B174" t="str">
            <v>ACHEAMPONG,EDITH</v>
          </cell>
          <cell r="C174" t="str">
            <v>Lakkireddy,Sai Raghavendra Reddy</v>
          </cell>
          <cell r="D174" t="str">
            <v>FC059</v>
          </cell>
          <cell r="E174" t="str">
            <v>In</v>
          </cell>
          <cell r="F174" t="str">
            <v>9/2/26, 10:36â€¯AM</v>
          </cell>
          <cell r="G174" t="str">
            <v>P</v>
          </cell>
        </row>
        <row r="175">
          <cell r="A175">
            <v>203741316</v>
          </cell>
          <cell r="B175" t="str">
            <v>ACHEAMPONG,EDITH</v>
          </cell>
          <cell r="C175" t="str">
            <v>Lakkireddy,Sai Raghavendra Reddy</v>
          </cell>
          <cell r="D175" t="str">
            <v>FC059</v>
          </cell>
          <cell r="E175" t="str">
            <v>In</v>
          </cell>
          <cell r="F175" t="str">
            <v>9/2/26, 2:50â€¯PM</v>
          </cell>
          <cell r="G175" t="str">
            <v>P</v>
          </cell>
        </row>
        <row r="176">
          <cell r="A176">
            <v>203741316</v>
          </cell>
          <cell r="B176" t="str">
            <v>ACHEAMPONG,EDITH</v>
          </cell>
          <cell r="C176" t="str">
            <v>Lakkireddy,Sai Raghavendra Reddy</v>
          </cell>
          <cell r="D176" t="str">
            <v>FC059</v>
          </cell>
          <cell r="E176" t="str">
            <v>In</v>
          </cell>
          <cell r="F176" t="str">
            <v>9/2/26, 3:22â€¯PM</v>
          </cell>
          <cell r="G176" t="str">
            <v>P</v>
          </cell>
        </row>
        <row r="177">
          <cell r="A177">
            <v>203741316</v>
          </cell>
          <cell r="B177" t="str">
            <v>ACHEAMPONG,EDITH</v>
          </cell>
          <cell r="C177" t="str">
            <v>Lakkireddy,Sai Raghavendra Reddy</v>
          </cell>
          <cell r="D177" t="str">
            <v>FC059</v>
          </cell>
          <cell r="E177" t="str">
            <v>Out</v>
          </cell>
          <cell r="F177" t="str">
            <v>9/2/26, 5:55â€¯PM</v>
          </cell>
          <cell r="G177" t="str">
            <v>P</v>
          </cell>
        </row>
        <row r="178">
          <cell r="A178">
            <v>206846111</v>
          </cell>
          <cell r="B178" t="str">
            <v>TUSASIRWE,EMMANUEL</v>
          </cell>
          <cell r="C178" t="str">
            <v>Ansari,Ammar Abdullah</v>
          </cell>
          <cell r="D178" t="str">
            <v>LK017</v>
          </cell>
          <cell r="E178" t="str">
            <v>In</v>
          </cell>
          <cell r="F178" t="str">
            <v>9/2/26, 6:07â€¯PM</v>
          </cell>
          <cell r="G178" t="str">
            <v>P</v>
          </cell>
        </row>
        <row r="179">
          <cell r="A179">
            <v>206846111</v>
          </cell>
          <cell r="B179" t="str">
            <v>TUSASIRWE,EMMANUEL</v>
          </cell>
          <cell r="C179" t="str">
            <v>Ansari,Ammar Abdullah</v>
          </cell>
          <cell r="D179" t="str">
            <v>LK017</v>
          </cell>
          <cell r="E179" t="str">
            <v>Out</v>
          </cell>
          <cell r="F179" t="str">
            <v>9/2/26, 8:31â€¯PM</v>
          </cell>
          <cell r="G179" t="str">
            <v>P</v>
          </cell>
        </row>
        <row r="180">
          <cell r="A180">
            <v>206846111</v>
          </cell>
          <cell r="B180" t="str">
            <v>TUSASIRWE,EMMANUEL</v>
          </cell>
          <cell r="C180" t="str">
            <v>Ansari,Ammar Abdullah</v>
          </cell>
          <cell r="D180" t="str">
            <v>LK017</v>
          </cell>
          <cell r="E180" t="str">
            <v>In</v>
          </cell>
          <cell r="F180" t="str">
            <v>9/2/26, 9:01â€¯PM</v>
          </cell>
          <cell r="G180" t="str">
            <v>P</v>
          </cell>
        </row>
        <row r="181">
          <cell r="A181">
            <v>206846111</v>
          </cell>
          <cell r="B181" t="str">
            <v>TUSASIRWE,EMMANUEL</v>
          </cell>
          <cell r="C181" t="str">
            <v>Ansari,Ammar Abdullah</v>
          </cell>
          <cell r="D181" t="str">
            <v>LK017</v>
          </cell>
          <cell r="E181" t="str">
            <v>Out</v>
          </cell>
          <cell r="F181" t="str">
            <v>9/3/26, 1:32â€¯AM</v>
          </cell>
          <cell r="G181" t="str">
            <v>P</v>
          </cell>
        </row>
        <row r="182">
          <cell r="A182">
            <v>206846111</v>
          </cell>
          <cell r="B182" t="str">
            <v>TUSASIRWE,EMMANUEL</v>
          </cell>
          <cell r="C182" t="str">
            <v>Ansari,Ammar Abdullah</v>
          </cell>
          <cell r="D182" t="str">
            <v>LK017</v>
          </cell>
          <cell r="E182" t="str">
            <v>In</v>
          </cell>
          <cell r="F182" t="str">
            <v>9/3/26, 2:02â€¯AM</v>
          </cell>
          <cell r="G182" t="str">
            <v>P</v>
          </cell>
        </row>
        <row r="183">
          <cell r="A183">
            <v>203052485</v>
          </cell>
          <cell r="B183" t="str">
            <v>Gania,Jeehan</v>
          </cell>
          <cell r="C183" t="str">
            <v>Raaz,Anantth</v>
          </cell>
          <cell r="D183" t="str">
            <v>LK012</v>
          </cell>
          <cell r="E183" t="str">
            <v>Out</v>
          </cell>
          <cell r="F183" t="str">
            <v>9/2/26, 7:55â€¯AM</v>
          </cell>
          <cell r="G183" t="str">
            <v>P</v>
          </cell>
        </row>
        <row r="184">
          <cell r="A184">
            <v>203052485</v>
          </cell>
          <cell r="B184" t="str">
            <v>Gania,Jeehan</v>
          </cell>
          <cell r="C184" t="str">
            <v>Raaz,Anantth</v>
          </cell>
          <cell r="D184" t="str">
            <v>LK012</v>
          </cell>
          <cell r="E184" t="str">
            <v>In</v>
          </cell>
          <cell r="F184" t="str">
            <v>9/2/26, 10:04â€¯PM</v>
          </cell>
          <cell r="G184" t="str">
            <v>P</v>
          </cell>
        </row>
        <row r="185">
          <cell r="A185">
            <v>203052485</v>
          </cell>
          <cell r="B185" t="str">
            <v>Gania,Jeehan</v>
          </cell>
          <cell r="C185" t="str">
            <v>Raaz,Anantth</v>
          </cell>
          <cell r="D185" t="str">
            <v>LK012</v>
          </cell>
          <cell r="E185" t="str">
            <v>Out</v>
          </cell>
          <cell r="F185" t="str">
            <v>9/3/26, 2:30â€¯AM</v>
          </cell>
          <cell r="G185" t="str">
            <v>P</v>
          </cell>
        </row>
        <row r="186">
          <cell r="A186">
            <v>203052485</v>
          </cell>
          <cell r="B186" t="str">
            <v>Gania,Jeehan</v>
          </cell>
          <cell r="C186" t="str">
            <v>Raaz,Anantth</v>
          </cell>
          <cell r="D186" t="str">
            <v>LK012</v>
          </cell>
          <cell r="E186" t="str">
            <v>In</v>
          </cell>
          <cell r="F186" t="str">
            <v>9/3/26, 3:30â€¯AM</v>
          </cell>
          <cell r="G186" t="str">
            <v>P</v>
          </cell>
        </row>
        <row r="187">
          <cell r="A187">
            <v>203993431</v>
          </cell>
          <cell r="B187" t="str">
            <v>OKULA,JOSHUA</v>
          </cell>
          <cell r="C187" t="str">
            <v>Ansari,Ammar Abdullah</v>
          </cell>
          <cell r="D187" t="str">
            <v>LK012</v>
          </cell>
          <cell r="E187" t="str">
            <v>In</v>
          </cell>
          <cell r="F187" t="str">
            <v>9/2/26, 6:08â€¯PM</v>
          </cell>
          <cell r="G187" t="str">
            <v>P</v>
          </cell>
        </row>
        <row r="188">
          <cell r="A188">
            <v>203993431</v>
          </cell>
          <cell r="B188" t="str">
            <v>OKULA,JOSHUA</v>
          </cell>
          <cell r="C188" t="str">
            <v>Ansari,Ammar Abdullah</v>
          </cell>
          <cell r="D188" t="str">
            <v>LK012</v>
          </cell>
          <cell r="E188" t="str">
            <v>Out</v>
          </cell>
          <cell r="F188" t="str">
            <v>9/2/26, 8:35â€¯PM</v>
          </cell>
          <cell r="G188" t="str">
            <v>P</v>
          </cell>
        </row>
        <row r="189">
          <cell r="A189">
            <v>203993431</v>
          </cell>
          <cell r="B189" t="str">
            <v>OKULA,JOSHUA</v>
          </cell>
          <cell r="C189" t="str">
            <v>Ansari,Ammar Abdullah</v>
          </cell>
          <cell r="D189" t="str">
            <v>LK012</v>
          </cell>
          <cell r="E189" t="str">
            <v>In</v>
          </cell>
          <cell r="F189" t="str">
            <v>9/2/26, 9:05â€¯PM</v>
          </cell>
          <cell r="G189" t="str">
            <v>P</v>
          </cell>
        </row>
        <row r="190">
          <cell r="A190">
            <v>203993431</v>
          </cell>
          <cell r="B190" t="str">
            <v>OKULA,JOSHUA</v>
          </cell>
          <cell r="C190" t="str">
            <v>Ansari,Ammar Abdullah</v>
          </cell>
          <cell r="D190" t="str">
            <v>LK012</v>
          </cell>
          <cell r="E190" t="str">
            <v>Out</v>
          </cell>
          <cell r="F190" t="str">
            <v>9/3/26, 1:56â€¯AM</v>
          </cell>
          <cell r="G190" t="str">
            <v>P</v>
          </cell>
        </row>
        <row r="191">
          <cell r="A191">
            <v>203993431</v>
          </cell>
          <cell r="B191" t="str">
            <v>OKULA,JOSHUA</v>
          </cell>
          <cell r="C191" t="str">
            <v>Ansari,Ammar Abdullah</v>
          </cell>
          <cell r="D191" t="str">
            <v>LK012</v>
          </cell>
          <cell r="E191" t="str">
            <v>In</v>
          </cell>
          <cell r="F191" t="str">
            <v>9/3/26, 2:23â€¯AM</v>
          </cell>
          <cell r="G191" t="str">
            <v>P</v>
          </cell>
        </row>
        <row r="192">
          <cell r="A192">
            <v>206873715</v>
          </cell>
          <cell r="B192" t="str">
            <v>KASSIM,ABDALLAH</v>
          </cell>
          <cell r="C192" t="str">
            <v>Sohail,Anis</v>
          </cell>
          <cell r="D192" t="str">
            <v>FC034</v>
          </cell>
          <cell r="E192" t="str">
            <v>In</v>
          </cell>
          <cell r="F192" t="str">
            <v>9/2/26, 7:59â€¯AM</v>
          </cell>
          <cell r="G192" t="str">
            <v>P</v>
          </cell>
        </row>
        <row r="193">
          <cell r="A193">
            <v>206873715</v>
          </cell>
          <cell r="B193" t="str">
            <v>KASSIM,ABDALLAH</v>
          </cell>
          <cell r="C193" t="str">
            <v>Sohail,Anis</v>
          </cell>
          <cell r="D193" t="str">
            <v>FC034</v>
          </cell>
          <cell r="E193" t="str">
            <v>Out</v>
          </cell>
          <cell r="F193" t="str">
            <v>9/2/26, 12:03â€¯PM</v>
          </cell>
          <cell r="G193" t="str">
            <v>P</v>
          </cell>
        </row>
        <row r="194">
          <cell r="A194">
            <v>206873715</v>
          </cell>
          <cell r="B194" t="str">
            <v>KASSIM,ABDALLAH</v>
          </cell>
          <cell r="C194" t="str">
            <v>Sohail,Anis</v>
          </cell>
          <cell r="D194" t="str">
            <v>FC034</v>
          </cell>
          <cell r="E194" t="str">
            <v>In</v>
          </cell>
          <cell r="F194" t="str">
            <v>9/2/26, 1:03â€¯PM</v>
          </cell>
          <cell r="G194" t="str">
            <v>P</v>
          </cell>
        </row>
        <row r="195">
          <cell r="A195">
            <v>206873715</v>
          </cell>
          <cell r="B195" t="str">
            <v>KASSIM,ABDALLAH</v>
          </cell>
          <cell r="C195" t="str">
            <v>Sohail,Anis</v>
          </cell>
          <cell r="D195" t="str">
            <v>FC034</v>
          </cell>
          <cell r="E195" t="str">
            <v>Out</v>
          </cell>
          <cell r="F195" t="str">
            <v>9/2/26, 5:58â€¯PM</v>
          </cell>
          <cell r="G195" t="str">
            <v>P</v>
          </cell>
        </row>
        <row r="196">
          <cell r="A196">
            <v>203468744</v>
          </cell>
          <cell r="B196" t="str">
            <v>Kwarteng,Shadrack</v>
          </cell>
          <cell r="C196" t="str">
            <v>Thomas,Binil</v>
          </cell>
          <cell r="D196" t="str">
            <v>LK012</v>
          </cell>
          <cell r="E196" t="str">
            <v>In</v>
          </cell>
          <cell r="F196" t="str">
            <v>9/2/26, 6:01â€¯PM</v>
          </cell>
          <cell r="G196" t="str">
            <v>P</v>
          </cell>
        </row>
        <row r="197">
          <cell r="A197">
            <v>203468744</v>
          </cell>
          <cell r="B197" t="str">
            <v>Kwarteng,Shadrack</v>
          </cell>
          <cell r="C197" t="str">
            <v>Thomas,Binil</v>
          </cell>
          <cell r="D197" t="str">
            <v>LK012</v>
          </cell>
          <cell r="E197" t="str">
            <v>Out</v>
          </cell>
          <cell r="F197" t="str">
            <v>9/2/26, 8:40â€¯PM</v>
          </cell>
          <cell r="G197" t="str">
            <v>P</v>
          </cell>
        </row>
        <row r="198">
          <cell r="A198">
            <v>203468744</v>
          </cell>
          <cell r="B198" t="str">
            <v>Kwarteng,Shadrack</v>
          </cell>
          <cell r="C198" t="str">
            <v>Thomas,Binil</v>
          </cell>
          <cell r="D198" t="str">
            <v>LK012</v>
          </cell>
          <cell r="E198" t="str">
            <v>In</v>
          </cell>
          <cell r="F198" t="str">
            <v>9/2/26, 9:11â€¯PM</v>
          </cell>
          <cell r="G198" t="str">
            <v>P</v>
          </cell>
        </row>
        <row r="199">
          <cell r="A199">
            <v>203468744</v>
          </cell>
          <cell r="B199" t="str">
            <v>Kwarteng,Shadrack</v>
          </cell>
          <cell r="C199" t="str">
            <v>Thomas,Binil</v>
          </cell>
          <cell r="D199" t="str">
            <v>LK012</v>
          </cell>
          <cell r="E199" t="str">
            <v>Out</v>
          </cell>
          <cell r="F199" t="str">
            <v>9/3/26, 2:25â€¯AM</v>
          </cell>
          <cell r="G199" t="str">
            <v>P</v>
          </cell>
        </row>
        <row r="200">
          <cell r="A200">
            <v>203468744</v>
          </cell>
          <cell r="B200" t="str">
            <v>Kwarteng,Shadrack</v>
          </cell>
          <cell r="C200" t="str">
            <v>Thomas,Binil</v>
          </cell>
          <cell r="D200" t="str">
            <v>LK012</v>
          </cell>
          <cell r="E200" t="str">
            <v>In</v>
          </cell>
          <cell r="F200" t="str">
            <v>9/3/26, 2:55â€¯AM</v>
          </cell>
          <cell r="G200" t="str">
            <v>P</v>
          </cell>
        </row>
        <row r="201">
          <cell r="A201">
            <v>206873708</v>
          </cell>
          <cell r="B201" t="str">
            <v>ELIYA,AIJUKA</v>
          </cell>
          <cell r="C201" t="str">
            <v>Sohail,Anis</v>
          </cell>
          <cell r="D201" t="str">
            <v>FC034</v>
          </cell>
          <cell r="E201" t="str">
            <v>In</v>
          </cell>
          <cell r="F201" t="str">
            <v>9/2/26, 8:00â€¯AM</v>
          </cell>
          <cell r="G201" t="str">
            <v>P</v>
          </cell>
        </row>
        <row r="202">
          <cell r="A202">
            <v>206873708</v>
          </cell>
          <cell r="B202" t="str">
            <v>ELIYA,AIJUKA</v>
          </cell>
          <cell r="C202" t="str">
            <v>Sohail,Anis</v>
          </cell>
          <cell r="D202" t="str">
            <v>FC034</v>
          </cell>
          <cell r="E202" t="str">
            <v>Out</v>
          </cell>
          <cell r="F202" t="str">
            <v>9/2/26, 1:08â€¯PM</v>
          </cell>
          <cell r="G202" t="str">
            <v>P</v>
          </cell>
        </row>
        <row r="203">
          <cell r="A203">
            <v>206873708</v>
          </cell>
          <cell r="B203" t="str">
            <v>ELIYA,AIJUKA</v>
          </cell>
          <cell r="C203" t="str">
            <v>Sohail,Anis</v>
          </cell>
          <cell r="D203" t="str">
            <v>FC034</v>
          </cell>
          <cell r="E203" t="str">
            <v>In</v>
          </cell>
          <cell r="F203" t="str">
            <v>9/2/26, 2:04â€¯PM</v>
          </cell>
          <cell r="G203" t="str">
            <v>P</v>
          </cell>
        </row>
        <row r="204">
          <cell r="A204">
            <v>206873708</v>
          </cell>
          <cell r="B204" t="str">
            <v>ELIYA,AIJUKA</v>
          </cell>
          <cell r="C204" t="str">
            <v>Sohail,Anis</v>
          </cell>
          <cell r="D204" t="str">
            <v>FC034</v>
          </cell>
          <cell r="E204" t="str">
            <v>Out</v>
          </cell>
          <cell r="F204" t="str">
            <v>9/2/26, 6:00â€¯PM</v>
          </cell>
          <cell r="G204" t="str">
            <v>P</v>
          </cell>
        </row>
        <row r="205">
          <cell r="A205">
            <v>206605136</v>
          </cell>
          <cell r="B205" t="str">
            <v>MWANIKI,FREDRICK MWENDWA</v>
          </cell>
          <cell r="C205" t="str">
            <v>Narshad,Muhammad Ashik</v>
          </cell>
          <cell r="D205" t="str">
            <v>LK011</v>
          </cell>
          <cell r="E205" t="str">
            <v>In</v>
          </cell>
          <cell r="F205" t="str">
            <v>9/2/26, 6:08â€¯PM</v>
          </cell>
          <cell r="G205" t="str">
            <v>P</v>
          </cell>
        </row>
        <row r="206">
          <cell r="A206">
            <v>206605136</v>
          </cell>
          <cell r="B206" t="str">
            <v>MWANIKI,FREDRICK MWENDWA</v>
          </cell>
          <cell r="C206" t="str">
            <v>Narshad,Muhammad Ashik</v>
          </cell>
          <cell r="D206" t="str">
            <v>LK011</v>
          </cell>
          <cell r="E206" t="str">
            <v>Out</v>
          </cell>
          <cell r="F206" t="str">
            <v>9/2/26, 8:03â€¯PM</v>
          </cell>
          <cell r="G206" t="str">
            <v>P</v>
          </cell>
        </row>
        <row r="207">
          <cell r="A207">
            <v>206605136</v>
          </cell>
          <cell r="B207" t="str">
            <v>MWANIKI,FREDRICK MWENDWA</v>
          </cell>
          <cell r="C207" t="str">
            <v>Narshad,Muhammad Ashik</v>
          </cell>
          <cell r="D207" t="str">
            <v>LK011</v>
          </cell>
          <cell r="E207" t="str">
            <v>In</v>
          </cell>
          <cell r="F207" t="str">
            <v>9/2/26, 9:03â€¯PM</v>
          </cell>
          <cell r="G207" t="str">
            <v>P</v>
          </cell>
        </row>
        <row r="208">
          <cell r="A208">
            <v>206605136</v>
          </cell>
          <cell r="B208" t="str">
            <v>MWANIKI,FREDRICK MWENDWA</v>
          </cell>
          <cell r="C208" t="str">
            <v>Narshad,Muhammad Ashik</v>
          </cell>
          <cell r="D208" t="str">
            <v>LK011</v>
          </cell>
          <cell r="E208" t="str">
            <v>Out</v>
          </cell>
          <cell r="F208" t="str">
            <v>9/3/26, 2:10â€¯AM</v>
          </cell>
          <cell r="G208" t="str">
            <v>P</v>
          </cell>
        </row>
        <row r="209">
          <cell r="A209">
            <v>206192239</v>
          </cell>
          <cell r="B209" t="str">
            <v>Yator,Sheila jepchumba</v>
          </cell>
          <cell r="C209" t="str">
            <v>Thomas,Binil</v>
          </cell>
          <cell r="D209" t="str">
            <v>LK011</v>
          </cell>
          <cell r="E209" t="str">
            <v>In</v>
          </cell>
          <cell r="F209" t="str">
            <v>9/2/26, 6:08â€¯PM</v>
          </cell>
          <cell r="G209" t="str">
            <v>P</v>
          </cell>
        </row>
        <row r="210">
          <cell r="A210">
            <v>206192239</v>
          </cell>
          <cell r="B210" t="str">
            <v>Yator,Sheila jepchumba</v>
          </cell>
          <cell r="C210" t="str">
            <v>Thomas,Binil</v>
          </cell>
          <cell r="D210" t="str">
            <v>LK011</v>
          </cell>
          <cell r="E210" t="str">
            <v>Out</v>
          </cell>
          <cell r="F210" t="str">
            <v>9/2/26, 8:30â€¯PM</v>
          </cell>
          <cell r="G210" t="str">
            <v>P</v>
          </cell>
        </row>
        <row r="211">
          <cell r="A211">
            <v>206192239</v>
          </cell>
          <cell r="B211" t="str">
            <v>Yator,Sheila jepchumba</v>
          </cell>
          <cell r="C211" t="str">
            <v>Thomas,Binil</v>
          </cell>
          <cell r="D211" t="str">
            <v>LK011</v>
          </cell>
          <cell r="E211" t="str">
            <v>In</v>
          </cell>
          <cell r="F211" t="str">
            <v>9/2/26, 9:00â€¯PM</v>
          </cell>
          <cell r="G211" t="str">
            <v>P</v>
          </cell>
        </row>
        <row r="212">
          <cell r="A212">
            <v>206192239</v>
          </cell>
          <cell r="B212" t="str">
            <v>Yator,Sheila jepchumba</v>
          </cell>
          <cell r="C212" t="str">
            <v>Thomas,Binil</v>
          </cell>
          <cell r="D212" t="str">
            <v>LK011</v>
          </cell>
          <cell r="E212" t="str">
            <v>Out</v>
          </cell>
          <cell r="F212" t="str">
            <v>9/3/26, 1:30â€¯AM</v>
          </cell>
          <cell r="G212" t="str">
            <v>P</v>
          </cell>
        </row>
        <row r="213">
          <cell r="A213">
            <v>206192239</v>
          </cell>
          <cell r="B213" t="str">
            <v>Yator,Sheila jepchumba</v>
          </cell>
          <cell r="C213" t="str">
            <v>Thomas,Binil</v>
          </cell>
          <cell r="D213" t="str">
            <v>LK011</v>
          </cell>
          <cell r="E213" t="str">
            <v>In</v>
          </cell>
          <cell r="F213" t="str">
            <v>9/3/26, 2:00â€¯AM</v>
          </cell>
          <cell r="G213" t="str">
            <v>P</v>
          </cell>
        </row>
        <row r="214">
          <cell r="A214">
            <v>203850924</v>
          </cell>
          <cell r="B214" t="str">
            <v>Katende,Ronald</v>
          </cell>
          <cell r="C214" t="str">
            <v>Ansari,Ammar Abdullah</v>
          </cell>
          <cell r="D214" t="str">
            <v>FC159</v>
          </cell>
          <cell r="E214" t="str">
            <v>In</v>
          </cell>
          <cell r="F214" t="str">
            <v>9/2/26, 8:00â€¯AM</v>
          </cell>
          <cell r="G214" t="str">
            <v>P</v>
          </cell>
        </row>
        <row r="215">
          <cell r="A215">
            <v>203850924</v>
          </cell>
          <cell r="B215" t="str">
            <v>Katende,Ronald</v>
          </cell>
          <cell r="C215" t="str">
            <v>Ansari,Ammar Abdullah</v>
          </cell>
          <cell r="D215" t="str">
            <v>FC159</v>
          </cell>
          <cell r="E215" t="str">
            <v>Out</v>
          </cell>
          <cell r="F215" t="str">
            <v>9/2/26, 10:05â€¯AM</v>
          </cell>
          <cell r="G215" t="str">
            <v>P</v>
          </cell>
        </row>
        <row r="216">
          <cell r="A216">
            <v>203850924</v>
          </cell>
          <cell r="B216" t="str">
            <v>Katende,Ronald</v>
          </cell>
          <cell r="C216" t="str">
            <v>Ansari,Ammar Abdullah</v>
          </cell>
          <cell r="D216" t="str">
            <v>FC159</v>
          </cell>
          <cell r="E216" t="str">
            <v>In</v>
          </cell>
          <cell r="F216" t="str">
            <v>9/2/26, 10:35â€¯AM</v>
          </cell>
          <cell r="G216" t="str">
            <v>P</v>
          </cell>
        </row>
        <row r="217">
          <cell r="A217">
            <v>203850924</v>
          </cell>
          <cell r="B217" t="str">
            <v>Katende,Ronald</v>
          </cell>
          <cell r="C217" t="str">
            <v>Ansari,Ammar Abdullah</v>
          </cell>
          <cell r="D217" t="str">
            <v>FC159</v>
          </cell>
          <cell r="E217" t="str">
            <v>Out</v>
          </cell>
          <cell r="F217" t="str">
            <v>9/2/26, 2:42â€¯PM</v>
          </cell>
          <cell r="G217" t="str">
            <v>P</v>
          </cell>
        </row>
        <row r="218">
          <cell r="A218">
            <v>203850924</v>
          </cell>
          <cell r="B218" t="str">
            <v>Katende,Ronald</v>
          </cell>
          <cell r="C218" t="str">
            <v>Ansari,Ammar Abdullah</v>
          </cell>
          <cell r="D218" t="str">
            <v>FC159</v>
          </cell>
          <cell r="E218" t="str">
            <v>In</v>
          </cell>
          <cell r="F218" t="str">
            <v>9/2/26, 3:12â€¯PM</v>
          </cell>
          <cell r="G218" t="str">
            <v>P</v>
          </cell>
        </row>
        <row r="219">
          <cell r="A219">
            <v>203850924</v>
          </cell>
          <cell r="B219" t="str">
            <v>Katende,Ronald</v>
          </cell>
          <cell r="C219" t="str">
            <v>Ansari,Ammar Abdullah</v>
          </cell>
          <cell r="D219" t="str">
            <v>FC159</v>
          </cell>
          <cell r="E219" t="str">
            <v>In</v>
          </cell>
          <cell r="F219" t="str">
            <v>9/2/26, 3:14â€¯PM</v>
          </cell>
          <cell r="G219" t="str">
            <v>P</v>
          </cell>
        </row>
        <row r="220">
          <cell r="A220">
            <v>203850924</v>
          </cell>
          <cell r="B220" t="str">
            <v>Katende,Ronald</v>
          </cell>
          <cell r="C220" t="str">
            <v>Ansari,Ammar Abdullah</v>
          </cell>
          <cell r="D220" t="str">
            <v>FC159</v>
          </cell>
          <cell r="E220" t="str">
            <v>Out</v>
          </cell>
          <cell r="F220" t="str">
            <v>9/2/26, 6:00â€¯PM</v>
          </cell>
          <cell r="G220" t="str">
            <v>P</v>
          </cell>
        </row>
        <row r="221">
          <cell r="A221">
            <v>203468748</v>
          </cell>
          <cell r="B221" t="str">
            <v>Muchinikila,Graham</v>
          </cell>
          <cell r="C221" t="str">
            <v>Scaria,Varghese</v>
          </cell>
          <cell r="D221" t="str">
            <v>LK011</v>
          </cell>
          <cell r="E221" t="str">
            <v>In</v>
          </cell>
          <cell r="F221" t="str">
            <v>9/2/26, 6:09â€¯PM</v>
          </cell>
          <cell r="G221" t="str">
            <v>P</v>
          </cell>
        </row>
        <row r="222">
          <cell r="A222">
            <v>203468748</v>
          </cell>
          <cell r="B222" t="str">
            <v>Muchinikila,Graham</v>
          </cell>
          <cell r="C222" t="str">
            <v>Scaria,Varghese</v>
          </cell>
          <cell r="D222" t="str">
            <v>LK011</v>
          </cell>
          <cell r="E222" t="str">
            <v>Out</v>
          </cell>
          <cell r="F222" t="str">
            <v>9/2/26, 8:31â€¯PM</v>
          </cell>
          <cell r="G222" t="str">
            <v>P</v>
          </cell>
        </row>
        <row r="223">
          <cell r="A223">
            <v>203468748</v>
          </cell>
          <cell r="B223" t="str">
            <v>Muchinikila,Graham</v>
          </cell>
          <cell r="C223" t="str">
            <v>Scaria,Varghese</v>
          </cell>
          <cell r="D223" t="str">
            <v>LK011</v>
          </cell>
          <cell r="E223" t="str">
            <v>In</v>
          </cell>
          <cell r="F223" t="str">
            <v>9/2/26, 9:01â€¯PM</v>
          </cell>
          <cell r="G223" t="str">
            <v>P</v>
          </cell>
        </row>
        <row r="224">
          <cell r="A224">
            <v>203468748</v>
          </cell>
          <cell r="B224" t="str">
            <v>Muchinikila,Graham</v>
          </cell>
          <cell r="C224" t="str">
            <v>Scaria,Varghese</v>
          </cell>
          <cell r="D224" t="str">
            <v>LK011</v>
          </cell>
          <cell r="E224" t="str">
            <v>Out</v>
          </cell>
          <cell r="F224" t="str">
            <v>9/3/26, 1:52â€¯AM</v>
          </cell>
          <cell r="G224" t="str">
            <v>P</v>
          </cell>
        </row>
        <row r="225">
          <cell r="A225">
            <v>203468748</v>
          </cell>
          <cell r="B225" t="str">
            <v>Muchinikila,Graham</v>
          </cell>
          <cell r="C225" t="str">
            <v>Scaria,Varghese</v>
          </cell>
          <cell r="D225" t="str">
            <v>LK011</v>
          </cell>
          <cell r="E225" t="str">
            <v>In</v>
          </cell>
          <cell r="F225" t="str">
            <v>9/3/26, 2:20â€¯AM</v>
          </cell>
          <cell r="G225" t="str">
            <v>P</v>
          </cell>
        </row>
        <row r="226">
          <cell r="A226">
            <v>206192237</v>
          </cell>
          <cell r="B226" t="str">
            <v>Chepchirchir,Winnie</v>
          </cell>
          <cell r="C226" t="str">
            <v>Thomas,Binil</v>
          </cell>
          <cell r="D226" t="str">
            <v>LK014</v>
          </cell>
          <cell r="E226" t="str">
            <v>In</v>
          </cell>
          <cell r="F226" t="str">
            <v>9/2/26, 6:09â€¯PM</v>
          </cell>
          <cell r="G226" t="str">
            <v>P</v>
          </cell>
        </row>
        <row r="227">
          <cell r="A227">
            <v>206192237</v>
          </cell>
          <cell r="B227" t="str">
            <v>Chepchirchir,Winnie</v>
          </cell>
          <cell r="C227" t="str">
            <v>Thomas,Binil</v>
          </cell>
          <cell r="D227" t="str">
            <v>LK014</v>
          </cell>
          <cell r="E227" t="str">
            <v>Out</v>
          </cell>
          <cell r="F227" t="str">
            <v>9/2/26, 8:03â€¯PM</v>
          </cell>
          <cell r="G227" t="str">
            <v>P</v>
          </cell>
        </row>
        <row r="228">
          <cell r="A228">
            <v>206192237</v>
          </cell>
          <cell r="B228" t="str">
            <v>Chepchirchir,Winnie</v>
          </cell>
          <cell r="C228" t="str">
            <v>Thomas,Binil</v>
          </cell>
          <cell r="D228" t="str">
            <v>LK014</v>
          </cell>
          <cell r="E228" t="str">
            <v>In</v>
          </cell>
          <cell r="F228" t="str">
            <v>9/2/26, 9:03â€¯PM</v>
          </cell>
          <cell r="G228" t="str">
            <v>P</v>
          </cell>
        </row>
        <row r="229">
          <cell r="A229">
            <v>206192237</v>
          </cell>
          <cell r="B229" t="str">
            <v>Chepchirchir,Winnie</v>
          </cell>
          <cell r="C229" t="str">
            <v>Thomas,Binil</v>
          </cell>
          <cell r="D229" t="str">
            <v>LK014</v>
          </cell>
          <cell r="E229" t="str">
            <v>Out</v>
          </cell>
          <cell r="F229" t="str">
            <v>9/3/26, 2:03â€¯AM</v>
          </cell>
          <cell r="G229" t="str">
            <v>P</v>
          </cell>
        </row>
        <row r="230">
          <cell r="A230">
            <v>203468747</v>
          </cell>
          <cell r="B230" t="str">
            <v>Kumi,Regina Afua</v>
          </cell>
          <cell r="C230" t="str">
            <v>Narshad,Muhammad Ashik</v>
          </cell>
          <cell r="D230" t="str">
            <v>FC009</v>
          </cell>
          <cell r="E230" t="str">
            <v>In</v>
          </cell>
          <cell r="F230" t="str">
            <v>9/2/26, 8:00â€¯AM</v>
          </cell>
          <cell r="G230" t="str">
            <v>P</v>
          </cell>
        </row>
        <row r="231">
          <cell r="A231">
            <v>203468747</v>
          </cell>
          <cell r="B231" t="str">
            <v>Kumi,Regina Afua</v>
          </cell>
          <cell r="C231" t="str">
            <v>Narshad,Muhammad Ashik</v>
          </cell>
          <cell r="D231" t="str">
            <v>FC009</v>
          </cell>
          <cell r="E231" t="str">
            <v>Out</v>
          </cell>
          <cell r="F231" t="str">
            <v>9/2/26, 10:06â€¯AM</v>
          </cell>
          <cell r="G231" t="str">
            <v>P</v>
          </cell>
        </row>
        <row r="232">
          <cell r="A232">
            <v>203468747</v>
          </cell>
          <cell r="B232" t="str">
            <v>Kumi,Regina Afua</v>
          </cell>
          <cell r="C232" t="str">
            <v>Narshad,Muhammad Ashik</v>
          </cell>
          <cell r="D232" t="str">
            <v>FC009</v>
          </cell>
          <cell r="E232" t="str">
            <v>In</v>
          </cell>
          <cell r="F232" t="str">
            <v>9/2/26, 10:32â€¯AM</v>
          </cell>
          <cell r="G232" t="str">
            <v>P</v>
          </cell>
        </row>
        <row r="233">
          <cell r="A233">
            <v>203468747</v>
          </cell>
          <cell r="B233" t="str">
            <v>Kumi,Regina Afua</v>
          </cell>
          <cell r="C233" t="str">
            <v>Narshad,Muhammad Ashik</v>
          </cell>
          <cell r="D233" t="str">
            <v>FC009</v>
          </cell>
          <cell r="E233" t="str">
            <v>Out</v>
          </cell>
          <cell r="F233" t="str">
            <v>9/2/26, 3:32â€¯PM</v>
          </cell>
          <cell r="G233" t="str">
            <v>P</v>
          </cell>
        </row>
        <row r="234">
          <cell r="A234">
            <v>203468747</v>
          </cell>
          <cell r="B234" t="str">
            <v>Kumi,Regina Afua</v>
          </cell>
          <cell r="C234" t="str">
            <v>Narshad,Muhammad Ashik</v>
          </cell>
          <cell r="D234" t="str">
            <v>FC009</v>
          </cell>
          <cell r="E234" t="str">
            <v>In</v>
          </cell>
          <cell r="F234" t="str">
            <v>9/2/26, 4:03â€¯PM</v>
          </cell>
          <cell r="G234" t="str">
            <v>P</v>
          </cell>
        </row>
        <row r="235">
          <cell r="A235">
            <v>203468747</v>
          </cell>
          <cell r="B235" t="str">
            <v>Kumi,Regina Afua</v>
          </cell>
          <cell r="C235" t="str">
            <v>Narshad,Muhammad Ashik</v>
          </cell>
          <cell r="D235" t="str">
            <v>FC009</v>
          </cell>
          <cell r="E235" t="str">
            <v>Out</v>
          </cell>
          <cell r="F235" t="str">
            <v>9/2/26, 6:00â€¯PM</v>
          </cell>
          <cell r="G235" t="str">
            <v>P</v>
          </cell>
        </row>
        <row r="236">
          <cell r="A236">
            <v>206934195</v>
          </cell>
          <cell r="B236" t="str">
            <v>MAINA,JAVANES KINGORI</v>
          </cell>
          <cell r="C236" t="str">
            <v>Singh,Pardeep</v>
          </cell>
          <cell r="D236" t="str">
            <v>LK013</v>
          </cell>
          <cell r="E236" t="str">
            <v>In</v>
          </cell>
          <cell r="F236" t="str">
            <v>9/2/26, 6:06â€¯PM</v>
          </cell>
          <cell r="G236" t="str">
            <v>P</v>
          </cell>
        </row>
        <row r="237">
          <cell r="A237">
            <v>206934195</v>
          </cell>
          <cell r="B237" t="str">
            <v>MAINA,JAVANES KINGORI</v>
          </cell>
          <cell r="C237" t="str">
            <v>Singh,Pardeep</v>
          </cell>
          <cell r="D237" t="str">
            <v>LK013</v>
          </cell>
          <cell r="E237" t="str">
            <v>Out</v>
          </cell>
          <cell r="F237" t="str">
            <v>9/2/26, 10:52â€¯PM</v>
          </cell>
          <cell r="G237" t="str">
            <v>P</v>
          </cell>
        </row>
        <row r="238">
          <cell r="A238">
            <v>206934195</v>
          </cell>
          <cell r="B238" t="str">
            <v>MAINA,JAVANES KINGORI</v>
          </cell>
          <cell r="C238" t="str">
            <v>Singh,Pardeep</v>
          </cell>
          <cell r="D238" t="str">
            <v>LK013</v>
          </cell>
          <cell r="E238" t="str">
            <v>In</v>
          </cell>
          <cell r="F238" t="str">
            <v>9/2/26, 11:52â€¯PM</v>
          </cell>
          <cell r="G238" t="str">
            <v>P</v>
          </cell>
        </row>
        <row r="239">
          <cell r="A239">
            <v>206883741</v>
          </cell>
          <cell r="B239" t="str">
            <v>JERUTO,AUDIA</v>
          </cell>
          <cell r="C239" t="str">
            <v>Singh,Pardeep</v>
          </cell>
          <cell r="D239" t="str">
            <v>FC159</v>
          </cell>
          <cell r="E239" t="str">
            <v>In</v>
          </cell>
          <cell r="F239" t="str">
            <v>9/2/26, 7:57â€¯AM</v>
          </cell>
          <cell r="G239" t="str">
            <v>P</v>
          </cell>
        </row>
        <row r="240">
          <cell r="A240">
            <v>206883741</v>
          </cell>
          <cell r="B240" t="str">
            <v>JERUTO,AUDIA</v>
          </cell>
          <cell r="C240" t="str">
            <v>Singh,Pardeep</v>
          </cell>
          <cell r="D240" t="str">
            <v>FC159</v>
          </cell>
          <cell r="E240" t="str">
            <v>Out</v>
          </cell>
          <cell r="F240" t="str">
            <v>9/2/26, 12:48â€¯PM</v>
          </cell>
          <cell r="G240" t="str">
            <v>P</v>
          </cell>
        </row>
        <row r="241">
          <cell r="A241">
            <v>206883741</v>
          </cell>
          <cell r="B241" t="str">
            <v>JERUTO,AUDIA</v>
          </cell>
          <cell r="C241" t="str">
            <v>Singh,Pardeep</v>
          </cell>
          <cell r="D241" t="str">
            <v>FC159</v>
          </cell>
          <cell r="E241" t="str">
            <v>In</v>
          </cell>
          <cell r="F241" t="str">
            <v>9/2/26, 1:47â€¯PM</v>
          </cell>
          <cell r="G241" t="str">
            <v>P</v>
          </cell>
        </row>
        <row r="242">
          <cell r="A242">
            <v>206883741</v>
          </cell>
          <cell r="B242" t="str">
            <v>JERUTO,AUDIA</v>
          </cell>
          <cell r="C242" t="str">
            <v>Singh,Pardeep</v>
          </cell>
          <cell r="D242" t="str">
            <v>FC159</v>
          </cell>
          <cell r="E242" t="str">
            <v>Out</v>
          </cell>
          <cell r="F242" t="str">
            <v>9/2/26, 5:58â€¯PM</v>
          </cell>
          <cell r="G242" t="str">
            <v>P</v>
          </cell>
        </row>
        <row r="243">
          <cell r="A243">
            <v>203850925</v>
          </cell>
          <cell r="B243" t="str">
            <v>Mugisha,Richard</v>
          </cell>
          <cell r="C243" t="str">
            <v>Ansari,Ammar Abdullah</v>
          </cell>
          <cell r="D243" t="str">
            <v>FC009</v>
          </cell>
          <cell r="E243" t="str">
            <v>In</v>
          </cell>
          <cell r="F243" t="str">
            <v>9/2/26, 7:59â€¯AM</v>
          </cell>
          <cell r="G243" t="str">
            <v>P</v>
          </cell>
        </row>
        <row r="244">
          <cell r="A244">
            <v>203850925</v>
          </cell>
          <cell r="B244" t="str">
            <v>Mugisha,Richard</v>
          </cell>
          <cell r="C244" t="str">
            <v>Ansari,Ammar Abdullah</v>
          </cell>
          <cell r="D244" t="str">
            <v>FC009</v>
          </cell>
          <cell r="E244" t="str">
            <v>Out</v>
          </cell>
          <cell r="F244" t="str">
            <v>9/2/26, 10:01â€¯AM</v>
          </cell>
          <cell r="G244" t="str">
            <v>P</v>
          </cell>
        </row>
        <row r="245">
          <cell r="A245">
            <v>203850925</v>
          </cell>
          <cell r="B245" t="str">
            <v>Mugisha,Richard</v>
          </cell>
          <cell r="C245" t="str">
            <v>Ansari,Ammar Abdullah</v>
          </cell>
          <cell r="D245" t="str">
            <v>FC009</v>
          </cell>
          <cell r="E245" t="str">
            <v>In</v>
          </cell>
          <cell r="F245" t="str">
            <v>9/2/26, 10:32â€¯AM</v>
          </cell>
          <cell r="G245" t="str">
            <v>P</v>
          </cell>
        </row>
        <row r="246">
          <cell r="A246">
            <v>203850925</v>
          </cell>
          <cell r="B246" t="str">
            <v>Mugisha,Richard</v>
          </cell>
          <cell r="C246" t="str">
            <v>Ansari,Ammar Abdullah</v>
          </cell>
          <cell r="D246" t="str">
            <v>FC009</v>
          </cell>
          <cell r="E246" t="str">
            <v>Out</v>
          </cell>
          <cell r="F246" t="str">
            <v>9/2/26, 3:01â€¯PM</v>
          </cell>
          <cell r="G246" t="str">
            <v>P</v>
          </cell>
        </row>
        <row r="247">
          <cell r="A247">
            <v>203850925</v>
          </cell>
          <cell r="B247" t="str">
            <v>Mugisha,Richard</v>
          </cell>
          <cell r="C247" t="str">
            <v>Ansari,Ammar Abdullah</v>
          </cell>
          <cell r="D247" t="str">
            <v>FC009</v>
          </cell>
          <cell r="E247" t="str">
            <v>In</v>
          </cell>
          <cell r="F247" t="str">
            <v>9/2/26, 3:33â€¯PM</v>
          </cell>
          <cell r="G247" t="str">
            <v>P</v>
          </cell>
        </row>
        <row r="248">
          <cell r="A248">
            <v>203850925</v>
          </cell>
          <cell r="B248" t="str">
            <v>Mugisha,Richard</v>
          </cell>
          <cell r="C248" t="str">
            <v>Ansari,Ammar Abdullah</v>
          </cell>
          <cell r="D248" t="str">
            <v>FC009</v>
          </cell>
          <cell r="E248" t="str">
            <v>Out</v>
          </cell>
          <cell r="F248" t="str">
            <v>9/2/26, 5:59â€¯PM</v>
          </cell>
          <cell r="G248" t="str">
            <v>P</v>
          </cell>
        </row>
        <row r="249">
          <cell r="A249">
            <v>206192238</v>
          </cell>
          <cell r="B249" t="str">
            <v>Chebet,Sharon</v>
          </cell>
          <cell r="C249" t="str">
            <v>Ansari,Ammar Abdullah</v>
          </cell>
          <cell r="D249" t="str">
            <v>LK012</v>
          </cell>
          <cell r="E249" t="str">
            <v>In</v>
          </cell>
          <cell r="F249" t="str">
            <v>9/2/26, 6:08â€¯PM</v>
          </cell>
          <cell r="G249" t="str">
            <v>P</v>
          </cell>
        </row>
        <row r="250">
          <cell r="A250">
            <v>206192238</v>
          </cell>
          <cell r="B250" t="str">
            <v>Chebet,Sharon</v>
          </cell>
          <cell r="C250" t="str">
            <v>Ansari,Ammar Abdullah</v>
          </cell>
          <cell r="D250" t="str">
            <v>LK012</v>
          </cell>
          <cell r="E250" t="str">
            <v>Out</v>
          </cell>
          <cell r="F250" t="str">
            <v>9/2/26, 8:02â€¯PM</v>
          </cell>
          <cell r="G250" t="str">
            <v>P</v>
          </cell>
        </row>
        <row r="251">
          <cell r="A251">
            <v>206192238</v>
          </cell>
          <cell r="B251" t="str">
            <v>Chebet,Sharon</v>
          </cell>
          <cell r="C251" t="str">
            <v>Ansari,Ammar Abdullah</v>
          </cell>
          <cell r="D251" t="str">
            <v>LK012</v>
          </cell>
          <cell r="E251" t="str">
            <v>In</v>
          </cell>
          <cell r="F251" t="str">
            <v>9/2/26, 9:01â€¯PM</v>
          </cell>
          <cell r="G251" t="str">
            <v>P</v>
          </cell>
        </row>
        <row r="252">
          <cell r="A252">
            <v>206192238</v>
          </cell>
          <cell r="B252" t="str">
            <v>Chebet,Sharon</v>
          </cell>
          <cell r="C252" t="str">
            <v>Ansari,Ammar Abdullah</v>
          </cell>
          <cell r="D252" t="str">
            <v>LK012</v>
          </cell>
          <cell r="E252" t="str">
            <v>Out</v>
          </cell>
          <cell r="F252" t="str">
            <v>9/3/26, 2:10â€¯AM</v>
          </cell>
          <cell r="G252" t="str">
            <v>P</v>
          </cell>
        </row>
        <row r="253">
          <cell r="A253">
            <v>203850926</v>
          </cell>
          <cell r="B253" t="str">
            <v>Ssebukyu,Ronald</v>
          </cell>
          <cell r="C253" t="str">
            <v>Scaria,Varghese</v>
          </cell>
          <cell r="D253" t="str">
            <v>FC084</v>
          </cell>
          <cell r="E253" t="str">
            <v>In</v>
          </cell>
          <cell r="F253" t="str">
            <v>9/2/26, 7:58â€¯AM</v>
          </cell>
          <cell r="G253" t="str">
            <v>P</v>
          </cell>
        </row>
        <row r="254">
          <cell r="A254">
            <v>203850926</v>
          </cell>
          <cell r="B254" t="str">
            <v>Ssebukyu,Ronald</v>
          </cell>
          <cell r="C254" t="str">
            <v>Scaria,Varghese</v>
          </cell>
          <cell r="D254" t="str">
            <v>FC084</v>
          </cell>
          <cell r="E254" t="str">
            <v>Out</v>
          </cell>
          <cell r="F254" t="str">
            <v>9/2/26, 10:09â€¯AM</v>
          </cell>
          <cell r="G254" t="str">
            <v>P</v>
          </cell>
        </row>
        <row r="255">
          <cell r="A255">
            <v>203850926</v>
          </cell>
          <cell r="B255" t="str">
            <v>Ssebukyu,Ronald</v>
          </cell>
          <cell r="C255" t="str">
            <v>Scaria,Varghese</v>
          </cell>
          <cell r="D255" t="str">
            <v>FC084</v>
          </cell>
          <cell r="E255" t="str">
            <v>In</v>
          </cell>
          <cell r="F255" t="str">
            <v>9/2/26, 10:39â€¯AM</v>
          </cell>
          <cell r="G255" t="str">
            <v>P</v>
          </cell>
        </row>
        <row r="256">
          <cell r="A256">
            <v>203850926</v>
          </cell>
          <cell r="B256" t="str">
            <v>Ssebukyu,Ronald</v>
          </cell>
          <cell r="C256" t="str">
            <v>Scaria,Varghese</v>
          </cell>
          <cell r="D256" t="str">
            <v>FC084</v>
          </cell>
          <cell r="E256" t="str">
            <v>Out</v>
          </cell>
          <cell r="F256" t="str">
            <v>9/2/26, 3:04â€¯PM</v>
          </cell>
          <cell r="G256" t="str">
            <v>P</v>
          </cell>
        </row>
        <row r="257">
          <cell r="A257">
            <v>203850926</v>
          </cell>
          <cell r="B257" t="str">
            <v>Ssebukyu,Ronald</v>
          </cell>
          <cell r="C257" t="str">
            <v>Scaria,Varghese</v>
          </cell>
          <cell r="D257" t="str">
            <v>FC084</v>
          </cell>
          <cell r="E257" t="str">
            <v>In</v>
          </cell>
          <cell r="F257" t="str">
            <v>9/2/26, 3:30â€¯PM</v>
          </cell>
          <cell r="G257" t="str">
            <v>P</v>
          </cell>
        </row>
        <row r="258">
          <cell r="A258">
            <v>203850926</v>
          </cell>
          <cell r="B258" t="str">
            <v>Ssebukyu,Ronald</v>
          </cell>
          <cell r="C258" t="str">
            <v>Scaria,Varghese</v>
          </cell>
          <cell r="D258" t="str">
            <v>FC084</v>
          </cell>
          <cell r="E258" t="str">
            <v>Out</v>
          </cell>
          <cell r="F258" t="str">
            <v>9/2/26, 6:01â€¯PM</v>
          </cell>
          <cell r="G258" t="str">
            <v>P</v>
          </cell>
        </row>
        <row r="259">
          <cell r="A259">
            <v>206192235</v>
          </cell>
          <cell r="B259" t="str">
            <v>chirchir,Viola chepkemboi</v>
          </cell>
          <cell r="C259" t="str">
            <v>Meera,Bava Bahrudeen</v>
          </cell>
          <cell r="D259" t="str">
            <v>FC034</v>
          </cell>
          <cell r="E259" t="str">
            <v>In</v>
          </cell>
          <cell r="F259" t="str">
            <v>9/2/26, 7:57â€¯AM</v>
          </cell>
          <cell r="G259" t="str">
            <v>P</v>
          </cell>
        </row>
        <row r="260">
          <cell r="A260">
            <v>206192235</v>
          </cell>
          <cell r="B260" t="str">
            <v>chirchir,Viola chepkemboi</v>
          </cell>
          <cell r="C260" t="str">
            <v>Meera,Bava Bahrudeen</v>
          </cell>
          <cell r="D260" t="str">
            <v>FC034</v>
          </cell>
          <cell r="E260" t="str">
            <v>Out</v>
          </cell>
          <cell r="F260" t="str">
            <v>9/2/26, 12:07â€¯PM</v>
          </cell>
          <cell r="G260" t="str">
            <v>P</v>
          </cell>
        </row>
        <row r="261">
          <cell r="A261">
            <v>206192235</v>
          </cell>
          <cell r="B261" t="str">
            <v>chirchir,Viola chepkemboi</v>
          </cell>
          <cell r="C261" t="str">
            <v>Meera,Bava Bahrudeen</v>
          </cell>
          <cell r="D261" t="str">
            <v>FC034</v>
          </cell>
          <cell r="E261" t="str">
            <v>In</v>
          </cell>
          <cell r="F261" t="str">
            <v>9/2/26, 1:04â€¯PM</v>
          </cell>
          <cell r="G261" t="str">
            <v>P</v>
          </cell>
        </row>
        <row r="262">
          <cell r="A262">
            <v>206192235</v>
          </cell>
          <cell r="B262" t="str">
            <v>chirchir,Viola chepkemboi</v>
          </cell>
          <cell r="C262" t="str">
            <v>Meera,Bava Bahrudeen</v>
          </cell>
          <cell r="D262" t="str">
            <v>FC034</v>
          </cell>
          <cell r="E262" t="str">
            <v>Out</v>
          </cell>
          <cell r="F262" t="str">
            <v>9/2/26, 5:58â€¯PM</v>
          </cell>
          <cell r="G262" t="str">
            <v>P</v>
          </cell>
        </row>
        <row r="263">
          <cell r="A263">
            <v>206883746</v>
          </cell>
          <cell r="B263" t="str">
            <v>WANJIKU,ALICE NJAMBI</v>
          </cell>
          <cell r="C263" t="str">
            <v>Singh,Pardeep</v>
          </cell>
          <cell r="D263" t="str">
            <v>FC009</v>
          </cell>
          <cell r="E263" t="str">
            <v>In</v>
          </cell>
          <cell r="F263" t="str">
            <v>9/2/26, 7:59â€¯AM</v>
          </cell>
          <cell r="G263" t="str">
            <v>P</v>
          </cell>
        </row>
        <row r="264">
          <cell r="A264">
            <v>206883746</v>
          </cell>
          <cell r="B264" t="str">
            <v>WANJIKU,ALICE NJAMBI</v>
          </cell>
          <cell r="C264" t="str">
            <v>Singh,Pardeep</v>
          </cell>
          <cell r="D264" t="str">
            <v>FC009</v>
          </cell>
          <cell r="E264" t="str">
            <v>Out</v>
          </cell>
          <cell r="F264" t="str">
            <v>9/2/26, 12:51â€¯PM</v>
          </cell>
          <cell r="G264" t="str">
            <v>P</v>
          </cell>
        </row>
        <row r="265">
          <cell r="A265">
            <v>206883746</v>
          </cell>
          <cell r="B265" t="str">
            <v>WANJIKU,ALICE NJAMBI</v>
          </cell>
          <cell r="C265" t="str">
            <v>Singh,Pardeep</v>
          </cell>
          <cell r="D265" t="str">
            <v>FC009</v>
          </cell>
          <cell r="E265" t="str">
            <v>In</v>
          </cell>
          <cell r="F265" t="str">
            <v>9/2/26, 1:49â€¯PM</v>
          </cell>
          <cell r="G265" t="str">
            <v>P</v>
          </cell>
        </row>
        <row r="266">
          <cell r="A266">
            <v>206883746</v>
          </cell>
          <cell r="B266" t="str">
            <v>WANJIKU,ALICE NJAMBI</v>
          </cell>
          <cell r="C266" t="str">
            <v>Singh,Pardeep</v>
          </cell>
          <cell r="D266" t="str">
            <v>FC009</v>
          </cell>
          <cell r="E266" t="str">
            <v>Out</v>
          </cell>
          <cell r="F266" t="str">
            <v>9/2/26, 5:53â€¯PM</v>
          </cell>
          <cell r="G266" t="str">
            <v>P</v>
          </cell>
        </row>
        <row r="267">
          <cell r="A267">
            <v>203468509</v>
          </cell>
          <cell r="B267" t="str">
            <v>Cudjoe,Emmanuel</v>
          </cell>
          <cell r="C267" t="str">
            <v>Dinberu,Eden</v>
          </cell>
          <cell r="D267" t="str">
            <v>FC009</v>
          </cell>
          <cell r="E267" t="str">
            <v>In</v>
          </cell>
          <cell r="F267" t="str">
            <v>9/2/26, 7:59â€¯AM</v>
          </cell>
          <cell r="G267" t="str">
            <v>P</v>
          </cell>
        </row>
        <row r="268">
          <cell r="A268">
            <v>203468509</v>
          </cell>
          <cell r="B268" t="str">
            <v>Cudjoe,Emmanuel</v>
          </cell>
          <cell r="C268" t="str">
            <v>Dinberu,Eden</v>
          </cell>
          <cell r="D268" t="str">
            <v>FC009</v>
          </cell>
          <cell r="E268" t="str">
            <v>Out</v>
          </cell>
          <cell r="F268" t="str">
            <v>9/2/26, 12:06â€¯PM</v>
          </cell>
          <cell r="G268" t="str">
            <v>P</v>
          </cell>
        </row>
        <row r="269">
          <cell r="A269">
            <v>203468509</v>
          </cell>
          <cell r="B269" t="str">
            <v>Cudjoe,Emmanuel</v>
          </cell>
          <cell r="C269" t="str">
            <v>Dinberu,Eden</v>
          </cell>
          <cell r="D269" t="str">
            <v>FC009</v>
          </cell>
          <cell r="E269" t="str">
            <v>In</v>
          </cell>
          <cell r="F269" t="str">
            <v>9/2/26, 1:04â€¯PM</v>
          </cell>
          <cell r="G269" t="str">
            <v>P</v>
          </cell>
        </row>
        <row r="270">
          <cell r="A270">
            <v>203468509</v>
          </cell>
          <cell r="B270" t="str">
            <v>Cudjoe,Emmanuel</v>
          </cell>
          <cell r="C270" t="str">
            <v>Dinberu,Eden</v>
          </cell>
          <cell r="D270" t="str">
            <v>FC009</v>
          </cell>
          <cell r="E270" t="str">
            <v>Out</v>
          </cell>
          <cell r="F270" t="str">
            <v>9/2/26, 6:00â€¯PM</v>
          </cell>
          <cell r="G270" t="str">
            <v>P</v>
          </cell>
        </row>
        <row r="271">
          <cell r="A271">
            <v>206846115</v>
          </cell>
          <cell r="B271" t="str">
            <v>ATUHAIRWE,IBRAHIM</v>
          </cell>
          <cell r="C271" t="str">
            <v>Katyal,Varun</v>
          </cell>
          <cell r="D271" t="str">
            <v>FC159</v>
          </cell>
          <cell r="E271" t="str">
            <v>In</v>
          </cell>
          <cell r="F271" t="str">
            <v>9/2/26, 6:07â€¯PM</v>
          </cell>
          <cell r="G271" t="str">
            <v>P</v>
          </cell>
        </row>
        <row r="272">
          <cell r="A272">
            <v>206846115</v>
          </cell>
          <cell r="B272" t="str">
            <v>ATUHAIRWE,IBRAHIM</v>
          </cell>
          <cell r="C272" t="str">
            <v>Katyal,Varun</v>
          </cell>
          <cell r="D272" t="str">
            <v>FC159</v>
          </cell>
          <cell r="E272" t="str">
            <v>Out</v>
          </cell>
          <cell r="F272" t="str">
            <v>9/2/26, 10:50â€¯PM</v>
          </cell>
          <cell r="G272" t="str">
            <v>P</v>
          </cell>
        </row>
        <row r="273">
          <cell r="A273">
            <v>206846115</v>
          </cell>
          <cell r="B273" t="str">
            <v>ATUHAIRWE,IBRAHIM</v>
          </cell>
          <cell r="C273" t="str">
            <v>Katyal,Varun</v>
          </cell>
          <cell r="D273" t="str">
            <v>FC159</v>
          </cell>
          <cell r="E273" t="str">
            <v>In</v>
          </cell>
          <cell r="F273" t="str">
            <v>9/2/26, 11:49â€¯PM</v>
          </cell>
          <cell r="G273" t="str">
            <v>P</v>
          </cell>
        </row>
        <row r="274">
          <cell r="A274">
            <v>206934198</v>
          </cell>
          <cell r="B274" t="str">
            <v>NJUGUNA,LILIAN</v>
          </cell>
          <cell r="C274" t="str">
            <v>Almarzooqi,Abbas</v>
          </cell>
          <cell r="D274" t="str">
            <v>FC009</v>
          </cell>
          <cell r="E274" t="str">
            <v>In</v>
          </cell>
          <cell r="F274" t="str">
            <v>9/2/26, 7:58â€¯AM</v>
          </cell>
          <cell r="G274" t="str">
            <v>P</v>
          </cell>
        </row>
        <row r="275">
          <cell r="A275">
            <v>206934198</v>
          </cell>
          <cell r="B275" t="str">
            <v>NJUGUNA,LILIAN</v>
          </cell>
          <cell r="C275" t="str">
            <v>Almarzooqi,Abbas</v>
          </cell>
          <cell r="D275" t="str">
            <v>FC009</v>
          </cell>
          <cell r="E275" t="str">
            <v>Out</v>
          </cell>
          <cell r="F275" t="str">
            <v>9/2/26, 12:47â€¯PM</v>
          </cell>
          <cell r="G275" t="str">
            <v>P</v>
          </cell>
        </row>
        <row r="276">
          <cell r="A276">
            <v>206934198</v>
          </cell>
          <cell r="B276" t="str">
            <v>NJUGUNA,LILIAN</v>
          </cell>
          <cell r="C276" t="str">
            <v>Almarzooqi,Abbas</v>
          </cell>
          <cell r="D276" t="str">
            <v>FC009</v>
          </cell>
          <cell r="E276" t="str">
            <v>In</v>
          </cell>
          <cell r="F276" t="str">
            <v>9/2/26, 1:45â€¯PM</v>
          </cell>
          <cell r="G276" t="str">
            <v>P</v>
          </cell>
        </row>
        <row r="277">
          <cell r="A277">
            <v>206934198</v>
          </cell>
          <cell r="B277" t="str">
            <v>NJUGUNA,LILIAN</v>
          </cell>
          <cell r="C277" t="str">
            <v>Almarzooqi,Abbas</v>
          </cell>
          <cell r="D277" t="str">
            <v>FC009</v>
          </cell>
          <cell r="E277" t="str">
            <v>Out</v>
          </cell>
          <cell r="F277" t="str">
            <v>9/2/26, 6:02â€¯PM</v>
          </cell>
          <cell r="G277" t="str">
            <v>P</v>
          </cell>
        </row>
        <row r="278">
          <cell r="A278">
            <v>203709877</v>
          </cell>
          <cell r="B278" t="str">
            <v>Nyein,Ei Ei</v>
          </cell>
          <cell r="C278" t="str">
            <v>Dinberu,Eden</v>
          </cell>
          <cell r="D278" t="str">
            <v>FC034</v>
          </cell>
          <cell r="E278" t="str">
            <v>In</v>
          </cell>
          <cell r="F278" t="str">
            <v>9/2/26, 8:00â€¯AM</v>
          </cell>
          <cell r="G278" t="str">
            <v>P</v>
          </cell>
        </row>
        <row r="279">
          <cell r="A279">
            <v>203709877</v>
          </cell>
          <cell r="B279" t="str">
            <v>Nyein,Ei Ei</v>
          </cell>
          <cell r="C279" t="str">
            <v>Dinberu,Eden</v>
          </cell>
          <cell r="D279" t="str">
            <v>FC034</v>
          </cell>
          <cell r="E279" t="str">
            <v>In</v>
          </cell>
          <cell r="F279" t="str">
            <v>9/2/26, 1:01â€¯PM</v>
          </cell>
          <cell r="G279" t="str">
            <v>P</v>
          </cell>
        </row>
        <row r="280">
          <cell r="A280">
            <v>203709877</v>
          </cell>
          <cell r="B280" t="str">
            <v>Nyein,Ei Ei</v>
          </cell>
          <cell r="C280" t="str">
            <v>Dinberu,Eden</v>
          </cell>
          <cell r="D280" t="str">
            <v>FC034</v>
          </cell>
          <cell r="E280" t="str">
            <v>Out</v>
          </cell>
          <cell r="F280" t="str">
            <v>9/2/26, 5:56â€¯PM</v>
          </cell>
          <cell r="G280" t="str">
            <v>P</v>
          </cell>
        </row>
        <row r="281">
          <cell r="A281">
            <v>205280684</v>
          </cell>
          <cell r="B281" t="str">
            <v>Lilan,Brian Kiptoo</v>
          </cell>
          <cell r="C281" t="str">
            <v>Lakkireddy,Sai Raghavendra Reddy</v>
          </cell>
          <cell r="D281" t="str">
            <v>LK014</v>
          </cell>
          <cell r="E281" t="str">
            <v>In</v>
          </cell>
          <cell r="F281" t="str">
            <v>9/2/26, 6:07â€¯PM</v>
          </cell>
          <cell r="G281" t="str">
            <v>P</v>
          </cell>
        </row>
        <row r="282">
          <cell r="A282">
            <v>205280684</v>
          </cell>
          <cell r="B282" t="str">
            <v>Lilan,Brian Kiptoo</v>
          </cell>
          <cell r="C282" t="str">
            <v>Lakkireddy,Sai Raghavendra Reddy</v>
          </cell>
          <cell r="D282" t="str">
            <v>LK014</v>
          </cell>
          <cell r="E282" t="str">
            <v>Out</v>
          </cell>
          <cell r="F282" t="str">
            <v>9/2/26, 8:31â€¯PM</v>
          </cell>
          <cell r="G282" t="str">
            <v>P</v>
          </cell>
        </row>
        <row r="283">
          <cell r="A283">
            <v>205280684</v>
          </cell>
          <cell r="B283" t="str">
            <v>Lilan,Brian Kiptoo</v>
          </cell>
          <cell r="C283" t="str">
            <v>Lakkireddy,Sai Raghavendra Reddy</v>
          </cell>
          <cell r="D283" t="str">
            <v>LK014</v>
          </cell>
          <cell r="E283" t="str">
            <v>In</v>
          </cell>
          <cell r="F283" t="str">
            <v>9/2/26, 9:01â€¯PM</v>
          </cell>
          <cell r="G283" t="str">
            <v>P</v>
          </cell>
        </row>
        <row r="284">
          <cell r="A284">
            <v>205280684</v>
          </cell>
          <cell r="B284" t="str">
            <v>Lilan,Brian Kiptoo</v>
          </cell>
          <cell r="C284" t="str">
            <v>Lakkireddy,Sai Raghavendra Reddy</v>
          </cell>
          <cell r="D284" t="str">
            <v>LK014</v>
          </cell>
          <cell r="E284" t="str">
            <v>Out</v>
          </cell>
          <cell r="F284" t="str">
            <v>9/3/26, 1:32â€¯AM</v>
          </cell>
          <cell r="G284" t="str">
            <v>P</v>
          </cell>
        </row>
        <row r="285">
          <cell r="A285">
            <v>205280684</v>
          </cell>
          <cell r="B285" t="str">
            <v>Lilan,Brian Kiptoo</v>
          </cell>
          <cell r="C285" t="str">
            <v>Lakkireddy,Sai Raghavendra Reddy</v>
          </cell>
          <cell r="D285" t="str">
            <v>LK014</v>
          </cell>
          <cell r="E285" t="str">
            <v>In</v>
          </cell>
          <cell r="F285" t="str">
            <v>9/3/26, 2:03â€¯AM</v>
          </cell>
          <cell r="G285" t="str">
            <v>P</v>
          </cell>
        </row>
        <row r="286">
          <cell r="A286">
            <v>206192232</v>
          </cell>
          <cell r="B286" t="str">
            <v>Rono,Maureen Chebet</v>
          </cell>
          <cell r="C286" t="str">
            <v>Narshad,Muhammad Ashik</v>
          </cell>
          <cell r="D286" t="str">
            <v>LK013</v>
          </cell>
          <cell r="E286" t="str">
            <v>In</v>
          </cell>
          <cell r="F286" t="str">
            <v>9/2/26, 6:08â€¯PM</v>
          </cell>
          <cell r="G286" t="str">
            <v>P</v>
          </cell>
        </row>
        <row r="287">
          <cell r="A287">
            <v>206192232</v>
          </cell>
          <cell r="B287" t="str">
            <v>Rono,Maureen Chebet</v>
          </cell>
          <cell r="C287" t="str">
            <v>Narshad,Muhammad Ashik</v>
          </cell>
          <cell r="D287" t="str">
            <v>LK013</v>
          </cell>
          <cell r="E287" t="str">
            <v>Out</v>
          </cell>
          <cell r="F287" t="str">
            <v>9/2/26, 8:05â€¯PM</v>
          </cell>
          <cell r="G287" t="str">
            <v>P</v>
          </cell>
        </row>
        <row r="288">
          <cell r="A288">
            <v>206192232</v>
          </cell>
          <cell r="B288" t="str">
            <v>Rono,Maureen Chebet</v>
          </cell>
          <cell r="C288" t="str">
            <v>Narshad,Muhammad Ashik</v>
          </cell>
          <cell r="D288" t="str">
            <v>LK013</v>
          </cell>
          <cell r="E288" t="str">
            <v>In</v>
          </cell>
          <cell r="F288" t="str">
            <v>9/2/26, 9:04â€¯PM</v>
          </cell>
          <cell r="G288" t="str">
            <v>P</v>
          </cell>
        </row>
        <row r="289">
          <cell r="A289">
            <v>206192232</v>
          </cell>
          <cell r="B289" t="str">
            <v>Rono,Maureen Chebet</v>
          </cell>
          <cell r="C289" t="str">
            <v>Narshad,Muhammad Ashik</v>
          </cell>
          <cell r="D289" t="str">
            <v>LK013</v>
          </cell>
          <cell r="E289" t="str">
            <v>Out</v>
          </cell>
          <cell r="F289" t="str">
            <v>9/3/26, 2:05â€¯AM</v>
          </cell>
          <cell r="G289" t="str">
            <v>P</v>
          </cell>
        </row>
        <row r="290">
          <cell r="A290">
            <v>203709876</v>
          </cell>
          <cell r="B290" t="str">
            <v>Me Ko,Khin Me</v>
          </cell>
          <cell r="C290" t="str">
            <v>Dinberu,Eden</v>
          </cell>
          <cell r="D290" t="str">
            <v>FC009</v>
          </cell>
          <cell r="E290" t="str">
            <v>In</v>
          </cell>
          <cell r="F290" t="str">
            <v>9/2/26, 7:58â€¯AM</v>
          </cell>
          <cell r="G290" t="str">
            <v>P</v>
          </cell>
        </row>
        <row r="291">
          <cell r="A291">
            <v>203709876</v>
          </cell>
          <cell r="B291" t="str">
            <v>Me Ko,Khin Me</v>
          </cell>
          <cell r="C291" t="str">
            <v>Dinberu,Eden</v>
          </cell>
          <cell r="D291" t="str">
            <v>FC009</v>
          </cell>
          <cell r="E291" t="str">
            <v>Out</v>
          </cell>
          <cell r="F291" t="str">
            <v>9/2/26, 12:00â€¯PM</v>
          </cell>
          <cell r="G291" t="str">
            <v>P</v>
          </cell>
        </row>
        <row r="292">
          <cell r="A292">
            <v>203709876</v>
          </cell>
          <cell r="B292" t="str">
            <v>Me Ko,Khin Me</v>
          </cell>
          <cell r="C292" t="str">
            <v>Dinberu,Eden</v>
          </cell>
          <cell r="D292" t="str">
            <v>FC009</v>
          </cell>
          <cell r="E292" t="str">
            <v>In</v>
          </cell>
          <cell r="F292" t="str">
            <v>9/2/26, 1:00â€¯PM</v>
          </cell>
          <cell r="G292" t="str">
            <v>P</v>
          </cell>
        </row>
        <row r="293">
          <cell r="A293">
            <v>203709876</v>
          </cell>
          <cell r="B293" t="str">
            <v>Me Ko,Khin Me</v>
          </cell>
          <cell r="C293" t="str">
            <v>Dinberu,Eden</v>
          </cell>
          <cell r="D293" t="str">
            <v>FC009</v>
          </cell>
          <cell r="E293" t="str">
            <v>Out</v>
          </cell>
          <cell r="F293" t="str">
            <v>9/2/26, 5:58â€¯PM</v>
          </cell>
          <cell r="G293" t="str">
            <v>P</v>
          </cell>
        </row>
        <row r="294">
          <cell r="A294">
            <v>206192230</v>
          </cell>
          <cell r="B294" t="str">
            <v>Jepkirui,Faith</v>
          </cell>
          <cell r="C294" t="str">
            <v>Scaria,Varghese</v>
          </cell>
          <cell r="D294" t="str">
            <v>LK013</v>
          </cell>
          <cell r="E294" t="str">
            <v>In</v>
          </cell>
          <cell r="F294" t="str">
            <v>9/2/26, 6:09â€¯PM</v>
          </cell>
          <cell r="G294" t="str">
            <v>P</v>
          </cell>
        </row>
        <row r="295">
          <cell r="A295">
            <v>206192230</v>
          </cell>
          <cell r="B295" t="str">
            <v>Jepkirui,Faith</v>
          </cell>
          <cell r="C295" t="str">
            <v>Scaria,Varghese</v>
          </cell>
          <cell r="D295" t="str">
            <v>LK013</v>
          </cell>
          <cell r="E295" t="str">
            <v>Out</v>
          </cell>
          <cell r="F295" t="str">
            <v>9/2/26, 8:31â€¯PM</v>
          </cell>
          <cell r="G295" t="str">
            <v>P</v>
          </cell>
        </row>
        <row r="296">
          <cell r="A296">
            <v>206192230</v>
          </cell>
          <cell r="B296" t="str">
            <v>Jepkirui,Faith</v>
          </cell>
          <cell r="C296" t="str">
            <v>Scaria,Varghese</v>
          </cell>
          <cell r="D296" t="str">
            <v>LK013</v>
          </cell>
          <cell r="E296" t="str">
            <v>In</v>
          </cell>
          <cell r="F296" t="str">
            <v>9/2/26, 9:01â€¯PM</v>
          </cell>
          <cell r="G296" t="str">
            <v>P</v>
          </cell>
        </row>
        <row r="297">
          <cell r="A297">
            <v>206192230</v>
          </cell>
          <cell r="B297" t="str">
            <v>Jepkirui,Faith</v>
          </cell>
          <cell r="C297" t="str">
            <v>Scaria,Varghese</v>
          </cell>
          <cell r="D297" t="str">
            <v>LK013</v>
          </cell>
          <cell r="E297" t="str">
            <v>Out</v>
          </cell>
          <cell r="F297" t="str">
            <v>9/3/26, 1:33â€¯AM</v>
          </cell>
          <cell r="G297" t="str">
            <v>P</v>
          </cell>
        </row>
        <row r="298">
          <cell r="A298">
            <v>206192230</v>
          </cell>
          <cell r="B298" t="str">
            <v>Jepkirui,Faith</v>
          </cell>
          <cell r="C298" t="str">
            <v>Scaria,Varghese</v>
          </cell>
          <cell r="D298" t="str">
            <v>LK013</v>
          </cell>
          <cell r="E298" t="str">
            <v>In</v>
          </cell>
          <cell r="F298" t="str">
            <v>9/3/26, 2:03â€¯AM</v>
          </cell>
          <cell r="G298" t="str">
            <v>P</v>
          </cell>
        </row>
        <row r="299">
          <cell r="A299">
            <v>206915008</v>
          </cell>
          <cell r="B299" t="str">
            <v>JACKSON,MALINGUMU</v>
          </cell>
          <cell r="C299" t="str">
            <v>Nahla,Fathimathul</v>
          </cell>
          <cell r="D299" t="str">
            <v>FC009</v>
          </cell>
          <cell r="E299" t="str">
            <v>In</v>
          </cell>
          <cell r="F299" t="str">
            <v>9/2/26, 7:58â€¯AM</v>
          </cell>
          <cell r="G299" t="str">
            <v>P</v>
          </cell>
        </row>
        <row r="300">
          <cell r="A300">
            <v>206915008</v>
          </cell>
          <cell r="B300" t="str">
            <v>JACKSON,MALINGUMU</v>
          </cell>
          <cell r="C300" t="str">
            <v>Nahla,Fathimathul</v>
          </cell>
          <cell r="D300" t="str">
            <v>FC009</v>
          </cell>
          <cell r="E300" t="str">
            <v>Out</v>
          </cell>
          <cell r="F300" t="str">
            <v>9/2/26, 12:52â€¯PM</v>
          </cell>
          <cell r="G300" t="str">
            <v>P</v>
          </cell>
        </row>
        <row r="301">
          <cell r="A301">
            <v>206915008</v>
          </cell>
          <cell r="B301" t="str">
            <v>JACKSON,MALINGUMU</v>
          </cell>
          <cell r="C301" t="str">
            <v>Nahla,Fathimathul</v>
          </cell>
          <cell r="D301" t="str">
            <v>FC009</v>
          </cell>
          <cell r="E301" t="str">
            <v>In</v>
          </cell>
          <cell r="F301" t="str">
            <v>9/2/26, 1:50â€¯PM</v>
          </cell>
          <cell r="G301" t="str">
            <v>P</v>
          </cell>
        </row>
        <row r="302">
          <cell r="A302">
            <v>206915008</v>
          </cell>
          <cell r="B302" t="str">
            <v>JACKSON,MALINGUMU</v>
          </cell>
          <cell r="C302" t="str">
            <v>Nahla,Fathimathul</v>
          </cell>
          <cell r="D302" t="str">
            <v>FC009</v>
          </cell>
          <cell r="E302" t="str">
            <v>Out</v>
          </cell>
          <cell r="F302" t="str">
            <v>9/2/26, 6:02â€¯PM</v>
          </cell>
          <cell r="G302" t="str">
            <v>P</v>
          </cell>
        </row>
        <row r="303">
          <cell r="A303">
            <v>206845692</v>
          </cell>
          <cell r="B303" t="str">
            <v>MUKAMA,AYUBU</v>
          </cell>
          <cell r="C303" t="str">
            <v>Katyal,Varun</v>
          </cell>
          <cell r="D303" t="str">
            <v>FC159</v>
          </cell>
          <cell r="E303" t="str">
            <v>In</v>
          </cell>
          <cell r="F303" t="str">
            <v>9/2/26, 6:07â€¯PM</v>
          </cell>
          <cell r="G303" t="str">
            <v>P</v>
          </cell>
        </row>
        <row r="304">
          <cell r="A304">
            <v>206845692</v>
          </cell>
          <cell r="B304" t="str">
            <v>MUKAMA,AYUBU</v>
          </cell>
          <cell r="C304" t="str">
            <v>Katyal,Varun</v>
          </cell>
          <cell r="D304" t="str">
            <v>FC159</v>
          </cell>
          <cell r="E304" t="str">
            <v>Out</v>
          </cell>
          <cell r="F304" t="str">
            <v>9/2/26, 10:47â€¯PM</v>
          </cell>
          <cell r="G304" t="str">
            <v>P</v>
          </cell>
        </row>
        <row r="305">
          <cell r="A305">
            <v>206845692</v>
          </cell>
          <cell r="B305" t="str">
            <v>MUKAMA,AYUBU</v>
          </cell>
          <cell r="C305" t="str">
            <v>Katyal,Varun</v>
          </cell>
          <cell r="D305" t="str">
            <v>FC159</v>
          </cell>
          <cell r="E305" t="str">
            <v>In</v>
          </cell>
          <cell r="F305" t="str">
            <v>9/2/26, 11:49â€¯PM</v>
          </cell>
          <cell r="G305" t="str">
            <v>P</v>
          </cell>
        </row>
        <row r="306">
          <cell r="A306">
            <v>202334276</v>
          </cell>
          <cell r="B306" t="str">
            <v>Kamara,John</v>
          </cell>
          <cell r="C306" t="str">
            <v>Singh,Pardeep</v>
          </cell>
          <cell r="D306" t="str">
            <v>FC159</v>
          </cell>
          <cell r="E306" t="str">
            <v>In</v>
          </cell>
          <cell r="F306" t="str">
            <v>9/2/26, 7:59â€¯AM</v>
          </cell>
          <cell r="G306" t="str">
            <v>P</v>
          </cell>
        </row>
        <row r="307">
          <cell r="A307">
            <v>202334276</v>
          </cell>
          <cell r="B307" t="str">
            <v>Kamara,John</v>
          </cell>
          <cell r="C307" t="str">
            <v>Singh,Pardeep</v>
          </cell>
          <cell r="D307" t="str">
            <v>FC159</v>
          </cell>
          <cell r="E307" t="str">
            <v>Out</v>
          </cell>
          <cell r="F307" t="str">
            <v>9/2/26, 10:12â€¯AM</v>
          </cell>
          <cell r="G307" t="str">
            <v>P</v>
          </cell>
        </row>
        <row r="308">
          <cell r="A308">
            <v>202334276</v>
          </cell>
          <cell r="B308" t="str">
            <v>Kamara,John</v>
          </cell>
          <cell r="C308" t="str">
            <v>Singh,Pardeep</v>
          </cell>
          <cell r="D308" t="str">
            <v>FC159</v>
          </cell>
          <cell r="E308" t="str">
            <v>In</v>
          </cell>
          <cell r="F308" t="str">
            <v>9/2/26, 10:40â€¯AM</v>
          </cell>
          <cell r="G308" t="str">
            <v>P</v>
          </cell>
        </row>
        <row r="309">
          <cell r="A309">
            <v>202334276</v>
          </cell>
          <cell r="B309" t="str">
            <v>Kamara,John</v>
          </cell>
          <cell r="C309" t="str">
            <v>Singh,Pardeep</v>
          </cell>
          <cell r="D309" t="str">
            <v>FC159</v>
          </cell>
          <cell r="E309" t="str">
            <v>Out</v>
          </cell>
          <cell r="F309" t="str">
            <v>9/2/26, 2:48â€¯PM</v>
          </cell>
          <cell r="G309" t="str">
            <v>P</v>
          </cell>
        </row>
        <row r="310">
          <cell r="A310">
            <v>202334276</v>
          </cell>
          <cell r="B310" t="str">
            <v>Kamara,John</v>
          </cell>
          <cell r="C310" t="str">
            <v>Singh,Pardeep</v>
          </cell>
          <cell r="D310" t="str">
            <v>FC159</v>
          </cell>
          <cell r="E310" t="str">
            <v>In</v>
          </cell>
          <cell r="F310" t="str">
            <v>9/2/26, 3:14â€¯PM</v>
          </cell>
          <cell r="G310" t="str">
            <v>P</v>
          </cell>
        </row>
        <row r="311">
          <cell r="A311">
            <v>202334276</v>
          </cell>
          <cell r="B311" t="str">
            <v>Kamara,John</v>
          </cell>
          <cell r="C311" t="str">
            <v>Singh,Pardeep</v>
          </cell>
          <cell r="D311" t="str">
            <v>FC159</v>
          </cell>
          <cell r="E311" t="str">
            <v>Out</v>
          </cell>
          <cell r="F311" t="str">
            <v>9/2/26, 5:57â€¯PM</v>
          </cell>
          <cell r="G311" t="str">
            <v>P</v>
          </cell>
        </row>
        <row r="312">
          <cell r="A312">
            <v>206846308</v>
          </cell>
          <cell r="B312" t="str">
            <v>KIWEEWA,ISMAIL</v>
          </cell>
          <cell r="C312" t="str">
            <v>Lakkireddy,Sai Raghavendra Reddy</v>
          </cell>
          <cell r="D312" t="str">
            <v>LK013</v>
          </cell>
          <cell r="E312" t="str">
            <v>In</v>
          </cell>
          <cell r="F312" t="str">
            <v>9/2/26, 6:09â€¯PM</v>
          </cell>
          <cell r="G312" t="str">
            <v>P</v>
          </cell>
        </row>
        <row r="313">
          <cell r="A313">
            <v>206846308</v>
          </cell>
          <cell r="B313" t="str">
            <v>KIWEEWA,ISMAIL</v>
          </cell>
          <cell r="C313" t="str">
            <v>Lakkireddy,Sai Raghavendra Reddy</v>
          </cell>
          <cell r="D313" t="str">
            <v>LK013</v>
          </cell>
          <cell r="E313" t="str">
            <v>Out</v>
          </cell>
          <cell r="F313" t="str">
            <v>9/2/26, 8:31â€¯PM</v>
          </cell>
          <cell r="G313" t="str">
            <v>P</v>
          </cell>
        </row>
        <row r="314">
          <cell r="A314">
            <v>206846308</v>
          </cell>
          <cell r="B314" t="str">
            <v>KIWEEWA,ISMAIL</v>
          </cell>
          <cell r="C314" t="str">
            <v>Lakkireddy,Sai Raghavendra Reddy</v>
          </cell>
          <cell r="D314" t="str">
            <v>LK013</v>
          </cell>
          <cell r="E314" t="str">
            <v>In</v>
          </cell>
          <cell r="F314" t="str">
            <v>9/2/26, 9:02â€¯PM</v>
          </cell>
          <cell r="G314" t="str">
            <v>P</v>
          </cell>
        </row>
        <row r="315">
          <cell r="A315">
            <v>206846308</v>
          </cell>
          <cell r="B315" t="str">
            <v>KIWEEWA,ISMAIL</v>
          </cell>
          <cell r="C315" t="str">
            <v>Lakkireddy,Sai Raghavendra Reddy</v>
          </cell>
          <cell r="D315" t="str">
            <v>LK013</v>
          </cell>
          <cell r="E315" t="str">
            <v>Out</v>
          </cell>
          <cell r="F315" t="str">
            <v>9/3/26, 1:31â€¯AM</v>
          </cell>
          <cell r="G315" t="str">
            <v>P</v>
          </cell>
        </row>
        <row r="316">
          <cell r="A316">
            <v>206846308</v>
          </cell>
          <cell r="B316" t="str">
            <v>KIWEEWA,ISMAIL</v>
          </cell>
          <cell r="C316" t="str">
            <v>Lakkireddy,Sai Raghavendra Reddy</v>
          </cell>
          <cell r="D316" t="str">
            <v>LK013</v>
          </cell>
          <cell r="E316" t="str">
            <v>In</v>
          </cell>
          <cell r="F316" t="str">
            <v>9/3/26, 2:02â€¯AM</v>
          </cell>
          <cell r="G316" t="str">
            <v>P</v>
          </cell>
        </row>
        <row r="317">
          <cell r="A317">
            <v>203469404</v>
          </cell>
          <cell r="B317" t="str">
            <v>Mwebe,Musa Nkata</v>
          </cell>
          <cell r="C317" t="str">
            <v>Meera,Bava Bahrudeen</v>
          </cell>
          <cell r="D317" t="str">
            <v>FC034</v>
          </cell>
          <cell r="E317" t="str">
            <v>In</v>
          </cell>
          <cell r="F317" t="str">
            <v>9/2/26, 7:58â€¯AM</v>
          </cell>
          <cell r="G317" t="str">
            <v>P</v>
          </cell>
        </row>
        <row r="318">
          <cell r="A318">
            <v>203469404</v>
          </cell>
          <cell r="B318" t="str">
            <v>Mwebe,Musa Nkata</v>
          </cell>
          <cell r="C318" t="str">
            <v>Meera,Bava Bahrudeen</v>
          </cell>
          <cell r="D318" t="str">
            <v>FC034</v>
          </cell>
          <cell r="E318" t="str">
            <v>Out</v>
          </cell>
          <cell r="F318" t="str">
            <v>9/2/26, 12:00â€¯PM</v>
          </cell>
          <cell r="G318" t="str">
            <v>P</v>
          </cell>
        </row>
        <row r="319">
          <cell r="A319">
            <v>203469404</v>
          </cell>
          <cell r="B319" t="str">
            <v>Mwebe,Musa Nkata</v>
          </cell>
          <cell r="C319" t="str">
            <v>Meera,Bava Bahrudeen</v>
          </cell>
          <cell r="D319" t="str">
            <v>FC034</v>
          </cell>
          <cell r="E319" t="str">
            <v>In</v>
          </cell>
          <cell r="F319" t="str">
            <v>9/2/26, 1:02â€¯PM</v>
          </cell>
          <cell r="G319" t="str">
            <v>P</v>
          </cell>
        </row>
        <row r="320">
          <cell r="A320">
            <v>203469404</v>
          </cell>
          <cell r="B320" t="str">
            <v>Mwebe,Musa Nkata</v>
          </cell>
          <cell r="C320" t="str">
            <v>Meera,Bava Bahrudeen</v>
          </cell>
          <cell r="D320" t="str">
            <v>FC034</v>
          </cell>
          <cell r="E320" t="str">
            <v>Out</v>
          </cell>
          <cell r="F320" t="str">
            <v>9/2/26, 5:58â€¯PM</v>
          </cell>
          <cell r="G320" t="str">
            <v>P</v>
          </cell>
        </row>
        <row r="321">
          <cell r="A321">
            <v>204299899</v>
          </cell>
          <cell r="B321" t="str">
            <v>Bonah,Bright</v>
          </cell>
          <cell r="C321" t="str">
            <v>Sohail,Anis</v>
          </cell>
          <cell r="D321" t="str">
            <v>LK012</v>
          </cell>
          <cell r="E321" t="str">
            <v>In</v>
          </cell>
          <cell r="F321" t="str">
            <v>9/2/26, 6:07â€¯PM</v>
          </cell>
          <cell r="G321" t="str">
            <v>P</v>
          </cell>
        </row>
        <row r="322">
          <cell r="A322">
            <v>204299899</v>
          </cell>
          <cell r="B322" t="str">
            <v>Bonah,Bright</v>
          </cell>
          <cell r="C322" t="str">
            <v>Sohail,Anis</v>
          </cell>
          <cell r="D322" t="str">
            <v>LK012</v>
          </cell>
          <cell r="E322" t="str">
            <v>Out</v>
          </cell>
          <cell r="F322" t="str">
            <v>9/2/26, 11:04â€¯PM</v>
          </cell>
          <cell r="G322" t="str">
            <v>P</v>
          </cell>
        </row>
        <row r="323">
          <cell r="A323">
            <v>204299899</v>
          </cell>
          <cell r="B323" t="str">
            <v>Bonah,Bright</v>
          </cell>
          <cell r="C323" t="str">
            <v>Sohail,Anis</v>
          </cell>
          <cell r="D323" t="str">
            <v>LK012</v>
          </cell>
          <cell r="E323" t="str">
            <v>In</v>
          </cell>
          <cell r="F323" t="str">
            <v>9/3/26, 12:04â€¯AM</v>
          </cell>
          <cell r="G323" t="str">
            <v>P</v>
          </cell>
        </row>
        <row r="324">
          <cell r="A324">
            <v>203850935</v>
          </cell>
          <cell r="B324" t="str">
            <v>Ndlovu,Phumuzile</v>
          </cell>
          <cell r="C324" t="str">
            <v>Meera,Bava Bahrudeen</v>
          </cell>
          <cell r="D324" t="str">
            <v>FC034</v>
          </cell>
          <cell r="E324" t="str">
            <v>In</v>
          </cell>
          <cell r="F324" t="str">
            <v>9/2/26, 7:57â€¯AM</v>
          </cell>
          <cell r="G324" t="str">
            <v>P</v>
          </cell>
        </row>
        <row r="325">
          <cell r="A325">
            <v>203850935</v>
          </cell>
          <cell r="B325" t="str">
            <v>Ndlovu,Phumuzile</v>
          </cell>
          <cell r="C325" t="str">
            <v>Meera,Bava Bahrudeen</v>
          </cell>
          <cell r="D325" t="str">
            <v>FC034</v>
          </cell>
          <cell r="E325" t="str">
            <v>Out</v>
          </cell>
          <cell r="F325" t="str">
            <v>9/2/26, 12:02â€¯PM</v>
          </cell>
          <cell r="G325" t="str">
            <v>P</v>
          </cell>
        </row>
        <row r="326">
          <cell r="A326">
            <v>203850935</v>
          </cell>
          <cell r="B326" t="str">
            <v>Ndlovu,Phumuzile</v>
          </cell>
          <cell r="C326" t="str">
            <v>Meera,Bava Bahrudeen</v>
          </cell>
          <cell r="D326" t="str">
            <v>FC034</v>
          </cell>
          <cell r="E326" t="str">
            <v>In</v>
          </cell>
          <cell r="F326" t="str">
            <v>9/2/26, 1:04â€¯PM</v>
          </cell>
          <cell r="G326" t="str">
            <v>P</v>
          </cell>
        </row>
        <row r="327">
          <cell r="A327">
            <v>203850935</v>
          </cell>
          <cell r="B327" t="str">
            <v>Ndlovu,Phumuzile</v>
          </cell>
          <cell r="C327" t="str">
            <v>Meera,Bava Bahrudeen</v>
          </cell>
          <cell r="D327" t="str">
            <v>FC034</v>
          </cell>
          <cell r="E327" t="str">
            <v>Out</v>
          </cell>
          <cell r="F327" t="str">
            <v>9/2/26, 6:01â€¯PM</v>
          </cell>
          <cell r="G327" t="str">
            <v>P</v>
          </cell>
        </row>
        <row r="328">
          <cell r="A328">
            <v>200061207</v>
          </cell>
          <cell r="B328" t="str">
            <v>Oppong,Abdul-Aziz</v>
          </cell>
          <cell r="C328" t="str">
            <v>Scaria,Varghese</v>
          </cell>
          <cell r="D328" t="str">
            <v>LK013</v>
          </cell>
          <cell r="E328" t="str">
            <v>In</v>
          </cell>
          <cell r="F328" t="str">
            <v>9/2/26, 6:07â€¯PM</v>
          </cell>
          <cell r="G328" t="str">
            <v>P</v>
          </cell>
        </row>
        <row r="329">
          <cell r="A329">
            <v>200061207</v>
          </cell>
          <cell r="B329" t="str">
            <v>Oppong,Abdul-Aziz</v>
          </cell>
          <cell r="C329" t="str">
            <v>Scaria,Varghese</v>
          </cell>
          <cell r="D329" t="str">
            <v>LK013</v>
          </cell>
          <cell r="E329" t="str">
            <v>Out</v>
          </cell>
          <cell r="F329" t="str">
            <v>9/2/26, 9:04â€¯PM</v>
          </cell>
          <cell r="G329" t="str">
            <v>P</v>
          </cell>
        </row>
        <row r="330">
          <cell r="A330">
            <v>200061207</v>
          </cell>
          <cell r="B330" t="str">
            <v>Oppong,Abdul-Aziz</v>
          </cell>
          <cell r="C330" t="str">
            <v>Scaria,Varghese</v>
          </cell>
          <cell r="D330" t="str">
            <v>LK013</v>
          </cell>
          <cell r="E330" t="str">
            <v>In</v>
          </cell>
          <cell r="F330" t="str">
            <v>9/2/26, 9:31â€¯PM</v>
          </cell>
          <cell r="G330" t="str">
            <v>P</v>
          </cell>
        </row>
        <row r="331">
          <cell r="A331">
            <v>200061207</v>
          </cell>
          <cell r="B331" t="str">
            <v>Oppong,Abdul-Aziz</v>
          </cell>
          <cell r="C331" t="str">
            <v>Scaria,Varghese</v>
          </cell>
          <cell r="D331" t="str">
            <v>LK013</v>
          </cell>
          <cell r="E331" t="str">
            <v>Out</v>
          </cell>
          <cell r="F331" t="str">
            <v>9/3/26, 2:47â€¯AM</v>
          </cell>
          <cell r="G331" t="str">
            <v>P</v>
          </cell>
        </row>
        <row r="332">
          <cell r="A332">
            <v>200061207</v>
          </cell>
          <cell r="B332" t="str">
            <v>Oppong,Abdul-Aziz</v>
          </cell>
          <cell r="C332" t="str">
            <v>Scaria,Varghese</v>
          </cell>
          <cell r="D332" t="str">
            <v>LK013</v>
          </cell>
          <cell r="E332" t="str">
            <v>In</v>
          </cell>
          <cell r="F332" t="str">
            <v>9/3/26, 3:16â€¯AM</v>
          </cell>
          <cell r="G332" t="str">
            <v>P</v>
          </cell>
        </row>
        <row r="333">
          <cell r="A333">
            <v>203468318</v>
          </cell>
          <cell r="B333" t="str">
            <v>Asare,Dorothy</v>
          </cell>
          <cell r="C333" t="str">
            <v>Almarzooqi,Abbas</v>
          </cell>
          <cell r="D333" t="str">
            <v>FC159</v>
          </cell>
          <cell r="E333" t="str">
            <v>In</v>
          </cell>
          <cell r="F333" t="str">
            <v>9/2/26, 7:58â€¯AM</v>
          </cell>
          <cell r="G333" t="str">
            <v>P</v>
          </cell>
        </row>
        <row r="334">
          <cell r="A334">
            <v>203468318</v>
          </cell>
          <cell r="B334" t="str">
            <v>Asare,Dorothy</v>
          </cell>
          <cell r="C334" t="str">
            <v>Almarzooqi,Abbas</v>
          </cell>
          <cell r="D334" t="str">
            <v>FC159</v>
          </cell>
          <cell r="E334" t="str">
            <v>Out</v>
          </cell>
          <cell r="F334" t="str">
            <v>9/2/26, 12:53â€¯PM</v>
          </cell>
          <cell r="G334" t="str">
            <v>P</v>
          </cell>
        </row>
        <row r="335">
          <cell r="A335">
            <v>203468318</v>
          </cell>
          <cell r="B335" t="str">
            <v>Asare,Dorothy</v>
          </cell>
          <cell r="C335" t="str">
            <v>Almarzooqi,Abbas</v>
          </cell>
          <cell r="D335" t="str">
            <v>FC159</v>
          </cell>
          <cell r="E335" t="str">
            <v>In</v>
          </cell>
          <cell r="F335" t="str">
            <v>9/2/26, 1:54â€¯PM</v>
          </cell>
          <cell r="G335" t="str">
            <v>P</v>
          </cell>
        </row>
        <row r="336">
          <cell r="A336">
            <v>203468318</v>
          </cell>
          <cell r="B336" t="str">
            <v>Asare,Dorothy</v>
          </cell>
          <cell r="C336" t="str">
            <v>Almarzooqi,Abbas</v>
          </cell>
          <cell r="D336" t="str">
            <v>FC159</v>
          </cell>
          <cell r="E336" t="str">
            <v>Out</v>
          </cell>
          <cell r="F336" t="str">
            <v>9/2/26, 6:00â€¯PM</v>
          </cell>
          <cell r="G336" t="str">
            <v>P</v>
          </cell>
        </row>
        <row r="337">
          <cell r="A337">
            <v>204116867</v>
          </cell>
          <cell r="B337" t="str">
            <v>Ayengo,Edith</v>
          </cell>
          <cell r="C337" t="str">
            <v>Scaria,Varghese</v>
          </cell>
          <cell r="D337" t="str">
            <v>LK016</v>
          </cell>
          <cell r="E337" t="str">
            <v>In</v>
          </cell>
          <cell r="F337" t="str">
            <v>9/2/26, 6:09â€¯PM</v>
          </cell>
          <cell r="G337" t="str">
            <v>P</v>
          </cell>
        </row>
        <row r="338">
          <cell r="A338">
            <v>204116867</v>
          </cell>
          <cell r="B338" t="str">
            <v>Ayengo,Edith</v>
          </cell>
          <cell r="C338" t="str">
            <v>Scaria,Varghese</v>
          </cell>
          <cell r="D338" t="str">
            <v>LK016</v>
          </cell>
          <cell r="E338" t="str">
            <v>Out</v>
          </cell>
          <cell r="F338" t="str">
            <v>9/2/26, 8:42â€¯PM</v>
          </cell>
          <cell r="G338" t="str">
            <v>P</v>
          </cell>
        </row>
        <row r="339">
          <cell r="A339">
            <v>204116867</v>
          </cell>
          <cell r="B339" t="str">
            <v>Ayengo,Edith</v>
          </cell>
          <cell r="C339" t="str">
            <v>Scaria,Varghese</v>
          </cell>
          <cell r="D339" t="str">
            <v>LK016</v>
          </cell>
          <cell r="E339" t="str">
            <v>In</v>
          </cell>
          <cell r="F339" t="str">
            <v>9/2/26, 9:11â€¯PM</v>
          </cell>
          <cell r="G339" t="str">
            <v>P</v>
          </cell>
        </row>
        <row r="340">
          <cell r="A340">
            <v>204116867</v>
          </cell>
          <cell r="B340" t="str">
            <v>Ayengo,Edith</v>
          </cell>
          <cell r="C340" t="str">
            <v>Scaria,Varghese</v>
          </cell>
          <cell r="D340" t="str">
            <v>LK016</v>
          </cell>
          <cell r="E340" t="str">
            <v>Out</v>
          </cell>
          <cell r="F340" t="str">
            <v>9/3/26, 2:26â€¯AM</v>
          </cell>
          <cell r="G340" t="str">
            <v>P</v>
          </cell>
        </row>
        <row r="341">
          <cell r="A341">
            <v>204116867</v>
          </cell>
          <cell r="B341" t="str">
            <v>Ayengo,Edith</v>
          </cell>
          <cell r="C341" t="str">
            <v>Scaria,Varghese</v>
          </cell>
          <cell r="D341" t="str">
            <v>LK016</v>
          </cell>
          <cell r="E341" t="str">
            <v>In</v>
          </cell>
          <cell r="F341" t="str">
            <v>9/3/26, 2:59â€¯AM</v>
          </cell>
          <cell r="G341" t="str">
            <v>P</v>
          </cell>
        </row>
        <row r="342">
          <cell r="A342">
            <v>203850937</v>
          </cell>
          <cell r="B342" t="str">
            <v>Yeboah,Norbert</v>
          </cell>
          <cell r="C342" t="str">
            <v>Almarzooqi,Abbas</v>
          </cell>
          <cell r="D342" t="str">
            <v>LK013</v>
          </cell>
          <cell r="E342" t="str">
            <v>In</v>
          </cell>
          <cell r="F342" t="str">
            <v>9/2/26, 6:04â€¯PM</v>
          </cell>
          <cell r="G342" t="str">
            <v>P</v>
          </cell>
        </row>
        <row r="343">
          <cell r="A343">
            <v>203850937</v>
          </cell>
          <cell r="B343" t="str">
            <v>Yeboah,Norbert</v>
          </cell>
          <cell r="C343" t="str">
            <v>Almarzooqi,Abbas</v>
          </cell>
          <cell r="D343" t="str">
            <v>LK013</v>
          </cell>
          <cell r="E343" t="str">
            <v>Out</v>
          </cell>
          <cell r="F343" t="str">
            <v>9/2/26, 10:46â€¯PM</v>
          </cell>
          <cell r="G343" t="str">
            <v>P</v>
          </cell>
        </row>
        <row r="344">
          <cell r="A344">
            <v>203850937</v>
          </cell>
          <cell r="B344" t="str">
            <v>Yeboah,Norbert</v>
          </cell>
          <cell r="C344" t="str">
            <v>Almarzooqi,Abbas</v>
          </cell>
          <cell r="D344" t="str">
            <v>LK013</v>
          </cell>
          <cell r="E344" t="str">
            <v>In</v>
          </cell>
          <cell r="F344" t="str">
            <v>9/2/26, 11:58â€¯PM</v>
          </cell>
          <cell r="G344" t="str">
            <v>P</v>
          </cell>
        </row>
        <row r="345">
          <cell r="A345">
            <v>203469406</v>
          </cell>
          <cell r="B345" t="str">
            <v>NCUBE,SILETHEMBA</v>
          </cell>
          <cell r="C345" t="str">
            <v>Meera,Bava Bahrudeen</v>
          </cell>
          <cell r="D345" t="str">
            <v>FC134</v>
          </cell>
          <cell r="E345" t="str">
            <v>In</v>
          </cell>
          <cell r="F345" t="str">
            <v>9/2/26, 7:58â€¯AM</v>
          </cell>
          <cell r="G345" t="str">
            <v>P</v>
          </cell>
        </row>
        <row r="346">
          <cell r="A346">
            <v>203469406</v>
          </cell>
          <cell r="B346" t="str">
            <v>NCUBE,SILETHEMBA</v>
          </cell>
          <cell r="C346" t="str">
            <v>Meera,Bava Bahrudeen</v>
          </cell>
          <cell r="D346" t="str">
            <v>FC134</v>
          </cell>
          <cell r="E346" t="str">
            <v>Out</v>
          </cell>
          <cell r="F346" t="str">
            <v>9/2/26, 12:07â€¯PM</v>
          </cell>
          <cell r="G346" t="str">
            <v>P</v>
          </cell>
        </row>
        <row r="347">
          <cell r="A347">
            <v>203469406</v>
          </cell>
          <cell r="B347" t="str">
            <v>NCUBE,SILETHEMBA</v>
          </cell>
          <cell r="C347" t="str">
            <v>Meera,Bava Bahrudeen</v>
          </cell>
          <cell r="D347" t="str">
            <v>FC134</v>
          </cell>
          <cell r="E347" t="str">
            <v>In</v>
          </cell>
          <cell r="F347" t="str">
            <v>9/2/26, 1:05â€¯PM</v>
          </cell>
          <cell r="G347" t="str">
            <v>P</v>
          </cell>
        </row>
        <row r="348">
          <cell r="A348">
            <v>203469406</v>
          </cell>
          <cell r="B348" t="str">
            <v>NCUBE,SILETHEMBA</v>
          </cell>
          <cell r="C348" t="str">
            <v>Meera,Bava Bahrudeen</v>
          </cell>
          <cell r="D348" t="str">
            <v>FC134</v>
          </cell>
          <cell r="E348" t="str">
            <v>Out</v>
          </cell>
          <cell r="F348" t="str">
            <v>9/2/26, 6:03â€¯PM</v>
          </cell>
          <cell r="G348" t="str">
            <v>P</v>
          </cell>
        </row>
        <row r="349">
          <cell r="A349">
            <v>203850933</v>
          </cell>
          <cell r="B349" t="str">
            <v>Abugri,Emmanuel</v>
          </cell>
          <cell r="C349" t="str">
            <v>Dinberu,Eden</v>
          </cell>
          <cell r="D349" t="str">
            <v>FC009</v>
          </cell>
          <cell r="E349" t="str">
            <v>In</v>
          </cell>
          <cell r="F349" t="str">
            <v>9/2/26, 7:57â€¯AM</v>
          </cell>
          <cell r="G349" t="str">
            <v>P</v>
          </cell>
        </row>
        <row r="350">
          <cell r="A350">
            <v>203850933</v>
          </cell>
          <cell r="B350" t="str">
            <v>Abugri,Emmanuel</v>
          </cell>
          <cell r="C350" t="str">
            <v>Dinberu,Eden</v>
          </cell>
          <cell r="D350" t="str">
            <v>FC009</v>
          </cell>
          <cell r="E350" t="str">
            <v>Out</v>
          </cell>
          <cell r="F350" t="str">
            <v>9/2/26, 12:01â€¯PM</v>
          </cell>
          <cell r="G350" t="str">
            <v>P</v>
          </cell>
        </row>
        <row r="351">
          <cell r="A351">
            <v>203850933</v>
          </cell>
          <cell r="B351" t="str">
            <v>Abugri,Emmanuel</v>
          </cell>
          <cell r="C351" t="str">
            <v>Dinberu,Eden</v>
          </cell>
          <cell r="D351" t="str">
            <v>FC009</v>
          </cell>
          <cell r="E351" t="str">
            <v>In</v>
          </cell>
          <cell r="F351" t="str">
            <v>9/2/26, 1:00â€¯PM</v>
          </cell>
          <cell r="G351" t="str">
            <v>P</v>
          </cell>
        </row>
        <row r="352">
          <cell r="A352">
            <v>203850933</v>
          </cell>
          <cell r="B352" t="str">
            <v>Abugri,Emmanuel</v>
          </cell>
          <cell r="C352" t="str">
            <v>Dinberu,Eden</v>
          </cell>
          <cell r="D352" t="str">
            <v>FC009</v>
          </cell>
          <cell r="E352" t="str">
            <v>Out</v>
          </cell>
          <cell r="F352" t="str">
            <v>9/2/26, 5:57â€¯PM</v>
          </cell>
          <cell r="G352" t="str">
            <v>P</v>
          </cell>
        </row>
        <row r="353">
          <cell r="A353">
            <v>204072302</v>
          </cell>
          <cell r="B353" t="str">
            <v>KIBENGO,HARUNAH</v>
          </cell>
          <cell r="C353" t="str">
            <v>Lakkireddy,Sai Raghavendra Reddy</v>
          </cell>
          <cell r="D353" t="str">
            <v>FC134</v>
          </cell>
          <cell r="E353" t="str">
            <v>In</v>
          </cell>
          <cell r="F353" t="str">
            <v>9/2/26, 7:58â€¯AM</v>
          </cell>
          <cell r="G353" t="str">
            <v>P</v>
          </cell>
        </row>
        <row r="354">
          <cell r="A354">
            <v>204072302</v>
          </cell>
          <cell r="B354" t="str">
            <v>KIBENGO,HARUNAH</v>
          </cell>
          <cell r="C354" t="str">
            <v>Lakkireddy,Sai Raghavendra Reddy</v>
          </cell>
          <cell r="D354" t="str">
            <v>FC134</v>
          </cell>
          <cell r="E354" t="str">
            <v>Out</v>
          </cell>
          <cell r="F354" t="str">
            <v>9/2/26, 10:08â€¯AM</v>
          </cell>
          <cell r="G354" t="str">
            <v>P</v>
          </cell>
        </row>
        <row r="355">
          <cell r="A355">
            <v>204072302</v>
          </cell>
          <cell r="B355" t="str">
            <v>KIBENGO,HARUNAH</v>
          </cell>
          <cell r="C355" t="str">
            <v>Lakkireddy,Sai Raghavendra Reddy</v>
          </cell>
          <cell r="D355" t="str">
            <v>FC134</v>
          </cell>
          <cell r="E355" t="str">
            <v>In</v>
          </cell>
          <cell r="F355" t="str">
            <v>9/2/26, 10:40â€¯AM</v>
          </cell>
          <cell r="G355" t="str">
            <v>P</v>
          </cell>
        </row>
        <row r="356">
          <cell r="A356">
            <v>204072302</v>
          </cell>
          <cell r="B356" t="str">
            <v>KIBENGO,HARUNAH</v>
          </cell>
          <cell r="C356" t="str">
            <v>Lakkireddy,Sai Raghavendra Reddy</v>
          </cell>
          <cell r="D356" t="str">
            <v>FC134</v>
          </cell>
          <cell r="E356" t="str">
            <v>Out</v>
          </cell>
          <cell r="F356" t="str">
            <v>9/2/26, 2:45â€¯PM</v>
          </cell>
          <cell r="G356" t="str">
            <v>P</v>
          </cell>
        </row>
        <row r="357">
          <cell r="A357">
            <v>204072302</v>
          </cell>
          <cell r="B357" t="str">
            <v>KIBENGO,HARUNAH</v>
          </cell>
          <cell r="C357" t="str">
            <v>Lakkireddy,Sai Raghavendra Reddy</v>
          </cell>
          <cell r="D357" t="str">
            <v>FC134</v>
          </cell>
          <cell r="E357" t="str">
            <v>In</v>
          </cell>
          <cell r="F357" t="str">
            <v>9/2/26, 3:17â€¯PM</v>
          </cell>
          <cell r="G357" t="str">
            <v>P</v>
          </cell>
        </row>
        <row r="358">
          <cell r="A358">
            <v>204072302</v>
          </cell>
          <cell r="B358" t="str">
            <v>KIBENGO,HARUNAH</v>
          </cell>
          <cell r="C358" t="str">
            <v>Lakkireddy,Sai Raghavendra Reddy</v>
          </cell>
          <cell r="D358" t="str">
            <v>FC134</v>
          </cell>
          <cell r="E358" t="str">
            <v>Out</v>
          </cell>
          <cell r="F358" t="str">
            <v>9/2/26, 5:56â€¯PM</v>
          </cell>
          <cell r="G358" t="str">
            <v>P</v>
          </cell>
        </row>
        <row r="359">
          <cell r="A359">
            <v>204072305</v>
          </cell>
          <cell r="B359" t="str">
            <v>SHRESTHA,PRADHUMNA</v>
          </cell>
          <cell r="C359" t="str">
            <v>Ansari,Ammar Abdullah</v>
          </cell>
          <cell r="D359" t="str">
            <v>FC009</v>
          </cell>
          <cell r="E359" t="str">
            <v>In</v>
          </cell>
          <cell r="F359" t="str">
            <v>9/2/26, 7:55â€¯AM</v>
          </cell>
          <cell r="G359" t="str">
            <v>P</v>
          </cell>
        </row>
        <row r="360">
          <cell r="A360">
            <v>204072305</v>
          </cell>
          <cell r="B360" t="str">
            <v>SHRESTHA,PRADHUMNA</v>
          </cell>
          <cell r="C360" t="str">
            <v>Ansari,Ammar Abdullah</v>
          </cell>
          <cell r="D360" t="str">
            <v>FC009</v>
          </cell>
          <cell r="E360" t="str">
            <v>Out</v>
          </cell>
          <cell r="F360" t="str">
            <v>9/2/26, 12:53â€¯PM</v>
          </cell>
          <cell r="G360" t="str">
            <v>P</v>
          </cell>
        </row>
        <row r="361">
          <cell r="A361">
            <v>204072305</v>
          </cell>
          <cell r="B361" t="str">
            <v>SHRESTHA,PRADHUMNA</v>
          </cell>
          <cell r="C361" t="str">
            <v>Ansari,Ammar Abdullah</v>
          </cell>
          <cell r="D361" t="str">
            <v>FC009</v>
          </cell>
          <cell r="E361" t="str">
            <v>In</v>
          </cell>
          <cell r="F361" t="str">
            <v>9/2/26, 1:53â€¯PM</v>
          </cell>
          <cell r="G361" t="str">
            <v>P</v>
          </cell>
        </row>
        <row r="362">
          <cell r="A362">
            <v>204072306</v>
          </cell>
          <cell r="B362" t="str">
            <v>NASASIRA,JOHN</v>
          </cell>
          <cell r="C362" t="str">
            <v>Ansari,Ammar Abdullah</v>
          </cell>
          <cell r="D362" t="str">
            <v>FC134</v>
          </cell>
          <cell r="E362" t="str">
            <v>In</v>
          </cell>
          <cell r="F362" t="str">
            <v>9/2/26, 7:59â€¯AM</v>
          </cell>
          <cell r="G362" t="str">
            <v>P</v>
          </cell>
        </row>
        <row r="363">
          <cell r="A363">
            <v>204072306</v>
          </cell>
          <cell r="B363" t="str">
            <v>NASASIRA,JOHN</v>
          </cell>
          <cell r="C363" t="str">
            <v>Ansari,Ammar Abdullah</v>
          </cell>
          <cell r="D363" t="str">
            <v>FC134</v>
          </cell>
          <cell r="E363" t="str">
            <v>Out</v>
          </cell>
          <cell r="F363" t="str">
            <v>9/2/26, 10:19â€¯AM</v>
          </cell>
          <cell r="G363" t="str">
            <v>P</v>
          </cell>
        </row>
        <row r="364">
          <cell r="A364">
            <v>204072306</v>
          </cell>
          <cell r="B364" t="str">
            <v>NASASIRA,JOHN</v>
          </cell>
          <cell r="C364" t="str">
            <v>Ansari,Ammar Abdullah</v>
          </cell>
          <cell r="D364" t="str">
            <v>FC134</v>
          </cell>
          <cell r="E364" t="str">
            <v>In</v>
          </cell>
          <cell r="F364" t="str">
            <v>9/2/26, 10:38â€¯AM</v>
          </cell>
          <cell r="G364" t="str">
            <v>P</v>
          </cell>
        </row>
        <row r="365">
          <cell r="A365">
            <v>204072306</v>
          </cell>
          <cell r="B365" t="str">
            <v>NASASIRA,JOHN</v>
          </cell>
          <cell r="C365" t="str">
            <v>Ansari,Ammar Abdullah</v>
          </cell>
          <cell r="D365" t="str">
            <v>FC134</v>
          </cell>
          <cell r="E365" t="str">
            <v>Out</v>
          </cell>
          <cell r="F365" t="str">
            <v>9/2/26, 2:02â€¯PM</v>
          </cell>
          <cell r="G365" t="str">
            <v>P</v>
          </cell>
        </row>
        <row r="366">
          <cell r="A366">
            <v>204072306</v>
          </cell>
          <cell r="B366" t="str">
            <v>NASASIRA,JOHN</v>
          </cell>
          <cell r="C366" t="str">
            <v>Ansari,Ammar Abdullah</v>
          </cell>
          <cell r="D366" t="str">
            <v>FC134</v>
          </cell>
          <cell r="E366" t="str">
            <v>In</v>
          </cell>
          <cell r="F366" t="str">
            <v>9/2/26, 2:33â€¯PM</v>
          </cell>
          <cell r="G366" t="str">
            <v>P</v>
          </cell>
        </row>
        <row r="367">
          <cell r="A367">
            <v>204072306</v>
          </cell>
          <cell r="B367" t="str">
            <v>NASASIRA,JOHN</v>
          </cell>
          <cell r="C367" t="str">
            <v>Ansari,Ammar Abdullah</v>
          </cell>
          <cell r="D367" t="str">
            <v>FC134</v>
          </cell>
          <cell r="E367" t="str">
            <v>Out</v>
          </cell>
          <cell r="F367" t="str">
            <v>9/2/26, 6:06â€¯PM</v>
          </cell>
          <cell r="G367" t="str">
            <v>P</v>
          </cell>
        </row>
        <row r="368">
          <cell r="A368">
            <v>203709886</v>
          </cell>
          <cell r="B368" t="str">
            <v>Khant,Min</v>
          </cell>
          <cell r="C368" t="str">
            <v>Dinberu,Eden</v>
          </cell>
          <cell r="D368" t="str">
            <v>LK011</v>
          </cell>
          <cell r="E368" t="str">
            <v>In</v>
          </cell>
          <cell r="F368" t="str">
            <v>9/2/26, 6:08â€¯PM</v>
          </cell>
          <cell r="G368" t="str">
            <v>P</v>
          </cell>
        </row>
        <row r="369">
          <cell r="A369">
            <v>203709886</v>
          </cell>
          <cell r="B369" t="str">
            <v>Khant,Min</v>
          </cell>
          <cell r="C369" t="str">
            <v>Dinberu,Eden</v>
          </cell>
          <cell r="D369" t="str">
            <v>LK011</v>
          </cell>
          <cell r="E369" t="str">
            <v>Out</v>
          </cell>
          <cell r="F369" t="str">
            <v>9/2/26, 11:03â€¯PM</v>
          </cell>
          <cell r="G369" t="str">
            <v>P</v>
          </cell>
        </row>
        <row r="370">
          <cell r="A370">
            <v>203709886</v>
          </cell>
          <cell r="B370" t="str">
            <v>Khant,Min</v>
          </cell>
          <cell r="C370" t="str">
            <v>Dinberu,Eden</v>
          </cell>
          <cell r="D370" t="str">
            <v>LK011</v>
          </cell>
          <cell r="E370" t="str">
            <v>In</v>
          </cell>
          <cell r="F370" t="str">
            <v>9/3/26, 12:01â€¯AM</v>
          </cell>
          <cell r="G370" t="str">
            <v>P</v>
          </cell>
        </row>
        <row r="371">
          <cell r="A371">
            <v>204072308</v>
          </cell>
          <cell r="B371" t="str">
            <v>TURYAMUREBA,KENNETH</v>
          </cell>
          <cell r="C371" t="str">
            <v>Ansari,Ammar Abdullah</v>
          </cell>
          <cell r="D371" t="str">
            <v>LK011</v>
          </cell>
          <cell r="E371" t="str">
            <v>In</v>
          </cell>
          <cell r="F371" t="str">
            <v>9/2/26, 6:08â€¯PM</v>
          </cell>
          <cell r="G371" t="str">
            <v>P</v>
          </cell>
        </row>
        <row r="372">
          <cell r="A372">
            <v>204072308</v>
          </cell>
          <cell r="B372" t="str">
            <v>TURYAMUREBA,KENNETH</v>
          </cell>
          <cell r="C372" t="str">
            <v>Ansari,Ammar Abdullah</v>
          </cell>
          <cell r="D372" t="str">
            <v>LK011</v>
          </cell>
          <cell r="E372" t="str">
            <v>Out</v>
          </cell>
          <cell r="F372" t="str">
            <v>9/2/26, 8:45â€¯PM</v>
          </cell>
          <cell r="G372" t="str">
            <v>P</v>
          </cell>
        </row>
        <row r="373">
          <cell r="A373">
            <v>204072308</v>
          </cell>
          <cell r="B373" t="str">
            <v>TURYAMUREBA,KENNETH</v>
          </cell>
          <cell r="C373" t="str">
            <v>Ansari,Ammar Abdullah</v>
          </cell>
          <cell r="D373" t="str">
            <v>LK011</v>
          </cell>
          <cell r="E373" t="str">
            <v>In</v>
          </cell>
          <cell r="F373" t="str">
            <v>9/2/26, 9:15â€¯PM</v>
          </cell>
          <cell r="G373" t="str">
            <v>P</v>
          </cell>
        </row>
        <row r="374">
          <cell r="A374">
            <v>204072308</v>
          </cell>
          <cell r="B374" t="str">
            <v>TURYAMUREBA,KENNETH</v>
          </cell>
          <cell r="C374" t="str">
            <v>Ansari,Ammar Abdullah</v>
          </cell>
          <cell r="D374" t="str">
            <v>LK011</v>
          </cell>
          <cell r="E374" t="str">
            <v>Out</v>
          </cell>
          <cell r="F374" t="str">
            <v>9/3/26, 12:10â€¯AM</v>
          </cell>
          <cell r="G374" t="str">
            <v>P</v>
          </cell>
        </row>
        <row r="375">
          <cell r="A375">
            <v>204072308</v>
          </cell>
          <cell r="B375" t="str">
            <v>TURYAMUREBA,KENNETH</v>
          </cell>
          <cell r="C375" t="str">
            <v>Ansari,Ammar Abdullah</v>
          </cell>
          <cell r="D375" t="str">
            <v>LK011</v>
          </cell>
          <cell r="E375" t="str">
            <v>In</v>
          </cell>
          <cell r="F375" t="str">
            <v>9/3/26, 12:40â€¯AM</v>
          </cell>
          <cell r="G375" t="str">
            <v>P</v>
          </cell>
        </row>
        <row r="376">
          <cell r="A376">
            <v>205839585</v>
          </cell>
          <cell r="B376" t="str">
            <v>KIBALAMA,FAROUK</v>
          </cell>
          <cell r="C376" t="str">
            <v>Thomas,Binil</v>
          </cell>
          <cell r="D376" t="str">
            <v>FC009</v>
          </cell>
          <cell r="E376" t="str">
            <v>In</v>
          </cell>
          <cell r="F376" t="str">
            <v>9/2/26, 7:58â€¯AM</v>
          </cell>
          <cell r="G376" t="str">
            <v>P</v>
          </cell>
        </row>
        <row r="377">
          <cell r="A377">
            <v>205839585</v>
          </cell>
          <cell r="B377" t="str">
            <v>KIBALAMA,FAROUK</v>
          </cell>
          <cell r="C377" t="str">
            <v>Thomas,Binil</v>
          </cell>
          <cell r="D377" t="str">
            <v>FC009</v>
          </cell>
          <cell r="E377" t="str">
            <v>Out</v>
          </cell>
          <cell r="F377" t="str">
            <v>9/2/26, 10:02â€¯AM</v>
          </cell>
          <cell r="G377" t="str">
            <v>P</v>
          </cell>
        </row>
        <row r="378">
          <cell r="A378">
            <v>205839585</v>
          </cell>
          <cell r="B378" t="str">
            <v>KIBALAMA,FAROUK</v>
          </cell>
          <cell r="C378" t="str">
            <v>Thomas,Binil</v>
          </cell>
          <cell r="D378" t="str">
            <v>FC009</v>
          </cell>
          <cell r="E378" t="str">
            <v>In</v>
          </cell>
          <cell r="F378" t="str">
            <v>9/2/26, 10:31â€¯AM</v>
          </cell>
          <cell r="G378" t="str">
            <v>P</v>
          </cell>
        </row>
        <row r="379">
          <cell r="A379">
            <v>205839585</v>
          </cell>
          <cell r="B379" t="str">
            <v>KIBALAMA,FAROUK</v>
          </cell>
          <cell r="C379" t="str">
            <v>Thomas,Binil</v>
          </cell>
          <cell r="D379" t="str">
            <v>FC009</v>
          </cell>
          <cell r="E379" t="str">
            <v>Out</v>
          </cell>
          <cell r="F379" t="str">
            <v>9/2/26, 3:19â€¯PM</v>
          </cell>
          <cell r="G379" t="str">
            <v>P</v>
          </cell>
        </row>
        <row r="380">
          <cell r="A380">
            <v>205839585</v>
          </cell>
          <cell r="B380" t="str">
            <v>KIBALAMA,FAROUK</v>
          </cell>
          <cell r="C380" t="str">
            <v>Thomas,Binil</v>
          </cell>
          <cell r="D380" t="str">
            <v>FC009</v>
          </cell>
          <cell r="E380" t="str">
            <v>In</v>
          </cell>
          <cell r="F380" t="str">
            <v>9/2/26, 3:50â€¯PM</v>
          </cell>
          <cell r="G380" t="str">
            <v>P</v>
          </cell>
        </row>
        <row r="381">
          <cell r="A381">
            <v>205839585</v>
          </cell>
          <cell r="B381" t="str">
            <v>KIBALAMA,FAROUK</v>
          </cell>
          <cell r="C381" t="str">
            <v>Thomas,Binil</v>
          </cell>
          <cell r="D381" t="str">
            <v>FC009</v>
          </cell>
          <cell r="E381" t="str">
            <v>Out</v>
          </cell>
          <cell r="F381" t="str">
            <v>9/2/26, 5:58â€¯PM</v>
          </cell>
          <cell r="G381" t="str">
            <v>P</v>
          </cell>
        </row>
        <row r="382">
          <cell r="A382">
            <v>203881662</v>
          </cell>
          <cell r="B382" t="str">
            <v>Dramani,Prince</v>
          </cell>
          <cell r="C382" t="str">
            <v>Ansari,Ammar Abdullah</v>
          </cell>
          <cell r="D382" t="str">
            <v>FC034</v>
          </cell>
          <cell r="E382" t="str">
            <v>In</v>
          </cell>
          <cell r="F382" t="str">
            <v>9/2/26, 7:58â€¯AM</v>
          </cell>
          <cell r="G382" t="str">
            <v>P</v>
          </cell>
        </row>
        <row r="383">
          <cell r="A383">
            <v>203881662</v>
          </cell>
          <cell r="B383" t="str">
            <v>Dramani,Prince</v>
          </cell>
          <cell r="C383" t="str">
            <v>Ansari,Ammar Abdullah</v>
          </cell>
          <cell r="D383" t="str">
            <v>FC034</v>
          </cell>
          <cell r="E383" t="str">
            <v>Out</v>
          </cell>
          <cell r="F383" t="str">
            <v>9/2/26, 10:01â€¯AM</v>
          </cell>
          <cell r="G383" t="str">
            <v>P</v>
          </cell>
        </row>
        <row r="384">
          <cell r="A384">
            <v>203881662</v>
          </cell>
          <cell r="B384" t="str">
            <v>Dramani,Prince</v>
          </cell>
          <cell r="C384" t="str">
            <v>Ansari,Ammar Abdullah</v>
          </cell>
          <cell r="D384" t="str">
            <v>FC034</v>
          </cell>
          <cell r="E384" t="str">
            <v>In</v>
          </cell>
          <cell r="F384" t="str">
            <v>9/2/26, 10:37â€¯AM</v>
          </cell>
          <cell r="G384" t="str">
            <v>P</v>
          </cell>
        </row>
        <row r="385">
          <cell r="A385">
            <v>203881662</v>
          </cell>
          <cell r="B385" t="str">
            <v>Dramani,Prince</v>
          </cell>
          <cell r="C385" t="str">
            <v>Ansari,Ammar Abdullah</v>
          </cell>
          <cell r="D385" t="str">
            <v>FC034</v>
          </cell>
          <cell r="E385" t="str">
            <v>Out</v>
          </cell>
          <cell r="F385" t="str">
            <v>9/2/26, 2:36â€¯PM</v>
          </cell>
          <cell r="G385" t="str">
            <v>P</v>
          </cell>
        </row>
        <row r="386">
          <cell r="A386">
            <v>203881662</v>
          </cell>
          <cell r="B386" t="str">
            <v>Dramani,Prince</v>
          </cell>
          <cell r="C386" t="str">
            <v>Ansari,Ammar Abdullah</v>
          </cell>
          <cell r="D386" t="str">
            <v>FC034</v>
          </cell>
          <cell r="E386" t="str">
            <v>In</v>
          </cell>
          <cell r="F386" t="str">
            <v>9/2/26, 3:00â€¯PM</v>
          </cell>
          <cell r="G386" t="str">
            <v>P</v>
          </cell>
        </row>
        <row r="387">
          <cell r="A387">
            <v>203881662</v>
          </cell>
          <cell r="B387" t="str">
            <v>Dramani,Prince</v>
          </cell>
          <cell r="C387" t="str">
            <v>Ansari,Ammar Abdullah</v>
          </cell>
          <cell r="D387" t="str">
            <v>FC034</v>
          </cell>
          <cell r="E387" t="str">
            <v>Out</v>
          </cell>
          <cell r="F387" t="str">
            <v>9/2/26, 5:59â€¯PM</v>
          </cell>
          <cell r="G387" t="str">
            <v>P</v>
          </cell>
        </row>
        <row r="388">
          <cell r="A388">
            <v>206846535</v>
          </cell>
          <cell r="B388" t="str">
            <v>BRIAN,TUGUME</v>
          </cell>
          <cell r="C388" t="str">
            <v>Ansari,Ammar Abdullah</v>
          </cell>
          <cell r="D388" t="str">
            <v>FC009</v>
          </cell>
          <cell r="E388" t="str">
            <v>In</v>
          </cell>
          <cell r="F388" t="str">
            <v>9/2/26, 7:56â€¯AM</v>
          </cell>
          <cell r="G388" t="str">
            <v>P</v>
          </cell>
        </row>
        <row r="389">
          <cell r="A389">
            <v>206846535</v>
          </cell>
          <cell r="B389" t="str">
            <v>BRIAN,TUGUME</v>
          </cell>
          <cell r="C389" t="str">
            <v>Ansari,Ammar Abdullah</v>
          </cell>
          <cell r="D389" t="str">
            <v>FC009</v>
          </cell>
          <cell r="E389" t="str">
            <v>Out</v>
          </cell>
          <cell r="F389" t="str">
            <v>9/2/26, 10:04â€¯AM</v>
          </cell>
          <cell r="G389" t="str">
            <v>P</v>
          </cell>
        </row>
        <row r="390">
          <cell r="A390">
            <v>206846535</v>
          </cell>
          <cell r="B390" t="str">
            <v>BRIAN,TUGUME</v>
          </cell>
          <cell r="C390" t="str">
            <v>Ansari,Ammar Abdullah</v>
          </cell>
          <cell r="D390" t="str">
            <v>FC009</v>
          </cell>
          <cell r="E390" t="str">
            <v>In</v>
          </cell>
          <cell r="F390" t="str">
            <v>9/2/26, 10:34â€¯AM</v>
          </cell>
          <cell r="G390" t="str">
            <v>P</v>
          </cell>
        </row>
        <row r="391">
          <cell r="A391">
            <v>206846535</v>
          </cell>
          <cell r="B391" t="str">
            <v>BRIAN,TUGUME</v>
          </cell>
          <cell r="C391" t="str">
            <v>Ansari,Ammar Abdullah</v>
          </cell>
          <cell r="D391" t="str">
            <v>FC009</v>
          </cell>
          <cell r="E391" t="str">
            <v>Out</v>
          </cell>
          <cell r="F391" t="str">
            <v>9/2/26, 2:40â€¯PM</v>
          </cell>
          <cell r="G391" t="str">
            <v>P</v>
          </cell>
        </row>
        <row r="392">
          <cell r="A392">
            <v>206846535</v>
          </cell>
          <cell r="B392" t="str">
            <v>BRIAN,TUGUME</v>
          </cell>
          <cell r="C392" t="str">
            <v>Ansari,Ammar Abdullah</v>
          </cell>
          <cell r="D392" t="str">
            <v>FC009</v>
          </cell>
          <cell r="E392" t="str">
            <v>In</v>
          </cell>
          <cell r="F392" t="str">
            <v>9/2/26, 3:11â€¯PM</v>
          </cell>
          <cell r="G392" t="str">
            <v>P</v>
          </cell>
        </row>
        <row r="393">
          <cell r="A393">
            <v>206846535</v>
          </cell>
          <cell r="B393" t="str">
            <v>BRIAN,TUGUME</v>
          </cell>
          <cell r="C393" t="str">
            <v>Ansari,Ammar Abdullah</v>
          </cell>
          <cell r="D393" t="str">
            <v>FC009</v>
          </cell>
          <cell r="E393" t="str">
            <v>Out</v>
          </cell>
          <cell r="F393" t="str">
            <v>9/2/26, 5:55â€¯PM</v>
          </cell>
          <cell r="G393" t="str">
            <v>P</v>
          </cell>
        </row>
        <row r="394">
          <cell r="A394">
            <v>206915474</v>
          </cell>
          <cell r="B394" t="str">
            <v>KABUYE,DERRICK</v>
          </cell>
          <cell r="C394" t="str">
            <v>Scaria,Varghese</v>
          </cell>
          <cell r="D394" t="str">
            <v>FC159</v>
          </cell>
          <cell r="E394" t="str">
            <v>In</v>
          </cell>
          <cell r="F394" t="str">
            <v>9/2/26, 7:56â€¯AM</v>
          </cell>
          <cell r="G394" t="str">
            <v>P</v>
          </cell>
        </row>
        <row r="395">
          <cell r="A395">
            <v>206915474</v>
          </cell>
          <cell r="B395" t="str">
            <v>KABUYE,DERRICK</v>
          </cell>
          <cell r="C395" t="str">
            <v>Scaria,Varghese</v>
          </cell>
          <cell r="D395" t="str">
            <v>FC159</v>
          </cell>
          <cell r="E395" t="str">
            <v>Out</v>
          </cell>
          <cell r="F395" t="str">
            <v>9/2/26, 10:03â€¯AM</v>
          </cell>
          <cell r="G395" t="str">
            <v>P</v>
          </cell>
        </row>
        <row r="396">
          <cell r="A396">
            <v>206915474</v>
          </cell>
          <cell r="B396" t="str">
            <v>KABUYE,DERRICK</v>
          </cell>
          <cell r="C396" t="str">
            <v>Scaria,Varghese</v>
          </cell>
          <cell r="D396" t="str">
            <v>FC159</v>
          </cell>
          <cell r="E396" t="str">
            <v>In</v>
          </cell>
          <cell r="F396" t="str">
            <v>9/2/26, 10:33â€¯AM</v>
          </cell>
          <cell r="G396" t="str">
            <v>P</v>
          </cell>
        </row>
        <row r="397">
          <cell r="A397">
            <v>206915474</v>
          </cell>
          <cell r="B397" t="str">
            <v>KABUYE,DERRICK</v>
          </cell>
          <cell r="C397" t="str">
            <v>Scaria,Varghese</v>
          </cell>
          <cell r="D397" t="str">
            <v>FC159</v>
          </cell>
          <cell r="E397" t="str">
            <v>Out</v>
          </cell>
          <cell r="F397" t="str">
            <v>9/2/26, 2:40â€¯PM</v>
          </cell>
          <cell r="G397" t="str">
            <v>P</v>
          </cell>
        </row>
        <row r="398">
          <cell r="A398">
            <v>206915474</v>
          </cell>
          <cell r="B398" t="str">
            <v>KABUYE,DERRICK</v>
          </cell>
          <cell r="C398" t="str">
            <v>Scaria,Varghese</v>
          </cell>
          <cell r="D398" t="str">
            <v>FC159</v>
          </cell>
          <cell r="E398" t="str">
            <v>In</v>
          </cell>
          <cell r="F398" t="str">
            <v>9/2/26, 3:11â€¯PM</v>
          </cell>
          <cell r="G398" t="str">
            <v>P</v>
          </cell>
        </row>
        <row r="399">
          <cell r="A399">
            <v>206915474</v>
          </cell>
          <cell r="B399" t="str">
            <v>KABUYE,DERRICK</v>
          </cell>
          <cell r="C399" t="str">
            <v>Scaria,Varghese</v>
          </cell>
          <cell r="D399" t="str">
            <v>FC159</v>
          </cell>
          <cell r="E399" t="str">
            <v>Out</v>
          </cell>
          <cell r="F399" t="str">
            <v>9/2/26, 5:58â€¯PM</v>
          </cell>
          <cell r="G399" t="str">
            <v>P</v>
          </cell>
        </row>
        <row r="400">
          <cell r="A400">
            <v>203881660</v>
          </cell>
          <cell r="B400" t="str">
            <v>Fienmbu,Clarise</v>
          </cell>
          <cell r="C400" t="str">
            <v>Thomas,Binil</v>
          </cell>
          <cell r="D400" t="str">
            <v>LK011</v>
          </cell>
          <cell r="E400" t="str">
            <v>In</v>
          </cell>
          <cell r="F400" t="str">
            <v>9/2/26, 6:10â€¯PM</v>
          </cell>
          <cell r="G400" t="str">
            <v>P</v>
          </cell>
        </row>
        <row r="401">
          <cell r="A401">
            <v>203881660</v>
          </cell>
          <cell r="B401" t="str">
            <v>Fienmbu,Clarise</v>
          </cell>
          <cell r="C401" t="str">
            <v>Thomas,Binil</v>
          </cell>
          <cell r="D401" t="str">
            <v>LK011</v>
          </cell>
          <cell r="E401" t="str">
            <v>Out</v>
          </cell>
          <cell r="F401" t="str">
            <v>9/2/26, 8:37â€¯PM</v>
          </cell>
          <cell r="G401" t="str">
            <v>P</v>
          </cell>
        </row>
        <row r="402">
          <cell r="A402">
            <v>203881660</v>
          </cell>
          <cell r="B402" t="str">
            <v>Fienmbu,Clarise</v>
          </cell>
          <cell r="C402" t="str">
            <v>Thomas,Binil</v>
          </cell>
          <cell r="D402" t="str">
            <v>LK011</v>
          </cell>
          <cell r="E402" t="str">
            <v>In</v>
          </cell>
          <cell r="F402" t="str">
            <v>9/2/26, 9:07â€¯PM</v>
          </cell>
          <cell r="G402" t="str">
            <v>P</v>
          </cell>
        </row>
        <row r="403">
          <cell r="A403">
            <v>203881660</v>
          </cell>
          <cell r="B403" t="str">
            <v>Fienmbu,Clarise</v>
          </cell>
          <cell r="C403" t="str">
            <v>Thomas,Binil</v>
          </cell>
          <cell r="D403" t="str">
            <v>LK011</v>
          </cell>
          <cell r="E403" t="str">
            <v>Out</v>
          </cell>
          <cell r="F403" t="str">
            <v>9/3/26, 1:54â€¯AM</v>
          </cell>
          <cell r="G403" t="str">
            <v>P</v>
          </cell>
        </row>
        <row r="404">
          <cell r="A404">
            <v>203881660</v>
          </cell>
          <cell r="B404" t="str">
            <v>Fienmbu,Clarise</v>
          </cell>
          <cell r="C404" t="str">
            <v>Thomas,Binil</v>
          </cell>
          <cell r="D404" t="str">
            <v>LK011</v>
          </cell>
          <cell r="E404" t="str">
            <v>In</v>
          </cell>
          <cell r="F404" t="str">
            <v>9/3/26, 2:19â€¯AM</v>
          </cell>
          <cell r="G404" t="str">
            <v>P</v>
          </cell>
        </row>
        <row r="405">
          <cell r="A405">
            <v>103476446</v>
          </cell>
          <cell r="B405" t="str">
            <v>Ghimire,Raju</v>
          </cell>
          <cell r="C405" t="str">
            <v>Sohail,Anis</v>
          </cell>
          <cell r="D405" t="str">
            <v>FC059</v>
          </cell>
          <cell r="E405" t="str">
            <v>In</v>
          </cell>
          <cell r="F405" t="str">
            <v>9/2/26, 7:56â€¯AM</v>
          </cell>
          <cell r="G405" t="str">
            <v>P</v>
          </cell>
        </row>
        <row r="406">
          <cell r="A406">
            <v>103476446</v>
          </cell>
          <cell r="B406" t="str">
            <v>Ghimire,Raju</v>
          </cell>
          <cell r="C406" t="str">
            <v>Sohail,Anis</v>
          </cell>
          <cell r="D406" t="str">
            <v>FC059</v>
          </cell>
          <cell r="E406" t="str">
            <v>Out</v>
          </cell>
          <cell r="F406" t="str">
            <v>9/2/26, 12:06â€¯PM</v>
          </cell>
          <cell r="G406" t="str">
            <v>P</v>
          </cell>
        </row>
        <row r="407">
          <cell r="A407">
            <v>103476446</v>
          </cell>
          <cell r="B407" t="str">
            <v>Ghimire,Raju</v>
          </cell>
          <cell r="C407" t="str">
            <v>Sohail,Anis</v>
          </cell>
          <cell r="D407" t="str">
            <v>FC059</v>
          </cell>
          <cell r="E407" t="str">
            <v>In</v>
          </cell>
          <cell r="F407" t="str">
            <v>9/2/26, 1:01â€¯PM</v>
          </cell>
          <cell r="G407" t="str">
            <v>P</v>
          </cell>
        </row>
        <row r="408">
          <cell r="A408">
            <v>103476446</v>
          </cell>
          <cell r="B408" t="str">
            <v>Ghimire,Raju</v>
          </cell>
          <cell r="C408" t="str">
            <v>Sohail,Anis</v>
          </cell>
          <cell r="D408" t="str">
            <v>FC059</v>
          </cell>
          <cell r="E408" t="str">
            <v>Out</v>
          </cell>
          <cell r="F408" t="str">
            <v>9/2/26, 6:02â€¯PM</v>
          </cell>
          <cell r="G408" t="str">
            <v>P</v>
          </cell>
        </row>
        <row r="409">
          <cell r="A409">
            <v>206915472</v>
          </cell>
          <cell r="B409" t="str">
            <v>SSEMATIMBA,QURAISH</v>
          </cell>
          <cell r="C409" t="str">
            <v>Thomas,Binil</v>
          </cell>
          <cell r="D409" t="str">
            <v>LK011</v>
          </cell>
          <cell r="E409" t="str">
            <v>In</v>
          </cell>
          <cell r="F409" t="str">
            <v>9/2/26, 6:08â€¯PM</v>
          </cell>
          <cell r="G409" t="str">
            <v>P</v>
          </cell>
        </row>
        <row r="410">
          <cell r="A410">
            <v>206915472</v>
          </cell>
          <cell r="B410" t="str">
            <v>SSEMATIMBA,QURAISH</v>
          </cell>
          <cell r="C410" t="str">
            <v>Thomas,Binil</v>
          </cell>
          <cell r="D410" t="str">
            <v>LK011</v>
          </cell>
          <cell r="E410" t="str">
            <v>Out</v>
          </cell>
          <cell r="F410" t="str">
            <v>9/2/26, 8:32â€¯PM</v>
          </cell>
          <cell r="G410" t="str">
            <v>P</v>
          </cell>
        </row>
        <row r="411">
          <cell r="A411">
            <v>206915472</v>
          </cell>
          <cell r="B411" t="str">
            <v>SSEMATIMBA,QURAISH</v>
          </cell>
          <cell r="C411" t="str">
            <v>Thomas,Binil</v>
          </cell>
          <cell r="D411" t="str">
            <v>LK011</v>
          </cell>
          <cell r="E411" t="str">
            <v>In</v>
          </cell>
          <cell r="F411" t="str">
            <v>9/2/26, 9:02â€¯PM</v>
          </cell>
          <cell r="G411" t="str">
            <v>P</v>
          </cell>
        </row>
        <row r="412">
          <cell r="A412">
            <v>206915472</v>
          </cell>
          <cell r="B412" t="str">
            <v>SSEMATIMBA,QURAISH</v>
          </cell>
          <cell r="C412" t="str">
            <v>Thomas,Binil</v>
          </cell>
          <cell r="D412" t="str">
            <v>LK011</v>
          </cell>
          <cell r="E412" t="str">
            <v>Out</v>
          </cell>
          <cell r="F412" t="str">
            <v>9/3/26, 1:31â€¯AM</v>
          </cell>
          <cell r="G412" t="str">
            <v>P</v>
          </cell>
        </row>
        <row r="413">
          <cell r="A413">
            <v>206915472</v>
          </cell>
          <cell r="B413" t="str">
            <v>SSEMATIMBA,QURAISH</v>
          </cell>
          <cell r="C413" t="str">
            <v>Thomas,Binil</v>
          </cell>
          <cell r="D413" t="str">
            <v>LK011</v>
          </cell>
          <cell r="E413" t="str">
            <v>In</v>
          </cell>
          <cell r="F413" t="str">
            <v>9/3/26, 2:03â€¯AM</v>
          </cell>
          <cell r="G413" t="str">
            <v>P</v>
          </cell>
        </row>
        <row r="414">
          <cell r="A414">
            <v>204072311</v>
          </cell>
          <cell r="B414" t="str">
            <v>BESIGYE,LIVING</v>
          </cell>
          <cell r="C414" t="str">
            <v>Scaria,Varghese</v>
          </cell>
          <cell r="D414" t="str">
            <v>LK014</v>
          </cell>
          <cell r="E414" t="str">
            <v>In</v>
          </cell>
          <cell r="F414" t="str">
            <v>9/2/26, 6:07â€¯PM</v>
          </cell>
          <cell r="G414" t="str">
            <v>P</v>
          </cell>
        </row>
        <row r="415">
          <cell r="A415">
            <v>204072311</v>
          </cell>
          <cell r="B415" t="str">
            <v>BESIGYE,LIVING</v>
          </cell>
          <cell r="C415" t="str">
            <v>Scaria,Varghese</v>
          </cell>
          <cell r="D415" t="str">
            <v>LK014</v>
          </cell>
          <cell r="E415" t="str">
            <v>Out</v>
          </cell>
          <cell r="F415" t="str">
            <v>9/2/26, 8:43â€¯PM</v>
          </cell>
          <cell r="G415" t="str">
            <v>P</v>
          </cell>
        </row>
        <row r="416">
          <cell r="A416">
            <v>204072311</v>
          </cell>
          <cell r="B416" t="str">
            <v>BESIGYE,LIVING</v>
          </cell>
          <cell r="C416" t="str">
            <v>Scaria,Varghese</v>
          </cell>
          <cell r="D416" t="str">
            <v>LK014</v>
          </cell>
          <cell r="E416" t="str">
            <v>In</v>
          </cell>
          <cell r="F416" t="str">
            <v>9/2/26, 9:13â€¯PM</v>
          </cell>
          <cell r="G416" t="str">
            <v>P</v>
          </cell>
        </row>
        <row r="417">
          <cell r="A417">
            <v>204072311</v>
          </cell>
          <cell r="B417" t="str">
            <v>BESIGYE,LIVING</v>
          </cell>
          <cell r="C417" t="str">
            <v>Scaria,Varghese</v>
          </cell>
          <cell r="D417" t="str">
            <v>LK014</v>
          </cell>
          <cell r="E417" t="str">
            <v>Out</v>
          </cell>
          <cell r="F417" t="str">
            <v>9/3/26, 12:08â€¯AM</v>
          </cell>
          <cell r="G417" t="str">
            <v>P</v>
          </cell>
        </row>
        <row r="418">
          <cell r="A418">
            <v>204072311</v>
          </cell>
          <cell r="B418" t="str">
            <v>BESIGYE,LIVING</v>
          </cell>
          <cell r="C418" t="str">
            <v>Scaria,Varghese</v>
          </cell>
          <cell r="D418" t="str">
            <v>LK014</v>
          </cell>
          <cell r="E418" t="str">
            <v>In</v>
          </cell>
          <cell r="F418" t="str">
            <v>9/3/26, 12:38â€¯AM</v>
          </cell>
          <cell r="G418" t="str">
            <v>P</v>
          </cell>
        </row>
        <row r="419">
          <cell r="A419">
            <v>203735945</v>
          </cell>
          <cell r="B419" t="str">
            <v>MASOLE,WILLIAM</v>
          </cell>
          <cell r="C419" t="str">
            <v>Meera,Bava Bahrudeen</v>
          </cell>
          <cell r="D419" t="str">
            <v>LK016</v>
          </cell>
          <cell r="E419" t="str">
            <v>In</v>
          </cell>
          <cell r="F419" t="str">
            <v>9/2/26, 6:07â€¯PM</v>
          </cell>
          <cell r="G419" t="str">
            <v>P</v>
          </cell>
        </row>
        <row r="420">
          <cell r="A420">
            <v>203735945</v>
          </cell>
          <cell r="B420" t="str">
            <v>MASOLE,WILLIAM</v>
          </cell>
          <cell r="C420" t="str">
            <v>Meera,Bava Bahrudeen</v>
          </cell>
          <cell r="D420" t="str">
            <v>LK016</v>
          </cell>
          <cell r="E420" t="str">
            <v>Out</v>
          </cell>
          <cell r="F420" t="str">
            <v>9/2/26, 11:00â€¯PM</v>
          </cell>
          <cell r="G420" t="str">
            <v>P</v>
          </cell>
        </row>
        <row r="421">
          <cell r="A421">
            <v>203735945</v>
          </cell>
          <cell r="B421" t="str">
            <v>MASOLE,WILLIAM</v>
          </cell>
          <cell r="C421" t="str">
            <v>Meera,Bava Bahrudeen</v>
          </cell>
          <cell r="D421" t="str">
            <v>LK016</v>
          </cell>
          <cell r="E421" t="str">
            <v>In</v>
          </cell>
          <cell r="F421" t="str">
            <v>9/3/26, 12:00â€¯AM</v>
          </cell>
          <cell r="G421" t="str">
            <v>P</v>
          </cell>
        </row>
        <row r="422">
          <cell r="A422">
            <v>205848051</v>
          </cell>
          <cell r="B422" t="str">
            <v>AFFUL,BENJAMIN</v>
          </cell>
          <cell r="C422" t="str">
            <v>Lakkireddy,Sai Raghavendra Reddy</v>
          </cell>
          <cell r="D422" t="str">
            <v>LK014</v>
          </cell>
          <cell r="E422" t="str">
            <v>In</v>
          </cell>
          <cell r="F422" t="str">
            <v>9/2/26, 6:06â€¯PM</v>
          </cell>
          <cell r="G422" t="str">
            <v>P</v>
          </cell>
        </row>
        <row r="423">
          <cell r="A423">
            <v>205848051</v>
          </cell>
          <cell r="B423" t="str">
            <v>AFFUL,BENJAMIN</v>
          </cell>
          <cell r="C423" t="str">
            <v>Lakkireddy,Sai Raghavendra Reddy</v>
          </cell>
          <cell r="D423" t="str">
            <v>LK014</v>
          </cell>
          <cell r="E423" t="str">
            <v>Out</v>
          </cell>
          <cell r="F423" t="str">
            <v>9/2/26, 8:33â€¯PM</v>
          </cell>
          <cell r="G423" t="str">
            <v>P</v>
          </cell>
        </row>
        <row r="424">
          <cell r="A424">
            <v>205848051</v>
          </cell>
          <cell r="B424" t="str">
            <v>AFFUL,BENJAMIN</v>
          </cell>
          <cell r="C424" t="str">
            <v>Lakkireddy,Sai Raghavendra Reddy</v>
          </cell>
          <cell r="D424" t="str">
            <v>LK014</v>
          </cell>
          <cell r="E424" t="str">
            <v>In</v>
          </cell>
          <cell r="F424" t="str">
            <v>9/2/26, 9:06â€¯PM</v>
          </cell>
          <cell r="G424" t="str">
            <v>P</v>
          </cell>
        </row>
        <row r="425">
          <cell r="A425">
            <v>205848051</v>
          </cell>
          <cell r="B425" t="str">
            <v>AFFUL,BENJAMIN</v>
          </cell>
          <cell r="C425" t="str">
            <v>Lakkireddy,Sai Raghavendra Reddy</v>
          </cell>
          <cell r="D425" t="str">
            <v>LK014</v>
          </cell>
          <cell r="E425" t="str">
            <v>Out</v>
          </cell>
          <cell r="F425" t="str">
            <v>9/3/26, 1:31â€¯AM</v>
          </cell>
          <cell r="G425" t="str">
            <v>P</v>
          </cell>
        </row>
        <row r="426">
          <cell r="A426">
            <v>205848051</v>
          </cell>
          <cell r="B426" t="str">
            <v>AFFUL,BENJAMIN</v>
          </cell>
          <cell r="C426" t="str">
            <v>Lakkireddy,Sai Raghavendra Reddy</v>
          </cell>
          <cell r="D426" t="str">
            <v>LK014</v>
          </cell>
          <cell r="E426" t="str">
            <v>In</v>
          </cell>
          <cell r="F426" t="str">
            <v>9/3/26, 2:03â€¯AM</v>
          </cell>
          <cell r="G426" t="str">
            <v>P</v>
          </cell>
        </row>
        <row r="427">
          <cell r="A427">
            <v>203735944</v>
          </cell>
          <cell r="B427" t="str">
            <v>WASSWA,MOSES</v>
          </cell>
          <cell r="C427" t="str">
            <v>Nahla,Fathimathul</v>
          </cell>
          <cell r="D427" t="str">
            <v>FC009</v>
          </cell>
          <cell r="E427" t="str">
            <v>In</v>
          </cell>
          <cell r="F427" t="str">
            <v>9/2/26, 7:58â€¯AM</v>
          </cell>
          <cell r="G427" t="str">
            <v>P</v>
          </cell>
        </row>
        <row r="428">
          <cell r="A428">
            <v>203735944</v>
          </cell>
          <cell r="B428" t="str">
            <v>WASSWA,MOSES</v>
          </cell>
          <cell r="C428" t="str">
            <v>Nahla,Fathimathul</v>
          </cell>
          <cell r="D428" t="str">
            <v>FC009</v>
          </cell>
          <cell r="E428" t="str">
            <v>Out</v>
          </cell>
          <cell r="F428" t="str">
            <v>9/2/26, 12:51â€¯PM</v>
          </cell>
          <cell r="G428" t="str">
            <v>P</v>
          </cell>
        </row>
        <row r="429">
          <cell r="A429">
            <v>203735944</v>
          </cell>
          <cell r="B429" t="str">
            <v>WASSWA,MOSES</v>
          </cell>
          <cell r="C429" t="str">
            <v>Nahla,Fathimathul</v>
          </cell>
          <cell r="D429" t="str">
            <v>FC009</v>
          </cell>
          <cell r="E429" t="str">
            <v>In</v>
          </cell>
          <cell r="F429" t="str">
            <v>9/2/26, 1:47â€¯PM</v>
          </cell>
          <cell r="G429" t="str">
            <v>P</v>
          </cell>
        </row>
        <row r="430">
          <cell r="A430">
            <v>203735944</v>
          </cell>
          <cell r="B430" t="str">
            <v>WASSWA,MOSES</v>
          </cell>
          <cell r="C430" t="str">
            <v>Nahla,Fathimathul</v>
          </cell>
          <cell r="D430" t="str">
            <v>FC009</v>
          </cell>
          <cell r="E430" t="str">
            <v>Out</v>
          </cell>
          <cell r="F430" t="str">
            <v>9/2/26, 5:57â€¯PM</v>
          </cell>
          <cell r="G430" t="str">
            <v>P</v>
          </cell>
        </row>
        <row r="431">
          <cell r="A431">
            <v>203965176</v>
          </cell>
          <cell r="B431" t="str">
            <v>Agyemang,Freduah</v>
          </cell>
          <cell r="C431" t="str">
            <v>Lakkireddy,Sai Raghavendra Reddy</v>
          </cell>
          <cell r="D431" t="str">
            <v>FC034</v>
          </cell>
          <cell r="E431" t="str">
            <v>In</v>
          </cell>
          <cell r="F431" t="str">
            <v>9/2/26, 8:02â€¯AM</v>
          </cell>
          <cell r="G431" t="str">
            <v>P</v>
          </cell>
        </row>
        <row r="432">
          <cell r="A432">
            <v>203965176</v>
          </cell>
          <cell r="B432" t="str">
            <v>Agyemang,Freduah</v>
          </cell>
          <cell r="C432" t="str">
            <v>Lakkireddy,Sai Raghavendra Reddy</v>
          </cell>
          <cell r="D432" t="str">
            <v>FC034</v>
          </cell>
          <cell r="E432" t="str">
            <v>Out</v>
          </cell>
          <cell r="F432" t="str">
            <v>9/2/26, 10:17â€¯AM</v>
          </cell>
          <cell r="G432" t="str">
            <v>P</v>
          </cell>
        </row>
        <row r="433">
          <cell r="A433">
            <v>203965176</v>
          </cell>
          <cell r="B433" t="str">
            <v>Agyemang,Freduah</v>
          </cell>
          <cell r="C433" t="str">
            <v>Lakkireddy,Sai Raghavendra Reddy</v>
          </cell>
          <cell r="D433" t="str">
            <v>FC034</v>
          </cell>
          <cell r="E433" t="str">
            <v>In</v>
          </cell>
          <cell r="F433" t="str">
            <v>9/2/26, 10:49â€¯AM</v>
          </cell>
          <cell r="G433" t="str">
            <v>P</v>
          </cell>
        </row>
        <row r="434">
          <cell r="A434">
            <v>203965176</v>
          </cell>
          <cell r="B434" t="str">
            <v>Agyemang,Freduah</v>
          </cell>
          <cell r="C434" t="str">
            <v>Lakkireddy,Sai Raghavendra Reddy</v>
          </cell>
          <cell r="D434" t="str">
            <v>FC034</v>
          </cell>
          <cell r="E434" t="str">
            <v>Out</v>
          </cell>
          <cell r="F434" t="str">
            <v>9/2/26, 3:10â€¯PM</v>
          </cell>
          <cell r="G434" t="str">
            <v>P</v>
          </cell>
        </row>
        <row r="435">
          <cell r="A435">
            <v>203965176</v>
          </cell>
          <cell r="B435" t="str">
            <v>Agyemang,Freduah</v>
          </cell>
          <cell r="C435" t="str">
            <v>Lakkireddy,Sai Raghavendra Reddy</v>
          </cell>
          <cell r="D435" t="str">
            <v>FC034</v>
          </cell>
          <cell r="E435" t="str">
            <v>In</v>
          </cell>
          <cell r="F435" t="str">
            <v>9/2/26, 3:41â€¯PM</v>
          </cell>
          <cell r="G435" t="str">
            <v>P</v>
          </cell>
        </row>
        <row r="436">
          <cell r="A436">
            <v>203965176</v>
          </cell>
          <cell r="B436" t="str">
            <v>Agyemang,Freduah</v>
          </cell>
          <cell r="C436" t="str">
            <v>Lakkireddy,Sai Raghavendra Reddy</v>
          </cell>
          <cell r="D436" t="str">
            <v>FC034</v>
          </cell>
          <cell r="E436" t="str">
            <v>Out</v>
          </cell>
          <cell r="F436" t="str">
            <v>9/2/26, 6:00â€¯PM</v>
          </cell>
          <cell r="G436" t="str">
            <v>P</v>
          </cell>
        </row>
        <row r="437">
          <cell r="A437">
            <v>204010090</v>
          </cell>
          <cell r="B437" t="str">
            <v>MUKALAZI,JACOB</v>
          </cell>
          <cell r="C437" t="str">
            <v>Ansari,Ammar Abdullah</v>
          </cell>
          <cell r="D437" t="str">
            <v>LK013</v>
          </cell>
          <cell r="E437" t="str">
            <v>In</v>
          </cell>
          <cell r="F437" t="str">
            <v>9/2/26, 6:10â€¯PM</v>
          </cell>
          <cell r="G437" t="str">
            <v>P</v>
          </cell>
        </row>
        <row r="438">
          <cell r="A438">
            <v>204010090</v>
          </cell>
          <cell r="B438" t="str">
            <v>MUKALAZI,JACOB</v>
          </cell>
          <cell r="C438" t="str">
            <v>Ansari,Ammar Abdullah</v>
          </cell>
          <cell r="D438" t="str">
            <v>LK013</v>
          </cell>
          <cell r="E438" t="str">
            <v>Out</v>
          </cell>
          <cell r="F438" t="str">
            <v>9/2/26, 8:32â€¯PM</v>
          </cell>
          <cell r="G438" t="str">
            <v>P</v>
          </cell>
        </row>
        <row r="439">
          <cell r="A439">
            <v>204010090</v>
          </cell>
          <cell r="B439" t="str">
            <v>MUKALAZI,JACOB</v>
          </cell>
          <cell r="C439" t="str">
            <v>Ansari,Ammar Abdullah</v>
          </cell>
          <cell r="D439" t="str">
            <v>LK013</v>
          </cell>
          <cell r="E439" t="str">
            <v>In</v>
          </cell>
          <cell r="F439" t="str">
            <v>9/2/26, 9:01â€¯PM</v>
          </cell>
          <cell r="G439" t="str">
            <v>P</v>
          </cell>
        </row>
        <row r="440">
          <cell r="A440">
            <v>204010090</v>
          </cell>
          <cell r="B440" t="str">
            <v>MUKALAZI,JACOB</v>
          </cell>
          <cell r="C440" t="str">
            <v>Ansari,Ammar Abdullah</v>
          </cell>
          <cell r="D440" t="str">
            <v>LK013</v>
          </cell>
          <cell r="E440" t="str">
            <v>Out</v>
          </cell>
          <cell r="F440" t="str">
            <v>9/3/26, 1:47â€¯AM</v>
          </cell>
          <cell r="G440" t="str">
            <v>P</v>
          </cell>
        </row>
        <row r="441">
          <cell r="A441">
            <v>204010090</v>
          </cell>
          <cell r="B441" t="str">
            <v>MUKALAZI,JACOB</v>
          </cell>
          <cell r="C441" t="str">
            <v>Ansari,Ammar Abdullah</v>
          </cell>
          <cell r="D441" t="str">
            <v>LK013</v>
          </cell>
          <cell r="E441" t="str">
            <v>In</v>
          </cell>
          <cell r="F441" t="str">
            <v>9/3/26, 2:19â€¯AM</v>
          </cell>
          <cell r="G441" t="str">
            <v>P</v>
          </cell>
        </row>
        <row r="442">
          <cell r="A442">
            <v>205853886</v>
          </cell>
          <cell r="B442" t="str">
            <v>MUGWANYA,SHARIFU ALI</v>
          </cell>
          <cell r="C442" t="str">
            <v>Ansari,Ammar Abdullah</v>
          </cell>
          <cell r="D442" t="str">
            <v>FC009</v>
          </cell>
          <cell r="E442" t="str">
            <v>In</v>
          </cell>
          <cell r="F442" t="str">
            <v>9/2/26, 7:58â€¯AM</v>
          </cell>
          <cell r="G442" t="str">
            <v>P</v>
          </cell>
        </row>
        <row r="443">
          <cell r="A443">
            <v>205853886</v>
          </cell>
          <cell r="B443" t="str">
            <v>MUGWANYA,SHARIFU ALI</v>
          </cell>
          <cell r="C443" t="str">
            <v>Ansari,Ammar Abdullah</v>
          </cell>
          <cell r="D443" t="str">
            <v>FC009</v>
          </cell>
          <cell r="E443" t="str">
            <v>Out</v>
          </cell>
          <cell r="F443" t="str">
            <v>9/2/26, 10:07â€¯AM</v>
          </cell>
          <cell r="G443" t="str">
            <v>P</v>
          </cell>
        </row>
        <row r="444">
          <cell r="A444">
            <v>205853886</v>
          </cell>
          <cell r="B444" t="str">
            <v>MUGWANYA,SHARIFU ALI</v>
          </cell>
          <cell r="C444" t="str">
            <v>Ansari,Ammar Abdullah</v>
          </cell>
          <cell r="D444" t="str">
            <v>FC009</v>
          </cell>
          <cell r="E444" t="str">
            <v>In</v>
          </cell>
          <cell r="F444" t="str">
            <v>9/2/26, 10:38â€¯AM</v>
          </cell>
          <cell r="G444" t="str">
            <v>P</v>
          </cell>
        </row>
        <row r="445">
          <cell r="A445">
            <v>205853886</v>
          </cell>
          <cell r="B445" t="str">
            <v>MUGWANYA,SHARIFU ALI</v>
          </cell>
          <cell r="C445" t="str">
            <v>Ansari,Ammar Abdullah</v>
          </cell>
          <cell r="D445" t="str">
            <v>FC009</v>
          </cell>
          <cell r="E445" t="str">
            <v>Out</v>
          </cell>
          <cell r="F445" t="str">
            <v>9/2/26, 2:45â€¯PM</v>
          </cell>
          <cell r="G445" t="str">
            <v>P</v>
          </cell>
        </row>
        <row r="446">
          <cell r="A446">
            <v>205853886</v>
          </cell>
          <cell r="B446" t="str">
            <v>MUGWANYA,SHARIFU ALI</v>
          </cell>
          <cell r="C446" t="str">
            <v>Ansari,Ammar Abdullah</v>
          </cell>
          <cell r="D446" t="str">
            <v>FC009</v>
          </cell>
          <cell r="E446" t="str">
            <v>In</v>
          </cell>
          <cell r="F446" t="str">
            <v>9/2/26, 3:16â€¯PM</v>
          </cell>
          <cell r="G446" t="str">
            <v>P</v>
          </cell>
        </row>
        <row r="447">
          <cell r="A447">
            <v>205853886</v>
          </cell>
          <cell r="B447" t="str">
            <v>MUGWANYA,SHARIFU ALI</v>
          </cell>
          <cell r="C447" t="str">
            <v>Ansari,Ammar Abdullah</v>
          </cell>
          <cell r="D447" t="str">
            <v>FC009</v>
          </cell>
          <cell r="E447" t="str">
            <v>Out</v>
          </cell>
          <cell r="F447" t="str">
            <v>9/2/26, 6:00â€¯PM</v>
          </cell>
          <cell r="G447" t="str">
            <v>P</v>
          </cell>
        </row>
        <row r="448">
          <cell r="A448">
            <v>203965178</v>
          </cell>
          <cell r="B448" t="str">
            <v>Jaryee,Nehemiah</v>
          </cell>
          <cell r="C448" t="str">
            <v>Ansari,Ammar Abdullah</v>
          </cell>
          <cell r="D448" t="str">
            <v>LK012</v>
          </cell>
          <cell r="E448" t="str">
            <v>In</v>
          </cell>
          <cell r="F448" t="str">
            <v>9/2/26, 6:10â€¯PM</v>
          </cell>
          <cell r="G448" t="str">
            <v>P</v>
          </cell>
        </row>
        <row r="449">
          <cell r="A449">
            <v>203965178</v>
          </cell>
          <cell r="B449" t="str">
            <v>Jaryee,Nehemiah</v>
          </cell>
          <cell r="C449" t="str">
            <v>Ansari,Ammar Abdullah</v>
          </cell>
          <cell r="D449" t="str">
            <v>LK012</v>
          </cell>
          <cell r="E449" t="str">
            <v>Out</v>
          </cell>
          <cell r="F449" t="str">
            <v>9/2/26, 8:32â€¯PM</v>
          </cell>
          <cell r="G449" t="str">
            <v>P</v>
          </cell>
        </row>
        <row r="450">
          <cell r="A450">
            <v>203965178</v>
          </cell>
          <cell r="B450" t="str">
            <v>Jaryee,Nehemiah</v>
          </cell>
          <cell r="C450" t="str">
            <v>Ansari,Ammar Abdullah</v>
          </cell>
          <cell r="D450" t="str">
            <v>LK012</v>
          </cell>
          <cell r="E450" t="str">
            <v>In</v>
          </cell>
          <cell r="F450" t="str">
            <v>9/2/26, 9:04â€¯PM</v>
          </cell>
          <cell r="G450" t="str">
            <v>P</v>
          </cell>
        </row>
        <row r="451">
          <cell r="A451">
            <v>203965178</v>
          </cell>
          <cell r="B451" t="str">
            <v>Jaryee,Nehemiah</v>
          </cell>
          <cell r="C451" t="str">
            <v>Ansari,Ammar Abdullah</v>
          </cell>
          <cell r="D451" t="str">
            <v>LK012</v>
          </cell>
          <cell r="E451" t="str">
            <v>Out</v>
          </cell>
          <cell r="F451" t="str">
            <v>9/3/26, 1:30â€¯AM</v>
          </cell>
          <cell r="G451" t="str">
            <v>P</v>
          </cell>
        </row>
        <row r="452">
          <cell r="A452">
            <v>203965178</v>
          </cell>
          <cell r="B452" t="str">
            <v>Jaryee,Nehemiah</v>
          </cell>
          <cell r="C452" t="str">
            <v>Ansari,Ammar Abdullah</v>
          </cell>
          <cell r="D452" t="str">
            <v>LK012</v>
          </cell>
          <cell r="E452" t="str">
            <v>In</v>
          </cell>
          <cell r="F452" t="str">
            <v>9/3/26, 2:07â€¯AM</v>
          </cell>
          <cell r="G452" t="str">
            <v>P</v>
          </cell>
        </row>
        <row r="453">
          <cell r="A453">
            <v>205853884</v>
          </cell>
          <cell r="B453" t="str">
            <v>EYE TANGE,SYDONIE</v>
          </cell>
          <cell r="C453" t="str">
            <v>Thomas,Binil</v>
          </cell>
          <cell r="D453" t="str">
            <v>LK013</v>
          </cell>
          <cell r="E453" t="str">
            <v>In</v>
          </cell>
          <cell r="F453" t="str">
            <v>9/2/26, 6:09â€¯PM</v>
          </cell>
          <cell r="G453" t="str">
            <v>P</v>
          </cell>
        </row>
        <row r="454">
          <cell r="A454">
            <v>205853884</v>
          </cell>
          <cell r="B454" t="str">
            <v>EYE TANGE,SYDONIE</v>
          </cell>
          <cell r="C454" t="str">
            <v>Thomas,Binil</v>
          </cell>
          <cell r="D454" t="str">
            <v>LK013</v>
          </cell>
          <cell r="E454" t="str">
            <v>Out</v>
          </cell>
          <cell r="F454" t="str">
            <v>9/2/26, 8:01â€¯PM</v>
          </cell>
          <cell r="G454" t="str">
            <v>P</v>
          </cell>
        </row>
        <row r="455">
          <cell r="A455">
            <v>205853884</v>
          </cell>
          <cell r="B455" t="str">
            <v>EYE TANGE,SYDONIE</v>
          </cell>
          <cell r="C455" t="str">
            <v>Thomas,Binil</v>
          </cell>
          <cell r="D455" t="str">
            <v>LK013</v>
          </cell>
          <cell r="E455" t="str">
            <v>In</v>
          </cell>
          <cell r="F455" t="str">
            <v>9/2/26, 9:03â€¯PM</v>
          </cell>
          <cell r="G455" t="str">
            <v>P</v>
          </cell>
        </row>
        <row r="456">
          <cell r="A456">
            <v>205853884</v>
          </cell>
          <cell r="B456" t="str">
            <v>EYE TANGE,SYDONIE</v>
          </cell>
          <cell r="C456" t="str">
            <v>Thomas,Binil</v>
          </cell>
          <cell r="D456" t="str">
            <v>LK013</v>
          </cell>
          <cell r="E456" t="str">
            <v>Out</v>
          </cell>
          <cell r="F456" t="str">
            <v>9/3/26, 2:08â€¯AM</v>
          </cell>
          <cell r="G456" t="str">
            <v>P</v>
          </cell>
        </row>
        <row r="457">
          <cell r="A457">
            <v>206148779</v>
          </cell>
          <cell r="B457" t="str">
            <v>Nako Petiafo,Theresa</v>
          </cell>
          <cell r="C457" t="str">
            <v>Dinberu,Eden</v>
          </cell>
          <cell r="D457" t="str">
            <v>FC009</v>
          </cell>
          <cell r="E457" t="str">
            <v>In</v>
          </cell>
          <cell r="F457" t="str">
            <v>9/2/26, 7:58â€¯AM</v>
          </cell>
          <cell r="G457" t="str">
            <v>P</v>
          </cell>
        </row>
        <row r="458">
          <cell r="A458">
            <v>206148779</v>
          </cell>
          <cell r="B458" t="str">
            <v>Nako Petiafo,Theresa</v>
          </cell>
          <cell r="C458" t="str">
            <v>Dinberu,Eden</v>
          </cell>
          <cell r="D458" t="str">
            <v>FC009</v>
          </cell>
          <cell r="E458" t="str">
            <v>Out</v>
          </cell>
          <cell r="F458" t="str">
            <v>9/2/26, 12:00â€¯PM</v>
          </cell>
          <cell r="G458" t="str">
            <v>P</v>
          </cell>
        </row>
        <row r="459">
          <cell r="A459">
            <v>206148779</v>
          </cell>
          <cell r="B459" t="str">
            <v>Nako Petiafo,Theresa</v>
          </cell>
          <cell r="C459" t="str">
            <v>Dinberu,Eden</v>
          </cell>
          <cell r="D459" t="str">
            <v>FC009</v>
          </cell>
          <cell r="E459" t="str">
            <v>In</v>
          </cell>
          <cell r="F459" t="str">
            <v>9/2/26, 12:59â€¯PM</v>
          </cell>
          <cell r="G459" t="str">
            <v>P</v>
          </cell>
        </row>
        <row r="460">
          <cell r="A460">
            <v>206148779</v>
          </cell>
          <cell r="B460" t="str">
            <v>Nako Petiafo,Theresa</v>
          </cell>
          <cell r="C460" t="str">
            <v>Dinberu,Eden</v>
          </cell>
          <cell r="D460" t="str">
            <v>FC009</v>
          </cell>
          <cell r="E460" t="str">
            <v>Out</v>
          </cell>
          <cell r="F460" t="str">
            <v>9/2/26, 5:56â€¯PM</v>
          </cell>
          <cell r="G460" t="str">
            <v>P</v>
          </cell>
        </row>
        <row r="461">
          <cell r="A461">
            <v>203816396</v>
          </cell>
          <cell r="B461" t="str">
            <v>MUHWEZI,STEVEN</v>
          </cell>
          <cell r="C461" t="str">
            <v>Nahla,Fathimathul</v>
          </cell>
          <cell r="D461" t="str">
            <v>FC059</v>
          </cell>
          <cell r="E461" t="str">
            <v>In</v>
          </cell>
          <cell r="F461" t="str">
            <v>9/2/26, 7:58â€¯AM</v>
          </cell>
          <cell r="G461" t="str">
            <v>P</v>
          </cell>
        </row>
        <row r="462">
          <cell r="A462">
            <v>203816396</v>
          </cell>
          <cell r="B462" t="str">
            <v>MUHWEZI,STEVEN</v>
          </cell>
          <cell r="C462" t="str">
            <v>Nahla,Fathimathul</v>
          </cell>
          <cell r="D462" t="str">
            <v>FC059</v>
          </cell>
          <cell r="E462" t="str">
            <v>Out</v>
          </cell>
          <cell r="F462" t="str">
            <v>9/2/26, 12:47â€¯PM</v>
          </cell>
          <cell r="G462" t="str">
            <v>P</v>
          </cell>
        </row>
        <row r="463">
          <cell r="A463">
            <v>203816396</v>
          </cell>
          <cell r="B463" t="str">
            <v>MUHWEZI,STEVEN</v>
          </cell>
          <cell r="C463" t="str">
            <v>Nahla,Fathimathul</v>
          </cell>
          <cell r="D463" t="str">
            <v>FC059</v>
          </cell>
          <cell r="E463" t="str">
            <v>In</v>
          </cell>
          <cell r="F463" t="str">
            <v>9/2/26, 1:46â€¯PM</v>
          </cell>
          <cell r="G463" t="str">
            <v>P</v>
          </cell>
        </row>
        <row r="464">
          <cell r="A464">
            <v>203816396</v>
          </cell>
          <cell r="B464" t="str">
            <v>MUHWEZI,STEVEN</v>
          </cell>
          <cell r="C464" t="str">
            <v>Nahla,Fathimathul</v>
          </cell>
          <cell r="D464" t="str">
            <v>FC059</v>
          </cell>
          <cell r="E464" t="str">
            <v>Out</v>
          </cell>
          <cell r="F464" t="str">
            <v>9/2/26, 6:02â€¯PM</v>
          </cell>
          <cell r="G464" t="str">
            <v>P</v>
          </cell>
        </row>
        <row r="465">
          <cell r="A465">
            <v>206072876</v>
          </cell>
          <cell r="B465" t="str">
            <v>Eyiah,John</v>
          </cell>
          <cell r="C465" t="str">
            <v>Singh,Pardeep</v>
          </cell>
          <cell r="D465" t="str">
            <v>FC009</v>
          </cell>
          <cell r="E465" t="str">
            <v>In</v>
          </cell>
          <cell r="F465" t="str">
            <v>9/2/26, 8:02â€¯AM</v>
          </cell>
          <cell r="G465" t="str">
            <v>P</v>
          </cell>
        </row>
        <row r="466">
          <cell r="A466">
            <v>206072876</v>
          </cell>
          <cell r="B466" t="str">
            <v>Eyiah,John</v>
          </cell>
          <cell r="C466" t="str">
            <v>Singh,Pardeep</v>
          </cell>
          <cell r="D466" t="str">
            <v>FC009</v>
          </cell>
          <cell r="E466" t="str">
            <v>Out</v>
          </cell>
          <cell r="F466" t="str">
            <v>9/2/26, 12:50â€¯PM</v>
          </cell>
          <cell r="G466" t="str">
            <v>P</v>
          </cell>
        </row>
        <row r="467">
          <cell r="A467">
            <v>206072876</v>
          </cell>
          <cell r="B467" t="str">
            <v>Eyiah,John</v>
          </cell>
          <cell r="C467" t="str">
            <v>Singh,Pardeep</v>
          </cell>
          <cell r="D467" t="str">
            <v>FC009</v>
          </cell>
          <cell r="E467" t="str">
            <v>In</v>
          </cell>
          <cell r="F467" t="str">
            <v>9/2/26, 1:49â€¯PM</v>
          </cell>
          <cell r="G467" t="str">
            <v>P</v>
          </cell>
        </row>
        <row r="468">
          <cell r="A468">
            <v>206072876</v>
          </cell>
          <cell r="B468" t="str">
            <v>Eyiah,John</v>
          </cell>
          <cell r="C468" t="str">
            <v>Singh,Pardeep</v>
          </cell>
          <cell r="D468" t="str">
            <v>FC009</v>
          </cell>
          <cell r="E468" t="str">
            <v>Out</v>
          </cell>
          <cell r="F468" t="str">
            <v>9/2/26, 6:04â€¯PM</v>
          </cell>
          <cell r="G468" t="str">
            <v>P</v>
          </cell>
        </row>
        <row r="469">
          <cell r="A469">
            <v>203800602</v>
          </cell>
          <cell r="B469" t="str">
            <v>AGABA,MARTIN</v>
          </cell>
          <cell r="C469" t="str">
            <v>Meera,Bava Bahrudeen</v>
          </cell>
          <cell r="D469" t="str">
            <v>LK014</v>
          </cell>
          <cell r="E469" t="str">
            <v>In</v>
          </cell>
          <cell r="F469" t="str">
            <v>9/2/26, 6:10â€¯PM</v>
          </cell>
          <cell r="G469" t="str">
            <v>P</v>
          </cell>
        </row>
        <row r="470">
          <cell r="A470">
            <v>203800602</v>
          </cell>
          <cell r="B470" t="str">
            <v>AGABA,MARTIN</v>
          </cell>
          <cell r="C470" t="str">
            <v>Meera,Bava Bahrudeen</v>
          </cell>
          <cell r="D470" t="str">
            <v>LK014</v>
          </cell>
          <cell r="E470" t="str">
            <v>Out</v>
          </cell>
          <cell r="F470" t="str">
            <v>9/2/26, 11:00â€¯PM</v>
          </cell>
          <cell r="G470" t="str">
            <v>P</v>
          </cell>
        </row>
        <row r="471">
          <cell r="A471">
            <v>203800602</v>
          </cell>
          <cell r="B471" t="str">
            <v>AGABA,MARTIN</v>
          </cell>
          <cell r="C471" t="str">
            <v>Meera,Bava Bahrudeen</v>
          </cell>
          <cell r="D471" t="str">
            <v>LK014</v>
          </cell>
          <cell r="E471" t="str">
            <v>In</v>
          </cell>
          <cell r="F471" t="str">
            <v>9/3/26, 12:00â€¯AM</v>
          </cell>
          <cell r="G471" t="str">
            <v>P</v>
          </cell>
        </row>
        <row r="472">
          <cell r="A472">
            <v>205647585</v>
          </cell>
          <cell r="B472" t="str">
            <v>Sentongo,Shafik</v>
          </cell>
          <cell r="C472" t="str">
            <v>Meera,Bava Bahrudeen</v>
          </cell>
          <cell r="D472" t="str">
            <v>FC009</v>
          </cell>
          <cell r="E472" t="str">
            <v>In</v>
          </cell>
          <cell r="F472" t="str">
            <v>9/2/26, 7:56â€¯AM</v>
          </cell>
          <cell r="G472" t="str">
            <v>P</v>
          </cell>
        </row>
        <row r="473">
          <cell r="A473">
            <v>205647585</v>
          </cell>
          <cell r="B473" t="str">
            <v>Sentongo,Shafik</v>
          </cell>
          <cell r="C473" t="str">
            <v>Meera,Bava Bahrudeen</v>
          </cell>
          <cell r="D473" t="str">
            <v>FC009</v>
          </cell>
          <cell r="E473" t="str">
            <v>Out</v>
          </cell>
          <cell r="F473" t="str">
            <v>9/2/26, 12:08â€¯PM</v>
          </cell>
          <cell r="G473" t="str">
            <v>P</v>
          </cell>
        </row>
        <row r="474">
          <cell r="A474">
            <v>205647585</v>
          </cell>
          <cell r="B474" t="str">
            <v>Sentongo,Shafik</v>
          </cell>
          <cell r="C474" t="str">
            <v>Meera,Bava Bahrudeen</v>
          </cell>
          <cell r="D474" t="str">
            <v>FC009</v>
          </cell>
          <cell r="E474" t="str">
            <v>In</v>
          </cell>
          <cell r="F474" t="str">
            <v>9/2/26, 1:07â€¯PM</v>
          </cell>
          <cell r="G474" t="str">
            <v>P</v>
          </cell>
        </row>
        <row r="475">
          <cell r="A475">
            <v>205647585</v>
          </cell>
          <cell r="B475" t="str">
            <v>Sentongo,Shafik</v>
          </cell>
          <cell r="C475" t="str">
            <v>Meera,Bava Bahrudeen</v>
          </cell>
          <cell r="D475" t="str">
            <v>FC009</v>
          </cell>
          <cell r="E475" t="str">
            <v>Out</v>
          </cell>
          <cell r="F475" t="str">
            <v>9/2/26, 5:58â€¯PM</v>
          </cell>
          <cell r="G475" t="str">
            <v>P</v>
          </cell>
        </row>
        <row r="476">
          <cell r="A476">
            <v>206200800</v>
          </cell>
          <cell r="B476" t="str">
            <v>Mike,Ssebamobe</v>
          </cell>
          <cell r="C476" t="str">
            <v>Ansari,Ammar Abdullah</v>
          </cell>
          <cell r="D476" t="str">
            <v>FC034</v>
          </cell>
          <cell r="E476" t="str">
            <v>In</v>
          </cell>
          <cell r="F476" t="str">
            <v>9/2/26, 7:57â€¯AM</v>
          </cell>
          <cell r="G476" t="str">
            <v>P</v>
          </cell>
        </row>
        <row r="477">
          <cell r="A477">
            <v>206200800</v>
          </cell>
          <cell r="B477" t="str">
            <v>Mike,Ssebamobe</v>
          </cell>
          <cell r="C477" t="str">
            <v>Ansari,Ammar Abdullah</v>
          </cell>
          <cell r="D477" t="str">
            <v>FC034</v>
          </cell>
          <cell r="E477" t="str">
            <v>Out</v>
          </cell>
          <cell r="F477" t="str">
            <v>9/2/26, 10:08â€¯AM</v>
          </cell>
          <cell r="G477" t="str">
            <v>P</v>
          </cell>
        </row>
        <row r="478">
          <cell r="A478">
            <v>206200800</v>
          </cell>
          <cell r="B478" t="str">
            <v>Mike,Ssebamobe</v>
          </cell>
          <cell r="C478" t="str">
            <v>Ansari,Ammar Abdullah</v>
          </cell>
          <cell r="D478" t="str">
            <v>FC034</v>
          </cell>
          <cell r="E478" t="str">
            <v>In</v>
          </cell>
          <cell r="F478" t="str">
            <v>9/2/26, 10:40â€¯AM</v>
          </cell>
          <cell r="G478" t="str">
            <v>P</v>
          </cell>
        </row>
        <row r="479">
          <cell r="A479">
            <v>206200800</v>
          </cell>
          <cell r="B479" t="str">
            <v>Mike,Ssebamobe</v>
          </cell>
          <cell r="C479" t="str">
            <v>Ansari,Ammar Abdullah</v>
          </cell>
          <cell r="D479" t="str">
            <v>FC034</v>
          </cell>
          <cell r="E479" t="str">
            <v>Out</v>
          </cell>
          <cell r="F479" t="str">
            <v>9/2/26, 2:52â€¯PM</v>
          </cell>
          <cell r="G479" t="str">
            <v>P</v>
          </cell>
        </row>
        <row r="480">
          <cell r="A480">
            <v>206200800</v>
          </cell>
          <cell r="B480" t="str">
            <v>Mike,Ssebamobe</v>
          </cell>
          <cell r="C480" t="str">
            <v>Ansari,Ammar Abdullah</v>
          </cell>
          <cell r="D480" t="str">
            <v>FC034</v>
          </cell>
          <cell r="E480" t="str">
            <v>In</v>
          </cell>
          <cell r="F480" t="str">
            <v>9/2/26, 3:25â€¯PM</v>
          </cell>
          <cell r="G480" t="str">
            <v>P</v>
          </cell>
        </row>
        <row r="481">
          <cell r="A481">
            <v>206200800</v>
          </cell>
          <cell r="B481" t="str">
            <v>Mike,Ssebamobe</v>
          </cell>
          <cell r="C481" t="str">
            <v>Ansari,Ammar Abdullah</v>
          </cell>
          <cell r="D481" t="str">
            <v>FC034</v>
          </cell>
          <cell r="E481" t="str">
            <v>Out</v>
          </cell>
          <cell r="F481" t="str">
            <v>9/2/26, 5:56â€¯PM</v>
          </cell>
          <cell r="G481" t="str">
            <v>P</v>
          </cell>
        </row>
        <row r="482">
          <cell r="A482">
            <v>204975662</v>
          </cell>
          <cell r="B482" t="str">
            <v>Islam,Mehebub</v>
          </cell>
          <cell r="C482" t="str">
            <v>Lakkireddy,Sai Raghavendra Reddy</v>
          </cell>
          <cell r="D482" t="str">
            <v>FC009</v>
          </cell>
          <cell r="E482" t="str">
            <v>In</v>
          </cell>
          <cell r="F482" t="str">
            <v>9/2/26, 7:58â€¯AM</v>
          </cell>
          <cell r="G482" t="str">
            <v>P</v>
          </cell>
        </row>
        <row r="483">
          <cell r="A483">
            <v>204975662</v>
          </cell>
          <cell r="B483" t="str">
            <v>Islam,Mehebub</v>
          </cell>
          <cell r="C483" t="str">
            <v>Lakkireddy,Sai Raghavendra Reddy</v>
          </cell>
          <cell r="D483" t="str">
            <v>FC009</v>
          </cell>
          <cell r="E483" t="str">
            <v>Out</v>
          </cell>
          <cell r="F483" t="str">
            <v>9/2/26, 10:40â€¯AM</v>
          </cell>
          <cell r="G483" t="str">
            <v>P</v>
          </cell>
        </row>
        <row r="484">
          <cell r="A484">
            <v>204975662</v>
          </cell>
          <cell r="B484" t="str">
            <v>Islam,Mehebub</v>
          </cell>
          <cell r="C484" t="str">
            <v>Lakkireddy,Sai Raghavendra Reddy</v>
          </cell>
          <cell r="D484" t="str">
            <v>FC009</v>
          </cell>
          <cell r="E484" t="str">
            <v>In</v>
          </cell>
          <cell r="F484" t="str">
            <v>9/2/26, 11:09â€¯AM</v>
          </cell>
          <cell r="G484" t="str">
            <v>P</v>
          </cell>
        </row>
        <row r="485">
          <cell r="A485">
            <v>204975662</v>
          </cell>
          <cell r="B485" t="str">
            <v>Islam,Mehebub</v>
          </cell>
          <cell r="C485" t="str">
            <v>Lakkireddy,Sai Raghavendra Reddy</v>
          </cell>
          <cell r="D485" t="str">
            <v>FC009</v>
          </cell>
          <cell r="E485" t="str">
            <v>Out</v>
          </cell>
          <cell r="F485" t="str">
            <v>9/2/26, 2:45â€¯PM</v>
          </cell>
          <cell r="G485" t="str">
            <v>P</v>
          </cell>
        </row>
        <row r="486">
          <cell r="A486">
            <v>204975662</v>
          </cell>
          <cell r="B486" t="str">
            <v>Islam,Mehebub</v>
          </cell>
          <cell r="C486" t="str">
            <v>Lakkireddy,Sai Raghavendra Reddy</v>
          </cell>
          <cell r="D486" t="str">
            <v>FC009</v>
          </cell>
          <cell r="E486" t="str">
            <v>In</v>
          </cell>
          <cell r="F486" t="str">
            <v>9/2/26, 3:15â€¯PM</v>
          </cell>
          <cell r="G486" t="str">
            <v>P</v>
          </cell>
        </row>
        <row r="487">
          <cell r="A487">
            <v>204975662</v>
          </cell>
          <cell r="B487" t="str">
            <v>Islam,Mehebub</v>
          </cell>
          <cell r="C487" t="str">
            <v>Lakkireddy,Sai Raghavendra Reddy</v>
          </cell>
          <cell r="D487" t="str">
            <v>FC009</v>
          </cell>
          <cell r="E487" t="str">
            <v>Out</v>
          </cell>
          <cell r="F487" t="str">
            <v>9/2/26, 6:01â€¯PM</v>
          </cell>
          <cell r="G487" t="str">
            <v>P</v>
          </cell>
        </row>
        <row r="488">
          <cell r="A488">
            <v>206072874</v>
          </cell>
          <cell r="B488" t="str">
            <v>Kakra Mensah,Ransford</v>
          </cell>
          <cell r="C488" t="str">
            <v>Ansari,Ammar Abdullah</v>
          </cell>
          <cell r="D488" t="str">
            <v>FC084</v>
          </cell>
          <cell r="E488" t="str">
            <v>In</v>
          </cell>
          <cell r="F488" t="str">
            <v>9/2/26, 7:57â€¯AM</v>
          </cell>
          <cell r="G488" t="str">
            <v>P</v>
          </cell>
        </row>
        <row r="489">
          <cell r="A489">
            <v>206072874</v>
          </cell>
          <cell r="B489" t="str">
            <v>Kakra Mensah,Ransford</v>
          </cell>
          <cell r="C489" t="str">
            <v>Ansari,Ammar Abdullah</v>
          </cell>
          <cell r="D489" t="str">
            <v>FC084</v>
          </cell>
          <cell r="E489" t="str">
            <v>Out</v>
          </cell>
          <cell r="F489" t="str">
            <v>9/2/26, 10:14â€¯AM</v>
          </cell>
          <cell r="G489" t="str">
            <v>P</v>
          </cell>
        </row>
        <row r="490">
          <cell r="A490">
            <v>206072874</v>
          </cell>
          <cell r="B490" t="str">
            <v>Kakra Mensah,Ransford</v>
          </cell>
          <cell r="C490" t="str">
            <v>Ansari,Ammar Abdullah</v>
          </cell>
          <cell r="D490" t="str">
            <v>FC084</v>
          </cell>
          <cell r="E490" t="str">
            <v>In</v>
          </cell>
          <cell r="F490" t="str">
            <v>9/2/26, 10:45â€¯AM</v>
          </cell>
          <cell r="G490" t="str">
            <v>P</v>
          </cell>
        </row>
        <row r="491">
          <cell r="A491">
            <v>206072874</v>
          </cell>
          <cell r="B491" t="str">
            <v>Kakra Mensah,Ransford</v>
          </cell>
          <cell r="C491" t="str">
            <v>Ansari,Ammar Abdullah</v>
          </cell>
          <cell r="D491" t="str">
            <v>FC084</v>
          </cell>
          <cell r="E491" t="str">
            <v>Out</v>
          </cell>
          <cell r="F491" t="str">
            <v>9/2/26, 2:44â€¯PM</v>
          </cell>
          <cell r="G491" t="str">
            <v>P</v>
          </cell>
        </row>
        <row r="492">
          <cell r="A492">
            <v>206072874</v>
          </cell>
          <cell r="B492" t="str">
            <v>Kakra Mensah,Ransford</v>
          </cell>
          <cell r="C492" t="str">
            <v>Ansari,Ammar Abdullah</v>
          </cell>
          <cell r="D492" t="str">
            <v>FC084</v>
          </cell>
          <cell r="E492" t="str">
            <v>In</v>
          </cell>
          <cell r="F492" t="str">
            <v>9/2/26, 3:14â€¯PM</v>
          </cell>
          <cell r="G492" t="str">
            <v>P</v>
          </cell>
        </row>
        <row r="493">
          <cell r="A493">
            <v>206072874</v>
          </cell>
          <cell r="B493" t="str">
            <v>Kakra Mensah,Ransford</v>
          </cell>
          <cell r="C493" t="str">
            <v>Ansari,Ammar Abdullah</v>
          </cell>
          <cell r="D493" t="str">
            <v>FC084</v>
          </cell>
          <cell r="E493" t="str">
            <v>Out</v>
          </cell>
          <cell r="F493" t="str">
            <v>9/2/26, 6:02â€¯PM</v>
          </cell>
          <cell r="G493" t="str">
            <v>P</v>
          </cell>
        </row>
        <row r="494">
          <cell r="A494">
            <v>205647581</v>
          </cell>
          <cell r="B494" t="str">
            <v>Murdaa,Naserian Naiponi</v>
          </cell>
          <cell r="C494" t="str">
            <v>Meera,Bava Bahrudeen</v>
          </cell>
          <cell r="D494" t="str">
            <v>LK011</v>
          </cell>
          <cell r="E494" t="str">
            <v>In</v>
          </cell>
          <cell r="F494" t="str">
            <v>9/2/26, 6:08â€¯PM</v>
          </cell>
          <cell r="G494" t="str">
            <v>P</v>
          </cell>
        </row>
        <row r="495">
          <cell r="A495">
            <v>205647581</v>
          </cell>
          <cell r="B495" t="str">
            <v>Murdaa,Naserian Naiponi</v>
          </cell>
          <cell r="C495" t="str">
            <v>Meera,Bava Bahrudeen</v>
          </cell>
          <cell r="D495" t="str">
            <v>LK011</v>
          </cell>
          <cell r="E495" t="str">
            <v>Out</v>
          </cell>
          <cell r="F495" t="str">
            <v>9/2/26, 11:05â€¯PM</v>
          </cell>
          <cell r="G495" t="str">
            <v>P</v>
          </cell>
        </row>
        <row r="496">
          <cell r="A496">
            <v>205647581</v>
          </cell>
          <cell r="B496" t="str">
            <v>Murdaa,Naserian Naiponi</v>
          </cell>
          <cell r="C496" t="str">
            <v>Meera,Bava Bahrudeen</v>
          </cell>
          <cell r="D496" t="str">
            <v>LK011</v>
          </cell>
          <cell r="E496" t="str">
            <v>In</v>
          </cell>
          <cell r="F496" t="str">
            <v>9/3/26, 12:06â€¯AM</v>
          </cell>
          <cell r="G496" t="str">
            <v>P</v>
          </cell>
        </row>
        <row r="497">
          <cell r="A497">
            <v>205647583</v>
          </cell>
          <cell r="B497" t="str">
            <v>Abedi,Mkasi  Mwalimu</v>
          </cell>
          <cell r="C497" t="str">
            <v>Meera,Bava Bahrudeen</v>
          </cell>
          <cell r="D497" t="str">
            <v>LK012</v>
          </cell>
          <cell r="E497" t="str">
            <v>In</v>
          </cell>
          <cell r="F497" t="str">
            <v>9/2/26, 6:10â€¯PM</v>
          </cell>
          <cell r="G497" t="str">
            <v>P</v>
          </cell>
        </row>
        <row r="498">
          <cell r="A498">
            <v>205647583</v>
          </cell>
          <cell r="B498" t="str">
            <v>Abedi,Mkasi  Mwalimu</v>
          </cell>
          <cell r="C498" t="str">
            <v>Meera,Bava Bahrudeen</v>
          </cell>
          <cell r="D498" t="str">
            <v>LK012</v>
          </cell>
          <cell r="E498" t="str">
            <v>Out</v>
          </cell>
          <cell r="F498" t="str">
            <v>9/2/26, 11:03â€¯PM</v>
          </cell>
          <cell r="G498" t="str">
            <v>P</v>
          </cell>
        </row>
        <row r="499">
          <cell r="A499">
            <v>205647583</v>
          </cell>
          <cell r="B499" t="str">
            <v>Abedi,Mkasi  Mwalimu</v>
          </cell>
          <cell r="C499" t="str">
            <v>Meera,Bava Bahrudeen</v>
          </cell>
          <cell r="D499" t="str">
            <v>LK012</v>
          </cell>
          <cell r="E499" t="str">
            <v>In</v>
          </cell>
          <cell r="F499" t="str">
            <v>9/3/26, 12:03â€¯AM</v>
          </cell>
          <cell r="G499" t="str">
            <v>P</v>
          </cell>
        </row>
        <row r="500">
          <cell r="A500">
            <v>203881698</v>
          </cell>
          <cell r="B500" t="str">
            <v>Gbenatey,Clement Kwetey</v>
          </cell>
          <cell r="C500" t="str">
            <v>Thomas,Binil</v>
          </cell>
          <cell r="D500" t="str">
            <v>LK012</v>
          </cell>
          <cell r="E500" t="str">
            <v>In</v>
          </cell>
          <cell r="F500" t="str">
            <v>9/2/26, 5:59â€¯PM</v>
          </cell>
          <cell r="G500" t="str">
            <v>P</v>
          </cell>
        </row>
        <row r="501">
          <cell r="A501">
            <v>203881698</v>
          </cell>
          <cell r="B501" t="str">
            <v>Gbenatey,Clement Kwetey</v>
          </cell>
          <cell r="C501" t="str">
            <v>Thomas,Binil</v>
          </cell>
          <cell r="D501" t="str">
            <v>LK012</v>
          </cell>
          <cell r="E501" t="str">
            <v>Out</v>
          </cell>
          <cell r="F501" t="str">
            <v>9/2/26, 6:08â€¯PM</v>
          </cell>
          <cell r="G501" t="str">
            <v>P</v>
          </cell>
        </row>
        <row r="502">
          <cell r="A502">
            <v>203881698</v>
          </cell>
          <cell r="B502" t="str">
            <v>Gbenatey,Clement Kwetey</v>
          </cell>
          <cell r="C502" t="str">
            <v>Thomas,Binil</v>
          </cell>
          <cell r="D502" t="str">
            <v>LK012</v>
          </cell>
          <cell r="E502" t="str">
            <v>In</v>
          </cell>
          <cell r="F502" t="str">
            <v>9/2/26, 8:40â€¯PM</v>
          </cell>
          <cell r="G502" t="str">
            <v>P</v>
          </cell>
        </row>
        <row r="503">
          <cell r="A503">
            <v>203881698</v>
          </cell>
          <cell r="B503" t="str">
            <v>Gbenatey,Clement Kwetey</v>
          </cell>
          <cell r="C503" t="str">
            <v>Thomas,Binil</v>
          </cell>
          <cell r="D503" t="str">
            <v>LK012</v>
          </cell>
          <cell r="E503" t="str">
            <v>In</v>
          </cell>
          <cell r="F503" t="str">
            <v>9/2/26, 9:10â€¯PM</v>
          </cell>
          <cell r="G503" t="str">
            <v>P</v>
          </cell>
        </row>
        <row r="504">
          <cell r="A504">
            <v>203881698</v>
          </cell>
          <cell r="B504" t="str">
            <v>Gbenatey,Clement Kwetey</v>
          </cell>
          <cell r="C504" t="str">
            <v>Thomas,Binil</v>
          </cell>
          <cell r="D504" t="str">
            <v>LK012</v>
          </cell>
          <cell r="E504" t="str">
            <v>Out</v>
          </cell>
          <cell r="F504" t="str">
            <v>9/3/26, 2:14â€¯AM</v>
          </cell>
          <cell r="G504" t="str">
            <v>P</v>
          </cell>
        </row>
        <row r="505">
          <cell r="A505">
            <v>203881698</v>
          </cell>
          <cell r="B505" t="str">
            <v>Gbenatey,Clement Kwetey</v>
          </cell>
          <cell r="C505" t="str">
            <v>Thomas,Binil</v>
          </cell>
          <cell r="D505" t="str">
            <v>LK012</v>
          </cell>
          <cell r="E505" t="str">
            <v>In</v>
          </cell>
          <cell r="F505" t="str">
            <v>9/3/26, 2:44â€¯AM</v>
          </cell>
          <cell r="G505" t="str">
            <v>P</v>
          </cell>
        </row>
        <row r="506">
          <cell r="A506">
            <v>203881697</v>
          </cell>
          <cell r="B506" t="str">
            <v>Ashcroft,Winston Desmond Adesumi</v>
          </cell>
          <cell r="C506" t="str">
            <v>Ansari,Ammar Abdullah</v>
          </cell>
          <cell r="D506" t="str">
            <v>LK016</v>
          </cell>
          <cell r="E506" t="str">
            <v>In</v>
          </cell>
          <cell r="F506" t="str">
            <v>9/2/26, 6:09â€¯PM</v>
          </cell>
          <cell r="G506" t="str">
            <v>P</v>
          </cell>
        </row>
        <row r="507">
          <cell r="A507">
            <v>203881697</v>
          </cell>
          <cell r="B507" t="str">
            <v>Ashcroft,Winston Desmond Adesumi</v>
          </cell>
          <cell r="C507" t="str">
            <v>Ansari,Ammar Abdullah</v>
          </cell>
          <cell r="D507" t="str">
            <v>LK016</v>
          </cell>
          <cell r="E507" t="str">
            <v>Out</v>
          </cell>
          <cell r="F507" t="str">
            <v>9/2/26, 8:31â€¯PM</v>
          </cell>
          <cell r="G507" t="str">
            <v>P</v>
          </cell>
        </row>
        <row r="508">
          <cell r="A508">
            <v>203881697</v>
          </cell>
          <cell r="B508" t="str">
            <v>Ashcroft,Winston Desmond Adesumi</v>
          </cell>
          <cell r="C508" t="str">
            <v>Ansari,Ammar Abdullah</v>
          </cell>
          <cell r="D508" t="str">
            <v>LK016</v>
          </cell>
          <cell r="E508" t="str">
            <v>In</v>
          </cell>
          <cell r="F508" t="str">
            <v>9/2/26, 9:01â€¯PM</v>
          </cell>
          <cell r="G508" t="str">
            <v>P</v>
          </cell>
        </row>
        <row r="509">
          <cell r="A509">
            <v>203881697</v>
          </cell>
          <cell r="B509" t="str">
            <v>Ashcroft,Winston Desmond Adesumi</v>
          </cell>
          <cell r="C509" t="str">
            <v>Ansari,Ammar Abdullah</v>
          </cell>
          <cell r="D509" t="str">
            <v>LK016</v>
          </cell>
          <cell r="E509" t="str">
            <v>Out</v>
          </cell>
          <cell r="F509" t="str">
            <v>9/3/26, 1:46â€¯AM</v>
          </cell>
          <cell r="G509" t="str">
            <v>P</v>
          </cell>
        </row>
        <row r="510">
          <cell r="A510">
            <v>203881697</v>
          </cell>
          <cell r="B510" t="str">
            <v>Ashcroft,Winston Desmond Adesumi</v>
          </cell>
          <cell r="C510" t="str">
            <v>Ansari,Ammar Abdullah</v>
          </cell>
          <cell r="D510" t="str">
            <v>LK016</v>
          </cell>
          <cell r="E510" t="str">
            <v>In</v>
          </cell>
          <cell r="F510" t="str">
            <v>9/3/26, 2:16â€¯AM</v>
          </cell>
          <cell r="G510" t="str">
            <v>P</v>
          </cell>
        </row>
        <row r="511">
          <cell r="A511">
            <v>203881696</v>
          </cell>
          <cell r="B511" t="str">
            <v>Osei,Lydia</v>
          </cell>
          <cell r="C511" t="str">
            <v>Lakkireddy,Sai Raghavendra Reddy</v>
          </cell>
          <cell r="D511" t="str">
            <v>LK014</v>
          </cell>
          <cell r="E511" t="str">
            <v>In</v>
          </cell>
          <cell r="F511" t="str">
            <v>9/2/26, 6:10â€¯PM</v>
          </cell>
          <cell r="G511" t="str">
            <v>P</v>
          </cell>
        </row>
        <row r="512">
          <cell r="A512">
            <v>203881696</v>
          </cell>
          <cell r="B512" t="str">
            <v>Osei,Lydia</v>
          </cell>
          <cell r="C512" t="str">
            <v>Lakkireddy,Sai Raghavendra Reddy</v>
          </cell>
          <cell r="D512" t="str">
            <v>LK014</v>
          </cell>
          <cell r="E512" t="str">
            <v>Out</v>
          </cell>
          <cell r="F512" t="str">
            <v>9/2/26, 8:30â€¯PM</v>
          </cell>
          <cell r="G512" t="str">
            <v>P</v>
          </cell>
        </row>
        <row r="513">
          <cell r="A513">
            <v>203881696</v>
          </cell>
          <cell r="B513" t="str">
            <v>Osei,Lydia</v>
          </cell>
          <cell r="C513" t="str">
            <v>Lakkireddy,Sai Raghavendra Reddy</v>
          </cell>
          <cell r="D513" t="str">
            <v>LK014</v>
          </cell>
          <cell r="E513" t="str">
            <v>In</v>
          </cell>
          <cell r="F513" t="str">
            <v>9/2/26, 9:01â€¯PM</v>
          </cell>
          <cell r="G513" t="str">
            <v>P</v>
          </cell>
        </row>
        <row r="514">
          <cell r="A514">
            <v>203881696</v>
          </cell>
          <cell r="B514" t="str">
            <v>Osei,Lydia</v>
          </cell>
          <cell r="C514" t="str">
            <v>Lakkireddy,Sai Raghavendra Reddy</v>
          </cell>
          <cell r="D514" t="str">
            <v>LK014</v>
          </cell>
          <cell r="E514" t="str">
            <v>Out</v>
          </cell>
          <cell r="F514" t="str">
            <v>9/3/26, 1:44â€¯AM</v>
          </cell>
          <cell r="G514" t="str">
            <v>P</v>
          </cell>
        </row>
        <row r="515">
          <cell r="A515">
            <v>203881696</v>
          </cell>
          <cell r="B515" t="str">
            <v>Osei,Lydia</v>
          </cell>
          <cell r="C515" t="str">
            <v>Lakkireddy,Sai Raghavendra Reddy</v>
          </cell>
          <cell r="D515" t="str">
            <v>LK014</v>
          </cell>
          <cell r="E515" t="str">
            <v>In</v>
          </cell>
          <cell r="F515" t="str">
            <v>9/3/26, 2:15â€¯AM</v>
          </cell>
          <cell r="G515" t="str">
            <v>P</v>
          </cell>
        </row>
        <row r="516">
          <cell r="A516">
            <v>203965179</v>
          </cell>
          <cell r="B516" t="str">
            <v>Fianko,Kingsley Ohene</v>
          </cell>
          <cell r="C516" t="str">
            <v>Lakkireddy,Sai Raghavendra Reddy</v>
          </cell>
          <cell r="D516" t="str">
            <v>LK011</v>
          </cell>
          <cell r="E516" t="str">
            <v>In</v>
          </cell>
          <cell r="F516" t="str">
            <v>9/2/26, 6:10â€¯PM</v>
          </cell>
          <cell r="G516" t="str">
            <v>P</v>
          </cell>
        </row>
        <row r="517">
          <cell r="A517">
            <v>203965179</v>
          </cell>
          <cell r="B517" t="str">
            <v>Fianko,Kingsley Ohene</v>
          </cell>
          <cell r="C517" t="str">
            <v>Lakkireddy,Sai Raghavendra Reddy</v>
          </cell>
          <cell r="D517" t="str">
            <v>LK011</v>
          </cell>
          <cell r="E517" t="str">
            <v>Out</v>
          </cell>
          <cell r="F517" t="str">
            <v>9/2/26, 8:34â€¯PM</v>
          </cell>
          <cell r="G517" t="str">
            <v>P</v>
          </cell>
        </row>
        <row r="518">
          <cell r="A518">
            <v>203965179</v>
          </cell>
          <cell r="B518" t="str">
            <v>Fianko,Kingsley Ohene</v>
          </cell>
          <cell r="C518" t="str">
            <v>Lakkireddy,Sai Raghavendra Reddy</v>
          </cell>
          <cell r="D518" t="str">
            <v>LK011</v>
          </cell>
          <cell r="E518" t="str">
            <v>In</v>
          </cell>
          <cell r="F518" t="str">
            <v>9/2/26, 9:02â€¯PM</v>
          </cell>
          <cell r="G518" t="str">
            <v>P</v>
          </cell>
        </row>
        <row r="519">
          <cell r="A519">
            <v>203965179</v>
          </cell>
          <cell r="B519" t="str">
            <v>Fianko,Kingsley Ohene</v>
          </cell>
          <cell r="C519" t="str">
            <v>Lakkireddy,Sai Raghavendra Reddy</v>
          </cell>
          <cell r="D519" t="str">
            <v>LK011</v>
          </cell>
          <cell r="E519" t="str">
            <v>Out</v>
          </cell>
          <cell r="F519" t="str">
            <v>9/3/26, 1:32â€¯AM</v>
          </cell>
          <cell r="G519" t="str">
            <v>P</v>
          </cell>
        </row>
        <row r="520">
          <cell r="A520">
            <v>203965179</v>
          </cell>
          <cell r="B520" t="str">
            <v>Fianko,Kingsley Ohene</v>
          </cell>
          <cell r="C520" t="str">
            <v>Lakkireddy,Sai Raghavendra Reddy</v>
          </cell>
          <cell r="D520" t="str">
            <v>LK011</v>
          </cell>
          <cell r="E520" t="str">
            <v>In</v>
          </cell>
          <cell r="F520" t="str">
            <v>9/3/26, 2:03â€¯AM</v>
          </cell>
          <cell r="G520" t="str">
            <v>P</v>
          </cell>
        </row>
        <row r="521">
          <cell r="A521">
            <v>203881695</v>
          </cell>
          <cell r="B521" t="str">
            <v>Ofori,Samuel</v>
          </cell>
          <cell r="C521" t="str">
            <v>Scaria,Varghese</v>
          </cell>
          <cell r="D521" t="str">
            <v>LK017</v>
          </cell>
          <cell r="E521" t="str">
            <v>In</v>
          </cell>
          <cell r="F521" t="str">
            <v>9/2/26, 6:08â€¯PM</v>
          </cell>
          <cell r="G521" t="str">
            <v>P</v>
          </cell>
        </row>
        <row r="522">
          <cell r="A522">
            <v>203881695</v>
          </cell>
          <cell r="B522" t="str">
            <v>Ofori,Samuel</v>
          </cell>
          <cell r="C522" t="str">
            <v>Scaria,Varghese</v>
          </cell>
          <cell r="D522" t="str">
            <v>LK017</v>
          </cell>
          <cell r="E522" t="str">
            <v>Out</v>
          </cell>
          <cell r="F522" t="str">
            <v>9/2/26, 8:31â€¯PM</v>
          </cell>
          <cell r="G522" t="str">
            <v>P</v>
          </cell>
        </row>
        <row r="523">
          <cell r="A523">
            <v>203881695</v>
          </cell>
          <cell r="B523" t="str">
            <v>Ofori,Samuel</v>
          </cell>
          <cell r="C523" t="str">
            <v>Scaria,Varghese</v>
          </cell>
          <cell r="D523" t="str">
            <v>LK017</v>
          </cell>
          <cell r="E523" t="str">
            <v>In</v>
          </cell>
          <cell r="F523" t="str">
            <v>9/2/26, 9:04â€¯PM</v>
          </cell>
          <cell r="G523" t="str">
            <v>P</v>
          </cell>
        </row>
        <row r="524">
          <cell r="A524">
            <v>203881695</v>
          </cell>
          <cell r="B524" t="str">
            <v>Ofori,Samuel</v>
          </cell>
          <cell r="C524" t="str">
            <v>Scaria,Varghese</v>
          </cell>
          <cell r="D524" t="str">
            <v>LK017</v>
          </cell>
          <cell r="E524" t="str">
            <v>Out</v>
          </cell>
          <cell r="F524" t="str">
            <v>9/3/26, 2:22â€¯AM</v>
          </cell>
          <cell r="G524" t="str">
            <v>P</v>
          </cell>
        </row>
        <row r="525">
          <cell r="A525">
            <v>203881695</v>
          </cell>
          <cell r="B525" t="str">
            <v>Ofori,Samuel</v>
          </cell>
          <cell r="C525" t="str">
            <v>Scaria,Varghese</v>
          </cell>
          <cell r="D525" t="str">
            <v>LK017</v>
          </cell>
          <cell r="E525" t="str">
            <v>In</v>
          </cell>
          <cell r="F525" t="str">
            <v>9/3/26, 2:49â€¯AM</v>
          </cell>
          <cell r="G525" t="str">
            <v>P</v>
          </cell>
        </row>
        <row r="526">
          <cell r="A526">
            <v>203881694</v>
          </cell>
          <cell r="B526" t="str">
            <v>Frimpong,Polycarp Junior</v>
          </cell>
          <cell r="C526" t="str">
            <v>Ansari,Ammar Abdullah</v>
          </cell>
          <cell r="D526" t="str">
            <v>LK014</v>
          </cell>
          <cell r="E526" t="str">
            <v>In</v>
          </cell>
          <cell r="F526" t="str">
            <v>9/2/26, 6:07â€¯PM</v>
          </cell>
          <cell r="G526" t="str">
            <v>P</v>
          </cell>
        </row>
        <row r="527">
          <cell r="A527">
            <v>203881694</v>
          </cell>
          <cell r="B527" t="str">
            <v>Frimpong,Polycarp Junior</v>
          </cell>
          <cell r="C527" t="str">
            <v>Ansari,Ammar Abdullah</v>
          </cell>
          <cell r="D527" t="str">
            <v>LK014</v>
          </cell>
          <cell r="E527" t="str">
            <v>Out</v>
          </cell>
          <cell r="F527" t="str">
            <v>9/2/26, 8:32â€¯PM</v>
          </cell>
          <cell r="G527" t="str">
            <v>P</v>
          </cell>
        </row>
        <row r="528">
          <cell r="A528">
            <v>203881694</v>
          </cell>
          <cell r="B528" t="str">
            <v>Frimpong,Polycarp Junior</v>
          </cell>
          <cell r="C528" t="str">
            <v>Ansari,Ammar Abdullah</v>
          </cell>
          <cell r="D528" t="str">
            <v>LK014</v>
          </cell>
          <cell r="E528" t="str">
            <v>In</v>
          </cell>
          <cell r="F528" t="str">
            <v>9/2/26, 9:08â€¯PM</v>
          </cell>
          <cell r="G528" t="str">
            <v>P</v>
          </cell>
        </row>
        <row r="529">
          <cell r="A529">
            <v>203881694</v>
          </cell>
          <cell r="B529" t="str">
            <v>Frimpong,Polycarp Junior</v>
          </cell>
          <cell r="C529" t="str">
            <v>Ansari,Ammar Abdullah</v>
          </cell>
          <cell r="D529" t="str">
            <v>LK014</v>
          </cell>
          <cell r="E529" t="str">
            <v>Out</v>
          </cell>
          <cell r="F529" t="str">
            <v>9/3/26, 1:56â€¯AM</v>
          </cell>
          <cell r="G529" t="str">
            <v>P</v>
          </cell>
        </row>
        <row r="530">
          <cell r="A530">
            <v>206953984</v>
          </cell>
          <cell r="B530" t="str">
            <v>KAMWATHENDO,DANIEL</v>
          </cell>
          <cell r="C530" t="str">
            <v>Sohail,Anis</v>
          </cell>
          <cell r="D530" t="str">
            <v>FC009</v>
          </cell>
          <cell r="E530" t="str">
            <v>In</v>
          </cell>
          <cell r="F530" t="str">
            <v>9/2/26, 7:56â€¯AM</v>
          </cell>
          <cell r="G530" t="str">
            <v>P</v>
          </cell>
        </row>
        <row r="531">
          <cell r="A531">
            <v>206953984</v>
          </cell>
          <cell r="B531" t="str">
            <v>KAMWATHENDO,DANIEL</v>
          </cell>
          <cell r="C531" t="str">
            <v>Sohail,Anis</v>
          </cell>
          <cell r="D531" t="str">
            <v>FC009</v>
          </cell>
          <cell r="E531" t="str">
            <v>Out</v>
          </cell>
          <cell r="F531" t="str">
            <v>9/2/26, 12:00â€¯PM</v>
          </cell>
          <cell r="G531" t="str">
            <v>P</v>
          </cell>
        </row>
        <row r="532">
          <cell r="A532">
            <v>206953984</v>
          </cell>
          <cell r="B532" t="str">
            <v>KAMWATHENDO,DANIEL</v>
          </cell>
          <cell r="C532" t="str">
            <v>Sohail,Anis</v>
          </cell>
          <cell r="D532" t="str">
            <v>FC009</v>
          </cell>
          <cell r="E532" t="str">
            <v>In</v>
          </cell>
          <cell r="F532" t="str">
            <v>9/2/26, 12:59â€¯PM</v>
          </cell>
          <cell r="G532" t="str">
            <v>P</v>
          </cell>
        </row>
        <row r="533">
          <cell r="A533">
            <v>206953984</v>
          </cell>
          <cell r="B533" t="str">
            <v>KAMWATHENDO,DANIEL</v>
          </cell>
          <cell r="C533" t="str">
            <v>Sohail,Anis</v>
          </cell>
          <cell r="D533" t="str">
            <v>FC009</v>
          </cell>
          <cell r="E533" t="str">
            <v>Out</v>
          </cell>
          <cell r="F533" t="str">
            <v>9/2/26, 5:58â€¯PM</v>
          </cell>
          <cell r="G533" t="str">
            <v>P</v>
          </cell>
        </row>
        <row r="534">
          <cell r="A534">
            <v>203555224</v>
          </cell>
          <cell r="B534" t="str">
            <v>Okine,Berylline Naa Ayeley</v>
          </cell>
          <cell r="C534" t="str">
            <v>Dinberu,Eden</v>
          </cell>
          <cell r="D534" t="str">
            <v>FC034</v>
          </cell>
          <cell r="E534" t="str">
            <v>In</v>
          </cell>
          <cell r="F534" t="str">
            <v>9/2/26, 7:57â€¯AM</v>
          </cell>
          <cell r="G534" t="str">
            <v>P</v>
          </cell>
        </row>
        <row r="535">
          <cell r="A535">
            <v>203555224</v>
          </cell>
          <cell r="B535" t="str">
            <v>Okine,Berylline Naa Ayeley</v>
          </cell>
          <cell r="C535" t="str">
            <v>Dinberu,Eden</v>
          </cell>
          <cell r="D535" t="str">
            <v>FC034</v>
          </cell>
          <cell r="E535" t="str">
            <v>Out</v>
          </cell>
          <cell r="F535" t="str">
            <v>9/2/26, 12:02â€¯PM</v>
          </cell>
          <cell r="G535" t="str">
            <v>P</v>
          </cell>
        </row>
        <row r="536">
          <cell r="A536">
            <v>203555224</v>
          </cell>
          <cell r="B536" t="str">
            <v>Okine,Berylline Naa Ayeley</v>
          </cell>
          <cell r="C536" t="str">
            <v>Dinberu,Eden</v>
          </cell>
          <cell r="D536" t="str">
            <v>FC034</v>
          </cell>
          <cell r="E536" t="str">
            <v>In</v>
          </cell>
          <cell r="F536" t="str">
            <v>9/2/26, 1:00â€¯PM</v>
          </cell>
          <cell r="G536" t="str">
            <v>P</v>
          </cell>
        </row>
        <row r="537">
          <cell r="A537">
            <v>203555224</v>
          </cell>
          <cell r="B537" t="str">
            <v>Okine,Berylline Naa Ayeley</v>
          </cell>
          <cell r="C537" t="str">
            <v>Dinberu,Eden</v>
          </cell>
          <cell r="D537" t="str">
            <v>FC034</v>
          </cell>
          <cell r="E537" t="str">
            <v>Out</v>
          </cell>
          <cell r="F537" t="str">
            <v>9/2/26, 5:59â€¯PM</v>
          </cell>
          <cell r="G537" t="str">
            <v>P</v>
          </cell>
        </row>
        <row r="538">
          <cell r="A538">
            <v>205853892</v>
          </cell>
          <cell r="B538" t="str">
            <v>KWARTENG,NAOMI</v>
          </cell>
          <cell r="C538" t="str">
            <v>Thomas,Binil</v>
          </cell>
          <cell r="D538" t="str">
            <v>LK013</v>
          </cell>
          <cell r="E538" t="str">
            <v>In</v>
          </cell>
          <cell r="F538" t="str">
            <v>9/2/26, 6:10â€¯PM</v>
          </cell>
          <cell r="G538" t="str">
            <v>P</v>
          </cell>
        </row>
        <row r="539">
          <cell r="A539">
            <v>205853892</v>
          </cell>
          <cell r="B539" t="str">
            <v>KWARTENG,NAOMI</v>
          </cell>
          <cell r="C539" t="str">
            <v>Thomas,Binil</v>
          </cell>
          <cell r="D539" t="str">
            <v>LK013</v>
          </cell>
          <cell r="E539" t="str">
            <v>Out</v>
          </cell>
          <cell r="F539" t="str">
            <v>9/2/26, 8:03â€¯PM</v>
          </cell>
          <cell r="G539" t="str">
            <v>P</v>
          </cell>
        </row>
        <row r="540">
          <cell r="A540">
            <v>205853892</v>
          </cell>
          <cell r="B540" t="str">
            <v>KWARTENG,NAOMI</v>
          </cell>
          <cell r="C540" t="str">
            <v>Thomas,Binil</v>
          </cell>
          <cell r="D540" t="str">
            <v>LK013</v>
          </cell>
          <cell r="E540" t="str">
            <v>In</v>
          </cell>
          <cell r="F540" t="str">
            <v>9/2/26, 9:02â€¯PM</v>
          </cell>
          <cell r="G540" t="str">
            <v>P</v>
          </cell>
        </row>
        <row r="541">
          <cell r="A541">
            <v>205853892</v>
          </cell>
          <cell r="B541" t="str">
            <v>KWARTENG,NAOMI</v>
          </cell>
          <cell r="C541" t="str">
            <v>Thomas,Binil</v>
          </cell>
          <cell r="D541" t="str">
            <v>LK013</v>
          </cell>
          <cell r="E541" t="str">
            <v>Out</v>
          </cell>
          <cell r="F541" t="str">
            <v>9/3/26, 2:09â€¯AM</v>
          </cell>
          <cell r="G541" t="str">
            <v>P</v>
          </cell>
        </row>
        <row r="542">
          <cell r="A542">
            <v>206149617</v>
          </cell>
          <cell r="B542" t="str">
            <v>KABUGHO,JUDITH</v>
          </cell>
          <cell r="C542" t="str">
            <v>Dinberu,Eden</v>
          </cell>
          <cell r="D542" t="str">
            <v>FC059</v>
          </cell>
          <cell r="E542" t="str">
            <v>In</v>
          </cell>
          <cell r="F542" t="str">
            <v>9/2/26, 7:58â€¯AM</v>
          </cell>
          <cell r="G542" t="str">
            <v>P</v>
          </cell>
        </row>
        <row r="543">
          <cell r="A543">
            <v>206149617</v>
          </cell>
          <cell r="B543" t="str">
            <v>KABUGHO,JUDITH</v>
          </cell>
          <cell r="C543" t="str">
            <v>Dinberu,Eden</v>
          </cell>
          <cell r="D543" t="str">
            <v>FC059</v>
          </cell>
          <cell r="E543" t="str">
            <v>Out</v>
          </cell>
          <cell r="F543" t="str">
            <v>9/2/26, 12:01â€¯PM</v>
          </cell>
          <cell r="G543" t="str">
            <v>P</v>
          </cell>
        </row>
        <row r="544">
          <cell r="A544">
            <v>206149617</v>
          </cell>
          <cell r="B544" t="str">
            <v>KABUGHO,JUDITH</v>
          </cell>
          <cell r="C544" t="str">
            <v>Dinberu,Eden</v>
          </cell>
          <cell r="D544" t="str">
            <v>FC059</v>
          </cell>
          <cell r="E544" t="str">
            <v>In</v>
          </cell>
          <cell r="F544" t="str">
            <v>9/2/26, 1:01â€¯PM</v>
          </cell>
          <cell r="G544" t="str">
            <v>P</v>
          </cell>
        </row>
        <row r="545">
          <cell r="A545">
            <v>206149617</v>
          </cell>
          <cell r="B545" t="str">
            <v>KABUGHO,JUDITH</v>
          </cell>
          <cell r="C545" t="str">
            <v>Dinberu,Eden</v>
          </cell>
          <cell r="D545" t="str">
            <v>FC059</v>
          </cell>
          <cell r="E545" t="str">
            <v>Out</v>
          </cell>
          <cell r="F545" t="str">
            <v>9/2/26, 5:57â€¯PM</v>
          </cell>
          <cell r="G545" t="str">
            <v>P</v>
          </cell>
        </row>
        <row r="546">
          <cell r="A546">
            <v>206072869</v>
          </cell>
          <cell r="B546" t="str">
            <v>Amengor,Eric</v>
          </cell>
          <cell r="C546" t="str">
            <v>Sohail,Anis</v>
          </cell>
          <cell r="D546" t="str">
            <v>FC009</v>
          </cell>
          <cell r="E546" t="str">
            <v>In</v>
          </cell>
          <cell r="F546" t="str">
            <v>9/2/26, 7:56â€¯AM</v>
          </cell>
          <cell r="G546" t="str">
            <v>P</v>
          </cell>
        </row>
        <row r="547">
          <cell r="A547">
            <v>206072869</v>
          </cell>
          <cell r="B547" t="str">
            <v>Amengor,Eric</v>
          </cell>
          <cell r="C547" t="str">
            <v>Sohail,Anis</v>
          </cell>
          <cell r="D547" t="str">
            <v>FC009</v>
          </cell>
          <cell r="E547" t="str">
            <v>Out</v>
          </cell>
          <cell r="F547" t="str">
            <v>9/2/26, 12:01â€¯PM</v>
          </cell>
          <cell r="G547" t="str">
            <v>P</v>
          </cell>
        </row>
        <row r="548">
          <cell r="A548">
            <v>206072869</v>
          </cell>
          <cell r="B548" t="str">
            <v>Amengor,Eric</v>
          </cell>
          <cell r="C548" t="str">
            <v>Sohail,Anis</v>
          </cell>
          <cell r="D548" t="str">
            <v>FC009</v>
          </cell>
          <cell r="E548" t="str">
            <v>In</v>
          </cell>
          <cell r="F548" t="str">
            <v>9/2/26, 1:00â€¯PM</v>
          </cell>
          <cell r="G548" t="str">
            <v>P</v>
          </cell>
        </row>
        <row r="549">
          <cell r="A549">
            <v>206072869</v>
          </cell>
          <cell r="B549" t="str">
            <v>Amengor,Eric</v>
          </cell>
          <cell r="C549" t="str">
            <v>Sohail,Anis</v>
          </cell>
          <cell r="D549" t="str">
            <v>FC009</v>
          </cell>
          <cell r="E549" t="str">
            <v>Out</v>
          </cell>
          <cell r="F549" t="str">
            <v>9/2/26, 5:58â€¯PM</v>
          </cell>
          <cell r="G549" t="str">
            <v>P</v>
          </cell>
        </row>
        <row r="550">
          <cell r="A550">
            <v>206072868</v>
          </cell>
          <cell r="B550" t="str">
            <v>Andoh,Gifty</v>
          </cell>
          <cell r="C550" t="str">
            <v>Singh,Pardeep</v>
          </cell>
          <cell r="D550" t="str">
            <v>FC134</v>
          </cell>
          <cell r="E550" t="str">
            <v>In</v>
          </cell>
          <cell r="F550" t="str">
            <v>9/2/26, 7:59â€¯AM</v>
          </cell>
          <cell r="G550" t="str">
            <v>P</v>
          </cell>
        </row>
        <row r="551">
          <cell r="A551">
            <v>206072868</v>
          </cell>
          <cell r="B551" t="str">
            <v>Andoh,Gifty</v>
          </cell>
          <cell r="C551" t="str">
            <v>Singh,Pardeep</v>
          </cell>
          <cell r="D551" t="str">
            <v>FC134</v>
          </cell>
          <cell r="E551" t="str">
            <v>Out</v>
          </cell>
          <cell r="F551" t="str">
            <v>9/2/26, 12:52â€¯PM</v>
          </cell>
          <cell r="G551" t="str">
            <v>P</v>
          </cell>
        </row>
        <row r="552">
          <cell r="A552">
            <v>206072868</v>
          </cell>
          <cell r="B552" t="str">
            <v>Andoh,Gifty</v>
          </cell>
          <cell r="C552" t="str">
            <v>Singh,Pardeep</v>
          </cell>
          <cell r="D552" t="str">
            <v>FC134</v>
          </cell>
          <cell r="E552" t="str">
            <v>In</v>
          </cell>
          <cell r="F552" t="str">
            <v>9/2/26, 1:45â€¯PM</v>
          </cell>
          <cell r="G552" t="str">
            <v>P</v>
          </cell>
        </row>
        <row r="553">
          <cell r="A553">
            <v>206072868</v>
          </cell>
          <cell r="B553" t="str">
            <v>Andoh,Gifty</v>
          </cell>
          <cell r="C553" t="str">
            <v>Singh,Pardeep</v>
          </cell>
          <cell r="D553" t="str">
            <v>FC134</v>
          </cell>
          <cell r="E553" t="str">
            <v>Out</v>
          </cell>
          <cell r="F553" t="str">
            <v>9/2/26, 6:01â€¯PM</v>
          </cell>
          <cell r="G553" t="str">
            <v>P</v>
          </cell>
        </row>
        <row r="554">
          <cell r="A554">
            <v>206072867</v>
          </cell>
          <cell r="B554" t="str">
            <v>Ngabirano,Cosma</v>
          </cell>
          <cell r="C554" t="str">
            <v>Sohail,Anis</v>
          </cell>
          <cell r="D554" t="str">
            <v>FC059</v>
          </cell>
          <cell r="E554" t="str">
            <v>In</v>
          </cell>
          <cell r="F554" t="str">
            <v>9/2/26, 7:57â€¯AM</v>
          </cell>
          <cell r="G554" t="str">
            <v>P</v>
          </cell>
        </row>
        <row r="555">
          <cell r="A555">
            <v>206072867</v>
          </cell>
          <cell r="B555" t="str">
            <v>Ngabirano,Cosma</v>
          </cell>
          <cell r="C555" t="str">
            <v>Sohail,Anis</v>
          </cell>
          <cell r="D555" t="str">
            <v>FC059</v>
          </cell>
          <cell r="E555" t="str">
            <v>Out</v>
          </cell>
          <cell r="F555" t="str">
            <v>9/2/26, 12:00â€¯PM</v>
          </cell>
          <cell r="G555" t="str">
            <v>P</v>
          </cell>
        </row>
        <row r="556">
          <cell r="A556">
            <v>206072867</v>
          </cell>
          <cell r="B556" t="str">
            <v>Ngabirano,Cosma</v>
          </cell>
          <cell r="C556" t="str">
            <v>Sohail,Anis</v>
          </cell>
          <cell r="D556" t="str">
            <v>FC059</v>
          </cell>
          <cell r="E556" t="str">
            <v>In</v>
          </cell>
          <cell r="F556" t="str">
            <v>9/2/26, 1:00â€¯PM</v>
          </cell>
          <cell r="G556" t="str">
            <v>P</v>
          </cell>
        </row>
        <row r="557">
          <cell r="A557">
            <v>206072867</v>
          </cell>
          <cell r="B557" t="str">
            <v>Ngabirano,Cosma</v>
          </cell>
          <cell r="C557" t="str">
            <v>Sohail,Anis</v>
          </cell>
          <cell r="D557" t="str">
            <v>FC059</v>
          </cell>
          <cell r="E557" t="str">
            <v>Out</v>
          </cell>
          <cell r="F557" t="str">
            <v>9/2/26, 5:58â€¯PM</v>
          </cell>
          <cell r="G557" t="str">
            <v>P</v>
          </cell>
        </row>
        <row r="558">
          <cell r="A558">
            <v>203965181</v>
          </cell>
          <cell r="B558" t="str">
            <v>Fatorma Dakowa,Ibrahim</v>
          </cell>
          <cell r="C558" t="str">
            <v>Thomas,Binil</v>
          </cell>
          <cell r="D558" t="str">
            <v>LK012</v>
          </cell>
          <cell r="E558" t="str">
            <v>In</v>
          </cell>
          <cell r="F558" t="str">
            <v>9/2/26, 6:08â€¯PM</v>
          </cell>
          <cell r="G558" t="str">
            <v>P</v>
          </cell>
        </row>
        <row r="559">
          <cell r="A559">
            <v>203965181</v>
          </cell>
          <cell r="B559" t="str">
            <v>Fatorma Dakowa,Ibrahim</v>
          </cell>
          <cell r="C559" t="str">
            <v>Thomas,Binil</v>
          </cell>
          <cell r="D559" t="str">
            <v>LK012</v>
          </cell>
          <cell r="E559" t="str">
            <v>Out</v>
          </cell>
          <cell r="F559" t="str">
            <v>9/2/26, 8:37â€¯PM</v>
          </cell>
          <cell r="G559" t="str">
            <v>P</v>
          </cell>
        </row>
        <row r="560">
          <cell r="A560">
            <v>203965181</v>
          </cell>
          <cell r="B560" t="str">
            <v>Fatorma Dakowa,Ibrahim</v>
          </cell>
          <cell r="C560" t="str">
            <v>Thomas,Binil</v>
          </cell>
          <cell r="D560" t="str">
            <v>LK012</v>
          </cell>
          <cell r="E560" t="str">
            <v>In</v>
          </cell>
          <cell r="F560" t="str">
            <v>9/2/26, 9:06â€¯PM</v>
          </cell>
          <cell r="G560" t="str">
            <v>P</v>
          </cell>
        </row>
        <row r="561">
          <cell r="A561">
            <v>203965181</v>
          </cell>
          <cell r="B561" t="str">
            <v>Fatorma Dakowa,Ibrahim</v>
          </cell>
          <cell r="C561" t="str">
            <v>Thomas,Binil</v>
          </cell>
          <cell r="D561" t="str">
            <v>LK012</v>
          </cell>
          <cell r="E561" t="str">
            <v>Out</v>
          </cell>
          <cell r="F561" t="str">
            <v>9/3/26, 1:54â€¯AM</v>
          </cell>
          <cell r="G561" t="str">
            <v>P</v>
          </cell>
        </row>
        <row r="562">
          <cell r="A562">
            <v>203965181</v>
          </cell>
          <cell r="B562" t="str">
            <v>Fatorma Dakowa,Ibrahim</v>
          </cell>
          <cell r="C562" t="str">
            <v>Thomas,Binil</v>
          </cell>
          <cell r="D562" t="str">
            <v>LK012</v>
          </cell>
          <cell r="E562" t="str">
            <v>In</v>
          </cell>
          <cell r="F562" t="str">
            <v>9/3/26, 2:23â€¯AM</v>
          </cell>
          <cell r="G562" t="str">
            <v>P</v>
          </cell>
        </row>
        <row r="563">
          <cell r="A563">
            <v>206296205</v>
          </cell>
          <cell r="B563" t="str">
            <v>CONTEH,UNISA A.</v>
          </cell>
          <cell r="C563" t="str">
            <v>Meera,Bava Bahrudeen</v>
          </cell>
          <cell r="D563" t="str">
            <v>LK014</v>
          </cell>
          <cell r="E563" t="str">
            <v>In</v>
          </cell>
          <cell r="F563" t="str">
            <v>9/2/26, 6:09â€¯PM</v>
          </cell>
          <cell r="G563" t="str">
            <v>P</v>
          </cell>
        </row>
        <row r="564">
          <cell r="A564">
            <v>206296205</v>
          </cell>
          <cell r="B564" t="str">
            <v>CONTEH,UNISA A.</v>
          </cell>
          <cell r="C564" t="str">
            <v>Meera,Bava Bahrudeen</v>
          </cell>
          <cell r="D564" t="str">
            <v>LK014</v>
          </cell>
          <cell r="E564" t="str">
            <v>Out</v>
          </cell>
          <cell r="F564" t="str">
            <v>9/2/26, 11:06â€¯PM</v>
          </cell>
          <cell r="G564" t="str">
            <v>P</v>
          </cell>
        </row>
        <row r="565">
          <cell r="A565">
            <v>206296205</v>
          </cell>
          <cell r="B565" t="str">
            <v>CONTEH,UNISA A.</v>
          </cell>
          <cell r="C565" t="str">
            <v>Meera,Bava Bahrudeen</v>
          </cell>
          <cell r="D565" t="str">
            <v>LK014</v>
          </cell>
          <cell r="E565" t="str">
            <v>In</v>
          </cell>
          <cell r="F565" t="str">
            <v>9/3/26, 12:05â€¯AM</v>
          </cell>
          <cell r="G565" t="str">
            <v>P</v>
          </cell>
        </row>
        <row r="566">
          <cell r="A566">
            <v>206953972</v>
          </cell>
          <cell r="B566" t="str">
            <v>KIBUYE,JONATHAN MWESIGWA</v>
          </cell>
          <cell r="C566" t="str">
            <v>Sohail,Anis</v>
          </cell>
          <cell r="D566" t="str">
            <v>FC159</v>
          </cell>
          <cell r="E566" t="str">
            <v>In</v>
          </cell>
          <cell r="F566" t="str">
            <v>9/2/26, 7:56â€¯AM</v>
          </cell>
          <cell r="G566" t="str">
            <v>P</v>
          </cell>
        </row>
        <row r="567">
          <cell r="A567">
            <v>206953972</v>
          </cell>
          <cell r="B567" t="str">
            <v>KIBUYE,JONATHAN MWESIGWA</v>
          </cell>
          <cell r="C567" t="str">
            <v>Sohail,Anis</v>
          </cell>
          <cell r="D567" t="str">
            <v>FC159</v>
          </cell>
          <cell r="E567" t="str">
            <v>Out</v>
          </cell>
          <cell r="F567" t="str">
            <v>9/2/26, 12:00â€¯PM</v>
          </cell>
          <cell r="G567" t="str">
            <v>P</v>
          </cell>
        </row>
        <row r="568">
          <cell r="A568">
            <v>206953972</v>
          </cell>
          <cell r="B568" t="str">
            <v>KIBUYE,JONATHAN MWESIGWA</v>
          </cell>
          <cell r="C568" t="str">
            <v>Sohail,Anis</v>
          </cell>
          <cell r="D568" t="str">
            <v>FC159</v>
          </cell>
          <cell r="E568" t="str">
            <v>In</v>
          </cell>
          <cell r="F568" t="str">
            <v>9/2/26, 1:00â€¯PM</v>
          </cell>
          <cell r="G568" t="str">
            <v>P</v>
          </cell>
        </row>
        <row r="569">
          <cell r="A569">
            <v>206953972</v>
          </cell>
          <cell r="B569" t="str">
            <v>KIBUYE,JONATHAN MWESIGWA</v>
          </cell>
          <cell r="C569" t="str">
            <v>Sohail,Anis</v>
          </cell>
          <cell r="D569" t="str">
            <v>FC159</v>
          </cell>
          <cell r="E569" t="str">
            <v>Out</v>
          </cell>
          <cell r="F569" t="str">
            <v>9/2/26, 5:59â€¯PM</v>
          </cell>
          <cell r="G569" t="str">
            <v>P</v>
          </cell>
        </row>
        <row r="570">
          <cell r="A570">
            <v>206953971</v>
          </cell>
          <cell r="B570" t="str">
            <v>LWANGA,MARTIN GOSHEN</v>
          </cell>
          <cell r="C570" t="str">
            <v>Meera,Bava Bahrudeen</v>
          </cell>
          <cell r="D570" t="str">
            <v>FC159</v>
          </cell>
          <cell r="E570" t="str">
            <v>In</v>
          </cell>
          <cell r="F570" t="str">
            <v>9/2/26, 7:56â€¯AM</v>
          </cell>
          <cell r="G570" t="str">
            <v>P</v>
          </cell>
        </row>
        <row r="571">
          <cell r="A571">
            <v>206953971</v>
          </cell>
          <cell r="B571" t="str">
            <v>LWANGA,MARTIN GOSHEN</v>
          </cell>
          <cell r="C571" t="str">
            <v>Meera,Bava Bahrudeen</v>
          </cell>
          <cell r="D571" t="str">
            <v>FC159</v>
          </cell>
          <cell r="E571" t="str">
            <v>Out</v>
          </cell>
          <cell r="F571" t="str">
            <v>9/2/26, 12:01â€¯PM</v>
          </cell>
          <cell r="G571" t="str">
            <v>P</v>
          </cell>
        </row>
        <row r="572">
          <cell r="A572">
            <v>206953971</v>
          </cell>
          <cell r="B572" t="str">
            <v>LWANGA,MARTIN GOSHEN</v>
          </cell>
          <cell r="C572" t="str">
            <v>Meera,Bava Bahrudeen</v>
          </cell>
          <cell r="D572" t="str">
            <v>FC159</v>
          </cell>
          <cell r="E572" t="str">
            <v>In</v>
          </cell>
          <cell r="F572" t="str">
            <v>9/2/26, 1:01â€¯PM</v>
          </cell>
          <cell r="G572" t="str">
            <v>P</v>
          </cell>
        </row>
        <row r="573">
          <cell r="A573">
            <v>206953971</v>
          </cell>
          <cell r="B573" t="str">
            <v>LWANGA,MARTIN GOSHEN</v>
          </cell>
          <cell r="C573" t="str">
            <v>Meera,Bava Bahrudeen</v>
          </cell>
          <cell r="D573" t="str">
            <v>FC159</v>
          </cell>
          <cell r="E573" t="str">
            <v>Out</v>
          </cell>
          <cell r="F573" t="str">
            <v>9/2/26, 5:57â€¯PM</v>
          </cell>
          <cell r="G573" t="str">
            <v>P</v>
          </cell>
        </row>
        <row r="574">
          <cell r="A574">
            <v>204070590</v>
          </cell>
          <cell r="B574" t="str">
            <v>KIBUGA,GASTON</v>
          </cell>
          <cell r="C574" t="str">
            <v>Ansari,Ammar Abdullah</v>
          </cell>
          <cell r="D574" t="str">
            <v>FC034</v>
          </cell>
          <cell r="E574" t="str">
            <v>In</v>
          </cell>
          <cell r="F574" t="str">
            <v>9/2/26, 7:59â€¯AM</v>
          </cell>
          <cell r="G574" t="str">
            <v>P</v>
          </cell>
        </row>
        <row r="575">
          <cell r="A575">
            <v>204070590</v>
          </cell>
          <cell r="B575" t="str">
            <v>KIBUGA,GASTON</v>
          </cell>
          <cell r="C575" t="str">
            <v>Ansari,Ammar Abdullah</v>
          </cell>
          <cell r="D575" t="str">
            <v>FC034</v>
          </cell>
          <cell r="E575" t="str">
            <v>Out</v>
          </cell>
          <cell r="F575" t="str">
            <v>9/2/26, 10:08â€¯AM</v>
          </cell>
          <cell r="G575" t="str">
            <v>P</v>
          </cell>
        </row>
        <row r="576">
          <cell r="A576">
            <v>204070590</v>
          </cell>
          <cell r="B576" t="str">
            <v>KIBUGA,GASTON</v>
          </cell>
          <cell r="C576" t="str">
            <v>Ansari,Ammar Abdullah</v>
          </cell>
          <cell r="D576" t="str">
            <v>FC034</v>
          </cell>
          <cell r="E576" t="str">
            <v>In</v>
          </cell>
          <cell r="F576" t="str">
            <v>9/2/26, 10:39â€¯AM</v>
          </cell>
          <cell r="G576" t="str">
            <v>P</v>
          </cell>
        </row>
        <row r="577">
          <cell r="A577">
            <v>204070590</v>
          </cell>
          <cell r="B577" t="str">
            <v>KIBUGA,GASTON</v>
          </cell>
          <cell r="C577" t="str">
            <v>Ansari,Ammar Abdullah</v>
          </cell>
          <cell r="D577" t="str">
            <v>FC034</v>
          </cell>
          <cell r="E577" t="str">
            <v>Out</v>
          </cell>
          <cell r="F577" t="str">
            <v>9/2/26, 2:43â€¯PM</v>
          </cell>
          <cell r="G577" t="str">
            <v>P</v>
          </cell>
        </row>
        <row r="578">
          <cell r="A578">
            <v>204070590</v>
          </cell>
          <cell r="B578" t="str">
            <v>KIBUGA,GASTON</v>
          </cell>
          <cell r="C578" t="str">
            <v>Ansari,Ammar Abdullah</v>
          </cell>
          <cell r="D578" t="str">
            <v>FC034</v>
          </cell>
          <cell r="E578" t="str">
            <v>In</v>
          </cell>
          <cell r="F578" t="str">
            <v>9/2/26, 3:14â€¯PM</v>
          </cell>
          <cell r="G578" t="str">
            <v>P</v>
          </cell>
        </row>
        <row r="579">
          <cell r="A579">
            <v>204070590</v>
          </cell>
          <cell r="B579" t="str">
            <v>KIBUGA,GASTON</v>
          </cell>
          <cell r="C579" t="str">
            <v>Ansari,Ammar Abdullah</v>
          </cell>
          <cell r="D579" t="str">
            <v>FC034</v>
          </cell>
          <cell r="E579" t="str">
            <v>Out</v>
          </cell>
          <cell r="F579" t="str">
            <v>9/2/26, 5:57â€¯PM</v>
          </cell>
          <cell r="G579" t="str">
            <v>P</v>
          </cell>
        </row>
        <row r="580">
          <cell r="A580">
            <v>206915012</v>
          </cell>
          <cell r="B580" t="str">
            <v>KAMALIZENI,EMMANUEL</v>
          </cell>
          <cell r="C580" t="str">
            <v>Scaria,Varghese</v>
          </cell>
          <cell r="D580" t="str">
            <v>LK012</v>
          </cell>
          <cell r="E580" t="str">
            <v>In</v>
          </cell>
          <cell r="F580" t="str">
            <v>9/2/26, 6:07â€¯PM</v>
          </cell>
          <cell r="G580" t="str">
            <v>P</v>
          </cell>
        </row>
        <row r="581">
          <cell r="A581">
            <v>206915012</v>
          </cell>
          <cell r="B581" t="str">
            <v>KAMALIZENI,EMMANUEL</v>
          </cell>
          <cell r="C581" t="str">
            <v>Scaria,Varghese</v>
          </cell>
          <cell r="D581" t="str">
            <v>LK012</v>
          </cell>
          <cell r="E581" t="str">
            <v>Out</v>
          </cell>
          <cell r="F581" t="str">
            <v>9/2/26, 8:05â€¯PM</v>
          </cell>
          <cell r="G581" t="str">
            <v>P</v>
          </cell>
        </row>
        <row r="582">
          <cell r="A582">
            <v>206915012</v>
          </cell>
          <cell r="B582" t="str">
            <v>KAMALIZENI,EMMANUEL</v>
          </cell>
          <cell r="C582" t="str">
            <v>Scaria,Varghese</v>
          </cell>
          <cell r="D582" t="str">
            <v>LK012</v>
          </cell>
          <cell r="E582" t="str">
            <v>In</v>
          </cell>
          <cell r="F582" t="str">
            <v>9/2/26, 9:03â€¯PM</v>
          </cell>
          <cell r="G582" t="str">
            <v>P</v>
          </cell>
        </row>
        <row r="583">
          <cell r="A583">
            <v>206915012</v>
          </cell>
          <cell r="B583" t="str">
            <v>KAMALIZENI,EMMANUEL</v>
          </cell>
          <cell r="C583" t="str">
            <v>Scaria,Varghese</v>
          </cell>
          <cell r="D583" t="str">
            <v>LK012</v>
          </cell>
          <cell r="E583" t="str">
            <v>Out</v>
          </cell>
          <cell r="F583" t="str">
            <v>9/3/26, 2:09â€¯AM</v>
          </cell>
          <cell r="G583" t="str">
            <v>P</v>
          </cell>
        </row>
        <row r="584">
          <cell r="A584">
            <v>203331877</v>
          </cell>
          <cell r="B584" t="str">
            <v>Marah,Kelly Hassan</v>
          </cell>
          <cell r="C584" t="str">
            <v>Scaria,Varghese</v>
          </cell>
          <cell r="D584" t="str">
            <v>LK013</v>
          </cell>
          <cell r="E584" t="str">
            <v>In</v>
          </cell>
          <cell r="F584" t="str">
            <v>9/2/26, 5:52â€¯PM</v>
          </cell>
          <cell r="G584" t="str">
            <v>P</v>
          </cell>
        </row>
        <row r="585">
          <cell r="A585">
            <v>203331877</v>
          </cell>
          <cell r="B585" t="str">
            <v>Marah,Kelly Hassan</v>
          </cell>
          <cell r="C585" t="str">
            <v>Scaria,Varghese</v>
          </cell>
          <cell r="D585" t="str">
            <v>LK013</v>
          </cell>
          <cell r="E585" t="str">
            <v>Out</v>
          </cell>
          <cell r="F585" t="str">
            <v>9/2/26, 8:32â€¯PM</v>
          </cell>
          <cell r="G585" t="str">
            <v>P</v>
          </cell>
        </row>
        <row r="586">
          <cell r="A586">
            <v>203331877</v>
          </cell>
          <cell r="B586" t="str">
            <v>Marah,Kelly Hassan</v>
          </cell>
          <cell r="C586" t="str">
            <v>Scaria,Varghese</v>
          </cell>
          <cell r="D586" t="str">
            <v>LK013</v>
          </cell>
          <cell r="E586" t="str">
            <v>In</v>
          </cell>
          <cell r="F586" t="str">
            <v>9/2/26, 9:02â€¯PM</v>
          </cell>
          <cell r="G586" t="str">
            <v>P</v>
          </cell>
        </row>
        <row r="587">
          <cell r="A587">
            <v>203331877</v>
          </cell>
          <cell r="B587" t="str">
            <v>Marah,Kelly Hassan</v>
          </cell>
          <cell r="C587" t="str">
            <v>Scaria,Varghese</v>
          </cell>
          <cell r="D587" t="str">
            <v>LK013</v>
          </cell>
          <cell r="E587" t="str">
            <v>Out</v>
          </cell>
          <cell r="F587" t="str">
            <v>9/3/26, 1:56â€¯AM</v>
          </cell>
          <cell r="G587" t="str">
            <v>P</v>
          </cell>
        </row>
        <row r="588">
          <cell r="A588">
            <v>203331877</v>
          </cell>
          <cell r="B588" t="str">
            <v>Marah,Kelly Hassan</v>
          </cell>
          <cell r="C588" t="str">
            <v>Scaria,Varghese</v>
          </cell>
          <cell r="D588" t="str">
            <v>LK013</v>
          </cell>
          <cell r="E588" t="str">
            <v>In</v>
          </cell>
          <cell r="F588" t="str">
            <v>9/3/26, 2:27â€¯AM</v>
          </cell>
          <cell r="G588" t="str">
            <v>P</v>
          </cell>
        </row>
        <row r="589">
          <cell r="A589">
            <v>206915011</v>
          </cell>
          <cell r="B589" t="str">
            <v>ARNOLD AMOS,NSUBUGA</v>
          </cell>
          <cell r="C589" t="str">
            <v>Meera,Bava Bahrudeen</v>
          </cell>
          <cell r="D589" t="str">
            <v>FC084</v>
          </cell>
          <cell r="E589" t="str">
            <v>In</v>
          </cell>
          <cell r="F589" t="str">
            <v>9/2/26, 7:59â€¯AM</v>
          </cell>
          <cell r="G589" t="str">
            <v>P</v>
          </cell>
        </row>
        <row r="590">
          <cell r="A590">
            <v>206915011</v>
          </cell>
          <cell r="B590" t="str">
            <v>ARNOLD AMOS,NSUBUGA</v>
          </cell>
          <cell r="C590" t="str">
            <v>Meera,Bava Bahrudeen</v>
          </cell>
          <cell r="D590" t="str">
            <v>FC084</v>
          </cell>
          <cell r="E590" t="str">
            <v>Out</v>
          </cell>
          <cell r="F590" t="str">
            <v>9/2/26, 12:11â€¯PM</v>
          </cell>
          <cell r="G590" t="str">
            <v>P</v>
          </cell>
        </row>
        <row r="591">
          <cell r="A591">
            <v>206915011</v>
          </cell>
          <cell r="B591" t="str">
            <v>ARNOLD AMOS,NSUBUGA</v>
          </cell>
          <cell r="C591" t="str">
            <v>Meera,Bava Bahrudeen</v>
          </cell>
          <cell r="D591" t="str">
            <v>FC084</v>
          </cell>
          <cell r="E591" t="str">
            <v>In</v>
          </cell>
          <cell r="F591" t="str">
            <v>9/2/26, 1:11â€¯PM</v>
          </cell>
          <cell r="G591" t="str">
            <v>P</v>
          </cell>
        </row>
        <row r="592">
          <cell r="A592">
            <v>206915011</v>
          </cell>
          <cell r="B592" t="str">
            <v>ARNOLD AMOS,NSUBUGA</v>
          </cell>
          <cell r="C592" t="str">
            <v>Meera,Bava Bahrudeen</v>
          </cell>
          <cell r="D592" t="str">
            <v>FC084</v>
          </cell>
          <cell r="E592" t="str">
            <v>Out</v>
          </cell>
          <cell r="F592" t="str">
            <v>9/2/26, 5:59â€¯PM</v>
          </cell>
          <cell r="G592" t="str">
            <v>P</v>
          </cell>
        </row>
        <row r="593">
          <cell r="A593">
            <v>206953970</v>
          </cell>
          <cell r="B593" t="str">
            <v>BULIANI,MISAEL STEVEN</v>
          </cell>
          <cell r="C593" t="str">
            <v>Nahla,Fathimathul</v>
          </cell>
          <cell r="D593" t="str">
            <v>LK013</v>
          </cell>
          <cell r="E593" t="str">
            <v>In</v>
          </cell>
          <cell r="F593" t="str">
            <v>9/2/26, 6:09â€¯PM</v>
          </cell>
          <cell r="G593" t="str">
            <v>P</v>
          </cell>
        </row>
        <row r="594">
          <cell r="A594">
            <v>206953970</v>
          </cell>
          <cell r="B594" t="str">
            <v>BULIANI,MISAEL STEVEN</v>
          </cell>
          <cell r="C594" t="str">
            <v>Nahla,Fathimathul</v>
          </cell>
          <cell r="D594" t="str">
            <v>LK013</v>
          </cell>
          <cell r="E594" t="str">
            <v>Out</v>
          </cell>
          <cell r="F594" t="str">
            <v>9/2/26, 10:52â€¯PM</v>
          </cell>
          <cell r="G594" t="str">
            <v>P</v>
          </cell>
        </row>
        <row r="595">
          <cell r="A595">
            <v>206953970</v>
          </cell>
          <cell r="B595" t="str">
            <v>BULIANI,MISAEL STEVEN</v>
          </cell>
          <cell r="C595" t="str">
            <v>Nahla,Fathimathul</v>
          </cell>
          <cell r="D595" t="str">
            <v>LK013</v>
          </cell>
          <cell r="E595" t="str">
            <v>In</v>
          </cell>
          <cell r="F595" t="str">
            <v>9/2/26, 11:51â€¯PM</v>
          </cell>
          <cell r="G595" t="str">
            <v>P</v>
          </cell>
        </row>
        <row r="596">
          <cell r="A596">
            <v>205495596</v>
          </cell>
          <cell r="B596" t="str">
            <v>KIPCHUMBA,COSMAS</v>
          </cell>
          <cell r="C596" t="str">
            <v>Katyal,Varun</v>
          </cell>
          <cell r="D596" t="str">
            <v>FC084</v>
          </cell>
          <cell r="E596" t="str">
            <v>In</v>
          </cell>
          <cell r="F596" t="str">
            <v>9/2/26, 7:58â€¯AM</v>
          </cell>
          <cell r="G596" t="str">
            <v>P</v>
          </cell>
        </row>
        <row r="597">
          <cell r="A597">
            <v>205495596</v>
          </cell>
          <cell r="B597" t="str">
            <v>KIPCHUMBA,COSMAS</v>
          </cell>
          <cell r="C597" t="str">
            <v>Katyal,Varun</v>
          </cell>
          <cell r="D597" t="str">
            <v>FC084</v>
          </cell>
          <cell r="E597" t="str">
            <v>Out</v>
          </cell>
          <cell r="F597" t="str">
            <v>9/2/26, 10:05â€¯AM</v>
          </cell>
          <cell r="G597" t="str">
            <v>P</v>
          </cell>
        </row>
        <row r="598">
          <cell r="A598">
            <v>205495596</v>
          </cell>
          <cell r="B598" t="str">
            <v>KIPCHUMBA,COSMAS</v>
          </cell>
          <cell r="C598" t="str">
            <v>Katyal,Varun</v>
          </cell>
          <cell r="D598" t="str">
            <v>FC084</v>
          </cell>
          <cell r="E598" t="str">
            <v>In</v>
          </cell>
          <cell r="F598" t="str">
            <v>9/2/26, 10:34â€¯AM</v>
          </cell>
          <cell r="G598" t="str">
            <v>P</v>
          </cell>
        </row>
        <row r="599">
          <cell r="A599">
            <v>205495596</v>
          </cell>
          <cell r="B599" t="str">
            <v>KIPCHUMBA,COSMAS</v>
          </cell>
          <cell r="C599" t="str">
            <v>Katyal,Varun</v>
          </cell>
          <cell r="D599" t="str">
            <v>FC084</v>
          </cell>
          <cell r="E599" t="str">
            <v>Out</v>
          </cell>
          <cell r="F599" t="str">
            <v>9/2/26, 2:42â€¯PM</v>
          </cell>
          <cell r="G599" t="str">
            <v>P</v>
          </cell>
        </row>
        <row r="600">
          <cell r="A600">
            <v>205495596</v>
          </cell>
          <cell r="B600" t="str">
            <v>KIPCHUMBA,COSMAS</v>
          </cell>
          <cell r="C600" t="str">
            <v>Katyal,Varun</v>
          </cell>
          <cell r="D600" t="str">
            <v>FC084</v>
          </cell>
          <cell r="E600" t="str">
            <v>In</v>
          </cell>
          <cell r="F600" t="str">
            <v>9/2/26, 3:13â€¯PM</v>
          </cell>
          <cell r="G600" t="str">
            <v>P</v>
          </cell>
        </row>
        <row r="601">
          <cell r="A601">
            <v>205495596</v>
          </cell>
          <cell r="B601" t="str">
            <v>KIPCHUMBA,COSMAS</v>
          </cell>
          <cell r="C601" t="str">
            <v>Katyal,Varun</v>
          </cell>
          <cell r="D601" t="str">
            <v>FC084</v>
          </cell>
          <cell r="E601" t="str">
            <v>Out</v>
          </cell>
          <cell r="F601" t="str">
            <v>9/2/26, 5:59â€¯PM</v>
          </cell>
          <cell r="G601" t="str">
            <v>P</v>
          </cell>
        </row>
        <row r="602">
          <cell r="A602">
            <v>205495355</v>
          </cell>
          <cell r="B602" t="str">
            <v>BIYEAH,EDWIN</v>
          </cell>
          <cell r="C602" t="str">
            <v>Almarzooqi,Abbas</v>
          </cell>
          <cell r="D602" t="str">
            <v>LK013</v>
          </cell>
          <cell r="E602" t="str">
            <v>In</v>
          </cell>
          <cell r="F602" t="str">
            <v>9/2/26, 6:06â€¯PM</v>
          </cell>
          <cell r="G602" t="str">
            <v>P</v>
          </cell>
        </row>
        <row r="603">
          <cell r="A603">
            <v>205495355</v>
          </cell>
          <cell r="B603" t="str">
            <v>BIYEAH,EDWIN</v>
          </cell>
          <cell r="C603" t="str">
            <v>Almarzooqi,Abbas</v>
          </cell>
          <cell r="D603" t="str">
            <v>LK013</v>
          </cell>
          <cell r="E603" t="str">
            <v>Out</v>
          </cell>
          <cell r="F603" t="str">
            <v>9/2/26, 10:54â€¯PM</v>
          </cell>
          <cell r="G603" t="str">
            <v>P</v>
          </cell>
        </row>
        <row r="604">
          <cell r="A604">
            <v>205495355</v>
          </cell>
          <cell r="B604" t="str">
            <v>BIYEAH,EDWIN</v>
          </cell>
          <cell r="C604" t="str">
            <v>Almarzooqi,Abbas</v>
          </cell>
          <cell r="D604" t="str">
            <v>LK013</v>
          </cell>
          <cell r="E604" t="str">
            <v>In</v>
          </cell>
          <cell r="F604" t="str">
            <v>9/2/26, 11:54â€¯PM</v>
          </cell>
          <cell r="G604" t="str">
            <v>P</v>
          </cell>
        </row>
        <row r="605">
          <cell r="A605">
            <v>206065208</v>
          </cell>
          <cell r="B605" t="str">
            <v>ARAALI MUTEGEKI,FRANCIS</v>
          </cell>
          <cell r="C605" t="str">
            <v>Ansari,Ammar Abdullah</v>
          </cell>
          <cell r="D605" t="str">
            <v>LK017</v>
          </cell>
          <cell r="E605" t="str">
            <v>In</v>
          </cell>
          <cell r="F605" t="str">
            <v>9/2/26, 6:08â€¯PM</v>
          </cell>
          <cell r="G605" t="str">
            <v>P</v>
          </cell>
        </row>
        <row r="606">
          <cell r="A606">
            <v>206065208</v>
          </cell>
          <cell r="B606" t="str">
            <v>ARAALI MUTEGEKI,FRANCIS</v>
          </cell>
          <cell r="C606" t="str">
            <v>Ansari,Ammar Abdullah</v>
          </cell>
          <cell r="D606" t="str">
            <v>LK017</v>
          </cell>
          <cell r="E606" t="str">
            <v>Out</v>
          </cell>
          <cell r="F606" t="str">
            <v>9/2/26, 8:06â€¯PM</v>
          </cell>
          <cell r="G606" t="str">
            <v>P</v>
          </cell>
        </row>
        <row r="607">
          <cell r="A607">
            <v>206065208</v>
          </cell>
          <cell r="B607" t="str">
            <v>ARAALI MUTEGEKI,FRANCIS</v>
          </cell>
          <cell r="C607" t="str">
            <v>Ansari,Ammar Abdullah</v>
          </cell>
          <cell r="D607" t="str">
            <v>LK017</v>
          </cell>
          <cell r="E607" t="str">
            <v>In</v>
          </cell>
          <cell r="F607" t="str">
            <v>9/2/26, 9:07â€¯PM</v>
          </cell>
          <cell r="G607" t="str">
            <v>P</v>
          </cell>
        </row>
        <row r="608">
          <cell r="A608">
            <v>206065208</v>
          </cell>
          <cell r="B608" t="str">
            <v>ARAALI MUTEGEKI,FRANCIS</v>
          </cell>
          <cell r="C608" t="str">
            <v>Ansari,Ammar Abdullah</v>
          </cell>
          <cell r="D608" t="str">
            <v>LK017</v>
          </cell>
          <cell r="E608" t="str">
            <v>Out</v>
          </cell>
          <cell r="F608" t="str">
            <v>9/3/26, 2:06â€¯AM</v>
          </cell>
          <cell r="G608" t="str">
            <v>P</v>
          </cell>
        </row>
        <row r="609">
          <cell r="A609">
            <v>206889908</v>
          </cell>
          <cell r="B609" t="str">
            <v>JEPLETING,RUTH</v>
          </cell>
          <cell r="C609" t="str">
            <v>Ansari,Ammar Abdullah</v>
          </cell>
          <cell r="D609" t="str">
            <v>FC134</v>
          </cell>
          <cell r="E609" t="str">
            <v>In</v>
          </cell>
          <cell r="F609" t="str">
            <v>9/2/26, 7:56â€¯AM</v>
          </cell>
          <cell r="G609" t="str">
            <v>P</v>
          </cell>
        </row>
        <row r="610">
          <cell r="A610">
            <v>206889908</v>
          </cell>
          <cell r="B610" t="str">
            <v>JEPLETING,RUTH</v>
          </cell>
          <cell r="C610" t="str">
            <v>Ansari,Ammar Abdullah</v>
          </cell>
          <cell r="D610" t="str">
            <v>FC134</v>
          </cell>
          <cell r="E610" t="str">
            <v>Out</v>
          </cell>
          <cell r="F610" t="str">
            <v>9/2/26, 10:06â€¯AM</v>
          </cell>
          <cell r="G610" t="str">
            <v>P</v>
          </cell>
        </row>
        <row r="611">
          <cell r="A611">
            <v>206889908</v>
          </cell>
          <cell r="B611" t="str">
            <v>JEPLETING,RUTH</v>
          </cell>
          <cell r="C611" t="str">
            <v>Ansari,Ammar Abdullah</v>
          </cell>
          <cell r="D611" t="str">
            <v>FC134</v>
          </cell>
          <cell r="E611" t="str">
            <v>In</v>
          </cell>
          <cell r="F611" t="str">
            <v>9/2/26, 10:35â€¯AM</v>
          </cell>
          <cell r="G611" t="str">
            <v>P</v>
          </cell>
        </row>
        <row r="612">
          <cell r="A612">
            <v>206889908</v>
          </cell>
          <cell r="B612" t="str">
            <v>JEPLETING,RUTH</v>
          </cell>
          <cell r="C612" t="str">
            <v>Ansari,Ammar Abdullah</v>
          </cell>
          <cell r="D612" t="str">
            <v>FC134</v>
          </cell>
          <cell r="E612" t="str">
            <v>Out</v>
          </cell>
          <cell r="F612" t="str">
            <v>9/2/26, 2:45â€¯PM</v>
          </cell>
          <cell r="G612" t="str">
            <v>P</v>
          </cell>
        </row>
        <row r="613">
          <cell r="A613">
            <v>206889908</v>
          </cell>
          <cell r="B613" t="str">
            <v>JEPLETING,RUTH</v>
          </cell>
          <cell r="C613" t="str">
            <v>Ansari,Ammar Abdullah</v>
          </cell>
          <cell r="D613" t="str">
            <v>FC134</v>
          </cell>
          <cell r="E613" t="str">
            <v>In</v>
          </cell>
          <cell r="F613" t="str">
            <v>9/2/26, 3:15â€¯PM</v>
          </cell>
          <cell r="G613" t="str">
            <v>P</v>
          </cell>
        </row>
        <row r="614">
          <cell r="A614">
            <v>206889908</v>
          </cell>
          <cell r="B614" t="str">
            <v>JEPLETING,RUTH</v>
          </cell>
          <cell r="C614" t="str">
            <v>Ansari,Ammar Abdullah</v>
          </cell>
          <cell r="D614" t="str">
            <v>FC134</v>
          </cell>
          <cell r="E614" t="str">
            <v>Out</v>
          </cell>
          <cell r="F614" t="str">
            <v>9/2/26, 5:56â€¯PM</v>
          </cell>
          <cell r="G614" t="str">
            <v>P</v>
          </cell>
        </row>
        <row r="615">
          <cell r="A615">
            <v>205495359</v>
          </cell>
          <cell r="B615" t="str">
            <v>NDISYA,FLORENCE NZULA</v>
          </cell>
          <cell r="C615" t="str">
            <v>Singh,Pardeep</v>
          </cell>
          <cell r="D615" t="str">
            <v>FC159</v>
          </cell>
          <cell r="E615" t="str">
            <v>In</v>
          </cell>
          <cell r="F615" t="str">
            <v>9/2/26, 7:59â€¯AM</v>
          </cell>
          <cell r="G615" t="str">
            <v>P</v>
          </cell>
        </row>
        <row r="616">
          <cell r="A616">
            <v>205495359</v>
          </cell>
          <cell r="B616" t="str">
            <v>NDISYA,FLORENCE NZULA</v>
          </cell>
          <cell r="C616" t="str">
            <v>Singh,Pardeep</v>
          </cell>
          <cell r="D616" t="str">
            <v>FC159</v>
          </cell>
          <cell r="E616" t="str">
            <v>Out</v>
          </cell>
          <cell r="F616" t="str">
            <v>9/2/26, 12:52â€¯PM</v>
          </cell>
          <cell r="G616" t="str">
            <v>P</v>
          </cell>
        </row>
        <row r="617">
          <cell r="A617">
            <v>205495359</v>
          </cell>
          <cell r="B617" t="str">
            <v>NDISYA,FLORENCE NZULA</v>
          </cell>
          <cell r="C617" t="str">
            <v>Singh,Pardeep</v>
          </cell>
          <cell r="D617" t="str">
            <v>FC159</v>
          </cell>
          <cell r="E617" t="str">
            <v>In</v>
          </cell>
          <cell r="F617" t="str">
            <v>9/2/26, 1:53â€¯PM</v>
          </cell>
          <cell r="G617" t="str">
            <v>P</v>
          </cell>
        </row>
        <row r="618">
          <cell r="A618">
            <v>205495359</v>
          </cell>
          <cell r="B618" t="str">
            <v>NDISYA,FLORENCE NZULA</v>
          </cell>
          <cell r="C618" t="str">
            <v>Singh,Pardeep</v>
          </cell>
          <cell r="D618" t="str">
            <v>FC159</v>
          </cell>
          <cell r="E618" t="str">
            <v>Out</v>
          </cell>
          <cell r="F618" t="str">
            <v>9/2/26, 6:01â€¯PM</v>
          </cell>
          <cell r="G618" t="str">
            <v>P</v>
          </cell>
        </row>
        <row r="619">
          <cell r="A619">
            <v>206873567</v>
          </cell>
          <cell r="B619" t="str">
            <v>KOFI,HENRY</v>
          </cell>
          <cell r="C619" t="str">
            <v>Singh,Pardeep</v>
          </cell>
          <cell r="D619" t="str">
            <v>FC059</v>
          </cell>
          <cell r="E619" t="str">
            <v>In</v>
          </cell>
          <cell r="F619" t="str">
            <v>9/2/26, 7:57â€¯AM</v>
          </cell>
          <cell r="G619" t="str">
            <v>P</v>
          </cell>
        </row>
        <row r="620">
          <cell r="A620">
            <v>206873567</v>
          </cell>
          <cell r="B620" t="str">
            <v>KOFI,HENRY</v>
          </cell>
          <cell r="C620" t="str">
            <v>Singh,Pardeep</v>
          </cell>
          <cell r="D620" t="str">
            <v>FC059</v>
          </cell>
          <cell r="E620" t="str">
            <v>Out</v>
          </cell>
          <cell r="F620" t="str">
            <v>9/2/26, 12:54â€¯PM</v>
          </cell>
          <cell r="G620" t="str">
            <v>P</v>
          </cell>
        </row>
        <row r="621">
          <cell r="A621">
            <v>206873567</v>
          </cell>
          <cell r="B621" t="str">
            <v>KOFI,HENRY</v>
          </cell>
          <cell r="C621" t="str">
            <v>Singh,Pardeep</v>
          </cell>
          <cell r="D621" t="str">
            <v>FC059</v>
          </cell>
          <cell r="E621" t="str">
            <v>In</v>
          </cell>
          <cell r="F621" t="str">
            <v>9/2/26, 1:53â€¯PM</v>
          </cell>
          <cell r="G621" t="str">
            <v>P</v>
          </cell>
        </row>
        <row r="622">
          <cell r="A622">
            <v>206873567</v>
          </cell>
          <cell r="B622" t="str">
            <v>KOFI,HENRY</v>
          </cell>
          <cell r="C622" t="str">
            <v>Singh,Pardeep</v>
          </cell>
          <cell r="D622" t="str">
            <v>FC059</v>
          </cell>
          <cell r="E622" t="str">
            <v>Out</v>
          </cell>
          <cell r="F622" t="str">
            <v>9/2/26, 6:05â€¯PM</v>
          </cell>
          <cell r="G622" t="str">
            <v>P</v>
          </cell>
        </row>
        <row r="623">
          <cell r="A623">
            <v>203522194</v>
          </cell>
          <cell r="B623" t="str">
            <v>Bangura,Ramatu</v>
          </cell>
          <cell r="C623" t="str">
            <v>Ansari,Ammar Abdullah</v>
          </cell>
          <cell r="D623" t="str">
            <v>LK014</v>
          </cell>
          <cell r="E623" t="str">
            <v>In</v>
          </cell>
          <cell r="F623" t="str">
            <v>9/2/26, 6:08â€¯PM</v>
          </cell>
          <cell r="G623" t="str">
            <v>P</v>
          </cell>
        </row>
        <row r="624">
          <cell r="A624">
            <v>203522194</v>
          </cell>
          <cell r="B624" t="str">
            <v>Bangura,Ramatu</v>
          </cell>
          <cell r="C624" t="str">
            <v>Ansari,Ammar Abdullah</v>
          </cell>
          <cell r="D624" t="str">
            <v>LK014</v>
          </cell>
          <cell r="E624" t="str">
            <v>Out</v>
          </cell>
          <cell r="F624" t="str">
            <v>9/2/26, 8:34â€¯PM</v>
          </cell>
          <cell r="G624" t="str">
            <v>P</v>
          </cell>
        </row>
        <row r="625">
          <cell r="A625">
            <v>203522194</v>
          </cell>
          <cell r="B625" t="str">
            <v>Bangura,Ramatu</v>
          </cell>
          <cell r="C625" t="str">
            <v>Ansari,Ammar Abdullah</v>
          </cell>
          <cell r="D625" t="str">
            <v>LK014</v>
          </cell>
          <cell r="E625" t="str">
            <v>In</v>
          </cell>
          <cell r="F625" t="str">
            <v>9/2/26, 9:03â€¯PM</v>
          </cell>
          <cell r="G625" t="str">
            <v>P</v>
          </cell>
        </row>
        <row r="626">
          <cell r="A626">
            <v>203522194</v>
          </cell>
          <cell r="B626" t="str">
            <v>Bangura,Ramatu</v>
          </cell>
          <cell r="C626" t="str">
            <v>Ansari,Ammar Abdullah</v>
          </cell>
          <cell r="D626" t="str">
            <v>LK014</v>
          </cell>
          <cell r="E626" t="str">
            <v>Out</v>
          </cell>
          <cell r="F626" t="str">
            <v>9/3/26, 1:45â€¯AM</v>
          </cell>
          <cell r="G626" t="str">
            <v>P</v>
          </cell>
        </row>
        <row r="627">
          <cell r="A627">
            <v>203522194</v>
          </cell>
          <cell r="B627" t="str">
            <v>Bangura,Ramatu</v>
          </cell>
          <cell r="C627" t="str">
            <v>Ansari,Ammar Abdullah</v>
          </cell>
          <cell r="D627" t="str">
            <v>LK014</v>
          </cell>
          <cell r="E627" t="str">
            <v>In</v>
          </cell>
          <cell r="F627" t="str">
            <v>9/3/26, 2:16â€¯AM</v>
          </cell>
          <cell r="G627" t="str">
            <v>P</v>
          </cell>
        </row>
        <row r="628">
          <cell r="A628">
            <v>206953568</v>
          </cell>
          <cell r="B628" t="str">
            <v>Chepkirui,Violah</v>
          </cell>
          <cell r="C628" t="str">
            <v>Dinberu,Eden</v>
          </cell>
          <cell r="D628" t="str">
            <v>FC034</v>
          </cell>
          <cell r="E628" t="str">
            <v>In</v>
          </cell>
          <cell r="F628" t="str">
            <v>9/2/26, 7:57â€¯AM</v>
          </cell>
          <cell r="G628" t="str">
            <v>P</v>
          </cell>
        </row>
        <row r="629">
          <cell r="A629">
            <v>206953568</v>
          </cell>
          <cell r="B629" t="str">
            <v>Chepkirui,Violah</v>
          </cell>
          <cell r="C629" t="str">
            <v>Dinberu,Eden</v>
          </cell>
          <cell r="D629" t="str">
            <v>FC034</v>
          </cell>
          <cell r="E629" t="str">
            <v>Out</v>
          </cell>
          <cell r="F629" t="str">
            <v>9/2/26, 12:00â€¯PM</v>
          </cell>
          <cell r="G629" t="str">
            <v>P</v>
          </cell>
        </row>
        <row r="630">
          <cell r="A630">
            <v>206953568</v>
          </cell>
          <cell r="B630" t="str">
            <v>Chepkirui,Violah</v>
          </cell>
          <cell r="C630" t="str">
            <v>Dinberu,Eden</v>
          </cell>
          <cell r="D630" t="str">
            <v>FC034</v>
          </cell>
          <cell r="E630" t="str">
            <v>In</v>
          </cell>
          <cell r="F630" t="str">
            <v>9/2/26, 1:00â€¯PM</v>
          </cell>
          <cell r="G630" t="str">
            <v>P</v>
          </cell>
        </row>
        <row r="631">
          <cell r="A631">
            <v>206953568</v>
          </cell>
          <cell r="B631" t="str">
            <v>Chepkirui,Violah</v>
          </cell>
          <cell r="C631" t="str">
            <v>Dinberu,Eden</v>
          </cell>
          <cell r="D631" t="str">
            <v>FC034</v>
          </cell>
          <cell r="E631" t="str">
            <v>Out</v>
          </cell>
          <cell r="F631" t="str">
            <v>9/2/26, 5:58â€¯PM</v>
          </cell>
          <cell r="G631" t="str">
            <v>P</v>
          </cell>
        </row>
        <row r="632">
          <cell r="A632">
            <v>203908351</v>
          </cell>
          <cell r="B632" t="str">
            <v>Mpaka,Kassim Hija</v>
          </cell>
          <cell r="C632" t="str">
            <v>Ansari,Ammar Abdullah</v>
          </cell>
          <cell r="D632" t="str">
            <v>LK011</v>
          </cell>
          <cell r="E632" t="str">
            <v>In</v>
          </cell>
          <cell r="F632" t="str">
            <v>9/2/26, 6:09â€¯PM</v>
          </cell>
          <cell r="G632" t="str">
            <v>P</v>
          </cell>
        </row>
        <row r="633">
          <cell r="A633">
            <v>203908351</v>
          </cell>
          <cell r="B633" t="str">
            <v>Mpaka,Kassim Hija</v>
          </cell>
          <cell r="C633" t="str">
            <v>Ansari,Ammar Abdullah</v>
          </cell>
          <cell r="D633" t="str">
            <v>LK011</v>
          </cell>
          <cell r="E633" t="str">
            <v>Out</v>
          </cell>
          <cell r="F633" t="str">
            <v>9/2/26, 8:40â€¯PM</v>
          </cell>
          <cell r="G633" t="str">
            <v>P</v>
          </cell>
        </row>
        <row r="634">
          <cell r="A634">
            <v>203908351</v>
          </cell>
          <cell r="B634" t="str">
            <v>Mpaka,Kassim Hija</v>
          </cell>
          <cell r="C634" t="str">
            <v>Ansari,Ammar Abdullah</v>
          </cell>
          <cell r="D634" t="str">
            <v>LK011</v>
          </cell>
          <cell r="E634" t="str">
            <v>In</v>
          </cell>
          <cell r="F634" t="str">
            <v>9/2/26, 9:09â€¯PM</v>
          </cell>
          <cell r="G634" t="str">
            <v>P</v>
          </cell>
        </row>
        <row r="635">
          <cell r="A635">
            <v>203908351</v>
          </cell>
          <cell r="B635" t="str">
            <v>Mpaka,Kassim Hija</v>
          </cell>
          <cell r="C635" t="str">
            <v>Ansari,Ammar Abdullah</v>
          </cell>
          <cell r="D635" t="str">
            <v>LK011</v>
          </cell>
          <cell r="E635" t="str">
            <v>Out</v>
          </cell>
          <cell r="F635" t="str">
            <v>9/3/26, 1:55â€¯AM</v>
          </cell>
          <cell r="G635" t="str">
            <v>P</v>
          </cell>
        </row>
        <row r="636">
          <cell r="A636">
            <v>203908351</v>
          </cell>
          <cell r="B636" t="str">
            <v>Mpaka,Kassim Hija</v>
          </cell>
          <cell r="C636" t="str">
            <v>Ansari,Ammar Abdullah</v>
          </cell>
          <cell r="D636" t="str">
            <v>LK011</v>
          </cell>
          <cell r="E636" t="str">
            <v>In</v>
          </cell>
          <cell r="F636" t="str">
            <v>9/3/26, 2:26â€¯AM</v>
          </cell>
          <cell r="G636" t="str">
            <v>P</v>
          </cell>
        </row>
        <row r="637">
          <cell r="A637">
            <v>206514852</v>
          </cell>
          <cell r="B637" t="str">
            <v>ANDREW KASAGGA,MAWANDA</v>
          </cell>
          <cell r="C637" t="str">
            <v>Meera,Bava Bahrudeen</v>
          </cell>
          <cell r="D637" t="str">
            <v>LK014</v>
          </cell>
          <cell r="E637" t="str">
            <v>In</v>
          </cell>
          <cell r="F637" t="str">
            <v>9/2/26, 6:09â€¯PM</v>
          </cell>
          <cell r="G637" t="str">
            <v>P</v>
          </cell>
        </row>
        <row r="638">
          <cell r="A638">
            <v>206514852</v>
          </cell>
          <cell r="B638" t="str">
            <v>ANDREW KASAGGA,MAWANDA</v>
          </cell>
          <cell r="C638" t="str">
            <v>Meera,Bava Bahrudeen</v>
          </cell>
          <cell r="D638" t="str">
            <v>LK014</v>
          </cell>
          <cell r="E638" t="str">
            <v>Out</v>
          </cell>
          <cell r="F638" t="str">
            <v>9/2/26, 11:00â€¯PM</v>
          </cell>
          <cell r="G638" t="str">
            <v>P</v>
          </cell>
        </row>
        <row r="639">
          <cell r="A639">
            <v>206514852</v>
          </cell>
          <cell r="B639" t="str">
            <v>ANDREW KASAGGA,MAWANDA</v>
          </cell>
          <cell r="C639" t="str">
            <v>Meera,Bava Bahrudeen</v>
          </cell>
          <cell r="D639" t="str">
            <v>LK014</v>
          </cell>
          <cell r="E639" t="str">
            <v>In</v>
          </cell>
          <cell r="F639" t="str">
            <v>9/3/26, 12:00â€¯AM</v>
          </cell>
          <cell r="G639" t="str">
            <v>P</v>
          </cell>
        </row>
        <row r="640">
          <cell r="A640">
            <v>205986151</v>
          </cell>
          <cell r="B640" t="str">
            <v>AMIDU,KUFAM</v>
          </cell>
          <cell r="C640" t="str">
            <v>Nahla,Fathimathul</v>
          </cell>
          <cell r="D640" t="str">
            <v>LK017</v>
          </cell>
          <cell r="E640" t="str">
            <v>In</v>
          </cell>
          <cell r="F640" t="str">
            <v>9/2/26, 6:08â€¯PM</v>
          </cell>
          <cell r="G640" t="str">
            <v>P</v>
          </cell>
        </row>
        <row r="641">
          <cell r="A641">
            <v>205986151</v>
          </cell>
          <cell r="B641" t="str">
            <v>AMIDU,KUFAM</v>
          </cell>
          <cell r="C641" t="str">
            <v>Nahla,Fathimathul</v>
          </cell>
          <cell r="D641" t="str">
            <v>LK017</v>
          </cell>
          <cell r="E641" t="str">
            <v>Out</v>
          </cell>
          <cell r="F641" t="str">
            <v>9/2/26, 10:50â€¯PM</v>
          </cell>
          <cell r="G641" t="str">
            <v>P</v>
          </cell>
        </row>
        <row r="642">
          <cell r="A642">
            <v>205986151</v>
          </cell>
          <cell r="B642" t="str">
            <v>AMIDU,KUFAM</v>
          </cell>
          <cell r="C642" t="str">
            <v>Nahla,Fathimathul</v>
          </cell>
          <cell r="D642" t="str">
            <v>LK017</v>
          </cell>
          <cell r="E642" t="str">
            <v>In</v>
          </cell>
          <cell r="F642" t="str">
            <v>9/2/26, 11:53â€¯PM</v>
          </cell>
          <cell r="G642" t="str">
            <v>P</v>
          </cell>
        </row>
        <row r="643">
          <cell r="A643">
            <v>206015633</v>
          </cell>
          <cell r="B643" t="str">
            <v>CILIA NAMA,TANDU</v>
          </cell>
          <cell r="C643" t="str">
            <v>Almarzooqi,Abbas</v>
          </cell>
          <cell r="D643" t="str">
            <v>FC059</v>
          </cell>
          <cell r="E643" t="str">
            <v>In</v>
          </cell>
          <cell r="F643" t="str">
            <v>9/2/26, 8:00â€¯AM</v>
          </cell>
          <cell r="G643" t="str">
            <v>P</v>
          </cell>
        </row>
        <row r="644">
          <cell r="A644">
            <v>206015633</v>
          </cell>
          <cell r="B644" t="str">
            <v>CILIA NAMA,TANDU</v>
          </cell>
          <cell r="C644" t="str">
            <v>Almarzooqi,Abbas</v>
          </cell>
          <cell r="D644" t="str">
            <v>FC059</v>
          </cell>
          <cell r="E644" t="str">
            <v>Out</v>
          </cell>
          <cell r="F644" t="str">
            <v>9/2/26, 12:46â€¯PM</v>
          </cell>
          <cell r="G644" t="str">
            <v>P</v>
          </cell>
        </row>
        <row r="645">
          <cell r="A645">
            <v>206015633</v>
          </cell>
          <cell r="B645" t="str">
            <v>CILIA NAMA,TANDU</v>
          </cell>
          <cell r="C645" t="str">
            <v>Almarzooqi,Abbas</v>
          </cell>
          <cell r="D645" t="str">
            <v>FC059</v>
          </cell>
          <cell r="E645" t="str">
            <v>In</v>
          </cell>
          <cell r="F645" t="str">
            <v>9/2/26, 1:46â€¯PM</v>
          </cell>
          <cell r="G645" t="str">
            <v>P</v>
          </cell>
        </row>
        <row r="646">
          <cell r="A646">
            <v>206015633</v>
          </cell>
          <cell r="B646" t="str">
            <v>CILIA NAMA,TANDU</v>
          </cell>
          <cell r="C646" t="str">
            <v>Almarzooqi,Abbas</v>
          </cell>
          <cell r="D646" t="str">
            <v>FC059</v>
          </cell>
          <cell r="E646" t="str">
            <v>Out</v>
          </cell>
          <cell r="F646" t="str">
            <v>9/2/26, 6:02â€¯PM</v>
          </cell>
          <cell r="G646" t="str">
            <v>P</v>
          </cell>
        </row>
        <row r="647">
          <cell r="A647">
            <v>206875751</v>
          </cell>
          <cell r="B647" t="str">
            <v>JURU,TAPIWA</v>
          </cell>
          <cell r="C647" t="str">
            <v>Nahla,Fathimathul</v>
          </cell>
          <cell r="D647" t="str">
            <v>FC059</v>
          </cell>
          <cell r="E647" t="str">
            <v>In</v>
          </cell>
          <cell r="F647" t="str">
            <v>9/2/26, 7:57â€¯AM</v>
          </cell>
          <cell r="G647" t="str">
            <v>P</v>
          </cell>
        </row>
        <row r="648">
          <cell r="A648">
            <v>206875751</v>
          </cell>
          <cell r="B648" t="str">
            <v>JURU,TAPIWA</v>
          </cell>
          <cell r="C648" t="str">
            <v>Nahla,Fathimathul</v>
          </cell>
          <cell r="D648" t="str">
            <v>FC059</v>
          </cell>
          <cell r="E648" t="str">
            <v>Out</v>
          </cell>
          <cell r="F648" t="str">
            <v>9/2/26, 12:47â€¯PM</v>
          </cell>
          <cell r="G648" t="str">
            <v>P</v>
          </cell>
        </row>
        <row r="649">
          <cell r="A649">
            <v>206875751</v>
          </cell>
          <cell r="B649" t="str">
            <v>JURU,TAPIWA</v>
          </cell>
          <cell r="C649" t="str">
            <v>Nahla,Fathimathul</v>
          </cell>
          <cell r="D649" t="str">
            <v>FC059</v>
          </cell>
          <cell r="E649" t="str">
            <v>In</v>
          </cell>
          <cell r="F649" t="str">
            <v>9/2/26, 1:46â€¯PM</v>
          </cell>
          <cell r="G649" t="str">
            <v>P</v>
          </cell>
        </row>
        <row r="650">
          <cell r="A650">
            <v>206875751</v>
          </cell>
          <cell r="B650" t="str">
            <v>JURU,TAPIWA</v>
          </cell>
          <cell r="C650" t="str">
            <v>Nahla,Fathimathul</v>
          </cell>
          <cell r="D650" t="str">
            <v>FC059</v>
          </cell>
          <cell r="E650" t="str">
            <v>Out</v>
          </cell>
          <cell r="F650" t="str">
            <v>9/2/26, 5:57â€¯PM</v>
          </cell>
          <cell r="G650" t="str">
            <v>P</v>
          </cell>
        </row>
        <row r="651">
          <cell r="A651">
            <v>206015634</v>
          </cell>
          <cell r="B651" t="str">
            <v>Umar,Kassim</v>
          </cell>
          <cell r="C651" t="str">
            <v>Nahla,Fathimathul</v>
          </cell>
          <cell r="D651" t="str">
            <v>FC159</v>
          </cell>
          <cell r="E651" t="str">
            <v>In</v>
          </cell>
          <cell r="F651" t="str">
            <v>9/2/26, 7:57â€¯AM</v>
          </cell>
          <cell r="G651" t="str">
            <v>P</v>
          </cell>
        </row>
        <row r="652">
          <cell r="A652">
            <v>206015634</v>
          </cell>
          <cell r="B652" t="str">
            <v>Umar,Kassim</v>
          </cell>
          <cell r="C652" t="str">
            <v>Nahla,Fathimathul</v>
          </cell>
          <cell r="D652" t="str">
            <v>FC159</v>
          </cell>
          <cell r="E652" t="str">
            <v>Out</v>
          </cell>
          <cell r="F652" t="str">
            <v>9/2/26, 12:52â€¯PM</v>
          </cell>
          <cell r="G652" t="str">
            <v>P</v>
          </cell>
        </row>
        <row r="653">
          <cell r="A653">
            <v>206015634</v>
          </cell>
          <cell r="B653" t="str">
            <v>Umar,Kassim</v>
          </cell>
          <cell r="C653" t="str">
            <v>Nahla,Fathimathul</v>
          </cell>
          <cell r="D653" t="str">
            <v>FC159</v>
          </cell>
          <cell r="E653" t="str">
            <v>In</v>
          </cell>
          <cell r="F653" t="str">
            <v>9/2/26, 1:51â€¯PM</v>
          </cell>
          <cell r="G653" t="str">
            <v>P</v>
          </cell>
        </row>
        <row r="654">
          <cell r="A654">
            <v>206015634</v>
          </cell>
          <cell r="B654" t="str">
            <v>Umar,Kassim</v>
          </cell>
          <cell r="C654" t="str">
            <v>Nahla,Fathimathul</v>
          </cell>
          <cell r="D654" t="str">
            <v>FC159</v>
          </cell>
          <cell r="E654" t="str">
            <v>Out</v>
          </cell>
          <cell r="F654" t="str">
            <v>9/2/26, 5:57â€¯PM</v>
          </cell>
          <cell r="G654" t="str">
            <v>P</v>
          </cell>
        </row>
        <row r="655">
          <cell r="A655">
            <v>204403811</v>
          </cell>
          <cell r="B655" t="str">
            <v>Tongo Posas,Noemi</v>
          </cell>
          <cell r="C655" t="str">
            <v>Meera,Bava Bahrudeen</v>
          </cell>
          <cell r="D655" t="str">
            <v>FC084</v>
          </cell>
          <cell r="E655" t="str">
            <v>In</v>
          </cell>
          <cell r="F655" t="str">
            <v>9/2/26, 7:56â€¯AM</v>
          </cell>
          <cell r="G655" t="str">
            <v>P</v>
          </cell>
        </row>
        <row r="656">
          <cell r="A656">
            <v>204403811</v>
          </cell>
          <cell r="B656" t="str">
            <v>Tongo Posas,Noemi</v>
          </cell>
          <cell r="C656" t="str">
            <v>Meera,Bava Bahrudeen</v>
          </cell>
          <cell r="D656" t="str">
            <v>FC084</v>
          </cell>
          <cell r="E656" t="str">
            <v>Out</v>
          </cell>
          <cell r="F656" t="str">
            <v>9/2/26, 12:01â€¯PM</v>
          </cell>
          <cell r="G656" t="str">
            <v>P</v>
          </cell>
        </row>
        <row r="657">
          <cell r="A657">
            <v>204403811</v>
          </cell>
          <cell r="B657" t="str">
            <v>Tongo Posas,Noemi</v>
          </cell>
          <cell r="C657" t="str">
            <v>Meera,Bava Bahrudeen</v>
          </cell>
          <cell r="D657" t="str">
            <v>FC084</v>
          </cell>
          <cell r="E657" t="str">
            <v>In</v>
          </cell>
          <cell r="F657" t="str">
            <v>9/2/26, 1:01â€¯PM</v>
          </cell>
          <cell r="G657" t="str">
            <v>P</v>
          </cell>
        </row>
        <row r="658">
          <cell r="A658">
            <v>204403811</v>
          </cell>
          <cell r="B658" t="str">
            <v>Tongo Posas,Noemi</v>
          </cell>
          <cell r="C658" t="str">
            <v>Meera,Bava Bahrudeen</v>
          </cell>
          <cell r="D658" t="str">
            <v>FC084</v>
          </cell>
          <cell r="E658" t="str">
            <v>Out</v>
          </cell>
          <cell r="F658" t="str">
            <v>9/2/26, 5:57â€¯PM</v>
          </cell>
          <cell r="G658" t="str">
            <v>P</v>
          </cell>
        </row>
        <row r="659">
          <cell r="A659">
            <v>206015636</v>
          </cell>
          <cell r="B659" t="str">
            <v>KENG TIBA,SCOLITITH</v>
          </cell>
          <cell r="C659" t="str">
            <v>Nahla,Fathimathul</v>
          </cell>
          <cell r="D659" t="str">
            <v>FC134</v>
          </cell>
          <cell r="E659" t="str">
            <v>In</v>
          </cell>
          <cell r="F659" t="str">
            <v>9/2/26, 7:58â€¯AM</v>
          </cell>
          <cell r="G659" t="str">
            <v>P</v>
          </cell>
        </row>
        <row r="660">
          <cell r="A660">
            <v>206015636</v>
          </cell>
          <cell r="B660" t="str">
            <v>KENG TIBA,SCOLITITH</v>
          </cell>
          <cell r="C660" t="str">
            <v>Nahla,Fathimathul</v>
          </cell>
          <cell r="D660" t="str">
            <v>FC134</v>
          </cell>
          <cell r="E660" t="str">
            <v>Out</v>
          </cell>
          <cell r="F660" t="str">
            <v>9/2/26, 12:53â€¯PM</v>
          </cell>
          <cell r="G660" t="str">
            <v>P</v>
          </cell>
        </row>
        <row r="661">
          <cell r="A661">
            <v>206015636</v>
          </cell>
          <cell r="B661" t="str">
            <v>KENG TIBA,SCOLITITH</v>
          </cell>
          <cell r="C661" t="str">
            <v>Nahla,Fathimathul</v>
          </cell>
          <cell r="D661" t="str">
            <v>FC134</v>
          </cell>
          <cell r="E661" t="str">
            <v>In</v>
          </cell>
          <cell r="F661" t="str">
            <v>9/2/26, 1:49â€¯PM</v>
          </cell>
          <cell r="G661" t="str">
            <v>P</v>
          </cell>
        </row>
        <row r="662">
          <cell r="A662">
            <v>206015636</v>
          </cell>
          <cell r="B662" t="str">
            <v>KENG TIBA,SCOLITITH</v>
          </cell>
          <cell r="C662" t="str">
            <v>Nahla,Fathimathul</v>
          </cell>
          <cell r="D662" t="str">
            <v>FC134</v>
          </cell>
          <cell r="E662" t="str">
            <v>Out</v>
          </cell>
          <cell r="F662" t="str">
            <v>9/2/26, 5:55â€¯PM</v>
          </cell>
          <cell r="G662" t="str">
            <v>P</v>
          </cell>
        </row>
        <row r="663">
          <cell r="A663">
            <v>205848042</v>
          </cell>
          <cell r="B663" t="str">
            <v>KORIR,CAROLINE JELIMO</v>
          </cell>
          <cell r="C663" t="str">
            <v>Lakkireddy,Sai Raghavendra Reddy</v>
          </cell>
          <cell r="D663" t="str">
            <v>FC034</v>
          </cell>
          <cell r="E663" t="str">
            <v>In</v>
          </cell>
          <cell r="F663" t="str">
            <v>9/2/26, 7:57â€¯AM</v>
          </cell>
          <cell r="G663" t="str">
            <v>P</v>
          </cell>
        </row>
        <row r="664">
          <cell r="A664">
            <v>205848042</v>
          </cell>
          <cell r="B664" t="str">
            <v>KORIR,CAROLINE JELIMO</v>
          </cell>
          <cell r="C664" t="str">
            <v>Lakkireddy,Sai Raghavendra Reddy</v>
          </cell>
          <cell r="D664" t="str">
            <v>FC034</v>
          </cell>
          <cell r="E664" t="str">
            <v>Out</v>
          </cell>
          <cell r="F664" t="str">
            <v>9/2/26, 10:06â€¯AM</v>
          </cell>
          <cell r="G664" t="str">
            <v>P</v>
          </cell>
        </row>
        <row r="665">
          <cell r="A665">
            <v>205848042</v>
          </cell>
          <cell r="B665" t="str">
            <v>KORIR,CAROLINE JELIMO</v>
          </cell>
          <cell r="C665" t="str">
            <v>Lakkireddy,Sai Raghavendra Reddy</v>
          </cell>
          <cell r="D665" t="str">
            <v>FC034</v>
          </cell>
          <cell r="E665" t="str">
            <v>In</v>
          </cell>
          <cell r="F665" t="str">
            <v>9/2/26, 10:34â€¯AM</v>
          </cell>
          <cell r="G665" t="str">
            <v>P</v>
          </cell>
        </row>
        <row r="666">
          <cell r="A666">
            <v>205848042</v>
          </cell>
          <cell r="B666" t="str">
            <v>KORIR,CAROLINE JELIMO</v>
          </cell>
          <cell r="C666" t="str">
            <v>Lakkireddy,Sai Raghavendra Reddy</v>
          </cell>
          <cell r="D666" t="str">
            <v>FC034</v>
          </cell>
          <cell r="E666" t="str">
            <v>Out</v>
          </cell>
          <cell r="F666" t="str">
            <v>9/2/26, 2:45â€¯PM</v>
          </cell>
          <cell r="G666" t="str">
            <v>P</v>
          </cell>
        </row>
        <row r="667">
          <cell r="A667">
            <v>205848042</v>
          </cell>
          <cell r="B667" t="str">
            <v>KORIR,CAROLINE JELIMO</v>
          </cell>
          <cell r="C667" t="str">
            <v>Lakkireddy,Sai Raghavendra Reddy</v>
          </cell>
          <cell r="D667" t="str">
            <v>FC034</v>
          </cell>
          <cell r="E667" t="str">
            <v>In</v>
          </cell>
          <cell r="F667" t="str">
            <v>9/2/26, 3:17â€¯PM</v>
          </cell>
          <cell r="G667" t="str">
            <v>P</v>
          </cell>
        </row>
        <row r="668">
          <cell r="A668">
            <v>205848042</v>
          </cell>
          <cell r="B668" t="str">
            <v>KORIR,CAROLINE JELIMO</v>
          </cell>
          <cell r="C668" t="str">
            <v>Lakkireddy,Sai Raghavendra Reddy</v>
          </cell>
          <cell r="D668" t="str">
            <v>FC034</v>
          </cell>
          <cell r="E668" t="str">
            <v>Out</v>
          </cell>
          <cell r="F668" t="str">
            <v>9/2/26, 5:55â€¯PM</v>
          </cell>
          <cell r="G668" t="str">
            <v>P</v>
          </cell>
        </row>
        <row r="669">
          <cell r="A669">
            <v>203735959</v>
          </cell>
          <cell r="B669" t="str">
            <v>ARINAITWE,ASAPH</v>
          </cell>
          <cell r="C669" t="str">
            <v>Thomas,Binil</v>
          </cell>
          <cell r="D669" t="str">
            <v>LK014</v>
          </cell>
          <cell r="E669" t="str">
            <v>In</v>
          </cell>
          <cell r="F669" t="str">
            <v>9/2/26, 6:11â€¯PM</v>
          </cell>
          <cell r="G669" t="str">
            <v>P</v>
          </cell>
        </row>
        <row r="670">
          <cell r="A670">
            <v>203735959</v>
          </cell>
          <cell r="B670" t="str">
            <v>ARINAITWE,ASAPH</v>
          </cell>
          <cell r="C670" t="str">
            <v>Thomas,Binil</v>
          </cell>
          <cell r="D670" t="str">
            <v>LK014</v>
          </cell>
          <cell r="E670" t="str">
            <v>Out</v>
          </cell>
          <cell r="F670" t="str">
            <v>9/2/26, 8:33â€¯PM</v>
          </cell>
          <cell r="G670" t="str">
            <v>P</v>
          </cell>
        </row>
        <row r="671">
          <cell r="A671">
            <v>203735959</v>
          </cell>
          <cell r="B671" t="str">
            <v>ARINAITWE,ASAPH</v>
          </cell>
          <cell r="C671" t="str">
            <v>Thomas,Binil</v>
          </cell>
          <cell r="D671" t="str">
            <v>LK014</v>
          </cell>
          <cell r="E671" t="str">
            <v>In</v>
          </cell>
          <cell r="F671" t="str">
            <v>9/2/26, 9:04â€¯PM</v>
          </cell>
          <cell r="G671" t="str">
            <v>P</v>
          </cell>
        </row>
        <row r="672">
          <cell r="A672">
            <v>203735959</v>
          </cell>
          <cell r="B672" t="str">
            <v>ARINAITWE,ASAPH</v>
          </cell>
          <cell r="C672" t="str">
            <v>Thomas,Binil</v>
          </cell>
          <cell r="D672" t="str">
            <v>LK014</v>
          </cell>
          <cell r="E672" t="str">
            <v>Out</v>
          </cell>
          <cell r="F672" t="str">
            <v>9/3/26, 1:31â€¯AM</v>
          </cell>
          <cell r="G672" t="str">
            <v>P</v>
          </cell>
        </row>
        <row r="673">
          <cell r="A673">
            <v>203735959</v>
          </cell>
          <cell r="B673" t="str">
            <v>ARINAITWE,ASAPH</v>
          </cell>
          <cell r="C673" t="str">
            <v>Thomas,Binil</v>
          </cell>
          <cell r="D673" t="str">
            <v>LK014</v>
          </cell>
          <cell r="E673" t="str">
            <v>In</v>
          </cell>
          <cell r="F673" t="str">
            <v>9/3/26, 2:03â€¯AM</v>
          </cell>
          <cell r="G673" t="str">
            <v>P</v>
          </cell>
        </row>
        <row r="674">
          <cell r="A674">
            <v>203908342</v>
          </cell>
          <cell r="B674" t="str">
            <v>KINTU,YAHAYA</v>
          </cell>
          <cell r="C674" t="str">
            <v>Narshad,Muhammad Ashik</v>
          </cell>
          <cell r="D674" t="str">
            <v>LK012</v>
          </cell>
          <cell r="E674" t="str">
            <v>In</v>
          </cell>
          <cell r="F674" t="str">
            <v>9/2/26, 6:08â€¯PM</v>
          </cell>
          <cell r="G674" t="str">
            <v>P</v>
          </cell>
        </row>
        <row r="675">
          <cell r="A675">
            <v>203908342</v>
          </cell>
          <cell r="B675" t="str">
            <v>KINTU,YAHAYA</v>
          </cell>
          <cell r="C675" t="str">
            <v>Narshad,Muhammad Ashik</v>
          </cell>
          <cell r="D675" t="str">
            <v>LK012</v>
          </cell>
          <cell r="E675" t="str">
            <v>Out</v>
          </cell>
          <cell r="F675" t="str">
            <v>9/2/26, 8:33â€¯PM</v>
          </cell>
          <cell r="G675" t="str">
            <v>P</v>
          </cell>
        </row>
        <row r="676">
          <cell r="A676">
            <v>203908342</v>
          </cell>
          <cell r="B676" t="str">
            <v>KINTU,YAHAYA</v>
          </cell>
          <cell r="C676" t="str">
            <v>Narshad,Muhammad Ashik</v>
          </cell>
          <cell r="D676" t="str">
            <v>LK012</v>
          </cell>
          <cell r="E676" t="str">
            <v>In</v>
          </cell>
          <cell r="F676" t="str">
            <v>9/2/26, 9:03â€¯PM</v>
          </cell>
          <cell r="G676" t="str">
            <v>P</v>
          </cell>
        </row>
        <row r="677">
          <cell r="A677">
            <v>203908342</v>
          </cell>
          <cell r="B677" t="str">
            <v>KINTU,YAHAYA</v>
          </cell>
          <cell r="C677" t="str">
            <v>Narshad,Muhammad Ashik</v>
          </cell>
          <cell r="D677" t="str">
            <v>LK012</v>
          </cell>
          <cell r="E677" t="str">
            <v>Out</v>
          </cell>
          <cell r="F677" t="str">
            <v>9/3/26, 1:33â€¯AM</v>
          </cell>
          <cell r="G677" t="str">
            <v>P</v>
          </cell>
        </row>
        <row r="678">
          <cell r="A678">
            <v>203908342</v>
          </cell>
          <cell r="B678" t="str">
            <v>KINTU,YAHAYA</v>
          </cell>
          <cell r="C678" t="str">
            <v>Narshad,Muhammad Ashik</v>
          </cell>
          <cell r="D678" t="str">
            <v>LK012</v>
          </cell>
          <cell r="E678" t="str">
            <v>In</v>
          </cell>
          <cell r="F678" t="str">
            <v>9/3/26, 2:03â€¯AM</v>
          </cell>
          <cell r="G678" t="str">
            <v>P</v>
          </cell>
        </row>
        <row r="679">
          <cell r="A679">
            <v>206200807</v>
          </cell>
          <cell r="B679" t="str">
            <v>YISIKIBA MBENKUM,PILATE</v>
          </cell>
          <cell r="C679" t="str">
            <v>Ansari,Ammar Abdullah</v>
          </cell>
          <cell r="D679" t="str">
            <v>FC059</v>
          </cell>
          <cell r="E679" t="str">
            <v>In</v>
          </cell>
          <cell r="F679" t="str">
            <v>9/2/26, 7:56â€¯AM</v>
          </cell>
          <cell r="G679" t="str">
            <v>P</v>
          </cell>
        </row>
        <row r="680">
          <cell r="A680">
            <v>206200807</v>
          </cell>
          <cell r="B680" t="str">
            <v>YISIKIBA MBENKUM,PILATE</v>
          </cell>
          <cell r="C680" t="str">
            <v>Ansari,Ammar Abdullah</v>
          </cell>
          <cell r="D680" t="str">
            <v>FC059</v>
          </cell>
          <cell r="E680" t="str">
            <v>Out</v>
          </cell>
          <cell r="F680" t="str">
            <v>9/2/26, 10:02â€¯AM</v>
          </cell>
          <cell r="G680" t="str">
            <v>P</v>
          </cell>
        </row>
        <row r="681">
          <cell r="A681">
            <v>206200807</v>
          </cell>
          <cell r="B681" t="str">
            <v>YISIKIBA MBENKUM,PILATE</v>
          </cell>
          <cell r="C681" t="str">
            <v>Ansari,Ammar Abdullah</v>
          </cell>
          <cell r="D681" t="str">
            <v>FC059</v>
          </cell>
          <cell r="E681" t="str">
            <v>In</v>
          </cell>
          <cell r="F681" t="str">
            <v>9/2/26, 10:29â€¯AM</v>
          </cell>
          <cell r="G681" t="str">
            <v>P</v>
          </cell>
        </row>
        <row r="682">
          <cell r="A682">
            <v>206200807</v>
          </cell>
          <cell r="B682" t="str">
            <v>YISIKIBA MBENKUM,PILATE</v>
          </cell>
          <cell r="C682" t="str">
            <v>Ansari,Ammar Abdullah</v>
          </cell>
          <cell r="D682" t="str">
            <v>FC059</v>
          </cell>
          <cell r="E682" t="str">
            <v>Out</v>
          </cell>
          <cell r="F682" t="str">
            <v>9/2/26, 2:41â€¯PM</v>
          </cell>
          <cell r="G682" t="str">
            <v>P</v>
          </cell>
        </row>
        <row r="683">
          <cell r="A683">
            <v>206200807</v>
          </cell>
          <cell r="B683" t="str">
            <v>YISIKIBA MBENKUM,PILATE</v>
          </cell>
          <cell r="C683" t="str">
            <v>Ansari,Ammar Abdullah</v>
          </cell>
          <cell r="D683" t="str">
            <v>FC059</v>
          </cell>
          <cell r="E683" t="str">
            <v>In</v>
          </cell>
          <cell r="F683" t="str">
            <v>9/2/26, 3:10â€¯PM</v>
          </cell>
          <cell r="G683" t="str">
            <v>P</v>
          </cell>
        </row>
        <row r="684">
          <cell r="A684">
            <v>206953796</v>
          </cell>
          <cell r="B684" t="str">
            <v>Colonel,Elise Nyatuka</v>
          </cell>
          <cell r="C684" t="str">
            <v>Dinberu,Eden</v>
          </cell>
          <cell r="D684" t="str">
            <v>FC084</v>
          </cell>
          <cell r="E684" t="str">
            <v>In</v>
          </cell>
          <cell r="F684" t="str">
            <v>9/2/26, 7:58â€¯AM</v>
          </cell>
          <cell r="G684" t="str">
            <v>P</v>
          </cell>
        </row>
        <row r="685">
          <cell r="A685">
            <v>206953796</v>
          </cell>
          <cell r="B685" t="str">
            <v>Colonel,Elise Nyatuka</v>
          </cell>
          <cell r="C685" t="str">
            <v>Dinberu,Eden</v>
          </cell>
          <cell r="D685" t="str">
            <v>FC084</v>
          </cell>
          <cell r="E685" t="str">
            <v>Out</v>
          </cell>
          <cell r="F685" t="str">
            <v>9/2/26, 12:00â€¯PM</v>
          </cell>
          <cell r="G685" t="str">
            <v>P</v>
          </cell>
        </row>
        <row r="686">
          <cell r="A686">
            <v>206953796</v>
          </cell>
          <cell r="B686" t="str">
            <v>Colonel,Elise Nyatuka</v>
          </cell>
          <cell r="C686" t="str">
            <v>Dinberu,Eden</v>
          </cell>
          <cell r="D686" t="str">
            <v>FC084</v>
          </cell>
          <cell r="E686" t="str">
            <v>In</v>
          </cell>
          <cell r="F686" t="str">
            <v>9/2/26, 1:00â€¯PM</v>
          </cell>
          <cell r="G686" t="str">
            <v>P</v>
          </cell>
        </row>
        <row r="687">
          <cell r="A687">
            <v>206953796</v>
          </cell>
          <cell r="B687" t="str">
            <v>Colonel,Elise Nyatuka</v>
          </cell>
          <cell r="C687" t="str">
            <v>Dinberu,Eden</v>
          </cell>
          <cell r="D687" t="str">
            <v>FC084</v>
          </cell>
          <cell r="E687" t="str">
            <v>Out</v>
          </cell>
          <cell r="F687" t="str">
            <v>9/2/26, 5:58â€¯PM</v>
          </cell>
          <cell r="G687" t="str">
            <v>P</v>
          </cell>
        </row>
        <row r="688">
          <cell r="A688">
            <v>206953795</v>
          </cell>
          <cell r="B688" t="str">
            <v>Naliaka,Audrey Rael</v>
          </cell>
          <cell r="C688" t="str">
            <v>Dinberu,Eden</v>
          </cell>
          <cell r="D688" t="str">
            <v>FC084</v>
          </cell>
          <cell r="E688" t="str">
            <v>In</v>
          </cell>
          <cell r="F688" t="str">
            <v>9/2/26, 7:58â€¯AM</v>
          </cell>
          <cell r="G688" t="str">
            <v>P</v>
          </cell>
        </row>
        <row r="689">
          <cell r="A689">
            <v>206953795</v>
          </cell>
          <cell r="B689" t="str">
            <v>Naliaka,Audrey Rael</v>
          </cell>
          <cell r="C689" t="str">
            <v>Dinberu,Eden</v>
          </cell>
          <cell r="D689" t="str">
            <v>FC084</v>
          </cell>
          <cell r="E689" t="str">
            <v>Out</v>
          </cell>
          <cell r="F689" t="str">
            <v>9/2/26, 12:00â€¯PM</v>
          </cell>
          <cell r="G689" t="str">
            <v>P</v>
          </cell>
        </row>
        <row r="690">
          <cell r="A690">
            <v>206953795</v>
          </cell>
          <cell r="B690" t="str">
            <v>Naliaka,Audrey Rael</v>
          </cell>
          <cell r="C690" t="str">
            <v>Dinberu,Eden</v>
          </cell>
          <cell r="D690" t="str">
            <v>FC084</v>
          </cell>
          <cell r="E690" t="str">
            <v>In</v>
          </cell>
          <cell r="F690" t="str">
            <v>9/2/26, 1:00â€¯PM</v>
          </cell>
          <cell r="G690" t="str">
            <v>P</v>
          </cell>
        </row>
        <row r="691">
          <cell r="A691">
            <v>206953795</v>
          </cell>
          <cell r="B691" t="str">
            <v>Naliaka,Audrey Rael</v>
          </cell>
          <cell r="C691" t="str">
            <v>Dinberu,Eden</v>
          </cell>
          <cell r="D691" t="str">
            <v>FC084</v>
          </cell>
          <cell r="E691" t="str">
            <v>Out</v>
          </cell>
          <cell r="F691" t="str">
            <v>9/2/26, 5:57â€¯PM</v>
          </cell>
          <cell r="G691" t="str">
            <v>P</v>
          </cell>
        </row>
        <row r="692">
          <cell r="A692">
            <v>102865821</v>
          </cell>
          <cell r="B692" t="str">
            <v>Yumang,Mike Leewee</v>
          </cell>
          <cell r="C692" t="str">
            <v>Tolentino,Rida</v>
          </cell>
          <cell r="D692" t="str">
            <v>FC034</v>
          </cell>
          <cell r="E692" t="str">
            <v>In</v>
          </cell>
          <cell r="F692" t="str">
            <v>9/2/26, 7:50â€¯AM</v>
          </cell>
          <cell r="G692" t="str">
            <v>P</v>
          </cell>
        </row>
        <row r="693">
          <cell r="A693">
            <v>102865821</v>
          </cell>
          <cell r="B693" t="str">
            <v>Yumang,Mike Leewee</v>
          </cell>
          <cell r="C693" t="str">
            <v>Tolentino,Rida</v>
          </cell>
          <cell r="D693" t="str">
            <v>FC034</v>
          </cell>
          <cell r="E693" t="str">
            <v>Out</v>
          </cell>
          <cell r="F693" t="str">
            <v>9/2/26, 1:00â€¯PM</v>
          </cell>
          <cell r="G693" t="str">
            <v>P</v>
          </cell>
        </row>
        <row r="694">
          <cell r="A694">
            <v>102865821</v>
          </cell>
          <cell r="B694" t="str">
            <v>Yumang,Mike Leewee</v>
          </cell>
          <cell r="C694" t="str">
            <v>Tolentino,Rida</v>
          </cell>
          <cell r="D694" t="str">
            <v>FC034</v>
          </cell>
          <cell r="E694" t="str">
            <v>In</v>
          </cell>
          <cell r="F694" t="str">
            <v>9/2/26, 2:00â€¯PM</v>
          </cell>
          <cell r="G694" t="str">
            <v>P</v>
          </cell>
        </row>
        <row r="695">
          <cell r="A695">
            <v>102865821</v>
          </cell>
          <cell r="B695" t="str">
            <v>Yumang,Mike Leewee</v>
          </cell>
          <cell r="C695" t="str">
            <v>Tolentino,Rida</v>
          </cell>
          <cell r="D695" t="str">
            <v>FC034</v>
          </cell>
          <cell r="E695" t="str">
            <v>Out</v>
          </cell>
          <cell r="F695" t="str">
            <v>9/2/26, 5:51â€¯PM</v>
          </cell>
          <cell r="G695" t="str">
            <v>P</v>
          </cell>
        </row>
        <row r="696">
          <cell r="A696">
            <v>206889907</v>
          </cell>
          <cell r="B696" t="str">
            <v>KIPTUI,MAXIMILAR JEPCHUMBA</v>
          </cell>
          <cell r="C696" t="str">
            <v>Thomas,Binil</v>
          </cell>
          <cell r="D696" t="str">
            <v>LK012</v>
          </cell>
          <cell r="E696" t="str">
            <v>In</v>
          </cell>
          <cell r="F696" t="str">
            <v>9/2/26, 6:09â€¯PM</v>
          </cell>
          <cell r="G696" t="str">
            <v>P</v>
          </cell>
        </row>
        <row r="697">
          <cell r="A697">
            <v>206889907</v>
          </cell>
          <cell r="B697" t="str">
            <v>KIPTUI,MAXIMILAR JEPCHUMBA</v>
          </cell>
          <cell r="C697" t="str">
            <v>Thomas,Binil</v>
          </cell>
          <cell r="D697" t="str">
            <v>LK012</v>
          </cell>
          <cell r="E697" t="str">
            <v>Out</v>
          </cell>
          <cell r="F697" t="str">
            <v>9/2/26, 8:32â€¯PM</v>
          </cell>
          <cell r="G697" t="str">
            <v>P</v>
          </cell>
        </row>
        <row r="698">
          <cell r="A698">
            <v>206889907</v>
          </cell>
          <cell r="B698" t="str">
            <v>KIPTUI,MAXIMILAR JEPCHUMBA</v>
          </cell>
          <cell r="C698" t="str">
            <v>Thomas,Binil</v>
          </cell>
          <cell r="D698" t="str">
            <v>LK012</v>
          </cell>
          <cell r="E698" t="str">
            <v>In</v>
          </cell>
          <cell r="F698" t="str">
            <v>9/2/26, 9:02â€¯PM</v>
          </cell>
          <cell r="G698" t="str">
            <v>P</v>
          </cell>
        </row>
        <row r="699">
          <cell r="A699">
            <v>206889907</v>
          </cell>
          <cell r="B699" t="str">
            <v>KIPTUI,MAXIMILAR JEPCHUMBA</v>
          </cell>
          <cell r="C699" t="str">
            <v>Thomas,Binil</v>
          </cell>
          <cell r="D699" t="str">
            <v>LK012</v>
          </cell>
          <cell r="E699" t="str">
            <v>Out</v>
          </cell>
          <cell r="F699" t="str">
            <v>9/3/26, 1:30â€¯AM</v>
          </cell>
          <cell r="G699" t="str">
            <v>P</v>
          </cell>
        </row>
        <row r="700">
          <cell r="A700">
            <v>206889907</v>
          </cell>
          <cell r="B700" t="str">
            <v>KIPTUI,MAXIMILAR JEPCHUMBA</v>
          </cell>
          <cell r="C700" t="str">
            <v>Thomas,Binil</v>
          </cell>
          <cell r="D700" t="str">
            <v>LK012</v>
          </cell>
          <cell r="E700" t="str">
            <v>In</v>
          </cell>
          <cell r="F700" t="str">
            <v>9/3/26, 2:00â€¯AM</v>
          </cell>
          <cell r="G700" t="str">
            <v>P</v>
          </cell>
        </row>
        <row r="701">
          <cell r="A701">
            <v>206065200</v>
          </cell>
          <cell r="B701" t="str">
            <v>Abiadoo Bentum,Constance</v>
          </cell>
          <cell r="C701" t="str">
            <v>Almarzooqi,Abbas</v>
          </cell>
          <cell r="D701" t="str">
            <v>FC059</v>
          </cell>
          <cell r="E701" t="str">
            <v>In</v>
          </cell>
          <cell r="F701" t="str">
            <v>9/2/26, 7:58â€¯AM</v>
          </cell>
          <cell r="G701" t="str">
            <v>P</v>
          </cell>
        </row>
        <row r="702">
          <cell r="A702">
            <v>206065200</v>
          </cell>
          <cell r="B702" t="str">
            <v>Abiadoo Bentum,Constance</v>
          </cell>
          <cell r="C702" t="str">
            <v>Almarzooqi,Abbas</v>
          </cell>
          <cell r="D702" t="str">
            <v>FC059</v>
          </cell>
          <cell r="E702" t="str">
            <v>Out</v>
          </cell>
          <cell r="F702" t="str">
            <v>9/2/26, 12:46â€¯PM</v>
          </cell>
          <cell r="G702" t="str">
            <v>P</v>
          </cell>
        </row>
        <row r="703">
          <cell r="A703">
            <v>206065200</v>
          </cell>
          <cell r="B703" t="str">
            <v>Abiadoo Bentum,Constance</v>
          </cell>
          <cell r="C703" t="str">
            <v>Almarzooqi,Abbas</v>
          </cell>
          <cell r="D703" t="str">
            <v>FC059</v>
          </cell>
          <cell r="E703" t="str">
            <v>In</v>
          </cell>
          <cell r="F703" t="str">
            <v>9/2/26, 1:45â€¯PM</v>
          </cell>
          <cell r="G703" t="str">
            <v>P</v>
          </cell>
        </row>
        <row r="704">
          <cell r="A704">
            <v>206065200</v>
          </cell>
          <cell r="B704" t="str">
            <v>Abiadoo Bentum,Constance</v>
          </cell>
          <cell r="C704" t="str">
            <v>Almarzooqi,Abbas</v>
          </cell>
          <cell r="D704" t="str">
            <v>FC059</v>
          </cell>
          <cell r="E704" t="str">
            <v>Out</v>
          </cell>
          <cell r="F704" t="str">
            <v>9/2/26, 6:01â€¯PM</v>
          </cell>
          <cell r="G704" t="str">
            <v>P</v>
          </cell>
        </row>
        <row r="705">
          <cell r="A705">
            <v>205236906</v>
          </cell>
          <cell r="B705" t="str">
            <v>AHMED,MUHAMIN</v>
          </cell>
          <cell r="C705" t="str">
            <v>Lakkireddy,Sai Raghavendra Reddy</v>
          </cell>
          <cell r="D705" t="str">
            <v>FC009</v>
          </cell>
          <cell r="E705" t="str">
            <v>In</v>
          </cell>
          <cell r="F705" t="str">
            <v>9/2/26, 8:01â€¯AM</v>
          </cell>
          <cell r="G705" t="str">
            <v>P</v>
          </cell>
        </row>
        <row r="706">
          <cell r="A706">
            <v>205236906</v>
          </cell>
          <cell r="B706" t="str">
            <v>AHMED,MUHAMIN</v>
          </cell>
          <cell r="C706" t="str">
            <v>Lakkireddy,Sai Raghavendra Reddy</v>
          </cell>
          <cell r="D706" t="str">
            <v>FC009</v>
          </cell>
          <cell r="E706" t="str">
            <v>Out</v>
          </cell>
          <cell r="F706" t="str">
            <v>9/2/26, 10:11â€¯AM</v>
          </cell>
          <cell r="G706" t="str">
            <v>P</v>
          </cell>
        </row>
        <row r="707">
          <cell r="A707">
            <v>205236906</v>
          </cell>
          <cell r="B707" t="str">
            <v>AHMED,MUHAMIN</v>
          </cell>
          <cell r="C707" t="str">
            <v>Lakkireddy,Sai Raghavendra Reddy</v>
          </cell>
          <cell r="D707" t="str">
            <v>FC009</v>
          </cell>
          <cell r="E707" t="str">
            <v>In</v>
          </cell>
          <cell r="F707" t="str">
            <v>9/2/26, 10:38â€¯AM</v>
          </cell>
          <cell r="G707" t="str">
            <v>P</v>
          </cell>
        </row>
        <row r="708">
          <cell r="A708">
            <v>205236906</v>
          </cell>
          <cell r="B708" t="str">
            <v>AHMED,MUHAMIN</v>
          </cell>
          <cell r="C708" t="str">
            <v>Lakkireddy,Sai Raghavendra Reddy</v>
          </cell>
          <cell r="D708" t="str">
            <v>FC009</v>
          </cell>
          <cell r="E708" t="str">
            <v>Out</v>
          </cell>
          <cell r="F708" t="str">
            <v>9/2/26, 2:49â€¯PM</v>
          </cell>
          <cell r="G708" t="str">
            <v>P</v>
          </cell>
        </row>
        <row r="709">
          <cell r="A709">
            <v>205236906</v>
          </cell>
          <cell r="B709" t="str">
            <v>AHMED,MUHAMIN</v>
          </cell>
          <cell r="C709" t="str">
            <v>Lakkireddy,Sai Raghavendra Reddy</v>
          </cell>
          <cell r="D709" t="str">
            <v>FC009</v>
          </cell>
          <cell r="E709" t="str">
            <v>In</v>
          </cell>
          <cell r="F709" t="str">
            <v>9/2/26, 3:20â€¯PM</v>
          </cell>
          <cell r="G709" t="str">
            <v>P</v>
          </cell>
        </row>
        <row r="710">
          <cell r="A710">
            <v>205236906</v>
          </cell>
          <cell r="B710" t="str">
            <v>AHMED,MUHAMIN</v>
          </cell>
          <cell r="C710" t="str">
            <v>Lakkireddy,Sai Raghavendra Reddy</v>
          </cell>
          <cell r="D710" t="str">
            <v>FC009</v>
          </cell>
          <cell r="E710" t="str">
            <v>Out</v>
          </cell>
          <cell r="F710" t="str">
            <v>9/2/26, 5:58â€¯PM</v>
          </cell>
          <cell r="G710" t="str">
            <v>P</v>
          </cell>
        </row>
        <row r="711">
          <cell r="A711">
            <v>206953797</v>
          </cell>
          <cell r="B711" t="str">
            <v>Kimutai,Diana Jerono</v>
          </cell>
          <cell r="C711" t="str">
            <v>Dinberu,Eden</v>
          </cell>
          <cell r="D711" t="str">
            <v>FC084</v>
          </cell>
          <cell r="E711" t="str">
            <v>In</v>
          </cell>
          <cell r="F711" t="str">
            <v>9/2/26, 7:58â€¯AM</v>
          </cell>
          <cell r="G711" t="str">
            <v>P</v>
          </cell>
        </row>
        <row r="712">
          <cell r="A712">
            <v>206953797</v>
          </cell>
          <cell r="B712" t="str">
            <v>Kimutai,Diana Jerono</v>
          </cell>
          <cell r="C712" t="str">
            <v>Dinberu,Eden</v>
          </cell>
          <cell r="D712" t="str">
            <v>FC084</v>
          </cell>
          <cell r="E712" t="str">
            <v>Out</v>
          </cell>
          <cell r="F712" t="str">
            <v>9/2/26, 12:00â€¯PM</v>
          </cell>
          <cell r="G712" t="str">
            <v>P</v>
          </cell>
        </row>
        <row r="713">
          <cell r="A713">
            <v>206953797</v>
          </cell>
          <cell r="B713" t="str">
            <v>Kimutai,Diana Jerono</v>
          </cell>
          <cell r="C713" t="str">
            <v>Dinberu,Eden</v>
          </cell>
          <cell r="D713" t="str">
            <v>FC084</v>
          </cell>
          <cell r="E713" t="str">
            <v>In</v>
          </cell>
          <cell r="F713" t="str">
            <v>9/2/26, 1:00â€¯PM</v>
          </cell>
          <cell r="G713" t="str">
            <v>P</v>
          </cell>
        </row>
        <row r="714">
          <cell r="A714">
            <v>206953797</v>
          </cell>
          <cell r="B714" t="str">
            <v>Kimutai,Diana Jerono</v>
          </cell>
          <cell r="C714" t="str">
            <v>Dinberu,Eden</v>
          </cell>
          <cell r="D714" t="str">
            <v>FC084</v>
          </cell>
          <cell r="E714" t="str">
            <v>Out</v>
          </cell>
          <cell r="F714" t="str">
            <v>9/2/26, 5:57â€¯PM</v>
          </cell>
          <cell r="G714" t="str">
            <v>P</v>
          </cell>
        </row>
        <row r="715">
          <cell r="A715">
            <v>204010440</v>
          </cell>
          <cell r="B715" t="str">
            <v>SSEKALEGGA,KEVIN</v>
          </cell>
          <cell r="C715" t="str">
            <v>Lakkireddy,Sai Raghavendra Reddy</v>
          </cell>
          <cell r="D715" t="str">
            <v>LK011</v>
          </cell>
          <cell r="E715" t="str">
            <v>In</v>
          </cell>
          <cell r="F715" t="str">
            <v>9/2/26, 6:12â€¯PM</v>
          </cell>
          <cell r="G715" t="str">
            <v>P</v>
          </cell>
        </row>
        <row r="716">
          <cell r="A716">
            <v>204010440</v>
          </cell>
          <cell r="B716" t="str">
            <v>SSEKALEGGA,KEVIN</v>
          </cell>
          <cell r="C716" t="str">
            <v>Lakkireddy,Sai Raghavendra Reddy</v>
          </cell>
          <cell r="D716" t="str">
            <v>LK011</v>
          </cell>
          <cell r="E716" t="str">
            <v>Out</v>
          </cell>
          <cell r="F716" t="str">
            <v>9/2/26, 8:35â€¯PM</v>
          </cell>
          <cell r="G716" t="str">
            <v>P</v>
          </cell>
        </row>
        <row r="717">
          <cell r="A717">
            <v>204010440</v>
          </cell>
          <cell r="B717" t="str">
            <v>SSEKALEGGA,KEVIN</v>
          </cell>
          <cell r="C717" t="str">
            <v>Lakkireddy,Sai Raghavendra Reddy</v>
          </cell>
          <cell r="D717" t="str">
            <v>LK011</v>
          </cell>
          <cell r="E717" t="str">
            <v>In</v>
          </cell>
          <cell r="F717" t="str">
            <v>9/2/26, 9:06â€¯PM</v>
          </cell>
          <cell r="G717" t="str">
            <v>P</v>
          </cell>
        </row>
        <row r="718">
          <cell r="A718">
            <v>204010440</v>
          </cell>
          <cell r="B718" t="str">
            <v>SSEKALEGGA,KEVIN</v>
          </cell>
          <cell r="C718" t="str">
            <v>Lakkireddy,Sai Raghavendra Reddy</v>
          </cell>
          <cell r="D718" t="str">
            <v>LK011</v>
          </cell>
          <cell r="E718" t="str">
            <v>Out</v>
          </cell>
          <cell r="F718" t="str">
            <v>9/3/26, 1:37â€¯AM</v>
          </cell>
          <cell r="G718" t="str">
            <v>P</v>
          </cell>
        </row>
        <row r="719">
          <cell r="A719">
            <v>204010440</v>
          </cell>
          <cell r="B719" t="str">
            <v>SSEKALEGGA,KEVIN</v>
          </cell>
          <cell r="C719" t="str">
            <v>Lakkireddy,Sai Raghavendra Reddy</v>
          </cell>
          <cell r="D719" t="str">
            <v>LK011</v>
          </cell>
          <cell r="E719" t="str">
            <v>In</v>
          </cell>
          <cell r="F719" t="str">
            <v>9/3/26, 2:04â€¯AM</v>
          </cell>
          <cell r="G719" t="str">
            <v>P</v>
          </cell>
        </row>
        <row r="720">
          <cell r="A720">
            <v>206953791</v>
          </cell>
          <cell r="B720" t="str">
            <v>ODONGO,ABUBAKAESWIDIQ</v>
          </cell>
          <cell r="C720" t="str">
            <v>Sohail,Anis</v>
          </cell>
          <cell r="D720" t="str">
            <v>FC159</v>
          </cell>
          <cell r="E720" t="str">
            <v>In</v>
          </cell>
          <cell r="F720" t="str">
            <v>9/2/26, 7:59â€¯AM</v>
          </cell>
          <cell r="G720" t="str">
            <v>P</v>
          </cell>
        </row>
        <row r="721">
          <cell r="A721">
            <v>206953791</v>
          </cell>
          <cell r="B721" t="str">
            <v>ODONGO,ABUBAKAESWIDIQ</v>
          </cell>
          <cell r="C721" t="str">
            <v>Sohail,Anis</v>
          </cell>
          <cell r="D721" t="str">
            <v>FC159</v>
          </cell>
          <cell r="E721" t="str">
            <v>Out</v>
          </cell>
          <cell r="F721" t="str">
            <v>9/2/26, 12:06â€¯PM</v>
          </cell>
          <cell r="G721" t="str">
            <v>P</v>
          </cell>
        </row>
        <row r="722">
          <cell r="A722">
            <v>206953791</v>
          </cell>
          <cell r="B722" t="str">
            <v>ODONGO,ABUBAKAESWIDIQ</v>
          </cell>
          <cell r="C722" t="str">
            <v>Sohail,Anis</v>
          </cell>
          <cell r="D722" t="str">
            <v>FC159</v>
          </cell>
          <cell r="E722" t="str">
            <v>In</v>
          </cell>
          <cell r="F722" t="str">
            <v>9/2/26, 1:08â€¯PM</v>
          </cell>
          <cell r="G722" t="str">
            <v>P</v>
          </cell>
        </row>
        <row r="723">
          <cell r="A723">
            <v>206953791</v>
          </cell>
          <cell r="B723" t="str">
            <v>ODONGO,ABUBAKAESWIDIQ</v>
          </cell>
          <cell r="C723" t="str">
            <v>Sohail,Anis</v>
          </cell>
          <cell r="D723" t="str">
            <v>FC159</v>
          </cell>
          <cell r="E723" t="str">
            <v>Out</v>
          </cell>
          <cell r="F723" t="str">
            <v>9/2/26, 5:56â€¯PM</v>
          </cell>
          <cell r="G723" t="str">
            <v>P</v>
          </cell>
        </row>
        <row r="724">
          <cell r="A724">
            <v>206886635</v>
          </cell>
          <cell r="B724" t="str">
            <v>BITTOK,RUTH JEMUTAI</v>
          </cell>
          <cell r="C724" t="str">
            <v>Ansari,Ammar Abdullah</v>
          </cell>
          <cell r="D724" t="str">
            <v>LK014</v>
          </cell>
          <cell r="E724" t="str">
            <v>In</v>
          </cell>
          <cell r="F724" t="str">
            <v>9/2/26, 6:08â€¯PM</v>
          </cell>
          <cell r="G724" t="str">
            <v>P</v>
          </cell>
        </row>
        <row r="725">
          <cell r="A725">
            <v>206886635</v>
          </cell>
          <cell r="B725" t="str">
            <v>BITTOK,RUTH JEMUTAI</v>
          </cell>
          <cell r="C725" t="str">
            <v>Ansari,Ammar Abdullah</v>
          </cell>
          <cell r="D725" t="str">
            <v>LK014</v>
          </cell>
          <cell r="E725" t="str">
            <v>Out</v>
          </cell>
          <cell r="F725" t="str">
            <v>9/2/26, 8:33â€¯PM</v>
          </cell>
          <cell r="G725" t="str">
            <v>P</v>
          </cell>
        </row>
        <row r="726">
          <cell r="A726">
            <v>206886635</v>
          </cell>
          <cell r="B726" t="str">
            <v>BITTOK,RUTH JEMUTAI</v>
          </cell>
          <cell r="C726" t="str">
            <v>Ansari,Ammar Abdullah</v>
          </cell>
          <cell r="D726" t="str">
            <v>LK014</v>
          </cell>
          <cell r="E726" t="str">
            <v>In</v>
          </cell>
          <cell r="F726" t="str">
            <v>9/2/26, 9:03â€¯PM</v>
          </cell>
          <cell r="G726" t="str">
            <v>P</v>
          </cell>
        </row>
        <row r="727">
          <cell r="A727">
            <v>206886635</v>
          </cell>
          <cell r="B727" t="str">
            <v>BITTOK,RUTH JEMUTAI</v>
          </cell>
          <cell r="C727" t="str">
            <v>Ansari,Ammar Abdullah</v>
          </cell>
          <cell r="D727" t="str">
            <v>LK014</v>
          </cell>
          <cell r="E727" t="str">
            <v>Out</v>
          </cell>
          <cell r="F727" t="str">
            <v>9/3/26, 1:33â€¯AM</v>
          </cell>
          <cell r="G727" t="str">
            <v>P</v>
          </cell>
        </row>
        <row r="728">
          <cell r="A728">
            <v>206886635</v>
          </cell>
          <cell r="B728" t="str">
            <v>BITTOK,RUTH JEMUTAI</v>
          </cell>
          <cell r="C728" t="str">
            <v>Ansari,Ammar Abdullah</v>
          </cell>
          <cell r="D728" t="str">
            <v>LK014</v>
          </cell>
          <cell r="E728" t="str">
            <v>In</v>
          </cell>
          <cell r="F728" t="str">
            <v>9/3/26, 2:08â€¯AM</v>
          </cell>
          <cell r="G728" t="str">
            <v>P</v>
          </cell>
        </row>
        <row r="729">
          <cell r="A729">
            <v>206065204</v>
          </cell>
          <cell r="B729" t="str">
            <v>Alusine Mannah,Gideon</v>
          </cell>
          <cell r="C729" t="str">
            <v>Sohail,Anis</v>
          </cell>
          <cell r="D729" t="str">
            <v>FC059</v>
          </cell>
          <cell r="E729" t="str">
            <v>In</v>
          </cell>
          <cell r="F729" t="str">
            <v>9/2/26, 7:57â€¯AM</v>
          </cell>
          <cell r="G729" t="str">
            <v>P</v>
          </cell>
        </row>
        <row r="730">
          <cell r="A730">
            <v>206065204</v>
          </cell>
          <cell r="B730" t="str">
            <v>Alusine Mannah,Gideon</v>
          </cell>
          <cell r="C730" t="str">
            <v>Sohail,Anis</v>
          </cell>
          <cell r="D730" t="str">
            <v>FC059</v>
          </cell>
          <cell r="E730" t="str">
            <v>Out</v>
          </cell>
          <cell r="F730" t="str">
            <v>9/2/26, 12:01â€¯PM</v>
          </cell>
          <cell r="G730" t="str">
            <v>P</v>
          </cell>
        </row>
        <row r="731">
          <cell r="A731">
            <v>206065204</v>
          </cell>
          <cell r="B731" t="str">
            <v>Alusine Mannah,Gideon</v>
          </cell>
          <cell r="C731" t="str">
            <v>Sohail,Anis</v>
          </cell>
          <cell r="D731" t="str">
            <v>FC059</v>
          </cell>
          <cell r="E731" t="str">
            <v>In</v>
          </cell>
          <cell r="F731" t="str">
            <v>9/2/26, 1:05â€¯PM</v>
          </cell>
          <cell r="G731" t="str">
            <v>P</v>
          </cell>
        </row>
        <row r="732">
          <cell r="A732">
            <v>206065204</v>
          </cell>
          <cell r="B732" t="str">
            <v>Alusine Mannah,Gideon</v>
          </cell>
          <cell r="C732" t="str">
            <v>Sohail,Anis</v>
          </cell>
          <cell r="D732" t="str">
            <v>FC059</v>
          </cell>
          <cell r="E732" t="str">
            <v>Out</v>
          </cell>
          <cell r="F732" t="str">
            <v>9/2/26, 5:58â€¯PM</v>
          </cell>
          <cell r="G732" t="str">
            <v>P</v>
          </cell>
        </row>
        <row r="733">
          <cell r="A733">
            <v>206886636</v>
          </cell>
          <cell r="B733" t="str">
            <v>MIHESO,MERCY JERUTO</v>
          </cell>
          <cell r="C733" t="str">
            <v>Narshad,Muhammad Ashik</v>
          </cell>
          <cell r="D733" t="str">
            <v>LK013</v>
          </cell>
          <cell r="E733" t="str">
            <v>In</v>
          </cell>
          <cell r="F733" t="str">
            <v>9/2/26, 6:07â€¯PM</v>
          </cell>
          <cell r="G733" t="str">
            <v>P</v>
          </cell>
        </row>
        <row r="734">
          <cell r="A734">
            <v>206886636</v>
          </cell>
          <cell r="B734" t="str">
            <v>MIHESO,MERCY JERUTO</v>
          </cell>
          <cell r="C734" t="str">
            <v>Narshad,Muhammad Ashik</v>
          </cell>
          <cell r="D734" t="str">
            <v>LK013</v>
          </cell>
          <cell r="E734" t="str">
            <v>Out</v>
          </cell>
          <cell r="F734" t="str">
            <v>9/2/26, 8:34â€¯PM</v>
          </cell>
          <cell r="G734" t="str">
            <v>P</v>
          </cell>
        </row>
        <row r="735">
          <cell r="A735">
            <v>206886636</v>
          </cell>
          <cell r="B735" t="str">
            <v>MIHESO,MERCY JERUTO</v>
          </cell>
          <cell r="C735" t="str">
            <v>Narshad,Muhammad Ashik</v>
          </cell>
          <cell r="D735" t="str">
            <v>LK013</v>
          </cell>
          <cell r="E735" t="str">
            <v>In</v>
          </cell>
          <cell r="F735" t="str">
            <v>9/2/26, 9:04â€¯PM</v>
          </cell>
          <cell r="G735" t="str">
            <v>P</v>
          </cell>
        </row>
        <row r="736">
          <cell r="A736">
            <v>206886636</v>
          </cell>
          <cell r="B736" t="str">
            <v>MIHESO,MERCY JERUTO</v>
          </cell>
          <cell r="C736" t="str">
            <v>Narshad,Muhammad Ashik</v>
          </cell>
          <cell r="D736" t="str">
            <v>LK013</v>
          </cell>
          <cell r="E736" t="str">
            <v>Out</v>
          </cell>
          <cell r="F736" t="str">
            <v>9/3/26, 1:30â€¯AM</v>
          </cell>
          <cell r="G736" t="str">
            <v>P</v>
          </cell>
        </row>
        <row r="737">
          <cell r="A737">
            <v>206886636</v>
          </cell>
          <cell r="B737" t="str">
            <v>MIHESO,MERCY JERUTO</v>
          </cell>
          <cell r="C737" t="str">
            <v>Narshad,Muhammad Ashik</v>
          </cell>
          <cell r="D737" t="str">
            <v>LK013</v>
          </cell>
          <cell r="E737" t="str">
            <v>In</v>
          </cell>
          <cell r="F737" t="str">
            <v>9/3/26, 2:00â€¯AM</v>
          </cell>
          <cell r="G737" t="str">
            <v>P</v>
          </cell>
        </row>
        <row r="738">
          <cell r="A738">
            <v>206015600</v>
          </cell>
          <cell r="B738" t="str">
            <v>BAMEH MARAH,AMINATA</v>
          </cell>
          <cell r="C738" t="str">
            <v>Katyal,Varun</v>
          </cell>
          <cell r="D738" t="str">
            <v>FC159</v>
          </cell>
          <cell r="E738" t="str">
            <v>In</v>
          </cell>
          <cell r="F738" t="str">
            <v>9/2/26, 6:10â€¯PM</v>
          </cell>
          <cell r="G738" t="str">
            <v>P</v>
          </cell>
        </row>
        <row r="739">
          <cell r="A739">
            <v>206015600</v>
          </cell>
          <cell r="B739" t="str">
            <v>BAMEH MARAH,AMINATA</v>
          </cell>
          <cell r="C739" t="str">
            <v>Katyal,Varun</v>
          </cell>
          <cell r="D739" t="str">
            <v>FC159</v>
          </cell>
          <cell r="E739" t="str">
            <v>Out</v>
          </cell>
          <cell r="F739" t="str">
            <v>9/2/26, 11:01â€¯PM</v>
          </cell>
          <cell r="G739" t="str">
            <v>P</v>
          </cell>
        </row>
        <row r="740">
          <cell r="A740">
            <v>206015600</v>
          </cell>
          <cell r="B740" t="str">
            <v>BAMEH MARAH,AMINATA</v>
          </cell>
          <cell r="C740" t="str">
            <v>Katyal,Varun</v>
          </cell>
          <cell r="D740" t="str">
            <v>FC159</v>
          </cell>
          <cell r="E740" t="str">
            <v>In</v>
          </cell>
          <cell r="F740" t="str">
            <v>9/3/26, 12:01â€¯AM</v>
          </cell>
          <cell r="G740" t="str">
            <v>P</v>
          </cell>
        </row>
        <row r="741">
          <cell r="A741">
            <v>205236900</v>
          </cell>
          <cell r="B741" t="str">
            <v>SARPONG,BISMARK</v>
          </cell>
          <cell r="C741" t="str">
            <v>Almarzooqi,Abbas</v>
          </cell>
          <cell r="D741" t="str">
            <v>FC059</v>
          </cell>
          <cell r="E741" t="str">
            <v>In</v>
          </cell>
          <cell r="F741" t="str">
            <v>9/2/26, 7:57â€¯AM</v>
          </cell>
          <cell r="G741" t="str">
            <v>P</v>
          </cell>
        </row>
        <row r="742">
          <cell r="A742">
            <v>205236900</v>
          </cell>
          <cell r="B742" t="str">
            <v>SARPONG,BISMARK</v>
          </cell>
          <cell r="C742" t="str">
            <v>Almarzooqi,Abbas</v>
          </cell>
          <cell r="D742" t="str">
            <v>FC059</v>
          </cell>
          <cell r="E742" t="str">
            <v>Out</v>
          </cell>
          <cell r="F742" t="str">
            <v>9/2/26, 2:31â€¯PM</v>
          </cell>
          <cell r="G742" t="str">
            <v>P</v>
          </cell>
        </row>
        <row r="743">
          <cell r="A743">
            <v>205236900</v>
          </cell>
          <cell r="B743" t="str">
            <v>SARPONG,BISMARK</v>
          </cell>
          <cell r="C743" t="str">
            <v>Almarzooqi,Abbas</v>
          </cell>
          <cell r="D743" t="str">
            <v>FC059</v>
          </cell>
          <cell r="E743" t="str">
            <v>In</v>
          </cell>
          <cell r="F743" t="str">
            <v>9/2/26, 3:31â€¯PM</v>
          </cell>
          <cell r="G743" t="str">
            <v>P</v>
          </cell>
        </row>
        <row r="744">
          <cell r="A744">
            <v>205236900</v>
          </cell>
          <cell r="B744" t="str">
            <v>SARPONG,BISMARK</v>
          </cell>
          <cell r="C744" t="str">
            <v>Almarzooqi,Abbas</v>
          </cell>
          <cell r="D744" t="str">
            <v>FC059</v>
          </cell>
          <cell r="E744" t="str">
            <v>Out</v>
          </cell>
          <cell r="F744" t="str">
            <v>9/2/26, 5:59â€¯PM</v>
          </cell>
          <cell r="G744" t="str">
            <v>P</v>
          </cell>
        </row>
        <row r="745">
          <cell r="A745">
            <v>204882795</v>
          </cell>
          <cell r="B745" t="str">
            <v>KAMARA,ALIE</v>
          </cell>
          <cell r="C745" t="str">
            <v>Katyal,Varun</v>
          </cell>
          <cell r="D745" t="str">
            <v>FC034</v>
          </cell>
          <cell r="E745" t="str">
            <v>In</v>
          </cell>
          <cell r="F745" t="str">
            <v>9/2/26, 6:08â€¯PM</v>
          </cell>
          <cell r="G745" t="str">
            <v>P</v>
          </cell>
        </row>
        <row r="746">
          <cell r="A746">
            <v>204882795</v>
          </cell>
          <cell r="B746" t="str">
            <v>KAMARA,ALIE</v>
          </cell>
          <cell r="C746" t="str">
            <v>Katyal,Varun</v>
          </cell>
          <cell r="D746" t="str">
            <v>FC034</v>
          </cell>
          <cell r="E746" t="str">
            <v>Out</v>
          </cell>
          <cell r="F746" t="str">
            <v>9/2/26, 10:50â€¯PM</v>
          </cell>
          <cell r="G746" t="str">
            <v>P</v>
          </cell>
        </row>
        <row r="747">
          <cell r="A747">
            <v>204882795</v>
          </cell>
          <cell r="B747" t="str">
            <v>KAMARA,ALIE</v>
          </cell>
          <cell r="C747" t="str">
            <v>Katyal,Varun</v>
          </cell>
          <cell r="D747" t="str">
            <v>FC034</v>
          </cell>
          <cell r="E747" t="str">
            <v>In</v>
          </cell>
          <cell r="F747" t="str">
            <v>9/2/26, 11:49â€¯PM</v>
          </cell>
          <cell r="G747" t="str">
            <v>P</v>
          </cell>
        </row>
        <row r="748">
          <cell r="A748">
            <v>203813085</v>
          </cell>
          <cell r="B748" t="str">
            <v>RAJEEVAN,RAHAN RAJ</v>
          </cell>
          <cell r="C748" t="str">
            <v>Meera,Bava Bahrudeen</v>
          </cell>
          <cell r="D748" t="str">
            <v>FC084</v>
          </cell>
          <cell r="E748" t="str">
            <v>In</v>
          </cell>
          <cell r="F748" t="str">
            <v>9/2/26, 7:56â€¯AM</v>
          </cell>
          <cell r="G748" t="str">
            <v>P</v>
          </cell>
        </row>
        <row r="749">
          <cell r="A749">
            <v>203813085</v>
          </cell>
          <cell r="B749" t="str">
            <v>RAJEEVAN,RAHAN RAJ</v>
          </cell>
          <cell r="C749" t="str">
            <v>Meera,Bava Bahrudeen</v>
          </cell>
          <cell r="D749" t="str">
            <v>FC084</v>
          </cell>
          <cell r="E749" t="str">
            <v>Out</v>
          </cell>
          <cell r="F749" t="str">
            <v>9/2/26, 12:05â€¯PM</v>
          </cell>
          <cell r="G749" t="str">
            <v>P</v>
          </cell>
        </row>
        <row r="750">
          <cell r="A750">
            <v>203813085</v>
          </cell>
          <cell r="B750" t="str">
            <v>RAJEEVAN,RAHAN RAJ</v>
          </cell>
          <cell r="C750" t="str">
            <v>Meera,Bava Bahrudeen</v>
          </cell>
          <cell r="D750" t="str">
            <v>FC084</v>
          </cell>
          <cell r="E750" t="str">
            <v>In</v>
          </cell>
          <cell r="F750" t="str">
            <v>9/2/26, 1:03â€¯PM</v>
          </cell>
          <cell r="G750" t="str">
            <v>P</v>
          </cell>
        </row>
        <row r="751">
          <cell r="A751">
            <v>203813085</v>
          </cell>
          <cell r="B751" t="str">
            <v>RAJEEVAN,RAHAN RAJ</v>
          </cell>
          <cell r="C751" t="str">
            <v>Meera,Bava Bahrudeen</v>
          </cell>
          <cell r="D751" t="str">
            <v>FC084</v>
          </cell>
          <cell r="E751" t="str">
            <v>Out</v>
          </cell>
          <cell r="F751" t="str">
            <v>9/2/26, 6:04â€¯PM</v>
          </cell>
          <cell r="G751" t="str">
            <v>P</v>
          </cell>
        </row>
        <row r="752">
          <cell r="A752">
            <v>203813088</v>
          </cell>
          <cell r="B752" t="str">
            <v>THOMAS,SANJU</v>
          </cell>
          <cell r="C752" t="str">
            <v>Meera,Bava Bahrudeen</v>
          </cell>
          <cell r="D752" t="str">
            <v>LK014</v>
          </cell>
          <cell r="E752" t="str">
            <v>In</v>
          </cell>
          <cell r="F752" t="str">
            <v>9/2/26, 6:07â€¯PM</v>
          </cell>
          <cell r="G752" t="str">
            <v>P</v>
          </cell>
        </row>
        <row r="753">
          <cell r="A753">
            <v>203813088</v>
          </cell>
          <cell r="B753" t="str">
            <v>THOMAS,SANJU</v>
          </cell>
          <cell r="C753" t="str">
            <v>Meera,Bava Bahrudeen</v>
          </cell>
          <cell r="D753" t="str">
            <v>LK014</v>
          </cell>
          <cell r="E753" t="str">
            <v>Out</v>
          </cell>
          <cell r="F753" t="str">
            <v>9/2/26, 11:02â€¯PM</v>
          </cell>
          <cell r="G753" t="str">
            <v>P</v>
          </cell>
        </row>
        <row r="754">
          <cell r="A754">
            <v>203813088</v>
          </cell>
          <cell r="B754" t="str">
            <v>THOMAS,SANJU</v>
          </cell>
          <cell r="C754" t="str">
            <v>Meera,Bava Bahrudeen</v>
          </cell>
          <cell r="D754" t="str">
            <v>LK014</v>
          </cell>
          <cell r="E754" t="str">
            <v>In</v>
          </cell>
          <cell r="F754" t="str">
            <v>9/3/26, 12:03â€¯AM</v>
          </cell>
          <cell r="G754" t="str">
            <v>P</v>
          </cell>
        </row>
        <row r="755">
          <cell r="A755">
            <v>205236902</v>
          </cell>
          <cell r="B755" t="str">
            <v>AWUNI,SAMUEL</v>
          </cell>
          <cell r="C755" t="str">
            <v>Scaria,Varghese</v>
          </cell>
          <cell r="D755" t="str">
            <v>LK013</v>
          </cell>
          <cell r="E755" t="str">
            <v>In</v>
          </cell>
          <cell r="F755" t="str">
            <v>9/2/26, 6:08â€¯PM</v>
          </cell>
          <cell r="G755" t="str">
            <v>P</v>
          </cell>
        </row>
        <row r="756">
          <cell r="A756">
            <v>205236902</v>
          </cell>
          <cell r="B756" t="str">
            <v>AWUNI,SAMUEL</v>
          </cell>
          <cell r="C756" t="str">
            <v>Scaria,Varghese</v>
          </cell>
          <cell r="D756" t="str">
            <v>LK013</v>
          </cell>
          <cell r="E756" t="str">
            <v>Out</v>
          </cell>
          <cell r="F756" t="str">
            <v>9/2/26, 8:31â€¯PM</v>
          </cell>
          <cell r="G756" t="str">
            <v>P</v>
          </cell>
        </row>
        <row r="757">
          <cell r="A757">
            <v>205236902</v>
          </cell>
          <cell r="B757" t="str">
            <v>AWUNI,SAMUEL</v>
          </cell>
          <cell r="C757" t="str">
            <v>Scaria,Varghese</v>
          </cell>
          <cell r="D757" t="str">
            <v>LK013</v>
          </cell>
          <cell r="E757" t="str">
            <v>In</v>
          </cell>
          <cell r="F757" t="str">
            <v>9/2/26, 9:02â€¯PM</v>
          </cell>
          <cell r="G757" t="str">
            <v>P</v>
          </cell>
        </row>
        <row r="758">
          <cell r="A758">
            <v>205236902</v>
          </cell>
          <cell r="B758" t="str">
            <v>AWUNI,SAMUEL</v>
          </cell>
          <cell r="C758" t="str">
            <v>Scaria,Varghese</v>
          </cell>
          <cell r="D758" t="str">
            <v>LK013</v>
          </cell>
          <cell r="E758" t="str">
            <v>Out</v>
          </cell>
          <cell r="F758" t="str">
            <v>9/3/26, 1:33â€¯AM</v>
          </cell>
          <cell r="G758" t="str">
            <v>P</v>
          </cell>
        </row>
        <row r="759">
          <cell r="A759">
            <v>205236902</v>
          </cell>
          <cell r="B759" t="str">
            <v>AWUNI,SAMUEL</v>
          </cell>
          <cell r="C759" t="str">
            <v>Scaria,Varghese</v>
          </cell>
          <cell r="D759" t="str">
            <v>LK013</v>
          </cell>
          <cell r="E759" t="str">
            <v>In</v>
          </cell>
          <cell r="F759" t="str">
            <v>9/3/26, 2:05â€¯AM</v>
          </cell>
          <cell r="G759" t="str">
            <v>P</v>
          </cell>
        </row>
        <row r="760">
          <cell r="A760">
            <v>203813081</v>
          </cell>
          <cell r="B760" t="str">
            <v>JOMAN,JOHNSON ANTONY</v>
          </cell>
          <cell r="C760" t="str">
            <v>Ansari,Ammar Abdullah</v>
          </cell>
          <cell r="D760" t="str">
            <v>LK011</v>
          </cell>
          <cell r="E760" t="str">
            <v>In</v>
          </cell>
          <cell r="F760" t="str">
            <v>9/2/26, 6:05â€¯PM</v>
          </cell>
          <cell r="G760" t="str">
            <v>P</v>
          </cell>
        </row>
        <row r="761">
          <cell r="A761">
            <v>203813081</v>
          </cell>
          <cell r="B761" t="str">
            <v>JOMAN,JOHNSON ANTONY</v>
          </cell>
          <cell r="C761" t="str">
            <v>Ansari,Ammar Abdullah</v>
          </cell>
          <cell r="D761" t="str">
            <v>LK011</v>
          </cell>
          <cell r="E761" t="str">
            <v>Out</v>
          </cell>
          <cell r="F761" t="str">
            <v>9/2/26, 8:36â€¯PM</v>
          </cell>
          <cell r="G761" t="str">
            <v>P</v>
          </cell>
        </row>
        <row r="762">
          <cell r="A762">
            <v>203813081</v>
          </cell>
          <cell r="B762" t="str">
            <v>JOMAN,JOHNSON ANTONY</v>
          </cell>
          <cell r="C762" t="str">
            <v>Ansari,Ammar Abdullah</v>
          </cell>
          <cell r="D762" t="str">
            <v>LK011</v>
          </cell>
          <cell r="E762" t="str">
            <v>In</v>
          </cell>
          <cell r="F762" t="str">
            <v>9/2/26, 9:05â€¯PM</v>
          </cell>
          <cell r="G762" t="str">
            <v>P</v>
          </cell>
        </row>
        <row r="763">
          <cell r="A763">
            <v>203813081</v>
          </cell>
          <cell r="B763" t="str">
            <v>JOMAN,JOHNSON ANTONY</v>
          </cell>
          <cell r="C763" t="str">
            <v>Ansari,Ammar Abdullah</v>
          </cell>
          <cell r="D763" t="str">
            <v>LK011</v>
          </cell>
          <cell r="E763" t="str">
            <v>Out</v>
          </cell>
          <cell r="F763" t="str">
            <v>9/3/26, 1:36â€¯AM</v>
          </cell>
          <cell r="G763" t="str">
            <v>P</v>
          </cell>
        </row>
        <row r="764">
          <cell r="A764">
            <v>203813081</v>
          </cell>
          <cell r="B764" t="str">
            <v>JOMAN,JOHNSON ANTONY</v>
          </cell>
          <cell r="C764" t="str">
            <v>Ansari,Ammar Abdullah</v>
          </cell>
          <cell r="D764" t="str">
            <v>LK011</v>
          </cell>
          <cell r="E764" t="str">
            <v>In</v>
          </cell>
          <cell r="F764" t="str">
            <v>9/3/26, 2:06â€¯AM</v>
          </cell>
          <cell r="G764" t="str">
            <v>P</v>
          </cell>
        </row>
        <row r="765">
          <cell r="A765">
            <v>203908332</v>
          </cell>
          <cell r="B765" t="str">
            <v>ASIIMWE,SIMON</v>
          </cell>
          <cell r="C765" t="str">
            <v>Thomas,Binil</v>
          </cell>
          <cell r="D765" t="str">
            <v>LK012</v>
          </cell>
          <cell r="E765" t="str">
            <v>In</v>
          </cell>
          <cell r="F765" t="str">
            <v>9/2/26, 6:09â€¯PM</v>
          </cell>
          <cell r="G765" t="str">
            <v>P</v>
          </cell>
        </row>
        <row r="766">
          <cell r="A766">
            <v>203908332</v>
          </cell>
          <cell r="B766" t="str">
            <v>ASIIMWE,SIMON</v>
          </cell>
          <cell r="C766" t="str">
            <v>Thomas,Binil</v>
          </cell>
          <cell r="D766" t="str">
            <v>LK012</v>
          </cell>
          <cell r="E766" t="str">
            <v>Out</v>
          </cell>
          <cell r="F766" t="str">
            <v>9/2/26, 8:32â€¯PM</v>
          </cell>
          <cell r="G766" t="str">
            <v>P</v>
          </cell>
        </row>
        <row r="767">
          <cell r="A767">
            <v>203908332</v>
          </cell>
          <cell r="B767" t="str">
            <v>ASIIMWE,SIMON</v>
          </cell>
          <cell r="C767" t="str">
            <v>Thomas,Binil</v>
          </cell>
          <cell r="D767" t="str">
            <v>LK012</v>
          </cell>
          <cell r="E767" t="str">
            <v>In</v>
          </cell>
          <cell r="F767" t="str">
            <v>9/2/26, 9:04â€¯PM</v>
          </cell>
          <cell r="G767" t="str">
            <v>P</v>
          </cell>
        </row>
        <row r="768">
          <cell r="A768">
            <v>203908332</v>
          </cell>
          <cell r="B768" t="str">
            <v>ASIIMWE,SIMON</v>
          </cell>
          <cell r="C768" t="str">
            <v>Thomas,Binil</v>
          </cell>
          <cell r="D768" t="str">
            <v>LK012</v>
          </cell>
          <cell r="E768" t="str">
            <v>Out</v>
          </cell>
          <cell r="F768" t="str">
            <v>9/2/26, 11:10â€¯PM</v>
          </cell>
          <cell r="G768" t="str">
            <v>P</v>
          </cell>
        </row>
        <row r="769">
          <cell r="A769">
            <v>203908332</v>
          </cell>
          <cell r="B769" t="str">
            <v>ASIIMWE,SIMON</v>
          </cell>
          <cell r="C769" t="str">
            <v>Thomas,Binil</v>
          </cell>
          <cell r="D769" t="str">
            <v>LK012</v>
          </cell>
          <cell r="E769" t="str">
            <v>In</v>
          </cell>
          <cell r="F769" t="str">
            <v>9/2/26, 11:42â€¯PM</v>
          </cell>
          <cell r="G769" t="str">
            <v>P</v>
          </cell>
        </row>
        <row r="770">
          <cell r="A770">
            <v>203174504</v>
          </cell>
          <cell r="B770" t="str">
            <v>Geo,Edilbert Geo Antony</v>
          </cell>
          <cell r="C770" t="str">
            <v>Joshi,Anirudh</v>
          </cell>
          <cell r="E770" t="str">
            <v>In</v>
          </cell>
          <cell r="F770" t="str">
            <v>9/2/26, 7:54â€¯AM</v>
          </cell>
          <cell r="G770" t="str">
            <v>P</v>
          </cell>
        </row>
        <row r="771">
          <cell r="A771">
            <v>203174504</v>
          </cell>
          <cell r="B771" t="str">
            <v>Geo,Edilbert Geo Antony</v>
          </cell>
          <cell r="C771" t="str">
            <v>Joshi,Anirudh</v>
          </cell>
          <cell r="E771" t="str">
            <v>Out</v>
          </cell>
          <cell r="F771" t="str">
            <v>9/2/26, 12:32â€¯PM</v>
          </cell>
          <cell r="G771" t="str">
            <v>P</v>
          </cell>
        </row>
        <row r="772">
          <cell r="A772">
            <v>203174504</v>
          </cell>
          <cell r="B772" t="str">
            <v>Geo,Edilbert Geo Antony</v>
          </cell>
          <cell r="C772" t="str">
            <v>Joshi,Anirudh</v>
          </cell>
          <cell r="E772" t="str">
            <v>In</v>
          </cell>
          <cell r="F772" t="str">
            <v>9/2/26, 1:30â€¯PM</v>
          </cell>
          <cell r="G772" t="str">
            <v>P</v>
          </cell>
        </row>
        <row r="773">
          <cell r="A773">
            <v>203174504</v>
          </cell>
          <cell r="B773" t="str">
            <v>Geo,Edilbert Geo Antony</v>
          </cell>
          <cell r="C773" t="str">
            <v>Joshi,Anirudh</v>
          </cell>
          <cell r="E773" t="str">
            <v>Out</v>
          </cell>
          <cell r="F773" t="str">
            <v>9/2/26, 6:08â€¯PM</v>
          </cell>
          <cell r="G773" t="str">
            <v>P</v>
          </cell>
        </row>
        <row r="774">
          <cell r="A774">
            <v>203908331</v>
          </cell>
          <cell r="B774" t="str">
            <v>IVAN,MUNIINA</v>
          </cell>
          <cell r="C774" t="str">
            <v>Narshad,Muhammad Ashik</v>
          </cell>
          <cell r="D774" t="str">
            <v>LK014</v>
          </cell>
          <cell r="E774" t="str">
            <v>In</v>
          </cell>
          <cell r="F774" t="str">
            <v>9/2/26, 6:08â€¯PM</v>
          </cell>
          <cell r="G774" t="str">
            <v>P</v>
          </cell>
        </row>
        <row r="775">
          <cell r="A775">
            <v>203908331</v>
          </cell>
          <cell r="B775" t="str">
            <v>IVAN,MUNIINA</v>
          </cell>
          <cell r="C775" t="str">
            <v>Narshad,Muhammad Ashik</v>
          </cell>
          <cell r="D775" t="str">
            <v>LK014</v>
          </cell>
          <cell r="E775" t="str">
            <v>Out</v>
          </cell>
          <cell r="F775" t="str">
            <v>9/2/26, 8:34â€¯PM</v>
          </cell>
          <cell r="G775" t="str">
            <v>P</v>
          </cell>
        </row>
        <row r="776">
          <cell r="A776">
            <v>203908331</v>
          </cell>
          <cell r="B776" t="str">
            <v>IVAN,MUNIINA</v>
          </cell>
          <cell r="C776" t="str">
            <v>Narshad,Muhammad Ashik</v>
          </cell>
          <cell r="D776" t="str">
            <v>LK014</v>
          </cell>
          <cell r="E776" t="str">
            <v>In</v>
          </cell>
          <cell r="F776" t="str">
            <v>9/2/26, 9:05â€¯PM</v>
          </cell>
          <cell r="G776" t="str">
            <v>P</v>
          </cell>
        </row>
        <row r="777">
          <cell r="A777">
            <v>203908331</v>
          </cell>
          <cell r="B777" t="str">
            <v>IVAN,MUNIINA</v>
          </cell>
          <cell r="C777" t="str">
            <v>Narshad,Muhammad Ashik</v>
          </cell>
          <cell r="D777" t="str">
            <v>LK014</v>
          </cell>
          <cell r="E777" t="str">
            <v>Out</v>
          </cell>
          <cell r="F777" t="str">
            <v>9/3/26, 1:43â€¯AM</v>
          </cell>
          <cell r="G777" t="str">
            <v>P</v>
          </cell>
        </row>
        <row r="778">
          <cell r="A778">
            <v>203908331</v>
          </cell>
          <cell r="B778" t="str">
            <v>IVAN,MUNIINA</v>
          </cell>
          <cell r="C778" t="str">
            <v>Narshad,Muhammad Ashik</v>
          </cell>
          <cell r="D778" t="str">
            <v>LK014</v>
          </cell>
          <cell r="E778" t="str">
            <v>In</v>
          </cell>
          <cell r="F778" t="str">
            <v>9/3/26, 2:15â€¯AM</v>
          </cell>
          <cell r="G778" t="str">
            <v>P</v>
          </cell>
        </row>
        <row r="779">
          <cell r="A779">
            <v>104147044</v>
          </cell>
          <cell r="B779" t="str">
            <v>Valiyaparambil Madhavan,Unnikrishnan</v>
          </cell>
          <cell r="C779" t="str">
            <v>Nahla,Fathimathul</v>
          </cell>
          <cell r="D779" t="str">
            <v>LK011</v>
          </cell>
          <cell r="E779" t="str">
            <v>In</v>
          </cell>
          <cell r="F779" t="str">
            <v>9/2/26, 6:06â€¯PM</v>
          </cell>
          <cell r="G779" t="str">
            <v>P</v>
          </cell>
        </row>
        <row r="780">
          <cell r="A780">
            <v>104147044</v>
          </cell>
          <cell r="B780" t="str">
            <v>Valiyaparambil Madhavan,Unnikrishnan</v>
          </cell>
          <cell r="C780" t="str">
            <v>Nahla,Fathimathul</v>
          </cell>
          <cell r="D780" t="str">
            <v>LK011</v>
          </cell>
          <cell r="E780" t="str">
            <v>Out</v>
          </cell>
          <cell r="F780" t="str">
            <v>9/2/26, 10:50â€¯PM</v>
          </cell>
          <cell r="G780" t="str">
            <v>P</v>
          </cell>
        </row>
        <row r="781">
          <cell r="A781">
            <v>104147044</v>
          </cell>
          <cell r="B781" t="str">
            <v>Valiyaparambil Madhavan,Unnikrishnan</v>
          </cell>
          <cell r="C781" t="str">
            <v>Nahla,Fathimathul</v>
          </cell>
          <cell r="D781" t="str">
            <v>LK011</v>
          </cell>
          <cell r="E781" t="str">
            <v>In</v>
          </cell>
          <cell r="F781" t="str">
            <v>9/2/26, 11:46â€¯PM</v>
          </cell>
          <cell r="G781" t="str">
            <v>P</v>
          </cell>
        </row>
        <row r="782">
          <cell r="A782">
            <v>206953786</v>
          </cell>
          <cell r="B782" t="str">
            <v>NAMACHA,ASANTHE</v>
          </cell>
          <cell r="C782" t="str">
            <v>Sohail,Anis</v>
          </cell>
          <cell r="D782" t="str">
            <v>FC059</v>
          </cell>
          <cell r="E782" t="str">
            <v>In</v>
          </cell>
          <cell r="F782" t="str">
            <v>9/2/26, 7:56â€¯AM</v>
          </cell>
          <cell r="G782" t="str">
            <v>P</v>
          </cell>
        </row>
        <row r="783">
          <cell r="A783">
            <v>206953786</v>
          </cell>
          <cell r="B783" t="str">
            <v>NAMACHA,ASANTHE</v>
          </cell>
          <cell r="C783" t="str">
            <v>Sohail,Anis</v>
          </cell>
          <cell r="D783" t="str">
            <v>FC059</v>
          </cell>
          <cell r="E783" t="str">
            <v>Out</v>
          </cell>
          <cell r="F783" t="str">
            <v>9/2/26, 12:01â€¯PM</v>
          </cell>
          <cell r="G783" t="str">
            <v>P</v>
          </cell>
        </row>
        <row r="784">
          <cell r="A784">
            <v>206953786</v>
          </cell>
          <cell r="B784" t="str">
            <v>NAMACHA,ASANTHE</v>
          </cell>
          <cell r="C784" t="str">
            <v>Sohail,Anis</v>
          </cell>
          <cell r="D784" t="str">
            <v>FC059</v>
          </cell>
          <cell r="E784" t="str">
            <v>In</v>
          </cell>
          <cell r="F784" t="str">
            <v>9/2/26, 1:01â€¯PM</v>
          </cell>
          <cell r="G784" t="str">
            <v>P</v>
          </cell>
        </row>
        <row r="785">
          <cell r="A785">
            <v>206953786</v>
          </cell>
          <cell r="B785" t="str">
            <v>NAMACHA,ASANTHE</v>
          </cell>
          <cell r="C785" t="str">
            <v>Sohail,Anis</v>
          </cell>
          <cell r="D785" t="str">
            <v>FC059</v>
          </cell>
          <cell r="E785" t="str">
            <v>Out</v>
          </cell>
          <cell r="F785" t="str">
            <v>9/2/26, 6:00â€¯PM</v>
          </cell>
          <cell r="G785" t="str">
            <v>P</v>
          </cell>
        </row>
        <row r="786">
          <cell r="A786">
            <v>203908334</v>
          </cell>
          <cell r="B786" t="str">
            <v>NAGWAKA,SIMON</v>
          </cell>
          <cell r="C786" t="str">
            <v>Scaria,Varghese</v>
          </cell>
          <cell r="D786" t="str">
            <v>LK013</v>
          </cell>
          <cell r="E786" t="str">
            <v>In</v>
          </cell>
          <cell r="F786" t="str">
            <v>9/2/26, 6:09â€¯PM</v>
          </cell>
          <cell r="G786" t="str">
            <v>P</v>
          </cell>
        </row>
        <row r="787">
          <cell r="A787">
            <v>203908334</v>
          </cell>
          <cell r="B787" t="str">
            <v>NAGWAKA,SIMON</v>
          </cell>
          <cell r="C787" t="str">
            <v>Scaria,Varghese</v>
          </cell>
          <cell r="D787" t="str">
            <v>LK013</v>
          </cell>
          <cell r="E787" t="str">
            <v>Out</v>
          </cell>
          <cell r="F787" t="str">
            <v>9/2/26, 8:32â€¯PM</v>
          </cell>
          <cell r="G787" t="str">
            <v>P</v>
          </cell>
        </row>
        <row r="788">
          <cell r="A788">
            <v>203908334</v>
          </cell>
          <cell r="B788" t="str">
            <v>NAGWAKA,SIMON</v>
          </cell>
          <cell r="C788" t="str">
            <v>Scaria,Varghese</v>
          </cell>
          <cell r="D788" t="str">
            <v>LK013</v>
          </cell>
          <cell r="E788" t="str">
            <v>In</v>
          </cell>
          <cell r="F788" t="str">
            <v>9/2/26, 9:03â€¯PM</v>
          </cell>
          <cell r="G788" t="str">
            <v>P</v>
          </cell>
        </row>
        <row r="789">
          <cell r="A789">
            <v>203908334</v>
          </cell>
          <cell r="B789" t="str">
            <v>NAGWAKA,SIMON</v>
          </cell>
          <cell r="C789" t="str">
            <v>Scaria,Varghese</v>
          </cell>
          <cell r="D789" t="str">
            <v>LK013</v>
          </cell>
          <cell r="E789" t="str">
            <v>Out</v>
          </cell>
          <cell r="F789" t="str">
            <v>9/3/26, 1:42â€¯AM</v>
          </cell>
          <cell r="G789" t="str">
            <v>P</v>
          </cell>
        </row>
        <row r="790">
          <cell r="A790">
            <v>203908334</v>
          </cell>
          <cell r="B790" t="str">
            <v>NAGWAKA,SIMON</v>
          </cell>
          <cell r="C790" t="str">
            <v>Scaria,Varghese</v>
          </cell>
          <cell r="D790" t="str">
            <v>LK013</v>
          </cell>
          <cell r="E790" t="str">
            <v>In</v>
          </cell>
          <cell r="F790" t="str">
            <v>9/3/26, 2:16â€¯AM</v>
          </cell>
          <cell r="G790" t="str">
            <v>P</v>
          </cell>
        </row>
        <row r="791">
          <cell r="A791">
            <v>206873790</v>
          </cell>
          <cell r="B791" t="str">
            <v>RONALD,SSERUKEERA</v>
          </cell>
          <cell r="C791" t="str">
            <v>Ansari,Ammar Abdullah</v>
          </cell>
          <cell r="D791" t="str">
            <v>LK017</v>
          </cell>
          <cell r="E791" t="str">
            <v>In</v>
          </cell>
          <cell r="F791" t="str">
            <v>9/2/26, 6:07â€¯PM</v>
          </cell>
          <cell r="G791" t="str">
            <v>P</v>
          </cell>
        </row>
        <row r="792">
          <cell r="A792">
            <v>206873790</v>
          </cell>
          <cell r="B792" t="str">
            <v>RONALD,SSERUKEERA</v>
          </cell>
          <cell r="C792" t="str">
            <v>Ansari,Ammar Abdullah</v>
          </cell>
          <cell r="D792" t="str">
            <v>LK017</v>
          </cell>
          <cell r="E792" t="str">
            <v>Out</v>
          </cell>
          <cell r="F792" t="str">
            <v>9/2/26, 8:33â€¯PM</v>
          </cell>
          <cell r="G792" t="str">
            <v>P</v>
          </cell>
        </row>
        <row r="793">
          <cell r="A793">
            <v>206873790</v>
          </cell>
          <cell r="B793" t="str">
            <v>RONALD,SSERUKEERA</v>
          </cell>
          <cell r="C793" t="str">
            <v>Ansari,Ammar Abdullah</v>
          </cell>
          <cell r="D793" t="str">
            <v>LK017</v>
          </cell>
          <cell r="E793" t="str">
            <v>In</v>
          </cell>
          <cell r="F793" t="str">
            <v>9/2/26, 9:04â€¯PM</v>
          </cell>
          <cell r="G793" t="str">
            <v>P</v>
          </cell>
        </row>
        <row r="794">
          <cell r="A794">
            <v>206873790</v>
          </cell>
          <cell r="B794" t="str">
            <v>RONALD,SSERUKEERA</v>
          </cell>
          <cell r="C794" t="str">
            <v>Ansari,Ammar Abdullah</v>
          </cell>
          <cell r="D794" t="str">
            <v>LK017</v>
          </cell>
          <cell r="E794" t="str">
            <v>Out</v>
          </cell>
          <cell r="F794" t="str">
            <v>9/3/26, 1:31â€¯AM</v>
          </cell>
          <cell r="G794" t="str">
            <v>P</v>
          </cell>
        </row>
        <row r="795">
          <cell r="A795">
            <v>206873790</v>
          </cell>
          <cell r="B795" t="str">
            <v>RONALD,SSERUKEERA</v>
          </cell>
          <cell r="C795" t="str">
            <v>Ansari,Ammar Abdullah</v>
          </cell>
          <cell r="D795" t="str">
            <v>LK017</v>
          </cell>
          <cell r="E795" t="str">
            <v>In</v>
          </cell>
          <cell r="F795" t="str">
            <v>9/3/26, 2:02â€¯AM</v>
          </cell>
          <cell r="G795" t="str">
            <v>P</v>
          </cell>
        </row>
        <row r="796">
          <cell r="A796">
            <v>111231851</v>
          </cell>
          <cell r="B796" t="str">
            <v>MUHAMMAD AJMAL,ABDUL QADIR</v>
          </cell>
          <cell r="C796" t="str">
            <v>Singh,Pardeep</v>
          </cell>
          <cell r="D796" t="str">
            <v>FC159</v>
          </cell>
          <cell r="E796" t="str">
            <v>In</v>
          </cell>
          <cell r="F796" t="str">
            <v>9/2/26, 7:54â€¯AM</v>
          </cell>
          <cell r="G796" t="str">
            <v>P</v>
          </cell>
        </row>
        <row r="797">
          <cell r="A797">
            <v>111231851</v>
          </cell>
          <cell r="B797" t="str">
            <v>MUHAMMAD AJMAL,ABDUL QADIR</v>
          </cell>
          <cell r="C797" t="str">
            <v>Singh,Pardeep</v>
          </cell>
          <cell r="D797" t="str">
            <v>FC159</v>
          </cell>
          <cell r="E797" t="str">
            <v>Out</v>
          </cell>
          <cell r="F797" t="str">
            <v>9/2/26, 12:48â€¯PM</v>
          </cell>
          <cell r="G797" t="str">
            <v>P</v>
          </cell>
        </row>
        <row r="798">
          <cell r="A798">
            <v>111231851</v>
          </cell>
          <cell r="B798" t="str">
            <v>MUHAMMAD AJMAL,ABDUL QADIR</v>
          </cell>
          <cell r="C798" t="str">
            <v>Singh,Pardeep</v>
          </cell>
          <cell r="D798" t="str">
            <v>FC159</v>
          </cell>
          <cell r="E798" t="str">
            <v>In</v>
          </cell>
          <cell r="F798" t="str">
            <v>9/2/26, 1:49â€¯PM</v>
          </cell>
          <cell r="G798" t="str">
            <v>P</v>
          </cell>
        </row>
        <row r="799">
          <cell r="A799">
            <v>111231851</v>
          </cell>
          <cell r="B799" t="str">
            <v>MUHAMMAD AJMAL,ABDUL QADIR</v>
          </cell>
          <cell r="C799" t="str">
            <v>Singh,Pardeep</v>
          </cell>
          <cell r="D799" t="str">
            <v>FC159</v>
          </cell>
          <cell r="E799" t="str">
            <v>Out</v>
          </cell>
          <cell r="F799" t="str">
            <v>9/2/26, 6:03â€¯PM</v>
          </cell>
          <cell r="G799" t="str">
            <v>P</v>
          </cell>
        </row>
        <row r="800">
          <cell r="A800">
            <v>203118579</v>
          </cell>
          <cell r="B800" t="str">
            <v>Rajendran,Ajith Kumar</v>
          </cell>
          <cell r="C800" t="str">
            <v>Raaz,Anantth</v>
          </cell>
          <cell r="D800" t="str">
            <v>FC159</v>
          </cell>
          <cell r="E800" t="str">
            <v>In</v>
          </cell>
          <cell r="F800" t="str">
            <v>9/2/26, 6:09â€¯AM</v>
          </cell>
          <cell r="G800" t="str">
            <v>P</v>
          </cell>
        </row>
        <row r="801">
          <cell r="A801">
            <v>203118579</v>
          </cell>
          <cell r="B801" t="str">
            <v>Rajendran,Ajith Kumar</v>
          </cell>
          <cell r="C801" t="str">
            <v>Raaz,Anantth</v>
          </cell>
          <cell r="D801" t="str">
            <v>FC159</v>
          </cell>
          <cell r="E801" t="str">
            <v>Out</v>
          </cell>
          <cell r="F801" t="str">
            <v>9/2/26, 10:30â€¯AM</v>
          </cell>
          <cell r="G801" t="str">
            <v>P</v>
          </cell>
        </row>
        <row r="802">
          <cell r="A802">
            <v>203118579</v>
          </cell>
          <cell r="B802" t="str">
            <v>Rajendran,Ajith Kumar</v>
          </cell>
          <cell r="C802" t="str">
            <v>Raaz,Anantth</v>
          </cell>
          <cell r="D802" t="str">
            <v>FC159</v>
          </cell>
          <cell r="E802" t="str">
            <v>In</v>
          </cell>
          <cell r="F802" t="str">
            <v>9/2/26, 11:29â€¯AM</v>
          </cell>
          <cell r="G802" t="str">
            <v>P</v>
          </cell>
        </row>
        <row r="803">
          <cell r="A803">
            <v>203118579</v>
          </cell>
          <cell r="B803" t="str">
            <v>Rajendran,Ajith Kumar</v>
          </cell>
          <cell r="C803" t="str">
            <v>Raaz,Anantth</v>
          </cell>
          <cell r="D803" t="str">
            <v>FC159</v>
          </cell>
          <cell r="E803" t="str">
            <v>Out</v>
          </cell>
          <cell r="F803" t="str">
            <v>9/2/26, 4:50â€¯PM</v>
          </cell>
          <cell r="G803" t="str">
            <v>P</v>
          </cell>
        </row>
        <row r="804">
          <cell r="A804">
            <v>204013737</v>
          </cell>
          <cell r="B804" t="str">
            <v>Aba Taboh,Roland</v>
          </cell>
          <cell r="C804" t="str">
            <v>Almarzooqi,Abbas</v>
          </cell>
          <cell r="D804" t="str">
            <v>FC059</v>
          </cell>
          <cell r="E804" t="str">
            <v>In</v>
          </cell>
          <cell r="F804" t="str">
            <v>9/2/26, 7:58â€¯AM</v>
          </cell>
          <cell r="G804" t="str">
            <v>P</v>
          </cell>
        </row>
        <row r="805">
          <cell r="A805">
            <v>204013737</v>
          </cell>
          <cell r="B805" t="str">
            <v>Aba Taboh,Roland</v>
          </cell>
          <cell r="C805" t="str">
            <v>Almarzooqi,Abbas</v>
          </cell>
          <cell r="D805" t="str">
            <v>FC059</v>
          </cell>
          <cell r="E805" t="str">
            <v>Out</v>
          </cell>
          <cell r="F805" t="str">
            <v>9/2/26, 10:12â€¯AM</v>
          </cell>
          <cell r="G805" t="str">
            <v>P</v>
          </cell>
        </row>
        <row r="806">
          <cell r="A806">
            <v>204013737</v>
          </cell>
          <cell r="B806" t="str">
            <v>Aba Taboh,Roland</v>
          </cell>
          <cell r="C806" t="str">
            <v>Almarzooqi,Abbas</v>
          </cell>
          <cell r="D806" t="str">
            <v>FC059</v>
          </cell>
          <cell r="E806" t="str">
            <v>In</v>
          </cell>
          <cell r="F806" t="str">
            <v>9/2/26, 10:40â€¯AM</v>
          </cell>
          <cell r="G806" t="str">
            <v>P</v>
          </cell>
        </row>
        <row r="807">
          <cell r="A807">
            <v>204013737</v>
          </cell>
          <cell r="B807" t="str">
            <v>Aba Taboh,Roland</v>
          </cell>
          <cell r="C807" t="str">
            <v>Almarzooqi,Abbas</v>
          </cell>
          <cell r="D807" t="str">
            <v>FC059</v>
          </cell>
          <cell r="E807" t="str">
            <v>Out</v>
          </cell>
          <cell r="F807" t="str">
            <v>9/2/26, 12:48â€¯PM</v>
          </cell>
          <cell r="G807" t="str">
            <v>P</v>
          </cell>
        </row>
        <row r="808">
          <cell r="A808">
            <v>204013737</v>
          </cell>
          <cell r="B808" t="str">
            <v>Aba Taboh,Roland</v>
          </cell>
          <cell r="C808" t="str">
            <v>Almarzooqi,Abbas</v>
          </cell>
          <cell r="D808" t="str">
            <v>FC059</v>
          </cell>
          <cell r="E808" t="str">
            <v>In</v>
          </cell>
          <cell r="F808" t="str">
            <v>9/2/26, 1:18â€¯PM</v>
          </cell>
          <cell r="G808" t="str">
            <v>P</v>
          </cell>
        </row>
        <row r="809">
          <cell r="A809">
            <v>204013737</v>
          </cell>
          <cell r="B809" t="str">
            <v>Aba Taboh,Roland</v>
          </cell>
          <cell r="C809" t="str">
            <v>Almarzooqi,Abbas</v>
          </cell>
          <cell r="D809" t="str">
            <v>FC059</v>
          </cell>
          <cell r="E809" t="str">
            <v>Out</v>
          </cell>
          <cell r="F809" t="str">
            <v>9/2/26, 6:02â€¯PM</v>
          </cell>
          <cell r="G809" t="str">
            <v>P</v>
          </cell>
        </row>
        <row r="810">
          <cell r="A810">
            <v>204013736</v>
          </cell>
          <cell r="B810" t="str">
            <v>Tabifor,Sergeo</v>
          </cell>
          <cell r="C810" t="str">
            <v>Dinberu,Eden</v>
          </cell>
          <cell r="D810" t="str">
            <v>LK012</v>
          </cell>
          <cell r="E810" t="str">
            <v>In</v>
          </cell>
          <cell r="F810" t="str">
            <v>9/2/26, 6:08â€¯PM</v>
          </cell>
          <cell r="G810" t="str">
            <v>P</v>
          </cell>
        </row>
        <row r="811">
          <cell r="A811">
            <v>204013736</v>
          </cell>
          <cell r="B811" t="str">
            <v>Tabifor,Sergeo</v>
          </cell>
          <cell r="C811" t="str">
            <v>Dinberu,Eden</v>
          </cell>
          <cell r="D811" t="str">
            <v>LK012</v>
          </cell>
          <cell r="E811" t="str">
            <v>Out</v>
          </cell>
          <cell r="F811" t="str">
            <v>9/2/26, 11:03â€¯PM</v>
          </cell>
          <cell r="G811" t="str">
            <v>P</v>
          </cell>
        </row>
        <row r="812">
          <cell r="A812">
            <v>204013736</v>
          </cell>
          <cell r="B812" t="str">
            <v>Tabifor,Sergeo</v>
          </cell>
          <cell r="C812" t="str">
            <v>Dinberu,Eden</v>
          </cell>
          <cell r="D812" t="str">
            <v>LK012</v>
          </cell>
          <cell r="E812" t="str">
            <v>In</v>
          </cell>
          <cell r="F812" t="str">
            <v>9/3/26, 12:00â€¯AM</v>
          </cell>
          <cell r="G812" t="str">
            <v>P</v>
          </cell>
        </row>
        <row r="813">
          <cell r="A813">
            <v>203908320</v>
          </cell>
          <cell r="B813" t="str">
            <v>MULUMBA,ABDULHAKIM</v>
          </cell>
          <cell r="C813" t="str">
            <v>Lakkireddy,Sai Raghavendra Reddy</v>
          </cell>
          <cell r="D813" t="str">
            <v>LK014</v>
          </cell>
          <cell r="E813" t="str">
            <v>Out</v>
          </cell>
          <cell r="F813" t="str">
            <v>9/2/26, 6:09â€¯PM</v>
          </cell>
          <cell r="G813" t="str">
            <v>P</v>
          </cell>
        </row>
        <row r="814">
          <cell r="A814">
            <v>203908320</v>
          </cell>
          <cell r="B814" t="str">
            <v>MULUMBA,ABDULHAKIM</v>
          </cell>
          <cell r="C814" t="str">
            <v>Lakkireddy,Sai Raghavendra Reddy</v>
          </cell>
          <cell r="D814" t="str">
            <v>LK014</v>
          </cell>
          <cell r="E814" t="str">
            <v>Out</v>
          </cell>
          <cell r="F814" t="str">
            <v>9/2/26, 8:33â€¯PM</v>
          </cell>
          <cell r="G814" t="str">
            <v>P</v>
          </cell>
        </row>
        <row r="815">
          <cell r="A815">
            <v>203908320</v>
          </cell>
          <cell r="B815" t="str">
            <v>MULUMBA,ABDULHAKIM</v>
          </cell>
          <cell r="C815" t="str">
            <v>Lakkireddy,Sai Raghavendra Reddy</v>
          </cell>
          <cell r="D815" t="str">
            <v>LK014</v>
          </cell>
          <cell r="E815" t="str">
            <v>In</v>
          </cell>
          <cell r="F815" t="str">
            <v>9/2/26, 9:00â€¯PM</v>
          </cell>
          <cell r="G815" t="str">
            <v>P</v>
          </cell>
        </row>
        <row r="816">
          <cell r="A816">
            <v>203908320</v>
          </cell>
          <cell r="B816" t="str">
            <v>MULUMBA,ABDULHAKIM</v>
          </cell>
          <cell r="C816" t="str">
            <v>Lakkireddy,Sai Raghavendra Reddy</v>
          </cell>
          <cell r="D816" t="str">
            <v>LK014</v>
          </cell>
          <cell r="E816" t="str">
            <v>Out</v>
          </cell>
          <cell r="F816" t="str">
            <v>9/3/26, 1:31â€¯AM</v>
          </cell>
          <cell r="G816" t="str">
            <v>P</v>
          </cell>
        </row>
        <row r="817">
          <cell r="A817">
            <v>203908320</v>
          </cell>
          <cell r="B817" t="str">
            <v>MULUMBA,ABDULHAKIM</v>
          </cell>
          <cell r="C817" t="str">
            <v>Lakkireddy,Sai Raghavendra Reddy</v>
          </cell>
          <cell r="D817" t="str">
            <v>LK014</v>
          </cell>
          <cell r="E817" t="str">
            <v>In</v>
          </cell>
          <cell r="F817" t="str">
            <v>9/3/26, 2:02â€¯AM</v>
          </cell>
          <cell r="G817" t="str">
            <v>P</v>
          </cell>
        </row>
        <row r="818">
          <cell r="A818">
            <v>208089510</v>
          </cell>
          <cell r="B818" t="str">
            <v>Aljneibi,Khalid</v>
          </cell>
          <cell r="C818" t="str">
            <v>Makkar,Mahak</v>
          </cell>
          <cell r="E818" t="str">
            <v>In</v>
          </cell>
          <cell r="F818" t="str">
            <v>9/2/26, 8:34â€¯AM</v>
          </cell>
          <cell r="G818" t="str">
            <v>P</v>
          </cell>
        </row>
        <row r="819">
          <cell r="A819">
            <v>206240253</v>
          </cell>
          <cell r="B819" t="str">
            <v>NABUWEMBO,BUSHILAH</v>
          </cell>
          <cell r="C819" t="str">
            <v>Narshad,Muhammad Ashik</v>
          </cell>
          <cell r="D819" t="str">
            <v>LK012</v>
          </cell>
          <cell r="E819" t="str">
            <v>In</v>
          </cell>
          <cell r="F819" t="str">
            <v>9/2/26, 6:07â€¯PM</v>
          </cell>
          <cell r="G819" t="str">
            <v>P</v>
          </cell>
        </row>
        <row r="820">
          <cell r="A820">
            <v>206240253</v>
          </cell>
          <cell r="B820" t="str">
            <v>NABUWEMBO,BUSHILAH</v>
          </cell>
          <cell r="C820" t="str">
            <v>Narshad,Muhammad Ashik</v>
          </cell>
          <cell r="D820" t="str">
            <v>LK012</v>
          </cell>
          <cell r="E820" t="str">
            <v>Out</v>
          </cell>
          <cell r="F820" t="str">
            <v>9/2/26, 8:00â€¯PM</v>
          </cell>
          <cell r="G820" t="str">
            <v>P</v>
          </cell>
        </row>
        <row r="821">
          <cell r="A821">
            <v>206240253</v>
          </cell>
          <cell r="B821" t="str">
            <v>NABUWEMBO,BUSHILAH</v>
          </cell>
          <cell r="C821" t="str">
            <v>Narshad,Muhammad Ashik</v>
          </cell>
          <cell r="D821" t="str">
            <v>LK012</v>
          </cell>
          <cell r="E821" t="str">
            <v>In</v>
          </cell>
          <cell r="F821" t="str">
            <v>9/2/26, 9:01â€¯PM</v>
          </cell>
          <cell r="G821" t="str">
            <v>P</v>
          </cell>
        </row>
        <row r="822">
          <cell r="A822">
            <v>206240253</v>
          </cell>
          <cell r="B822" t="str">
            <v>NABUWEMBO,BUSHILAH</v>
          </cell>
          <cell r="C822" t="str">
            <v>Narshad,Muhammad Ashik</v>
          </cell>
          <cell r="D822" t="str">
            <v>LK012</v>
          </cell>
          <cell r="E822" t="str">
            <v>Out</v>
          </cell>
          <cell r="F822" t="str">
            <v>9/3/26, 2:08â€¯AM</v>
          </cell>
          <cell r="G822" t="str">
            <v>P</v>
          </cell>
        </row>
        <row r="823">
          <cell r="A823">
            <v>206915298</v>
          </cell>
          <cell r="B823" t="str">
            <v>KAWESA,BASHIRI</v>
          </cell>
          <cell r="C823" t="str">
            <v>Singh,Pardeep</v>
          </cell>
          <cell r="D823" t="str">
            <v>FC159</v>
          </cell>
          <cell r="E823" t="str">
            <v>In</v>
          </cell>
          <cell r="F823" t="str">
            <v>9/2/26, 7:57â€¯AM</v>
          </cell>
          <cell r="G823" t="str">
            <v>P</v>
          </cell>
        </row>
        <row r="824">
          <cell r="A824">
            <v>206915298</v>
          </cell>
          <cell r="B824" t="str">
            <v>KAWESA,BASHIRI</v>
          </cell>
          <cell r="C824" t="str">
            <v>Singh,Pardeep</v>
          </cell>
          <cell r="D824" t="str">
            <v>FC159</v>
          </cell>
          <cell r="E824" t="str">
            <v>Out</v>
          </cell>
          <cell r="F824" t="str">
            <v>9/2/26, 12:49â€¯PM</v>
          </cell>
          <cell r="G824" t="str">
            <v>P</v>
          </cell>
        </row>
        <row r="825">
          <cell r="A825">
            <v>206915298</v>
          </cell>
          <cell r="B825" t="str">
            <v>KAWESA,BASHIRI</v>
          </cell>
          <cell r="C825" t="str">
            <v>Singh,Pardeep</v>
          </cell>
          <cell r="D825" t="str">
            <v>FC159</v>
          </cell>
          <cell r="E825" t="str">
            <v>In</v>
          </cell>
          <cell r="F825" t="str">
            <v>9/2/26, 1:47â€¯PM</v>
          </cell>
          <cell r="G825" t="str">
            <v>P</v>
          </cell>
        </row>
        <row r="826">
          <cell r="A826">
            <v>206915298</v>
          </cell>
          <cell r="B826" t="str">
            <v>KAWESA,BASHIRI</v>
          </cell>
          <cell r="C826" t="str">
            <v>Singh,Pardeep</v>
          </cell>
          <cell r="D826" t="str">
            <v>FC159</v>
          </cell>
          <cell r="E826" t="str">
            <v>Out</v>
          </cell>
          <cell r="F826" t="str">
            <v>9/2/26, 5:58â€¯PM</v>
          </cell>
          <cell r="G826" t="str">
            <v>P</v>
          </cell>
        </row>
        <row r="827">
          <cell r="A827">
            <v>203850767</v>
          </cell>
          <cell r="B827" t="str">
            <v>Ategeka,Francis</v>
          </cell>
          <cell r="C827" t="str">
            <v>Thomas,Binil</v>
          </cell>
          <cell r="D827" t="str">
            <v>LK013</v>
          </cell>
          <cell r="E827" t="str">
            <v>In</v>
          </cell>
          <cell r="F827" t="str">
            <v>9/2/26, 6:07â€¯PM</v>
          </cell>
          <cell r="G827" t="str">
            <v>P</v>
          </cell>
        </row>
        <row r="828">
          <cell r="A828">
            <v>203850767</v>
          </cell>
          <cell r="B828" t="str">
            <v>Ategeka,Francis</v>
          </cell>
          <cell r="C828" t="str">
            <v>Thomas,Binil</v>
          </cell>
          <cell r="D828" t="str">
            <v>LK013</v>
          </cell>
          <cell r="E828" t="str">
            <v>Out</v>
          </cell>
          <cell r="F828" t="str">
            <v>9/2/26, 8:39â€¯PM</v>
          </cell>
          <cell r="G828" t="str">
            <v>P</v>
          </cell>
        </row>
        <row r="829">
          <cell r="A829">
            <v>203850767</v>
          </cell>
          <cell r="B829" t="str">
            <v>Ategeka,Francis</v>
          </cell>
          <cell r="C829" t="str">
            <v>Thomas,Binil</v>
          </cell>
          <cell r="D829" t="str">
            <v>LK013</v>
          </cell>
          <cell r="E829" t="str">
            <v>In</v>
          </cell>
          <cell r="F829" t="str">
            <v>9/2/26, 9:10â€¯PM</v>
          </cell>
          <cell r="G829" t="str">
            <v>P</v>
          </cell>
        </row>
        <row r="830">
          <cell r="A830">
            <v>203850767</v>
          </cell>
          <cell r="B830" t="str">
            <v>Ategeka,Francis</v>
          </cell>
          <cell r="C830" t="str">
            <v>Thomas,Binil</v>
          </cell>
          <cell r="D830" t="str">
            <v>LK013</v>
          </cell>
          <cell r="E830" t="str">
            <v>Out</v>
          </cell>
          <cell r="F830" t="str">
            <v>9/3/26, 1:47â€¯AM</v>
          </cell>
          <cell r="G830" t="str">
            <v>P</v>
          </cell>
        </row>
        <row r="831">
          <cell r="A831">
            <v>203850767</v>
          </cell>
          <cell r="B831" t="str">
            <v>Ategeka,Francis</v>
          </cell>
          <cell r="C831" t="str">
            <v>Thomas,Binil</v>
          </cell>
          <cell r="D831" t="str">
            <v>LK013</v>
          </cell>
          <cell r="E831" t="str">
            <v>In</v>
          </cell>
          <cell r="F831" t="str">
            <v>9/3/26, 2:17â€¯AM</v>
          </cell>
          <cell r="G831" t="str">
            <v>P</v>
          </cell>
        </row>
        <row r="832">
          <cell r="A832">
            <v>203908324</v>
          </cell>
          <cell r="B832" t="str">
            <v>Khonje,Esnart</v>
          </cell>
          <cell r="C832" t="str">
            <v>Ansari,Ammar Abdullah</v>
          </cell>
          <cell r="D832" t="str">
            <v>FC009</v>
          </cell>
          <cell r="E832" t="str">
            <v>In</v>
          </cell>
          <cell r="F832" t="str">
            <v>9/2/26, 7:57â€¯AM</v>
          </cell>
          <cell r="G832" t="str">
            <v>P</v>
          </cell>
        </row>
        <row r="833">
          <cell r="A833">
            <v>203908324</v>
          </cell>
          <cell r="B833" t="str">
            <v>Khonje,Esnart</v>
          </cell>
          <cell r="C833" t="str">
            <v>Ansari,Ammar Abdullah</v>
          </cell>
          <cell r="D833" t="str">
            <v>FC009</v>
          </cell>
          <cell r="E833" t="str">
            <v>Out</v>
          </cell>
          <cell r="F833" t="str">
            <v>9/2/26, 10:06â€¯AM</v>
          </cell>
          <cell r="G833" t="str">
            <v>P</v>
          </cell>
        </row>
        <row r="834">
          <cell r="A834">
            <v>203908324</v>
          </cell>
          <cell r="B834" t="str">
            <v>Khonje,Esnart</v>
          </cell>
          <cell r="C834" t="str">
            <v>Ansari,Ammar Abdullah</v>
          </cell>
          <cell r="D834" t="str">
            <v>FC009</v>
          </cell>
          <cell r="E834" t="str">
            <v>In</v>
          </cell>
          <cell r="F834" t="str">
            <v>9/2/26, 10:39â€¯AM</v>
          </cell>
          <cell r="G834" t="str">
            <v>P</v>
          </cell>
        </row>
        <row r="835">
          <cell r="A835">
            <v>203908324</v>
          </cell>
          <cell r="B835" t="str">
            <v>Khonje,Esnart</v>
          </cell>
          <cell r="C835" t="str">
            <v>Ansari,Ammar Abdullah</v>
          </cell>
          <cell r="D835" t="str">
            <v>FC009</v>
          </cell>
          <cell r="E835" t="str">
            <v>Out</v>
          </cell>
          <cell r="F835" t="str">
            <v>9/2/26, 2:46â€¯PM</v>
          </cell>
          <cell r="G835" t="str">
            <v>P</v>
          </cell>
        </row>
        <row r="836">
          <cell r="A836">
            <v>203908324</v>
          </cell>
          <cell r="B836" t="str">
            <v>Khonje,Esnart</v>
          </cell>
          <cell r="C836" t="str">
            <v>Ansari,Ammar Abdullah</v>
          </cell>
          <cell r="D836" t="str">
            <v>FC009</v>
          </cell>
          <cell r="E836" t="str">
            <v>In</v>
          </cell>
          <cell r="F836" t="str">
            <v>9/2/26, 3:17â€¯PM</v>
          </cell>
          <cell r="G836" t="str">
            <v>P</v>
          </cell>
        </row>
        <row r="837">
          <cell r="A837">
            <v>203908324</v>
          </cell>
          <cell r="B837" t="str">
            <v>Khonje,Esnart</v>
          </cell>
          <cell r="C837" t="str">
            <v>Ansari,Ammar Abdullah</v>
          </cell>
          <cell r="D837" t="str">
            <v>FC009</v>
          </cell>
          <cell r="E837" t="str">
            <v>Out</v>
          </cell>
          <cell r="F837" t="str">
            <v>9/2/26, 5:58â€¯PM</v>
          </cell>
          <cell r="G837" t="str">
            <v>P</v>
          </cell>
        </row>
        <row r="838">
          <cell r="A838">
            <v>206915295</v>
          </cell>
          <cell r="B838" t="str">
            <v>TAYEBWE,BENON</v>
          </cell>
          <cell r="C838" t="str">
            <v>Singh,Pardeep</v>
          </cell>
          <cell r="D838" t="str">
            <v>FC134</v>
          </cell>
          <cell r="E838" t="str">
            <v>In</v>
          </cell>
          <cell r="F838" t="str">
            <v>9/2/26, 7:56â€¯AM</v>
          </cell>
          <cell r="G838" t="str">
            <v>P</v>
          </cell>
        </row>
        <row r="839">
          <cell r="A839">
            <v>206915295</v>
          </cell>
          <cell r="B839" t="str">
            <v>TAYEBWE,BENON</v>
          </cell>
          <cell r="C839" t="str">
            <v>Singh,Pardeep</v>
          </cell>
          <cell r="D839" t="str">
            <v>FC134</v>
          </cell>
          <cell r="E839" t="str">
            <v>Out</v>
          </cell>
          <cell r="F839" t="str">
            <v>9/2/26, 12:49â€¯PM</v>
          </cell>
          <cell r="G839" t="str">
            <v>P</v>
          </cell>
        </row>
        <row r="840">
          <cell r="A840">
            <v>206915295</v>
          </cell>
          <cell r="B840" t="str">
            <v>TAYEBWE,BENON</v>
          </cell>
          <cell r="C840" t="str">
            <v>Singh,Pardeep</v>
          </cell>
          <cell r="D840" t="str">
            <v>FC134</v>
          </cell>
          <cell r="E840" t="str">
            <v>In</v>
          </cell>
          <cell r="F840" t="str">
            <v>9/2/26, 1:47â€¯PM</v>
          </cell>
          <cell r="G840" t="str">
            <v>P</v>
          </cell>
        </row>
        <row r="841">
          <cell r="A841">
            <v>206915295</v>
          </cell>
          <cell r="B841" t="str">
            <v>TAYEBWE,BENON</v>
          </cell>
          <cell r="C841" t="str">
            <v>Singh,Pardeep</v>
          </cell>
          <cell r="D841" t="str">
            <v>FC134</v>
          </cell>
          <cell r="E841" t="str">
            <v>Out</v>
          </cell>
          <cell r="F841" t="str">
            <v>9/2/26, 6:01â€¯PM</v>
          </cell>
          <cell r="G841" t="str">
            <v>P</v>
          </cell>
        </row>
        <row r="842">
          <cell r="A842">
            <v>203850775</v>
          </cell>
          <cell r="B842" t="str">
            <v>Abit,Linda Sally</v>
          </cell>
          <cell r="C842" t="str">
            <v>Meera,Bava Bahrudeen</v>
          </cell>
          <cell r="D842" t="str">
            <v>FC159</v>
          </cell>
          <cell r="E842" t="str">
            <v>In</v>
          </cell>
          <cell r="F842" t="str">
            <v>9/2/26, 7:59â€¯AM</v>
          </cell>
          <cell r="G842" t="str">
            <v>P</v>
          </cell>
        </row>
        <row r="843">
          <cell r="A843">
            <v>203850775</v>
          </cell>
          <cell r="B843" t="str">
            <v>Abit,Linda Sally</v>
          </cell>
          <cell r="C843" t="str">
            <v>Meera,Bava Bahrudeen</v>
          </cell>
          <cell r="D843" t="str">
            <v>FC159</v>
          </cell>
          <cell r="E843" t="str">
            <v>Out</v>
          </cell>
          <cell r="F843" t="str">
            <v>9/2/26, 12:08â€¯PM</v>
          </cell>
          <cell r="G843" t="str">
            <v>P</v>
          </cell>
        </row>
        <row r="844">
          <cell r="A844">
            <v>203850775</v>
          </cell>
          <cell r="B844" t="str">
            <v>Abit,Linda Sally</v>
          </cell>
          <cell r="C844" t="str">
            <v>Meera,Bava Bahrudeen</v>
          </cell>
          <cell r="D844" t="str">
            <v>FC159</v>
          </cell>
          <cell r="E844" t="str">
            <v>In</v>
          </cell>
          <cell r="F844" t="str">
            <v>9/2/26, 1:08â€¯PM</v>
          </cell>
          <cell r="G844" t="str">
            <v>P</v>
          </cell>
        </row>
        <row r="845">
          <cell r="A845">
            <v>203850775</v>
          </cell>
          <cell r="B845" t="str">
            <v>Abit,Linda Sally</v>
          </cell>
          <cell r="C845" t="str">
            <v>Meera,Bava Bahrudeen</v>
          </cell>
          <cell r="D845" t="str">
            <v>FC159</v>
          </cell>
          <cell r="E845" t="str">
            <v>Out</v>
          </cell>
          <cell r="F845" t="str">
            <v>9/2/26, 5:59â€¯PM</v>
          </cell>
          <cell r="G845" t="str">
            <v>P</v>
          </cell>
        </row>
        <row r="846">
          <cell r="A846">
            <v>105485458</v>
          </cell>
          <cell r="B846" t="str">
            <v>Ali,Faizan</v>
          </cell>
          <cell r="C846" t="str">
            <v>Ansari,Ammar Abdullah</v>
          </cell>
          <cell r="D846" t="str">
            <v>FC159</v>
          </cell>
          <cell r="E846" t="str">
            <v>In</v>
          </cell>
          <cell r="F846" t="str">
            <v>9/2/26, 7:46â€¯AM</v>
          </cell>
          <cell r="G846" t="str">
            <v>P</v>
          </cell>
        </row>
        <row r="847">
          <cell r="A847">
            <v>105485458</v>
          </cell>
          <cell r="B847" t="str">
            <v>Ali,Faizan</v>
          </cell>
          <cell r="C847" t="str">
            <v>Ansari,Ammar Abdullah</v>
          </cell>
          <cell r="D847" t="str">
            <v>FC159</v>
          </cell>
          <cell r="E847" t="str">
            <v>Out</v>
          </cell>
          <cell r="F847" t="str">
            <v>9/2/26, 12:56â€¯PM</v>
          </cell>
          <cell r="G847" t="str">
            <v>P</v>
          </cell>
        </row>
        <row r="848">
          <cell r="A848">
            <v>105485458</v>
          </cell>
          <cell r="B848" t="str">
            <v>Ali,Faizan</v>
          </cell>
          <cell r="C848" t="str">
            <v>Ansari,Ammar Abdullah</v>
          </cell>
          <cell r="D848" t="str">
            <v>FC159</v>
          </cell>
          <cell r="E848" t="str">
            <v>In</v>
          </cell>
          <cell r="F848" t="str">
            <v>9/2/26, 1:55â€¯PM</v>
          </cell>
          <cell r="G848" t="str">
            <v>P</v>
          </cell>
        </row>
        <row r="849">
          <cell r="A849">
            <v>105485458</v>
          </cell>
          <cell r="B849" t="str">
            <v>Ali,Faizan</v>
          </cell>
          <cell r="C849" t="str">
            <v>Ansari,Ammar Abdullah</v>
          </cell>
          <cell r="D849" t="str">
            <v>FC159</v>
          </cell>
          <cell r="E849" t="str">
            <v>Out</v>
          </cell>
          <cell r="F849" t="str">
            <v>9/2/26, 6:11â€¯PM</v>
          </cell>
          <cell r="G849" t="str">
            <v>P</v>
          </cell>
        </row>
        <row r="850">
          <cell r="A850">
            <v>203850776</v>
          </cell>
          <cell r="B850" t="str">
            <v>Foli,Suzzy</v>
          </cell>
          <cell r="C850" t="str">
            <v>Meera,Bava Bahrudeen</v>
          </cell>
          <cell r="D850" t="str">
            <v>FC034</v>
          </cell>
          <cell r="E850" t="str">
            <v>In</v>
          </cell>
          <cell r="F850" t="str">
            <v>9/2/26, 7:57â€¯AM</v>
          </cell>
          <cell r="G850" t="str">
            <v>P</v>
          </cell>
        </row>
        <row r="851">
          <cell r="A851">
            <v>203850776</v>
          </cell>
          <cell r="B851" t="str">
            <v>Foli,Suzzy</v>
          </cell>
          <cell r="C851" t="str">
            <v>Meera,Bava Bahrudeen</v>
          </cell>
          <cell r="D851" t="str">
            <v>FC034</v>
          </cell>
          <cell r="E851" t="str">
            <v>Out</v>
          </cell>
          <cell r="F851" t="str">
            <v>9/2/26, 12:03â€¯PM</v>
          </cell>
          <cell r="G851" t="str">
            <v>P</v>
          </cell>
        </row>
        <row r="852">
          <cell r="A852">
            <v>203850776</v>
          </cell>
          <cell r="B852" t="str">
            <v>Foli,Suzzy</v>
          </cell>
          <cell r="C852" t="str">
            <v>Meera,Bava Bahrudeen</v>
          </cell>
          <cell r="D852" t="str">
            <v>FC034</v>
          </cell>
          <cell r="E852" t="str">
            <v>In</v>
          </cell>
          <cell r="F852" t="str">
            <v>9/2/26, 1:02â€¯PM</v>
          </cell>
          <cell r="G852" t="str">
            <v>P</v>
          </cell>
        </row>
        <row r="853">
          <cell r="A853">
            <v>203850776</v>
          </cell>
          <cell r="B853" t="str">
            <v>Foli,Suzzy</v>
          </cell>
          <cell r="C853" t="str">
            <v>Meera,Bava Bahrudeen</v>
          </cell>
          <cell r="D853" t="str">
            <v>FC034</v>
          </cell>
          <cell r="E853" t="str">
            <v>Out</v>
          </cell>
          <cell r="F853" t="str">
            <v>9/2/26, 6:01â€¯PM</v>
          </cell>
          <cell r="G853" t="str">
            <v>P</v>
          </cell>
        </row>
        <row r="854">
          <cell r="A854">
            <v>206174652</v>
          </cell>
          <cell r="B854" t="str">
            <v>Nanyombi,Juliet</v>
          </cell>
          <cell r="C854" t="str">
            <v>Meera,Bava Bahrudeen</v>
          </cell>
          <cell r="D854" t="str">
            <v>LK013</v>
          </cell>
          <cell r="E854" t="str">
            <v>In</v>
          </cell>
          <cell r="F854" t="str">
            <v>9/2/26, 6:06â€¯PM</v>
          </cell>
          <cell r="G854" t="str">
            <v>P</v>
          </cell>
        </row>
        <row r="855">
          <cell r="A855">
            <v>206174652</v>
          </cell>
          <cell r="B855" t="str">
            <v>Nanyombi,Juliet</v>
          </cell>
          <cell r="C855" t="str">
            <v>Meera,Bava Bahrudeen</v>
          </cell>
          <cell r="D855" t="str">
            <v>LK013</v>
          </cell>
          <cell r="E855" t="str">
            <v>Out</v>
          </cell>
          <cell r="F855" t="str">
            <v>9/2/26, 11:01â€¯PM</v>
          </cell>
          <cell r="G855" t="str">
            <v>P</v>
          </cell>
        </row>
        <row r="856">
          <cell r="A856">
            <v>206174652</v>
          </cell>
          <cell r="B856" t="str">
            <v>Nanyombi,Juliet</v>
          </cell>
          <cell r="C856" t="str">
            <v>Meera,Bava Bahrudeen</v>
          </cell>
          <cell r="D856" t="str">
            <v>LK013</v>
          </cell>
          <cell r="E856" t="str">
            <v>In</v>
          </cell>
          <cell r="F856" t="str">
            <v>9/3/26, 12:02â€¯AM</v>
          </cell>
          <cell r="G856" t="str">
            <v>P</v>
          </cell>
        </row>
        <row r="857">
          <cell r="A857">
            <v>106301305</v>
          </cell>
          <cell r="B857" t="str">
            <v>Zabala Babas,Lalaine</v>
          </cell>
          <cell r="C857" t="str">
            <v>Lakkireddy,Sai Raghavendra Reddy</v>
          </cell>
          <cell r="D857" t="str">
            <v>LK011</v>
          </cell>
          <cell r="E857" t="str">
            <v>In</v>
          </cell>
          <cell r="F857" t="str">
            <v>9/2/26, 6:00â€¯PM</v>
          </cell>
          <cell r="G857" t="str">
            <v>P</v>
          </cell>
        </row>
        <row r="858">
          <cell r="A858">
            <v>106301305</v>
          </cell>
          <cell r="B858" t="str">
            <v>Zabala Babas,Lalaine</v>
          </cell>
          <cell r="C858" t="str">
            <v>Lakkireddy,Sai Raghavendra Reddy</v>
          </cell>
          <cell r="D858" t="str">
            <v>LK011</v>
          </cell>
          <cell r="E858" t="str">
            <v>Out</v>
          </cell>
          <cell r="F858" t="str">
            <v>9/2/26, 9:25â€¯PM</v>
          </cell>
          <cell r="G858" t="str">
            <v>P</v>
          </cell>
        </row>
        <row r="859">
          <cell r="A859">
            <v>106301305</v>
          </cell>
          <cell r="B859" t="str">
            <v>Zabala Babas,Lalaine</v>
          </cell>
          <cell r="C859" t="str">
            <v>Lakkireddy,Sai Raghavendra Reddy</v>
          </cell>
          <cell r="D859" t="str">
            <v>LK011</v>
          </cell>
          <cell r="E859" t="str">
            <v>In</v>
          </cell>
          <cell r="F859" t="str">
            <v>9/2/26, 9:53â€¯PM</v>
          </cell>
          <cell r="G859" t="str">
            <v>P</v>
          </cell>
        </row>
        <row r="860">
          <cell r="A860">
            <v>106301305</v>
          </cell>
          <cell r="B860" t="str">
            <v>Zabala Babas,Lalaine</v>
          </cell>
          <cell r="C860" t="str">
            <v>Lakkireddy,Sai Raghavendra Reddy</v>
          </cell>
          <cell r="D860" t="str">
            <v>LK011</v>
          </cell>
          <cell r="E860" t="str">
            <v>Out</v>
          </cell>
          <cell r="F860" t="str">
            <v>9/3/26, 2:29â€¯AM</v>
          </cell>
          <cell r="G860" t="str">
            <v>P</v>
          </cell>
        </row>
        <row r="861">
          <cell r="A861">
            <v>106301305</v>
          </cell>
          <cell r="B861" t="str">
            <v>Zabala Babas,Lalaine</v>
          </cell>
          <cell r="C861" t="str">
            <v>Lakkireddy,Sai Raghavendra Reddy</v>
          </cell>
          <cell r="D861" t="str">
            <v>LK011</v>
          </cell>
          <cell r="E861" t="str">
            <v>In</v>
          </cell>
          <cell r="F861" t="str">
            <v>9/3/26, 2:57â€¯AM</v>
          </cell>
          <cell r="G861" t="str">
            <v>P</v>
          </cell>
        </row>
        <row r="862">
          <cell r="A862">
            <v>206129609</v>
          </cell>
          <cell r="B862" t="str">
            <v>Babah Turay,Abdulai</v>
          </cell>
          <cell r="C862" t="str">
            <v>Ansari,Ammar Abdullah</v>
          </cell>
          <cell r="D862" t="str">
            <v>FC159</v>
          </cell>
          <cell r="E862" t="str">
            <v>In</v>
          </cell>
          <cell r="F862" t="str">
            <v>9/2/26, 7:58â€¯AM</v>
          </cell>
          <cell r="G862" t="str">
            <v>P</v>
          </cell>
        </row>
        <row r="863">
          <cell r="A863">
            <v>206129609</v>
          </cell>
          <cell r="B863" t="str">
            <v>Babah Turay,Abdulai</v>
          </cell>
          <cell r="C863" t="str">
            <v>Ansari,Ammar Abdullah</v>
          </cell>
          <cell r="D863" t="str">
            <v>FC159</v>
          </cell>
          <cell r="E863" t="str">
            <v>Out</v>
          </cell>
          <cell r="F863" t="str">
            <v>9/2/26, 10:04â€¯AM</v>
          </cell>
          <cell r="G863" t="str">
            <v>P</v>
          </cell>
        </row>
        <row r="864">
          <cell r="A864">
            <v>206129609</v>
          </cell>
          <cell r="B864" t="str">
            <v>Babah Turay,Abdulai</v>
          </cell>
          <cell r="C864" t="str">
            <v>Ansari,Ammar Abdullah</v>
          </cell>
          <cell r="D864" t="str">
            <v>FC159</v>
          </cell>
          <cell r="E864" t="str">
            <v>In</v>
          </cell>
          <cell r="F864" t="str">
            <v>9/2/26, 10:36â€¯AM</v>
          </cell>
          <cell r="G864" t="str">
            <v>P</v>
          </cell>
        </row>
        <row r="865">
          <cell r="A865">
            <v>206129609</v>
          </cell>
          <cell r="B865" t="str">
            <v>Babah Turay,Abdulai</v>
          </cell>
          <cell r="C865" t="str">
            <v>Ansari,Ammar Abdullah</v>
          </cell>
          <cell r="D865" t="str">
            <v>FC159</v>
          </cell>
          <cell r="E865" t="str">
            <v>Out</v>
          </cell>
          <cell r="F865" t="str">
            <v>9/2/26, 2:43â€¯PM</v>
          </cell>
          <cell r="G865" t="str">
            <v>P</v>
          </cell>
        </row>
        <row r="866">
          <cell r="A866">
            <v>206129609</v>
          </cell>
          <cell r="B866" t="str">
            <v>Babah Turay,Abdulai</v>
          </cell>
          <cell r="C866" t="str">
            <v>Ansari,Ammar Abdullah</v>
          </cell>
          <cell r="D866" t="str">
            <v>FC159</v>
          </cell>
          <cell r="E866" t="str">
            <v>In</v>
          </cell>
          <cell r="F866" t="str">
            <v>9/2/26, 3:14â€¯PM</v>
          </cell>
          <cell r="G866" t="str">
            <v>P</v>
          </cell>
        </row>
        <row r="867">
          <cell r="A867">
            <v>206129609</v>
          </cell>
          <cell r="B867" t="str">
            <v>Babah Turay,Abdulai</v>
          </cell>
          <cell r="C867" t="str">
            <v>Ansari,Ammar Abdullah</v>
          </cell>
          <cell r="D867" t="str">
            <v>FC159</v>
          </cell>
          <cell r="E867" t="str">
            <v>Out</v>
          </cell>
          <cell r="F867" t="str">
            <v>9/2/26, 5:58â€¯PM</v>
          </cell>
          <cell r="G867" t="str">
            <v>P</v>
          </cell>
        </row>
        <row r="868">
          <cell r="A868">
            <v>203813078</v>
          </cell>
          <cell r="B868" t="str">
            <v>SUDHA,SONU KRISHNA</v>
          </cell>
          <cell r="C868" t="str">
            <v>Meera,Bava Bahrudeen</v>
          </cell>
          <cell r="D868" t="str">
            <v>LK013</v>
          </cell>
          <cell r="E868" t="str">
            <v>In</v>
          </cell>
          <cell r="F868" t="str">
            <v>9/2/26, 6:07â€¯PM</v>
          </cell>
          <cell r="G868" t="str">
            <v>P</v>
          </cell>
        </row>
        <row r="869">
          <cell r="A869">
            <v>203813078</v>
          </cell>
          <cell r="B869" t="str">
            <v>SUDHA,SONU KRISHNA</v>
          </cell>
          <cell r="C869" t="str">
            <v>Meera,Bava Bahrudeen</v>
          </cell>
          <cell r="D869" t="str">
            <v>LK013</v>
          </cell>
          <cell r="E869" t="str">
            <v>Out</v>
          </cell>
          <cell r="F869" t="str">
            <v>9/2/26, 11:01â€¯PM</v>
          </cell>
          <cell r="G869" t="str">
            <v>P</v>
          </cell>
        </row>
        <row r="870">
          <cell r="A870">
            <v>203813078</v>
          </cell>
          <cell r="B870" t="str">
            <v>SUDHA,SONU KRISHNA</v>
          </cell>
          <cell r="C870" t="str">
            <v>Meera,Bava Bahrudeen</v>
          </cell>
          <cell r="D870" t="str">
            <v>LK013</v>
          </cell>
          <cell r="E870" t="str">
            <v>In</v>
          </cell>
          <cell r="F870" t="str">
            <v>9/3/26, 12:00â€¯AM</v>
          </cell>
          <cell r="G870" t="str">
            <v>P</v>
          </cell>
        </row>
        <row r="871">
          <cell r="A871">
            <v>206129606</v>
          </cell>
          <cell r="B871" t="str">
            <v>Dapaa,Emmanuel</v>
          </cell>
          <cell r="C871" t="str">
            <v>Narshad,Muhammad Ashik</v>
          </cell>
          <cell r="D871" t="str">
            <v>FC134</v>
          </cell>
          <cell r="E871" t="str">
            <v>In</v>
          </cell>
          <cell r="F871" t="str">
            <v>9/2/26, 7:59â€¯AM</v>
          </cell>
          <cell r="G871" t="str">
            <v>P</v>
          </cell>
        </row>
        <row r="872">
          <cell r="A872">
            <v>206129606</v>
          </cell>
          <cell r="B872" t="str">
            <v>Dapaa,Emmanuel</v>
          </cell>
          <cell r="C872" t="str">
            <v>Narshad,Muhammad Ashik</v>
          </cell>
          <cell r="D872" t="str">
            <v>FC134</v>
          </cell>
          <cell r="E872" t="str">
            <v>Out</v>
          </cell>
          <cell r="F872" t="str">
            <v>9/2/26, 10:08â€¯AM</v>
          </cell>
          <cell r="G872" t="str">
            <v>P</v>
          </cell>
        </row>
        <row r="873">
          <cell r="A873">
            <v>206129606</v>
          </cell>
          <cell r="B873" t="str">
            <v>Dapaa,Emmanuel</v>
          </cell>
          <cell r="C873" t="str">
            <v>Narshad,Muhammad Ashik</v>
          </cell>
          <cell r="D873" t="str">
            <v>FC134</v>
          </cell>
          <cell r="E873" t="str">
            <v>In</v>
          </cell>
          <cell r="F873" t="str">
            <v>9/2/26, 10:39â€¯AM</v>
          </cell>
          <cell r="G873" t="str">
            <v>P</v>
          </cell>
        </row>
        <row r="874">
          <cell r="A874">
            <v>206129606</v>
          </cell>
          <cell r="B874" t="str">
            <v>Dapaa,Emmanuel</v>
          </cell>
          <cell r="C874" t="str">
            <v>Narshad,Muhammad Ashik</v>
          </cell>
          <cell r="D874" t="str">
            <v>FC134</v>
          </cell>
          <cell r="E874" t="str">
            <v>Out</v>
          </cell>
          <cell r="F874" t="str">
            <v>9/2/26, 2:49â€¯PM</v>
          </cell>
          <cell r="G874" t="str">
            <v>P</v>
          </cell>
        </row>
        <row r="875">
          <cell r="A875">
            <v>206129606</v>
          </cell>
          <cell r="B875" t="str">
            <v>Dapaa,Emmanuel</v>
          </cell>
          <cell r="C875" t="str">
            <v>Narshad,Muhammad Ashik</v>
          </cell>
          <cell r="D875" t="str">
            <v>FC134</v>
          </cell>
          <cell r="E875" t="str">
            <v>In</v>
          </cell>
          <cell r="F875" t="str">
            <v>9/2/26, 3:19â€¯PM</v>
          </cell>
          <cell r="G875" t="str">
            <v>P</v>
          </cell>
        </row>
        <row r="876">
          <cell r="A876">
            <v>206129606</v>
          </cell>
          <cell r="B876" t="str">
            <v>Dapaa,Emmanuel</v>
          </cell>
          <cell r="C876" t="str">
            <v>Narshad,Muhammad Ashik</v>
          </cell>
          <cell r="D876" t="str">
            <v>FC134</v>
          </cell>
          <cell r="E876" t="str">
            <v>Out</v>
          </cell>
          <cell r="F876" t="str">
            <v>9/2/26, 5:56â€¯PM</v>
          </cell>
          <cell r="G876" t="str">
            <v>P</v>
          </cell>
        </row>
        <row r="877">
          <cell r="A877">
            <v>206873779</v>
          </cell>
          <cell r="B877" t="str">
            <v>KYOBE,FAROUK</v>
          </cell>
          <cell r="C877" t="str">
            <v>Sohail,Anis</v>
          </cell>
          <cell r="D877" t="str">
            <v>LK013</v>
          </cell>
          <cell r="E877" t="str">
            <v>In</v>
          </cell>
          <cell r="F877" t="str">
            <v>9/2/26, 6:10â€¯PM</v>
          </cell>
          <cell r="G877" t="str">
            <v>P</v>
          </cell>
        </row>
        <row r="878">
          <cell r="A878">
            <v>206873779</v>
          </cell>
          <cell r="B878" t="str">
            <v>KYOBE,FAROUK</v>
          </cell>
          <cell r="C878" t="str">
            <v>Sohail,Anis</v>
          </cell>
          <cell r="D878" t="str">
            <v>LK013</v>
          </cell>
          <cell r="E878" t="str">
            <v>Out</v>
          </cell>
          <cell r="F878" t="str">
            <v>9/2/26, 11:01â€¯PM</v>
          </cell>
          <cell r="G878" t="str">
            <v>P</v>
          </cell>
        </row>
        <row r="879">
          <cell r="A879">
            <v>206873779</v>
          </cell>
          <cell r="B879" t="str">
            <v>KYOBE,FAROUK</v>
          </cell>
          <cell r="C879" t="str">
            <v>Sohail,Anis</v>
          </cell>
          <cell r="D879" t="str">
            <v>LK013</v>
          </cell>
          <cell r="E879" t="str">
            <v>In</v>
          </cell>
          <cell r="F879" t="str">
            <v>9/3/26, 12:00â€¯AM</v>
          </cell>
          <cell r="G879" t="str">
            <v>P</v>
          </cell>
        </row>
        <row r="880">
          <cell r="A880">
            <v>204011575</v>
          </cell>
          <cell r="B880" t="str">
            <v>KAMPAME,MESHACH</v>
          </cell>
          <cell r="C880" t="str">
            <v>Ansari,Ammar Abdullah</v>
          </cell>
          <cell r="D880" t="str">
            <v>FC084</v>
          </cell>
          <cell r="E880" t="str">
            <v>In</v>
          </cell>
          <cell r="F880" t="str">
            <v>9/2/26, 7:58â€¯AM</v>
          </cell>
          <cell r="G880" t="str">
            <v>P</v>
          </cell>
        </row>
        <row r="881">
          <cell r="A881">
            <v>204011575</v>
          </cell>
          <cell r="B881" t="str">
            <v>KAMPAME,MESHACH</v>
          </cell>
          <cell r="C881" t="str">
            <v>Ansari,Ammar Abdullah</v>
          </cell>
          <cell r="D881" t="str">
            <v>FC084</v>
          </cell>
          <cell r="E881" t="str">
            <v>Out</v>
          </cell>
          <cell r="F881" t="str">
            <v>9/2/26, 10:10â€¯AM</v>
          </cell>
          <cell r="G881" t="str">
            <v>P</v>
          </cell>
        </row>
        <row r="882">
          <cell r="A882">
            <v>204011575</v>
          </cell>
          <cell r="B882" t="str">
            <v>KAMPAME,MESHACH</v>
          </cell>
          <cell r="C882" t="str">
            <v>Ansari,Ammar Abdullah</v>
          </cell>
          <cell r="D882" t="str">
            <v>FC084</v>
          </cell>
          <cell r="E882" t="str">
            <v>In</v>
          </cell>
          <cell r="F882" t="str">
            <v>9/2/26, 10:41â€¯AM</v>
          </cell>
          <cell r="G882" t="str">
            <v>P</v>
          </cell>
        </row>
        <row r="883">
          <cell r="A883">
            <v>204011575</v>
          </cell>
          <cell r="B883" t="str">
            <v>KAMPAME,MESHACH</v>
          </cell>
          <cell r="C883" t="str">
            <v>Ansari,Ammar Abdullah</v>
          </cell>
          <cell r="D883" t="str">
            <v>FC084</v>
          </cell>
          <cell r="E883" t="str">
            <v>Out</v>
          </cell>
          <cell r="F883" t="str">
            <v>9/2/26, 3:00â€¯PM</v>
          </cell>
          <cell r="G883" t="str">
            <v>P</v>
          </cell>
        </row>
        <row r="884">
          <cell r="A884">
            <v>204011575</v>
          </cell>
          <cell r="B884" t="str">
            <v>KAMPAME,MESHACH</v>
          </cell>
          <cell r="C884" t="str">
            <v>Ansari,Ammar Abdullah</v>
          </cell>
          <cell r="D884" t="str">
            <v>FC084</v>
          </cell>
          <cell r="E884" t="str">
            <v>In</v>
          </cell>
          <cell r="F884" t="str">
            <v>9/2/26, 3:31â€¯PM</v>
          </cell>
          <cell r="G884" t="str">
            <v>P</v>
          </cell>
        </row>
        <row r="885">
          <cell r="A885">
            <v>204011575</v>
          </cell>
          <cell r="B885" t="str">
            <v>KAMPAME,MESHACH</v>
          </cell>
          <cell r="C885" t="str">
            <v>Ansari,Ammar Abdullah</v>
          </cell>
          <cell r="D885" t="str">
            <v>FC084</v>
          </cell>
          <cell r="E885" t="str">
            <v>Out</v>
          </cell>
          <cell r="F885" t="str">
            <v>9/2/26, 5:58â€¯PM</v>
          </cell>
          <cell r="G885" t="str">
            <v>P</v>
          </cell>
        </row>
        <row r="886">
          <cell r="A886">
            <v>204467948</v>
          </cell>
          <cell r="B886" t="str">
            <v>Sahr M'Bayo,Richard</v>
          </cell>
          <cell r="C886" t="str">
            <v>Narshad,Muhammad Ashik</v>
          </cell>
          <cell r="D886" t="str">
            <v>FC134</v>
          </cell>
          <cell r="E886" t="str">
            <v>In</v>
          </cell>
          <cell r="F886" t="str">
            <v>9/2/26, 7:56â€¯AM</v>
          </cell>
          <cell r="G886" t="str">
            <v>P</v>
          </cell>
        </row>
        <row r="887">
          <cell r="A887">
            <v>204467948</v>
          </cell>
          <cell r="B887" t="str">
            <v>Sahr M'Bayo,Richard</v>
          </cell>
          <cell r="C887" t="str">
            <v>Narshad,Muhammad Ashik</v>
          </cell>
          <cell r="D887" t="str">
            <v>FC134</v>
          </cell>
          <cell r="E887" t="str">
            <v>Out</v>
          </cell>
          <cell r="F887" t="str">
            <v>9/2/26, 10:11â€¯AM</v>
          </cell>
          <cell r="G887" t="str">
            <v>P</v>
          </cell>
        </row>
        <row r="888">
          <cell r="A888">
            <v>204467948</v>
          </cell>
          <cell r="B888" t="str">
            <v>Sahr M'Bayo,Richard</v>
          </cell>
          <cell r="C888" t="str">
            <v>Narshad,Muhammad Ashik</v>
          </cell>
          <cell r="D888" t="str">
            <v>FC134</v>
          </cell>
          <cell r="E888" t="str">
            <v>In</v>
          </cell>
          <cell r="F888" t="str">
            <v>9/2/26, 10:41â€¯AM</v>
          </cell>
          <cell r="G888" t="str">
            <v>P</v>
          </cell>
        </row>
        <row r="889">
          <cell r="A889">
            <v>204467948</v>
          </cell>
          <cell r="B889" t="str">
            <v>Sahr M'Bayo,Richard</v>
          </cell>
          <cell r="C889" t="str">
            <v>Narshad,Muhammad Ashik</v>
          </cell>
          <cell r="D889" t="str">
            <v>FC134</v>
          </cell>
          <cell r="E889" t="str">
            <v>Out</v>
          </cell>
          <cell r="F889" t="str">
            <v>9/2/26, 3:06â€¯PM</v>
          </cell>
          <cell r="G889" t="str">
            <v>P</v>
          </cell>
        </row>
        <row r="890">
          <cell r="A890">
            <v>204467948</v>
          </cell>
          <cell r="B890" t="str">
            <v>Sahr M'Bayo,Richard</v>
          </cell>
          <cell r="C890" t="str">
            <v>Narshad,Muhammad Ashik</v>
          </cell>
          <cell r="D890" t="str">
            <v>FC134</v>
          </cell>
          <cell r="E890" t="str">
            <v>In</v>
          </cell>
          <cell r="F890" t="str">
            <v>9/2/26, 3:35â€¯PM</v>
          </cell>
          <cell r="G890" t="str">
            <v>P</v>
          </cell>
        </row>
        <row r="891">
          <cell r="A891">
            <v>204467948</v>
          </cell>
          <cell r="B891" t="str">
            <v>Sahr M'Bayo,Richard</v>
          </cell>
          <cell r="C891" t="str">
            <v>Narshad,Muhammad Ashik</v>
          </cell>
          <cell r="D891" t="str">
            <v>FC134</v>
          </cell>
          <cell r="E891" t="str">
            <v>Out</v>
          </cell>
          <cell r="F891" t="str">
            <v>9/2/26, 6:04â€¯PM</v>
          </cell>
          <cell r="G891" t="str">
            <v>P</v>
          </cell>
        </row>
        <row r="892">
          <cell r="A892">
            <v>204373723</v>
          </cell>
          <cell r="B892" t="str">
            <v>JOSE,ABIN JOSEPH</v>
          </cell>
          <cell r="C892" t="str">
            <v>Lakkireddy,Sai Raghavendra Reddy</v>
          </cell>
          <cell r="D892" t="str">
            <v>LK017</v>
          </cell>
          <cell r="E892" t="str">
            <v>In</v>
          </cell>
          <cell r="F892" t="str">
            <v>9/2/26, 6:10â€¯PM</v>
          </cell>
          <cell r="G892" t="str">
            <v>P</v>
          </cell>
        </row>
        <row r="893">
          <cell r="A893">
            <v>204373723</v>
          </cell>
          <cell r="B893" t="str">
            <v>JOSE,ABIN JOSEPH</v>
          </cell>
          <cell r="C893" t="str">
            <v>Lakkireddy,Sai Raghavendra Reddy</v>
          </cell>
          <cell r="D893" t="str">
            <v>LK017</v>
          </cell>
          <cell r="E893" t="str">
            <v>In</v>
          </cell>
          <cell r="F893" t="str">
            <v>9/2/26, 9:06â€¯PM</v>
          </cell>
          <cell r="G893" t="str">
            <v>P</v>
          </cell>
        </row>
        <row r="894">
          <cell r="A894">
            <v>204373723</v>
          </cell>
          <cell r="B894" t="str">
            <v>JOSE,ABIN JOSEPH</v>
          </cell>
          <cell r="C894" t="str">
            <v>Lakkireddy,Sai Raghavendra Reddy</v>
          </cell>
          <cell r="D894" t="str">
            <v>LK017</v>
          </cell>
          <cell r="E894" t="str">
            <v>Out</v>
          </cell>
          <cell r="F894" t="str">
            <v>9/3/26, 2:50â€¯AM</v>
          </cell>
          <cell r="G894" t="str">
            <v>P</v>
          </cell>
        </row>
        <row r="895">
          <cell r="A895">
            <v>204373723</v>
          </cell>
          <cell r="B895" t="str">
            <v>JOSE,ABIN JOSEPH</v>
          </cell>
          <cell r="C895" t="str">
            <v>Lakkireddy,Sai Raghavendra Reddy</v>
          </cell>
          <cell r="D895" t="str">
            <v>LK017</v>
          </cell>
          <cell r="E895" t="str">
            <v>In</v>
          </cell>
          <cell r="F895" t="str">
            <v>9/3/26, 3:20â€¯AM</v>
          </cell>
          <cell r="G895" t="str">
            <v>P</v>
          </cell>
        </row>
        <row r="896">
          <cell r="A896">
            <v>204095810</v>
          </cell>
          <cell r="B896" t="str">
            <v>Makedjene,Yakta Koffi</v>
          </cell>
          <cell r="C896" t="str">
            <v>Scaria,Varghese</v>
          </cell>
          <cell r="D896" t="str">
            <v>LK013</v>
          </cell>
          <cell r="E896" t="str">
            <v>In</v>
          </cell>
          <cell r="F896" t="str">
            <v>9/2/26, 6:09â€¯PM</v>
          </cell>
          <cell r="G896" t="str">
            <v>P</v>
          </cell>
        </row>
        <row r="897">
          <cell r="A897">
            <v>204095810</v>
          </cell>
          <cell r="B897" t="str">
            <v>Makedjene,Yakta Koffi</v>
          </cell>
          <cell r="C897" t="str">
            <v>Scaria,Varghese</v>
          </cell>
          <cell r="D897" t="str">
            <v>LK013</v>
          </cell>
          <cell r="E897" t="str">
            <v>Out</v>
          </cell>
          <cell r="F897" t="str">
            <v>9/2/26, 8:35â€¯PM</v>
          </cell>
          <cell r="G897" t="str">
            <v>P</v>
          </cell>
        </row>
        <row r="898">
          <cell r="A898">
            <v>204095810</v>
          </cell>
          <cell r="B898" t="str">
            <v>Makedjene,Yakta Koffi</v>
          </cell>
          <cell r="C898" t="str">
            <v>Scaria,Varghese</v>
          </cell>
          <cell r="D898" t="str">
            <v>LK013</v>
          </cell>
          <cell r="E898" t="str">
            <v>In</v>
          </cell>
          <cell r="F898" t="str">
            <v>9/2/26, 9:05â€¯PM</v>
          </cell>
          <cell r="G898" t="str">
            <v>P</v>
          </cell>
        </row>
        <row r="899">
          <cell r="A899">
            <v>204095810</v>
          </cell>
          <cell r="B899" t="str">
            <v>Makedjene,Yakta Koffi</v>
          </cell>
          <cell r="C899" t="str">
            <v>Scaria,Varghese</v>
          </cell>
          <cell r="D899" t="str">
            <v>LK013</v>
          </cell>
          <cell r="E899" t="str">
            <v>Out</v>
          </cell>
          <cell r="F899" t="str">
            <v>9/2/26, 11:56â€¯PM</v>
          </cell>
          <cell r="G899" t="str">
            <v>P</v>
          </cell>
        </row>
        <row r="900">
          <cell r="A900">
            <v>204095810</v>
          </cell>
          <cell r="B900" t="str">
            <v>Makedjene,Yakta Koffi</v>
          </cell>
          <cell r="C900" t="str">
            <v>Scaria,Varghese</v>
          </cell>
          <cell r="D900" t="str">
            <v>LK013</v>
          </cell>
          <cell r="E900" t="str">
            <v>In</v>
          </cell>
          <cell r="F900" t="str">
            <v>9/3/26, 12:26â€¯AM</v>
          </cell>
          <cell r="G900" t="str">
            <v>P</v>
          </cell>
        </row>
        <row r="901">
          <cell r="A901">
            <v>204373724</v>
          </cell>
          <cell r="B901" t="str">
            <v>CHARLES,SARSHAN</v>
          </cell>
          <cell r="C901" t="str">
            <v>Ansari,Ammar Abdullah</v>
          </cell>
          <cell r="D901" t="str">
            <v>FC159</v>
          </cell>
          <cell r="E901" t="str">
            <v>In</v>
          </cell>
          <cell r="F901" t="str">
            <v>9/2/26, 7:58â€¯AM</v>
          </cell>
          <cell r="G901" t="str">
            <v>P</v>
          </cell>
        </row>
        <row r="902">
          <cell r="A902">
            <v>204373724</v>
          </cell>
          <cell r="B902" t="str">
            <v>CHARLES,SARSHAN</v>
          </cell>
          <cell r="C902" t="str">
            <v>Ansari,Ammar Abdullah</v>
          </cell>
          <cell r="D902" t="str">
            <v>FC159</v>
          </cell>
          <cell r="E902" t="str">
            <v>Out</v>
          </cell>
          <cell r="F902" t="str">
            <v>9/2/26, 10:03â€¯AM</v>
          </cell>
          <cell r="G902" t="str">
            <v>P</v>
          </cell>
        </row>
        <row r="903">
          <cell r="A903">
            <v>204373724</v>
          </cell>
          <cell r="B903" t="str">
            <v>CHARLES,SARSHAN</v>
          </cell>
          <cell r="C903" t="str">
            <v>Ansari,Ammar Abdullah</v>
          </cell>
          <cell r="D903" t="str">
            <v>FC159</v>
          </cell>
          <cell r="E903" t="str">
            <v>In</v>
          </cell>
          <cell r="F903" t="str">
            <v>9/2/26, 10:38â€¯AM</v>
          </cell>
          <cell r="G903" t="str">
            <v>P</v>
          </cell>
        </row>
        <row r="904">
          <cell r="A904">
            <v>204373724</v>
          </cell>
          <cell r="B904" t="str">
            <v>CHARLES,SARSHAN</v>
          </cell>
          <cell r="C904" t="str">
            <v>Ansari,Ammar Abdullah</v>
          </cell>
          <cell r="D904" t="str">
            <v>FC159</v>
          </cell>
          <cell r="E904" t="str">
            <v>Out</v>
          </cell>
          <cell r="F904" t="str">
            <v>9/2/26, 2:50â€¯PM</v>
          </cell>
          <cell r="G904" t="str">
            <v>P</v>
          </cell>
        </row>
        <row r="905">
          <cell r="A905">
            <v>204373724</v>
          </cell>
          <cell r="B905" t="str">
            <v>CHARLES,SARSHAN</v>
          </cell>
          <cell r="C905" t="str">
            <v>Ansari,Ammar Abdullah</v>
          </cell>
          <cell r="D905" t="str">
            <v>FC159</v>
          </cell>
          <cell r="E905" t="str">
            <v>In</v>
          </cell>
          <cell r="F905" t="str">
            <v>9/2/26, 3:16â€¯PM</v>
          </cell>
          <cell r="G905" t="str">
            <v>P</v>
          </cell>
        </row>
        <row r="906">
          <cell r="A906">
            <v>204373724</v>
          </cell>
          <cell r="B906" t="str">
            <v>CHARLES,SARSHAN</v>
          </cell>
          <cell r="C906" t="str">
            <v>Ansari,Ammar Abdullah</v>
          </cell>
          <cell r="D906" t="str">
            <v>FC159</v>
          </cell>
          <cell r="E906" t="str">
            <v>Out</v>
          </cell>
          <cell r="F906" t="str">
            <v>9/2/26, 5:59â€¯PM</v>
          </cell>
          <cell r="G906" t="str">
            <v>P</v>
          </cell>
        </row>
        <row r="907">
          <cell r="A907">
            <v>109808062</v>
          </cell>
          <cell r="B907" t="str">
            <v>Haider,Waseem</v>
          </cell>
          <cell r="C907" t="str">
            <v>Ansari,Ammar Abdullah</v>
          </cell>
          <cell r="D907" t="str">
            <v>LK011</v>
          </cell>
          <cell r="E907" t="str">
            <v>In</v>
          </cell>
          <cell r="F907" t="str">
            <v>9/2/26, 5:55â€¯PM</v>
          </cell>
          <cell r="G907" t="str">
            <v>P</v>
          </cell>
        </row>
        <row r="908">
          <cell r="A908">
            <v>109808062</v>
          </cell>
          <cell r="B908" t="str">
            <v>Haider,Waseem</v>
          </cell>
          <cell r="C908" t="str">
            <v>Ansari,Ammar Abdullah</v>
          </cell>
          <cell r="D908" t="str">
            <v>LK011</v>
          </cell>
          <cell r="E908" t="str">
            <v>Out</v>
          </cell>
          <cell r="F908" t="str">
            <v>9/2/26, 8:34â€¯PM</v>
          </cell>
          <cell r="G908" t="str">
            <v>P</v>
          </cell>
        </row>
        <row r="909">
          <cell r="A909">
            <v>109808062</v>
          </cell>
          <cell r="B909" t="str">
            <v>Haider,Waseem</v>
          </cell>
          <cell r="C909" t="str">
            <v>Ansari,Ammar Abdullah</v>
          </cell>
          <cell r="D909" t="str">
            <v>LK011</v>
          </cell>
          <cell r="E909" t="str">
            <v>In</v>
          </cell>
          <cell r="F909" t="str">
            <v>9/2/26, 9:01â€¯PM</v>
          </cell>
          <cell r="G909" t="str">
            <v>P</v>
          </cell>
        </row>
        <row r="910">
          <cell r="A910">
            <v>109808062</v>
          </cell>
          <cell r="B910" t="str">
            <v>Haider,Waseem</v>
          </cell>
          <cell r="C910" t="str">
            <v>Ansari,Ammar Abdullah</v>
          </cell>
          <cell r="D910" t="str">
            <v>LK011</v>
          </cell>
          <cell r="E910" t="str">
            <v>Out</v>
          </cell>
          <cell r="F910" t="str">
            <v>9/3/26, 1:38â€¯AM</v>
          </cell>
          <cell r="G910" t="str">
            <v>P</v>
          </cell>
        </row>
        <row r="911">
          <cell r="A911">
            <v>109808062</v>
          </cell>
          <cell r="B911" t="str">
            <v>Haider,Waseem</v>
          </cell>
          <cell r="C911" t="str">
            <v>Ansari,Ammar Abdullah</v>
          </cell>
          <cell r="D911" t="str">
            <v>LK011</v>
          </cell>
          <cell r="E911" t="str">
            <v>In</v>
          </cell>
          <cell r="F911" t="str">
            <v>9/3/26, 2:10â€¯AM</v>
          </cell>
          <cell r="G911" t="str">
            <v>P</v>
          </cell>
        </row>
        <row r="912">
          <cell r="A912">
            <v>206129614</v>
          </cell>
          <cell r="B912" t="str">
            <v>Regina Narkie,Odjam</v>
          </cell>
          <cell r="C912" t="str">
            <v>Ansari,Ammar Abdullah</v>
          </cell>
          <cell r="D912" t="str">
            <v>FC159</v>
          </cell>
          <cell r="E912" t="str">
            <v>In</v>
          </cell>
          <cell r="F912" t="str">
            <v>9/2/26, 7:57â€¯AM</v>
          </cell>
          <cell r="G912" t="str">
            <v>P</v>
          </cell>
        </row>
        <row r="913">
          <cell r="A913">
            <v>206129614</v>
          </cell>
          <cell r="B913" t="str">
            <v>Regina Narkie,Odjam</v>
          </cell>
          <cell r="C913" t="str">
            <v>Ansari,Ammar Abdullah</v>
          </cell>
          <cell r="D913" t="str">
            <v>FC159</v>
          </cell>
          <cell r="E913" t="str">
            <v>Out</v>
          </cell>
          <cell r="F913" t="str">
            <v>9/2/26, 10:07â€¯AM</v>
          </cell>
          <cell r="G913" t="str">
            <v>P</v>
          </cell>
        </row>
        <row r="914">
          <cell r="A914">
            <v>206129614</v>
          </cell>
          <cell r="B914" t="str">
            <v>Regina Narkie,Odjam</v>
          </cell>
          <cell r="C914" t="str">
            <v>Ansari,Ammar Abdullah</v>
          </cell>
          <cell r="D914" t="str">
            <v>FC159</v>
          </cell>
          <cell r="E914" t="str">
            <v>In</v>
          </cell>
          <cell r="F914" t="str">
            <v>9/2/26, 10:36â€¯AM</v>
          </cell>
          <cell r="G914" t="str">
            <v>P</v>
          </cell>
        </row>
        <row r="915">
          <cell r="A915">
            <v>206129614</v>
          </cell>
          <cell r="B915" t="str">
            <v>Regina Narkie,Odjam</v>
          </cell>
          <cell r="C915" t="str">
            <v>Ansari,Ammar Abdullah</v>
          </cell>
          <cell r="D915" t="str">
            <v>FC159</v>
          </cell>
          <cell r="E915" t="str">
            <v>Out</v>
          </cell>
          <cell r="F915" t="str">
            <v>9/2/26, 2:46â€¯PM</v>
          </cell>
          <cell r="G915" t="str">
            <v>P</v>
          </cell>
        </row>
        <row r="916">
          <cell r="A916">
            <v>206129614</v>
          </cell>
          <cell r="B916" t="str">
            <v>Regina Narkie,Odjam</v>
          </cell>
          <cell r="C916" t="str">
            <v>Ansari,Ammar Abdullah</v>
          </cell>
          <cell r="D916" t="str">
            <v>FC159</v>
          </cell>
          <cell r="E916" t="str">
            <v>In</v>
          </cell>
          <cell r="F916" t="str">
            <v>9/2/26, 3:16â€¯PM</v>
          </cell>
          <cell r="G916" t="str">
            <v>P</v>
          </cell>
        </row>
        <row r="917">
          <cell r="A917">
            <v>206129614</v>
          </cell>
          <cell r="B917" t="str">
            <v>Regina Narkie,Odjam</v>
          </cell>
          <cell r="C917" t="str">
            <v>Ansari,Ammar Abdullah</v>
          </cell>
          <cell r="D917" t="str">
            <v>FC159</v>
          </cell>
          <cell r="E917" t="str">
            <v>Out</v>
          </cell>
          <cell r="F917" t="str">
            <v>9/2/26, 5:56â€¯PM</v>
          </cell>
          <cell r="G917" t="str">
            <v>P</v>
          </cell>
        </row>
        <row r="918">
          <cell r="A918">
            <v>205608621</v>
          </cell>
          <cell r="B918" t="str">
            <v>ABOBIRE,KWABENA</v>
          </cell>
          <cell r="C918" t="str">
            <v>Nahla,Fathimathul</v>
          </cell>
          <cell r="D918" t="str">
            <v>FC009</v>
          </cell>
          <cell r="E918" t="str">
            <v>In</v>
          </cell>
          <cell r="F918" t="str">
            <v>9/2/26, 7:58â€¯AM</v>
          </cell>
          <cell r="G918" t="str">
            <v>P</v>
          </cell>
        </row>
        <row r="919">
          <cell r="A919">
            <v>205608621</v>
          </cell>
          <cell r="B919" t="str">
            <v>ABOBIRE,KWABENA</v>
          </cell>
          <cell r="C919" t="str">
            <v>Nahla,Fathimathul</v>
          </cell>
          <cell r="D919" t="str">
            <v>FC009</v>
          </cell>
          <cell r="E919" t="str">
            <v>Out</v>
          </cell>
          <cell r="F919" t="str">
            <v>9/2/26, 12:13â€¯PM</v>
          </cell>
          <cell r="G919" t="str">
            <v>P</v>
          </cell>
        </row>
        <row r="920">
          <cell r="A920">
            <v>205608621</v>
          </cell>
          <cell r="B920" t="str">
            <v>ABOBIRE,KWABENA</v>
          </cell>
          <cell r="C920" t="str">
            <v>Nahla,Fathimathul</v>
          </cell>
          <cell r="D920" t="str">
            <v>FC009</v>
          </cell>
          <cell r="E920" t="str">
            <v>In</v>
          </cell>
          <cell r="F920" t="str">
            <v>9/2/26, 1:12â€¯PM</v>
          </cell>
          <cell r="G920" t="str">
            <v>P</v>
          </cell>
        </row>
        <row r="921">
          <cell r="A921">
            <v>205608621</v>
          </cell>
          <cell r="B921" t="str">
            <v>ABOBIRE,KWABENA</v>
          </cell>
          <cell r="C921" t="str">
            <v>Nahla,Fathimathul</v>
          </cell>
          <cell r="D921" t="str">
            <v>FC009</v>
          </cell>
          <cell r="E921" t="str">
            <v>Out</v>
          </cell>
          <cell r="F921" t="str">
            <v>9/2/26, 5:59â€¯PM</v>
          </cell>
          <cell r="G921" t="str">
            <v>P</v>
          </cell>
        </row>
        <row r="922">
          <cell r="A922">
            <v>205496022</v>
          </cell>
          <cell r="B922" t="str">
            <v>MESWO,SYLVIA JELAGAT</v>
          </cell>
          <cell r="C922" t="str">
            <v>Nahla,Fathimathul</v>
          </cell>
          <cell r="D922" t="str">
            <v>FC059</v>
          </cell>
          <cell r="E922" t="str">
            <v>In</v>
          </cell>
          <cell r="F922" t="str">
            <v>9/2/26, 7:59â€¯AM</v>
          </cell>
          <cell r="G922" t="str">
            <v>P</v>
          </cell>
        </row>
        <row r="923">
          <cell r="A923">
            <v>205496022</v>
          </cell>
          <cell r="B923" t="str">
            <v>MESWO,SYLVIA JELAGAT</v>
          </cell>
          <cell r="C923" t="str">
            <v>Nahla,Fathimathul</v>
          </cell>
          <cell r="D923" t="str">
            <v>FC059</v>
          </cell>
          <cell r="E923" t="str">
            <v>Out</v>
          </cell>
          <cell r="F923" t="str">
            <v>9/2/26, 12:46â€¯PM</v>
          </cell>
          <cell r="G923" t="str">
            <v>P</v>
          </cell>
        </row>
        <row r="924">
          <cell r="A924">
            <v>205496022</v>
          </cell>
          <cell r="B924" t="str">
            <v>MESWO,SYLVIA JELAGAT</v>
          </cell>
          <cell r="C924" t="str">
            <v>Nahla,Fathimathul</v>
          </cell>
          <cell r="D924" t="str">
            <v>FC059</v>
          </cell>
          <cell r="E924" t="str">
            <v>In</v>
          </cell>
          <cell r="F924" t="str">
            <v>9/2/26, 1:45â€¯PM</v>
          </cell>
          <cell r="G924" t="str">
            <v>P</v>
          </cell>
        </row>
        <row r="925">
          <cell r="A925">
            <v>205496022</v>
          </cell>
          <cell r="B925" t="str">
            <v>MESWO,SYLVIA JELAGAT</v>
          </cell>
          <cell r="C925" t="str">
            <v>Nahla,Fathimathul</v>
          </cell>
          <cell r="D925" t="str">
            <v>FC059</v>
          </cell>
          <cell r="E925" t="str">
            <v>Out</v>
          </cell>
          <cell r="F925" t="str">
            <v>9/2/26, 6:01â€¯PM</v>
          </cell>
          <cell r="G925" t="str">
            <v>P</v>
          </cell>
        </row>
        <row r="926">
          <cell r="A926">
            <v>205608627</v>
          </cell>
          <cell r="B926" t="str">
            <v>AGLAGOVI,PRINCE</v>
          </cell>
          <cell r="C926" t="str">
            <v>Nahla,Fathimathul</v>
          </cell>
          <cell r="D926" t="str">
            <v>FC159</v>
          </cell>
          <cell r="E926" t="str">
            <v>In</v>
          </cell>
          <cell r="F926" t="str">
            <v>9/2/26, 7:58â€¯AM</v>
          </cell>
          <cell r="G926" t="str">
            <v>P</v>
          </cell>
        </row>
        <row r="927">
          <cell r="A927">
            <v>205608627</v>
          </cell>
          <cell r="B927" t="str">
            <v>AGLAGOVI,PRINCE</v>
          </cell>
          <cell r="C927" t="str">
            <v>Nahla,Fathimathul</v>
          </cell>
          <cell r="D927" t="str">
            <v>FC159</v>
          </cell>
          <cell r="E927" t="str">
            <v>Out</v>
          </cell>
          <cell r="F927" t="str">
            <v>9/2/26, 12:48â€¯PM</v>
          </cell>
          <cell r="G927" t="str">
            <v>P</v>
          </cell>
        </row>
        <row r="928">
          <cell r="A928">
            <v>205608627</v>
          </cell>
          <cell r="B928" t="str">
            <v>AGLAGOVI,PRINCE</v>
          </cell>
          <cell r="C928" t="str">
            <v>Nahla,Fathimathul</v>
          </cell>
          <cell r="D928" t="str">
            <v>FC159</v>
          </cell>
          <cell r="E928" t="str">
            <v>In</v>
          </cell>
          <cell r="F928" t="str">
            <v>9/2/26, 1:47â€¯PM</v>
          </cell>
          <cell r="G928" t="str">
            <v>P</v>
          </cell>
        </row>
        <row r="929">
          <cell r="A929">
            <v>205608627</v>
          </cell>
          <cell r="B929" t="str">
            <v>AGLAGOVI,PRINCE</v>
          </cell>
          <cell r="C929" t="str">
            <v>Nahla,Fathimathul</v>
          </cell>
          <cell r="D929" t="str">
            <v>FC159</v>
          </cell>
          <cell r="E929" t="str">
            <v>Out</v>
          </cell>
          <cell r="F929" t="str">
            <v>9/2/26, 5:59â€¯PM</v>
          </cell>
          <cell r="G929" t="str">
            <v>P</v>
          </cell>
        </row>
        <row r="930">
          <cell r="A930">
            <v>204116442</v>
          </cell>
          <cell r="B930" t="str">
            <v>Ekume,Ndape Mabel</v>
          </cell>
          <cell r="C930" t="str">
            <v>Thomas,Binil</v>
          </cell>
          <cell r="D930" t="str">
            <v>FC034</v>
          </cell>
          <cell r="E930" t="str">
            <v>In</v>
          </cell>
          <cell r="F930" t="str">
            <v>9/2/26, 7:57â€¯AM</v>
          </cell>
          <cell r="G930" t="str">
            <v>P</v>
          </cell>
        </row>
        <row r="931">
          <cell r="A931">
            <v>204116442</v>
          </cell>
          <cell r="B931" t="str">
            <v>Ekume,Ndape Mabel</v>
          </cell>
          <cell r="C931" t="str">
            <v>Thomas,Binil</v>
          </cell>
          <cell r="D931" t="str">
            <v>FC034</v>
          </cell>
          <cell r="E931" t="str">
            <v>Out</v>
          </cell>
          <cell r="F931" t="str">
            <v>9/2/26, 10:00â€¯AM</v>
          </cell>
          <cell r="G931" t="str">
            <v>P</v>
          </cell>
        </row>
        <row r="932">
          <cell r="A932">
            <v>204116442</v>
          </cell>
          <cell r="B932" t="str">
            <v>Ekume,Ndape Mabel</v>
          </cell>
          <cell r="C932" t="str">
            <v>Thomas,Binil</v>
          </cell>
          <cell r="D932" t="str">
            <v>FC034</v>
          </cell>
          <cell r="E932" t="str">
            <v>In</v>
          </cell>
          <cell r="F932" t="str">
            <v>9/2/26, 10:31â€¯AM</v>
          </cell>
          <cell r="G932" t="str">
            <v>P</v>
          </cell>
        </row>
        <row r="933">
          <cell r="A933">
            <v>204116442</v>
          </cell>
          <cell r="B933" t="str">
            <v>Ekume,Ndape Mabel</v>
          </cell>
          <cell r="C933" t="str">
            <v>Thomas,Binil</v>
          </cell>
          <cell r="D933" t="str">
            <v>FC034</v>
          </cell>
          <cell r="E933" t="str">
            <v>Out</v>
          </cell>
          <cell r="F933" t="str">
            <v>9/2/26, 3:21â€¯PM</v>
          </cell>
          <cell r="G933" t="str">
            <v>P</v>
          </cell>
        </row>
        <row r="934">
          <cell r="A934">
            <v>204116442</v>
          </cell>
          <cell r="B934" t="str">
            <v>Ekume,Ndape Mabel</v>
          </cell>
          <cell r="C934" t="str">
            <v>Thomas,Binil</v>
          </cell>
          <cell r="D934" t="str">
            <v>FC034</v>
          </cell>
          <cell r="E934" t="str">
            <v>In</v>
          </cell>
          <cell r="F934" t="str">
            <v>9/2/26, 3:53â€¯PM</v>
          </cell>
          <cell r="G934" t="str">
            <v>P</v>
          </cell>
        </row>
        <row r="935">
          <cell r="A935">
            <v>204116442</v>
          </cell>
          <cell r="B935" t="str">
            <v>Ekume,Ndape Mabel</v>
          </cell>
          <cell r="C935" t="str">
            <v>Thomas,Binil</v>
          </cell>
          <cell r="D935" t="str">
            <v>FC034</v>
          </cell>
          <cell r="E935" t="str">
            <v>Out</v>
          </cell>
          <cell r="F935" t="str">
            <v>9/2/26, 5:54â€¯PM</v>
          </cell>
          <cell r="G935" t="str">
            <v>P</v>
          </cell>
        </row>
        <row r="936">
          <cell r="A936">
            <v>204116441</v>
          </cell>
          <cell r="B936" t="str">
            <v>Ncube,Michael Chrispen</v>
          </cell>
          <cell r="C936" t="str">
            <v>Narshad,Muhammad Ashik</v>
          </cell>
          <cell r="D936" t="str">
            <v>LK016</v>
          </cell>
          <cell r="E936" t="str">
            <v>In</v>
          </cell>
          <cell r="F936" t="str">
            <v>9/2/26, 6:12â€¯PM</v>
          </cell>
          <cell r="G936" t="str">
            <v>P</v>
          </cell>
        </row>
        <row r="937">
          <cell r="A937">
            <v>204116441</v>
          </cell>
          <cell r="B937" t="str">
            <v>Ncube,Michael Chrispen</v>
          </cell>
          <cell r="C937" t="str">
            <v>Narshad,Muhammad Ashik</v>
          </cell>
          <cell r="D937" t="str">
            <v>LK016</v>
          </cell>
          <cell r="E937" t="str">
            <v>Out</v>
          </cell>
          <cell r="F937" t="str">
            <v>9/2/26, 8:40â€¯PM</v>
          </cell>
          <cell r="G937" t="str">
            <v>P</v>
          </cell>
        </row>
        <row r="938">
          <cell r="A938">
            <v>204116441</v>
          </cell>
          <cell r="B938" t="str">
            <v>Ncube,Michael Chrispen</v>
          </cell>
          <cell r="C938" t="str">
            <v>Narshad,Muhammad Ashik</v>
          </cell>
          <cell r="D938" t="str">
            <v>LK016</v>
          </cell>
          <cell r="E938" t="str">
            <v>In</v>
          </cell>
          <cell r="F938" t="str">
            <v>9/2/26, 9:08â€¯PM</v>
          </cell>
          <cell r="G938" t="str">
            <v>P</v>
          </cell>
        </row>
        <row r="939">
          <cell r="A939">
            <v>204116441</v>
          </cell>
          <cell r="B939" t="str">
            <v>Ncube,Michael Chrispen</v>
          </cell>
          <cell r="C939" t="str">
            <v>Narshad,Muhammad Ashik</v>
          </cell>
          <cell r="D939" t="str">
            <v>LK016</v>
          </cell>
          <cell r="E939" t="str">
            <v>Out</v>
          </cell>
          <cell r="F939" t="str">
            <v>9/3/26, 12:03â€¯AM</v>
          </cell>
          <cell r="G939" t="str">
            <v>P</v>
          </cell>
        </row>
        <row r="940">
          <cell r="A940">
            <v>204116441</v>
          </cell>
          <cell r="B940" t="str">
            <v>Ncube,Michael Chrispen</v>
          </cell>
          <cell r="C940" t="str">
            <v>Narshad,Muhammad Ashik</v>
          </cell>
          <cell r="D940" t="str">
            <v>LK016</v>
          </cell>
          <cell r="E940" t="str">
            <v>In</v>
          </cell>
          <cell r="F940" t="str">
            <v>9/3/26, 12:31â€¯AM</v>
          </cell>
          <cell r="G940" t="str">
            <v>P</v>
          </cell>
        </row>
        <row r="941">
          <cell r="A941">
            <v>205608629</v>
          </cell>
          <cell r="B941" t="str">
            <v>THEMBO,JOSEPH MUNEYI</v>
          </cell>
          <cell r="C941" t="str">
            <v>Katyal,Varun</v>
          </cell>
          <cell r="D941" t="str">
            <v>LK012</v>
          </cell>
          <cell r="E941" t="str">
            <v>In</v>
          </cell>
          <cell r="F941" t="str">
            <v>9/2/26, 6:09â€¯PM</v>
          </cell>
          <cell r="G941" t="str">
            <v>P</v>
          </cell>
        </row>
        <row r="942">
          <cell r="A942">
            <v>205608629</v>
          </cell>
          <cell r="B942" t="str">
            <v>THEMBO,JOSEPH MUNEYI</v>
          </cell>
          <cell r="C942" t="str">
            <v>Katyal,Varun</v>
          </cell>
          <cell r="D942" t="str">
            <v>LK012</v>
          </cell>
          <cell r="E942" t="str">
            <v>Out</v>
          </cell>
          <cell r="F942" t="str">
            <v>9/2/26, 10:45â€¯PM</v>
          </cell>
          <cell r="G942" t="str">
            <v>P</v>
          </cell>
        </row>
        <row r="943">
          <cell r="A943">
            <v>205608629</v>
          </cell>
          <cell r="B943" t="str">
            <v>THEMBO,JOSEPH MUNEYI</v>
          </cell>
          <cell r="C943" t="str">
            <v>Katyal,Varun</v>
          </cell>
          <cell r="D943" t="str">
            <v>LK012</v>
          </cell>
          <cell r="E943" t="str">
            <v>In</v>
          </cell>
          <cell r="F943" t="str">
            <v>9/2/26, 11:49â€¯PM</v>
          </cell>
          <cell r="G943" t="str">
            <v>P</v>
          </cell>
        </row>
        <row r="944">
          <cell r="A944">
            <v>205608623</v>
          </cell>
          <cell r="B944" t="str">
            <v>DAUDA,MAJID</v>
          </cell>
          <cell r="C944" t="str">
            <v>Nahla,Fathimathul</v>
          </cell>
          <cell r="D944" t="str">
            <v>LK011</v>
          </cell>
          <cell r="E944" t="str">
            <v>In</v>
          </cell>
          <cell r="F944" t="str">
            <v>9/2/26, 6:07â€¯PM</v>
          </cell>
          <cell r="G944" t="str">
            <v>P</v>
          </cell>
        </row>
        <row r="945">
          <cell r="A945">
            <v>205608623</v>
          </cell>
          <cell r="B945" t="str">
            <v>DAUDA,MAJID</v>
          </cell>
          <cell r="C945" t="str">
            <v>Nahla,Fathimathul</v>
          </cell>
          <cell r="D945" t="str">
            <v>LK011</v>
          </cell>
          <cell r="E945" t="str">
            <v>Out</v>
          </cell>
          <cell r="F945" t="str">
            <v>9/2/26, 10:52â€¯PM</v>
          </cell>
          <cell r="G945" t="str">
            <v>P</v>
          </cell>
        </row>
        <row r="946">
          <cell r="A946">
            <v>205608623</v>
          </cell>
          <cell r="B946" t="str">
            <v>DAUDA,MAJID</v>
          </cell>
          <cell r="C946" t="str">
            <v>Nahla,Fathimathul</v>
          </cell>
          <cell r="D946" t="str">
            <v>LK011</v>
          </cell>
          <cell r="E946" t="str">
            <v>In</v>
          </cell>
          <cell r="F946" t="str">
            <v>9/2/26, 11:49â€¯PM</v>
          </cell>
          <cell r="G946" t="str">
            <v>P</v>
          </cell>
        </row>
        <row r="947">
          <cell r="A947">
            <v>205608624</v>
          </cell>
          <cell r="B947" t="str">
            <v>EBENEZER,KYEM STEPHEN</v>
          </cell>
          <cell r="C947" t="str">
            <v>Meera,Bava Bahrudeen</v>
          </cell>
          <cell r="D947" t="str">
            <v>LK016</v>
          </cell>
          <cell r="E947" t="str">
            <v>In</v>
          </cell>
          <cell r="F947" t="str">
            <v>9/2/26, 6:08â€¯PM</v>
          </cell>
          <cell r="G947" t="str">
            <v>P</v>
          </cell>
        </row>
        <row r="948">
          <cell r="A948">
            <v>205608624</v>
          </cell>
          <cell r="B948" t="str">
            <v>EBENEZER,KYEM STEPHEN</v>
          </cell>
          <cell r="C948" t="str">
            <v>Meera,Bava Bahrudeen</v>
          </cell>
          <cell r="D948" t="str">
            <v>LK016</v>
          </cell>
          <cell r="E948" t="str">
            <v>Out</v>
          </cell>
          <cell r="F948" t="str">
            <v>9/2/26, 11:02â€¯PM</v>
          </cell>
          <cell r="G948" t="str">
            <v>P</v>
          </cell>
        </row>
        <row r="949">
          <cell r="A949">
            <v>205608624</v>
          </cell>
          <cell r="B949" t="str">
            <v>EBENEZER,KYEM STEPHEN</v>
          </cell>
          <cell r="C949" t="str">
            <v>Meera,Bava Bahrudeen</v>
          </cell>
          <cell r="D949" t="str">
            <v>LK016</v>
          </cell>
          <cell r="E949" t="str">
            <v>In</v>
          </cell>
          <cell r="F949" t="str">
            <v>9/2/26, 11:58â€¯PM</v>
          </cell>
          <cell r="G949" t="str">
            <v>P</v>
          </cell>
        </row>
        <row r="950">
          <cell r="A950">
            <v>205608624</v>
          </cell>
          <cell r="B950" t="str">
            <v>EBENEZER,KYEM STEPHEN</v>
          </cell>
          <cell r="C950" t="str">
            <v>Meera,Bava Bahrudeen</v>
          </cell>
          <cell r="D950" t="str">
            <v>LK016</v>
          </cell>
          <cell r="E950" t="str">
            <v>In</v>
          </cell>
          <cell r="F950" t="str">
            <v>9/3/26, 12:03â€¯AM</v>
          </cell>
          <cell r="G950" t="str">
            <v>P</v>
          </cell>
        </row>
        <row r="951">
          <cell r="A951">
            <v>204319808</v>
          </cell>
          <cell r="B951" t="str">
            <v>Arthur,Emmanuel Kobina</v>
          </cell>
          <cell r="C951" t="str">
            <v>Scaria,Varghese</v>
          </cell>
          <cell r="D951" t="str">
            <v>LK013</v>
          </cell>
          <cell r="E951" t="str">
            <v>In</v>
          </cell>
          <cell r="F951" t="str">
            <v>9/2/26, 6:09â€¯PM</v>
          </cell>
          <cell r="G951" t="str">
            <v>P</v>
          </cell>
        </row>
        <row r="952">
          <cell r="A952">
            <v>204319808</v>
          </cell>
          <cell r="B952" t="str">
            <v>Arthur,Emmanuel Kobina</v>
          </cell>
          <cell r="C952" t="str">
            <v>Scaria,Varghese</v>
          </cell>
          <cell r="D952" t="str">
            <v>LK013</v>
          </cell>
          <cell r="E952" t="str">
            <v>Out</v>
          </cell>
          <cell r="F952" t="str">
            <v>9/2/26, 10:51â€¯PM</v>
          </cell>
          <cell r="G952" t="str">
            <v>P</v>
          </cell>
        </row>
        <row r="953">
          <cell r="A953">
            <v>204319808</v>
          </cell>
          <cell r="B953" t="str">
            <v>Arthur,Emmanuel Kobina</v>
          </cell>
          <cell r="C953" t="str">
            <v>Scaria,Varghese</v>
          </cell>
          <cell r="D953" t="str">
            <v>LK013</v>
          </cell>
          <cell r="E953" t="str">
            <v>In</v>
          </cell>
          <cell r="F953" t="str">
            <v>9/2/26, 11:52â€¯PM</v>
          </cell>
          <cell r="G953" t="str">
            <v>P</v>
          </cell>
        </row>
        <row r="954">
          <cell r="A954">
            <v>204095809</v>
          </cell>
          <cell r="B954" t="str">
            <v>Saye,Nawah Bestman</v>
          </cell>
          <cell r="C954" t="str">
            <v>Scaria,Varghese</v>
          </cell>
          <cell r="D954" t="str">
            <v>LK011</v>
          </cell>
          <cell r="E954" t="str">
            <v>In</v>
          </cell>
          <cell r="F954" t="str">
            <v>9/2/26, 6:08â€¯PM</v>
          </cell>
          <cell r="G954" t="str">
            <v>P</v>
          </cell>
        </row>
        <row r="955">
          <cell r="A955">
            <v>204095809</v>
          </cell>
          <cell r="B955" t="str">
            <v>Saye,Nawah Bestman</v>
          </cell>
          <cell r="C955" t="str">
            <v>Scaria,Varghese</v>
          </cell>
          <cell r="D955" t="str">
            <v>LK011</v>
          </cell>
          <cell r="E955" t="str">
            <v>Out</v>
          </cell>
          <cell r="F955" t="str">
            <v>9/2/26, 8:32â€¯PM</v>
          </cell>
          <cell r="G955" t="str">
            <v>P</v>
          </cell>
        </row>
        <row r="956">
          <cell r="A956">
            <v>204095809</v>
          </cell>
          <cell r="B956" t="str">
            <v>Saye,Nawah Bestman</v>
          </cell>
          <cell r="C956" t="str">
            <v>Scaria,Varghese</v>
          </cell>
          <cell r="D956" t="str">
            <v>LK011</v>
          </cell>
          <cell r="E956" t="str">
            <v>In</v>
          </cell>
          <cell r="F956" t="str">
            <v>9/2/26, 9:03â€¯PM</v>
          </cell>
          <cell r="G956" t="str">
            <v>P</v>
          </cell>
        </row>
        <row r="957">
          <cell r="A957">
            <v>204095809</v>
          </cell>
          <cell r="B957" t="str">
            <v>Saye,Nawah Bestman</v>
          </cell>
          <cell r="C957" t="str">
            <v>Scaria,Varghese</v>
          </cell>
          <cell r="D957" t="str">
            <v>LK011</v>
          </cell>
          <cell r="E957" t="str">
            <v>Out</v>
          </cell>
          <cell r="F957" t="str">
            <v>9/3/26, 1:34â€¯AM</v>
          </cell>
          <cell r="G957" t="str">
            <v>P</v>
          </cell>
        </row>
        <row r="958">
          <cell r="A958">
            <v>204095809</v>
          </cell>
          <cell r="B958" t="str">
            <v>Saye,Nawah Bestman</v>
          </cell>
          <cell r="C958" t="str">
            <v>Scaria,Varghese</v>
          </cell>
          <cell r="D958" t="str">
            <v>LK011</v>
          </cell>
          <cell r="E958" t="str">
            <v>In</v>
          </cell>
          <cell r="F958" t="str">
            <v>9/3/26, 2:05â€¯AM</v>
          </cell>
          <cell r="G958" t="str">
            <v>P</v>
          </cell>
        </row>
        <row r="959">
          <cell r="A959">
            <v>204095806</v>
          </cell>
          <cell r="B959" t="str">
            <v>Nsambimana,Kerim</v>
          </cell>
          <cell r="C959" t="str">
            <v>Lakkireddy,Sai Raghavendra Reddy</v>
          </cell>
          <cell r="D959" t="str">
            <v>LK011</v>
          </cell>
          <cell r="E959" t="str">
            <v>In</v>
          </cell>
          <cell r="F959" t="str">
            <v>9/2/26, 6:08â€¯PM</v>
          </cell>
          <cell r="G959" t="str">
            <v>P</v>
          </cell>
        </row>
        <row r="960">
          <cell r="A960">
            <v>204095806</v>
          </cell>
          <cell r="B960" t="str">
            <v>Nsambimana,Kerim</v>
          </cell>
          <cell r="C960" t="str">
            <v>Lakkireddy,Sai Raghavendra Reddy</v>
          </cell>
          <cell r="D960" t="str">
            <v>LK011</v>
          </cell>
          <cell r="E960" t="str">
            <v>Out</v>
          </cell>
          <cell r="F960" t="str">
            <v>9/2/26, 8:41â€¯PM</v>
          </cell>
          <cell r="G960" t="str">
            <v>P</v>
          </cell>
        </row>
        <row r="961">
          <cell r="A961">
            <v>204095806</v>
          </cell>
          <cell r="B961" t="str">
            <v>Nsambimana,Kerim</v>
          </cell>
          <cell r="C961" t="str">
            <v>Lakkireddy,Sai Raghavendra Reddy</v>
          </cell>
          <cell r="D961" t="str">
            <v>LK011</v>
          </cell>
          <cell r="E961" t="str">
            <v>In</v>
          </cell>
          <cell r="F961" t="str">
            <v>9/2/26, 9:11â€¯PM</v>
          </cell>
          <cell r="G961" t="str">
            <v>P</v>
          </cell>
        </row>
        <row r="962">
          <cell r="A962">
            <v>204095806</v>
          </cell>
          <cell r="B962" t="str">
            <v>Nsambimana,Kerim</v>
          </cell>
          <cell r="C962" t="str">
            <v>Lakkireddy,Sai Raghavendra Reddy</v>
          </cell>
          <cell r="D962" t="str">
            <v>LK011</v>
          </cell>
          <cell r="E962" t="str">
            <v>Out</v>
          </cell>
          <cell r="F962" t="str">
            <v>9/3/26, 1:46â€¯AM</v>
          </cell>
          <cell r="G962" t="str">
            <v>P</v>
          </cell>
        </row>
        <row r="963">
          <cell r="A963">
            <v>204095806</v>
          </cell>
          <cell r="B963" t="str">
            <v>Nsambimana,Kerim</v>
          </cell>
          <cell r="C963" t="str">
            <v>Lakkireddy,Sai Raghavendra Reddy</v>
          </cell>
          <cell r="D963" t="str">
            <v>LK011</v>
          </cell>
          <cell r="E963" t="str">
            <v>In</v>
          </cell>
          <cell r="F963" t="str">
            <v>9/3/26, 2:16â€¯AM</v>
          </cell>
          <cell r="G963" t="str">
            <v>P</v>
          </cell>
        </row>
        <row r="964">
          <cell r="A964">
            <v>205608625</v>
          </cell>
          <cell r="B964" t="str">
            <v>AKPALU,GODWIN</v>
          </cell>
          <cell r="C964" t="str">
            <v>Singh,Pardeep</v>
          </cell>
          <cell r="D964" t="str">
            <v>LK017</v>
          </cell>
          <cell r="E964" t="str">
            <v>In</v>
          </cell>
          <cell r="F964" t="str">
            <v>9/2/26, 6:07â€¯PM</v>
          </cell>
          <cell r="G964" t="str">
            <v>P</v>
          </cell>
        </row>
        <row r="965">
          <cell r="A965">
            <v>205608625</v>
          </cell>
          <cell r="B965" t="str">
            <v>AKPALU,GODWIN</v>
          </cell>
          <cell r="C965" t="str">
            <v>Singh,Pardeep</v>
          </cell>
          <cell r="D965" t="str">
            <v>LK017</v>
          </cell>
          <cell r="E965" t="str">
            <v>Out</v>
          </cell>
          <cell r="F965" t="str">
            <v>9/2/26, 10:48â€¯PM</v>
          </cell>
          <cell r="G965" t="str">
            <v>P</v>
          </cell>
        </row>
        <row r="966">
          <cell r="A966">
            <v>205608625</v>
          </cell>
          <cell r="B966" t="str">
            <v>AKPALU,GODWIN</v>
          </cell>
          <cell r="C966" t="str">
            <v>Singh,Pardeep</v>
          </cell>
          <cell r="D966" t="str">
            <v>LK017</v>
          </cell>
          <cell r="E966" t="str">
            <v>In</v>
          </cell>
          <cell r="F966" t="str">
            <v>9/2/26, 11:49â€¯PM</v>
          </cell>
          <cell r="G966" t="str">
            <v>P</v>
          </cell>
        </row>
        <row r="967">
          <cell r="A967">
            <v>204116445</v>
          </cell>
          <cell r="B967" t="str">
            <v>Foli,Thelma Esinam</v>
          </cell>
          <cell r="C967" t="str">
            <v>Narshad,Muhammad Ashik</v>
          </cell>
          <cell r="D967" t="str">
            <v>LK013</v>
          </cell>
          <cell r="E967" t="str">
            <v>In</v>
          </cell>
          <cell r="F967" t="str">
            <v>9/2/26, 6:08â€¯PM</v>
          </cell>
          <cell r="G967" t="str">
            <v>P</v>
          </cell>
        </row>
        <row r="968">
          <cell r="A968">
            <v>204116445</v>
          </cell>
          <cell r="B968" t="str">
            <v>Foli,Thelma Esinam</v>
          </cell>
          <cell r="C968" t="str">
            <v>Narshad,Muhammad Ashik</v>
          </cell>
          <cell r="D968" t="str">
            <v>LK013</v>
          </cell>
          <cell r="E968" t="str">
            <v>Out</v>
          </cell>
          <cell r="F968" t="str">
            <v>9/2/26, 8:30â€¯PM</v>
          </cell>
          <cell r="G968" t="str">
            <v>P</v>
          </cell>
        </row>
        <row r="969">
          <cell r="A969">
            <v>204116445</v>
          </cell>
          <cell r="B969" t="str">
            <v>Foli,Thelma Esinam</v>
          </cell>
          <cell r="C969" t="str">
            <v>Narshad,Muhammad Ashik</v>
          </cell>
          <cell r="D969" t="str">
            <v>LK013</v>
          </cell>
          <cell r="E969" t="str">
            <v>In</v>
          </cell>
          <cell r="F969" t="str">
            <v>9/2/26, 9:00â€¯PM</v>
          </cell>
          <cell r="G969" t="str">
            <v>P</v>
          </cell>
        </row>
        <row r="970">
          <cell r="A970">
            <v>204116445</v>
          </cell>
          <cell r="B970" t="str">
            <v>Foli,Thelma Esinam</v>
          </cell>
          <cell r="C970" t="str">
            <v>Narshad,Muhammad Ashik</v>
          </cell>
          <cell r="D970" t="str">
            <v>LK013</v>
          </cell>
          <cell r="E970" t="str">
            <v>Out</v>
          </cell>
          <cell r="F970" t="str">
            <v>9/3/26, 2:01â€¯AM</v>
          </cell>
          <cell r="G970" t="str">
            <v>P</v>
          </cell>
        </row>
        <row r="971">
          <cell r="A971">
            <v>204116445</v>
          </cell>
          <cell r="B971" t="str">
            <v>Foli,Thelma Esinam</v>
          </cell>
          <cell r="C971" t="str">
            <v>Narshad,Muhammad Ashik</v>
          </cell>
          <cell r="D971" t="str">
            <v>LK013</v>
          </cell>
          <cell r="E971" t="str">
            <v>In</v>
          </cell>
          <cell r="F971" t="str">
            <v>9/3/26, 2:31â€¯AM</v>
          </cell>
          <cell r="G971" t="str">
            <v>P</v>
          </cell>
        </row>
        <row r="972">
          <cell r="A972">
            <v>204319805</v>
          </cell>
          <cell r="B972" t="str">
            <v>Torgbor,Theophilus</v>
          </cell>
          <cell r="C972" t="str">
            <v>Meera,Bava Bahrudeen</v>
          </cell>
          <cell r="D972" t="str">
            <v>LK012</v>
          </cell>
          <cell r="E972" t="str">
            <v>In</v>
          </cell>
          <cell r="F972" t="str">
            <v>9/2/26, 6:07â€¯PM</v>
          </cell>
          <cell r="G972" t="str">
            <v>P</v>
          </cell>
        </row>
        <row r="973">
          <cell r="A973">
            <v>204319805</v>
          </cell>
          <cell r="B973" t="str">
            <v>Torgbor,Theophilus</v>
          </cell>
          <cell r="C973" t="str">
            <v>Meera,Bava Bahrudeen</v>
          </cell>
          <cell r="D973" t="str">
            <v>LK012</v>
          </cell>
          <cell r="E973" t="str">
            <v>Out</v>
          </cell>
          <cell r="F973" t="str">
            <v>9/2/26, 11:01â€¯PM</v>
          </cell>
          <cell r="G973" t="str">
            <v>P</v>
          </cell>
        </row>
        <row r="974">
          <cell r="A974">
            <v>204319805</v>
          </cell>
          <cell r="B974" t="str">
            <v>Torgbor,Theophilus</v>
          </cell>
          <cell r="C974" t="str">
            <v>Meera,Bava Bahrudeen</v>
          </cell>
          <cell r="D974" t="str">
            <v>LK012</v>
          </cell>
          <cell r="E974" t="str">
            <v>In</v>
          </cell>
          <cell r="F974" t="str">
            <v>9/3/26, 12:03â€¯AM</v>
          </cell>
          <cell r="G974" t="str">
            <v>P</v>
          </cell>
        </row>
        <row r="975">
          <cell r="A975">
            <v>206791755</v>
          </cell>
          <cell r="B975" t="str">
            <v>JAVIIRA,KATO</v>
          </cell>
          <cell r="C975" t="str">
            <v>Singh,Pardeep</v>
          </cell>
          <cell r="D975" t="str">
            <v>LK011</v>
          </cell>
          <cell r="E975" t="str">
            <v>In</v>
          </cell>
          <cell r="F975" t="str">
            <v>9/2/26, 6:08â€¯PM</v>
          </cell>
          <cell r="G975" t="str">
            <v>P</v>
          </cell>
        </row>
        <row r="976">
          <cell r="A976">
            <v>206791755</v>
          </cell>
          <cell r="B976" t="str">
            <v>JAVIIRA,KATO</v>
          </cell>
          <cell r="C976" t="str">
            <v>Singh,Pardeep</v>
          </cell>
          <cell r="D976" t="str">
            <v>LK011</v>
          </cell>
          <cell r="E976" t="str">
            <v>Out</v>
          </cell>
          <cell r="F976" t="str">
            <v>9/2/26, 10:48â€¯PM</v>
          </cell>
          <cell r="G976" t="str">
            <v>P</v>
          </cell>
        </row>
        <row r="977">
          <cell r="A977">
            <v>206791755</v>
          </cell>
          <cell r="B977" t="str">
            <v>JAVIIRA,KATO</v>
          </cell>
          <cell r="C977" t="str">
            <v>Singh,Pardeep</v>
          </cell>
          <cell r="D977" t="str">
            <v>LK011</v>
          </cell>
          <cell r="E977" t="str">
            <v>In</v>
          </cell>
          <cell r="F977" t="str">
            <v>9/2/26, 11:46â€¯PM</v>
          </cell>
          <cell r="G977" t="str">
            <v>P</v>
          </cell>
        </row>
        <row r="978">
          <cell r="A978">
            <v>206953570</v>
          </cell>
          <cell r="B978" t="str">
            <v>Chepngetich,Joan</v>
          </cell>
          <cell r="C978" t="str">
            <v>Sohail,Anis</v>
          </cell>
          <cell r="D978" t="str">
            <v>FC159</v>
          </cell>
          <cell r="E978" t="str">
            <v>In</v>
          </cell>
          <cell r="F978" t="str">
            <v>9/2/26, 7:57â€¯AM</v>
          </cell>
          <cell r="G978" t="str">
            <v>P</v>
          </cell>
        </row>
        <row r="979">
          <cell r="A979">
            <v>206953570</v>
          </cell>
          <cell r="B979" t="str">
            <v>Chepngetich,Joan</v>
          </cell>
          <cell r="C979" t="str">
            <v>Sohail,Anis</v>
          </cell>
          <cell r="D979" t="str">
            <v>FC159</v>
          </cell>
          <cell r="E979" t="str">
            <v>Out</v>
          </cell>
          <cell r="F979" t="str">
            <v>9/2/26, 12:01â€¯PM</v>
          </cell>
          <cell r="G979" t="str">
            <v>P</v>
          </cell>
        </row>
        <row r="980">
          <cell r="A980">
            <v>206953570</v>
          </cell>
          <cell r="B980" t="str">
            <v>Chepngetich,Joan</v>
          </cell>
          <cell r="C980" t="str">
            <v>Sohail,Anis</v>
          </cell>
          <cell r="D980" t="str">
            <v>FC159</v>
          </cell>
          <cell r="E980" t="str">
            <v>In</v>
          </cell>
          <cell r="F980" t="str">
            <v>9/2/26, 1:00â€¯PM</v>
          </cell>
          <cell r="G980" t="str">
            <v>P</v>
          </cell>
        </row>
        <row r="981">
          <cell r="A981">
            <v>206953570</v>
          </cell>
          <cell r="B981" t="str">
            <v>Chepngetich,Joan</v>
          </cell>
          <cell r="C981" t="str">
            <v>Sohail,Anis</v>
          </cell>
          <cell r="D981" t="str">
            <v>FC159</v>
          </cell>
          <cell r="E981" t="str">
            <v>Out</v>
          </cell>
          <cell r="F981" t="str">
            <v>9/2/26, 5:59â€¯PM</v>
          </cell>
          <cell r="G981" t="str">
            <v>P</v>
          </cell>
        </row>
        <row r="982">
          <cell r="A982">
            <v>206962049</v>
          </cell>
          <cell r="B982" t="str">
            <v>KINYAGA,Wendy Wanja</v>
          </cell>
          <cell r="C982" t="str">
            <v>Nahla,Fathimathul</v>
          </cell>
          <cell r="D982" t="str">
            <v>FC059</v>
          </cell>
          <cell r="E982" t="str">
            <v>In</v>
          </cell>
          <cell r="F982" t="str">
            <v>9/2/26, 7:57â€¯AM</v>
          </cell>
          <cell r="G982" t="str">
            <v>P</v>
          </cell>
        </row>
        <row r="983">
          <cell r="A983">
            <v>206962049</v>
          </cell>
          <cell r="B983" t="str">
            <v>KINYAGA,Wendy Wanja</v>
          </cell>
          <cell r="C983" t="str">
            <v>Nahla,Fathimathul</v>
          </cell>
          <cell r="D983" t="str">
            <v>FC059</v>
          </cell>
          <cell r="E983" t="str">
            <v>Out</v>
          </cell>
          <cell r="F983" t="str">
            <v>9/2/26, 12:49â€¯PM</v>
          </cell>
          <cell r="G983" t="str">
            <v>P</v>
          </cell>
        </row>
        <row r="984">
          <cell r="A984">
            <v>206962049</v>
          </cell>
          <cell r="B984" t="str">
            <v>KINYAGA,Wendy Wanja</v>
          </cell>
          <cell r="C984" t="str">
            <v>Nahla,Fathimathul</v>
          </cell>
          <cell r="D984" t="str">
            <v>FC059</v>
          </cell>
          <cell r="E984" t="str">
            <v>In</v>
          </cell>
          <cell r="F984" t="str">
            <v>9/2/26, 1:48â€¯PM</v>
          </cell>
          <cell r="G984" t="str">
            <v>P</v>
          </cell>
        </row>
        <row r="985">
          <cell r="A985">
            <v>206962049</v>
          </cell>
          <cell r="B985" t="str">
            <v>KINYAGA,Wendy Wanja</v>
          </cell>
          <cell r="C985" t="str">
            <v>Nahla,Fathimathul</v>
          </cell>
          <cell r="D985" t="str">
            <v>FC059</v>
          </cell>
          <cell r="E985" t="str">
            <v>Out</v>
          </cell>
          <cell r="F985" t="str">
            <v>9/2/26, 5:57â€¯PM</v>
          </cell>
          <cell r="G985" t="str">
            <v>P</v>
          </cell>
        </row>
        <row r="986">
          <cell r="A986">
            <v>206192282</v>
          </cell>
          <cell r="B986" t="str">
            <v>Bomet,Vivian Chepchumba</v>
          </cell>
          <cell r="C986" t="str">
            <v>Thomas,Binil</v>
          </cell>
          <cell r="D986" t="str">
            <v>LK017</v>
          </cell>
          <cell r="E986" t="str">
            <v>In</v>
          </cell>
          <cell r="F986" t="str">
            <v>9/2/26, 6:09â€¯PM</v>
          </cell>
          <cell r="G986" t="str">
            <v>P</v>
          </cell>
        </row>
        <row r="987">
          <cell r="A987">
            <v>206192282</v>
          </cell>
          <cell r="B987" t="str">
            <v>Bomet,Vivian Chepchumba</v>
          </cell>
          <cell r="C987" t="str">
            <v>Thomas,Binil</v>
          </cell>
          <cell r="D987" t="str">
            <v>LK017</v>
          </cell>
          <cell r="E987" t="str">
            <v>Out</v>
          </cell>
          <cell r="F987" t="str">
            <v>9/2/26, 8:02â€¯PM</v>
          </cell>
          <cell r="G987" t="str">
            <v>P</v>
          </cell>
        </row>
        <row r="988">
          <cell r="A988">
            <v>206192282</v>
          </cell>
          <cell r="B988" t="str">
            <v>Bomet,Vivian Chepchumba</v>
          </cell>
          <cell r="C988" t="str">
            <v>Thomas,Binil</v>
          </cell>
          <cell r="D988" t="str">
            <v>LK017</v>
          </cell>
          <cell r="E988" t="str">
            <v>In</v>
          </cell>
          <cell r="F988" t="str">
            <v>9/2/26, 9:03â€¯PM</v>
          </cell>
          <cell r="G988" t="str">
            <v>P</v>
          </cell>
        </row>
        <row r="989">
          <cell r="A989">
            <v>206192282</v>
          </cell>
          <cell r="B989" t="str">
            <v>Bomet,Vivian Chepchumba</v>
          </cell>
          <cell r="C989" t="str">
            <v>Thomas,Binil</v>
          </cell>
          <cell r="D989" t="str">
            <v>LK017</v>
          </cell>
          <cell r="E989" t="str">
            <v>Out</v>
          </cell>
          <cell r="F989" t="str">
            <v>9/3/26, 1:59â€¯AM</v>
          </cell>
          <cell r="G989" t="str">
            <v>P</v>
          </cell>
        </row>
        <row r="990">
          <cell r="A990">
            <v>109808051</v>
          </cell>
          <cell r="B990" t="str">
            <v>Ali,Awais</v>
          </cell>
          <cell r="C990" t="str">
            <v>Ansari,Ammar Abdullah</v>
          </cell>
          <cell r="D990" t="str">
            <v>FC009</v>
          </cell>
          <cell r="E990" t="str">
            <v>In</v>
          </cell>
          <cell r="F990" t="str">
            <v>9/2/26, 7:55â€¯AM</v>
          </cell>
          <cell r="G990" t="str">
            <v>P</v>
          </cell>
        </row>
        <row r="991">
          <cell r="A991">
            <v>109808051</v>
          </cell>
          <cell r="B991" t="str">
            <v>Ali,Awais</v>
          </cell>
          <cell r="C991" t="str">
            <v>Ansari,Ammar Abdullah</v>
          </cell>
          <cell r="D991" t="str">
            <v>FC009</v>
          </cell>
          <cell r="E991" t="str">
            <v>Out</v>
          </cell>
          <cell r="F991" t="str">
            <v>9/2/26, 10:00â€¯AM</v>
          </cell>
          <cell r="G991" t="str">
            <v>P</v>
          </cell>
        </row>
        <row r="992">
          <cell r="A992">
            <v>109808051</v>
          </cell>
          <cell r="B992" t="str">
            <v>Ali,Awais</v>
          </cell>
          <cell r="C992" t="str">
            <v>Ansari,Ammar Abdullah</v>
          </cell>
          <cell r="D992" t="str">
            <v>FC009</v>
          </cell>
          <cell r="E992" t="str">
            <v>In</v>
          </cell>
          <cell r="F992" t="str">
            <v>9/2/26, 10:30â€¯AM</v>
          </cell>
          <cell r="G992" t="str">
            <v>P</v>
          </cell>
        </row>
        <row r="993">
          <cell r="A993">
            <v>109808051</v>
          </cell>
          <cell r="B993" t="str">
            <v>Ali,Awais</v>
          </cell>
          <cell r="C993" t="str">
            <v>Ansari,Ammar Abdullah</v>
          </cell>
          <cell r="D993" t="str">
            <v>FC009</v>
          </cell>
          <cell r="E993" t="str">
            <v>Out</v>
          </cell>
          <cell r="F993" t="str">
            <v>9/2/26, 3:30â€¯PM</v>
          </cell>
          <cell r="G993" t="str">
            <v>P</v>
          </cell>
        </row>
        <row r="994">
          <cell r="A994">
            <v>109808051</v>
          </cell>
          <cell r="B994" t="str">
            <v>Ali,Awais</v>
          </cell>
          <cell r="C994" t="str">
            <v>Ansari,Ammar Abdullah</v>
          </cell>
          <cell r="D994" t="str">
            <v>FC009</v>
          </cell>
          <cell r="E994" t="str">
            <v>In</v>
          </cell>
          <cell r="F994" t="str">
            <v>9/2/26, 4:00â€¯PM</v>
          </cell>
          <cell r="G994" t="str">
            <v>P</v>
          </cell>
        </row>
        <row r="995">
          <cell r="A995">
            <v>109808051</v>
          </cell>
          <cell r="B995" t="str">
            <v>Ali,Awais</v>
          </cell>
          <cell r="C995" t="str">
            <v>Ansari,Ammar Abdullah</v>
          </cell>
          <cell r="D995" t="str">
            <v>FC009</v>
          </cell>
          <cell r="E995" t="str">
            <v>Out</v>
          </cell>
          <cell r="F995" t="str">
            <v>9/2/26, 6:02â€¯PM</v>
          </cell>
          <cell r="G995" t="str">
            <v>P</v>
          </cell>
        </row>
        <row r="996">
          <cell r="A996">
            <v>206791753</v>
          </cell>
          <cell r="B996" t="str">
            <v>ABDUL,KASASA</v>
          </cell>
          <cell r="C996" t="str">
            <v>Singh,Pardeep</v>
          </cell>
          <cell r="D996" t="str">
            <v>FC159</v>
          </cell>
          <cell r="E996" t="str">
            <v>In</v>
          </cell>
          <cell r="F996" t="str">
            <v>9/2/26, 7:55â€¯AM</v>
          </cell>
          <cell r="G996" t="str">
            <v>P</v>
          </cell>
        </row>
        <row r="997">
          <cell r="A997">
            <v>206791753</v>
          </cell>
          <cell r="B997" t="str">
            <v>ABDUL,KASASA</v>
          </cell>
          <cell r="C997" t="str">
            <v>Singh,Pardeep</v>
          </cell>
          <cell r="D997" t="str">
            <v>FC159</v>
          </cell>
          <cell r="E997" t="str">
            <v>Out</v>
          </cell>
          <cell r="F997" t="str">
            <v>9/2/26, 12:45â€¯PM</v>
          </cell>
          <cell r="G997" t="str">
            <v>P</v>
          </cell>
        </row>
        <row r="998">
          <cell r="A998">
            <v>206791753</v>
          </cell>
          <cell r="B998" t="str">
            <v>ABDUL,KASASA</v>
          </cell>
          <cell r="C998" t="str">
            <v>Singh,Pardeep</v>
          </cell>
          <cell r="D998" t="str">
            <v>FC159</v>
          </cell>
          <cell r="E998" t="str">
            <v>In</v>
          </cell>
          <cell r="F998" t="str">
            <v>9/2/26, 1:45â€¯PM</v>
          </cell>
          <cell r="G998" t="str">
            <v>P</v>
          </cell>
        </row>
        <row r="999">
          <cell r="A999">
            <v>206791753</v>
          </cell>
          <cell r="B999" t="str">
            <v>ABDUL,KASASA</v>
          </cell>
          <cell r="C999" t="str">
            <v>Singh,Pardeep</v>
          </cell>
          <cell r="D999" t="str">
            <v>FC159</v>
          </cell>
          <cell r="E999" t="str">
            <v>Out</v>
          </cell>
          <cell r="F999" t="str">
            <v>9/2/26, 6:00â€¯PM</v>
          </cell>
          <cell r="G999" t="str">
            <v>P</v>
          </cell>
        </row>
        <row r="1000">
          <cell r="A1000">
            <v>206949071</v>
          </cell>
          <cell r="B1000" t="str">
            <v>MUYOMBA,ALEX</v>
          </cell>
          <cell r="C1000" t="str">
            <v>Sohail,Anis</v>
          </cell>
          <cell r="D1000" t="str">
            <v>LK017</v>
          </cell>
          <cell r="E1000" t="str">
            <v>In</v>
          </cell>
          <cell r="F1000" t="str">
            <v>9/2/26, 6:08â€¯PM</v>
          </cell>
          <cell r="G1000" t="str">
            <v>P</v>
          </cell>
        </row>
        <row r="1001">
          <cell r="A1001">
            <v>206949071</v>
          </cell>
          <cell r="B1001" t="str">
            <v>MUYOMBA,ALEX</v>
          </cell>
          <cell r="C1001" t="str">
            <v>Sohail,Anis</v>
          </cell>
          <cell r="D1001" t="str">
            <v>LK017</v>
          </cell>
          <cell r="E1001" t="str">
            <v>Out</v>
          </cell>
          <cell r="F1001" t="str">
            <v>9/2/26, 11:04â€¯PM</v>
          </cell>
          <cell r="G1001" t="str">
            <v>P</v>
          </cell>
        </row>
        <row r="1002">
          <cell r="A1002">
            <v>206949071</v>
          </cell>
          <cell r="B1002" t="str">
            <v>MUYOMBA,ALEX</v>
          </cell>
          <cell r="C1002" t="str">
            <v>Sohail,Anis</v>
          </cell>
          <cell r="D1002" t="str">
            <v>LK017</v>
          </cell>
          <cell r="E1002" t="str">
            <v>In</v>
          </cell>
          <cell r="F1002" t="str">
            <v>9/3/26, 12:03â€¯AM</v>
          </cell>
          <cell r="G1002" t="str">
            <v>P</v>
          </cell>
        </row>
        <row r="1003">
          <cell r="A1003">
            <v>206791751</v>
          </cell>
          <cell r="B1003" t="str">
            <v>ABAHO,NEBART</v>
          </cell>
          <cell r="C1003" t="str">
            <v>Singh,Pardeep</v>
          </cell>
          <cell r="D1003" t="str">
            <v>FC009</v>
          </cell>
          <cell r="E1003" t="str">
            <v>In</v>
          </cell>
          <cell r="F1003" t="str">
            <v>9/2/26, 7:57â€¯AM</v>
          </cell>
          <cell r="G1003" t="str">
            <v>P</v>
          </cell>
        </row>
        <row r="1004">
          <cell r="A1004">
            <v>206791751</v>
          </cell>
          <cell r="B1004" t="str">
            <v>ABAHO,NEBART</v>
          </cell>
          <cell r="C1004" t="str">
            <v>Singh,Pardeep</v>
          </cell>
          <cell r="D1004" t="str">
            <v>FC009</v>
          </cell>
          <cell r="E1004" t="str">
            <v>Out</v>
          </cell>
          <cell r="F1004" t="str">
            <v>9/2/26, 12:46â€¯PM</v>
          </cell>
          <cell r="G1004" t="str">
            <v>P</v>
          </cell>
        </row>
        <row r="1005">
          <cell r="A1005">
            <v>206791751</v>
          </cell>
          <cell r="B1005" t="str">
            <v>ABAHO,NEBART</v>
          </cell>
          <cell r="C1005" t="str">
            <v>Singh,Pardeep</v>
          </cell>
          <cell r="D1005" t="str">
            <v>FC009</v>
          </cell>
          <cell r="E1005" t="str">
            <v>In</v>
          </cell>
          <cell r="F1005" t="str">
            <v>9/2/26, 1:46â€¯PM</v>
          </cell>
          <cell r="G1005" t="str">
            <v>P</v>
          </cell>
        </row>
        <row r="1006">
          <cell r="A1006">
            <v>206791751</v>
          </cell>
          <cell r="B1006" t="str">
            <v>ABAHO,NEBART</v>
          </cell>
          <cell r="C1006" t="str">
            <v>Singh,Pardeep</v>
          </cell>
          <cell r="D1006" t="str">
            <v>FC009</v>
          </cell>
          <cell r="E1006" t="str">
            <v>Out</v>
          </cell>
          <cell r="F1006" t="str">
            <v>9/2/26, 5:57â€¯PM</v>
          </cell>
          <cell r="G1006" t="str">
            <v>P</v>
          </cell>
        </row>
        <row r="1007">
          <cell r="A1007">
            <v>206962042</v>
          </cell>
          <cell r="B1007" t="str">
            <v>KAMAU,KELLY WAMBUI</v>
          </cell>
          <cell r="C1007" t="str">
            <v>Meera,Bava Bahrudeen</v>
          </cell>
          <cell r="D1007" t="str">
            <v>LK014</v>
          </cell>
          <cell r="E1007" t="str">
            <v>In</v>
          </cell>
          <cell r="F1007" t="str">
            <v>9/2/26, 6:08â€¯PM</v>
          </cell>
          <cell r="G1007" t="str">
            <v>P</v>
          </cell>
        </row>
        <row r="1008">
          <cell r="A1008">
            <v>206962042</v>
          </cell>
          <cell r="B1008" t="str">
            <v>KAMAU,KELLY WAMBUI</v>
          </cell>
          <cell r="C1008" t="str">
            <v>Meera,Bava Bahrudeen</v>
          </cell>
          <cell r="D1008" t="str">
            <v>LK014</v>
          </cell>
          <cell r="E1008" t="str">
            <v>Out</v>
          </cell>
          <cell r="F1008" t="str">
            <v>9/2/26, 11:00â€¯PM</v>
          </cell>
          <cell r="G1008" t="str">
            <v>P</v>
          </cell>
        </row>
        <row r="1009">
          <cell r="A1009">
            <v>206962042</v>
          </cell>
          <cell r="B1009" t="str">
            <v>KAMAU,KELLY WAMBUI</v>
          </cell>
          <cell r="C1009" t="str">
            <v>Meera,Bava Bahrudeen</v>
          </cell>
          <cell r="D1009" t="str">
            <v>LK014</v>
          </cell>
          <cell r="E1009" t="str">
            <v>In</v>
          </cell>
          <cell r="F1009" t="str">
            <v>9/3/26, 12:00â€¯AM</v>
          </cell>
          <cell r="G1009" t="str">
            <v>P</v>
          </cell>
        </row>
        <row r="1010">
          <cell r="A1010">
            <v>106301312</v>
          </cell>
          <cell r="B1010" t="str">
            <v>Ghani,Usman Ghani</v>
          </cell>
          <cell r="C1010" t="str">
            <v>Thomas,Binil</v>
          </cell>
          <cell r="D1010" t="str">
            <v>FC009</v>
          </cell>
          <cell r="E1010" t="str">
            <v>In</v>
          </cell>
          <cell r="F1010" t="str">
            <v>9/2/26, 7:46â€¯AM</v>
          </cell>
          <cell r="G1010" t="str">
            <v>P</v>
          </cell>
        </row>
        <row r="1011">
          <cell r="A1011">
            <v>106301312</v>
          </cell>
          <cell r="B1011" t="str">
            <v>Ghani,Usman Ghani</v>
          </cell>
          <cell r="C1011" t="str">
            <v>Thomas,Binil</v>
          </cell>
          <cell r="D1011" t="str">
            <v>FC009</v>
          </cell>
          <cell r="E1011" t="str">
            <v>Out</v>
          </cell>
          <cell r="F1011" t="str">
            <v>9/2/26, 10:14â€¯AM</v>
          </cell>
          <cell r="G1011" t="str">
            <v>P</v>
          </cell>
        </row>
        <row r="1012">
          <cell r="A1012">
            <v>106301312</v>
          </cell>
          <cell r="B1012" t="str">
            <v>Ghani,Usman Ghani</v>
          </cell>
          <cell r="C1012" t="str">
            <v>Thomas,Binil</v>
          </cell>
          <cell r="D1012" t="str">
            <v>FC009</v>
          </cell>
          <cell r="E1012" t="str">
            <v>In</v>
          </cell>
          <cell r="F1012" t="str">
            <v>9/2/26, 10:42â€¯AM</v>
          </cell>
          <cell r="G1012" t="str">
            <v>P</v>
          </cell>
        </row>
        <row r="1013">
          <cell r="A1013">
            <v>106301312</v>
          </cell>
          <cell r="B1013" t="str">
            <v>Ghani,Usman Ghani</v>
          </cell>
          <cell r="C1013" t="str">
            <v>Thomas,Binil</v>
          </cell>
          <cell r="D1013" t="str">
            <v>FC009</v>
          </cell>
          <cell r="E1013" t="str">
            <v>Out</v>
          </cell>
          <cell r="F1013" t="str">
            <v>9/2/26, 3:40â€¯PM</v>
          </cell>
          <cell r="G1013" t="str">
            <v>P</v>
          </cell>
        </row>
        <row r="1014">
          <cell r="A1014">
            <v>106301312</v>
          </cell>
          <cell r="B1014" t="str">
            <v>Ghani,Usman Ghani</v>
          </cell>
          <cell r="C1014" t="str">
            <v>Thomas,Binil</v>
          </cell>
          <cell r="D1014" t="str">
            <v>FC009</v>
          </cell>
          <cell r="E1014" t="str">
            <v>In</v>
          </cell>
          <cell r="F1014" t="str">
            <v>9/2/26, 4:10â€¯PM</v>
          </cell>
          <cell r="G1014" t="str">
            <v>P</v>
          </cell>
        </row>
        <row r="1015">
          <cell r="A1015">
            <v>106301312</v>
          </cell>
          <cell r="B1015" t="str">
            <v>Ghani,Usman Ghani</v>
          </cell>
          <cell r="C1015" t="str">
            <v>Thomas,Binil</v>
          </cell>
          <cell r="D1015" t="str">
            <v>FC009</v>
          </cell>
          <cell r="E1015" t="str">
            <v>Out</v>
          </cell>
          <cell r="F1015" t="str">
            <v>9/2/26, 6:00â€¯PM</v>
          </cell>
          <cell r="G1015" t="str">
            <v>P</v>
          </cell>
        </row>
        <row r="1016">
          <cell r="A1016">
            <v>207302454</v>
          </cell>
          <cell r="B1016" t="str">
            <v>P,RENUKA PRASANNA</v>
          </cell>
          <cell r="C1016" t="str">
            <v>Ghassan,Umar</v>
          </cell>
          <cell r="D1016" t="str">
            <v>FC034</v>
          </cell>
          <cell r="E1016" t="str">
            <v>In</v>
          </cell>
          <cell r="F1016" t="str">
            <v>9/2/26, 8:27â€¯AM</v>
          </cell>
          <cell r="G1016" t="str">
            <v>P</v>
          </cell>
        </row>
        <row r="1017">
          <cell r="A1017">
            <v>207302454</v>
          </cell>
          <cell r="B1017" t="str">
            <v>P,RENUKA PRASANNA</v>
          </cell>
          <cell r="C1017" t="str">
            <v>Ghassan,Umar</v>
          </cell>
          <cell r="D1017" t="str">
            <v>FC034</v>
          </cell>
          <cell r="E1017" t="str">
            <v>Out</v>
          </cell>
          <cell r="F1017" t="str">
            <v>9/2/26, 1:01â€¯PM</v>
          </cell>
          <cell r="G1017" t="str">
            <v>P</v>
          </cell>
        </row>
        <row r="1018">
          <cell r="A1018">
            <v>207302454</v>
          </cell>
          <cell r="B1018" t="str">
            <v>P,RENUKA PRASANNA</v>
          </cell>
          <cell r="C1018" t="str">
            <v>Ghassan,Umar</v>
          </cell>
          <cell r="D1018" t="str">
            <v>FC034</v>
          </cell>
          <cell r="E1018" t="str">
            <v>In</v>
          </cell>
          <cell r="F1018" t="str">
            <v>9/2/26, 2:01â€¯PM</v>
          </cell>
          <cell r="G1018" t="str">
            <v>P</v>
          </cell>
        </row>
        <row r="1019">
          <cell r="A1019">
            <v>207302454</v>
          </cell>
          <cell r="B1019" t="str">
            <v>P,RENUKA PRASANNA</v>
          </cell>
          <cell r="C1019" t="str">
            <v>Ghassan,Umar</v>
          </cell>
          <cell r="D1019" t="str">
            <v>FC034</v>
          </cell>
          <cell r="E1019" t="str">
            <v>Out</v>
          </cell>
          <cell r="F1019" t="str">
            <v>9/2/26, 6:13â€¯PM</v>
          </cell>
          <cell r="G1019" t="str">
            <v>P</v>
          </cell>
        </row>
        <row r="1020">
          <cell r="A1020">
            <v>204967148</v>
          </cell>
          <cell r="B1020" t="str">
            <v>IBRAHIM,MUHAMMED</v>
          </cell>
          <cell r="C1020" t="str">
            <v>Nahla,Fathimathul</v>
          </cell>
          <cell r="D1020" t="str">
            <v>LK014</v>
          </cell>
          <cell r="E1020" t="str">
            <v>In</v>
          </cell>
          <cell r="F1020" t="str">
            <v>9/2/26, 6:06â€¯PM</v>
          </cell>
          <cell r="G1020" t="str">
            <v>P</v>
          </cell>
        </row>
        <row r="1021">
          <cell r="A1021">
            <v>204967148</v>
          </cell>
          <cell r="B1021" t="str">
            <v>IBRAHIM,MUHAMMED</v>
          </cell>
          <cell r="C1021" t="str">
            <v>Nahla,Fathimathul</v>
          </cell>
          <cell r="D1021" t="str">
            <v>LK014</v>
          </cell>
          <cell r="E1021" t="str">
            <v>Out</v>
          </cell>
          <cell r="F1021" t="str">
            <v>9/2/26, 10:54â€¯PM</v>
          </cell>
          <cell r="G1021" t="str">
            <v>P</v>
          </cell>
        </row>
        <row r="1022">
          <cell r="A1022">
            <v>204967148</v>
          </cell>
          <cell r="B1022" t="str">
            <v>IBRAHIM,MUHAMMED</v>
          </cell>
          <cell r="C1022" t="str">
            <v>Nahla,Fathimathul</v>
          </cell>
          <cell r="D1022" t="str">
            <v>LK014</v>
          </cell>
          <cell r="E1022" t="str">
            <v>In</v>
          </cell>
          <cell r="F1022" t="str">
            <v>9/2/26, 11:50â€¯PM</v>
          </cell>
          <cell r="G1022" t="str">
            <v>P</v>
          </cell>
        </row>
        <row r="1023">
          <cell r="A1023">
            <v>204967149</v>
          </cell>
          <cell r="B1023" t="str">
            <v>KISSEIH,SYLVESTER</v>
          </cell>
          <cell r="C1023" t="str">
            <v>Nahla,Fathimathul</v>
          </cell>
          <cell r="D1023" t="str">
            <v>LK013</v>
          </cell>
          <cell r="E1023" t="str">
            <v>In</v>
          </cell>
          <cell r="F1023" t="str">
            <v>9/2/26, 6:09â€¯PM</v>
          </cell>
          <cell r="G1023" t="str">
            <v>P</v>
          </cell>
        </row>
        <row r="1024">
          <cell r="A1024">
            <v>204967149</v>
          </cell>
          <cell r="B1024" t="str">
            <v>KISSEIH,SYLVESTER</v>
          </cell>
          <cell r="C1024" t="str">
            <v>Nahla,Fathimathul</v>
          </cell>
          <cell r="D1024" t="str">
            <v>LK013</v>
          </cell>
          <cell r="E1024" t="str">
            <v>Out</v>
          </cell>
          <cell r="F1024" t="str">
            <v>9/2/26, 10:46â€¯PM</v>
          </cell>
          <cell r="G1024" t="str">
            <v>P</v>
          </cell>
        </row>
        <row r="1025">
          <cell r="A1025">
            <v>204967149</v>
          </cell>
          <cell r="B1025" t="str">
            <v>KISSEIH,SYLVESTER</v>
          </cell>
          <cell r="C1025" t="str">
            <v>Nahla,Fathimathul</v>
          </cell>
          <cell r="D1025" t="str">
            <v>LK013</v>
          </cell>
          <cell r="E1025" t="str">
            <v>In</v>
          </cell>
          <cell r="F1025" t="str">
            <v>9/2/26, 11:46â€¯PM</v>
          </cell>
          <cell r="G1025" t="str">
            <v>P</v>
          </cell>
        </row>
        <row r="1026">
          <cell r="A1026">
            <v>203736777</v>
          </cell>
          <cell r="B1026" t="str">
            <v>Khine,Min Thway</v>
          </cell>
          <cell r="C1026" t="str">
            <v>Nahla,Fathimathul</v>
          </cell>
          <cell r="D1026" t="str">
            <v>LK014</v>
          </cell>
          <cell r="E1026" t="str">
            <v>In</v>
          </cell>
          <cell r="F1026" t="str">
            <v>9/2/26, 6:04â€¯PM</v>
          </cell>
          <cell r="G1026" t="str">
            <v>P</v>
          </cell>
        </row>
        <row r="1027">
          <cell r="A1027">
            <v>203736777</v>
          </cell>
          <cell r="B1027" t="str">
            <v>Khine,Min Thway</v>
          </cell>
          <cell r="C1027" t="str">
            <v>Nahla,Fathimathul</v>
          </cell>
          <cell r="D1027" t="str">
            <v>LK014</v>
          </cell>
          <cell r="E1027" t="str">
            <v>Out</v>
          </cell>
          <cell r="F1027" t="str">
            <v>9/2/26, 10:50â€¯PM</v>
          </cell>
          <cell r="G1027" t="str">
            <v>P</v>
          </cell>
        </row>
        <row r="1028">
          <cell r="A1028">
            <v>203736777</v>
          </cell>
          <cell r="B1028" t="str">
            <v>Khine,Min Thway</v>
          </cell>
          <cell r="C1028" t="str">
            <v>Nahla,Fathimathul</v>
          </cell>
          <cell r="D1028" t="str">
            <v>LK014</v>
          </cell>
          <cell r="E1028" t="str">
            <v>In</v>
          </cell>
          <cell r="F1028" t="str">
            <v>9/2/26, 11:46â€¯PM</v>
          </cell>
          <cell r="G1028" t="str">
            <v>P</v>
          </cell>
        </row>
        <row r="1029">
          <cell r="A1029">
            <v>203736775</v>
          </cell>
          <cell r="B1029" t="str">
            <v>Kuttan,Sanoj</v>
          </cell>
          <cell r="C1029" t="str">
            <v>Ansari,Ammar Abdullah</v>
          </cell>
          <cell r="D1029" t="str">
            <v>FC034</v>
          </cell>
          <cell r="E1029" t="str">
            <v>In</v>
          </cell>
          <cell r="F1029" t="str">
            <v>9/2/26, 7:56â€¯AM</v>
          </cell>
          <cell r="G1029" t="str">
            <v>P</v>
          </cell>
        </row>
        <row r="1030">
          <cell r="A1030">
            <v>203736775</v>
          </cell>
          <cell r="B1030" t="str">
            <v>Kuttan,Sanoj</v>
          </cell>
          <cell r="C1030" t="str">
            <v>Ansari,Ammar Abdullah</v>
          </cell>
          <cell r="D1030" t="str">
            <v>FC034</v>
          </cell>
          <cell r="E1030" t="str">
            <v>Out</v>
          </cell>
          <cell r="F1030" t="str">
            <v>9/2/26, 1:30â€¯PM</v>
          </cell>
          <cell r="G1030" t="str">
            <v>P</v>
          </cell>
        </row>
        <row r="1031">
          <cell r="A1031">
            <v>203736775</v>
          </cell>
          <cell r="B1031" t="str">
            <v>Kuttan,Sanoj</v>
          </cell>
          <cell r="C1031" t="str">
            <v>Ansari,Ammar Abdullah</v>
          </cell>
          <cell r="D1031" t="str">
            <v>FC034</v>
          </cell>
          <cell r="E1031" t="str">
            <v>In</v>
          </cell>
          <cell r="F1031" t="str">
            <v>9/2/26, 2:30â€¯PM</v>
          </cell>
          <cell r="G1031" t="str">
            <v>P</v>
          </cell>
        </row>
        <row r="1032">
          <cell r="A1032">
            <v>203736775</v>
          </cell>
          <cell r="B1032" t="str">
            <v>Kuttan,Sanoj</v>
          </cell>
          <cell r="C1032" t="str">
            <v>Ansari,Ammar Abdullah</v>
          </cell>
          <cell r="D1032" t="str">
            <v>FC034</v>
          </cell>
          <cell r="E1032" t="str">
            <v>Out</v>
          </cell>
          <cell r="F1032" t="str">
            <v>9/2/26, 6:02â€¯PM</v>
          </cell>
          <cell r="G1032" t="str">
            <v>P</v>
          </cell>
        </row>
        <row r="1033">
          <cell r="A1033">
            <v>203736776</v>
          </cell>
          <cell r="B1033" t="str">
            <v>Sing,Kehar Sing</v>
          </cell>
          <cell r="C1033" t="str">
            <v>Nahla,Fathimathul</v>
          </cell>
          <cell r="D1033" t="str">
            <v>LK017</v>
          </cell>
          <cell r="E1033" t="str">
            <v>In</v>
          </cell>
          <cell r="F1033" t="str">
            <v>9/2/26, 6:06â€¯PM</v>
          </cell>
          <cell r="G1033" t="str">
            <v>P</v>
          </cell>
        </row>
        <row r="1034">
          <cell r="A1034">
            <v>203736776</v>
          </cell>
          <cell r="B1034" t="str">
            <v>Sing,Kehar Sing</v>
          </cell>
          <cell r="C1034" t="str">
            <v>Nahla,Fathimathul</v>
          </cell>
          <cell r="D1034" t="str">
            <v>LK017</v>
          </cell>
          <cell r="E1034" t="str">
            <v>Out</v>
          </cell>
          <cell r="F1034" t="str">
            <v>9/2/26, 10:47â€¯PM</v>
          </cell>
          <cell r="G1034" t="str">
            <v>P</v>
          </cell>
        </row>
        <row r="1035">
          <cell r="A1035">
            <v>203736776</v>
          </cell>
          <cell r="B1035" t="str">
            <v>Sing,Kehar Sing</v>
          </cell>
          <cell r="C1035" t="str">
            <v>Nahla,Fathimathul</v>
          </cell>
          <cell r="D1035" t="str">
            <v>LK017</v>
          </cell>
          <cell r="E1035" t="str">
            <v>In</v>
          </cell>
          <cell r="F1035" t="str">
            <v>9/2/26, 11:45â€¯PM</v>
          </cell>
          <cell r="G1035" t="str">
            <v>P</v>
          </cell>
        </row>
        <row r="1036">
          <cell r="A1036">
            <v>204868506</v>
          </cell>
          <cell r="B1036" t="str">
            <v>ANNOBIL,JUSTICE</v>
          </cell>
          <cell r="C1036" t="str">
            <v>Narshad,Muhammad Ashik</v>
          </cell>
          <cell r="D1036" t="str">
            <v>FC084</v>
          </cell>
          <cell r="E1036" t="str">
            <v>In</v>
          </cell>
          <cell r="F1036" t="str">
            <v>9/2/26, 7:57â€¯AM</v>
          </cell>
          <cell r="G1036" t="str">
            <v>P</v>
          </cell>
        </row>
        <row r="1037">
          <cell r="A1037">
            <v>204868506</v>
          </cell>
          <cell r="B1037" t="str">
            <v>ANNOBIL,JUSTICE</v>
          </cell>
          <cell r="C1037" t="str">
            <v>Narshad,Muhammad Ashik</v>
          </cell>
          <cell r="D1037" t="str">
            <v>FC084</v>
          </cell>
          <cell r="E1037" t="str">
            <v>Out</v>
          </cell>
          <cell r="F1037" t="str">
            <v>9/2/26, 10:06â€¯AM</v>
          </cell>
          <cell r="G1037" t="str">
            <v>P</v>
          </cell>
        </row>
        <row r="1038">
          <cell r="A1038">
            <v>204868506</v>
          </cell>
          <cell r="B1038" t="str">
            <v>ANNOBIL,JUSTICE</v>
          </cell>
          <cell r="C1038" t="str">
            <v>Narshad,Muhammad Ashik</v>
          </cell>
          <cell r="D1038" t="str">
            <v>FC084</v>
          </cell>
          <cell r="E1038" t="str">
            <v>In</v>
          </cell>
          <cell r="F1038" t="str">
            <v>9/2/26, 10:37â€¯AM</v>
          </cell>
          <cell r="G1038" t="str">
            <v>P</v>
          </cell>
        </row>
        <row r="1039">
          <cell r="A1039">
            <v>204868506</v>
          </cell>
          <cell r="B1039" t="str">
            <v>ANNOBIL,JUSTICE</v>
          </cell>
          <cell r="C1039" t="str">
            <v>Narshad,Muhammad Ashik</v>
          </cell>
          <cell r="D1039" t="str">
            <v>FC084</v>
          </cell>
          <cell r="E1039" t="str">
            <v>Out</v>
          </cell>
          <cell r="F1039" t="str">
            <v>9/2/26, 2:53â€¯PM</v>
          </cell>
          <cell r="G1039" t="str">
            <v>P</v>
          </cell>
        </row>
        <row r="1040">
          <cell r="A1040">
            <v>204868506</v>
          </cell>
          <cell r="B1040" t="str">
            <v>ANNOBIL,JUSTICE</v>
          </cell>
          <cell r="C1040" t="str">
            <v>Narshad,Muhammad Ashik</v>
          </cell>
          <cell r="D1040" t="str">
            <v>FC084</v>
          </cell>
          <cell r="E1040" t="str">
            <v>In</v>
          </cell>
          <cell r="F1040" t="str">
            <v>9/2/26, 3:23â€¯PM</v>
          </cell>
          <cell r="G1040" t="str">
            <v>P</v>
          </cell>
        </row>
        <row r="1041">
          <cell r="A1041">
            <v>204868506</v>
          </cell>
          <cell r="B1041" t="str">
            <v>ANNOBIL,JUSTICE</v>
          </cell>
          <cell r="C1041" t="str">
            <v>Narshad,Muhammad Ashik</v>
          </cell>
          <cell r="D1041" t="str">
            <v>FC084</v>
          </cell>
          <cell r="E1041" t="str">
            <v>Out</v>
          </cell>
          <cell r="F1041" t="str">
            <v>9/2/26, 5:56â€¯PM</v>
          </cell>
          <cell r="G1041" t="str">
            <v>P</v>
          </cell>
        </row>
        <row r="1042">
          <cell r="A1042">
            <v>206016554</v>
          </cell>
          <cell r="B1042" t="str">
            <v>Fynn Arthur,Sarah</v>
          </cell>
          <cell r="C1042" t="str">
            <v>Almarzooqi,Abbas</v>
          </cell>
          <cell r="D1042" t="str">
            <v>FC034</v>
          </cell>
          <cell r="E1042" t="str">
            <v>In</v>
          </cell>
          <cell r="F1042" t="str">
            <v>9/2/26, 7:58â€¯AM</v>
          </cell>
          <cell r="G1042" t="str">
            <v>P</v>
          </cell>
        </row>
        <row r="1043">
          <cell r="A1043">
            <v>206016554</v>
          </cell>
          <cell r="B1043" t="str">
            <v>Fynn Arthur,Sarah</v>
          </cell>
          <cell r="C1043" t="str">
            <v>Almarzooqi,Abbas</v>
          </cell>
          <cell r="D1043" t="str">
            <v>FC034</v>
          </cell>
          <cell r="E1043" t="str">
            <v>Out</v>
          </cell>
          <cell r="F1043" t="str">
            <v>9/2/26, 12:47â€¯PM</v>
          </cell>
          <cell r="G1043" t="str">
            <v>P</v>
          </cell>
        </row>
        <row r="1044">
          <cell r="A1044">
            <v>206016554</v>
          </cell>
          <cell r="B1044" t="str">
            <v>Fynn Arthur,Sarah</v>
          </cell>
          <cell r="C1044" t="str">
            <v>Almarzooqi,Abbas</v>
          </cell>
          <cell r="D1044" t="str">
            <v>FC034</v>
          </cell>
          <cell r="E1044" t="str">
            <v>In</v>
          </cell>
          <cell r="F1044" t="str">
            <v>9/2/26, 1:42â€¯PM</v>
          </cell>
          <cell r="G1044" t="str">
            <v>P</v>
          </cell>
        </row>
        <row r="1045">
          <cell r="A1045">
            <v>206016554</v>
          </cell>
          <cell r="B1045" t="str">
            <v>Fynn Arthur,Sarah</v>
          </cell>
          <cell r="C1045" t="str">
            <v>Almarzooqi,Abbas</v>
          </cell>
          <cell r="D1045" t="str">
            <v>FC034</v>
          </cell>
          <cell r="E1045" t="str">
            <v>Out</v>
          </cell>
          <cell r="F1045" t="str">
            <v>9/2/26, 6:01â€¯PM</v>
          </cell>
          <cell r="G1045" t="str">
            <v>P</v>
          </cell>
        </row>
        <row r="1046">
          <cell r="A1046">
            <v>206016552</v>
          </cell>
          <cell r="B1046" t="str">
            <v>NYASHA BUNU,NOAH</v>
          </cell>
          <cell r="C1046" t="str">
            <v>Meera,Bava Bahrudeen</v>
          </cell>
          <cell r="D1046" t="str">
            <v>FC034</v>
          </cell>
          <cell r="E1046" t="str">
            <v>In</v>
          </cell>
          <cell r="F1046" t="str">
            <v>9/2/26, 7:56â€¯AM</v>
          </cell>
          <cell r="G1046" t="str">
            <v>P</v>
          </cell>
        </row>
        <row r="1047">
          <cell r="A1047">
            <v>206016552</v>
          </cell>
          <cell r="B1047" t="str">
            <v>NYASHA BUNU,NOAH</v>
          </cell>
          <cell r="C1047" t="str">
            <v>Meera,Bava Bahrudeen</v>
          </cell>
          <cell r="D1047" t="str">
            <v>FC034</v>
          </cell>
          <cell r="E1047" t="str">
            <v>Out</v>
          </cell>
          <cell r="F1047" t="str">
            <v>9/2/26, 12:03â€¯PM</v>
          </cell>
          <cell r="G1047" t="str">
            <v>P</v>
          </cell>
        </row>
        <row r="1048">
          <cell r="A1048">
            <v>206016552</v>
          </cell>
          <cell r="B1048" t="str">
            <v>NYASHA BUNU,NOAH</v>
          </cell>
          <cell r="C1048" t="str">
            <v>Meera,Bava Bahrudeen</v>
          </cell>
          <cell r="D1048" t="str">
            <v>FC034</v>
          </cell>
          <cell r="E1048" t="str">
            <v>In</v>
          </cell>
          <cell r="F1048" t="str">
            <v>9/2/26, 1:02â€¯PM</v>
          </cell>
          <cell r="G1048" t="str">
            <v>P</v>
          </cell>
        </row>
        <row r="1049">
          <cell r="A1049">
            <v>206016552</v>
          </cell>
          <cell r="B1049" t="str">
            <v>NYASHA BUNU,NOAH</v>
          </cell>
          <cell r="C1049" t="str">
            <v>Meera,Bava Bahrudeen</v>
          </cell>
          <cell r="D1049" t="str">
            <v>FC034</v>
          </cell>
          <cell r="E1049" t="str">
            <v>Out</v>
          </cell>
          <cell r="F1049" t="str">
            <v>9/2/26, 5:57â€¯PM</v>
          </cell>
          <cell r="G1049" t="str">
            <v>P</v>
          </cell>
        </row>
        <row r="1050">
          <cell r="A1050">
            <v>204868502</v>
          </cell>
          <cell r="B1050" t="str">
            <v>AMO ESSEL,PRINCE</v>
          </cell>
          <cell r="C1050" t="str">
            <v>Narshad,Muhammad Ashik</v>
          </cell>
          <cell r="D1050" t="str">
            <v>FC134</v>
          </cell>
          <cell r="E1050" t="str">
            <v>In</v>
          </cell>
          <cell r="F1050" t="str">
            <v>9/2/26, 7:56â€¯AM</v>
          </cell>
          <cell r="G1050" t="str">
            <v>P</v>
          </cell>
        </row>
        <row r="1051">
          <cell r="A1051">
            <v>204868502</v>
          </cell>
          <cell r="B1051" t="str">
            <v>AMO ESSEL,PRINCE</v>
          </cell>
          <cell r="C1051" t="str">
            <v>Narshad,Muhammad Ashik</v>
          </cell>
          <cell r="D1051" t="str">
            <v>FC134</v>
          </cell>
          <cell r="E1051" t="str">
            <v>Out</v>
          </cell>
          <cell r="F1051" t="str">
            <v>9/2/26, 1:09â€¯PM</v>
          </cell>
          <cell r="G1051" t="str">
            <v>P</v>
          </cell>
        </row>
        <row r="1052">
          <cell r="A1052">
            <v>204868502</v>
          </cell>
          <cell r="B1052" t="str">
            <v>AMO ESSEL,PRINCE</v>
          </cell>
          <cell r="C1052" t="str">
            <v>Narshad,Muhammad Ashik</v>
          </cell>
          <cell r="D1052" t="str">
            <v>FC134</v>
          </cell>
          <cell r="E1052" t="str">
            <v>In</v>
          </cell>
          <cell r="F1052" t="str">
            <v>9/2/26, 2:09â€¯PM</v>
          </cell>
          <cell r="G1052" t="str">
            <v>P</v>
          </cell>
        </row>
        <row r="1053">
          <cell r="A1053">
            <v>204868502</v>
          </cell>
          <cell r="B1053" t="str">
            <v>AMO ESSEL,PRINCE</v>
          </cell>
          <cell r="C1053" t="str">
            <v>Narshad,Muhammad Ashik</v>
          </cell>
          <cell r="D1053" t="str">
            <v>FC134</v>
          </cell>
          <cell r="E1053" t="str">
            <v>Out</v>
          </cell>
          <cell r="F1053" t="str">
            <v>9/2/26, 5:59â€¯PM</v>
          </cell>
          <cell r="G1053" t="str">
            <v>P</v>
          </cell>
        </row>
        <row r="1054">
          <cell r="A1054">
            <v>206016551</v>
          </cell>
          <cell r="B1054" t="str">
            <v>TAWUYANARGWO,BRIGHTON</v>
          </cell>
          <cell r="C1054" t="str">
            <v>Sohail,Anis</v>
          </cell>
          <cell r="D1054" t="str">
            <v>FC034</v>
          </cell>
          <cell r="E1054" t="str">
            <v>In</v>
          </cell>
          <cell r="F1054" t="str">
            <v>9/2/26, 7:56â€¯AM</v>
          </cell>
          <cell r="G1054" t="str">
            <v>P</v>
          </cell>
        </row>
        <row r="1055">
          <cell r="A1055">
            <v>206016551</v>
          </cell>
          <cell r="B1055" t="str">
            <v>TAWUYANARGWO,BRIGHTON</v>
          </cell>
          <cell r="C1055" t="str">
            <v>Sohail,Anis</v>
          </cell>
          <cell r="D1055" t="str">
            <v>FC034</v>
          </cell>
          <cell r="E1055" t="str">
            <v>Out</v>
          </cell>
          <cell r="F1055" t="str">
            <v>9/2/26, 12:02â€¯PM</v>
          </cell>
          <cell r="G1055" t="str">
            <v>P</v>
          </cell>
        </row>
        <row r="1056">
          <cell r="A1056">
            <v>206016551</v>
          </cell>
          <cell r="B1056" t="str">
            <v>TAWUYANARGWO,BRIGHTON</v>
          </cell>
          <cell r="C1056" t="str">
            <v>Sohail,Anis</v>
          </cell>
          <cell r="D1056" t="str">
            <v>FC034</v>
          </cell>
          <cell r="E1056" t="str">
            <v>In</v>
          </cell>
          <cell r="F1056" t="str">
            <v>9/2/26, 1:02â€¯PM</v>
          </cell>
          <cell r="G1056" t="str">
            <v>P</v>
          </cell>
        </row>
        <row r="1057">
          <cell r="A1057">
            <v>206016551</v>
          </cell>
          <cell r="B1057" t="str">
            <v>TAWUYANARGWO,BRIGHTON</v>
          </cell>
          <cell r="C1057" t="str">
            <v>Sohail,Anis</v>
          </cell>
          <cell r="D1057" t="str">
            <v>FC034</v>
          </cell>
          <cell r="E1057" t="str">
            <v>Out</v>
          </cell>
          <cell r="F1057" t="str">
            <v>9/2/26, 5:57â€¯PM</v>
          </cell>
          <cell r="G1057" t="str">
            <v>P</v>
          </cell>
        </row>
        <row r="1058">
          <cell r="A1058">
            <v>205079247</v>
          </cell>
          <cell r="B1058" t="str">
            <v>moazzam,huda</v>
          </cell>
          <cell r="C1058" t="str">
            <v>Adamachi,Maria</v>
          </cell>
          <cell r="D1058" t="str">
            <v>FC009</v>
          </cell>
          <cell r="E1058" t="str">
            <v>In</v>
          </cell>
          <cell r="F1058" t="str">
            <v>9/2/26, 7:59â€¯AM</v>
          </cell>
          <cell r="G1058" t="str">
            <v>P</v>
          </cell>
        </row>
        <row r="1059">
          <cell r="A1059">
            <v>205079247</v>
          </cell>
          <cell r="B1059" t="str">
            <v>moazzam,huda</v>
          </cell>
          <cell r="C1059" t="str">
            <v>Adamachi,Maria</v>
          </cell>
          <cell r="D1059" t="str">
            <v>FC009</v>
          </cell>
          <cell r="E1059" t="str">
            <v>Out</v>
          </cell>
          <cell r="F1059" t="str">
            <v>9/2/26, 1:00â€¯PM</v>
          </cell>
          <cell r="G1059" t="str">
            <v>P</v>
          </cell>
        </row>
        <row r="1060">
          <cell r="A1060">
            <v>205079247</v>
          </cell>
          <cell r="B1060" t="str">
            <v>moazzam,huda</v>
          </cell>
          <cell r="C1060" t="str">
            <v>Adamachi,Maria</v>
          </cell>
          <cell r="D1060" t="str">
            <v>FC009</v>
          </cell>
          <cell r="E1060" t="str">
            <v>In</v>
          </cell>
          <cell r="F1060" t="str">
            <v>9/2/26, 2:00â€¯PM</v>
          </cell>
          <cell r="G1060" t="str">
            <v>P</v>
          </cell>
        </row>
        <row r="1061">
          <cell r="A1061">
            <v>205079247</v>
          </cell>
          <cell r="B1061" t="str">
            <v>moazzam,huda</v>
          </cell>
          <cell r="C1061" t="str">
            <v>Adamachi,Maria</v>
          </cell>
          <cell r="D1061" t="str">
            <v>FC009</v>
          </cell>
          <cell r="E1061" t="str">
            <v>Out</v>
          </cell>
          <cell r="F1061" t="str">
            <v>9/2/26, 6:12â€¯PM</v>
          </cell>
          <cell r="G1061" t="str">
            <v>P</v>
          </cell>
        </row>
        <row r="1062">
          <cell r="A1062">
            <v>204882806</v>
          </cell>
          <cell r="B1062" t="str">
            <v>MOHAMMED,IDDRISS</v>
          </cell>
          <cell r="C1062" t="str">
            <v>Nahla,Fathimathul</v>
          </cell>
          <cell r="D1062" t="str">
            <v>FC034</v>
          </cell>
          <cell r="E1062" t="str">
            <v>In</v>
          </cell>
          <cell r="F1062" t="str">
            <v>9/2/26, 7:59â€¯AM</v>
          </cell>
          <cell r="G1062" t="str">
            <v>P</v>
          </cell>
        </row>
        <row r="1063">
          <cell r="A1063">
            <v>204882806</v>
          </cell>
          <cell r="B1063" t="str">
            <v>MOHAMMED,IDDRISS</v>
          </cell>
          <cell r="C1063" t="str">
            <v>Nahla,Fathimathul</v>
          </cell>
          <cell r="D1063" t="str">
            <v>FC034</v>
          </cell>
          <cell r="E1063" t="str">
            <v>Out</v>
          </cell>
          <cell r="F1063" t="str">
            <v>9/2/26, 12:45â€¯PM</v>
          </cell>
          <cell r="G1063" t="str">
            <v>P</v>
          </cell>
        </row>
        <row r="1064">
          <cell r="A1064">
            <v>204882806</v>
          </cell>
          <cell r="B1064" t="str">
            <v>MOHAMMED,IDDRISS</v>
          </cell>
          <cell r="C1064" t="str">
            <v>Nahla,Fathimathul</v>
          </cell>
          <cell r="D1064" t="str">
            <v>FC034</v>
          </cell>
          <cell r="E1064" t="str">
            <v>In</v>
          </cell>
          <cell r="F1064" t="str">
            <v>9/2/26, 1:46â€¯PM</v>
          </cell>
          <cell r="G1064" t="str">
            <v>P</v>
          </cell>
        </row>
        <row r="1065">
          <cell r="A1065">
            <v>204882806</v>
          </cell>
          <cell r="B1065" t="str">
            <v>MOHAMMED,IDDRISS</v>
          </cell>
          <cell r="C1065" t="str">
            <v>Nahla,Fathimathul</v>
          </cell>
          <cell r="D1065" t="str">
            <v>FC034</v>
          </cell>
          <cell r="E1065" t="str">
            <v>Out</v>
          </cell>
          <cell r="F1065" t="str">
            <v>9/2/26, 5:59â€¯PM</v>
          </cell>
          <cell r="G1065" t="str">
            <v>P</v>
          </cell>
        </row>
        <row r="1066">
          <cell r="A1066">
            <v>203736772</v>
          </cell>
          <cell r="B1066" t="str">
            <v>SHAHID,MOHAMMAD SARFARAZ ANSARI</v>
          </cell>
          <cell r="C1066" t="str">
            <v>Katyal,Varun</v>
          </cell>
          <cell r="D1066" t="str">
            <v>FC034</v>
          </cell>
          <cell r="E1066" t="str">
            <v>In</v>
          </cell>
          <cell r="F1066" t="str">
            <v>9/2/26, 7:54â€¯AM</v>
          </cell>
          <cell r="G1066" t="str">
            <v>P</v>
          </cell>
        </row>
        <row r="1067">
          <cell r="A1067">
            <v>203736772</v>
          </cell>
          <cell r="B1067" t="str">
            <v>SHAHID,MOHAMMAD SARFARAZ ANSARI</v>
          </cell>
          <cell r="C1067" t="str">
            <v>Katyal,Varun</v>
          </cell>
          <cell r="D1067" t="str">
            <v>FC034</v>
          </cell>
          <cell r="E1067" t="str">
            <v>Out</v>
          </cell>
          <cell r="F1067" t="str">
            <v>9/2/26, 12:50â€¯PM</v>
          </cell>
          <cell r="G1067" t="str">
            <v>P</v>
          </cell>
        </row>
        <row r="1068">
          <cell r="A1068">
            <v>203736772</v>
          </cell>
          <cell r="B1068" t="str">
            <v>SHAHID,MOHAMMAD SARFARAZ ANSARI</v>
          </cell>
          <cell r="C1068" t="str">
            <v>Katyal,Varun</v>
          </cell>
          <cell r="D1068" t="str">
            <v>FC034</v>
          </cell>
          <cell r="E1068" t="str">
            <v>In</v>
          </cell>
          <cell r="F1068" t="str">
            <v>9/2/26, 1:46â€¯PM</v>
          </cell>
          <cell r="G1068" t="str">
            <v>P</v>
          </cell>
        </row>
        <row r="1069">
          <cell r="A1069">
            <v>203736772</v>
          </cell>
          <cell r="B1069" t="str">
            <v>SHAHID,MOHAMMAD SARFARAZ ANSARI</v>
          </cell>
          <cell r="C1069" t="str">
            <v>Katyal,Varun</v>
          </cell>
          <cell r="D1069" t="str">
            <v>FC034</v>
          </cell>
          <cell r="E1069" t="str">
            <v>Out</v>
          </cell>
          <cell r="F1069" t="str">
            <v>9/2/26, 5:58â€¯PM</v>
          </cell>
          <cell r="G1069" t="str">
            <v>P</v>
          </cell>
        </row>
        <row r="1070">
          <cell r="A1070">
            <v>204967143</v>
          </cell>
          <cell r="B1070" t="str">
            <v>ANANE GEYI,CLEMENT</v>
          </cell>
          <cell r="C1070" t="str">
            <v>Katyal,Varun</v>
          </cell>
          <cell r="D1070" t="str">
            <v>LK012</v>
          </cell>
          <cell r="E1070" t="str">
            <v>In</v>
          </cell>
          <cell r="F1070" t="str">
            <v>9/2/26, 6:07â€¯PM</v>
          </cell>
          <cell r="G1070" t="str">
            <v>P</v>
          </cell>
        </row>
        <row r="1071">
          <cell r="A1071">
            <v>204967143</v>
          </cell>
          <cell r="B1071" t="str">
            <v>ANANE GEYI,CLEMENT</v>
          </cell>
          <cell r="C1071" t="str">
            <v>Katyal,Varun</v>
          </cell>
          <cell r="D1071" t="str">
            <v>LK012</v>
          </cell>
          <cell r="E1071" t="str">
            <v>Out</v>
          </cell>
          <cell r="F1071" t="str">
            <v>9/2/26, 10:47â€¯PM</v>
          </cell>
          <cell r="G1071" t="str">
            <v>P</v>
          </cell>
        </row>
        <row r="1072">
          <cell r="A1072">
            <v>204967143</v>
          </cell>
          <cell r="B1072" t="str">
            <v>ANANE GEYI,CLEMENT</v>
          </cell>
          <cell r="C1072" t="str">
            <v>Katyal,Varun</v>
          </cell>
          <cell r="D1072" t="str">
            <v>LK012</v>
          </cell>
          <cell r="E1072" t="str">
            <v>In</v>
          </cell>
          <cell r="F1072" t="str">
            <v>9/2/26, 11:47â€¯PM</v>
          </cell>
          <cell r="G1072" t="str">
            <v>P</v>
          </cell>
        </row>
        <row r="1073">
          <cell r="A1073">
            <v>204967146</v>
          </cell>
          <cell r="B1073" t="str">
            <v>ISSAKA,MUSTAPHA SABIT</v>
          </cell>
          <cell r="C1073" t="str">
            <v>Katyal,Varun</v>
          </cell>
          <cell r="D1073" t="str">
            <v>LK011</v>
          </cell>
          <cell r="E1073" t="str">
            <v>In</v>
          </cell>
          <cell r="F1073" t="str">
            <v>9/2/26, 6:05â€¯PM</v>
          </cell>
          <cell r="G1073" t="str">
            <v>P</v>
          </cell>
        </row>
        <row r="1074">
          <cell r="A1074">
            <v>204967146</v>
          </cell>
          <cell r="B1074" t="str">
            <v>ISSAKA,MUSTAPHA SABIT</v>
          </cell>
          <cell r="C1074" t="str">
            <v>Katyal,Varun</v>
          </cell>
          <cell r="D1074" t="str">
            <v>LK011</v>
          </cell>
          <cell r="E1074" t="str">
            <v>Out</v>
          </cell>
          <cell r="F1074" t="str">
            <v>9/2/26, 10:47â€¯PM</v>
          </cell>
          <cell r="G1074" t="str">
            <v>P</v>
          </cell>
        </row>
        <row r="1075">
          <cell r="A1075">
            <v>204967146</v>
          </cell>
          <cell r="B1075" t="str">
            <v>ISSAKA,MUSTAPHA SABIT</v>
          </cell>
          <cell r="C1075" t="str">
            <v>Katyal,Varun</v>
          </cell>
          <cell r="D1075" t="str">
            <v>LK011</v>
          </cell>
          <cell r="E1075" t="str">
            <v>In</v>
          </cell>
          <cell r="F1075" t="str">
            <v>9/2/26, 11:45â€¯PM</v>
          </cell>
          <cell r="G1075" t="str">
            <v>P</v>
          </cell>
        </row>
        <row r="1076">
          <cell r="A1076">
            <v>204967145</v>
          </cell>
          <cell r="B1076" t="str">
            <v>SARPONG,PRINCE</v>
          </cell>
          <cell r="C1076" t="str">
            <v>Narshad,Muhammad Ashik</v>
          </cell>
          <cell r="D1076" t="str">
            <v>LK014</v>
          </cell>
          <cell r="E1076" t="str">
            <v>In</v>
          </cell>
          <cell r="F1076" t="str">
            <v>9/2/26, 6:09â€¯PM</v>
          </cell>
          <cell r="G1076" t="str">
            <v>P</v>
          </cell>
        </row>
        <row r="1077">
          <cell r="A1077">
            <v>204967145</v>
          </cell>
          <cell r="B1077" t="str">
            <v>SARPONG,PRINCE</v>
          </cell>
          <cell r="C1077" t="str">
            <v>Narshad,Muhammad Ashik</v>
          </cell>
          <cell r="D1077" t="str">
            <v>LK014</v>
          </cell>
          <cell r="E1077" t="str">
            <v>Out</v>
          </cell>
          <cell r="F1077" t="str">
            <v>9/2/26, 8:31â€¯PM</v>
          </cell>
          <cell r="G1077" t="str">
            <v>P</v>
          </cell>
        </row>
        <row r="1078">
          <cell r="A1078">
            <v>204967145</v>
          </cell>
          <cell r="B1078" t="str">
            <v>SARPONG,PRINCE</v>
          </cell>
          <cell r="C1078" t="str">
            <v>Narshad,Muhammad Ashik</v>
          </cell>
          <cell r="D1078" t="str">
            <v>LK014</v>
          </cell>
          <cell r="E1078" t="str">
            <v>In</v>
          </cell>
          <cell r="F1078" t="str">
            <v>9/2/26, 9:03â€¯PM</v>
          </cell>
          <cell r="G1078" t="str">
            <v>P</v>
          </cell>
        </row>
        <row r="1079">
          <cell r="A1079">
            <v>204967145</v>
          </cell>
          <cell r="B1079" t="str">
            <v>SARPONG,PRINCE</v>
          </cell>
          <cell r="C1079" t="str">
            <v>Narshad,Muhammad Ashik</v>
          </cell>
          <cell r="D1079" t="str">
            <v>LK014</v>
          </cell>
          <cell r="E1079" t="str">
            <v>Out</v>
          </cell>
          <cell r="F1079" t="str">
            <v>9/3/26, 1:49â€¯AM</v>
          </cell>
          <cell r="G1079" t="str">
            <v>P</v>
          </cell>
        </row>
        <row r="1080">
          <cell r="A1080">
            <v>204967145</v>
          </cell>
          <cell r="B1080" t="str">
            <v>SARPONG,PRINCE</v>
          </cell>
          <cell r="C1080" t="str">
            <v>Narshad,Muhammad Ashik</v>
          </cell>
          <cell r="D1080" t="str">
            <v>LK014</v>
          </cell>
          <cell r="E1080" t="str">
            <v>In</v>
          </cell>
          <cell r="F1080" t="str">
            <v>9/3/26, 2:28â€¯AM</v>
          </cell>
          <cell r="G1080" t="str">
            <v>P</v>
          </cell>
        </row>
        <row r="1081">
          <cell r="A1081">
            <v>203555843</v>
          </cell>
          <cell r="B1081" t="str">
            <v>D. Arellano,Allen Andrey</v>
          </cell>
          <cell r="C1081" t="str">
            <v>Narshad,Muhammad Ashik</v>
          </cell>
          <cell r="D1081" t="str">
            <v>FC034</v>
          </cell>
          <cell r="E1081" t="str">
            <v>In</v>
          </cell>
          <cell r="F1081" t="str">
            <v>9/2/26, 7:54â€¯AM</v>
          </cell>
          <cell r="G1081" t="str">
            <v>P</v>
          </cell>
        </row>
        <row r="1082">
          <cell r="A1082">
            <v>203555843</v>
          </cell>
          <cell r="B1082" t="str">
            <v>D. Arellano,Allen Andrey</v>
          </cell>
          <cell r="C1082" t="str">
            <v>Narshad,Muhammad Ashik</v>
          </cell>
          <cell r="D1082" t="str">
            <v>FC034</v>
          </cell>
          <cell r="E1082" t="str">
            <v>Out</v>
          </cell>
          <cell r="F1082" t="str">
            <v>9/2/26, 1:00â€¯PM</v>
          </cell>
          <cell r="G1082" t="str">
            <v>P</v>
          </cell>
        </row>
        <row r="1083">
          <cell r="A1083">
            <v>203555843</v>
          </cell>
          <cell r="B1083" t="str">
            <v>D. Arellano,Allen Andrey</v>
          </cell>
          <cell r="C1083" t="str">
            <v>Narshad,Muhammad Ashik</v>
          </cell>
          <cell r="D1083" t="str">
            <v>FC034</v>
          </cell>
          <cell r="E1083" t="str">
            <v>In</v>
          </cell>
          <cell r="F1083" t="str">
            <v>9/2/26, 1:59â€¯PM</v>
          </cell>
          <cell r="G1083" t="str">
            <v>P</v>
          </cell>
        </row>
        <row r="1084">
          <cell r="A1084">
            <v>203555843</v>
          </cell>
          <cell r="B1084" t="str">
            <v>D. Arellano,Allen Andrey</v>
          </cell>
          <cell r="C1084" t="str">
            <v>Narshad,Muhammad Ashik</v>
          </cell>
          <cell r="D1084" t="str">
            <v>FC034</v>
          </cell>
          <cell r="E1084" t="str">
            <v>Out</v>
          </cell>
          <cell r="F1084" t="str">
            <v>9/2/26, 5:53â€¯PM</v>
          </cell>
          <cell r="G1084" t="str">
            <v>P</v>
          </cell>
        </row>
        <row r="1085">
          <cell r="A1085">
            <v>206934652</v>
          </cell>
          <cell r="B1085" t="str">
            <v>MOKUA,VENICK KEMUMA</v>
          </cell>
          <cell r="C1085" t="str">
            <v>Nahla,Fathimathul</v>
          </cell>
          <cell r="D1085" t="str">
            <v>FC059</v>
          </cell>
          <cell r="E1085" t="str">
            <v>In</v>
          </cell>
          <cell r="F1085" t="str">
            <v>9/2/26, 7:56â€¯AM</v>
          </cell>
          <cell r="G1085" t="str">
            <v>P</v>
          </cell>
        </row>
        <row r="1086">
          <cell r="A1086">
            <v>206934652</v>
          </cell>
          <cell r="B1086" t="str">
            <v>MOKUA,VENICK KEMUMA</v>
          </cell>
          <cell r="C1086" t="str">
            <v>Nahla,Fathimathul</v>
          </cell>
          <cell r="D1086" t="str">
            <v>FC059</v>
          </cell>
          <cell r="E1086" t="str">
            <v>Out</v>
          </cell>
          <cell r="F1086" t="str">
            <v>9/2/26, 12:48â€¯PM</v>
          </cell>
          <cell r="G1086" t="str">
            <v>P</v>
          </cell>
        </row>
        <row r="1087">
          <cell r="A1087">
            <v>206934652</v>
          </cell>
          <cell r="B1087" t="str">
            <v>MOKUA,VENICK KEMUMA</v>
          </cell>
          <cell r="C1087" t="str">
            <v>Nahla,Fathimathul</v>
          </cell>
          <cell r="D1087" t="str">
            <v>FC059</v>
          </cell>
          <cell r="E1087" t="str">
            <v>In</v>
          </cell>
          <cell r="F1087" t="str">
            <v>9/2/26, 1:48â€¯PM</v>
          </cell>
          <cell r="G1087" t="str">
            <v>P</v>
          </cell>
        </row>
        <row r="1088">
          <cell r="A1088">
            <v>206934652</v>
          </cell>
          <cell r="B1088" t="str">
            <v>MOKUA,VENICK KEMUMA</v>
          </cell>
          <cell r="C1088" t="str">
            <v>Nahla,Fathimathul</v>
          </cell>
          <cell r="D1088" t="str">
            <v>FC059</v>
          </cell>
          <cell r="E1088" t="str">
            <v>Out</v>
          </cell>
          <cell r="F1088" t="str">
            <v>9/2/26, 5:56â€¯PM</v>
          </cell>
          <cell r="G1088" t="str">
            <v>P</v>
          </cell>
        </row>
        <row r="1089">
          <cell r="A1089">
            <v>203813035</v>
          </cell>
          <cell r="B1089" t="str">
            <v>AUGUSTIN,AUGUSTIN</v>
          </cell>
          <cell r="C1089" t="str">
            <v>Singh,Pardeep</v>
          </cell>
          <cell r="D1089" t="str">
            <v>FC059</v>
          </cell>
          <cell r="E1089" t="str">
            <v>In</v>
          </cell>
          <cell r="F1089" t="str">
            <v>9/2/26, 6:06â€¯PM</v>
          </cell>
          <cell r="G1089" t="str">
            <v>P</v>
          </cell>
        </row>
        <row r="1090">
          <cell r="A1090">
            <v>203813035</v>
          </cell>
          <cell r="B1090" t="str">
            <v>AUGUSTIN,AUGUSTIN</v>
          </cell>
          <cell r="C1090" t="str">
            <v>Singh,Pardeep</v>
          </cell>
          <cell r="D1090" t="str">
            <v>FC059</v>
          </cell>
          <cell r="E1090" t="str">
            <v>Out</v>
          </cell>
          <cell r="F1090" t="str">
            <v>9/2/26, 10:50â€¯PM</v>
          </cell>
          <cell r="G1090" t="str">
            <v>P</v>
          </cell>
        </row>
        <row r="1091">
          <cell r="A1091">
            <v>203813035</v>
          </cell>
          <cell r="B1091" t="str">
            <v>AUGUSTIN,AUGUSTIN</v>
          </cell>
          <cell r="C1091" t="str">
            <v>Singh,Pardeep</v>
          </cell>
          <cell r="D1091" t="str">
            <v>FC059</v>
          </cell>
          <cell r="E1091" t="str">
            <v>In</v>
          </cell>
          <cell r="F1091" t="str">
            <v>9/2/26, 11:47â€¯PM</v>
          </cell>
          <cell r="G1091" t="str">
            <v>P</v>
          </cell>
        </row>
        <row r="1092">
          <cell r="A1092">
            <v>203813034</v>
          </cell>
          <cell r="B1092" t="str">
            <v>MANOHAR,AJAY AJAY</v>
          </cell>
          <cell r="C1092" t="str">
            <v>Almarzooqi,Abbas</v>
          </cell>
          <cell r="D1092" t="str">
            <v>LK013</v>
          </cell>
          <cell r="E1092" t="str">
            <v>In</v>
          </cell>
          <cell r="F1092" t="str">
            <v>9/2/26, 6:06â€¯PM</v>
          </cell>
          <cell r="G1092" t="str">
            <v>P</v>
          </cell>
        </row>
        <row r="1093">
          <cell r="A1093">
            <v>203813034</v>
          </cell>
          <cell r="B1093" t="str">
            <v>MANOHAR,AJAY AJAY</v>
          </cell>
          <cell r="C1093" t="str">
            <v>Almarzooqi,Abbas</v>
          </cell>
          <cell r="D1093" t="str">
            <v>LK013</v>
          </cell>
          <cell r="E1093" t="str">
            <v>Out</v>
          </cell>
          <cell r="F1093" t="str">
            <v>9/2/26, 10:49â€¯PM</v>
          </cell>
          <cell r="G1093" t="str">
            <v>P</v>
          </cell>
        </row>
        <row r="1094">
          <cell r="A1094">
            <v>203813034</v>
          </cell>
          <cell r="B1094" t="str">
            <v>MANOHAR,AJAY AJAY</v>
          </cell>
          <cell r="C1094" t="str">
            <v>Almarzooqi,Abbas</v>
          </cell>
          <cell r="D1094" t="str">
            <v>LK013</v>
          </cell>
          <cell r="E1094" t="str">
            <v>In</v>
          </cell>
          <cell r="F1094" t="str">
            <v>9/2/26, 11:49â€¯PM</v>
          </cell>
          <cell r="G1094" t="str">
            <v>P</v>
          </cell>
        </row>
        <row r="1095">
          <cell r="A1095">
            <v>203813037</v>
          </cell>
          <cell r="B1095" t="str">
            <v>BABU,ARUN</v>
          </cell>
          <cell r="C1095" t="str">
            <v>Almarzooqi,Abbas</v>
          </cell>
          <cell r="D1095" t="str">
            <v>LK011</v>
          </cell>
          <cell r="E1095" t="str">
            <v>In</v>
          </cell>
          <cell r="F1095" t="str">
            <v>9/2/26, 6:10â€¯PM</v>
          </cell>
          <cell r="G1095" t="str">
            <v>P</v>
          </cell>
        </row>
        <row r="1096">
          <cell r="A1096">
            <v>203813037</v>
          </cell>
          <cell r="B1096" t="str">
            <v>BABU,ARUN</v>
          </cell>
          <cell r="C1096" t="str">
            <v>Almarzooqi,Abbas</v>
          </cell>
          <cell r="D1096" t="str">
            <v>LK011</v>
          </cell>
          <cell r="E1096" t="str">
            <v>Out</v>
          </cell>
          <cell r="F1096" t="str">
            <v>9/2/26, 10:47â€¯PM</v>
          </cell>
          <cell r="G1096" t="str">
            <v>P</v>
          </cell>
        </row>
        <row r="1097">
          <cell r="A1097">
            <v>203813037</v>
          </cell>
          <cell r="B1097" t="str">
            <v>BABU,ARUN</v>
          </cell>
          <cell r="C1097" t="str">
            <v>Almarzooqi,Abbas</v>
          </cell>
          <cell r="D1097" t="str">
            <v>LK011</v>
          </cell>
          <cell r="E1097" t="str">
            <v>In</v>
          </cell>
          <cell r="F1097" t="str">
            <v>9/2/26, 11:47â€¯PM</v>
          </cell>
          <cell r="G1097" t="str">
            <v>P</v>
          </cell>
        </row>
        <row r="1098">
          <cell r="A1098">
            <v>203813036</v>
          </cell>
          <cell r="B1098" t="str">
            <v>SHAJAHAN,ARSHAD</v>
          </cell>
          <cell r="C1098" t="str">
            <v>Almarzooqi,Abbas</v>
          </cell>
          <cell r="D1098" t="str">
            <v>FC034</v>
          </cell>
          <cell r="E1098" t="str">
            <v>In</v>
          </cell>
          <cell r="F1098" t="str">
            <v>9/2/26, 7:57â€¯AM</v>
          </cell>
          <cell r="G1098" t="str">
            <v>P</v>
          </cell>
        </row>
        <row r="1099">
          <cell r="A1099">
            <v>203813036</v>
          </cell>
          <cell r="B1099" t="str">
            <v>SHAJAHAN,ARSHAD</v>
          </cell>
          <cell r="C1099" t="str">
            <v>Almarzooqi,Abbas</v>
          </cell>
          <cell r="D1099" t="str">
            <v>FC034</v>
          </cell>
          <cell r="E1099" t="str">
            <v>Out</v>
          </cell>
          <cell r="F1099" t="str">
            <v>9/2/26, 12:46â€¯PM</v>
          </cell>
          <cell r="G1099" t="str">
            <v>P</v>
          </cell>
        </row>
        <row r="1100">
          <cell r="A1100">
            <v>203813036</v>
          </cell>
          <cell r="B1100" t="str">
            <v>SHAJAHAN,ARSHAD</v>
          </cell>
          <cell r="C1100" t="str">
            <v>Almarzooqi,Abbas</v>
          </cell>
          <cell r="D1100" t="str">
            <v>FC034</v>
          </cell>
          <cell r="E1100" t="str">
            <v>In</v>
          </cell>
          <cell r="F1100" t="str">
            <v>9/2/26, 1:48â€¯PM</v>
          </cell>
          <cell r="G1100" t="str">
            <v>P</v>
          </cell>
        </row>
        <row r="1101">
          <cell r="A1101">
            <v>203813036</v>
          </cell>
          <cell r="B1101" t="str">
            <v>SHAJAHAN,ARSHAD</v>
          </cell>
          <cell r="C1101" t="str">
            <v>Almarzooqi,Abbas</v>
          </cell>
          <cell r="D1101" t="str">
            <v>FC034</v>
          </cell>
          <cell r="E1101" t="str">
            <v>Out</v>
          </cell>
          <cell r="F1101" t="str">
            <v>9/2/26, 6:01â€¯PM</v>
          </cell>
          <cell r="G1101" t="str">
            <v>P</v>
          </cell>
        </row>
        <row r="1102">
          <cell r="A1102">
            <v>203813032</v>
          </cell>
          <cell r="B1102" t="str">
            <v>JOSE,DILWIN</v>
          </cell>
          <cell r="C1102" t="str">
            <v>Ansari,Ammar Abdullah</v>
          </cell>
          <cell r="D1102" t="str">
            <v>FC159</v>
          </cell>
          <cell r="E1102" t="str">
            <v>In</v>
          </cell>
          <cell r="F1102" t="str">
            <v>9/2/26, 7:56â€¯AM</v>
          </cell>
          <cell r="G1102" t="str">
            <v>P</v>
          </cell>
        </row>
        <row r="1103">
          <cell r="A1103">
            <v>203813032</v>
          </cell>
          <cell r="B1103" t="str">
            <v>JOSE,DILWIN</v>
          </cell>
          <cell r="C1103" t="str">
            <v>Ansari,Ammar Abdullah</v>
          </cell>
          <cell r="D1103" t="str">
            <v>FC159</v>
          </cell>
          <cell r="E1103" t="str">
            <v>Out</v>
          </cell>
          <cell r="F1103" t="str">
            <v>9/2/26, 1:00â€¯PM</v>
          </cell>
          <cell r="G1103" t="str">
            <v>P</v>
          </cell>
        </row>
        <row r="1104">
          <cell r="A1104">
            <v>203813032</v>
          </cell>
          <cell r="B1104" t="str">
            <v>JOSE,DILWIN</v>
          </cell>
          <cell r="C1104" t="str">
            <v>Ansari,Ammar Abdullah</v>
          </cell>
          <cell r="D1104" t="str">
            <v>FC159</v>
          </cell>
          <cell r="E1104" t="str">
            <v>In</v>
          </cell>
          <cell r="F1104" t="str">
            <v>9/2/26, 2:00â€¯PM</v>
          </cell>
          <cell r="G1104" t="str">
            <v>P</v>
          </cell>
        </row>
        <row r="1105">
          <cell r="A1105">
            <v>203813032</v>
          </cell>
          <cell r="B1105" t="str">
            <v>JOSE,DILWIN</v>
          </cell>
          <cell r="C1105" t="str">
            <v>Ansari,Ammar Abdullah</v>
          </cell>
          <cell r="D1105" t="str">
            <v>FC159</v>
          </cell>
          <cell r="E1105" t="str">
            <v>Out</v>
          </cell>
          <cell r="F1105" t="str">
            <v>9/2/26, 6:01â€¯PM</v>
          </cell>
          <cell r="G1105" t="str">
            <v>P</v>
          </cell>
        </row>
        <row r="1106">
          <cell r="A1106">
            <v>203469052</v>
          </cell>
          <cell r="B1106" t="str">
            <v>Tutu,Jonathan Osei</v>
          </cell>
          <cell r="C1106" t="str">
            <v>Sohail,Anis</v>
          </cell>
          <cell r="D1106" t="str">
            <v>FC134</v>
          </cell>
          <cell r="E1106" t="str">
            <v>In</v>
          </cell>
          <cell r="F1106" t="str">
            <v>9/2/26, 7:57â€¯AM</v>
          </cell>
          <cell r="G1106" t="str">
            <v>P</v>
          </cell>
        </row>
        <row r="1107">
          <cell r="A1107">
            <v>203469052</v>
          </cell>
          <cell r="B1107" t="str">
            <v>Tutu,Jonathan Osei</v>
          </cell>
          <cell r="C1107" t="str">
            <v>Sohail,Anis</v>
          </cell>
          <cell r="D1107" t="str">
            <v>FC134</v>
          </cell>
          <cell r="E1107" t="str">
            <v>Out</v>
          </cell>
          <cell r="F1107" t="str">
            <v>9/2/26, 12:10â€¯PM</v>
          </cell>
          <cell r="G1107" t="str">
            <v>P</v>
          </cell>
        </row>
        <row r="1108">
          <cell r="A1108">
            <v>203469052</v>
          </cell>
          <cell r="B1108" t="str">
            <v>Tutu,Jonathan Osei</v>
          </cell>
          <cell r="C1108" t="str">
            <v>Sohail,Anis</v>
          </cell>
          <cell r="D1108" t="str">
            <v>FC134</v>
          </cell>
          <cell r="E1108" t="str">
            <v>In</v>
          </cell>
          <cell r="F1108" t="str">
            <v>9/2/26, 1:08â€¯PM</v>
          </cell>
          <cell r="G1108" t="str">
            <v>P</v>
          </cell>
        </row>
        <row r="1109">
          <cell r="A1109">
            <v>203469052</v>
          </cell>
          <cell r="B1109" t="str">
            <v>Tutu,Jonathan Osei</v>
          </cell>
          <cell r="C1109" t="str">
            <v>Sohail,Anis</v>
          </cell>
          <cell r="D1109" t="str">
            <v>FC134</v>
          </cell>
          <cell r="E1109" t="str">
            <v>Out</v>
          </cell>
          <cell r="F1109" t="str">
            <v>9/2/26, 5:58â€¯PM</v>
          </cell>
          <cell r="G1109" t="str">
            <v>P</v>
          </cell>
        </row>
        <row r="1110">
          <cell r="A1110">
            <v>205271087</v>
          </cell>
          <cell r="B1110" t="str">
            <v>Chuchi,Peter Njoroge</v>
          </cell>
          <cell r="C1110" t="str">
            <v>Ansari,Ammar Abdullah</v>
          </cell>
          <cell r="D1110" t="str">
            <v>LK017</v>
          </cell>
          <cell r="E1110" t="str">
            <v>In</v>
          </cell>
          <cell r="F1110" t="str">
            <v>9/2/26, 6:10â€¯PM</v>
          </cell>
          <cell r="G1110" t="str">
            <v>P</v>
          </cell>
        </row>
        <row r="1111">
          <cell r="A1111">
            <v>205271087</v>
          </cell>
          <cell r="B1111" t="str">
            <v>Chuchi,Peter Njoroge</v>
          </cell>
          <cell r="C1111" t="str">
            <v>Ansari,Ammar Abdullah</v>
          </cell>
          <cell r="D1111" t="str">
            <v>LK017</v>
          </cell>
          <cell r="E1111" t="str">
            <v>Out</v>
          </cell>
          <cell r="F1111" t="str">
            <v>9/2/26, 8:03â€¯PM</v>
          </cell>
          <cell r="G1111" t="str">
            <v>P</v>
          </cell>
        </row>
        <row r="1112">
          <cell r="A1112">
            <v>205271087</v>
          </cell>
          <cell r="B1112" t="str">
            <v>Chuchi,Peter Njoroge</v>
          </cell>
          <cell r="C1112" t="str">
            <v>Ansari,Ammar Abdullah</v>
          </cell>
          <cell r="D1112" t="str">
            <v>LK017</v>
          </cell>
          <cell r="E1112" t="str">
            <v>In</v>
          </cell>
          <cell r="F1112" t="str">
            <v>9/2/26, 9:03â€¯PM</v>
          </cell>
          <cell r="G1112" t="str">
            <v>P</v>
          </cell>
        </row>
        <row r="1113">
          <cell r="A1113">
            <v>205271087</v>
          </cell>
          <cell r="B1113" t="str">
            <v>Chuchi,Peter Njoroge</v>
          </cell>
          <cell r="C1113" t="str">
            <v>Ansari,Ammar Abdullah</v>
          </cell>
          <cell r="D1113" t="str">
            <v>LK017</v>
          </cell>
          <cell r="E1113" t="str">
            <v>Out</v>
          </cell>
          <cell r="F1113" t="str">
            <v>9/3/26, 2:10â€¯AM</v>
          </cell>
          <cell r="G1113" t="str">
            <v>P</v>
          </cell>
        </row>
        <row r="1114">
          <cell r="A1114">
            <v>203469053</v>
          </cell>
          <cell r="B1114" t="str">
            <v>Agyekum,Joana Alice</v>
          </cell>
          <cell r="C1114" t="str">
            <v>Sohail,Anis</v>
          </cell>
          <cell r="D1114" t="str">
            <v>LK016</v>
          </cell>
          <cell r="E1114" t="str">
            <v>In</v>
          </cell>
          <cell r="F1114" t="str">
            <v>9/2/26, 6:07â€¯PM</v>
          </cell>
          <cell r="G1114" t="str">
            <v>P</v>
          </cell>
        </row>
        <row r="1115">
          <cell r="A1115">
            <v>203469053</v>
          </cell>
          <cell r="B1115" t="str">
            <v>Agyekum,Joana Alice</v>
          </cell>
          <cell r="C1115" t="str">
            <v>Sohail,Anis</v>
          </cell>
          <cell r="D1115" t="str">
            <v>LK016</v>
          </cell>
          <cell r="E1115" t="str">
            <v>Out</v>
          </cell>
          <cell r="F1115" t="str">
            <v>9/2/26, 11:01â€¯PM</v>
          </cell>
          <cell r="G1115" t="str">
            <v>P</v>
          </cell>
        </row>
        <row r="1116">
          <cell r="A1116">
            <v>203469053</v>
          </cell>
          <cell r="B1116" t="str">
            <v>Agyekum,Joana Alice</v>
          </cell>
          <cell r="C1116" t="str">
            <v>Sohail,Anis</v>
          </cell>
          <cell r="D1116" t="str">
            <v>LK016</v>
          </cell>
          <cell r="E1116" t="str">
            <v>In</v>
          </cell>
          <cell r="F1116" t="str">
            <v>9/3/26, 12:01â€¯AM</v>
          </cell>
          <cell r="G1116" t="str">
            <v>P</v>
          </cell>
        </row>
        <row r="1117">
          <cell r="A1117">
            <v>203011024</v>
          </cell>
          <cell r="B1117" t="str">
            <v>Nformi,Rita Kawe</v>
          </cell>
          <cell r="C1117" t="str">
            <v>Thomas,Binil</v>
          </cell>
          <cell r="D1117" t="str">
            <v>LK011</v>
          </cell>
          <cell r="E1117" t="str">
            <v>In</v>
          </cell>
          <cell r="F1117" t="str">
            <v>9/2/26, 6:10â€¯PM</v>
          </cell>
          <cell r="G1117" t="str">
            <v>P</v>
          </cell>
        </row>
        <row r="1118">
          <cell r="A1118">
            <v>203011024</v>
          </cell>
          <cell r="B1118" t="str">
            <v>Nformi,Rita Kawe</v>
          </cell>
          <cell r="C1118" t="str">
            <v>Thomas,Binil</v>
          </cell>
          <cell r="D1118" t="str">
            <v>LK011</v>
          </cell>
          <cell r="E1118" t="str">
            <v>Out</v>
          </cell>
          <cell r="F1118" t="str">
            <v>9/2/26, 8:34â€¯PM</v>
          </cell>
          <cell r="G1118" t="str">
            <v>P</v>
          </cell>
        </row>
        <row r="1119">
          <cell r="A1119">
            <v>203011024</v>
          </cell>
          <cell r="B1119" t="str">
            <v>Nformi,Rita Kawe</v>
          </cell>
          <cell r="C1119" t="str">
            <v>Thomas,Binil</v>
          </cell>
          <cell r="D1119" t="str">
            <v>LK011</v>
          </cell>
          <cell r="E1119" t="str">
            <v>In</v>
          </cell>
          <cell r="F1119" t="str">
            <v>9/2/26, 9:02â€¯PM</v>
          </cell>
          <cell r="G1119" t="str">
            <v>P</v>
          </cell>
        </row>
        <row r="1120">
          <cell r="A1120">
            <v>203011024</v>
          </cell>
          <cell r="B1120" t="str">
            <v>Nformi,Rita Kawe</v>
          </cell>
          <cell r="C1120" t="str">
            <v>Thomas,Binil</v>
          </cell>
          <cell r="D1120" t="str">
            <v>LK011</v>
          </cell>
          <cell r="E1120" t="str">
            <v>Out</v>
          </cell>
          <cell r="F1120" t="str">
            <v>9/3/26, 1:54â€¯AM</v>
          </cell>
          <cell r="G1120" t="str">
            <v>P</v>
          </cell>
        </row>
        <row r="1121">
          <cell r="A1121">
            <v>203011024</v>
          </cell>
          <cell r="B1121" t="str">
            <v>Nformi,Rita Kawe</v>
          </cell>
          <cell r="C1121" t="str">
            <v>Thomas,Binil</v>
          </cell>
          <cell r="D1121" t="str">
            <v>LK011</v>
          </cell>
          <cell r="E1121" t="str">
            <v>In</v>
          </cell>
          <cell r="F1121" t="str">
            <v>9/3/26, 2:21â€¯AM</v>
          </cell>
          <cell r="G1121" t="str">
            <v>P</v>
          </cell>
        </row>
        <row r="1122">
          <cell r="A1122">
            <v>203908861</v>
          </cell>
          <cell r="B1122" t="str">
            <v>SSERUTUKA,ADAM</v>
          </cell>
          <cell r="C1122" t="str">
            <v>Ansari,Ammar Abdullah</v>
          </cell>
          <cell r="D1122" t="str">
            <v>FC159</v>
          </cell>
          <cell r="E1122" t="str">
            <v>In</v>
          </cell>
          <cell r="F1122" t="str">
            <v>9/2/26, 7:59â€¯AM</v>
          </cell>
          <cell r="G1122" t="str">
            <v>P</v>
          </cell>
        </row>
        <row r="1123">
          <cell r="A1123">
            <v>203908861</v>
          </cell>
          <cell r="B1123" t="str">
            <v>SSERUTUKA,ADAM</v>
          </cell>
          <cell r="C1123" t="str">
            <v>Ansari,Ammar Abdullah</v>
          </cell>
          <cell r="D1123" t="str">
            <v>FC159</v>
          </cell>
          <cell r="E1123" t="str">
            <v>Out</v>
          </cell>
          <cell r="F1123" t="str">
            <v>9/2/26, 10:02â€¯AM</v>
          </cell>
          <cell r="G1123" t="str">
            <v>P</v>
          </cell>
        </row>
        <row r="1124">
          <cell r="A1124">
            <v>203908861</v>
          </cell>
          <cell r="B1124" t="str">
            <v>SSERUTUKA,ADAM</v>
          </cell>
          <cell r="C1124" t="str">
            <v>Ansari,Ammar Abdullah</v>
          </cell>
          <cell r="D1124" t="str">
            <v>FC159</v>
          </cell>
          <cell r="E1124" t="str">
            <v>In</v>
          </cell>
          <cell r="F1124" t="str">
            <v>9/2/26, 10:33â€¯AM</v>
          </cell>
          <cell r="G1124" t="str">
            <v>P</v>
          </cell>
        </row>
        <row r="1125">
          <cell r="A1125">
            <v>203908861</v>
          </cell>
          <cell r="B1125" t="str">
            <v>SSERUTUKA,ADAM</v>
          </cell>
          <cell r="C1125" t="str">
            <v>Ansari,Ammar Abdullah</v>
          </cell>
          <cell r="D1125" t="str">
            <v>FC159</v>
          </cell>
          <cell r="E1125" t="str">
            <v>Out</v>
          </cell>
          <cell r="F1125" t="str">
            <v>9/2/26, 3:01â€¯PM</v>
          </cell>
          <cell r="G1125" t="str">
            <v>P</v>
          </cell>
        </row>
        <row r="1126">
          <cell r="A1126">
            <v>203908861</v>
          </cell>
          <cell r="B1126" t="str">
            <v>SSERUTUKA,ADAM</v>
          </cell>
          <cell r="C1126" t="str">
            <v>Ansari,Ammar Abdullah</v>
          </cell>
          <cell r="D1126" t="str">
            <v>FC159</v>
          </cell>
          <cell r="E1126" t="str">
            <v>In</v>
          </cell>
          <cell r="F1126" t="str">
            <v>9/2/26, 3:35â€¯PM</v>
          </cell>
          <cell r="G1126" t="str">
            <v>P</v>
          </cell>
        </row>
        <row r="1127">
          <cell r="A1127">
            <v>203908861</v>
          </cell>
          <cell r="B1127" t="str">
            <v>SSERUTUKA,ADAM</v>
          </cell>
          <cell r="C1127" t="str">
            <v>Ansari,Ammar Abdullah</v>
          </cell>
          <cell r="D1127" t="str">
            <v>FC159</v>
          </cell>
          <cell r="E1127" t="str">
            <v>Out</v>
          </cell>
          <cell r="F1127" t="str">
            <v>9/2/26, 5:58â€¯PM</v>
          </cell>
          <cell r="G1127" t="str">
            <v>P</v>
          </cell>
        </row>
        <row r="1128">
          <cell r="A1128">
            <v>206008708</v>
          </cell>
          <cell r="B1128" t="str">
            <v>MOHAMMED,SADIQ</v>
          </cell>
          <cell r="C1128" t="str">
            <v>Meera,Bava Bahrudeen</v>
          </cell>
          <cell r="D1128" t="str">
            <v>FC034</v>
          </cell>
          <cell r="E1128" t="str">
            <v>In</v>
          </cell>
          <cell r="F1128" t="str">
            <v>9/2/26, 7:58â€¯AM</v>
          </cell>
          <cell r="G1128" t="str">
            <v>P</v>
          </cell>
        </row>
        <row r="1129">
          <cell r="A1129">
            <v>206008708</v>
          </cell>
          <cell r="B1129" t="str">
            <v>MOHAMMED,SADIQ</v>
          </cell>
          <cell r="C1129" t="str">
            <v>Meera,Bava Bahrudeen</v>
          </cell>
          <cell r="D1129" t="str">
            <v>FC034</v>
          </cell>
          <cell r="E1129" t="str">
            <v>Out</v>
          </cell>
          <cell r="F1129" t="str">
            <v>9/2/26, 12:06â€¯PM</v>
          </cell>
          <cell r="G1129" t="str">
            <v>P</v>
          </cell>
        </row>
        <row r="1130">
          <cell r="A1130">
            <v>206008708</v>
          </cell>
          <cell r="B1130" t="str">
            <v>MOHAMMED,SADIQ</v>
          </cell>
          <cell r="C1130" t="str">
            <v>Meera,Bava Bahrudeen</v>
          </cell>
          <cell r="D1130" t="str">
            <v>FC034</v>
          </cell>
          <cell r="E1130" t="str">
            <v>In</v>
          </cell>
          <cell r="F1130" t="str">
            <v>9/2/26, 1:07â€¯PM</v>
          </cell>
          <cell r="G1130" t="str">
            <v>P</v>
          </cell>
        </row>
        <row r="1131">
          <cell r="A1131">
            <v>206008708</v>
          </cell>
          <cell r="B1131" t="str">
            <v>MOHAMMED,SADIQ</v>
          </cell>
          <cell r="C1131" t="str">
            <v>Meera,Bava Bahrudeen</v>
          </cell>
          <cell r="D1131" t="str">
            <v>FC034</v>
          </cell>
          <cell r="E1131" t="str">
            <v>Out</v>
          </cell>
          <cell r="F1131" t="str">
            <v>9/2/26, 5:57â€¯PM</v>
          </cell>
          <cell r="G1131" t="str">
            <v>P</v>
          </cell>
        </row>
        <row r="1132">
          <cell r="A1132">
            <v>205996133</v>
          </cell>
          <cell r="B1132" t="str">
            <v>KUSI MENSAH,ISAAC</v>
          </cell>
          <cell r="C1132" t="str">
            <v>Thomas,Binil</v>
          </cell>
          <cell r="D1132" t="str">
            <v>LK011</v>
          </cell>
          <cell r="E1132" t="str">
            <v>In</v>
          </cell>
          <cell r="F1132" t="str">
            <v>9/2/26, 6:08â€¯PM</v>
          </cell>
          <cell r="G1132" t="str">
            <v>P</v>
          </cell>
        </row>
        <row r="1133">
          <cell r="A1133">
            <v>205996133</v>
          </cell>
          <cell r="B1133" t="str">
            <v>KUSI MENSAH,ISAAC</v>
          </cell>
          <cell r="C1133" t="str">
            <v>Thomas,Binil</v>
          </cell>
          <cell r="D1133" t="str">
            <v>LK011</v>
          </cell>
          <cell r="E1133" t="str">
            <v>Out</v>
          </cell>
          <cell r="F1133" t="str">
            <v>9/2/26, 8:02â€¯PM</v>
          </cell>
          <cell r="G1133" t="str">
            <v>P</v>
          </cell>
        </row>
        <row r="1134">
          <cell r="A1134">
            <v>205996133</v>
          </cell>
          <cell r="B1134" t="str">
            <v>KUSI MENSAH,ISAAC</v>
          </cell>
          <cell r="C1134" t="str">
            <v>Thomas,Binil</v>
          </cell>
          <cell r="D1134" t="str">
            <v>LK011</v>
          </cell>
          <cell r="E1134" t="str">
            <v>In</v>
          </cell>
          <cell r="F1134" t="str">
            <v>9/2/26, 9:01â€¯PM</v>
          </cell>
          <cell r="G1134" t="str">
            <v>P</v>
          </cell>
        </row>
        <row r="1135">
          <cell r="A1135">
            <v>205996133</v>
          </cell>
          <cell r="B1135" t="str">
            <v>KUSI MENSAH,ISAAC</v>
          </cell>
          <cell r="C1135" t="str">
            <v>Thomas,Binil</v>
          </cell>
          <cell r="D1135" t="str">
            <v>LK011</v>
          </cell>
          <cell r="E1135" t="str">
            <v>Out</v>
          </cell>
          <cell r="F1135" t="str">
            <v>9/3/26, 2:10â€¯AM</v>
          </cell>
          <cell r="G1135" t="str">
            <v>P</v>
          </cell>
        </row>
        <row r="1136">
          <cell r="A1136">
            <v>205996136</v>
          </cell>
          <cell r="B1136" t="str">
            <v>PRECIOUS KULIMA,ROSELYN</v>
          </cell>
          <cell r="C1136" t="str">
            <v>Scaria,Varghese</v>
          </cell>
          <cell r="D1136" t="str">
            <v>FC059</v>
          </cell>
          <cell r="E1136" t="str">
            <v>In</v>
          </cell>
          <cell r="F1136" t="str">
            <v>9/2/26, 7:59â€¯AM</v>
          </cell>
          <cell r="G1136" t="str">
            <v>P</v>
          </cell>
        </row>
        <row r="1137">
          <cell r="A1137">
            <v>205996136</v>
          </cell>
          <cell r="B1137" t="str">
            <v>PRECIOUS KULIMA,ROSELYN</v>
          </cell>
          <cell r="C1137" t="str">
            <v>Scaria,Varghese</v>
          </cell>
          <cell r="D1137" t="str">
            <v>FC059</v>
          </cell>
          <cell r="E1137" t="str">
            <v>Out</v>
          </cell>
          <cell r="F1137" t="str">
            <v>9/2/26, 10:09â€¯AM</v>
          </cell>
          <cell r="G1137" t="str">
            <v>P</v>
          </cell>
        </row>
        <row r="1138">
          <cell r="A1138">
            <v>205996136</v>
          </cell>
          <cell r="B1138" t="str">
            <v>PRECIOUS KULIMA,ROSELYN</v>
          </cell>
          <cell r="C1138" t="str">
            <v>Scaria,Varghese</v>
          </cell>
          <cell r="D1138" t="str">
            <v>FC059</v>
          </cell>
          <cell r="E1138" t="str">
            <v>In</v>
          </cell>
          <cell r="F1138" t="str">
            <v>9/2/26, 10:40â€¯AM</v>
          </cell>
          <cell r="G1138" t="str">
            <v>P</v>
          </cell>
        </row>
        <row r="1139">
          <cell r="A1139">
            <v>205996136</v>
          </cell>
          <cell r="B1139" t="str">
            <v>PRECIOUS KULIMA,ROSELYN</v>
          </cell>
          <cell r="C1139" t="str">
            <v>Scaria,Varghese</v>
          </cell>
          <cell r="D1139" t="str">
            <v>FC059</v>
          </cell>
          <cell r="E1139" t="str">
            <v>Out</v>
          </cell>
          <cell r="F1139" t="str">
            <v>9/2/26, 2:49â€¯PM</v>
          </cell>
          <cell r="G1139" t="str">
            <v>P</v>
          </cell>
        </row>
        <row r="1140">
          <cell r="A1140">
            <v>205996136</v>
          </cell>
          <cell r="B1140" t="str">
            <v>PRECIOUS KULIMA,ROSELYN</v>
          </cell>
          <cell r="C1140" t="str">
            <v>Scaria,Varghese</v>
          </cell>
          <cell r="D1140" t="str">
            <v>FC059</v>
          </cell>
          <cell r="E1140" t="str">
            <v>In</v>
          </cell>
          <cell r="F1140" t="str">
            <v>9/2/26, 3:21â€¯PM</v>
          </cell>
          <cell r="G1140" t="str">
            <v>P</v>
          </cell>
        </row>
        <row r="1141">
          <cell r="A1141">
            <v>205996136</v>
          </cell>
          <cell r="B1141" t="str">
            <v>PRECIOUS KULIMA,ROSELYN</v>
          </cell>
          <cell r="C1141" t="str">
            <v>Scaria,Varghese</v>
          </cell>
          <cell r="D1141" t="str">
            <v>FC059</v>
          </cell>
          <cell r="E1141" t="str">
            <v>Out</v>
          </cell>
          <cell r="F1141" t="str">
            <v>9/2/26, 5:54â€¯PM</v>
          </cell>
          <cell r="G1141" t="str">
            <v>P</v>
          </cell>
        </row>
        <row r="1142">
          <cell r="A1142">
            <v>205996135</v>
          </cell>
          <cell r="B1142" t="str">
            <v>STEPHANIE NABO,NSOM</v>
          </cell>
          <cell r="C1142" t="str">
            <v>Scaria,Varghese</v>
          </cell>
          <cell r="D1142" t="str">
            <v>LK012</v>
          </cell>
          <cell r="E1142" t="str">
            <v>In</v>
          </cell>
          <cell r="F1142" t="str">
            <v>9/2/26, 6:09â€¯PM</v>
          </cell>
          <cell r="G1142" t="str">
            <v>P</v>
          </cell>
        </row>
        <row r="1143">
          <cell r="A1143">
            <v>205996135</v>
          </cell>
          <cell r="B1143" t="str">
            <v>STEPHANIE NABO,NSOM</v>
          </cell>
          <cell r="C1143" t="str">
            <v>Scaria,Varghese</v>
          </cell>
          <cell r="D1143" t="str">
            <v>LK012</v>
          </cell>
          <cell r="E1143" t="str">
            <v>Out</v>
          </cell>
          <cell r="F1143" t="str">
            <v>9/2/26, 8:35â€¯PM</v>
          </cell>
          <cell r="G1143" t="str">
            <v>P</v>
          </cell>
        </row>
        <row r="1144">
          <cell r="A1144">
            <v>205996135</v>
          </cell>
          <cell r="B1144" t="str">
            <v>STEPHANIE NABO,NSOM</v>
          </cell>
          <cell r="C1144" t="str">
            <v>Scaria,Varghese</v>
          </cell>
          <cell r="D1144" t="str">
            <v>LK012</v>
          </cell>
          <cell r="E1144" t="str">
            <v>In</v>
          </cell>
          <cell r="F1144" t="str">
            <v>9/2/26, 9:06â€¯PM</v>
          </cell>
          <cell r="G1144" t="str">
            <v>P</v>
          </cell>
        </row>
        <row r="1145">
          <cell r="A1145">
            <v>205996135</v>
          </cell>
          <cell r="B1145" t="str">
            <v>STEPHANIE NABO,NSOM</v>
          </cell>
          <cell r="C1145" t="str">
            <v>Scaria,Varghese</v>
          </cell>
          <cell r="D1145" t="str">
            <v>LK012</v>
          </cell>
          <cell r="E1145" t="str">
            <v>Out</v>
          </cell>
          <cell r="F1145" t="str">
            <v>9/3/26, 1:34â€¯AM</v>
          </cell>
          <cell r="G1145" t="str">
            <v>P</v>
          </cell>
        </row>
        <row r="1146">
          <cell r="A1146">
            <v>205996135</v>
          </cell>
          <cell r="B1146" t="str">
            <v>STEPHANIE NABO,NSOM</v>
          </cell>
          <cell r="C1146" t="str">
            <v>Scaria,Varghese</v>
          </cell>
          <cell r="D1146" t="str">
            <v>LK012</v>
          </cell>
          <cell r="E1146" t="str">
            <v>In</v>
          </cell>
          <cell r="F1146" t="str">
            <v>9/3/26, 2:10â€¯AM</v>
          </cell>
          <cell r="G1146" t="str">
            <v>P</v>
          </cell>
        </row>
        <row r="1147">
          <cell r="A1147">
            <v>203908868</v>
          </cell>
          <cell r="B1147" t="str">
            <v>Ankomahene,Benjamin</v>
          </cell>
          <cell r="C1147" t="str">
            <v>Scaria,Varghese</v>
          </cell>
          <cell r="D1147" t="str">
            <v>LK014</v>
          </cell>
          <cell r="E1147" t="str">
            <v>In</v>
          </cell>
          <cell r="F1147" t="str">
            <v>9/2/26, 6:08â€¯PM</v>
          </cell>
          <cell r="G1147" t="str">
            <v>P</v>
          </cell>
        </row>
        <row r="1148">
          <cell r="A1148">
            <v>203908868</v>
          </cell>
          <cell r="B1148" t="str">
            <v>Ankomahene,Benjamin</v>
          </cell>
          <cell r="C1148" t="str">
            <v>Scaria,Varghese</v>
          </cell>
          <cell r="D1148" t="str">
            <v>LK014</v>
          </cell>
          <cell r="E1148" t="str">
            <v>Out</v>
          </cell>
          <cell r="F1148" t="str">
            <v>9/2/26, 8:32â€¯PM</v>
          </cell>
          <cell r="G1148" t="str">
            <v>P</v>
          </cell>
        </row>
        <row r="1149">
          <cell r="A1149">
            <v>203908868</v>
          </cell>
          <cell r="B1149" t="str">
            <v>Ankomahene,Benjamin</v>
          </cell>
          <cell r="C1149" t="str">
            <v>Scaria,Varghese</v>
          </cell>
          <cell r="D1149" t="str">
            <v>LK014</v>
          </cell>
          <cell r="E1149" t="str">
            <v>In</v>
          </cell>
          <cell r="F1149" t="str">
            <v>9/2/26, 9:03â€¯PM</v>
          </cell>
          <cell r="G1149" t="str">
            <v>P</v>
          </cell>
        </row>
        <row r="1150">
          <cell r="A1150">
            <v>203908868</v>
          </cell>
          <cell r="B1150" t="str">
            <v>Ankomahene,Benjamin</v>
          </cell>
          <cell r="C1150" t="str">
            <v>Scaria,Varghese</v>
          </cell>
          <cell r="D1150" t="str">
            <v>LK014</v>
          </cell>
          <cell r="E1150" t="str">
            <v>Out</v>
          </cell>
          <cell r="F1150" t="str">
            <v>9/3/26, 1:49â€¯AM</v>
          </cell>
          <cell r="G1150" t="str">
            <v>P</v>
          </cell>
        </row>
        <row r="1151">
          <cell r="A1151">
            <v>203908868</v>
          </cell>
          <cell r="B1151" t="str">
            <v>Ankomahene,Benjamin</v>
          </cell>
          <cell r="C1151" t="str">
            <v>Scaria,Varghese</v>
          </cell>
          <cell r="D1151" t="str">
            <v>LK014</v>
          </cell>
          <cell r="E1151" t="str">
            <v>In</v>
          </cell>
          <cell r="F1151" t="str">
            <v>9/3/26, 2:22â€¯AM</v>
          </cell>
          <cell r="G1151" t="str">
            <v>P</v>
          </cell>
        </row>
        <row r="1152">
          <cell r="A1152">
            <v>206191963</v>
          </cell>
          <cell r="B1152" t="str">
            <v>Atukwatse,Anolyne</v>
          </cell>
          <cell r="C1152" t="str">
            <v>Ansari,Ammar Abdullah</v>
          </cell>
          <cell r="D1152" t="str">
            <v>LK012</v>
          </cell>
          <cell r="E1152" t="str">
            <v>In</v>
          </cell>
          <cell r="F1152" t="str">
            <v>9/2/26, 6:09â€¯PM</v>
          </cell>
          <cell r="G1152" t="str">
            <v>P</v>
          </cell>
        </row>
        <row r="1153">
          <cell r="A1153">
            <v>206191963</v>
          </cell>
          <cell r="B1153" t="str">
            <v>Atukwatse,Anolyne</v>
          </cell>
          <cell r="C1153" t="str">
            <v>Ansari,Ammar Abdullah</v>
          </cell>
          <cell r="D1153" t="str">
            <v>LK012</v>
          </cell>
          <cell r="E1153" t="str">
            <v>Out</v>
          </cell>
          <cell r="F1153" t="str">
            <v>9/2/26, 7:58â€¯PM</v>
          </cell>
          <cell r="G1153" t="str">
            <v>P</v>
          </cell>
        </row>
        <row r="1154">
          <cell r="A1154">
            <v>206191963</v>
          </cell>
          <cell r="B1154" t="str">
            <v>Atukwatse,Anolyne</v>
          </cell>
          <cell r="C1154" t="str">
            <v>Ansari,Ammar Abdullah</v>
          </cell>
          <cell r="D1154" t="str">
            <v>LK012</v>
          </cell>
          <cell r="E1154" t="str">
            <v>In</v>
          </cell>
          <cell r="F1154" t="str">
            <v>9/2/26, 9:01â€¯PM</v>
          </cell>
          <cell r="G1154" t="str">
            <v>P</v>
          </cell>
        </row>
        <row r="1155">
          <cell r="A1155">
            <v>206191963</v>
          </cell>
          <cell r="B1155" t="str">
            <v>Atukwatse,Anolyne</v>
          </cell>
          <cell r="C1155" t="str">
            <v>Ansari,Ammar Abdullah</v>
          </cell>
          <cell r="D1155" t="str">
            <v>LK012</v>
          </cell>
          <cell r="E1155" t="str">
            <v>Out</v>
          </cell>
          <cell r="F1155" t="str">
            <v>9/3/26, 2:08â€¯AM</v>
          </cell>
          <cell r="G1155" t="str">
            <v>P</v>
          </cell>
        </row>
        <row r="1156">
          <cell r="A1156">
            <v>204946697</v>
          </cell>
          <cell r="B1156" t="str">
            <v>TETTEY,ENOCK</v>
          </cell>
          <cell r="C1156" t="str">
            <v>Lakkireddy,Sai Raghavendra Reddy</v>
          </cell>
          <cell r="D1156" t="str">
            <v>LK014</v>
          </cell>
          <cell r="E1156" t="str">
            <v>In</v>
          </cell>
          <cell r="F1156" t="str">
            <v>9/2/26, 6:07â€¯PM</v>
          </cell>
          <cell r="G1156" t="str">
            <v>P</v>
          </cell>
        </row>
        <row r="1157">
          <cell r="A1157">
            <v>204946697</v>
          </cell>
          <cell r="B1157" t="str">
            <v>TETTEY,ENOCK</v>
          </cell>
          <cell r="C1157" t="str">
            <v>Lakkireddy,Sai Raghavendra Reddy</v>
          </cell>
          <cell r="D1157" t="str">
            <v>LK014</v>
          </cell>
          <cell r="E1157" t="str">
            <v>Out</v>
          </cell>
          <cell r="F1157" t="str">
            <v>9/2/26, 8:34â€¯PM</v>
          </cell>
          <cell r="G1157" t="str">
            <v>P</v>
          </cell>
        </row>
        <row r="1158">
          <cell r="A1158">
            <v>204946697</v>
          </cell>
          <cell r="B1158" t="str">
            <v>TETTEY,ENOCK</v>
          </cell>
          <cell r="C1158" t="str">
            <v>Lakkireddy,Sai Raghavendra Reddy</v>
          </cell>
          <cell r="D1158" t="str">
            <v>LK014</v>
          </cell>
          <cell r="E1158" t="str">
            <v>In</v>
          </cell>
          <cell r="F1158" t="str">
            <v>9/2/26, 9:04â€¯PM</v>
          </cell>
          <cell r="G1158" t="str">
            <v>P</v>
          </cell>
        </row>
        <row r="1159">
          <cell r="A1159">
            <v>204946697</v>
          </cell>
          <cell r="B1159" t="str">
            <v>TETTEY,ENOCK</v>
          </cell>
          <cell r="C1159" t="str">
            <v>Lakkireddy,Sai Raghavendra Reddy</v>
          </cell>
          <cell r="D1159" t="str">
            <v>LK014</v>
          </cell>
          <cell r="E1159" t="str">
            <v>Out</v>
          </cell>
          <cell r="F1159" t="str">
            <v>9/3/26, 1:33â€¯AM</v>
          </cell>
          <cell r="G1159" t="str">
            <v>P</v>
          </cell>
        </row>
        <row r="1160">
          <cell r="A1160">
            <v>204946697</v>
          </cell>
          <cell r="B1160" t="str">
            <v>TETTEY,ENOCK</v>
          </cell>
          <cell r="C1160" t="str">
            <v>Lakkireddy,Sai Raghavendra Reddy</v>
          </cell>
          <cell r="D1160" t="str">
            <v>LK014</v>
          </cell>
          <cell r="E1160" t="str">
            <v>In</v>
          </cell>
          <cell r="F1160" t="str">
            <v>9/3/26, 2:06â€¯AM</v>
          </cell>
          <cell r="G1160" t="str">
            <v>P</v>
          </cell>
        </row>
        <row r="1161">
          <cell r="A1161">
            <v>203813038</v>
          </cell>
          <cell r="B1161" t="str">
            <v>KODATHAMVALLY,AKSHAY</v>
          </cell>
          <cell r="C1161" t="str">
            <v>Almarzooqi,Abbas</v>
          </cell>
          <cell r="D1161" t="str">
            <v>FC059</v>
          </cell>
          <cell r="E1161" t="str">
            <v>In</v>
          </cell>
          <cell r="F1161" t="str">
            <v>9/2/26, 7:57â€¯AM</v>
          </cell>
          <cell r="G1161" t="str">
            <v>P</v>
          </cell>
        </row>
        <row r="1162">
          <cell r="A1162">
            <v>203813038</v>
          </cell>
          <cell r="B1162" t="str">
            <v>KODATHAMVALLY,AKSHAY</v>
          </cell>
          <cell r="C1162" t="str">
            <v>Almarzooqi,Abbas</v>
          </cell>
          <cell r="D1162" t="str">
            <v>FC059</v>
          </cell>
          <cell r="E1162" t="str">
            <v>Out</v>
          </cell>
          <cell r="F1162" t="str">
            <v>9/2/26, 10:00â€¯AM</v>
          </cell>
          <cell r="G1162" t="str">
            <v>P</v>
          </cell>
        </row>
        <row r="1163">
          <cell r="A1163">
            <v>203813038</v>
          </cell>
          <cell r="B1163" t="str">
            <v>KODATHAMVALLY,AKSHAY</v>
          </cell>
          <cell r="C1163" t="str">
            <v>Almarzooqi,Abbas</v>
          </cell>
          <cell r="D1163" t="str">
            <v>FC059</v>
          </cell>
          <cell r="E1163" t="str">
            <v>In</v>
          </cell>
          <cell r="F1163" t="str">
            <v>9/2/26, 10:31â€¯AM</v>
          </cell>
          <cell r="G1163" t="str">
            <v>P</v>
          </cell>
        </row>
        <row r="1164">
          <cell r="A1164">
            <v>203813038</v>
          </cell>
          <cell r="B1164" t="str">
            <v>KODATHAMVALLY,AKSHAY</v>
          </cell>
          <cell r="C1164" t="str">
            <v>Almarzooqi,Abbas</v>
          </cell>
          <cell r="D1164" t="str">
            <v>FC059</v>
          </cell>
          <cell r="E1164" t="str">
            <v>Out</v>
          </cell>
          <cell r="F1164" t="str">
            <v>9/2/26, 12:50â€¯PM</v>
          </cell>
          <cell r="G1164" t="str">
            <v>P</v>
          </cell>
        </row>
        <row r="1165">
          <cell r="A1165">
            <v>203813038</v>
          </cell>
          <cell r="B1165" t="str">
            <v>KODATHAMVALLY,AKSHAY</v>
          </cell>
          <cell r="C1165" t="str">
            <v>Almarzooqi,Abbas</v>
          </cell>
          <cell r="D1165" t="str">
            <v>FC059</v>
          </cell>
          <cell r="E1165" t="str">
            <v>In</v>
          </cell>
          <cell r="F1165" t="str">
            <v>9/2/26, 1:20â€¯PM</v>
          </cell>
          <cell r="G1165" t="str">
            <v>P</v>
          </cell>
        </row>
        <row r="1166">
          <cell r="A1166">
            <v>203813038</v>
          </cell>
          <cell r="B1166" t="str">
            <v>KODATHAMVALLY,AKSHAY</v>
          </cell>
          <cell r="C1166" t="str">
            <v>Almarzooqi,Abbas</v>
          </cell>
          <cell r="D1166" t="str">
            <v>FC059</v>
          </cell>
          <cell r="E1166" t="str">
            <v>Out</v>
          </cell>
          <cell r="F1166" t="str">
            <v>9/2/26, 6:01â€¯PM</v>
          </cell>
          <cell r="G1166" t="str">
            <v>P</v>
          </cell>
        </row>
        <row r="1167">
          <cell r="A1167">
            <v>203965449</v>
          </cell>
          <cell r="B1167" t="str">
            <v>Wase Ndiena,Nadesh</v>
          </cell>
          <cell r="C1167" t="str">
            <v>Ansari,Ammar Abdullah</v>
          </cell>
          <cell r="D1167" t="str">
            <v>FC034</v>
          </cell>
          <cell r="E1167" t="str">
            <v>In</v>
          </cell>
          <cell r="F1167" t="str">
            <v>9/2/26, 7:58â€¯AM</v>
          </cell>
          <cell r="G1167" t="str">
            <v>P</v>
          </cell>
        </row>
        <row r="1168">
          <cell r="A1168">
            <v>203965449</v>
          </cell>
          <cell r="B1168" t="str">
            <v>Wase Ndiena,Nadesh</v>
          </cell>
          <cell r="C1168" t="str">
            <v>Ansari,Ammar Abdullah</v>
          </cell>
          <cell r="D1168" t="str">
            <v>FC034</v>
          </cell>
          <cell r="E1168" t="str">
            <v>Out</v>
          </cell>
          <cell r="F1168" t="str">
            <v>9/2/26, 10:00â€¯AM</v>
          </cell>
          <cell r="G1168" t="str">
            <v>P</v>
          </cell>
        </row>
        <row r="1169">
          <cell r="A1169">
            <v>203965449</v>
          </cell>
          <cell r="B1169" t="str">
            <v>Wase Ndiena,Nadesh</v>
          </cell>
          <cell r="C1169" t="str">
            <v>Ansari,Ammar Abdullah</v>
          </cell>
          <cell r="D1169" t="str">
            <v>FC034</v>
          </cell>
          <cell r="E1169" t="str">
            <v>In</v>
          </cell>
          <cell r="F1169" t="str">
            <v>9/2/26, 10:31â€¯AM</v>
          </cell>
          <cell r="G1169" t="str">
            <v>P</v>
          </cell>
        </row>
        <row r="1170">
          <cell r="A1170">
            <v>203965449</v>
          </cell>
          <cell r="B1170" t="str">
            <v>Wase Ndiena,Nadesh</v>
          </cell>
          <cell r="C1170" t="str">
            <v>Ansari,Ammar Abdullah</v>
          </cell>
          <cell r="D1170" t="str">
            <v>FC034</v>
          </cell>
          <cell r="E1170" t="str">
            <v>Out</v>
          </cell>
          <cell r="F1170" t="str">
            <v>9/2/26, 3:01â€¯PM</v>
          </cell>
          <cell r="G1170" t="str">
            <v>P</v>
          </cell>
        </row>
        <row r="1171">
          <cell r="A1171">
            <v>203965449</v>
          </cell>
          <cell r="B1171" t="str">
            <v>Wase Ndiena,Nadesh</v>
          </cell>
          <cell r="C1171" t="str">
            <v>Ansari,Ammar Abdullah</v>
          </cell>
          <cell r="D1171" t="str">
            <v>FC034</v>
          </cell>
          <cell r="E1171" t="str">
            <v>In</v>
          </cell>
          <cell r="F1171" t="str">
            <v>9/2/26, 3:32â€¯PM</v>
          </cell>
          <cell r="G1171" t="str">
            <v>P</v>
          </cell>
        </row>
        <row r="1172">
          <cell r="A1172">
            <v>203965449</v>
          </cell>
          <cell r="B1172" t="str">
            <v>Wase Ndiena,Nadesh</v>
          </cell>
          <cell r="C1172" t="str">
            <v>Ansari,Ammar Abdullah</v>
          </cell>
          <cell r="D1172" t="str">
            <v>FC034</v>
          </cell>
          <cell r="E1172" t="str">
            <v>Out</v>
          </cell>
          <cell r="F1172" t="str">
            <v>9/2/26, 5:58â€¯PM</v>
          </cell>
          <cell r="G1172" t="str">
            <v>P</v>
          </cell>
        </row>
        <row r="1173">
          <cell r="A1173">
            <v>206953381</v>
          </cell>
          <cell r="B1173" t="str">
            <v>Karerah,Brenda Wambui</v>
          </cell>
          <cell r="C1173" t="str">
            <v>Dinberu,Eden</v>
          </cell>
          <cell r="D1173" t="str">
            <v>FC084</v>
          </cell>
          <cell r="E1173" t="str">
            <v>In</v>
          </cell>
          <cell r="F1173" t="str">
            <v>9/2/26, 7:58â€¯AM</v>
          </cell>
          <cell r="G1173" t="str">
            <v>P</v>
          </cell>
        </row>
        <row r="1174">
          <cell r="A1174">
            <v>206953381</v>
          </cell>
          <cell r="B1174" t="str">
            <v>Karerah,Brenda Wambui</v>
          </cell>
          <cell r="C1174" t="str">
            <v>Dinberu,Eden</v>
          </cell>
          <cell r="D1174" t="str">
            <v>FC084</v>
          </cell>
          <cell r="E1174" t="str">
            <v>Out</v>
          </cell>
          <cell r="F1174" t="str">
            <v>9/2/26, 12:00â€¯PM</v>
          </cell>
          <cell r="G1174" t="str">
            <v>P</v>
          </cell>
        </row>
        <row r="1175">
          <cell r="A1175">
            <v>206953381</v>
          </cell>
          <cell r="B1175" t="str">
            <v>Karerah,Brenda Wambui</v>
          </cell>
          <cell r="C1175" t="str">
            <v>Dinberu,Eden</v>
          </cell>
          <cell r="D1175" t="str">
            <v>FC084</v>
          </cell>
          <cell r="E1175" t="str">
            <v>In</v>
          </cell>
          <cell r="F1175" t="str">
            <v>9/2/26, 12:59â€¯PM</v>
          </cell>
          <cell r="G1175" t="str">
            <v>P</v>
          </cell>
        </row>
        <row r="1176">
          <cell r="A1176">
            <v>206953381</v>
          </cell>
          <cell r="B1176" t="str">
            <v>Karerah,Brenda Wambui</v>
          </cell>
          <cell r="C1176" t="str">
            <v>Dinberu,Eden</v>
          </cell>
          <cell r="D1176" t="str">
            <v>FC084</v>
          </cell>
          <cell r="E1176" t="str">
            <v>Out</v>
          </cell>
          <cell r="F1176" t="str">
            <v>9/2/26, 5:58â€¯PM</v>
          </cell>
          <cell r="G1176" t="str">
            <v>P</v>
          </cell>
        </row>
        <row r="1177">
          <cell r="A1177">
            <v>205199830</v>
          </cell>
          <cell r="B1177" t="str">
            <v>Atela,Shadrack</v>
          </cell>
          <cell r="C1177" t="str">
            <v>Ansari,Ammar Abdullah</v>
          </cell>
          <cell r="D1177" t="str">
            <v>LK011</v>
          </cell>
          <cell r="E1177" t="str">
            <v>In</v>
          </cell>
          <cell r="F1177" t="str">
            <v>9/2/26, 6:10â€¯PM</v>
          </cell>
          <cell r="G1177" t="str">
            <v>P</v>
          </cell>
        </row>
        <row r="1178">
          <cell r="A1178">
            <v>205199830</v>
          </cell>
          <cell r="B1178" t="str">
            <v>Atela,Shadrack</v>
          </cell>
          <cell r="C1178" t="str">
            <v>Ansari,Ammar Abdullah</v>
          </cell>
          <cell r="D1178" t="str">
            <v>LK011</v>
          </cell>
          <cell r="E1178" t="str">
            <v>Out</v>
          </cell>
          <cell r="F1178" t="str">
            <v>9/2/26, 8:32â€¯PM</v>
          </cell>
          <cell r="G1178" t="str">
            <v>P</v>
          </cell>
        </row>
        <row r="1179">
          <cell r="A1179">
            <v>205199830</v>
          </cell>
          <cell r="B1179" t="str">
            <v>Atela,Shadrack</v>
          </cell>
          <cell r="C1179" t="str">
            <v>Ansari,Ammar Abdullah</v>
          </cell>
          <cell r="D1179" t="str">
            <v>LK011</v>
          </cell>
          <cell r="E1179" t="str">
            <v>In</v>
          </cell>
          <cell r="F1179" t="str">
            <v>9/2/26, 9:06â€¯PM</v>
          </cell>
          <cell r="G1179" t="str">
            <v>P</v>
          </cell>
        </row>
        <row r="1180">
          <cell r="A1180">
            <v>205199830</v>
          </cell>
          <cell r="B1180" t="str">
            <v>Atela,Shadrack</v>
          </cell>
          <cell r="C1180" t="str">
            <v>Ansari,Ammar Abdullah</v>
          </cell>
          <cell r="D1180" t="str">
            <v>LK011</v>
          </cell>
          <cell r="E1180" t="str">
            <v>Out</v>
          </cell>
          <cell r="F1180" t="str">
            <v>9/3/26, 1:33â€¯AM</v>
          </cell>
          <cell r="G1180" t="str">
            <v>P</v>
          </cell>
        </row>
        <row r="1181">
          <cell r="A1181">
            <v>205199830</v>
          </cell>
          <cell r="B1181" t="str">
            <v>Atela,Shadrack</v>
          </cell>
          <cell r="C1181" t="str">
            <v>Ansari,Ammar Abdullah</v>
          </cell>
          <cell r="D1181" t="str">
            <v>LK011</v>
          </cell>
          <cell r="E1181" t="str">
            <v>In</v>
          </cell>
          <cell r="F1181" t="str">
            <v>9/3/26, 2:07â€¯AM</v>
          </cell>
          <cell r="G1181" t="str">
            <v>P</v>
          </cell>
        </row>
        <row r="1182">
          <cell r="A1182">
            <v>206953383</v>
          </cell>
          <cell r="B1182" t="str">
            <v>Jepkoech,Faith</v>
          </cell>
          <cell r="C1182" t="str">
            <v>Sohail,Anis</v>
          </cell>
          <cell r="D1182" t="str">
            <v>FC159</v>
          </cell>
          <cell r="E1182" t="str">
            <v>In</v>
          </cell>
          <cell r="F1182" t="str">
            <v>9/2/26, 7:56â€¯AM</v>
          </cell>
          <cell r="G1182" t="str">
            <v>P</v>
          </cell>
        </row>
        <row r="1183">
          <cell r="A1183">
            <v>206953383</v>
          </cell>
          <cell r="B1183" t="str">
            <v>Jepkoech,Faith</v>
          </cell>
          <cell r="C1183" t="str">
            <v>Sohail,Anis</v>
          </cell>
          <cell r="D1183" t="str">
            <v>FC159</v>
          </cell>
          <cell r="E1183" t="str">
            <v>Out</v>
          </cell>
          <cell r="F1183" t="str">
            <v>9/2/26, 11:59â€¯AM</v>
          </cell>
          <cell r="G1183" t="str">
            <v>P</v>
          </cell>
        </row>
        <row r="1184">
          <cell r="A1184">
            <v>206953383</v>
          </cell>
          <cell r="B1184" t="str">
            <v>Jepkoech,Faith</v>
          </cell>
          <cell r="C1184" t="str">
            <v>Sohail,Anis</v>
          </cell>
          <cell r="D1184" t="str">
            <v>FC159</v>
          </cell>
          <cell r="E1184" t="str">
            <v>In</v>
          </cell>
          <cell r="F1184" t="str">
            <v>9/2/26, 12:59â€¯PM</v>
          </cell>
          <cell r="G1184" t="str">
            <v>P</v>
          </cell>
        </row>
        <row r="1185">
          <cell r="A1185">
            <v>206953383</v>
          </cell>
          <cell r="B1185" t="str">
            <v>Jepkoech,Faith</v>
          </cell>
          <cell r="C1185" t="str">
            <v>Sohail,Anis</v>
          </cell>
          <cell r="D1185" t="str">
            <v>FC159</v>
          </cell>
          <cell r="E1185" t="str">
            <v>Out</v>
          </cell>
          <cell r="F1185" t="str">
            <v>9/2/26, 5:57â€¯PM</v>
          </cell>
          <cell r="G1185" t="str">
            <v>P</v>
          </cell>
        </row>
        <row r="1186">
          <cell r="A1186">
            <v>203679319</v>
          </cell>
          <cell r="B1186" t="str">
            <v>Osei,Joseph</v>
          </cell>
          <cell r="C1186" t="str">
            <v>Meera,Bava Bahrudeen</v>
          </cell>
          <cell r="D1186" t="str">
            <v>FC009</v>
          </cell>
          <cell r="E1186" t="str">
            <v>In</v>
          </cell>
          <cell r="F1186" t="str">
            <v>9/2/26, 7:58â€¯AM</v>
          </cell>
          <cell r="G1186" t="str">
            <v>P</v>
          </cell>
        </row>
        <row r="1187">
          <cell r="A1187">
            <v>203679319</v>
          </cell>
          <cell r="B1187" t="str">
            <v>Osei,Joseph</v>
          </cell>
          <cell r="C1187" t="str">
            <v>Meera,Bava Bahrudeen</v>
          </cell>
          <cell r="D1187" t="str">
            <v>FC009</v>
          </cell>
          <cell r="E1187" t="str">
            <v>Out</v>
          </cell>
          <cell r="F1187" t="str">
            <v>9/2/26, 12:05â€¯PM</v>
          </cell>
          <cell r="G1187" t="str">
            <v>P</v>
          </cell>
        </row>
        <row r="1188">
          <cell r="A1188">
            <v>203679319</v>
          </cell>
          <cell r="B1188" t="str">
            <v>Osei,Joseph</v>
          </cell>
          <cell r="C1188" t="str">
            <v>Meera,Bava Bahrudeen</v>
          </cell>
          <cell r="D1188" t="str">
            <v>FC009</v>
          </cell>
          <cell r="E1188" t="str">
            <v>In</v>
          </cell>
          <cell r="F1188" t="str">
            <v>9/2/26, 1:04â€¯PM</v>
          </cell>
          <cell r="G1188" t="str">
            <v>P</v>
          </cell>
        </row>
        <row r="1189">
          <cell r="A1189">
            <v>203679319</v>
          </cell>
          <cell r="B1189" t="str">
            <v>Osei,Joseph</v>
          </cell>
          <cell r="C1189" t="str">
            <v>Meera,Bava Bahrudeen</v>
          </cell>
          <cell r="D1189" t="str">
            <v>FC009</v>
          </cell>
          <cell r="E1189" t="str">
            <v>Out</v>
          </cell>
          <cell r="F1189" t="str">
            <v>9/2/26, 5:57â€¯PM</v>
          </cell>
          <cell r="G1189" t="str">
            <v>P</v>
          </cell>
        </row>
        <row r="1190">
          <cell r="A1190">
            <v>203908859</v>
          </cell>
          <cell r="B1190" t="str">
            <v>Brabi,Ebenezer</v>
          </cell>
          <cell r="C1190" t="str">
            <v>Lakkireddy,Sai Raghavendra Reddy</v>
          </cell>
          <cell r="D1190" t="str">
            <v>FC059</v>
          </cell>
          <cell r="E1190" t="str">
            <v>In</v>
          </cell>
          <cell r="F1190" t="str">
            <v>9/2/26, 7:57â€¯AM</v>
          </cell>
          <cell r="G1190" t="str">
            <v>P</v>
          </cell>
        </row>
        <row r="1191">
          <cell r="A1191">
            <v>203908859</v>
          </cell>
          <cell r="B1191" t="str">
            <v>Brabi,Ebenezer</v>
          </cell>
          <cell r="C1191" t="str">
            <v>Lakkireddy,Sai Raghavendra Reddy</v>
          </cell>
          <cell r="D1191" t="str">
            <v>FC059</v>
          </cell>
          <cell r="E1191" t="str">
            <v>In</v>
          </cell>
          <cell r="F1191" t="str">
            <v>9/2/26, 10:05â€¯AM</v>
          </cell>
          <cell r="G1191" t="str">
            <v>P</v>
          </cell>
        </row>
        <row r="1192">
          <cell r="A1192">
            <v>203908859</v>
          </cell>
          <cell r="B1192" t="str">
            <v>Brabi,Ebenezer</v>
          </cell>
          <cell r="C1192" t="str">
            <v>Lakkireddy,Sai Raghavendra Reddy</v>
          </cell>
          <cell r="D1192" t="str">
            <v>FC059</v>
          </cell>
          <cell r="E1192" t="str">
            <v>In</v>
          </cell>
          <cell r="F1192" t="str">
            <v>9/2/26, 10:34â€¯AM</v>
          </cell>
          <cell r="G1192" t="str">
            <v>P</v>
          </cell>
        </row>
        <row r="1193">
          <cell r="A1193">
            <v>203908859</v>
          </cell>
          <cell r="B1193" t="str">
            <v>Brabi,Ebenezer</v>
          </cell>
          <cell r="C1193" t="str">
            <v>Lakkireddy,Sai Raghavendra Reddy</v>
          </cell>
          <cell r="D1193" t="str">
            <v>FC059</v>
          </cell>
          <cell r="E1193" t="str">
            <v>Out</v>
          </cell>
          <cell r="F1193" t="str">
            <v>9/2/26, 2:45â€¯PM</v>
          </cell>
          <cell r="G1193" t="str">
            <v>P</v>
          </cell>
        </row>
        <row r="1194">
          <cell r="A1194">
            <v>203908859</v>
          </cell>
          <cell r="B1194" t="str">
            <v>Brabi,Ebenezer</v>
          </cell>
          <cell r="C1194" t="str">
            <v>Lakkireddy,Sai Raghavendra Reddy</v>
          </cell>
          <cell r="D1194" t="str">
            <v>FC059</v>
          </cell>
          <cell r="E1194" t="str">
            <v>In</v>
          </cell>
          <cell r="F1194" t="str">
            <v>9/2/26, 3:16â€¯PM</v>
          </cell>
          <cell r="G1194" t="str">
            <v>P</v>
          </cell>
        </row>
        <row r="1195">
          <cell r="A1195">
            <v>203908859</v>
          </cell>
          <cell r="B1195" t="str">
            <v>Brabi,Ebenezer</v>
          </cell>
          <cell r="C1195" t="str">
            <v>Lakkireddy,Sai Raghavendra Reddy</v>
          </cell>
          <cell r="D1195" t="str">
            <v>FC059</v>
          </cell>
          <cell r="E1195" t="str">
            <v>Out</v>
          </cell>
          <cell r="F1195" t="str">
            <v>9/2/26, 5:56â€¯PM</v>
          </cell>
          <cell r="G1195" t="str">
            <v>P</v>
          </cell>
        </row>
        <row r="1196">
          <cell r="A1196">
            <v>205252357</v>
          </cell>
          <cell r="B1196" t="str">
            <v>Mwangi,Brenda Wangui</v>
          </cell>
          <cell r="C1196" t="str">
            <v>Narshad,Muhammad Ashik</v>
          </cell>
          <cell r="D1196" t="str">
            <v>LK012</v>
          </cell>
          <cell r="E1196" t="str">
            <v>In</v>
          </cell>
          <cell r="F1196" t="str">
            <v>9/2/26, 6:10â€¯PM</v>
          </cell>
          <cell r="G1196" t="str">
            <v>P</v>
          </cell>
        </row>
        <row r="1197">
          <cell r="A1197">
            <v>205252357</v>
          </cell>
          <cell r="B1197" t="str">
            <v>Mwangi,Brenda Wangui</v>
          </cell>
          <cell r="C1197" t="str">
            <v>Narshad,Muhammad Ashik</v>
          </cell>
          <cell r="D1197" t="str">
            <v>LK012</v>
          </cell>
          <cell r="E1197" t="str">
            <v>Out</v>
          </cell>
          <cell r="F1197" t="str">
            <v>9/2/26, 8:00â€¯PM</v>
          </cell>
          <cell r="G1197" t="str">
            <v>P</v>
          </cell>
        </row>
        <row r="1198">
          <cell r="A1198">
            <v>205252357</v>
          </cell>
          <cell r="B1198" t="str">
            <v>Mwangi,Brenda Wangui</v>
          </cell>
          <cell r="C1198" t="str">
            <v>Narshad,Muhammad Ashik</v>
          </cell>
          <cell r="D1198" t="str">
            <v>LK012</v>
          </cell>
          <cell r="E1198" t="str">
            <v>In</v>
          </cell>
          <cell r="F1198" t="str">
            <v>9/2/26, 9:02â€¯PM</v>
          </cell>
          <cell r="G1198" t="str">
            <v>P</v>
          </cell>
        </row>
        <row r="1199">
          <cell r="A1199">
            <v>205252357</v>
          </cell>
          <cell r="B1199" t="str">
            <v>Mwangi,Brenda Wangui</v>
          </cell>
          <cell r="C1199" t="str">
            <v>Narshad,Muhammad Ashik</v>
          </cell>
          <cell r="D1199" t="str">
            <v>LK012</v>
          </cell>
          <cell r="E1199" t="str">
            <v>Out</v>
          </cell>
          <cell r="F1199" t="str">
            <v>9/3/26, 2:12â€¯AM</v>
          </cell>
          <cell r="G1199" t="str">
            <v>P</v>
          </cell>
        </row>
        <row r="1200">
          <cell r="A1200">
            <v>205252356</v>
          </cell>
          <cell r="B1200" t="str">
            <v>Appiah,Dorcas Niamah</v>
          </cell>
          <cell r="C1200" t="str">
            <v>Narshad,Muhammad Ashik</v>
          </cell>
          <cell r="D1200" t="str">
            <v>LK013</v>
          </cell>
          <cell r="E1200" t="str">
            <v>In</v>
          </cell>
          <cell r="F1200" t="str">
            <v>9/2/26, 6:09â€¯PM</v>
          </cell>
          <cell r="G1200" t="str">
            <v>P</v>
          </cell>
        </row>
        <row r="1201">
          <cell r="A1201">
            <v>205252356</v>
          </cell>
          <cell r="B1201" t="str">
            <v>Appiah,Dorcas Niamah</v>
          </cell>
          <cell r="C1201" t="str">
            <v>Narshad,Muhammad Ashik</v>
          </cell>
          <cell r="D1201" t="str">
            <v>LK013</v>
          </cell>
          <cell r="E1201" t="str">
            <v>Out</v>
          </cell>
          <cell r="F1201" t="str">
            <v>9/2/26, 8:05â€¯PM</v>
          </cell>
          <cell r="G1201" t="str">
            <v>P</v>
          </cell>
        </row>
        <row r="1202">
          <cell r="A1202">
            <v>205252356</v>
          </cell>
          <cell r="B1202" t="str">
            <v>Appiah,Dorcas Niamah</v>
          </cell>
          <cell r="C1202" t="str">
            <v>Narshad,Muhammad Ashik</v>
          </cell>
          <cell r="D1202" t="str">
            <v>LK013</v>
          </cell>
          <cell r="E1202" t="str">
            <v>In</v>
          </cell>
          <cell r="F1202" t="str">
            <v>9/2/26, 9:03â€¯PM</v>
          </cell>
          <cell r="G1202" t="str">
            <v>P</v>
          </cell>
        </row>
        <row r="1203">
          <cell r="A1203">
            <v>205252356</v>
          </cell>
          <cell r="B1203" t="str">
            <v>Appiah,Dorcas Niamah</v>
          </cell>
          <cell r="C1203" t="str">
            <v>Narshad,Muhammad Ashik</v>
          </cell>
          <cell r="D1203" t="str">
            <v>LK013</v>
          </cell>
          <cell r="E1203" t="str">
            <v>Out</v>
          </cell>
          <cell r="F1203" t="str">
            <v>9/3/26, 2:00â€¯AM</v>
          </cell>
          <cell r="G1203" t="str">
            <v>P</v>
          </cell>
        </row>
        <row r="1204">
          <cell r="A1204">
            <v>203679313</v>
          </cell>
          <cell r="B1204" t="str">
            <v>Kaduwa,Elias</v>
          </cell>
          <cell r="C1204" t="str">
            <v>Sohail,Anis</v>
          </cell>
          <cell r="D1204" t="str">
            <v>FC159</v>
          </cell>
          <cell r="E1204" t="str">
            <v>In</v>
          </cell>
          <cell r="F1204" t="str">
            <v>9/2/26, 7:57â€¯AM</v>
          </cell>
          <cell r="G1204" t="str">
            <v>P</v>
          </cell>
        </row>
        <row r="1205">
          <cell r="A1205">
            <v>203679313</v>
          </cell>
          <cell r="B1205" t="str">
            <v>Kaduwa,Elias</v>
          </cell>
          <cell r="C1205" t="str">
            <v>Sohail,Anis</v>
          </cell>
          <cell r="D1205" t="str">
            <v>FC159</v>
          </cell>
          <cell r="E1205" t="str">
            <v>Out</v>
          </cell>
          <cell r="F1205" t="str">
            <v>9/2/26, 12:02â€¯PM</v>
          </cell>
          <cell r="G1205" t="str">
            <v>P</v>
          </cell>
        </row>
        <row r="1206">
          <cell r="A1206">
            <v>203679313</v>
          </cell>
          <cell r="B1206" t="str">
            <v>Kaduwa,Elias</v>
          </cell>
          <cell r="C1206" t="str">
            <v>Sohail,Anis</v>
          </cell>
          <cell r="D1206" t="str">
            <v>FC159</v>
          </cell>
          <cell r="E1206" t="str">
            <v>In</v>
          </cell>
          <cell r="F1206" t="str">
            <v>9/2/26, 1:02â€¯PM</v>
          </cell>
          <cell r="G1206" t="str">
            <v>P</v>
          </cell>
        </row>
        <row r="1207">
          <cell r="A1207">
            <v>203679313</v>
          </cell>
          <cell r="B1207" t="str">
            <v>Kaduwa,Elias</v>
          </cell>
          <cell r="C1207" t="str">
            <v>Sohail,Anis</v>
          </cell>
          <cell r="D1207" t="str">
            <v>FC159</v>
          </cell>
          <cell r="E1207" t="str">
            <v>Out</v>
          </cell>
          <cell r="F1207" t="str">
            <v>9/2/26, 5:56â€¯PM</v>
          </cell>
          <cell r="G1207" t="str">
            <v>P</v>
          </cell>
        </row>
        <row r="1208">
          <cell r="A1208">
            <v>203679318</v>
          </cell>
          <cell r="B1208" t="str">
            <v>Okyere,Julier</v>
          </cell>
          <cell r="C1208" t="str">
            <v>Meera,Bava Bahrudeen</v>
          </cell>
          <cell r="D1208" t="str">
            <v>LK012</v>
          </cell>
          <cell r="E1208" t="str">
            <v>In</v>
          </cell>
          <cell r="F1208" t="str">
            <v>9/2/26, 6:08â€¯PM</v>
          </cell>
          <cell r="G1208" t="str">
            <v>P</v>
          </cell>
        </row>
        <row r="1209">
          <cell r="A1209">
            <v>203679318</v>
          </cell>
          <cell r="B1209" t="str">
            <v>Okyere,Julier</v>
          </cell>
          <cell r="C1209" t="str">
            <v>Meera,Bava Bahrudeen</v>
          </cell>
          <cell r="D1209" t="str">
            <v>LK012</v>
          </cell>
          <cell r="E1209" t="str">
            <v>Out</v>
          </cell>
          <cell r="F1209" t="str">
            <v>9/2/26, 11:03â€¯PM</v>
          </cell>
          <cell r="G1209" t="str">
            <v>P</v>
          </cell>
        </row>
        <row r="1210">
          <cell r="A1210">
            <v>203679318</v>
          </cell>
          <cell r="B1210" t="str">
            <v>Okyere,Julier</v>
          </cell>
          <cell r="C1210" t="str">
            <v>Meera,Bava Bahrudeen</v>
          </cell>
          <cell r="D1210" t="str">
            <v>LK012</v>
          </cell>
          <cell r="E1210" t="str">
            <v>In</v>
          </cell>
          <cell r="F1210" t="str">
            <v>9/3/26, 12:01â€¯AM</v>
          </cell>
          <cell r="G1210" t="str">
            <v>P</v>
          </cell>
        </row>
        <row r="1211">
          <cell r="A1211">
            <v>206073369</v>
          </cell>
          <cell r="B1211" t="str">
            <v>Asare,Grace</v>
          </cell>
          <cell r="C1211" t="str">
            <v>Almarzooqi,Abbas</v>
          </cell>
          <cell r="D1211" t="str">
            <v>FC159</v>
          </cell>
          <cell r="E1211" t="str">
            <v>In</v>
          </cell>
          <cell r="F1211" t="str">
            <v>9/2/26, 7:57â€¯AM</v>
          </cell>
          <cell r="G1211" t="str">
            <v>P</v>
          </cell>
        </row>
        <row r="1212">
          <cell r="A1212">
            <v>206073369</v>
          </cell>
          <cell r="B1212" t="str">
            <v>Asare,Grace</v>
          </cell>
          <cell r="C1212" t="str">
            <v>Almarzooqi,Abbas</v>
          </cell>
          <cell r="D1212" t="str">
            <v>FC159</v>
          </cell>
          <cell r="E1212" t="str">
            <v>Out</v>
          </cell>
          <cell r="F1212" t="str">
            <v>9/2/26, 10:05â€¯AM</v>
          </cell>
          <cell r="G1212" t="str">
            <v>P</v>
          </cell>
        </row>
        <row r="1213">
          <cell r="A1213">
            <v>206073369</v>
          </cell>
          <cell r="B1213" t="str">
            <v>Asare,Grace</v>
          </cell>
          <cell r="C1213" t="str">
            <v>Almarzooqi,Abbas</v>
          </cell>
          <cell r="D1213" t="str">
            <v>FC159</v>
          </cell>
          <cell r="E1213" t="str">
            <v>In</v>
          </cell>
          <cell r="F1213" t="str">
            <v>9/2/26, 10:35â€¯AM</v>
          </cell>
          <cell r="G1213" t="str">
            <v>P</v>
          </cell>
        </row>
        <row r="1214">
          <cell r="A1214">
            <v>206073369</v>
          </cell>
          <cell r="B1214" t="str">
            <v>Asare,Grace</v>
          </cell>
          <cell r="C1214" t="str">
            <v>Almarzooqi,Abbas</v>
          </cell>
          <cell r="D1214" t="str">
            <v>FC159</v>
          </cell>
          <cell r="E1214" t="str">
            <v>Out</v>
          </cell>
          <cell r="F1214" t="str">
            <v>9/2/26, 12:47â€¯PM</v>
          </cell>
          <cell r="G1214" t="str">
            <v>P</v>
          </cell>
        </row>
        <row r="1215">
          <cell r="A1215">
            <v>206073369</v>
          </cell>
          <cell r="B1215" t="str">
            <v>Asare,Grace</v>
          </cell>
          <cell r="C1215" t="str">
            <v>Almarzooqi,Abbas</v>
          </cell>
          <cell r="D1215" t="str">
            <v>FC159</v>
          </cell>
          <cell r="E1215" t="str">
            <v>In</v>
          </cell>
          <cell r="F1215" t="str">
            <v>9/2/26, 1:17â€¯PM</v>
          </cell>
          <cell r="G1215" t="str">
            <v>P</v>
          </cell>
        </row>
        <row r="1216">
          <cell r="A1216">
            <v>206073369</v>
          </cell>
          <cell r="B1216" t="str">
            <v>Asare,Grace</v>
          </cell>
          <cell r="C1216" t="str">
            <v>Almarzooqi,Abbas</v>
          </cell>
          <cell r="D1216" t="str">
            <v>FC159</v>
          </cell>
          <cell r="E1216" t="str">
            <v>Out</v>
          </cell>
          <cell r="F1216" t="str">
            <v>9/2/26, 6:02â€¯PM</v>
          </cell>
          <cell r="G1216" t="str">
            <v>P</v>
          </cell>
        </row>
        <row r="1217">
          <cell r="A1217">
            <v>206954239</v>
          </cell>
          <cell r="B1217" t="str">
            <v>KAYEMBA,ELVIS KYLE</v>
          </cell>
          <cell r="C1217" t="str">
            <v>Sohail,Anis</v>
          </cell>
          <cell r="D1217" t="str">
            <v>LK017</v>
          </cell>
          <cell r="E1217" t="str">
            <v>In</v>
          </cell>
          <cell r="F1217" t="str">
            <v>9/2/26, 6:06â€¯PM</v>
          </cell>
          <cell r="G1217" t="str">
            <v>P</v>
          </cell>
        </row>
        <row r="1218">
          <cell r="A1218">
            <v>206954239</v>
          </cell>
          <cell r="B1218" t="str">
            <v>KAYEMBA,ELVIS KYLE</v>
          </cell>
          <cell r="C1218" t="str">
            <v>Sohail,Anis</v>
          </cell>
          <cell r="D1218" t="str">
            <v>LK017</v>
          </cell>
          <cell r="E1218" t="str">
            <v>Out</v>
          </cell>
          <cell r="F1218" t="str">
            <v>9/2/26, 11:01â€¯PM</v>
          </cell>
          <cell r="G1218" t="str">
            <v>P</v>
          </cell>
        </row>
        <row r="1219">
          <cell r="A1219">
            <v>206954239</v>
          </cell>
          <cell r="B1219" t="str">
            <v>KAYEMBA,ELVIS KYLE</v>
          </cell>
          <cell r="C1219" t="str">
            <v>Sohail,Anis</v>
          </cell>
          <cell r="D1219" t="str">
            <v>LK017</v>
          </cell>
          <cell r="E1219" t="str">
            <v>In</v>
          </cell>
          <cell r="F1219" t="str">
            <v>9/3/26, 12:04â€¯AM</v>
          </cell>
          <cell r="G1219" t="str">
            <v>P</v>
          </cell>
        </row>
        <row r="1220">
          <cell r="A1220">
            <v>203965411</v>
          </cell>
          <cell r="B1220" t="str">
            <v>Boateng Opoku,John</v>
          </cell>
          <cell r="C1220" t="str">
            <v>Lakkireddy,Sai Raghavendra Reddy</v>
          </cell>
          <cell r="D1220" t="str">
            <v>LK014</v>
          </cell>
          <cell r="E1220" t="str">
            <v>In</v>
          </cell>
          <cell r="F1220" t="str">
            <v>9/2/26, 6:07â€¯PM</v>
          </cell>
          <cell r="G1220" t="str">
            <v>P</v>
          </cell>
        </row>
        <row r="1221">
          <cell r="A1221">
            <v>203965411</v>
          </cell>
          <cell r="B1221" t="str">
            <v>Boateng Opoku,John</v>
          </cell>
          <cell r="C1221" t="str">
            <v>Lakkireddy,Sai Raghavendra Reddy</v>
          </cell>
          <cell r="D1221" t="str">
            <v>LK014</v>
          </cell>
          <cell r="E1221" t="str">
            <v>Out</v>
          </cell>
          <cell r="F1221" t="str">
            <v>9/2/26, 8:36â€¯PM</v>
          </cell>
          <cell r="G1221" t="str">
            <v>P</v>
          </cell>
        </row>
        <row r="1222">
          <cell r="A1222">
            <v>203965411</v>
          </cell>
          <cell r="B1222" t="str">
            <v>Boateng Opoku,John</v>
          </cell>
          <cell r="C1222" t="str">
            <v>Lakkireddy,Sai Raghavendra Reddy</v>
          </cell>
          <cell r="D1222" t="str">
            <v>LK014</v>
          </cell>
          <cell r="E1222" t="str">
            <v>In</v>
          </cell>
          <cell r="F1222" t="str">
            <v>9/2/26, 9:07â€¯PM</v>
          </cell>
          <cell r="G1222" t="str">
            <v>P</v>
          </cell>
        </row>
        <row r="1223">
          <cell r="A1223">
            <v>203965411</v>
          </cell>
          <cell r="B1223" t="str">
            <v>Boateng Opoku,John</v>
          </cell>
          <cell r="C1223" t="str">
            <v>Lakkireddy,Sai Raghavendra Reddy</v>
          </cell>
          <cell r="D1223" t="str">
            <v>LK014</v>
          </cell>
          <cell r="E1223" t="str">
            <v>Out</v>
          </cell>
          <cell r="F1223" t="str">
            <v>9/3/26, 1:48â€¯AM</v>
          </cell>
          <cell r="G1223" t="str">
            <v>P</v>
          </cell>
        </row>
        <row r="1224">
          <cell r="A1224">
            <v>203965411</v>
          </cell>
          <cell r="B1224" t="str">
            <v>Boateng Opoku,John</v>
          </cell>
          <cell r="C1224" t="str">
            <v>Lakkireddy,Sai Raghavendra Reddy</v>
          </cell>
          <cell r="D1224" t="str">
            <v>LK014</v>
          </cell>
          <cell r="E1224" t="str">
            <v>In</v>
          </cell>
          <cell r="F1224" t="str">
            <v>9/3/26, 2:19â€¯AM</v>
          </cell>
          <cell r="G1224" t="str">
            <v>P</v>
          </cell>
        </row>
        <row r="1225">
          <cell r="A1225">
            <v>206953385</v>
          </cell>
          <cell r="B1225" t="str">
            <v>Muthoni,Eunice</v>
          </cell>
          <cell r="C1225" t="str">
            <v>Sohail,Anis</v>
          </cell>
          <cell r="D1225" t="str">
            <v>FC159</v>
          </cell>
          <cell r="E1225" t="str">
            <v>In</v>
          </cell>
          <cell r="F1225" t="str">
            <v>9/2/26, 7:57â€¯AM</v>
          </cell>
          <cell r="G1225" t="str">
            <v>P</v>
          </cell>
        </row>
        <row r="1226">
          <cell r="A1226">
            <v>206953385</v>
          </cell>
          <cell r="B1226" t="str">
            <v>Muthoni,Eunice</v>
          </cell>
          <cell r="C1226" t="str">
            <v>Sohail,Anis</v>
          </cell>
          <cell r="D1226" t="str">
            <v>FC159</v>
          </cell>
          <cell r="E1226" t="str">
            <v>Out</v>
          </cell>
          <cell r="F1226" t="str">
            <v>9/2/26, 12:00â€¯PM</v>
          </cell>
          <cell r="G1226" t="str">
            <v>P</v>
          </cell>
        </row>
        <row r="1227">
          <cell r="A1227">
            <v>206953385</v>
          </cell>
          <cell r="B1227" t="str">
            <v>Muthoni,Eunice</v>
          </cell>
          <cell r="C1227" t="str">
            <v>Sohail,Anis</v>
          </cell>
          <cell r="D1227" t="str">
            <v>FC159</v>
          </cell>
          <cell r="E1227" t="str">
            <v>In</v>
          </cell>
          <cell r="F1227" t="str">
            <v>9/2/26, 1:00â€¯PM</v>
          </cell>
          <cell r="G1227" t="str">
            <v>P</v>
          </cell>
        </row>
        <row r="1228">
          <cell r="A1228">
            <v>206953385</v>
          </cell>
          <cell r="B1228" t="str">
            <v>Muthoni,Eunice</v>
          </cell>
          <cell r="C1228" t="str">
            <v>Sohail,Anis</v>
          </cell>
          <cell r="D1228" t="str">
            <v>FC159</v>
          </cell>
          <cell r="E1228" t="str">
            <v>Out</v>
          </cell>
          <cell r="F1228" t="str">
            <v>9/2/26, 5:58â€¯PM</v>
          </cell>
          <cell r="G1228" t="str">
            <v>P</v>
          </cell>
        </row>
        <row r="1229">
          <cell r="A1229">
            <v>203816757</v>
          </cell>
          <cell r="B1229" t="str">
            <v>SSEMBAJJWE,REAGAN MAGUNGA</v>
          </cell>
          <cell r="C1229" t="str">
            <v>Nahla,Fathimathul</v>
          </cell>
          <cell r="D1229" t="str">
            <v>LK013</v>
          </cell>
          <cell r="E1229" t="str">
            <v>In</v>
          </cell>
          <cell r="F1229" t="str">
            <v>9/2/26, 6:10â€¯PM</v>
          </cell>
          <cell r="G1229" t="str">
            <v>P</v>
          </cell>
        </row>
        <row r="1230">
          <cell r="A1230">
            <v>203816757</v>
          </cell>
          <cell r="B1230" t="str">
            <v>SSEMBAJJWE,REAGAN MAGUNGA</v>
          </cell>
          <cell r="C1230" t="str">
            <v>Nahla,Fathimathul</v>
          </cell>
          <cell r="D1230" t="str">
            <v>LK013</v>
          </cell>
          <cell r="E1230" t="str">
            <v>Out</v>
          </cell>
          <cell r="F1230" t="str">
            <v>9/2/26, 10:59â€¯PM</v>
          </cell>
          <cell r="G1230" t="str">
            <v>P</v>
          </cell>
        </row>
        <row r="1231">
          <cell r="A1231">
            <v>203816757</v>
          </cell>
          <cell r="B1231" t="str">
            <v>SSEMBAJJWE,REAGAN MAGUNGA</v>
          </cell>
          <cell r="C1231" t="str">
            <v>Nahla,Fathimathul</v>
          </cell>
          <cell r="D1231" t="str">
            <v>LK013</v>
          </cell>
          <cell r="E1231" t="str">
            <v>In</v>
          </cell>
          <cell r="F1231" t="str">
            <v>9/2/26, 11:56â€¯PM</v>
          </cell>
          <cell r="G1231" t="str">
            <v>P</v>
          </cell>
        </row>
        <row r="1232">
          <cell r="A1232">
            <v>203679309</v>
          </cell>
          <cell r="B1232" t="str">
            <v>abdel,koudous</v>
          </cell>
          <cell r="C1232" t="str">
            <v>Sohail,Anis</v>
          </cell>
          <cell r="D1232" t="str">
            <v>LK013</v>
          </cell>
          <cell r="E1232" t="str">
            <v>In</v>
          </cell>
          <cell r="F1232" t="str">
            <v>9/2/26, 6:06â€¯PM</v>
          </cell>
          <cell r="G1232" t="str">
            <v>P</v>
          </cell>
        </row>
        <row r="1233">
          <cell r="A1233">
            <v>203679309</v>
          </cell>
          <cell r="B1233" t="str">
            <v>abdel,koudous</v>
          </cell>
          <cell r="C1233" t="str">
            <v>Sohail,Anis</v>
          </cell>
          <cell r="D1233" t="str">
            <v>LK013</v>
          </cell>
          <cell r="E1233" t="str">
            <v>Out</v>
          </cell>
          <cell r="F1233" t="str">
            <v>9/2/26, 11:02â€¯PM</v>
          </cell>
          <cell r="G1233" t="str">
            <v>P</v>
          </cell>
        </row>
        <row r="1234">
          <cell r="A1234">
            <v>203679309</v>
          </cell>
          <cell r="B1234" t="str">
            <v>abdel,koudous</v>
          </cell>
          <cell r="C1234" t="str">
            <v>Sohail,Anis</v>
          </cell>
          <cell r="D1234" t="str">
            <v>LK013</v>
          </cell>
          <cell r="E1234" t="str">
            <v>In</v>
          </cell>
          <cell r="F1234" t="str">
            <v>9/3/26, 12:02â€¯AM</v>
          </cell>
          <cell r="G1234" t="str">
            <v>P</v>
          </cell>
        </row>
        <row r="1235">
          <cell r="A1235">
            <v>203679308</v>
          </cell>
          <cell r="B1235" t="str">
            <v>Asante,Enock</v>
          </cell>
          <cell r="C1235" t="str">
            <v>Sohail,Anis</v>
          </cell>
          <cell r="D1235" t="str">
            <v>FC159</v>
          </cell>
          <cell r="E1235" t="str">
            <v>In</v>
          </cell>
          <cell r="F1235" t="str">
            <v>9/2/26, 7:58â€¯AM</v>
          </cell>
          <cell r="G1235" t="str">
            <v>P</v>
          </cell>
        </row>
        <row r="1236">
          <cell r="A1236">
            <v>203679308</v>
          </cell>
          <cell r="B1236" t="str">
            <v>Asante,Enock</v>
          </cell>
          <cell r="C1236" t="str">
            <v>Sohail,Anis</v>
          </cell>
          <cell r="D1236" t="str">
            <v>FC159</v>
          </cell>
          <cell r="E1236" t="str">
            <v>Out</v>
          </cell>
          <cell r="F1236" t="str">
            <v>9/2/26, 12:07â€¯PM</v>
          </cell>
          <cell r="G1236" t="str">
            <v>P</v>
          </cell>
        </row>
        <row r="1237">
          <cell r="A1237">
            <v>203679308</v>
          </cell>
          <cell r="B1237" t="str">
            <v>Asante,Enock</v>
          </cell>
          <cell r="C1237" t="str">
            <v>Sohail,Anis</v>
          </cell>
          <cell r="D1237" t="str">
            <v>FC159</v>
          </cell>
          <cell r="E1237" t="str">
            <v>In</v>
          </cell>
          <cell r="F1237" t="str">
            <v>9/2/26, 1:05â€¯PM</v>
          </cell>
          <cell r="G1237" t="str">
            <v>P</v>
          </cell>
        </row>
        <row r="1238">
          <cell r="A1238">
            <v>203679308</v>
          </cell>
          <cell r="B1238" t="str">
            <v>Asante,Enock</v>
          </cell>
          <cell r="C1238" t="str">
            <v>Sohail,Anis</v>
          </cell>
          <cell r="D1238" t="str">
            <v>FC159</v>
          </cell>
          <cell r="E1238" t="str">
            <v>Out</v>
          </cell>
          <cell r="F1238" t="str">
            <v>9/2/26, 5:58â€¯PM</v>
          </cell>
          <cell r="G1238" t="str">
            <v>P</v>
          </cell>
        </row>
        <row r="1239">
          <cell r="A1239">
            <v>205256720</v>
          </cell>
          <cell r="B1239" t="str">
            <v>Haza,Abdallah</v>
          </cell>
          <cell r="C1239" t="str">
            <v>Lakkireddy,Sai Raghavendra Reddy</v>
          </cell>
          <cell r="D1239" t="str">
            <v>LK013</v>
          </cell>
          <cell r="E1239" t="str">
            <v>In</v>
          </cell>
          <cell r="F1239" t="str">
            <v>9/2/26, 6:07â€¯PM</v>
          </cell>
          <cell r="G1239" t="str">
            <v>P</v>
          </cell>
        </row>
        <row r="1240">
          <cell r="A1240">
            <v>205256720</v>
          </cell>
          <cell r="B1240" t="str">
            <v>Haza,Abdallah</v>
          </cell>
          <cell r="C1240" t="str">
            <v>Lakkireddy,Sai Raghavendra Reddy</v>
          </cell>
          <cell r="D1240" t="str">
            <v>LK013</v>
          </cell>
          <cell r="E1240" t="str">
            <v>Out</v>
          </cell>
          <cell r="F1240" t="str">
            <v>9/2/26, 8:34â€¯PM</v>
          </cell>
          <cell r="G1240" t="str">
            <v>P</v>
          </cell>
        </row>
        <row r="1241">
          <cell r="A1241">
            <v>205256720</v>
          </cell>
          <cell r="B1241" t="str">
            <v>Haza,Abdallah</v>
          </cell>
          <cell r="C1241" t="str">
            <v>Lakkireddy,Sai Raghavendra Reddy</v>
          </cell>
          <cell r="D1241" t="str">
            <v>LK013</v>
          </cell>
          <cell r="E1241" t="str">
            <v>In</v>
          </cell>
          <cell r="F1241" t="str">
            <v>9/2/26, 9:06â€¯PM</v>
          </cell>
          <cell r="G1241" t="str">
            <v>P</v>
          </cell>
        </row>
        <row r="1242">
          <cell r="A1242">
            <v>205256720</v>
          </cell>
          <cell r="B1242" t="str">
            <v>Haza,Abdallah</v>
          </cell>
          <cell r="C1242" t="str">
            <v>Lakkireddy,Sai Raghavendra Reddy</v>
          </cell>
          <cell r="D1242" t="str">
            <v>LK013</v>
          </cell>
          <cell r="E1242" t="str">
            <v>Out</v>
          </cell>
          <cell r="F1242" t="str">
            <v>9/3/26, 1:41â€¯AM</v>
          </cell>
          <cell r="G1242" t="str">
            <v>P</v>
          </cell>
        </row>
        <row r="1243">
          <cell r="A1243">
            <v>205256720</v>
          </cell>
          <cell r="B1243" t="str">
            <v>Haza,Abdallah</v>
          </cell>
          <cell r="C1243" t="str">
            <v>Lakkireddy,Sai Raghavendra Reddy</v>
          </cell>
          <cell r="D1243" t="str">
            <v>LK013</v>
          </cell>
          <cell r="E1243" t="str">
            <v>In</v>
          </cell>
          <cell r="F1243" t="str">
            <v>9/3/26, 2:11â€¯AM</v>
          </cell>
          <cell r="G1243" t="str">
            <v>P</v>
          </cell>
        </row>
        <row r="1244">
          <cell r="A1244">
            <v>204117189</v>
          </cell>
          <cell r="B1244" t="str">
            <v>Iddrisu,Abdul Hadi</v>
          </cell>
          <cell r="C1244" t="str">
            <v>Thomas,Binil</v>
          </cell>
          <cell r="D1244" t="str">
            <v>LK011</v>
          </cell>
          <cell r="E1244" t="str">
            <v>In</v>
          </cell>
          <cell r="F1244" t="str">
            <v>9/2/26, 5:57â€¯PM</v>
          </cell>
          <cell r="G1244" t="str">
            <v>P</v>
          </cell>
        </row>
        <row r="1245">
          <cell r="A1245">
            <v>204117189</v>
          </cell>
          <cell r="B1245" t="str">
            <v>Iddrisu,Abdul Hadi</v>
          </cell>
          <cell r="C1245" t="str">
            <v>Thomas,Binil</v>
          </cell>
          <cell r="D1245" t="str">
            <v>LK011</v>
          </cell>
          <cell r="E1245" t="str">
            <v>Out</v>
          </cell>
          <cell r="F1245" t="str">
            <v>9/2/26, 8:30â€¯PM</v>
          </cell>
          <cell r="G1245" t="str">
            <v>P</v>
          </cell>
        </row>
        <row r="1246">
          <cell r="A1246">
            <v>204117189</v>
          </cell>
          <cell r="B1246" t="str">
            <v>Iddrisu,Abdul Hadi</v>
          </cell>
          <cell r="C1246" t="str">
            <v>Thomas,Binil</v>
          </cell>
          <cell r="D1246" t="str">
            <v>LK011</v>
          </cell>
          <cell r="E1246" t="str">
            <v>In</v>
          </cell>
          <cell r="F1246" t="str">
            <v>9/2/26, 9:00â€¯PM</v>
          </cell>
          <cell r="G1246" t="str">
            <v>P</v>
          </cell>
        </row>
        <row r="1247">
          <cell r="A1247">
            <v>204117189</v>
          </cell>
          <cell r="B1247" t="str">
            <v>Iddrisu,Abdul Hadi</v>
          </cell>
          <cell r="C1247" t="str">
            <v>Thomas,Binil</v>
          </cell>
          <cell r="D1247" t="str">
            <v>LK011</v>
          </cell>
          <cell r="E1247" t="str">
            <v>Out</v>
          </cell>
          <cell r="F1247" t="str">
            <v>9/3/26, 2:15â€¯AM</v>
          </cell>
          <cell r="G1247" t="str">
            <v>P</v>
          </cell>
        </row>
        <row r="1248">
          <cell r="A1248">
            <v>204117189</v>
          </cell>
          <cell r="B1248" t="str">
            <v>Iddrisu,Abdul Hadi</v>
          </cell>
          <cell r="C1248" t="str">
            <v>Thomas,Binil</v>
          </cell>
          <cell r="D1248" t="str">
            <v>LK011</v>
          </cell>
          <cell r="E1248" t="str">
            <v>In</v>
          </cell>
          <cell r="F1248" t="str">
            <v>9/3/26, 2:45â€¯AM</v>
          </cell>
          <cell r="G1248" t="str">
            <v>P</v>
          </cell>
        </row>
        <row r="1249">
          <cell r="A1249">
            <v>206073363</v>
          </cell>
          <cell r="B1249" t="str">
            <v>Owusu,Ebenezer</v>
          </cell>
          <cell r="C1249" t="str">
            <v>Lakkireddy,Sai Raghavendra Reddy</v>
          </cell>
          <cell r="D1249" t="str">
            <v>FC034</v>
          </cell>
          <cell r="E1249" t="str">
            <v>In</v>
          </cell>
          <cell r="F1249" t="str">
            <v>9/2/26, 7:53â€¯AM</v>
          </cell>
          <cell r="G1249" t="str">
            <v>P</v>
          </cell>
        </row>
        <row r="1250">
          <cell r="A1250">
            <v>206073363</v>
          </cell>
          <cell r="B1250" t="str">
            <v>Owusu,Ebenezer</v>
          </cell>
          <cell r="C1250" t="str">
            <v>Lakkireddy,Sai Raghavendra Reddy</v>
          </cell>
          <cell r="D1250" t="str">
            <v>FC034</v>
          </cell>
          <cell r="E1250" t="str">
            <v>Out</v>
          </cell>
          <cell r="F1250" t="str">
            <v>9/2/26, 11:06â€¯AM</v>
          </cell>
          <cell r="G1250" t="str">
            <v>P</v>
          </cell>
        </row>
        <row r="1251">
          <cell r="A1251">
            <v>206073363</v>
          </cell>
          <cell r="B1251" t="str">
            <v>Owusu,Ebenezer</v>
          </cell>
          <cell r="C1251" t="str">
            <v>Lakkireddy,Sai Raghavendra Reddy</v>
          </cell>
          <cell r="D1251" t="str">
            <v>FC034</v>
          </cell>
          <cell r="E1251" t="str">
            <v>In</v>
          </cell>
          <cell r="F1251" t="str">
            <v>9/2/26, 11:36â€¯AM</v>
          </cell>
          <cell r="G1251" t="str">
            <v>P</v>
          </cell>
        </row>
        <row r="1252">
          <cell r="A1252">
            <v>206073363</v>
          </cell>
          <cell r="B1252" t="str">
            <v>Owusu,Ebenezer</v>
          </cell>
          <cell r="C1252" t="str">
            <v>Lakkireddy,Sai Raghavendra Reddy</v>
          </cell>
          <cell r="D1252" t="str">
            <v>FC034</v>
          </cell>
          <cell r="E1252" t="str">
            <v>Out</v>
          </cell>
          <cell r="F1252" t="str">
            <v>9/2/26, 2:50â€¯PM</v>
          </cell>
          <cell r="G1252" t="str">
            <v>P</v>
          </cell>
        </row>
        <row r="1253">
          <cell r="A1253">
            <v>206073363</v>
          </cell>
          <cell r="B1253" t="str">
            <v>Owusu,Ebenezer</v>
          </cell>
          <cell r="C1253" t="str">
            <v>Lakkireddy,Sai Raghavendra Reddy</v>
          </cell>
          <cell r="D1253" t="str">
            <v>FC034</v>
          </cell>
          <cell r="E1253" t="str">
            <v>In</v>
          </cell>
          <cell r="F1253" t="str">
            <v>9/2/26, 3:20â€¯PM</v>
          </cell>
          <cell r="G1253" t="str">
            <v>P</v>
          </cell>
        </row>
        <row r="1254">
          <cell r="A1254">
            <v>206073363</v>
          </cell>
          <cell r="B1254" t="str">
            <v>Owusu,Ebenezer</v>
          </cell>
          <cell r="C1254" t="str">
            <v>Lakkireddy,Sai Raghavendra Reddy</v>
          </cell>
          <cell r="D1254" t="str">
            <v>FC034</v>
          </cell>
          <cell r="E1254" t="str">
            <v>Out</v>
          </cell>
          <cell r="F1254" t="str">
            <v>9/2/26, 5:59â€¯PM</v>
          </cell>
          <cell r="G1254" t="str">
            <v>P</v>
          </cell>
        </row>
        <row r="1255">
          <cell r="A1255">
            <v>204967151</v>
          </cell>
          <cell r="B1255" t="str">
            <v>KOOMSON,ERIC KUM</v>
          </cell>
          <cell r="C1255" t="str">
            <v>Singh,Pardeep</v>
          </cell>
          <cell r="D1255" t="str">
            <v>LK014</v>
          </cell>
          <cell r="E1255" t="str">
            <v>Out</v>
          </cell>
          <cell r="F1255" t="str">
            <v>9/2/26, 7:57â€¯AM</v>
          </cell>
          <cell r="G1255" t="str">
            <v>P</v>
          </cell>
        </row>
        <row r="1256">
          <cell r="A1256">
            <v>204967151</v>
          </cell>
          <cell r="B1256" t="str">
            <v>KOOMSON,ERIC KUM</v>
          </cell>
          <cell r="C1256" t="str">
            <v>Singh,Pardeep</v>
          </cell>
          <cell r="D1256" t="str">
            <v>LK014</v>
          </cell>
          <cell r="E1256" t="str">
            <v>In</v>
          </cell>
          <cell r="F1256" t="str">
            <v>9/2/26, 12:49â€¯PM</v>
          </cell>
          <cell r="G1256" t="str">
            <v>P</v>
          </cell>
        </row>
        <row r="1257">
          <cell r="A1257">
            <v>204967151</v>
          </cell>
          <cell r="B1257" t="str">
            <v>KOOMSON,ERIC KUM</v>
          </cell>
          <cell r="C1257" t="str">
            <v>Singh,Pardeep</v>
          </cell>
          <cell r="D1257" t="str">
            <v>LK014</v>
          </cell>
          <cell r="E1257" t="str">
            <v>In</v>
          </cell>
          <cell r="F1257" t="str">
            <v>9/2/26, 1:48â€¯PM</v>
          </cell>
          <cell r="G1257" t="str">
            <v>P</v>
          </cell>
        </row>
        <row r="1258">
          <cell r="A1258">
            <v>204967151</v>
          </cell>
          <cell r="B1258" t="str">
            <v>KOOMSON,ERIC KUM</v>
          </cell>
          <cell r="C1258" t="str">
            <v>Singh,Pardeep</v>
          </cell>
          <cell r="D1258" t="str">
            <v>LK014</v>
          </cell>
          <cell r="E1258" t="str">
            <v>Out</v>
          </cell>
          <cell r="F1258" t="str">
            <v>9/2/26, 6:01â€¯PM</v>
          </cell>
          <cell r="G1258" t="str">
            <v>P</v>
          </cell>
        </row>
        <row r="1259">
          <cell r="A1259">
            <v>206139179</v>
          </cell>
          <cell r="B1259" t="str">
            <v>BERHE TEKLEHAYMANOT,SAMIAL</v>
          </cell>
          <cell r="C1259" t="str">
            <v>Scaria,Varghese</v>
          </cell>
          <cell r="D1259" t="str">
            <v>FC009</v>
          </cell>
          <cell r="E1259" t="str">
            <v>In</v>
          </cell>
          <cell r="F1259" t="str">
            <v>9/2/26, 7:57â€¯AM</v>
          </cell>
          <cell r="G1259" t="str">
            <v>P</v>
          </cell>
        </row>
        <row r="1260">
          <cell r="A1260">
            <v>206139179</v>
          </cell>
          <cell r="B1260" t="str">
            <v>BERHE TEKLEHAYMANOT,SAMIAL</v>
          </cell>
          <cell r="C1260" t="str">
            <v>Scaria,Varghese</v>
          </cell>
          <cell r="D1260" t="str">
            <v>FC009</v>
          </cell>
          <cell r="E1260" t="str">
            <v>Out</v>
          </cell>
          <cell r="F1260" t="str">
            <v>9/2/26, 10:02â€¯AM</v>
          </cell>
          <cell r="G1260" t="str">
            <v>P</v>
          </cell>
        </row>
        <row r="1261">
          <cell r="A1261">
            <v>206139179</v>
          </cell>
          <cell r="B1261" t="str">
            <v>BERHE TEKLEHAYMANOT,SAMIAL</v>
          </cell>
          <cell r="C1261" t="str">
            <v>Scaria,Varghese</v>
          </cell>
          <cell r="D1261" t="str">
            <v>FC009</v>
          </cell>
          <cell r="E1261" t="str">
            <v>In</v>
          </cell>
          <cell r="F1261" t="str">
            <v>9/2/26, 10:32â€¯AM</v>
          </cell>
          <cell r="G1261" t="str">
            <v>P</v>
          </cell>
        </row>
        <row r="1262">
          <cell r="A1262">
            <v>206139179</v>
          </cell>
          <cell r="B1262" t="str">
            <v>BERHE TEKLEHAYMANOT,SAMIAL</v>
          </cell>
          <cell r="C1262" t="str">
            <v>Scaria,Varghese</v>
          </cell>
          <cell r="D1262" t="str">
            <v>FC009</v>
          </cell>
          <cell r="E1262" t="str">
            <v>Out</v>
          </cell>
          <cell r="F1262" t="str">
            <v>9/2/26, 2:44â€¯PM</v>
          </cell>
          <cell r="G1262" t="str">
            <v>P</v>
          </cell>
        </row>
        <row r="1263">
          <cell r="A1263">
            <v>206139179</v>
          </cell>
          <cell r="B1263" t="str">
            <v>BERHE TEKLEHAYMANOT,SAMIAL</v>
          </cell>
          <cell r="C1263" t="str">
            <v>Scaria,Varghese</v>
          </cell>
          <cell r="D1263" t="str">
            <v>FC009</v>
          </cell>
          <cell r="E1263" t="str">
            <v>In</v>
          </cell>
          <cell r="F1263" t="str">
            <v>9/2/26, 3:14â€¯PM</v>
          </cell>
          <cell r="G1263" t="str">
            <v>P</v>
          </cell>
        </row>
        <row r="1264">
          <cell r="A1264">
            <v>206139179</v>
          </cell>
          <cell r="B1264" t="str">
            <v>BERHE TEKLEHAYMANOT,SAMIAL</v>
          </cell>
          <cell r="C1264" t="str">
            <v>Scaria,Varghese</v>
          </cell>
          <cell r="D1264" t="str">
            <v>FC009</v>
          </cell>
          <cell r="E1264" t="str">
            <v>Out</v>
          </cell>
          <cell r="F1264" t="str">
            <v>9/2/26, 6:00â€¯PM</v>
          </cell>
          <cell r="G1264" t="str">
            <v>P</v>
          </cell>
        </row>
        <row r="1265">
          <cell r="A1265">
            <v>206957735</v>
          </cell>
          <cell r="B1265" t="str">
            <v>Bomet,Edwin Kiplimo</v>
          </cell>
          <cell r="C1265" t="str">
            <v>Sohail,Anis</v>
          </cell>
          <cell r="D1265" t="str">
            <v>FC084</v>
          </cell>
          <cell r="E1265" t="str">
            <v>In</v>
          </cell>
          <cell r="F1265" t="str">
            <v>9/2/26, 7:58â€¯AM</v>
          </cell>
          <cell r="G1265" t="str">
            <v>P</v>
          </cell>
        </row>
        <row r="1266">
          <cell r="A1266">
            <v>206957735</v>
          </cell>
          <cell r="B1266" t="str">
            <v>Bomet,Edwin Kiplimo</v>
          </cell>
          <cell r="C1266" t="str">
            <v>Sohail,Anis</v>
          </cell>
          <cell r="D1266" t="str">
            <v>FC084</v>
          </cell>
          <cell r="E1266" t="str">
            <v>Out</v>
          </cell>
          <cell r="F1266" t="str">
            <v>9/2/26, 12:00â€¯PM</v>
          </cell>
          <cell r="G1266" t="str">
            <v>P</v>
          </cell>
        </row>
        <row r="1267">
          <cell r="A1267">
            <v>206957735</v>
          </cell>
          <cell r="B1267" t="str">
            <v>Bomet,Edwin Kiplimo</v>
          </cell>
          <cell r="C1267" t="str">
            <v>Sohail,Anis</v>
          </cell>
          <cell r="D1267" t="str">
            <v>FC084</v>
          </cell>
          <cell r="E1267" t="str">
            <v>In</v>
          </cell>
          <cell r="F1267" t="str">
            <v>9/2/26, 12:59â€¯PM</v>
          </cell>
          <cell r="G1267" t="str">
            <v>P</v>
          </cell>
        </row>
        <row r="1268">
          <cell r="A1268">
            <v>206957735</v>
          </cell>
          <cell r="B1268" t="str">
            <v>Bomet,Edwin Kiplimo</v>
          </cell>
          <cell r="C1268" t="str">
            <v>Sohail,Anis</v>
          </cell>
          <cell r="D1268" t="str">
            <v>FC084</v>
          </cell>
          <cell r="E1268" t="str">
            <v>Out</v>
          </cell>
          <cell r="F1268" t="str">
            <v>9/2/26, 5:58â€¯PM</v>
          </cell>
          <cell r="G1268" t="str">
            <v>P</v>
          </cell>
        </row>
        <row r="1269">
          <cell r="A1269">
            <v>206957734</v>
          </cell>
          <cell r="B1269" t="str">
            <v>Wekesa,Joseph</v>
          </cell>
          <cell r="C1269" t="str">
            <v>Sohail,Anis</v>
          </cell>
          <cell r="D1269" t="str">
            <v>LK013</v>
          </cell>
          <cell r="E1269" t="str">
            <v>In</v>
          </cell>
          <cell r="F1269" t="str">
            <v>9/2/26, 6:07â€¯PM</v>
          </cell>
          <cell r="G1269" t="str">
            <v>P</v>
          </cell>
        </row>
        <row r="1270">
          <cell r="A1270">
            <v>206957734</v>
          </cell>
          <cell r="B1270" t="str">
            <v>Wekesa,Joseph</v>
          </cell>
          <cell r="C1270" t="str">
            <v>Sohail,Anis</v>
          </cell>
          <cell r="D1270" t="str">
            <v>LK013</v>
          </cell>
          <cell r="E1270" t="str">
            <v>Out</v>
          </cell>
          <cell r="F1270" t="str">
            <v>9/2/26, 11:00â€¯PM</v>
          </cell>
          <cell r="G1270" t="str">
            <v>P</v>
          </cell>
        </row>
        <row r="1271">
          <cell r="A1271">
            <v>206957734</v>
          </cell>
          <cell r="B1271" t="str">
            <v>Wekesa,Joseph</v>
          </cell>
          <cell r="C1271" t="str">
            <v>Sohail,Anis</v>
          </cell>
          <cell r="D1271" t="str">
            <v>LK013</v>
          </cell>
          <cell r="E1271" t="str">
            <v>In</v>
          </cell>
          <cell r="F1271" t="str">
            <v>9/3/26, 12:00â€¯AM</v>
          </cell>
          <cell r="G1271" t="str">
            <v>P</v>
          </cell>
        </row>
        <row r="1272">
          <cell r="A1272">
            <v>204967153</v>
          </cell>
          <cell r="B1272" t="str">
            <v>KISSAW,KASIM</v>
          </cell>
          <cell r="C1272" t="str">
            <v>Nahla,Fathimathul</v>
          </cell>
          <cell r="D1272" t="str">
            <v>LK014</v>
          </cell>
          <cell r="E1272" t="str">
            <v>In</v>
          </cell>
          <cell r="F1272" t="str">
            <v>9/2/26, 6:08â€¯PM</v>
          </cell>
          <cell r="G1272" t="str">
            <v>P</v>
          </cell>
        </row>
        <row r="1273">
          <cell r="A1273">
            <v>204967153</v>
          </cell>
          <cell r="B1273" t="str">
            <v>KISSAW,KASIM</v>
          </cell>
          <cell r="C1273" t="str">
            <v>Nahla,Fathimathul</v>
          </cell>
          <cell r="D1273" t="str">
            <v>LK014</v>
          </cell>
          <cell r="E1273" t="str">
            <v>Out</v>
          </cell>
          <cell r="F1273" t="str">
            <v>9/2/26, 10:52â€¯PM</v>
          </cell>
          <cell r="G1273" t="str">
            <v>P</v>
          </cell>
        </row>
        <row r="1274">
          <cell r="A1274">
            <v>204967153</v>
          </cell>
          <cell r="B1274" t="str">
            <v>KISSAW,KASIM</v>
          </cell>
          <cell r="C1274" t="str">
            <v>Nahla,Fathimathul</v>
          </cell>
          <cell r="D1274" t="str">
            <v>LK014</v>
          </cell>
          <cell r="E1274" t="str">
            <v>In</v>
          </cell>
          <cell r="F1274" t="str">
            <v>9/2/26, 11:50â€¯PM</v>
          </cell>
          <cell r="G1274" t="str">
            <v>P</v>
          </cell>
        </row>
        <row r="1275">
          <cell r="A1275">
            <v>203736780</v>
          </cell>
          <cell r="B1275" t="str">
            <v>Myint,San</v>
          </cell>
          <cell r="C1275" t="str">
            <v>Katyal,Varun</v>
          </cell>
          <cell r="D1275" t="str">
            <v>LK016</v>
          </cell>
          <cell r="E1275" t="str">
            <v>In</v>
          </cell>
          <cell r="F1275" t="str">
            <v>9/2/26, 6:06â€¯PM</v>
          </cell>
          <cell r="G1275" t="str">
            <v>P</v>
          </cell>
        </row>
        <row r="1276">
          <cell r="A1276">
            <v>203736780</v>
          </cell>
          <cell r="B1276" t="str">
            <v>Myint,San</v>
          </cell>
          <cell r="C1276" t="str">
            <v>Katyal,Varun</v>
          </cell>
          <cell r="D1276" t="str">
            <v>LK016</v>
          </cell>
          <cell r="E1276" t="str">
            <v>Out</v>
          </cell>
          <cell r="F1276" t="str">
            <v>9/2/26, 10:48â€¯PM</v>
          </cell>
          <cell r="G1276" t="str">
            <v>P</v>
          </cell>
        </row>
        <row r="1277">
          <cell r="A1277">
            <v>203736780</v>
          </cell>
          <cell r="B1277" t="str">
            <v>Myint,San</v>
          </cell>
          <cell r="C1277" t="str">
            <v>Katyal,Varun</v>
          </cell>
          <cell r="D1277" t="str">
            <v>LK016</v>
          </cell>
          <cell r="E1277" t="str">
            <v>In</v>
          </cell>
          <cell r="F1277" t="str">
            <v>9/2/26, 11:50â€¯PM</v>
          </cell>
          <cell r="G1277" t="str">
            <v>P</v>
          </cell>
        </row>
        <row r="1278">
          <cell r="A1278">
            <v>113366831</v>
          </cell>
          <cell r="B1278" t="str">
            <v>Masih,Sanjana Salwant</v>
          </cell>
          <cell r="C1278" t="str">
            <v>Thomas,Binil</v>
          </cell>
          <cell r="D1278" t="str">
            <v>LK012</v>
          </cell>
          <cell r="E1278" t="str">
            <v>In</v>
          </cell>
          <cell r="F1278" t="str">
            <v>9/2/26, 6:00â€¯PM</v>
          </cell>
          <cell r="G1278" t="str">
            <v>P</v>
          </cell>
        </row>
        <row r="1279">
          <cell r="A1279">
            <v>113366831</v>
          </cell>
          <cell r="B1279" t="str">
            <v>Masih,Sanjana Salwant</v>
          </cell>
          <cell r="C1279" t="str">
            <v>Thomas,Binil</v>
          </cell>
          <cell r="D1279" t="str">
            <v>LK012</v>
          </cell>
          <cell r="E1279" t="str">
            <v>Out</v>
          </cell>
          <cell r="F1279" t="str">
            <v>9/2/26, 8:40â€¯PM</v>
          </cell>
          <cell r="G1279" t="str">
            <v>P</v>
          </cell>
        </row>
        <row r="1280">
          <cell r="A1280">
            <v>113366831</v>
          </cell>
          <cell r="B1280" t="str">
            <v>Masih,Sanjana Salwant</v>
          </cell>
          <cell r="C1280" t="str">
            <v>Thomas,Binil</v>
          </cell>
          <cell r="D1280" t="str">
            <v>LK012</v>
          </cell>
          <cell r="E1280" t="str">
            <v>In</v>
          </cell>
          <cell r="F1280" t="str">
            <v>9/2/26, 9:08â€¯PM</v>
          </cell>
          <cell r="G1280" t="str">
            <v>P</v>
          </cell>
        </row>
        <row r="1281">
          <cell r="A1281">
            <v>113366831</v>
          </cell>
          <cell r="B1281" t="str">
            <v>Masih,Sanjana Salwant</v>
          </cell>
          <cell r="C1281" t="str">
            <v>Thomas,Binil</v>
          </cell>
          <cell r="D1281" t="str">
            <v>LK012</v>
          </cell>
          <cell r="E1281" t="str">
            <v>Out</v>
          </cell>
          <cell r="F1281" t="str">
            <v>9/3/26, 2:01â€¯AM</v>
          </cell>
          <cell r="G1281" t="str">
            <v>P</v>
          </cell>
        </row>
        <row r="1282">
          <cell r="A1282">
            <v>113366831</v>
          </cell>
          <cell r="B1282" t="str">
            <v>Masih,Sanjana Salwant</v>
          </cell>
          <cell r="C1282" t="str">
            <v>Thomas,Binil</v>
          </cell>
          <cell r="D1282" t="str">
            <v>LK012</v>
          </cell>
          <cell r="E1282" t="str">
            <v>In</v>
          </cell>
          <cell r="F1282" t="str">
            <v>9/3/26, 2:30â€¯AM</v>
          </cell>
          <cell r="G1282" t="str">
            <v>P</v>
          </cell>
        </row>
        <row r="1283">
          <cell r="A1283">
            <v>206957730</v>
          </cell>
          <cell r="B1283" t="str">
            <v>Ochieng,James</v>
          </cell>
          <cell r="C1283" t="str">
            <v>Sohail,Anis</v>
          </cell>
          <cell r="D1283" t="str">
            <v>FC009</v>
          </cell>
          <cell r="E1283" t="str">
            <v>In</v>
          </cell>
          <cell r="F1283" t="str">
            <v>9/2/26, 7:57â€¯AM</v>
          </cell>
          <cell r="G1283" t="str">
            <v>P</v>
          </cell>
        </row>
        <row r="1284">
          <cell r="A1284">
            <v>206957730</v>
          </cell>
          <cell r="B1284" t="str">
            <v>Ochieng,James</v>
          </cell>
          <cell r="C1284" t="str">
            <v>Sohail,Anis</v>
          </cell>
          <cell r="D1284" t="str">
            <v>FC009</v>
          </cell>
          <cell r="E1284" t="str">
            <v>Out</v>
          </cell>
          <cell r="F1284" t="str">
            <v>9/2/26, 12:00â€¯PM</v>
          </cell>
          <cell r="G1284" t="str">
            <v>P</v>
          </cell>
        </row>
        <row r="1285">
          <cell r="A1285">
            <v>206957730</v>
          </cell>
          <cell r="B1285" t="str">
            <v>Ochieng,James</v>
          </cell>
          <cell r="C1285" t="str">
            <v>Sohail,Anis</v>
          </cell>
          <cell r="D1285" t="str">
            <v>FC009</v>
          </cell>
          <cell r="E1285" t="str">
            <v>In</v>
          </cell>
          <cell r="F1285" t="str">
            <v>9/2/26, 12:59â€¯PM</v>
          </cell>
          <cell r="G1285" t="str">
            <v>P</v>
          </cell>
        </row>
        <row r="1286">
          <cell r="A1286">
            <v>206957730</v>
          </cell>
          <cell r="B1286" t="str">
            <v>Ochieng,James</v>
          </cell>
          <cell r="C1286" t="str">
            <v>Sohail,Anis</v>
          </cell>
          <cell r="D1286" t="str">
            <v>FC009</v>
          </cell>
          <cell r="E1286" t="str">
            <v>Out</v>
          </cell>
          <cell r="F1286" t="str">
            <v>9/2/26, 5:58â€¯PM</v>
          </cell>
          <cell r="G1286" t="str">
            <v>P</v>
          </cell>
        </row>
        <row r="1287">
          <cell r="A1287">
            <v>203469083</v>
          </cell>
          <cell r="B1287" t="str">
            <v>Junior,Rockson Appaw Awusi</v>
          </cell>
          <cell r="C1287" t="str">
            <v>Meera,Bava Bahrudeen</v>
          </cell>
          <cell r="D1287" t="str">
            <v>LK011</v>
          </cell>
          <cell r="E1287" t="str">
            <v>In</v>
          </cell>
          <cell r="F1287" t="str">
            <v>9/2/26, 6:07â€¯PM</v>
          </cell>
          <cell r="G1287" t="str">
            <v>P</v>
          </cell>
        </row>
        <row r="1288">
          <cell r="A1288">
            <v>203469083</v>
          </cell>
          <cell r="B1288" t="str">
            <v>Junior,Rockson Appaw Awusi</v>
          </cell>
          <cell r="C1288" t="str">
            <v>Meera,Bava Bahrudeen</v>
          </cell>
          <cell r="D1288" t="str">
            <v>LK011</v>
          </cell>
          <cell r="E1288" t="str">
            <v>Out</v>
          </cell>
          <cell r="F1288" t="str">
            <v>9/2/26, 11:04â€¯PM</v>
          </cell>
          <cell r="G1288" t="str">
            <v>P</v>
          </cell>
        </row>
        <row r="1289">
          <cell r="A1289">
            <v>203469083</v>
          </cell>
          <cell r="B1289" t="str">
            <v>Junior,Rockson Appaw Awusi</v>
          </cell>
          <cell r="C1289" t="str">
            <v>Meera,Bava Bahrudeen</v>
          </cell>
          <cell r="D1289" t="str">
            <v>LK011</v>
          </cell>
          <cell r="E1289" t="str">
            <v>In</v>
          </cell>
          <cell r="F1289" t="str">
            <v>9/3/26, 12:03â€¯AM</v>
          </cell>
          <cell r="G1289" t="str">
            <v>P</v>
          </cell>
        </row>
        <row r="1290">
          <cell r="A1290">
            <v>108196835</v>
          </cell>
          <cell r="B1290" t="str">
            <v>Tendongmo,Cedrick Nkemju</v>
          </cell>
          <cell r="C1290" t="str">
            <v>Thomas,Binil</v>
          </cell>
          <cell r="D1290" t="str">
            <v>LK013</v>
          </cell>
          <cell r="E1290" t="str">
            <v>In</v>
          </cell>
          <cell r="F1290" t="str">
            <v>9/2/26, 5:57â€¯PM</v>
          </cell>
          <cell r="G1290" t="str">
            <v>P</v>
          </cell>
        </row>
        <row r="1291">
          <cell r="A1291">
            <v>108196835</v>
          </cell>
          <cell r="B1291" t="str">
            <v>Tendongmo,Cedrick Nkemju</v>
          </cell>
          <cell r="C1291" t="str">
            <v>Thomas,Binil</v>
          </cell>
          <cell r="D1291" t="str">
            <v>LK013</v>
          </cell>
          <cell r="E1291" t="str">
            <v>Out</v>
          </cell>
          <cell r="F1291" t="str">
            <v>9/2/26, 8:36â€¯PM</v>
          </cell>
          <cell r="G1291" t="str">
            <v>P</v>
          </cell>
        </row>
        <row r="1292">
          <cell r="A1292">
            <v>108196835</v>
          </cell>
          <cell r="B1292" t="str">
            <v>Tendongmo,Cedrick Nkemju</v>
          </cell>
          <cell r="C1292" t="str">
            <v>Thomas,Binil</v>
          </cell>
          <cell r="D1292" t="str">
            <v>LK013</v>
          </cell>
          <cell r="E1292" t="str">
            <v>In</v>
          </cell>
          <cell r="F1292" t="str">
            <v>9/2/26, 9:06â€¯PM</v>
          </cell>
          <cell r="G1292" t="str">
            <v>P</v>
          </cell>
        </row>
        <row r="1293">
          <cell r="A1293">
            <v>108196835</v>
          </cell>
          <cell r="B1293" t="str">
            <v>Tendongmo,Cedrick Nkemju</v>
          </cell>
          <cell r="C1293" t="str">
            <v>Thomas,Binil</v>
          </cell>
          <cell r="D1293" t="str">
            <v>LK013</v>
          </cell>
          <cell r="E1293" t="str">
            <v>Out</v>
          </cell>
          <cell r="F1293" t="str">
            <v>9/3/26, 2:13â€¯AM</v>
          </cell>
          <cell r="G1293" t="str">
            <v>P</v>
          </cell>
        </row>
        <row r="1294">
          <cell r="A1294">
            <v>108196835</v>
          </cell>
          <cell r="B1294" t="str">
            <v>Tendongmo,Cedrick Nkemju</v>
          </cell>
          <cell r="C1294" t="str">
            <v>Thomas,Binil</v>
          </cell>
          <cell r="D1294" t="str">
            <v>LK013</v>
          </cell>
          <cell r="E1294" t="str">
            <v>In</v>
          </cell>
          <cell r="F1294" t="str">
            <v>9/3/26, 2:42â€¯AM</v>
          </cell>
          <cell r="G1294" t="str">
            <v>P</v>
          </cell>
        </row>
        <row r="1295">
          <cell r="A1295">
            <v>205846579</v>
          </cell>
          <cell r="B1295" t="str">
            <v>CHEMUTAI,ALICE</v>
          </cell>
          <cell r="C1295" t="str">
            <v>Scaria,Varghese</v>
          </cell>
          <cell r="D1295" t="str">
            <v>LK017</v>
          </cell>
          <cell r="E1295" t="str">
            <v>In</v>
          </cell>
          <cell r="F1295" t="str">
            <v>9/2/26, 6:07â€¯PM</v>
          </cell>
          <cell r="G1295" t="str">
            <v>P</v>
          </cell>
        </row>
        <row r="1296">
          <cell r="A1296">
            <v>205846579</v>
          </cell>
          <cell r="B1296" t="str">
            <v>CHEMUTAI,ALICE</v>
          </cell>
          <cell r="C1296" t="str">
            <v>Scaria,Varghese</v>
          </cell>
          <cell r="D1296" t="str">
            <v>LK017</v>
          </cell>
          <cell r="E1296" t="str">
            <v>Out</v>
          </cell>
          <cell r="F1296" t="str">
            <v>9/2/26, 8:32â€¯PM</v>
          </cell>
          <cell r="G1296" t="str">
            <v>P</v>
          </cell>
        </row>
        <row r="1297">
          <cell r="A1297">
            <v>205846579</v>
          </cell>
          <cell r="B1297" t="str">
            <v>CHEMUTAI,ALICE</v>
          </cell>
          <cell r="C1297" t="str">
            <v>Scaria,Varghese</v>
          </cell>
          <cell r="D1297" t="str">
            <v>LK017</v>
          </cell>
          <cell r="E1297" t="str">
            <v>In</v>
          </cell>
          <cell r="F1297" t="str">
            <v>9/2/26, 9:00â€¯PM</v>
          </cell>
          <cell r="G1297" t="str">
            <v>P</v>
          </cell>
        </row>
        <row r="1298">
          <cell r="A1298">
            <v>205846579</v>
          </cell>
          <cell r="B1298" t="str">
            <v>CHEMUTAI,ALICE</v>
          </cell>
          <cell r="C1298" t="str">
            <v>Scaria,Varghese</v>
          </cell>
          <cell r="D1298" t="str">
            <v>LK017</v>
          </cell>
          <cell r="E1298" t="str">
            <v>Out</v>
          </cell>
          <cell r="F1298" t="str">
            <v>9/3/26, 1:39â€¯AM</v>
          </cell>
          <cell r="G1298" t="str">
            <v>P</v>
          </cell>
        </row>
        <row r="1299">
          <cell r="A1299">
            <v>205846579</v>
          </cell>
          <cell r="B1299" t="str">
            <v>CHEMUTAI,ALICE</v>
          </cell>
          <cell r="C1299" t="str">
            <v>Scaria,Varghese</v>
          </cell>
          <cell r="D1299" t="str">
            <v>LK017</v>
          </cell>
          <cell r="E1299" t="str">
            <v>In</v>
          </cell>
          <cell r="F1299" t="str">
            <v>9/3/26, 2:12â€¯AM</v>
          </cell>
          <cell r="G1299" t="str">
            <v>P</v>
          </cell>
        </row>
        <row r="1300">
          <cell r="A1300">
            <v>203800382</v>
          </cell>
          <cell r="B1300" t="str">
            <v>ABAASA,AMON</v>
          </cell>
          <cell r="C1300" t="str">
            <v>Sohail,Anis</v>
          </cell>
          <cell r="D1300" t="str">
            <v>FC159</v>
          </cell>
          <cell r="E1300" t="str">
            <v>In</v>
          </cell>
          <cell r="F1300" t="str">
            <v>9/2/26, 7:57â€¯AM</v>
          </cell>
          <cell r="G1300" t="str">
            <v>P</v>
          </cell>
        </row>
        <row r="1301">
          <cell r="A1301">
            <v>203800382</v>
          </cell>
          <cell r="B1301" t="str">
            <v>ABAASA,AMON</v>
          </cell>
          <cell r="C1301" t="str">
            <v>Sohail,Anis</v>
          </cell>
          <cell r="D1301" t="str">
            <v>FC159</v>
          </cell>
          <cell r="E1301" t="str">
            <v>Out</v>
          </cell>
          <cell r="F1301" t="str">
            <v>9/2/26, 12:00â€¯PM</v>
          </cell>
          <cell r="G1301" t="str">
            <v>P</v>
          </cell>
        </row>
        <row r="1302">
          <cell r="A1302">
            <v>203800382</v>
          </cell>
          <cell r="B1302" t="str">
            <v>ABAASA,AMON</v>
          </cell>
          <cell r="C1302" t="str">
            <v>Sohail,Anis</v>
          </cell>
          <cell r="D1302" t="str">
            <v>FC159</v>
          </cell>
          <cell r="E1302" t="str">
            <v>In</v>
          </cell>
          <cell r="F1302" t="str">
            <v>9/2/26, 1:00â€¯PM</v>
          </cell>
          <cell r="G1302" t="str">
            <v>P</v>
          </cell>
        </row>
        <row r="1303">
          <cell r="A1303">
            <v>203800382</v>
          </cell>
          <cell r="B1303" t="str">
            <v>ABAASA,AMON</v>
          </cell>
          <cell r="C1303" t="str">
            <v>Sohail,Anis</v>
          </cell>
          <cell r="D1303" t="str">
            <v>FC159</v>
          </cell>
          <cell r="E1303" t="str">
            <v>Out</v>
          </cell>
          <cell r="F1303" t="str">
            <v>9/2/26, 5:59â€¯PM</v>
          </cell>
          <cell r="G1303" t="str">
            <v>P</v>
          </cell>
        </row>
        <row r="1304">
          <cell r="A1304">
            <v>203800381</v>
          </cell>
          <cell r="B1304" t="str">
            <v>GALIWANGO,MIKE</v>
          </cell>
          <cell r="C1304" t="str">
            <v>Nahla,Fathimathul</v>
          </cell>
          <cell r="D1304" t="str">
            <v>FC059</v>
          </cell>
          <cell r="E1304" t="str">
            <v>In</v>
          </cell>
          <cell r="F1304" t="str">
            <v>9/2/26, 7:57â€¯AM</v>
          </cell>
          <cell r="G1304" t="str">
            <v>P</v>
          </cell>
        </row>
        <row r="1305">
          <cell r="A1305">
            <v>203800381</v>
          </cell>
          <cell r="B1305" t="str">
            <v>GALIWANGO,MIKE</v>
          </cell>
          <cell r="C1305" t="str">
            <v>Nahla,Fathimathul</v>
          </cell>
          <cell r="D1305" t="str">
            <v>FC059</v>
          </cell>
          <cell r="E1305" t="str">
            <v>Out</v>
          </cell>
          <cell r="F1305" t="str">
            <v>9/2/26, 1:24â€¯PM</v>
          </cell>
          <cell r="G1305" t="str">
            <v>P</v>
          </cell>
        </row>
        <row r="1306">
          <cell r="A1306">
            <v>203800381</v>
          </cell>
          <cell r="B1306" t="str">
            <v>GALIWANGO,MIKE</v>
          </cell>
          <cell r="C1306" t="str">
            <v>Nahla,Fathimathul</v>
          </cell>
          <cell r="D1306" t="str">
            <v>FC059</v>
          </cell>
          <cell r="E1306" t="str">
            <v>Out</v>
          </cell>
          <cell r="F1306" t="str">
            <v>9/2/26, 5:57â€¯PM</v>
          </cell>
          <cell r="G1306" t="str">
            <v>P</v>
          </cell>
        </row>
        <row r="1307">
          <cell r="A1307">
            <v>203927111</v>
          </cell>
          <cell r="B1307" t="str">
            <v>Joseph,Stephy</v>
          </cell>
          <cell r="C1307" t="str">
            <v>Adamachi,Maria</v>
          </cell>
          <cell r="D1307" t="str">
            <v>FC059</v>
          </cell>
          <cell r="E1307" t="str">
            <v>In</v>
          </cell>
          <cell r="F1307" t="str">
            <v>9/2/26, 8:32â€¯AM</v>
          </cell>
          <cell r="G1307" t="str">
            <v>P</v>
          </cell>
        </row>
        <row r="1308">
          <cell r="A1308">
            <v>203927111</v>
          </cell>
          <cell r="B1308" t="str">
            <v>Joseph,Stephy</v>
          </cell>
          <cell r="C1308" t="str">
            <v>Adamachi,Maria</v>
          </cell>
          <cell r="D1308" t="str">
            <v>FC059</v>
          </cell>
          <cell r="E1308" t="str">
            <v>Out</v>
          </cell>
          <cell r="F1308" t="str">
            <v>9/2/26, 1:00â€¯PM</v>
          </cell>
          <cell r="G1308" t="str">
            <v>P</v>
          </cell>
        </row>
        <row r="1309">
          <cell r="A1309">
            <v>203927111</v>
          </cell>
          <cell r="B1309" t="str">
            <v>Joseph,Stephy</v>
          </cell>
          <cell r="C1309" t="str">
            <v>Adamachi,Maria</v>
          </cell>
          <cell r="D1309" t="str">
            <v>FC059</v>
          </cell>
          <cell r="E1309" t="str">
            <v>In</v>
          </cell>
          <cell r="F1309" t="str">
            <v>9/2/26, 2:00â€¯PM</v>
          </cell>
          <cell r="G1309" t="str">
            <v>P</v>
          </cell>
        </row>
        <row r="1310">
          <cell r="A1310">
            <v>203927111</v>
          </cell>
          <cell r="B1310" t="str">
            <v>Joseph,Stephy</v>
          </cell>
          <cell r="C1310" t="str">
            <v>Adamachi,Maria</v>
          </cell>
          <cell r="D1310" t="str">
            <v>FC059</v>
          </cell>
          <cell r="E1310" t="str">
            <v>Out</v>
          </cell>
          <cell r="F1310" t="str">
            <v>9/2/26, 6:00â€¯PM</v>
          </cell>
          <cell r="G1310" t="str">
            <v>P</v>
          </cell>
        </row>
        <row r="1311">
          <cell r="A1311">
            <v>202351580</v>
          </cell>
          <cell r="B1311" t="str">
            <v>Lumafor,Geradine</v>
          </cell>
          <cell r="C1311" t="str">
            <v>Scaria,Varghese</v>
          </cell>
          <cell r="D1311" t="str">
            <v>LK012</v>
          </cell>
          <cell r="E1311" t="str">
            <v>In</v>
          </cell>
          <cell r="F1311" t="str">
            <v>9/2/26, 6:10â€¯PM</v>
          </cell>
          <cell r="G1311" t="str">
            <v>P</v>
          </cell>
        </row>
        <row r="1312">
          <cell r="A1312">
            <v>202351580</v>
          </cell>
          <cell r="B1312" t="str">
            <v>Lumafor,Geradine</v>
          </cell>
          <cell r="C1312" t="str">
            <v>Scaria,Varghese</v>
          </cell>
          <cell r="D1312" t="str">
            <v>LK012</v>
          </cell>
          <cell r="E1312" t="str">
            <v>Out</v>
          </cell>
          <cell r="F1312" t="str">
            <v>9/2/26, 8:30â€¯PM</v>
          </cell>
          <cell r="G1312" t="str">
            <v>P</v>
          </cell>
        </row>
        <row r="1313">
          <cell r="A1313">
            <v>202351580</v>
          </cell>
          <cell r="B1313" t="str">
            <v>Lumafor,Geradine</v>
          </cell>
          <cell r="C1313" t="str">
            <v>Scaria,Varghese</v>
          </cell>
          <cell r="D1313" t="str">
            <v>LK012</v>
          </cell>
          <cell r="E1313" t="str">
            <v>In</v>
          </cell>
          <cell r="F1313" t="str">
            <v>9/2/26, 9:02â€¯PM</v>
          </cell>
          <cell r="G1313" t="str">
            <v>P</v>
          </cell>
        </row>
        <row r="1314">
          <cell r="A1314">
            <v>202351580</v>
          </cell>
          <cell r="B1314" t="str">
            <v>Lumafor,Geradine</v>
          </cell>
          <cell r="C1314" t="str">
            <v>Scaria,Varghese</v>
          </cell>
          <cell r="D1314" t="str">
            <v>LK012</v>
          </cell>
          <cell r="E1314" t="str">
            <v>Out</v>
          </cell>
          <cell r="F1314" t="str">
            <v>9/3/26, 1:55â€¯AM</v>
          </cell>
          <cell r="G1314" t="str">
            <v>P</v>
          </cell>
        </row>
        <row r="1315">
          <cell r="A1315">
            <v>202351580</v>
          </cell>
          <cell r="B1315" t="str">
            <v>Lumafor,Geradine</v>
          </cell>
          <cell r="C1315" t="str">
            <v>Scaria,Varghese</v>
          </cell>
          <cell r="D1315" t="str">
            <v>LK012</v>
          </cell>
          <cell r="E1315" t="str">
            <v>In</v>
          </cell>
          <cell r="F1315" t="str">
            <v>9/3/26, 2:26â€¯AM</v>
          </cell>
          <cell r="G1315" t="str">
            <v>P</v>
          </cell>
        </row>
        <row r="1316">
          <cell r="A1316">
            <v>205609884</v>
          </cell>
          <cell r="B1316" t="str">
            <v>ATTA BOAHENE,BRIGHT</v>
          </cell>
          <cell r="C1316" t="str">
            <v>Singh,Pardeep</v>
          </cell>
          <cell r="D1316" t="str">
            <v>FC059</v>
          </cell>
          <cell r="E1316" t="str">
            <v>In</v>
          </cell>
          <cell r="F1316" t="str">
            <v>9/2/26, 7:59â€¯AM</v>
          </cell>
          <cell r="G1316" t="str">
            <v>P</v>
          </cell>
        </row>
        <row r="1317">
          <cell r="A1317">
            <v>205609884</v>
          </cell>
          <cell r="B1317" t="str">
            <v>ATTA BOAHENE,BRIGHT</v>
          </cell>
          <cell r="C1317" t="str">
            <v>Singh,Pardeep</v>
          </cell>
          <cell r="D1317" t="str">
            <v>FC059</v>
          </cell>
          <cell r="E1317" t="str">
            <v>Out</v>
          </cell>
          <cell r="F1317" t="str">
            <v>9/2/26, 12:15â€¯PM</v>
          </cell>
          <cell r="G1317" t="str">
            <v>P</v>
          </cell>
        </row>
        <row r="1318">
          <cell r="A1318">
            <v>205609884</v>
          </cell>
          <cell r="B1318" t="str">
            <v>ATTA BOAHENE,BRIGHT</v>
          </cell>
          <cell r="C1318" t="str">
            <v>Singh,Pardeep</v>
          </cell>
          <cell r="D1318" t="str">
            <v>FC059</v>
          </cell>
          <cell r="E1318" t="str">
            <v>In</v>
          </cell>
          <cell r="F1318" t="str">
            <v>9/2/26, 1:13â€¯PM</v>
          </cell>
          <cell r="G1318" t="str">
            <v>P</v>
          </cell>
        </row>
        <row r="1319">
          <cell r="A1319">
            <v>205609884</v>
          </cell>
          <cell r="B1319" t="str">
            <v>ATTA BOAHENE,BRIGHT</v>
          </cell>
          <cell r="C1319" t="str">
            <v>Singh,Pardeep</v>
          </cell>
          <cell r="D1319" t="str">
            <v>FC059</v>
          </cell>
          <cell r="E1319" t="str">
            <v>Out</v>
          </cell>
          <cell r="F1319" t="str">
            <v>9/2/26, 5:59â€¯PM</v>
          </cell>
          <cell r="G1319" t="str">
            <v>P</v>
          </cell>
        </row>
        <row r="1320">
          <cell r="A1320">
            <v>206015673</v>
          </cell>
          <cell r="B1320" t="str">
            <v>Ikome Mbah,Harikia</v>
          </cell>
          <cell r="C1320" t="str">
            <v>Sohail,Anis</v>
          </cell>
          <cell r="D1320" t="str">
            <v>FC034</v>
          </cell>
          <cell r="E1320" t="str">
            <v>In</v>
          </cell>
          <cell r="F1320" t="str">
            <v>9/2/26, 7:56â€¯AM</v>
          </cell>
          <cell r="G1320" t="str">
            <v>P</v>
          </cell>
        </row>
        <row r="1321">
          <cell r="A1321">
            <v>206015673</v>
          </cell>
          <cell r="B1321" t="str">
            <v>Ikome Mbah,Harikia</v>
          </cell>
          <cell r="C1321" t="str">
            <v>Sohail,Anis</v>
          </cell>
          <cell r="D1321" t="str">
            <v>FC034</v>
          </cell>
          <cell r="E1321" t="str">
            <v>Out</v>
          </cell>
          <cell r="F1321" t="str">
            <v>9/2/26, 12:00â€¯PM</v>
          </cell>
          <cell r="G1321" t="str">
            <v>P</v>
          </cell>
        </row>
        <row r="1322">
          <cell r="A1322">
            <v>206015673</v>
          </cell>
          <cell r="B1322" t="str">
            <v>Ikome Mbah,Harikia</v>
          </cell>
          <cell r="C1322" t="str">
            <v>Sohail,Anis</v>
          </cell>
          <cell r="D1322" t="str">
            <v>FC034</v>
          </cell>
          <cell r="E1322" t="str">
            <v>In</v>
          </cell>
          <cell r="F1322" t="str">
            <v>9/2/26, 1:00â€¯PM</v>
          </cell>
          <cell r="G1322" t="str">
            <v>P</v>
          </cell>
        </row>
        <row r="1323">
          <cell r="A1323">
            <v>206015673</v>
          </cell>
          <cell r="B1323" t="str">
            <v>Ikome Mbah,Harikia</v>
          </cell>
          <cell r="C1323" t="str">
            <v>Sohail,Anis</v>
          </cell>
          <cell r="D1323" t="str">
            <v>FC034</v>
          </cell>
          <cell r="E1323" t="str">
            <v>Out</v>
          </cell>
          <cell r="F1323" t="str">
            <v>9/2/26, 5:59â€¯PM</v>
          </cell>
          <cell r="G1323" t="str">
            <v>P</v>
          </cell>
        </row>
        <row r="1324">
          <cell r="A1324">
            <v>203800379</v>
          </cell>
          <cell r="B1324" t="str">
            <v>MAVUGA,ZAIDI</v>
          </cell>
          <cell r="C1324" t="str">
            <v>Nahla,Fathimathul</v>
          </cell>
          <cell r="D1324" t="str">
            <v>FC009</v>
          </cell>
          <cell r="E1324" t="str">
            <v>In</v>
          </cell>
          <cell r="F1324" t="str">
            <v>9/2/26, 7:57â€¯AM</v>
          </cell>
          <cell r="G1324" t="str">
            <v>P</v>
          </cell>
        </row>
        <row r="1325">
          <cell r="A1325">
            <v>203800379</v>
          </cell>
          <cell r="B1325" t="str">
            <v>MAVUGA,ZAIDI</v>
          </cell>
          <cell r="C1325" t="str">
            <v>Nahla,Fathimathul</v>
          </cell>
          <cell r="D1325" t="str">
            <v>FC009</v>
          </cell>
          <cell r="E1325" t="str">
            <v>Out</v>
          </cell>
          <cell r="F1325" t="str">
            <v>9/2/26, 12:47â€¯PM</v>
          </cell>
          <cell r="G1325" t="str">
            <v>P</v>
          </cell>
        </row>
        <row r="1326">
          <cell r="A1326">
            <v>203800379</v>
          </cell>
          <cell r="B1326" t="str">
            <v>MAVUGA,ZAIDI</v>
          </cell>
          <cell r="C1326" t="str">
            <v>Nahla,Fathimathul</v>
          </cell>
          <cell r="D1326" t="str">
            <v>FC009</v>
          </cell>
          <cell r="E1326" t="str">
            <v>In</v>
          </cell>
          <cell r="F1326" t="str">
            <v>9/2/26, 1:47â€¯PM</v>
          </cell>
          <cell r="G1326" t="str">
            <v>P</v>
          </cell>
        </row>
        <row r="1327">
          <cell r="A1327">
            <v>203800379</v>
          </cell>
          <cell r="B1327" t="str">
            <v>MAVUGA,ZAIDI</v>
          </cell>
          <cell r="C1327" t="str">
            <v>Nahla,Fathimathul</v>
          </cell>
          <cell r="D1327" t="str">
            <v>FC009</v>
          </cell>
          <cell r="E1327" t="str">
            <v>Out</v>
          </cell>
          <cell r="F1327" t="str">
            <v>9/2/26, 5:58â€¯PM</v>
          </cell>
          <cell r="G1327" t="str">
            <v>P</v>
          </cell>
        </row>
        <row r="1328">
          <cell r="A1328">
            <v>206902845</v>
          </cell>
          <cell r="B1328" t="str">
            <v>CHILEMBA,JOSEPH</v>
          </cell>
          <cell r="C1328" t="str">
            <v>Lakkireddy,Sai Raghavendra Reddy</v>
          </cell>
          <cell r="D1328" t="str">
            <v>LK014</v>
          </cell>
          <cell r="E1328" t="str">
            <v>In</v>
          </cell>
          <cell r="F1328" t="str">
            <v>9/2/26, 6:10â€¯PM</v>
          </cell>
          <cell r="G1328" t="str">
            <v>P</v>
          </cell>
        </row>
        <row r="1329">
          <cell r="A1329">
            <v>206902845</v>
          </cell>
          <cell r="B1329" t="str">
            <v>CHILEMBA,JOSEPH</v>
          </cell>
          <cell r="C1329" t="str">
            <v>Lakkireddy,Sai Raghavendra Reddy</v>
          </cell>
          <cell r="D1329" t="str">
            <v>LK014</v>
          </cell>
          <cell r="E1329" t="str">
            <v>Out</v>
          </cell>
          <cell r="F1329" t="str">
            <v>9/2/26, 8:30â€¯PM</v>
          </cell>
          <cell r="G1329" t="str">
            <v>P</v>
          </cell>
        </row>
        <row r="1330">
          <cell r="A1330">
            <v>206902845</v>
          </cell>
          <cell r="B1330" t="str">
            <v>CHILEMBA,JOSEPH</v>
          </cell>
          <cell r="C1330" t="str">
            <v>Lakkireddy,Sai Raghavendra Reddy</v>
          </cell>
          <cell r="D1330" t="str">
            <v>LK014</v>
          </cell>
          <cell r="E1330" t="str">
            <v>In</v>
          </cell>
          <cell r="F1330" t="str">
            <v>9/2/26, 9:00â€¯PM</v>
          </cell>
          <cell r="G1330" t="str">
            <v>P</v>
          </cell>
        </row>
        <row r="1331">
          <cell r="A1331">
            <v>206902845</v>
          </cell>
          <cell r="B1331" t="str">
            <v>CHILEMBA,JOSEPH</v>
          </cell>
          <cell r="C1331" t="str">
            <v>Lakkireddy,Sai Raghavendra Reddy</v>
          </cell>
          <cell r="D1331" t="str">
            <v>LK014</v>
          </cell>
          <cell r="E1331" t="str">
            <v>Out</v>
          </cell>
          <cell r="F1331" t="str">
            <v>9/3/26, 1:33â€¯AM</v>
          </cell>
          <cell r="G1331" t="str">
            <v>P</v>
          </cell>
        </row>
        <row r="1332">
          <cell r="A1332">
            <v>206902845</v>
          </cell>
          <cell r="B1332" t="str">
            <v>CHILEMBA,JOSEPH</v>
          </cell>
          <cell r="C1332" t="str">
            <v>Lakkireddy,Sai Raghavendra Reddy</v>
          </cell>
          <cell r="D1332" t="str">
            <v>LK014</v>
          </cell>
          <cell r="E1332" t="str">
            <v>In</v>
          </cell>
          <cell r="F1332" t="str">
            <v>9/3/26, 2:03â€¯AM</v>
          </cell>
          <cell r="G1332" t="str">
            <v>P</v>
          </cell>
        </row>
        <row r="1333">
          <cell r="A1333">
            <v>203965408</v>
          </cell>
          <cell r="B1333" t="str">
            <v>Roy Chimunda,Tatenda Lee</v>
          </cell>
          <cell r="C1333" t="str">
            <v>Ansari,Ammar Abdullah</v>
          </cell>
          <cell r="D1333" t="str">
            <v>LK014</v>
          </cell>
          <cell r="E1333" t="str">
            <v>In</v>
          </cell>
          <cell r="F1333" t="str">
            <v>9/2/26, 7:56â€¯AM</v>
          </cell>
          <cell r="G1333" t="str">
            <v>P</v>
          </cell>
        </row>
        <row r="1334">
          <cell r="A1334">
            <v>203965408</v>
          </cell>
          <cell r="B1334" t="str">
            <v>Roy Chimunda,Tatenda Lee</v>
          </cell>
          <cell r="C1334" t="str">
            <v>Ansari,Ammar Abdullah</v>
          </cell>
          <cell r="D1334" t="str">
            <v>LK014</v>
          </cell>
          <cell r="E1334" t="str">
            <v>Out</v>
          </cell>
          <cell r="F1334" t="str">
            <v>9/2/26, 10:01â€¯AM</v>
          </cell>
          <cell r="G1334" t="str">
            <v>P</v>
          </cell>
        </row>
        <row r="1335">
          <cell r="A1335">
            <v>203965408</v>
          </cell>
          <cell r="B1335" t="str">
            <v>Roy Chimunda,Tatenda Lee</v>
          </cell>
          <cell r="C1335" t="str">
            <v>Ansari,Ammar Abdullah</v>
          </cell>
          <cell r="D1335" t="str">
            <v>LK014</v>
          </cell>
          <cell r="E1335" t="str">
            <v>In</v>
          </cell>
          <cell r="F1335" t="str">
            <v>9/2/26, 10:31â€¯AM</v>
          </cell>
          <cell r="G1335" t="str">
            <v>P</v>
          </cell>
        </row>
        <row r="1336">
          <cell r="A1336">
            <v>203965408</v>
          </cell>
          <cell r="B1336" t="str">
            <v>Roy Chimunda,Tatenda Lee</v>
          </cell>
          <cell r="C1336" t="str">
            <v>Ansari,Ammar Abdullah</v>
          </cell>
          <cell r="D1336" t="str">
            <v>LK014</v>
          </cell>
          <cell r="E1336" t="str">
            <v>In</v>
          </cell>
          <cell r="F1336" t="str">
            <v>9/2/26, 3:24â€¯PM</v>
          </cell>
          <cell r="G1336" t="str">
            <v>P</v>
          </cell>
        </row>
        <row r="1337">
          <cell r="A1337">
            <v>203965408</v>
          </cell>
          <cell r="B1337" t="str">
            <v>Roy Chimunda,Tatenda Lee</v>
          </cell>
          <cell r="C1337" t="str">
            <v>Ansari,Ammar Abdullah</v>
          </cell>
          <cell r="D1337" t="str">
            <v>LK014</v>
          </cell>
          <cell r="E1337" t="str">
            <v>Out</v>
          </cell>
          <cell r="F1337" t="str">
            <v>9/2/26, 3:54â€¯PM</v>
          </cell>
          <cell r="G1337" t="str">
            <v>P</v>
          </cell>
        </row>
        <row r="1338">
          <cell r="A1338">
            <v>203965408</v>
          </cell>
          <cell r="B1338" t="str">
            <v>Roy Chimunda,Tatenda Lee</v>
          </cell>
          <cell r="C1338" t="str">
            <v>Ansari,Ammar Abdullah</v>
          </cell>
          <cell r="D1338" t="str">
            <v>LK014</v>
          </cell>
          <cell r="E1338" t="str">
            <v>In</v>
          </cell>
          <cell r="F1338" t="str">
            <v>9/2/26, 5:56â€¯PM</v>
          </cell>
          <cell r="G1338" t="str">
            <v>P</v>
          </cell>
        </row>
        <row r="1339">
          <cell r="A1339">
            <v>203800376</v>
          </cell>
          <cell r="B1339" t="str">
            <v>KIWANUKA,ABDU RASHID</v>
          </cell>
          <cell r="C1339" t="str">
            <v>Sohail,Anis</v>
          </cell>
          <cell r="D1339" t="str">
            <v>FC134</v>
          </cell>
          <cell r="E1339" t="str">
            <v>In</v>
          </cell>
          <cell r="F1339" t="str">
            <v>9/2/26, 8:00â€¯AM</v>
          </cell>
          <cell r="G1339" t="str">
            <v>P</v>
          </cell>
        </row>
        <row r="1340">
          <cell r="A1340">
            <v>203800376</v>
          </cell>
          <cell r="B1340" t="str">
            <v>KIWANUKA,ABDU RASHID</v>
          </cell>
          <cell r="C1340" t="str">
            <v>Sohail,Anis</v>
          </cell>
          <cell r="D1340" t="str">
            <v>FC134</v>
          </cell>
          <cell r="E1340" t="str">
            <v>Out</v>
          </cell>
          <cell r="F1340" t="str">
            <v>9/2/26, 12:00â€¯PM</v>
          </cell>
          <cell r="G1340" t="str">
            <v>P</v>
          </cell>
        </row>
        <row r="1341">
          <cell r="A1341">
            <v>203800376</v>
          </cell>
          <cell r="B1341" t="str">
            <v>KIWANUKA,ABDU RASHID</v>
          </cell>
          <cell r="C1341" t="str">
            <v>Sohail,Anis</v>
          </cell>
          <cell r="D1341" t="str">
            <v>FC134</v>
          </cell>
          <cell r="E1341" t="str">
            <v>In</v>
          </cell>
          <cell r="F1341" t="str">
            <v>9/2/26, 1:01â€¯PM</v>
          </cell>
          <cell r="G1341" t="str">
            <v>P</v>
          </cell>
        </row>
        <row r="1342">
          <cell r="A1342">
            <v>203800376</v>
          </cell>
          <cell r="B1342" t="str">
            <v>KIWANUKA,ABDU RASHID</v>
          </cell>
          <cell r="C1342" t="str">
            <v>Sohail,Anis</v>
          </cell>
          <cell r="D1342" t="str">
            <v>FC134</v>
          </cell>
          <cell r="E1342" t="str">
            <v>Out</v>
          </cell>
          <cell r="F1342" t="str">
            <v>9/2/26, 5:59â€¯PM</v>
          </cell>
          <cell r="G1342" t="str">
            <v>P</v>
          </cell>
        </row>
        <row r="1343">
          <cell r="A1343">
            <v>203965407</v>
          </cell>
          <cell r="B1343" t="str">
            <v>Amoanyi,Emmanuel</v>
          </cell>
          <cell r="C1343" t="str">
            <v>Thomas,Binil</v>
          </cell>
          <cell r="D1343" t="str">
            <v>LK012</v>
          </cell>
          <cell r="E1343" t="str">
            <v>In</v>
          </cell>
          <cell r="F1343" t="str">
            <v>9/2/26, 6:08â€¯PM</v>
          </cell>
          <cell r="G1343" t="str">
            <v>P</v>
          </cell>
        </row>
        <row r="1344">
          <cell r="A1344">
            <v>203965407</v>
          </cell>
          <cell r="B1344" t="str">
            <v>Amoanyi,Emmanuel</v>
          </cell>
          <cell r="C1344" t="str">
            <v>Thomas,Binil</v>
          </cell>
          <cell r="D1344" t="str">
            <v>LK012</v>
          </cell>
          <cell r="E1344" t="str">
            <v>Out</v>
          </cell>
          <cell r="F1344" t="str">
            <v>9/2/26, 8:30â€¯PM</v>
          </cell>
          <cell r="G1344" t="str">
            <v>P</v>
          </cell>
        </row>
        <row r="1345">
          <cell r="A1345">
            <v>203965407</v>
          </cell>
          <cell r="B1345" t="str">
            <v>Amoanyi,Emmanuel</v>
          </cell>
          <cell r="C1345" t="str">
            <v>Thomas,Binil</v>
          </cell>
          <cell r="D1345" t="str">
            <v>LK012</v>
          </cell>
          <cell r="E1345" t="str">
            <v>In</v>
          </cell>
          <cell r="F1345" t="str">
            <v>9/2/26, 9:01â€¯PM</v>
          </cell>
          <cell r="G1345" t="str">
            <v>P</v>
          </cell>
        </row>
        <row r="1346">
          <cell r="A1346">
            <v>203965407</v>
          </cell>
          <cell r="B1346" t="str">
            <v>Amoanyi,Emmanuel</v>
          </cell>
          <cell r="C1346" t="str">
            <v>Thomas,Binil</v>
          </cell>
          <cell r="D1346" t="str">
            <v>LK012</v>
          </cell>
          <cell r="E1346" t="str">
            <v>Out</v>
          </cell>
          <cell r="F1346" t="str">
            <v>9/3/26, 1:49â€¯AM</v>
          </cell>
          <cell r="G1346" t="str">
            <v>P</v>
          </cell>
        </row>
        <row r="1347">
          <cell r="A1347">
            <v>203965407</v>
          </cell>
          <cell r="B1347" t="str">
            <v>Amoanyi,Emmanuel</v>
          </cell>
          <cell r="C1347" t="str">
            <v>Thomas,Binil</v>
          </cell>
          <cell r="D1347" t="str">
            <v>LK012</v>
          </cell>
          <cell r="E1347" t="str">
            <v>In</v>
          </cell>
          <cell r="F1347" t="str">
            <v>9/3/26, 2:20â€¯AM</v>
          </cell>
          <cell r="G1347" t="str">
            <v>P</v>
          </cell>
        </row>
        <row r="1348">
          <cell r="A1348">
            <v>203800374</v>
          </cell>
          <cell r="B1348" t="str">
            <v>MBUSA,NATHAN BAGHENDA</v>
          </cell>
          <cell r="C1348" t="str">
            <v>Katyal,Varun</v>
          </cell>
          <cell r="D1348" t="str">
            <v>LK011</v>
          </cell>
          <cell r="E1348" t="str">
            <v>In</v>
          </cell>
          <cell r="F1348" t="str">
            <v>9/2/26, 6:11â€¯PM</v>
          </cell>
          <cell r="G1348" t="str">
            <v>P</v>
          </cell>
        </row>
        <row r="1349">
          <cell r="A1349">
            <v>203800374</v>
          </cell>
          <cell r="B1349" t="str">
            <v>MBUSA,NATHAN BAGHENDA</v>
          </cell>
          <cell r="C1349" t="str">
            <v>Katyal,Varun</v>
          </cell>
          <cell r="D1349" t="str">
            <v>LK011</v>
          </cell>
          <cell r="E1349" t="str">
            <v>Out</v>
          </cell>
          <cell r="F1349" t="str">
            <v>9/2/26, 10:48â€¯PM</v>
          </cell>
          <cell r="G1349" t="str">
            <v>P</v>
          </cell>
        </row>
        <row r="1350">
          <cell r="A1350">
            <v>203800374</v>
          </cell>
          <cell r="B1350" t="str">
            <v>MBUSA,NATHAN BAGHENDA</v>
          </cell>
          <cell r="C1350" t="str">
            <v>Katyal,Varun</v>
          </cell>
          <cell r="D1350" t="str">
            <v>LK011</v>
          </cell>
          <cell r="E1350" t="str">
            <v>In</v>
          </cell>
          <cell r="F1350" t="str">
            <v>9/2/26, 11:47â€¯PM</v>
          </cell>
          <cell r="G1350" t="str">
            <v>P</v>
          </cell>
        </row>
        <row r="1351">
          <cell r="A1351">
            <v>206902844</v>
          </cell>
          <cell r="B1351" t="str">
            <v>NTHALA,WILLIAM</v>
          </cell>
          <cell r="C1351" t="str">
            <v>Ansari,Ammar Abdullah</v>
          </cell>
          <cell r="D1351" t="str">
            <v>LK014</v>
          </cell>
          <cell r="E1351" t="str">
            <v>In</v>
          </cell>
          <cell r="F1351" t="str">
            <v>9/2/26, 6:08â€¯PM</v>
          </cell>
          <cell r="G1351" t="str">
            <v>P</v>
          </cell>
        </row>
        <row r="1352">
          <cell r="A1352">
            <v>206902844</v>
          </cell>
          <cell r="B1352" t="str">
            <v>NTHALA,WILLIAM</v>
          </cell>
          <cell r="C1352" t="str">
            <v>Ansari,Ammar Abdullah</v>
          </cell>
          <cell r="D1352" t="str">
            <v>LK014</v>
          </cell>
          <cell r="E1352" t="str">
            <v>Out</v>
          </cell>
          <cell r="F1352" t="str">
            <v>9/2/26, 8:30â€¯PM</v>
          </cell>
          <cell r="G1352" t="str">
            <v>P</v>
          </cell>
        </row>
        <row r="1353">
          <cell r="A1353">
            <v>206902844</v>
          </cell>
          <cell r="B1353" t="str">
            <v>NTHALA,WILLIAM</v>
          </cell>
          <cell r="C1353" t="str">
            <v>Ansari,Ammar Abdullah</v>
          </cell>
          <cell r="D1353" t="str">
            <v>LK014</v>
          </cell>
          <cell r="E1353" t="str">
            <v>In</v>
          </cell>
          <cell r="F1353" t="str">
            <v>9/2/26, 9:00â€¯PM</v>
          </cell>
          <cell r="G1353" t="str">
            <v>P</v>
          </cell>
        </row>
        <row r="1354">
          <cell r="A1354">
            <v>206902844</v>
          </cell>
          <cell r="B1354" t="str">
            <v>NTHALA,WILLIAM</v>
          </cell>
          <cell r="C1354" t="str">
            <v>Ansari,Ammar Abdullah</v>
          </cell>
          <cell r="D1354" t="str">
            <v>LK014</v>
          </cell>
          <cell r="E1354" t="str">
            <v>Out</v>
          </cell>
          <cell r="F1354" t="str">
            <v>9/3/26, 1:30â€¯AM</v>
          </cell>
          <cell r="G1354" t="str">
            <v>P</v>
          </cell>
        </row>
        <row r="1355">
          <cell r="A1355">
            <v>206902844</v>
          </cell>
          <cell r="B1355" t="str">
            <v>NTHALA,WILLIAM</v>
          </cell>
          <cell r="C1355" t="str">
            <v>Ansari,Ammar Abdullah</v>
          </cell>
          <cell r="D1355" t="str">
            <v>LK014</v>
          </cell>
          <cell r="E1355" t="str">
            <v>In</v>
          </cell>
          <cell r="F1355" t="str">
            <v>9/3/26, 2:01â€¯AM</v>
          </cell>
          <cell r="G1355" t="str">
            <v>P</v>
          </cell>
        </row>
        <row r="1356">
          <cell r="A1356">
            <v>206980506</v>
          </cell>
          <cell r="B1356" t="str">
            <v>Kuchicha,Thembi</v>
          </cell>
          <cell r="C1356" t="str">
            <v>Kumar,Arun</v>
          </cell>
          <cell r="D1356" t="str">
            <v>FC009</v>
          </cell>
          <cell r="E1356" t="str">
            <v>In</v>
          </cell>
          <cell r="F1356" t="str">
            <v>9/2/26, 8:00â€¯AM</v>
          </cell>
          <cell r="G1356" t="str">
            <v>P</v>
          </cell>
        </row>
        <row r="1357">
          <cell r="A1357">
            <v>206980506</v>
          </cell>
          <cell r="B1357" t="str">
            <v>Kuchicha,Thembi</v>
          </cell>
          <cell r="C1357" t="str">
            <v>Kumar,Arun</v>
          </cell>
          <cell r="D1357" t="str">
            <v>FC009</v>
          </cell>
          <cell r="E1357" t="str">
            <v>Out</v>
          </cell>
          <cell r="F1357" t="str">
            <v>9/2/26, 11:30â€¯AM</v>
          </cell>
          <cell r="G1357" t="str">
            <v>P</v>
          </cell>
        </row>
        <row r="1358">
          <cell r="A1358">
            <v>206980506</v>
          </cell>
          <cell r="B1358" t="str">
            <v>Kuchicha,Thembi</v>
          </cell>
          <cell r="C1358" t="str">
            <v>Kumar,Arun</v>
          </cell>
          <cell r="D1358" t="str">
            <v>FC009</v>
          </cell>
          <cell r="E1358" t="str">
            <v>In</v>
          </cell>
          <cell r="F1358" t="str">
            <v>9/2/26, 11:59â€¯AM</v>
          </cell>
          <cell r="G1358" t="str">
            <v>P</v>
          </cell>
        </row>
        <row r="1359">
          <cell r="A1359">
            <v>206980506</v>
          </cell>
          <cell r="B1359" t="str">
            <v>Kuchicha,Thembi</v>
          </cell>
          <cell r="C1359" t="str">
            <v>Kumar,Arun</v>
          </cell>
          <cell r="D1359" t="str">
            <v>FC009</v>
          </cell>
          <cell r="E1359" t="str">
            <v>Out</v>
          </cell>
          <cell r="F1359" t="str">
            <v>9/2/26, 2:30â€¯PM</v>
          </cell>
          <cell r="G1359" t="str">
            <v>P</v>
          </cell>
        </row>
        <row r="1360">
          <cell r="A1360">
            <v>206980506</v>
          </cell>
          <cell r="B1360" t="str">
            <v>Kuchicha,Thembi</v>
          </cell>
          <cell r="C1360" t="str">
            <v>Kumar,Arun</v>
          </cell>
          <cell r="D1360" t="str">
            <v>FC009</v>
          </cell>
          <cell r="E1360" t="str">
            <v>In</v>
          </cell>
          <cell r="F1360" t="str">
            <v>9/2/26, 2:55â€¯PM</v>
          </cell>
          <cell r="G1360" t="str">
            <v>P</v>
          </cell>
        </row>
        <row r="1361">
          <cell r="A1361">
            <v>206980506</v>
          </cell>
          <cell r="B1361" t="str">
            <v>Kuchicha,Thembi</v>
          </cell>
          <cell r="C1361" t="str">
            <v>Kumar,Arun</v>
          </cell>
          <cell r="D1361" t="str">
            <v>FC009</v>
          </cell>
          <cell r="E1361" t="str">
            <v>Out</v>
          </cell>
          <cell r="F1361" t="str">
            <v>9/2/26, 6:15â€¯PM</v>
          </cell>
          <cell r="G1361" t="str">
            <v>P</v>
          </cell>
        </row>
        <row r="1362">
          <cell r="A1362">
            <v>105444856</v>
          </cell>
          <cell r="B1362" t="str">
            <v>Irfan,Muhammad</v>
          </cell>
          <cell r="C1362" t="str">
            <v>Ansari,Ammar Abdullah</v>
          </cell>
          <cell r="D1362" t="str">
            <v>LK017</v>
          </cell>
          <cell r="E1362" t="str">
            <v>In</v>
          </cell>
          <cell r="F1362" t="str">
            <v>9/2/26, 5:46â€¯PM</v>
          </cell>
          <cell r="G1362" t="str">
            <v>P</v>
          </cell>
        </row>
        <row r="1363">
          <cell r="A1363">
            <v>105444856</v>
          </cell>
          <cell r="B1363" t="str">
            <v>Irfan,Muhammad</v>
          </cell>
          <cell r="C1363" t="str">
            <v>Ansari,Ammar Abdullah</v>
          </cell>
          <cell r="D1363" t="str">
            <v>LK017</v>
          </cell>
          <cell r="E1363" t="str">
            <v>Out</v>
          </cell>
          <cell r="F1363" t="str">
            <v>9/2/26, 8:46â€¯PM</v>
          </cell>
          <cell r="G1363" t="str">
            <v>P</v>
          </cell>
        </row>
        <row r="1364">
          <cell r="A1364">
            <v>105444856</v>
          </cell>
          <cell r="B1364" t="str">
            <v>Irfan,Muhammad</v>
          </cell>
          <cell r="C1364" t="str">
            <v>Ansari,Ammar Abdullah</v>
          </cell>
          <cell r="D1364" t="str">
            <v>LK017</v>
          </cell>
          <cell r="E1364" t="str">
            <v>In</v>
          </cell>
          <cell r="F1364" t="str">
            <v>9/2/26, 9:14â€¯PM</v>
          </cell>
          <cell r="G1364" t="str">
            <v>P</v>
          </cell>
        </row>
        <row r="1365">
          <cell r="A1365">
            <v>105444856</v>
          </cell>
          <cell r="B1365" t="str">
            <v>Irfan,Muhammad</v>
          </cell>
          <cell r="C1365" t="str">
            <v>Ansari,Ammar Abdullah</v>
          </cell>
          <cell r="D1365" t="str">
            <v>LK017</v>
          </cell>
          <cell r="E1365" t="str">
            <v>Out</v>
          </cell>
          <cell r="F1365" t="str">
            <v>9/3/26, 2:32â€¯AM</v>
          </cell>
          <cell r="G1365" t="str">
            <v>P</v>
          </cell>
        </row>
        <row r="1366">
          <cell r="A1366">
            <v>105444856</v>
          </cell>
          <cell r="B1366" t="str">
            <v>Irfan,Muhammad</v>
          </cell>
          <cell r="C1366" t="str">
            <v>Ansari,Ammar Abdullah</v>
          </cell>
          <cell r="D1366" t="str">
            <v>LK017</v>
          </cell>
          <cell r="E1366" t="str">
            <v>In</v>
          </cell>
          <cell r="F1366" t="str">
            <v>9/3/26, 3:03â€¯AM</v>
          </cell>
          <cell r="G1366" t="str">
            <v>P</v>
          </cell>
        </row>
        <row r="1367">
          <cell r="A1367">
            <v>205252538</v>
          </cell>
          <cell r="B1367" t="str">
            <v>Fang,Giselle Fuen</v>
          </cell>
          <cell r="C1367" t="str">
            <v>Narshad,Muhammad Ashik</v>
          </cell>
          <cell r="D1367" t="str">
            <v>LK014</v>
          </cell>
          <cell r="E1367" t="str">
            <v>In</v>
          </cell>
          <cell r="F1367" t="str">
            <v>9/2/26, 6:11â€¯PM</v>
          </cell>
          <cell r="G1367" t="str">
            <v>P</v>
          </cell>
        </row>
        <row r="1368">
          <cell r="A1368">
            <v>205252538</v>
          </cell>
          <cell r="B1368" t="str">
            <v>Fang,Giselle Fuen</v>
          </cell>
          <cell r="C1368" t="str">
            <v>Narshad,Muhammad Ashik</v>
          </cell>
          <cell r="D1368" t="str">
            <v>LK014</v>
          </cell>
          <cell r="E1368" t="str">
            <v>Out</v>
          </cell>
          <cell r="F1368" t="str">
            <v>9/2/26, 8:00â€¯PM</v>
          </cell>
          <cell r="G1368" t="str">
            <v>P</v>
          </cell>
        </row>
        <row r="1369">
          <cell r="A1369">
            <v>205252538</v>
          </cell>
          <cell r="B1369" t="str">
            <v>Fang,Giselle Fuen</v>
          </cell>
          <cell r="C1369" t="str">
            <v>Narshad,Muhammad Ashik</v>
          </cell>
          <cell r="D1369" t="str">
            <v>LK014</v>
          </cell>
          <cell r="E1369" t="str">
            <v>In</v>
          </cell>
          <cell r="F1369" t="str">
            <v>9/2/26, 9:05â€¯PM</v>
          </cell>
          <cell r="G1369" t="str">
            <v>P</v>
          </cell>
        </row>
        <row r="1370">
          <cell r="A1370">
            <v>205252538</v>
          </cell>
          <cell r="B1370" t="str">
            <v>Fang,Giselle Fuen</v>
          </cell>
          <cell r="C1370" t="str">
            <v>Narshad,Muhammad Ashik</v>
          </cell>
          <cell r="D1370" t="str">
            <v>LK014</v>
          </cell>
          <cell r="E1370" t="str">
            <v>Out</v>
          </cell>
          <cell r="F1370" t="str">
            <v>9/3/26, 2:09â€¯AM</v>
          </cell>
          <cell r="G1370" t="str">
            <v>P</v>
          </cell>
        </row>
        <row r="1371">
          <cell r="A1371">
            <v>110330601</v>
          </cell>
          <cell r="B1371" t="str">
            <v>Rahman Bangura,Alhaji Amara</v>
          </cell>
          <cell r="C1371" t="str">
            <v>Singh,Pardeep</v>
          </cell>
          <cell r="D1371" t="str">
            <v>LK011</v>
          </cell>
          <cell r="E1371" t="str">
            <v>In</v>
          </cell>
          <cell r="F1371" t="str">
            <v>9/2/26, 6:02â€¯PM</v>
          </cell>
          <cell r="G1371" t="str">
            <v>P</v>
          </cell>
        </row>
        <row r="1372">
          <cell r="A1372">
            <v>110330601</v>
          </cell>
          <cell r="B1372" t="str">
            <v>Rahman Bangura,Alhaji Amara</v>
          </cell>
          <cell r="C1372" t="str">
            <v>Singh,Pardeep</v>
          </cell>
          <cell r="D1372" t="str">
            <v>LK011</v>
          </cell>
          <cell r="E1372" t="str">
            <v>Out</v>
          </cell>
          <cell r="F1372" t="str">
            <v>9/2/26, 10:47â€¯PM</v>
          </cell>
          <cell r="G1372" t="str">
            <v>P</v>
          </cell>
        </row>
        <row r="1373">
          <cell r="A1373">
            <v>110330601</v>
          </cell>
          <cell r="B1373" t="str">
            <v>Rahman Bangura,Alhaji Amara</v>
          </cell>
          <cell r="C1373" t="str">
            <v>Singh,Pardeep</v>
          </cell>
          <cell r="D1373" t="str">
            <v>LK011</v>
          </cell>
          <cell r="E1373" t="str">
            <v>In</v>
          </cell>
          <cell r="F1373" t="str">
            <v>9/3/26, 12:04â€¯AM</v>
          </cell>
          <cell r="G1373" t="str">
            <v>P</v>
          </cell>
        </row>
        <row r="1374">
          <cell r="A1374">
            <v>206902847</v>
          </cell>
          <cell r="B1374" t="str">
            <v>BLESSINGS MULINGA,WYSON</v>
          </cell>
          <cell r="C1374" t="str">
            <v>Ansari,Ammar Abdullah</v>
          </cell>
          <cell r="D1374" t="str">
            <v>FC084</v>
          </cell>
          <cell r="E1374" t="str">
            <v>In</v>
          </cell>
          <cell r="F1374" t="str">
            <v>9/2/26, 7:58â€¯AM</v>
          </cell>
          <cell r="G1374" t="str">
            <v>P</v>
          </cell>
        </row>
        <row r="1375">
          <cell r="A1375">
            <v>206902847</v>
          </cell>
          <cell r="B1375" t="str">
            <v>BLESSINGS MULINGA,WYSON</v>
          </cell>
          <cell r="C1375" t="str">
            <v>Ansari,Ammar Abdullah</v>
          </cell>
          <cell r="D1375" t="str">
            <v>FC084</v>
          </cell>
          <cell r="E1375" t="str">
            <v>Out</v>
          </cell>
          <cell r="F1375" t="str">
            <v>9/2/26, 10:03â€¯AM</v>
          </cell>
          <cell r="G1375" t="str">
            <v>P</v>
          </cell>
        </row>
        <row r="1376">
          <cell r="A1376">
            <v>206902847</v>
          </cell>
          <cell r="B1376" t="str">
            <v>BLESSINGS MULINGA,WYSON</v>
          </cell>
          <cell r="C1376" t="str">
            <v>Ansari,Ammar Abdullah</v>
          </cell>
          <cell r="D1376" t="str">
            <v>FC084</v>
          </cell>
          <cell r="E1376" t="str">
            <v>In</v>
          </cell>
          <cell r="F1376" t="str">
            <v>9/2/26, 10:32â€¯AM</v>
          </cell>
          <cell r="G1376" t="str">
            <v>P</v>
          </cell>
        </row>
        <row r="1377">
          <cell r="A1377">
            <v>206902847</v>
          </cell>
          <cell r="B1377" t="str">
            <v>BLESSINGS MULINGA,WYSON</v>
          </cell>
          <cell r="C1377" t="str">
            <v>Ansari,Ammar Abdullah</v>
          </cell>
          <cell r="D1377" t="str">
            <v>FC084</v>
          </cell>
          <cell r="E1377" t="str">
            <v>Out</v>
          </cell>
          <cell r="F1377" t="str">
            <v>9/2/26, 2:40â€¯PM</v>
          </cell>
          <cell r="G1377" t="str">
            <v>P</v>
          </cell>
        </row>
        <row r="1378">
          <cell r="A1378">
            <v>206902847</v>
          </cell>
          <cell r="B1378" t="str">
            <v>BLESSINGS MULINGA,WYSON</v>
          </cell>
          <cell r="C1378" t="str">
            <v>Ansari,Ammar Abdullah</v>
          </cell>
          <cell r="D1378" t="str">
            <v>FC084</v>
          </cell>
          <cell r="E1378" t="str">
            <v>In</v>
          </cell>
          <cell r="F1378" t="str">
            <v>9/2/26, 3:10â€¯PM</v>
          </cell>
          <cell r="G1378" t="str">
            <v>P</v>
          </cell>
        </row>
        <row r="1379">
          <cell r="A1379">
            <v>206902847</v>
          </cell>
          <cell r="B1379" t="str">
            <v>BLESSINGS MULINGA,WYSON</v>
          </cell>
          <cell r="C1379" t="str">
            <v>Ansari,Ammar Abdullah</v>
          </cell>
          <cell r="D1379" t="str">
            <v>FC084</v>
          </cell>
          <cell r="E1379" t="str">
            <v>Out</v>
          </cell>
          <cell r="F1379" t="str">
            <v>9/2/26, 5:59â€¯PM</v>
          </cell>
          <cell r="G1379" t="str">
            <v>P</v>
          </cell>
        </row>
        <row r="1380">
          <cell r="A1380">
            <v>206902848</v>
          </cell>
          <cell r="B1380" t="str">
            <v>CHRIS KAYUNI,YAMIKANI</v>
          </cell>
          <cell r="C1380" t="str">
            <v>Ansari,Ammar Abdullah</v>
          </cell>
          <cell r="D1380" t="str">
            <v>LK014</v>
          </cell>
          <cell r="E1380" t="str">
            <v>In</v>
          </cell>
          <cell r="F1380" t="str">
            <v>9/2/26, 6:09â€¯PM</v>
          </cell>
          <cell r="G1380" t="str">
            <v>P</v>
          </cell>
        </row>
        <row r="1381">
          <cell r="A1381">
            <v>206902848</v>
          </cell>
          <cell r="B1381" t="str">
            <v>CHRIS KAYUNI,YAMIKANI</v>
          </cell>
          <cell r="C1381" t="str">
            <v>Ansari,Ammar Abdullah</v>
          </cell>
          <cell r="D1381" t="str">
            <v>LK014</v>
          </cell>
          <cell r="E1381" t="str">
            <v>Out</v>
          </cell>
          <cell r="F1381" t="str">
            <v>9/2/26, 8:49â€¯PM</v>
          </cell>
          <cell r="G1381" t="str">
            <v>P</v>
          </cell>
        </row>
        <row r="1382">
          <cell r="A1382">
            <v>206902848</v>
          </cell>
          <cell r="B1382" t="str">
            <v>CHRIS KAYUNI,YAMIKANI</v>
          </cell>
          <cell r="C1382" t="str">
            <v>Ansari,Ammar Abdullah</v>
          </cell>
          <cell r="D1382" t="str">
            <v>LK014</v>
          </cell>
          <cell r="E1382" t="str">
            <v>In</v>
          </cell>
          <cell r="F1382" t="str">
            <v>9/2/26, 9:19â€¯PM</v>
          </cell>
          <cell r="G1382" t="str">
            <v>P</v>
          </cell>
        </row>
        <row r="1383">
          <cell r="A1383">
            <v>206902848</v>
          </cell>
          <cell r="B1383" t="str">
            <v>CHRIS KAYUNI,YAMIKANI</v>
          </cell>
          <cell r="C1383" t="str">
            <v>Ansari,Ammar Abdullah</v>
          </cell>
          <cell r="D1383" t="str">
            <v>LK014</v>
          </cell>
          <cell r="E1383" t="str">
            <v>Out</v>
          </cell>
          <cell r="F1383" t="str">
            <v>9/3/26, 12:03â€¯AM</v>
          </cell>
          <cell r="G1383" t="str">
            <v>P</v>
          </cell>
        </row>
        <row r="1384">
          <cell r="A1384">
            <v>206902848</v>
          </cell>
          <cell r="B1384" t="str">
            <v>CHRIS KAYUNI,YAMIKANI</v>
          </cell>
          <cell r="C1384" t="str">
            <v>Ansari,Ammar Abdullah</v>
          </cell>
          <cell r="D1384" t="str">
            <v>LK014</v>
          </cell>
          <cell r="E1384" t="str">
            <v>In</v>
          </cell>
          <cell r="F1384" t="str">
            <v>9/3/26, 12:33â€¯AM</v>
          </cell>
          <cell r="G1384" t="str">
            <v>P</v>
          </cell>
        </row>
        <row r="1385">
          <cell r="A1385">
            <v>203052856</v>
          </cell>
          <cell r="B1385" t="str">
            <v>Ravi,Karthi</v>
          </cell>
          <cell r="C1385" t="str">
            <v>Raaz,Anantth</v>
          </cell>
          <cell r="D1385" t="str">
            <v>FC009</v>
          </cell>
          <cell r="E1385" t="str">
            <v>Out</v>
          </cell>
          <cell r="F1385" t="str">
            <v>9/2/26, 11:29â€¯AM</v>
          </cell>
          <cell r="G1385" t="str">
            <v>P</v>
          </cell>
        </row>
        <row r="1386">
          <cell r="A1386">
            <v>203052856</v>
          </cell>
          <cell r="B1386" t="str">
            <v>Ravi,Karthi</v>
          </cell>
          <cell r="C1386" t="str">
            <v>Raaz,Anantth</v>
          </cell>
          <cell r="D1386" t="str">
            <v>FC009</v>
          </cell>
          <cell r="E1386" t="str">
            <v>In</v>
          </cell>
          <cell r="F1386" t="str">
            <v>9/2/26, 12:31â€¯PM</v>
          </cell>
          <cell r="G1386" t="str">
            <v>P</v>
          </cell>
        </row>
        <row r="1387">
          <cell r="A1387">
            <v>203052856</v>
          </cell>
          <cell r="B1387" t="str">
            <v>Ravi,Karthi</v>
          </cell>
          <cell r="C1387" t="str">
            <v>Raaz,Anantth</v>
          </cell>
          <cell r="D1387" t="str">
            <v>FC009</v>
          </cell>
          <cell r="E1387" t="str">
            <v>Out</v>
          </cell>
          <cell r="F1387" t="str">
            <v>9/2/26, 4:36â€¯PM</v>
          </cell>
          <cell r="G1387" t="str">
            <v>P</v>
          </cell>
        </row>
        <row r="1388">
          <cell r="A1388">
            <v>206897671</v>
          </cell>
          <cell r="B1388" t="str">
            <v>WOODE BROWN,WILFRED</v>
          </cell>
          <cell r="C1388" t="str">
            <v>Scaria,Varghese</v>
          </cell>
          <cell r="D1388" t="str">
            <v>LK014</v>
          </cell>
          <cell r="E1388" t="str">
            <v>In</v>
          </cell>
          <cell r="F1388" t="str">
            <v>9/2/26, 6:08â€¯PM</v>
          </cell>
          <cell r="G1388" t="str">
            <v>P</v>
          </cell>
        </row>
        <row r="1389">
          <cell r="A1389">
            <v>206897671</v>
          </cell>
          <cell r="B1389" t="str">
            <v>WOODE BROWN,WILFRED</v>
          </cell>
          <cell r="C1389" t="str">
            <v>Scaria,Varghese</v>
          </cell>
          <cell r="D1389" t="str">
            <v>LK014</v>
          </cell>
          <cell r="E1389" t="str">
            <v>Out</v>
          </cell>
          <cell r="F1389" t="str">
            <v>9/2/26, 8:01â€¯PM</v>
          </cell>
          <cell r="G1389" t="str">
            <v>P</v>
          </cell>
        </row>
        <row r="1390">
          <cell r="A1390">
            <v>206897671</v>
          </cell>
          <cell r="B1390" t="str">
            <v>WOODE BROWN,WILFRED</v>
          </cell>
          <cell r="C1390" t="str">
            <v>Scaria,Varghese</v>
          </cell>
          <cell r="D1390" t="str">
            <v>LK014</v>
          </cell>
          <cell r="E1390" t="str">
            <v>In</v>
          </cell>
          <cell r="F1390" t="str">
            <v>9/2/26, 9:01â€¯PM</v>
          </cell>
          <cell r="G1390" t="str">
            <v>P</v>
          </cell>
        </row>
        <row r="1391">
          <cell r="A1391">
            <v>206897671</v>
          </cell>
          <cell r="B1391" t="str">
            <v>WOODE BROWN,WILFRED</v>
          </cell>
          <cell r="C1391" t="str">
            <v>Scaria,Varghese</v>
          </cell>
          <cell r="D1391" t="str">
            <v>LK014</v>
          </cell>
          <cell r="E1391" t="str">
            <v>Out</v>
          </cell>
          <cell r="F1391" t="str">
            <v>9/3/26, 2:09â€¯AM</v>
          </cell>
          <cell r="G1391" t="str">
            <v>P</v>
          </cell>
        </row>
        <row r="1392">
          <cell r="A1392">
            <v>206200000</v>
          </cell>
          <cell r="B1392" t="str">
            <v>TYSON ANCHE NGWAFONG,MAC</v>
          </cell>
          <cell r="C1392" t="str">
            <v>Ansari,Ammar Abdullah</v>
          </cell>
          <cell r="D1392" t="str">
            <v>FC134</v>
          </cell>
          <cell r="E1392" t="str">
            <v>In</v>
          </cell>
          <cell r="F1392" t="str">
            <v>9/2/26, 7:59â€¯AM</v>
          </cell>
          <cell r="G1392" t="str">
            <v>P</v>
          </cell>
        </row>
        <row r="1393">
          <cell r="A1393">
            <v>206200000</v>
          </cell>
          <cell r="B1393" t="str">
            <v>TYSON ANCHE NGWAFONG,MAC</v>
          </cell>
          <cell r="C1393" t="str">
            <v>Ansari,Ammar Abdullah</v>
          </cell>
          <cell r="D1393" t="str">
            <v>FC134</v>
          </cell>
          <cell r="E1393" t="str">
            <v>Out</v>
          </cell>
          <cell r="F1393" t="str">
            <v>9/2/26, 10:03â€¯AM</v>
          </cell>
          <cell r="G1393" t="str">
            <v>P</v>
          </cell>
        </row>
        <row r="1394">
          <cell r="A1394">
            <v>206200000</v>
          </cell>
          <cell r="B1394" t="str">
            <v>TYSON ANCHE NGWAFONG,MAC</v>
          </cell>
          <cell r="C1394" t="str">
            <v>Ansari,Ammar Abdullah</v>
          </cell>
          <cell r="D1394" t="str">
            <v>FC134</v>
          </cell>
          <cell r="E1394" t="str">
            <v>In</v>
          </cell>
          <cell r="F1394" t="str">
            <v>9/2/26, 10:35â€¯AM</v>
          </cell>
          <cell r="G1394" t="str">
            <v>P</v>
          </cell>
        </row>
        <row r="1395">
          <cell r="A1395">
            <v>206200000</v>
          </cell>
          <cell r="B1395" t="str">
            <v>TYSON ANCHE NGWAFONG,MAC</v>
          </cell>
          <cell r="C1395" t="str">
            <v>Ansari,Ammar Abdullah</v>
          </cell>
          <cell r="D1395" t="str">
            <v>FC134</v>
          </cell>
          <cell r="E1395" t="str">
            <v>Out</v>
          </cell>
          <cell r="F1395" t="str">
            <v>9/2/26, 2:42â€¯PM</v>
          </cell>
          <cell r="G1395" t="str">
            <v>P</v>
          </cell>
        </row>
        <row r="1396">
          <cell r="A1396">
            <v>206200000</v>
          </cell>
          <cell r="B1396" t="str">
            <v>TYSON ANCHE NGWAFONG,MAC</v>
          </cell>
          <cell r="C1396" t="str">
            <v>Ansari,Ammar Abdullah</v>
          </cell>
          <cell r="D1396" t="str">
            <v>FC134</v>
          </cell>
          <cell r="E1396" t="str">
            <v>In</v>
          </cell>
          <cell r="F1396" t="str">
            <v>9/2/26, 3:12â€¯PM</v>
          </cell>
          <cell r="G1396" t="str">
            <v>P</v>
          </cell>
        </row>
        <row r="1397">
          <cell r="A1397">
            <v>206200000</v>
          </cell>
          <cell r="B1397" t="str">
            <v>TYSON ANCHE NGWAFONG,MAC</v>
          </cell>
          <cell r="C1397" t="str">
            <v>Ansari,Ammar Abdullah</v>
          </cell>
          <cell r="D1397" t="str">
            <v>FC134</v>
          </cell>
          <cell r="E1397" t="str">
            <v>Out</v>
          </cell>
          <cell r="F1397" t="str">
            <v>9/2/26, 5:58â€¯PM</v>
          </cell>
          <cell r="G1397" t="str">
            <v>P</v>
          </cell>
        </row>
        <row r="1398">
          <cell r="A1398">
            <v>205271074</v>
          </cell>
          <cell r="B1398" t="str">
            <v>Kibet,Cosmas Kirwa</v>
          </cell>
          <cell r="C1398" t="str">
            <v>Scaria,Varghese</v>
          </cell>
          <cell r="D1398" t="str">
            <v>LK017</v>
          </cell>
          <cell r="E1398" t="str">
            <v>In</v>
          </cell>
          <cell r="F1398" t="str">
            <v>9/2/26, 6:08â€¯PM</v>
          </cell>
          <cell r="G1398" t="str">
            <v>P</v>
          </cell>
        </row>
        <row r="1399">
          <cell r="A1399">
            <v>205271074</v>
          </cell>
          <cell r="B1399" t="str">
            <v>Kibet,Cosmas Kirwa</v>
          </cell>
          <cell r="C1399" t="str">
            <v>Scaria,Varghese</v>
          </cell>
          <cell r="D1399" t="str">
            <v>LK017</v>
          </cell>
          <cell r="E1399" t="str">
            <v>Out</v>
          </cell>
          <cell r="F1399" t="str">
            <v>9/2/26, 8:03â€¯PM</v>
          </cell>
          <cell r="G1399" t="str">
            <v>P</v>
          </cell>
        </row>
        <row r="1400">
          <cell r="A1400">
            <v>205271074</v>
          </cell>
          <cell r="B1400" t="str">
            <v>Kibet,Cosmas Kirwa</v>
          </cell>
          <cell r="C1400" t="str">
            <v>Scaria,Varghese</v>
          </cell>
          <cell r="D1400" t="str">
            <v>LK017</v>
          </cell>
          <cell r="E1400" t="str">
            <v>In</v>
          </cell>
          <cell r="F1400" t="str">
            <v>9/2/26, 9:01â€¯PM</v>
          </cell>
          <cell r="G1400" t="str">
            <v>P</v>
          </cell>
        </row>
        <row r="1401">
          <cell r="A1401">
            <v>205271074</v>
          </cell>
          <cell r="B1401" t="str">
            <v>Kibet,Cosmas Kirwa</v>
          </cell>
          <cell r="C1401" t="str">
            <v>Scaria,Varghese</v>
          </cell>
          <cell r="D1401" t="str">
            <v>LK017</v>
          </cell>
          <cell r="E1401" t="str">
            <v>Out</v>
          </cell>
          <cell r="F1401" t="str">
            <v>9/3/26, 2:06â€¯AM</v>
          </cell>
          <cell r="G1401" t="str">
            <v>P</v>
          </cell>
        </row>
        <row r="1402">
          <cell r="A1402">
            <v>204172862</v>
          </cell>
          <cell r="B1402" t="str">
            <v>Kyeremaa,Edina</v>
          </cell>
          <cell r="C1402" t="str">
            <v>Thomas,Binil</v>
          </cell>
          <cell r="D1402" t="str">
            <v>LK017</v>
          </cell>
          <cell r="E1402" t="str">
            <v>In</v>
          </cell>
          <cell r="F1402" t="str">
            <v>9/2/26, 6:16â€¯PM</v>
          </cell>
          <cell r="G1402" t="str">
            <v>P</v>
          </cell>
        </row>
        <row r="1403">
          <cell r="A1403">
            <v>204172862</v>
          </cell>
          <cell r="B1403" t="str">
            <v>Kyeremaa,Edina</v>
          </cell>
          <cell r="C1403" t="str">
            <v>Thomas,Binil</v>
          </cell>
          <cell r="D1403" t="str">
            <v>LK017</v>
          </cell>
          <cell r="E1403" t="str">
            <v>Out</v>
          </cell>
          <cell r="F1403" t="str">
            <v>9/2/26, 8:29â€¯PM</v>
          </cell>
          <cell r="G1403" t="str">
            <v>P</v>
          </cell>
        </row>
        <row r="1404">
          <cell r="A1404">
            <v>204172862</v>
          </cell>
          <cell r="B1404" t="str">
            <v>Kyeremaa,Edina</v>
          </cell>
          <cell r="C1404" t="str">
            <v>Thomas,Binil</v>
          </cell>
          <cell r="D1404" t="str">
            <v>LK017</v>
          </cell>
          <cell r="E1404" t="str">
            <v>In</v>
          </cell>
          <cell r="F1404" t="str">
            <v>9/2/26, 9:00â€¯PM</v>
          </cell>
          <cell r="G1404" t="str">
            <v>P</v>
          </cell>
        </row>
        <row r="1405">
          <cell r="A1405">
            <v>204172862</v>
          </cell>
          <cell r="B1405" t="str">
            <v>Kyeremaa,Edina</v>
          </cell>
          <cell r="C1405" t="str">
            <v>Thomas,Binil</v>
          </cell>
          <cell r="D1405" t="str">
            <v>LK017</v>
          </cell>
          <cell r="E1405" t="str">
            <v>Out</v>
          </cell>
          <cell r="F1405" t="str">
            <v>9/3/26, 1:46â€¯AM</v>
          </cell>
          <cell r="G1405" t="str">
            <v>P</v>
          </cell>
        </row>
        <row r="1406">
          <cell r="A1406">
            <v>204172862</v>
          </cell>
          <cell r="B1406" t="str">
            <v>Kyeremaa,Edina</v>
          </cell>
          <cell r="C1406" t="str">
            <v>Thomas,Binil</v>
          </cell>
          <cell r="D1406" t="str">
            <v>LK017</v>
          </cell>
          <cell r="E1406" t="str">
            <v>In</v>
          </cell>
          <cell r="F1406" t="str">
            <v>9/3/26, 2:15â€¯AM</v>
          </cell>
          <cell r="G1406" t="str">
            <v>P</v>
          </cell>
        </row>
        <row r="1407">
          <cell r="A1407">
            <v>203851006</v>
          </cell>
          <cell r="B1407" t="str">
            <v>Baiden,Christian Ampofo</v>
          </cell>
          <cell r="C1407" t="str">
            <v>Almarzooqi,Abbas</v>
          </cell>
          <cell r="D1407" t="str">
            <v>FC059</v>
          </cell>
          <cell r="E1407" t="str">
            <v>In</v>
          </cell>
          <cell r="F1407" t="str">
            <v>9/2/26, 7:59â€¯AM</v>
          </cell>
          <cell r="G1407" t="str">
            <v>P</v>
          </cell>
        </row>
        <row r="1408">
          <cell r="A1408">
            <v>203851006</v>
          </cell>
          <cell r="B1408" t="str">
            <v>Baiden,Christian Ampofo</v>
          </cell>
          <cell r="C1408" t="str">
            <v>Almarzooqi,Abbas</v>
          </cell>
          <cell r="D1408" t="str">
            <v>FC059</v>
          </cell>
          <cell r="E1408" t="str">
            <v>Out</v>
          </cell>
          <cell r="F1408" t="str">
            <v>9/2/26, 12:50â€¯PM</v>
          </cell>
          <cell r="G1408" t="str">
            <v>P</v>
          </cell>
        </row>
        <row r="1409">
          <cell r="A1409">
            <v>203851006</v>
          </cell>
          <cell r="B1409" t="str">
            <v>Baiden,Christian Ampofo</v>
          </cell>
          <cell r="C1409" t="str">
            <v>Almarzooqi,Abbas</v>
          </cell>
          <cell r="D1409" t="str">
            <v>FC059</v>
          </cell>
          <cell r="E1409" t="str">
            <v>In</v>
          </cell>
          <cell r="F1409" t="str">
            <v>9/2/26, 1:50â€¯PM</v>
          </cell>
          <cell r="G1409" t="str">
            <v>P</v>
          </cell>
        </row>
        <row r="1410">
          <cell r="A1410">
            <v>203851006</v>
          </cell>
          <cell r="B1410" t="str">
            <v>Baiden,Christian Ampofo</v>
          </cell>
          <cell r="C1410" t="str">
            <v>Almarzooqi,Abbas</v>
          </cell>
          <cell r="D1410" t="str">
            <v>FC059</v>
          </cell>
          <cell r="E1410" t="str">
            <v>Out</v>
          </cell>
          <cell r="F1410" t="str">
            <v>9/2/26, 6:04â€¯PM</v>
          </cell>
          <cell r="G1410" t="str">
            <v>P</v>
          </cell>
        </row>
        <row r="1411">
          <cell r="A1411">
            <v>205997632</v>
          </cell>
          <cell r="B1411" t="str">
            <v>YUOH GHEA,NAOMI</v>
          </cell>
          <cell r="C1411" t="str">
            <v>Ansari,Ammar Abdullah</v>
          </cell>
          <cell r="D1411" t="str">
            <v>FC159</v>
          </cell>
          <cell r="E1411" t="str">
            <v>In</v>
          </cell>
          <cell r="F1411" t="str">
            <v>9/2/26, 7:58â€¯AM</v>
          </cell>
          <cell r="G1411" t="str">
            <v>P</v>
          </cell>
        </row>
        <row r="1412">
          <cell r="A1412">
            <v>205997632</v>
          </cell>
          <cell r="B1412" t="str">
            <v>YUOH GHEA,NAOMI</v>
          </cell>
          <cell r="C1412" t="str">
            <v>Ansari,Ammar Abdullah</v>
          </cell>
          <cell r="D1412" t="str">
            <v>FC159</v>
          </cell>
          <cell r="E1412" t="str">
            <v>Out</v>
          </cell>
          <cell r="F1412" t="str">
            <v>9/2/26, 10:03â€¯AM</v>
          </cell>
          <cell r="G1412" t="str">
            <v>P</v>
          </cell>
        </row>
        <row r="1413">
          <cell r="A1413">
            <v>205997632</v>
          </cell>
          <cell r="B1413" t="str">
            <v>YUOH GHEA,NAOMI</v>
          </cell>
          <cell r="C1413" t="str">
            <v>Ansari,Ammar Abdullah</v>
          </cell>
          <cell r="D1413" t="str">
            <v>FC159</v>
          </cell>
          <cell r="E1413" t="str">
            <v>In</v>
          </cell>
          <cell r="F1413" t="str">
            <v>9/2/26, 10:34â€¯AM</v>
          </cell>
          <cell r="G1413" t="str">
            <v>P</v>
          </cell>
        </row>
        <row r="1414">
          <cell r="A1414">
            <v>205997632</v>
          </cell>
          <cell r="B1414" t="str">
            <v>YUOH GHEA,NAOMI</v>
          </cell>
          <cell r="C1414" t="str">
            <v>Ansari,Ammar Abdullah</v>
          </cell>
          <cell r="D1414" t="str">
            <v>FC159</v>
          </cell>
          <cell r="E1414" t="str">
            <v>Out</v>
          </cell>
          <cell r="F1414" t="str">
            <v>9/2/26, 3:25â€¯PM</v>
          </cell>
          <cell r="G1414" t="str">
            <v>P</v>
          </cell>
        </row>
        <row r="1415">
          <cell r="A1415">
            <v>205997632</v>
          </cell>
          <cell r="B1415" t="str">
            <v>YUOH GHEA,NAOMI</v>
          </cell>
          <cell r="C1415" t="str">
            <v>Ansari,Ammar Abdullah</v>
          </cell>
          <cell r="D1415" t="str">
            <v>FC159</v>
          </cell>
          <cell r="E1415" t="str">
            <v>In</v>
          </cell>
          <cell r="F1415" t="str">
            <v>9/2/26, 3:56â€¯PM</v>
          </cell>
          <cell r="G1415" t="str">
            <v>P</v>
          </cell>
        </row>
        <row r="1416">
          <cell r="A1416">
            <v>205997632</v>
          </cell>
          <cell r="B1416" t="str">
            <v>YUOH GHEA,NAOMI</v>
          </cell>
          <cell r="C1416" t="str">
            <v>Ansari,Ammar Abdullah</v>
          </cell>
          <cell r="D1416" t="str">
            <v>FC159</v>
          </cell>
          <cell r="E1416" t="str">
            <v>Out</v>
          </cell>
          <cell r="F1416" t="str">
            <v>9/2/26, 5:58â€¯PM</v>
          </cell>
          <cell r="G1416" t="str">
            <v>P</v>
          </cell>
        </row>
        <row r="1417">
          <cell r="A1417">
            <v>205997634</v>
          </cell>
          <cell r="B1417" t="str">
            <v>OFORI,PRINCE</v>
          </cell>
          <cell r="C1417" t="str">
            <v>Narshad,Muhammad Ashik</v>
          </cell>
          <cell r="D1417" t="str">
            <v>FC159</v>
          </cell>
          <cell r="E1417" t="str">
            <v>In</v>
          </cell>
          <cell r="F1417" t="str">
            <v>9/2/26, 7:58â€¯AM</v>
          </cell>
          <cell r="G1417" t="str">
            <v>P</v>
          </cell>
        </row>
        <row r="1418">
          <cell r="A1418">
            <v>205997634</v>
          </cell>
          <cell r="B1418" t="str">
            <v>OFORI,PRINCE</v>
          </cell>
          <cell r="C1418" t="str">
            <v>Narshad,Muhammad Ashik</v>
          </cell>
          <cell r="D1418" t="str">
            <v>FC159</v>
          </cell>
          <cell r="E1418" t="str">
            <v>Out</v>
          </cell>
          <cell r="F1418" t="str">
            <v>9/2/26, 11:35â€¯AM</v>
          </cell>
          <cell r="G1418" t="str">
            <v>P</v>
          </cell>
        </row>
        <row r="1419">
          <cell r="A1419">
            <v>205997634</v>
          </cell>
          <cell r="B1419" t="str">
            <v>OFORI,PRINCE</v>
          </cell>
          <cell r="C1419" t="str">
            <v>Narshad,Muhammad Ashik</v>
          </cell>
          <cell r="D1419" t="str">
            <v>FC159</v>
          </cell>
          <cell r="E1419" t="str">
            <v>In</v>
          </cell>
          <cell r="F1419" t="str">
            <v>9/2/26, 12:04â€¯PM</v>
          </cell>
          <cell r="G1419" t="str">
            <v>P</v>
          </cell>
        </row>
        <row r="1420">
          <cell r="A1420">
            <v>205997634</v>
          </cell>
          <cell r="B1420" t="str">
            <v>OFORI,PRINCE</v>
          </cell>
          <cell r="C1420" t="str">
            <v>Narshad,Muhammad Ashik</v>
          </cell>
          <cell r="D1420" t="str">
            <v>FC159</v>
          </cell>
          <cell r="E1420" t="str">
            <v>Out</v>
          </cell>
          <cell r="F1420" t="str">
            <v>9/2/26, 2:50â€¯PM</v>
          </cell>
          <cell r="G1420" t="str">
            <v>P</v>
          </cell>
        </row>
        <row r="1421">
          <cell r="A1421">
            <v>205997634</v>
          </cell>
          <cell r="B1421" t="str">
            <v>OFORI,PRINCE</v>
          </cell>
          <cell r="C1421" t="str">
            <v>Narshad,Muhammad Ashik</v>
          </cell>
          <cell r="D1421" t="str">
            <v>FC159</v>
          </cell>
          <cell r="E1421" t="str">
            <v>In</v>
          </cell>
          <cell r="F1421" t="str">
            <v>9/2/26, 3:19â€¯PM</v>
          </cell>
          <cell r="G1421" t="str">
            <v>P</v>
          </cell>
        </row>
        <row r="1422">
          <cell r="A1422">
            <v>205997633</v>
          </cell>
          <cell r="B1422" t="str">
            <v>OKRU,MONIKA</v>
          </cell>
          <cell r="C1422" t="str">
            <v>Lakkireddy,Sai Raghavendra Reddy</v>
          </cell>
          <cell r="D1422" t="str">
            <v>LK017</v>
          </cell>
          <cell r="E1422" t="str">
            <v>In</v>
          </cell>
          <cell r="F1422" t="str">
            <v>9/2/26, 6:10â€¯PM</v>
          </cell>
          <cell r="G1422" t="str">
            <v>P</v>
          </cell>
        </row>
        <row r="1423">
          <cell r="A1423">
            <v>205997633</v>
          </cell>
          <cell r="B1423" t="str">
            <v>OKRU,MONIKA</v>
          </cell>
          <cell r="C1423" t="str">
            <v>Lakkireddy,Sai Raghavendra Reddy</v>
          </cell>
          <cell r="D1423" t="str">
            <v>LK017</v>
          </cell>
          <cell r="E1423" t="str">
            <v>Out</v>
          </cell>
          <cell r="F1423" t="str">
            <v>9/2/26, 8:33â€¯PM</v>
          </cell>
          <cell r="G1423" t="str">
            <v>P</v>
          </cell>
        </row>
        <row r="1424">
          <cell r="A1424">
            <v>205997633</v>
          </cell>
          <cell r="B1424" t="str">
            <v>OKRU,MONIKA</v>
          </cell>
          <cell r="C1424" t="str">
            <v>Lakkireddy,Sai Raghavendra Reddy</v>
          </cell>
          <cell r="D1424" t="str">
            <v>LK017</v>
          </cell>
          <cell r="E1424" t="str">
            <v>In</v>
          </cell>
          <cell r="F1424" t="str">
            <v>9/2/26, 8:58â€¯PM</v>
          </cell>
          <cell r="G1424" t="str">
            <v>P</v>
          </cell>
        </row>
        <row r="1425">
          <cell r="A1425">
            <v>205997633</v>
          </cell>
          <cell r="B1425" t="str">
            <v>OKRU,MONIKA</v>
          </cell>
          <cell r="C1425" t="str">
            <v>Lakkireddy,Sai Raghavendra Reddy</v>
          </cell>
          <cell r="D1425" t="str">
            <v>LK017</v>
          </cell>
          <cell r="E1425" t="str">
            <v>Out</v>
          </cell>
          <cell r="F1425" t="str">
            <v>9/3/26, 1:46â€¯AM</v>
          </cell>
          <cell r="G1425" t="str">
            <v>P</v>
          </cell>
        </row>
        <row r="1426">
          <cell r="A1426">
            <v>205997633</v>
          </cell>
          <cell r="B1426" t="str">
            <v>OKRU,MONIKA</v>
          </cell>
          <cell r="C1426" t="str">
            <v>Lakkireddy,Sai Raghavendra Reddy</v>
          </cell>
          <cell r="D1426" t="str">
            <v>LK017</v>
          </cell>
          <cell r="E1426" t="str">
            <v>In</v>
          </cell>
          <cell r="F1426" t="str">
            <v>9/3/26, 2:13â€¯AM</v>
          </cell>
          <cell r="G1426" t="str">
            <v>P</v>
          </cell>
        </row>
        <row r="1427">
          <cell r="A1427">
            <v>203851001</v>
          </cell>
          <cell r="B1427" t="str">
            <v>Agbeviade,Mary</v>
          </cell>
          <cell r="C1427" t="str">
            <v>Ansari,Ammar Abdullah</v>
          </cell>
          <cell r="D1427" t="str">
            <v>FC034</v>
          </cell>
          <cell r="E1427" t="str">
            <v>In</v>
          </cell>
          <cell r="F1427" t="str">
            <v>9/2/26, 7:59â€¯AM</v>
          </cell>
          <cell r="G1427" t="str">
            <v>P</v>
          </cell>
        </row>
        <row r="1428">
          <cell r="A1428">
            <v>203851001</v>
          </cell>
          <cell r="B1428" t="str">
            <v>Agbeviade,Mary</v>
          </cell>
          <cell r="C1428" t="str">
            <v>Ansari,Ammar Abdullah</v>
          </cell>
          <cell r="D1428" t="str">
            <v>FC034</v>
          </cell>
          <cell r="E1428" t="str">
            <v>Out</v>
          </cell>
          <cell r="F1428" t="str">
            <v>9/2/26, 10:08â€¯AM</v>
          </cell>
          <cell r="G1428" t="str">
            <v>P</v>
          </cell>
        </row>
        <row r="1429">
          <cell r="A1429">
            <v>203851001</v>
          </cell>
          <cell r="B1429" t="str">
            <v>Agbeviade,Mary</v>
          </cell>
          <cell r="C1429" t="str">
            <v>Ansari,Ammar Abdullah</v>
          </cell>
          <cell r="D1429" t="str">
            <v>FC034</v>
          </cell>
          <cell r="E1429" t="str">
            <v>In</v>
          </cell>
          <cell r="F1429" t="str">
            <v>9/2/26, 10:38â€¯AM</v>
          </cell>
          <cell r="G1429" t="str">
            <v>P</v>
          </cell>
        </row>
        <row r="1430">
          <cell r="A1430">
            <v>203851001</v>
          </cell>
          <cell r="B1430" t="str">
            <v>Agbeviade,Mary</v>
          </cell>
          <cell r="C1430" t="str">
            <v>Ansari,Ammar Abdullah</v>
          </cell>
          <cell r="D1430" t="str">
            <v>FC034</v>
          </cell>
          <cell r="E1430" t="str">
            <v>Out</v>
          </cell>
          <cell r="F1430" t="str">
            <v>9/2/26, 2:48â€¯PM</v>
          </cell>
          <cell r="G1430" t="str">
            <v>P</v>
          </cell>
        </row>
        <row r="1431">
          <cell r="A1431">
            <v>203851001</v>
          </cell>
          <cell r="B1431" t="str">
            <v>Agbeviade,Mary</v>
          </cell>
          <cell r="C1431" t="str">
            <v>Ansari,Ammar Abdullah</v>
          </cell>
          <cell r="D1431" t="str">
            <v>FC034</v>
          </cell>
          <cell r="E1431" t="str">
            <v>In</v>
          </cell>
          <cell r="F1431" t="str">
            <v>9/2/26, 3:18â€¯PM</v>
          </cell>
          <cell r="G1431" t="str">
            <v>P</v>
          </cell>
        </row>
        <row r="1432">
          <cell r="A1432">
            <v>203851001</v>
          </cell>
          <cell r="B1432" t="str">
            <v>Agbeviade,Mary</v>
          </cell>
          <cell r="C1432" t="str">
            <v>Ansari,Ammar Abdullah</v>
          </cell>
          <cell r="D1432" t="str">
            <v>FC034</v>
          </cell>
          <cell r="E1432" t="str">
            <v>Out</v>
          </cell>
          <cell r="F1432" t="str">
            <v>9/2/26, 5:55â€¯PM</v>
          </cell>
          <cell r="G1432" t="str">
            <v>P</v>
          </cell>
        </row>
        <row r="1433">
          <cell r="A1433">
            <v>203737200</v>
          </cell>
          <cell r="B1433" t="str">
            <v>KABANDA,HENRY PETER</v>
          </cell>
          <cell r="C1433" t="str">
            <v>Singh,Pardeep</v>
          </cell>
          <cell r="D1433" t="str">
            <v>FC134</v>
          </cell>
          <cell r="E1433" t="str">
            <v>In</v>
          </cell>
          <cell r="F1433" t="str">
            <v>9/2/26, 7:58â€¯AM</v>
          </cell>
          <cell r="G1433" t="str">
            <v>P</v>
          </cell>
        </row>
        <row r="1434">
          <cell r="A1434">
            <v>203737200</v>
          </cell>
          <cell r="B1434" t="str">
            <v>KABANDA,HENRY PETER</v>
          </cell>
          <cell r="C1434" t="str">
            <v>Singh,Pardeep</v>
          </cell>
          <cell r="D1434" t="str">
            <v>FC134</v>
          </cell>
          <cell r="E1434" t="str">
            <v>Out</v>
          </cell>
          <cell r="F1434" t="str">
            <v>9/2/26, 12:52â€¯PM</v>
          </cell>
          <cell r="G1434" t="str">
            <v>P</v>
          </cell>
        </row>
        <row r="1435">
          <cell r="A1435">
            <v>203737200</v>
          </cell>
          <cell r="B1435" t="str">
            <v>KABANDA,HENRY PETER</v>
          </cell>
          <cell r="C1435" t="str">
            <v>Singh,Pardeep</v>
          </cell>
          <cell r="D1435" t="str">
            <v>FC134</v>
          </cell>
          <cell r="E1435" t="str">
            <v>In</v>
          </cell>
          <cell r="F1435" t="str">
            <v>9/2/26, 1:52â€¯PM</v>
          </cell>
          <cell r="G1435" t="str">
            <v>P</v>
          </cell>
        </row>
        <row r="1436">
          <cell r="A1436">
            <v>203737200</v>
          </cell>
          <cell r="B1436" t="str">
            <v>KABANDA,HENRY PETER</v>
          </cell>
          <cell r="C1436" t="str">
            <v>Singh,Pardeep</v>
          </cell>
          <cell r="D1436" t="str">
            <v>FC134</v>
          </cell>
          <cell r="E1436" t="str">
            <v>Out</v>
          </cell>
          <cell r="F1436" t="str">
            <v>9/2/26, 5:58â€¯PM</v>
          </cell>
          <cell r="G1436" t="str">
            <v>P</v>
          </cell>
        </row>
        <row r="1437">
          <cell r="A1437">
            <v>206247771</v>
          </cell>
          <cell r="B1437" t="str">
            <v>Samwel,Depporah Nyamusi</v>
          </cell>
          <cell r="C1437" t="str">
            <v>Thomas,Binil</v>
          </cell>
          <cell r="D1437" t="str">
            <v>LK011</v>
          </cell>
          <cell r="E1437" t="str">
            <v>In</v>
          </cell>
          <cell r="F1437" t="str">
            <v>9/2/26, 6:09â€¯PM</v>
          </cell>
          <cell r="G1437" t="str">
            <v>P</v>
          </cell>
        </row>
        <row r="1438">
          <cell r="A1438">
            <v>206247771</v>
          </cell>
          <cell r="B1438" t="str">
            <v>Samwel,Depporah Nyamusi</v>
          </cell>
          <cell r="C1438" t="str">
            <v>Thomas,Binil</v>
          </cell>
          <cell r="D1438" t="str">
            <v>LK011</v>
          </cell>
          <cell r="E1438" t="str">
            <v>Out</v>
          </cell>
          <cell r="F1438" t="str">
            <v>9/2/26, 8:08â€¯PM</v>
          </cell>
          <cell r="G1438" t="str">
            <v>P</v>
          </cell>
        </row>
        <row r="1439">
          <cell r="A1439">
            <v>206247771</v>
          </cell>
          <cell r="B1439" t="str">
            <v>Samwel,Depporah Nyamusi</v>
          </cell>
          <cell r="C1439" t="str">
            <v>Thomas,Binil</v>
          </cell>
          <cell r="D1439" t="str">
            <v>LK011</v>
          </cell>
          <cell r="E1439" t="str">
            <v>In</v>
          </cell>
          <cell r="F1439" t="str">
            <v>9/2/26, 9:06â€¯PM</v>
          </cell>
          <cell r="G1439" t="str">
            <v>P</v>
          </cell>
        </row>
        <row r="1440">
          <cell r="A1440">
            <v>206247771</v>
          </cell>
          <cell r="B1440" t="str">
            <v>Samwel,Depporah Nyamusi</v>
          </cell>
          <cell r="C1440" t="str">
            <v>Thomas,Binil</v>
          </cell>
          <cell r="D1440" t="str">
            <v>LK011</v>
          </cell>
          <cell r="E1440" t="str">
            <v>Out</v>
          </cell>
          <cell r="F1440" t="str">
            <v>9/3/26, 2:07â€¯AM</v>
          </cell>
          <cell r="G1440" t="str">
            <v>P</v>
          </cell>
        </row>
        <row r="1441">
          <cell r="A1441">
            <v>203908896</v>
          </cell>
          <cell r="B1441" t="str">
            <v>KULE,MIKA MUSIME</v>
          </cell>
          <cell r="C1441" t="str">
            <v>Narshad,Muhammad Ashik</v>
          </cell>
          <cell r="D1441" t="str">
            <v>LK011</v>
          </cell>
          <cell r="E1441" t="str">
            <v>In</v>
          </cell>
          <cell r="F1441" t="str">
            <v>9/2/26, 6:10â€¯PM</v>
          </cell>
          <cell r="G1441" t="str">
            <v>P</v>
          </cell>
        </row>
        <row r="1442">
          <cell r="A1442">
            <v>203908896</v>
          </cell>
          <cell r="B1442" t="str">
            <v>KULE,MIKA MUSIME</v>
          </cell>
          <cell r="C1442" t="str">
            <v>Narshad,Muhammad Ashik</v>
          </cell>
          <cell r="D1442" t="str">
            <v>LK011</v>
          </cell>
          <cell r="E1442" t="str">
            <v>Out</v>
          </cell>
          <cell r="F1442" t="str">
            <v>9/2/26, 8:36â€¯PM</v>
          </cell>
          <cell r="G1442" t="str">
            <v>P</v>
          </cell>
        </row>
        <row r="1443">
          <cell r="A1443">
            <v>203908896</v>
          </cell>
          <cell r="B1443" t="str">
            <v>KULE,MIKA MUSIME</v>
          </cell>
          <cell r="C1443" t="str">
            <v>Narshad,Muhammad Ashik</v>
          </cell>
          <cell r="D1443" t="str">
            <v>LK011</v>
          </cell>
          <cell r="E1443" t="str">
            <v>In</v>
          </cell>
          <cell r="F1443" t="str">
            <v>9/2/26, 9:07â€¯PM</v>
          </cell>
          <cell r="G1443" t="str">
            <v>P</v>
          </cell>
        </row>
        <row r="1444">
          <cell r="A1444">
            <v>203908896</v>
          </cell>
          <cell r="B1444" t="str">
            <v>KULE,MIKA MUSIME</v>
          </cell>
          <cell r="C1444" t="str">
            <v>Narshad,Muhammad Ashik</v>
          </cell>
          <cell r="D1444" t="str">
            <v>LK011</v>
          </cell>
          <cell r="E1444" t="str">
            <v>Out</v>
          </cell>
          <cell r="F1444" t="str">
            <v>9/3/26, 1:35â€¯AM</v>
          </cell>
          <cell r="G1444" t="str">
            <v>P</v>
          </cell>
        </row>
        <row r="1445">
          <cell r="A1445">
            <v>203908896</v>
          </cell>
          <cell r="B1445" t="str">
            <v>KULE,MIKA MUSIME</v>
          </cell>
          <cell r="C1445" t="str">
            <v>Narshad,Muhammad Ashik</v>
          </cell>
          <cell r="D1445" t="str">
            <v>LK011</v>
          </cell>
          <cell r="E1445" t="str">
            <v>In</v>
          </cell>
          <cell r="F1445" t="str">
            <v>9/3/26, 2:05â€¯AM</v>
          </cell>
          <cell r="G1445" t="str">
            <v>P</v>
          </cell>
        </row>
        <row r="1446">
          <cell r="A1446">
            <v>206015654</v>
          </cell>
          <cell r="B1446" t="str">
            <v>Ediemejang Muankume,Roland</v>
          </cell>
          <cell r="C1446" t="str">
            <v>Dinberu,Eden</v>
          </cell>
          <cell r="D1446" t="str">
            <v>FC084</v>
          </cell>
          <cell r="E1446" t="str">
            <v>In</v>
          </cell>
          <cell r="F1446" t="str">
            <v>9/2/26, 7:59â€¯AM</v>
          </cell>
          <cell r="G1446" t="str">
            <v>P</v>
          </cell>
        </row>
        <row r="1447">
          <cell r="A1447">
            <v>206015654</v>
          </cell>
          <cell r="B1447" t="str">
            <v>Ediemejang Muankume,Roland</v>
          </cell>
          <cell r="C1447" t="str">
            <v>Dinberu,Eden</v>
          </cell>
          <cell r="D1447" t="str">
            <v>FC084</v>
          </cell>
          <cell r="E1447" t="str">
            <v>Out</v>
          </cell>
          <cell r="F1447" t="str">
            <v>9/2/26, 11:58â€¯AM</v>
          </cell>
          <cell r="G1447" t="str">
            <v>P</v>
          </cell>
        </row>
        <row r="1448">
          <cell r="A1448">
            <v>206015654</v>
          </cell>
          <cell r="B1448" t="str">
            <v>Ediemejang Muankume,Roland</v>
          </cell>
          <cell r="C1448" t="str">
            <v>Dinberu,Eden</v>
          </cell>
          <cell r="D1448" t="str">
            <v>FC084</v>
          </cell>
          <cell r="E1448" t="str">
            <v>In</v>
          </cell>
          <cell r="F1448" t="str">
            <v>9/2/26, 1:00â€¯PM</v>
          </cell>
          <cell r="G1448" t="str">
            <v>P</v>
          </cell>
        </row>
        <row r="1449">
          <cell r="A1449">
            <v>206015654</v>
          </cell>
          <cell r="B1449" t="str">
            <v>Ediemejang Muankume,Roland</v>
          </cell>
          <cell r="C1449" t="str">
            <v>Dinberu,Eden</v>
          </cell>
          <cell r="D1449" t="str">
            <v>FC084</v>
          </cell>
          <cell r="E1449" t="str">
            <v>Out</v>
          </cell>
          <cell r="F1449" t="str">
            <v>9/2/26, 6:01â€¯PM</v>
          </cell>
          <cell r="G1449" t="str">
            <v>P</v>
          </cell>
        </row>
        <row r="1450">
          <cell r="A1450">
            <v>202249751</v>
          </cell>
          <cell r="B1450" t="str">
            <v>Hassana,Mumuni</v>
          </cell>
          <cell r="C1450" t="str">
            <v>Scaria,Varghese</v>
          </cell>
          <cell r="D1450" t="str">
            <v>LK016</v>
          </cell>
          <cell r="E1450" t="str">
            <v>In</v>
          </cell>
          <cell r="F1450" t="str">
            <v>9/2/26, 5:59â€¯PM</v>
          </cell>
          <cell r="G1450" t="str">
            <v>P</v>
          </cell>
        </row>
        <row r="1451">
          <cell r="A1451">
            <v>202249751</v>
          </cell>
          <cell r="B1451" t="str">
            <v>Hassana,Mumuni</v>
          </cell>
          <cell r="C1451" t="str">
            <v>Scaria,Varghese</v>
          </cell>
          <cell r="D1451" t="str">
            <v>LK016</v>
          </cell>
          <cell r="E1451" t="str">
            <v>Out</v>
          </cell>
          <cell r="F1451" t="str">
            <v>9/2/26, 8:21â€¯PM</v>
          </cell>
          <cell r="G1451" t="str">
            <v>P</v>
          </cell>
        </row>
        <row r="1452">
          <cell r="A1452">
            <v>202249751</v>
          </cell>
          <cell r="B1452" t="str">
            <v>Hassana,Mumuni</v>
          </cell>
          <cell r="C1452" t="str">
            <v>Scaria,Varghese</v>
          </cell>
          <cell r="D1452" t="str">
            <v>LK016</v>
          </cell>
          <cell r="E1452" t="str">
            <v>In</v>
          </cell>
          <cell r="F1452" t="str">
            <v>9/2/26, 8:59â€¯PM</v>
          </cell>
          <cell r="G1452" t="str">
            <v>P</v>
          </cell>
        </row>
        <row r="1453">
          <cell r="A1453">
            <v>202249751</v>
          </cell>
          <cell r="B1453" t="str">
            <v>Hassana,Mumuni</v>
          </cell>
          <cell r="C1453" t="str">
            <v>Scaria,Varghese</v>
          </cell>
          <cell r="D1453" t="str">
            <v>LK016</v>
          </cell>
          <cell r="E1453" t="str">
            <v>Out</v>
          </cell>
          <cell r="F1453" t="str">
            <v>9/3/26, 1:43â€¯AM</v>
          </cell>
          <cell r="G1453" t="str">
            <v>P</v>
          </cell>
        </row>
        <row r="1454">
          <cell r="A1454">
            <v>202249751</v>
          </cell>
          <cell r="B1454" t="str">
            <v>Hassana,Mumuni</v>
          </cell>
          <cell r="C1454" t="str">
            <v>Scaria,Varghese</v>
          </cell>
          <cell r="D1454" t="str">
            <v>LK016</v>
          </cell>
          <cell r="E1454" t="str">
            <v>In</v>
          </cell>
          <cell r="F1454" t="str">
            <v>9/3/26, 2:13â€¯AM</v>
          </cell>
          <cell r="G1454" t="str">
            <v>P</v>
          </cell>
        </row>
        <row r="1455">
          <cell r="A1455">
            <v>206934437</v>
          </cell>
          <cell r="B1455" t="str">
            <v>JERUTO,MAXMILLILA</v>
          </cell>
          <cell r="C1455" t="str">
            <v>Nahla,Fathimathul</v>
          </cell>
          <cell r="D1455" t="str">
            <v>FC009</v>
          </cell>
          <cell r="E1455" t="str">
            <v>In</v>
          </cell>
          <cell r="F1455" t="str">
            <v>9/2/26, 7:58â€¯AM</v>
          </cell>
          <cell r="G1455" t="str">
            <v>P</v>
          </cell>
        </row>
        <row r="1456">
          <cell r="A1456">
            <v>206934437</v>
          </cell>
          <cell r="B1456" t="str">
            <v>JERUTO,MAXMILLILA</v>
          </cell>
          <cell r="C1456" t="str">
            <v>Nahla,Fathimathul</v>
          </cell>
          <cell r="D1456" t="str">
            <v>FC009</v>
          </cell>
          <cell r="E1456" t="str">
            <v>Out</v>
          </cell>
          <cell r="F1456" t="str">
            <v>9/2/26, 12:45â€¯PM</v>
          </cell>
          <cell r="G1456" t="str">
            <v>P</v>
          </cell>
        </row>
        <row r="1457">
          <cell r="A1457">
            <v>206934437</v>
          </cell>
          <cell r="B1457" t="str">
            <v>JERUTO,MAXMILLILA</v>
          </cell>
          <cell r="C1457" t="str">
            <v>Nahla,Fathimathul</v>
          </cell>
          <cell r="D1457" t="str">
            <v>FC009</v>
          </cell>
          <cell r="E1457" t="str">
            <v>In</v>
          </cell>
          <cell r="F1457" t="str">
            <v>9/2/26, 1:46â€¯PM</v>
          </cell>
          <cell r="G1457" t="str">
            <v>P</v>
          </cell>
        </row>
        <row r="1458">
          <cell r="A1458">
            <v>206934437</v>
          </cell>
          <cell r="B1458" t="str">
            <v>JERUTO,MAXMILLILA</v>
          </cell>
          <cell r="C1458" t="str">
            <v>Nahla,Fathimathul</v>
          </cell>
          <cell r="D1458" t="str">
            <v>FC009</v>
          </cell>
          <cell r="E1458" t="str">
            <v>Out</v>
          </cell>
          <cell r="F1458" t="str">
            <v>9/2/26, 5:58â€¯PM</v>
          </cell>
          <cell r="G1458" t="str">
            <v>P</v>
          </cell>
        </row>
        <row r="1459">
          <cell r="A1459">
            <v>203469072</v>
          </cell>
          <cell r="B1459" t="str">
            <v>Ali,Allafha</v>
          </cell>
          <cell r="C1459" t="str">
            <v>Sohail,Anis</v>
          </cell>
          <cell r="D1459" t="str">
            <v>LK011</v>
          </cell>
          <cell r="E1459" t="str">
            <v>In</v>
          </cell>
          <cell r="F1459" t="str">
            <v>9/2/26, 6:05â€¯PM</v>
          </cell>
          <cell r="G1459" t="str">
            <v>P</v>
          </cell>
        </row>
        <row r="1460">
          <cell r="A1460">
            <v>203469072</v>
          </cell>
          <cell r="B1460" t="str">
            <v>Ali,Allafha</v>
          </cell>
          <cell r="C1460" t="str">
            <v>Sohail,Anis</v>
          </cell>
          <cell r="D1460" t="str">
            <v>LK011</v>
          </cell>
          <cell r="E1460" t="str">
            <v>Out</v>
          </cell>
          <cell r="F1460" t="str">
            <v>9/2/26, 11:01â€¯PM</v>
          </cell>
          <cell r="G1460" t="str">
            <v>P</v>
          </cell>
        </row>
        <row r="1461">
          <cell r="A1461">
            <v>203469072</v>
          </cell>
          <cell r="B1461" t="str">
            <v>Ali,Allafha</v>
          </cell>
          <cell r="C1461" t="str">
            <v>Sohail,Anis</v>
          </cell>
          <cell r="D1461" t="str">
            <v>LK011</v>
          </cell>
          <cell r="E1461" t="str">
            <v>In</v>
          </cell>
          <cell r="F1461" t="str">
            <v>9/3/26, 12:00â€¯AM</v>
          </cell>
          <cell r="G1461" t="str">
            <v>P</v>
          </cell>
        </row>
        <row r="1462">
          <cell r="A1462">
            <v>203469078</v>
          </cell>
          <cell r="B1462" t="str">
            <v>Karugaba,johnpaul Jeckinz</v>
          </cell>
          <cell r="C1462" t="str">
            <v>Sohail,Anis</v>
          </cell>
          <cell r="D1462" t="str">
            <v>FC134</v>
          </cell>
          <cell r="E1462" t="str">
            <v>In</v>
          </cell>
          <cell r="F1462" t="str">
            <v>9/2/26, 7:59â€¯AM</v>
          </cell>
          <cell r="G1462" t="str">
            <v>P</v>
          </cell>
        </row>
        <row r="1463">
          <cell r="A1463">
            <v>203469078</v>
          </cell>
          <cell r="B1463" t="str">
            <v>Karugaba,johnpaul Jeckinz</v>
          </cell>
          <cell r="C1463" t="str">
            <v>Sohail,Anis</v>
          </cell>
          <cell r="D1463" t="str">
            <v>FC134</v>
          </cell>
          <cell r="E1463" t="str">
            <v>Out</v>
          </cell>
          <cell r="F1463" t="str">
            <v>9/2/26, 12:00â€¯PM</v>
          </cell>
          <cell r="G1463" t="str">
            <v>P</v>
          </cell>
        </row>
        <row r="1464">
          <cell r="A1464">
            <v>203469078</v>
          </cell>
          <cell r="B1464" t="str">
            <v>Karugaba,johnpaul Jeckinz</v>
          </cell>
          <cell r="C1464" t="str">
            <v>Sohail,Anis</v>
          </cell>
          <cell r="D1464" t="str">
            <v>FC134</v>
          </cell>
          <cell r="E1464" t="str">
            <v>In</v>
          </cell>
          <cell r="F1464" t="str">
            <v>9/2/26, 1:00â€¯PM</v>
          </cell>
          <cell r="G1464" t="str">
            <v>P</v>
          </cell>
        </row>
        <row r="1465">
          <cell r="A1465">
            <v>203469078</v>
          </cell>
          <cell r="B1465" t="str">
            <v>Karugaba,johnpaul Jeckinz</v>
          </cell>
          <cell r="C1465" t="str">
            <v>Sohail,Anis</v>
          </cell>
          <cell r="D1465" t="str">
            <v>FC134</v>
          </cell>
          <cell r="E1465" t="str">
            <v>Out</v>
          </cell>
          <cell r="F1465" t="str">
            <v>9/2/26, 5:58â€¯PM</v>
          </cell>
          <cell r="G1465" t="str">
            <v>P</v>
          </cell>
        </row>
        <row r="1466">
          <cell r="A1466">
            <v>206015650</v>
          </cell>
          <cell r="B1466" t="str">
            <v>Mwesigwa Matovu,Ronnie</v>
          </cell>
          <cell r="C1466" t="str">
            <v>Thomas,Binil</v>
          </cell>
          <cell r="D1466" t="str">
            <v>LK012</v>
          </cell>
          <cell r="E1466" t="str">
            <v>In</v>
          </cell>
          <cell r="F1466" t="str">
            <v>9/2/26, 6:07â€¯PM</v>
          </cell>
          <cell r="G1466" t="str">
            <v>P</v>
          </cell>
        </row>
        <row r="1467">
          <cell r="A1467">
            <v>206015650</v>
          </cell>
          <cell r="B1467" t="str">
            <v>Mwesigwa Matovu,Ronnie</v>
          </cell>
          <cell r="C1467" t="str">
            <v>Thomas,Binil</v>
          </cell>
          <cell r="D1467" t="str">
            <v>LK012</v>
          </cell>
          <cell r="E1467" t="str">
            <v>Out</v>
          </cell>
          <cell r="F1467" t="str">
            <v>9/2/26, 8:30â€¯PM</v>
          </cell>
          <cell r="G1467" t="str">
            <v>P</v>
          </cell>
        </row>
        <row r="1468">
          <cell r="A1468">
            <v>206015650</v>
          </cell>
          <cell r="B1468" t="str">
            <v>Mwesigwa Matovu,Ronnie</v>
          </cell>
          <cell r="C1468" t="str">
            <v>Thomas,Binil</v>
          </cell>
          <cell r="D1468" t="str">
            <v>LK012</v>
          </cell>
          <cell r="E1468" t="str">
            <v>In</v>
          </cell>
          <cell r="F1468" t="str">
            <v>9/2/26, 9:00â€¯PM</v>
          </cell>
          <cell r="G1468" t="str">
            <v>P</v>
          </cell>
        </row>
        <row r="1469">
          <cell r="A1469">
            <v>206015650</v>
          </cell>
          <cell r="B1469" t="str">
            <v>Mwesigwa Matovu,Ronnie</v>
          </cell>
          <cell r="C1469" t="str">
            <v>Thomas,Binil</v>
          </cell>
          <cell r="D1469" t="str">
            <v>LK012</v>
          </cell>
          <cell r="E1469" t="str">
            <v>Out</v>
          </cell>
          <cell r="F1469" t="str">
            <v>9/3/26, 1:33â€¯AM</v>
          </cell>
          <cell r="G1469" t="str">
            <v>P</v>
          </cell>
        </row>
        <row r="1470">
          <cell r="A1470">
            <v>206015650</v>
          </cell>
          <cell r="B1470" t="str">
            <v>Mwesigwa Matovu,Ronnie</v>
          </cell>
          <cell r="C1470" t="str">
            <v>Thomas,Binil</v>
          </cell>
          <cell r="D1470" t="str">
            <v>LK012</v>
          </cell>
          <cell r="E1470" t="str">
            <v>In</v>
          </cell>
          <cell r="F1470" t="str">
            <v>9/3/26, 2:03â€¯AM</v>
          </cell>
          <cell r="G1470" t="str">
            <v>P</v>
          </cell>
        </row>
        <row r="1471">
          <cell r="A1471">
            <v>204009672</v>
          </cell>
          <cell r="B1471" t="str">
            <v>NEWAR,ANKIT</v>
          </cell>
          <cell r="C1471" t="str">
            <v>Narshad,Muhammad Ashik</v>
          </cell>
          <cell r="D1471" t="str">
            <v>FC009</v>
          </cell>
          <cell r="E1471" t="str">
            <v>In</v>
          </cell>
          <cell r="F1471" t="str">
            <v>9/2/26, 7:56â€¯AM</v>
          </cell>
          <cell r="G1471" t="str">
            <v>P</v>
          </cell>
        </row>
        <row r="1472">
          <cell r="A1472">
            <v>204009672</v>
          </cell>
          <cell r="B1472" t="str">
            <v>NEWAR,ANKIT</v>
          </cell>
          <cell r="C1472" t="str">
            <v>Narshad,Muhammad Ashik</v>
          </cell>
          <cell r="D1472" t="str">
            <v>FC009</v>
          </cell>
          <cell r="E1472" t="str">
            <v>Out</v>
          </cell>
          <cell r="F1472" t="str">
            <v>9/2/26, 10:51â€¯AM</v>
          </cell>
          <cell r="G1472" t="str">
            <v>P</v>
          </cell>
        </row>
        <row r="1473">
          <cell r="A1473">
            <v>204009672</v>
          </cell>
          <cell r="B1473" t="str">
            <v>NEWAR,ANKIT</v>
          </cell>
          <cell r="C1473" t="str">
            <v>Narshad,Muhammad Ashik</v>
          </cell>
          <cell r="D1473" t="str">
            <v>FC009</v>
          </cell>
          <cell r="E1473" t="str">
            <v>In</v>
          </cell>
          <cell r="F1473" t="str">
            <v>9/2/26, 11:18â€¯AM</v>
          </cell>
          <cell r="G1473" t="str">
            <v>P</v>
          </cell>
        </row>
        <row r="1474">
          <cell r="A1474">
            <v>204009672</v>
          </cell>
          <cell r="B1474" t="str">
            <v>NEWAR,ANKIT</v>
          </cell>
          <cell r="C1474" t="str">
            <v>Narshad,Muhammad Ashik</v>
          </cell>
          <cell r="D1474" t="str">
            <v>FC009</v>
          </cell>
          <cell r="E1474" t="str">
            <v>Out</v>
          </cell>
          <cell r="F1474" t="str">
            <v>9/2/26, 3:15â€¯PM</v>
          </cell>
          <cell r="G1474" t="str">
            <v>P</v>
          </cell>
        </row>
        <row r="1475">
          <cell r="A1475">
            <v>204009672</v>
          </cell>
          <cell r="B1475" t="str">
            <v>NEWAR,ANKIT</v>
          </cell>
          <cell r="C1475" t="str">
            <v>Narshad,Muhammad Ashik</v>
          </cell>
          <cell r="D1475" t="str">
            <v>FC009</v>
          </cell>
          <cell r="E1475" t="str">
            <v>In</v>
          </cell>
          <cell r="F1475" t="str">
            <v>9/2/26, 3:46â€¯PM</v>
          </cell>
          <cell r="G1475" t="str">
            <v>P</v>
          </cell>
        </row>
        <row r="1476">
          <cell r="A1476">
            <v>204009672</v>
          </cell>
          <cell r="B1476" t="str">
            <v>NEWAR,ANKIT</v>
          </cell>
          <cell r="C1476" t="str">
            <v>Narshad,Muhammad Ashik</v>
          </cell>
          <cell r="D1476" t="str">
            <v>FC009</v>
          </cell>
          <cell r="E1476" t="str">
            <v>Out</v>
          </cell>
          <cell r="F1476" t="str">
            <v>9/2/26, 5:57â€¯PM</v>
          </cell>
          <cell r="G1476" t="str">
            <v>P</v>
          </cell>
        </row>
        <row r="1477">
          <cell r="A1477">
            <v>206884114</v>
          </cell>
          <cell r="B1477" t="str">
            <v>Ahmed,Ali</v>
          </cell>
          <cell r="C1477" t="str">
            <v>Kumar,Arun</v>
          </cell>
          <cell r="D1477" t="str">
            <v>FC159</v>
          </cell>
          <cell r="E1477" t="str">
            <v>In</v>
          </cell>
          <cell r="F1477" t="str">
            <v>9/2/26, 7:55â€¯AM</v>
          </cell>
          <cell r="G1477" t="str">
            <v>P</v>
          </cell>
        </row>
        <row r="1478">
          <cell r="A1478">
            <v>206884114</v>
          </cell>
          <cell r="B1478" t="str">
            <v>Ahmed,Ali</v>
          </cell>
          <cell r="C1478" t="str">
            <v>Kumar,Arun</v>
          </cell>
          <cell r="D1478" t="str">
            <v>FC159</v>
          </cell>
          <cell r="E1478" t="str">
            <v>Out</v>
          </cell>
          <cell r="F1478" t="str">
            <v>9/2/26, 1:17â€¯PM</v>
          </cell>
          <cell r="G1478" t="str">
            <v>P</v>
          </cell>
        </row>
        <row r="1479">
          <cell r="A1479">
            <v>206884114</v>
          </cell>
          <cell r="B1479" t="str">
            <v>Ahmed,Ali</v>
          </cell>
          <cell r="C1479" t="str">
            <v>Kumar,Arun</v>
          </cell>
          <cell r="D1479" t="str">
            <v>FC159</v>
          </cell>
          <cell r="E1479" t="str">
            <v>In</v>
          </cell>
          <cell r="F1479" t="str">
            <v>9/2/26, 2:18â€¯PM</v>
          </cell>
          <cell r="G1479" t="str">
            <v>P</v>
          </cell>
        </row>
        <row r="1480">
          <cell r="A1480">
            <v>203521425</v>
          </cell>
          <cell r="B1480" t="str">
            <v>Sam,Isaac</v>
          </cell>
          <cell r="C1480" t="str">
            <v>Almarzooqi,Abbas</v>
          </cell>
          <cell r="D1480" t="str">
            <v>FC034</v>
          </cell>
          <cell r="E1480" t="str">
            <v>In</v>
          </cell>
          <cell r="F1480" t="str">
            <v>9/2/26, 7:56â€¯AM</v>
          </cell>
          <cell r="G1480" t="str">
            <v>P</v>
          </cell>
        </row>
        <row r="1481">
          <cell r="A1481">
            <v>203521425</v>
          </cell>
          <cell r="B1481" t="str">
            <v>Sam,Isaac</v>
          </cell>
          <cell r="C1481" t="str">
            <v>Almarzooqi,Abbas</v>
          </cell>
          <cell r="D1481" t="str">
            <v>FC034</v>
          </cell>
          <cell r="E1481" t="str">
            <v>Out</v>
          </cell>
          <cell r="F1481" t="str">
            <v>9/2/26, 12:54â€¯PM</v>
          </cell>
          <cell r="G1481" t="str">
            <v>P</v>
          </cell>
        </row>
        <row r="1482">
          <cell r="A1482">
            <v>203521425</v>
          </cell>
          <cell r="B1482" t="str">
            <v>Sam,Isaac</v>
          </cell>
          <cell r="C1482" t="str">
            <v>Almarzooqi,Abbas</v>
          </cell>
          <cell r="D1482" t="str">
            <v>FC034</v>
          </cell>
          <cell r="E1482" t="str">
            <v>In</v>
          </cell>
          <cell r="F1482" t="str">
            <v>9/2/26, 1:54â€¯PM</v>
          </cell>
          <cell r="G1482" t="str">
            <v>P</v>
          </cell>
        </row>
        <row r="1483">
          <cell r="A1483">
            <v>203521425</v>
          </cell>
          <cell r="B1483" t="str">
            <v>Sam,Isaac</v>
          </cell>
          <cell r="C1483" t="str">
            <v>Almarzooqi,Abbas</v>
          </cell>
          <cell r="D1483" t="str">
            <v>FC034</v>
          </cell>
          <cell r="E1483" t="str">
            <v>Out</v>
          </cell>
          <cell r="F1483" t="str">
            <v>9/2/26, 6:02â€¯PM</v>
          </cell>
          <cell r="G1483" t="str">
            <v>P</v>
          </cell>
        </row>
        <row r="1484">
          <cell r="A1484">
            <v>203521427</v>
          </cell>
          <cell r="B1484" t="str">
            <v>kamara,Gibrilla</v>
          </cell>
          <cell r="C1484" t="str">
            <v>Singh,Pardeep</v>
          </cell>
          <cell r="D1484" t="str">
            <v>FC009</v>
          </cell>
          <cell r="E1484" t="str">
            <v>In</v>
          </cell>
          <cell r="F1484" t="str">
            <v>9/2/26, 7:57â€¯AM</v>
          </cell>
          <cell r="G1484" t="str">
            <v>P</v>
          </cell>
        </row>
        <row r="1485">
          <cell r="A1485">
            <v>203521427</v>
          </cell>
          <cell r="B1485" t="str">
            <v>kamara,Gibrilla</v>
          </cell>
          <cell r="C1485" t="str">
            <v>Singh,Pardeep</v>
          </cell>
          <cell r="D1485" t="str">
            <v>FC009</v>
          </cell>
          <cell r="E1485" t="str">
            <v>Out</v>
          </cell>
          <cell r="F1485" t="str">
            <v>9/2/26, 12:50â€¯PM</v>
          </cell>
          <cell r="G1485" t="str">
            <v>P</v>
          </cell>
        </row>
        <row r="1486">
          <cell r="A1486">
            <v>203521427</v>
          </cell>
          <cell r="B1486" t="str">
            <v>kamara,Gibrilla</v>
          </cell>
          <cell r="C1486" t="str">
            <v>Singh,Pardeep</v>
          </cell>
          <cell r="D1486" t="str">
            <v>FC009</v>
          </cell>
          <cell r="E1486" t="str">
            <v>In</v>
          </cell>
          <cell r="F1486" t="str">
            <v>9/2/26, 1:50â€¯PM</v>
          </cell>
          <cell r="G1486" t="str">
            <v>P</v>
          </cell>
        </row>
        <row r="1487">
          <cell r="A1487">
            <v>203521427</v>
          </cell>
          <cell r="B1487" t="str">
            <v>kamara,Gibrilla</v>
          </cell>
          <cell r="C1487" t="str">
            <v>Singh,Pardeep</v>
          </cell>
          <cell r="D1487" t="str">
            <v>FC009</v>
          </cell>
          <cell r="E1487" t="str">
            <v>Out</v>
          </cell>
          <cell r="F1487" t="str">
            <v>9/2/26, 5:58â€¯PM</v>
          </cell>
          <cell r="G1487" t="str">
            <v>P</v>
          </cell>
        </row>
        <row r="1488">
          <cell r="A1488">
            <v>203521428</v>
          </cell>
          <cell r="B1488" t="str">
            <v>Somiah,Ebenezer</v>
          </cell>
          <cell r="C1488" t="str">
            <v>Almarzooqi,Abbas</v>
          </cell>
          <cell r="D1488" t="str">
            <v>FC159</v>
          </cell>
          <cell r="E1488" t="str">
            <v>In</v>
          </cell>
          <cell r="F1488" t="str">
            <v>9/2/26, 7:59â€¯AM</v>
          </cell>
          <cell r="G1488" t="str">
            <v>P</v>
          </cell>
        </row>
        <row r="1489">
          <cell r="A1489">
            <v>203521428</v>
          </cell>
          <cell r="B1489" t="str">
            <v>Somiah,Ebenezer</v>
          </cell>
          <cell r="C1489" t="str">
            <v>Almarzooqi,Abbas</v>
          </cell>
          <cell r="D1489" t="str">
            <v>FC159</v>
          </cell>
          <cell r="E1489" t="str">
            <v>Out</v>
          </cell>
          <cell r="F1489" t="str">
            <v>9/2/26, 1:16â€¯PM</v>
          </cell>
          <cell r="G1489" t="str">
            <v>P</v>
          </cell>
        </row>
        <row r="1490">
          <cell r="A1490">
            <v>203521428</v>
          </cell>
          <cell r="B1490" t="str">
            <v>Somiah,Ebenezer</v>
          </cell>
          <cell r="C1490" t="str">
            <v>Almarzooqi,Abbas</v>
          </cell>
          <cell r="D1490" t="str">
            <v>FC159</v>
          </cell>
          <cell r="E1490" t="str">
            <v>In</v>
          </cell>
          <cell r="F1490" t="str">
            <v>9/2/26, 2:15â€¯PM</v>
          </cell>
          <cell r="G1490" t="str">
            <v>P</v>
          </cell>
        </row>
        <row r="1491">
          <cell r="A1491">
            <v>203521428</v>
          </cell>
          <cell r="B1491" t="str">
            <v>Somiah,Ebenezer</v>
          </cell>
          <cell r="C1491" t="str">
            <v>Almarzooqi,Abbas</v>
          </cell>
          <cell r="D1491" t="str">
            <v>FC159</v>
          </cell>
          <cell r="E1491" t="str">
            <v>Out</v>
          </cell>
          <cell r="F1491" t="str">
            <v>9/2/26, 6:03â€¯PM</v>
          </cell>
          <cell r="G1491" t="str">
            <v>P</v>
          </cell>
        </row>
        <row r="1492">
          <cell r="A1492">
            <v>206890219</v>
          </cell>
          <cell r="B1492" t="str">
            <v>ASARE,PATRICIA</v>
          </cell>
          <cell r="C1492" t="str">
            <v>Narshad,Muhammad Ashik</v>
          </cell>
          <cell r="D1492" t="str">
            <v>LK012</v>
          </cell>
          <cell r="E1492" t="str">
            <v>In</v>
          </cell>
          <cell r="F1492" t="str">
            <v>9/2/26, 6:09â€¯PM</v>
          </cell>
          <cell r="G1492" t="str">
            <v>P</v>
          </cell>
        </row>
        <row r="1493">
          <cell r="A1493">
            <v>206890219</v>
          </cell>
          <cell r="B1493" t="str">
            <v>ASARE,PATRICIA</v>
          </cell>
          <cell r="C1493" t="str">
            <v>Narshad,Muhammad Ashik</v>
          </cell>
          <cell r="D1493" t="str">
            <v>LK012</v>
          </cell>
          <cell r="E1493" t="str">
            <v>Out</v>
          </cell>
          <cell r="F1493" t="str">
            <v>9/2/26, 8:33â€¯PM</v>
          </cell>
          <cell r="G1493" t="str">
            <v>P</v>
          </cell>
        </row>
        <row r="1494">
          <cell r="A1494">
            <v>206890219</v>
          </cell>
          <cell r="B1494" t="str">
            <v>ASARE,PATRICIA</v>
          </cell>
          <cell r="C1494" t="str">
            <v>Narshad,Muhammad Ashik</v>
          </cell>
          <cell r="D1494" t="str">
            <v>LK012</v>
          </cell>
          <cell r="E1494" t="str">
            <v>In</v>
          </cell>
          <cell r="F1494" t="str">
            <v>9/2/26, 9:03â€¯PM</v>
          </cell>
          <cell r="G1494" t="str">
            <v>P</v>
          </cell>
        </row>
        <row r="1495">
          <cell r="A1495">
            <v>206890219</v>
          </cell>
          <cell r="B1495" t="str">
            <v>ASARE,PATRICIA</v>
          </cell>
          <cell r="C1495" t="str">
            <v>Narshad,Muhammad Ashik</v>
          </cell>
          <cell r="D1495" t="str">
            <v>LK012</v>
          </cell>
          <cell r="E1495" t="str">
            <v>Out</v>
          </cell>
          <cell r="F1495" t="str">
            <v>9/3/26, 1:32â€¯AM</v>
          </cell>
          <cell r="G1495" t="str">
            <v>P</v>
          </cell>
        </row>
        <row r="1496">
          <cell r="A1496">
            <v>206890219</v>
          </cell>
          <cell r="B1496" t="str">
            <v>ASARE,PATRICIA</v>
          </cell>
          <cell r="C1496" t="str">
            <v>Narshad,Muhammad Ashik</v>
          </cell>
          <cell r="D1496" t="str">
            <v>LK012</v>
          </cell>
          <cell r="E1496" t="str">
            <v>In</v>
          </cell>
          <cell r="F1496" t="str">
            <v>9/3/26, 2:04â€¯AM</v>
          </cell>
          <cell r="G1496" t="str">
            <v>P</v>
          </cell>
        </row>
        <row r="1497">
          <cell r="A1497">
            <v>206890219</v>
          </cell>
          <cell r="B1497" t="str">
            <v>ASARE,PATRICIA</v>
          </cell>
          <cell r="C1497" t="str">
            <v>Narshad,Muhammad Ashik</v>
          </cell>
          <cell r="D1497" t="str">
            <v>LK012</v>
          </cell>
          <cell r="E1497" t="str">
            <v>Out</v>
          </cell>
          <cell r="F1497" t="str">
            <v>9/3/26, 2:06â€¯AM</v>
          </cell>
          <cell r="G1497" t="str">
            <v>P</v>
          </cell>
        </row>
        <row r="1498">
          <cell r="A1498">
            <v>206890218</v>
          </cell>
          <cell r="B1498" t="str">
            <v>JEROP,STELLAH</v>
          </cell>
          <cell r="C1498" t="str">
            <v>Thomas,Binil</v>
          </cell>
          <cell r="D1498" t="str">
            <v>LK012</v>
          </cell>
          <cell r="E1498" t="str">
            <v>In</v>
          </cell>
          <cell r="F1498" t="str">
            <v>9/2/26, 6:12â€¯PM</v>
          </cell>
          <cell r="G1498" t="str">
            <v>P</v>
          </cell>
        </row>
        <row r="1499">
          <cell r="A1499">
            <v>206890218</v>
          </cell>
          <cell r="B1499" t="str">
            <v>JEROP,STELLAH</v>
          </cell>
          <cell r="C1499" t="str">
            <v>Thomas,Binil</v>
          </cell>
          <cell r="D1499" t="str">
            <v>LK012</v>
          </cell>
          <cell r="E1499" t="str">
            <v>Out</v>
          </cell>
          <cell r="F1499" t="str">
            <v>9/2/26, 8:00â€¯PM</v>
          </cell>
          <cell r="G1499" t="str">
            <v>P</v>
          </cell>
        </row>
        <row r="1500">
          <cell r="A1500">
            <v>206890218</v>
          </cell>
          <cell r="B1500" t="str">
            <v>JEROP,STELLAH</v>
          </cell>
          <cell r="C1500" t="str">
            <v>Thomas,Binil</v>
          </cell>
          <cell r="D1500" t="str">
            <v>LK012</v>
          </cell>
          <cell r="E1500" t="str">
            <v>In</v>
          </cell>
          <cell r="F1500" t="str">
            <v>9/2/26, 9:00â€¯PM</v>
          </cell>
          <cell r="G1500" t="str">
            <v>P</v>
          </cell>
        </row>
        <row r="1501">
          <cell r="A1501">
            <v>206890218</v>
          </cell>
          <cell r="B1501" t="str">
            <v>JEROP,STELLAH</v>
          </cell>
          <cell r="C1501" t="str">
            <v>Thomas,Binil</v>
          </cell>
          <cell r="D1501" t="str">
            <v>LK012</v>
          </cell>
          <cell r="E1501" t="str">
            <v>Out</v>
          </cell>
          <cell r="F1501" t="str">
            <v>9/3/26, 1:56â€¯AM</v>
          </cell>
          <cell r="G1501" t="str">
            <v>P</v>
          </cell>
        </row>
        <row r="1502">
          <cell r="A1502">
            <v>206890217</v>
          </cell>
          <cell r="B1502" t="str">
            <v>JEPKIRUI,JANE</v>
          </cell>
          <cell r="C1502" t="str">
            <v>Ansari,Ammar Abdullah</v>
          </cell>
          <cell r="D1502" t="str">
            <v>FC159</v>
          </cell>
          <cell r="E1502" t="str">
            <v>In</v>
          </cell>
          <cell r="F1502" t="str">
            <v>9/2/26, 7:56â€¯AM</v>
          </cell>
          <cell r="G1502" t="str">
            <v>P</v>
          </cell>
        </row>
        <row r="1503">
          <cell r="A1503">
            <v>206890217</v>
          </cell>
          <cell r="B1503" t="str">
            <v>JEPKIRUI,JANE</v>
          </cell>
          <cell r="C1503" t="str">
            <v>Ansari,Ammar Abdullah</v>
          </cell>
          <cell r="D1503" t="str">
            <v>FC159</v>
          </cell>
          <cell r="E1503" t="str">
            <v>Out</v>
          </cell>
          <cell r="F1503" t="str">
            <v>9/2/26, 10:03â€¯AM</v>
          </cell>
          <cell r="G1503" t="str">
            <v>P</v>
          </cell>
        </row>
        <row r="1504">
          <cell r="A1504">
            <v>206890217</v>
          </cell>
          <cell r="B1504" t="str">
            <v>JEPKIRUI,JANE</v>
          </cell>
          <cell r="C1504" t="str">
            <v>Ansari,Ammar Abdullah</v>
          </cell>
          <cell r="D1504" t="str">
            <v>FC159</v>
          </cell>
          <cell r="E1504" t="str">
            <v>In</v>
          </cell>
          <cell r="F1504" t="str">
            <v>9/2/26, 10:33â€¯AM</v>
          </cell>
          <cell r="G1504" t="str">
            <v>P</v>
          </cell>
        </row>
        <row r="1505">
          <cell r="A1505">
            <v>206890217</v>
          </cell>
          <cell r="B1505" t="str">
            <v>JEPKIRUI,JANE</v>
          </cell>
          <cell r="C1505" t="str">
            <v>Ansari,Ammar Abdullah</v>
          </cell>
          <cell r="D1505" t="str">
            <v>FC159</v>
          </cell>
          <cell r="E1505" t="str">
            <v>Out</v>
          </cell>
          <cell r="F1505" t="str">
            <v>9/2/26, 2:42â€¯PM</v>
          </cell>
          <cell r="G1505" t="str">
            <v>P</v>
          </cell>
        </row>
        <row r="1506">
          <cell r="A1506">
            <v>206890217</v>
          </cell>
          <cell r="B1506" t="str">
            <v>JEPKIRUI,JANE</v>
          </cell>
          <cell r="C1506" t="str">
            <v>Ansari,Ammar Abdullah</v>
          </cell>
          <cell r="D1506" t="str">
            <v>FC159</v>
          </cell>
          <cell r="E1506" t="str">
            <v>In</v>
          </cell>
          <cell r="F1506" t="str">
            <v>9/2/26, 3:13â€¯PM</v>
          </cell>
          <cell r="G1506" t="str">
            <v>P</v>
          </cell>
        </row>
        <row r="1507">
          <cell r="A1507">
            <v>206890217</v>
          </cell>
          <cell r="B1507" t="str">
            <v>JEPKIRUI,JANE</v>
          </cell>
          <cell r="C1507" t="str">
            <v>Ansari,Ammar Abdullah</v>
          </cell>
          <cell r="D1507" t="str">
            <v>FC159</v>
          </cell>
          <cell r="E1507" t="str">
            <v>Out</v>
          </cell>
          <cell r="F1507" t="str">
            <v>9/2/26, 5:56â€¯PM</v>
          </cell>
          <cell r="G1507" t="str">
            <v>P</v>
          </cell>
        </row>
        <row r="1508">
          <cell r="A1508">
            <v>206136735</v>
          </cell>
          <cell r="B1508" t="str">
            <v>Tanui,Cynthia Jepkoech</v>
          </cell>
          <cell r="C1508" t="str">
            <v>Narshad,Muhammad Ashik</v>
          </cell>
          <cell r="D1508" t="str">
            <v>LK014</v>
          </cell>
          <cell r="E1508" t="str">
            <v>In</v>
          </cell>
          <cell r="F1508" t="str">
            <v>9/2/26, 6:09â€¯PM</v>
          </cell>
          <cell r="G1508" t="str">
            <v>P</v>
          </cell>
        </row>
        <row r="1509">
          <cell r="A1509">
            <v>206136735</v>
          </cell>
          <cell r="B1509" t="str">
            <v>Tanui,Cynthia Jepkoech</v>
          </cell>
          <cell r="C1509" t="str">
            <v>Narshad,Muhammad Ashik</v>
          </cell>
          <cell r="D1509" t="str">
            <v>LK014</v>
          </cell>
          <cell r="E1509" t="str">
            <v>Out</v>
          </cell>
          <cell r="F1509" t="str">
            <v>9/2/26, 8:03â€¯PM</v>
          </cell>
          <cell r="G1509" t="str">
            <v>P</v>
          </cell>
        </row>
        <row r="1510">
          <cell r="A1510">
            <v>206136735</v>
          </cell>
          <cell r="B1510" t="str">
            <v>Tanui,Cynthia Jepkoech</v>
          </cell>
          <cell r="C1510" t="str">
            <v>Narshad,Muhammad Ashik</v>
          </cell>
          <cell r="D1510" t="str">
            <v>LK014</v>
          </cell>
          <cell r="E1510" t="str">
            <v>In</v>
          </cell>
          <cell r="F1510" t="str">
            <v>9/2/26, 9:03â€¯PM</v>
          </cell>
          <cell r="G1510" t="str">
            <v>P</v>
          </cell>
        </row>
        <row r="1511">
          <cell r="A1511">
            <v>203469449</v>
          </cell>
          <cell r="B1511" t="str">
            <v>Boahen,Daniel</v>
          </cell>
          <cell r="C1511" t="str">
            <v>Sohail,Anis</v>
          </cell>
          <cell r="D1511" t="str">
            <v>FC009</v>
          </cell>
          <cell r="E1511" t="str">
            <v>In</v>
          </cell>
          <cell r="F1511" t="str">
            <v>9/2/26, 7:57â€¯AM</v>
          </cell>
          <cell r="G1511" t="str">
            <v>P</v>
          </cell>
        </row>
        <row r="1512">
          <cell r="A1512">
            <v>203469449</v>
          </cell>
          <cell r="B1512" t="str">
            <v>Boahen,Daniel</v>
          </cell>
          <cell r="C1512" t="str">
            <v>Sohail,Anis</v>
          </cell>
          <cell r="D1512" t="str">
            <v>FC009</v>
          </cell>
          <cell r="E1512" t="str">
            <v>Out</v>
          </cell>
          <cell r="F1512" t="str">
            <v>9/2/26, 12:10â€¯PM</v>
          </cell>
          <cell r="G1512" t="str">
            <v>P</v>
          </cell>
        </row>
        <row r="1513">
          <cell r="A1513">
            <v>203469449</v>
          </cell>
          <cell r="B1513" t="str">
            <v>Boahen,Daniel</v>
          </cell>
          <cell r="C1513" t="str">
            <v>Sohail,Anis</v>
          </cell>
          <cell r="D1513" t="str">
            <v>FC009</v>
          </cell>
          <cell r="E1513" t="str">
            <v>In</v>
          </cell>
          <cell r="F1513" t="str">
            <v>9/2/26, 1:11â€¯PM</v>
          </cell>
          <cell r="G1513" t="str">
            <v>P</v>
          </cell>
        </row>
        <row r="1514">
          <cell r="A1514">
            <v>203469449</v>
          </cell>
          <cell r="B1514" t="str">
            <v>Boahen,Daniel</v>
          </cell>
          <cell r="C1514" t="str">
            <v>Sohail,Anis</v>
          </cell>
          <cell r="D1514" t="str">
            <v>FC009</v>
          </cell>
          <cell r="E1514" t="str">
            <v>Out</v>
          </cell>
          <cell r="F1514" t="str">
            <v>9/2/26, 6:00â€¯PM</v>
          </cell>
          <cell r="G1514" t="str">
            <v>P</v>
          </cell>
        </row>
        <row r="1515">
          <cell r="A1515">
            <v>206136731</v>
          </cell>
          <cell r="B1515" t="str">
            <v>Laryea Kwei Kumah,Jeffrey</v>
          </cell>
          <cell r="C1515" t="str">
            <v>Ansari,Ammar Abdullah</v>
          </cell>
          <cell r="D1515" t="str">
            <v>LK011</v>
          </cell>
          <cell r="E1515" t="str">
            <v>In</v>
          </cell>
          <cell r="F1515" t="str">
            <v>9/2/26, 6:08â€¯PM</v>
          </cell>
          <cell r="G1515" t="str">
            <v>P</v>
          </cell>
        </row>
        <row r="1516">
          <cell r="A1516">
            <v>206136731</v>
          </cell>
          <cell r="B1516" t="str">
            <v>Laryea Kwei Kumah,Jeffrey</v>
          </cell>
          <cell r="C1516" t="str">
            <v>Ansari,Ammar Abdullah</v>
          </cell>
          <cell r="D1516" t="str">
            <v>LK011</v>
          </cell>
          <cell r="E1516" t="str">
            <v>Out</v>
          </cell>
          <cell r="F1516" t="str">
            <v>9/2/26, 8:34â€¯PM</v>
          </cell>
          <cell r="G1516" t="str">
            <v>P</v>
          </cell>
        </row>
        <row r="1517">
          <cell r="A1517">
            <v>206136731</v>
          </cell>
          <cell r="B1517" t="str">
            <v>Laryea Kwei Kumah,Jeffrey</v>
          </cell>
          <cell r="C1517" t="str">
            <v>Ansari,Ammar Abdullah</v>
          </cell>
          <cell r="D1517" t="str">
            <v>LK011</v>
          </cell>
          <cell r="E1517" t="str">
            <v>In</v>
          </cell>
          <cell r="F1517" t="str">
            <v>9/2/26, 9:04â€¯PM</v>
          </cell>
          <cell r="G1517" t="str">
            <v>P</v>
          </cell>
        </row>
        <row r="1518">
          <cell r="A1518">
            <v>206136731</v>
          </cell>
          <cell r="B1518" t="str">
            <v>Laryea Kwei Kumah,Jeffrey</v>
          </cell>
          <cell r="C1518" t="str">
            <v>Ansari,Ammar Abdullah</v>
          </cell>
          <cell r="D1518" t="str">
            <v>LK011</v>
          </cell>
          <cell r="E1518" t="str">
            <v>Out</v>
          </cell>
          <cell r="F1518" t="str">
            <v>9/3/26, 1:35â€¯AM</v>
          </cell>
          <cell r="G1518" t="str">
            <v>P</v>
          </cell>
        </row>
        <row r="1519">
          <cell r="A1519">
            <v>206136731</v>
          </cell>
          <cell r="B1519" t="str">
            <v>Laryea Kwei Kumah,Jeffrey</v>
          </cell>
          <cell r="C1519" t="str">
            <v>Ansari,Ammar Abdullah</v>
          </cell>
          <cell r="D1519" t="str">
            <v>LK011</v>
          </cell>
          <cell r="E1519" t="str">
            <v>In</v>
          </cell>
          <cell r="F1519" t="str">
            <v>9/3/26, 2:05â€¯AM</v>
          </cell>
          <cell r="G1519" t="str">
            <v>P</v>
          </cell>
        </row>
        <row r="1520">
          <cell r="A1520">
            <v>106268319</v>
          </cell>
          <cell r="B1520" t="str">
            <v>Plaza,Jemaisen Hermano Hermano</v>
          </cell>
          <cell r="C1520" t="str">
            <v>Dinberu,Eden</v>
          </cell>
          <cell r="D1520" t="str">
            <v>FC009</v>
          </cell>
          <cell r="E1520" t="str">
            <v>In</v>
          </cell>
          <cell r="F1520" t="str">
            <v>9/2/26, 7:58â€¯AM</v>
          </cell>
          <cell r="G1520" t="str">
            <v>P</v>
          </cell>
        </row>
        <row r="1521">
          <cell r="A1521">
            <v>106268319</v>
          </cell>
          <cell r="B1521" t="str">
            <v>Plaza,Jemaisen Hermano Hermano</v>
          </cell>
          <cell r="C1521" t="str">
            <v>Dinberu,Eden</v>
          </cell>
          <cell r="D1521" t="str">
            <v>FC009</v>
          </cell>
          <cell r="E1521" t="str">
            <v>Out</v>
          </cell>
          <cell r="F1521" t="str">
            <v>9/2/26, 12:33â€¯PM</v>
          </cell>
          <cell r="G1521" t="str">
            <v>P</v>
          </cell>
        </row>
        <row r="1522">
          <cell r="A1522">
            <v>106268319</v>
          </cell>
          <cell r="B1522" t="str">
            <v>Plaza,Jemaisen Hermano Hermano</v>
          </cell>
          <cell r="C1522" t="str">
            <v>Dinberu,Eden</v>
          </cell>
          <cell r="D1522" t="str">
            <v>FC009</v>
          </cell>
          <cell r="E1522" t="str">
            <v>In</v>
          </cell>
          <cell r="F1522" t="str">
            <v>9/2/26, 1:29â€¯PM</v>
          </cell>
          <cell r="G1522" t="str">
            <v>P</v>
          </cell>
        </row>
        <row r="1523">
          <cell r="A1523">
            <v>106268319</v>
          </cell>
          <cell r="B1523" t="str">
            <v>Plaza,Jemaisen Hermano Hermano</v>
          </cell>
          <cell r="C1523" t="str">
            <v>Dinberu,Eden</v>
          </cell>
          <cell r="D1523" t="str">
            <v>FC009</v>
          </cell>
          <cell r="E1523" t="str">
            <v>Out</v>
          </cell>
          <cell r="F1523" t="str">
            <v>9/2/26, 5:58â€¯PM</v>
          </cell>
          <cell r="G1523" t="str">
            <v>P</v>
          </cell>
        </row>
        <row r="1524">
          <cell r="A1524">
            <v>203512951</v>
          </cell>
          <cell r="B1524" t="str">
            <v>Saytue,Margretta Teta</v>
          </cell>
          <cell r="C1524" t="str">
            <v>Ansari,Ammar Abdullah</v>
          </cell>
          <cell r="D1524" t="str">
            <v>FC034</v>
          </cell>
          <cell r="E1524" t="str">
            <v>In</v>
          </cell>
          <cell r="F1524" t="str">
            <v>9/2/26, 7:57â€¯AM</v>
          </cell>
          <cell r="G1524" t="str">
            <v>P</v>
          </cell>
        </row>
        <row r="1525">
          <cell r="A1525">
            <v>203512951</v>
          </cell>
          <cell r="B1525" t="str">
            <v>Saytue,Margretta Teta</v>
          </cell>
          <cell r="C1525" t="str">
            <v>Ansari,Ammar Abdullah</v>
          </cell>
          <cell r="D1525" t="str">
            <v>FC034</v>
          </cell>
          <cell r="E1525" t="str">
            <v>Out</v>
          </cell>
          <cell r="F1525" t="str">
            <v>9/2/26, 11:18â€¯AM</v>
          </cell>
          <cell r="G1525" t="str">
            <v>P</v>
          </cell>
        </row>
        <row r="1526">
          <cell r="A1526">
            <v>203512951</v>
          </cell>
          <cell r="B1526" t="str">
            <v>Saytue,Margretta Teta</v>
          </cell>
          <cell r="C1526" t="str">
            <v>Ansari,Ammar Abdullah</v>
          </cell>
          <cell r="D1526" t="str">
            <v>FC034</v>
          </cell>
          <cell r="E1526" t="str">
            <v>In</v>
          </cell>
          <cell r="F1526" t="str">
            <v>9/2/26, 11:47â€¯AM</v>
          </cell>
          <cell r="G1526" t="str">
            <v>P</v>
          </cell>
        </row>
        <row r="1527">
          <cell r="A1527">
            <v>203512951</v>
          </cell>
          <cell r="B1527" t="str">
            <v>Saytue,Margretta Teta</v>
          </cell>
          <cell r="C1527" t="str">
            <v>Ansari,Ammar Abdullah</v>
          </cell>
          <cell r="D1527" t="str">
            <v>FC034</v>
          </cell>
          <cell r="E1527" t="str">
            <v>Out</v>
          </cell>
          <cell r="F1527" t="str">
            <v>9/2/26, 2:42â€¯PM</v>
          </cell>
          <cell r="G1527" t="str">
            <v>P</v>
          </cell>
        </row>
        <row r="1528">
          <cell r="A1528">
            <v>203512951</v>
          </cell>
          <cell r="B1528" t="str">
            <v>Saytue,Margretta Teta</v>
          </cell>
          <cell r="C1528" t="str">
            <v>Ansari,Ammar Abdullah</v>
          </cell>
          <cell r="D1528" t="str">
            <v>FC034</v>
          </cell>
          <cell r="E1528" t="str">
            <v>In</v>
          </cell>
          <cell r="F1528" t="str">
            <v>9/2/26, 3:10â€¯PM</v>
          </cell>
          <cell r="G1528" t="str">
            <v>P</v>
          </cell>
        </row>
        <row r="1529">
          <cell r="A1529">
            <v>203512951</v>
          </cell>
          <cell r="B1529" t="str">
            <v>Saytue,Margretta Teta</v>
          </cell>
          <cell r="C1529" t="str">
            <v>Ansari,Ammar Abdullah</v>
          </cell>
          <cell r="D1529" t="str">
            <v>FC034</v>
          </cell>
          <cell r="E1529" t="str">
            <v>Out</v>
          </cell>
          <cell r="F1529" t="str">
            <v>9/2/26, 6:00â€¯PM</v>
          </cell>
          <cell r="G1529" t="str">
            <v>P</v>
          </cell>
        </row>
        <row r="1530">
          <cell r="A1530">
            <v>205227534</v>
          </cell>
          <cell r="B1530" t="str">
            <v>COLEMAN,ROBERT</v>
          </cell>
          <cell r="C1530" t="str">
            <v>Narshad,Muhammad Ashik</v>
          </cell>
          <cell r="D1530" t="str">
            <v>LK017</v>
          </cell>
          <cell r="E1530" t="str">
            <v>In</v>
          </cell>
          <cell r="F1530" t="str">
            <v>9/2/26, 6:08â€¯PM</v>
          </cell>
          <cell r="G1530" t="str">
            <v>P</v>
          </cell>
        </row>
        <row r="1531">
          <cell r="A1531">
            <v>205227534</v>
          </cell>
          <cell r="B1531" t="str">
            <v>COLEMAN,ROBERT</v>
          </cell>
          <cell r="C1531" t="str">
            <v>Narshad,Muhammad Ashik</v>
          </cell>
          <cell r="D1531" t="str">
            <v>LK017</v>
          </cell>
          <cell r="E1531" t="str">
            <v>Out</v>
          </cell>
          <cell r="F1531" t="str">
            <v>9/2/26, 8:31â€¯PM</v>
          </cell>
          <cell r="G1531" t="str">
            <v>P</v>
          </cell>
        </row>
        <row r="1532">
          <cell r="A1532">
            <v>205227534</v>
          </cell>
          <cell r="B1532" t="str">
            <v>COLEMAN,ROBERT</v>
          </cell>
          <cell r="C1532" t="str">
            <v>Narshad,Muhammad Ashik</v>
          </cell>
          <cell r="D1532" t="str">
            <v>LK017</v>
          </cell>
          <cell r="E1532" t="str">
            <v>In</v>
          </cell>
          <cell r="F1532" t="str">
            <v>9/2/26, 9:01â€¯PM</v>
          </cell>
          <cell r="G1532" t="str">
            <v>P</v>
          </cell>
        </row>
        <row r="1533">
          <cell r="A1533">
            <v>205227534</v>
          </cell>
          <cell r="B1533" t="str">
            <v>COLEMAN,ROBERT</v>
          </cell>
          <cell r="C1533" t="str">
            <v>Narshad,Muhammad Ashik</v>
          </cell>
          <cell r="D1533" t="str">
            <v>LK017</v>
          </cell>
          <cell r="E1533" t="str">
            <v>Out</v>
          </cell>
          <cell r="F1533" t="str">
            <v>9/3/26, 1:30â€¯AM</v>
          </cell>
          <cell r="G1533" t="str">
            <v>P</v>
          </cell>
        </row>
        <row r="1534">
          <cell r="A1534">
            <v>205227534</v>
          </cell>
          <cell r="B1534" t="str">
            <v>COLEMAN,ROBERT</v>
          </cell>
          <cell r="C1534" t="str">
            <v>Narshad,Muhammad Ashik</v>
          </cell>
          <cell r="D1534" t="str">
            <v>LK017</v>
          </cell>
          <cell r="E1534" t="str">
            <v>In</v>
          </cell>
          <cell r="F1534" t="str">
            <v>9/3/26, 2:02â€¯AM</v>
          </cell>
          <cell r="G1534" t="str">
            <v>P</v>
          </cell>
        </row>
        <row r="1535">
          <cell r="A1535">
            <v>203964988</v>
          </cell>
          <cell r="B1535" t="str">
            <v>Perumandla,Vivek</v>
          </cell>
          <cell r="C1535" t="str">
            <v>Ansari,Ammar Abdullah</v>
          </cell>
          <cell r="D1535" t="str">
            <v>FC059</v>
          </cell>
          <cell r="E1535" t="str">
            <v>In</v>
          </cell>
          <cell r="F1535" t="str">
            <v>9/2/26, 7:56â€¯AM</v>
          </cell>
          <cell r="G1535" t="str">
            <v>P</v>
          </cell>
        </row>
        <row r="1536">
          <cell r="A1536">
            <v>203964988</v>
          </cell>
          <cell r="B1536" t="str">
            <v>Perumandla,Vivek</v>
          </cell>
          <cell r="C1536" t="str">
            <v>Ansari,Ammar Abdullah</v>
          </cell>
          <cell r="D1536" t="str">
            <v>FC059</v>
          </cell>
          <cell r="E1536" t="str">
            <v>Out</v>
          </cell>
          <cell r="F1536" t="str">
            <v>9/2/26, 10:12â€¯AM</v>
          </cell>
          <cell r="G1536" t="str">
            <v>P</v>
          </cell>
        </row>
        <row r="1537">
          <cell r="A1537">
            <v>203964988</v>
          </cell>
          <cell r="B1537" t="str">
            <v>Perumandla,Vivek</v>
          </cell>
          <cell r="C1537" t="str">
            <v>Ansari,Ammar Abdullah</v>
          </cell>
          <cell r="D1537" t="str">
            <v>FC059</v>
          </cell>
          <cell r="E1537" t="str">
            <v>In</v>
          </cell>
          <cell r="F1537" t="str">
            <v>9/2/26, 10:41â€¯AM</v>
          </cell>
          <cell r="G1537" t="str">
            <v>P</v>
          </cell>
        </row>
        <row r="1538">
          <cell r="A1538">
            <v>203964988</v>
          </cell>
          <cell r="B1538" t="str">
            <v>Perumandla,Vivek</v>
          </cell>
          <cell r="C1538" t="str">
            <v>Ansari,Ammar Abdullah</v>
          </cell>
          <cell r="D1538" t="str">
            <v>FC059</v>
          </cell>
          <cell r="E1538" t="str">
            <v>Out</v>
          </cell>
          <cell r="F1538" t="str">
            <v>9/2/26, 3:39â€¯PM</v>
          </cell>
          <cell r="G1538" t="str">
            <v>P</v>
          </cell>
        </row>
        <row r="1539">
          <cell r="A1539">
            <v>203964988</v>
          </cell>
          <cell r="B1539" t="str">
            <v>Perumandla,Vivek</v>
          </cell>
          <cell r="C1539" t="str">
            <v>Ansari,Ammar Abdullah</v>
          </cell>
          <cell r="D1539" t="str">
            <v>FC059</v>
          </cell>
          <cell r="E1539" t="str">
            <v>In</v>
          </cell>
          <cell r="F1539" t="str">
            <v>9/2/26, 4:12â€¯PM</v>
          </cell>
          <cell r="G1539" t="str">
            <v>P</v>
          </cell>
        </row>
        <row r="1540">
          <cell r="A1540">
            <v>203964988</v>
          </cell>
          <cell r="B1540" t="str">
            <v>Perumandla,Vivek</v>
          </cell>
          <cell r="C1540" t="str">
            <v>Ansari,Ammar Abdullah</v>
          </cell>
          <cell r="D1540" t="str">
            <v>FC059</v>
          </cell>
          <cell r="E1540" t="str">
            <v>Out</v>
          </cell>
          <cell r="F1540" t="str">
            <v>9/2/26, 5:58â€¯PM</v>
          </cell>
          <cell r="G1540" t="str">
            <v>P</v>
          </cell>
        </row>
        <row r="1541">
          <cell r="A1541">
            <v>204094494</v>
          </cell>
          <cell r="B1541" t="str">
            <v>Ababio,Richard Boateng</v>
          </cell>
          <cell r="C1541" t="str">
            <v>Thomas,Binil</v>
          </cell>
          <cell r="D1541" t="str">
            <v>LK011</v>
          </cell>
          <cell r="E1541" t="str">
            <v>In</v>
          </cell>
          <cell r="F1541" t="str">
            <v>9/2/26, 6:08â€¯PM</v>
          </cell>
          <cell r="G1541" t="str">
            <v>P</v>
          </cell>
        </row>
        <row r="1542">
          <cell r="A1542">
            <v>204094494</v>
          </cell>
          <cell r="B1542" t="str">
            <v>Ababio,Richard Boateng</v>
          </cell>
          <cell r="C1542" t="str">
            <v>Thomas,Binil</v>
          </cell>
          <cell r="D1542" t="str">
            <v>LK011</v>
          </cell>
          <cell r="E1542" t="str">
            <v>Out</v>
          </cell>
          <cell r="F1542" t="str">
            <v>9/2/26, 8:35â€¯PM</v>
          </cell>
          <cell r="G1542" t="str">
            <v>P</v>
          </cell>
        </row>
        <row r="1543">
          <cell r="A1543">
            <v>204094494</v>
          </cell>
          <cell r="B1543" t="str">
            <v>Ababio,Richard Boateng</v>
          </cell>
          <cell r="C1543" t="str">
            <v>Thomas,Binil</v>
          </cell>
          <cell r="D1543" t="str">
            <v>LK011</v>
          </cell>
          <cell r="E1543" t="str">
            <v>In</v>
          </cell>
          <cell r="F1543" t="str">
            <v>9/2/26, 9:06â€¯PM</v>
          </cell>
          <cell r="G1543" t="str">
            <v>P</v>
          </cell>
        </row>
        <row r="1544">
          <cell r="A1544">
            <v>204094494</v>
          </cell>
          <cell r="B1544" t="str">
            <v>Ababio,Richard Boateng</v>
          </cell>
          <cell r="C1544" t="str">
            <v>Thomas,Binil</v>
          </cell>
          <cell r="D1544" t="str">
            <v>LK011</v>
          </cell>
          <cell r="E1544" t="str">
            <v>Out</v>
          </cell>
          <cell r="F1544" t="str">
            <v>9/3/26, 2:09â€¯AM</v>
          </cell>
          <cell r="G1544" t="str">
            <v>P</v>
          </cell>
        </row>
        <row r="1545">
          <cell r="A1545">
            <v>204094494</v>
          </cell>
          <cell r="B1545" t="str">
            <v>Ababio,Richard Boateng</v>
          </cell>
          <cell r="C1545" t="str">
            <v>Thomas,Binil</v>
          </cell>
          <cell r="D1545" t="str">
            <v>LK011</v>
          </cell>
          <cell r="E1545" t="str">
            <v>In</v>
          </cell>
          <cell r="F1545" t="str">
            <v>9/3/26, 2:39â€¯AM</v>
          </cell>
          <cell r="G1545" t="str">
            <v>P</v>
          </cell>
        </row>
        <row r="1546">
          <cell r="A1546">
            <v>204094492</v>
          </cell>
          <cell r="B1546" t="str">
            <v>Muranga,Munyaradzi</v>
          </cell>
          <cell r="C1546" t="str">
            <v>Ansari,Ammar Abdullah</v>
          </cell>
          <cell r="D1546" t="str">
            <v>LK011</v>
          </cell>
          <cell r="E1546" t="str">
            <v>In</v>
          </cell>
          <cell r="F1546" t="str">
            <v>9/2/26, 6:13â€¯PM</v>
          </cell>
          <cell r="G1546" t="str">
            <v>P</v>
          </cell>
        </row>
        <row r="1547">
          <cell r="A1547">
            <v>204094492</v>
          </cell>
          <cell r="B1547" t="str">
            <v>Muranga,Munyaradzi</v>
          </cell>
          <cell r="C1547" t="str">
            <v>Ansari,Ammar Abdullah</v>
          </cell>
          <cell r="D1547" t="str">
            <v>LK011</v>
          </cell>
          <cell r="E1547" t="str">
            <v>Out</v>
          </cell>
          <cell r="F1547" t="str">
            <v>9/2/26, 8:33â€¯PM</v>
          </cell>
          <cell r="G1547" t="str">
            <v>P</v>
          </cell>
        </row>
        <row r="1548">
          <cell r="A1548">
            <v>204094492</v>
          </cell>
          <cell r="B1548" t="str">
            <v>Muranga,Munyaradzi</v>
          </cell>
          <cell r="C1548" t="str">
            <v>Ansari,Ammar Abdullah</v>
          </cell>
          <cell r="D1548" t="str">
            <v>LK011</v>
          </cell>
          <cell r="E1548" t="str">
            <v>In</v>
          </cell>
          <cell r="F1548" t="str">
            <v>9/2/26, 9:04â€¯PM</v>
          </cell>
          <cell r="G1548" t="str">
            <v>P</v>
          </cell>
        </row>
        <row r="1549">
          <cell r="A1549">
            <v>204094492</v>
          </cell>
          <cell r="B1549" t="str">
            <v>Muranga,Munyaradzi</v>
          </cell>
          <cell r="C1549" t="str">
            <v>Ansari,Ammar Abdullah</v>
          </cell>
          <cell r="D1549" t="str">
            <v>LK011</v>
          </cell>
          <cell r="E1549" t="str">
            <v>Out</v>
          </cell>
          <cell r="F1549" t="str">
            <v>9/3/26, 1:34â€¯AM</v>
          </cell>
          <cell r="G1549" t="str">
            <v>P</v>
          </cell>
        </row>
        <row r="1550">
          <cell r="A1550">
            <v>204094492</v>
          </cell>
          <cell r="B1550" t="str">
            <v>Muranga,Munyaradzi</v>
          </cell>
          <cell r="C1550" t="str">
            <v>Ansari,Ammar Abdullah</v>
          </cell>
          <cell r="D1550" t="str">
            <v>LK011</v>
          </cell>
          <cell r="E1550" t="str">
            <v>In</v>
          </cell>
          <cell r="F1550" t="str">
            <v>9/3/26, 2:03â€¯AM</v>
          </cell>
          <cell r="G1550" t="str">
            <v>P</v>
          </cell>
        </row>
        <row r="1551">
          <cell r="A1551">
            <v>203964991</v>
          </cell>
          <cell r="B1551" t="str">
            <v>Pidatala,Ravi Kiran</v>
          </cell>
          <cell r="C1551" t="str">
            <v>Ansari,Ammar Abdullah</v>
          </cell>
          <cell r="D1551" t="str">
            <v>LK016</v>
          </cell>
          <cell r="E1551" t="str">
            <v>In</v>
          </cell>
          <cell r="F1551" t="str">
            <v>9/2/26, 6:07â€¯PM</v>
          </cell>
          <cell r="G1551" t="str">
            <v>P</v>
          </cell>
        </row>
        <row r="1552">
          <cell r="A1552">
            <v>203964991</v>
          </cell>
          <cell r="B1552" t="str">
            <v>Pidatala,Ravi Kiran</v>
          </cell>
          <cell r="C1552" t="str">
            <v>Ansari,Ammar Abdullah</v>
          </cell>
          <cell r="D1552" t="str">
            <v>LK016</v>
          </cell>
          <cell r="E1552" t="str">
            <v>Out</v>
          </cell>
          <cell r="F1552" t="str">
            <v>9/2/26, 8:32â€¯PM</v>
          </cell>
          <cell r="G1552" t="str">
            <v>P</v>
          </cell>
        </row>
        <row r="1553">
          <cell r="A1553">
            <v>203964991</v>
          </cell>
          <cell r="B1553" t="str">
            <v>Pidatala,Ravi Kiran</v>
          </cell>
          <cell r="C1553" t="str">
            <v>Ansari,Ammar Abdullah</v>
          </cell>
          <cell r="D1553" t="str">
            <v>LK016</v>
          </cell>
          <cell r="E1553" t="str">
            <v>In</v>
          </cell>
          <cell r="F1553" t="str">
            <v>9/2/26, 9:03â€¯PM</v>
          </cell>
          <cell r="G1553" t="str">
            <v>P</v>
          </cell>
        </row>
        <row r="1554">
          <cell r="A1554">
            <v>203964991</v>
          </cell>
          <cell r="B1554" t="str">
            <v>Pidatala,Ravi Kiran</v>
          </cell>
          <cell r="C1554" t="str">
            <v>Ansari,Ammar Abdullah</v>
          </cell>
          <cell r="D1554" t="str">
            <v>LK016</v>
          </cell>
          <cell r="E1554" t="str">
            <v>Out</v>
          </cell>
          <cell r="F1554" t="str">
            <v>9/3/26, 2:33â€¯AM</v>
          </cell>
          <cell r="G1554" t="str">
            <v>P</v>
          </cell>
        </row>
        <row r="1555">
          <cell r="A1555">
            <v>203964991</v>
          </cell>
          <cell r="B1555" t="str">
            <v>Pidatala,Ravi Kiran</v>
          </cell>
          <cell r="C1555" t="str">
            <v>Ansari,Ammar Abdullah</v>
          </cell>
          <cell r="D1555" t="str">
            <v>LK016</v>
          </cell>
          <cell r="E1555" t="str">
            <v>In</v>
          </cell>
          <cell r="F1555" t="str">
            <v>9/3/26, 3:03â€¯AM</v>
          </cell>
          <cell r="G1555" t="str">
            <v>P</v>
          </cell>
        </row>
        <row r="1556">
          <cell r="A1556">
            <v>203964990</v>
          </cell>
          <cell r="B1556" t="str">
            <v>Roy,Shubhadeep</v>
          </cell>
          <cell r="C1556" t="str">
            <v>Ansari,Ammar Abdullah</v>
          </cell>
          <cell r="D1556" t="str">
            <v>FC059</v>
          </cell>
          <cell r="E1556" t="str">
            <v>In</v>
          </cell>
          <cell r="F1556" t="str">
            <v>9/2/26, 8:01â€¯AM</v>
          </cell>
          <cell r="G1556" t="str">
            <v>P</v>
          </cell>
        </row>
        <row r="1557">
          <cell r="A1557">
            <v>203964990</v>
          </cell>
          <cell r="B1557" t="str">
            <v>Roy,Shubhadeep</v>
          </cell>
          <cell r="C1557" t="str">
            <v>Ansari,Ammar Abdullah</v>
          </cell>
          <cell r="D1557" t="str">
            <v>FC059</v>
          </cell>
          <cell r="E1557" t="str">
            <v>Out</v>
          </cell>
          <cell r="F1557" t="str">
            <v>9/2/26, 10:15â€¯AM</v>
          </cell>
          <cell r="G1557" t="str">
            <v>P</v>
          </cell>
        </row>
        <row r="1558">
          <cell r="A1558">
            <v>203964990</v>
          </cell>
          <cell r="B1558" t="str">
            <v>Roy,Shubhadeep</v>
          </cell>
          <cell r="C1558" t="str">
            <v>Ansari,Ammar Abdullah</v>
          </cell>
          <cell r="D1558" t="str">
            <v>FC059</v>
          </cell>
          <cell r="E1558" t="str">
            <v>In</v>
          </cell>
          <cell r="F1558" t="str">
            <v>9/2/26, 10:41â€¯AM</v>
          </cell>
          <cell r="G1558" t="str">
            <v>P</v>
          </cell>
        </row>
        <row r="1559">
          <cell r="A1559">
            <v>203964990</v>
          </cell>
          <cell r="B1559" t="str">
            <v>Roy,Shubhadeep</v>
          </cell>
          <cell r="C1559" t="str">
            <v>Ansari,Ammar Abdullah</v>
          </cell>
          <cell r="D1559" t="str">
            <v>FC059</v>
          </cell>
          <cell r="E1559" t="str">
            <v>Out</v>
          </cell>
          <cell r="F1559" t="str">
            <v>9/2/26, 3:36â€¯PM</v>
          </cell>
          <cell r="G1559" t="str">
            <v>P</v>
          </cell>
        </row>
        <row r="1560">
          <cell r="A1560">
            <v>203964990</v>
          </cell>
          <cell r="B1560" t="str">
            <v>Roy,Shubhadeep</v>
          </cell>
          <cell r="C1560" t="str">
            <v>Ansari,Ammar Abdullah</v>
          </cell>
          <cell r="D1560" t="str">
            <v>FC059</v>
          </cell>
          <cell r="E1560" t="str">
            <v>In</v>
          </cell>
          <cell r="F1560" t="str">
            <v>9/2/26, 4:11â€¯PM</v>
          </cell>
          <cell r="G1560" t="str">
            <v>P</v>
          </cell>
        </row>
        <row r="1561">
          <cell r="A1561">
            <v>203964990</v>
          </cell>
          <cell r="B1561" t="str">
            <v>Roy,Shubhadeep</v>
          </cell>
          <cell r="C1561" t="str">
            <v>Ansari,Ammar Abdullah</v>
          </cell>
          <cell r="D1561" t="str">
            <v>FC059</v>
          </cell>
          <cell r="E1561" t="str">
            <v>Out</v>
          </cell>
          <cell r="F1561" t="str">
            <v>9/2/26, 6:00â€¯PM</v>
          </cell>
          <cell r="G1561" t="str">
            <v>P</v>
          </cell>
        </row>
        <row r="1562">
          <cell r="A1562">
            <v>206136719</v>
          </cell>
          <cell r="B1562" t="str">
            <v>Nguru,Mary  Wambui</v>
          </cell>
          <cell r="C1562" t="str">
            <v>Narshad,Muhammad Ashik</v>
          </cell>
          <cell r="D1562" t="str">
            <v>LK013</v>
          </cell>
          <cell r="E1562" t="str">
            <v>In</v>
          </cell>
          <cell r="F1562" t="str">
            <v>9/2/26, 6:13â€¯PM</v>
          </cell>
          <cell r="G1562" t="str">
            <v>P</v>
          </cell>
        </row>
        <row r="1563">
          <cell r="A1563">
            <v>206136719</v>
          </cell>
          <cell r="B1563" t="str">
            <v>Nguru,Mary  Wambui</v>
          </cell>
          <cell r="C1563" t="str">
            <v>Narshad,Muhammad Ashik</v>
          </cell>
          <cell r="D1563" t="str">
            <v>LK013</v>
          </cell>
          <cell r="E1563" t="str">
            <v>Out</v>
          </cell>
          <cell r="F1563" t="str">
            <v>9/2/26, 8:00â€¯PM</v>
          </cell>
          <cell r="G1563" t="str">
            <v>P</v>
          </cell>
        </row>
        <row r="1564">
          <cell r="A1564">
            <v>206136719</v>
          </cell>
          <cell r="B1564" t="str">
            <v>Nguru,Mary  Wambui</v>
          </cell>
          <cell r="C1564" t="str">
            <v>Narshad,Muhammad Ashik</v>
          </cell>
          <cell r="D1564" t="str">
            <v>LK013</v>
          </cell>
          <cell r="E1564" t="str">
            <v>In</v>
          </cell>
          <cell r="F1564" t="str">
            <v>9/2/26, 9:00â€¯PM</v>
          </cell>
          <cell r="G1564" t="str">
            <v>P</v>
          </cell>
        </row>
        <row r="1565">
          <cell r="A1565">
            <v>206136719</v>
          </cell>
          <cell r="B1565" t="str">
            <v>Nguru,Mary  Wambui</v>
          </cell>
          <cell r="C1565" t="str">
            <v>Narshad,Muhammad Ashik</v>
          </cell>
          <cell r="D1565" t="str">
            <v>LK013</v>
          </cell>
          <cell r="E1565" t="str">
            <v>Out</v>
          </cell>
          <cell r="F1565" t="str">
            <v>9/3/26, 2:09â€¯AM</v>
          </cell>
          <cell r="G1565" t="str">
            <v>P</v>
          </cell>
        </row>
        <row r="1566">
          <cell r="A1566">
            <v>206136723</v>
          </cell>
          <cell r="B1566" t="str">
            <v>Awuah,Gifty</v>
          </cell>
          <cell r="C1566" t="str">
            <v>Ansari,Ammar Abdullah</v>
          </cell>
          <cell r="D1566" t="str">
            <v>LK017</v>
          </cell>
          <cell r="E1566" t="str">
            <v>In</v>
          </cell>
          <cell r="F1566" t="str">
            <v>9/2/26, 6:09â€¯PM</v>
          </cell>
          <cell r="G1566" t="str">
            <v>P</v>
          </cell>
        </row>
        <row r="1567">
          <cell r="A1567">
            <v>206136723</v>
          </cell>
          <cell r="B1567" t="str">
            <v>Awuah,Gifty</v>
          </cell>
          <cell r="C1567" t="str">
            <v>Ansari,Ammar Abdullah</v>
          </cell>
          <cell r="D1567" t="str">
            <v>LK017</v>
          </cell>
          <cell r="E1567" t="str">
            <v>Out</v>
          </cell>
          <cell r="F1567" t="str">
            <v>9/2/26, 8:05â€¯PM</v>
          </cell>
          <cell r="G1567" t="str">
            <v>P</v>
          </cell>
        </row>
        <row r="1568">
          <cell r="A1568">
            <v>206136723</v>
          </cell>
          <cell r="B1568" t="str">
            <v>Awuah,Gifty</v>
          </cell>
          <cell r="C1568" t="str">
            <v>Ansari,Ammar Abdullah</v>
          </cell>
          <cell r="D1568" t="str">
            <v>LK017</v>
          </cell>
          <cell r="E1568" t="str">
            <v>In</v>
          </cell>
          <cell r="F1568" t="str">
            <v>9/2/26, 9:08â€¯PM</v>
          </cell>
          <cell r="G1568" t="str">
            <v>P</v>
          </cell>
        </row>
        <row r="1569">
          <cell r="A1569">
            <v>206136723</v>
          </cell>
          <cell r="B1569" t="str">
            <v>Awuah,Gifty</v>
          </cell>
          <cell r="C1569" t="str">
            <v>Ansari,Ammar Abdullah</v>
          </cell>
          <cell r="D1569" t="str">
            <v>LK017</v>
          </cell>
          <cell r="E1569" t="str">
            <v>Out</v>
          </cell>
          <cell r="F1569" t="str">
            <v>9/3/26, 2:05â€¯AM</v>
          </cell>
          <cell r="G1569" t="str">
            <v>P</v>
          </cell>
        </row>
        <row r="1570">
          <cell r="A1570">
            <v>206890214</v>
          </cell>
          <cell r="B1570" t="str">
            <v>Namara,Sandra</v>
          </cell>
          <cell r="C1570" t="str">
            <v>Ansari,Ammar Abdullah</v>
          </cell>
          <cell r="D1570" t="str">
            <v>LK012</v>
          </cell>
          <cell r="E1570" t="str">
            <v>In</v>
          </cell>
          <cell r="F1570" t="str">
            <v>9/2/26, 6:07â€¯PM</v>
          </cell>
          <cell r="G1570" t="str">
            <v>P</v>
          </cell>
        </row>
        <row r="1571">
          <cell r="A1571">
            <v>206890214</v>
          </cell>
          <cell r="B1571" t="str">
            <v>Namara,Sandra</v>
          </cell>
          <cell r="C1571" t="str">
            <v>Ansari,Ammar Abdullah</v>
          </cell>
          <cell r="D1571" t="str">
            <v>LK012</v>
          </cell>
          <cell r="E1571" t="str">
            <v>Out</v>
          </cell>
          <cell r="F1571" t="str">
            <v>9/2/26, 8:00â€¯PM</v>
          </cell>
          <cell r="G1571" t="str">
            <v>P</v>
          </cell>
        </row>
        <row r="1572">
          <cell r="A1572">
            <v>206890214</v>
          </cell>
          <cell r="B1572" t="str">
            <v>Namara,Sandra</v>
          </cell>
          <cell r="C1572" t="str">
            <v>Ansari,Ammar Abdullah</v>
          </cell>
          <cell r="D1572" t="str">
            <v>LK012</v>
          </cell>
          <cell r="E1572" t="str">
            <v>In</v>
          </cell>
          <cell r="F1572" t="str">
            <v>9/2/26, 9:01â€¯PM</v>
          </cell>
          <cell r="G1572" t="str">
            <v>P</v>
          </cell>
        </row>
        <row r="1573">
          <cell r="A1573">
            <v>206890214</v>
          </cell>
          <cell r="B1573" t="str">
            <v>Namara,Sandra</v>
          </cell>
          <cell r="C1573" t="str">
            <v>Ansari,Ammar Abdullah</v>
          </cell>
          <cell r="D1573" t="str">
            <v>LK012</v>
          </cell>
          <cell r="E1573" t="str">
            <v>Out</v>
          </cell>
          <cell r="F1573" t="str">
            <v>9/3/26, 2:05â€¯AM</v>
          </cell>
          <cell r="G1573" t="str">
            <v>P</v>
          </cell>
        </row>
        <row r="1574">
          <cell r="A1574">
            <v>206136724</v>
          </cell>
          <cell r="B1574" t="str">
            <v>Musah,Raphael</v>
          </cell>
          <cell r="C1574" t="str">
            <v>Meera,Bava Bahrudeen</v>
          </cell>
          <cell r="D1574" t="str">
            <v>FC084</v>
          </cell>
          <cell r="E1574" t="str">
            <v>In</v>
          </cell>
          <cell r="F1574" t="str">
            <v>9/2/26, 7:58â€¯AM</v>
          </cell>
          <cell r="G1574" t="str">
            <v>P</v>
          </cell>
        </row>
        <row r="1575">
          <cell r="A1575">
            <v>206136724</v>
          </cell>
          <cell r="B1575" t="str">
            <v>Musah,Raphael</v>
          </cell>
          <cell r="C1575" t="str">
            <v>Meera,Bava Bahrudeen</v>
          </cell>
          <cell r="D1575" t="str">
            <v>FC084</v>
          </cell>
          <cell r="E1575" t="str">
            <v>Out</v>
          </cell>
          <cell r="F1575" t="str">
            <v>9/2/26, 12:05â€¯PM</v>
          </cell>
          <cell r="G1575" t="str">
            <v>P</v>
          </cell>
        </row>
        <row r="1576">
          <cell r="A1576">
            <v>206136724</v>
          </cell>
          <cell r="B1576" t="str">
            <v>Musah,Raphael</v>
          </cell>
          <cell r="C1576" t="str">
            <v>Meera,Bava Bahrudeen</v>
          </cell>
          <cell r="D1576" t="str">
            <v>FC084</v>
          </cell>
          <cell r="E1576" t="str">
            <v>In</v>
          </cell>
          <cell r="F1576" t="str">
            <v>9/2/26, 1:05â€¯PM</v>
          </cell>
          <cell r="G1576" t="str">
            <v>P</v>
          </cell>
        </row>
        <row r="1577">
          <cell r="A1577">
            <v>206136724</v>
          </cell>
          <cell r="B1577" t="str">
            <v>Musah,Raphael</v>
          </cell>
          <cell r="C1577" t="str">
            <v>Meera,Bava Bahrudeen</v>
          </cell>
          <cell r="D1577" t="str">
            <v>FC084</v>
          </cell>
          <cell r="E1577" t="str">
            <v>Out</v>
          </cell>
          <cell r="F1577" t="str">
            <v>9/2/26, 5:59â€¯PM</v>
          </cell>
          <cell r="G1577" t="str">
            <v>P</v>
          </cell>
        </row>
        <row r="1578">
          <cell r="A1578">
            <v>203965605</v>
          </cell>
          <cell r="B1578" t="str">
            <v>Farook,Mohamed</v>
          </cell>
          <cell r="C1578" t="str">
            <v>Ansari,Ammar Abdullah</v>
          </cell>
          <cell r="D1578" t="str">
            <v>FC059</v>
          </cell>
          <cell r="E1578" t="str">
            <v>In</v>
          </cell>
          <cell r="F1578" t="str">
            <v>9/2/26, 8:00â€¯AM</v>
          </cell>
          <cell r="G1578" t="str">
            <v>P</v>
          </cell>
        </row>
        <row r="1579">
          <cell r="A1579">
            <v>203965605</v>
          </cell>
          <cell r="B1579" t="str">
            <v>Farook,Mohamed</v>
          </cell>
          <cell r="C1579" t="str">
            <v>Ansari,Ammar Abdullah</v>
          </cell>
          <cell r="D1579" t="str">
            <v>FC059</v>
          </cell>
          <cell r="E1579" t="str">
            <v>Out</v>
          </cell>
          <cell r="F1579" t="str">
            <v>9/2/26, 10:15â€¯AM</v>
          </cell>
          <cell r="G1579" t="str">
            <v>P</v>
          </cell>
        </row>
        <row r="1580">
          <cell r="A1580">
            <v>203965605</v>
          </cell>
          <cell r="B1580" t="str">
            <v>Farook,Mohamed</v>
          </cell>
          <cell r="C1580" t="str">
            <v>Ansari,Ammar Abdullah</v>
          </cell>
          <cell r="D1580" t="str">
            <v>FC059</v>
          </cell>
          <cell r="E1580" t="str">
            <v>In</v>
          </cell>
          <cell r="F1580" t="str">
            <v>9/2/26, 10:44â€¯AM</v>
          </cell>
          <cell r="G1580" t="str">
            <v>P</v>
          </cell>
        </row>
        <row r="1581">
          <cell r="A1581">
            <v>203965605</v>
          </cell>
          <cell r="B1581" t="str">
            <v>Farook,Mohamed</v>
          </cell>
          <cell r="C1581" t="str">
            <v>Ansari,Ammar Abdullah</v>
          </cell>
          <cell r="D1581" t="str">
            <v>FC059</v>
          </cell>
          <cell r="E1581" t="str">
            <v>Out</v>
          </cell>
          <cell r="F1581" t="str">
            <v>9/2/26, 2:50â€¯PM</v>
          </cell>
          <cell r="G1581" t="str">
            <v>P</v>
          </cell>
        </row>
        <row r="1582">
          <cell r="A1582">
            <v>203965605</v>
          </cell>
          <cell r="B1582" t="str">
            <v>Farook,Mohamed</v>
          </cell>
          <cell r="C1582" t="str">
            <v>Ansari,Ammar Abdullah</v>
          </cell>
          <cell r="D1582" t="str">
            <v>FC059</v>
          </cell>
          <cell r="E1582" t="str">
            <v>In</v>
          </cell>
          <cell r="F1582" t="str">
            <v>9/2/26, 3:20â€¯PM</v>
          </cell>
          <cell r="G1582" t="str">
            <v>P</v>
          </cell>
        </row>
        <row r="1583">
          <cell r="A1583">
            <v>203965605</v>
          </cell>
          <cell r="B1583" t="str">
            <v>Farook,Mohamed</v>
          </cell>
          <cell r="C1583" t="str">
            <v>Ansari,Ammar Abdullah</v>
          </cell>
          <cell r="D1583" t="str">
            <v>FC059</v>
          </cell>
          <cell r="E1583" t="str">
            <v>Out</v>
          </cell>
          <cell r="F1583" t="str">
            <v>9/2/26, 5:55â€¯PM</v>
          </cell>
          <cell r="G1583" t="str">
            <v>P</v>
          </cell>
        </row>
        <row r="1584">
          <cell r="A1584">
            <v>206136725</v>
          </cell>
          <cell r="B1584" t="str">
            <v>Prempeh,Gifty</v>
          </cell>
          <cell r="C1584" t="str">
            <v>Ansari,Ammar Abdullah</v>
          </cell>
          <cell r="D1584" t="str">
            <v>LK013</v>
          </cell>
          <cell r="E1584" t="str">
            <v>In</v>
          </cell>
          <cell r="F1584" t="str">
            <v>9/2/26, 6:08â€¯PM</v>
          </cell>
          <cell r="G1584" t="str">
            <v>P</v>
          </cell>
        </row>
        <row r="1585">
          <cell r="A1585">
            <v>206136725</v>
          </cell>
          <cell r="B1585" t="str">
            <v>Prempeh,Gifty</v>
          </cell>
          <cell r="C1585" t="str">
            <v>Ansari,Ammar Abdullah</v>
          </cell>
          <cell r="D1585" t="str">
            <v>LK013</v>
          </cell>
          <cell r="E1585" t="str">
            <v>Out</v>
          </cell>
          <cell r="F1585" t="str">
            <v>9/2/26, 8:35â€¯PM</v>
          </cell>
          <cell r="G1585" t="str">
            <v>P</v>
          </cell>
        </row>
        <row r="1586">
          <cell r="A1586">
            <v>206136725</v>
          </cell>
          <cell r="B1586" t="str">
            <v>Prempeh,Gifty</v>
          </cell>
          <cell r="C1586" t="str">
            <v>Ansari,Ammar Abdullah</v>
          </cell>
          <cell r="D1586" t="str">
            <v>LK013</v>
          </cell>
          <cell r="E1586" t="str">
            <v>In</v>
          </cell>
          <cell r="F1586" t="str">
            <v>9/2/26, 9:05â€¯PM</v>
          </cell>
          <cell r="G1586" t="str">
            <v>P</v>
          </cell>
        </row>
        <row r="1587">
          <cell r="A1587">
            <v>206136725</v>
          </cell>
          <cell r="B1587" t="str">
            <v>Prempeh,Gifty</v>
          </cell>
          <cell r="C1587" t="str">
            <v>Ansari,Ammar Abdullah</v>
          </cell>
          <cell r="D1587" t="str">
            <v>LK013</v>
          </cell>
          <cell r="E1587" t="str">
            <v>Out</v>
          </cell>
          <cell r="F1587" t="str">
            <v>9/3/26, 1:34â€¯AM</v>
          </cell>
          <cell r="G1587" t="str">
            <v>P</v>
          </cell>
        </row>
        <row r="1588">
          <cell r="A1588">
            <v>206136725</v>
          </cell>
          <cell r="B1588" t="str">
            <v>Prempeh,Gifty</v>
          </cell>
          <cell r="C1588" t="str">
            <v>Ansari,Ammar Abdullah</v>
          </cell>
          <cell r="D1588" t="str">
            <v>LK013</v>
          </cell>
          <cell r="E1588" t="str">
            <v>In</v>
          </cell>
          <cell r="F1588" t="str">
            <v>9/3/26, 2:05â€¯AM</v>
          </cell>
          <cell r="G1588" t="str">
            <v>P</v>
          </cell>
        </row>
        <row r="1589">
          <cell r="A1589">
            <v>203512948</v>
          </cell>
          <cell r="B1589" t="str">
            <v>Yendaw,Bismark</v>
          </cell>
          <cell r="C1589" t="str">
            <v>Scaria,Varghese</v>
          </cell>
          <cell r="D1589" t="str">
            <v>LK017</v>
          </cell>
          <cell r="E1589" t="str">
            <v>In</v>
          </cell>
          <cell r="F1589" t="str">
            <v>9/2/26, 6:05â€¯PM</v>
          </cell>
          <cell r="G1589" t="str">
            <v>P</v>
          </cell>
        </row>
        <row r="1590">
          <cell r="A1590">
            <v>203512948</v>
          </cell>
          <cell r="B1590" t="str">
            <v>Yendaw,Bismark</v>
          </cell>
          <cell r="C1590" t="str">
            <v>Scaria,Varghese</v>
          </cell>
          <cell r="D1590" t="str">
            <v>LK017</v>
          </cell>
          <cell r="E1590" t="str">
            <v>Out</v>
          </cell>
          <cell r="F1590" t="str">
            <v>9/2/26, 9:00â€¯PM</v>
          </cell>
          <cell r="G1590" t="str">
            <v>P</v>
          </cell>
        </row>
        <row r="1591">
          <cell r="A1591">
            <v>203512948</v>
          </cell>
          <cell r="B1591" t="str">
            <v>Yendaw,Bismark</v>
          </cell>
          <cell r="C1591" t="str">
            <v>Scaria,Varghese</v>
          </cell>
          <cell r="D1591" t="str">
            <v>LK017</v>
          </cell>
          <cell r="E1591" t="str">
            <v>In</v>
          </cell>
          <cell r="F1591" t="str">
            <v>9/2/26, 9:29â€¯PM</v>
          </cell>
          <cell r="G1591" t="str">
            <v>P</v>
          </cell>
        </row>
        <row r="1592">
          <cell r="A1592">
            <v>203512948</v>
          </cell>
          <cell r="B1592" t="str">
            <v>Yendaw,Bismark</v>
          </cell>
          <cell r="C1592" t="str">
            <v>Scaria,Varghese</v>
          </cell>
          <cell r="D1592" t="str">
            <v>LK017</v>
          </cell>
          <cell r="E1592" t="str">
            <v>Out</v>
          </cell>
          <cell r="F1592" t="str">
            <v>9/3/26, 2:00â€¯AM</v>
          </cell>
          <cell r="G1592" t="str">
            <v>P</v>
          </cell>
        </row>
        <row r="1593">
          <cell r="A1593">
            <v>203512948</v>
          </cell>
          <cell r="B1593" t="str">
            <v>Yendaw,Bismark</v>
          </cell>
          <cell r="C1593" t="str">
            <v>Scaria,Varghese</v>
          </cell>
          <cell r="D1593" t="str">
            <v>LK017</v>
          </cell>
          <cell r="E1593" t="str">
            <v>In</v>
          </cell>
          <cell r="F1593" t="str">
            <v>9/3/26, 2:30â€¯AM</v>
          </cell>
          <cell r="G1593" t="str">
            <v>P</v>
          </cell>
        </row>
        <row r="1594">
          <cell r="A1594">
            <v>203512949</v>
          </cell>
          <cell r="B1594" t="str">
            <v>Nkansah,Harriet Anto</v>
          </cell>
          <cell r="C1594" t="str">
            <v>Scaria,Varghese</v>
          </cell>
          <cell r="D1594" t="str">
            <v>LK017</v>
          </cell>
          <cell r="E1594" t="str">
            <v>In</v>
          </cell>
          <cell r="F1594" t="str">
            <v>9/2/26, 6:09â€¯PM</v>
          </cell>
          <cell r="G1594" t="str">
            <v>P</v>
          </cell>
        </row>
        <row r="1595">
          <cell r="A1595">
            <v>203512949</v>
          </cell>
          <cell r="B1595" t="str">
            <v>Nkansah,Harriet Anto</v>
          </cell>
          <cell r="C1595" t="str">
            <v>Scaria,Varghese</v>
          </cell>
          <cell r="D1595" t="str">
            <v>LK017</v>
          </cell>
          <cell r="E1595" t="str">
            <v>Out</v>
          </cell>
          <cell r="F1595" t="str">
            <v>9/2/26, 8:32â€¯PM</v>
          </cell>
          <cell r="G1595" t="str">
            <v>P</v>
          </cell>
        </row>
        <row r="1596">
          <cell r="A1596">
            <v>203512949</v>
          </cell>
          <cell r="B1596" t="str">
            <v>Nkansah,Harriet Anto</v>
          </cell>
          <cell r="C1596" t="str">
            <v>Scaria,Varghese</v>
          </cell>
          <cell r="D1596" t="str">
            <v>LK017</v>
          </cell>
          <cell r="E1596" t="str">
            <v>In</v>
          </cell>
          <cell r="F1596" t="str">
            <v>9/2/26, 9:02â€¯PM</v>
          </cell>
          <cell r="G1596" t="str">
            <v>P</v>
          </cell>
        </row>
        <row r="1597">
          <cell r="A1597">
            <v>203512949</v>
          </cell>
          <cell r="B1597" t="str">
            <v>Nkansah,Harriet Anto</v>
          </cell>
          <cell r="C1597" t="str">
            <v>Scaria,Varghese</v>
          </cell>
          <cell r="D1597" t="str">
            <v>LK017</v>
          </cell>
          <cell r="E1597" t="str">
            <v>Out</v>
          </cell>
          <cell r="F1597" t="str">
            <v>9/3/26, 1:33â€¯AM</v>
          </cell>
          <cell r="G1597" t="str">
            <v>P</v>
          </cell>
        </row>
        <row r="1598">
          <cell r="A1598">
            <v>203512949</v>
          </cell>
          <cell r="B1598" t="str">
            <v>Nkansah,Harriet Anto</v>
          </cell>
          <cell r="C1598" t="str">
            <v>Scaria,Varghese</v>
          </cell>
          <cell r="D1598" t="str">
            <v>LK017</v>
          </cell>
          <cell r="E1598" t="str">
            <v>In</v>
          </cell>
          <cell r="F1598" t="str">
            <v>9/3/26, 2:06â€¯AM</v>
          </cell>
          <cell r="G1598" t="str">
            <v>P</v>
          </cell>
        </row>
        <row r="1599">
          <cell r="A1599">
            <v>206136720</v>
          </cell>
          <cell r="B1599" t="str">
            <v>INKIE MBI,CHANCELINE</v>
          </cell>
          <cell r="C1599" t="str">
            <v>Scaria,Varghese</v>
          </cell>
          <cell r="D1599" t="str">
            <v>LK014</v>
          </cell>
          <cell r="E1599" t="str">
            <v>In</v>
          </cell>
          <cell r="F1599" t="str">
            <v>9/2/26, 6:09â€¯PM</v>
          </cell>
          <cell r="G1599" t="str">
            <v>P</v>
          </cell>
        </row>
        <row r="1600">
          <cell r="A1600">
            <v>206136720</v>
          </cell>
          <cell r="B1600" t="str">
            <v>INKIE MBI,CHANCELINE</v>
          </cell>
          <cell r="C1600" t="str">
            <v>Scaria,Varghese</v>
          </cell>
          <cell r="D1600" t="str">
            <v>LK014</v>
          </cell>
          <cell r="E1600" t="str">
            <v>Out</v>
          </cell>
          <cell r="F1600" t="str">
            <v>9/2/26, 8:34â€¯PM</v>
          </cell>
          <cell r="G1600" t="str">
            <v>P</v>
          </cell>
        </row>
        <row r="1601">
          <cell r="A1601">
            <v>206136720</v>
          </cell>
          <cell r="B1601" t="str">
            <v>INKIE MBI,CHANCELINE</v>
          </cell>
          <cell r="C1601" t="str">
            <v>Scaria,Varghese</v>
          </cell>
          <cell r="D1601" t="str">
            <v>LK014</v>
          </cell>
          <cell r="E1601" t="str">
            <v>In</v>
          </cell>
          <cell r="F1601" t="str">
            <v>9/2/26, 9:05â€¯PM</v>
          </cell>
          <cell r="G1601" t="str">
            <v>P</v>
          </cell>
        </row>
        <row r="1602">
          <cell r="A1602">
            <v>206136720</v>
          </cell>
          <cell r="B1602" t="str">
            <v>INKIE MBI,CHANCELINE</v>
          </cell>
          <cell r="C1602" t="str">
            <v>Scaria,Varghese</v>
          </cell>
          <cell r="D1602" t="str">
            <v>LK014</v>
          </cell>
          <cell r="E1602" t="str">
            <v>Out</v>
          </cell>
          <cell r="F1602" t="str">
            <v>9/3/26, 1:36â€¯AM</v>
          </cell>
          <cell r="G1602" t="str">
            <v>P</v>
          </cell>
        </row>
        <row r="1603">
          <cell r="A1603">
            <v>206136720</v>
          </cell>
          <cell r="B1603" t="str">
            <v>INKIE MBI,CHANCELINE</v>
          </cell>
          <cell r="C1603" t="str">
            <v>Scaria,Varghese</v>
          </cell>
          <cell r="D1603" t="str">
            <v>LK014</v>
          </cell>
          <cell r="E1603" t="str">
            <v>In</v>
          </cell>
          <cell r="F1603" t="str">
            <v>9/3/26, 2:08â€¯AM</v>
          </cell>
          <cell r="G1603" t="str">
            <v>P</v>
          </cell>
        </row>
        <row r="1604">
          <cell r="A1604">
            <v>203851274</v>
          </cell>
          <cell r="B1604" t="str">
            <v>Kumar,Munish</v>
          </cell>
          <cell r="C1604" t="str">
            <v>Almarzooqi,Abbas</v>
          </cell>
          <cell r="D1604" t="str">
            <v>FC059</v>
          </cell>
          <cell r="E1604" t="str">
            <v>In</v>
          </cell>
          <cell r="F1604" t="str">
            <v>9/2/26, 7:57â€¯AM</v>
          </cell>
          <cell r="G1604" t="str">
            <v>P</v>
          </cell>
        </row>
        <row r="1605">
          <cell r="A1605">
            <v>203851274</v>
          </cell>
          <cell r="B1605" t="str">
            <v>Kumar,Munish</v>
          </cell>
          <cell r="C1605" t="str">
            <v>Almarzooqi,Abbas</v>
          </cell>
          <cell r="D1605" t="str">
            <v>FC059</v>
          </cell>
          <cell r="E1605" t="str">
            <v>Out</v>
          </cell>
          <cell r="F1605" t="str">
            <v>9/2/26, 2:34â€¯PM</v>
          </cell>
          <cell r="G1605" t="str">
            <v>P</v>
          </cell>
        </row>
        <row r="1606">
          <cell r="A1606">
            <v>203851274</v>
          </cell>
          <cell r="B1606" t="str">
            <v>Kumar,Munish</v>
          </cell>
          <cell r="C1606" t="str">
            <v>Almarzooqi,Abbas</v>
          </cell>
          <cell r="D1606" t="str">
            <v>FC059</v>
          </cell>
          <cell r="E1606" t="str">
            <v>In</v>
          </cell>
          <cell r="F1606" t="str">
            <v>9/2/26, 3:34â€¯PM</v>
          </cell>
          <cell r="G1606" t="str">
            <v>P</v>
          </cell>
        </row>
        <row r="1607">
          <cell r="A1607">
            <v>203851274</v>
          </cell>
          <cell r="B1607" t="str">
            <v>Kumar,Munish</v>
          </cell>
          <cell r="C1607" t="str">
            <v>Almarzooqi,Abbas</v>
          </cell>
          <cell r="D1607" t="str">
            <v>FC059</v>
          </cell>
          <cell r="E1607" t="str">
            <v>Out</v>
          </cell>
          <cell r="F1607" t="str">
            <v>9/2/26, 6:00â€¯PM</v>
          </cell>
          <cell r="G1607" t="str">
            <v>P</v>
          </cell>
        </row>
        <row r="1608">
          <cell r="A1608">
            <v>203512947</v>
          </cell>
          <cell r="B1608" t="str">
            <v>Etama,Rachael Motto</v>
          </cell>
          <cell r="C1608" t="str">
            <v>Narshad,Muhammad Ashik</v>
          </cell>
          <cell r="D1608" t="str">
            <v>LK017</v>
          </cell>
          <cell r="E1608" t="str">
            <v>In</v>
          </cell>
          <cell r="F1608" t="str">
            <v>9/2/26, 6:11â€¯PM</v>
          </cell>
          <cell r="G1608" t="str">
            <v>P</v>
          </cell>
        </row>
        <row r="1609">
          <cell r="A1609">
            <v>203512947</v>
          </cell>
          <cell r="B1609" t="str">
            <v>Etama,Rachael Motto</v>
          </cell>
          <cell r="C1609" t="str">
            <v>Narshad,Muhammad Ashik</v>
          </cell>
          <cell r="D1609" t="str">
            <v>LK017</v>
          </cell>
          <cell r="E1609" t="str">
            <v>Out</v>
          </cell>
          <cell r="F1609" t="str">
            <v>9/2/26, 8:34â€¯PM</v>
          </cell>
          <cell r="G1609" t="str">
            <v>P</v>
          </cell>
        </row>
        <row r="1610">
          <cell r="A1610">
            <v>203512947</v>
          </cell>
          <cell r="B1610" t="str">
            <v>Etama,Rachael Motto</v>
          </cell>
          <cell r="C1610" t="str">
            <v>Narshad,Muhammad Ashik</v>
          </cell>
          <cell r="D1610" t="str">
            <v>LK017</v>
          </cell>
          <cell r="E1610" t="str">
            <v>In</v>
          </cell>
          <cell r="F1610" t="str">
            <v>9/2/26, 9:04â€¯PM</v>
          </cell>
          <cell r="G1610" t="str">
            <v>P</v>
          </cell>
        </row>
        <row r="1611">
          <cell r="A1611">
            <v>203512947</v>
          </cell>
          <cell r="B1611" t="str">
            <v>Etama,Rachael Motto</v>
          </cell>
          <cell r="C1611" t="str">
            <v>Narshad,Muhammad Ashik</v>
          </cell>
          <cell r="D1611" t="str">
            <v>LK017</v>
          </cell>
          <cell r="E1611" t="str">
            <v>Out</v>
          </cell>
          <cell r="F1611" t="str">
            <v>9/3/26, 2:36â€¯AM</v>
          </cell>
          <cell r="G1611" t="str">
            <v>P</v>
          </cell>
        </row>
        <row r="1612">
          <cell r="A1612">
            <v>203512947</v>
          </cell>
          <cell r="B1612" t="str">
            <v>Etama,Rachael Motto</v>
          </cell>
          <cell r="C1612" t="str">
            <v>Narshad,Muhammad Ashik</v>
          </cell>
          <cell r="D1612" t="str">
            <v>LK017</v>
          </cell>
          <cell r="E1612" t="str">
            <v>In</v>
          </cell>
          <cell r="F1612" t="str">
            <v>9/3/26, 3:02â€¯AM</v>
          </cell>
          <cell r="G1612" t="str">
            <v>P</v>
          </cell>
        </row>
        <row r="1613">
          <cell r="A1613">
            <v>206136721</v>
          </cell>
          <cell r="B1613" t="str">
            <v>TABIFOR,MICHAEL</v>
          </cell>
          <cell r="C1613" t="str">
            <v>Scaria,Varghese</v>
          </cell>
          <cell r="D1613" t="str">
            <v>LK012</v>
          </cell>
          <cell r="E1613" t="str">
            <v>In</v>
          </cell>
          <cell r="F1613" t="str">
            <v>9/2/26, 6:07â€¯PM</v>
          </cell>
          <cell r="G1613" t="str">
            <v>P</v>
          </cell>
        </row>
        <row r="1614">
          <cell r="A1614">
            <v>206136721</v>
          </cell>
          <cell r="B1614" t="str">
            <v>TABIFOR,MICHAEL</v>
          </cell>
          <cell r="C1614" t="str">
            <v>Scaria,Varghese</v>
          </cell>
          <cell r="D1614" t="str">
            <v>LK012</v>
          </cell>
          <cell r="E1614" t="str">
            <v>Out</v>
          </cell>
          <cell r="F1614" t="str">
            <v>9/2/26, 8:30â€¯PM</v>
          </cell>
          <cell r="G1614" t="str">
            <v>P</v>
          </cell>
        </row>
        <row r="1615">
          <cell r="A1615">
            <v>206136721</v>
          </cell>
          <cell r="B1615" t="str">
            <v>TABIFOR,MICHAEL</v>
          </cell>
          <cell r="C1615" t="str">
            <v>Scaria,Varghese</v>
          </cell>
          <cell r="D1615" t="str">
            <v>LK012</v>
          </cell>
          <cell r="E1615" t="str">
            <v>In</v>
          </cell>
          <cell r="F1615" t="str">
            <v>9/2/26, 9:00â€¯PM</v>
          </cell>
          <cell r="G1615" t="str">
            <v>P</v>
          </cell>
        </row>
        <row r="1616">
          <cell r="A1616">
            <v>206136721</v>
          </cell>
          <cell r="B1616" t="str">
            <v>TABIFOR,MICHAEL</v>
          </cell>
          <cell r="C1616" t="str">
            <v>Scaria,Varghese</v>
          </cell>
          <cell r="D1616" t="str">
            <v>LK012</v>
          </cell>
          <cell r="E1616" t="str">
            <v>Out</v>
          </cell>
          <cell r="F1616" t="str">
            <v>9/3/26, 1:31â€¯AM</v>
          </cell>
          <cell r="G1616" t="str">
            <v>P</v>
          </cell>
        </row>
        <row r="1617">
          <cell r="A1617">
            <v>206136721</v>
          </cell>
          <cell r="B1617" t="str">
            <v>TABIFOR,MICHAEL</v>
          </cell>
          <cell r="C1617" t="str">
            <v>Scaria,Varghese</v>
          </cell>
          <cell r="D1617" t="str">
            <v>LK012</v>
          </cell>
          <cell r="E1617" t="str">
            <v>In</v>
          </cell>
          <cell r="F1617" t="str">
            <v>9/3/26, 2:02â€¯AM</v>
          </cell>
          <cell r="G1617" t="str">
            <v>P</v>
          </cell>
        </row>
        <row r="1618">
          <cell r="A1618">
            <v>203964995</v>
          </cell>
          <cell r="B1618" t="str">
            <v>Thankachan,Ashil</v>
          </cell>
          <cell r="C1618" t="str">
            <v>Narshad,Muhammad Ashik</v>
          </cell>
          <cell r="D1618" t="str">
            <v>FC059</v>
          </cell>
          <cell r="E1618" t="str">
            <v>In</v>
          </cell>
          <cell r="F1618" t="str">
            <v>9/2/26, 8:00â€¯AM</v>
          </cell>
          <cell r="G1618" t="str">
            <v>P</v>
          </cell>
        </row>
        <row r="1619">
          <cell r="A1619">
            <v>203964995</v>
          </cell>
          <cell r="B1619" t="str">
            <v>Thankachan,Ashil</v>
          </cell>
          <cell r="C1619" t="str">
            <v>Narshad,Muhammad Ashik</v>
          </cell>
          <cell r="D1619" t="str">
            <v>FC059</v>
          </cell>
          <cell r="E1619" t="str">
            <v>Out</v>
          </cell>
          <cell r="F1619" t="str">
            <v>9/2/26, 10:02â€¯AM</v>
          </cell>
          <cell r="G1619" t="str">
            <v>P</v>
          </cell>
        </row>
        <row r="1620">
          <cell r="A1620">
            <v>203964995</v>
          </cell>
          <cell r="B1620" t="str">
            <v>Thankachan,Ashil</v>
          </cell>
          <cell r="C1620" t="str">
            <v>Narshad,Muhammad Ashik</v>
          </cell>
          <cell r="D1620" t="str">
            <v>FC059</v>
          </cell>
          <cell r="E1620" t="str">
            <v>In</v>
          </cell>
          <cell r="F1620" t="str">
            <v>9/2/26, 10:35â€¯AM</v>
          </cell>
          <cell r="G1620" t="str">
            <v>P</v>
          </cell>
        </row>
        <row r="1621">
          <cell r="A1621">
            <v>203964995</v>
          </cell>
          <cell r="B1621" t="str">
            <v>Thankachan,Ashil</v>
          </cell>
          <cell r="C1621" t="str">
            <v>Narshad,Muhammad Ashik</v>
          </cell>
          <cell r="D1621" t="str">
            <v>FC059</v>
          </cell>
          <cell r="E1621" t="str">
            <v>Out</v>
          </cell>
          <cell r="F1621" t="str">
            <v>9/2/26, 2:41â€¯PM</v>
          </cell>
          <cell r="G1621" t="str">
            <v>P</v>
          </cell>
        </row>
        <row r="1622">
          <cell r="A1622">
            <v>203964995</v>
          </cell>
          <cell r="B1622" t="str">
            <v>Thankachan,Ashil</v>
          </cell>
          <cell r="C1622" t="str">
            <v>Narshad,Muhammad Ashik</v>
          </cell>
          <cell r="D1622" t="str">
            <v>FC059</v>
          </cell>
          <cell r="E1622" t="str">
            <v>In</v>
          </cell>
          <cell r="F1622" t="str">
            <v>9/2/26, 3:12â€¯PM</v>
          </cell>
          <cell r="G1622" t="str">
            <v>P</v>
          </cell>
        </row>
        <row r="1623">
          <cell r="A1623">
            <v>203964995</v>
          </cell>
          <cell r="B1623" t="str">
            <v>Thankachan,Ashil</v>
          </cell>
          <cell r="C1623" t="str">
            <v>Narshad,Muhammad Ashik</v>
          </cell>
          <cell r="D1623" t="str">
            <v>FC059</v>
          </cell>
          <cell r="E1623" t="str">
            <v>Out</v>
          </cell>
          <cell r="F1623" t="str">
            <v>9/2/26, 5:58â€¯PM</v>
          </cell>
          <cell r="G1623" t="str">
            <v>P</v>
          </cell>
        </row>
        <row r="1624">
          <cell r="A1624">
            <v>206934491</v>
          </cell>
          <cell r="B1624" t="str">
            <v>NSAAMU,MUDASHIRU</v>
          </cell>
          <cell r="C1624" t="str">
            <v>Meera,Bava Bahrudeen</v>
          </cell>
          <cell r="D1624" t="str">
            <v>FC034</v>
          </cell>
          <cell r="E1624" t="str">
            <v>In</v>
          </cell>
          <cell r="F1624" t="str">
            <v>9/2/26, 7:59â€¯AM</v>
          </cell>
          <cell r="G1624" t="str">
            <v>P</v>
          </cell>
        </row>
        <row r="1625">
          <cell r="A1625">
            <v>206934491</v>
          </cell>
          <cell r="B1625" t="str">
            <v>NSAAMU,MUDASHIRU</v>
          </cell>
          <cell r="C1625" t="str">
            <v>Meera,Bava Bahrudeen</v>
          </cell>
          <cell r="D1625" t="str">
            <v>FC034</v>
          </cell>
          <cell r="E1625" t="str">
            <v>Out</v>
          </cell>
          <cell r="F1625" t="str">
            <v>9/2/26, 12:07â€¯PM</v>
          </cell>
          <cell r="G1625" t="str">
            <v>P</v>
          </cell>
        </row>
        <row r="1626">
          <cell r="A1626">
            <v>206934491</v>
          </cell>
          <cell r="B1626" t="str">
            <v>NSAAMU,MUDASHIRU</v>
          </cell>
          <cell r="C1626" t="str">
            <v>Meera,Bava Bahrudeen</v>
          </cell>
          <cell r="D1626" t="str">
            <v>FC034</v>
          </cell>
          <cell r="E1626" t="str">
            <v>In</v>
          </cell>
          <cell r="F1626" t="str">
            <v>9/2/26, 1:08â€¯PM</v>
          </cell>
          <cell r="G1626" t="str">
            <v>P</v>
          </cell>
        </row>
        <row r="1627">
          <cell r="A1627">
            <v>206934491</v>
          </cell>
          <cell r="B1627" t="str">
            <v>NSAAMU,MUDASHIRU</v>
          </cell>
          <cell r="C1627" t="str">
            <v>Meera,Bava Bahrudeen</v>
          </cell>
          <cell r="D1627" t="str">
            <v>FC034</v>
          </cell>
          <cell r="E1627" t="str">
            <v>Out</v>
          </cell>
          <cell r="F1627" t="str">
            <v>9/2/26, 6:00â€¯PM</v>
          </cell>
          <cell r="G1627" t="str">
            <v>P</v>
          </cell>
        </row>
        <row r="1628">
          <cell r="A1628">
            <v>205997628</v>
          </cell>
          <cell r="B1628" t="str">
            <v>NYIRENDA SINGINI,BRENDA</v>
          </cell>
          <cell r="C1628" t="str">
            <v>Sohail,Anis</v>
          </cell>
          <cell r="D1628" t="str">
            <v>FC159</v>
          </cell>
          <cell r="E1628" t="str">
            <v>In</v>
          </cell>
          <cell r="F1628" t="str">
            <v>9/2/26, 7:57â€¯AM</v>
          </cell>
          <cell r="G1628" t="str">
            <v>P</v>
          </cell>
        </row>
        <row r="1629">
          <cell r="A1629">
            <v>205997628</v>
          </cell>
          <cell r="B1629" t="str">
            <v>NYIRENDA SINGINI,BRENDA</v>
          </cell>
          <cell r="C1629" t="str">
            <v>Sohail,Anis</v>
          </cell>
          <cell r="D1629" t="str">
            <v>FC159</v>
          </cell>
          <cell r="E1629" t="str">
            <v>Out</v>
          </cell>
          <cell r="F1629" t="str">
            <v>9/2/26, 12:04â€¯PM</v>
          </cell>
          <cell r="G1629" t="str">
            <v>P</v>
          </cell>
        </row>
        <row r="1630">
          <cell r="A1630">
            <v>205997628</v>
          </cell>
          <cell r="B1630" t="str">
            <v>NYIRENDA SINGINI,BRENDA</v>
          </cell>
          <cell r="C1630" t="str">
            <v>Sohail,Anis</v>
          </cell>
          <cell r="D1630" t="str">
            <v>FC159</v>
          </cell>
          <cell r="E1630" t="str">
            <v>In</v>
          </cell>
          <cell r="F1630" t="str">
            <v>9/2/26, 1:04â€¯PM</v>
          </cell>
          <cell r="G1630" t="str">
            <v>P</v>
          </cell>
        </row>
        <row r="1631">
          <cell r="A1631">
            <v>205997628</v>
          </cell>
          <cell r="B1631" t="str">
            <v>NYIRENDA SINGINI,BRENDA</v>
          </cell>
          <cell r="C1631" t="str">
            <v>Sohail,Anis</v>
          </cell>
          <cell r="D1631" t="str">
            <v>FC159</v>
          </cell>
          <cell r="E1631" t="str">
            <v>Out</v>
          </cell>
          <cell r="F1631" t="str">
            <v>9/2/26, 5:57â€¯PM</v>
          </cell>
          <cell r="G1631" t="str">
            <v>P</v>
          </cell>
        </row>
        <row r="1632">
          <cell r="A1632">
            <v>204883085</v>
          </cell>
          <cell r="B1632" t="str">
            <v>Mambo,Flora Nde</v>
          </cell>
          <cell r="C1632" t="str">
            <v>Katyal,Varun</v>
          </cell>
          <cell r="D1632" t="str">
            <v>FC034</v>
          </cell>
          <cell r="E1632" t="str">
            <v>In</v>
          </cell>
          <cell r="F1632" t="str">
            <v>9/2/26, 7:58â€¯AM</v>
          </cell>
          <cell r="G1632" t="str">
            <v>P</v>
          </cell>
        </row>
        <row r="1633">
          <cell r="A1633">
            <v>204883085</v>
          </cell>
          <cell r="B1633" t="str">
            <v>Mambo,Flora Nde</v>
          </cell>
          <cell r="C1633" t="str">
            <v>Katyal,Varun</v>
          </cell>
          <cell r="D1633" t="str">
            <v>FC034</v>
          </cell>
          <cell r="E1633" t="str">
            <v>Out</v>
          </cell>
          <cell r="F1633" t="str">
            <v>9/2/26, 10:06â€¯AM</v>
          </cell>
          <cell r="G1633" t="str">
            <v>P</v>
          </cell>
        </row>
        <row r="1634">
          <cell r="A1634">
            <v>204883085</v>
          </cell>
          <cell r="B1634" t="str">
            <v>Mambo,Flora Nde</v>
          </cell>
          <cell r="C1634" t="str">
            <v>Katyal,Varun</v>
          </cell>
          <cell r="D1634" t="str">
            <v>FC034</v>
          </cell>
          <cell r="E1634" t="str">
            <v>In</v>
          </cell>
          <cell r="F1634" t="str">
            <v>9/2/26, 10:37â€¯AM</v>
          </cell>
          <cell r="G1634" t="str">
            <v>P</v>
          </cell>
        </row>
        <row r="1635">
          <cell r="A1635">
            <v>204883085</v>
          </cell>
          <cell r="B1635" t="str">
            <v>Mambo,Flora Nde</v>
          </cell>
          <cell r="C1635" t="str">
            <v>Katyal,Varun</v>
          </cell>
          <cell r="D1635" t="str">
            <v>FC034</v>
          </cell>
          <cell r="E1635" t="str">
            <v>Out</v>
          </cell>
          <cell r="F1635" t="str">
            <v>9/2/26, 12:53â€¯PM</v>
          </cell>
          <cell r="G1635" t="str">
            <v>P</v>
          </cell>
        </row>
        <row r="1636">
          <cell r="A1636">
            <v>204883085</v>
          </cell>
          <cell r="B1636" t="str">
            <v>Mambo,Flora Nde</v>
          </cell>
          <cell r="C1636" t="str">
            <v>Katyal,Varun</v>
          </cell>
          <cell r="D1636" t="str">
            <v>FC034</v>
          </cell>
          <cell r="E1636" t="str">
            <v>In</v>
          </cell>
          <cell r="F1636" t="str">
            <v>9/2/26, 1:23â€¯PM</v>
          </cell>
          <cell r="G1636" t="str">
            <v>P</v>
          </cell>
        </row>
        <row r="1637">
          <cell r="A1637">
            <v>204883085</v>
          </cell>
          <cell r="B1637" t="str">
            <v>Mambo,Flora Nde</v>
          </cell>
          <cell r="C1637" t="str">
            <v>Katyal,Varun</v>
          </cell>
          <cell r="D1637" t="str">
            <v>FC034</v>
          </cell>
          <cell r="E1637" t="str">
            <v>Out</v>
          </cell>
          <cell r="F1637" t="str">
            <v>9/2/26, 5:59â€¯PM</v>
          </cell>
          <cell r="G1637" t="str">
            <v>P</v>
          </cell>
        </row>
        <row r="1638">
          <cell r="A1638">
            <v>205275634</v>
          </cell>
          <cell r="B1638" t="str">
            <v>Ndeke,Lee Muriuki</v>
          </cell>
          <cell r="C1638" t="str">
            <v>Ansari,Ammar Abdullah</v>
          </cell>
          <cell r="D1638" t="str">
            <v>FC009</v>
          </cell>
          <cell r="E1638" t="str">
            <v>In</v>
          </cell>
          <cell r="F1638" t="str">
            <v>9/2/26, 7:59â€¯AM</v>
          </cell>
          <cell r="G1638" t="str">
            <v>P</v>
          </cell>
        </row>
        <row r="1639">
          <cell r="A1639">
            <v>205275634</v>
          </cell>
          <cell r="B1639" t="str">
            <v>Ndeke,Lee Muriuki</v>
          </cell>
          <cell r="C1639" t="str">
            <v>Ansari,Ammar Abdullah</v>
          </cell>
          <cell r="D1639" t="str">
            <v>FC009</v>
          </cell>
          <cell r="E1639" t="str">
            <v>Out</v>
          </cell>
          <cell r="F1639" t="str">
            <v>9/2/26, 10:36â€¯AM</v>
          </cell>
          <cell r="G1639" t="str">
            <v>P</v>
          </cell>
        </row>
        <row r="1640">
          <cell r="A1640">
            <v>205275634</v>
          </cell>
          <cell r="B1640" t="str">
            <v>Ndeke,Lee Muriuki</v>
          </cell>
          <cell r="C1640" t="str">
            <v>Ansari,Ammar Abdullah</v>
          </cell>
          <cell r="D1640" t="str">
            <v>FC009</v>
          </cell>
          <cell r="E1640" t="str">
            <v>In</v>
          </cell>
          <cell r="F1640" t="str">
            <v>9/2/26, 11:05â€¯AM</v>
          </cell>
          <cell r="G1640" t="str">
            <v>P</v>
          </cell>
        </row>
        <row r="1641">
          <cell r="A1641">
            <v>205275634</v>
          </cell>
          <cell r="B1641" t="str">
            <v>Ndeke,Lee Muriuki</v>
          </cell>
          <cell r="C1641" t="str">
            <v>Ansari,Ammar Abdullah</v>
          </cell>
          <cell r="D1641" t="str">
            <v>FC009</v>
          </cell>
          <cell r="E1641" t="str">
            <v>Out</v>
          </cell>
          <cell r="F1641" t="str">
            <v>9/2/26, 2:34â€¯PM</v>
          </cell>
          <cell r="G1641" t="str">
            <v>P</v>
          </cell>
        </row>
        <row r="1642">
          <cell r="A1642">
            <v>205275634</v>
          </cell>
          <cell r="B1642" t="str">
            <v>Ndeke,Lee Muriuki</v>
          </cell>
          <cell r="C1642" t="str">
            <v>Ansari,Ammar Abdullah</v>
          </cell>
          <cell r="D1642" t="str">
            <v>FC009</v>
          </cell>
          <cell r="E1642" t="str">
            <v>In</v>
          </cell>
          <cell r="F1642" t="str">
            <v>9/2/26, 3:03â€¯PM</v>
          </cell>
          <cell r="G1642" t="str">
            <v>P</v>
          </cell>
        </row>
        <row r="1643">
          <cell r="A1643">
            <v>205275634</v>
          </cell>
          <cell r="B1643" t="str">
            <v>Ndeke,Lee Muriuki</v>
          </cell>
          <cell r="C1643" t="str">
            <v>Ansari,Ammar Abdullah</v>
          </cell>
          <cell r="D1643" t="str">
            <v>FC009</v>
          </cell>
          <cell r="E1643" t="str">
            <v>Out</v>
          </cell>
          <cell r="F1643" t="str">
            <v>9/2/26, 5:59â€¯PM</v>
          </cell>
          <cell r="G1643" t="str">
            <v>P</v>
          </cell>
        </row>
        <row r="1644">
          <cell r="A1644">
            <v>205275635</v>
          </cell>
          <cell r="B1644" t="str">
            <v>Nyang,Zacharia Nyaosi</v>
          </cell>
          <cell r="C1644" t="str">
            <v>Meera,Bava Bahrudeen</v>
          </cell>
          <cell r="D1644" t="str">
            <v>FC034</v>
          </cell>
          <cell r="E1644" t="str">
            <v>In</v>
          </cell>
          <cell r="F1644" t="str">
            <v>9/2/26, 7:58â€¯AM</v>
          </cell>
          <cell r="G1644" t="str">
            <v>P</v>
          </cell>
        </row>
        <row r="1645">
          <cell r="A1645">
            <v>205275635</v>
          </cell>
          <cell r="B1645" t="str">
            <v>Nyang,Zacharia Nyaosi</v>
          </cell>
          <cell r="C1645" t="str">
            <v>Meera,Bava Bahrudeen</v>
          </cell>
          <cell r="D1645" t="str">
            <v>FC034</v>
          </cell>
          <cell r="E1645" t="str">
            <v>Out</v>
          </cell>
          <cell r="F1645" t="str">
            <v>9/2/26, 12:15â€¯PM</v>
          </cell>
          <cell r="G1645" t="str">
            <v>P</v>
          </cell>
        </row>
        <row r="1646">
          <cell r="A1646">
            <v>205275635</v>
          </cell>
          <cell r="B1646" t="str">
            <v>Nyang,Zacharia Nyaosi</v>
          </cell>
          <cell r="C1646" t="str">
            <v>Meera,Bava Bahrudeen</v>
          </cell>
          <cell r="D1646" t="str">
            <v>FC034</v>
          </cell>
          <cell r="E1646" t="str">
            <v>In</v>
          </cell>
          <cell r="F1646" t="str">
            <v>9/2/26, 1:16â€¯PM</v>
          </cell>
          <cell r="G1646" t="str">
            <v>P</v>
          </cell>
        </row>
        <row r="1647">
          <cell r="A1647">
            <v>205275635</v>
          </cell>
          <cell r="B1647" t="str">
            <v>Nyang,Zacharia Nyaosi</v>
          </cell>
          <cell r="C1647" t="str">
            <v>Meera,Bava Bahrudeen</v>
          </cell>
          <cell r="D1647" t="str">
            <v>FC034</v>
          </cell>
          <cell r="E1647" t="str">
            <v>Out</v>
          </cell>
          <cell r="F1647" t="str">
            <v>9/2/26, 5:59â€¯PM</v>
          </cell>
          <cell r="G1647" t="str">
            <v>P</v>
          </cell>
        </row>
        <row r="1648">
          <cell r="A1648">
            <v>205275633</v>
          </cell>
          <cell r="B1648" t="str">
            <v>Muluh,Chanceline Fongwi</v>
          </cell>
          <cell r="C1648" t="str">
            <v>Ansari,Ammar Abdullah</v>
          </cell>
          <cell r="D1648" t="str">
            <v>LK013</v>
          </cell>
          <cell r="E1648" t="str">
            <v>In</v>
          </cell>
          <cell r="F1648" t="str">
            <v>9/2/26, 6:10â€¯PM</v>
          </cell>
          <cell r="G1648" t="str">
            <v>P</v>
          </cell>
        </row>
        <row r="1649">
          <cell r="A1649">
            <v>205275633</v>
          </cell>
          <cell r="B1649" t="str">
            <v>Muluh,Chanceline Fongwi</v>
          </cell>
          <cell r="C1649" t="str">
            <v>Ansari,Ammar Abdullah</v>
          </cell>
          <cell r="D1649" t="str">
            <v>LK013</v>
          </cell>
          <cell r="E1649" t="str">
            <v>Out</v>
          </cell>
          <cell r="F1649" t="str">
            <v>9/2/26, 8:01â€¯PM</v>
          </cell>
          <cell r="G1649" t="str">
            <v>P</v>
          </cell>
        </row>
        <row r="1650">
          <cell r="A1650">
            <v>205275633</v>
          </cell>
          <cell r="B1650" t="str">
            <v>Muluh,Chanceline Fongwi</v>
          </cell>
          <cell r="C1650" t="str">
            <v>Ansari,Ammar Abdullah</v>
          </cell>
          <cell r="D1650" t="str">
            <v>LK013</v>
          </cell>
          <cell r="E1650" t="str">
            <v>In</v>
          </cell>
          <cell r="F1650" t="str">
            <v>9/2/26, 9:01â€¯PM</v>
          </cell>
          <cell r="G1650" t="str">
            <v>P</v>
          </cell>
        </row>
        <row r="1651">
          <cell r="A1651">
            <v>205275633</v>
          </cell>
          <cell r="B1651" t="str">
            <v>Muluh,Chanceline Fongwi</v>
          </cell>
          <cell r="C1651" t="str">
            <v>Ansari,Ammar Abdullah</v>
          </cell>
          <cell r="D1651" t="str">
            <v>LK013</v>
          </cell>
          <cell r="E1651" t="str">
            <v>Out</v>
          </cell>
          <cell r="F1651" t="str">
            <v>9/3/26, 2:07â€¯AM</v>
          </cell>
          <cell r="G1651" t="str">
            <v>P</v>
          </cell>
        </row>
        <row r="1652">
          <cell r="A1652">
            <v>203599606</v>
          </cell>
          <cell r="B1652" t="str">
            <v>OKYERE,JOHN</v>
          </cell>
          <cell r="C1652" t="str">
            <v>Singh,Pardeep</v>
          </cell>
          <cell r="D1652" t="str">
            <v>FC159</v>
          </cell>
          <cell r="E1652" t="str">
            <v>In</v>
          </cell>
          <cell r="F1652" t="str">
            <v>9/2/26, 7:54â€¯AM</v>
          </cell>
          <cell r="G1652" t="str">
            <v>P</v>
          </cell>
        </row>
        <row r="1653">
          <cell r="A1653">
            <v>203599606</v>
          </cell>
          <cell r="B1653" t="str">
            <v>OKYERE,JOHN</v>
          </cell>
          <cell r="C1653" t="str">
            <v>Singh,Pardeep</v>
          </cell>
          <cell r="D1653" t="str">
            <v>FC159</v>
          </cell>
          <cell r="E1653" t="str">
            <v>Out</v>
          </cell>
          <cell r="F1653" t="str">
            <v>9/2/26, 12:46â€¯PM</v>
          </cell>
          <cell r="G1653" t="str">
            <v>P</v>
          </cell>
        </row>
        <row r="1654">
          <cell r="A1654">
            <v>203599606</v>
          </cell>
          <cell r="B1654" t="str">
            <v>OKYERE,JOHN</v>
          </cell>
          <cell r="C1654" t="str">
            <v>Singh,Pardeep</v>
          </cell>
          <cell r="D1654" t="str">
            <v>FC159</v>
          </cell>
          <cell r="E1654" t="str">
            <v>In</v>
          </cell>
          <cell r="F1654" t="str">
            <v>9/2/26, 1:44â€¯PM</v>
          </cell>
          <cell r="G1654" t="str">
            <v>P</v>
          </cell>
        </row>
        <row r="1655">
          <cell r="A1655">
            <v>203599606</v>
          </cell>
          <cell r="B1655" t="str">
            <v>OKYERE,JOHN</v>
          </cell>
          <cell r="C1655" t="str">
            <v>Singh,Pardeep</v>
          </cell>
          <cell r="D1655" t="str">
            <v>FC159</v>
          </cell>
          <cell r="E1655" t="str">
            <v>Out</v>
          </cell>
          <cell r="F1655" t="str">
            <v>9/2/26, 5:55â€¯PM</v>
          </cell>
          <cell r="G1655" t="str">
            <v>P</v>
          </cell>
        </row>
        <row r="1656">
          <cell r="A1656">
            <v>203993281</v>
          </cell>
          <cell r="B1656" t="str">
            <v>Turay,Isha</v>
          </cell>
          <cell r="C1656" t="str">
            <v>Lakkireddy,Sai Raghavendra Reddy</v>
          </cell>
          <cell r="D1656" t="str">
            <v>FC009</v>
          </cell>
          <cell r="E1656" t="str">
            <v>In</v>
          </cell>
          <cell r="F1656" t="str">
            <v>9/2/26, 8:00â€¯AM</v>
          </cell>
          <cell r="G1656" t="str">
            <v>P</v>
          </cell>
        </row>
        <row r="1657">
          <cell r="A1657">
            <v>203993281</v>
          </cell>
          <cell r="B1657" t="str">
            <v>Turay,Isha</v>
          </cell>
          <cell r="C1657" t="str">
            <v>Lakkireddy,Sai Raghavendra Reddy</v>
          </cell>
          <cell r="D1657" t="str">
            <v>FC009</v>
          </cell>
          <cell r="E1657" t="str">
            <v>Out</v>
          </cell>
          <cell r="F1657" t="str">
            <v>9/2/26, 10:03â€¯AM</v>
          </cell>
          <cell r="G1657" t="str">
            <v>P</v>
          </cell>
        </row>
        <row r="1658">
          <cell r="A1658">
            <v>203993281</v>
          </cell>
          <cell r="B1658" t="str">
            <v>Turay,Isha</v>
          </cell>
          <cell r="C1658" t="str">
            <v>Lakkireddy,Sai Raghavendra Reddy</v>
          </cell>
          <cell r="D1658" t="str">
            <v>FC009</v>
          </cell>
          <cell r="E1658" t="str">
            <v>In</v>
          </cell>
          <cell r="F1658" t="str">
            <v>9/2/26, 10:35â€¯AM</v>
          </cell>
          <cell r="G1658" t="str">
            <v>P</v>
          </cell>
        </row>
        <row r="1659">
          <cell r="A1659">
            <v>203993281</v>
          </cell>
          <cell r="B1659" t="str">
            <v>Turay,Isha</v>
          </cell>
          <cell r="C1659" t="str">
            <v>Lakkireddy,Sai Raghavendra Reddy</v>
          </cell>
          <cell r="D1659" t="str">
            <v>FC009</v>
          </cell>
          <cell r="E1659" t="str">
            <v>Out</v>
          </cell>
          <cell r="F1659" t="str">
            <v>9/2/26, 2:41â€¯PM</v>
          </cell>
          <cell r="G1659" t="str">
            <v>P</v>
          </cell>
        </row>
        <row r="1660">
          <cell r="A1660">
            <v>203993281</v>
          </cell>
          <cell r="B1660" t="str">
            <v>Turay,Isha</v>
          </cell>
          <cell r="C1660" t="str">
            <v>Lakkireddy,Sai Raghavendra Reddy</v>
          </cell>
          <cell r="D1660" t="str">
            <v>FC009</v>
          </cell>
          <cell r="E1660" t="str">
            <v>In</v>
          </cell>
          <cell r="F1660" t="str">
            <v>9/2/26, 3:13â€¯PM</v>
          </cell>
          <cell r="G1660" t="str">
            <v>P</v>
          </cell>
        </row>
        <row r="1661">
          <cell r="A1661">
            <v>203993281</v>
          </cell>
          <cell r="B1661" t="str">
            <v>Turay,Isha</v>
          </cell>
          <cell r="C1661" t="str">
            <v>Lakkireddy,Sai Raghavendra Reddy</v>
          </cell>
          <cell r="D1661" t="str">
            <v>FC009</v>
          </cell>
          <cell r="E1661" t="str">
            <v>Out</v>
          </cell>
          <cell r="F1661" t="str">
            <v>9/2/26, 5:59â€¯PM</v>
          </cell>
          <cell r="G1661" t="str">
            <v>P</v>
          </cell>
        </row>
        <row r="1662">
          <cell r="A1662">
            <v>205608373</v>
          </cell>
          <cell r="B1662" t="str">
            <v>TIMOTHY,ACQUAH</v>
          </cell>
          <cell r="C1662" t="str">
            <v>Sohail,Anis</v>
          </cell>
          <cell r="D1662" t="str">
            <v>LK016</v>
          </cell>
          <cell r="E1662" t="str">
            <v>In</v>
          </cell>
          <cell r="F1662" t="str">
            <v>9/2/26, 6:07â€¯PM</v>
          </cell>
          <cell r="G1662" t="str">
            <v>P</v>
          </cell>
        </row>
        <row r="1663">
          <cell r="A1663">
            <v>205608373</v>
          </cell>
          <cell r="B1663" t="str">
            <v>TIMOTHY,ACQUAH</v>
          </cell>
          <cell r="C1663" t="str">
            <v>Sohail,Anis</v>
          </cell>
          <cell r="D1663" t="str">
            <v>LK016</v>
          </cell>
          <cell r="E1663" t="str">
            <v>Out</v>
          </cell>
          <cell r="F1663" t="str">
            <v>9/2/26, 11:06â€¯PM</v>
          </cell>
          <cell r="G1663" t="str">
            <v>P</v>
          </cell>
        </row>
        <row r="1664">
          <cell r="A1664">
            <v>205608373</v>
          </cell>
          <cell r="B1664" t="str">
            <v>TIMOTHY,ACQUAH</v>
          </cell>
          <cell r="C1664" t="str">
            <v>Sohail,Anis</v>
          </cell>
          <cell r="D1664" t="str">
            <v>LK016</v>
          </cell>
          <cell r="E1664" t="str">
            <v>In</v>
          </cell>
          <cell r="F1664" t="str">
            <v>9/3/26, 12:00â€¯AM</v>
          </cell>
          <cell r="G1664" t="str">
            <v>P</v>
          </cell>
        </row>
        <row r="1665">
          <cell r="A1665">
            <v>205608373</v>
          </cell>
          <cell r="B1665" t="str">
            <v>TIMOTHY,ACQUAH</v>
          </cell>
          <cell r="C1665" t="str">
            <v>Sohail,Anis</v>
          </cell>
          <cell r="D1665" t="str">
            <v>LK016</v>
          </cell>
          <cell r="E1665" t="str">
            <v>In</v>
          </cell>
          <cell r="F1665" t="str">
            <v>9/3/26, 12:03â€¯AM</v>
          </cell>
          <cell r="G1665" t="str">
            <v>P</v>
          </cell>
        </row>
        <row r="1666">
          <cell r="A1666">
            <v>205608373</v>
          </cell>
          <cell r="B1666" t="str">
            <v>TIMOTHY,ACQUAH</v>
          </cell>
          <cell r="C1666" t="str">
            <v>Sohail,Anis</v>
          </cell>
          <cell r="D1666" t="str">
            <v>LK016</v>
          </cell>
          <cell r="E1666" t="str">
            <v>Out</v>
          </cell>
          <cell r="F1666" t="str">
            <v>9/3/26, 12:05â€¯AM</v>
          </cell>
          <cell r="G1666" t="str">
            <v>P</v>
          </cell>
        </row>
        <row r="1667">
          <cell r="A1667">
            <v>203512964</v>
          </cell>
          <cell r="B1667" t="str">
            <v>Adjei,Susana</v>
          </cell>
          <cell r="C1667" t="str">
            <v>Narshad,Muhammad Ashik</v>
          </cell>
          <cell r="D1667" t="str">
            <v>LK011</v>
          </cell>
          <cell r="E1667" t="str">
            <v>In</v>
          </cell>
          <cell r="F1667" t="str">
            <v>9/2/26, 6:09â€¯PM</v>
          </cell>
          <cell r="G1667" t="str">
            <v>P</v>
          </cell>
        </row>
        <row r="1668">
          <cell r="A1668">
            <v>203512964</v>
          </cell>
          <cell r="B1668" t="str">
            <v>Adjei,Susana</v>
          </cell>
          <cell r="C1668" t="str">
            <v>Narshad,Muhammad Ashik</v>
          </cell>
          <cell r="D1668" t="str">
            <v>LK011</v>
          </cell>
          <cell r="E1668" t="str">
            <v>Out</v>
          </cell>
          <cell r="F1668" t="str">
            <v>9/2/26, 8:35â€¯PM</v>
          </cell>
          <cell r="G1668" t="str">
            <v>P</v>
          </cell>
        </row>
        <row r="1669">
          <cell r="A1669">
            <v>203512964</v>
          </cell>
          <cell r="B1669" t="str">
            <v>Adjei,Susana</v>
          </cell>
          <cell r="C1669" t="str">
            <v>Narshad,Muhammad Ashik</v>
          </cell>
          <cell r="D1669" t="str">
            <v>LK011</v>
          </cell>
          <cell r="E1669" t="str">
            <v>In</v>
          </cell>
          <cell r="F1669" t="str">
            <v>9/2/26, 9:06â€¯PM</v>
          </cell>
          <cell r="G1669" t="str">
            <v>P</v>
          </cell>
        </row>
        <row r="1670">
          <cell r="A1670">
            <v>203512964</v>
          </cell>
          <cell r="B1670" t="str">
            <v>Adjei,Susana</v>
          </cell>
          <cell r="C1670" t="str">
            <v>Narshad,Muhammad Ashik</v>
          </cell>
          <cell r="D1670" t="str">
            <v>LK011</v>
          </cell>
          <cell r="E1670" t="str">
            <v>Out</v>
          </cell>
          <cell r="F1670" t="str">
            <v>9/3/26, 1:34â€¯AM</v>
          </cell>
          <cell r="G1670" t="str">
            <v>P</v>
          </cell>
        </row>
        <row r="1671">
          <cell r="A1671">
            <v>203512964</v>
          </cell>
          <cell r="B1671" t="str">
            <v>Adjei,Susana</v>
          </cell>
          <cell r="C1671" t="str">
            <v>Narshad,Muhammad Ashik</v>
          </cell>
          <cell r="D1671" t="str">
            <v>LK011</v>
          </cell>
          <cell r="E1671" t="str">
            <v>In</v>
          </cell>
          <cell r="F1671" t="str">
            <v>9/3/26, 2:04â€¯AM</v>
          </cell>
          <cell r="G1671" t="str">
            <v>P</v>
          </cell>
        </row>
        <row r="1672">
          <cell r="A1672">
            <v>204883095</v>
          </cell>
          <cell r="B1672" t="str">
            <v>SILLAH,IDRISSA</v>
          </cell>
          <cell r="C1672" t="str">
            <v>Katyal,Varun</v>
          </cell>
          <cell r="D1672" t="str">
            <v>FC059</v>
          </cell>
          <cell r="E1672" t="str">
            <v>In</v>
          </cell>
          <cell r="F1672" t="str">
            <v>9/2/26, 7:59â€¯AM</v>
          </cell>
          <cell r="G1672" t="str">
            <v>P</v>
          </cell>
        </row>
        <row r="1673">
          <cell r="A1673">
            <v>204883095</v>
          </cell>
          <cell r="B1673" t="str">
            <v>SILLAH,IDRISSA</v>
          </cell>
          <cell r="C1673" t="str">
            <v>Katyal,Varun</v>
          </cell>
          <cell r="D1673" t="str">
            <v>FC059</v>
          </cell>
          <cell r="E1673" t="str">
            <v>Out</v>
          </cell>
          <cell r="F1673" t="str">
            <v>9/2/26, 12:49â€¯PM</v>
          </cell>
          <cell r="G1673" t="str">
            <v>P</v>
          </cell>
        </row>
        <row r="1674">
          <cell r="A1674">
            <v>204883095</v>
          </cell>
          <cell r="B1674" t="str">
            <v>SILLAH,IDRISSA</v>
          </cell>
          <cell r="C1674" t="str">
            <v>Katyal,Varun</v>
          </cell>
          <cell r="D1674" t="str">
            <v>FC059</v>
          </cell>
          <cell r="E1674" t="str">
            <v>In</v>
          </cell>
          <cell r="F1674" t="str">
            <v>9/2/26, 1:49â€¯PM</v>
          </cell>
          <cell r="G1674" t="str">
            <v>P</v>
          </cell>
        </row>
        <row r="1675">
          <cell r="A1675">
            <v>204883095</v>
          </cell>
          <cell r="B1675" t="str">
            <v>SILLAH,IDRISSA</v>
          </cell>
          <cell r="C1675" t="str">
            <v>Katyal,Varun</v>
          </cell>
          <cell r="D1675" t="str">
            <v>FC059</v>
          </cell>
          <cell r="E1675" t="str">
            <v>Out</v>
          </cell>
          <cell r="F1675" t="str">
            <v>9/2/26, 5:58â€¯PM</v>
          </cell>
          <cell r="G1675" t="str">
            <v>P</v>
          </cell>
        </row>
        <row r="1676">
          <cell r="A1676">
            <v>203513810</v>
          </cell>
          <cell r="B1676" t="str">
            <v>Kum,Bradon Bin</v>
          </cell>
          <cell r="C1676" t="str">
            <v>Ansari,Ammar Abdullah</v>
          </cell>
          <cell r="D1676" t="str">
            <v>FC134</v>
          </cell>
          <cell r="E1676" t="str">
            <v>In</v>
          </cell>
          <cell r="F1676" t="str">
            <v>9/2/26, 7:51â€¯AM</v>
          </cell>
          <cell r="G1676" t="str">
            <v>P</v>
          </cell>
        </row>
        <row r="1677">
          <cell r="A1677">
            <v>203513810</v>
          </cell>
          <cell r="B1677" t="str">
            <v>Kum,Bradon Bin</v>
          </cell>
          <cell r="C1677" t="str">
            <v>Ansari,Ammar Abdullah</v>
          </cell>
          <cell r="D1677" t="str">
            <v>FC134</v>
          </cell>
          <cell r="E1677" t="str">
            <v>Out</v>
          </cell>
          <cell r="F1677" t="str">
            <v>9/2/26, 10:09â€¯AM</v>
          </cell>
          <cell r="G1677" t="str">
            <v>P</v>
          </cell>
        </row>
        <row r="1678">
          <cell r="A1678">
            <v>203513810</v>
          </cell>
          <cell r="B1678" t="str">
            <v>Kum,Bradon Bin</v>
          </cell>
          <cell r="C1678" t="str">
            <v>Ansari,Ammar Abdullah</v>
          </cell>
          <cell r="D1678" t="str">
            <v>FC134</v>
          </cell>
          <cell r="E1678" t="str">
            <v>In</v>
          </cell>
          <cell r="F1678" t="str">
            <v>9/2/26, 10:39â€¯AM</v>
          </cell>
          <cell r="G1678" t="str">
            <v>P</v>
          </cell>
        </row>
        <row r="1679">
          <cell r="A1679">
            <v>203513810</v>
          </cell>
          <cell r="B1679" t="str">
            <v>Kum,Bradon Bin</v>
          </cell>
          <cell r="C1679" t="str">
            <v>Ansari,Ammar Abdullah</v>
          </cell>
          <cell r="D1679" t="str">
            <v>FC134</v>
          </cell>
          <cell r="E1679" t="str">
            <v>Out</v>
          </cell>
          <cell r="F1679" t="str">
            <v>9/2/26, 3:31â€¯PM</v>
          </cell>
          <cell r="G1679" t="str">
            <v>P</v>
          </cell>
        </row>
        <row r="1680">
          <cell r="A1680">
            <v>203513810</v>
          </cell>
          <cell r="B1680" t="str">
            <v>Kum,Bradon Bin</v>
          </cell>
          <cell r="C1680" t="str">
            <v>Ansari,Ammar Abdullah</v>
          </cell>
          <cell r="D1680" t="str">
            <v>FC134</v>
          </cell>
          <cell r="E1680" t="str">
            <v>Out</v>
          </cell>
          <cell r="F1680" t="str">
            <v>9/2/26, 4:00â€¯PM</v>
          </cell>
          <cell r="G1680" t="str">
            <v>P</v>
          </cell>
        </row>
        <row r="1681">
          <cell r="A1681">
            <v>106268302</v>
          </cell>
          <cell r="B1681" t="str">
            <v>Abbas,Zamurd</v>
          </cell>
          <cell r="C1681" t="str">
            <v>Ansari,Ammar Abdullah</v>
          </cell>
          <cell r="D1681" t="str">
            <v>FC009</v>
          </cell>
          <cell r="E1681" t="str">
            <v>In</v>
          </cell>
          <cell r="F1681" t="str">
            <v>9/2/26, 7:53â€¯AM</v>
          </cell>
          <cell r="G1681" t="str">
            <v>P</v>
          </cell>
        </row>
        <row r="1682">
          <cell r="A1682">
            <v>106268302</v>
          </cell>
          <cell r="B1682" t="str">
            <v>Abbas,Zamurd</v>
          </cell>
          <cell r="C1682" t="str">
            <v>Ansari,Ammar Abdullah</v>
          </cell>
          <cell r="D1682" t="str">
            <v>FC009</v>
          </cell>
          <cell r="E1682" t="str">
            <v>Out</v>
          </cell>
          <cell r="F1682" t="str">
            <v>9/2/26, 10:00â€¯AM</v>
          </cell>
          <cell r="G1682" t="str">
            <v>P</v>
          </cell>
        </row>
        <row r="1683">
          <cell r="A1683">
            <v>106268302</v>
          </cell>
          <cell r="B1683" t="str">
            <v>Abbas,Zamurd</v>
          </cell>
          <cell r="C1683" t="str">
            <v>Ansari,Ammar Abdullah</v>
          </cell>
          <cell r="D1683" t="str">
            <v>FC009</v>
          </cell>
          <cell r="E1683" t="str">
            <v>In</v>
          </cell>
          <cell r="F1683" t="str">
            <v>9/2/26, 10:30â€¯AM</v>
          </cell>
          <cell r="G1683" t="str">
            <v>P</v>
          </cell>
        </row>
        <row r="1684">
          <cell r="A1684">
            <v>106268302</v>
          </cell>
          <cell r="B1684" t="str">
            <v>Abbas,Zamurd</v>
          </cell>
          <cell r="C1684" t="str">
            <v>Ansari,Ammar Abdullah</v>
          </cell>
          <cell r="D1684" t="str">
            <v>FC009</v>
          </cell>
          <cell r="E1684" t="str">
            <v>Out</v>
          </cell>
          <cell r="F1684" t="str">
            <v>9/2/26, 3:00â€¯PM</v>
          </cell>
          <cell r="G1684" t="str">
            <v>P</v>
          </cell>
        </row>
        <row r="1685">
          <cell r="A1685">
            <v>106268302</v>
          </cell>
          <cell r="B1685" t="str">
            <v>Abbas,Zamurd</v>
          </cell>
          <cell r="C1685" t="str">
            <v>Ansari,Ammar Abdullah</v>
          </cell>
          <cell r="D1685" t="str">
            <v>FC009</v>
          </cell>
          <cell r="E1685" t="str">
            <v>In</v>
          </cell>
          <cell r="F1685" t="str">
            <v>9/2/26, 3:30â€¯PM</v>
          </cell>
          <cell r="G1685" t="str">
            <v>P</v>
          </cell>
        </row>
        <row r="1686">
          <cell r="A1686">
            <v>106268302</v>
          </cell>
          <cell r="B1686" t="str">
            <v>Abbas,Zamurd</v>
          </cell>
          <cell r="C1686" t="str">
            <v>Ansari,Ammar Abdullah</v>
          </cell>
          <cell r="D1686" t="str">
            <v>FC009</v>
          </cell>
          <cell r="E1686" t="str">
            <v>Out</v>
          </cell>
          <cell r="F1686" t="str">
            <v>9/2/26, 6:03â€¯PM</v>
          </cell>
          <cell r="G1686" t="str">
            <v>P</v>
          </cell>
        </row>
        <row r="1687">
          <cell r="A1687">
            <v>202436104</v>
          </cell>
          <cell r="B1687" t="str">
            <v>Kliko,Kingsford</v>
          </cell>
          <cell r="C1687" t="str">
            <v>Thomas,Binil</v>
          </cell>
          <cell r="D1687" t="str">
            <v>FC084</v>
          </cell>
          <cell r="E1687" t="str">
            <v>In</v>
          </cell>
          <cell r="F1687" t="str">
            <v>9/2/26, 8:00â€¯AM</v>
          </cell>
          <cell r="G1687" t="str">
            <v>P</v>
          </cell>
        </row>
        <row r="1688">
          <cell r="A1688">
            <v>202436104</v>
          </cell>
          <cell r="B1688" t="str">
            <v>Kliko,Kingsford</v>
          </cell>
          <cell r="C1688" t="str">
            <v>Thomas,Binil</v>
          </cell>
          <cell r="D1688" t="str">
            <v>FC084</v>
          </cell>
          <cell r="E1688" t="str">
            <v>Out</v>
          </cell>
          <cell r="F1688" t="str">
            <v>9/2/26, 10:00â€¯AM</v>
          </cell>
          <cell r="G1688" t="str">
            <v>P</v>
          </cell>
        </row>
        <row r="1689">
          <cell r="A1689">
            <v>202436104</v>
          </cell>
          <cell r="B1689" t="str">
            <v>Kliko,Kingsford</v>
          </cell>
          <cell r="C1689" t="str">
            <v>Thomas,Binil</v>
          </cell>
          <cell r="D1689" t="str">
            <v>FC084</v>
          </cell>
          <cell r="E1689" t="str">
            <v>In</v>
          </cell>
          <cell r="F1689" t="str">
            <v>9/2/26, 10:33â€¯AM</v>
          </cell>
          <cell r="G1689" t="str">
            <v>P</v>
          </cell>
        </row>
        <row r="1690">
          <cell r="A1690">
            <v>202436104</v>
          </cell>
          <cell r="B1690" t="str">
            <v>Kliko,Kingsford</v>
          </cell>
          <cell r="C1690" t="str">
            <v>Thomas,Binil</v>
          </cell>
          <cell r="D1690" t="str">
            <v>FC084</v>
          </cell>
          <cell r="E1690" t="str">
            <v>Out</v>
          </cell>
          <cell r="F1690" t="str">
            <v>9/2/26, 3:10â€¯PM</v>
          </cell>
          <cell r="G1690" t="str">
            <v>P</v>
          </cell>
        </row>
        <row r="1691">
          <cell r="A1691">
            <v>202436104</v>
          </cell>
          <cell r="B1691" t="str">
            <v>Kliko,Kingsford</v>
          </cell>
          <cell r="C1691" t="str">
            <v>Thomas,Binil</v>
          </cell>
          <cell r="D1691" t="str">
            <v>FC084</v>
          </cell>
          <cell r="E1691" t="str">
            <v>In</v>
          </cell>
          <cell r="F1691" t="str">
            <v>9/2/26, 3:43â€¯PM</v>
          </cell>
          <cell r="G1691" t="str">
            <v>P</v>
          </cell>
        </row>
        <row r="1692">
          <cell r="A1692">
            <v>202436104</v>
          </cell>
          <cell r="B1692" t="str">
            <v>Kliko,Kingsford</v>
          </cell>
          <cell r="C1692" t="str">
            <v>Thomas,Binil</v>
          </cell>
          <cell r="D1692" t="str">
            <v>FC084</v>
          </cell>
          <cell r="E1692" t="str">
            <v>Out</v>
          </cell>
          <cell r="F1692" t="str">
            <v>9/2/26, 5:58â€¯PM</v>
          </cell>
          <cell r="G1692" t="str">
            <v>P</v>
          </cell>
        </row>
        <row r="1693">
          <cell r="A1693">
            <v>204319462</v>
          </cell>
          <cell r="B1693" t="str">
            <v>Mensah,Emmanuel</v>
          </cell>
          <cell r="C1693" t="str">
            <v>Sohail,Anis</v>
          </cell>
          <cell r="D1693" t="str">
            <v>LK014</v>
          </cell>
          <cell r="E1693" t="str">
            <v>In</v>
          </cell>
          <cell r="F1693" t="str">
            <v>9/2/26, 6:09â€¯PM</v>
          </cell>
          <cell r="G1693" t="str">
            <v>P</v>
          </cell>
        </row>
        <row r="1694">
          <cell r="A1694">
            <v>204319462</v>
          </cell>
          <cell r="B1694" t="str">
            <v>Mensah,Emmanuel</v>
          </cell>
          <cell r="C1694" t="str">
            <v>Sohail,Anis</v>
          </cell>
          <cell r="D1694" t="str">
            <v>LK014</v>
          </cell>
          <cell r="E1694" t="str">
            <v>Out</v>
          </cell>
          <cell r="F1694" t="str">
            <v>9/2/26, 11:07â€¯PM</v>
          </cell>
          <cell r="G1694" t="str">
            <v>P</v>
          </cell>
        </row>
        <row r="1695">
          <cell r="A1695">
            <v>204319462</v>
          </cell>
          <cell r="B1695" t="str">
            <v>Mensah,Emmanuel</v>
          </cell>
          <cell r="C1695" t="str">
            <v>Sohail,Anis</v>
          </cell>
          <cell r="D1695" t="str">
            <v>LK014</v>
          </cell>
          <cell r="E1695" t="str">
            <v>In</v>
          </cell>
          <cell r="F1695" t="str">
            <v>9/3/26, 12:06â€¯AM</v>
          </cell>
          <cell r="G1695" t="str">
            <v>P</v>
          </cell>
        </row>
        <row r="1696">
          <cell r="A1696">
            <v>204865037</v>
          </cell>
          <cell r="B1696" t="str">
            <v>CUDJOE,FRANCIS</v>
          </cell>
          <cell r="C1696" t="str">
            <v>Lakkireddy,Sai Raghavendra Reddy</v>
          </cell>
          <cell r="D1696" t="str">
            <v>FC134</v>
          </cell>
          <cell r="E1696" t="str">
            <v>In</v>
          </cell>
          <cell r="F1696" t="str">
            <v>9/2/26, 7:57â€¯AM</v>
          </cell>
          <cell r="G1696" t="str">
            <v>P</v>
          </cell>
        </row>
        <row r="1697">
          <cell r="A1697">
            <v>204865037</v>
          </cell>
          <cell r="B1697" t="str">
            <v>CUDJOE,FRANCIS</v>
          </cell>
          <cell r="C1697" t="str">
            <v>Lakkireddy,Sai Raghavendra Reddy</v>
          </cell>
          <cell r="D1697" t="str">
            <v>FC134</v>
          </cell>
          <cell r="E1697" t="str">
            <v>Out</v>
          </cell>
          <cell r="F1697" t="str">
            <v>9/2/26, 10:02â€¯AM</v>
          </cell>
          <cell r="G1697" t="str">
            <v>P</v>
          </cell>
        </row>
        <row r="1698">
          <cell r="A1698">
            <v>204865037</v>
          </cell>
          <cell r="B1698" t="str">
            <v>CUDJOE,FRANCIS</v>
          </cell>
          <cell r="C1698" t="str">
            <v>Lakkireddy,Sai Raghavendra Reddy</v>
          </cell>
          <cell r="D1698" t="str">
            <v>FC134</v>
          </cell>
          <cell r="E1698" t="str">
            <v>In</v>
          </cell>
          <cell r="F1698" t="str">
            <v>9/2/26, 10:38â€¯AM</v>
          </cell>
          <cell r="G1698" t="str">
            <v>P</v>
          </cell>
        </row>
        <row r="1699">
          <cell r="A1699">
            <v>204865037</v>
          </cell>
          <cell r="B1699" t="str">
            <v>CUDJOE,FRANCIS</v>
          </cell>
          <cell r="C1699" t="str">
            <v>Lakkireddy,Sai Raghavendra Reddy</v>
          </cell>
          <cell r="D1699" t="str">
            <v>FC134</v>
          </cell>
          <cell r="E1699" t="str">
            <v>Out</v>
          </cell>
          <cell r="F1699" t="str">
            <v>9/2/26, 2:44â€¯PM</v>
          </cell>
          <cell r="G1699" t="str">
            <v>P</v>
          </cell>
        </row>
        <row r="1700">
          <cell r="A1700">
            <v>204865037</v>
          </cell>
          <cell r="B1700" t="str">
            <v>CUDJOE,FRANCIS</v>
          </cell>
          <cell r="C1700" t="str">
            <v>Lakkireddy,Sai Raghavendra Reddy</v>
          </cell>
          <cell r="D1700" t="str">
            <v>FC134</v>
          </cell>
          <cell r="E1700" t="str">
            <v>In</v>
          </cell>
          <cell r="F1700" t="str">
            <v>9/2/26, 3:21â€¯PM</v>
          </cell>
          <cell r="G1700" t="str">
            <v>P</v>
          </cell>
        </row>
        <row r="1701">
          <cell r="A1701">
            <v>204865037</v>
          </cell>
          <cell r="B1701" t="str">
            <v>CUDJOE,FRANCIS</v>
          </cell>
          <cell r="C1701" t="str">
            <v>Lakkireddy,Sai Raghavendra Reddy</v>
          </cell>
          <cell r="D1701" t="str">
            <v>FC134</v>
          </cell>
          <cell r="E1701" t="str">
            <v>Out</v>
          </cell>
          <cell r="F1701" t="str">
            <v>9/2/26, 6:00â€¯PM</v>
          </cell>
          <cell r="G1701" t="str">
            <v>P</v>
          </cell>
        </row>
        <row r="1702">
          <cell r="A1702">
            <v>206294541</v>
          </cell>
          <cell r="B1702" t="str">
            <v>KAMARA,AMIDU</v>
          </cell>
          <cell r="C1702" t="str">
            <v>Sohail,Anis</v>
          </cell>
          <cell r="D1702" t="str">
            <v>LK017</v>
          </cell>
          <cell r="E1702" t="str">
            <v>In</v>
          </cell>
          <cell r="F1702" t="str">
            <v>9/2/26, 6:09â€¯PM</v>
          </cell>
          <cell r="G1702" t="str">
            <v>P</v>
          </cell>
        </row>
        <row r="1703">
          <cell r="A1703">
            <v>206294541</v>
          </cell>
          <cell r="B1703" t="str">
            <v>KAMARA,AMIDU</v>
          </cell>
          <cell r="C1703" t="str">
            <v>Sohail,Anis</v>
          </cell>
          <cell r="D1703" t="str">
            <v>LK017</v>
          </cell>
          <cell r="E1703" t="str">
            <v>Out</v>
          </cell>
          <cell r="F1703" t="str">
            <v>9/2/26, 11:00â€¯PM</v>
          </cell>
          <cell r="G1703" t="str">
            <v>P</v>
          </cell>
        </row>
        <row r="1704">
          <cell r="A1704">
            <v>206294541</v>
          </cell>
          <cell r="B1704" t="str">
            <v>KAMARA,AMIDU</v>
          </cell>
          <cell r="C1704" t="str">
            <v>Sohail,Anis</v>
          </cell>
          <cell r="D1704" t="str">
            <v>LK017</v>
          </cell>
          <cell r="E1704" t="str">
            <v>In</v>
          </cell>
          <cell r="F1704" t="str">
            <v>9/2/26, 11:59â€¯PM</v>
          </cell>
          <cell r="G1704" t="str">
            <v>P</v>
          </cell>
        </row>
        <row r="1705">
          <cell r="A1705">
            <v>203468395</v>
          </cell>
          <cell r="B1705" t="str">
            <v>Frimpong,Francis Owusu</v>
          </cell>
          <cell r="C1705" t="str">
            <v>Singh,Pardeep</v>
          </cell>
          <cell r="D1705" t="str">
            <v>FC059</v>
          </cell>
          <cell r="E1705" t="str">
            <v>In</v>
          </cell>
          <cell r="F1705" t="str">
            <v>9/2/26, 7:59â€¯AM</v>
          </cell>
          <cell r="G1705" t="str">
            <v>P</v>
          </cell>
        </row>
        <row r="1706">
          <cell r="A1706">
            <v>203468395</v>
          </cell>
          <cell r="B1706" t="str">
            <v>Frimpong,Francis Owusu</v>
          </cell>
          <cell r="C1706" t="str">
            <v>Singh,Pardeep</v>
          </cell>
          <cell r="D1706" t="str">
            <v>FC059</v>
          </cell>
          <cell r="E1706" t="str">
            <v>Out</v>
          </cell>
          <cell r="F1706" t="str">
            <v>9/2/26, 12:53â€¯PM</v>
          </cell>
          <cell r="G1706" t="str">
            <v>P</v>
          </cell>
        </row>
        <row r="1707">
          <cell r="A1707">
            <v>203468395</v>
          </cell>
          <cell r="B1707" t="str">
            <v>Frimpong,Francis Owusu</v>
          </cell>
          <cell r="C1707" t="str">
            <v>Singh,Pardeep</v>
          </cell>
          <cell r="D1707" t="str">
            <v>FC059</v>
          </cell>
          <cell r="E1707" t="str">
            <v>In</v>
          </cell>
          <cell r="F1707" t="str">
            <v>9/2/26, 1:51â€¯PM</v>
          </cell>
          <cell r="G1707" t="str">
            <v>P</v>
          </cell>
        </row>
        <row r="1708">
          <cell r="A1708">
            <v>203468395</v>
          </cell>
          <cell r="B1708" t="str">
            <v>Frimpong,Francis Owusu</v>
          </cell>
          <cell r="C1708" t="str">
            <v>Singh,Pardeep</v>
          </cell>
          <cell r="D1708" t="str">
            <v>FC059</v>
          </cell>
          <cell r="E1708" t="str">
            <v>Out</v>
          </cell>
          <cell r="F1708" t="str">
            <v>9/2/26, 6:02â€¯PM</v>
          </cell>
          <cell r="G1708" t="str">
            <v>P</v>
          </cell>
        </row>
        <row r="1709">
          <cell r="A1709">
            <v>203555404</v>
          </cell>
          <cell r="B1709" t="str">
            <v>Dumba,Tashinga Widdy</v>
          </cell>
          <cell r="C1709" t="str">
            <v>Meera,Bava Bahrudeen</v>
          </cell>
          <cell r="D1709" t="str">
            <v>FC159</v>
          </cell>
          <cell r="E1709" t="str">
            <v>In</v>
          </cell>
          <cell r="F1709" t="str">
            <v>9/2/26, 7:57â€¯AM</v>
          </cell>
          <cell r="G1709" t="str">
            <v>P</v>
          </cell>
        </row>
        <row r="1710">
          <cell r="A1710">
            <v>203555404</v>
          </cell>
          <cell r="B1710" t="str">
            <v>Dumba,Tashinga Widdy</v>
          </cell>
          <cell r="C1710" t="str">
            <v>Meera,Bava Bahrudeen</v>
          </cell>
          <cell r="D1710" t="str">
            <v>FC159</v>
          </cell>
          <cell r="E1710" t="str">
            <v>Out</v>
          </cell>
          <cell r="F1710" t="str">
            <v>9/2/26, 12:03â€¯PM</v>
          </cell>
          <cell r="G1710" t="str">
            <v>P</v>
          </cell>
        </row>
        <row r="1711">
          <cell r="A1711">
            <v>203555404</v>
          </cell>
          <cell r="B1711" t="str">
            <v>Dumba,Tashinga Widdy</v>
          </cell>
          <cell r="C1711" t="str">
            <v>Meera,Bava Bahrudeen</v>
          </cell>
          <cell r="D1711" t="str">
            <v>FC159</v>
          </cell>
          <cell r="E1711" t="str">
            <v>In</v>
          </cell>
          <cell r="F1711" t="str">
            <v>9/2/26, 1:03â€¯PM</v>
          </cell>
          <cell r="G1711" t="str">
            <v>P</v>
          </cell>
        </row>
        <row r="1712">
          <cell r="A1712">
            <v>203555404</v>
          </cell>
          <cell r="B1712" t="str">
            <v>Dumba,Tashinga Widdy</v>
          </cell>
          <cell r="C1712" t="str">
            <v>Meera,Bava Bahrudeen</v>
          </cell>
          <cell r="D1712" t="str">
            <v>FC159</v>
          </cell>
          <cell r="E1712" t="str">
            <v>Out</v>
          </cell>
          <cell r="F1712" t="str">
            <v>9/2/26, 5:57â€¯PM</v>
          </cell>
          <cell r="G1712" t="str">
            <v>P</v>
          </cell>
        </row>
        <row r="1713">
          <cell r="A1713">
            <v>201264954</v>
          </cell>
          <cell r="B1713" t="str">
            <v>Boakye,Shadrack</v>
          </cell>
          <cell r="C1713" t="str">
            <v>Ansari,Ammar Abdullah</v>
          </cell>
          <cell r="D1713" t="str">
            <v>FC034</v>
          </cell>
          <cell r="E1713" t="str">
            <v>In</v>
          </cell>
          <cell r="F1713" t="str">
            <v>9/2/26, 8:00â€¯AM</v>
          </cell>
          <cell r="G1713" t="str">
            <v>P</v>
          </cell>
        </row>
        <row r="1714">
          <cell r="A1714">
            <v>201264954</v>
          </cell>
          <cell r="B1714" t="str">
            <v>Boakye,Shadrack</v>
          </cell>
          <cell r="C1714" t="str">
            <v>Ansari,Ammar Abdullah</v>
          </cell>
          <cell r="D1714" t="str">
            <v>FC034</v>
          </cell>
          <cell r="E1714" t="str">
            <v>Out</v>
          </cell>
          <cell r="F1714" t="str">
            <v>9/2/26, 10:03â€¯AM</v>
          </cell>
          <cell r="G1714" t="str">
            <v>P</v>
          </cell>
        </row>
        <row r="1715">
          <cell r="A1715">
            <v>201264954</v>
          </cell>
          <cell r="B1715" t="str">
            <v>Boakye,Shadrack</v>
          </cell>
          <cell r="C1715" t="str">
            <v>Ansari,Ammar Abdullah</v>
          </cell>
          <cell r="D1715" t="str">
            <v>FC034</v>
          </cell>
          <cell r="E1715" t="str">
            <v>In</v>
          </cell>
          <cell r="F1715" t="str">
            <v>9/2/26, 10:38â€¯AM</v>
          </cell>
          <cell r="G1715" t="str">
            <v>P</v>
          </cell>
        </row>
        <row r="1716">
          <cell r="A1716">
            <v>201264954</v>
          </cell>
          <cell r="B1716" t="str">
            <v>Boakye,Shadrack</v>
          </cell>
          <cell r="C1716" t="str">
            <v>Ansari,Ammar Abdullah</v>
          </cell>
          <cell r="D1716" t="str">
            <v>FC034</v>
          </cell>
          <cell r="E1716" t="str">
            <v>Out</v>
          </cell>
          <cell r="F1716" t="str">
            <v>9/2/26, 2:49â€¯PM</v>
          </cell>
          <cell r="G1716" t="str">
            <v>P</v>
          </cell>
        </row>
        <row r="1717">
          <cell r="A1717">
            <v>201264954</v>
          </cell>
          <cell r="B1717" t="str">
            <v>Boakye,Shadrack</v>
          </cell>
          <cell r="C1717" t="str">
            <v>Ansari,Ammar Abdullah</v>
          </cell>
          <cell r="D1717" t="str">
            <v>FC034</v>
          </cell>
          <cell r="E1717" t="str">
            <v>In</v>
          </cell>
          <cell r="F1717" t="str">
            <v>9/2/26, 3:19â€¯PM</v>
          </cell>
          <cell r="G1717" t="str">
            <v>P</v>
          </cell>
        </row>
        <row r="1718">
          <cell r="A1718">
            <v>201264954</v>
          </cell>
          <cell r="B1718" t="str">
            <v>Boakye,Shadrack</v>
          </cell>
          <cell r="C1718" t="str">
            <v>Ansari,Ammar Abdullah</v>
          </cell>
          <cell r="D1718" t="str">
            <v>FC034</v>
          </cell>
          <cell r="E1718" t="str">
            <v>Out</v>
          </cell>
          <cell r="F1718" t="str">
            <v>9/2/26, 6:02â€¯PM</v>
          </cell>
          <cell r="G1718" t="str">
            <v>P</v>
          </cell>
        </row>
        <row r="1719">
          <cell r="A1719">
            <v>203468399</v>
          </cell>
          <cell r="B1719" t="str">
            <v>Rahaman,Mohammad Abdul</v>
          </cell>
          <cell r="C1719" t="str">
            <v>Nahla,Fathimathul</v>
          </cell>
          <cell r="D1719" t="str">
            <v>FC009</v>
          </cell>
          <cell r="E1719" t="str">
            <v>In</v>
          </cell>
          <cell r="F1719" t="str">
            <v>9/2/26, 7:57â€¯AM</v>
          </cell>
          <cell r="G1719" t="str">
            <v>P</v>
          </cell>
        </row>
        <row r="1720">
          <cell r="A1720">
            <v>203468399</v>
          </cell>
          <cell r="B1720" t="str">
            <v>Rahaman,Mohammad Abdul</v>
          </cell>
          <cell r="C1720" t="str">
            <v>Nahla,Fathimathul</v>
          </cell>
          <cell r="D1720" t="str">
            <v>FC009</v>
          </cell>
          <cell r="E1720" t="str">
            <v>Out</v>
          </cell>
          <cell r="F1720" t="str">
            <v>9/2/26, 12:47â€¯PM</v>
          </cell>
          <cell r="G1720" t="str">
            <v>P</v>
          </cell>
        </row>
        <row r="1721">
          <cell r="A1721">
            <v>203468399</v>
          </cell>
          <cell r="B1721" t="str">
            <v>Rahaman,Mohammad Abdul</v>
          </cell>
          <cell r="C1721" t="str">
            <v>Nahla,Fathimathul</v>
          </cell>
          <cell r="D1721" t="str">
            <v>FC009</v>
          </cell>
          <cell r="E1721" t="str">
            <v>In</v>
          </cell>
          <cell r="F1721" t="str">
            <v>9/2/26, 1:45â€¯PM</v>
          </cell>
          <cell r="G1721" t="str">
            <v>P</v>
          </cell>
        </row>
        <row r="1722">
          <cell r="A1722">
            <v>203468399</v>
          </cell>
          <cell r="B1722" t="str">
            <v>Rahaman,Mohammad Abdul</v>
          </cell>
          <cell r="C1722" t="str">
            <v>Nahla,Fathimathul</v>
          </cell>
          <cell r="D1722" t="str">
            <v>FC009</v>
          </cell>
          <cell r="E1722" t="str">
            <v>Out</v>
          </cell>
          <cell r="F1722" t="str">
            <v>9/2/26, 5:56â€¯PM</v>
          </cell>
          <cell r="G1722" t="str">
            <v>P</v>
          </cell>
        </row>
        <row r="1723">
          <cell r="A1723">
            <v>203555405</v>
          </cell>
          <cell r="B1723" t="str">
            <v>Essumang,Mary</v>
          </cell>
          <cell r="C1723" t="str">
            <v>Meera,Bava Bahrudeen</v>
          </cell>
          <cell r="D1723" t="str">
            <v>FC159</v>
          </cell>
          <cell r="E1723" t="str">
            <v>In</v>
          </cell>
          <cell r="F1723" t="str">
            <v>9/2/26, 7:59â€¯AM</v>
          </cell>
          <cell r="G1723" t="str">
            <v>P</v>
          </cell>
        </row>
        <row r="1724">
          <cell r="A1724">
            <v>203555405</v>
          </cell>
          <cell r="B1724" t="str">
            <v>Essumang,Mary</v>
          </cell>
          <cell r="C1724" t="str">
            <v>Meera,Bava Bahrudeen</v>
          </cell>
          <cell r="D1724" t="str">
            <v>FC159</v>
          </cell>
          <cell r="E1724" t="str">
            <v>Out</v>
          </cell>
          <cell r="F1724" t="str">
            <v>9/2/26, 12:04â€¯PM</v>
          </cell>
          <cell r="G1724" t="str">
            <v>P</v>
          </cell>
        </row>
        <row r="1725">
          <cell r="A1725">
            <v>203555405</v>
          </cell>
          <cell r="B1725" t="str">
            <v>Essumang,Mary</v>
          </cell>
          <cell r="C1725" t="str">
            <v>Meera,Bava Bahrudeen</v>
          </cell>
          <cell r="D1725" t="str">
            <v>FC159</v>
          </cell>
          <cell r="E1725" t="str">
            <v>In</v>
          </cell>
          <cell r="F1725" t="str">
            <v>9/2/26, 1:02â€¯PM</v>
          </cell>
          <cell r="G1725" t="str">
            <v>P</v>
          </cell>
        </row>
        <row r="1726">
          <cell r="A1726">
            <v>203555405</v>
          </cell>
          <cell r="B1726" t="str">
            <v>Essumang,Mary</v>
          </cell>
          <cell r="C1726" t="str">
            <v>Meera,Bava Bahrudeen</v>
          </cell>
          <cell r="D1726" t="str">
            <v>FC159</v>
          </cell>
          <cell r="E1726" t="str">
            <v>Out</v>
          </cell>
          <cell r="F1726" t="str">
            <v>9/2/26, 5:59â€¯PM</v>
          </cell>
          <cell r="G1726" t="str">
            <v>P</v>
          </cell>
        </row>
        <row r="1727">
          <cell r="A1727">
            <v>206953803</v>
          </cell>
          <cell r="B1727" t="str">
            <v>Maina,Jane Wangari</v>
          </cell>
          <cell r="C1727" t="str">
            <v>Sohail,Anis</v>
          </cell>
          <cell r="D1727" t="str">
            <v>FC159</v>
          </cell>
          <cell r="E1727" t="str">
            <v>In</v>
          </cell>
          <cell r="F1727" t="str">
            <v>9/2/26, 7:56â€¯AM</v>
          </cell>
          <cell r="G1727" t="str">
            <v>P</v>
          </cell>
        </row>
        <row r="1728">
          <cell r="A1728">
            <v>206953803</v>
          </cell>
          <cell r="B1728" t="str">
            <v>Maina,Jane Wangari</v>
          </cell>
          <cell r="C1728" t="str">
            <v>Sohail,Anis</v>
          </cell>
          <cell r="D1728" t="str">
            <v>FC159</v>
          </cell>
          <cell r="E1728" t="str">
            <v>Out</v>
          </cell>
          <cell r="F1728" t="str">
            <v>9/2/26, 12:00â€¯PM</v>
          </cell>
          <cell r="G1728" t="str">
            <v>P</v>
          </cell>
        </row>
        <row r="1729">
          <cell r="A1729">
            <v>206953803</v>
          </cell>
          <cell r="B1729" t="str">
            <v>Maina,Jane Wangari</v>
          </cell>
          <cell r="C1729" t="str">
            <v>Sohail,Anis</v>
          </cell>
          <cell r="D1729" t="str">
            <v>FC159</v>
          </cell>
          <cell r="E1729" t="str">
            <v>In</v>
          </cell>
          <cell r="F1729" t="str">
            <v>9/2/26, 1:00â€¯PM</v>
          </cell>
          <cell r="G1729" t="str">
            <v>P</v>
          </cell>
        </row>
        <row r="1730">
          <cell r="A1730">
            <v>206953803</v>
          </cell>
          <cell r="B1730" t="str">
            <v>Maina,Jane Wangari</v>
          </cell>
          <cell r="C1730" t="str">
            <v>Sohail,Anis</v>
          </cell>
          <cell r="D1730" t="str">
            <v>FC159</v>
          </cell>
          <cell r="E1730" t="str">
            <v>Out</v>
          </cell>
          <cell r="F1730" t="str">
            <v>9/2/26, 5:57â€¯PM</v>
          </cell>
          <cell r="G1730" t="str">
            <v>P</v>
          </cell>
        </row>
        <row r="1731">
          <cell r="A1731">
            <v>203800780</v>
          </cell>
          <cell r="B1731" t="str">
            <v>GUPTA,PRADEEP KUMAR</v>
          </cell>
          <cell r="C1731" t="str">
            <v>Ansari,Ammar Abdullah</v>
          </cell>
          <cell r="D1731" t="str">
            <v>FC084</v>
          </cell>
          <cell r="E1731" t="str">
            <v>In</v>
          </cell>
          <cell r="F1731" t="str">
            <v>9/2/26, 7:57â€¯AM</v>
          </cell>
          <cell r="G1731" t="str">
            <v>P</v>
          </cell>
        </row>
        <row r="1732">
          <cell r="A1732">
            <v>203800780</v>
          </cell>
          <cell r="B1732" t="str">
            <v>GUPTA,PRADEEP KUMAR</v>
          </cell>
          <cell r="C1732" t="str">
            <v>Ansari,Ammar Abdullah</v>
          </cell>
          <cell r="D1732" t="str">
            <v>FC084</v>
          </cell>
          <cell r="E1732" t="str">
            <v>Out</v>
          </cell>
          <cell r="F1732" t="str">
            <v>9/2/26, 10:59â€¯AM</v>
          </cell>
          <cell r="G1732" t="str">
            <v>P</v>
          </cell>
        </row>
        <row r="1733">
          <cell r="A1733">
            <v>203800780</v>
          </cell>
          <cell r="B1733" t="str">
            <v>GUPTA,PRADEEP KUMAR</v>
          </cell>
          <cell r="C1733" t="str">
            <v>Ansari,Ammar Abdullah</v>
          </cell>
          <cell r="D1733" t="str">
            <v>FC084</v>
          </cell>
          <cell r="E1733" t="str">
            <v>In</v>
          </cell>
          <cell r="F1733" t="str">
            <v>9/2/26, 11:28â€¯AM</v>
          </cell>
          <cell r="G1733" t="str">
            <v>P</v>
          </cell>
        </row>
        <row r="1734">
          <cell r="A1734">
            <v>203800780</v>
          </cell>
          <cell r="B1734" t="str">
            <v>GUPTA,PRADEEP KUMAR</v>
          </cell>
          <cell r="C1734" t="str">
            <v>Ansari,Ammar Abdullah</v>
          </cell>
          <cell r="D1734" t="str">
            <v>FC084</v>
          </cell>
          <cell r="E1734" t="str">
            <v>Out</v>
          </cell>
          <cell r="F1734" t="str">
            <v>9/2/26, 3:11â€¯PM</v>
          </cell>
          <cell r="G1734" t="str">
            <v>P</v>
          </cell>
        </row>
        <row r="1735">
          <cell r="A1735">
            <v>203800780</v>
          </cell>
          <cell r="B1735" t="str">
            <v>GUPTA,PRADEEP KUMAR</v>
          </cell>
          <cell r="C1735" t="str">
            <v>Ansari,Ammar Abdullah</v>
          </cell>
          <cell r="D1735" t="str">
            <v>FC084</v>
          </cell>
          <cell r="E1735" t="str">
            <v>In</v>
          </cell>
          <cell r="F1735" t="str">
            <v>9/2/26, 3:42â€¯PM</v>
          </cell>
          <cell r="G1735" t="str">
            <v>P</v>
          </cell>
        </row>
        <row r="1736">
          <cell r="A1736">
            <v>203800780</v>
          </cell>
          <cell r="B1736" t="str">
            <v>GUPTA,PRADEEP KUMAR</v>
          </cell>
          <cell r="C1736" t="str">
            <v>Ansari,Ammar Abdullah</v>
          </cell>
          <cell r="D1736" t="str">
            <v>FC084</v>
          </cell>
          <cell r="E1736" t="str">
            <v>Out</v>
          </cell>
          <cell r="F1736" t="str">
            <v>9/2/26, 5:58â€¯PM</v>
          </cell>
          <cell r="G1736" t="str">
            <v>P</v>
          </cell>
        </row>
        <row r="1737">
          <cell r="A1737">
            <v>203555406</v>
          </cell>
          <cell r="B1737" t="str">
            <v>Bih,Vera Anyangwe</v>
          </cell>
          <cell r="C1737" t="str">
            <v>Meera,Bava Bahrudeen</v>
          </cell>
          <cell r="D1737" t="str">
            <v>FC059</v>
          </cell>
          <cell r="E1737" t="str">
            <v>In</v>
          </cell>
          <cell r="F1737" t="str">
            <v>9/2/26, 7:58â€¯AM</v>
          </cell>
          <cell r="G1737" t="str">
            <v>P</v>
          </cell>
        </row>
        <row r="1738">
          <cell r="A1738">
            <v>203555406</v>
          </cell>
          <cell r="B1738" t="str">
            <v>Bih,Vera Anyangwe</v>
          </cell>
          <cell r="C1738" t="str">
            <v>Meera,Bava Bahrudeen</v>
          </cell>
          <cell r="D1738" t="str">
            <v>FC059</v>
          </cell>
          <cell r="E1738" t="str">
            <v>Out</v>
          </cell>
          <cell r="F1738" t="str">
            <v>9/2/26, 12:06â€¯PM</v>
          </cell>
          <cell r="G1738" t="str">
            <v>P</v>
          </cell>
        </row>
        <row r="1739">
          <cell r="A1739">
            <v>203555406</v>
          </cell>
          <cell r="B1739" t="str">
            <v>Bih,Vera Anyangwe</v>
          </cell>
          <cell r="C1739" t="str">
            <v>Meera,Bava Bahrudeen</v>
          </cell>
          <cell r="D1739" t="str">
            <v>FC059</v>
          </cell>
          <cell r="E1739" t="str">
            <v>In</v>
          </cell>
          <cell r="F1739" t="str">
            <v>9/2/26, 1:06â€¯PM</v>
          </cell>
          <cell r="G1739" t="str">
            <v>P</v>
          </cell>
        </row>
        <row r="1740">
          <cell r="A1740">
            <v>203555406</v>
          </cell>
          <cell r="B1740" t="str">
            <v>Bih,Vera Anyangwe</v>
          </cell>
          <cell r="C1740" t="str">
            <v>Meera,Bava Bahrudeen</v>
          </cell>
          <cell r="D1740" t="str">
            <v>FC059</v>
          </cell>
          <cell r="E1740" t="str">
            <v>Out</v>
          </cell>
          <cell r="F1740" t="str">
            <v>9/2/26, 5:59â€¯PM</v>
          </cell>
          <cell r="G1740" t="str">
            <v>P</v>
          </cell>
        </row>
        <row r="1741">
          <cell r="A1741">
            <v>203555407</v>
          </cell>
          <cell r="B1741" t="str">
            <v>Marienette,Leeynteng</v>
          </cell>
          <cell r="C1741" t="str">
            <v>Meera,Bava Bahrudeen</v>
          </cell>
          <cell r="D1741" t="str">
            <v>FC059</v>
          </cell>
          <cell r="E1741" t="str">
            <v>In</v>
          </cell>
          <cell r="F1741" t="str">
            <v>9/2/26, 7:58â€¯AM</v>
          </cell>
          <cell r="G1741" t="str">
            <v>P</v>
          </cell>
        </row>
        <row r="1742">
          <cell r="A1742">
            <v>203555407</v>
          </cell>
          <cell r="B1742" t="str">
            <v>Marienette,Leeynteng</v>
          </cell>
          <cell r="C1742" t="str">
            <v>Meera,Bava Bahrudeen</v>
          </cell>
          <cell r="D1742" t="str">
            <v>FC059</v>
          </cell>
          <cell r="E1742" t="str">
            <v>Out</v>
          </cell>
          <cell r="F1742" t="str">
            <v>9/2/26, 12:06â€¯PM</v>
          </cell>
          <cell r="G1742" t="str">
            <v>P</v>
          </cell>
        </row>
        <row r="1743">
          <cell r="A1743">
            <v>203555407</v>
          </cell>
          <cell r="B1743" t="str">
            <v>Marienette,Leeynteng</v>
          </cell>
          <cell r="C1743" t="str">
            <v>Meera,Bava Bahrudeen</v>
          </cell>
          <cell r="D1743" t="str">
            <v>FC059</v>
          </cell>
          <cell r="E1743" t="str">
            <v>In</v>
          </cell>
          <cell r="F1743" t="str">
            <v>9/2/26, 1:07â€¯PM</v>
          </cell>
          <cell r="G1743" t="str">
            <v>P</v>
          </cell>
        </row>
        <row r="1744">
          <cell r="A1744">
            <v>203555407</v>
          </cell>
          <cell r="B1744" t="str">
            <v>Marienette,Leeynteng</v>
          </cell>
          <cell r="C1744" t="str">
            <v>Meera,Bava Bahrudeen</v>
          </cell>
          <cell r="D1744" t="str">
            <v>FC059</v>
          </cell>
          <cell r="E1744" t="str">
            <v>Out</v>
          </cell>
          <cell r="F1744" t="str">
            <v>9/2/26, 6:01â€¯PM</v>
          </cell>
          <cell r="G1744" t="str">
            <v>P</v>
          </cell>
        </row>
        <row r="1745">
          <cell r="A1745">
            <v>203555408</v>
          </cell>
          <cell r="B1745" t="str">
            <v>Ngwemukum,Solange Sombong</v>
          </cell>
          <cell r="C1745" t="str">
            <v>Meera,Bava Bahrudeen</v>
          </cell>
          <cell r="D1745" t="str">
            <v>LK012</v>
          </cell>
          <cell r="E1745" t="str">
            <v>In</v>
          </cell>
          <cell r="F1745" t="str">
            <v>9/2/26, 6:09â€¯PM</v>
          </cell>
          <cell r="G1745" t="str">
            <v>P</v>
          </cell>
        </row>
        <row r="1746">
          <cell r="A1746">
            <v>203555408</v>
          </cell>
          <cell r="B1746" t="str">
            <v>Ngwemukum,Solange Sombong</v>
          </cell>
          <cell r="C1746" t="str">
            <v>Meera,Bava Bahrudeen</v>
          </cell>
          <cell r="D1746" t="str">
            <v>LK012</v>
          </cell>
          <cell r="E1746" t="str">
            <v>Out</v>
          </cell>
          <cell r="F1746" t="str">
            <v>9/2/26, 11:07â€¯PM</v>
          </cell>
          <cell r="G1746" t="str">
            <v>P</v>
          </cell>
        </row>
        <row r="1747">
          <cell r="A1747">
            <v>203555408</v>
          </cell>
          <cell r="B1747" t="str">
            <v>Ngwemukum,Solange Sombong</v>
          </cell>
          <cell r="C1747" t="str">
            <v>Meera,Bava Bahrudeen</v>
          </cell>
          <cell r="D1747" t="str">
            <v>LK012</v>
          </cell>
          <cell r="E1747" t="str">
            <v>In</v>
          </cell>
          <cell r="F1747" t="str">
            <v>9/3/26, 12:05â€¯AM</v>
          </cell>
          <cell r="G1747" t="str">
            <v>P</v>
          </cell>
        </row>
        <row r="1748">
          <cell r="A1748">
            <v>206846703</v>
          </cell>
          <cell r="B1748" t="str">
            <v>WASSWA KAKULU,JUSTUS</v>
          </cell>
          <cell r="C1748" t="str">
            <v>Katyal,Varun</v>
          </cell>
          <cell r="D1748" t="str">
            <v>FC159</v>
          </cell>
          <cell r="E1748" t="str">
            <v>In</v>
          </cell>
          <cell r="F1748" t="str">
            <v>9/2/26, 6:05â€¯PM</v>
          </cell>
          <cell r="G1748" t="str">
            <v>P</v>
          </cell>
        </row>
        <row r="1749">
          <cell r="A1749">
            <v>206846703</v>
          </cell>
          <cell r="B1749" t="str">
            <v>WASSWA KAKULU,JUSTUS</v>
          </cell>
          <cell r="C1749" t="str">
            <v>Katyal,Varun</v>
          </cell>
          <cell r="D1749" t="str">
            <v>FC159</v>
          </cell>
          <cell r="E1749" t="str">
            <v>Out</v>
          </cell>
          <cell r="F1749" t="str">
            <v>9/2/26, 10:49â€¯PM</v>
          </cell>
          <cell r="G1749" t="str">
            <v>P</v>
          </cell>
        </row>
        <row r="1750">
          <cell r="A1750">
            <v>206846703</v>
          </cell>
          <cell r="B1750" t="str">
            <v>WASSWA KAKULU,JUSTUS</v>
          </cell>
          <cell r="C1750" t="str">
            <v>Katyal,Varun</v>
          </cell>
          <cell r="D1750" t="str">
            <v>FC159</v>
          </cell>
          <cell r="E1750" t="str">
            <v>In</v>
          </cell>
          <cell r="F1750" t="str">
            <v>9/2/26, 11:46â€¯PM</v>
          </cell>
          <cell r="G1750" t="str">
            <v>P</v>
          </cell>
        </row>
        <row r="1751">
          <cell r="A1751">
            <v>205923172</v>
          </cell>
          <cell r="B1751" t="str">
            <v>KARGBO,JOHN</v>
          </cell>
          <cell r="C1751" t="str">
            <v>Narshad,Muhammad Ashik</v>
          </cell>
          <cell r="D1751" t="str">
            <v>LK013</v>
          </cell>
          <cell r="E1751" t="str">
            <v>In</v>
          </cell>
          <cell r="F1751" t="str">
            <v>9/2/26, 6:05â€¯PM</v>
          </cell>
          <cell r="G1751" t="str">
            <v>P</v>
          </cell>
        </row>
        <row r="1752">
          <cell r="A1752">
            <v>205923172</v>
          </cell>
          <cell r="B1752" t="str">
            <v>KARGBO,JOHN</v>
          </cell>
          <cell r="C1752" t="str">
            <v>Narshad,Muhammad Ashik</v>
          </cell>
          <cell r="D1752" t="str">
            <v>LK013</v>
          </cell>
          <cell r="E1752" t="str">
            <v>Out</v>
          </cell>
          <cell r="F1752" t="str">
            <v>9/2/26, 8:35â€¯PM</v>
          </cell>
          <cell r="G1752" t="str">
            <v>P</v>
          </cell>
        </row>
        <row r="1753">
          <cell r="A1753">
            <v>205923172</v>
          </cell>
          <cell r="B1753" t="str">
            <v>KARGBO,JOHN</v>
          </cell>
          <cell r="C1753" t="str">
            <v>Narshad,Muhammad Ashik</v>
          </cell>
          <cell r="D1753" t="str">
            <v>LK013</v>
          </cell>
          <cell r="E1753" t="str">
            <v>In</v>
          </cell>
          <cell r="F1753" t="str">
            <v>9/2/26, 9:05â€¯PM</v>
          </cell>
          <cell r="G1753" t="str">
            <v>P</v>
          </cell>
        </row>
        <row r="1754">
          <cell r="A1754">
            <v>205923172</v>
          </cell>
          <cell r="B1754" t="str">
            <v>KARGBO,JOHN</v>
          </cell>
          <cell r="C1754" t="str">
            <v>Narshad,Muhammad Ashik</v>
          </cell>
          <cell r="D1754" t="str">
            <v>LK013</v>
          </cell>
          <cell r="E1754" t="str">
            <v>Out</v>
          </cell>
          <cell r="F1754" t="str">
            <v>9/3/26, 1:36â€¯AM</v>
          </cell>
          <cell r="G1754" t="str">
            <v>P</v>
          </cell>
        </row>
        <row r="1755">
          <cell r="A1755">
            <v>205923172</v>
          </cell>
          <cell r="B1755" t="str">
            <v>KARGBO,JOHN</v>
          </cell>
          <cell r="C1755" t="str">
            <v>Narshad,Muhammad Ashik</v>
          </cell>
          <cell r="D1755" t="str">
            <v>LK013</v>
          </cell>
          <cell r="E1755" t="str">
            <v>In</v>
          </cell>
          <cell r="F1755" t="str">
            <v>9/3/26, 2:06â€¯AM</v>
          </cell>
          <cell r="G1755" t="str">
            <v>P</v>
          </cell>
        </row>
        <row r="1756">
          <cell r="A1756">
            <v>203342037</v>
          </cell>
          <cell r="B1756" t="str">
            <v>MOHAMMAD,SALMAN</v>
          </cell>
          <cell r="C1756" t="str">
            <v>Scaria,Varghese</v>
          </cell>
          <cell r="D1756" t="str">
            <v>LK011</v>
          </cell>
          <cell r="E1756" t="str">
            <v>In</v>
          </cell>
          <cell r="F1756" t="str">
            <v>9/2/26, 5:56â€¯PM</v>
          </cell>
          <cell r="G1756" t="str">
            <v>P</v>
          </cell>
        </row>
        <row r="1757">
          <cell r="A1757">
            <v>203342037</v>
          </cell>
          <cell r="B1757" t="str">
            <v>MOHAMMAD,SALMAN</v>
          </cell>
          <cell r="C1757" t="str">
            <v>Scaria,Varghese</v>
          </cell>
          <cell r="D1757" t="str">
            <v>LK011</v>
          </cell>
          <cell r="E1757" t="str">
            <v>Out</v>
          </cell>
          <cell r="F1757" t="str">
            <v>9/2/26, 8:42â€¯PM</v>
          </cell>
          <cell r="G1757" t="str">
            <v>P</v>
          </cell>
        </row>
        <row r="1758">
          <cell r="A1758">
            <v>203342037</v>
          </cell>
          <cell r="B1758" t="str">
            <v>MOHAMMAD,SALMAN</v>
          </cell>
          <cell r="C1758" t="str">
            <v>Scaria,Varghese</v>
          </cell>
          <cell r="D1758" t="str">
            <v>LK011</v>
          </cell>
          <cell r="E1758" t="str">
            <v>In</v>
          </cell>
          <cell r="F1758" t="str">
            <v>9/2/26, 9:12â€¯PM</v>
          </cell>
          <cell r="G1758" t="str">
            <v>P</v>
          </cell>
        </row>
        <row r="1759">
          <cell r="A1759">
            <v>203342037</v>
          </cell>
          <cell r="B1759" t="str">
            <v>MOHAMMAD,SALMAN</v>
          </cell>
          <cell r="C1759" t="str">
            <v>Scaria,Varghese</v>
          </cell>
          <cell r="D1759" t="str">
            <v>LK011</v>
          </cell>
          <cell r="E1759" t="str">
            <v>Out</v>
          </cell>
          <cell r="F1759" t="str">
            <v>9/3/26, 2:46â€¯AM</v>
          </cell>
          <cell r="G1759" t="str">
            <v>P</v>
          </cell>
        </row>
        <row r="1760">
          <cell r="A1760">
            <v>203342037</v>
          </cell>
          <cell r="B1760" t="str">
            <v>MOHAMMAD,SALMAN</v>
          </cell>
          <cell r="C1760" t="str">
            <v>Scaria,Varghese</v>
          </cell>
          <cell r="D1760" t="str">
            <v>LK011</v>
          </cell>
          <cell r="E1760" t="str">
            <v>In</v>
          </cell>
          <cell r="F1760" t="str">
            <v>9/3/26, 3:16â€¯AM</v>
          </cell>
          <cell r="G1760" t="str">
            <v>P</v>
          </cell>
        </row>
        <row r="1761">
          <cell r="A1761">
            <v>206953801</v>
          </cell>
          <cell r="B1761" t="str">
            <v>KUSASIRA,JOSEPHATE</v>
          </cell>
          <cell r="C1761" t="str">
            <v>Singh,Pardeep</v>
          </cell>
          <cell r="D1761" t="str">
            <v>FC009</v>
          </cell>
          <cell r="E1761" t="str">
            <v>In</v>
          </cell>
          <cell r="F1761" t="str">
            <v>9/2/26, 7:56â€¯AM</v>
          </cell>
          <cell r="G1761" t="str">
            <v>P</v>
          </cell>
        </row>
        <row r="1762">
          <cell r="A1762">
            <v>206953801</v>
          </cell>
          <cell r="B1762" t="str">
            <v>KUSASIRA,JOSEPHATE</v>
          </cell>
          <cell r="C1762" t="str">
            <v>Singh,Pardeep</v>
          </cell>
          <cell r="D1762" t="str">
            <v>FC009</v>
          </cell>
          <cell r="E1762" t="str">
            <v>Out</v>
          </cell>
          <cell r="F1762" t="str">
            <v>9/2/26, 12:47â€¯PM</v>
          </cell>
          <cell r="G1762" t="str">
            <v>P</v>
          </cell>
        </row>
        <row r="1763">
          <cell r="A1763">
            <v>206953801</v>
          </cell>
          <cell r="B1763" t="str">
            <v>KUSASIRA,JOSEPHATE</v>
          </cell>
          <cell r="C1763" t="str">
            <v>Singh,Pardeep</v>
          </cell>
          <cell r="D1763" t="str">
            <v>FC009</v>
          </cell>
          <cell r="E1763" t="str">
            <v>In</v>
          </cell>
          <cell r="F1763" t="str">
            <v>9/2/26, 1:47â€¯PM</v>
          </cell>
          <cell r="G1763" t="str">
            <v>P</v>
          </cell>
        </row>
        <row r="1764">
          <cell r="A1764">
            <v>206953801</v>
          </cell>
          <cell r="B1764" t="str">
            <v>KUSASIRA,JOSEPHATE</v>
          </cell>
          <cell r="C1764" t="str">
            <v>Singh,Pardeep</v>
          </cell>
          <cell r="D1764" t="str">
            <v>FC009</v>
          </cell>
          <cell r="E1764" t="str">
            <v>Out</v>
          </cell>
          <cell r="F1764" t="str">
            <v>9/2/26, 5:55â€¯PM</v>
          </cell>
          <cell r="G1764" t="str">
            <v>P</v>
          </cell>
        </row>
        <row r="1765">
          <cell r="A1765">
            <v>205247340</v>
          </cell>
          <cell r="B1765" t="str">
            <v>Shameer,Sheikh Muhammad</v>
          </cell>
          <cell r="C1765" t="str">
            <v>Joshi,Anirudh</v>
          </cell>
          <cell r="D1765" t="str">
            <v>FC009</v>
          </cell>
          <cell r="E1765" t="str">
            <v>In</v>
          </cell>
          <cell r="F1765" t="str">
            <v>9/2/26, 6:00â€¯PM</v>
          </cell>
          <cell r="G1765" t="str">
            <v>P</v>
          </cell>
        </row>
        <row r="1766">
          <cell r="A1766">
            <v>203342034</v>
          </cell>
          <cell r="B1766" t="str">
            <v>THUSHARI,CHATHURIKA SEWWANDI</v>
          </cell>
          <cell r="C1766" t="str">
            <v>Ansari,Ammar Abdullah</v>
          </cell>
          <cell r="D1766" t="str">
            <v>FC034</v>
          </cell>
          <cell r="E1766" t="str">
            <v>In</v>
          </cell>
          <cell r="F1766" t="str">
            <v>9/2/26, 7:46â€¯AM</v>
          </cell>
          <cell r="G1766" t="str">
            <v>P</v>
          </cell>
        </row>
        <row r="1767">
          <cell r="A1767">
            <v>203342034</v>
          </cell>
          <cell r="B1767" t="str">
            <v>THUSHARI,CHATHURIKA SEWWANDI</v>
          </cell>
          <cell r="C1767" t="str">
            <v>Ansari,Ammar Abdullah</v>
          </cell>
          <cell r="D1767" t="str">
            <v>FC034</v>
          </cell>
          <cell r="E1767" t="str">
            <v>Out</v>
          </cell>
          <cell r="F1767" t="str">
            <v>9/2/26, 12:47â€¯PM</v>
          </cell>
          <cell r="G1767" t="str">
            <v>P</v>
          </cell>
        </row>
        <row r="1768">
          <cell r="A1768">
            <v>203342034</v>
          </cell>
          <cell r="B1768" t="str">
            <v>THUSHARI,CHATHURIKA SEWWANDI</v>
          </cell>
          <cell r="C1768" t="str">
            <v>Ansari,Ammar Abdullah</v>
          </cell>
          <cell r="D1768" t="str">
            <v>FC034</v>
          </cell>
          <cell r="E1768" t="str">
            <v>In</v>
          </cell>
          <cell r="F1768" t="str">
            <v>9/2/26, 1:47â€¯PM</v>
          </cell>
          <cell r="G1768" t="str">
            <v>P</v>
          </cell>
        </row>
        <row r="1769">
          <cell r="A1769">
            <v>203342034</v>
          </cell>
          <cell r="B1769" t="str">
            <v>THUSHARI,CHATHURIKA SEWWANDI</v>
          </cell>
          <cell r="C1769" t="str">
            <v>Ansari,Ammar Abdullah</v>
          </cell>
          <cell r="D1769" t="str">
            <v>FC034</v>
          </cell>
          <cell r="E1769" t="str">
            <v>Out</v>
          </cell>
          <cell r="F1769" t="str">
            <v>9/2/26, 6:03â€¯PM</v>
          </cell>
          <cell r="G1769" t="str">
            <v>P</v>
          </cell>
        </row>
        <row r="1770">
          <cell r="A1770">
            <v>204145465</v>
          </cell>
          <cell r="B1770" t="str">
            <v>Dwomoh,Clifford</v>
          </cell>
          <cell r="C1770" t="str">
            <v>Narshad,Muhammad Ashik</v>
          </cell>
          <cell r="D1770" t="str">
            <v>LK017</v>
          </cell>
          <cell r="E1770" t="str">
            <v>In</v>
          </cell>
          <cell r="F1770" t="str">
            <v>9/2/26, 6:09â€¯PM</v>
          </cell>
          <cell r="G1770" t="str">
            <v>P</v>
          </cell>
        </row>
        <row r="1771">
          <cell r="A1771">
            <v>204145465</v>
          </cell>
          <cell r="B1771" t="str">
            <v>Dwomoh,Clifford</v>
          </cell>
          <cell r="C1771" t="str">
            <v>Narshad,Muhammad Ashik</v>
          </cell>
          <cell r="D1771" t="str">
            <v>LK017</v>
          </cell>
          <cell r="E1771" t="str">
            <v>Out</v>
          </cell>
          <cell r="F1771" t="str">
            <v>9/2/26, 8:37â€¯PM</v>
          </cell>
          <cell r="G1771" t="str">
            <v>P</v>
          </cell>
        </row>
        <row r="1772">
          <cell r="A1772">
            <v>204145465</v>
          </cell>
          <cell r="B1772" t="str">
            <v>Dwomoh,Clifford</v>
          </cell>
          <cell r="C1772" t="str">
            <v>Narshad,Muhammad Ashik</v>
          </cell>
          <cell r="D1772" t="str">
            <v>LK017</v>
          </cell>
          <cell r="E1772" t="str">
            <v>In</v>
          </cell>
          <cell r="F1772" t="str">
            <v>9/2/26, 9:08â€¯PM</v>
          </cell>
          <cell r="G1772" t="str">
            <v>P</v>
          </cell>
        </row>
        <row r="1773">
          <cell r="A1773">
            <v>204145465</v>
          </cell>
          <cell r="B1773" t="str">
            <v>Dwomoh,Clifford</v>
          </cell>
          <cell r="C1773" t="str">
            <v>Narshad,Muhammad Ashik</v>
          </cell>
          <cell r="D1773" t="str">
            <v>LK017</v>
          </cell>
          <cell r="E1773" t="str">
            <v>Out</v>
          </cell>
          <cell r="F1773" t="str">
            <v>9/3/26, 2:05â€¯AM</v>
          </cell>
          <cell r="G1773" t="str">
            <v>P</v>
          </cell>
        </row>
        <row r="1774">
          <cell r="A1774">
            <v>204145465</v>
          </cell>
          <cell r="B1774" t="str">
            <v>Dwomoh,Clifford</v>
          </cell>
          <cell r="C1774" t="str">
            <v>Narshad,Muhammad Ashik</v>
          </cell>
          <cell r="D1774" t="str">
            <v>LK017</v>
          </cell>
          <cell r="E1774" t="str">
            <v>In</v>
          </cell>
          <cell r="F1774" t="str">
            <v>9/3/26, 2:29â€¯AM</v>
          </cell>
          <cell r="G1774" t="str">
            <v>P</v>
          </cell>
        </row>
        <row r="1775">
          <cell r="A1775">
            <v>203342033</v>
          </cell>
          <cell r="B1775" t="str">
            <v>KWAMOGHA,LEONARD LIWIEKWO</v>
          </cell>
          <cell r="C1775" t="str">
            <v>Lakkireddy,Sai Raghavendra Reddy</v>
          </cell>
          <cell r="D1775" t="str">
            <v>FC059</v>
          </cell>
          <cell r="E1775" t="str">
            <v>In</v>
          </cell>
          <cell r="F1775" t="str">
            <v>9/2/26, 7:59â€¯AM</v>
          </cell>
          <cell r="G1775" t="str">
            <v>P</v>
          </cell>
        </row>
        <row r="1776">
          <cell r="A1776">
            <v>203342033</v>
          </cell>
          <cell r="B1776" t="str">
            <v>KWAMOGHA,LEONARD LIWIEKWO</v>
          </cell>
          <cell r="C1776" t="str">
            <v>Lakkireddy,Sai Raghavendra Reddy</v>
          </cell>
          <cell r="D1776" t="str">
            <v>FC059</v>
          </cell>
          <cell r="E1776" t="str">
            <v>Out</v>
          </cell>
          <cell r="F1776" t="str">
            <v>9/2/26, 10:04â€¯AM</v>
          </cell>
          <cell r="G1776" t="str">
            <v>P</v>
          </cell>
        </row>
        <row r="1777">
          <cell r="A1777">
            <v>203342033</v>
          </cell>
          <cell r="B1777" t="str">
            <v>KWAMOGHA,LEONARD LIWIEKWO</v>
          </cell>
          <cell r="C1777" t="str">
            <v>Lakkireddy,Sai Raghavendra Reddy</v>
          </cell>
          <cell r="D1777" t="str">
            <v>FC059</v>
          </cell>
          <cell r="E1777" t="str">
            <v>In</v>
          </cell>
          <cell r="F1777" t="str">
            <v>9/2/26, 10:35â€¯AM</v>
          </cell>
          <cell r="G1777" t="str">
            <v>P</v>
          </cell>
        </row>
        <row r="1778">
          <cell r="A1778">
            <v>203342033</v>
          </cell>
          <cell r="B1778" t="str">
            <v>KWAMOGHA,LEONARD LIWIEKWO</v>
          </cell>
          <cell r="C1778" t="str">
            <v>Lakkireddy,Sai Raghavendra Reddy</v>
          </cell>
          <cell r="D1778" t="str">
            <v>FC059</v>
          </cell>
          <cell r="E1778" t="str">
            <v>Out</v>
          </cell>
          <cell r="F1778" t="str">
            <v>9/2/26, 3:32â€¯PM</v>
          </cell>
          <cell r="G1778" t="str">
            <v>P</v>
          </cell>
        </row>
        <row r="1779">
          <cell r="A1779">
            <v>203342033</v>
          </cell>
          <cell r="B1779" t="str">
            <v>KWAMOGHA,LEONARD LIWIEKWO</v>
          </cell>
          <cell r="C1779" t="str">
            <v>Lakkireddy,Sai Raghavendra Reddy</v>
          </cell>
          <cell r="D1779" t="str">
            <v>FC059</v>
          </cell>
          <cell r="E1779" t="str">
            <v>In</v>
          </cell>
          <cell r="F1779" t="str">
            <v>9/2/26, 4:05â€¯PM</v>
          </cell>
          <cell r="G1779" t="str">
            <v>P</v>
          </cell>
        </row>
        <row r="1780">
          <cell r="A1780">
            <v>203342033</v>
          </cell>
          <cell r="B1780" t="str">
            <v>KWAMOGHA,LEONARD LIWIEKWO</v>
          </cell>
          <cell r="C1780" t="str">
            <v>Lakkireddy,Sai Raghavendra Reddy</v>
          </cell>
          <cell r="D1780" t="str">
            <v>FC059</v>
          </cell>
          <cell r="E1780" t="str">
            <v>Out</v>
          </cell>
          <cell r="F1780" t="str">
            <v>9/2/26, 5:57â€¯PM</v>
          </cell>
          <cell r="G1780" t="str">
            <v>P</v>
          </cell>
        </row>
        <row r="1781">
          <cell r="A1781">
            <v>203555400</v>
          </cell>
          <cell r="B1781" t="str">
            <v>Asiamah,Georgina</v>
          </cell>
          <cell r="C1781" t="str">
            <v>Sohail,Anis</v>
          </cell>
          <cell r="D1781" t="str">
            <v>LK013</v>
          </cell>
          <cell r="E1781" t="str">
            <v>In</v>
          </cell>
          <cell r="F1781" t="str">
            <v>9/2/26, 6:06â€¯PM</v>
          </cell>
          <cell r="G1781" t="str">
            <v>P</v>
          </cell>
        </row>
        <row r="1782">
          <cell r="A1782">
            <v>203555400</v>
          </cell>
          <cell r="B1782" t="str">
            <v>Asiamah,Georgina</v>
          </cell>
          <cell r="C1782" t="str">
            <v>Sohail,Anis</v>
          </cell>
          <cell r="D1782" t="str">
            <v>LK013</v>
          </cell>
          <cell r="E1782" t="str">
            <v>Out</v>
          </cell>
          <cell r="F1782" t="str">
            <v>9/2/26, 11:00â€¯PM</v>
          </cell>
          <cell r="G1782" t="str">
            <v>P</v>
          </cell>
        </row>
        <row r="1783">
          <cell r="A1783">
            <v>203555400</v>
          </cell>
          <cell r="B1783" t="str">
            <v>Asiamah,Georgina</v>
          </cell>
          <cell r="C1783" t="str">
            <v>Sohail,Anis</v>
          </cell>
          <cell r="D1783" t="str">
            <v>LK013</v>
          </cell>
          <cell r="E1783" t="str">
            <v>In</v>
          </cell>
          <cell r="F1783" t="str">
            <v>9/3/26, 12:00â€¯AM</v>
          </cell>
          <cell r="G1783" t="str">
            <v>P</v>
          </cell>
        </row>
        <row r="1784">
          <cell r="A1784">
            <v>203940975</v>
          </cell>
          <cell r="B1784" t="str">
            <v>Khwaja,Abdul Hanan</v>
          </cell>
          <cell r="C1784" t="str">
            <v>Sachdeva,Neeraj</v>
          </cell>
          <cell r="D1784" t="str">
            <v>FC009</v>
          </cell>
          <cell r="E1784" t="str">
            <v>In</v>
          </cell>
          <cell r="F1784" t="str">
            <v>9/2/26, 8:02â€¯AM</v>
          </cell>
          <cell r="G1784" t="str">
            <v>P</v>
          </cell>
        </row>
        <row r="1785">
          <cell r="A1785">
            <v>203940975</v>
          </cell>
          <cell r="B1785" t="str">
            <v>Khwaja,Abdul Hanan</v>
          </cell>
          <cell r="C1785" t="str">
            <v>Sachdeva,Neeraj</v>
          </cell>
          <cell r="D1785" t="str">
            <v>FC009</v>
          </cell>
          <cell r="E1785" t="str">
            <v>Out</v>
          </cell>
          <cell r="F1785" t="str">
            <v>9/2/26, 2:06â€¯PM</v>
          </cell>
          <cell r="G1785" t="str">
            <v>P</v>
          </cell>
        </row>
        <row r="1786">
          <cell r="A1786">
            <v>203940975</v>
          </cell>
          <cell r="B1786" t="str">
            <v>Khwaja,Abdul Hanan</v>
          </cell>
          <cell r="C1786" t="str">
            <v>Sachdeva,Neeraj</v>
          </cell>
          <cell r="D1786" t="str">
            <v>FC009</v>
          </cell>
          <cell r="E1786" t="str">
            <v>In</v>
          </cell>
          <cell r="F1786" t="str">
            <v>9/2/26, 3:13â€¯PM</v>
          </cell>
          <cell r="G1786" t="str">
            <v>P</v>
          </cell>
        </row>
        <row r="1787">
          <cell r="A1787">
            <v>203940975</v>
          </cell>
          <cell r="B1787" t="str">
            <v>Khwaja,Abdul Hanan</v>
          </cell>
          <cell r="C1787" t="str">
            <v>Sachdeva,Neeraj</v>
          </cell>
          <cell r="D1787" t="str">
            <v>FC009</v>
          </cell>
          <cell r="E1787" t="str">
            <v>Out</v>
          </cell>
          <cell r="F1787" t="str">
            <v>9/2/26, 5:50â€¯PM</v>
          </cell>
          <cell r="G1787" t="str">
            <v>P</v>
          </cell>
        </row>
        <row r="1788">
          <cell r="A1788">
            <v>203555402</v>
          </cell>
          <cell r="B1788" t="str">
            <v>Rubaya,Brenda</v>
          </cell>
          <cell r="C1788" t="str">
            <v>Sohail,Anis</v>
          </cell>
          <cell r="D1788" t="str">
            <v>LK017</v>
          </cell>
          <cell r="E1788" t="str">
            <v>In</v>
          </cell>
          <cell r="F1788" t="str">
            <v>9/2/26, 6:07â€¯PM</v>
          </cell>
          <cell r="G1788" t="str">
            <v>P</v>
          </cell>
        </row>
        <row r="1789">
          <cell r="A1789">
            <v>203555402</v>
          </cell>
          <cell r="B1789" t="str">
            <v>Rubaya,Brenda</v>
          </cell>
          <cell r="C1789" t="str">
            <v>Sohail,Anis</v>
          </cell>
          <cell r="D1789" t="str">
            <v>LK017</v>
          </cell>
          <cell r="E1789" t="str">
            <v>Out</v>
          </cell>
          <cell r="F1789" t="str">
            <v>9/2/26, 11:00â€¯PM</v>
          </cell>
          <cell r="G1789" t="str">
            <v>P</v>
          </cell>
        </row>
        <row r="1790">
          <cell r="A1790">
            <v>203555402</v>
          </cell>
          <cell r="B1790" t="str">
            <v>Rubaya,Brenda</v>
          </cell>
          <cell r="C1790" t="str">
            <v>Sohail,Anis</v>
          </cell>
          <cell r="D1790" t="str">
            <v>LK017</v>
          </cell>
          <cell r="E1790" t="str">
            <v>In</v>
          </cell>
          <cell r="F1790" t="str">
            <v>9/2/26, 11:59â€¯PM</v>
          </cell>
          <cell r="G1790" t="str">
            <v>P</v>
          </cell>
        </row>
        <row r="1791">
          <cell r="A1791">
            <v>203342030</v>
          </cell>
          <cell r="B1791" t="str">
            <v>KORUKONDA,AVINASH KORUKONDA</v>
          </cell>
          <cell r="C1791" t="str">
            <v>Narshad,Muhammad Ashik</v>
          </cell>
          <cell r="D1791" t="str">
            <v>FC034</v>
          </cell>
          <cell r="E1791" t="str">
            <v>In</v>
          </cell>
          <cell r="F1791" t="str">
            <v>9/2/26, 7:59â€¯AM</v>
          </cell>
          <cell r="G1791" t="str">
            <v>P</v>
          </cell>
        </row>
        <row r="1792">
          <cell r="A1792">
            <v>203342030</v>
          </cell>
          <cell r="B1792" t="str">
            <v>KORUKONDA,AVINASH KORUKONDA</v>
          </cell>
          <cell r="C1792" t="str">
            <v>Narshad,Muhammad Ashik</v>
          </cell>
          <cell r="D1792" t="str">
            <v>FC034</v>
          </cell>
          <cell r="E1792" t="str">
            <v>Out</v>
          </cell>
          <cell r="F1792" t="str">
            <v>9/2/26, 10:55â€¯AM</v>
          </cell>
          <cell r="G1792" t="str">
            <v>P</v>
          </cell>
        </row>
        <row r="1793">
          <cell r="A1793">
            <v>203342030</v>
          </cell>
          <cell r="B1793" t="str">
            <v>KORUKONDA,AVINASH KORUKONDA</v>
          </cell>
          <cell r="C1793" t="str">
            <v>Narshad,Muhammad Ashik</v>
          </cell>
          <cell r="D1793" t="str">
            <v>FC034</v>
          </cell>
          <cell r="E1793" t="str">
            <v>In</v>
          </cell>
          <cell r="F1793" t="str">
            <v>9/2/26, 11:25â€¯AM</v>
          </cell>
          <cell r="G1793" t="str">
            <v>P</v>
          </cell>
        </row>
        <row r="1794">
          <cell r="A1794">
            <v>203342030</v>
          </cell>
          <cell r="B1794" t="str">
            <v>KORUKONDA,AVINASH KORUKONDA</v>
          </cell>
          <cell r="C1794" t="str">
            <v>Narshad,Muhammad Ashik</v>
          </cell>
          <cell r="D1794" t="str">
            <v>FC034</v>
          </cell>
          <cell r="E1794" t="str">
            <v>Out</v>
          </cell>
          <cell r="F1794" t="str">
            <v>9/2/26, 2:35â€¯PM</v>
          </cell>
          <cell r="G1794" t="str">
            <v>P</v>
          </cell>
        </row>
        <row r="1795">
          <cell r="A1795">
            <v>203342030</v>
          </cell>
          <cell r="B1795" t="str">
            <v>KORUKONDA,AVINASH KORUKONDA</v>
          </cell>
          <cell r="C1795" t="str">
            <v>Narshad,Muhammad Ashik</v>
          </cell>
          <cell r="D1795" t="str">
            <v>FC034</v>
          </cell>
          <cell r="E1795" t="str">
            <v>In</v>
          </cell>
          <cell r="F1795" t="str">
            <v>9/2/26, 3:07â€¯PM</v>
          </cell>
          <cell r="G1795" t="str">
            <v>P</v>
          </cell>
        </row>
        <row r="1796">
          <cell r="A1796">
            <v>203342030</v>
          </cell>
          <cell r="B1796" t="str">
            <v>KORUKONDA,AVINASH KORUKONDA</v>
          </cell>
          <cell r="C1796" t="str">
            <v>Narshad,Muhammad Ashik</v>
          </cell>
          <cell r="D1796" t="str">
            <v>FC034</v>
          </cell>
          <cell r="E1796" t="str">
            <v>Out</v>
          </cell>
          <cell r="F1796" t="str">
            <v>9/2/26, 5:58â€¯PM</v>
          </cell>
          <cell r="G1796" t="str">
            <v>P</v>
          </cell>
        </row>
        <row r="1797">
          <cell r="A1797">
            <v>203555403</v>
          </cell>
          <cell r="B1797" t="str">
            <v>Sampana,Christiana Yamigmah</v>
          </cell>
          <cell r="C1797" t="str">
            <v>Sohail,Anis</v>
          </cell>
          <cell r="D1797" t="str">
            <v>FC034</v>
          </cell>
          <cell r="E1797" t="str">
            <v>In</v>
          </cell>
          <cell r="F1797" t="str">
            <v>9/2/26, 7:59â€¯AM</v>
          </cell>
          <cell r="G1797" t="str">
            <v>P</v>
          </cell>
        </row>
        <row r="1798">
          <cell r="A1798">
            <v>203555403</v>
          </cell>
          <cell r="B1798" t="str">
            <v>Sampana,Christiana Yamigmah</v>
          </cell>
          <cell r="C1798" t="str">
            <v>Sohail,Anis</v>
          </cell>
          <cell r="D1798" t="str">
            <v>FC034</v>
          </cell>
          <cell r="E1798" t="str">
            <v>Out</v>
          </cell>
          <cell r="F1798" t="str">
            <v>9/2/26, 12:10â€¯PM</v>
          </cell>
          <cell r="G1798" t="str">
            <v>P</v>
          </cell>
        </row>
        <row r="1799">
          <cell r="A1799">
            <v>203555403</v>
          </cell>
          <cell r="B1799" t="str">
            <v>Sampana,Christiana Yamigmah</v>
          </cell>
          <cell r="C1799" t="str">
            <v>Sohail,Anis</v>
          </cell>
          <cell r="D1799" t="str">
            <v>FC034</v>
          </cell>
          <cell r="E1799" t="str">
            <v>In</v>
          </cell>
          <cell r="F1799" t="str">
            <v>9/2/26, 1:10â€¯PM</v>
          </cell>
          <cell r="G1799" t="str">
            <v>P</v>
          </cell>
        </row>
        <row r="1800">
          <cell r="A1800">
            <v>203555403</v>
          </cell>
          <cell r="B1800" t="str">
            <v>Sampana,Christiana Yamigmah</v>
          </cell>
          <cell r="C1800" t="str">
            <v>Sohail,Anis</v>
          </cell>
          <cell r="D1800" t="str">
            <v>FC034</v>
          </cell>
          <cell r="E1800" t="str">
            <v>Out</v>
          </cell>
          <cell r="F1800" t="str">
            <v>9/2/26, 6:00â€¯PM</v>
          </cell>
          <cell r="G1800" t="str">
            <v>P</v>
          </cell>
        </row>
        <row r="1801">
          <cell r="A1801">
            <v>204319468</v>
          </cell>
          <cell r="B1801" t="str">
            <v>Brew,Onacis</v>
          </cell>
          <cell r="C1801" t="str">
            <v>Meera,Bava Bahrudeen</v>
          </cell>
          <cell r="D1801" t="str">
            <v>FC084</v>
          </cell>
          <cell r="E1801" t="str">
            <v>In</v>
          </cell>
          <cell r="F1801" t="str">
            <v>9/2/26, 7:58â€¯AM</v>
          </cell>
          <cell r="G1801" t="str">
            <v>P</v>
          </cell>
        </row>
        <row r="1802">
          <cell r="A1802">
            <v>204319468</v>
          </cell>
          <cell r="B1802" t="str">
            <v>Brew,Onacis</v>
          </cell>
          <cell r="C1802" t="str">
            <v>Meera,Bava Bahrudeen</v>
          </cell>
          <cell r="D1802" t="str">
            <v>FC084</v>
          </cell>
          <cell r="E1802" t="str">
            <v>Out</v>
          </cell>
          <cell r="F1802" t="str">
            <v>9/2/26, 12:07â€¯PM</v>
          </cell>
          <cell r="G1802" t="str">
            <v>P</v>
          </cell>
        </row>
        <row r="1803">
          <cell r="A1803">
            <v>204319468</v>
          </cell>
          <cell r="B1803" t="str">
            <v>Brew,Onacis</v>
          </cell>
          <cell r="C1803" t="str">
            <v>Meera,Bava Bahrudeen</v>
          </cell>
          <cell r="D1803" t="str">
            <v>FC084</v>
          </cell>
          <cell r="E1803" t="str">
            <v>In</v>
          </cell>
          <cell r="F1803" t="str">
            <v>9/2/26, 1:03â€¯PM</v>
          </cell>
          <cell r="G1803" t="str">
            <v>P</v>
          </cell>
        </row>
        <row r="1804">
          <cell r="A1804">
            <v>204319468</v>
          </cell>
          <cell r="B1804" t="str">
            <v>Brew,Onacis</v>
          </cell>
          <cell r="C1804" t="str">
            <v>Meera,Bava Bahrudeen</v>
          </cell>
          <cell r="D1804" t="str">
            <v>FC084</v>
          </cell>
          <cell r="E1804" t="str">
            <v>Out</v>
          </cell>
          <cell r="F1804" t="str">
            <v>9/2/26, 6:00â€¯PM</v>
          </cell>
          <cell r="G1804" t="str">
            <v>P</v>
          </cell>
        </row>
        <row r="1805">
          <cell r="A1805">
            <v>203679326</v>
          </cell>
          <cell r="B1805" t="str">
            <v>Eshun,Ruth</v>
          </cell>
          <cell r="C1805" t="str">
            <v>Meera,Bava Bahrudeen</v>
          </cell>
          <cell r="D1805" t="str">
            <v>FC034</v>
          </cell>
          <cell r="E1805" t="str">
            <v>In</v>
          </cell>
          <cell r="F1805" t="str">
            <v>9/2/26, 7:57â€¯AM</v>
          </cell>
          <cell r="G1805" t="str">
            <v>P</v>
          </cell>
        </row>
        <row r="1806">
          <cell r="A1806">
            <v>203679326</v>
          </cell>
          <cell r="B1806" t="str">
            <v>Eshun,Ruth</v>
          </cell>
          <cell r="C1806" t="str">
            <v>Meera,Bava Bahrudeen</v>
          </cell>
          <cell r="D1806" t="str">
            <v>FC034</v>
          </cell>
          <cell r="E1806" t="str">
            <v>Out</v>
          </cell>
          <cell r="F1806" t="str">
            <v>9/2/26, 12:07â€¯PM</v>
          </cell>
          <cell r="G1806" t="str">
            <v>P</v>
          </cell>
        </row>
        <row r="1807">
          <cell r="A1807">
            <v>203679326</v>
          </cell>
          <cell r="B1807" t="str">
            <v>Eshun,Ruth</v>
          </cell>
          <cell r="C1807" t="str">
            <v>Meera,Bava Bahrudeen</v>
          </cell>
          <cell r="D1807" t="str">
            <v>FC034</v>
          </cell>
          <cell r="E1807" t="str">
            <v>In</v>
          </cell>
          <cell r="F1807" t="str">
            <v>9/2/26, 1:06â€¯PM</v>
          </cell>
          <cell r="G1807" t="str">
            <v>P</v>
          </cell>
        </row>
        <row r="1808">
          <cell r="A1808">
            <v>203679326</v>
          </cell>
          <cell r="B1808" t="str">
            <v>Eshun,Ruth</v>
          </cell>
          <cell r="C1808" t="str">
            <v>Meera,Bava Bahrudeen</v>
          </cell>
          <cell r="D1808" t="str">
            <v>FC034</v>
          </cell>
          <cell r="E1808" t="str">
            <v>Out</v>
          </cell>
          <cell r="F1808" t="str">
            <v>9/2/26, 6:02â€¯PM</v>
          </cell>
          <cell r="G1808" t="str">
            <v>P</v>
          </cell>
        </row>
        <row r="1809">
          <cell r="A1809">
            <v>206239523</v>
          </cell>
          <cell r="B1809" t="str">
            <v>Mwaura,Ann Murugi</v>
          </cell>
          <cell r="C1809" t="str">
            <v>Ansari,Ammar Abdullah</v>
          </cell>
          <cell r="D1809" t="str">
            <v>LK014</v>
          </cell>
          <cell r="E1809" t="str">
            <v>In</v>
          </cell>
          <cell r="F1809" t="str">
            <v>9/2/26, 6:12â€¯PM</v>
          </cell>
          <cell r="G1809" t="str">
            <v>P</v>
          </cell>
        </row>
        <row r="1810">
          <cell r="A1810">
            <v>206239523</v>
          </cell>
          <cell r="B1810" t="str">
            <v>Mwaura,Ann Murugi</v>
          </cell>
          <cell r="C1810" t="str">
            <v>Ansari,Ammar Abdullah</v>
          </cell>
          <cell r="D1810" t="str">
            <v>LK014</v>
          </cell>
          <cell r="E1810" t="str">
            <v>Out</v>
          </cell>
          <cell r="F1810" t="str">
            <v>9/2/26, 8:30â€¯PM</v>
          </cell>
          <cell r="G1810" t="str">
            <v>P</v>
          </cell>
        </row>
        <row r="1811">
          <cell r="A1811">
            <v>206239523</v>
          </cell>
          <cell r="B1811" t="str">
            <v>Mwaura,Ann Murugi</v>
          </cell>
          <cell r="C1811" t="str">
            <v>Ansari,Ammar Abdullah</v>
          </cell>
          <cell r="D1811" t="str">
            <v>LK014</v>
          </cell>
          <cell r="E1811" t="str">
            <v>In</v>
          </cell>
          <cell r="F1811" t="str">
            <v>9/2/26, 9:05â€¯PM</v>
          </cell>
          <cell r="G1811" t="str">
            <v>P</v>
          </cell>
        </row>
        <row r="1812">
          <cell r="A1812">
            <v>206239523</v>
          </cell>
          <cell r="B1812" t="str">
            <v>Mwaura,Ann Murugi</v>
          </cell>
          <cell r="C1812" t="str">
            <v>Ansari,Ammar Abdullah</v>
          </cell>
          <cell r="D1812" t="str">
            <v>LK014</v>
          </cell>
          <cell r="E1812" t="str">
            <v>Out</v>
          </cell>
          <cell r="F1812" t="str">
            <v>9/3/26, 1:32â€¯AM</v>
          </cell>
          <cell r="G1812" t="str">
            <v>P</v>
          </cell>
        </row>
        <row r="1813">
          <cell r="A1813">
            <v>206239523</v>
          </cell>
          <cell r="B1813" t="str">
            <v>Mwaura,Ann Murugi</v>
          </cell>
          <cell r="C1813" t="str">
            <v>Ansari,Ammar Abdullah</v>
          </cell>
          <cell r="D1813" t="str">
            <v>LK014</v>
          </cell>
          <cell r="E1813" t="str">
            <v>In</v>
          </cell>
          <cell r="F1813" t="str">
            <v>9/3/26, 2:08â€¯AM</v>
          </cell>
          <cell r="G1813" t="str">
            <v>P</v>
          </cell>
        </row>
        <row r="1814">
          <cell r="A1814">
            <v>206239524</v>
          </cell>
          <cell r="B1814" t="str">
            <v>SARCKOH BONARWOLO,FATU F</v>
          </cell>
          <cell r="C1814" t="str">
            <v>Scaria,Varghese</v>
          </cell>
          <cell r="D1814" t="str">
            <v>LK011</v>
          </cell>
          <cell r="E1814" t="str">
            <v>In</v>
          </cell>
          <cell r="F1814" t="str">
            <v>9/2/26, 6:11â€¯PM</v>
          </cell>
          <cell r="G1814" t="str">
            <v>P</v>
          </cell>
        </row>
        <row r="1815">
          <cell r="A1815">
            <v>206239524</v>
          </cell>
          <cell r="B1815" t="str">
            <v>SARCKOH BONARWOLO,FATU F</v>
          </cell>
          <cell r="C1815" t="str">
            <v>Scaria,Varghese</v>
          </cell>
          <cell r="D1815" t="str">
            <v>LK011</v>
          </cell>
          <cell r="E1815" t="str">
            <v>Out</v>
          </cell>
          <cell r="F1815" t="str">
            <v>9/2/26, 6:25â€¯PM</v>
          </cell>
          <cell r="G1815" t="str">
            <v>P</v>
          </cell>
        </row>
        <row r="1816">
          <cell r="A1816">
            <v>206239524</v>
          </cell>
          <cell r="B1816" t="str">
            <v>SARCKOH BONARWOLO,FATU F</v>
          </cell>
          <cell r="C1816" t="str">
            <v>Scaria,Varghese</v>
          </cell>
          <cell r="D1816" t="str">
            <v>LK011</v>
          </cell>
          <cell r="E1816" t="str">
            <v>In</v>
          </cell>
          <cell r="F1816" t="str">
            <v>9/2/26, 8:01â€¯PM</v>
          </cell>
          <cell r="G1816" t="str">
            <v>P</v>
          </cell>
        </row>
        <row r="1817">
          <cell r="A1817">
            <v>206239524</v>
          </cell>
          <cell r="B1817" t="str">
            <v>SARCKOH BONARWOLO,FATU F</v>
          </cell>
          <cell r="C1817" t="str">
            <v>Scaria,Varghese</v>
          </cell>
          <cell r="D1817" t="str">
            <v>LK011</v>
          </cell>
          <cell r="E1817" t="str">
            <v>Out</v>
          </cell>
          <cell r="F1817" t="str">
            <v>9/2/26, 9:03â€¯PM</v>
          </cell>
          <cell r="G1817" t="str">
            <v>P</v>
          </cell>
        </row>
        <row r="1818">
          <cell r="A1818">
            <v>206239524</v>
          </cell>
          <cell r="B1818" t="str">
            <v>SARCKOH BONARWOLO,FATU F</v>
          </cell>
          <cell r="C1818" t="str">
            <v>Scaria,Varghese</v>
          </cell>
          <cell r="D1818" t="str">
            <v>LK011</v>
          </cell>
          <cell r="E1818" t="str">
            <v>Out</v>
          </cell>
          <cell r="F1818" t="str">
            <v>9/3/26, 2:09â€¯AM</v>
          </cell>
          <cell r="G1818" t="str">
            <v>P</v>
          </cell>
        </row>
        <row r="1819">
          <cell r="A1819">
            <v>206239769</v>
          </cell>
          <cell r="B1819" t="str">
            <v>ERNEST,OSEI</v>
          </cell>
          <cell r="C1819" t="str">
            <v>Ansari,Ammar Abdullah</v>
          </cell>
          <cell r="D1819" t="str">
            <v>FC034</v>
          </cell>
          <cell r="E1819" t="str">
            <v>In</v>
          </cell>
          <cell r="F1819" t="str">
            <v>9/2/26, 8:00â€¯AM</v>
          </cell>
          <cell r="G1819" t="str">
            <v>P</v>
          </cell>
        </row>
        <row r="1820">
          <cell r="A1820">
            <v>206239769</v>
          </cell>
          <cell r="B1820" t="str">
            <v>ERNEST,OSEI</v>
          </cell>
          <cell r="C1820" t="str">
            <v>Ansari,Ammar Abdullah</v>
          </cell>
          <cell r="D1820" t="str">
            <v>FC034</v>
          </cell>
          <cell r="E1820" t="str">
            <v>Out</v>
          </cell>
          <cell r="F1820" t="str">
            <v>9/2/26, 10:10â€¯AM</v>
          </cell>
          <cell r="G1820" t="str">
            <v>P</v>
          </cell>
        </row>
        <row r="1821">
          <cell r="A1821">
            <v>206239769</v>
          </cell>
          <cell r="B1821" t="str">
            <v>ERNEST,OSEI</v>
          </cell>
          <cell r="C1821" t="str">
            <v>Ansari,Ammar Abdullah</v>
          </cell>
          <cell r="D1821" t="str">
            <v>FC034</v>
          </cell>
          <cell r="E1821" t="str">
            <v>In</v>
          </cell>
          <cell r="F1821" t="str">
            <v>9/2/26, 10:40â€¯AM</v>
          </cell>
          <cell r="G1821" t="str">
            <v>P</v>
          </cell>
        </row>
        <row r="1822">
          <cell r="A1822">
            <v>206239769</v>
          </cell>
          <cell r="B1822" t="str">
            <v>ERNEST,OSEI</v>
          </cell>
          <cell r="C1822" t="str">
            <v>Ansari,Ammar Abdullah</v>
          </cell>
          <cell r="D1822" t="str">
            <v>FC034</v>
          </cell>
          <cell r="E1822" t="str">
            <v>Out</v>
          </cell>
          <cell r="F1822" t="str">
            <v>9/2/26, 2:49â€¯PM</v>
          </cell>
          <cell r="G1822" t="str">
            <v>P</v>
          </cell>
        </row>
        <row r="1823">
          <cell r="A1823">
            <v>206239769</v>
          </cell>
          <cell r="B1823" t="str">
            <v>ERNEST,OSEI</v>
          </cell>
          <cell r="C1823" t="str">
            <v>Ansari,Ammar Abdullah</v>
          </cell>
          <cell r="D1823" t="str">
            <v>FC034</v>
          </cell>
          <cell r="E1823" t="str">
            <v>In</v>
          </cell>
          <cell r="F1823" t="str">
            <v>9/2/26, 3:19â€¯PM</v>
          </cell>
          <cell r="G1823" t="str">
            <v>P</v>
          </cell>
        </row>
        <row r="1824">
          <cell r="A1824">
            <v>206239769</v>
          </cell>
          <cell r="B1824" t="str">
            <v>ERNEST,OSEI</v>
          </cell>
          <cell r="C1824" t="str">
            <v>Ansari,Ammar Abdullah</v>
          </cell>
          <cell r="D1824" t="str">
            <v>FC034</v>
          </cell>
          <cell r="E1824" t="str">
            <v>Out</v>
          </cell>
          <cell r="F1824" t="str">
            <v>9/2/26, 6:01â€¯PM</v>
          </cell>
          <cell r="G1824" t="str">
            <v>P</v>
          </cell>
        </row>
        <row r="1825">
          <cell r="A1825">
            <v>203737015</v>
          </cell>
          <cell r="B1825" t="str">
            <v>Akatukunda,Sheila Precious</v>
          </cell>
          <cell r="C1825" t="str">
            <v>Katyal,Varun</v>
          </cell>
          <cell r="D1825" t="str">
            <v>FC084</v>
          </cell>
          <cell r="E1825" t="str">
            <v>In</v>
          </cell>
          <cell r="F1825" t="str">
            <v>9/2/26, 7:58â€¯AM</v>
          </cell>
          <cell r="G1825" t="str">
            <v>P</v>
          </cell>
        </row>
        <row r="1826">
          <cell r="A1826">
            <v>203737015</v>
          </cell>
          <cell r="B1826" t="str">
            <v>Akatukunda,Sheila Precious</v>
          </cell>
          <cell r="C1826" t="str">
            <v>Katyal,Varun</v>
          </cell>
          <cell r="D1826" t="str">
            <v>FC084</v>
          </cell>
          <cell r="E1826" t="str">
            <v>Out</v>
          </cell>
          <cell r="F1826" t="str">
            <v>9/2/26, 12:53â€¯PM</v>
          </cell>
          <cell r="G1826" t="str">
            <v>P</v>
          </cell>
        </row>
        <row r="1827">
          <cell r="A1827">
            <v>203737015</v>
          </cell>
          <cell r="B1827" t="str">
            <v>Akatukunda,Sheila Precious</v>
          </cell>
          <cell r="C1827" t="str">
            <v>Katyal,Varun</v>
          </cell>
          <cell r="D1827" t="str">
            <v>FC084</v>
          </cell>
          <cell r="E1827" t="str">
            <v>In</v>
          </cell>
          <cell r="F1827" t="str">
            <v>9/2/26, 1:53â€¯PM</v>
          </cell>
          <cell r="G1827" t="str">
            <v>P</v>
          </cell>
        </row>
        <row r="1828">
          <cell r="A1828">
            <v>203737015</v>
          </cell>
          <cell r="B1828" t="str">
            <v>Akatukunda,Sheila Precious</v>
          </cell>
          <cell r="C1828" t="str">
            <v>Katyal,Varun</v>
          </cell>
          <cell r="D1828" t="str">
            <v>FC084</v>
          </cell>
          <cell r="E1828" t="str">
            <v>Out</v>
          </cell>
          <cell r="F1828" t="str">
            <v>9/2/26, 6:01â€¯PM</v>
          </cell>
          <cell r="G1828" t="str">
            <v>P</v>
          </cell>
        </row>
        <row r="1829">
          <cell r="A1829">
            <v>206491327</v>
          </cell>
          <cell r="B1829" t="str">
            <v>KIPRUTO,BRENDA KIPRUTO</v>
          </cell>
          <cell r="C1829" t="str">
            <v>Lakkireddy,Sai Raghavendra Reddy</v>
          </cell>
          <cell r="D1829" t="str">
            <v>LK013</v>
          </cell>
          <cell r="E1829" t="str">
            <v>In</v>
          </cell>
          <cell r="F1829" t="str">
            <v>9/2/26, 6:08â€¯PM</v>
          </cell>
          <cell r="G1829" t="str">
            <v>P</v>
          </cell>
        </row>
        <row r="1830">
          <cell r="A1830">
            <v>206491327</v>
          </cell>
          <cell r="B1830" t="str">
            <v>KIPRUTO,BRENDA KIPRUTO</v>
          </cell>
          <cell r="C1830" t="str">
            <v>Lakkireddy,Sai Raghavendra Reddy</v>
          </cell>
          <cell r="D1830" t="str">
            <v>LK013</v>
          </cell>
          <cell r="E1830" t="str">
            <v>Out</v>
          </cell>
          <cell r="F1830" t="str">
            <v>9/2/26, 8:31â€¯PM</v>
          </cell>
          <cell r="G1830" t="str">
            <v>P</v>
          </cell>
        </row>
        <row r="1831">
          <cell r="A1831">
            <v>206491327</v>
          </cell>
          <cell r="B1831" t="str">
            <v>KIPRUTO,BRENDA KIPRUTO</v>
          </cell>
          <cell r="C1831" t="str">
            <v>Lakkireddy,Sai Raghavendra Reddy</v>
          </cell>
          <cell r="D1831" t="str">
            <v>LK013</v>
          </cell>
          <cell r="E1831" t="str">
            <v>In</v>
          </cell>
          <cell r="F1831" t="str">
            <v>9/2/26, 9:00â€¯PM</v>
          </cell>
          <cell r="G1831" t="str">
            <v>P</v>
          </cell>
        </row>
        <row r="1832">
          <cell r="A1832">
            <v>206491327</v>
          </cell>
          <cell r="B1832" t="str">
            <v>KIPRUTO,BRENDA KIPRUTO</v>
          </cell>
          <cell r="C1832" t="str">
            <v>Lakkireddy,Sai Raghavendra Reddy</v>
          </cell>
          <cell r="D1832" t="str">
            <v>LK013</v>
          </cell>
          <cell r="E1832" t="str">
            <v>Out</v>
          </cell>
          <cell r="F1832" t="str">
            <v>9/3/26, 1:56â€¯AM</v>
          </cell>
          <cell r="G1832" t="str">
            <v>P</v>
          </cell>
        </row>
        <row r="1833">
          <cell r="A1833">
            <v>206491327</v>
          </cell>
          <cell r="B1833" t="str">
            <v>KIPRUTO,BRENDA KIPRUTO</v>
          </cell>
          <cell r="C1833" t="str">
            <v>Lakkireddy,Sai Raghavendra Reddy</v>
          </cell>
          <cell r="D1833" t="str">
            <v>LK013</v>
          </cell>
          <cell r="E1833" t="str">
            <v>Out</v>
          </cell>
          <cell r="F1833" t="str">
            <v>9/3/26, 2:28â€¯AM</v>
          </cell>
          <cell r="G1833" t="str">
            <v>P</v>
          </cell>
        </row>
        <row r="1834">
          <cell r="A1834">
            <v>206491328</v>
          </cell>
          <cell r="B1834" t="str">
            <v>MUCHERU,CATELEN WANJIRA</v>
          </cell>
          <cell r="C1834" t="str">
            <v>Narshad,Muhammad Ashik</v>
          </cell>
          <cell r="D1834" t="str">
            <v>LK017</v>
          </cell>
          <cell r="E1834" t="str">
            <v>In</v>
          </cell>
          <cell r="F1834" t="str">
            <v>9/2/26, 6:08â€¯PM</v>
          </cell>
          <cell r="G1834" t="str">
            <v>P</v>
          </cell>
        </row>
        <row r="1835">
          <cell r="A1835">
            <v>206491328</v>
          </cell>
          <cell r="B1835" t="str">
            <v>MUCHERU,CATELEN WANJIRA</v>
          </cell>
          <cell r="C1835" t="str">
            <v>Narshad,Muhammad Ashik</v>
          </cell>
          <cell r="D1835" t="str">
            <v>LK017</v>
          </cell>
          <cell r="E1835" t="str">
            <v>In</v>
          </cell>
          <cell r="F1835" t="str">
            <v>9/2/26, 9:07â€¯PM</v>
          </cell>
          <cell r="G1835" t="str">
            <v>P</v>
          </cell>
        </row>
        <row r="1836">
          <cell r="A1836">
            <v>206491328</v>
          </cell>
          <cell r="B1836" t="str">
            <v>MUCHERU,CATELEN WANJIRA</v>
          </cell>
          <cell r="C1836" t="str">
            <v>Narshad,Muhammad Ashik</v>
          </cell>
          <cell r="D1836" t="str">
            <v>LK017</v>
          </cell>
          <cell r="E1836" t="str">
            <v>Out</v>
          </cell>
          <cell r="F1836" t="str">
            <v>9/3/26, 2:04â€¯AM</v>
          </cell>
          <cell r="G1836" t="str">
            <v>P</v>
          </cell>
        </row>
        <row r="1837">
          <cell r="A1837">
            <v>206239528</v>
          </cell>
          <cell r="B1837" t="str">
            <v>OYE,KEZIAH OYE</v>
          </cell>
          <cell r="C1837" t="str">
            <v>Dinberu,Eden</v>
          </cell>
          <cell r="D1837" t="str">
            <v>FC009</v>
          </cell>
          <cell r="E1837" t="str">
            <v>In</v>
          </cell>
          <cell r="F1837" t="str">
            <v>9/2/26, 7:59â€¯AM</v>
          </cell>
          <cell r="G1837" t="str">
            <v>P</v>
          </cell>
        </row>
        <row r="1838">
          <cell r="A1838">
            <v>206239528</v>
          </cell>
          <cell r="B1838" t="str">
            <v>OYE,KEZIAH OYE</v>
          </cell>
          <cell r="C1838" t="str">
            <v>Dinberu,Eden</v>
          </cell>
          <cell r="D1838" t="str">
            <v>FC009</v>
          </cell>
          <cell r="E1838" t="str">
            <v>Out</v>
          </cell>
          <cell r="F1838" t="str">
            <v>9/2/26, 12:03â€¯PM</v>
          </cell>
          <cell r="G1838" t="str">
            <v>P</v>
          </cell>
        </row>
        <row r="1839">
          <cell r="A1839">
            <v>206239528</v>
          </cell>
          <cell r="B1839" t="str">
            <v>OYE,KEZIAH OYE</v>
          </cell>
          <cell r="C1839" t="str">
            <v>Dinberu,Eden</v>
          </cell>
          <cell r="D1839" t="str">
            <v>FC009</v>
          </cell>
          <cell r="E1839" t="str">
            <v>Out</v>
          </cell>
          <cell r="F1839" t="str">
            <v>9/2/26, 5:57â€¯PM</v>
          </cell>
          <cell r="G1839" t="str">
            <v>P</v>
          </cell>
        </row>
        <row r="1840">
          <cell r="A1840">
            <v>203741547</v>
          </cell>
          <cell r="B1840" t="str">
            <v>OKRAH,CHARLES</v>
          </cell>
          <cell r="C1840" t="str">
            <v>Sohail,Anis</v>
          </cell>
          <cell r="D1840" t="str">
            <v>FC009</v>
          </cell>
          <cell r="E1840" t="str">
            <v>In</v>
          </cell>
          <cell r="F1840" t="str">
            <v>9/2/26, 7:58â€¯AM</v>
          </cell>
          <cell r="G1840" t="str">
            <v>P</v>
          </cell>
        </row>
        <row r="1841">
          <cell r="A1841">
            <v>203741547</v>
          </cell>
          <cell r="B1841" t="str">
            <v>OKRAH,CHARLES</v>
          </cell>
          <cell r="C1841" t="str">
            <v>Sohail,Anis</v>
          </cell>
          <cell r="D1841" t="str">
            <v>FC009</v>
          </cell>
          <cell r="E1841" t="str">
            <v>Out</v>
          </cell>
          <cell r="F1841" t="str">
            <v>9/2/26, 12:05â€¯PM</v>
          </cell>
          <cell r="G1841" t="str">
            <v>P</v>
          </cell>
        </row>
        <row r="1842">
          <cell r="A1842">
            <v>203741547</v>
          </cell>
          <cell r="B1842" t="str">
            <v>OKRAH,CHARLES</v>
          </cell>
          <cell r="C1842" t="str">
            <v>Sohail,Anis</v>
          </cell>
          <cell r="D1842" t="str">
            <v>FC009</v>
          </cell>
          <cell r="E1842" t="str">
            <v>In</v>
          </cell>
          <cell r="F1842" t="str">
            <v>9/2/26, 1:01â€¯PM</v>
          </cell>
          <cell r="G1842" t="str">
            <v>P</v>
          </cell>
        </row>
        <row r="1843">
          <cell r="A1843">
            <v>203741547</v>
          </cell>
          <cell r="B1843" t="str">
            <v>OKRAH,CHARLES</v>
          </cell>
          <cell r="C1843" t="str">
            <v>Sohail,Anis</v>
          </cell>
          <cell r="D1843" t="str">
            <v>FC009</v>
          </cell>
          <cell r="E1843" t="str">
            <v>Out</v>
          </cell>
          <cell r="F1843" t="str">
            <v>9/2/26, 6:03â€¯PM</v>
          </cell>
          <cell r="G1843" t="str">
            <v>P</v>
          </cell>
        </row>
        <row r="1844">
          <cell r="A1844">
            <v>202238249</v>
          </cell>
          <cell r="B1844" t="str">
            <v>Jackson,Prince Oheneba</v>
          </cell>
          <cell r="C1844" t="str">
            <v>Meera,Bava Bahrudeen</v>
          </cell>
          <cell r="D1844" t="str">
            <v>FC059</v>
          </cell>
          <cell r="E1844" t="str">
            <v>In</v>
          </cell>
          <cell r="F1844" t="str">
            <v>9/2/26, 7:58â€¯AM</v>
          </cell>
          <cell r="G1844" t="str">
            <v>P</v>
          </cell>
        </row>
        <row r="1845">
          <cell r="A1845">
            <v>202238249</v>
          </cell>
          <cell r="B1845" t="str">
            <v>Jackson,Prince Oheneba</v>
          </cell>
          <cell r="C1845" t="str">
            <v>Meera,Bava Bahrudeen</v>
          </cell>
          <cell r="D1845" t="str">
            <v>FC059</v>
          </cell>
          <cell r="E1845" t="str">
            <v>Out</v>
          </cell>
          <cell r="F1845" t="str">
            <v>9/2/26, 12:10â€¯PM</v>
          </cell>
          <cell r="G1845" t="str">
            <v>P</v>
          </cell>
        </row>
        <row r="1846">
          <cell r="A1846">
            <v>202238249</v>
          </cell>
          <cell r="B1846" t="str">
            <v>Jackson,Prince Oheneba</v>
          </cell>
          <cell r="C1846" t="str">
            <v>Meera,Bava Bahrudeen</v>
          </cell>
          <cell r="D1846" t="str">
            <v>FC059</v>
          </cell>
          <cell r="E1846" t="str">
            <v>In</v>
          </cell>
          <cell r="F1846" t="str">
            <v>9/2/26, 1:08â€¯PM</v>
          </cell>
          <cell r="G1846" t="str">
            <v>P</v>
          </cell>
        </row>
        <row r="1847">
          <cell r="A1847">
            <v>202238249</v>
          </cell>
          <cell r="B1847" t="str">
            <v>Jackson,Prince Oheneba</v>
          </cell>
          <cell r="C1847" t="str">
            <v>Meera,Bava Bahrudeen</v>
          </cell>
          <cell r="D1847" t="str">
            <v>FC059</v>
          </cell>
          <cell r="E1847" t="str">
            <v>Out</v>
          </cell>
          <cell r="F1847" t="str">
            <v>9/2/26, 6:01â€¯PM</v>
          </cell>
          <cell r="G1847" t="str">
            <v>P</v>
          </cell>
        </row>
        <row r="1848">
          <cell r="A1848">
            <v>206491325</v>
          </cell>
          <cell r="B1848" t="str">
            <v>CHEPKOECH,DAISY</v>
          </cell>
          <cell r="C1848" t="str">
            <v>Scaria,Varghese</v>
          </cell>
          <cell r="D1848" t="str">
            <v>FC084</v>
          </cell>
          <cell r="E1848" t="str">
            <v>In</v>
          </cell>
          <cell r="F1848" t="str">
            <v>9/2/26, 8:00â€¯AM</v>
          </cell>
          <cell r="G1848" t="str">
            <v>P</v>
          </cell>
        </row>
        <row r="1849">
          <cell r="A1849">
            <v>206491325</v>
          </cell>
          <cell r="B1849" t="str">
            <v>CHEPKOECH,DAISY</v>
          </cell>
          <cell r="C1849" t="str">
            <v>Scaria,Varghese</v>
          </cell>
          <cell r="D1849" t="str">
            <v>FC084</v>
          </cell>
          <cell r="E1849" t="str">
            <v>Out</v>
          </cell>
          <cell r="F1849" t="str">
            <v>9/2/26, 10:04â€¯AM</v>
          </cell>
          <cell r="G1849" t="str">
            <v>P</v>
          </cell>
        </row>
        <row r="1850">
          <cell r="A1850">
            <v>206491325</v>
          </cell>
          <cell r="B1850" t="str">
            <v>CHEPKOECH,DAISY</v>
          </cell>
          <cell r="C1850" t="str">
            <v>Scaria,Varghese</v>
          </cell>
          <cell r="D1850" t="str">
            <v>FC084</v>
          </cell>
          <cell r="E1850" t="str">
            <v>In</v>
          </cell>
          <cell r="F1850" t="str">
            <v>9/2/26, 10:34â€¯AM</v>
          </cell>
          <cell r="G1850" t="str">
            <v>P</v>
          </cell>
        </row>
        <row r="1851">
          <cell r="A1851">
            <v>206491325</v>
          </cell>
          <cell r="B1851" t="str">
            <v>CHEPKOECH,DAISY</v>
          </cell>
          <cell r="C1851" t="str">
            <v>Scaria,Varghese</v>
          </cell>
          <cell r="D1851" t="str">
            <v>FC084</v>
          </cell>
          <cell r="E1851" t="str">
            <v>Out</v>
          </cell>
          <cell r="F1851" t="str">
            <v>9/2/26, 2:49â€¯PM</v>
          </cell>
          <cell r="G1851" t="str">
            <v>P</v>
          </cell>
        </row>
        <row r="1852">
          <cell r="A1852">
            <v>206491325</v>
          </cell>
          <cell r="B1852" t="str">
            <v>CHEPKOECH,DAISY</v>
          </cell>
          <cell r="C1852" t="str">
            <v>Scaria,Varghese</v>
          </cell>
          <cell r="D1852" t="str">
            <v>FC084</v>
          </cell>
          <cell r="E1852" t="str">
            <v>In</v>
          </cell>
          <cell r="F1852" t="str">
            <v>9/2/26, 3:17â€¯PM</v>
          </cell>
          <cell r="G1852" t="str">
            <v>P</v>
          </cell>
        </row>
        <row r="1853">
          <cell r="A1853">
            <v>206491325</v>
          </cell>
          <cell r="B1853" t="str">
            <v>CHEPKOECH,DAISY</v>
          </cell>
          <cell r="C1853" t="str">
            <v>Scaria,Varghese</v>
          </cell>
          <cell r="D1853" t="str">
            <v>FC084</v>
          </cell>
          <cell r="E1853" t="str">
            <v>Out</v>
          </cell>
          <cell r="F1853" t="str">
            <v>9/2/26, 6:00â€¯PM</v>
          </cell>
          <cell r="G1853" t="str">
            <v>P</v>
          </cell>
        </row>
        <row r="1854">
          <cell r="A1854">
            <v>206239529</v>
          </cell>
          <cell r="B1854" t="str">
            <v>ADU,GLORIA</v>
          </cell>
          <cell r="C1854" t="str">
            <v>Narshad,Muhammad Ashik</v>
          </cell>
          <cell r="D1854" t="str">
            <v>FC159</v>
          </cell>
          <cell r="E1854" t="str">
            <v>In</v>
          </cell>
          <cell r="F1854" t="str">
            <v>9/2/26, 7:57â€¯AM</v>
          </cell>
          <cell r="G1854" t="str">
            <v>P</v>
          </cell>
        </row>
        <row r="1855">
          <cell r="A1855">
            <v>206239529</v>
          </cell>
          <cell r="B1855" t="str">
            <v>ADU,GLORIA</v>
          </cell>
          <cell r="C1855" t="str">
            <v>Narshad,Muhammad Ashik</v>
          </cell>
          <cell r="D1855" t="str">
            <v>FC159</v>
          </cell>
          <cell r="E1855" t="str">
            <v>Out</v>
          </cell>
          <cell r="F1855" t="str">
            <v>9/2/26, 10:04â€¯AM</v>
          </cell>
          <cell r="G1855" t="str">
            <v>P</v>
          </cell>
        </row>
        <row r="1856">
          <cell r="A1856">
            <v>206239529</v>
          </cell>
          <cell r="B1856" t="str">
            <v>ADU,GLORIA</v>
          </cell>
          <cell r="C1856" t="str">
            <v>Narshad,Muhammad Ashik</v>
          </cell>
          <cell r="D1856" t="str">
            <v>FC159</v>
          </cell>
          <cell r="E1856" t="str">
            <v>In</v>
          </cell>
          <cell r="F1856" t="str">
            <v>9/2/26, 10:35â€¯AM</v>
          </cell>
          <cell r="G1856" t="str">
            <v>P</v>
          </cell>
        </row>
        <row r="1857">
          <cell r="A1857">
            <v>206239529</v>
          </cell>
          <cell r="B1857" t="str">
            <v>ADU,GLORIA</v>
          </cell>
          <cell r="C1857" t="str">
            <v>Narshad,Muhammad Ashik</v>
          </cell>
          <cell r="D1857" t="str">
            <v>FC159</v>
          </cell>
          <cell r="E1857" t="str">
            <v>Out</v>
          </cell>
          <cell r="F1857" t="str">
            <v>9/2/26, 2:55â€¯PM</v>
          </cell>
          <cell r="G1857" t="str">
            <v>P</v>
          </cell>
        </row>
        <row r="1858">
          <cell r="A1858">
            <v>206239529</v>
          </cell>
          <cell r="B1858" t="str">
            <v>ADU,GLORIA</v>
          </cell>
          <cell r="C1858" t="str">
            <v>Narshad,Muhammad Ashik</v>
          </cell>
          <cell r="D1858" t="str">
            <v>FC159</v>
          </cell>
          <cell r="E1858" t="str">
            <v>In</v>
          </cell>
          <cell r="F1858" t="str">
            <v>9/2/26, 3:24â€¯PM</v>
          </cell>
          <cell r="G1858" t="str">
            <v>P</v>
          </cell>
        </row>
        <row r="1859">
          <cell r="A1859">
            <v>206239529</v>
          </cell>
          <cell r="B1859" t="str">
            <v>ADU,GLORIA</v>
          </cell>
          <cell r="C1859" t="str">
            <v>Narshad,Muhammad Ashik</v>
          </cell>
          <cell r="D1859" t="str">
            <v>FC159</v>
          </cell>
          <cell r="E1859" t="str">
            <v>Out</v>
          </cell>
          <cell r="F1859" t="str">
            <v>9/2/26, 5:58â€¯PM</v>
          </cell>
          <cell r="G1859" t="str">
            <v>P</v>
          </cell>
        </row>
        <row r="1860">
          <cell r="A1860">
            <v>203737252</v>
          </cell>
          <cell r="B1860" t="str">
            <v>NDAWULA,SHAFIK KYAZE</v>
          </cell>
          <cell r="C1860" t="str">
            <v>Nahla,Fathimathul</v>
          </cell>
          <cell r="D1860" t="str">
            <v>FC159</v>
          </cell>
          <cell r="E1860" t="str">
            <v>In</v>
          </cell>
          <cell r="F1860" t="str">
            <v>9/2/26, 7:42â€¯AM</v>
          </cell>
          <cell r="G1860" t="str">
            <v>P</v>
          </cell>
        </row>
        <row r="1861">
          <cell r="A1861">
            <v>203737252</v>
          </cell>
          <cell r="B1861" t="str">
            <v>NDAWULA,SHAFIK KYAZE</v>
          </cell>
          <cell r="C1861" t="str">
            <v>Nahla,Fathimathul</v>
          </cell>
          <cell r="D1861" t="str">
            <v>FC159</v>
          </cell>
          <cell r="E1861" t="str">
            <v>Out</v>
          </cell>
          <cell r="F1861" t="str">
            <v>9/2/26, 12:50â€¯PM</v>
          </cell>
          <cell r="G1861" t="str">
            <v>P</v>
          </cell>
        </row>
        <row r="1862">
          <cell r="A1862">
            <v>203737252</v>
          </cell>
          <cell r="B1862" t="str">
            <v>NDAWULA,SHAFIK KYAZE</v>
          </cell>
          <cell r="C1862" t="str">
            <v>Nahla,Fathimathul</v>
          </cell>
          <cell r="D1862" t="str">
            <v>FC159</v>
          </cell>
          <cell r="E1862" t="str">
            <v>In</v>
          </cell>
          <cell r="F1862" t="str">
            <v>9/2/26, 1:44â€¯PM</v>
          </cell>
          <cell r="G1862" t="str">
            <v>P</v>
          </cell>
        </row>
        <row r="1863">
          <cell r="A1863">
            <v>203737252</v>
          </cell>
          <cell r="B1863" t="str">
            <v>NDAWULA,SHAFIK KYAZE</v>
          </cell>
          <cell r="C1863" t="str">
            <v>Nahla,Fathimathul</v>
          </cell>
          <cell r="D1863" t="str">
            <v>FC159</v>
          </cell>
          <cell r="E1863" t="str">
            <v>Out</v>
          </cell>
          <cell r="F1863" t="str">
            <v>9/2/26, 5:51â€¯PM</v>
          </cell>
          <cell r="G1863" t="str">
            <v>P</v>
          </cell>
        </row>
        <row r="1864">
          <cell r="A1864">
            <v>206491343</v>
          </cell>
          <cell r="B1864" t="str">
            <v>MUTUA,MONICA MUENI</v>
          </cell>
          <cell r="C1864" t="str">
            <v>Narshad,Muhammad Ashik</v>
          </cell>
          <cell r="D1864" t="str">
            <v>LK014</v>
          </cell>
          <cell r="E1864" t="str">
            <v>In</v>
          </cell>
          <cell r="F1864" t="str">
            <v>9/2/26, 6:10â€¯PM</v>
          </cell>
          <cell r="G1864" t="str">
            <v>P</v>
          </cell>
        </row>
        <row r="1865">
          <cell r="A1865">
            <v>206491343</v>
          </cell>
          <cell r="B1865" t="str">
            <v>MUTUA,MONICA MUENI</v>
          </cell>
          <cell r="C1865" t="str">
            <v>Narshad,Muhammad Ashik</v>
          </cell>
          <cell r="D1865" t="str">
            <v>LK014</v>
          </cell>
          <cell r="E1865" t="str">
            <v>Out</v>
          </cell>
          <cell r="F1865" t="str">
            <v>9/2/26, 8:01â€¯PM</v>
          </cell>
          <cell r="G1865" t="str">
            <v>P</v>
          </cell>
        </row>
        <row r="1866">
          <cell r="A1866">
            <v>206491343</v>
          </cell>
          <cell r="B1866" t="str">
            <v>MUTUA,MONICA MUENI</v>
          </cell>
          <cell r="C1866" t="str">
            <v>Narshad,Muhammad Ashik</v>
          </cell>
          <cell r="D1866" t="str">
            <v>LK014</v>
          </cell>
          <cell r="E1866" t="str">
            <v>In</v>
          </cell>
          <cell r="F1866" t="str">
            <v>9/2/26, 9:01â€¯PM</v>
          </cell>
          <cell r="G1866" t="str">
            <v>P</v>
          </cell>
        </row>
        <row r="1867">
          <cell r="A1867">
            <v>206491343</v>
          </cell>
          <cell r="B1867" t="str">
            <v>MUTUA,MONICA MUENI</v>
          </cell>
          <cell r="C1867" t="str">
            <v>Narshad,Muhammad Ashik</v>
          </cell>
          <cell r="D1867" t="str">
            <v>LK014</v>
          </cell>
          <cell r="E1867" t="str">
            <v>Out</v>
          </cell>
          <cell r="F1867" t="str">
            <v>9/3/26, 2:12â€¯AM</v>
          </cell>
          <cell r="G1867" t="str">
            <v>P</v>
          </cell>
        </row>
        <row r="1868">
          <cell r="A1868">
            <v>206491340</v>
          </cell>
          <cell r="B1868" t="str">
            <v>JOPKOEECH,LINDAH</v>
          </cell>
          <cell r="C1868" t="str">
            <v>Narshad,Muhammad Ashik</v>
          </cell>
          <cell r="D1868" t="str">
            <v>LK012</v>
          </cell>
          <cell r="E1868" t="str">
            <v>In</v>
          </cell>
          <cell r="F1868" t="str">
            <v>9/2/26, 6:09â€¯PM</v>
          </cell>
          <cell r="G1868" t="str">
            <v>P</v>
          </cell>
        </row>
        <row r="1869">
          <cell r="A1869">
            <v>206491340</v>
          </cell>
          <cell r="B1869" t="str">
            <v>JOPKOEECH,LINDAH</v>
          </cell>
          <cell r="C1869" t="str">
            <v>Narshad,Muhammad Ashik</v>
          </cell>
          <cell r="D1869" t="str">
            <v>LK012</v>
          </cell>
          <cell r="E1869" t="str">
            <v>Out</v>
          </cell>
          <cell r="F1869" t="str">
            <v>9/2/26, 8:05â€¯PM</v>
          </cell>
          <cell r="G1869" t="str">
            <v>P</v>
          </cell>
        </row>
        <row r="1870">
          <cell r="A1870">
            <v>206491340</v>
          </cell>
          <cell r="B1870" t="str">
            <v>JOPKOEECH,LINDAH</v>
          </cell>
          <cell r="C1870" t="str">
            <v>Narshad,Muhammad Ashik</v>
          </cell>
          <cell r="D1870" t="str">
            <v>LK012</v>
          </cell>
          <cell r="E1870" t="str">
            <v>In</v>
          </cell>
          <cell r="F1870" t="str">
            <v>9/2/26, 9:01â€¯PM</v>
          </cell>
          <cell r="G1870" t="str">
            <v>P</v>
          </cell>
        </row>
        <row r="1871">
          <cell r="A1871">
            <v>206491340</v>
          </cell>
          <cell r="B1871" t="str">
            <v>JOPKOEECH,LINDAH</v>
          </cell>
          <cell r="C1871" t="str">
            <v>Narshad,Muhammad Ashik</v>
          </cell>
          <cell r="D1871" t="str">
            <v>LK012</v>
          </cell>
          <cell r="E1871" t="str">
            <v>Out</v>
          </cell>
          <cell r="F1871" t="str">
            <v>9/3/26, 2:07â€¯AM</v>
          </cell>
          <cell r="G1871" t="str">
            <v>P</v>
          </cell>
        </row>
        <row r="1872">
          <cell r="A1872">
            <v>206239755</v>
          </cell>
          <cell r="B1872" t="str">
            <v>ANSAH PRINCE,OWUSU</v>
          </cell>
          <cell r="C1872" t="str">
            <v>Thomas,Binil</v>
          </cell>
          <cell r="D1872" t="str">
            <v>LK014</v>
          </cell>
          <cell r="E1872" t="str">
            <v>In</v>
          </cell>
          <cell r="F1872" t="str">
            <v>9/2/26, 6:09â€¯PM</v>
          </cell>
          <cell r="G1872" t="str">
            <v>P</v>
          </cell>
        </row>
        <row r="1873">
          <cell r="A1873">
            <v>206239755</v>
          </cell>
          <cell r="B1873" t="str">
            <v>ANSAH PRINCE,OWUSU</v>
          </cell>
          <cell r="C1873" t="str">
            <v>Thomas,Binil</v>
          </cell>
          <cell r="D1873" t="str">
            <v>LK014</v>
          </cell>
          <cell r="E1873" t="str">
            <v>Out</v>
          </cell>
          <cell r="F1873" t="str">
            <v>9/2/26, 8:29â€¯PM</v>
          </cell>
          <cell r="G1873" t="str">
            <v>P</v>
          </cell>
        </row>
        <row r="1874">
          <cell r="A1874">
            <v>206239755</v>
          </cell>
          <cell r="B1874" t="str">
            <v>ANSAH PRINCE,OWUSU</v>
          </cell>
          <cell r="C1874" t="str">
            <v>Thomas,Binil</v>
          </cell>
          <cell r="D1874" t="str">
            <v>LK014</v>
          </cell>
          <cell r="E1874" t="str">
            <v>In</v>
          </cell>
          <cell r="F1874" t="str">
            <v>9/2/26, 9:01â€¯PM</v>
          </cell>
          <cell r="G1874" t="str">
            <v>P</v>
          </cell>
        </row>
        <row r="1875">
          <cell r="A1875">
            <v>206239755</v>
          </cell>
          <cell r="B1875" t="str">
            <v>ANSAH PRINCE,OWUSU</v>
          </cell>
          <cell r="C1875" t="str">
            <v>Thomas,Binil</v>
          </cell>
          <cell r="D1875" t="str">
            <v>LK014</v>
          </cell>
          <cell r="E1875" t="str">
            <v>Out</v>
          </cell>
          <cell r="F1875" t="str">
            <v>9/3/26, 1:48â€¯AM</v>
          </cell>
          <cell r="G1875" t="str">
            <v>P</v>
          </cell>
        </row>
        <row r="1876">
          <cell r="A1876">
            <v>206239755</v>
          </cell>
          <cell r="B1876" t="str">
            <v>ANSAH PRINCE,OWUSU</v>
          </cell>
          <cell r="C1876" t="str">
            <v>Thomas,Binil</v>
          </cell>
          <cell r="D1876" t="str">
            <v>LK014</v>
          </cell>
          <cell r="E1876" t="str">
            <v>In</v>
          </cell>
          <cell r="F1876" t="str">
            <v>9/3/26, 2:24â€¯AM</v>
          </cell>
          <cell r="G1876" t="str">
            <v>P</v>
          </cell>
        </row>
        <row r="1877">
          <cell r="A1877">
            <v>203880400</v>
          </cell>
          <cell r="B1877" t="str">
            <v>Bockarie,Moniya</v>
          </cell>
          <cell r="C1877" t="str">
            <v>Lakkireddy,Sai Raghavendra Reddy</v>
          </cell>
          <cell r="D1877" t="str">
            <v>LK014</v>
          </cell>
          <cell r="E1877" t="str">
            <v>In</v>
          </cell>
          <cell r="F1877" t="str">
            <v>9/2/26, 6:07â€¯PM</v>
          </cell>
          <cell r="G1877" t="str">
            <v>P</v>
          </cell>
        </row>
        <row r="1878">
          <cell r="A1878">
            <v>203880400</v>
          </cell>
          <cell r="B1878" t="str">
            <v>Bockarie,Moniya</v>
          </cell>
          <cell r="C1878" t="str">
            <v>Lakkireddy,Sai Raghavendra Reddy</v>
          </cell>
          <cell r="D1878" t="str">
            <v>LK014</v>
          </cell>
          <cell r="E1878" t="str">
            <v>Out</v>
          </cell>
          <cell r="F1878" t="str">
            <v>9/2/26, 8:36â€¯PM</v>
          </cell>
          <cell r="G1878" t="str">
            <v>P</v>
          </cell>
        </row>
        <row r="1879">
          <cell r="A1879">
            <v>203880400</v>
          </cell>
          <cell r="B1879" t="str">
            <v>Bockarie,Moniya</v>
          </cell>
          <cell r="C1879" t="str">
            <v>Lakkireddy,Sai Raghavendra Reddy</v>
          </cell>
          <cell r="D1879" t="str">
            <v>LK014</v>
          </cell>
          <cell r="E1879" t="str">
            <v>In</v>
          </cell>
          <cell r="F1879" t="str">
            <v>9/2/26, 9:05â€¯PM</v>
          </cell>
          <cell r="G1879" t="str">
            <v>P</v>
          </cell>
        </row>
        <row r="1880">
          <cell r="A1880">
            <v>203880400</v>
          </cell>
          <cell r="B1880" t="str">
            <v>Bockarie,Moniya</v>
          </cell>
          <cell r="C1880" t="str">
            <v>Lakkireddy,Sai Raghavendra Reddy</v>
          </cell>
          <cell r="D1880" t="str">
            <v>LK014</v>
          </cell>
          <cell r="E1880" t="str">
            <v>Out</v>
          </cell>
          <cell r="F1880" t="str">
            <v>9/3/26, 2:10â€¯AM</v>
          </cell>
          <cell r="G1880" t="str">
            <v>P</v>
          </cell>
        </row>
        <row r="1881">
          <cell r="A1881">
            <v>203880400</v>
          </cell>
          <cell r="B1881" t="str">
            <v>Bockarie,Moniya</v>
          </cell>
          <cell r="C1881" t="str">
            <v>Lakkireddy,Sai Raghavendra Reddy</v>
          </cell>
          <cell r="D1881" t="str">
            <v>LK014</v>
          </cell>
          <cell r="E1881" t="str">
            <v>In</v>
          </cell>
          <cell r="F1881" t="str">
            <v>9/3/26, 2:43â€¯AM</v>
          </cell>
          <cell r="G1881" t="str">
            <v>P</v>
          </cell>
        </row>
        <row r="1882">
          <cell r="A1882">
            <v>206875258</v>
          </cell>
          <cell r="B1882" t="str">
            <v>BAKARI ISSA,ABDALAH</v>
          </cell>
          <cell r="C1882" t="str">
            <v>Sohail,Anis</v>
          </cell>
          <cell r="D1882" t="str">
            <v>FC059</v>
          </cell>
          <cell r="E1882" t="str">
            <v>In</v>
          </cell>
          <cell r="F1882" t="str">
            <v>9/2/26, 8:01â€¯AM</v>
          </cell>
          <cell r="G1882" t="str">
            <v>P</v>
          </cell>
        </row>
        <row r="1883">
          <cell r="A1883">
            <v>206875258</v>
          </cell>
          <cell r="B1883" t="str">
            <v>BAKARI ISSA,ABDALAH</v>
          </cell>
          <cell r="C1883" t="str">
            <v>Sohail,Anis</v>
          </cell>
          <cell r="D1883" t="str">
            <v>FC059</v>
          </cell>
          <cell r="E1883" t="str">
            <v>Out</v>
          </cell>
          <cell r="F1883" t="str">
            <v>9/2/26, 12:02â€¯PM</v>
          </cell>
          <cell r="G1883" t="str">
            <v>P</v>
          </cell>
        </row>
        <row r="1884">
          <cell r="A1884">
            <v>206875258</v>
          </cell>
          <cell r="B1884" t="str">
            <v>BAKARI ISSA,ABDALAH</v>
          </cell>
          <cell r="C1884" t="str">
            <v>Sohail,Anis</v>
          </cell>
          <cell r="D1884" t="str">
            <v>FC059</v>
          </cell>
          <cell r="E1884" t="str">
            <v>In</v>
          </cell>
          <cell r="F1884" t="str">
            <v>9/2/26, 1:02â€¯PM</v>
          </cell>
          <cell r="G1884" t="str">
            <v>P</v>
          </cell>
        </row>
        <row r="1885">
          <cell r="A1885">
            <v>206875258</v>
          </cell>
          <cell r="B1885" t="str">
            <v>BAKARI ISSA,ABDALAH</v>
          </cell>
          <cell r="C1885" t="str">
            <v>Sohail,Anis</v>
          </cell>
          <cell r="D1885" t="str">
            <v>FC059</v>
          </cell>
          <cell r="E1885" t="str">
            <v>Out</v>
          </cell>
          <cell r="F1885" t="str">
            <v>9/2/26, 6:00â€¯PM</v>
          </cell>
          <cell r="G1885" t="str">
            <v>P</v>
          </cell>
        </row>
        <row r="1886">
          <cell r="A1886">
            <v>203512670</v>
          </cell>
          <cell r="B1886" t="str">
            <v>Musanzika,Brenda</v>
          </cell>
          <cell r="C1886" t="str">
            <v>Scaria,Varghese</v>
          </cell>
          <cell r="D1886" t="str">
            <v>FC034</v>
          </cell>
          <cell r="E1886" t="str">
            <v>In</v>
          </cell>
          <cell r="F1886" t="str">
            <v>9/2/26, 7:56â€¯AM</v>
          </cell>
          <cell r="G1886" t="str">
            <v>P</v>
          </cell>
        </row>
        <row r="1887">
          <cell r="A1887">
            <v>203512670</v>
          </cell>
          <cell r="B1887" t="str">
            <v>Musanzika,Brenda</v>
          </cell>
          <cell r="C1887" t="str">
            <v>Scaria,Varghese</v>
          </cell>
          <cell r="D1887" t="str">
            <v>FC034</v>
          </cell>
          <cell r="E1887" t="str">
            <v>Out</v>
          </cell>
          <cell r="F1887" t="str">
            <v>9/2/26, 10:47â€¯AM</v>
          </cell>
          <cell r="G1887" t="str">
            <v>P</v>
          </cell>
        </row>
        <row r="1888">
          <cell r="A1888">
            <v>203512670</v>
          </cell>
          <cell r="B1888" t="str">
            <v>Musanzika,Brenda</v>
          </cell>
          <cell r="C1888" t="str">
            <v>Scaria,Varghese</v>
          </cell>
          <cell r="D1888" t="str">
            <v>FC034</v>
          </cell>
          <cell r="E1888" t="str">
            <v>Out</v>
          </cell>
          <cell r="F1888" t="str">
            <v>9/2/26, 3:32â€¯PM</v>
          </cell>
          <cell r="G1888" t="str">
            <v>P</v>
          </cell>
        </row>
        <row r="1889">
          <cell r="A1889">
            <v>203512670</v>
          </cell>
          <cell r="B1889" t="str">
            <v>Musanzika,Brenda</v>
          </cell>
          <cell r="C1889" t="str">
            <v>Scaria,Varghese</v>
          </cell>
          <cell r="D1889" t="str">
            <v>FC034</v>
          </cell>
          <cell r="E1889" t="str">
            <v>In</v>
          </cell>
          <cell r="F1889" t="str">
            <v>9/2/26, 4:03â€¯PM</v>
          </cell>
          <cell r="G1889" t="str">
            <v>P</v>
          </cell>
        </row>
        <row r="1890">
          <cell r="A1890">
            <v>203512670</v>
          </cell>
          <cell r="B1890" t="str">
            <v>Musanzika,Brenda</v>
          </cell>
          <cell r="C1890" t="str">
            <v>Scaria,Varghese</v>
          </cell>
          <cell r="D1890" t="str">
            <v>FC034</v>
          </cell>
          <cell r="E1890" t="str">
            <v>Out</v>
          </cell>
          <cell r="F1890" t="str">
            <v>9/2/26, 5:58â€¯PM</v>
          </cell>
          <cell r="G1890" t="str">
            <v>P</v>
          </cell>
        </row>
        <row r="1891">
          <cell r="A1891">
            <v>203512671</v>
          </cell>
          <cell r="B1891" t="str">
            <v>Mbeh,Claudette Nkobo</v>
          </cell>
          <cell r="C1891" t="str">
            <v>Ansari,Ammar Abdullah</v>
          </cell>
          <cell r="D1891" t="str">
            <v>FC134</v>
          </cell>
          <cell r="E1891" t="str">
            <v>In</v>
          </cell>
          <cell r="F1891" t="str">
            <v>9/2/26, 7:57â€¯AM</v>
          </cell>
          <cell r="G1891" t="str">
            <v>P</v>
          </cell>
        </row>
        <row r="1892">
          <cell r="A1892">
            <v>203512671</v>
          </cell>
          <cell r="B1892" t="str">
            <v>Mbeh,Claudette Nkobo</v>
          </cell>
          <cell r="C1892" t="str">
            <v>Ansari,Ammar Abdullah</v>
          </cell>
          <cell r="D1892" t="str">
            <v>FC134</v>
          </cell>
          <cell r="E1892" t="str">
            <v>Out</v>
          </cell>
          <cell r="F1892" t="str">
            <v>9/2/26, 10:01â€¯AM</v>
          </cell>
          <cell r="G1892" t="str">
            <v>P</v>
          </cell>
        </row>
        <row r="1893">
          <cell r="A1893">
            <v>203512671</v>
          </cell>
          <cell r="B1893" t="str">
            <v>Mbeh,Claudette Nkobo</v>
          </cell>
          <cell r="C1893" t="str">
            <v>Ansari,Ammar Abdullah</v>
          </cell>
          <cell r="D1893" t="str">
            <v>FC134</v>
          </cell>
          <cell r="E1893" t="str">
            <v>In</v>
          </cell>
          <cell r="F1893" t="str">
            <v>9/2/26, 10:32â€¯AM</v>
          </cell>
          <cell r="G1893" t="str">
            <v>P</v>
          </cell>
        </row>
        <row r="1894">
          <cell r="A1894">
            <v>203512671</v>
          </cell>
          <cell r="B1894" t="str">
            <v>Mbeh,Claudette Nkobo</v>
          </cell>
          <cell r="C1894" t="str">
            <v>Ansari,Ammar Abdullah</v>
          </cell>
          <cell r="D1894" t="str">
            <v>FC134</v>
          </cell>
          <cell r="E1894" t="str">
            <v>Out</v>
          </cell>
          <cell r="F1894" t="str">
            <v>9/2/26, 3:01â€¯PM</v>
          </cell>
          <cell r="G1894" t="str">
            <v>P</v>
          </cell>
        </row>
        <row r="1895">
          <cell r="A1895">
            <v>203512671</v>
          </cell>
          <cell r="B1895" t="str">
            <v>Mbeh,Claudette Nkobo</v>
          </cell>
          <cell r="C1895" t="str">
            <v>Ansari,Ammar Abdullah</v>
          </cell>
          <cell r="D1895" t="str">
            <v>FC134</v>
          </cell>
          <cell r="E1895" t="str">
            <v>In</v>
          </cell>
          <cell r="F1895" t="str">
            <v>9/2/26, 3:33â€¯PM</v>
          </cell>
          <cell r="G1895" t="str">
            <v>P</v>
          </cell>
        </row>
        <row r="1896">
          <cell r="A1896">
            <v>203512671</v>
          </cell>
          <cell r="B1896" t="str">
            <v>Mbeh,Claudette Nkobo</v>
          </cell>
          <cell r="C1896" t="str">
            <v>Ansari,Ammar Abdullah</v>
          </cell>
          <cell r="D1896" t="str">
            <v>FC134</v>
          </cell>
          <cell r="E1896" t="str">
            <v>Out</v>
          </cell>
          <cell r="F1896" t="str">
            <v>9/2/26, 6:01â€¯PM</v>
          </cell>
          <cell r="G1896" t="str">
            <v>P</v>
          </cell>
        </row>
        <row r="1897">
          <cell r="A1897">
            <v>112463068</v>
          </cell>
          <cell r="B1897" t="str">
            <v>Ehsan Ullah,Mohsin Ehsan</v>
          </cell>
          <cell r="C1897" t="str">
            <v>De Guzman,Shuttle Baliwag</v>
          </cell>
          <cell r="E1897" t="str">
            <v>In</v>
          </cell>
          <cell r="F1897" t="str">
            <v>9/2/26, 6:05â€¯PM</v>
          </cell>
          <cell r="G1897" t="str">
            <v>P</v>
          </cell>
        </row>
        <row r="1898">
          <cell r="A1898">
            <v>112463068</v>
          </cell>
          <cell r="B1898" t="str">
            <v>Ehsan Ullah,Mohsin Ehsan</v>
          </cell>
          <cell r="C1898" t="str">
            <v>De Guzman,Shuttle Baliwag</v>
          </cell>
          <cell r="E1898" t="str">
            <v>Out</v>
          </cell>
          <cell r="F1898" t="str">
            <v>9/2/26, 8:46â€¯PM</v>
          </cell>
          <cell r="G1898" t="str">
            <v>P</v>
          </cell>
        </row>
        <row r="1899">
          <cell r="A1899">
            <v>112463068</v>
          </cell>
          <cell r="B1899" t="str">
            <v>Ehsan Ullah,Mohsin Ehsan</v>
          </cell>
          <cell r="C1899" t="str">
            <v>De Guzman,Shuttle Baliwag</v>
          </cell>
          <cell r="E1899" t="str">
            <v>In</v>
          </cell>
          <cell r="F1899" t="str">
            <v>9/2/26, 9:48â€¯PM</v>
          </cell>
          <cell r="G1899" t="str">
            <v>P</v>
          </cell>
        </row>
        <row r="1900">
          <cell r="A1900">
            <v>112463068</v>
          </cell>
          <cell r="B1900" t="str">
            <v>Ehsan Ullah,Mohsin Ehsan</v>
          </cell>
          <cell r="C1900" t="str">
            <v>De Guzman,Shuttle Baliwag</v>
          </cell>
          <cell r="E1900" t="str">
            <v>Out</v>
          </cell>
          <cell r="F1900" t="str">
            <v>9/3/26, 2:10â€¯AM</v>
          </cell>
          <cell r="G1900" t="str">
            <v>P</v>
          </cell>
        </row>
        <row r="1901">
          <cell r="A1901">
            <v>206850966</v>
          </cell>
          <cell r="B1901" t="str">
            <v>JAMES,NIWARINDA</v>
          </cell>
          <cell r="C1901" t="str">
            <v>Ansari,Ammar Abdullah</v>
          </cell>
          <cell r="D1901" t="str">
            <v>LK017</v>
          </cell>
          <cell r="E1901" t="str">
            <v>In</v>
          </cell>
          <cell r="F1901" t="str">
            <v>9/2/26, 6:07â€¯PM</v>
          </cell>
          <cell r="G1901" t="str">
            <v>P</v>
          </cell>
        </row>
        <row r="1902">
          <cell r="A1902">
            <v>206850966</v>
          </cell>
          <cell r="B1902" t="str">
            <v>JAMES,NIWARINDA</v>
          </cell>
          <cell r="C1902" t="str">
            <v>Ansari,Ammar Abdullah</v>
          </cell>
          <cell r="D1902" t="str">
            <v>LK017</v>
          </cell>
          <cell r="E1902" t="str">
            <v>Out</v>
          </cell>
          <cell r="F1902" t="str">
            <v>9/2/26, 8:33â€¯PM</v>
          </cell>
          <cell r="G1902" t="str">
            <v>P</v>
          </cell>
        </row>
        <row r="1903">
          <cell r="A1903">
            <v>206850966</v>
          </cell>
          <cell r="B1903" t="str">
            <v>JAMES,NIWARINDA</v>
          </cell>
          <cell r="C1903" t="str">
            <v>Ansari,Ammar Abdullah</v>
          </cell>
          <cell r="D1903" t="str">
            <v>LK017</v>
          </cell>
          <cell r="E1903" t="str">
            <v>In</v>
          </cell>
          <cell r="F1903" t="str">
            <v>9/2/26, 9:04â€¯PM</v>
          </cell>
          <cell r="G1903" t="str">
            <v>P</v>
          </cell>
        </row>
        <row r="1904">
          <cell r="A1904">
            <v>206850966</v>
          </cell>
          <cell r="B1904" t="str">
            <v>JAMES,NIWARINDA</v>
          </cell>
          <cell r="C1904" t="str">
            <v>Ansari,Ammar Abdullah</v>
          </cell>
          <cell r="D1904" t="str">
            <v>LK017</v>
          </cell>
          <cell r="E1904" t="str">
            <v>Out</v>
          </cell>
          <cell r="F1904" t="str">
            <v>9/3/26, 1:32â€¯AM</v>
          </cell>
          <cell r="G1904" t="str">
            <v>P</v>
          </cell>
        </row>
        <row r="1905">
          <cell r="A1905">
            <v>206850966</v>
          </cell>
          <cell r="B1905" t="str">
            <v>JAMES,NIWARINDA</v>
          </cell>
          <cell r="C1905" t="str">
            <v>Ansari,Ammar Abdullah</v>
          </cell>
          <cell r="D1905" t="str">
            <v>LK017</v>
          </cell>
          <cell r="E1905" t="str">
            <v>In</v>
          </cell>
          <cell r="F1905" t="str">
            <v>9/3/26, 2:02â€¯AM</v>
          </cell>
          <cell r="G1905" t="str">
            <v>P</v>
          </cell>
        </row>
        <row r="1906">
          <cell r="A1906">
            <v>206850965</v>
          </cell>
          <cell r="B1906" t="str">
            <v>KINOBE,MUHAMMAD</v>
          </cell>
          <cell r="C1906" t="str">
            <v>Ansari,Ammar Abdullah</v>
          </cell>
          <cell r="D1906" t="str">
            <v>FC009</v>
          </cell>
          <cell r="E1906" t="str">
            <v>In</v>
          </cell>
          <cell r="F1906" t="str">
            <v>9/2/26, 7:57â€¯AM</v>
          </cell>
          <cell r="G1906" t="str">
            <v>P</v>
          </cell>
        </row>
        <row r="1907">
          <cell r="A1907">
            <v>206850965</v>
          </cell>
          <cell r="B1907" t="str">
            <v>KINOBE,MUHAMMAD</v>
          </cell>
          <cell r="C1907" t="str">
            <v>Ansari,Ammar Abdullah</v>
          </cell>
          <cell r="D1907" t="str">
            <v>FC009</v>
          </cell>
          <cell r="E1907" t="str">
            <v>Out</v>
          </cell>
          <cell r="F1907" t="str">
            <v>9/2/26, 10:09â€¯AM</v>
          </cell>
          <cell r="G1907" t="str">
            <v>P</v>
          </cell>
        </row>
        <row r="1908">
          <cell r="A1908">
            <v>206850965</v>
          </cell>
          <cell r="B1908" t="str">
            <v>KINOBE,MUHAMMAD</v>
          </cell>
          <cell r="C1908" t="str">
            <v>Ansari,Ammar Abdullah</v>
          </cell>
          <cell r="D1908" t="str">
            <v>FC009</v>
          </cell>
          <cell r="E1908" t="str">
            <v>In</v>
          </cell>
          <cell r="F1908" t="str">
            <v>9/2/26, 10:33â€¯AM</v>
          </cell>
          <cell r="G1908" t="str">
            <v>P</v>
          </cell>
        </row>
        <row r="1909">
          <cell r="A1909">
            <v>206850965</v>
          </cell>
          <cell r="B1909" t="str">
            <v>KINOBE,MUHAMMAD</v>
          </cell>
          <cell r="C1909" t="str">
            <v>Ansari,Ammar Abdullah</v>
          </cell>
          <cell r="D1909" t="str">
            <v>FC009</v>
          </cell>
          <cell r="E1909" t="str">
            <v>Out</v>
          </cell>
          <cell r="F1909" t="str">
            <v>9/2/26, 2:43â€¯PM</v>
          </cell>
          <cell r="G1909" t="str">
            <v>P</v>
          </cell>
        </row>
        <row r="1910">
          <cell r="A1910">
            <v>206850965</v>
          </cell>
          <cell r="B1910" t="str">
            <v>KINOBE,MUHAMMAD</v>
          </cell>
          <cell r="C1910" t="str">
            <v>Ansari,Ammar Abdullah</v>
          </cell>
          <cell r="D1910" t="str">
            <v>FC009</v>
          </cell>
          <cell r="E1910" t="str">
            <v>In</v>
          </cell>
          <cell r="F1910" t="str">
            <v>9/2/26, 3:12â€¯PM</v>
          </cell>
          <cell r="G1910" t="str">
            <v>P</v>
          </cell>
        </row>
        <row r="1911">
          <cell r="A1911">
            <v>206850965</v>
          </cell>
          <cell r="B1911" t="str">
            <v>KINOBE,MUHAMMAD</v>
          </cell>
          <cell r="C1911" t="str">
            <v>Ansari,Ammar Abdullah</v>
          </cell>
          <cell r="D1911" t="str">
            <v>FC009</v>
          </cell>
          <cell r="E1911" t="str">
            <v>Out</v>
          </cell>
          <cell r="F1911" t="str">
            <v>9/2/26, 5:58â€¯PM</v>
          </cell>
          <cell r="G1911" t="str">
            <v>P</v>
          </cell>
        </row>
        <row r="1912">
          <cell r="A1912">
            <v>204172240</v>
          </cell>
          <cell r="B1912" t="str">
            <v>WAAKO,ABDUL</v>
          </cell>
          <cell r="C1912" t="str">
            <v>Narshad,Muhammad Ashik</v>
          </cell>
          <cell r="D1912" t="str">
            <v>LK016</v>
          </cell>
          <cell r="E1912" t="str">
            <v>In</v>
          </cell>
          <cell r="F1912" t="str">
            <v>9/2/26, 6:10â€¯PM</v>
          </cell>
          <cell r="G1912" t="str">
            <v>P</v>
          </cell>
        </row>
        <row r="1913">
          <cell r="A1913">
            <v>204172240</v>
          </cell>
          <cell r="B1913" t="str">
            <v>WAAKO,ABDUL</v>
          </cell>
          <cell r="C1913" t="str">
            <v>Narshad,Muhammad Ashik</v>
          </cell>
          <cell r="D1913" t="str">
            <v>LK016</v>
          </cell>
          <cell r="E1913" t="str">
            <v>Out</v>
          </cell>
          <cell r="F1913" t="str">
            <v>9/2/26, 8:38â€¯PM</v>
          </cell>
          <cell r="G1913" t="str">
            <v>P</v>
          </cell>
        </row>
        <row r="1914">
          <cell r="A1914">
            <v>204172240</v>
          </cell>
          <cell r="B1914" t="str">
            <v>WAAKO,ABDUL</v>
          </cell>
          <cell r="C1914" t="str">
            <v>Narshad,Muhammad Ashik</v>
          </cell>
          <cell r="D1914" t="str">
            <v>LK016</v>
          </cell>
          <cell r="E1914" t="str">
            <v>In</v>
          </cell>
          <cell r="F1914" t="str">
            <v>9/2/26, 9:10â€¯PM</v>
          </cell>
          <cell r="G1914" t="str">
            <v>P</v>
          </cell>
        </row>
        <row r="1915">
          <cell r="A1915">
            <v>204172240</v>
          </cell>
          <cell r="B1915" t="str">
            <v>WAAKO,ABDUL</v>
          </cell>
          <cell r="C1915" t="str">
            <v>Narshad,Muhammad Ashik</v>
          </cell>
          <cell r="D1915" t="str">
            <v>LK016</v>
          </cell>
          <cell r="E1915" t="str">
            <v>Out</v>
          </cell>
          <cell r="F1915" t="str">
            <v>9/3/26, 2:01â€¯AM</v>
          </cell>
          <cell r="G1915" t="str">
            <v>P</v>
          </cell>
        </row>
        <row r="1916">
          <cell r="A1916">
            <v>204172240</v>
          </cell>
          <cell r="B1916" t="str">
            <v>WAAKO,ABDUL</v>
          </cell>
          <cell r="C1916" t="str">
            <v>Narshad,Muhammad Ashik</v>
          </cell>
          <cell r="D1916" t="str">
            <v>LK016</v>
          </cell>
          <cell r="E1916" t="str">
            <v>In</v>
          </cell>
          <cell r="F1916" t="str">
            <v>9/3/26, 2:31â€¯AM</v>
          </cell>
          <cell r="G1916" t="str">
            <v>P</v>
          </cell>
        </row>
        <row r="1917">
          <cell r="A1917">
            <v>203911255</v>
          </cell>
          <cell r="B1917" t="str">
            <v>Kumar,Jeevan</v>
          </cell>
          <cell r="C1917" t="str">
            <v>Thomas,Binil</v>
          </cell>
          <cell r="D1917" t="str">
            <v>FC034</v>
          </cell>
          <cell r="E1917" t="str">
            <v>In</v>
          </cell>
          <cell r="F1917" t="str">
            <v>9/2/26, 6:07â€¯PM</v>
          </cell>
          <cell r="G1917" t="str">
            <v>P</v>
          </cell>
        </row>
        <row r="1918">
          <cell r="A1918">
            <v>203911255</v>
          </cell>
          <cell r="B1918" t="str">
            <v>Kumar,Jeevan</v>
          </cell>
          <cell r="C1918" t="str">
            <v>Thomas,Binil</v>
          </cell>
          <cell r="D1918" t="str">
            <v>FC034</v>
          </cell>
          <cell r="E1918" t="str">
            <v>Out</v>
          </cell>
          <cell r="F1918" t="str">
            <v>9/2/26, 8:30â€¯PM</v>
          </cell>
          <cell r="G1918" t="str">
            <v>P</v>
          </cell>
        </row>
        <row r="1919">
          <cell r="A1919">
            <v>203911255</v>
          </cell>
          <cell r="B1919" t="str">
            <v>Kumar,Jeevan</v>
          </cell>
          <cell r="C1919" t="str">
            <v>Thomas,Binil</v>
          </cell>
          <cell r="D1919" t="str">
            <v>FC034</v>
          </cell>
          <cell r="E1919" t="str">
            <v>In</v>
          </cell>
          <cell r="F1919" t="str">
            <v>9/2/26, 9:02â€¯PM</v>
          </cell>
          <cell r="G1919" t="str">
            <v>P</v>
          </cell>
        </row>
        <row r="1920">
          <cell r="A1920">
            <v>203911255</v>
          </cell>
          <cell r="B1920" t="str">
            <v>Kumar,Jeevan</v>
          </cell>
          <cell r="C1920" t="str">
            <v>Thomas,Binil</v>
          </cell>
          <cell r="D1920" t="str">
            <v>FC034</v>
          </cell>
          <cell r="E1920" t="str">
            <v>Out</v>
          </cell>
          <cell r="F1920" t="str">
            <v>9/3/26, 1:30â€¯AM</v>
          </cell>
          <cell r="G1920" t="str">
            <v>P</v>
          </cell>
        </row>
        <row r="1921">
          <cell r="A1921">
            <v>203911255</v>
          </cell>
          <cell r="B1921" t="str">
            <v>Kumar,Jeevan</v>
          </cell>
          <cell r="C1921" t="str">
            <v>Thomas,Binil</v>
          </cell>
          <cell r="D1921" t="str">
            <v>FC034</v>
          </cell>
          <cell r="E1921" t="str">
            <v>In</v>
          </cell>
          <cell r="F1921" t="str">
            <v>9/3/26, 2:02â€¯AM</v>
          </cell>
          <cell r="G1921" t="str">
            <v>P</v>
          </cell>
        </row>
        <row r="1922">
          <cell r="A1922">
            <v>206850960</v>
          </cell>
          <cell r="B1922" t="str">
            <v>ABU,ASHIRAF</v>
          </cell>
          <cell r="C1922" t="str">
            <v>Ansari,Ammar Abdullah</v>
          </cell>
          <cell r="D1922" t="str">
            <v>FC009</v>
          </cell>
          <cell r="E1922" t="str">
            <v>In</v>
          </cell>
          <cell r="F1922" t="str">
            <v>9/2/26, 7:56â€¯AM</v>
          </cell>
          <cell r="G1922" t="str">
            <v>P</v>
          </cell>
        </row>
        <row r="1923">
          <cell r="A1923">
            <v>206850960</v>
          </cell>
          <cell r="B1923" t="str">
            <v>ABU,ASHIRAF</v>
          </cell>
          <cell r="C1923" t="str">
            <v>Ansari,Ammar Abdullah</v>
          </cell>
          <cell r="D1923" t="str">
            <v>FC009</v>
          </cell>
          <cell r="E1923" t="str">
            <v>Out</v>
          </cell>
          <cell r="F1923" t="str">
            <v>9/2/26, 10:10â€¯AM</v>
          </cell>
          <cell r="G1923" t="str">
            <v>P</v>
          </cell>
        </row>
        <row r="1924">
          <cell r="A1924">
            <v>206850960</v>
          </cell>
          <cell r="B1924" t="str">
            <v>ABU,ASHIRAF</v>
          </cell>
          <cell r="C1924" t="str">
            <v>Ansari,Ammar Abdullah</v>
          </cell>
          <cell r="D1924" t="str">
            <v>FC009</v>
          </cell>
          <cell r="E1924" t="str">
            <v>In</v>
          </cell>
          <cell r="F1924" t="str">
            <v>9/2/26, 10:39â€¯AM</v>
          </cell>
          <cell r="G1924" t="str">
            <v>P</v>
          </cell>
        </row>
        <row r="1925">
          <cell r="A1925">
            <v>206850960</v>
          </cell>
          <cell r="B1925" t="str">
            <v>ABU,ASHIRAF</v>
          </cell>
          <cell r="C1925" t="str">
            <v>Ansari,Ammar Abdullah</v>
          </cell>
          <cell r="D1925" t="str">
            <v>FC009</v>
          </cell>
          <cell r="E1925" t="str">
            <v>Out</v>
          </cell>
          <cell r="F1925" t="str">
            <v>9/2/26, 2:48â€¯PM</v>
          </cell>
          <cell r="G1925" t="str">
            <v>P</v>
          </cell>
        </row>
        <row r="1926">
          <cell r="A1926">
            <v>206850960</v>
          </cell>
          <cell r="B1926" t="str">
            <v>ABU,ASHIRAF</v>
          </cell>
          <cell r="C1926" t="str">
            <v>Ansari,Ammar Abdullah</v>
          </cell>
          <cell r="D1926" t="str">
            <v>FC009</v>
          </cell>
          <cell r="E1926" t="str">
            <v>In</v>
          </cell>
          <cell r="F1926" t="str">
            <v>9/2/26, 3:21â€¯PM</v>
          </cell>
          <cell r="G1926" t="str">
            <v>P</v>
          </cell>
        </row>
        <row r="1927">
          <cell r="A1927">
            <v>206850960</v>
          </cell>
          <cell r="B1927" t="str">
            <v>ABU,ASHIRAF</v>
          </cell>
          <cell r="C1927" t="str">
            <v>Ansari,Ammar Abdullah</v>
          </cell>
          <cell r="D1927" t="str">
            <v>FC009</v>
          </cell>
          <cell r="E1927" t="str">
            <v>Out</v>
          </cell>
          <cell r="F1927" t="str">
            <v>9/2/26, 5:55â€¯PM</v>
          </cell>
          <cell r="G1927" t="str">
            <v>P</v>
          </cell>
        </row>
        <row r="1928">
          <cell r="A1928">
            <v>206850959</v>
          </cell>
          <cell r="B1928" t="str">
            <v>BAKISULA,FRED</v>
          </cell>
          <cell r="C1928" t="str">
            <v>Narshad,Muhammad Ashik</v>
          </cell>
          <cell r="D1928" t="str">
            <v>FC159</v>
          </cell>
          <cell r="E1928" t="str">
            <v>In</v>
          </cell>
          <cell r="F1928" t="str">
            <v>9/2/26, 7:59â€¯AM</v>
          </cell>
          <cell r="G1928" t="str">
            <v>P</v>
          </cell>
        </row>
        <row r="1929">
          <cell r="A1929">
            <v>206850959</v>
          </cell>
          <cell r="B1929" t="str">
            <v>BAKISULA,FRED</v>
          </cell>
          <cell r="C1929" t="str">
            <v>Narshad,Muhammad Ashik</v>
          </cell>
          <cell r="D1929" t="str">
            <v>FC159</v>
          </cell>
          <cell r="E1929" t="str">
            <v>Out</v>
          </cell>
          <cell r="F1929" t="str">
            <v>9/2/26, 10:06â€¯AM</v>
          </cell>
          <cell r="G1929" t="str">
            <v>P</v>
          </cell>
        </row>
        <row r="1930">
          <cell r="A1930">
            <v>206850959</v>
          </cell>
          <cell r="B1930" t="str">
            <v>BAKISULA,FRED</v>
          </cell>
          <cell r="C1930" t="str">
            <v>Narshad,Muhammad Ashik</v>
          </cell>
          <cell r="D1930" t="str">
            <v>FC159</v>
          </cell>
          <cell r="E1930" t="str">
            <v>In</v>
          </cell>
          <cell r="F1930" t="str">
            <v>9/2/26, 10:38â€¯AM</v>
          </cell>
          <cell r="G1930" t="str">
            <v>P</v>
          </cell>
        </row>
        <row r="1931">
          <cell r="A1931">
            <v>206850959</v>
          </cell>
          <cell r="B1931" t="str">
            <v>BAKISULA,FRED</v>
          </cell>
          <cell r="C1931" t="str">
            <v>Narshad,Muhammad Ashik</v>
          </cell>
          <cell r="D1931" t="str">
            <v>FC159</v>
          </cell>
          <cell r="E1931" t="str">
            <v>Out</v>
          </cell>
          <cell r="F1931" t="str">
            <v>9/2/26, 2:43â€¯PM</v>
          </cell>
          <cell r="G1931" t="str">
            <v>P</v>
          </cell>
        </row>
        <row r="1932">
          <cell r="A1932">
            <v>206850959</v>
          </cell>
          <cell r="B1932" t="str">
            <v>BAKISULA,FRED</v>
          </cell>
          <cell r="C1932" t="str">
            <v>Narshad,Muhammad Ashik</v>
          </cell>
          <cell r="D1932" t="str">
            <v>FC159</v>
          </cell>
          <cell r="E1932" t="str">
            <v>In</v>
          </cell>
          <cell r="F1932" t="str">
            <v>9/2/26, 3:16â€¯PM</v>
          </cell>
          <cell r="G1932" t="str">
            <v>P</v>
          </cell>
        </row>
        <row r="1933">
          <cell r="A1933">
            <v>206850959</v>
          </cell>
          <cell r="B1933" t="str">
            <v>BAKISULA,FRED</v>
          </cell>
          <cell r="C1933" t="str">
            <v>Narshad,Muhammad Ashik</v>
          </cell>
          <cell r="D1933" t="str">
            <v>FC159</v>
          </cell>
          <cell r="E1933" t="str">
            <v>Out</v>
          </cell>
          <cell r="F1933" t="str">
            <v>9/2/26, 5:59â€¯PM</v>
          </cell>
          <cell r="G1933" t="str">
            <v>P</v>
          </cell>
        </row>
        <row r="1934">
          <cell r="A1934">
            <v>110804937</v>
          </cell>
          <cell r="B1934" t="str">
            <v>Agyemang,Samuel</v>
          </cell>
          <cell r="C1934" t="str">
            <v>Lakkireddy,Sai Raghavendra Reddy</v>
          </cell>
          <cell r="D1934" t="str">
            <v>LK016</v>
          </cell>
          <cell r="E1934" t="str">
            <v>In</v>
          </cell>
          <cell r="F1934" t="str">
            <v>9/2/26, 5:45â€¯PM</v>
          </cell>
          <cell r="G1934" t="str">
            <v>P</v>
          </cell>
        </row>
        <row r="1935">
          <cell r="A1935">
            <v>110804937</v>
          </cell>
          <cell r="B1935" t="str">
            <v>Agyemang,Samuel</v>
          </cell>
          <cell r="C1935" t="str">
            <v>Lakkireddy,Sai Raghavendra Reddy</v>
          </cell>
          <cell r="D1935" t="str">
            <v>LK016</v>
          </cell>
          <cell r="E1935" t="str">
            <v>Out</v>
          </cell>
          <cell r="F1935" t="str">
            <v>9/2/26, 8:30â€¯PM</v>
          </cell>
          <cell r="G1935" t="str">
            <v>P</v>
          </cell>
        </row>
        <row r="1936">
          <cell r="A1936">
            <v>110804937</v>
          </cell>
          <cell r="B1936" t="str">
            <v>Agyemang,Samuel</v>
          </cell>
          <cell r="C1936" t="str">
            <v>Lakkireddy,Sai Raghavendra Reddy</v>
          </cell>
          <cell r="D1936" t="str">
            <v>LK016</v>
          </cell>
          <cell r="E1936" t="str">
            <v>In</v>
          </cell>
          <cell r="F1936" t="str">
            <v>9/2/26, 9:00â€¯PM</v>
          </cell>
          <cell r="G1936" t="str">
            <v>P</v>
          </cell>
        </row>
        <row r="1937">
          <cell r="A1937">
            <v>205853580</v>
          </cell>
          <cell r="B1937" t="str">
            <v>BOAME,JOSEPH</v>
          </cell>
          <cell r="C1937" t="str">
            <v>Narshad,Muhammad Ashik</v>
          </cell>
          <cell r="D1937" t="str">
            <v>LK013</v>
          </cell>
          <cell r="E1937" t="str">
            <v>In</v>
          </cell>
          <cell r="F1937" t="str">
            <v>9/2/26, 6:08â€¯PM</v>
          </cell>
          <cell r="G1937" t="str">
            <v>P</v>
          </cell>
        </row>
        <row r="1938">
          <cell r="A1938">
            <v>205853580</v>
          </cell>
          <cell r="B1938" t="str">
            <v>BOAME,JOSEPH</v>
          </cell>
          <cell r="C1938" t="str">
            <v>Narshad,Muhammad Ashik</v>
          </cell>
          <cell r="D1938" t="str">
            <v>LK013</v>
          </cell>
          <cell r="E1938" t="str">
            <v>Out</v>
          </cell>
          <cell r="F1938" t="str">
            <v>9/2/26, 8:33â€¯PM</v>
          </cell>
          <cell r="G1938" t="str">
            <v>P</v>
          </cell>
        </row>
        <row r="1939">
          <cell r="A1939">
            <v>205853580</v>
          </cell>
          <cell r="B1939" t="str">
            <v>BOAME,JOSEPH</v>
          </cell>
          <cell r="C1939" t="str">
            <v>Narshad,Muhammad Ashik</v>
          </cell>
          <cell r="D1939" t="str">
            <v>LK013</v>
          </cell>
          <cell r="E1939" t="str">
            <v>In</v>
          </cell>
          <cell r="F1939" t="str">
            <v>9/2/26, 9:02â€¯PM</v>
          </cell>
          <cell r="G1939" t="str">
            <v>P</v>
          </cell>
        </row>
        <row r="1940">
          <cell r="A1940">
            <v>205853580</v>
          </cell>
          <cell r="B1940" t="str">
            <v>BOAME,JOSEPH</v>
          </cell>
          <cell r="C1940" t="str">
            <v>Narshad,Muhammad Ashik</v>
          </cell>
          <cell r="D1940" t="str">
            <v>LK013</v>
          </cell>
          <cell r="E1940" t="str">
            <v>Out</v>
          </cell>
          <cell r="F1940" t="str">
            <v>9/3/26, 1:34â€¯AM</v>
          </cell>
          <cell r="G1940" t="str">
            <v>P</v>
          </cell>
        </row>
        <row r="1941">
          <cell r="A1941">
            <v>205853580</v>
          </cell>
          <cell r="B1941" t="str">
            <v>BOAME,JOSEPH</v>
          </cell>
          <cell r="C1941" t="str">
            <v>Narshad,Muhammad Ashik</v>
          </cell>
          <cell r="D1941" t="str">
            <v>LK013</v>
          </cell>
          <cell r="E1941" t="str">
            <v>In</v>
          </cell>
          <cell r="F1941" t="str">
            <v>9/3/26, 2:06â€¯AM</v>
          </cell>
          <cell r="G1941" t="str">
            <v>P</v>
          </cell>
        </row>
        <row r="1942">
          <cell r="A1942">
            <v>202435289</v>
          </cell>
          <cell r="B1942" t="str">
            <v>Ngoh Mayah,Violet</v>
          </cell>
          <cell r="C1942" t="str">
            <v>Katyal,Varun</v>
          </cell>
          <cell r="D1942" t="str">
            <v>LK013</v>
          </cell>
          <cell r="E1942" t="str">
            <v>In</v>
          </cell>
          <cell r="F1942" t="str">
            <v>9/2/26, 6:09â€¯PM</v>
          </cell>
          <cell r="G1942" t="str">
            <v>P</v>
          </cell>
        </row>
        <row r="1943">
          <cell r="A1943">
            <v>202435289</v>
          </cell>
          <cell r="B1943" t="str">
            <v>Ngoh Mayah,Violet</v>
          </cell>
          <cell r="C1943" t="str">
            <v>Katyal,Varun</v>
          </cell>
          <cell r="D1943" t="str">
            <v>LK013</v>
          </cell>
          <cell r="E1943" t="str">
            <v>Out</v>
          </cell>
          <cell r="F1943" t="str">
            <v>9/2/26, 10:57â€¯PM</v>
          </cell>
          <cell r="G1943" t="str">
            <v>P</v>
          </cell>
        </row>
        <row r="1944">
          <cell r="A1944">
            <v>202435289</v>
          </cell>
          <cell r="B1944" t="str">
            <v>Ngoh Mayah,Violet</v>
          </cell>
          <cell r="C1944" t="str">
            <v>Katyal,Varun</v>
          </cell>
          <cell r="D1944" t="str">
            <v>LK013</v>
          </cell>
          <cell r="E1944" t="str">
            <v>Out</v>
          </cell>
          <cell r="F1944" t="str">
            <v>9/2/26, 11:56â€¯PM</v>
          </cell>
          <cell r="G1944" t="str">
            <v>P</v>
          </cell>
        </row>
        <row r="1945">
          <cell r="A1945">
            <v>206846692</v>
          </cell>
          <cell r="B1945" t="str">
            <v>BUBOLO,JOEL</v>
          </cell>
          <cell r="C1945" t="str">
            <v>Katyal,Varun</v>
          </cell>
          <cell r="D1945" t="str">
            <v>FC009</v>
          </cell>
          <cell r="E1945" t="str">
            <v>In</v>
          </cell>
          <cell r="F1945" t="str">
            <v>9/2/26, 6:06â€¯PM</v>
          </cell>
          <cell r="G1945" t="str">
            <v>P</v>
          </cell>
        </row>
        <row r="1946">
          <cell r="A1946">
            <v>206846692</v>
          </cell>
          <cell r="B1946" t="str">
            <v>BUBOLO,JOEL</v>
          </cell>
          <cell r="C1946" t="str">
            <v>Katyal,Varun</v>
          </cell>
          <cell r="D1946" t="str">
            <v>FC009</v>
          </cell>
          <cell r="E1946" t="str">
            <v>Out</v>
          </cell>
          <cell r="F1946" t="str">
            <v>9/2/26, 10:45â€¯PM</v>
          </cell>
          <cell r="G1946" t="str">
            <v>P</v>
          </cell>
        </row>
        <row r="1947">
          <cell r="A1947">
            <v>206846692</v>
          </cell>
          <cell r="B1947" t="str">
            <v>BUBOLO,JOEL</v>
          </cell>
          <cell r="C1947" t="str">
            <v>Katyal,Varun</v>
          </cell>
          <cell r="D1947" t="str">
            <v>FC009</v>
          </cell>
          <cell r="E1947" t="str">
            <v>In</v>
          </cell>
          <cell r="F1947" t="str">
            <v>9/2/26, 11:47â€¯PM</v>
          </cell>
          <cell r="G1947" t="str">
            <v>P</v>
          </cell>
        </row>
        <row r="1948">
          <cell r="A1948">
            <v>206926474</v>
          </cell>
          <cell r="B1948" t="str">
            <v>KALENZI,AWUDU</v>
          </cell>
          <cell r="C1948" t="str">
            <v>Lakkireddy,Sai Raghavendra Reddy</v>
          </cell>
          <cell r="D1948" t="str">
            <v>FC009</v>
          </cell>
          <cell r="E1948" t="str">
            <v>In</v>
          </cell>
          <cell r="F1948" t="str">
            <v>9/2/26, 7:57â€¯AM</v>
          </cell>
          <cell r="G1948" t="str">
            <v>P</v>
          </cell>
        </row>
        <row r="1949">
          <cell r="A1949">
            <v>206926474</v>
          </cell>
          <cell r="B1949" t="str">
            <v>KALENZI,AWUDU</v>
          </cell>
          <cell r="C1949" t="str">
            <v>Lakkireddy,Sai Raghavendra Reddy</v>
          </cell>
          <cell r="D1949" t="str">
            <v>FC009</v>
          </cell>
          <cell r="E1949" t="str">
            <v>Out</v>
          </cell>
          <cell r="F1949" t="str">
            <v>9/2/26, 1:29â€¯PM</v>
          </cell>
          <cell r="G1949" t="str">
            <v>P</v>
          </cell>
        </row>
        <row r="1950">
          <cell r="A1950">
            <v>206926474</v>
          </cell>
          <cell r="B1950" t="str">
            <v>KALENZI,AWUDU</v>
          </cell>
          <cell r="C1950" t="str">
            <v>Lakkireddy,Sai Raghavendra Reddy</v>
          </cell>
          <cell r="D1950" t="str">
            <v>FC009</v>
          </cell>
          <cell r="E1950" t="str">
            <v>In</v>
          </cell>
          <cell r="F1950" t="str">
            <v>9/2/26, 2:28â€¯PM</v>
          </cell>
          <cell r="G1950" t="str">
            <v>P</v>
          </cell>
        </row>
        <row r="1951">
          <cell r="A1951">
            <v>206926474</v>
          </cell>
          <cell r="B1951" t="str">
            <v>KALENZI,AWUDU</v>
          </cell>
          <cell r="C1951" t="str">
            <v>Lakkireddy,Sai Raghavendra Reddy</v>
          </cell>
          <cell r="D1951" t="str">
            <v>FC009</v>
          </cell>
          <cell r="E1951" t="str">
            <v>Out</v>
          </cell>
          <cell r="F1951" t="str">
            <v>9/2/26, 5:59â€¯PM</v>
          </cell>
          <cell r="G1951" t="str">
            <v>P</v>
          </cell>
        </row>
        <row r="1952">
          <cell r="A1952">
            <v>102205456</v>
          </cell>
          <cell r="B1952" t="str">
            <v>Faisal,Muhammed Poklinte Purakkal</v>
          </cell>
          <cell r="C1952" t="str">
            <v>Sohail,Anis</v>
          </cell>
          <cell r="D1952" t="str">
            <v>FC159</v>
          </cell>
          <cell r="E1952" t="str">
            <v>In</v>
          </cell>
          <cell r="F1952" t="str">
            <v>9/2/26, 7:56â€¯AM</v>
          </cell>
          <cell r="G1952" t="str">
            <v>P</v>
          </cell>
        </row>
        <row r="1953">
          <cell r="A1953">
            <v>102205456</v>
          </cell>
          <cell r="B1953" t="str">
            <v>Faisal,Muhammed Poklinte Purakkal</v>
          </cell>
          <cell r="C1953" t="str">
            <v>Sohail,Anis</v>
          </cell>
          <cell r="D1953" t="str">
            <v>FC159</v>
          </cell>
          <cell r="E1953" t="str">
            <v>Out</v>
          </cell>
          <cell r="F1953" t="str">
            <v>9/2/26, 12:07â€¯PM</v>
          </cell>
          <cell r="G1953" t="str">
            <v>P</v>
          </cell>
        </row>
        <row r="1954">
          <cell r="A1954">
            <v>102205456</v>
          </cell>
          <cell r="B1954" t="str">
            <v>Faisal,Muhammed Poklinte Purakkal</v>
          </cell>
          <cell r="C1954" t="str">
            <v>Sohail,Anis</v>
          </cell>
          <cell r="D1954" t="str">
            <v>FC159</v>
          </cell>
          <cell r="E1954" t="str">
            <v>In</v>
          </cell>
          <cell r="F1954" t="str">
            <v>9/2/26, 1:04â€¯PM</v>
          </cell>
          <cell r="G1954" t="str">
            <v>P</v>
          </cell>
        </row>
        <row r="1955">
          <cell r="A1955">
            <v>102205456</v>
          </cell>
          <cell r="B1955" t="str">
            <v>Faisal,Muhammed Poklinte Purakkal</v>
          </cell>
          <cell r="C1955" t="str">
            <v>Sohail,Anis</v>
          </cell>
          <cell r="D1955" t="str">
            <v>FC159</v>
          </cell>
          <cell r="E1955" t="str">
            <v>Out</v>
          </cell>
          <cell r="F1955" t="str">
            <v>9/2/26, 6:04â€¯PM</v>
          </cell>
          <cell r="G1955" t="str">
            <v>P</v>
          </cell>
        </row>
        <row r="1956">
          <cell r="A1956">
            <v>206926476</v>
          </cell>
          <cell r="B1956" t="str">
            <v>TEZIKUBA,MUSITAFA</v>
          </cell>
          <cell r="C1956" t="str">
            <v>Ansari,Ammar Abdullah</v>
          </cell>
          <cell r="D1956" t="str">
            <v>FC159</v>
          </cell>
          <cell r="E1956" t="str">
            <v>In</v>
          </cell>
          <cell r="F1956" t="str">
            <v>9/2/26, 7:55â€¯AM</v>
          </cell>
          <cell r="G1956" t="str">
            <v>P</v>
          </cell>
        </row>
        <row r="1957">
          <cell r="A1957">
            <v>206926476</v>
          </cell>
          <cell r="B1957" t="str">
            <v>TEZIKUBA,MUSITAFA</v>
          </cell>
          <cell r="C1957" t="str">
            <v>Ansari,Ammar Abdullah</v>
          </cell>
          <cell r="D1957" t="str">
            <v>FC159</v>
          </cell>
          <cell r="E1957" t="str">
            <v>Out</v>
          </cell>
          <cell r="F1957" t="str">
            <v>9/2/26, 1:26â€¯PM</v>
          </cell>
          <cell r="G1957" t="str">
            <v>P</v>
          </cell>
        </row>
        <row r="1958">
          <cell r="A1958">
            <v>206926476</v>
          </cell>
          <cell r="B1958" t="str">
            <v>TEZIKUBA,MUSITAFA</v>
          </cell>
          <cell r="C1958" t="str">
            <v>Ansari,Ammar Abdullah</v>
          </cell>
          <cell r="D1958" t="str">
            <v>FC159</v>
          </cell>
          <cell r="E1958" t="str">
            <v>In</v>
          </cell>
          <cell r="F1958" t="str">
            <v>9/2/26, 2:26â€¯PM</v>
          </cell>
          <cell r="G1958" t="str">
            <v>P</v>
          </cell>
        </row>
        <row r="1959">
          <cell r="A1959">
            <v>206926476</v>
          </cell>
          <cell r="B1959" t="str">
            <v>TEZIKUBA,MUSITAFA</v>
          </cell>
          <cell r="C1959" t="str">
            <v>Ansari,Ammar Abdullah</v>
          </cell>
          <cell r="D1959" t="str">
            <v>FC159</v>
          </cell>
          <cell r="E1959" t="str">
            <v>Out</v>
          </cell>
          <cell r="F1959" t="str">
            <v>9/2/26, 5:56â€¯PM</v>
          </cell>
          <cell r="G1959" t="str">
            <v>P</v>
          </cell>
        </row>
        <row r="1960">
          <cell r="A1960">
            <v>206926477</v>
          </cell>
          <cell r="B1960" t="str">
            <v>SSENTUMBWE,GODFREY</v>
          </cell>
          <cell r="C1960" t="str">
            <v>Sohail,Anis</v>
          </cell>
          <cell r="D1960" t="str">
            <v>FC034</v>
          </cell>
          <cell r="E1960" t="str">
            <v>In</v>
          </cell>
          <cell r="F1960" t="str">
            <v>9/2/26, 7:58â€¯AM</v>
          </cell>
          <cell r="G1960" t="str">
            <v>P</v>
          </cell>
        </row>
        <row r="1961">
          <cell r="A1961">
            <v>206926477</v>
          </cell>
          <cell r="B1961" t="str">
            <v>SSENTUMBWE,GODFREY</v>
          </cell>
          <cell r="C1961" t="str">
            <v>Sohail,Anis</v>
          </cell>
          <cell r="D1961" t="str">
            <v>FC034</v>
          </cell>
          <cell r="E1961" t="str">
            <v>Out</v>
          </cell>
          <cell r="F1961" t="str">
            <v>9/2/26, 12:06â€¯PM</v>
          </cell>
          <cell r="G1961" t="str">
            <v>P</v>
          </cell>
        </row>
        <row r="1962">
          <cell r="A1962">
            <v>206926477</v>
          </cell>
          <cell r="B1962" t="str">
            <v>SSENTUMBWE,GODFREY</v>
          </cell>
          <cell r="C1962" t="str">
            <v>Sohail,Anis</v>
          </cell>
          <cell r="D1962" t="str">
            <v>FC034</v>
          </cell>
          <cell r="E1962" t="str">
            <v>In</v>
          </cell>
          <cell r="F1962" t="str">
            <v>9/2/26, 1:06â€¯PM</v>
          </cell>
          <cell r="G1962" t="str">
            <v>P</v>
          </cell>
        </row>
        <row r="1963">
          <cell r="A1963">
            <v>206926477</v>
          </cell>
          <cell r="B1963" t="str">
            <v>SSENTUMBWE,GODFREY</v>
          </cell>
          <cell r="C1963" t="str">
            <v>Sohail,Anis</v>
          </cell>
          <cell r="D1963" t="str">
            <v>FC034</v>
          </cell>
          <cell r="E1963" t="str">
            <v>Out</v>
          </cell>
          <cell r="F1963" t="str">
            <v>9/2/26, 5:58â€¯PM</v>
          </cell>
          <cell r="G1963" t="str">
            <v>P</v>
          </cell>
        </row>
        <row r="1964">
          <cell r="A1964">
            <v>203521132</v>
          </cell>
          <cell r="B1964" t="str">
            <v>Tutu,Michael Osei</v>
          </cell>
          <cell r="C1964" t="str">
            <v>Almarzooqi,Abbas</v>
          </cell>
          <cell r="D1964" t="str">
            <v>FC059</v>
          </cell>
          <cell r="E1964" t="str">
            <v>In</v>
          </cell>
          <cell r="F1964" t="str">
            <v>9/2/26, 8:00â€¯AM</v>
          </cell>
          <cell r="G1964" t="str">
            <v>P</v>
          </cell>
        </row>
        <row r="1965">
          <cell r="A1965">
            <v>203521132</v>
          </cell>
          <cell r="B1965" t="str">
            <v>Tutu,Michael Osei</v>
          </cell>
          <cell r="C1965" t="str">
            <v>Almarzooqi,Abbas</v>
          </cell>
          <cell r="D1965" t="str">
            <v>FC059</v>
          </cell>
          <cell r="E1965" t="str">
            <v>Out</v>
          </cell>
          <cell r="F1965" t="str">
            <v>9/2/26, 10:06â€¯AM</v>
          </cell>
          <cell r="G1965" t="str">
            <v>P</v>
          </cell>
        </row>
        <row r="1966">
          <cell r="A1966">
            <v>203521132</v>
          </cell>
          <cell r="B1966" t="str">
            <v>Tutu,Michael Osei</v>
          </cell>
          <cell r="C1966" t="str">
            <v>Almarzooqi,Abbas</v>
          </cell>
          <cell r="D1966" t="str">
            <v>FC059</v>
          </cell>
          <cell r="E1966" t="str">
            <v>In</v>
          </cell>
          <cell r="F1966" t="str">
            <v>9/2/26, 10:35â€¯AM</v>
          </cell>
          <cell r="G1966" t="str">
            <v>P</v>
          </cell>
        </row>
        <row r="1967">
          <cell r="A1967">
            <v>203521132</v>
          </cell>
          <cell r="B1967" t="str">
            <v>Tutu,Michael Osei</v>
          </cell>
          <cell r="C1967" t="str">
            <v>Almarzooqi,Abbas</v>
          </cell>
          <cell r="D1967" t="str">
            <v>FC059</v>
          </cell>
          <cell r="E1967" t="str">
            <v>Out</v>
          </cell>
          <cell r="F1967" t="str">
            <v>9/2/26, 2:38â€¯PM</v>
          </cell>
          <cell r="G1967" t="str">
            <v>P</v>
          </cell>
        </row>
        <row r="1968">
          <cell r="A1968">
            <v>203521132</v>
          </cell>
          <cell r="B1968" t="str">
            <v>Tutu,Michael Osei</v>
          </cell>
          <cell r="C1968" t="str">
            <v>Almarzooqi,Abbas</v>
          </cell>
          <cell r="D1968" t="str">
            <v>FC059</v>
          </cell>
          <cell r="E1968" t="str">
            <v>In</v>
          </cell>
          <cell r="F1968" t="str">
            <v>9/2/26, 3:09â€¯PM</v>
          </cell>
          <cell r="G1968" t="str">
            <v>P</v>
          </cell>
        </row>
        <row r="1969">
          <cell r="A1969">
            <v>203521132</v>
          </cell>
          <cell r="B1969" t="str">
            <v>Tutu,Michael Osei</v>
          </cell>
          <cell r="C1969" t="str">
            <v>Almarzooqi,Abbas</v>
          </cell>
          <cell r="D1969" t="str">
            <v>FC059</v>
          </cell>
          <cell r="E1969" t="str">
            <v>Out</v>
          </cell>
          <cell r="F1969" t="str">
            <v>9/2/26, 5:57â€¯PM</v>
          </cell>
          <cell r="G1969" t="str">
            <v>P</v>
          </cell>
        </row>
        <row r="1970">
          <cell r="A1970">
            <v>203521134</v>
          </cell>
          <cell r="B1970" t="str">
            <v>Asamoah,Evans</v>
          </cell>
          <cell r="C1970" t="str">
            <v>Singh,Pardeep</v>
          </cell>
          <cell r="D1970" t="str">
            <v>FC059</v>
          </cell>
          <cell r="E1970" t="str">
            <v>In</v>
          </cell>
          <cell r="F1970" t="str">
            <v>9/2/26, 7:58â€¯AM</v>
          </cell>
          <cell r="G1970" t="str">
            <v>P</v>
          </cell>
        </row>
        <row r="1971">
          <cell r="A1971">
            <v>203521134</v>
          </cell>
          <cell r="B1971" t="str">
            <v>Asamoah,Evans</v>
          </cell>
          <cell r="C1971" t="str">
            <v>Singh,Pardeep</v>
          </cell>
          <cell r="D1971" t="str">
            <v>FC059</v>
          </cell>
          <cell r="E1971" t="str">
            <v>Out</v>
          </cell>
          <cell r="F1971" t="str">
            <v>9/2/26, 12:48â€¯PM</v>
          </cell>
          <cell r="G1971" t="str">
            <v>P</v>
          </cell>
        </row>
        <row r="1972">
          <cell r="A1972">
            <v>203521134</v>
          </cell>
          <cell r="B1972" t="str">
            <v>Asamoah,Evans</v>
          </cell>
          <cell r="C1972" t="str">
            <v>Singh,Pardeep</v>
          </cell>
          <cell r="D1972" t="str">
            <v>FC059</v>
          </cell>
          <cell r="E1972" t="str">
            <v>In</v>
          </cell>
          <cell r="F1972" t="str">
            <v>9/2/26, 1:46â€¯PM</v>
          </cell>
          <cell r="G1972" t="str">
            <v>P</v>
          </cell>
        </row>
        <row r="1973">
          <cell r="A1973">
            <v>203521134</v>
          </cell>
          <cell r="B1973" t="str">
            <v>Asamoah,Evans</v>
          </cell>
          <cell r="C1973" t="str">
            <v>Singh,Pardeep</v>
          </cell>
          <cell r="D1973" t="str">
            <v>FC059</v>
          </cell>
          <cell r="E1973" t="str">
            <v>Out</v>
          </cell>
          <cell r="F1973" t="str">
            <v>9/2/26, 6:04â€¯PM</v>
          </cell>
          <cell r="G1973" t="str">
            <v>P</v>
          </cell>
        </row>
        <row r="1974">
          <cell r="A1974">
            <v>206926478</v>
          </cell>
          <cell r="B1974" t="str">
            <v>MWAKA,GODWIN</v>
          </cell>
          <cell r="C1974" t="str">
            <v>Thomas,Binil</v>
          </cell>
          <cell r="D1974" t="str">
            <v>LK011</v>
          </cell>
          <cell r="E1974" t="str">
            <v>In</v>
          </cell>
          <cell r="F1974" t="str">
            <v>9/2/26, 6:07â€¯PM</v>
          </cell>
          <cell r="G1974" t="str">
            <v>P</v>
          </cell>
        </row>
        <row r="1975">
          <cell r="A1975">
            <v>206926478</v>
          </cell>
          <cell r="B1975" t="str">
            <v>MWAKA,GODWIN</v>
          </cell>
          <cell r="C1975" t="str">
            <v>Thomas,Binil</v>
          </cell>
          <cell r="D1975" t="str">
            <v>LK011</v>
          </cell>
          <cell r="E1975" t="str">
            <v>Out</v>
          </cell>
          <cell r="F1975" t="str">
            <v>9/2/26, 8:40â€¯PM</v>
          </cell>
          <cell r="G1975" t="str">
            <v>P</v>
          </cell>
        </row>
        <row r="1976">
          <cell r="A1976">
            <v>206926478</v>
          </cell>
          <cell r="B1976" t="str">
            <v>MWAKA,GODWIN</v>
          </cell>
          <cell r="C1976" t="str">
            <v>Thomas,Binil</v>
          </cell>
          <cell r="D1976" t="str">
            <v>LK011</v>
          </cell>
          <cell r="E1976" t="str">
            <v>In</v>
          </cell>
          <cell r="F1976" t="str">
            <v>9/2/26, 9:13â€¯PM</v>
          </cell>
          <cell r="G1976" t="str">
            <v>P</v>
          </cell>
        </row>
        <row r="1977">
          <cell r="A1977">
            <v>206926478</v>
          </cell>
          <cell r="B1977" t="str">
            <v>MWAKA,GODWIN</v>
          </cell>
          <cell r="C1977" t="str">
            <v>Thomas,Binil</v>
          </cell>
          <cell r="D1977" t="str">
            <v>LK011</v>
          </cell>
          <cell r="E1977" t="str">
            <v>Out</v>
          </cell>
          <cell r="F1977" t="str">
            <v>9/2/26, 11:07â€¯PM</v>
          </cell>
          <cell r="G1977" t="str">
            <v>P</v>
          </cell>
        </row>
        <row r="1978">
          <cell r="A1978">
            <v>206926478</v>
          </cell>
          <cell r="B1978" t="str">
            <v>MWAKA,GODWIN</v>
          </cell>
          <cell r="C1978" t="str">
            <v>Thomas,Binil</v>
          </cell>
          <cell r="D1978" t="str">
            <v>LK011</v>
          </cell>
          <cell r="E1978" t="str">
            <v>In</v>
          </cell>
          <cell r="F1978" t="str">
            <v>9/2/26, 11:35â€¯PM</v>
          </cell>
          <cell r="G1978" t="str">
            <v>P</v>
          </cell>
        </row>
        <row r="1979">
          <cell r="A1979">
            <v>203468402</v>
          </cell>
          <cell r="B1979" t="str">
            <v>Mbvira Pfouma,Rogers Francis</v>
          </cell>
          <cell r="C1979" t="str">
            <v>Nahla,Fathimathul</v>
          </cell>
          <cell r="D1979" t="str">
            <v>FC084</v>
          </cell>
          <cell r="E1979" t="str">
            <v>In</v>
          </cell>
          <cell r="F1979" t="str">
            <v>9/2/26, 7:57â€¯AM</v>
          </cell>
          <cell r="G1979" t="str">
            <v>P</v>
          </cell>
        </row>
        <row r="1980">
          <cell r="A1980">
            <v>203468402</v>
          </cell>
          <cell r="B1980" t="str">
            <v>Mbvira Pfouma,Rogers Francis</v>
          </cell>
          <cell r="C1980" t="str">
            <v>Nahla,Fathimathul</v>
          </cell>
          <cell r="D1980" t="str">
            <v>FC084</v>
          </cell>
          <cell r="E1980" t="str">
            <v>Out</v>
          </cell>
          <cell r="F1980" t="str">
            <v>9/2/26, 12:53â€¯PM</v>
          </cell>
          <cell r="G1980" t="str">
            <v>P</v>
          </cell>
        </row>
        <row r="1981">
          <cell r="A1981">
            <v>203468402</v>
          </cell>
          <cell r="B1981" t="str">
            <v>Mbvira Pfouma,Rogers Francis</v>
          </cell>
          <cell r="C1981" t="str">
            <v>Nahla,Fathimathul</v>
          </cell>
          <cell r="D1981" t="str">
            <v>FC084</v>
          </cell>
          <cell r="E1981" t="str">
            <v>In</v>
          </cell>
          <cell r="F1981" t="str">
            <v>9/2/26, 1:52â€¯PM</v>
          </cell>
          <cell r="G1981" t="str">
            <v>P</v>
          </cell>
        </row>
        <row r="1982">
          <cell r="A1982">
            <v>203468402</v>
          </cell>
          <cell r="B1982" t="str">
            <v>Mbvira Pfouma,Rogers Francis</v>
          </cell>
          <cell r="C1982" t="str">
            <v>Nahla,Fathimathul</v>
          </cell>
          <cell r="D1982" t="str">
            <v>FC084</v>
          </cell>
          <cell r="E1982" t="str">
            <v>Out</v>
          </cell>
          <cell r="F1982" t="str">
            <v>9/2/26, 6:00â€¯PM</v>
          </cell>
          <cell r="G1982" t="str">
            <v>P</v>
          </cell>
        </row>
        <row r="1983">
          <cell r="A1983">
            <v>203468401</v>
          </cell>
          <cell r="B1983" t="str">
            <v>Ampong,Francis</v>
          </cell>
          <cell r="C1983" t="str">
            <v>Katyal,Varun</v>
          </cell>
          <cell r="D1983" t="str">
            <v>FC009</v>
          </cell>
          <cell r="E1983" t="str">
            <v>In</v>
          </cell>
          <cell r="F1983" t="str">
            <v>9/2/26, 6:02â€¯PM</v>
          </cell>
          <cell r="G1983" t="str">
            <v>P</v>
          </cell>
        </row>
        <row r="1984">
          <cell r="A1984">
            <v>203468401</v>
          </cell>
          <cell r="B1984" t="str">
            <v>Ampong,Francis</v>
          </cell>
          <cell r="C1984" t="str">
            <v>Katyal,Varun</v>
          </cell>
          <cell r="D1984" t="str">
            <v>FC009</v>
          </cell>
          <cell r="E1984" t="str">
            <v>Out</v>
          </cell>
          <cell r="F1984" t="str">
            <v>9/2/26, 10:45â€¯PM</v>
          </cell>
          <cell r="G1984" t="str">
            <v>P</v>
          </cell>
        </row>
        <row r="1985">
          <cell r="A1985">
            <v>203468401</v>
          </cell>
          <cell r="B1985" t="str">
            <v>Ampong,Francis</v>
          </cell>
          <cell r="C1985" t="str">
            <v>Katyal,Varun</v>
          </cell>
          <cell r="D1985" t="str">
            <v>FC009</v>
          </cell>
          <cell r="E1985" t="str">
            <v>In</v>
          </cell>
          <cell r="F1985" t="str">
            <v>9/2/26, 11:45â€¯PM</v>
          </cell>
          <cell r="G1985" t="str">
            <v>P</v>
          </cell>
        </row>
        <row r="1986">
          <cell r="A1986">
            <v>102207631</v>
          </cell>
          <cell r="B1986" t="str">
            <v>Parungao,Priscila Montejo</v>
          </cell>
          <cell r="C1986" t="str">
            <v>GUYON,Loubna</v>
          </cell>
          <cell r="D1986" t="str">
            <v>FC034</v>
          </cell>
          <cell r="E1986" t="str">
            <v>In</v>
          </cell>
          <cell r="F1986" t="str">
            <v>9/2/26, 8:00â€¯AM</v>
          </cell>
          <cell r="G1986" t="str">
            <v>P</v>
          </cell>
        </row>
        <row r="1987">
          <cell r="A1987">
            <v>102207631</v>
          </cell>
          <cell r="B1987" t="str">
            <v>Parungao,Priscila Montejo</v>
          </cell>
          <cell r="C1987" t="str">
            <v>GUYON,Loubna</v>
          </cell>
          <cell r="D1987" t="str">
            <v>FC034</v>
          </cell>
          <cell r="E1987" t="str">
            <v>Out</v>
          </cell>
          <cell r="F1987" t="str">
            <v>9/2/26, 2:00â€¯PM</v>
          </cell>
          <cell r="G1987" t="str">
            <v>P</v>
          </cell>
        </row>
        <row r="1988">
          <cell r="A1988">
            <v>102207631</v>
          </cell>
          <cell r="B1988" t="str">
            <v>Parungao,Priscila Montejo</v>
          </cell>
          <cell r="C1988" t="str">
            <v>GUYON,Loubna</v>
          </cell>
          <cell r="D1988" t="str">
            <v>FC034</v>
          </cell>
          <cell r="E1988" t="str">
            <v>In</v>
          </cell>
          <cell r="F1988" t="str">
            <v>9/2/26, 3:00â€¯PM</v>
          </cell>
          <cell r="G1988" t="str">
            <v>P</v>
          </cell>
        </row>
        <row r="1989">
          <cell r="A1989">
            <v>102207631</v>
          </cell>
          <cell r="B1989" t="str">
            <v>Parungao,Priscila Montejo</v>
          </cell>
          <cell r="C1989" t="str">
            <v>GUYON,Loubna</v>
          </cell>
          <cell r="D1989" t="str">
            <v>FC034</v>
          </cell>
          <cell r="E1989" t="str">
            <v>Out</v>
          </cell>
          <cell r="F1989" t="str">
            <v>9/2/26, 6:00â€¯PM</v>
          </cell>
          <cell r="G1989" t="str">
            <v>P</v>
          </cell>
        </row>
        <row r="1990">
          <cell r="A1990">
            <v>203512665</v>
          </cell>
          <cell r="B1990" t="str">
            <v>Atuahene,Christiana</v>
          </cell>
          <cell r="C1990" t="str">
            <v>Lakkireddy,Sai Raghavendra Reddy</v>
          </cell>
          <cell r="D1990" t="str">
            <v>FC159</v>
          </cell>
          <cell r="E1990" t="str">
            <v>In</v>
          </cell>
          <cell r="F1990" t="str">
            <v>9/2/26, 7:57â€¯AM</v>
          </cell>
          <cell r="G1990" t="str">
            <v>P</v>
          </cell>
        </row>
        <row r="1991">
          <cell r="A1991">
            <v>203512665</v>
          </cell>
          <cell r="B1991" t="str">
            <v>Atuahene,Christiana</v>
          </cell>
          <cell r="C1991" t="str">
            <v>Lakkireddy,Sai Raghavendra Reddy</v>
          </cell>
          <cell r="D1991" t="str">
            <v>FC159</v>
          </cell>
          <cell r="E1991" t="str">
            <v>Out</v>
          </cell>
          <cell r="F1991" t="str">
            <v>9/2/26, 10:05â€¯AM</v>
          </cell>
          <cell r="G1991" t="str">
            <v>P</v>
          </cell>
        </row>
        <row r="1992">
          <cell r="A1992">
            <v>203512665</v>
          </cell>
          <cell r="B1992" t="str">
            <v>Atuahene,Christiana</v>
          </cell>
          <cell r="C1992" t="str">
            <v>Lakkireddy,Sai Raghavendra Reddy</v>
          </cell>
          <cell r="D1992" t="str">
            <v>FC159</v>
          </cell>
          <cell r="E1992" t="str">
            <v>In</v>
          </cell>
          <cell r="F1992" t="str">
            <v>9/2/26, 10:35â€¯AM</v>
          </cell>
          <cell r="G1992" t="str">
            <v>P</v>
          </cell>
        </row>
        <row r="1993">
          <cell r="A1993">
            <v>203512665</v>
          </cell>
          <cell r="B1993" t="str">
            <v>Atuahene,Christiana</v>
          </cell>
          <cell r="C1993" t="str">
            <v>Lakkireddy,Sai Raghavendra Reddy</v>
          </cell>
          <cell r="D1993" t="str">
            <v>FC159</v>
          </cell>
          <cell r="E1993" t="str">
            <v>Out</v>
          </cell>
          <cell r="F1993" t="str">
            <v>9/2/26, 3:05â€¯PM</v>
          </cell>
          <cell r="G1993" t="str">
            <v>P</v>
          </cell>
        </row>
        <row r="1994">
          <cell r="A1994">
            <v>203512665</v>
          </cell>
          <cell r="B1994" t="str">
            <v>Atuahene,Christiana</v>
          </cell>
          <cell r="C1994" t="str">
            <v>Lakkireddy,Sai Raghavendra Reddy</v>
          </cell>
          <cell r="D1994" t="str">
            <v>FC159</v>
          </cell>
          <cell r="E1994" t="str">
            <v>In</v>
          </cell>
          <cell r="F1994" t="str">
            <v>9/2/26, 3:36â€¯PM</v>
          </cell>
          <cell r="G1994" t="str">
            <v>P</v>
          </cell>
        </row>
        <row r="1995">
          <cell r="A1995">
            <v>203512665</v>
          </cell>
          <cell r="B1995" t="str">
            <v>Atuahene,Christiana</v>
          </cell>
          <cell r="C1995" t="str">
            <v>Lakkireddy,Sai Raghavendra Reddy</v>
          </cell>
          <cell r="D1995" t="str">
            <v>FC159</v>
          </cell>
          <cell r="E1995" t="str">
            <v>Out</v>
          </cell>
          <cell r="F1995" t="str">
            <v>9/2/26, 6:00â€¯PM</v>
          </cell>
          <cell r="G1995" t="str">
            <v>P</v>
          </cell>
        </row>
        <row r="1996">
          <cell r="A1996">
            <v>206915794</v>
          </cell>
          <cell r="B1996" t="str">
            <v>PHIRI,VINCENT</v>
          </cell>
          <cell r="C1996" t="str">
            <v>Ansari,Ammar Abdullah</v>
          </cell>
          <cell r="D1996" t="str">
            <v>LK014</v>
          </cell>
          <cell r="E1996" t="str">
            <v>In</v>
          </cell>
          <cell r="F1996" t="str">
            <v>9/2/26, 6:08â€¯PM</v>
          </cell>
          <cell r="G1996" t="str">
            <v>P</v>
          </cell>
        </row>
        <row r="1997">
          <cell r="A1997">
            <v>206915794</v>
          </cell>
          <cell r="B1997" t="str">
            <v>PHIRI,VINCENT</v>
          </cell>
          <cell r="C1997" t="str">
            <v>Ansari,Ammar Abdullah</v>
          </cell>
          <cell r="D1997" t="str">
            <v>LK014</v>
          </cell>
          <cell r="E1997" t="str">
            <v>Out</v>
          </cell>
          <cell r="F1997" t="str">
            <v>9/2/26, 8:30â€¯PM</v>
          </cell>
          <cell r="G1997" t="str">
            <v>P</v>
          </cell>
        </row>
        <row r="1998">
          <cell r="A1998">
            <v>206915794</v>
          </cell>
          <cell r="B1998" t="str">
            <v>PHIRI,VINCENT</v>
          </cell>
          <cell r="C1998" t="str">
            <v>Ansari,Ammar Abdullah</v>
          </cell>
          <cell r="D1998" t="str">
            <v>LK014</v>
          </cell>
          <cell r="E1998" t="str">
            <v>In</v>
          </cell>
          <cell r="F1998" t="str">
            <v>9/2/26, 9:02â€¯PM</v>
          </cell>
          <cell r="G1998" t="str">
            <v>P</v>
          </cell>
        </row>
        <row r="1999">
          <cell r="A1999">
            <v>206915794</v>
          </cell>
          <cell r="B1999" t="str">
            <v>PHIRI,VINCENT</v>
          </cell>
          <cell r="C1999" t="str">
            <v>Ansari,Ammar Abdullah</v>
          </cell>
          <cell r="D1999" t="str">
            <v>LK014</v>
          </cell>
          <cell r="E1999" t="str">
            <v>Out</v>
          </cell>
          <cell r="F1999" t="str">
            <v>9/3/26, 1:48â€¯AM</v>
          </cell>
          <cell r="G1999" t="str">
            <v>P</v>
          </cell>
        </row>
        <row r="2000">
          <cell r="A2000">
            <v>206915794</v>
          </cell>
          <cell r="B2000" t="str">
            <v>PHIRI,VINCENT</v>
          </cell>
          <cell r="C2000" t="str">
            <v>Ansari,Ammar Abdullah</v>
          </cell>
          <cell r="D2000" t="str">
            <v>LK014</v>
          </cell>
          <cell r="E2000" t="str">
            <v>In</v>
          </cell>
          <cell r="F2000" t="str">
            <v>9/3/26, 2:19â€¯AM</v>
          </cell>
          <cell r="G2000" t="str">
            <v>P</v>
          </cell>
        </row>
        <row r="2001">
          <cell r="A2001">
            <v>203512666</v>
          </cell>
          <cell r="B2001" t="str">
            <v>Kwadwo,Joseph Sunkwa</v>
          </cell>
          <cell r="C2001" t="str">
            <v>Lakkireddy,Sai Raghavendra Reddy</v>
          </cell>
          <cell r="D2001" t="str">
            <v>FC159</v>
          </cell>
          <cell r="E2001" t="str">
            <v>In</v>
          </cell>
          <cell r="F2001" t="str">
            <v>9/2/26, 7:58â€¯AM</v>
          </cell>
          <cell r="G2001" t="str">
            <v>P</v>
          </cell>
        </row>
        <row r="2002">
          <cell r="A2002">
            <v>203512666</v>
          </cell>
          <cell r="B2002" t="str">
            <v>Kwadwo,Joseph Sunkwa</v>
          </cell>
          <cell r="C2002" t="str">
            <v>Lakkireddy,Sai Raghavendra Reddy</v>
          </cell>
          <cell r="D2002" t="str">
            <v>FC159</v>
          </cell>
          <cell r="E2002" t="str">
            <v>Out</v>
          </cell>
          <cell r="F2002" t="str">
            <v>9/2/26, 10:15â€¯AM</v>
          </cell>
          <cell r="G2002" t="str">
            <v>P</v>
          </cell>
        </row>
        <row r="2003">
          <cell r="A2003">
            <v>203512666</v>
          </cell>
          <cell r="B2003" t="str">
            <v>Kwadwo,Joseph Sunkwa</v>
          </cell>
          <cell r="C2003" t="str">
            <v>Lakkireddy,Sai Raghavendra Reddy</v>
          </cell>
          <cell r="D2003" t="str">
            <v>FC159</v>
          </cell>
          <cell r="E2003" t="str">
            <v>In</v>
          </cell>
          <cell r="F2003" t="str">
            <v>9/2/26, 10:45â€¯AM</v>
          </cell>
          <cell r="G2003" t="str">
            <v>P</v>
          </cell>
        </row>
        <row r="2004">
          <cell r="A2004">
            <v>203512666</v>
          </cell>
          <cell r="B2004" t="str">
            <v>Kwadwo,Joseph Sunkwa</v>
          </cell>
          <cell r="C2004" t="str">
            <v>Lakkireddy,Sai Raghavendra Reddy</v>
          </cell>
          <cell r="D2004" t="str">
            <v>FC159</v>
          </cell>
          <cell r="E2004" t="str">
            <v>Out</v>
          </cell>
          <cell r="F2004" t="str">
            <v>9/2/26, 3:29â€¯PM</v>
          </cell>
          <cell r="G2004" t="str">
            <v>P</v>
          </cell>
        </row>
        <row r="2005">
          <cell r="A2005">
            <v>203512666</v>
          </cell>
          <cell r="B2005" t="str">
            <v>Kwadwo,Joseph Sunkwa</v>
          </cell>
          <cell r="C2005" t="str">
            <v>Lakkireddy,Sai Raghavendra Reddy</v>
          </cell>
          <cell r="D2005" t="str">
            <v>FC159</v>
          </cell>
          <cell r="E2005" t="str">
            <v>In</v>
          </cell>
          <cell r="F2005" t="str">
            <v>9/2/26, 3:58â€¯PM</v>
          </cell>
          <cell r="G2005" t="str">
            <v>P</v>
          </cell>
        </row>
        <row r="2006">
          <cell r="A2006">
            <v>203512666</v>
          </cell>
          <cell r="B2006" t="str">
            <v>Kwadwo,Joseph Sunkwa</v>
          </cell>
          <cell r="C2006" t="str">
            <v>Lakkireddy,Sai Raghavendra Reddy</v>
          </cell>
          <cell r="D2006" t="str">
            <v>FC159</v>
          </cell>
          <cell r="E2006" t="str">
            <v>Out</v>
          </cell>
          <cell r="F2006" t="str">
            <v>9/2/26, 6:08â€¯PM</v>
          </cell>
          <cell r="G2006" t="str">
            <v>P</v>
          </cell>
        </row>
        <row r="2007">
          <cell r="A2007">
            <v>203555399</v>
          </cell>
          <cell r="B2007" t="str">
            <v>Chimhau,Bernadette Tariro</v>
          </cell>
          <cell r="C2007" t="str">
            <v>Sohail,Anis</v>
          </cell>
          <cell r="D2007" t="str">
            <v>FC159</v>
          </cell>
          <cell r="E2007" t="str">
            <v>In</v>
          </cell>
          <cell r="F2007" t="str">
            <v>9/2/26, 7:58â€¯AM</v>
          </cell>
          <cell r="G2007" t="str">
            <v>P</v>
          </cell>
        </row>
        <row r="2008">
          <cell r="A2008">
            <v>203555399</v>
          </cell>
          <cell r="B2008" t="str">
            <v>Chimhau,Bernadette Tariro</v>
          </cell>
          <cell r="C2008" t="str">
            <v>Sohail,Anis</v>
          </cell>
          <cell r="D2008" t="str">
            <v>FC159</v>
          </cell>
          <cell r="E2008" t="str">
            <v>Out</v>
          </cell>
          <cell r="F2008" t="str">
            <v>9/2/26, 12:05â€¯PM</v>
          </cell>
          <cell r="G2008" t="str">
            <v>P</v>
          </cell>
        </row>
        <row r="2009">
          <cell r="A2009">
            <v>203555399</v>
          </cell>
          <cell r="B2009" t="str">
            <v>Chimhau,Bernadette Tariro</v>
          </cell>
          <cell r="C2009" t="str">
            <v>Sohail,Anis</v>
          </cell>
          <cell r="D2009" t="str">
            <v>FC159</v>
          </cell>
          <cell r="E2009" t="str">
            <v>In</v>
          </cell>
          <cell r="F2009" t="str">
            <v>9/2/26, 1:05â€¯PM</v>
          </cell>
          <cell r="G2009" t="str">
            <v>P</v>
          </cell>
        </row>
        <row r="2010">
          <cell r="A2010">
            <v>203555399</v>
          </cell>
          <cell r="B2010" t="str">
            <v>Chimhau,Bernadette Tariro</v>
          </cell>
          <cell r="C2010" t="str">
            <v>Sohail,Anis</v>
          </cell>
          <cell r="D2010" t="str">
            <v>FC159</v>
          </cell>
          <cell r="E2010" t="str">
            <v>Out</v>
          </cell>
          <cell r="F2010" t="str">
            <v>9/2/26, 5:58â€¯PM</v>
          </cell>
          <cell r="G2010" t="str">
            <v>P</v>
          </cell>
        </row>
        <row r="2011">
          <cell r="A2011">
            <v>205133783</v>
          </cell>
          <cell r="B2011" t="str">
            <v>Hossain,MD Monir</v>
          </cell>
          <cell r="C2011" t="str">
            <v>Ansari,Ammar Abdullah</v>
          </cell>
          <cell r="D2011" t="str">
            <v>FC084</v>
          </cell>
          <cell r="E2011" t="str">
            <v>In</v>
          </cell>
          <cell r="F2011" t="str">
            <v>9/2/26, 7:57â€¯AM</v>
          </cell>
          <cell r="G2011" t="str">
            <v>P</v>
          </cell>
        </row>
        <row r="2012">
          <cell r="A2012">
            <v>205133783</v>
          </cell>
          <cell r="B2012" t="str">
            <v>Hossain,MD Monir</v>
          </cell>
          <cell r="C2012" t="str">
            <v>Ansari,Ammar Abdullah</v>
          </cell>
          <cell r="D2012" t="str">
            <v>FC084</v>
          </cell>
          <cell r="E2012" t="str">
            <v>Out</v>
          </cell>
          <cell r="F2012" t="str">
            <v>9/2/26, 10:07â€¯AM</v>
          </cell>
          <cell r="G2012" t="str">
            <v>P</v>
          </cell>
        </row>
        <row r="2013">
          <cell r="A2013">
            <v>205133783</v>
          </cell>
          <cell r="B2013" t="str">
            <v>Hossain,MD Monir</v>
          </cell>
          <cell r="C2013" t="str">
            <v>Ansari,Ammar Abdullah</v>
          </cell>
          <cell r="D2013" t="str">
            <v>FC084</v>
          </cell>
          <cell r="E2013" t="str">
            <v>In</v>
          </cell>
          <cell r="F2013" t="str">
            <v>9/2/26, 10:37â€¯AM</v>
          </cell>
          <cell r="G2013" t="str">
            <v>P</v>
          </cell>
        </row>
        <row r="2014">
          <cell r="A2014">
            <v>205133783</v>
          </cell>
          <cell r="B2014" t="str">
            <v>Hossain,MD Monir</v>
          </cell>
          <cell r="C2014" t="str">
            <v>Ansari,Ammar Abdullah</v>
          </cell>
          <cell r="D2014" t="str">
            <v>FC084</v>
          </cell>
          <cell r="E2014" t="str">
            <v>Out</v>
          </cell>
          <cell r="F2014" t="str">
            <v>9/2/26, 2:45â€¯PM</v>
          </cell>
          <cell r="G2014" t="str">
            <v>P</v>
          </cell>
        </row>
        <row r="2015">
          <cell r="A2015">
            <v>205133783</v>
          </cell>
          <cell r="B2015" t="str">
            <v>Hossain,MD Monir</v>
          </cell>
          <cell r="C2015" t="str">
            <v>Ansari,Ammar Abdullah</v>
          </cell>
          <cell r="D2015" t="str">
            <v>FC084</v>
          </cell>
          <cell r="E2015" t="str">
            <v>In</v>
          </cell>
          <cell r="F2015" t="str">
            <v>9/2/26, 3:15â€¯PM</v>
          </cell>
          <cell r="G2015" t="str">
            <v>P</v>
          </cell>
        </row>
        <row r="2016">
          <cell r="A2016">
            <v>205133783</v>
          </cell>
          <cell r="B2016" t="str">
            <v>Hossain,MD Monir</v>
          </cell>
          <cell r="C2016" t="str">
            <v>Ansari,Ammar Abdullah</v>
          </cell>
          <cell r="D2016" t="str">
            <v>FC084</v>
          </cell>
          <cell r="E2016" t="str">
            <v>Out</v>
          </cell>
          <cell r="F2016" t="str">
            <v>9/2/26, 6:01â€¯PM</v>
          </cell>
          <cell r="G2016" t="str">
            <v>P</v>
          </cell>
        </row>
        <row r="2017">
          <cell r="A2017">
            <v>203687851</v>
          </cell>
          <cell r="B2017" t="str">
            <v>BALAKRISHNAN,JISHNU KIDANGAYATH</v>
          </cell>
          <cell r="C2017" t="str">
            <v>Sohail,Anis</v>
          </cell>
          <cell r="D2017" t="str">
            <v>LK012</v>
          </cell>
          <cell r="E2017" t="str">
            <v>In</v>
          </cell>
          <cell r="F2017" t="str">
            <v>9/2/26, 6:08â€¯PM</v>
          </cell>
          <cell r="G2017" t="str">
            <v>P</v>
          </cell>
        </row>
        <row r="2018">
          <cell r="A2018">
            <v>203687851</v>
          </cell>
          <cell r="B2018" t="str">
            <v>BALAKRISHNAN,JISHNU KIDANGAYATH</v>
          </cell>
          <cell r="C2018" t="str">
            <v>Sohail,Anis</v>
          </cell>
          <cell r="D2018" t="str">
            <v>LK012</v>
          </cell>
          <cell r="E2018" t="str">
            <v>Out</v>
          </cell>
          <cell r="F2018" t="str">
            <v>9/2/26, 11:00â€¯PM</v>
          </cell>
          <cell r="G2018" t="str">
            <v>P</v>
          </cell>
        </row>
        <row r="2019">
          <cell r="A2019">
            <v>203687851</v>
          </cell>
          <cell r="B2019" t="str">
            <v>BALAKRISHNAN,JISHNU KIDANGAYATH</v>
          </cell>
          <cell r="C2019" t="str">
            <v>Sohail,Anis</v>
          </cell>
          <cell r="D2019" t="str">
            <v>LK012</v>
          </cell>
          <cell r="E2019" t="str">
            <v>In</v>
          </cell>
          <cell r="F2019" t="str">
            <v>9/3/26, 12:03â€¯AM</v>
          </cell>
          <cell r="G2019" t="str">
            <v>P</v>
          </cell>
        </row>
        <row r="2020">
          <cell r="A2020">
            <v>206846697</v>
          </cell>
          <cell r="B2020" t="str">
            <v>RODGERS,MUHANGI</v>
          </cell>
          <cell r="C2020" t="str">
            <v>Katyal,Varun</v>
          </cell>
          <cell r="D2020" t="str">
            <v>FC159</v>
          </cell>
          <cell r="E2020" t="str">
            <v>In</v>
          </cell>
          <cell r="F2020" t="str">
            <v>9/2/26, 7:56â€¯AM</v>
          </cell>
          <cell r="G2020" t="str">
            <v>P</v>
          </cell>
        </row>
        <row r="2021">
          <cell r="A2021">
            <v>206846697</v>
          </cell>
          <cell r="B2021" t="str">
            <v>RODGERS,MUHANGI</v>
          </cell>
          <cell r="C2021" t="str">
            <v>Katyal,Varun</v>
          </cell>
          <cell r="D2021" t="str">
            <v>FC159</v>
          </cell>
          <cell r="E2021" t="str">
            <v>Out</v>
          </cell>
          <cell r="F2021" t="str">
            <v>9/2/26, 12:48â€¯PM</v>
          </cell>
          <cell r="G2021" t="str">
            <v>P</v>
          </cell>
        </row>
        <row r="2022">
          <cell r="A2022">
            <v>206846697</v>
          </cell>
          <cell r="B2022" t="str">
            <v>RODGERS,MUHANGI</v>
          </cell>
          <cell r="C2022" t="str">
            <v>Katyal,Varun</v>
          </cell>
          <cell r="D2022" t="str">
            <v>FC159</v>
          </cell>
          <cell r="E2022" t="str">
            <v>In</v>
          </cell>
          <cell r="F2022" t="str">
            <v>9/2/26, 1:49â€¯PM</v>
          </cell>
          <cell r="G2022" t="str">
            <v>P</v>
          </cell>
        </row>
        <row r="2023">
          <cell r="A2023">
            <v>206846697</v>
          </cell>
          <cell r="B2023" t="str">
            <v>RODGERS,MUHANGI</v>
          </cell>
          <cell r="C2023" t="str">
            <v>Katyal,Varun</v>
          </cell>
          <cell r="D2023" t="str">
            <v>FC159</v>
          </cell>
          <cell r="E2023" t="str">
            <v>Out</v>
          </cell>
          <cell r="F2023" t="str">
            <v>9/2/26, 5:57â€¯PM</v>
          </cell>
          <cell r="G2023" t="str">
            <v>P</v>
          </cell>
        </row>
        <row r="2024">
          <cell r="A2024">
            <v>204299562</v>
          </cell>
          <cell r="B2024" t="str">
            <v>Tilowakuti,Alec</v>
          </cell>
          <cell r="C2024" t="str">
            <v>Sohail,Anis</v>
          </cell>
          <cell r="D2024" t="str">
            <v>LK014</v>
          </cell>
          <cell r="E2024" t="str">
            <v>In</v>
          </cell>
          <cell r="F2024" t="str">
            <v>9/2/26, 6:08â€¯PM</v>
          </cell>
          <cell r="G2024" t="str">
            <v>P</v>
          </cell>
        </row>
        <row r="2025">
          <cell r="A2025">
            <v>204299562</v>
          </cell>
          <cell r="B2025" t="str">
            <v>Tilowakuti,Alec</v>
          </cell>
          <cell r="C2025" t="str">
            <v>Sohail,Anis</v>
          </cell>
          <cell r="D2025" t="str">
            <v>LK014</v>
          </cell>
          <cell r="E2025" t="str">
            <v>Out</v>
          </cell>
          <cell r="F2025" t="str">
            <v>9/2/26, 11:00â€¯PM</v>
          </cell>
          <cell r="G2025" t="str">
            <v>P</v>
          </cell>
        </row>
        <row r="2026">
          <cell r="A2026">
            <v>204299562</v>
          </cell>
          <cell r="B2026" t="str">
            <v>Tilowakuti,Alec</v>
          </cell>
          <cell r="C2026" t="str">
            <v>Sohail,Anis</v>
          </cell>
          <cell r="D2026" t="str">
            <v>LK014</v>
          </cell>
          <cell r="E2026" t="str">
            <v>In</v>
          </cell>
          <cell r="F2026" t="str">
            <v>9/3/26, 12:00â€¯AM</v>
          </cell>
          <cell r="G2026" t="str">
            <v>P</v>
          </cell>
        </row>
        <row r="2027">
          <cell r="A2027">
            <v>206915790</v>
          </cell>
          <cell r="B2027" t="str">
            <v>AMATI,VINCENT</v>
          </cell>
          <cell r="C2027" t="str">
            <v>Ansari,Ammar Abdullah</v>
          </cell>
          <cell r="D2027" t="str">
            <v>FC159</v>
          </cell>
          <cell r="E2027" t="str">
            <v>In</v>
          </cell>
          <cell r="F2027" t="str">
            <v>9/2/26, 7:57â€¯AM</v>
          </cell>
          <cell r="G2027" t="str">
            <v>P</v>
          </cell>
        </row>
        <row r="2028">
          <cell r="A2028">
            <v>206915790</v>
          </cell>
          <cell r="B2028" t="str">
            <v>AMATI,VINCENT</v>
          </cell>
          <cell r="C2028" t="str">
            <v>Ansari,Ammar Abdullah</v>
          </cell>
          <cell r="D2028" t="str">
            <v>FC159</v>
          </cell>
          <cell r="E2028" t="str">
            <v>Out</v>
          </cell>
          <cell r="F2028" t="str">
            <v>9/2/26, 10:14â€¯AM</v>
          </cell>
          <cell r="G2028" t="str">
            <v>P</v>
          </cell>
        </row>
        <row r="2029">
          <cell r="A2029">
            <v>206915790</v>
          </cell>
          <cell r="B2029" t="str">
            <v>AMATI,VINCENT</v>
          </cell>
          <cell r="C2029" t="str">
            <v>Ansari,Ammar Abdullah</v>
          </cell>
          <cell r="D2029" t="str">
            <v>FC159</v>
          </cell>
          <cell r="E2029" t="str">
            <v>In</v>
          </cell>
          <cell r="F2029" t="str">
            <v>9/2/26, 10:40â€¯AM</v>
          </cell>
          <cell r="G2029" t="str">
            <v>P</v>
          </cell>
        </row>
        <row r="2030">
          <cell r="A2030">
            <v>206915790</v>
          </cell>
          <cell r="B2030" t="str">
            <v>AMATI,VINCENT</v>
          </cell>
          <cell r="C2030" t="str">
            <v>Ansari,Ammar Abdullah</v>
          </cell>
          <cell r="D2030" t="str">
            <v>FC159</v>
          </cell>
          <cell r="E2030" t="str">
            <v>Out</v>
          </cell>
          <cell r="F2030" t="str">
            <v>9/2/26, 2:42â€¯PM</v>
          </cell>
          <cell r="G2030" t="str">
            <v>P</v>
          </cell>
        </row>
        <row r="2031">
          <cell r="A2031">
            <v>206915790</v>
          </cell>
          <cell r="B2031" t="str">
            <v>AMATI,VINCENT</v>
          </cell>
          <cell r="C2031" t="str">
            <v>Ansari,Ammar Abdullah</v>
          </cell>
          <cell r="D2031" t="str">
            <v>FC159</v>
          </cell>
          <cell r="E2031" t="str">
            <v>In</v>
          </cell>
          <cell r="F2031" t="str">
            <v>9/2/26, 3:15â€¯PM</v>
          </cell>
          <cell r="G2031" t="str">
            <v>P</v>
          </cell>
        </row>
        <row r="2032">
          <cell r="A2032">
            <v>206915790</v>
          </cell>
          <cell r="B2032" t="str">
            <v>AMATI,VINCENT</v>
          </cell>
          <cell r="C2032" t="str">
            <v>Ansari,Ammar Abdullah</v>
          </cell>
          <cell r="D2032" t="str">
            <v>FC159</v>
          </cell>
          <cell r="E2032" t="str">
            <v>Out</v>
          </cell>
          <cell r="F2032" t="str">
            <v>9/2/26, 6:00â€¯PM</v>
          </cell>
          <cell r="G2032" t="str">
            <v>P</v>
          </cell>
        </row>
        <row r="2033">
          <cell r="A2033">
            <v>205671334</v>
          </cell>
          <cell r="B2033" t="str">
            <v>Jeril,Denin</v>
          </cell>
          <cell r="C2033" t="str">
            <v>Singh,Pardeep</v>
          </cell>
          <cell r="D2033" t="str">
            <v>FC059</v>
          </cell>
          <cell r="E2033" t="str">
            <v>In</v>
          </cell>
          <cell r="F2033" t="str">
            <v>9/2/26, 8:00â€¯AM</v>
          </cell>
          <cell r="G2033" t="str">
            <v>P</v>
          </cell>
        </row>
        <row r="2034">
          <cell r="A2034">
            <v>205671334</v>
          </cell>
          <cell r="B2034" t="str">
            <v>Jeril,Denin</v>
          </cell>
          <cell r="C2034" t="str">
            <v>Singh,Pardeep</v>
          </cell>
          <cell r="D2034" t="str">
            <v>FC059</v>
          </cell>
          <cell r="E2034" t="str">
            <v>Out</v>
          </cell>
          <cell r="F2034" t="str">
            <v>9/2/26, 12:58â€¯PM</v>
          </cell>
          <cell r="G2034" t="str">
            <v>P</v>
          </cell>
        </row>
        <row r="2035">
          <cell r="A2035">
            <v>205671334</v>
          </cell>
          <cell r="B2035" t="str">
            <v>Jeril,Denin</v>
          </cell>
          <cell r="C2035" t="str">
            <v>Singh,Pardeep</v>
          </cell>
          <cell r="D2035" t="str">
            <v>FC059</v>
          </cell>
          <cell r="E2035" t="str">
            <v>In</v>
          </cell>
          <cell r="F2035" t="str">
            <v>9/2/26, 1:45â€¯PM</v>
          </cell>
          <cell r="G2035" t="str">
            <v>P</v>
          </cell>
        </row>
        <row r="2036">
          <cell r="A2036">
            <v>205671334</v>
          </cell>
          <cell r="B2036" t="str">
            <v>Jeril,Denin</v>
          </cell>
          <cell r="C2036" t="str">
            <v>Singh,Pardeep</v>
          </cell>
          <cell r="D2036" t="str">
            <v>FC059</v>
          </cell>
          <cell r="E2036" t="str">
            <v>Out</v>
          </cell>
          <cell r="F2036" t="str">
            <v>9/2/26, 6:12â€¯PM</v>
          </cell>
          <cell r="G2036" t="str">
            <v>P</v>
          </cell>
        </row>
        <row r="2037">
          <cell r="A2037">
            <v>206846698</v>
          </cell>
          <cell r="B2037" t="str">
            <v>MOSES,KIIZA</v>
          </cell>
          <cell r="C2037" t="str">
            <v>Ansari,Ammar Abdullah</v>
          </cell>
          <cell r="D2037" t="str">
            <v>LK017</v>
          </cell>
          <cell r="E2037" t="str">
            <v>In</v>
          </cell>
          <cell r="F2037" t="str">
            <v>9/2/26, 6:07â€¯PM</v>
          </cell>
          <cell r="G2037" t="str">
            <v>P</v>
          </cell>
        </row>
        <row r="2038">
          <cell r="A2038">
            <v>206846698</v>
          </cell>
          <cell r="B2038" t="str">
            <v>MOSES,KIIZA</v>
          </cell>
          <cell r="C2038" t="str">
            <v>Ansari,Ammar Abdullah</v>
          </cell>
          <cell r="D2038" t="str">
            <v>LK017</v>
          </cell>
          <cell r="E2038" t="str">
            <v>Out</v>
          </cell>
          <cell r="F2038" t="str">
            <v>9/2/26, 8:32â€¯PM</v>
          </cell>
          <cell r="G2038" t="str">
            <v>P</v>
          </cell>
        </row>
        <row r="2039">
          <cell r="A2039">
            <v>206846698</v>
          </cell>
          <cell r="B2039" t="str">
            <v>MOSES,KIIZA</v>
          </cell>
          <cell r="C2039" t="str">
            <v>Ansari,Ammar Abdullah</v>
          </cell>
          <cell r="D2039" t="str">
            <v>LK017</v>
          </cell>
          <cell r="E2039" t="str">
            <v>In</v>
          </cell>
          <cell r="F2039" t="str">
            <v>9/2/26, 9:02â€¯PM</v>
          </cell>
          <cell r="G2039" t="str">
            <v>P</v>
          </cell>
        </row>
        <row r="2040">
          <cell r="A2040">
            <v>206846698</v>
          </cell>
          <cell r="B2040" t="str">
            <v>MOSES,KIIZA</v>
          </cell>
          <cell r="C2040" t="str">
            <v>Ansari,Ammar Abdullah</v>
          </cell>
          <cell r="D2040" t="str">
            <v>LK017</v>
          </cell>
          <cell r="E2040" t="str">
            <v>Out</v>
          </cell>
          <cell r="F2040" t="str">
            <v>9/3/26, 1:32â€¯AM</v>
          </cell>
          <cell r="G2040" t="str">
            <v>P</v>
          </cell>
        </row>
        <row r="2041">
          <cell r="A2041">
            <v>206846698</v>
          </cell>
          <cell r="B2041" t="str">
            <v>MOSES,KIIZA</v>
          </cell>
          <cell r="C2041" t="str">
            <v>Ansari,Ammar Abdullah</v>
          </cell>
          <cell r="D2041" t="str">
            <v>LK017</v>
          </cell>
          <cell r="E2041" t="str">
            <v>In</v>
          </cell>
          <cell r="F2041" t="str">
            <v>9/3/26, 2:02â€¯AM</v>
          </cell>
          <cell r="G2041" t="str">
            <v>P</v>
          </cell>
        </row>
        <row r="2042">
          <cell r="A2042">
            <v>205257125</v>
          </cell>
          <cell r="B2042" t="str">
            <v>Kirema,Kelvin Munene</v>
          </cell>
          <cell r="C2042" t="str">
            <v>Scaria,Varghese</v>
          </cell>
          <cell r="D2042" t="str">
            <v>LK013</v>
          </cell>
          <cell r="E2042" t="str">
            <v>In</v>
          </cell>
          <cell r="F2042" t="str">
            <v>9/2/26, 6:10â€¯PM</v>
          </cell>
          <cell r="G2042" t="str">
            <v>P</v>
          </cell>
        </row>
        <row r="2043">
          <cell r="A2043">
            <v>205257125</v>
          </cell>
          <cell r="B2043" t="str">
            <v>Kirema,Kelvin Munene</v>
          </cell>
          <cell r="C2043" t="str">
            <v>Scaria,Varghese</v>
          </cell>
          <cell r="D2043" t="str">
            <v>LK013</v>
          </cell>
          <cell r="E2043" t="str">
            <v>Out</v>
          </cell>
          <cell r="F2043" t="str">
            <v>9/2/26, 8:33â€¯PM</v>
          </cell>
          <cell r="G2043" t="str">
            <v>P</v>
          </cell>
        </row>
        <row r="2044">
          <cell r="A2044">
            <v>205257125</v>
          </cell>
          <cell r="B2044" t="str">
            <v>Kirema,Kelvin Munene</v>
          </cell>
          <cell r="C2044" t="str">
            <v>Scaria,Varghese</v>
          </cell>
          <cell r="D2044" t="str">
            <v>LK013</v>
          </cell>
          <cell r="E2044" t="str">
            <v>In</v>
          </cell>
          <cell r="F2044" t="str">
            <v>9/2/26, 9:04â€¯PM</v>
          </cell>
          <cell r="G2044" t="str">
            <v>P</v>
          </cell>
        </row>
        <row r="2045">
          <cell r="A2045">
            <v>205257125</v>
          </cell>
          <cell r="B2045" t="str">
            <v>Kirema,Kelvin Munene</v>
          </cell>
          <cell r="C2045" t="str">
            <v>Scaria,Varghese</v>
          </cell>
          <cell r="D2045" t="str">
            <v>LK013</v>
          </cell>
          <cell r="E2045" t="str">
            <v>Out</v>
          </cell>
          <cell r="F2045" t="str">
            <v>9/3/26, 1:31â€¯AM</v>
          </cell>
          <cell r="G2045" t="str">
            <v>P</v>
          </cell>
        </row>
        <row r="2046">
          <cell r="A2046">
            <v>205257125</v>
          </cell>
          <cell r="B2046" t="str">
            <v>Kirema,Kelvin Munene</v>
          </cell>
          <cell r="C2046" t="str">
            <v>Scaria,Varghese</v>
          </cell>
          <cell r="D2046" t="str">
            <v>LK013</v>
          </cell>
          <cell r="E2046" t="str">
            <v>In</v>
          </cell>
          <cell r="F2046" t="str">
            <v>9/3/26, 2:02â€¯AM</v>
          </cell>
          <cell r="G2046" t="str">
            <v>P</v>
          </cell>
        </row>
        <row r="2047">
          <cell r="A2047">
            <v>203183500</v>
          </cell>
          <cell r="B2047" t="str">
            <v>George,Jilu</v>
          </cell>
          <cell r="C2047" t="str">
            <v>Antony,Arun</v>
          </cell>
          <cell r="D2047" t="str">
            <v>FC059</v>
          </cell>
          <cell r="E2047" t="str">
            <v>In</v>
          </cell>
          <cell r="F2047" t="str">
            <v>9/2/26, 8:00â€¯AM</v>
          </cell>
          <cell r="G2047" t="str">
            <v>P</v>
          </cell>
        </row>
        <row r="2048">
          <cell r="A2048">
            <v>203183500</v>
          </cell>
          <cell r="B2048" t="str">
            <v>George,Jilu</v>
          </cell>
          <cell r="C2048" t="str">
            <v>Antony,Arun</v>
          </cell>
          <cell r="D2048" t="str">
            <v>FC059</v>
          </cell>
          <cell r="E2048" t="str">
            <v>Out</v>
          </cell>
          <cell r="F2048" t="str">
            <v>9/2/26, 1:00â€¯PM</v>
          </cell>
          <cell r="G2048" t="str">
            <v>P</v>
          </cell>
        </row>
        <row r="2049">
          <cell r="A2049">
            <v>203183500</v>
          </cell>
          <cell r="B2049" t="str">
            <v>George,Jilu</v>
          </cell>
          <cell r="C2049" t="str">
            <v>Antony,Arun</v>
          </cell>
          <cell r="D2049" t="str">
            <v>FC059</v>
          </cell>
          <cell r="E2049" t="str">
            <v>In</v>
          </cell>
          <cell r="F2049" t="str">
            <v>9/2/26, 2:00â€¯PM</v>
          </cell>
          <cell r="G2049" t="str">
            <v>P</v>
          </cell>
        </row>
        <row r="2050">
          <cell r="A2050">
            <v>203183500</v>
          </cell>
          <cell r="B2050" t="str">
            <v>George,Jilu</v>
          </cell>
          <cell r="C2050" t="str">
            <v>Antony,Arun</v>
          </cell>
          <cell r="D2050" t="str">
            <v>FC059</v>
          </cell>
          <cell r="E2050" t="str">
            <v>Out</v>
          </cell>
          <cell r="F2050" t="str">
            <v>9/2/26, 6:14â€¯PM</v>
          </cell>
          <cell r="G2050" t="str">
            <v>P</v>
          </cell>
        </row>
        <row r="2051">
          <cell r="A2051">
            <v>206791445</v>
          </cell>
          <cell r="B2051" t="str">
            <v>SSENYONGA,HUSAMA</v>
          </cell>
          <cell r="C2051" t="str">
            <v>Nahla,Fathimathul</v>
          </cell>
          <cell r="D2051" t="str">
            <v>FC059</v>
          </cell>
          <cell r="E2051" t="str">
            <v>In</v>
          </cell>
          <cell r="F2051" t="str">
            <v>9/2/26, 8:01â€¯AM</v>
          </cell>
          <cell r="G2051" t="str">
            <v>P</v>
          </cell>
        </row>
        <row r="2052">
          <cell r="A2052">
            <v>206791445</v>
          </cell>
          <cell r="B2052" t="str">
            <v>SSENYONGA,HUSAMA</v>
          </cell>
          <cell r="C2052" t="str">
            <v>Nahla,Fathimathul</v>
          </cell>
          <cell r="D2052" t="str">
            <v>FC059</v>
          </cell>
          <cell r="E2052" t="str">
            <v>Out</v>
          </cell>
          <cell r="F2052" t="str">
            <v>9/2/26, 12:48â€¯PM</v>
          </cell>
          <cell r="G2052" t="str">
            <v>P</v>
          </cell>
        </row>
        <row r="2053">
          <cell r="A2053">
            <v>206791445</v>
          </cell>
          <cell r="B2053" t="str">
            <v>SSENYONGA,HUSAMA</v>
          </cell>
          <cell r="C2053" t="str">
            <v>Nahla,Fathimathul</v>
          </cell>
          <cell r="D2053" t="str">
            <v>FC059</v>
          </cell>
          <cell r="E2053" t="str">
            <v>In</v>
          </cell>
          <cell r="F2053" t="str">
            <v>9/2/26, 1:47â€¯PM</v>
          </cell>
          <cell r="G2053" t="str">
            <v>P</v>
          </cell>
        </row>
        <row r="2054">
          <cell r="A2054">
            <v>206791445</v>
          </cell>
          <cell r="B2054" t="str">
            <v>SSENYONGA,HUSAMA</v>
          </cell>
          <cell r="C2054" t="str">
            <v>Nahla,Fathimathul</v>
          </cell>
          <cell r="D2054" t="str">
            <v>FC059</v>
          </cell>
          <cell r="E2054" t="str">
            <v>Out</v>
          </cell>
          <cell r="F2054" t="str">
            <v>9/2/26, 5:59â€¯PM</v>
          </cell>
          <cell r="G2054" t="str">
            <v>P</v>
          </cell>
        </row>
        <row r="2055">
          <cell r="A2055">
            <v>206128846</v>
          </cell>
          <cell r="B2055" t="str">
            <v>Obi Arrey,Benedict</v>
          </cell>
          <cell r="C2055" t="str">
            <v>Ansari,Ammar Abdullah</v>
          </cell>
          <cell r="D2055" t="str">
            <v>FC084</v>
          </cell>
          <cell r="E2055" t="str">
            <v>In</v>
          </cell>
          <cell r="F2055" t="str">
            <v>9/2/26, 7:59â€¯AM</v>
          </cell>
          <cell r="G2055" t="str">
            <v>P</v>
          </cell>
        </row>
        <row r="2056">
          <cell r="A2056">
            <v>206128846</v>
          </cell>
          <cell r="B2056" t="str">
            <v>Obi Arrey,Benedict</v>
          </cell>
          <cell r="C2056" t="str">
            <v>Ansari,Ammar Abdullah</v>
          </cell>
          <cell r="D2056" t="str">
            <v>FC084</v>
          </cell>
          <cell r="E2056" t="str">
            <v>Out</v>
          </cell>
          <cell r="F2056" t="str">
            <v>9/2/26, 10:01â€¯AM</v>
          </cell>
          <cell r="G2056" t="str">
            <v>P</v>
          </cell>
        </row>
        <row r="2057">
          <cell r="A2057">
            <v>206128846</v>
          </cell>
          <cell r="B2057" t="str">
            <v>Obi Arrey,Benedict</v>
          </cell>
          <cell r="C2057" t="str">
            <v>Ansari,Ammar Abdullah</v>
          </cell>
          <cell r="D2057" t="str">
            <v>FC084</v>
          </cell>
          <cell r="E2057" t="str">
            <v>In</v>
          </cell>
          <cell r="F2057" t="str">
            <v>9/2/26, 10:33â€¯AM</v>
          </cell>
          <cell r="G2057" t="str">
            <v>P</v>
          </cell>
        </row>
        <row r="2058">
          <cell r="A2058">
            <v>206128846</v>
          </cell>
          <cell r="B2058" t="str">
            <v>Obi Arrey,Benedict</v>
          </cell>
          <cell r="C2058" t="str">
            <v>Ansari,Ammar Abdullah</v>
          </cell>
          <cell r="D2058" t="str">
            <v>FC084</v>
          </cell>
          <cell r="E2058" t="str">
            <v>Out</v>
          </cell>
          <cell r="F2058" t="str">
            <v>9/2/26, 2:42â€¯PM</v>
          </cell>
          <cell r="G2058" t="str">
            <v>P</v>
          </cell>
        </row>
        <row r="2059">
          <cell r="A2059">
            <v>206128846</v>
          </cell>
          <cell r="B2059" t="str">
            <v>Obi Arrey,Benedict</v>
          </cell>
          <cell r="C2059" t="str">
            <v>Ansari,Ammar Abdullah</v>
          </cell>
          <cell r="D2059" t="str">
            <v>FC084</v>
          </cell>
          <cell r="E2059" t="str">
            <v>In</v>
          </cell>
          <cell r="F2059" t="str">
            <v>9/2/26, 3:14â€¯PM</v>
          </cell>
          <cell r="G2059" t="str">
            <v>P</v>
          </cell>
        </row>
        <row r="2060">
          <cell r="A2060">
            <v>206128846</v>
          </cell>
          <cell r="B2060" t="str">
            <v>Obi Arrey,Benedict</v>
          </cell>
          <cell r="C2060" t="str">
            <v>Ansari,Ammar Abdullah</v>
          </cell>
          <cell r="D2060" t="str">
            <v>FC084</v>
          </cell>
          <cell r="E2060" t="str">
            <v>Out</v>
          </cell>
          <cell r="F2060" t="str">
            <v>9/2/26, 5:55â€¯PM</v>
          </cell>
          <cell r="G2060" t="str">
            <v>P</v>
          </cell>
        </row>
        <row r="2061">
          <cell r="A2061">
            <v>206930700</v>
          </cell>
          <cell r="B2061" t="str">
            <v>MUTUNGI,ANDREW</v>
          </cell>
          <cell r="C2061" t="str">
            <v>Sohail,Anis</v>
          </cell>
          <cell r="D2061" t="str">
            <v>FC034</v>
          </cell>
          <cell r="E2061" t="str">
            <v>In</v>
          </cell>
          <cell r="F2061" t="str">
            <v>9/2/26, 7:57â€¯AM</v>
          </cell>
          <cell r="G2061" t="str">
            <v>P</v>
          </cell>
        </row>
        <row r="2062">
          <cell r="A2062">
            <v>206930700</v>
          </cell>
          <cell r="B2062" t="str">
            <v>MUTUNGI,ANDREW</v>
          </cell>
          <cell r="C2062" t="str">
            <v>Sohail,Anis</v>
          </cell>
          <cell r="D2062" t="str">
            <v>FC034</v>
          </cell>
          <cell r="E2062" t="str">
            <v>Out</v>
          </cell>
          <cell r="F2062" t="str">
            <v>9/2/26, 12:01â€¯PM</v>
          </cell>
          <cell r="G2062" t="str">
            <v>P</v>
          </cell>
        </row>
        <row r="2063">
          <cell r="A2063">
            <v>206930700</v>
          </cell>
          <cell r="B2063" t="str">
            <v>MUTUNGI,ANDREW</v>
          </cell>
          <cell r="C2063" t="str">
            <v>Sohail,Anis</v>
          </cell>
          <cell r="D2063" t="str">
            <v>FC034</v>
          </cell>
          <cell r="E2063" t="str">
            <v>In</v>
          </cell>
          <cell r="F2063" t="str">
            <v>9/2/26, 1:01â€¯PM</v>
          </cell>
          <cell r="G2063" t="str">
            <v>P</v>
          </cell>
        </row>
        <row r="2064">
          <cell r="A2064">
            <v>206930700</v>
          </cell>
          <cell r="B2064" t="str">
            <v>MUTUNGI,ANDREW</v>
          </cell>
          <cell r="C2064" t="str">
            <v>Sohail,Anis</v>
          </cell>
          <cell r="D2064" t="str">
            <v>FC034</v>
          </cell>
          <cell r="E2064" t="str">
            <v>Out</v>
          </cell>
          <cell r="F2064" t="str">
            <v>9/2/26, 6:00â€¯PM</v>
          </cell>
          <cell r="G2064" t="str">
            <v>P</v>
          </cell>
        </row>
        <row r="2065">
          <cell r="A2065">
            <v>206953819</v>
          </cell>
          <cell r="B2065" t="str">
            <v>WANJIKU,SUSAN RUGURU</v>
          </cell>
          <cell r="C2065" t="str">
            <v>Dinberu,Eden</v>
          </cell>
          <cell r="D2065" t="str">
            <v>FC159</v>
          </cell>
          <cell r="E2065" t="str">
            <v>In</v>
          </cell>
          <cell r="F2065" t="str">
            <v>9/2/26, 7:57â€¯AM</v>
          </cell>
          <cell r="G2065" t="str">
            <v>P</v>
          </cell>
        </row>
        <row r="2066">
          <cell r="A2066">
            <v>206953819</v>
          </cell>
          <cell r="B2066" t="str">
            <v>WANJIKU,SUSAN RUGURU</v>
          </cell>
          <cell r="C2066" t="str">
            <v>Dinberu,Eden</v>
          </cell>
          <cell r="D2066" t="str">
            <v>FC159</v>
          </cell>
          <cell r="E2066" t="str">
            <v>Out</v>
          </cell>
          <cell r="F2066" t="str">
            <v>9/2/26, 11:59â€¯AM</v>
          </cell>
          <cell r="G2066" t="str">
            <v>P</v>
          </cell>
        </row>
        <row r="2067">
          <cell r="A2067">
            <v>206953819</v>
          </cell>
          <cell r="B2067" t="str">
            <v>WANJIKU,SUSAN RUGURU</v>
          </cell>
          <cell r="C2067" t="str">
            <v>Dinberu,Eden</v>
          </cell>
          <cell r="D2067" t="str">
            <v>FC159</v>
          </cell>
          <cell r="E2067" t="str">
            <v>In</v>
          </cell>
          <cell r="F2067" t="str">
            <v>9/2/26, 1:00â€¯PM</v>
          </cell>
          <cell r="G2067" t="str">
            <v>P</v>
          </cell>
        </row>
        <row r="2068">
          <cell r="A2068">
            <v>206953819</v>
          </cell>
          <cell r="B2068" t="str">
            <v>WANJIKU,SUSAN RUGURU</v>
          </cell>
          <cell r="C2068" t="str">
            <v>Dinberu,Eden</v>
          </cell>
          <cell r="D2068" t="str">
            <v>FC159</v>
          </cell>
          <cell r="E2068" t="str">
            <v>Out</v>
          </cell>
          <cell r="F2068" t="str">
            <v>9/2/26, 5:58â€¯PM</v>
          </cell>
          <cell r="G2068" t="str">
            <v>P</v>
          </cell>
        </row>
        <row r="2069">
          <cell r="A2069">
            <v>206953818</v>
          </cell>
          <cell r="B2069" t="str">
            <v>Wayua,Winfred</v>
          </cell>
          <cell r="C2069" t="str">
            <v>Dinberu,Eden</v>
          </cell>
          <cell r="D2069" t="str">
            <v>FC084</v>
          </cell>
          <cell r="E2069" t="str">
            <v>In</v>
          </cell>
          <cell r="F2069" t="str">
            <v>9/2/26, 7:58â€¯AM</v>
          </cell>
          <cell r="G2069" t="str">
            <v>P</v>
          </cell>
        </row>
        <row r="2070">
          <cell r="A2070">
            <v>206953818</v>
          </cell>
          <cell r="B2070" t="str">
            <v>Wayua,Winfred</v>
          </cell>
          <cell r="C2070" t="str">
            <v>Dinberu,Eden</v>
          </cell>
          <cell r="D2070" t="str">
            <v>FC084</v>
          </cell>
          <cell r="E2070" t="str">
            <v>Out</v>
          </cell>
          <cell r="F2070" t="str">
            <v>9/2/26, 11:59â€¯AM</v>
          </cell>
          <cell r="G2070" t="str">
            <v>P</v>
          </cell>
        </row>
        <row r="2071">
          <cell r="A2071">
            <v>206953818</v>
          </cell>
          <cell r="B2071" t="str">
            <v>Wayua,Winfred</v>
          </cell>
          <cell r="C2071" t="str">
            <v>Dinberu,Eden</v>
          </cell>
          <cell r="D2071" t="str">
            <v>FC084</v>
          </cell>
          <cell r="E2071" t="str">
            <v>In</v>
          </cell>
          <cell r="F2071" t="str">
            <v>9/2/26, 1:00â€¯PM</v>
          </cell>
          <cell r="G2071" t="str">
            <v>P</v>
          </cell>
        </row>
        <row r="2072">
          <cell r="A2072">
            <v>206953818</v>
          </cell>
          <cell r="B2072" t="str">
            <v>Wayua,Winfred</v>
          </cell>
          <cell r="C2072" t="str">
            <v>Dinberu,Eden</v>
          </cell>
          <cell r="D2072" t="str">
            <v>FC084</v>
          </cell>
          <cell r="E2072" t="str">
            <v>Out</v>
          </cell>
          <cell r="F2072" t="str">
            <v>9/2/26, 5:59â€¯PM</v>
          </cell>
          <cell r="G2072" t="str">
            <v>P</v>
          </cell>
        </row>
        <row r="2073">
          <cell r="A2073">
            <v>110492547</v>
          </cell>
          <cell r="B2073" t="str">
            <v>Mensah,Margaret</v>
          </cell>
          <cell r="C2073" t="str">
            <v>Lakkireddy,Sai Raghavendra Reddy</v>
          </cell>
          <cell r="D2073" t="str">
            <v>FC084</v>
          </cell>
          <cell r="E2073" t="str">
            <v>In</v>
          </cell>
          <cell r="F2073" t="str">
            <v>9/2/26, 7:57â€¯AM</v>
          </cell>
          <cell r="G2073" t="str">
            <v>P</v>
          </cell>
        </row>
        <row r="2074">
          <cell r="A2074">
            <v>110492547</v>
          </cell>
          <cell r="B2074" t="str">
            <v>Mensah,Margaret</v>
          </cell>
          <cell r="C2074" t="str">
            <v>Lakkireddy,Sai Raghavendra Reddy</v>
          </cell>
          <cell r="D2074" t="str">
            <v>FC084</v>
          </cell>
          <cell r="E2074" t="str">
            <v>Out</v>
          </cell>
          <cell r="F2074" t="str">
            <v>9/2/26, 10:05â€¯AM</v>
          </cell>
          <cell r="G2074" t="str">
            <v>P</v>
          </cell>
        </row>
        <row r="2075">
          <cell r="A2075">
            <v>110492547</v>
          </cell>
          <cell r="B2075" t="str">
            <v>Mensah,Margaret</v>
          </cell>
          <cell r="C2075" t="str">
            <v>Lakkireddy,Sai Raghavendra Reddy</v>
          </cell>
          <cell r="D2075" t="str">
            <v>FC084</v>
          </cell>
          <cell r="E2075" t="str">
            <v>In</v>
          </cell>
          <cell r="F2075" t="str">
            <v>9/2/26, 10:35â€¯AM</v>
          </cell>
          <cell r="G2075" t="str">
            <v>P</v>
          </cell>
        </row>
        <row r="2076">
          <cell r="A2076">
            <v>110492547</v>
          </cell>
          <cell r="B2076" t="str">
            <v>Mensah,Margaret</v>
          </cell>
          <cell r="C2076" t="str">
            <v>Lakkireddy,Sai Raghavendra Reddy</v>
          </cell>
          <cell r="D2076" t="str">
            <v>FC084</v>
          </cell>
          <cell r="E2076" t="str">
            <v>Out</v>
          </cell>
          <cell r="F2076" t="str">
            <v>9/2/26, 3:28â€¯PM</v>
          </cell>
          <cell r="G2076" t="str">
            <v>P</v>
          </cell>
        </row>
        <row r="2077">
          <cell r="A2077">
            <v>110492547</v>
          </cell>
          <cell r="B2077" t="str">
            <v>Mensah,Margaret</v>
          </cell>
          <cell r="C2077" t="str">
            <v>Lakkireddy,Sai Raghavendra Reddy</v>
          </cell>
          <cell r="D2077" t="str">
            <v>FC084</v>
          </cell>
          <cell r="E2077" t="str">
            <v>In</v>
          </cell>
          <cell r="F2077" t="str">
            <v>9/2/26, 3:57â€¯PM</v>
          </cell>
          <cell r="G2077" t="str">
            <v>P</v>
          </cell>
        </row>
        <row r="2078">
          <cell r="A2078">
            <v>110492547</v>
          </cell>
          <cell r="B2078" t="str">
            <v>Mensah,Margaret</v>
          </cell>
          <cell r="C2078" t="str">
            <v>Lakkireddy,Sai Raghavendra Reddy</v>
          </cell>
          <cell r="D2078" t="str">
            <v>FC084</v>
          </cell>
          <cell r="E2078" t="str">
            <v>Out</v>
          </cell>
          <cell r="F2078" t="str">
            <v>9/2/26, 5:55â€¯PM</v>
          </cell>
          <cell r="G2078" t="str">
            <v>P</v>
          </cell>
        </row>
        <row r="2079">
          <cell r="A2079">
            <v>204013689</v>
          </cell>
          <cell r="B2079" t="str">
            <v>Gonluee Scell,Curtis</v>
          </cell>
          <cell r="C2079" t="str">
            <v>Thomas,Binil</v>
          </cell>
          <cell r="D2079" t="str">
            <v>LK011</v>
          </cell>
          <cell r="E2079" t="str">
            <v>In</v>
          </cell>
          <cell r="F2079" t="str">
            <v>9/2/26, 6:11â€¯PM</v>
          </cell>
          <cell r="G2079" t="str">
            <v>P</v>
          </cell>
        </row>
        <row r="2080">
          <cell r="A2080">
            <v>204013689</v>
          </cell>
          <cell r="B2080" t="str">
            <v>Gonluee Scell,Curtis</v>
          </cell>
          <cell r="C2080" t="str">
            <v>Thomas,Binil</v>
          </cell>
          <cell r="D2080" t="str">
            <v>LK011</v>
          </cell>
          <cell r="E2080" t="str">
            <v>Out</v>
          </cell>
          <cell r="F2080" t="str">
            <v>9/2/26, 8:31â€¯PM</v>
          </cell>
          <cell r="G2080" t="str">
            <v>P</v>
          </cell>
        </row>
        <row r="2081">
          <cell r="A2081">
            <v>204013689</v>
          </cell>
          <cell r="B2081" t="str">
            <v>Gonluee Scell,Curtis</v>
          </cell>
          <cell r="C2081" t="str">
            <v>Thomas,Binil</v>
          </cell>
          <cell r="D2081" t="str">
            <v>LK011</v>
          </cell>
          <cell r="E2081" t="str">
            <v>Out</v>
          </cell>
          <cell r="F2081" t="str">
            <v>9/3/26, 2:08â€¯AM</v>
          </cell>
          <cell r="G2081" t="str">
            <v>P</v>
          </cell>
        </row>
        <row r="2082">
          <cell r="A2082">
            <v>204013689</v>
          </cell>
          <cell r="B2082" t="str">
            <v>Gonluee Scell,Curtis</v>
          </cell>
          <cell r="C2082" t="str">
            <v>Thomas,Binil</v>
          </cell>
          <cell r="D2082" t="str">
            <v>LK011</v>
          </cell>
          <cell r="E2082" t="str">
            <v>In</v>
          </cell>
          <cell r="F2082" t="str">
            <v>9/3/26, 2:42â€¯AM</v>
          </cell>
          <cell r="G2082" t="str">
            <v>P</v>
          </cell>
        </row>
        <row r="2083">
          <cell r="A2083">
            <v>204013688</v>
          </cell>
          <cell r="B2083" t="str">
            <v>Sowe,Babucarr</v>
          </cell>
          <cell r="C2083" t="str">
            <v>Thomas,Binil</v>
          </cell>
          <cell r="D2083" t="str">
            <v>LK017</v>
          </cell>
          <cell r="E2083" t="str">
            <v>In</v>
          </cell>
          <cell r="F2083" t="str">
            <v>9/2/26, 6:10â€¯PM</v>
          </cell>
          <cell r="G2083" t="str">
            <v>P</v>
          </cell>
        </row>
        <row r="2084">
          <cell r="A2084">
            <v>204013688</v>
          </cell>
          <cell r="B2084" t="str">
            <v>Sowe,Babucarr</v>
          </cell>
          <cell r="C2084" t="str">
            <v>Thomas,Binil</v>
          </cell>
          <cell r="D2084" t="str">
            <v>LK017</v>
          </cell>
          <cell r="E2084" t="str">
            <v>Out</v>
          </cell>
          <cell r="F2084" t="str">
            <v>9/2/26, 8:32â€¯PM</v>
          </cell>
          <cell r="G2084" t="str">
            <v>P</v>
          </cell>
        </row>
        <row r="2085">
          <cell r="A2085">
            <v>204013688</v>
          </cell>
          <cell r="B2085" t="str">
            <v>Sowe,Babucarr</v>
          </cell>
          <cell r="C2085" t="str">
            <v>Thomas,Binil</v>
          </cell>
          <cell r="D2085" t="str">
            <v>LK017</v>
          </cell>
          <cell r="E2085" t="str">
            <v>In</v>
          </cell>
          <cell r="F2085" t="str">
            <v>9/2/26, 9:01â€¯PM</v>
          </cell>
          <cell r="G2085" t="str">
            <v>P</v>
          </cell>
        </row>
        <row r="2086">
          <cell r="A2086">
            <v>204013688</v>
          </cell>
          <cell r="B2086" t="str">
            <v>Sowe,Babucarr</v>
          </cell>
          <cell r="C2086" t="str">
            <v>Thomas,Binil</v>
          </cell>
          <cell r="D2086" t="str">
            <v>LK017</v>
          </cell>
          <cell r="E2086" t="str">
            <v>Out</v>
          </cell>
          <cell r="F2086" t="str">
            <v>9/3/26, 1:52â€¯AM</v>
          </cell>
          <cell r="G2086" t="str">
            <v>P</v>
          </cell>
        </row>
        <row r="2087">
          <cell r="A2087">
            <v>204013688</v>
          </cell>
          <cell r="B2087" t="str">
            <v>Sowe,Babucarr</v>
          </cell>
          <cell r="C2087" t="str">
            <v>Thomas,Binil</v>
          </cell>
          <cell r="D2087" t="str">
            <v>LK017</v>
          </cell>
          <cell r="E2087" t="str">
            <v>In</v>
          </cell>
          <cell r="F2087" t="str">
            <v>9/3/26, 2:21â€¯AM</v>
          </cell>
          <cell r="G2087" t="str">
            <v>P</v>
          </cell>
        </row>
        <row r="2088">
          <cell r="A2088">
            <v>204013683</v>
          </cell>
          <cell r="B2088" t="str">
            <v>Koroma,Muctarr</v>
          </cell>
          <cell r="C2088" t="str">
            <v>Narshad,Muhammad Ashik</v>
          </cell>
          <cell r="D2088" t="str">
            <v>LK017</v>
          </cell>
          <cell r="E2088" t="str">
            <v>In</v>
          </cell>
          <cell r="F2088" t="str">
            <v>9/2/26, 6:09â€¯PM</v>
          </cell>
          <cell r="G2088" t="str">
            <v>P</v>
          </cell>
        </row>
        <row r="2089">
          <cell r="A2089">
            <v>204013683</v>
          </cell>
          <cell r="B2089" t="str">
            <v>Koroma,Muctarr</v>
          </cell>
          <cell r="C2089" t="str">
            <v>Narshad,Muhammad Ashik</v>
          </cell>
          <cell r="D2089" t="str">
            <v>LK017</v>
          </cell>
          <cell r="E2089" t="str">
            <v>Out</v>
          </cell>
          <cell r="F2089" t="str">
            <v>9/2/26, 8:29â€¯PM</v>
          </cell>
          <cell r="G2089" t="str">
            <v>P</v>
          </cell>
        </row>
        <row r="2090">
          <cell r="A2090">
            <v>204013683</v>
          </cell>
          <cell r="B2090" t="str">
            <v>Koroma,Muctarr</v>
          </cell>
          <cell r="C2090" t="str">
            <v>Narshad,Muhammad Ashik</v>
          </cell>
          <cell r="D2090" t="str">
            <v>LK017</v>
          </cell>
          <cell r="E2090" t="str">
            <v>In</v>
          </cell>
          <cell r="F2090" t="str">
            <v>9/2/26, 9:00â€¯PM</v>
          </cell>
          <cell r="G2090" t="str">
            <v>P</v>
          </cell>
        </row>
        <row r="2091">
          <cell r="A2091">
            <v>204013683</v>
          </cell>
          <cell r="B2091" t="str">
            <v>Koroma,Muctarr</v>
          </cell>
          <cell r="C2091" t="str">
            <v>Narshad,Muhammad Ashik</v>
          </cell>
          <cell r="D2091" t="str">
            <v>LK017</v>
          </cell>
          <cell r="E2091" t="str">
            <v>Out</v>
          </cell>
          <cell r="F2091" t="str">
            <v>9/3/26, 1:42â€¯AM</v>
          </cell>
          <cell r="G2091" t="str">
            <v>P</v>
          </cell>
        </row>
        <row r="2092">
          <cell r="A2092">
            <v>204013683</v>
          </cell>
          <cell r="B2092" t="str">
            <v>Koroma,Muctarr</v>
          </cell>
          <cell r="C2092" t="str">
            <v>Narshad,Muhammad Ashik</v>
          </cell>
          <cell r="D2092" t="str">
            <v>LK017</v>
          </cell>
          <cell r="E2092" t="str">
            <v>In</v>
          </cell>
          <cell r="F2092" t="str">
            <v>9/3/26, 2:12â€¯AM</v>
          </cell>
          <cell r="G2092" t="str">
            <v>P</v>
          </cell>
        </row>
        <row r="2093">
          <cell r="A2093">
            <v>206791438</v>
          </cell>
          <cell r="B2093" t="str">
            <v>TWINAMASIKO,COLLINS</v>
          </cell>
          <cell r="C2093" t="str">
            <v>Nahla,Fathimathul</v>
          </cell>
          <cell r="D2093" t="str">
            <v>FC059</v>
          </cell>
          <cell r="E2093" t="str">
            <v>In</v>
          </cell>
          <cell r="F2093" t="str">
            <v>9/2/26, 7:56â€¯AM</v>
          </cell>
          <cell r="G2093" t="str">
            <v>P</v>
          </cell>
        </row>
        <row r="2094">
          <cell r="A2094">
            <v>206791438</v>
          </cell>
          <cell r="B2094" t="str">
            <v>TWINAMASIKO,COLLINS</v>
          </cell>
          <cell r="C2094" t="str">
            <v>Nahla,Fathimathul</v>
          </cell>
          <cell r="D2094" t="str">
            <v>FC059</v>
          </cell>
          <cell r="E2094" t="str">
            <v>Out</v>
          </cell>
          <cell r="F2094" t="str">
            <v>9/2/26, 12:06â€¯PM</v>
          </cell>
          <cell r="G2094" t="str">
            <v>P</v>
          </cell>
        </row>
        <row r="2095">
          <cell r="A2095">
            <v>206791438</v>
          </cell>
          <cell r="B2095" t="str">
            <v>TWINAMASIKO,COLLINS</v>
          </cell>
          <cell r="C2095" t="str">
            <v>Nahla,Fathimathul</v>
          </cell>
          <cell r="D2095" t="str">
            <v>FC059</v>
          </cell>
          <cell r="E2095" t="str">
            <v>In</v>
          </cell>
          <cell r="F2095" t="str">
            <v>9/2/26, 1:21â€¯PM</v>
          </cell>
          <cell r="G2095" t="str">
            <v>P</v>
          </cell>
        </row>
        <row r="2096">
          <cell r="A2096">
            <v>206791438</v>
          </cell>
          <cell r="B2096" t="str">
            <v>TWINAMASIKO,COLLINS</v>
          </cell>
          <cell r="C2096" t="str">
            <v>Nahla,Fathimathul</v>
          </cell>
          <cell r="D2096" t="str">
            <v>FC059</v>
          </cell>
          <cell r="E2096" t="str">
            <v>Out</v>
          </cell>
          <cell r="F2096" t="str">
            <v>9/2/26, 5:57â€¯PM</v>
          </cell>
          <cell r="G2096" t="str">
            <v>P</v>
          </cell>
        </row>
        <row r="2097">
          <cell r="A2097">
            <v>206065197</v>
          </cell>
          <cell r="B2097" t="str">
            <v>Abdulai,Fataw</v>
          </cell>
          <cell r="C2097" t="str">
            <v>Almarzooqi,Abbas</v>
          </cell>
          <cell r="D2097" t="str">
            <v>FC159</v>
          </cell>
          <cell r="E2097" t="str">
            <v>In</v>
          </cell>
          <cell r="F2097" t="str">
            <v>9/2/26, 7:57â€¯AM</v>
          </cell>
          <cell r="G2097" t="str">
            <v>P</v>
          </cell>
        </row>
        <row r="2098">
          <cell r="A2098">
            <v>206065197</v>
          </cell>
          <cell r="B2098" t="str">
            <v>Abdulai,Fataw</v>
          </cell>
          <cell r="C2098" t="str">
            <v>Almarzooqi,Abbas</v>
          </cell>
          <cell r="D2098" t="str">
            <v>FC159</v>
          </cell>
          <cell r="E2098" t="str">
            <v>Out</v>
          </cell>
          <cell r="F2098" t="str">
            <v>9/2/26, 10:09â€¯AM</v>
          </cell>
          <cell r="G2098" t="str">
            <v>P</v>
          </cell>
        </row>
        <row r="2099">
          <cell r="A2099">
            <v>206065197</v>
          </cell>
          <cell r="B2099" t="str">
            <v>Abdulai,Fataw</v>
          </cell>
          <cell r="C2099" t="str">
            <v>Almarzooqi,Abbas</v>
          </cell>
          <cell r="D2099" t="str">
            <v>FC159</v>
          </cell>
          <cell r="E2099" t="str">
            <v>In</v>
          </cell>
          <cell r="F2099" t="str">
            <v>9/2/26, 10:39â€¯AM</v>
          </cell>
          <cell r="G2099" t="str">
            <v>P</v>
          </cell>
        </row>
        <row r="2100">
          <cell r="A2100">
            <v>206065197</v>
          </cell>
          <cell r="B2100" t="str">
            <v>Abdulai,Fataw</v>
          </cell>
          <cell r="C2100" t="str">
            <v>Almarzooqi,Abbas</v>
          </cell>
          <cell r="D2100" t="str">
            <v>FC159</v>
          </cell>
          <cell r="E2100" t="str">
            <v>Out</v>
          </cell>
          <cell r="F2100" t="str">
            <v>9/2/26, 12:48â€¯PM</v>
          </cell>
          <cell r="G2100" t="str">
            <v>P</v>
          </cell>
        </row>
        <row r="2101">
          <cell r="A2101">
            <v>206065197</v>
          </cell>
          <cell r="B2101" t="str">
            <v>Abdulai,Fataw</v>
          </cell>
          <cell r="C2101" t="str">
            <v>Almarzooqi,Abbas</v>
          </cell>
          <cell r="D2101" t="str">
            <v>FC159</v>
          </cell>
          <cell r="E2101" t="str">
            <v>In</v>
          </cell>
          <cell r="F2101" t="str">
            <v>9/2/26, 1:19â€¯PM</v>
          </cell>
          <cell r="G2101" t="str">
            <v>P</v>
          </cell>
        </row>
        <row r="2102">
          <cell r="A2102">
            <v>206065197</v>
          </cell>
          <cell r="B2102" t="str">
            <v>Abdulai,Fataw</v>
          </cell>
          <cell r="C2102" t="str">
            <v>Almarzooqi,Abbas</v>
          </cell>
          <cell r="D2102" t="str">
            <v>FC159</v>
          </cell>
          <cell r="E2102" t="str">
            <v>Out</v>
          </cell>
          <cell r="F2102" t="str">
            <v>9/2/26, 6:01â€¯PM</v>
          </cell>
          <cell r="G2102" t="str">
            <v>P</v>
          </cell>
        </row>
        <row r="2103">
          <cell r="A2103">
            <v>204013685</v>
          </cell>
          <cell r="B2103" t="str">
            <v>Koranteng Nyarko,Solomon</v>
          </cell>
          <cell r="C2103" t="str">
            <v>Thomas,Binil</v>
          </cell>
          <cell r="D2103" t="str">
            <v>LK014</v>
          </cell>
          <cell r="E2103" t="str">
            <v>In</v>
          </cell>
          <cell r="F2103" t="str">
            <v>9/2/26, 6:09â€¯PM</v>
          </cell>
          <cell r="G2103" t="str">
            <v>P</v>
          </cell>
        </row>
        <row r="2104">
          <cell r="A2104">
            <v>204013685</v>
          </cell>
          <cell r="B2104" t="str">
            <v>Koranteng Nyarko,Solomon</v>
          </cell>
          <cell r="C2104" t="str">
            <v>Thomas,Binil</v>
          </cell>
          <cell r="D2104" t="str">
            <v>LK014</v>
          </cell>
          <cell r="E2104" t="str">
            <v>Out</v>
          </cell>
          <cell r="F2104" t="str">
            <v>9/2/26, 8:35â€¯PM</v>
          </cell>
          <cell r="G2104" t="str">
            <v>P</v>
          </cell>
        </row>
        <row r="2105">
          <cell r="A2105">
            <v>204013685</v>
          </cell>
          <cell r="B2105" t="str">
            <v>Koranteng Nyarko,Solomon</v>
          </cell>
          <cell r="C2105" t="str">
            <v>Thomas,Binil</v>
          </cell>
          <cell r="D2105" t="str">
            <v>LK014</v>
          </cell>
          <cell r="E2105" t="str">
            <v>In</v>
          </cell>
          <cell r="F2105" t="str">
            <v>9/2/26, 9:05â€¯PM</v>
          </cell>
          <cell r="G2105" t="str">
            <v>P</v>
          </cell>
        </row>
        <row r="2106">
          <cell r="A2106">
            <v>204013685</v>
          </cell>
          <cell r="B2106" t="str">
            <v>Koranteng Nyarko,Solomon</v>
          </cell>
          <cell r="C2106" t="str">
            <v>Thomas,Binil</v>
          </cell>
          <cell r="D2106" t="str">
            <v>LK014</v>
          </cell>
          <cell r="E2106" t="str">
            <v>Out</v>
          </cell>
          <cell r="F2106" t="str">
            <v>9/3/26, 1:59â€¯AM</v>
          </cell>
          <cell r="G2106" t="str">
            <v>P</v>
          </cell>
        </row>
        <row r="2107">
          <cell r="A2107">
            <v>204013685</v>
          </cell>
          <cell r="B2107" t="str">
            <v>Koranteng Nyarko,Solomon</v>
          </cell>
          <cell r="C2107" t="str">
            <v>Thomas,Binil</v>
          </cell>
          <cell r="D2107" t="str">
            <v>LK014</v>
          </cell>
          <cell r="E2107" t="str">
            <v>In</v>
          </cell>
          <cell r="F2107" t="str">
            <v>9/3/26, 2:27â€¯AM</v>
          </cell>
          <cell r="G2107" t="str">
            <v>P</v>
          </cell>
        </row>
        <row r="2108">
          <cell r="A2108">
            <v>206958279</v>
          </cell>
          <cell r="B2108" t="str">
            <v>Mbeneka,Lawrencious Mutindi</v>
          </cell>
          <cell r="C2108" t="str">
            <v>Meera,Bava Bahrudeen</v>
          </cell>
          <cell r="D2108" t="str">
            <v>LK014</v>
          </cell>
          <cell r="E2108" t="str">
            <v>In</v>
          </cell>
          <cell r="F2108" t="str">
            <v>9/2/26, 6:07â€¯PM</v>
          </cell>
          <cell r="G2108" t="str">
            <v>P</v>
          </cell>
        </row>
        <row r="2109">
          <cell r="A2109">
            <v>206958279</v>
          </cell>
          <cell r="B2109" t="str">
            <v>Mbeneka,Lawrencious Mutindi</v>
          </cell>
          <cell r="C2109" t="str">
            <v>Meera,Bava Bahrudeen</v>
          </cell>
          <cell r="D2109" t="str">
            <v>LK014</v>
          </cell>
          <cell r="E2109" t="str">
            <v>Out</v>
          </cell>
          <cell r="F2109" t="str">
            <v>9/2/26, 11:00â€¯PM</v>
          </cell>
          <cell r="G2109" t="str">
            <v>P</v>
          </cell>
        </row>
        <row r="2110">
          <cell r="A2110">
            <v>206958279</v>
          </cell>
          <cell r="B2110" t="str">
            <v>Mbeneka,Lawrencious Mutindi</v>
          </cell>
          <cell r="C2110" t="str">
            <v>Meera,Bava Bahrudeen</v>
          </cell>
          <cell r="D2110" t="str">
            <v>LK014</v>
          </cell>
          <cell r="E2110" t="str">
            <v>In</v>
          </cell>
          <cell r="F2110" t="str">
            <v>9/3/26, 12:00â€¯AM</v>
          </cell>
          <cell r="G2110" t="str">
            <v>P</v>
          </cell>
        </row>
        <row r="2111">
          <cell r="A2111">
            <v>205853573</v>
          </cell>
          <cell r="B2111" t="str">
            <v>WANGARI,GRACE WANJIRU</v>
          </cell>
          <cell r="C2111" t="str">
            <v>Scaria,Varghese</v>
          </cell>
          <cell r="D2111" t="str">
            <v>LK014</v>
          </cell>
          <cell r="E2111" t="str">
            <v>In</v>
          </cell>
          <cell r="F2111" t="str">
            <v>9/2/26, 6:08â€¯PM</v>
          </cell>
          <cell r="G2111" t="str">
            <v>P</v>
          </cell>
        </row>
        <row r="2112">
          <cell r="A2112">
            <v>205853573</v>
          </cell>
          <cell r="B2112" t="str">
            <v>WANGARI,GRACE WANJIRU</v>
          </cell>
          <cell r="C2112" t="str">
            <v>Scaria,Varghese</v>
          </cell>
          <cell r="D2112" t="str">
            <v>LK014</v>
          </cell>
          <cell r="E2112" t="str">
            <v>Out</v>
          </cell>
          <cell r="F2112" t="str">
            <v>9/2/26, 8:36â€¯PM</v>
          </cell>
          <cell r="G2112" t="str">
            <v>P</v>
          </cell>
        </row>
        <row r="2113">
          <cell r="A2113">
            <v>205853573</v>
          </cell>
          <cell r="B2113" t="str">
            <v>WANGARI,GRACE WANJIRU</v>
          </cell>
          <cell r="C2113" t="str">
            <v>Scaria,Varghese</v>
          </cell>
          <cell r="D2113" t="str">
            <v>LK014</v>
          </cell>
          <cell r="E2113" t="str">
            <v>In</v>
          </cell>
          <cell r="F2113" t="str">
            <v>9/2/26, 9:04â€¯PM</v>
          </cell>
          <cell r="G2113" t="str">
            <v>P</v>
          </cell>
        </row>
        <row r="2114">
          <cell r="A2114">
            <v>205853573</v>
          </cell>
          <cell r="B2114" t="str">
            <v>WANGARI,GRACE WANJIRU</v>
          </cell>
          <cell r="C2114" t="str">
            <v>Scaria,Varghese</v>
          </cell>
          <cell r="D2114" t="str">
            <v>LK014</v>
          </cell>
          <cell r="E2114" t="str">
            <v>Out</v>
          </cell>
          <cell r="F2114" t="str">
            <v>9/3/26, 1:33â€¯AM</v>
          </cell>
          <cell r="G2114" t="str">
            <v>P</v>
          </cell>
        </row>
        <row r="2115">
          <cell r="A2115">
            <v>205853573</v>
          </cell>
          <cell r="B2115" t="str">
            <v>WANGARI,GRACE WANJIRU</v>
          </cell>
          <cell r="C2115" t="str">
            <v>Scaria,Varghese</v>
          </cell>
          <cell r="D2115" t="str">
            <v>LK014</v>
          </cell>
          <cell r="E2115" t="str">
            <v>In</v>
          </cell>
          <cell r="F2115" t="str">
            <v>9/3/26, 2:03â€¯AM</v>
          </cell>
          <cell r="G2115" t="str">
            <v>P</v>
          </cell>
        </row>
        <row r="2116">
          <cell r="A2116">
            <v>205853574</v>
          </cell>
          <cell r="B2116" t="str">
            <v>JEPKEMBOI,MERCY</v>
          </cell>
          <cell r="C2116" t="str">
            <v>Narshad,Muhammad Ashik</v>
          </cell>
          <cell r="D2116" t="str">
            <v>LK013</v>
          </cell>
          <cell r="E2116" t="str">
            <v>In</v>
          </cell>
          <cell r="F2116" t="str">
            <v>9/2/26, 6:07â€¯PM</v>
          </cell>
          <cell r="G2116" t="str">
            <v>P</v>
          </cell>
        </row>
        <row r="2117">
          <cell r="A2117">
            <v>205853574</v>
          </cell>
          <cell r="B2117" t="str">
            <v>JEPKEMBOI,MERCY</v>
          </cell>
          <cell r="C2117" t="str">
            <v>Narshad,Muhammad Ashik</v>
          </cell>
          <cell r="D2117" t="str">
            <v>LK013</v>
          </cell>
          <cell r="E2117" t="str">
            <v>Out</v>
          </cell>
          <cell r="F2117" t="str">
            <v>9/2/26, 8:00â€¯PM</v>
          </cell>
          <cell r="G2117" t="str">
            <v>P</v>
          </cell>
        </row>
        <row r="2118">
          <cell r="A2118">
            <v>205853574</v>
          </cell>
          <cell r="B2118" t="str">
            <v>JEPKEMBOI,MERCY</v>
          </cell>
          <cell r="C2118" t="str">
            <v>Narshad,Muhammad Ashik</v>
          </cell>
          <cell r="D2118" t="str">
            <v>LK013</v>
          </cell>
          <cell r="E2118" t="str">
            <v>In</v>
          </cell>
          <cell r="F2118" t="str">
            <v>9/2/26, 9:00â€¯PM</v>
          </cell>
          <cell r="G2118" t="str">
            <v>P</v>
          </cell>
        </row>
        <row r="2119">
          <cell r="A2119">
            <v>205853574</v>
          </cell>
          <cell r="B2119" t="str">
            <v>JEPKEMBOI,MERCY</v>
          </cell>
          <cell r="C2119" t="str">
            <v>Narshad,Muhammad Ashik</v>
          </cell>
          <cell r="D2119" t="str">
            <v>LK013</v>
          </cell>
          <cell r="E2119" t="str">
            <v>Out</v>
          </cell>
          <cell r="F2119" t="str">
            <v>9/3/26, 2:07â€¯AM</v>
          </cell>
          <cell r="G2119" t="str">
            <v>P</v>
          </cell>
        </row>
        <row r="2120">
          <cell r="A2120">
            <v>205853575</v>
          </cell>
          <cell r="B2120" t="str">
            <v>ADDO,JOSEPH</v>
          </cell>
          <cell r="C2120" t="str">
            <v>Scaria,Varghese</v>
          </cell>
          <cell r="D2120" t="str">
            <v>LK014</v>
          </cell>
          <cell r="E2120" t="str">
            <v>In</v>
          </cell>
          <cell r="F2120" t="str">
            <v>9/2/26, 6:06â€¯PM</v>
          </cell>
          <cell r="G2120" t="str">
            <v>P</v>
          </cell>
        </row>
        <row r="2121">
          <cell r="A2121">
            <v>205853575</v>
          </cell>
          <cell r="B2121" t="str">
            <v>ADDO,JOSEPH</v>
          </cell>
          <cell r="C2121" t="str">
            <v>Scaria,Varghese</v>
          </cell>
          <cell r="D2121" t="str">
            <v>LK014</v>
          </cell>
          <cell r="E2121" t="str">
            <v>Out</v>
          </cell>
          <cell r="F2121" t="str">
            <v>9/2/26, 8:30â€¯PM</v>
          </cell>
          <cell r="G2121" t="str">
            <v>P</v>
          </cell>
        </row>
        <row r="2122">
          <cell r="A2122">
            <v>205853575</v>
          </cell>
          <cell r="B2122" t="str">
            <v>ADDO,JOSEPH</v>
          </cell>
          <cell r="C2122" t="str">
            <v>Scaria,Varghese</v>
          </cell>
          <cell r="D2122" t="str">
            <v>LK014</v>
          </cell>
          <cell r="E2122" t="str">
            <v>In</v>
          </cell>
          <cell r="F2122" t="str">
            <v>9/2/26, 9:03â€¯PM</v>
          </cell>
          <cell r="G2122" t="str">
            <v>P</v>
          </cell>
        </row>
        <row r="2123">
          <cell r="A2123">
            <v>205853575</v>
          </cell>
          <cell r="B2123" t="str">
            <v>ADDO,JOSEPH</v>
          </cell>
          <cell r="C2123" t="str">
            <v>Scaria,Varghese</v>
          </cell>
          <cell r="D2123" t="str">
            <v>LK014</v>
          </cell>
          <cell r="E2123" t="str">
            <v>Out</v>
          </cell>
          <cell r="F2123" t="str">
            <v>9/3/26, 1:33â€¯AM</v>
          </cell>
          <cell r="G2123" t="str">
            <v>P</v>
          </cell>
        </row>
        <row r="2124">
          <cell r="A2124">
            <v>205853575</v>
          </cell>
          <cell r="B2124" t="str">
            <v>ADDO,JOSEPH</v>
          </cell>
          <cell r="C2124" t="str">
            <v>Scaria,Varghese</v>
          </cell>
          <cell r="D2124" t="str">
            <v>LK014</v>
          </cell>
          <cell r="E2124" t="str">
            <v>In</v>
          </cell>
          <cell r="F2124" t="str">
            <v>9/3/26, 2:03â€¯AM</v>
          </cell>
          <cell r="G2124" t="str">
            <v>P</v>
          </cell>
        </row>
        <row r="2125">
          <cell r="A2125">
            <v>206128855</v>
          </cell>
          <cell r="B2125" t="str">
            <v>Agyemang,Freda</v>
          </cell>
          <cell r="C2125" t="str">
            <v>Ansari,Ammar Abdullah</v>
          </cell>
          <cell r="D2125" t="str">
            <v>FC084</v>
          </cell>
          <cell r="E2125" t="str">
            <v>In</v>
          </cell>
          <cell r="F2125" t="str">
            <v>9/2/26, 8:01â€¯AM</v>
          </cell>
          <cell r="G2125" t="str">
            <v>P</v>
          </cell>
        </row>
        <row r="2126">
          <cell r="A2126">
            <v>206128855</v>
          </cell>
          <cell r="B2126" t="str">
            <v>Agyemang,Freda</v>
          </cell>
          <cell r="C2126" t="str">
            <v>Ansari,Ammar Abdullah</v>
          </cell>
          <cell r="D2126" t="str">
            <v>FC084</v>
          </cell>
          <cell r="E2126" t="str">
            <v>Out</v>
          </cell>
          <cell r="F2126" t="str">
            <v>9/2/26, 10:03â€¯AM</v>
          </cell>
          <cell r="G2126" t="str">
            <v>P</v>
          </cell>
        </row>
        <row r="2127">
          <cell r="A2127">
            <v>206128855</v>
          </cell>
          <cell r="B2127" t="str">
            <v>Agyemang,Freda</v>
          </cell>
          <cell r="C2127" t="str">
            <v>Ansari,Ammar Abdullah</v>
          </cell>
          <cell r="D2127" t="str">
            <v>FC084</v>
          </cell>
          <cell r="E2127" t="str">
            <v>In</v>
          </cell>
          <cell r="F2127" t="str">
            <v>9/2/26, 10:35â€¯AM</v>
          </cell>
          <cell r="G2127" t="str">
            <v>P</v>
          </cell>
        </row>
        <row r="2128">
          <cell r="A2128">
            <v>206128855</v>
          </cell>
          <cell r="B2128" t="str">
            <v>Agyemang,Freda</v>
          </cell>
          <cell r="C2128" t="str">
            <v>Ansari,Ammar Abdullah</v>
          </cell>
          <cell r="D2128" t="str">
            <v>FC084</v>
          </cell>
          <cell r="E2128" t="str">
            <v>Out</v>
          </cell>
          <cell r="F2128" t="str">
            <v>9/2/26, 2:44â€¯PM</v>
          </cell>
          <cell r="G2128" t="str">
            <v>P</v>
          </cell>
        </row>
        <row r="2129">
          <cell r="A2129">
            <v>206128855</v>
          </cell>
          <cell r="B2129" t="str">
            <v>Agyemang,Freda</v>
          </cell>
          <cell r="C2129" t="str">
            <v>Ansari,Ammar Abdullah</v>
          </cell>
          <cell r="D2129" t="str">
            <v>FC084</v>
          </cell>
          <cell r="E2129" t="str">
            <v>In</v>
          </cell>
          <cell r="F2129" t="str">
            <v>9/2/26, 3:17â€¯PM</v>
          </cell>
          <cell r="G2129" t="str">
            <v>P</v>
          </cell>
        </row>
        <row r="2130">
          <cell r="A2130">
            <v>206128855</v>
          </cell>
          <cell r="B2130" t="str">
            <v>Agyemang,Freda</v>
          </cell>
          <cell r="C2130" t="str">
            <v>Ansari,Ammar Abdullah</v>
          </cell>
          <cell r="D2130" t="str">
            <v>FC084</v>
          </cell>
          <cell r="E2130" t="str">
            <v>Out</v>
          </cell>
          <cell r="F2130" t="str">
            <v>9/2/26, 5:57â€¯PM</v>
          </cell>
          <cell r="G2130" t="str">
            <v>P</v>
          </cell>
        </row>
        <row r="2131">
          <cell r="A2131">
            <v>206868000</v>
          </cell>
          <cell r="B2131" t="str">
            <v>OWUSU,BENJAMIN</v>
          </cell>
          <cell r="C2131" t="str">
            <v>Scaria,Varghese</v>
          </cell>
          <cell r="D2131" t="str">
            <v>LK013</v>
          </cell>
          <cell r="E2131" t="str">
            <v>In</v>
          </cell>
          <cell r="F2131" t="str">
            <v>9/2/26, 6:08â€¯PM</v>
          </cell>
          <cell r="G2131" t="str">
            <v>P</v>
          </cell>
        </row>
        <row r="2132">
          <cell r="A2132">
            <v>206868000</v>
          </cell>
          <cell r="B2132" t="str">
            <v>OWUSU,BENJAMIN</v>
          </cell>
          <cell r="C2132" t="str">
            <v>Scaria,Varghese</v>
          </cell>
          <cell r="D2132" t="str">
            <v>LK013</v>
          </cell>
          <cell r="E2132" t="str">
            <v>Out</v>
          </cell>
          <cell r="F2132" t="str">
            <v>9/2/26, 8:02â€¯PM</v>
          </cell>
          <cell r="G2132" t="str">
            <v>P</v>
          </cell>
        </row>
        <row r="2133">
          <cell r="A2133">
            <v>206868000</v>
          </cell>
          <cell r="B2133" t="str">
            <v>OWUSU,BENJAMIN</v>
          </cell>
          <cell r="C2133" t="str">
            <v>Scaria,Varghese</v>
          </cell>
          <cell r="D2133" t="str">
            <v>LK013</v>
          </cell>
          <cell r="E2133" t="str">
            <v>In</v>
          </cell>
          <cell r="F2133" t="str">
            <v>9/2/26, 9:02â€¯PM</v>
          </cell>
          <cell r="G2133" t="str">
            <v>P</v>
          </cell>
        </row>
        <row r="2134">
          <cell r="A2134">
            <v>206868000</v>
          </cell>
          <cell r="B2134" t="str">
            <v>OWUSU,BENJAMIN</v>
          </cell>
          <cell r="C2134" t="str">
            <v>Scaria,Varghese</v>
          </cell>
          <cell r="D2134" t="str">
            <v>LK013</v>
          </cell>
          <cell r="E2134" t="str">
            <v>Out</v>
          </cell>
          <cell r="F2134" t="str">
            <v>9/3/26, 2:05â€¯AM</v>
          </cell>
          <cell r="G2134" t="str">
            <v>P</v>
          </cell>
        </row>
        <row r="2135">
          <cell r="A2135">
            <v>206949312</v>
          </cell>
          <cell r="B2135" t="str">
            <v>ODEKE,JOHN</v>
          </cell>
          <cell r="C2135" t="str">
            <v>Sohail,Anis</v>
          </cell>
          <cell r="D2135" t="str">
            <v>FC159</v>
          </cell>
          <cell r="E2135" t="str">
            <v>In</v>
          </cell>
          <cell r="F2135" t="str">
            <v>9/2/26, 7:58â€¯AM</v>
          </cell>
          <cell r="G2135" t="str">
            <v>P</v>
          </cell>
        </row>
        <row r="2136">
          <cell r="A2136">
            <v>206949312</v>
          </cell>
          <cell r="B2136" t="str">
            <v>ODEKE,JOHN</v>
          </cell>
          <cell r="C2136" t="str">
            <v>Sohail,Anis</v>
          </cell>
          <cell r="D2136" t="str">
            <v>FC159</v>
          </cell>
          <cell r="E2136" t="str">
            <v>Out</v>
          </cell>
          <cell r="F2136" t="str">
            <v>9/2/26, 12:00â€¯PM</v>
          </cell>
          <cell r="G2136" t="str">
            <v>P</v>
          </cell>
        </row>
        <row r="2137">
          <cell r="A2137">
            <v>206949312</v>
          </cell>
          <cell r="B2137" t="str">
            <v>ODEKE,JOHN</v>
          </cell>
          <cell r="C2137" t="str">
            <v>Sohail,Anis</v>
          </cell>
          <cell r="D2137" t="str">
            <v>FC159</v>
          </cell>
          <cell r="E2137" t="str">
            <v>In</v>
          </cell>
          <cell r="F2137" t="str">
            <v>9/2/26, 12:59â€¯PM</v>
          </cell>
          <cell r="G2137" t="str">
            <v>P</v>
          </cell>
        </row>
        <row r="2138">
          <cell r="A2138">
            <v>206949312</v>
          </cell>
          <cell r="B2138" t="str">
            <v>ODEKE,JOHN</v>
          </cell>
          <cell r="C2138" t="str">
            <v>Sohail,Anis</v>
          </cell>
          <cell r="D2138" t="str">
            <v>FC159</v>
          </cell>
          <cell r="E2138" t="str">
            <v>Out</v>
          </cell>
          <cell r="F2138" t="str">
            <v>9/2/26, 6:00â€¯PM</v>
          </cell>
          <cell r="G2138" t="str">
            <v>P</v>
          </cell>
        </row>
        <row r="2139">
          <cell r="A2139">
            <v>102207617</v>
          </cell>
          <cell r="B2139" t="str">
            <v>Mangondili,Lilac Jayawon</v>
          </cell>
          <cell r="C2139" t="str">
            <v>Singh,Pardeep</v>
          </cell>
          <cell r="D2139" t="str">
            <v>FC084</v>
          </cell>
          <cell r="E2139" t="str">
            <v>In</v>
          </cell>
          <cell r="F2139" t="str">
            <v>9/2/26, 7:52â€¯AM</v>
          </cell>
          <cell r="G2139" t="str">
            <v>P</v>
          </cell>
        </row>
        <row r="2140">
          <cell r="A2140">
            <v>102207617</v>
          </cell>
          <cell r="B2140" t="str">
            <v>Mangondili,Lilac Jayawon</v>
          </cell>
          <cell r="C2140" t="str">
            <v>Singh,Pardeep</v>
          </cell>
          <cell r="D2140" t="str">
            <v>FC084</v>
          </cell>
          <cell r="E2140" t="str">
            <v>Out</v>
          </cell>
          <cell r="F2140" t="str">
            <v>9/2/26, 12:49â€¯PM</v>
          </cell>
          <cell r="G2140" t="str">
            <v>P</v>
          </cell>
        </row>
        <row r="2141">
          <cell r="A2141">
            <v>102207617</v>
          </cell>
          <cell r="B2141" t="str">
            <v>Mangondili,Lilac Jayawon</v>
          </cell>
          <cell r="C2141" t="str">
            <v>Singh,Pardeep</v>
          </cell>
          <cell r="D2141" t="str">
            <v>FC084</v>
          </cell>
          <cell r="E2141" t="str">
            <v>In</v>
          </cell>
          <cell r="F2141" t="str">
            <v>9/2/26, 1:49â€¯PM</v>
          </cell>
          <cell r="G2141" t="str">
            <v>P</v>
          </cell>
        </row>
        <row r="2142">
          <cell r="A2142">
            <v>102207617</v>
          </cell>
          <cell r="B2142" t="str">
            <v>Mangondili,Lilac Jayawon</v>
          </cell>
          <cell r="C2142" t="str">
            <v>Singh,Pardeep</v>
          </cell>
          <cell r="D2142" t="str">
            <v>FC084</v>
          </cell>
          <cell r="E2142" t="str">
            <v>Out</v>
          </cell>
          <cell r="F2142" t="str">
            <v>9/2/26, 6:05â€¯PM</v>
          </cell>
          <cell r="G2142" t="str">
            <v>P</v>
          </cell>
        </row>
        <row r="2143">
          <cell r="A2143">
            <v>206953817</v>
          </cell>
          <cell r="B2143" t="str">
            <v>SAG,SUMAN</v>
          </cell>
          <cell r="C2143" t="str">
            <v>Nahla,Fathimathul</v>
          </cell>
          <cell r="D2143" t="str">
            <v>FC059</v>
          </cell>
          <cell r="E2143" t="str">
            <v>In</v>
          </cell>
          <cell r="F2143" t="str">
            <v>9/2/26, 7:57â€¯AM</v>
          </cell>
          <cell r="G2143" t="str">
            <v>P</v>
          </cell>
        </row>
        <row r="2144">
          <cell r="A2144">
            <v>206953817</v>
          </cell>
          <cell r="B2144" t="str">
            <v>SAG,SUMAN</v>
          </cell>
          <cell r="C2144" t="str">
            <v>Nahla,Fathimathul</v>
          </cell>
          <cell r="D2144" t="str">
            <v>FC059</v>
          </cell>
          <cell r="E2144" t="str">
            <v>Out</v>
          </cell>
          <cell r="F2144" t="str">
            <v>9/2/26, 12:48â€¯PM</v>
          </cell>
          <cell r="G2144" t="str">
            <v>P</v>
          </cell>
        </row>
        <row r="2145">
          <cell r="A2145">
            <v>206953817</v>
          </cell>
          <cell r="B2145" t="str">
            <v>SAG,SUMAN</v>
          </cell>
          <cell r="C2145" t="str">
            <v>Nahla,Fathimathul</v>
          </cell>
          <cell r="D2145" t="str">
            <v>FC059</v>
          </cell>
          <cell r="E2145" t="str">
            <v>In</v>
          </cell>
          <cell r="F2145" t="str">
            <v>9/2/26, 1:45â€¯PM</v>
          </cell>
          <cell r="G2145" t="str">
            <v>P</v>
          </cell>
        </row>
        <row r="2146">
          <cell r="A2146">
            <v>206953817</v>
          </cell>
          <cell r="B2146" t="str">
            <v>SAG,SUMAN</v>
          </cell>
          <cell r="C2146" t="str">
            <v>Nahla,Fathimathul</v>
          </cell>
          <cell r="D2146" t="str">
            <v>FC059</v>
          </cell>
          <cell r="E2146" t="str">
            <v>Out</v>
          </cell>
          <cell r="F2146" t="str">
            <v>9/2/26, 5:56â€¯PM</v>
          </cell>
          <cell r="G2146" t="str">
            <v>P</v>
          </cell>
        </row>
        <row r="2147">
          <cell r="A2147">
            <v>204299544</v>
          </cell>
          <cell r="B2147" t="str">
            <v>Angmortey,Daniel Teye-Kwasi</v>
          </cell>
          <cell r="C2147" t="str">
            <v>Sohail,Anis</v>
          </cell>
          <cell r="D2147" t="str">
            <v>LK016</v>
          </cell>
          <cell r="E2147" t="str">
            <v>In</v>
          </cell>
          <cell r="F2147" t="str">
            <v>9/2/26, 6:07â€¯PM</v>
          </cell>
          <cell r="G2147" t="str">
            <v>P</v>
          </cell>
        </row>
        <row r="2148">
          <cell r="A2148">
            <v>204299544</v>
          </cell>
          <cell r="B2148" t="str">
            <v>Angmortey,Daniel Teye-Kwasi</v>
          </cell>
          <cell r="C2148" t="str">
            <v>Sohail,Anis</v>
          </cell>
          <cell r="D2148" t="str">
            <v>LK016</v>
          </cell>
          <cell r="E2148" t="str">
            <v>Out</v>
          </cell>
          <cell r="F2148" t="str">
            <v>9/2/26, 11:02â€¯PM</v>
          </cell>
          <cell r="G2148" t="str">
            <v>P</v>
          </cell>
        </row>
        <row r="2149">
          <cell r="A2149">
            <v>204299544</v>
          </cell>
          <cell r="B2149" t="str">
            <v>Angmortey,Daniel Teye-Kwasi</v>
          </cell>
          <cell r="C2149" t="str">
            <v>Sohail,Anis</v>
          </cell>
          <cell r="D2149" t="str">
            <v>LK016</v>
          </cell>
          <cell r="E2149" t="str">
            <v>In</v>
          </cell>
          <cell r="F2149" t="str">
            <v>9/3/26, 12:02â€¯AM</v>
          </cell>
          <cell r="G2149" t="str">
            <v>P</v>
          </cell>
        </row>
        <row r="2150">
          <cell r="A2150">
            <v>206953811</v>
          </cell>
          <cell r="B2150" t="str">
            <v>MUBANGIZI,ALLAN</v>
          </cell>
          <cell r="C2150" t="str">
            <v>Meera,Bava Bahrudeen</v>
          </cell>
          <cell r="D2150" t="str">
            <v>LK017</v>
          </cell>
          <cell r="E2150" t="str">
            <v>In</v>
          </cell>
          <cell r="F2150" t="str">
            <v>9/2/26, 6:06â€¯PM</v>
          </cell>
          <cell r="G2150" t="str">
            <v>P</v>
          </cell>
        </row>
        <row r="2151">
          <cell r="A2151">
            <v>206953811</v>
          </cell>
          <cell r="B2151" t="str">
            <v>MUBANGIZI,ALLAN</v>
          </cell>
          <cell r="C2151" t="str">
            <v>Meera,Bava Bahrudeen</v>
          </cell>
          <cell r="D2151" t="str">
            <v>LK017</v>
          </cell>
          <cell r="E2151" t="str">
            <v>Out</v>
          </cell>
          <cell r="F2151" t="str">
            <v>9/2/26, 11:03â€¯PM</v>
          </cell>
          <cell r="G2151" t="str">
            <v>P</v>
          </cell>
        </row>
        <row r="2152">
          <cell r="A2152">
            <v>206953811</v>
          </cell>
          <cell r="B2152" t="str">
            <v>MUBANGIZI,ALLAN</v>
          </cell>
          <cell r="C2152" t="str">
            <v>Meera,Bava Bahrudeen</v>
          </cell>
          <cell r="D2152" t="str">
            <v>LK017</v>
          </cell>
          <cell r="E2152" t="str">
            <v>In</v>
          </cell>
          <cell r="F2152" t="str">
            <v>9/3/26, 12:02â€¯AM</v>
          </cell>
          <cell r="G2152" t="str">
            <v>P</v>
          </cell>
        </row>
        <row r="2153">
          <cell r="A2153">
            <v>205839289</v>
          </cell>
          <cell r="B2153" t="str">
            <v>TURINAWE,AMOS</v>
          </cell>
          <cell r="C2153" t="str">
            <v>Thomas,Binil</v>
          </cell>
          <cell r="D2153" t="str">
            <v>FC084</v>
          </cell>
          <cell r="E2153" t="str">
            <v>In</v>
          </cell>
          <cell r="F2153" t="str">
            <v>9/2/26, 7:58â€¯AM</v>
          </cell>
          <cell r="G2153" t="str">
            <v>P</v>
          </cell>
        </row>
        <row r="2154">
          <cell r="A2154">
            <v>205839289</v>
          </cell>
          <cell r="B2154" t="str">
            <v>TURINAWE,AMOS</v>
          </cell>
          <cell r="C2154" t="str">
            <v>Thomas,Binil</v>
          </cell>
          <cell r="D2154" t="str">
            <v>FC084</v>
          </cell>
          <cell r="E2154" t="str">
            <v>Out</v>
          </cell>
          <cell r="F2154" t="str">
            <v>9/2/26, 10:41â€¯AM</v>
          </cell>
          <cell r="G2154" t="str">
            <v>P</v>
          </cell>
        </row>
        <row r="2155">
          <cell r="A2155">
            <v>205839289</v>
          </cell>
          <cell r="B2155" t="str">
            <v>TURINAWE,AMOS</v>
          </cell>
          <cell r="C2155" t="str">
            <v>Thomas,Binil</v>
          </cell>
          <cell r="D2155" t="str">
            <v>FC084</v>
          </cell>
          <cell r="E2155" t="str">
            <v>In</v>
          </cell>
          <cell r="F2155" t="str">
            <v>9/2/26, 11:04â€¯AM</v>
          </cell>
          <cell r="G2155" t="str">
            <v>P</v>
          </cell>
        </row>
        <row r="2156">
          <cell r="A2156">
            <v>205839289</v>
          </cell>
          <cell r="B2156" t="str">
            <v>TURINAWE,AMOS</v>
          </cell>
          <cell r="C2156" t="str">
            <v>Thomas,Binil</v>
          </cell>
          <cell r="D2156" t="str">
            <v>FC084</v>
          </cell>
          <cell r="E2156" t="str">
            <v>Out</v>
          </cell>
          <cell r="F2156" t="str">
            <v>9/2/26, 3:24â€¯PM</v>
          </cell>
          <cell r="G2156" t="str">
            <v>P</v>
          </cell>
        </row>
        <row r="2157">
          <cell r="A2157">
            <v>205839289</v>
          </cell>
          <cell r="B2157" t="str">
            <v>TURINAWE,AMOS</v>
          </cell>
          <cell r="C2157" t="str">
            <v>Thomas,Binil</v>
          </cell>
          <cell r="D2157" t="str">
            <v>FC084</v>
          </cell>
          <cell r="E2157" t="str">
            <v>In</v>
          </cell>
          <cell r="F2157" t="str">
            <v>9/2/26, 3:56â€¯PM</v>
          </cell>
          <cell r="G2157" t="str">
            <v>P</v>
          </cell>
        </row>
        <row r="2158">
          <cell r="A2158">
            <v>205839289</v>
          </cell>
          <cell r="B2158" t="str">
            <v>TURINAWE,AMOS</v>
          </cell>
          <cell r="C2158" t="str">
            <v>Thomas,Binil</v>
          </cell>
          <cell r="D2158" t="str">
            <v>FC084</v>
          </cell>
          <cell r="E2158" t="str">
            <v>Out</v>
          </cell>
          <cell r="F2158" t="str">
            <v>9/2/26, 6:00â€¯PM</v>
          </cell>
          <cell r="G2158" t="str">
            <v>P</v>
          </cell>
        </row>
        <row r="2159">
          <cell r="A2159">
            <v>206514788</v>
          </cell>
          <cell r="B2159" t="str">
            <v>ERIAH,NABASA</v>
          </cell>
          <cell r="C2159" t="str">
            <v>Meera,Bava Bahrudeen</v>
          </cell>
          <cell r="D2159" t="str">
            <v>LK012</v>
          </cell>
          <cell r="E2159" t="str">
            <v>In</v>
          </cell>
          <cell r="F2159" t="str">
            <v>9/2/26, 6:08â€¯PM</v>
          </cell>
          <cell r="G2159" t="str">
            <v>P</v>
          </cell>
        </row>
        <row r="2160">
          <cell r="A2160">
            <v>206514788</v>
          </cell>
          <cell r="B2160" t="str">
            <v>ERIAH,NABASA</v>
          </cell>
          <cell r="C2160" t="str">
            <v>Meera,Bava Bahrudeen</v>
          </cell>
          <cell r="D2160" t="str">
            <v>LK012</v>
          </cell>
          <cell r="E2160" t="str">
            <v>Out</v>
          </cell>
          <cell r="F2160" t="str">
            <v>9/2/26, 11:01â€¯PM</v>
          </cell>
          <cell r="G2160" t="str">
            <v>P</v>
          </cell>
        </row>
        <row r="2161">
          <cell r="A2161">
            <v>206514788</v>
          </cell>
          <cell r="B2161" t="str">
            <v>ERIAH,NABASA</v>
          </cell>
          <cell r="C2161" t="str">
            <v>Meera,Bava Bahrudeen</v>
          </cell>
          <cell r="D2161" t="str">
            <v>LK012</v>
          </cell>
          <cell r="E2161" t="str">
            <v>In</v>
          </cell>
          <cell r="F2161" t="str">
            <v>9/3/26, 12:04â€¯AM</v>
          </cell>
          <cell r="G2161" t="str">
            <v>P</v>
          </cell>
        </row>
        <row r="2162">
          <cell r="A2162">
            <v>204299548</v>
          </cell>
          <cell r="B2162" t="str">
            <v>Tamah,Daniel Kweku</v>
          </cell>
          <cell r="C2162" t="str">
            <v>Sohail,Anis</v>
          </cell>
          <cell r="D2162" t="str">
            <v>FC034</v>
          </cell>
          <cell r="E2162" t="str">
            <v>In</v>
          </cell>
          <cell r="F2162" t="str">
            <v>9/2/26, 8:00â€¯AM</v>
          </cell>
          <cell r="G2162" t="str">
            <v>P</v>
          </cell>
        </row>
        <row r="2163">
          <cell r="A2163">
            <v>204299548</v>
          </cell>
          <cell r="B2163" t="str">
            <v>Tamah,Daniel Kweku</v>
          </cell>
          <cell r="C2163" t="str">
            <v>Sohail,Anis</v>
          </cell>
          <cell r="D2163" t="str">
            <v>FC034</v>
          </cell>
          <cell r="E2163" t="str">
            <v>Out</v>
          </cell>
          <cell r="F2163" t="str">
            <v>9/2/26, 12:04â€¯PM</v>
          </cell>
          <cell r="G2163" t="str">
            <v>P</v>
          </cell>
        </row>
        <row r="2164">
          <cell r="A2164">
            <v>204299548</v>
          </cell>
          <cell r="B2164" t="str">
            <v>Tamah,Daniel Kweku</v>
          </cell>
          <cell r="C2164" t="str">
            <v>Sohail,Anis</v>
          </cell>
          <cell r="D2164" t="str">
            <v>FC034</v>
          </cell>
          <cell r="E2164" t="str">
            <v>In</v>
          </cell>
          <cell r="F2164" t="str">
            <v>9/2/26, 1:05â€¯PM</v>
          </cell>
          <cell r="G2164" t="str">
            <v>P</v>
          </cell>
        </row>
        <row r="2165">
          <cell r="A2165">
            <v>204299548</v>
          </cell>
          <cell r="B2165" t="str">
            <v>Tamah,Daniel Kweku</v>
          </cell>
          <cell r="C2165" t="str">
            <v>Sohail,Anis</v>
          </cell>
          <cell r="D2165" t="str">
            <v>FC034</v>
          </cell>
          <cell r="E2165" t="str">
            <v>Out</v>
          </cell>
          <cell r="F2165" t="str">
            <v>9/2/26, 6:05â€¯PM</v>
          </cell>
          <cell r="G2165" t="str">
            <v>P</v>
          </cell>
        </row>
        <row r="2166">
          <cell r="A2166">
            <v>206953812</v>
          </cell>
          <cell r="B2166" t="str">
            <v>MAGEMBE,PAUL</v>
          </cell>
          <cell r="C2166" t="str">
            <v>Meera,Bava Bahrudeen</v>
          </cell>
          <cell r="D2166" t="str">
            <v>FC159</v>
          </cell>
          <cell r="E2166" t="str">
            <v>In</v>
          </cell>
          <cell r="F2166" t="str">
            <v>9/2/26, 7:56â€¯AM</v>
          </cell>
          <cell r="G2166" t="str">
            <v>P</v>
          </cell>
        </row>
        <row r="2167">
          <cell r="A2167">
            <v>206953812</v>
          </cell>
          <cell r="B2167" t="str">
            <v>MAGEMBE,PAUL</v>
          </cell>
          <cell r="C2167" t="str">
            <v>Meera,Bava Bahrudeen</v>
          </cell>
          <cell r="D2167" t="str">
            <v>FC159</v>
          </cell>
          <cell r="E2167" t="str">
            <v>Out</v>
          </cell>
          <cell r="F2167" t="str">
            <v>9/2/26, 12:01â€¯PM</v>
          </cell>
          <cell r="G2167" t="str">
            <v>P</v>
          </cell>
        </row>
        <row r="2168">
          <cell r="A2168">
            <v>206953812</v>
          </cell>
          <cell r="B2168" t="str">
            <v>MAGEMBE,PAUL</v>
          </cell>
          <cell r="C2168" t="str">
            <v>Meera,Bava Bahrudeen</v>
          </cell>
          <cell r="D2168" t="str">
            <v>FC159</v>
          </cell>
          <cell r="E2168" t="str">
            <v>In</v>
          </cell>
          <cell r="F2168" t="str">
            <v>9/2/26, 1:00â€¯PM</v>
          </cell>
          <cell r="G2168" t="str">
            <v>P</v>
          </cell>
        </row>
        <row r="2169">
          <cell r="A2169">
            <v>206953812</v>
          </cell>
          <cell r="B2169" t="str">
            <v>MAGEMBE,PAUL</v>
          </cell>
          <cell r="C2169" t="str">
            <v>Meera,Bava Bahrudeen</v>
          </cell>
          <cell r="D2169" t="str">
            <v>FC159</v>
          </cell>
          <cell r="E2169" t="str">
            <v>Out</v>
          </cell>
          <cell r="F2169" t="str">
            <v>9/2/26, 6:00â€¯PM</v>
          </cell>
          <cell r="G2169" t="str">
            <v>P</v>
          </cell>
        </row>
        <row r="2170">
          <cell r="A2170">
            <v>206868002</v>
          </cell>
          <cell r="B2170" t="str">
            <v>QUANSAH,GLORIA</v>
          </cell>
          <cell r="C2170" t="str">
            <v>Thomas,Binil</v>
          </cell>
          <cell r="D2170" t="str">
            <v>LK013</v>
          </cell>
          <cell r="E2170" t="str">
            <v>In</v>
          </cell>
          <cell r="F2170" t="str">
            <v>9/2/26, 6:11â€¯PM</v>
          </cell>
          <cell r="G2170" t="str">
            <v>P</v>
          </cell>
        </row>
        <row r="2171">
          <cell r="A2171">
            <v>206868002</v>
          </cell>
          <cell r="B2171" t="str">
            <v>QUANSAH,GLORIA</v>
          </cell>
          <cell r="C2171" t="str">
            <v>Thomas,Binil</v>
          </cell>
          <cell r="D2171" t="str">
            <v>LK013</v>
          </cell>
          <cell r="E2171" t="str">
            <v>Out</v>
          </cell>
          <cell r="F2171" t="str">
            <v>9/2/26, 8:02â€¯PM</v>
          </cell>
          <cell r="G2171" t="str">
            <v>P</v>
          </cell>
        </row>
        <row r="2172">
          <cell r="A2172">
            <v>206868002</v>
          </cell>
          <cell r="B2172" t="str">
            <v>QUANSAH,GLORIA</v>
          </cell>
          <cell r="C2172" t="str">
            <v>Thomas,Binil</v>
          </cell>
          <cell r="D2172" t="str">
            <v>LK013</v>
          </cell>
          <cell r="E2172" t="str">
            <v>In</v>
          </cell>
          <cell r="F2172" t="str">
            <v>9/2/26, 9:03â€¯PM</v>
          </cell>
          <cell r="G2172" t="str">
            <v>P</v>
          </cell>
        </row>
        <row r="2173">
          <cell r="A2173">
            <v>206868002</v>
          </cell>
          <cell r="B2173" t="str">
            <v>QUANSAH,GLORIA</v>
          </cell>
          <cell r="C2173" t="str">
            <v>Thomas,Binil</v>
          </cell>
          <cell r="D2173" t="str">
            <v>LK013</v>
          </cell>
          <cell r="E2173" t="str">
            <v>Out</v>
          </cell>
          <cell r="F2173" t="str">
            <v>9/3/26, 2:07â€¯AM</v>
          </cell>
          <cell r="G2173" t="str">
            <v>P</v>
          </cell>
        </row>
        <row r="2174">
          <cell r="A2174">
            <v>103060279</v>
          </cell>
          <cell r="B2174" t="str">
            <v>Bentero,Edito Binag</v>
          </cell>
          <cell r="C2174" t="str">
            <v>Almarzooqi,Abbas</v>
          </cell>
          <cell r="D2174" t="str">
            <v>FC059</v>
          </cell>
          <cell r="E2174" t="str">
            <v>In</v>
          </cell>
          <cell r="F2174" t="str">
            <v>9/2/26, 7:56â€¯AM</v>
          </cell>
          <cell r="G2174" t="str">
            <v>P</v>
          </cell>
        </row>
        <row r="2175">
          <cell r="A2175">
            <v>103060279</v>
          </cell>
          <cell r="B2175" t="str">
            <v>Bentero,Edito Binag</v>
          </cell>
          <cell r="C2175" t="str">
            <v>Almarzooqi,Abbas</v>
          </cell>
          <cell r="D2175" t="str">
            <v>FC059</v>
          </cell>
          <cell r="E2175" t="str">
            <v>Out</v>
          </cell>
          <cell r="F2175" t="str">
            <v>9/2/26, 1:19â€¯PM</v>
          </cell>
          <cell r="G2175" t="str">
            <v>P</v>
          </cell>
        </row>
        <row r="2176">
          <cell r="A2176">
            <v>103060279</v>
          </cell>
          <cell r="B2176" t="str">
            <v>Bentero,Edito Binag</v>
          </cell>
          <cell r="C2176" t="str">
            <v>Almarzooqi,Abbas</v>
          </cell>
          <cell r="D2176" t="str">
            <v>FC059</v>
          </cell>
          <cell r="E2176" t="str">
            <v>In</v>
          </cell>
          <cell r="F2176" t="str">
            <v>9/2/26, 2:15â€¯PM</v>
          </cell>
          <cell r="G2176" t="str">
            <v>P</v>
          </cell>
        </row>
        <row r="2177">
          <cell r="A2177">
            <v>103060279</v>
          </cell>
          <cell r="B2177" t="str">
            <v>Bentero,Edito Binag</v>
          </cell>
          <cell r="C2177" t="str">
            <v>Almarzooqi,Abbas</v>
          </cell>
          <cell r="D2177" t="str">
            <v>FC059</v>
          </cell>
          <cell r="E2177" t="str">
            <v>Out</v>
          </cell>
          <cell r="F2177" t="str">
            <v>9/2/26, 6:01â€¯PM</v>
          </cell>
          <cell r="G2177" t="str">
            <v>P</v>
          </cell>
        </row>
        <row r="2178">
          <cell r="A2178">
            <v>206868005</v>
          </cell>
          <cell r="B2178" t="str">
            <v>DELA AMAVIE,CYRIL</v>
          </cell>
          <cell r="C2178" t="str">
            <v>Scaria,Varghese</v>
          </cell>
          <cell r="D2178" t="str">
            <v>LK017</v>
          </cell>
          <cell r="E2178" t="str">
            <v>In</v>
          </cell>
          <cell r="F2178" t="str">
            <v>9/2/26, 6:10â€¯PM</v>
          </cell>
          <cell r="G2178" t="str">
            <v>P</v>
          </cell>
        </row>
        <row r="2179">
          <cell r="A2179">
            <v>206868005</v>
          </cell>
          <cell r="B2179" t="str">
            <v>DELA AMAVIE,CYRIL</v>
          </cell>
          <cell r="C2179" t="str">
            <v>Scaria,Varghese</v>
          </cell>
          <cell r="D2179" t="str">
            <v>LK017</v>
          </cell>
          <cell r="E2179" t="str">
            <v>Out</v>
          </cell>
          <cell r="F2179" t="str">
            <v>9/2/26, 7:59â€¯PM</v>
          </cell>
          <cell r="G2179" t="str">
            <v>P</v>
          </cell>
        </row>
        <row r="2180">
          <cell r="A2180">
            <v>206868005</v>
          </cell>
          <cell r="B2180" t="str">
            <v>DELA AMAVIE,CYRIL</v>
          </cell>
          <cell r="C2180" t="str">
            <v>Scaria,Varghese</v>
          </cell>
          <cell r="D2180" t="str">
            <v>LK017</v>
          </cell>
          <cell r="E2180" t="str">
            <v>In</v>
          </cell>
          <cell r="F2180" t="str">
            <v>9/2/26, 8:59â€¯PM</v>
          </cell>
          <cell r="G2180" t="str">
            <v>P</v>
          </cell>
        </row>
        <row r="2181">
          <cell r="A2181">
            <v>206868005</v>
          </cell>
          <cell r="B2181" t="str">
            <v>DELA AMAVIE,CYRIL</v>
          </cell>
          <cell r="C2181" t="str">
            <v>Scaria,Varghese</v>
          </cell>
          <cell r="D2181" t="str">
            <v>LK017</v>
          </cell>
          <cell r="E2181" t="str">
            <v>Out</v>
          </cell>
          <cell r="F2181" t="str">
            <v>9/3/26, 2:10â€¯AM</v>
          </cell>
          <cell r="G2181" t="str">
            <v>P</v>
          </cell>
        </row>
        <row r="2182">
          <cell r="A2182">
            <v>203850804</v>
          </cell>
          <cell r="B2182" t="str">
            <v>Katamba,John</v>
          </cell>
          <cell r="C2182" t="str">
            <v>Ansari,Ammar Abdullah</v>
          </cell>
          <cell r="D2182" t="str">
            <v>FC159</v>
          </cell>
          <cell r="E2182" t="str">
            <v>In</v>
          </cell>
          <cell r="F2182" t="str">
            <v>9/2/26, 7:58â€¯AM</v>
          </cell>
          <cell r="G2182" t="str">
            <v>P</v>
          </cell>
        </row>
        <row r="2183">
          <cell r="A2183">
            <v>203850804</v>
          </cell>
          <cell r="B2183" t="str">
            <v>Katamba,John</v>
          </cell>
          <cell r="C2183" t="str">
            <v>Ansari,Ammar Abdullah</v>
          </cell>
          <cell r="D2183" t="str">
            <v>FC159</v>
          </cell>
          <cell r="E2183" t="str">
            <v>Out</v>
          </cell>
          <cell r="F2183" t="str">
            <v>9/2/26, 10:09â€¯AM</v>
          </cell>
          <cell r="G2183" t="str">
            <v>P</v>
          </cell>
        </row>
        <row r="2184">
          <cell r="A2184">
            <v>203850804</v>
          </cell>
          <cell r="B2184" t="str">
            <v>Katamba,John</v>
          </cell>
          <cell r="C2184" t="str">
            <v>Ansari,Ammar Abdullah</v>
          </cell>
          <cell r="D2184" t="str">
            <v>FC159</v>
          </cell>
          <cell r="E2184" t="str">
            <v>In</v>
          </cell>
          <cell r="F2184" t="str">
            <v>9/2/26, 10:41â€¯AM</v>
          </cell>
          <cell r="G2184" t="str">
            <v>P</v>
          </cell>
        </row>
        <row r="2185">
          <cell r="A2185">
            <v>203850804</v>
          </cell>
          <cell r="B2185" t="str">
            <v>Katamba,John</v>
          </cell>
          <cell r="C2185" t="str">
            <v>Ansari,Ammar Abdullah</v>
          </cell>
          <cell r="D2185" t="str">
            <v>FC159</v>
          </cell>
          <cell r="E2185" t="str">
            <v>Out</v>
          </cell>
          <cell r="F2185" t="str">
            <v>9/2/26, 3:52â€¯PM</v>
          </cell>
          <cell r="G2185" t="str">
            <v>P</v>
          </cell>
        </row>
        <row r="2186">
          <cell r="A2186">
            <v>203850804</v>
          </cell>
          <cell r="B2186" t="str">
            <v>Katamba,John</v>
          </cell>
          <cell r="C2186" t="str">
            <v>Ansari,Ammar Abdullah</v>
          </cell>
          <cell r="D2186" t="str">
            <v>FC159</v>
          </cell>
          <cell r="E2186" t="str">
            <v>In</v>
          </cell>
          <cell r="F2186" t="str">
            <v>9/2/26, 4:21â€¯PM</v>
          </cell>
          <cell r="G2186" t="str">
            <v>P</v>
          </cell>
        </row>
        <row r="2187">
          <cell r="A2187">
            <v>203850804</v>
          </cell>
          <cell r="B2187" t="str">
            <v>Katamba,John</v>
          </cell>
          <cell r="C2187" t="str">
            <v>Ansari,Ammar Abdullah</v>
          </cell>
          <cell r="D2187" t="str">
            <v>FC159</v>
          </cell>
          <cell r="E2187" t="str">
            <v>Out</v>
          </cell>
          <cell r="F2187" t="str">
            <v>9/2/26, 5:57â€¯PM</v>
          </cell>
          <cell r="G2187" t="str">
            <v>P</v>
          </cell>
        </row>
        <row r="2188">
          <cell r="A2188">
            <v>203737198</v>
          </cell>
          <cell r="B2188" t="str">
            <v>KILAMA,WILLIAM</v>
          </cell>
          <cell r="C2188" t="str">
            <v>Katyal,Varun</v>
          </cell>
          <cell r="D2188" t="str">
            <v>LK013</v>
          </cell>
          <cell r="E2188" t="str">
            <v>In</v>
          </cell>
          <cell r="F2188" t="str">
            <v>9/2/26, 6:08â€¯PM</v>
          </cell>
          <cell r="G2188" t="str">
            <v>P</v>
          </cell>
        </row>
        <row r="2189">
          <cell r="A2189">
            <v>203737198</v>
          </cell>
          <cell r="B2189" t="str">
            <v>KILAMA,WILLIAM</v>
          </cell>
          <cell r="C2189" t="str">
            <v>Katyal,Varun</v>
          </cell>
          <cell r="D2189" t="str">
            <v>LK013</v>
          </cell>
          <cell r="E2189" t="str">
            <v>Out</v>
          </cell>
          <cell r="F2189" t="str">
            <v>9/2/26, 10:50â€¯PM</v>
          </cell>
          <cell r="G2189" t="str">
            <v>P</v>
          </cell>
        </row>
        <row r="2190">
          <cell r="A2190">
            <v>203737198</v>
          </cell>
          <cell r="B2190" t="str">
            <v>KILAMA,WILLIAM</v>
          </cell>
          <cell r="C2190" t="str">
            <v>Katyal,Varun</v>
          </cell>
          <cell r="D2190" t="str">
            <v>LK013</v>
          </cell>
          <cell r="E2190" t="str">
            <v>In</v>
          </cell>
          <cell r="F2190" t="str">
            <v>9/2/26, 11:56â€¯PM</v>
          </cell>
          <cell r="G2190" t="str">
            <v>P</v>
          </cell>
        </row>
        <row r="2191">
          <cell r="A2191">
            <v>204299542</v>
          </cell>
          <cell r="B2191" t="str">
            <v>Mefire Nchankou,Ahmed Tidjan</v>
          </cell>
          <cell r="C2191" t="str">
            <v>Sohail,Anis</v>
          </cell>
          <cell r="D2191" t="str">
            <v>LK017</v>
          </cell>
          <cell r="E2191" t="str">
            <v>In</v>
          </cell>
          <cell r="F2191" t="str">
            <v>9/2/26, 6:10â€¯PM</v>
          </cell>
          <cell r="G2191" t="str">
            <v>P</v>
          </cell>
        </row>
        <row r="2192">
          <cell r="A2192">
            <v>204299542</v>
          </cell>
          <cell r="B2192" t="str">
            <v>Mefire Nchankou,Ahmed Tidjan</v>
          </cell>
          <cell r="C2192" t="str">
            <v>Sohail,Anis</v>
          </cell>
          <cell r="D2192" t="str">
            <v>LK017</v>
          </cell>
          <cell r="E2192" t="str">
            <v>Out</v>
          </cell>
          <cell r="F2192" t="str">
            <v>9/2/26, 10:58â€¯PM</v>
          </cell>
          <cell r="G2192" t="str">
            <v>P</v>
          </cell>
        </row>
        <row r="2193">
          <cell r="A2193">
            <v>204299542</v>
          </cell>
          <cell r="B2193" t="str">
            <v>Mefire Nchankou,Ahmed Tidjan</v>
          </cell>
          <cell r="C2193" t="str">
            <v>Sohail,Anis</v>
          </cell>
          <cell r="D2193" t="str">
            <v>LK017</v>
          </cell>
          <cell r="E2193" t="str">
            <v>In</v>
          </cell>
          <cell r="F2193" t="str">
            <v>9/3/26, 12:00â€¯AM</v>
          </cell>
          <cell r="G2193" t="str">
            <v>P</v>
          </cell>
        </row>
        <row r="2194">
          <cell r="A2194">
            <v>206868006</v>
          </cell>
          <cell r="B2194" t="str">
            <v>NKUMBU CHI,JOSEPHINE</v>
          </cell>
          <cell r="C2194" t="str">
            <v>Thomas,Binil</v>
          </cell>
          <cell r="D2194" t="str">
            <v>LK014</v>
          </cell>
          <cell r="E2194" t="str">
            <v>In</v>
          </cell>
          <cell r="F2194" t="str">
            <v>9/2/26, 6:09â€¯PM</v>
          </cell>
          <cell r="G2194" t="str">
            <v>P</v>
          </cell>
        </row>
        <row r="2195">
          <cell r="A2195">
            <v>206868006</v>
          </cell>
          <cell r="B2195" t="str">
            <v>NKUMBU CHI,JOSEPHINE</v>
          </cell>
          <cell r="C2195" t="str">
            <v>Thomas,Binil</v>
          </cell>
          <cell r="D2195" t="str">
            <v>LK014</v>
          </cell>
          <cell r="E2195" t="str">
            <v>Out</v>
          </cell>
          <cell r="F2195" t="str">
            <v>9/2/26, 8:00â€¯PM</v>
          </cell>
          <cell r="G2195" t="str">
            <v>P</v>
          </cell>
        </row>
        <row r="2196">
          <cell r="A2196">
            <v>206868006</v>
          </cell>
          <cell r="B2196" t="str">
            <v>NKUMBU CHI,JOSEPHINE</v>
          </cell>
          <cell r="C2196" t="str">
            <v>Thomas,Binil</v>
          </cell>
          <cell r="D2196" t="str">
            <v>LK014</v>
          </cell>
          <cell r="E2196" t="str">
            <v>In</v>
          </cell>
          <cell r="F2196" t="str">
            <v>9/2/26, 9:01â€¯PM</v>
          </cell>
          <cell r="G2196" t="str">
            <v>P</v>
          </cell>
        </row>
        <row r="2197">
          <cell r="A2197">
            <v>206868006</v>
          </cell>
          <cell r="B2197" t="str">
            <v>NKUMBU CHI,JOSEPHINE</v>
          </cell>
          <cell r="C2197" t="str">
            <v>Thomas,Binil</v>
          </cell>
          <cell r="D2197" t="str">
            <v>LK014</v>
          </cell>
          <cell r="E2197" t="str">
            <v>Out</v>
          </cell>
          <cell r="F2197" t="str">
            <v>9/3/26, 2:06â€¯AM</v>
          </cell>
          <cell r="G2197" t="str">
            <v>P</v>
          </cell>
        </row>
        <row r="2198">
          <cell r="A2198">
            <v>202516581</v>
          </cell>
          <cell r="B2198" t="str">
            <v>Mensah,Dorcas</v>
          </cell>
          <cell r="C2198" t="str">
            <v>Lakkireddy,Sai Raghavendra Reddy</v>
          </cell>
          <cell r="D2198" t="str">
            <v>LK012</v>
          </cell>
          <cell r="E2198" t="str">
            <v>In</v>
          </cell>
          <cell r="F2198" t="str">
            <v>9/2/26, 6:08â€¯PM</v>
          </cell>
          <cell r="G2198" t="str">
            <v>P</v>
          </cell>
        </row>
        <row r="2199">
          <cell r="A2199">
            <v>202516581</v>
          </cell>
          <cell r="B2199" t="str">
            <v>Mensah,Dorcas</v>
          </cell>
          <cell r="C2199" t="str">
            <v>Lakkireddy,Sai Raghavendra Reddy</v>
          </cell>
          <cell r="D2199" t="str">
            <v>LK012</v>
          </cell>
          <cell r="E2199" t="str">
            <v>Out</v>
          </cell>
          <cell r="F2199" t="str">
            <v>9/2/26, 8:34â€¯PM</v>
          </cell>
          <cell r="G2199" t="str">
            <v>P</v>
          </cell>
        </row>
        <row r="2200">
          <cell r="A2200">
            <v>202516581</v>
          </cell>
          <cell r="B2200" t="str">
            <v>Mensah,Dorcas</v>
          </cell>
          <cell r="C2200" t="str">
            <v>Lakkireddy,Sai Raghavendra Reddy</v>
          </cell>
          <cell r="D2200" t="str">
            <v>LK012</v>
          </cell>
          <cell r="E2200" t="str">
            <v>In</v>
          </cell>
          <cell r="F2200" t="str">
            <v>9/2/26, 9:04â€¯PM</v>
          </cell>
          <cell r="G2200" t="str">
            <v>P</v>
          </cell>
        </row>
        <row r="2201">
          <cell r="A2201">
            <v>202516581</v>
          </cell>
          <cell r="B2201" t="str">
            <v>Mensah,Dorcas</v>
          </cell>
          <cell r="C2201" t="str">
            <v>Lakkireddy,Sai Raghavendra Reddy</v>
          </cell>
          <cell r="D2201" t="str">
            <v>LK012</v>
          </cell>
          <cell r="E2201" t="str">
            <v>Out</v>
          </cell>
          <cell r="F2201" t="str">
            <v>9/3/26, 1:39â€¯AM</v>
          </cell>
          <cell r="G2201" t="str">
            <v>P</v>
          </cell>
        </row>
        <row r="2202">
          <cell r="A2202">
            <v>202516581</v>
          </cell>
          <cell r="B2202" t="str">
            <v>Mensah,Dorcas</v>
          </cell>
          <cell r="C2202" t="str">
            <v>Lakkireddy,Sai Raghavendra Reddy</v>
          </cell>
          <cell r="D2202" t="str">
            <v>LK012</v>
          </cell>
          <cell r="E2202" t="str">
            <v>In</v>
          </cell>
          <cell r="F2202" t="str">
            <v>9/3/26, 2:09â€¯AM</v>
          </cell>
          <cell r="G2202" t="str">
            <v>P</v>
          </cell>
        </row>
        <row r="2203">
          <cell r="A2203">
            <v>203850807</v>
          </cell>
          <cell r="B2203" t="str">
            <v>Nabongo,Isaac</v>
          </cell>
          <cell r="C2203" t="str">
            <v>Lakkireddy,Sai Raghavendra Reddy</v>
          </cell>
          <cell r="D2203" t="str">
            <v>LK013</v>
          </cell>
          <cell r="E2203" t="str">
            <v>In</v>
          </cell>
          <cell r="F2203" t="str">
            <v>9/2/26, 6:10â€¯PM</v>
          </cell>
          <cell r="G2203" t="str">
            <v>P</v>
          </cell>
        </row>
        <row r="2204">
          <cell r="A2204">
            <v>203850807</v>
          </cell>
          <cell r="B2204" t="str">
            <v>Nabongo,Isaac</v>
          </cell>
          <cell r="C2204" t="str">
            <v>Lakkireddy,Sai Raghavendra Reddy</v>
          </cell>
          <cell r="D2204" t="str">
            <v>LK013</v>
          </cell>
          <cell r="E2204" t="str">
            <v>Out</v>
          </cell>
          <cell r="F2204" t="str">
            <v>9/2/26, 8:33â€¯PM</v>
          </cell>
          <cell r="G2204" t="str">
            <v>P</v>
          </cell>
        </row>
        <row r="2205">
          <cell r="A2205">
            <v>203850807</v>
          </cell>
          <cell r="B2205" t="str">
            <v>Nabongo,Isaac</v>
          </cell>
          <cell r="C2205" t="str">
            <v>Lakkireddy,Sai Raghavendra Reddy</v>
          </cell>
          <cell r="D2205" t="str">
            <v>LK013</v>
          </cell>
          <cell r="E2205" t="str">
            <v>In</v>
          </cell>
          <cell r="F2205" t="str">
            <v>9/2/26, 9:03â€¯PM</v>
          </cell>
          <cell r="G2205" t="str">
            <v>P</v>
          </cell>
        </row>
        <row r="2206">
          <cell r="A2206">
            <v>203850807</v>
          </cell>
          <cell r="B2206" t="str">
            <v>Nabongo,Isaac</v>
          </cell>
          <cell r="C2206" t="str">
            <v>Lakkireddy,Sai Raghavendra Reddy</v>
          </cell>
          <cell r="D2206" t="str">
            <v>LK013</v>
          </cell>
          <cell r="E2206" t="str">
            <v>Out</v>
          </cell>
          <cell r="F2206" t="str">
            <v>9/3/26, 1:30â€¯AM</v>
          </cell>
          <cell r="G2206" t="str">
            <v>P</v>
          </cell>
        </row>
        <row r="2207">
          <cell r="A2207">
            <v>203850807</v>
          </cell>
          <cell r="B2207" t="str">
            <v>Nabongo,Isaac</v>
          </cell>
          <cell r="C2207" t="str">
            <v>Lakkireddy,Sai Raghavendra Reddy</v>
          </cell>
          <cell r="D2207" t="str">
            <v>LK013</v>
          </cell>
          <cell r="E2207" t="str">
            <v>In</v>
          </cell>
          <cell r="F2207" t="str">
            <v>9/3/26, 2:00â€¯AM</v>
          </cell>
          <cell r="G2207" t="str">
            <v>P</v>
          </cell>
        </row>
        <row r="2208">
          <cell r="A2208">
            <v>203816298</v>
          </cell>
          <cell r="B2208" t="str">
            <v>Ainebyona,Isaac</v>
          </cell>
          <cell r="C2208" t="str">
            <v>Singh,Pardeep</v>
          </cell>
          <cell r="D2208" t="str">
            <v>LK013</v>
          </cell>
          <cell r="E2208" t="str">
            <v>In</v>
          </cell>
          <cell r="F2208" t="str">
            <v>9/2/26, 6:07â€¯PM</v>
          </cell>
          <cell r="G2208" t="str">
            <v>P</v>
          </cell>
        </row>
        <row r="2209">
          <cell r="A2209">
            <v>203816298</v>
          </cell>
          <cell r="B2209" t="str">
            <v>Ainebyona,Isaac</v>
          </cell>
          <cell r="C2209" t="str">
            <v>Singh,Pardeep</v>
          </cell>
          <cell r="D2209" t="str">
            <v>LK013</v>
          </cell>
          <cell r="E2209" t="str">
            <v>Out</v>
          </cell>
          <cell r="F2209" t="str">
            <v>9/2/26, 11:10â€¯PM</v>
          </cell>
          <cell r="G2209" t="str">
            <v>P</v>
          </cell>
        </row>
        <row r="2210">
          <cell r="A2210">
            <v>203816298</v>
          </cell>
          <cell r="B2210" t="str">
            <v>Ainebyona,Isaac</v>
          </cell>
          <cell r="C2210" t="str">
            <v>Singh,Pardeep</v>
          </cell>
          <cell r="D2210" t="str">
            <v>LK013</v>
          </cell>
          <cell r="E2210" t="str">
            <v>In</v>
          </cell>
          <cell r="F2210" t="str">
            <v>9/3/26, 12:09â€¯AM</v>
          </cell>
          <cell r="G2210" t="str">
            <v>P</v>
          </cell>
        </row>
        <row r="2211">
          <cell r="A2211">
            <v>203850808</v>
          </cell>
          <cell r="B2211" t="str">
            <v>Yiga,James</v>
          </cell>
          <cell r="C2211" t="str">
            <v>Lakkireddy,Sai Raghavendra Reddy</v>
          </cell>
          <cell r="D2211" t="str">
            <v>LK017</v>
          </cell>
          <cell r="E2211" t="str">
            <v>In</v>
          </cell>
          <cell r="F2211" t="str">
            <v>9/2/26, 6:08â€¯PM</v>
          </cell>
          <cell r="G2211" t="str">
            <v>P</v>
          </cell>
        </row>
        <row r="2212">
          <cell r="A2212">
            <v>203850808</v>
          </cell>
          <cell r="B2212" t="str">
            <v>Yiga,James</v>
          </cell>
          <cell r="C2212" t="str">
            <v>Lakkireddy,Sai Raghavendra Reddy</v>
          </cell>
          <cell r="D2212" t="str">
            <v>LK017</v>
          </cell>
          <cell r="E2212" t="str">
            <v>Out</v>
          </cell>
          <cell r="F2212" t="str">
            <v>9/2/26, 8:32â€¯PM</v>
          </cell>
          <cell r="G2212" t="str">
            <v>P</v>
          </cell>
        </row>
        <row r="2213">
          <cell r="A2213">
            <v>203850808</v>
          </cell>
          <cell r="B2213" t="str">
            <v>Yiga,James</v>
          </cell>
          <cell r="C2213" t="str">
            <v>Lakkireddy,Sai Raghavendra Reddy</v>
          </cell>
          <cell r="D2213" t="str">
            <v>LK017</v>
          </cell>
          <cell r="E2213" t="str">
            <v>In</v>
          </cell>
          <cell r="F2213" t="str">
            <v>9/2/26, 9:02â€¯PM</v>
          </cell>
          <cell r="G2213" t="str">
            <v>P</v>
          </cell>
        </row>
        <row r="2214">
          <cell r="A2214">
            <v>203850808</v>
          </cell>
          <cell r="B2214" t="str">
            <v>Yiga,James</v>
          </cell>
          <cell r="C2214" t="str">
            <v>Lakkireddy,Sai Raghavendra Reddy</v>
          </cell>
          <cell r="D2214" t="str">
            <v>LK017</v>
          </cell>
          <cell r="E2214" t="str">
            <v>Out</v>
          </cell>
          <cell r="F2214" t="str">
            <v>9/3/26, 1:44â€¯AM</v>
          </cell>
          <cell r="G2214" t="str">
            <v>P</v>
          </cell>
        </row>
        <row r="2215">
          <cell r="A2215">
            <v>203850808</v>
          </cell>
          <cell r="B2215" t="str">
            <v>Yiga,James</v>
          </cell>
          <cell r="C2215" t="str">
            <v>Lakkireddy,Sai Raghavendra Reddy</v>
          </cell>
          <cell r="D2215" t="str">
            <v>LK017</v>
          </cell>
          <cell r="E2215" t="str">
            <v>In</v>
          </cell>
          <cell r="F2215" t="str">
            <v>9/3/26, 2:15â€¯AM</v>
          </cell>
          <cell r="G2215" t="str">
            <v>P</v>
          </cell>
        </row>
        <row r="2216">
          <cell r="A2216">
            <v>203993306</v>
          </cell>
          <cell r="B2216" t="str">
            <v>Asante,Comfort</v>
          </cell>
          <cell r="C2216" t="str">
            <v>Narshad,Muhammad Ashik</v>
          </cell>
          <cell r="D2216" t="str">
            <v>FC034</v>
          </cell>
          <cell r="E2216" t="str">
            <v>In</v>
          </cell>
          <cell r="F2216" t="str">
            <v>9/2/26, 7:59â€¯AM</v>
          </cell>
          <cell r="G2216" t="str">
            <v>P</v>
          </cell>
        </row>
        <row r="2217">
          <cell r="A2217">
            <v>203993306</v>
          </cell>
          <cell r="B2217" t="str">
            <v>Asante,Comfort</v>
          </cell>
          <cell r="C2217" t="str">
            <v>Narshad,Muhammad Ashik</v>
          </cell>
          <cell r="D2217" t="str">
            <v>FC034</v>
          </cell>
          <cell r="E2217" t="str">
            <v>Out</v>
          </cell>
          <cell r="F2217" t="str">
            <v>9/2/26, 10:05â€¯AM</v>
          </cell>
          <cell r="G2217" t="str">
            <v>P</v>
          </cell>
        </row>
        <row r="2218">
          <cell r="A2218">
            <v>203993306</v>
          </cell>
          <cell r="B2218" t="str">
            <v>Asante,Comfort</v>
          </cell>
          <cell r="C2218" t="str">
            <v>Narshad,Muhammad Ashik</v>
          </cell>
          <cell r="D2218" t="str">
            <v>FC034</v>
          </cell>
          <cell r="E2218" t="str">
            <v>In</v>
          </cell>
          <cell r="F2218" t="str">
            <v>9/2/26, 10:35â€¯AM</v>
          </cell>
          <cell r="G2218" t="str">
            <v>P</v>
          </cell>
        </row>
        <row r="2219">
          <cell r="A2219">
            <v>203993306</v>
          </cell>
          <cell r="B2219" t="str">
            <v>Asante,Comfort</v>
          </cell>
          <cell r="C2219" t="str">
            <v>Narshad,Muhammad Ashik</v>
          </cell>
          <cell r="D2219" t="str">
            <v>FC034</v>
          </cell>
          <cell r="E2219" t="str">
            <v>Out</v>
          </cell>
          <cell r="F2219" t="str">
            <v>9/2/26, 2:55â€¯PM</v>
          </cell>
          <cell r="G2219" t="str">
            <v>P</v>
          </cell>
        </row>
        <row r="2220">
          <cell r="A2220">
            <v>203993306</v>
          </cell>
          <cell r="B2220" t="str">
            <v>Asante,Comfort</v>
          </cell>
          <cell r="C2220" t="str">
            <v>Narshad,Muhammad Ashik</v>
          </cell>
          <cell r="D2220" t="str">
            <v>FC034</v>
          </cell>
          <cell r="E2220" t="str">
            <v>In</v>
          </cell>
          <cell r="F2220" t="str">
            <v>9/2/26, 3:29â€¯PM</v>
          </cell>
          <cell r="G2220" t="str">
            <v>P</v>
          </cell>
        </row>
        <row r="2221">
          <cell r="A2221">
            <v>203993306</v>
          </cell>
          <cell r="B2221" t="str">
            <v>Asante,Comfort</v>
          </cell>
          <cell r="C2221" t="str">
            <v>Narshad,Muhammad Ashik</v>
          </cell>
          <cell r="D2221" t="str">
            <v>FC034</v>
          </cell>
          <cell r="E2221" t="str">
            <v>Out</v>
          </cell>
          <cell r="F2221" t="str">
            <v>9/2/26, 5:55â€¯PM</v>
          </cell>
          <cell r="G2221" t="str">
            <v>P</v>
          </cell>
        </row>
        <row r="2222">
          <cell r="A2222">
            <v>203816295</v>
          </cell>
          <cell r="B2222" t="str">
            <v>Jingo,Posible</v>
          </cell>
          <cell r="C2222" t="str">
            <v>Nahla,Fathimathul</v>
          </cell>
          <cell r="D2222" t="str">
            <v>FC009</v>
          </cell>
          <cell r="E2222" t="str">
            <v>In</v>
          </cell>
          <cell r="F2222" t="str">
            <v>9/2/26, 7:58â€¯AM</v>
          </cell>
          <cell r="G2222" t="str">
            <v>P</v>
          </cell>
        </row>
        <row r="2223">
          <cell r="A2223">
            <v>203816295</v>
          </cell>
          <cell r="B2223" t="str">
            <v>Jingo,Posible</v>
          </cell>
          <cell r="C2223" t="str">
            <v>Nahla,Fathimathul</v>
          </cell>
          <cell r="D2223" t="str">
            <v>FC009</v>
          </cell>
          <cell r="E2223" t="str">
            <v>Out</v>
          </cell>
          <cell r="F2223" t="str">
            <v>9/2/26, 12:48â€¯PM</v>
          </cell>
          <cell r="G2223" t="str">
            <v>P</v>
          </cell>
        </row>
        <row r="2224">
          <cell r="A2224">
            <v>203816295</v>
          </cell>
          <cell r="B2224" t="str">
            <v>Jingo,Posible</v>
          </cell>
          <cell r="C2224" t="str">
            <v>Nahla,Fathimathul</v>
          </cell>
          <cell r="D2224" t="str">
            <v>FC009</v>
          </cell>
          <cell r="E2224" t="str">
            <v>In</v>
          </cell>
          <cell r="F2224" t="str">
            <v>9/2/26, 1:48â€¯PM</v>
          </cell>
          <cell r="G2224" t="str">
            <v>P</v>
          </cell>
        </row>
        <row r="2225">
          <cell r="A2225">
            <v>203816295</v>
          </cell>
          <cell r="B2225" t="str">
            <v>Jingo,Posible</v>
          </cell>
          <cell r="C2225" t="str">
            <v>Nahla,Fathimathul</v>
          </cell>
          <cell r="D2225" t="str">
            <v>FC009</v>
          </cell>
          <cell r="E2225" t="str">
            <v>Out</v>
          </cell>
          <cell r="F2225" t="str">
            <v>9/2/26, 6:01â€¯PM</v>
          </cell>
          <cell r="G2225" t="str">
            <v>P</v>
          </cell>
        </row>
        <row r="2226">
          <cell r="A2226">
            <v>203993303</v>
          </cell>
          <cell r="B2226" t="str">
            <v>Etelah Fru,Ngwemah</v>
          </cell>
          <cell r="C2226" t="str">
            <v>Thomas,Binil</v>
          </cell>
          <cell r="D2226" t="str">
            <v>LK013</v>
          </cell>
          <cell r="E2226" t="str">
            <v>In</v>
          </cell>
          <cell r="F2226" t="str">
            <v>9/2/26, 6:08â€¯PM</v>
          </cell>
          <cell r="G2226" t="str">
            <v>P</v>
          </cell>
        </row>
        <row r="2227">
          <cell r="A2227">
            <v>203993303</v>
          </cell>
          <cell r="B2227" t="str">
            <v>Etelah Fru,Ngwemah</v>
          </cell>
          <cell r="C2227" t="str">
            <v>Thomas,Binil</v>
          </cell>
          <cell r="D2227" t="str">
            <v>LK013</v>
          </cell>
          <cell r="E2227" t="str">
            <v>Out</v>
          </cell>
          <cell r="F2227" t="str">
            <v>9/2/26, 8:30â€¯PM</v>
          </cell>
          <cell r="G2227" t="str">
            <v>P</v>
          </cell>
        </row>
        <row r="2228">
          <cell r="A2228">
            <v>203993303</v>
          </cell>
          <cell r="B2228" t="str">
            <v>Etelah Fru,Ngwemah</v>
          </cell>
          <cell r="C2228" t="str">
            <v>Thomas,Binil</v>
          </cell>
          <cell r="D2228" t="str">
            <v>LK013</v>
          </cell>
          <cell r="E2228" t="str">
            <v>In</v>
          </cell>
          <cell r="F2228" t="str">
            <v>9/2/26, 9:02â€¯PM</v>
          </cell>
          <cell r="G2228" t="str">
            <v>P</v>
          </cell>
        </row>
        <row r="2229">
          <cell r="A2229">
            <v>203993303</v>
          </cell>
          <cell r="B2229" t="str">
            <v>Etelah Fru,Ngwemah</v>
          </cell>
          <cell r="C2229" t="str">
            <v>Thomas,Binil</v>
          </cell>
          <cell r="D2229" t="str">
            <v>LK013</v>
          </cell>
          <cell r="E2229" t="str">
            <v>Out</v>
          </cell>
          <cell r="F2229" t="str">
            <v>9/3/26, 1:42â€¯AM</v>
          </cell>
          <cell r="G2229" t="str">
            <v>P</v>
          </cell>
        </row>
        <row r="2230">
          <cell r="A2230">
            <v>203993303</v>
          </cell>
          <cell r="B2230" t="str">
            <v>Etelah Fru,Ngwemah</v>
          </cell>
          <cell r="C2230" t="str">
            <v>Thomas,Binil</v>
          </cell>
          <cell r="D2230" t="str">
            <v>LK013</v>
          </cell>
          <cell r="E2230" t="str">
            <v>In</v>
          </cell>
          <cell r="F2230" t="str">
            <v>9/3/26, 2:13â€¯AM</v>
          </cell>
          <cell r="G2230" t="str">
            <v>P</v>
          </cell>
        </row>
        <row r="2231">
          <cell r="A2231">
            <v>106268190</v>
          </cell>
          <cell r="B2231" t="str">
            <v>Masih,Kashif Iqbal</v>
          </cell>
          <cell r="C2231" t="str">
            <v>Thomas,Binil</v>
          </cell>
          <cell r="D2231" t="str">
            <v>FC059</v>
          </cell>
          <cell r="E2231" t="str">
            <v>In</v>
          </cell>
          <cell r="F2231" t="str">
            <v>9/2/26, 7:45â€¯AM</v>
          </cell>
          <cell r="G2231" t="str">
            <v>P</v>
          </cell>
        </row>
        <row r="2232">
          <cell r="A2232">
            <v>106268190</v>
          </cell>
          <cell r="B2232" t="str">
            <v>Masih,Kashif Iqbal</v>
          </cell>
          <cell r="C2232" t="str">
            <v>Thomas,Binil</v>
          </cell>
          <cell r="D2232" t="str">
            <v>FC059</v>
          </cell>
          <cell r="E2232" t="str">
            <v>Out</v>
          </cell>
          <cell r="F2232" t="str">
            <v>9/2/26, 10:13â€¯AM</v>
          </cell>
          <cell r="G2232" t="str">
            <v>P</v>
          </cell>
        </row>
        <row r="2233">
          <cell r="A2233">
            <v>106268190</v>
          </cell>
          <cell r="B2233" t="str">
            <v>Masih,Kashif Iqbal</v>
          </cell>
          <cell r="C2233" t="str">
            <v>Thomas,Binil</v>
          </cell>
          <cell r="D2233" t="str">
            <v>FC059</v>
          </cell>
          <cell r="E2233" t="str">
            <v>In</v>
          </cell>
          <cell r="F2233" t="str">
            <v>9/2/26, 10:42â€¯AM</v>
          </cell>
          <cell r="G2233" t="str">
            <v>P</v>
          </cell>
        </row>
        <row r="2234">
          <cell r="A2234">
            <v>106268190</v>
          </cell>
          <cell r="B2234" t="str">
            <v>Masih,Kashif Iqbal</v>
          </cell>
          <cell r="C2234" t="str">
            <v>Thomas,Binil</v>
          </cell>
          <cell r="D2234" t="str">
            <v>FC059</v>
          </cell>
          <cell r="E2234" t="str">
            <v>Out</v>
          </cell>
          <cell r="F2234" t="str">
            <v>9/2/26, 3:50â€¯PM</v>
          </cell>
          <cell r="G2234" t="str">
            <v>P</v>
          </cell>
        </row>
        <row r="2235">
          <cell r="A2235">
            <v>106268190</v>
          </cell>
          <cell r="B2235" t="str">
            <v>Masih,Kashif Iqbal</v>
          </cell>
          <cell r="C2235" t="str">
            <v>Thomas,Binil</v>
          </cell>
          <cell r="D2235" t="str">
            <v>FC059</v>
          </cell>
          <cell r="E2235" t="str">
            <v>In</v>
          </cell>
          <cell r="F2235" t="str">
            <v>9/2/26, 4:19â€¯PM</v>
          </cell>
          <cell r="G2235" t="str">
            <v>P</v>
          </cell>
        </row>
        <row r="2236">
          <cell r="A2236">
            <v>106268190</v>
          </cell>
          <cell r="B2236" t="str">
            <v>Masih,Kashif Iqbal</v>
          </cell>
          <cell r="C2236" t="str">
            <v>Thomas,Binil</v>
          </cell>
          <cell r="D2236" t="str">
            <v>FC059</v>
          </cell>
          <cell r="E2236" t="str">
            <v>Out</v>
          </cell>
          <cell r="F2236" t="str">
            <v>9/2/26, 6:00â€¯PM</v>
          </cell>
          <cell r="G2236" t="str">
            <v>P</v>
          </cell>
        </row>
        <row r="2237">
          <cell r="A2237">
            <v>204094216</v>
          </cell>
          <cell r="B2237" t="str">
            <v>Omah,Diranie Buteh</v>
          </cell>
          <cell r="C2237" t="str">
            <v>Scaria,Varghese</v>
          </cell>
          <cell r="D2237" t="str">
            <v>LK016</v>
          </cell>
          <cell r="E2237" t="str">
            <v>In</v>
          </cell>
          <cell r="F2237" t="str">
            <v>9/2/26, 6:11â€¯PM</v>
          </cell>
          <cell r="G2237" t="str">
            <v>P</v>
          </cell>
        </row>
        <row r="2238">
          <cell r="A2238">
            <v>204094216</v>
          </cell>
          <cell r="B2238" t="str">
            <v>Omah,Diranie Buteh</v>
          </cell>
          <cell r="C2238" t="str">
            <v>Scaria,Varghese</v>
          </cell>
          <cell r="D2238" t="str">
            <v>LK016</v>
          </cell>
          <cell r="E2238" t="str">
            <v>Out</v>
          </cell>
          <cell r="F2238" t="str">
            <v>9/2/26, 8:31â€¯PM</v>
          </cell>
          <cell r="G2238" t="str">
            <v>P</v>
          </cell>
        </row>
        <row r="2239">
          <cell r="A2239">
            <v>204094216</v>
          </cell>
          <cell r="B2239" t="str">
            <v>Omah,Diranie Buteh</v>
          </cell>
          <cell r="C2239" t="str">
            <v>Scaria,Varghese</v>
          </cell>
          <cell r="D2239" t="str">
            <v>LK016</v>
          </cell>
          <cell r="E2239" t="str">
            <v>In</v>
          </cell>
          <cell r="F2239" t="str">
            <v>9/2/26, 9:05â€¯PM</v>
          </cell>
          <cell r="G2239" t="str">
            <v>P</v>
          </cell>
        </row>
        <row r="2240">
          <cell r="A2240">
            <v>204094216</v>
          </cell>
          <cell r="B2240" t="str">
            <v>Omah,Diranie Buteh</v>
          </cell>
          <cell r="C2240" t="str">
            <v>Scaria,Varghese</v>
          </cell>
          <cell r="D2240" t="str">
            <v>LK016</v>
          </cell>
          <cell r="E2240" t="str">
            <v>Out</v>
          </cell>
          <cell r="F2240" t="str">
            <v>9/3/26, 1:47â€¯AM</v>
          </cell>
          <cell r="G2240" t="str">
            <v>P</v>
          </cell>
        </row>
        <row r="2241">
          <cell r="A2241">
            <v>204094216</v>
          </cell>
          <cell r="B2241" t="str">
            <v>Omah,Diranie Buteh</v>
          </cell>
          <cell r="C2241" t="str">
            <v>Scaria,Varghese</v>
          </cell>
          <cell r="D2241" t="str">
            <v>LK016</v>
          </cell>
          <cell r="E2241" t="str">
            <v>In</v>
          </cell>
          <cell r="F2241" t="str">
            <v>9/3/26, 2:18â€¯AM</v>
          </cell>
          <cell r="G2241" t="str">
            <v>P</v>
          </cell>
        </row>
        <row r="2242">
          <cell r="A2242">
            <v>204094215</v>
          </cell>
          <cell r="B2242" t="str">
            <v>Kpaka,Fatmata</v>
          </cell>
          <cell r="C2242" t="str">
            <v>Scaria,Varghese</v>
          </cell>
          <cell r="D2242" t="str">
            <v>LK017</v>
          </cell>
          <cell r="E2242" t="str">
            <v>In</v>
          </cell>
          <cell r="F2242" t="str">
            <v>9/2/26, 6:10â€¯PM</v>
          </cell>
          <cell r="G2242" t="str">
            <v>P</v>
          </cell>
        </row>
        <row r="2243">
          <cell r="A2243">
            <v>204094215</v>
          </cell>
          <cell r="B2243" t="str">
            <v>Kpaka,Fatmata</v>
          </cell>
          <cell r="C2243" t="str">
            <v>Scaria,Varghese</v>
          </cell>
          <cell r="D2243" t="str">
            <v>LK017</v>
          </cell>
          <cell r="E2243" t="str">
            <v>Out</v>
          </cell>
          <cell r="F2243" t="str">
            <v>9/2/26, 8:33â€¯PM</v>
          </cell>
          <cell r="G2243" t="str">
            <v>P</v>
          </cell>
        </row>
        <row r="2244">
          <cell r="A2244">
            <v>204094215</v>
          </cell>
          <cell r="B2244" t="str">
            <v>Kpaka,Fatmata</v>
          </cell>
          <cell r="C2244" t="str">
            <v>Scaria,Varghese</v>
          </cell>
          <cell r="D2244" t="str">
            <v>LK017</v>
          </cell>
          <cell r="E2244" t="str">
            <v>In</v>
          </cell>
          <cell r="F2244" t="str">
            <v>9/2/26, 9:01â€¯PM</v>
          </cell>
          <cell r="G2244" t="str">
            <v>P</v>
          </cell>
        </row>
        <row r="2245">
          <cell r="A2245">
            <v>204094215</v>
          </cell>
          <cell r="B2245" t="str">
            <v>Kpaka,Fatmata</v>
          </cell>
          <cell r="C2245" t="str">
            <v>Scaria,Varghese</v>
          </cell>
          <cell r="D2245" t="str">
            <v>LK017</v>
          </cell>
          <cell r="E2245" t="str">
            <v>Out</v>
          </cell>
          <cell r="F2245" t="str">
            <v>9/3/26, 1:48â€¯AM</v>
          </cell>
          <cell r="G2245" t="str">
            <v>P</v>
          </cell>
        </row>
        <row r="2246">
          <cell r="A2246">
            <v>204094215</v>
          </cell>
          <cell r="B2246" t="str">
            <v>Kpaka,Fatmata</v>
          </cell>
          <cell r="C2246" t="str">
            <v>Scaria,Varghese</v>
          </cell>
          <cell r="D2246" t="str">
            <v>LK017</v>
          </cell>
          <cell r="E2246" t="str">
            <v>In</v>
          </cell>
          <cell r="F2246" t="str">
            <v>9/3/26, 2:18â€¯AM</v>
          </cell>
          <cell r="G2246" t="str">
            <v>P</v>
          </cell>
        </row>
        <row r="2247">
          <cell r="A2247">
            <v>206958086</v>
          </cell>
          <cell r="B2247" t="str">
            <v>Ullah,Asad</v>
          </cell>
          <cell r="C2247" t="str">
            <v>Singh,Pardeep</v>
          </cell>
          <cell r="D2247" t="str">
            <v>FC159</v>
          </cell>
          <cell r="E2247" t="str">
            <v>In</v>
          </cell>
          <cell r="F2247" t="str">
            <v>9/2/26, 7:58â€¯AM</v>
          </cell>
          <cell r="G2247" t="str">
            <v>P</v>
          </cell>
        </row>
        <row r="2248">
          <cell r="A2248">
            <v>206958086</v>
          </cell>
          <cell r="B2248" t="str">
            <v>Ullah,Asad</v>
          </cell>
          <cell r="C2248" t="str">
            <v>Singh,Pardeep</v>
          </cell>
          <cell r="D2248" t="str">
            <v>FC159</v>
          </cell>
          <cell r="E2248" t="str">
            <v>Out</v>
          </cell>
          <cell r="F2248" t="str">
            <v>9/2/26, 12:15â€¯PM</v>
          </cell>
          <cell r="G2248" t="str">
            <v>P</v>
          </cell>
        </row>
        <row r="2249">
          <cell r="A2249">
            <v>206958086</v>
          </cell>
          <cell r="B2249" t="str">
            <v>Ullah,Asad</v>
          </cell>
          <cell r="C2249" t="str">
            <v>Singh,Pardeep</v>
          </cell>
          <cell r="D2249" t="str">
            <v>FC159</v>
          </cell>
          <cell r="E2249" t="str">
            <v>In</v>
          </cell>
          <cell r="F2249" t="str">
            <v>9/2/26, 1:15â€¯PM</v>
          </cell>
          <cell r="G2249" t="str">
            <v>P</v>
          </cell>
        </row>
        <row r="2250">
          <cell r="A2250">
            <v>206958086</v>
          </cell>
          <cell r="B2250" t="str">
            <v>Ullah,Asad</v>
          </cell>
          <cell r="C2250" t="str">
            <v>Singh,Pardeep</v>
          </cell>
          <cell r="D2250" t="str">
            <v>FC159</v>
          </cell>
          <cell r="E2250" t="str">
            <v>Out</v>
          </cell>
          <cell r="F2250" t="str">
            <v>9/2/26, 5:58â€¯PM</v>
          </cell>
          <cell r="G2250" t="str">
            <v>P</v>
          </cell>
        </row>
        <row r="2251">
          <cell r="A2251">
            <v>203817155</v>
          </cell>
          <cell r="B2251" t="str">
            <v>ANANG,JOSEPH OBLIE</v>
          </cell>
          <cell r="C2251" t="str">
            <v>Meera,Bava Bahrudeen</v>
          </cell>
          <cell r="D2251" t="str">
            <v>FC084</v>
          </cell>
          <cell r="E2251" t="str">
            <v>In</v>
          </cell>
          <cell r="F2251" t="str">
            <v>9/2/26, 7:59â€¯AM</v>
          </cell>
          <cell r="G2251" t="str">
            <v>P</v>
          </cell>
        </row>
        <row r="2252">
          <cell r="A2252">
            <v>203817155</v>
          </cell>
          <cell r="B2252" t="str">
            <v>ANANG,JOSEPH OBLIE</v>
          </cell>
          <cell r="C2252" t="str">
            <v>Meera,Bava Bahrudeen</v>
          </cell>
          <cell r="D2252" t="str">
            <v>FC084</v>
          </cell>
          <cell r="E2252" t="str">
            <v>Out</v>
          </cell>
          <cell r="F2252" t="str">
            <v>9/2/26, 12:06â€¯PM</v>
          </cell>
          <cell r="G2252" t="str">
            <v>P</v>
          </cell>
        </row>
        <row r="2253">
          <cell r="A2253">
            <v>203817155</v>
          </cell>
          <cell r="B2253" t="str">
            <v>ANANG,JOSEPH OBLIE</v>
          </cell>
          <cell r="C2253" t="str">
            <v>Meera,Bava Bahrudeen</v>
          </cell>
          <cell r="D2253" t="str">
            <v>FC084</v>
          </cell>
          <cell r="E2253" t="str">
            <v>In</v>
          </cell>
          <cell r="F2253" t="str">
            <v>9/2/26, 1:06â€¯PM</v>
          </cell>
          <cell r="G2253" t="str">
            <v>P</v>
          </cell>
        </row>
        <row r="2254">
          <cell r="A2254">
            <v>203817155</v>
          </cell>
          <cell r="B2254" t="str">
            <v>ANANG,JOSEPH OBLIE</v>
          </cell>
          <cell r="C2254" t="str">
            <v>Meera,Bava Bahrudeen</v>
          </cell>
          <cell r="D2254" t="str">
            <v>FC084</v>
          </cell>
          <cell r="E2254" t="str">
            <v>Out</v>
          </cell>
          <cell r="F2254" t="str">
            <v>9/2/26, 5:57â€¯PM</v>
          </cell>
          <cell r="G2254" t="str">
            <v>P</v>
          </cell>
        </row>
        <row r="2255">
          <cell r="A2255">
            <v>203817154</v>
          </cell>
          <cell r="B2255" t="str">
            <v>QUAYSON,VICTORIA</v>
          </cell>
          <cell r="C2255" t="str">
            <v>Meera,Bava Bahrudeen</v>
          </cell>
          <cell r="D2255" t="str">
            <v>LK014</v>
          </cell>
          <cell r="E2255" t="str">
            <v>In</v>
          </cell>
          <cell r="F2255" t="str">
            <v>9/2/26, 6:09â€¯PM</v>
          </cell>
          <cell r="G2255" t="str">
            <v>P</v>
          </cell>
        </row>
        <row r="2256">
          <cell r="A2256">
            <v>203817154</v>
          </cell>
          <cell r="B2256" t="str">
            <v>QUAYSON,VICTORIA</v>
          </cell>
          <cell r="C2256" t="str">
            <v>Meera,Bava Bahrudeen</v>
          </cell>
          <cell r="D2256" t="str">
            <v>LK014</v>
          </cell>
          <cell r="E2256" t="str">
            <v>Out</v>
          </cell>
          <cell r="F2256" t="str">
            <v>9/2/26, 11:05â€¯PM</v>
          </cell>
          <cell r="G2256" t="str">
            <v>P</v>
          </cell>
        </row>
        <row r="2257">
          <cell r="A2257">
            <v>203817154</v>
          </cell>
          <cell r="B2257" t="str">
            <v>QUAYSON,VICTORIA</v>
          </cell>
          <cell r="C2257" t="str">
            <v>Meera,Bava Bahrudeen</v>
          </cell>
          <cell r="D2257" t="str">
            <v>LK014</v>
          </cell>
          <cell r="E2257" t="str">
            <v>In</v>
          </cell>
          <cell r="F2257" t="str">
            <v>9/3/26, 12:04â€¯AM</v>
          </cell>
          <cell r="G2257" t="str">
            <v>P</v>
          </cell>
        </row>
        <row r="2258">
          <cell r="A2258">
            <v>205977117</v>
          </cell>
          <cell r="B2258" t="str">
            <v>SSEMUYABA,IVAN</v>
          </cell>
          <cell r="C2258" t="str">
            <v>Singh,Pardeep</v>
          </cell>
          <cell r="D2258" t="str">
            <v>FC059</v>
          </cell>
          <cell r="E2258" t="str">
            <v>In</v>
          </cell>
          <cell r="F2258" t="str">
            <v>9/2/26, 7:56â€¯AM</v>
          </cell>
          <cell r="G2258" t="str">
            <v>P</v>
          </cell>
        </row>
        <row r="2259">
          <cell r="A2259">
            <v>205977117</v>
          </cell>
          <cell r="B2259" t="str">
            <v>SSEMUYABA,IVAN</v>
          </cell>
          <cell r="C2259" t="str">
            <v>Singh,Pardeep</v>
          </cell>
          <cell r="D2259" t="str">
            <v>FC059</v>
          </cell>
          <cell r="E2259" t="str">
            <v>Out</v>
          </cell>
          <cell r="F2259" t="str">
            <v>9/2/26, 12:47â€¯PM</v>
          </cell>
          <cell r="G2259" t="str">
            <v>P</v>
          </cell>
        </row>
        <row r="2260">
          <cell r="A2260">
            <v>205977117</v>
          </cell>
          <cell r="B2260" t="str">
            <v>SSEMUYABA,IVAN</v>
          </cell>
          <cell r="C2260" t="str">
            <v>Singh,Pardeep</v>
          </cell>
          <cell r="D2260" t="str">
            <v>FC059</v>
          </cell>
          <cell r="E2260" t="str">
            <v>In</v>
          </cell>
          <cell r="F2260" t="str">
            <v>9/2/26, 1:41â€¯PM</v>
          </cell>
          <cell r="G2260" t="str">
            <v>P</v>
          </cell>
        </row>
        <row r="2261">
          <cell r="A2261">
            <v>205977117</v>
          </cell>
          <cell r="B2261" t="str">
            <v>SSEMUYABA,IVAN</v>
          </cell>
          <cell r="C2261" t="str">
            <v>Singh,Pardeep</v>
          </cell>
          <cell r="D2261" t="str">
            <v>FC059</v>
          </cell>
          <cell r="E2261" t="str">
            <v>Out</v>
          </cell>
          <cell r="F2261" t="str">
            <v>9/2/26, 5:58â€¯PM</v>
          </cell>
          <cell r="G2261" t="str">
            <v>P</v>
          </cell>
        </row>
        <row r="2262">
          <cell r="A2262">
            <v>205977116</v>
          </cell>
          <cell r="B2262" t="str">
            <v>MULUUTA,ANDREW</v>
          </cell>
          <cell r="C2262" t="str">
            <v>Thomas,Binil</v>
          </cell>
          <cell r="D2262" t="str">
            <v>FC084</v>
          </cell>
          <cell r="E2262" t="str">
            <v>In</v>
          </cell>
          <cell r="F2262" t="str">
            <v>9/2/26, 7:59â€¯AM</v>
          </cell>
          <cell r="G2262" t="str">
            <v>P</v>
          </cell>
        </row>
        <row r="2263">
          <cell r="A2263">
            <v>205977116</v>
          </cell>
          <cell r="B2263" t="str">
            <v>MULUUTA,ANDREW</v>
          </cell>
          <cell r="C2263" t="str">
            <v>Thomas,Binil</v>
          </cell>
          <cell r="D2263" t="str">
            <v>FC084</v>
          </cell>
          <cell r="E2263" t="str">
            <v>Out</v>
          </cell>
          <cell r="F2263" t="str">
            <v>9/2/26, 10:02â€¯AM</v>
          </cell>
          <cell r="G2263" t="str">
            <v>P</v>
          </cell>
        </row>
        <row r="2264">
          <cell r="A2264">
            <v>205977116</v>
          </cell>
          <cell r="B2264" t="str">
            <v>MULUUTA,ANDREW</v>
          </cell>
          <cell r="C2264" t="str">
            <v>Thomas,Binil</v>
          </cell>
          <cell r="D2264" t="str">
            <v>FC084</v>
          </cell>
          <cell r="E2264" t="str">
            <v>In</v>
          </cell>
          <cell r="F2264" t="str">
            <v>9/2/26, 10:33â€¯AM</v>
          </cell>
          <cell r="G2264" t="str">
            <v>P</v>
          </cell>
        </row>
        <row r="2265">
          <cell r="A2265">
            <v>205977116</v>
          </cell>
          <cell r="B2265" t="str">
            <v>MULUUTA,ANDREW</v>
          </cell>
          <cell r="C2265" t="str">
            <v>Thomas,Binil</v>
          </cell>
          <cell r="D2265" t="str">
            <v>FC084</v>
          </cell>
          <cell r="E2265" t="str">
            <v>Out</v>
          </cell>
          <cell r="F2265" t="str">
            <v>9/2/26, 2:40â€¯PM</v>
          </cell>
          <cell r="G2265" t="str">
            <v>P</v>
          </cell>
        </row>
        <row r="2266">
          <cell r="A2266">
            <v>205977116</v>
          </cell>
          <cell r="B2266" t="str">
            <v>MULUUTA,ANDREW</v>
          </cell>
          <cell r="C2266" t="str">
            <v>Thomas,Binil</v>
          </cell>
          <cell r="D2266" t="str">
            <v>FC084</v>
          </cell>
          <cell r="E2266" t="str">
            <v>In</v>
          </cell>
          <cell r="F2266" t="str">
            <v>9/2/26, 3:11â€¯PM</v>
          </cell>
          <cell r="G2266" t="str">
            <v>P</v>
          </cell>
        </row>
        <row r="2267">
          <cell r="A2267">
            <v>205977116</v>
          </cell>
          <cell r="B2267" t="str">
            <v>MULUUTA,ANDREW</v>
          </cell>
          <cell r="C2267" t="str">
            <v>Thomas,Binil</v>
          </cell>
          <cell r="D2267" t="str">
            <v>FC084</v>
          </cell>
          <cell r="E2267" t="str">
            <v>Out</v>
          </cell>
          <cell r="F2267" t="str">
            <v>9/2/26, 5:58â€¯PM</v>
          </cell>
          <cell r="G2267" t="str">
            <v>P</v>
          </cell>
        </row>
        <row r="2268">
          <cell r="A2268">
            <v>204951311</v>
          </cell>
          <cell r="B2268" t="str">
            <v>AMARA,SULAIMAN JAY</v>
          </cell>
          <cell r="C2268" t="str">
            <v>Ansari,Ammar Abdullah</v>
          </cell>
          <cell r="D2268" t="str">
            <v>FC084</v>
          </cell>
          <cell r="E2268" t="str">
            <v>In</v>
          </cell>
          <cell r="F2268" t="str">
            <v>9/2/26, 7:57â€¯AM</v>
          </cell>
          <cell r="G2268" t="str">
            <v>P</v>
          </cell>
        </row>
        <row r="2269">
          <cell r="A2269">
            <v>204951311</v>
          </cell>
          <cell r="B2269" t="str">
            <v>AMARA,SULAIMAN JAY</v>
          </cell>
          <cell r="C2269" t="str">
            <v>Ansari,Ammar Abdullah</v>
          </cell>
          <cell r="D2269" t="str">
            <v>FC084</v>
          </cell>
          <cell r="E2269" t="str">
            <v>Out</v>
          </cell>
          <cell r="F2269" t="str">
            <v>9/2/26, 10:05â€¯AM</v>
          </cell>
          <cell r="G2269" t="str">
            <v>P</v>
          </cell>
        </row>
        <row r="2270">
          <cell r="A2270">
            <v>204951311</v>
          </cell>
          <cell r="B2270" t="str">
            <v>AMARA,SULAIMAN JAY</v>
          </cell>
          <cell r="C2270" t="str">
            <v>Ansari,Ammar Abdullah</v>
          </cell>
          <cell r="D2270" t="str">
            <v>FC084</v>
          </cell>
          <cell r="E2270" t="str">
            <v>In</v>
          </cell>
          <cell r="F2270" t="str">
            <v>9/2/26, 10:34â€¯AM</v>
          </cell>
          <cell r="G2270" t="str">
            <v>P</v>
          </cell>
        </row>
        <row r="2271">
          <cell r="A2271">
            <v>204951311</v>
          </cell>
          <cell r="B2271" t="str">
            <v>AMARA,SULAIMAN JAY</v>
          </cell>
          <cell r="C2271" t="str">
            <v>Ansari,Ammar Abdullah</v>
          </cell>
          <cell r="D2271" t="str">
            <v>FC084</v>
          </cell>
          <cell r="E2271" t="str">
            <v>Out</v>
          </cell>
          <cell r="F2271" t="str">
            <v>9/2/26, 2:42â€¯PM</v>
          </cell>
          <cell r="G2271" t="str">
            <v>P</v>
          </cell>
        </row>
        <row r="2272">
          <cell r="A2272">
            <v>204951311</v>
          </cell>
          <cell r="B2272" t="str">
            <v>AMARA,SULAIMAN JAY</v>
          </cell>
          <cell r="C2272" t="str">
            <v>Ansari,Ammar Abdullah</v>
          </cell>
          <cell r="D2272" t="str">
            <v>FC084</v>
          </cell>
          <cell r="E2272" t="str">
            <v>In</v>
          </cell>
          <cell r="F2272" t="str">
            <v>9/2/26, 3:13â€¯PM</v>
          </cell>
          <cell r="G2272" t="str">
            <v>P</v>
          </cell>
        </row>
        <row r="2273">
          <cell r="A2273">
            <v>204951311</v>
          </cell>
          <cell r="B2273" t="str">
            <v>AMARA,SULAIMAN JAY</v>
          </cell>
          <cell r="C2273" t="str">
            <v>Ansari,Ammar Abdullah</v>
          </cell>
          <cell r="D2273" t="str">
            <v>FC084</v>
          </cell>
          <cell r="E2273" t="str">
            <v>Out</v>
          </cell>
          <cell r="F2273" t="str">
            <v>9/2/26, 5:57â€¯PM</v>
          </cell>
          <cell r="G2273" t="str">
            <v>P</v>
          </cell>
        </row>
        <row r="2274">
          <cell r="A2274">
            <v>205977115</v>
          </cell>
          <cell r="B2274" t="str">
            <v>MASINDE,ISAAC</v>
          </cell>
          <cell r="C2274" t="str">
            <v>Singh,Pardeep</v>
          </cell>
          <cell r="D2274" t="str">
            <v>FC059</v>
          </cell>
          <cell r="E2274" t="str">
            <v>In</v>
          </cell>
          <cell r="F2274" t="str">
            <v>9/2/26, 7:58â€¯AM</v>
          </cell>
          <cell r="G2274" t="str">
            <v>P</v>
          </cell>
        </row>
        <row r="2275">
          <cell r="A2275">
            <v>205977115</v>
          </cell>
          <cell r="B2275" t="str">
            <v>MASINDE,ISAAC</v>
          </cell>
          <cell r="C2275" t="str">
            <v>Singh,Pardeep</v>
          </cell>
          <cell r="D2275" t="str">
            <v>FC059</v>
          </cell>
          <cell r="E2275" t="str">
            <v>Out</v>
          </cell>
          <cell r="F2275" t="str">
            <v>9/2/26, 12:45â€¯PM</v>
          </cell>
          <cell r="G2275" t="str">
            <v>P</v>
          </cell>
        </row>
        <row r="2276">
          <cell r="A2276">
            <v>205977115</v>
          </cell>
          <cell r="B2276" t="str">
            <v>MASINDE,ISAAC</v>
          </cell>
          <cell r="C2276" t="str">
            <v>Singh,Pardeep</v>
          </cell>
          <cell r="D2276" t="str">
            <v>FC059</v>
          </cell>
          <cell r="E2276" t="str">
            <v>In</v>
          </cell>
          <cell r="F2276" t="str">
            <v>9/2/26, 1:45â€¯PM</v>
          </cell>
          <cell r="G2276" t="str">
            <v>P</v>
          </cell>
        </row>
        <row r="2277">
          <cell r="A2277">
            <v>205977115</v>
          </cell>
          <cell r="B2277" t="str">
            <v>MASINDE,ISAAC</v>
          </cell>
          <cell r="C2277" t="str">
            <v>Singh,Pardeep</v>
          </cell>
          <cell r="D2277" t="str">
            <v>FC059</v>
          </cell>
          <cell r="E2277" t="str">
            <v>Out</v>
          </cell>
          <cell r="F2277" t="str">
            <v>9/2/26, 5:58â€¯PM</v>
          </cell>
          <cell r="G2277" t="str">
            <v>P</v>
          </cell>
        </row>
        <row r="2278">
          <cell r="A2278">
            <v>204951315</v>
          </cell>
          <cell r="B2278" t="str">
            <v>OWUSU,RABBI</v>
          </cell>
          <cell r="C2278" t="str">
            <v>Ansari,Ammar Abdullah</v>
          </cell>
          <cell r="D2278" t="str">
            <v>FC084</v>
          </cell>
          <cell r="E2278" t="str">
            <v>In</v>
          </cell>
          <cell r="F2278" t="str">
            <v>9/2/26, 7:58â€¯AM</v>
          </cell>
          <cell r="G2278" t="str">
            <v>P</v>
          </cell>
        </row>
        <row r="2279">
          <cell r="A2279">
            <v>204951315</v>
          </cell>
          <cell r="B2279" t="str">
            <v>OWUSU,RABBI</v>
          </cell>
          <cell r="C2279" t="str">
            <v>Ansari,Ammar Abdullah</v>
          </cell>
          <cell r="D2279" t="str">
            <v>FC084</v>
          </cell>
          <cell r="E2279" t="str">
            <v>Out</v>
          </cell>
          <cell r="F2279" t="str">
            <v>9/2/26, 10:03â€¯AM</v>
          </cell>
          <cell r="G2279" t="str">
            <v>P</v>
          </cell>
        </row>
        <row r="2280">
          <cell r="A2280">
            <v>204951315</v>
          </cell>
          <cell r="B2280" t="str">
            <v>OWUSU,RABBI</v>
          </cell>
          <cell r="C2280" t="str">
            <v>Ansari,Ammar Abdullah</v>
          </cell>
          <cell r="D2280" t="str">
            <v>FC084</v>
          </cell>
          <cell r="E2280" t="str">
            <v>In</v>
          </cell>
          <cell r="F2280" t="str">
            <v>9/2/26, 10:33â€¯AM</v>
          </cell>
          <cell r="G2280" t="str">
            <v>P</v>
          </cell>
        </row>
        <row r="2281">
          <cell r="A2281">
            <v>204951315</v>
          </cell>
          <cell r="B2281" t="str">
            <v>OWUSU,RABBI</v>
          </cell>
          <cell r="C2281" t="str">
            <v>Ansari,Ammar Abdullah</v>
          </cell>
          <cell r="D2281" t="str">
            <v>FC084</v>
          </cell>
          <cell r="E2281" t="str">
            <v>Out</v>
          </cell>
          <cell r="F2281" t="str">
            <v>9/2/26, 2:41â€¯PM</v>
          </cell>
          <cell r="G2281" t="str">
            <v>P</v>
          </cell>
        </row>
        <row r="2282">
          <cell r="A2282">
            <v>204951315</v>
          </cell>
          <cell r="B2282" t="str">
            <v>OWUSU,RABBI</v>
          </cell>
          <cell r="C2282" t="str">
            <v>Ansari,Ammar Abdullah</v>
          </cell>
          <cell r="D2282" t="str">
            <v>FC084</v>
          </cell>
          <cell r="E2282" t="str">
            <v>In</v>
          </cell>
          <cell r="F2282" t="str">
            <v>9/2/26, 3:09â€¯PM</v>
          </cell>
          <cell r="G2282" t="str">
            <v>P</v>
          </cell>
        </row>
        <row r="2283">
          <cell r="A2283">
            <v>204951315</v>
          </cell>
          <cell r="B2283" t="str">
            <v>OWUSU,RABBI</v>
          </cell>
          <cell r="C2283" t="str">
            <v>Ansari,Ammar Abdullah</v>
          </cell>
          <cell r="D2283" t="str">
            <v>FC084</v>
          </cell>
          <cell r="E2283" t="str">
            <v>Out</v>
          </cell>
          <cell r="F2283" t="str">
            <v>9/2/26, 5:55â€¯PM</v>
          </cell>
          <cell r="G2283" t="str">
            <v>P</v>
          </cell>
        </row>
        <row r="2284">
          <cell r="A2284">
            <v>204072899</v>
          </cell>
          <cell r="B2284" t="str">
            <v>KINONGO,TIMOTHY</v>
          </cell>
          <cell r="C2284" t="str">
            <v>Ansari,Ammar Abdullah</v>
          </cell>
          <cell r="D2284" t="str">
            <v>LK011</v>
          </cell>
          <cell r="E2284" t="str">
            <v>In</v>
          </cell>
          <cell r="F2284" t="str">
            <v>9/2/26, 6:07â€¯PM</v>
          </cell>
          <cell r="G2284" t="str">
            <v>P</v>
          </cell>
        </row>
        <row r="2285">
          <cell r="A2285">
            <v>204072899</v>
          </cell>
          <cell r="B2285" t="str">
            <v>KINONGO,TIMOTHY</v>
          </cell>
          <cell r="C2285" t="str">
            <v>Ansari,Ammar Abdullah</v>
          </cell>
          <cell r="D2285" t="str">
            <v>LK011</v>
          </cell>
          <cell r="E2285" t="str">
            <v>Out</v>
          </cell>
          <cell r="F2285" t="str">
            <v>9/2/26, 8:30â€¯PM</v>
          </cell>
          <cell r="G2285" t="str">
            <v>P</v>
          </cell>
        </row>
        <row r="2286">
          <cell r="A2286">
            <v>204072899</v>
          </cell>
          <cell r="B2286" t="str">
            <v>KINONGO,TIMOTHY</v>
          </cell>
          <cell r="C2286" t="str">
            <v>Ansari,Ammar Abdullah</v>
          </cell>
          <cell r="D2286" t="str">
            <v>LK011</v>
          </cell>
          <cell r="E2286" t="str">
            <v>In</v>
          </cell>
          <cell r="F2286" t="str">
            <v>9/2/26, 9:00â€¯PM</v>
          </cell>
          <cell r="G2286" t="str">
            <v>P</v>
          </cell>
        </row>
        <row r="2287">
          <cell r="A2287">
            <v>204072899</v>
          </cell>
          <cell r="B2287" t="str">
            <v>KINONGO,TIMOTHY</v>
          </cell>
          <cell r="C2287" t="str">
            <v>Ansari,Ammar Abdullah</v>
          </cell>
          <cell r="D2287" t="str">
            <v>LK011</v>
          </cell>
          <cell r="E2287" t="str">
            <v>Out</v>
          </cell>
          <cell r="F2287" t="str">
            <v>9/3/26, 1:31â€¯AM</v>
          </cell>
          <cell r="G2287" t="str">
            <v>P</v>
          </cell>
        </row>
        <row r="2288">
          <cell r="A2288">
            <v>204072899</v>
          </cell>
          <cell r="B2288" t="str">
            <v>KINONGO,TIMOTHY</v>
          </cell>
          <cell r="C2288" t="str">
            <v>Ansari,Ammar Abdullah</v>
          </cell>
          <cell r="D2288" t="str">
            <v>LK011</v>
          </cell>
          <cell r="E2288" t="str">
            <v>In</v>
          </cell>
          <cell r="F2288" t="str">
            <v>9/3/26, 2:02â€¯AM</v>
          </cell>
          <cell r="G2288" t="str">
            <v>P</v>
          </cell>
        </row>
        <row r="2289">
          <cell r="A2289">
            <v>204941770</v>
          </cell>
          <cell r="B2289" t="str">
            <v>Ghazy,Mohamed</v>
          </cell>
          <cell r="C2289" t="str">
            <v>Dinberu,Eden</v>
          </cell>
          <cell r="D2289" t="str">
            <v>FC059</v>
          </cell>
          <cell r="E2289" t="str">
            <v>In</v>
          </cell>
          <cell r="F2289" t="str">
            <v>9/2/26, 7:50â€¯AM</v>
          </cell>
          <cell r="G2289" t="str">
            <v>P</v>
          </cell>
        </row>
        <row r="2290">
          <cell r="A2290">
            <v>204941770</v>
          </cell>
          <cell r="B2290" t="str">
            <v>Ghazy,Mohamed</v>
          </cell>
          <cell r="C2290" t="str">
            <v>Dinberu,Eden</v>
          </cell>
          <cell r="D2290" t="str">
            <v>FC059</v>
          </cell>
          <cell r="E2290" t="str">
            <v>Out</v>
          </cell>
          <cell r="F2290" t="str">
            <v>9/2/26, 1:00â€¯PM</v>
          </cell>
          <cell r="G2290" t="str">
            <v>P</v>
          </cell>
        </row>
        <row r="2291">
          <cell r="A2291">
            <v>204941770</v>
          </cell>
          <cell r="B2291" t="str">
            <v>Ghazy,Mohamed</v>
          </cell>
          <cell r="C2291" t="str">
            <v>Dinberu,Eden</v>
          </cell>
          <cell r="D2291" t="str">
            <v>FC059</v>
          </cell>
          <cell r="E2291" t="str">
            <v>In</v>
          </cell>
          <cell r="F2291" t="str">
            <v>9/2/26, 2:00â€¯PM</v>
          </cell>
          <cell r="G2291" t="str">
            <v>P</v>
          </cell>
        </row>
        <row r="2292">
          <cell r="A2292">
            <v>203521129</v>
          </cell>
          <cell r="B2292" t="str">
            <v>Opoku,Bismark</v>
          </cell>
          <cell r="C2292" t="str">
            <v>Singh,Pardeep</v>
          </cell>
          <cell r="D2292" t="str">
            <v>LK013</v>
          </cell>
          <cell r="E2292" t="str">
            <v>In</v>
          </cell>
          <cell r="F2292" t="str">
            <v>9/2/26, 6:01â€¯PM</v>
          </cell>
          <cell r="G2292" t="str">
            <v>P</v>
          </cell>
        </row>
        <row r="2293">
          <cell r="A2293">
            <v>203521129</v>
          </cell>
          <cell r="B2293" t="str">
            <v>Opoku,Bismark</v>
          </cell>
          <cell r="C2293" t="str">
            <v>Singh,Pardeep</v>
          </cell>
          <cell r="D2293" t="str">
            <v>LK013</v>
          </cell>
          <cell r="E2293" t="str">
            <v>Out</v>
          </cell>
          <cell r="F2293" t="str">
            <v>9/2/26, 11:25â€¯PM</v>
          </cell>
          <cell r="G2293" t="str">
            <v>P</v>
          </cell>
        </row>
        <row r="2294">
          <cell r="A2294">
            <v>203521129</v>
          </cell>
          <cell r="B2294" t="str">
            <v>Opoku,Bismark</v>
          </cell>
          <cell r="C2294" t="str">
            <v>Singh,Pardeep</v>
          </cell>
          <cell r="D2294" t="str">
            <v>LK013</v>
          </cell>
          <cell r="E2294" t="str">
            <v>In</v>
          </cell>
          <cell r="F2294" t="str">
            <v>9/3/26, 12:19â€¯AM</v>
          </cell>
          <cell r="G2294" t="str">
            <v>P</v>
          </cell>
        </row>
        <row r="2295">
          <cell r="A2295">
            <v>203993521</v>
          </cell>
          <cell r="B2295" t="str">
            <v>NUWALIMANYA,LATIB</v>
          </cell>
          <cell r="C2295" t="str">
            <v>Thomas,Binil</v>
          </cell>
          <cell r="D2295" t="str">
            <v>LK012</v>
          </cell>
          <cell r="E2295" t="str">
            <v>In</v>
          </cell>
          <cell r="F2295" t="str">
            <v>9/2/26, 6:09â€¯PM</v>
          </cell>
          <cell r="G2295" t="str">
            <v>P</v>
          </cell>
        </row>
        <row r="2296">
          <cell r="A2296">
            <v>203993521</v>
          </cell>
          <cell r="B2296" t="str">
            <v>NUWALIMANYA,LATIB</v>
          </cell>
          <cell r="C2296" t="str">
            <v>Thomas,Binil</v>
          </cell>
          <cell r="D2296" t="str">
            <v>LK012</v>
          </cell>
          <cell r="E2296" t="str">
            <v>Out</v>
          </cell>
          <cell r="F2296" t="str">
            <v>9/2/26, 8:27â€¯PM</v>
          </cell>
          <cell r="G2296" t="str">
            <v>P</v>
          </cell>
        </row>
        <row r="2297">
          <cell r="A2297">
            <v>203993521</v>
          </cell>
          <cell r="B2297" t="str">
            <v>NUWALIMANYA,LATIB</v>
          </cell>
          <cell r="C2297" t="str">
            <v>Thomas,Binil</v>
          </cell>
          <cell r="D2297" t="str">
            <v>LK012</v>
          </cell>
          <cell r="E2297" t="str">
            <v>In</v>
          </cell>
          <cell r="F2297" t="str">
            <v>9/2/26, 9:03â€¯PM</v>
          </cell>
          <cell r="G2297" t="str">
            <v>P</v>
          </cell>
        </row>
        <row r="2298">
          <cell r="A2298">
            <v>203993521</v>
          </cell>
          <cell r="B2298" t="str">
            <v>NUWALIMANYA,LATIB</v>
          </cell>
          <cell r="C2298" t="str">
            <v>Thomas,Binil</v>
          </cell>
          <cell r="D2298" t="str">
            <v>LK012</v>
          </cell>
          <cell r="E2298" t="str">
            <v>Out</v>
          </cell>
          <cell r="F2298" t="str">
            <v>9/3/26, 1:30â€¯AM</v>
          </cell>
          <cell r="G2298" t="str">
            <v>P</v>
          </cell>
        </row>
        <row r="2299">
          <cell r="A2299">
            <v>203993521</v>
          </cell>
          <cell r="B2299" t="str">
            <v>NUWALIMANYA,LATIB</v>
          </cell>
          <cell r="C2299" t="str">
            <v>Thomas,Binil</v>
          </cell>
          <cell r="D2299" t="str">
            <v>LK012</v>
          </cell>
          <cell r="E2299" t="str">
            <v>In</v>
          </cell>
          <cell r="F2299" t="str">
            <v>9/3/26, 2:04â€¯AM</v>
          </cell>
          <cell r="G2299" t="str">
            <v>P</v>
          </cell>
        </row>
        <row r="2300">
          <cell r="A2300">
            <v>203682331</v>
          </cell>
          <cell r="B2300" t="str">
            <v>Okai,Francis</v>
          </cell>
          <cell r="C2300" t="str">
            <v>Sohail,Anis</v>
          </cell>
          <cell r="D2300" t="str">
            <v>LK013</v>
          </cell>
          <cell r="E2300" t="str">
            <v>In</v>
          </cell>
          <cell r="F2300" t="str">
            <v>9/2/26, 6:09â€¯PM</v>
          </cell>
          <cell r="G2300" t="str">
            <v>P</v>
          </cell>
        </row>
        <row r="2301">
          <cell r="A2301">
            <v>203682331</v>
          </cell>
          <cell r="B2301" t="str">
            <v>Okai,Francis</v>
          </cell>
          <cell r="C2301" t="str">
            <v>Sohail,Anis</v>
          </cell>
          <cell r="D2301" t="str">
            <v>LK013</v>
          </cell>
          <cell r="E2301" t="str">
            <v>Out</v>
          </cell>
          <cell r="F2301" t="str">
            <v>9/2/26, 11:06â€¯PM</v>
          </cell>
          <cell r="G2301" t="str">
            <v>P</v>
          </cell>
        </row>
        <row r="2302">
          <cell r="A2302">
            <v>203682331</v>
          </cell>
          <cell r="B2302" t="str">
            <v>Okai,Francis</v>
          </cell>
          <cell r="C2302" t="str">
            <v>Sohail,Anis</v>
          </cell>
          <cell r="D2302" t="str">
            <v>LK013</v>
          </cell>
          <cell r="E2302" t="str">
            <v>In</v>
          </cell>
          <cell r="F2302" t="str">
            <v>9/3/26, 12:04â€¯AM</v>
          </cell>
          <cell r="G2302" t="str">
            <v>P</v>
          </cell>
        </row>
        <row r="2303">
          <cell r="A2303">
            <v>206297429</v>
          </cell>
          <cell r="B2303" t="str">
            <v>Jeptoo,Sheilah Kuttoh</v>
          </cell>
          <cell r="C2303" t="str">
            <v>Meera,Bava Bahrudeen</v>
          </cell>
          <cell r="D2303" t="str">
            <v>LK012</v>
          </cell>
          <cell r="E2303" t="str">
            <v>In</v>
          </cell>
          <cell r="F2303" t="str">
            <v>9/2/26, 6:07â€¯PM</v>
          </cell>
          <cell r="G2303" t="str">
            <v>P</v>
          </cell>
        </row>
        <row r="2304">
          <cell r="A2304">
            <v>206297429</v>
          </cell>
          <cell r="B2304" t="str">
            <v>Jeptoo,Sheilah Kuttoh</v>
          </cell>
          <cell r="C2304" t="str">
            <v>Meera,Bava Bahrudeen</v>
          </cell>
          <cell r="D2304" t="str">
            <v>LK012</v>
          </cell>
          <cell r="E2304" t="str">
            <v>Out</v>
          </cell>
          <cell r="F2304" t="str">
            <v>9/2/26, 11:02â€¯PM</v>
          </cell>
          <cell r="G2304" t="str">
            <v>P</v>
          </cell>
        </row>
        <row r="2305">
          <cell r="A2305">
            <v>206297429</v>
          </cell>
          <cell r="B2305" t="str">
            <v>Jeptoo,Sheilah Kuttoh</v>
          </cell>
          <cell r="C2305" t="str">
            <v>Meera,Bava Bahrudeen</v>
          </cell>
          <cell r="D2305" t="str">
            <v>LK012</v>
          </cell>
          <cell r="E2305" t="str">
            <v>In</v>
          </cell>
          <cell r="F2305" t="str">
            <v>9/3/26, 12:02â€¯AM</v>
          </cell>
          <cell r="G2305" t="str">
            <v>P</v>
          </cell>
        </row>
        <row r="2306">
          <cell r="A2306">
            <v>203342654</v>
          </cell>
          <cell r="B2306" t="str">
            <v>TAMPA,CARINTINE</v>
          </cell>
          <cell r="C2306" t="str">
            <v>Lakkireddy,Sai Raghavendra Reddy</v>
          </cell>
          <cell r="D2306" t="str">
            <v>FC034</v>
          </cell>
          <cell r="E2306" t="str">
            <v>In</v>
          </cell>
          <cell r="F2306" t="str">
            <v>9/2/26, 7:57â€¯AM</v>
          </cell>
          <cell r="G2306" t="str">
            <v>P</v>
          </cell>
        </row>
        <row r="2307">
          <cell r="A2307">
            <v>203342654</v>
          </cell>
          <cell r="B2307" t="str">
            <v>TAMPA,CARINTINE</v>
          </cell>
          <cell r="C2307" t="str">
            <v>Lakkireddy,Sai Raghavendra Reddy</v>
          </cell>
          <cell r="D2307" t="str">
            <v>FC034</v>
          </cell>
          <cell r="E2307" t="str">
            <v>Out</v>
          </cell>
          <cell r="F2307" t="str">
            <v>9/2/26, 10:01â€¯AM</v>
          </cell>
          <cell r="G2307" t="str">
            <v>P</v>
          </cell>
        </row>
        <row r="2308">
          <cell r="A2308">
            <v>203342654</v>
          </cell>
          <cell r="B2308" t="str">
            <v>TAMPA,CARINTINE</v>
          </cell>
          <cell r="C2308" t="str">
            <v>Lakkireddy,Sai Raghavendra Reddy</v>
          </cell>
          <cell r="D2308" t="str">
            <v>FC034</v>
          </cell>
          <cell r="E2308" t="str">
            <v>In</v>
          </cell>
          <cell r="F2308" t="str">
            <v>9/2/26, 10:31â€¯AM</v>
          </cell>
          <cell r="G2308" t="str">
            <v>P</v>
          </cell>
        </row>
        <row r="2309">
          <cell r="A2309">
            <v>203342654</v>
          </cell>
          <cell r="B2309" t="str">
            <v>TAMPA,CARINTINE</v>
          </cell>
          <cell r="C2309" t="str">
            <v>Lakkireddy,Sai Raghavendra Reddy</v>
          </cell>
          <cell r="D2309" t="str">
            <v>FC034</v>
          </cell>
          <cell r="E2309" t="str">
            <v>Out</v>
          </cell>
          <cell r="F2309" t="str">
            <v>9/2/26, 2:50â€¯PM</v>
          </cell>
          <cell r="G2309" t="str">
            <v>P</v>
          </cell>
        </row>
        <row r="2310">
          <cell r="A2310">
            <v>203342654</v>
          </cell>
          <cell r="B2310" t="str">
            <v>TAMPA,CARINTINE</v>
          </cell>
          <cell r="C2310" t="str">
            <v>Lakkireddy,Sai Raghavendra Reddy</v>
          </cell>
          <cell r="D2310" t="str">
            <v>FC034</v>
          </cell>
          <cell r="E2310" t="str">
            <v>In</v>
          </cell>
          <cell r="F2310" t="str">
            <v>9/2/26, 3:20â€¯PM</v>
          </cell>
          <cell r="G2310" t="str">
            <v>P</v>
          </cell>
        </row>
        <row r="2311">
          <cell r="A2311">
            <v>203342654</v>
          </cell>
          <cell r="B2311" t="str">
            <v>TAMPA,CARINTINE</v>
          </cell>
          <cell r="C2311" t="str">
            <v>Lakkireddy,Sai Raghavendra Reddy</v>
          </cell>
          <cell r="D2311" t="str">
            <v>FC034</v>
          </cell>
          <cell r="E2311" t="str">
            <v>Out</v>
          </cell>
          <cell r="F2311" t="str">
            <v>9/2/26, 6:01â€¯PM</v>
          </cell>
          <cell r="G2311" t="str">
            <v>P</v>
          </cell>
        </row>
        <row r="2312">
          <cell r="A2312">
            <v>206846688</v>
          </cell>
          <cell r="B2312" t="str">
            <v>WAYABIRA,DAVIS</v>
          </cell>
          <cell r="C2312" t="str">
            <v>Lakkireddy,Sai Raghavendra Reddy</v>
          </cell>
          <cell r="D2312" t="str">
            <v>LK013</v>
          </cell>
          <cell r="E2312" t="str">
            <v>In</v>
          </cell>
          <cell r="F2312" t="str">
            <v>9/2/26, 6:10â€¯PM</v>
          </cell>
          <cell r="G2312" t="str">
            <v>P</v>
          </cell>
        </row>
        <row r="2313">
          <cell r="A2313">
            <v>206846688</v>
          </cell>
          <cell r="B2313" t="str">
            <v>WAYABIRA,DAVIS</v>
          </cell>
          <cell r="C2313" t="str">
            <v>Lakkireddy,Sai Raghavendra Reddy</v>
          </cell>
          <cell r="D2313" t="str">
            <v>LK013</v>
          </cell>
          <cell r="E2313" t="str">
            <v>Out</v>
          </cell>
          <cell r="F2313" t="str">
            <v>9/2/26, 8:32â€¯PM</v>
          </cell>
          <cell r="G2313" t="str">
            <v>P</v>
          </cell>
        </row>
        <row r="2314">
          <cell r="A2314">
            <v>206846688</v>
          </cell>
          <cell r="B2314" t="str">
            <v>WAYABIRA,DAVIS</v>
          </cell>
          <cell r="C2314" t="str">
            <v>Lakkireddy,Sai Raghavendra Reddy</v>
          </cell>
          <cell r="D2314" t="str">
            <v>LK013</v>
          </cell>
          <cell r="E2314" t="str">
            <v>In</v>
          </cell>
          <cell r="F2314" t="str">
            <v>9/2/26, 9:05â€¯PM</v>
          </cell>
          <cell r="G2314" t="str">
            <v>P</v>
          </cell>
        </row>
        <row r="2315">
          <cell r="A2315">
            <v>206846688</v>
          </cell>
          <cell r="B2315" t="str">
            <v>WAYABIRA,DAVIS</v>
          </cell>
          <cell r="C2315" t="str">
            <v>Lakkireddy,Sai Raghavendra Reddy</v>
          </cell>
          <cell r="D2315" t="str">
            <v>LK013</v>
          </cell>
          <cell r="E2315" t="str">
            <v>Out</v>
          </cell>
          <cell r="F2315" t="str">
            <v>9/3/26, 1:32â€¯AM</v>
          </cell>
          <cell r="G2315" t="str">
            <v>P</v>
          </cell>
        </row>
        <row r="2316">
          <cell r="A2316">
            <v>205502951</v>
          </cell>
          <cell r="B2316" t="str">
            <v>KAMAU,ESTHER WAIRIMU</v>
          </cell>
          <cell r="C2316" t="str">
            <v>Katyal,Varun</v>
          </cell>
          <cell r="D2316" t="str">
            <v>LK017</v>
          </cell>
          <cell r="E2316" t="str">
            <v>In</v>
          </cell>
          <cell r="F2316" t="str">
            <v>9/2/26, 6:09â€¯PM</v>
          </cell>
          <cell r="G2316" t="str">
            <v>P</v>
          </cell>
        </row>
        <row r="2317">
          <cell r="A2317">
            <v>205502951</v>
          </cell>
          <cell r="B2317" t="str">
            <v>KAMAU,ESTHER WAIRIMU</v>
          </cell>
          <cell r="C2317" t="str">
            <v>Katyal,Varun</v>
          </cell>
          <cell r="D2317" t="str">
            <v>LK017</v>
          </cell>
          <cell r="E2317" t="str">
            <v>Out</v>
          </cell>
          <cell r="F2317" t="str">
            <v>9/2/26, 10:50â€¯PM</v>
          </cell>
          <cell r="G2317" t="str">
            <v>P</v>
          </cell>
        </row>
        <row r="2318">
          <cell r="A2318">
            <v>205502951</v>
          </cell>
          <cell r="B2318" t="str">
            <v>KAMAU,ESTHER WAIRIMU</v>
          </cell>
          <cell r="C2318" t="str">
            <v>Katyal,Varun</v>
          </cell>
          <cell r="D2318" t="str">
            <v>LK017</v>
          </cell>
          <cell r="E2318" t="str">
            <v>In</v>
          </cell>
          <cell r="F2318" t="str">
            <v>9/2/26, 11:50â€¯PM</v>
          </cell>
          <cell r="G2318" t="str">
            <v>P</v>
          </cell>
        </row>
        <row r="2319">
          <cell r="A2319">
            <v>206915147</v>
          </cell>
          <cell r="B2319" t="str">
            <v>AFEMA,FRANCIS</v>
          </cell>
          <cell r="C2319" t="str">
            <v>Thomas,Binil</v>
          </cell>
          <cell r="D2319" t="str">
            <v>FC159</v>
          </cell>
          <cell r="E2319" t="str">
            <v>In</v>
          </cell>
          <cell r="F2319" t="str">
            <v>9/2/26, 7:56â€¯AM</v>
          </cell>
          <cell r="G2319" t="str">
            <v>P</v>
          </cell>
        </row>
        <row r="2320">
          <cell r="A2320">
            <v>206915147</v>
          </cell>
          <cell r="B2320" t="str">
            <v>AFEMA,FRANCIS</v>
          </cell>
          <cell r="C2320" t="str">
            <v>Thomas,Binil</v>
          </cell>
          <cell r="D2320" t="str">
            <v>FC159</v>
          </cell>
          <cell r="E2320" t="str">
            <v>Out</v>
          </cell>
          <cell r="F2320" t="str">
            <v>9/2/26, 10:07â€¯AM</v>
          </cell>
          <cell r="G2320" t="str">
            <v>P</v>
          </cell>
        </row>
        <row r="2321">
          <cell r="A2321">
            <v>206915147</v>
          </cell>
          <cell r="B2321" t="str">
            <v>AFEMA,FRANCIS</v>
          </cell>
          <cell r="C2321" t="str">
            <v>Thomas,Binil</v>
          </cell>
          <cell r="D2321" t="str">
            <v>FC159</v>
          </cell>
          <cell r="E2321" t="str">
            <v>In</v>
          </cell>
          <cell r="F2321" t="str">
            <v>9/2/26, 10:33â€¯AM</v>
          </cell>
          <cell r="G2321" t="str">
            <v>P</v>
          </cell>
        </row>
        <row r="2322">
          <cell r="A2322">
            <v>206915147</v>
          </cell>
          <cell r="B2322" t="str">
            <v>AFEMA,FRANCIS</v>
          </cell>
          <cell r="C2322" t="str">
            <v>Thomas,Binil</v>
          </cell>
          <cell r="D2322" t="str">
            <v>FC159</v>
          </cell>
          <cell r="E2322" t="str">
            <v>Out</v>
          </cell>
          <cell r="F2322" t="str">
            <v>9/2/26, 2:44â€¯PM</v>
          </cell>
          <cell r="G2322" t="str">
            <v>P</v>
          </cell>
        </row>
        <row r="2323">
          <cell r="A2323">
            <v>206915147</v>
          </cell>
          <cell r="B2323" t="str">
            <v>AFEMA,FRANCIS</v>
          </cell>
          <cell r="C2323" t="str">
            <v>Thomas,Binil</v>
          </cell>
          <cell r="D2323" t="str">
            <v>FC159</v>
          </cell>
          <cell r="E2323" t="str">
            <v>In</v>
          </cell>
          <cell r="F2323" t="str">
            <v>9/2/26, 3:16â€¯PM</v>
          </cell>
          <cell r="G2323" t="str">
            <v>P</v>
          </cell>
        </row>
        <row r="2324">
          <cell r="A2324">
            <v>206915147</v>
          </cell>
          <cell r="B2324" t="str">
            <v>AFEMA,FRANCIS</v>
          </cell>
          <cell r="C2324" t="str">
            <v>Thomas,Binil</v>
          </cell>
          <cell r="D2324" t="str">
            <v>FC159</v>
          </cell>
          <cell r="E2324" t="str">
            <v>Out</v>
          </cell>
          <cell r="F2324" t="str">
            <v>9/2/26, 5:56â€¯PM</v>
          </cell>
          <cell r="G2324" t="str">
            <v>P</v>
          </cell>
        </row>
        <row r="2325">
          <cell r="A2325">
            <v>205502952</v>
          </cell>
          <cell r="B2325" t="str">
            <v>WANJIKU,LYDIA WANGARI</v>
          </cell>
          <cell r="C2325" t="str">
            <v>Meera,Bava Bahrudeen</v>
          </cell>
          <cell r="D2325" t="str">
            <v>FC134</v>
          </cell>
          <cell r="E2325" t="str">
            <v>In</v>
          </cell>
          <cell r="F2325" t="str">
            <v>9/2/26, 7:57â€¯AM</v>
          </cell>
          <cell r="G2325" t="str">
            <v>P</v>
          </cell>
        </row>
        <row r="2326">
          <cell r="A2326">
            <v>205502952</v>
          </cell>
          <cell r="B2326" t="str">
            <v>WANJIKU,LYDIA WANGARI</v>
          </cell>
          <cell r="C2326" t="str">
            <v>Meera,Bava Bahrudeen</v>
          </cell>
          <cell r="D2326" t="str">
            <v>FC134</v>
          </cell>
          <cell r="E2326" t="str">
            <v>Out</v>
          </cell>
          <cell r="F2326" t="str">
            <v>9/2/26, 12:05â€¯PM</v>
          </cell>
          <cell r="G2326" t="str">
            <v>P</v>
          </cell>
        </row>
        <row r="2327">
          <cell r="A2327">
            <v>205502952</v>
          </cell>
          <cell r="B2327" t="str">
            <v>WANJIKU,LYDIA WANGARI</v>
          </cell>
          <cell r="C2327" t="str">
            <v>Meera,Bava Bahrudeen</v>
          </cell>
          <cell r="D2327" t="str">
            <v>FC134</v>
          </cell>
          <cell r="E2327" t="str">
            <v>In</v>
          </cell>
          <cell r="F2327" t="str">
            <v>9/2/26, 1:06â€¯PM</v>
          </cell>
          <cell r="G2327" t="str">
            <v>P</v>
          </cell>
        </row>
        <row r="2328">
          <cell r="A2328">
            <v>205502952</v>
          </cell>
          <cell r="B2328" t="str">
            <v>WANJIKU,LYDIA WANGARI</v>
          </cell>
          <cell r="C2328" t="str">
            <v>Meera,Bava Bahrudeen</v>
          </cell>
          <cell r="D2328" t="str">
            <v>FC134</v>
          </cell>
          <cell r="E2328" t="str">
            <v>Out</v>
          </cell>
          <cell r="F2328" t="str">
            <v>9/2/26, 5:58â€¯PM</v>
          </cell>
          <cell r="G2328" t="str">
            <v>P</v>
          </cell>
        </row>
        <row r="2329">
          <cell r="A2329">
            <v>205236897</v>
          </cell>
          <cell r="B2329" t="str">
            <v>BAAH,BISMARK</v>
          </cell>
          <cell r="C2329" t="str">
            <v>Scaria,Varghese</v>
          </cell>
          <cell r="D2329" t="str">
            <v>LK017</v>
          </cell>
          <cell r="E2329" t="str">
            <v>In</v>
          </cell>
          <cell r="F2329" t="str">
            <v>9/2/26, 6:08â€¯PM</v>
          </cell>
          <cell r="G2329" t="str">
            <v>P</v>
          </cell>
        </row>
        <row r="2330">
          <cell r="A2330">
            <v>205236897</v>
          </cell>
          <cell r="B2330" t="str">
            <v>BAAH,BISMARK</v>
          </cell>
          <cell r="C2330" t="str">
            <v>Scaria,Varghese</v>
          </cell>
          <cell r="D2330" t="str">
            <v>LK017</v>
          </cell>
          <cell r="E2330" t="str">
            <v>Out</v>
          </cell>
          <cell r="F2330" t="str">
            <v>9/2/26, 8:32â€¯PM</v>
          </cell>
          <cell r="G2330" t="str">
            <v>P</v>
          </cell>
        </row>
        <row r="2331">
          <cell r="A2331">
            <v>205236897</v>
          </cell>
          <cell r="B2331" t="str">
            <v>BAAH,BISMARK</v>
          </cell>
          <cell r="C2331" t="str">
            <v>Scaria,Varghese</v>
          </cell>
          <cell r="D2331" t="str">
            <v>LK017</v>
          </cell>
          <cell r="E2331" t="str">
            <v>In</v>
          </cell>
          <cell r="F2331" t="str">
            <v>9/2/26, 9:01â€¯PM</v>
          </cell>
          <cell r="G2331" t="str">
            <v>P</v>
          </cell>
        </row>
        <row r="2332">
          <cell r="A2332">
            <v>205236897</v>
          </cell>
          <cell r="B2332" t="str">
            <v>BAAH,BISMARK</v>
          </cell>
          <cell r="C2332" t="str">
            <v>Scaria,Varghese</v>
          </cell>
          <cell r="D2332" t="str">
            <v>LK017</v>
          </cell>
          <cell r="E2332" t="str">
            <v>Out</v>
          </cell>
          <cell r="F2332" t="str">
            <v>9/3/26, 1:42â€¯AM</v>
          </cell>
          <cell r="G2332" t="str">
            <v>P</v>
          </cell>
        </row>
        <row r="2333">
          <cell r="A2333">
            <v>205236897</v>
          </cell>
          <cell r="B2333" t="str">
            <v>BAAH,BISMARK</v>
          </cell>
          <cell r="C2333" t="str">
            <v>Scaria,Varghese</v>
          </cell>
          <cell r="D2333" t="str">
            <v>LK017</v>
          </cell>
          <cell r="E2333" t="str">
            <v>In</v>
          </cell>
          <cell r="F2333" t="str">
            <v>9/3/26, 2:10â€¯AM</v>
          </cell>
          <cell r="G2333" t="str">
            <v>P</v>
          </cell>
        </row>
        <row r="2334">
          <cell r="A2334">
            <v>205236898</v>
          </cell>
          <cell r="B2334" t="str">
            <v>KASSIM,MUKAILA</v>
          </cell>
          <cell r="C2334" t="str">
            <v>Narshad,Muhammad Ashik</v>
          </cell>
          <cell r="D2334" t="str">
            <v>FC009</v>
          </cell>
          <cell r="E2334" t="str">
            <v>In</v>
          </cell>
          <cell r="F2334" t="str">
            <v>9/2/26, 8:02â€¯AM</v>
          </cell>
          <cell r="G2334" t="str">
            <v>P</v>
          </cell>
        </row>
        <row r="2335">
          <cell r="A2335">
            <v>205236898</v>
          </cell>
          <cell r="B2335" t="str">
            <v>KASSIM,MUKAILA</v>
          </cell>
          <cell r="C2335" t="str">
            <v>Narshad,Muhammad Ashik</v>
          </cell>
          <cell r="D2335" t="str">
            <v>FC009</v>
          </cell>
          <cell r="E2335" t="str">
            <v>Out</v>
          </cell>
          <cell r="F2335" t="str">
            <v>9/2/26, 10:04â€¯AM</v>
          </cell>
          <cell r="G2335" t="str">
            <v>P</v>
          </cell>
        </row>
        <row r="2336">
          <cell r="A2336">
            <v>205236898</v>
          </cell>
          <cell r="B2336" t="str">
            <v>KASSIM,MUKAILA</v>
          </cell>
          <cell r="C2336" t="str">
            <v>Narshad,Muhammad Ashik</v>
          </cell>
          <cell r="D2336" t="str">
            <v>FC009</v>
          </cell>
          <cell r="E2336" t="str">
            <v>In</v>
          </cell>
          <cell r="F2336" t="str">
            <v>9/2/26, 10:36â€¯AM</v>
          </cell>
          <cell r="G2336" t="str">
            <v>P</v>
          </cell>
        </row>
        <row r="2337">
          <cell r="A2337">
            <v>205236898</v>
          </cell>
          <cell r="B2337" t="str">
            <v>KASSIM,MUKAILA</v>
          </cell>
          <cell r="C2337" t="str">
            <v>Narshad,Muhammad Ashik</v>
          </cell>
          <cell r="D2337" t="str">
            <v>FC009</v>
          </cell>
          <cell r="E2337" t="str">
            <v>Out</v>
          </cell>
          <cell r="F2337" t="str">
            <v>9/2/26, 2:44â€¯PM</v>
          </cell>
          <cell r="G2337" t="str">
            <v>P</v>
          </cell>
        </row>
        <row r="2338">
          <cell r="A2338">
            <v>205236898</v>
          </cell>
          <cell r="B2338" t="str">
            <v>KASSIM,MUKAILA</v>
          </cell>
          <cell r="C2338" t="str">
            <v>Narshad,Muhammad Ashik</v>
          </cell>
          <cell r="D2338" t="str">
            <v>FC009</v>
          </cell>
          <cell r="E2338" t="str">
            <v>In</v>
          </cell>
          <cell r="F2338" t="str">
            <v>9/2/26, 3:13â€¯PM</v>
          </cell>
          <cell r="G2338" t="str">
            <v>P</v>
          </cell>
        </row>
        <row r="2339">
          <cell r="A2339">
            <v>205236898</v>
          </cell>
          <cell r="B2339" t="str">
            <v>KASSIM,MUKAILA</v>
          </cell>
          <cell r="C2339" t="str">
            <v>Narshad,Muhammad Ashik</v>
          </cell>
          <cell r="D2339" t="str">
            <v>FC009</v>
          </cell>
          <cell r="E2339" t="str">
            <v>Out</v>
          </cell>
          <cell r="F2339" t="str">
            <v>9/2/26, 5:56â€¯PM</v>
          </cell>
          <cell r="G2339" t="str">
            <v>P</v>
          </cell>
        </row>
        <row r="2340">
          <cell r="A2340">
            <v>201536170</v>
          </cell>
          <cell r="B2340" t="str">
            <v>Thullah,Saidu Brima</v>
          </cell>
          <cell r="C2340" t="str">
            <v>Ansari,Ammar Abdullah</v>
          </cell>
          <cell r="D2340" t="str">
            <v>FC009</v>
          </cell>
          <cell r="E2340" t="str">
            <v>In</v>
          </cell>
          <cell r="F2340" t="str">
            <v>9/2/26, 7:59â€¯AM</v>
          </cell>
          <cell r="G2340" t="str">
            <v>P</v>
          </cell>
        </row>
        <row r="2341">
          <cell r="A2341">
            <v>201536170</v>
          </cell>
          <cell r="B2341" t="str">
            <v>Thullah,Saidu Brima</v>
          </cell>
          <cell r="C2341" t="str">
            <v>Ansari,Ammar Abdullah</v>
          </cell>
          <cell r="D2341" t="str">
            <v>FC009</v>
          </cell>
          <cell r="E2341" t="str">
            <v>Out</v>
          </cell>
          <cell r="F2341" t="str">
            <v>9/2/26, 10:01â€¯AM</v>
          </cell>
          <cell r="G2341" t="str">
            <v>P</v>
          </cell>
        </row>
        <row r="2342">
          <cell r="A2342">
            <v>201536170</v>
          </cell>
          <cell r="B2342" t="str">
            <v>Thullah,Saidu Brima</v>
          </cell>
          <cell r="C2342" t="str">
            <v>Ansari,Ammar Abdullah</v>
          </cell>
          <cell r="D2342" t="str">
            <v>FC009</v>
          </cell>
          <cell r="E2342" t="str">
            <v>In</v>
          </cell>
          <cell r="F2342" t="str">
            <v>9/2/26, 10:35â€¯AM</v>
          </cell>
          <cell r="G2342" t="str">
            <v>P</v>
          </cell>
        </row>
        <row r="2343">
          <cell r="A2343">
            <v>201536170</v>
          </cell>
          <cell r="B2343" t="str">
            <v>Thullah,Saidu Brima</v>
          </cell>
          <cell r="C2343" t="str">
            <v>Ansari,Ammar Abdullah</v>
          </cell>
          <cell r="D2343" t="str">
            <v>FC009</v>
          </cell>
          <cell r="E2343" t="str">
            <v>Out</v>
          </cell>
          <cell r="F2343" t="str">
            <v>9/2/26, 3:24â€¯PM</v>
          </cell>
          <cell r="G2343" t="str">
            <v>P</v>
          </cell>
        </row>
        <row r="2344">
          <cell r="A2344">
            <v>201536170</v>
          </cell>
          <cell r="B2344" t="str">
            <v>Thullah,Saidu Brima</v>
          </cell>
          <cell r="C2344" t="str">
            <v>Ansari,Ammar Abdullah</v>
          </cell>
          <cell r="D2344" t="str">
            <v>FC009</v>
          </cell>
          <cell r="E2344" t="str">
            <v>In</v>
          </cell>
          <cell r="F2344" t="str">
            <v>9/2/26, 3:56â€¯PM</v>
          </cell>
          <cell r="G2344" t="str">
            <v>P</v>
          </cell>
        </row>
        <row r="2345">
          <cell r="A2345">
            <v>201536170</v>
          </cell>
          <cell r="B2345" t="str">
            <v>Thullah,Saidu Brima</v>
          </cell>
          <cell r="C2345" t="str">
            <v>Ansari,Ammar Abdullah</v>
          </cell>
          <cell r="D2345" t="str">
            <v>FC009</v>
          </cell>
          <cell r="E2345" t="str">
            <v>Out</v>
          </cell>
          <cell r="F2345" t="str">
            <v>9/2/26, 5:56â€¯PM</v>
          </cell>
          <cell r="G2345" t="str">
            <v>P</v>
          </cell>
        </row>
        <row r="2346">
          <cell r="A2346">
            <v>207574273</v>
          </cell>
          <cell r="B2346" t="str">
            <v>Ismail,Syed</v>
          </cell>
          <cell r="C2346" t="str">
            <v>Raaz,Anantth</v>
          </cell>
          <cell r="D2346" t="str">
            <v>LK013</v>
          </cell>
          <cell r="E2346" t="str">
            <v>In</v>
          </cell>
          <cell r="F2346" t="str">
            <v>9/2/26, 6:59â€¯AM</v>
          </cell>
          <cell r="G2346" t="str">
            <v>P</v>
          </cell>
        </row>
        <row r="2347">
          <cell r="A2347">
            <v>207574273</v>
          </cell>
          <cell r="B2347" t="str">
            <v>Ismail,Syed</v>
          </cell>
          <cell r="C2347" t="str">
            <v>Raaz,Anantth</v>
          </cell>
          <cell r="D2347" t="str">
            <v>LK013</v>
          </cell>
          <cell r="E2347" t="str">
            <v>Out</v>
          </cell>
          <cell r="F2347" t="str">
            <v>9/2/26, 11:09â€¯AM</v>
          </cell>
          <cell r="G2347" t="str">
            <v>P</v>
          </cell>
        </row>
        <row r="2348">
          <cell r="A2348">
            <v>207574273</v>
          </cell>
          <cell r="B2348" t="str">
            <v>Ismail,Syed</v>
          </cell>
          <cell r="C2348" t="str">
            <v>Raaz,Anantth</v>
          </cell>
          <cell r="D2348" t="str">
            <v>LK013</v>
          </cell>
          <cell r="E2348" t="str">
            <v>In</v>
          </cell>
          <cell r="F2348" t="str">
            <v>9/2/26, 12:09â€¯PM</v>
          </cell>
          <cell r="G2348" t="str">
            <v>P</v>
          </cell>
        </row>
        <row r="2349">
          <cell r="A2349">
            <v>207574273</v>
          </cell>
          <cell r="B2349" t="str">
            <v>Ismail,Syed</v>
          </cell>
          <cell r="C2349" t="str">
            <v>Raaz,Anantth</v>
          </cell>
          <cell r="D2349" t="str">
            <v>LK013</v>
          </cell>
          <cell r="E2349" t="str">
            <v>Out</v>
          </cell>
          <cell r="F2349" t="str">
            <v>9/2/26, 5:12â€¯PM</v>
          </cell>
          <cell r="G2349" t="str">
            <v>P</v>
          </cell>
        </row>
        <row r="2350">
          <cell r="A2350">
            <v>205977130</v>
          </cell>
          <cell r="B2350" t="str">
            <v>TUMWINE,BENSON</v>
          </cell>
          <cell r="C2350" t="str">
            <v>Dinberu,Eden</v>
          </cell>
          <cell r="D2350" t="str">
            <v>FC084</v>
          </cell>
          <cell r="E2350" t="str">
            <v>In</v>
          </cell>
          <cell r="F2350" t="str">
            <v>9/2/26, 7:57â€¯AM</v>
          </cell>
          <cell r="G2350" t="str">
            <v>P</v>
          </cell>
        </row>
        <row r="2351">
          <cell r="A2351">
            <v>205977130</v>
          </cell>
          <cell r="B2351" t="str">
            <v>TUMWINE,BENSON</v>
          </cell>
          <cell r="C2351" t="str">
            <v>Dinberu,Eden</v>
          </cell>
          <cell r="D2351" t="str">
            <v>FC084</v>
          </cell>
          <cell r="E2351" t="str">
            <v>Out</v>
          </cell>
          <cell r="F2351" t="str">
            <v>9/2/26, 12:00â€¯PM</v>
          </cell>
          <cell r="G2351" t="str">
            <v>P</v>
          </cell>
        </row>
        <row r="2352">
          <cell r="A2352">
            <v>205977130</v>
          </cell>
          <cell r="B2352" t="str">
            <v>TUMWINE,BENSON</v>
          </cell>
          <cell r="C2352" t="str">
            <v>Dinberu,Eden</v>
          </cell>
          <cell r="D2352" t="str">
            <v>FC084</v>
          </cell>
          <cell r="E2352" t="str">
            <v>In</v>
          </cell>
          <cell r="F2352" t="str">
            <v>9/2/26, 1:00â€¯PM</v>
          </cell>
          <cell r="G2352" t="str">
            <v>P</v>
          </cell>
        </row>
        <row r="2353">
          <cell r="A2353">
            <v>205977130</v>
          </cell>
          <cell r="B2353" t="str">
            <v>TUMWINE,BENSON</v>
          </cell>
          <cell r="C2353" t="str">
            <v>Dinberu,Eden</v>
          </cell>
          <cell r="D2353" t="str">
            <v>FC084</v>
          </cell>
          <cell r="E2353" t="str">
            <v>Out</v>
          </cell>
          <cell r="F2353" t="str">
            <v>9/2/26, 5:57â€¯PM</v>
          </cell>
          <cell r="G2353" t="str">
            <v>P</v>
          </cell>
        </row>
        <row r="2354">
          <cell r="A2354">
            <v>205001264</v>
          </cell>
          <cell r="B2354" t="str">
            <v>Daoud,Mohamed</v>
          </cell>
          <cell r="C2354" t="str">
            <v>Adamachi,Maria</v>
          </cell>
          <cell r="D2354" t="str">
            <v>LK011</v>
          </cell>
          <cell r="E2354" t="str">
            <v>In</v>
          </cell>
          <cell r="F2354" t="str">
            <v>9/2/26, 5:50â€¯PM</v>
          </cell>
          <cell r="G2354" t="str">
            <v>P</v>
          </cell>
        </row>
        <row r="2355">
          <cell r="A2355">
            <v>205001264</v>
          </cell>
          <cell r="B2355" t="str">
            <v>Daoud,Mohamed</v>
          </cell>
          <cell r="C2355" t="str">
            <v>Adamachi,Maria</v>
          </cell>
          <cell r="D2355" t="str">
            <v>LK011</v>
          </cell>
          <cell r="E2355" t="str">
            <v>Out</v>
          </cell>
          <cell r="F2355" t="str">
            <v>9/2/26, 11:01â€¯PM</v>
          </cell>
          <cell r="G2355" t="str">
            <v>P</v>
          </cell>
        </row>
        <row r="2356">
          <cell r="A2356">
            <v>205001264</v>
          </cell>
          <cell r="B2356" t="str">
            <v>Daoud,Mohamed</v>
          </cell>
          <cell r="C2356" t="str">
            <v>Adamachi,Maria</v>
          </cell>
          <cell r="D2356" t="str">
            <v>LK011</v>
          </cell>
          <cell r="E2356" t="str">
            <v>In</v>
          </cell>
          <cell r="F2356" t="str">
            <v>9/2/26, 11:59â€¯PM</v>
          </cell>
          <cell r="G2356" t="str">
            <v>P</v>
          </cell>
        </row>
        <row r="2357">
          <cell r="A2357">
            <v>102207650</v>
          </cell>
          <cell r="B2357" t="str">
            <v>Sundaramoorthy,Dhakshinamoorthy</v>
          </cell>
          <cell r="C2357" t="str">
            <v>Sohail,Anis</v>
          </cell>
          <cell r="D2357" t="str">
            <v>FC134</v>
          </cell>
          <cell r="E2357" t="str">
            <v>In</v>
          </cell>
          <cell r="F2357" t="str">
            <v>9/2/26, 7:56â€¯AM</v>
          </cell>
          <cell r="G2357" t="str">
            <v>P</v>
          </cell>
        </row>
        <row r="2358">
          <cell r="A2358">
            <v>102207650</v>
          </cell>
          <cell r="B2358" t="str">
            <v>Sundaramoorthy,Dhakshinamoorthy</v>
          </cell>
          <cell r="C2358" t="str">
            <v>Sohail,Anis</v>
          </cell>
          <cell r="D2358" t="str">
            <v>FC134</v>
          </cell>
          <cell r="E2358" t="str">
            <v>Out</v>
          </cell>
          <cell r="F2358" t="str">
            <v>9/2/26, 12:10â€¯PM</v>
          </cell>
          <cell r="G2358" t="str">
            <v>P</v>
          </cell>
        </row>
        <row r="2359">
          <cell r="A2359">
            <v>102207650</v>
          </cell>
          <cell r="B2359" t="str">
            <v>Sundaramoorthy,Dhakshinamoorthy</v>
          </cell>
          <cell r="C2359" t="str">
            <v>Sohail,Anis</v>
          </cell>
          <cell r="D2359" t="str">
            <v>FC134</v>
          </cell>
          <cell r="E2359" t="str">
            <v>In</v>
          </cell>
          <cell r="F2359" t="str">
            <v>9/2/26, 1:07â€¯PM</v>
          </cell>
          <cell r="G2359" t="str">
            <v>P</v>
          </cell>
        </row>
        <row r="2360">
          <cell r="A2360">
            <v>102207650</v>
          </cell>
          <cell r="B2360" t="str">
            <v>Sundaramoorthy,Dhakshinamoorthy</v>
          </cell>
          <cell r="C2360" t="str">
            <v>Sohail,Anis</v>
          </cell>
          <cell r="D2360" t="str">
            <v>FC134</v>
          </cell>
          <cell r="E2360" t="str">
            <v>Out</v>
          </cell>
          <cell r="F2360" t="str">
            <v>9/2/26, 6:10â€¯PM</v>
          </cell>
          <cell r="G2360" t="str">
            <v>P</v>
          </cell>
        </row>
        <row r="2361">
          <cell r="A2361">
            <v>102207652</v>
          </cell>
          <cell r="B2361" t="str">
            <v>Theruvathveettil,Rafeek Puthuveettil</v>
          </cell>
          <cell r="C2361" t="str">
            <v>Sohail,Anis</v>
          </cell>
          <cell r="D2361" t="str">
            <v>LK017</v>
          </cell>
          <cell r="E2361" t="str">
            <v>In</v>
          </cell>
          <cell r="F2361" t="str">
            <v>9/2/26, 10:59â€¯PM</v>
          </cell>
          <cell r="G2361" t="str">
            <v>P</v>
          </cell>
        </row>
        <row r="2362">
          <cell r="A2362">
            <v>102207652</v>
          </cell>
          <cell r="B2362" t="str">
            <v>Theruvathveettil,Rafeek Puthuveettil</v>
          </cell>
          <cell r="C2362" t="str">
            <v>Sohail,Anis</v>
          </cell>
          <cell r="D2362" t="str">
            <v>LK017</v>
          </cell>
          <cell r="E2362" t="str">
            <v>In</v>
          </cell>
          <cell r="F2362" t="str">
            <v>9/2/26, 11:59â€¯PM</v>
          </cell>
          <cell r="G2362" t="str">
            <v>P</v>
          </cell>
        </row>
        <row r="2363">
          <cell r="A2363">
            <v>203880236</v>
          </cell>
          <cell r="B2363" t="str">
            <v>Amoako,Vida</v>
          </cell>
          <cell r="C2363" t="str">
            <v>Almarzooqi,Abbas</v>
          </cell>
          <cell r="D2363" t="str">
            <v>FC009</v>
          </cell>
          <cell r="E2363" t="str">
            <v>In</v>
          </cell>
          <cell r="F2363" t="str">
            <v>9/2/26, 7:58â€¯AM</v>
          </cell>
          <cell r="G2363" t="str">
            <v>P</v>
          </cell>
        </row>
        <row r="2364">
          <cell r="A2364">
            <v>203880236</v>
          </cell>
          <cell r="B2364" t="str">
            <v>Amoako,Vida</v>
          </cell>
          <cell r="C2364" t="str">
            <v>Almarzooqi,Abbas</v>
          </cell>
          <cell r="D2364" t="str">
            <v>FC009</v>
          </cell>
          <cell r="E2364" t="str">
            <v>Out</v>
          </cell>
          <cell r="F2364" t="str">
            <v>9/2/26, 12:46â€¯PM</v>
          </cell>
          <cell r="G2364" t="str">
            <v>P</v>
          </cell>
        </row>
        <row r="2365">
          <cell r="A2365">
            <v>203880236</v>
          </cell>
          <cell r="B2365" t="str">
            <v>Amoako,Vida</v>
          </cell>
          <cell r="C2365" t="str">
            <v>Almarzooqi,Abbas</v>
          </cell>
          <cell r="D2365" t="str">
            <v>FC009</v>
          </cell>
          <cell r="E2365" t="str">
            <v>In</v>
          </cell>
          <cell r="F2365" t="str">
            <v>9/2/26, 1:45â€¯PM</v>
          </cell>
          <cell r="G2365" t="str">
            <v>P</v>
          </cell>
        </row>
        <row r="2366">
          <cell r="A2366">
            <v>203880236</v>
          </cell>
          <cell r="B2366" t="str">
            <v>Amoako,Vida</v>
          </cell>
          <cell r="C2366" t="str">
            <v>Almarzooqi,Abbas</v>
          </cell>
          <cell r="D2366" t="str">
            <v>FC009</v>
          </cell>
          <cell r="E2366" t="str">
            <v>Out</v>
          </cell>
          <cell r="F2366" t="str">
            <v>9/2/26, 6:01â€¯PM</v>
          </cell>
          <cell r="G2366" t="str">
            <v>P</v>
          </cell>
        </row>
        <row r="2367">
          <cell r="A2367">
            <v>203880236</v>
          </cell>
          <cell r="B2367" t="str">
            <v>Amoako,Vida</v>
          </cell>
          <cell r="C2367" t="str">
            <v>Almarzooqi,Abbas</v>
          </cell>
          <cell r="D2367" t="str">
            <v>FC009</v>
          </cell>
          <cell r="E2367" t="str">
            <v>Out</v>
          </cell>
          <cell r="F2367" t="str">
            <v>9/2/26, 6:03â€¯PM</v>
          </cell>
          <cell r="G2367" t="str">
            <v>P</v>
          </cell>
        </row>
        <row r="2368">
          <cell r="A2368">
            <v>204138503</v>
          </cell>
          <cell r="B2368" t="str">
            <v>kodua,grace</v>
          </cell>
          <cell r="C2368" t="str">
            <v>Ansari,Ammar Abdullah</v>
          </cell>
          <cell r="D2368" t="str">
            <v>LK013</v>
          </cell>
          <cell r="E2368" t="str">
            <v>In</v>
          </cell>
          <cell r="F2368" t="str">
            <v>9/2/26, 6:12â€¯PM</v>
          </cell>
          <cell r="G2368" t="str">
            <v>P</v>
          </cell>
        </row>
        <row r="2369">
          <cell r="A2369">
            <v>204138503</v>
          </cell>
          <cell r="B2369" t="str">
            <v>kodua,grace</v>
          </cell>
          <cell r="C2369" t="str">
            <v>Ansari,Ammar Abdullah</v>
          </cell>
          <cell r="D2369" t="str">
            <v>LK013</v>
          </cell>
          <cell r="E2369" t="str">
            <v>Out</v>
          </cell>
          <cell r="F2369" t="str">
            <v>9/2/26, 8:36â€¯PM</v>
          </cell>
          <cell r="G2369" t="str">
            <v>P</v>
          </cell>
        </row>
        <row r="2370">
          <cell r="A2370">
            <v>204138503</v>
          </cell>
          <cell r="B2370" t="str">
            <v>kodua,grace</v>
          </cell>
          <cell r="C2370" t="str">
            <v>Ansari,Ammar Abdullah</v>
          </cell>
          <cell r="D2370" t="str">
            <v>LK013</v>
          </cell>
          <cell r="E2370" t="str">
            <v>In</v>
          </cell>
          <cell r="F2370" t="str">
            <v>9/2/26, 9:03â€¯PM</v>
          </cell>
          <cell r="G2370" t="str">
            <v>P</v>
          </cell>
        </row>
        <row r="2371">
          <cell r="A2371">
            <v>204138503</v>
          </cell>
          <cell r="B2371" t="str">
            <v>kodua,grace</v>
          </cell>
          <cell r="C2371" t="str">
            <v>Ansari,Ammar Abdullah</v>
          </cell>
          <cell r="D2371" t="str">
            <v>LK013</v>
          </cell>
          <cell r="E2371" t="str">
            <v>Out</v>
          </cell>
          <cell r="F2371" t="str">
            <v>9/3/26, 2:01â€¯AM</v>
          </cell>
          <cell r="G2371" t="str">
            <v>P</v>
          </cell>
        </row>
        <row r="2372">
          <cell r="A2372">
            <v>204138503</v>
          </cell>
          <cell r="B2372" t="str">
            <v>kodua,grace</v>
          </cell>
          <cell r="C2372" t="str">
            <v>Ansari,Ammar Abdullah</v>
          </cell>
          <cell r="D2372" t="str">
            <v>LK013</v>
          </cell>
          <cell r="E2372" t="str">
            <v>In</v>
          </cell>
          <cell r="F2372" t="str">
            <v>9/3/26, 2:33â€¯AM</v>
          </cell>
          <cell r="G2372" t="str">
            <v>P</v>
          </cell>
        </row>
        <row r="2373">
          <cell r="A2373">
            <v>102582327</v>
          </cell>
          <cell r="B2373" t="str">
            <v>Mohanraj,Dineshkumar</v>
          </cell>
          <cell r="C2373" t="str">
            <v>Katyal,Varun</v>
          </cell>
          <cell r="D2373" t="str">
            <v>LK013</v>
          </cell>
          <cell r="E2373" t="str">
            <v>In</v>
          </cell>
          <cell r="F2373" t="str">
            <v>9/2/26, 6:04â€¯PM</v>
          </cell>
          <cell r="G2373" t="str">
            <v>P</v>
          </cell>
        </row>
        <row r="2374">
          <cell r="A2374">
            <v>102582327</v>
          </cell>
          <cell r="B2374" t="str">
            <v>Mohanraj,Dineshkumar</v>
          </cell>
          <cell r="C2374" t="str">
            <v>Katyal,Varun</v>
          </cell>
          <cell r="D2374" t="str">
            <v>LK013</v>
          </cell>
          <cell r="E2374" t="str">
            <v>Out</v>
          </cell>
          <cell r="F2374" t="str">
            <v>9/2/26, 10:54â€¯PM</v>
          </cell>
          <cell r="G2374" t="str">
            <v>P</v>
          </cell>
        </row>
        <row r="2375">
          <cell r="A2375">
            <v>102582327</v>
          </cell>
          <cell r="B2375" t="str">
            <v>Mohanraj,Dineshkumar</v>
          </cell>
          <cell r="C2375" t="str">
            <v>Katyal,Varun</v>
          </cell>
          <cell r="D2375" t="str">
            <v>LK013</v>
          </cell>
          <cell r="E2375" t="str">
            <v>In</v>
          </cell>
          <cell r="F2375" t="str">
            <v>9/2/26, 11:55â€¯PM</v>
          </cell>
          <cell r="G2375" t="str">
            <v>P</v>
          </cell>
        </row>
        <row r="2376">
          <cell r="A2376">
            <v>203183769</v>
          </cell>
          <cell r="B2376" t="str">
            <v>Kashif,Mirza</v>
          </cell>
          <cell r="C2376" t="str">
            <v>Antony,Arun</v>
          </cell>
          <cell r="D2376" t="str">
            <v>LK013</v>
          </cell>
          <cell r="E2376" t="str">
            <v>In</v>
          </cell>
          <cell r="F2376" t="str">
            <v>9/2/26, 6:00â€¯PM</v>
          </cell>
          <cell r="G2376" t="str">
            <v>P</v>
          </cell>
        </row>
        <row r="2377">
          <cell r="A2377">
            <v>203183769</v>
          </cell>
          <cell r="B2377" t="str">
            <v>Kashif,Mirza</v>
          </cell>
          <cell r="C2377" t="str">
            <v>Antony,Arun</v>
          </cell>
          <cell r="D2377" t="str">
            <v>LK013</v>
          </cell>
          <cell r="E2377" t="str">
            <v>Out</v>
          </cell>
          <cell r="F2377" t="str">
            <v>9/2/26, 11:25â€¯PM</v>
          </cell>
          <cell r="G2377" t="str">
            <v>P</v>
          </cell>
        </row>
        <row r="2378">
          <cell r="A2378">
            <v>204373628</v>
          </cell>
          <cell r="B2378" t="str">
            <v>Abdallah,Jafar</v>
          </cell>
          <cell r="C2378" t="str">
            <v>Sohail,Anis</v>
          </cell>
          <cell r="D2378" t="str">
            <v>FC059</v>
          </cell>
          <cell r="E2378" t="str">
            <v>In</v>
          </cell>
          <cell r="F2378" t="str">
            <v>9/2/26, 7:56â€¯AM</v>
          </cell>
          <cell r="G2378" t="str">
            <v>P</v>
          </cell>
        </row>
        <row r="2379">
          <cell r="A2379">
            <v>204373628</v>
          </cell>
          <cell r="B2379" t="str">
            <v>Abdallah,Jafar</v>
          </cell>
          <cell r="C2379" t="str">
            <v>Sohail,Anis</v>
          </cell>
          <cell r="D2379" t="str">
            <v>FC059</v>
          </cell>
          <cell r="E2379" t="str">
            <v>Out</v>
          </cell>
          <cell r="F2379" t="str">
            <v>9/2/26, 12:04â€¯PM</v>
          </cell>
          <cell r="G2379" t="str">
            <v>P</v>
          </cell>
        </row>
        <row r="2380">
          <cell r="A2380">
            <v>204373628</v>
          </cell>
          <cell r="B2380" t="str">
            <v>Abdallah,Jafar</v>
          </cell>
          <cell r="C2380" t="str">
            <v>Sohail,Anis</v>
          </cell>
          <cell r="D2380" t="str">
            <v>FC059</v>
          </cell>
          <cell r="E2380" t="str">
            <v>In</v>
          </cell>
          <cell r="F2380" t="str">
            <v>9/2/26, 1:03â€¯PM</v>
          </cell>
          <cell r="G2380" t="str">
            <v>P</v>
          </cell>
        </row>
        <row r="2381">
          <cell r="A2381">
            <v>204373628</v>
          </cell>
          <cell r="B2381" t="str">
            <v>Abdallah,Jafar</v>
          </cell>
          <cell r="C2381" t="str">
            <v>Sohail,Anis</v>
          </cell>
          <cell r="D2381" t="str">
            <v>FC059</v>
          </cell>
          <cell r="E2381" t="str">
            <v>Out</v>
          </cell>
          <cell r="F2381" t="str">
            <v>9/2/26, 5:58â€¯PM</v>
          </cell>
          <cell r="G2381" t="str">
            <v>P</v>
          </cell>
        </row>
        <row r="2382">
          <cell r="A2382">
            <v>204864420</v>
          </cell>
          <cell r="B2382" t="str">
            <v>ANNOR BOAITEY,SAMUEL</v>
          </cell>
          <cell r="C2382" t="str">
            <v>Nahla,Fathimathul</v>
          </cell>
          <cell r="D2382" t="str">
            <v>LK012</v>
          </cell>
          <cell r="E2382" t="str">
            <v>In</v>
          </cell>
          <cell r="F2382" t="str">
            <v>9/2/26, 6:15â€¯PM</v>
          </cell>
          <cell r="G2382" t="str">
            <v>P</v>
          </cell>
        </row>
        <row r="2383">
          <cell r="A2383">
            <v>204864420</v>
          </cell>
          <cell r="B2383" t="str">
            <v>ANNOR BOAITEY,SAMUEL</v>
          </cell>
          <cell r="C2383" t="str">
            <v>Nahla,Fathimathul</v>
          </cell>
          <cell r="D2383" t="str">
            <v>LK012</v>
          </cell>
          <cell r="E2383" t="str">
            <v>Out</v>
          </cell>
          <cell r="F2383" t="str">
            <v>9/2/26, 10:58â€¯PM</v>
          </cell>
          <cell r="G2383" t="str">
            <v>P</v>
          </cell>
        </row>
        <row r="2384">
          <cell r="A2384">
            <v>204864420</v>
          </cell>
          <cell r="B2384" t="str">
            <v>ANNOR BOAITEY,SAMUEL</v>
          </cell>
          <cell r="C2384" t="str">
            <v>Nahla,Fathimathul</v>
          </cell>
          <cell r="D2384" t="str">
            <v>LK012</v>
          </cell>
          <cell r="E2384" t="str">
            <v>In</v>
          </cell>
          <cell r="F2384" t="str">
            <v>9/3/26, 12:06â€¯AM</v>
          </cell>
          <cell r="G2384" t="str">
            <v>P</v>
          </cell>
        </row>
        <row r="2385">
          <cell r="A2385">
            <v>205127248</v>
          </cell>
          <cell r="B2385" t="str">
            <v>Wandui,Edwin Kimani</v>
          </cell>
          <cell r="C2385" t="str">
            <v>Scaria,Varghese</v>
          </cell>
          <cell r="D2385" t="str">
            <v>LK012</v>
          </cell>
          <cell r="E2385" t="str">
            <v>In</v>
          </cell>
          <cell r="F2385" t="str">
            <v>9/2/26, 6:14â€¯PM</v>
          </cell>
          <cell r="G2385" t="str">
            <v>P</v>
          </cell>
        </row>
        <row r="2386">
          <cell r="A2386">
            <v>205127248</v>
          </cell>
          <cell r="B2386" t="str">
            <v>Wandui,Edwin Kimani</v>
          </cell>
          <cell r="C2386" t="str">
            <v>Scaria,Varghese</v>
          </cell>
          <cell r="D2386" t="str">
            <v>LK012</v>
          </cell>
          <cell r="E2386" t="str">
            <v>Out</v>
          </cell>
          <cell r="F2386" t="str">
            <v>9/2/26, 8:00â€¯PM</v>
          </cell>
          <cell r="G2386" t="str">
            <v>P</v>
          </cell>
        </row>
        <row r="2387">
          <cell r="A2387">
            <v>205127248</v>
          </cell>
          <cell r="B2387" t="str">
            <v>Wandui,Edwin Kimani</v>
          </cell>
          <cell r="C2387" t="str">
            <v>Scaria,Varghese</v>
          </cell>
          <cell r="D2387" t="str">
            <v>LK012</v>
          </cell>
          <cell r="E2387" t="str">
            <v>In</v>
          </cell>
          <cell r="F2387" t="str">
            <v>9/2/26, 9:01â€¯PM</v>
          </cell>
          <cell r="G2387" t="str">
            <v>P</v>
          </cell>
        </row>
        <row r="2388">
          <cell r="A2388">
            <v>205127248</v>
          </cell>
          <cell r="B2388" t="str">
            <v>Wandui,Edwin Kimani</v>
          </cell>
          <cell r="C2388" t="str">
            <v>Scaria,Varghese</v>
          </cell>
          <cell r="D2388" t="str">
            <v>LK012</v>
          </cell>
          <cell r="E2388" t="str">
            <v>Out</v>
          </cell>
          <cell r="F2388" t="str">
            <v>9/3/26, 2:10â€¯AM</v>
          </cell>
          <cell r="G2388" t="str">
            <v>P</v>
          </cell>
        </row>
        <row r="2389">
          <cell r="A2389">
            <v>203881599</v>
          </cell>
          <cell r="B2389" t="str">
            <v>Mensah,Mary</v>
          </cell>
          <cell r="C2389" t="str">
            <v>Nahla,Fathimathul</v>
          </cell>
          <cell r="D2389" t="str">
            <v>LK011</v>
          </cell>
          <cell r="E2389" t="str">
            <v>In</v>
          </cell>
          <cell r="F2389" t="str">
            <v>9/2/26, 6:10â€¯PM</v>
          </cell>
          <cell r="G2389" t="str">
            <v>P</v>
          </cell>
        </row>
        <row r="2390">
          <cell r="A2390">
            <v>203881599</v>
          </cell>
          <cell r="B2390" t="str">
            <v>Mensah,Mary</v>
          </cell>
          <cell r="C2390" t="str">
            <v>Nahla,Fathimathul</v>
          </cell>
          <cell r="D2390" t="str">
            <v>LK011</v>
          </cell>
          <cell r="E2390" t="str">
            <v>Out</v>
          </cell>
          <cell r="F2390" t="str">
            <v>9/2/26, 10:58â€¯PM</v>
          </cell>
          <cell r="G2390" t="str">
            <v>P</v>
          </cell>
        </row>
        <row r="2391">
          <cell r="A2391">
            <v>203881599</v>
          </cell>
          <cell r="B2391" t="str">
            <v>Mensah,Mary</v>
          </cell>
          <cell r="C2391" t="str">
            <v>Nahla,Fathimathul</v>
          </cell>
          <cell r="D2391" t="str">
            <v>LK011</v>
          </cell>
          <cell r="E2391" t="str">
            <v>In</v>
          </cell>
          <cell r="F2391" t="str">
            <v>9/2/26, 11:59â€¯PM</v>
          </cell>
          <cell r="G2391" t="str">
            <v>P</v>
          </cell>
        </row>
        <row r="2392">
          <cell r="A2392">
            <v>203881598</v>
          </cell>
          <cell r="B2392" t="str">
            <v>Amoako,Benjamin Kwarteng</v>
          </cell>
          <cell r="C2392" t="str">
            <v>Almarzooqi,Abbas</v>
          </cell>
          <cell r="D2392" t="str">
            <v>FC134</v>
          </cell>
          <cell r="E2392" t="str">
            <v>In</v>
          </cell>
          <cell r="F2392" t="str">
            <v>9/2/26, 7:55â€¯AM</v>
          </cell>
          <cell r="G2392" t="str">
            <v>P</v>
          </cell>
        </row>
        <row r="2393">
          <cell r="A2393">
            <v>203881598</v>
          </cell>
          <cell r="B2393" t="str">
            <v>Amoako,Benjamin Kwarteng</v>
          </cell>
          <cell r="C2393" t="str">
            <v>Almarzooqi,Abbas</v>
          </cell>
          <cell r="D2393" t="str">
            <v>FC134</v>
          </cell>
          <cell r="E2393" t="str">
            <v>Out</v>
          </cell>
          <cell r="F2393" t="str">
            <v>9/2/26, 12:48â€¯PM</v>
          </cell>
          <cell r="G2393" t="str">
            <v>P</v>
          </cell>
        </row>
        <row r="2394">
          <cell r="A2394">
            <v>203881598</v>
          </cell>
          <cell r="B2394" t="str">
            <v>Amoako,Benjamin Kwarteng</v>
          </cell>
          <cell r="C2394" t="str">
            <v>Almarzooqi,Abbas</v>
          </cell>
          <cell r="D2394" t="str">
            <v>FC134</v>
          </cell>
          <cell r="E2394" t="str">
            <v>In</v>
          </cell>
          <cell r="F2394" t="str">
            <v>9/2/26, 1:47â€¯PM</v>
          </cell>
          <cell r="G2394" t="str">
            <v>P</v>
          </cell>
        </row>
        <row r="2395">
          <cell r="A2395">
            <v>203881598</v>
          </cell>
          <cell r="B2395" t="str">
            <v>Amoako,Benjamin Kwarteng</v>
          </cell>
          <cell r="C2395" t="str">
            <v>Almarzooqi,Abbas</v>
          </cell>
          <cell r="D2395" t="str">
            <v>FC134</v>
          </cell>
          <cell r="E2395" t="str">
            <v>Out</v>
          </cell>
          <cell r="F2395" t="str">
            <v>9/2/26, 6:03â€¯PM</v>
          </cell>
          <cell r="G2395" t="str">
            <v>P</v>
          </cell>
        </row>
        <row r="2396">
          <cell r="A2396">
            <v>203881596</v>
          </cell>
          <cell r="B2396" t="str">
            <v>Tokpor,Maxwell</v>
          </cell>
          <cell r="C2396" t="str">
            <v>Nahla,Fathimathul</v>
          </cell>
          <cell r="D2396" t="str">
            <v>FC034</v>
          </cell>
          <cell r="E2396" t="str">
            <v>In</v>
          </cell>
          <cell r="F2396" t="str">
            <v>9/2/26, 7:59â€¯AM</v>
          </cell>
          <cell r="G2396" t="str">
            <v>P</v>
          </cell>
        </row>
        <row r="2397">
          <cell r="A2397">
            <v>203881596</v>
          </cell>
          <cell r="B2397" t="str">
            <v>Tokpor,Maxwell</v>
          </cell>
          <cell r="C2397" t="str">
            <v>Nahla,Fathimathul</v>
          </cell>
          <cell r="D2397" t="str">
            <v>FC034</v>
          </cell>
          <cell r="E2397" t="str">
            <v>Out</v>
          </cell>
          <cell r="F2397" t="str">
            <v>9/2/26, 12:50â€¯PM</v>
          </cell>
          <cell r="G2397" t="str">
            <v>P</v>
          </cell>
        </row>
        <row r="2398">
          <cell r="A2398">
            <v>203881596</v>
          </cell>
          <cell r="B2398" t="str">
            <v>Tokpor,Maxwell</v>
          </cell>
          <cell r="C2398" t="str">
            <v>Nahla,Fathimathul</v>
          </cell>
          <cell r="D2398" t="str">
            <v>FC034</v>
          </cell>
          <cell r="E2398" t="str">
            <v>In</v>
          </cell>
          <cell r="F2398" t="str">
            <v>9/2/26, 1:49â€¯PM</v>
          </cell>
          <cell r="G2398" t="str">
            <v>P</v>
          </cell>
        </row>
        <row r="2399">
          <cell r="A2399">
            <v>203881596</v>
          </cell>
          <cell r="B2399" t="str">
            <v>Tokpor,Maxwell</v>
          </cell>
          <cell r="C2399" t="str">
            <v>Nahla,Fathimathul</v>
          </cell>
          <cell r="D2399" t="str">
            <v>FC034</v>
          </cell>
          <cell r="E2399" t="str">
            <v>Out</v>
          </cell>
          <cell r="F2399" t="str">
            <v>9/2/26, 5:59â€¯PM</v>
          </cell>
          <cell r="G2399" t="str">
            <v>P</v>
          </cell>
        </row>
        <row r="2400">
          <cell r="A2400">
            <v>202419640</v>
          </cell>
          <cell r="B2400" t="str">
            <v>Noah,Mohamed</v>
          </cell>
          <cell r="C2400" t="str">
            <v>Scaria,Varghese</v>
          </cell>
          <cell r="D2400" t="str">
            <v>LK013</v>
          </cell>
          <cell r="E2400" t="str">
            <v>In</v>
          </cell>
          <cell r="F2400" t="str">
            <v>9/2/26, 6:04â€¯PM</v>
          </cell>
          <cell r="G2400" t="str">
            <v>P</v>
          </cell>
        </row>
        <row r="2401">
          <cell r="A2401">
            <v>202419640</v>
          </cell>
          <cell r="B2401" t="str">
            <v>Noah,Mohamed</v>
          </cell>
          <cell r="C2401" t="str">
            <v>Scaria,Varghese</v>
          </cell>
          <cell r="D2401" t="str">
            <v>LK013</v>
          </cell>
          <cell r="E2401" t="str">
            <v>Out</v>
          </cell>
          <cell r="F2401" t="str">
            <v>9/2/26, 8:40â€¯PM</v>
          </cell>
          <cell r="G2401" t="str">
            <v>P</v>
          </cell>
        </row>
        <row r="2402">
          <cell r="A2402">
            <v>202419640</v>
          </cell>
          <cell r="B2402" t="str">
            <v>Noah,Mohamed</v>
          </cell>
          <cell r="C2402" t="str">
            <v>Scaria,Varghese</v>
          </cell>
          <cell r="D2402" t="str">
            <v>LK013</v>
          </cell>
          <cell r="E2402" t="str">
            <v>In</v>
          </cell>
          <cell r="F2402" t="str">
            <v>9/2/26, 9:08â€¯PM</v>
          </cell>
          <cell r="G2402" t="str">
            <v>P</v>
          </cell>
        </row>
        <row r="2403">
          <cell r="A2403">
            <v>202419640</v>
          </cell>
          <cell r="B2403" t="str">
            <v>Noah,Mohamed</v>
          </cell>
          <cell r="C2403" t="str">
            <v>Scaria,Varghese</v>
          </cell>
          <cell r="D2403" t="str">
            <v>LK013</v>
          </cell>
          <cell r="E2403" t="str">
            <v>Out</v>
          </cell>
          <cell r="F2403" t="str">
            <v>9/3/26, 1:39â€¯AM</v>
          </cell>
          <cell r="G2403" t="str">
            <v>P</v>
          </cell>
        </row>
        <row r="2404">
          <cell r="A2404">
            <v>202419640</v>
          </cell>
          <cell r="B2404" t="str">
            <v>Noah,Mohamed</v>
          </cell>
          <cell r="C2404" t="str">
            <v>Scaria,Varghese</v>
          </cell>
          <cell r="D2404" t="str">
            <v>LK013</v>
          </cell>
          <cell r="E2404" t="str">
            <v>In</v>
          </cell>
          <cell r="F2404" t="str">
            <v>9/3/26, 2:10â€¯AM</v>
          </cell>
          <cell r="G2404" t="str">
            <v>P</v>
          </cell>
        </row>
        <row r="2405">
          <cell r="A2405">
            <v>206930331</v>
          </cell>
          <cell r="B2405" t="str">
            <v>KIBAGE,EVELYN</v>
          </cell>
          <cell r="C2405" t="str">
            <v>Narshad,Muhammad Ashik</v>
          </cell>
          <cell r="D2405" t="str">
            <v>LK013</v>
          </cell>
          <cell r="E2405" t="str">
            <v>In</v>
          </cell>
          <cell r="F2405" t="str">
            <v>9/2/26, 6:07â€¯PM</v>
          </cell>
          <cell r="G2405" t="str">
            <v>P</v>
          </cell>
        </row>
        <row r="2406">
          <cell r="A2406">
            <v>206930331</v>
          </cell>
          <cell r="B2406" t="str">
            <v>KIBAGE,EVELYN</v>
          </cell>
          <cell r="C2406" t="str">
            <v>Narshad,Muhammad Ashik</v>
          </cell>
          <cell r="D2406" t="str">
            <v>LK013</v>
          </cell>
          <cell r="E2406" t="str">
            <v>Out</v>
          </cell>
          <cell r="F2406" t="str">
            <v>9/2/26, 8:04â€¯PM</v>
          </cell>
          <cell r="G2406" t="str">
            <v>P</v>
          </cell>
        </row>
        <row r="2407">
          <cell r="A2407">
            <v>206930331</v>
          </cell>
          <cell r="B2407" t="str">
            <v>KIBAGE,EVELYN</v>
          </cell>
          <cell r="C2407" t="str">
            <v>Narshad,Muhammad Ashik</v>
          </cell>
          <cell r="D2407" t="str">
            <v>LK013</v>
          </cell>
          <cell r="E2407" t="str">
            <v>In</v>
          </cell>
          <cell r="F2407" t="str">
            <v>9/2/26, 9:06â€¯PM</v>
          </cell>
          <cell r="G2407" t="str">
            <v>P</v>
          </cell>
        </row>
        <row r="2408">
          <cell r="A2408">
            <v>206930331</v>
          </cell>
          <cell r="B2408" t="str">
            <v>KIBAGE,EVELYN</v>
          </cell>
          <cell r="C2408" t="str">
            <v>Narshad,Muhammad Ashik</v>
          </cell>
          <cell r="D2408" t="str">
            <v>LK013</v>
          </cell>
          <cell r="E2408" t="str">
            <v>Out</v>
          </cell>
          <cell r="F2408" t="str">
            <v>9/3/26, 2:09â€¯AM</v>
          </cell>
          <cell r="G2408" t="str">
            <v>P</v>
          </cell>
        </row>
        <row r="2409">
          <cell r="A2409">
            <v>204864416</v>
          </cell>
          <cell r="B2409" t="str">
            <v>ADARKWAH,NOAH</v>
          </cell>
          <cell r="C2409" t="str">
            <v>Meera,Bava Bahrudeen</v>
          </cell>
          <cell r="D2409" t="str">
            <v>FC134</v>
          </cell>
          <cell r="E2409" t="str">
            <v>In</v>
          </cell>
          <cell r="F2409" t="str">
            <v>9/2/26, 8:00â€¯AM</v>
          </cell>
          <cell r="G2409" t="str">
            <v>P</v>
          </cell>
        </row>
        <row r="2410">
          <cell r="A2410">
            <v>204864416</v>
          </cell>
          <cell r="B2410" t="str">
            <v>ADARKWAH,NOAH</v>
          </cell>
          <cell r="C2410" t="str">
            <v>Meera,Bava Bahrudeen</v>
          </cell>
          <cell r="D2410" t="str">
            <v>FC134</v>
          </cell>
          <cell r="E2410" t="str">
            <v>Out</v>
          </cell>
          <cell r="F2410" t="str">
            <v>9/2/26, 12:00â€¯PM</v>
          </cell>
          <cell r="G2410" t="str">
            <v>P</v>
          </cell>
        </row>
        <row r="2411">
          <cell r="A2411">
            <v>204864416</v>
          </cell>
          <cell r="B2411" t="str">
            <v>ADARKWAH,NOAH</v>
          </cell>
          <cell r="C2411" t="str">
            <v>Meera,Bava Bahrudeen</v>
          </cell>
          <cell r="D2411" t="str">
            <v>FC134</v>
          </cell>
          <cell r="E2411" t="str">
            <v>In</v>
          </cell>
          <cell r="F2411" t="str">
            <v>9/2/26, 1:00â€¯PM</v>
          </cell>
          <cell r="G2411" t="str">
            <v>P</v>
          </cell>
        </row>
        <row r="2412">
          <cell r="A2412">
            <v>204864416</v>
          </cell>
          <cell r="B2412" t="str">
            <v>ADARKWAH,NOAH</v>
          </cell>
          <cell r="C2412" t="str">
            <v>Meera,Bava Bahrudeen</v>
          </cell>
          <cell r="D2412" t="str">
            <v>FC134</v>
          </cell>
          <cell r="E2412" t="str">
            <v>Out</v>
          </cell>
          <cell r="F2412" t="str">
            <v>9/2/26, 6:00â€¯PM</v>
          </cell>
          <cell r="G2412" t="str">
            <v>P</v>
          </cell>
        </row>
        <row r="2413">
          <cell r="A2413">
            <v>206930332</v>
          </cell>
          <cell r="B2413" t="str">
            <v>MUNGUTI,ELIZABETH NDUNGE</v>
          </cell>
          <cell r="C2413" t="str">
            <v>Thomas,Binil</v>
          </cell>
          <cell r="D2413" t="str">
            <v>LK012</v>
          </cell>
          <cell r="E2413" t="str">
            <v>In</v>
          </cell>
          <cell r="F2413" t="str">
            <v>9/2/26, 6:08â€¯PM</v>
          </cell>
          <cell r="G2413" t="str">
            <v>P</v>
          </cell>
        </row>
        <row r="2414">
          <cell r="A2414">
            <v>206930332</v>
          </cell>
          <cell r="B2414" t="str">
            <v>MUNGUTI,ELIZABETH NDUNGE</v>
          </cell>
          <cell r="C2414" t="str">
            <v>Thomas,Binil</v>
          </cell>
          <cell r="D2414" t="str">
            <v>LK012</v>
          </cell>
          <cell r="E2414" t="str">
            <v>Out</v>
          </cell>
          <cell r="F2414" t="str">
            <v>9/2/26, 8:05â€¯PM</v>
          </cell>
          <cell r="G2414" t="str">
            <v>P</v>
          </cell>
        </row>
        <row r="2415">
          <cell r="A2415">
            <v>206930332</v>
          </cell>
          <cell r="B2415" t="str">
            <v>MUNGUTI,ELIZABETH NDUNGE</v>
          </cell>
          <cell r="C2415" t="str">
            <v>Thomas,Binil</v>
          </cell>
          <cell r="D2415" t="str">
            <v>LK012</v>
          </cell>
          <cell r="E2415" t="str">
            <v>In</v>
          </cell>
          <cell r="F2415" t="str">
            <v>9/2/26, 9:04â€¯PM</v>
          </cell>
          <cell r="G2415" t="str">
            <v>P</v>
          </cell>
        </row>
        <row r="2416">
          <cell r="A2416">
            <v>206930332</v>
          </cell>
          <cell r="B2416" t="str">
            <v>MUNGUTI,ELIZABETH NDUNGE</v>
          </cell>
          <cell r="C2416" t="str">
            <v>Thomas,Binil</v>
          </cell>
          <cell r="D2416" t="str">
            <v>LK012</v>
          </cell>
          <cell r="E2416" t="str">
            <v>Out</v>
          </cell>
          <cell r="F2416" t="str">
            <v>9/3/26, 2:07â€¯AM</v>
          </cell>
          <cell r="G2416" t="str">
            <v>P</v>
          </cell>
        </row>
        <row r="2417">
          <cell r="A2417">
            <v>206930333</v>
          </cell>
          <cell r="B2417" t="str">
            <v>WAMBUA,DIANA NDULU</v>
          </cell>
          <cell r="C2417" t="str">
            <v>Thomas,Binil</v>
          </cell>
          <cell r="D2417" t="str">
            <v>FC034</v>
          </cell>
          <cell r="E2417" t="str">
            <v>In</v>
          </cell>
          <cell r="F2417" t="str">
            <v>9/2/26, 7:57â€¯AM</v>
          </cell>
          <cell r="G2417" t="str">
            <v>P</v>
          </cell>
        </row>
        <row r="2418">
          <cell r="A2418">
            <v>206930333</v>
          </cell>
          <cell r="B2418" t="str">
            <v>WAMBUA,DIANA NDULU</v>
          </cell>
          <cell r="C2418" t="str">
            <v>Thomas,Binil</v>
          </cell>
          <cell r="D2418" t="str">
            <v>FC034</v>
          </cell>
          <cell r="E2418" t="str">
            <v>Out</v>
          </cell>
          <cell r="F2418" t="str">
            <v>9/2/26, 10:00â€¯AM</v>
          </cell>
          <cell r="G2418" t="str">
            <v>P</v>
          </cell>
        </row>
        <row r="2419">
          <cell r="A2419">
            <v>206930333</v>
          </cell>
          <cell r="B2419" t="str">
            <v>WAMBUA,DIANA NDULU</v>
          </cell>
          <cell r="C2419" t="str">
            <v>Thomas,Binil</v>
          </cell>
          <cell r="D2419" t="str">
            <v>FC034</v>
          </cell>
          <cell r="E2419" t="str">
            <v>In</v>
          </cell>
          <cell r="F2419" t="str">
            <v>9/2/26, 10:30â€¯AM</v>
          </cell>
          <cell r="G2419" t="str">
            <v>P</v>
          </cell>
        </row>
        <row r="2420">
          <cell r="A2420">
            <v>206930333</v>
          </cell>
          <cell r="B2420" t="str">
            <v>WAMBUA,DIANA NDULU</v>
          </cell>
          <cell r="C2420" t="str">
            <v>Thomas,Binil</v>
          </cell>
          <cell r="D2420" t="str">
            <v>FC034</v>
          </cell>
          <cell r="E2420" t="str">
            <v>Out</v>
          </cell>
          <cell r="F2420" t="str">
            <v>9/2/26, 2:43â€¯PM</v>
          </cell>
          <cell r="G2420" t="str">
            <v>P</v>
          </cell>
        </row>
        <row r="2421">
          <cell r="A2421">
            <v>206930333</v>
          </cell>
          <cell r="B2421" t="str">
            <v>WAMBUA,DIANA NDULU</v>
          </cell>
          <cell r="C2421" t="str">
            <v>Thomas,Binil</v>
          </cell>
          <cell r="D2421" t="str">
            <v>FC034</v>
          </cell>
          <cell r="E2421" t="str">
            <v>In</v>
          </cell>
          <cell r="F2421" t="str">
            <v>9/2/26, 3:13â€¯PM</v>
          </cell>
          <cell r="G2421" t="str">
            <v>P</v>
          </cell>
        </row>
        <row r="2422">
          <cell r="A2422">
            <v>206930333</v>
          </cell>
          <cell r="B2422" t="str">
            <v>WAMBUA,DIANA NDULU</v>
          </cell>
          <cell r="C2422" t="str">
            <v>Thomas,Binil</v>
          </cell>
          <cell r="D2422" t="str">
            <v>FC034</v>
          </cell>
          <cell r="E2422" t="str">
            <v>Out</v>
          </cell>
          <cell r="F2422" t="str">
            <v>9/2/26, 5:54â€¯PM</v>
          </cell>
          <cell r="G2422" t="str">
            <v>P</v>
          </cell>
        </row>
        <row r="2423">
          <cell r="A2423">
            <v>113156279</v>
          </cell>
          <cell r="B2423" t="str">
            <v>Issah,Ayishatu</v>
          </cell>
          <cell r="C2423" t="str">
            <v>Dinberu,Eden</v>
          </cell>
          <cell r="E2423" t="str">
            <v>In</v>
          </cell>
          <cell r="F2423" t="str">
            <v>9/2/26, 7:55â€¯AM</v>
          </cell>
          <cell r="G2423" t="str">
            <v>P</v>
          </cell>
        </row>
        <row r="2424">
          <cell r="A2424">
            <v>113156279</v>
          </cell>
          <cell r="B2424" t="str">
            <v>Issah,Ayishatu</v>
          </cell>
          <cell r="C2424" t="str">
            <v>Dinberu,Eden</v>
          </cell>
          <cell r="E2424" t="str">
            <v>Out</v>
          </cell>
          <cell r="F2424" t="str">
            <v>9/2/26, 1:44â€¯PM</v>
          </cell>
          <cell r="G2424" t="str">
            <v>P</v>
          </cell>
        </row>
        <row r="2425">
          <cell r="A2425">
            <v>113156279</v>
          </cell>
          <cell r="B2425" t="str">
            <v>Issah,Ayishatu</v>
          </cell>
          <cell r="C2425" t="str">
            <v>Dinberu,Eden</v>
          </cell>
          <cell r="E2425" t="str">
            <v>In</v>
          </cell>
          <cell r="F2425" t="str">
            <v>9/2/26, 2:45â€¯PM</v>
          </cell>
          <cell r="G2425" t="str">
            <v>P</v>
          </cell>
        </row>
        <row r="2426">
          <cell r="A2426">
            <v>113156279</v>
          </cell>
          <cell r="B2426" t="str">
            <v>Issah,Ayishatu</v>
          </cell>
          <cell r="C2426" t="str">
            <v>Dinberu,Eden</v>
          </cell>
          <cell r="E2426" t="str">
            <v>Out</v>
          </cell>
          <cell r="F2426" t="str">
            <v>9/2/26, 6:01â€¯PM</v>
          </cell>
          <cell r="G2426" t="str">
            <v>P</v>
          </cell>
        </row>
        <row r="2427">
          <cell r="A2427">
            <v>203712972</v>
          </cell>
          <cell r="B2427" t="str">
            <v>NEPALI,BIKASH</v>
          </cell>
          <cell r="C2427" t="str">
            <v>Almarzooqi,Abbas</v>
          </cell>
          <cell r="D2427" t="str">
            <v>FC059</v>
          </cell>
          <cell r="E2427" t="str">
            <v>In</v>
          </cell>
          <cell r="F2427" t="str">
            <v>9/2/26, 7:56â€¯AM</v>
          </cell>
          <cell r="G2427" t="str">
            <v>P</v>
          </cell>
        </row>
        <row r="2428">
          <cell r="A2428">
            <v>203712972</v>
          </cell>
          <cell r="B2428" t="str">
            <v>NEPALI,BIKASH</v>
          </cell>
          <cell r="C2428" t="str">
            <v>Almarzooqi,Abbas</v>
          </cell>
          <cell r="D2428" t="str">
            <v>FC059</v>
          </cell>
          <cell r="E2428" t="str">
            <v>Out</v>
          </cell>
          <cell r="F2428" t="str">
            <v>9/2/26, 12:46â€¯PM</v>
          </cell>
          <cell r="G2428" t="str">
            <v>P</v>
          </cell>
        </row>
        <row r="2429">
          <cell r="A2429">
            <v>203712972</v>
          </cell>
          <cell r="B2429" t="str">
            <v>NEPALI,BIKASH</v>
          </cell>
          <cell r="C2429" t="str">
            <v>Almarzooqi,Abbas</v>
          </cell>
          <cell r="D2429" t="str">
            <v>FC059</v>
          </cell>
          <cell r="E2429" t="str">
            <v>In</v>
          </cell>
          <cell r="F2429" t="str">
            <v>9/2/26, 1:44â€¯PM</v>
          </cell>
          <cell r="G2429" t="str">
            <v>P</v>
          </cell>
        </row>
        <row r="2430">
          <cell r="A2430">
            <v>203712972</v>
          </cell>
          <cell r="B2430" t="str">
            <v>NEPALI,BIKASH</v>
          </cell>
          <cell r="C2430" t="str">
            <v>Almarzooqi,Abbas</v>
          </cell>
          <cell r="D2430" t="str">
            <v>FC059</v>
          </cell>
          <cell r="E2430" t="str">
            <v>Out</v>
          </cell>
          <cell r="F2430" t="str">
            <v>9/2/26, 5:57â€¯PM</v>
          </cell>
          <cell r="G2430" t="str">
            <v>P</v>
          </cell>
        </row>
        <row r="2431">
          <cell r="A2431">
            <v>204864410</v>
          </cell>
          <cell r="B2431" t="str">
            <v>KUBI,ANDREWS APPIAH</v>
          </cell>
          <cell r="C2431" t="str">
            <v>Lakkireddy,Sai Raghavendra Reddy</v>
          </cell>
          <cell r="D2431" t="str">
            <v>FC059</v>
          </cell>
          <cell r="E2431" t="str">
            <v>In</v>
          </cell>
          <cell r="F2431" t="str">
            <v>9/2/26, 7:56â€¯AM</v>
          </cell>
          <cell r="G2431" t="str">
            <v>P</v>
          </cell>
        </row>
        <row r="2432">
          <cell r="A2432">
            <v>204864410</v>
          </cell>
          <cell r="B2432" t="str">
            <v>KUBI,ANDREWS APPIAH</v>
          </cell>
          <cell r="C2432" t="str">
            <v>Lakkireddy,Sai Raghavendra Reddy</v>
          </cell>
          <cell r="D2432" t="str">
            <v>FC059</v>
          </cell>
          <cell r="E2432" t="str">
            <v>Out</v>
          </cell>
          <cell r="F2432" t="str">
            <v>9/2/26, 10:04â€¯AM</v>
          </cell>
          <cell r="G2432" t="str">
            <v>P</v>
          </cell>
        </row>
        <row r="2433">
          <cell r="A2433">
            <v>204864410</v>
          </cell>
          <cell r="B2433" t="str">
            <v>KUBI,ANDREWS APPIAH</v>
          </cell>
          <cell r="C2433" t="str">
            <v>Lakkireddy,Sai Raghavendra Reddy</v>
          </cell>
          <cell r="D2433" t="str">
            <v>FC059</v>
          </cell>
          <cell r="E2433" t="str">
            <v>In</v>
          </cell>
          <cell r="F2433" t="str">
            <v>9/2/26, 10:35â€¯AM</v>
          </cell>
          <cell r="G2433" t="str">
            <v>P</v>
          </cell>
        </row>
        <row r="2434">
          <cell r="A2434">
            <v>204864410</v>
          </cell>
          <cell r="B2434" t="str">
            <v>KUBI,ANDREWS APPIAH</v>
          </cell>
          <cell r="C2434" t="str">
            <v>Lakkireddy,Sai Raghavendra Reddy</v>
          </cell>
          <cell r="D2434" t="str">
            <v>FC059</v>
          </cell>
          <cell r="E2434" t="str">
            <v>Out</v>
          </cell>
          <cell r="F2434" t="str">
            <v>9/2/26, 2:45â€¯PM</v>
          </cell>
          <cell r="G2434" t="str">
            <v>P</v>
          </cell>
        </row>
        <row r="2435">
          <cell r="A2435">
            <v>204864410</v>
          </cell>
          <cell r="B2435" t="str">
            <v>KUBI,ANDREWS APPIAH</v>
          </cell>
          <cell r="C2435" t="str">
            <v>Lakkireddy,Sai Raghavendra Reddy</v>
          </cell>
          <cell r="D2435" t="str">
            <v>FC059</v>
          </cell>
          <cell r="E2435" t="str">
            <v>In</v>
          </cell>
          <cell r="F2435" t="str">
            <v>9/2/26, 3:16â€¯PM</v>
          </cell>
          <cell r="G2435" t="str">
            <v>P</v>
          </cell>
        </row>
        <row r="2436">
          <cell r="A2436">
            <v>204864410</v>
          </cell>
          <cell r="B2436" t="str">
            <v>KUBI,ANDREWS APPIAH</v>
          </cell>
          <cell r="C2436" t="str">
            <v>Lakkireddy,Sai Raghavendra Reddy</v>
          </cell>
          <cell r="D2436" t="str">
            <v>FC059</v>
          </cell>
          <cell r="E2436" t="str">
            <v>Out</v>
          </cell>
          <cell r="F2436" t="str">
            <v>9/2/26, 5:55â€¯PM</v>
          </cell>
          <cell r="G2436" t="str">
            <v>P</v>
          </cell>
        </row>
        <row r="2437">
          <cell r="A2437">
            <v>206886516</v>
          </cell>
          <cell r="B2437" t="str">
            <v>KITUR,SYLYN CHEROP</v>
          </cell>
          <cell r="C2437" t="str">
            <v>Thomas,Binil</v>
          </cell>
          <cell r="D2437" t="str">
            <v>LK014</v>
          </cell>
          <cell r="E2437" t="str">
            <v>In</v>
          </cell>
          <cell r="F2437" t="str">
            <v>9/2/26, 6:07â€¯PM</v>
          </cell>
          <cell r="G2437" t="str">
            <v>P</v>
          </cell>
        </row>
        <row r="2438">
          <cell r="A2438">
            <v>206886516</v>
          </cell>
          <cell r="B2438" t="str">
            <v>KITUR,SYLYN CHEROP</v>
          </cell>
          <cell r="C2438" t="str">
            <v>Thomas,Binil</v>
          </cell>
          <cell r="D2438" t="str">
            <v>LK014</v>
          </cell>
          <cell r="E2438" t="str">
            <v>Out</v>
          </cell>
          <cell r="F2438" t="str">
            <v>9/2/26, 8:09â€¯PM</v>
          </cell>
          <cell r="G2438" t="str">
            <v>P</v>
          </cell>
        </row>
        <row r="2439">
          <cell r="A2439">
            <v>206886516</v>
          </cell>
          <cell r="B2439" t="str">
            <v>KITUR,SYLYN CHEROP</v>
          </cell>
          <cell r="C2439" t="str">
            <v>Thomas,Binil</v>
          </cell>
          <cell r="D2439" t="str">
            <v>LK014</v>
          </cell>
          <cell r="E2439" t="str">
            <v>In</v>
          </cell>
          <cell r="F2439" t="str">
            <v>9/2/26, 9:07â€¯PM</v>
          </cell>
          <cell r="G2439" t="str">
            <v>P</v>
          </cell>
        </row>
        <row r="2440">
          <cell r="A2440">
            <v>206886516</v>
          </cell>
          <cell r="B2440" t="str">
            <v>KITUR,SYLYN CHEROP</v>
          </cell>
          <cell r="C2440" t="str">
            <v>Thomas,Binil</v>
          </cell>
          <cell r="D2440" t="str">
            <v>LK014</v>
          </cell>
          <cell r="E2440" t="str">
            <v>Out</v>
          </cell>
          <cell r="F2440" t="str">
            <v>9/3/26, 2:07â€¯AM</v>
          </cell>
          <cell r="G2440" t="str">
            <v>P</v>
          </cell>
        </row>
        <row r="2441">
          <cell r="A2441">
            <v>206072090</v>
          </cell>
          <cell r="B2441" t="str">
            <v>ASAMOAH,BENJAMIN</v>
          </cell>
          <cell r="C2441" t="str">
            <v>Lakkireddy,Sai Raghavendra Reddy</v>
          </cell>
          <cell r="D2441" t="str">
            <v>FC009</v>
          </cell>
          <cell r="E2441" t="str">
            <v>In</v>
          </cell>
          <cell r="F2441" t="str">
            <v>9/2/26, 8:00â€¯AM</v>
          </cell>
          <cell r="G2441" t="str">
            <v>P</v>
          </cell>
        </row>
        <row r="2442">
          <cell r="A2442">
            <v>206072090</v>
          </cell>
          <cell r="B2442" t="str">
            <v>ASAMOAH,BENJAMIN</v>
          </cell>
          <cell r="C2442" t="str">
            <v>Lakkireddy,Sai Raghavendra Reddy</v>
          </cell>
          <cell r="D2442" t="str">
            <v>FC009</v>
          </cell>
          <cell r="E2442" t="str">
            <v>Out</v>
          </cell>
          <cell r="F2442" t="str">
            <v>9/2/26, 10:11â€¯AM</v>
          </cell>
          <cell r="G2442" t="str">
            <v>P</v>
          </cell>
        </row>
        <row r="2443">
          <cell r="A2443">
            <v>206072090</v>
          </cell>
          <cell r="B2443" t="str">
            <v>ASAMOAH,BENJAMIN</v>
          </cell>
          <cell r="C2443" t="str">
            <v>Lakkireddy,Sai Raghavendra Reddy</v>
          </cell>
          <cell r="D2443" t="str">
            <v>FC009</v>
          </cell>
          <cell r="E2443" t="str">
            <v>In</v>
          </cell>
          <cell r="F2443" t="str">
            <v>9/2/26, 10:41â€¯AM</v>
          </cell>
          <cell r="G2443" t="str">
            <v>P</v>
          </cell>
        </row>
        <row r="2444">
          <cell r="A2444">
            <v>206072090</v>
          </cell>
          <cell r="B2444" t="str">
            <v>ASAMOAH,BENJAMIN</v>
          </cell>
          <cell r="C2444" t="str">
            <v>Lakkireddy,Sai Raghavendra Reddy</v>
          </cell>
          <cell r="D2444" t="str">
            <v>FC009</v>
          </cell>
          <cell r="E2444" t="str">
            <v>Out</v>
          </cell>
          <cell r="F2444" t="str">
            <v>9/2/26, 2:54â€¯PM</v>
          </cell>
          <cell r="G2444" t="str">
            <v>P</v>
          </cell>
        </row>
        <row r="2445">
          <cell r="A2445">
            <v>206072090</v>
          </cell>
          <cell r="B2445" t="str">
            <v>ASAMOAH,BENJAMIN</v>
          </cell>
          <cell r="C2445" t="str">
            <v>Lakkireddy,Sai Raghavendra Reddy</v>
          </cell>
          <cell r="D2445" t="str">
            <v>FC009</v>
          </cell>
          <cell r="E2445" t="str">
            <v>In</v>
          </cell>
          <cell r="F2445" t="str">
            <v>9/2/26, 3:24â€¯PM</v>
          </cell>
          <cell r="G2445" t="str">
            <v>P</v>
          </cell>
        </row>
        <row r="2446">
          <cell r="A2446">
            <v>206072090</v>
          </cell>
          <cell r="B2446" t="str">
            <v>ASAMOAH,BENJAMIN</v>
          </cell>
          <cell r="C2446" t="str">
            <v>Lakkireddy,Sai Raghavendra Reddy</v>
          </cell>
          <cell r="D2446" t="str">
            <v>FC009</v>
          </cell>
          <cell r="E2446" t="str">
            <v>Out</v>
          </cell>
          <cell r="F2446" t="str">
            <v>9/2/26, 6:00â€¯PM</v>
          </cell>
          <cell r="G2446" t="str">
            <v>P</v>
          </cell>
        </row>
        <row r="2447">
          <cell r="A2447">
            <v>205280740</v>
          </cell>
          <cell r="B2447" t="str">
            <v>Panta,Safal</v>
          </cell>
          <cell r="C2447" t="str">
            <v>Antony,Arun</v>
          </cell>
          <cell r="D2447" t="str">
            <v>LK011</v>
          </cell>
          <cell r="E2447" t="str">
            <v>In</v>
          </cell>
          <cell r="F2447" t="str">
            <v>9/2/26, 6:10â€¯PM</v>
          </cell>
          <cell r="G2447" t="str">
            <v>P</v>
          </cell>
        </row>
        <row r="2448">
          <cell r="A2448">
            <v>206886514</v>
          </cell>
          <cell r="B2448" t="str">
            <v>NKRUMAH,FELIX MENSAH</v>
          </cell>
          <cell r="C2448" t="str">
            <v>Ansari,Ammar Abdullah</v>
          </cell>
          <cell r="D2448" t="str">
            <v>FC159</v>
          </cell>
          <cell r="E2448" t="str">
            <v>In</v>
          </cell>
          <cell r="F2448" t="str">
            <v>9/2/26, 7:58â€¯AM</v>
          </cell>
          <cell r="G2448" t="str">
            <v>P</v>
          </cell>
        </row>
        <row r="2449">
          <cell r="A2449">
            <v>206886514</v>
          </cell>
          <cell r="B2449" t="str">
            <v>NKRUMAH,FELIX MENSAH</v>
          </cell>
          <cell r="C2449" t="str">
            <v>Ansari,Ammar Abdullah</v>
          </cell>
          <cell r="D2449" t="str">
            <v>FC159</v>
          </cell>
          <cell r="E2449" t="str">
            <v>Out</v>
          </cell>
          <cell r="F2449" t="str">
            <v>9/2/26, 10:09â€¯AM</v>
          </cell>
          <cell r="G2449" t="str">
            <v>P</v>
          </cell>
        </row>
        <row r="2450">
          <cell r="A2450">
            <v>206886514</v>
          </cell>
          <cell r="B2450" t="str">
            <v>NKRUMAH,FELIX MENSAH</v>
          </cell>
          <cell r="C2450" t="str">
            <v>Ansari,Ammar Abdullah</v>
          </cell>
          <cell r="D2450" t="str">
            <v>FC159</v>
          </cell>
          <cell r="E2450" t="str">
            <v>In</v>
          </cell>
          <cell r="F2450" t="str">
            <v>9/2/26, 10:39â€¯AM</v>
          </cell>
          <cell r="G2450" t="str">
            <v>P</v>
          </cell>
        </row>
        <row r="2451">
          <cell r="A2451">
            <v>206886514</v>
          </cell>
          <cell r="B2451" t="str">
            <v>NKRUMAH,FELIX MENSAH</v>
          </cell>
          <cell r="C2451" t="str">
            <v>Ansari,Ammar Abdullah</v>
          </cell>
          <cell r="D2451" t="str">
            <v>FC159</v>
          </cell>
          <cell r="E2451" t="str">
            <v>Out</v>
          </cell>
          <cell r="F2451" t="str">
            <v>9/2/26, 2:49â€¯PM</v>
          </cell>
          <cell r="G2451" t="str">
            <v>P</v>
          </cell>
        </row>
        <row r="2452">
          <cell r="A2452">
            <v>206886514</v>
          </cell>
          <cell r="B2452" t="str">
            <v>NKRUMAH,FELIX MENSAH</v>
          </cell>
          <cell r="C2452" t="str">
            <v>Ansari,Ammar Abdullah</v>
          </cell>
          <cell r="D2452" t="str">
            <v>FC159</v>
          </cell>
          <cell r="E2452" t="str">
            <v>In</v>
          </cell>
          <cell r="F2452" t="str">
            <v>9/2/26, 3:19â€¯PM</v>
          </cell>
          <cell r="G2452" t="str">
            <v>P</v>
          </cell>
        </row>
        <row r="2453">
          <cell r="A2453">
            <v>206886514</v>
          </cell>
          <cell r="B2453" t="str">
            <v>NKRUMAH,FELIX MENSAH</v>
          </cell>
          <cell r="C2453" t="str">
            <v>Ansari,Ammar Abdullah</v>
          </cell>
          <cell r="D2453" t="str">
            <v>FC159</v>
          </cell>
          <cell r="E2453" t="str">
            <v>Out</v>
          </cell>
          <cell r="F2453" t="str">
            <v>9/2/26, 6:00â€¯PM</v>
          </cell>
          <cell r="G2453" t="str">
            <v>P</v>
          </cell>
        </row>
        <row r="2454">
          <cell r="A2454">
            <v>203965493</v>
          </cell>
          <cell r="B2454" t="str">
            <v>Ibrahim,Osman</v>
          </cell>
          <cell r="C2454" t="str">
            <v>Almarzooqi,Abbas</v>
          </cell>
          <cell r="D2454" t="str">
            <v>FC034</v>
          </cell>
          <cell r="E2454" t="str">
            <v>In</v>
          </cell>
          <cell r="F2454" t="str">
            <v>9/2/26, 7:58â€¯AM</v>
          </cell>
          <cell r="G2454" t="str">
            <v>P</v>
          </cell>
        </row>
        <row r="2455">
          <cell r="A2455">
            <v>203965493</v>
          </cell>
          <cell r="B2455" t="str">
            <v>Ibrahim,Osman</v>
          </cell>
          <cell r="C2455" t="str">
            <v>Almarzooqi,Abbas</v>
          </cell>
          <cell r="D2455" t="str">
            <v>FC034</v>
          </cell>
          <cell r="E2455" t="str">
            <v>Out</v>
          </cell>
          <cell r="F2455" t="str">
            <v>9/2/26, 12:53â€¯PM</v>
          </cell>
          <cell r="G2455" t="str">
            <v>P</v>
          </cell>
        </row>
        <row r="2456">
          <cell r="A2456">
            <v>203965493</v>
          </cell>
          <cell r="B2456" t="str">
            <v>Ibrahim,Osman</v>
          </cell>
          <cell r="C2456" t="str">
            <v>Almarzooqi,Abbas</v>
          </cell>
          <cell r="D2456" t="str">
            <v>FC034</v>
          </cell>
          <cell r="E2456" t="str">
            <v>In</v>
          </cell>
          <cell r="F2456" t="str">
            <v>9/2/26, 1:51â€¯PM</v>
          </cell>
          <cell r="G2456" t="str">
            <v>P</v>
          </cell>
        </row>
        <row r="2457">
          <cell r="A2457">
            <v>203965493</v>
          </cell>
          <cell r="B2457" t="str">
            <v>Ibrahim,Osman</v>
          </cell>
          <cell r="C2457" t="str">
            <v>Almarzooqi,Abbas</v>
          </cell>
          <cell r="D2457" t="str">
            <v>FC034</v>
          </cell>
          <cell r="E2457" t="str">
            <v>Out</v>
          </cell>
          <cell r="F2457" t="str">
            <v>9/2/26, 6:00â€¯PM</v>
          </cell>
          <cell r="G2457" t="str">
            <v>P</v>
          </cell>
        </row>
        <row r="2458">
          <cell r="A2458">
            <v>203965011</v>
          </cell>
          <cell r="B2458" t="str">
            <v>Puthanpurakkal,Vibin</v>
          </cell>
          <cell r="C2458" t="str">
            <v>Narshad,Muhammad Ashik</v>
          </cell>
          <cell r="D2458" t="str">
            <v>LK012</v>
          </cell>
          <cell r="E2458" t="str">
            <v>In</v>
          </cell>
          <cell r="F2458" t="str">
            <v>9/2/26, 5:56â€¯PM</v>
          </cell>
          <cell r="G2458" t="str">
            <v>P</v>
          </cell>
        </row>
        <row r="2459">
          <cell r="A2459">
            <v>203965011</v>
          </cell>
          <cell r="B2459" t="str">
            <v>Puthanpurakkal,Vibin</v>
          </cell>
          <cell r="C2459" t="str">
            <v>Narshad,Muhammad Ashik</v>
          </cell>
          <cell r="D2459" t="str">
            <v>LK012</v>
          </cell>
          <cell r="E2459" t="str">
            <v>Out</v>
          </cell>
          <cell r="F2459" t="str">
            <v>9/2/26, 8:41â€¯PM</v>
          </cell>
          <cell r="G2459" t="str">
            <v>P</v>
          </cell>
        </row>
        <row r="2460">
          <cell r="A2460">
            <v>203965011</v>
          </cell>
          <cell r="B2460" t="str">
            <v>Puthanpurakkal,Vibin</v>
          </cell>
          <cell r="C2460" t="str">
            <v>Narshad,Muhammad Ashik</v>
          </cell>
          <cell r="D2460" t="str">
            <v>LK012</v>
          </cell>
          <cell r="E2460" t="str">
            <v>In</v>
          </cell>
          <cell r="F2460" t="str">
            <v>9/2/26, 9:10â€¯PM</v>
          </cell>
          <cell r="G2460" t="str">
            <v>P</v>
          </cell>
        </row>
        <row r="2461">
          <cell r="A2461">
            <v>203965011</v>
          </cell>
          <cell r="B2461" t="str">
            <v>Puthanpurakkal,Vibin</v>
          </cell>
          <cell r="C2461" t="str">
            <v>Narshad,Muhammad Ashik</v>
          </cell>
          <cell r="D2461" t="str">
            <v>LK012</v>
          </cell>
          <cell r="E2461" t="str">
            <v>Out</v>
          </cell>
          <cell r="F2461" t="str">
            <v>9/3/26, 2:00â€¯AM</v>
          </cell>
          <cell r="G2461" t="str">
            <v>P</v>
          </cell>
        </row>
        <row r="2462">
          <cell r="A2462">
            <v>203965011</v>
          </cell>
          <cell r="B2462" t="str">
            <v>Puthanpurakkal,Vibin</v>
          </cell>
          <cell r="C2462" t="str">
            <v>Narshad,Muhammad Ashik</v>
          </cell>
          <cell r="D2462" t="str">
            <v>LK012</v>
          </cell>
          <cell r="E2462" t="str">
            <v>In</v>
          </cell>
          <cell r="F2462" t="str">
            <v>9/3/26, 2:28â€¯AM</v>
          </cell>
          <cell r="G2462" t="str">
            <v>P</v>
          </cell>
        </row>
        <row r="2463">
          <cell r="A2463">
            <v>203965010</v>
          </cell>
          <cell r="B2463" t="str">
            <v>Pallikka,Nasarudheen</v>
          </cell>
          <cell r="C2463" t="str">
            <v>Ansari,Ammar Abdullah</v>
          </cell>
          <cell r="D2463" t="str">
            <v>FC159</v>
          </cell>
          <cell r="E2463" t="str">
            <v>In</v>
          </cell>
          <cell r="F2463" t="str">
            <v>9/2/26, 8:00â€¯AM</v>
          </cell>
          <cell r="G2463" t="str">
            <v>P</v>
          </cell>
        </row>
        <row r="2464">
          <cell r="A2464">
            <v>203965010</v>
          </cell>
          <cell r="B2464" t="str">
            <v>Pallikka,Nasarudheen</v>
          </cell>
          <cell r="C2464" t="str">
            <v>Ansari,Ammar Abdullah</v>
          </cell>
          <cell r="D2464" t="str">
            <v>FC159</v>
          </cell>
          <cell r="E2464" t="str">
            <v>Out</v>
          </cell>
          <cell r="F2464" t="str">
            <v>9/2/26, 10:12â€¯AM</v>
          </cell>
          <cell r="G2464" t="str">
            <v>P</v>
          </cell>
        </row>
        <row r="2465">
          <cell r="A2465">
            <v>203965010</v>
          </cell>
          <cell r="B2465" t="str">
            <v>Pallikka,Nasarudheen</v>
          </cell>
          <cell r="C2465" t="str">
            <v>Ansari,Ammar Abdullah</v>
          </cell>
          <cell r="D2465" t="str">
            <v>FC159</v>
          </cell>
          <cell r="E2465" t="str">
            <v>In</v>
          </cell>
          <cell r="F2465" t="str">
            <v>9/2/26, 10:42â€¯AM</v>
          </cell>
          <cell r="G2465" t="str">
            <v>P</v>
          </cell>
        </row>
        <row r="2466">
          <cell r="A2466">
            <v>203965010</v>
          </cell>
          <cell r="B2466" t="str">
            <v>Pallikka,Nasarudheen</v>
          </cell>
          <cell r="C2466" t="str">
            <v>Ansari,Ammar Abdullah</v>
          </cell>
          <cell r="D2466" t="str">
            <v>FC159</v>
          </cell>
          <cell r="E2466" t="str">
            <v>Out</v>
          </cell>
          <cell r="F2466" t="str">
            <v>9/2/26, 3:56â€¯PM</v>
          </cell>
          <cell r="G2466" t="str">
            <v>P</v>
          </cell>
        </row>
        <row r="2467">
          <cell r="A2467">
            <v>203965010</v>
          </cell>
          <cell r="B2467" t="str">
            <v>Pallikka,Nasarudheen</v>
          </cell>
          <cell r="C2467" t="str">
            <v>Ansari,Ammar Abdullah</v>
          </cell>
          <cell r="D2467" t="str">
            <v>FC159</v>
          </cell>
          <cell r="E2467" t="str">
            <v>In</v>
          </cell>
          <cell r="F2467" t="str">
            <v>9/2/26, 4:28â€¯PM</v>
          </cell>
          <cell r="G2467" t="str">
            <v>P</v>
          </cell>
        </row>
        <row r="2468">
          <cell r="A2468">
            <v>203965010</v>
          </cell>
          <cell r="B2468" t="str">
            <v>Pallikka,Nasarudheen</v>
          </cell>
          <cell r="C2468" t="str">
            <v>Ansari,Ammar Abdullah</v>
          </cell>
          <cell r="D2468" t="str">
            <v>FC159</v>
          </cell>
          <cell r="E2468" t="str">
            <v>Out</v>
          </cell>
          <cell r="F2468" t="str">
            <v>9/2/26, 5:55â€¯PM</v>
          </cell>
          <cell r="G2468" t="str">
            <v>P</v>
          </cell>
        </row>
        <row r="2469">
          <cell r="A2469">
            <v>204864408</v>
          </cell>
          <cell r="B2469" t="str">
            <v>IDDRISU,ABDUL MALIK</v>
          </cell>
          <cell r="C2469" t="str">
            <v>Sohail,Anis</v>
          </cell>
          <cell r="D2469" t="str">
            <v>LK013</v>
          </cell>
          <cell r="E2469" t="str">
            <v>In</v>
          </cell>
          <cell r="F2469" t="str">
            <v>9/2/26, 6:08â€¯PM</v>
          </cell>
          <cell r="G2469" t="str">
            <v>P</v>
          </cell>
        </row>
        <row r="2470">
          <cell r="A2470">
            <v>204864408</v>
          </cell>
          <cell r="B2470" t="str">
            <v>IDDRISU,ABDUL MALIK</v>
          </cell>
          <cell r="C2470" t="str">
            <v>Sohail,Anis</v>
          </cell>
          <cell r="D2470" t="str">
            <v>LK013</v>
          </cell>
          <cell r="E2470" t="str">
            <v>Out</v>
          </cell>
          <cell r="F2470" t="str">
            <v>9/3/26, 12:05â€¯AM</v>
          </cell>
          <cell r="G2470" t="str">
            <v>P</v>
          </cell>
        </row>
        <row r="2471">
          <cell r="A2471">
            <v>203965497</v>
          </cell>
          <cell r="B2471" t="str">
            <v>Bundoo,Tengbeh</v>
          </cell>
          <cell r="C2471" t="str">
            <v>Narshad,Muhammad Ashik</v>
          </cell>
          <cell r="D2471" t="str">
            <v>FC059</v>
          </cell>
          <cell r="E2471" t="str">
            <v>In</v>
          </cell>
          <cell r="F2471" t="str">
            <v>9/2/26, 7:58â€¯AM</v>
          </cell>
          <cell r="G2471" t="str">
            <v>P</v>
          </cell>
        </row>
        <row r="2472">
          <cell r="A2472">
            <v>203965497</v>
          </cell>
          <cell r="B2472" t="str">
            <v>Bundoo,Tengbeh</v>
          </cell>
          <cell r="C2472" t="str">
            <v>Narshad,Muhammad Ashik</v>
          </cell>
          <cell r="D2472" t="str">
            <v>FC059</v>
          </cell>
          <cell r="E2472" t="str">
            <v>Out</v>
          </cell>
          <cell r="F2472" t="str">
            <v>9/2/26, 10:00â€¯AM</v>
          </cell>
          <cell r="G2472" t="str">
            <v>P</v>
          </cell>
        </row>
        <row r="2473">
          <cell r="A2473">
            <v>203965497</v>
          </cell>
          <cell r="B2473" t="str">
            <v>Bundoo,Tengbeh</v>
          </cell>
          <cell r="C2473" t="str">
            <v>Narshad,Muhammad Ashik</v>
          </cell>
          <cell r="D2473" t="str">
            <v>FC059</v>
          </cell>
          <cell r="E2473" t="str">
            <v>In</v>
          </cell>
          <cell r="F2473" t="str">
            <v>9/2/26, 10:30â€¯AM</v>
          </cell>
          <cell r="G2473" t="str">
            <v>P</v>
          </cell>
        </row>
        <row r="2474">
          <cell r="A2474">
            <v>203965497</v>
          </cell>
          <cell r="B2474" t="str">
            <v>Bundoo,Tengbeh</v>
          </cell>
          <cell r="C2474" t="str">
            <v>Narshad,Muhammad Ashik</v>
          </cell>
          <cell r="D2474" t="str">
            <v>FC059</v>
          </cell>
          <cell r="E2474" t="str">
            <v>Out</v>
          </cell>
          <cell r="F2474" t="str">
            <v>9/2/26, 2:41â€¯PM</v>
          </cell>
          <cell r="G2474" t="str">
            <v>P</v>
          </cell>
        </row>
        <row r="2475">
          <cell r="A2475">
            <v>203965497</v>
          </cell>
          <cell r="B2475" t="str">
            <v>Bundoo,Tengbeh</v>
          </cell>
          <cell r="C2475" t="str">
            <v>Narshad,Muhammad Ashik</v>
          </cell>
          <cell r="D2475" t="str">
            <v>FC059</v>
          </cell>
          <cell r="E2475" t="str">
            <v>In</v>
          </cell>
          <cell r="F2475" t="str">
            <v>9/2/26, 3:12â€¯PM</v>
          </cell>
          <cell r="G2475" t="str">
            <v>P</v>
          </cell>
        </row>
        <row r="2476">
          <cell r="A2476">
            <v>203965497</v>
          </cell>
          <cell r="B2476" t="str">
            <v>Bundoo,Tengbeh</v>
          </cell>
          <cell r="C2476" t="str">
            <v>Narshad,Muhammad Ashik</v>
          </cell>
          <cell r="D2476" t="str">
            <v>FC059</v>
          </cell>
          <cell r="E2476" t="str">
            <v>Out</v>
          </cell>
          <cell r="F2476" t="str">
            <v>9/2/26, 5:55â€¯PM</v>
          </cell>
          <cell r="G2476" t="str">
            <v>P</v>
          </cell>
        </row>
        <row r="2477">
          <cell r="A2477">
            <v>205852634</v>
          </cell>
          <cell r="B2477" t="str">
            <v>SEREM,DAISY CHEPKEMBOI</v>
          </cell>
          <cell r="C2477" t="str">
            <v>Scaria,Varghese</v>
          </cell>
          <cell r="D2477" t="str">
            <v>LK011</v>
          </cell>
          <cell r="E2477" t="str">
            <v>In</v>
          </cell>
          <cell r="F2477" t="str">
            <v>9/2/26, 6:07â€¯PM</v>
          </cell>
          <cell r="G2477" t="str">
            <v>P</v>
          </cell>
        </row>
        <row r="2478">
          <cell r="A2478">
            <v>205852634</v>
          </cell>
          <cell r="B2478" t="str">
            <v>SEREM,DAISY CHEPKEMBOI</v>
          </cell>
          <cell r="C2478" t="str">
            <v>Scaria,Varghese</v>
          </cell>
          <cell r="D2478" t="str">
            <v>LK011</v>
          </cell>
          <cell r="E2478" t="str">
            <v>Out</v>
          </cell>
          <cell r="F2478" t="str">
            <v>9/2/26, 8:01â€¯PM</v>
          </cell>
          <cell r="G2478" t="str">
            <v>P</v>
          </cell>
        </row>
        <row r="2479">
          <cell r="A2479">
            <v>205852634</v>
          </cell>
          <cell r="B2479" t="str">
            <v>SEREM,DAISY CHEPKEMBOI</v>
          </cell>
          <cell r="C2479" t="str">
            <v>Scaria,Varghese</v>
          </cell>
          <cell r="D2479" t="str">
            <v>LK011</v>
          </cell>
          <cell r="E2479" t="str">
            <v>In</v>
          </cell>
          <cell r="F2479" t="str">
            <v>9/2/26, 9:00â€¯PM</v>
          </cell>
          <cell r="G2479" t="str">
            <v>P</v>
          </cell>
        </row>
        <row r="2480">
          <cell r="A2480">
            <v>205852634</v>
          </cell>
          <cell r="B2480" t="str">
            <v>SEREM,DAISY CHEPKEMBOI</v>
          </cell>
          <cell r="C2480" t="str">
            <v>Scaria,Varghese</v>
          </cell>
          <cell r="D2480" t="str">
            <v>LK011</v>
          </cell>
          <cell r="E2480" t="str">
            <v>Out</v>
          </cell>
          <cell r="F2480" t="str">
            <v>9/3/26, 2:08â€¯AM</v>
          </cell>
          <cell r="G2480" t="str">
            <v>P</v>
          </cell>
        </row>
        <row r="2481">
          <cell r="A2481">
            <v>206897639</v>
          </cell>
          <cell r="B2481" t="str">
            <v>BATE ENOW,FRIDA</v>
          </cell>
          <cell r="C2481" t="str">
            <v>Ansari,Ammar Abdullah</v>
          </cell>
          <cell r="D2481" t="str">
            <v>LK014</v>
          </cell>
          <cell r="E2481" t="str">
            <v>In</v>
          </cell>
          <cell r="F2481" t="str">
            <v>9/2/26, 6:10â€¯PM</v>
          </cell>
          <cell r="G2481" t="str">
            <v>P</v>
          </cell>
        </row>
        <row r="2482">
          <cell r="A2482">
            <v>206897639</v>
          </cell>
          <cell r="B2482" t="str">
            <v>BATE ENOW,FRIDA</v>
          </cell>
          <cell r="C2482" t="str">
            <v>Ansari,Ammar Abdullah</v>
          </cell>
          <cell r="D2482" t="str">
            <v>LK014</v>
          </cell>
          <cell r="E2482" t="str">
            <v>Out</v>
          </cell>
          <cell r="F2482" t="str">
            <v>9/2/26, 8:02â€¯PM</v>
          </cell>
          <cell r="G2482" t="str">
            <v>P</v>
          </cell>
        </row>
        <row r="2483">
          <cell r="A2483">
            <v>206897639</v>
          </cell>
          <cell r="B2483" t="str">
            <v>BATE ENOW,FRIDA</v>
          </cell>
          <cell r="C2483" t="str">
            <v>Ansari,Ammar Abdullah</v>
          </cell>
          <cell r="D2483" t="str">
            <v>LK014</v>
          </cell>
          <cell r="E2483" t="str">
            <v>In</v>
          </cell>
          <cell r="F2483" t="str">
            <v>9/2/26, 9:02â€¯PM</v>
          </cell>
          <cell r="G2483" t="str">
            <v>P</v>
          </cell>
        </row>
        <row r="2484">
          <cell r="A2484">
            <v>206897639</v>
          </cell>
          <cell r="B2484" t="str">
            <v>BATE ENOW,FRIDA</v>
          </cell>
          <cell r="C2484" t="str">
            <v>Ansari,Ammar Abdullah</v>
          </cell>
          <cell r="D2484" t="str">
            <v>LK014</v>
          </cell>
          <cell r="E2484" t="str">
            <v>Out</v>
          </cell>
          <cell r="F2484" t="str">
            <v>9/3/26, 2:06â€¯AM</v>
          </cell>
          <cell r="G2484" t="str">
            <v>P</v>
          </cell>
        </row>
        <row r="2485">
          <cell r="A2485">
            <v>205852638</v>
          </cell>
          <cell r="B2485" t="str">
            <v>KIMUNJOS,FRIDAH</v>
          </cell>
          <cell r="C2485" t="str">
            <v>Scaria,Varghese</v>
          </cell>
          <cell r="D2485" t="str">
            <v>LK014</v>
          </cell>
          <cell r="E2485" t="str">
            <v>In</v>
          </cell>
          <cell r="F2485" t="str">
            <v>9/2/26, 6:07â€¯PM</v>
          </cell>
          <cell r="G2485" t="str">
            <v>P</v>
          </cell>
        </row>
        <row r="2486">
          <cell r="A2486">
            <v>205852638</v>
          </cell>
          <cell r="B2486" t="str">
            <v>KIMUNJOS,FRIDAH</v>
          </cell>
          <cell r="C2486" t="str">
            <v>Scaria,Varghese</v>
          </cell>
          <cell r="D2486" t="str">
            <v>LK014</v>
          </cell>
          <cell r="E2486" t="str">
            <v>Out</v>
          </cell>
          <cell r="F2486" t="str">
            <v>9/2/26, 8:31â€¯PM</v>
          </cell>
          <cell r="G2486" t="str">
            <v>P</v>
          </cell>
        </row>
        <row r="2487">
          <cell r="A2487">
            <v>205852638</v>
          </cell>
          <cell r="B2487" t="str">
            <v>KIMUNJOS,FRIDAH</v>
          </cell>
          <cell r="C2487" t="str">
            <v>Scaria,Varghese</v>
          </cell>
          <cell r="D2487" t="str">
            <v>LK014</v>
          </cell>
          <cell r="E2487" t="str">
            <v>In</v>
          </cell>
          <cell r="F2487" t="str">
            <v>9/2/26, 9:01â€¯PM</v>
          </cell>
          <cell r="G2487" t="str">
            <v>P</v>
          </cell>
        </row>
        <row r="2488">
          <cell r="A2488">
            <v>205852638</v>
          </cell>
          <cell r="B2488" t="str">
            <v>KIMUNJOS,FRIDAH</v>
          </cell>
          <cell r="C2488" t="str">
            <v>Scaria,Varghese</v>
          </cell>
          <cell r="D2488" t="str">
            <v>LK014</v>
          </cell>
          <cell r="E2488" t="str">
            <v>Out</v>
          </cell>
          <cell r="F2488" t="str">
            <v>9/3/26, 1:31â€¯AM</v>
          </cell>
          <cell r="G2488" t="str">
            <v>P</v>
          </cell>
        </row>
        <row r="2489">
          <cell r="A2489">
            <v>205852638</v>
          </cell>
          <cell r="B2489" t="str">
            <v>KIMUNJOS,FRIDAH</v>
          </cell>
          <cell r="C2489" t="str">
            <v>Scaria,Varghese</v>
          </cell>
          <cell r="D2489" t="str">
            <v>LK014</v>
          </cell>
          <cell r="E2489" t="str">
            <v>In</v>
          </cell>
          <cell r="F2489" t="str">
            <v>9/3/26, 2:01â€¯AM</v>
          </cell>
          <cell r="G2489" t="str">
            <v>P</v>
          </cell>
        </row>
        <row r="2490">
          <cell r="A2490">
            <v>204009348</v>
          </cell>
          <cell r="B2490" t="str">
            <v>SHRESTHA,ASHISH</v>
          </cell>
          <cell r="C2490" t="str">
            <v>Thomas,Binil</v>
          </cell>
          <cell r="D2490" t="str">
            <v>LK017</v>
          </cell>
          <cell r="E2490" t="str">
            <v>In</v>
          </cell>
          <cell r="F2490" t="str">
            <v>9/2/26, 6:08â€¯PM</v>
          </cell>
          <cell r="G2490" t="str">
            <v>P</v>
          </cell>
        </row>
        <row r="2491">
          <cell r="A2491">
            <v>204009348</v>
          </cell>
          <cell r="B2491" t="str">
            <v>SHRESTHA,ASHISH</v>
          </cell>
          <cell r="C2491" t="str">
            <v>Thomas,Binil</v>
          </cell>
          <cell r="D2491" t="str">
            <v>LK017</v>
          </cell>
          <cell r="E2491" t="str">
            <v>Out</v>
          </cell>
          <cell r="F2491" t="str">
            <v>9/2/26, 8:50â€¯PM</v>
          </cell>
          <cell r="G2491" t="str">
            <v>P</v>
          </cell>
        </row>
        <row r="2492">
          <cell r="A2492">
            <v>204009348</v>
          </cell>
          <cell r="B2492" t="str">
            <v>SHRESTHA,ASHISH</v>
          </cell>
          <cell r="C2492" t="str">
            <v>Thomas,Binil</v>
          </cell>
          <cell r="D2492" t="str">
            <v>LK017</v>
          </cell>
          <cell r="E2492" t="str">
            <v>In</v>
          </cell>
          <cell r="F2492" t="str">
            <v>9/2/26, 9:20â€¯PM</v>
          </cell>
          <cell r="G2492" t="str">
            <v>P</v>
          </cell>
        </row>
        <row r="2493">
          <cell r="A2493">
            <v>204009348</v>
          </cell>
          <cell r="B2493" t="str">
            <v>SHRESTHA,ASHISH</v>
          </cell>
          <cell r="C2493" t="str">
            <v>Thomas,Binil</v>
          </cell>
          <cell r="D2493" t="str">
            <v>LK017</v>
          </cell>
          <cell r="E2493" t="str">
            <v>Out</v>
          </cell>
          <cell r="F2493" t="str">
            <v>9/3/26, 1:40â€¯AM</v>
          </cell>
          <cell r="G2493" t="str">
            <v>P</v>
          </cell>
        </row>
        <row r="2494">
          <cell r="A2494">
            <v>204009348</v>
          </cell>
          <cell r="B2494" t="str">
            <v>SHRESTHA,ASHISH</v>
          </cell>
          <cell r="C2494" t="str">
            <v>Thomas,Binil</v>
          </cell>
          <cell r="D2494" t="str">
            <v>LK017</v>
          </cell>
          <cell r="E2494" t="str">
            <v>In</v>
          </cell>
          <cell r="F2494" t="str">
            <v>9/3/26, 2:12â€¯AM</v>
          </cell>
          <cell r="G2494" t="str">
            <v>P</v>
          </cell>
        </row>
        <row r="2495">
          <cell r="A2495">
            <v>204869096</v>
          </cell>
          <cell r="B2495" t="str">
            <v>Masuka,Mercy</v>
          </cell>
          <cell r="C2495" t="str">
            <v>Nahla,Fathimathul</v>
          </cell>
          <cell r="D2495" t="str">
            <v>FC034</v>
          </cell>
          <cell r="E2495" t="str">
            <v>In</v>
          </cell>
          <cell r="F2495" t="str">
            <v>9/2/26, 7:58â€¯AM</v>
          </cell>
          <cell r="G2495" t="str">
            <v>P</v>
          </cell>
        </row>
        <row r="2496">
          <cell r="A2496">
            <v>204869096</v>
          </cell>
          <cell r="B2496" t="str">
            <v>Masuka,Mercy</v>
          </cell>
          <cell r="C2496" t="str">
            <v>Nahla,Fathimathul</v>
          </cell>
          <cell r="D2496" t="str">
            <v>FC034</v>
          </cell>
          <cell r="E2496" t="str">
            <v>Out</v>
          </cell>
          <cell r="F2496" t="str">
            <v>9/2/26, 12:49â€¯PM</v>
          </cell>
          <cell r="G2496" t="str">
            <v>P</v>
          </cell>
        </row>
        <row r="2497">
          <cell r="A2497">
            <v>204869096</v>
          </cell>
          <cell r="B2497" t="str">
            <v>Masuka,Mercy</v>
          </cell>
          <cell r="C2497" t="str">
            <v>Nahla,Fathimathul</v>
          </cell>
          <cell r="D2497" t="str">
            <v>FC034</v>
          </cell>
          <cell r="E2497" t="str">
            <v>In</v>
          </cell>
          <cell r="F2497" t="str">
            <v>9/2/26, 1:46â€¯PM</v>
          </cell>
          <cell r="G2497" t="str">
            <v>P</v>
          </cell>
        </row>
        <row r="2498">
          <cell r="A2498">
            <v>204869099</v>
          </cell>
          <cell r="B2498" t="str">
            <v>Fondanui,Whitney-Lois Fenui</v>
          </cell>
          <cell r="C2498" t="str">
            <v>Thomas,Binil</v>
          </cell>
          <cell r="D2498" t="str">
            <v>LK011</v>
          </cell>
          <cell r="E2498" t="str">
            <v>In</v>
          </cell>
          <cell r="F2498" t="str">
            <v>9/2/26, 6:09â€¯PM</v>
          </cell>
          <cell r="G2498" t="str">
            <v>P</v>
          </cell>
        </row>
        <row r="2499">
          <cell r="A2499">
            <v>204869099</v>
          </cell>
          <cell r="B2499" t="str">
            <v>Fondanui,Whitney-Lois Fenui</v>
          </cell>
          <cell r="C2499" t="str">
            <v>Thomas,Binil</v>
          </cell>
          <cell r="D2499" t="str">
            <v>LK011</v>
          </cell>
          <cell r="E2499" t="str">
            <v>Out</v>
          </cell>
          <cell r="F2499" t="str">
            <v>9/2/26, 8:07â€¯PM</v>
          </cell>
          <cell r="G2499" t="str">
            <v>P</v>
          </cell>
        </row>
        <row r="2500">
          <cell r="A2500">
            <v>204869099</v>
          </cell>
          <cell r="B2500" t="str">
            <v>Fondanui,Whitney-Lois Fenui</v>
          </cell>
          <cell r="C2500" t="str">
            <v>Thomas,Binil</v>
          </cell>
          <cell r="D2500" t="str">
            <v>LK011</v>
          </cell>
          <cell r="E2500" t="str">
            <v>In</v>
          </cell>
          <cell r="F2500" t="str">
            <v>9/2/26, 9:06â€¯PM</v>
          </cell>
          <cell r="G2500" t="str">
            <v>P</v>
          </cell>
        </row>
        <row r="2501">
          <cell r="A2501">
            <v>204869099</v>
          </cell>
          <cell r="B2501" t="str">
            <v>Fondanui,Whitney-Lois Fenui</v>
          </cell>
          <cell r="C2501" t="str">
            <v>Thomas,Binil</v>
          </cell>
          <cell r="D2501" t="str">
            <v>LK011</v>
          </cell>
          <cell r="E2501" t="str">
            <v>Out</v>
          </cell>
          <cell r="F2501" t="str">
            <v>9/3/26, 2:06â€¯AM</v>
          </cell>
          <cell r="G2501" t="str">
            <v>P</v>
          </cell>
        </row>
        <row r="2502">
          <cell r="A2502">
            <v>204869098</v>
          </cell>
          <cell r="B2502" t="str">
            <v>Adams,Rose</v>
          </cell>
          <cell r="C2502" t="str">
            <v>Sohail,Anis</v>
          </cell>
          <cell r="D2502" t="str">
            <v>LK011</v>
          </cell>
          <cell r="E2502" t="str">
            <v>In</v>
          </cell>
          <cell r="F2502" t="str">
            <v>9/2/26, 6:09â€¯PM</v>
          </cell>
          <cell r="G2502" t="str">
            <v>P</v>
          </cell>
        </row>
        <row r="2503">
          <cell r="A2503">
            <v>204869098</v>
          </cell>
          <cell r="B2503" t="str">
            <v>Adams,Rose</v>
          </cell>
          <cell r="C2503" t="str">
            <v>Sohail,Anis</v>
          </cell>
          <cell r="D2503" t="str">
            <v>LK011</v>
          </cell>
          <cell r="E2503" t="str">
            <v>Out</v>
          </cell>
          <cell r="F2503" t="str">
            <v>9/2/26, 11:08â€¯PM</v>
          </cell>
          <cell r="G2503" t="str">
            <v>P</v>
          </cell>
        </row>
        <row r="2504">
          <cell r="A2504">
            <v>204869098</v>
          </cell>
          <cell r="B2504" t="str">
            <v>Adams,Rose</v>
          </cell>
          <cell r="C2504" t="str">
            <v>Sohail,Anis</v>
          </cell>
          <cell r="D2504" t="str">
            <v>LK011</v>
          </cell>
          <cell r="E2504" t="str">
            <v>In</v>
          </cell>
          <cell r="F2504" t="str">
            <v>9/3/26, 12:08â€¯AM</v>
          </cell>
          <cell r="G2504" t="str">
            <v>P</v>
          </cell>
        </row>
        <row r="2505">
          <cell r="A2505">
            <v>205280538</v>
          </cell>
          <cell r="B2505" t="str">
            <v>Raza,Mohammad Khalid</v>
          </cell>
          <cell r="C2505" t="str">
            <v>Thomas,Binil</v>
          </cell>
          <cell r="D2505" t="str">
            <v>LK012</v>
          </cell>
          <cell r="E2505" t="str">
            <v>In</v>
          </cell>
          <cell r="F2505" t="str">
            <v>9/2/26, 6:08â€¯PM</v>
          </cell>
          <cell r="G2505" t="str">
            <v>P</v>
          </cell>
        </row>
        <row r="2506">
          <cell r="A2506">
            <v>205280538</v>
          </cell>
          <cell r="B2506" t="str">
            <v>Raza,Mohammad Khalid</v>
          </cell>
          <cell r="C2506" t="str">
            <v>Thomas,Binil</v>
          </cell>
          <cell r="D2506" t="str">
            <v>LK012</v>
          </cell>
          <cell r="E2506" t="str">
            <v>Out</v>
          </cell>
          <cell r="F2506" t="str">
            <v>9/2/26, 8:31â€¯PM</v>
          </cell>
          <cell r="G2506" t="str">
            <v>P</v>
          </cell>
        </row>
        <row r="2507">
          <cell r="A2507">
            <v>205280538</v>
          </cell>
          <cell r="B2507" t="str">
            <v>Raza,Mohammad Khalid</v>
          </cell>
          <cell r="C2507" t="str">
            <v>Thomas,Binil</v>
          </cell>
          <cell r="D2507" t="str">
            <v>LK012</v>
          </cell>
          <cell r="E2507" t="str">
            <v>In</v>
          </cell>
          <cell r="F2507" t="str">
            <v>9/2/26, 9:01â€¯PM</v>
          </cell>
          <cell r="G2507" t="str">
            <v>P</v>
          </cell>
        </row>
        <row r="2508">
          <cell r="A2508">
            <v>205280538</v>
          </cell>
          <cell r="B2508" t="str">
            <v>Raza,Mohammad Khalid</v>
          </cell>
          <cell r="C2508" t="str">
            <v>Thomas,Binil</v>
          </cell>
          <cell r="D2508" t="str">
            <v>LK012</v>
          </cell>
          <cell r="E2508" t="str">
            <v>Out</v>
          </cell>
          <cell r="F2508" t="str">
            <v>9/3/26, 2:18â€¯AM</v>
          </cell>
          <cell r="G2508" t="str">
            <v>P</v>
          </cell>
        </row>
        <row r="2509">
          <cell r="A2509">
            <v>205280538</v>
          </cell>
          <cell r="B2509" t="str">
            <v>Raza,Mohammad Khalid</v>
          </cell>
          <cell r="C2509" t="str">
            <v>Thomas,Binil</v>
          </cell>
          <cell r="D2509" t="str">
            <v>LK012</v>
          </cell>
          <cell r="E2509" t="str">
            <v>In</v>
          </cell>
          <cell r="F2509" t="str">
            <v>9/3/26, 2:48â€¯AM</v>
          </cell>
          <cell r="G2509" t="str">
            <v>P</v>
          </cell>
        </row>
        <row r="2510">
          <cell r="A2510">
            <v>204869092</v>
          </cell>
          <cell r="B2510" t="str">
            <v>Mbawa,Tanaka Shantel</v>
          </cell>
          <cell r="C2510" t="str">
            <v>Almarzooqi,Abbas</v>
          </cell>
          <cell r="D2510" t="str">
            <v>FC159</v>
          </cell>
          <cell r="E2510" t="str">
            <v>In</v>
          </cell>
          <cell r="F2510" t="str">
            <v>9/2/26, 7:58â€¯AM</v>
          </cell>
          <cell r="G2510" t="str">
            <v>P</v>
          </cell>
        </row>
        <row r="2511">
          <cell r="A2511">
            <v>204869092</v>
          </cell>
          <cell r="B2511" t="str">
            <v>Mbawa,Tanaka Shantel</v>
          </cell>
          <cell r="C2511" t="str">
            <v>Almarzooqi,Abbas</v>
          </cell>
          <cell r="D2511" t="str">
            <v>FC159</v>
          </cell>
          <cell r="E2511" t="str">
            <v>Out</v>
          </cell>
          <cell r="F2511" t="str">
            <v>9/2/26, 10:04â€¯AM</v>
          </cell>
          <cell r="G2511" t="str">
            <v>P</v>
          </cell>
        </row>
        <row r="2512">
          <cell r="A2512">
            <v>204869092</v>
          </cell>
          <cell r="B2512" t="str">
            <v>Mbawa,Tanaka Shantel</v>
          </cell>
          <cell r="C2512" t="str">
            <v>Almarzooqi,Abbas</v>
          </cell>
          <cell r="D2512" t="str">
            <v>FC159</v>
          </cell>
          <cell r="E2512" t="str">
            <v>In</v>
          </cell>
          <cell r="F2512" t="str">
            <v>9/2/26, 10:35â€¯AM</v>
          </cell>
          <cell r="G2512" t="str">
            <v>P</v>
          </cell>
        </row>
        <row r="2513">
          <cell r="A2513">
            <v>204869092</v>
          </cell>
          <cell r="B2513" t="str">
            <v>Mbawa,Tanaka Shantel</v>
          </cell>
          <cell r="C2513" t="str">
            <v>Almarzooqi,Abbas</v>
          </cell>
          <cell r="D2513" t="str">
            <v>FC159</v>
          </cell>
          <cell r="E2513" t="str">
            <v>Out</v>
          </cell>
          <cell r="F2513" t="str">
            <v>9/2/26, 12:50â€¯PM</v>
          </cell>
          <cell r="G2513" t="str">
            <v>P</v>
          </cell>
        </row>
        <row r="2514">
          <cell r="A2514">
            <v>204869092</v>
          </cell>
          <cell r="B2514" t="str">
            <v>Mbawa,Tanaka Shantel</v>
          </cell>
          <cell r="C2514" t="str">
            <v>Almarzooqi,Abbas</v>
          </cell>
          <cell r="D2514" t="str">
            <v>FC159</v>
          </cell>
          <cell r="E2514" t="str">
            <v>In</v>
          </cell>
          <cell r="F2514" t="str">
            <v>9/2/26, 1:18â€¯PM</v>
          </cell>
          <cell r="G2514" t="str">
            <v>P</v>
          </cell>
        </row>
        <row r="2515">
          <cell r="A2515">
            <v>204869092</v>
          </cell>
          <cell r="B2515" t="str">
            <v>Mbawa,Tanaka Shantel</v>
          </cell>
          <cell r="C2515" t="str">
            <v>Almarzooqi,Abbas</v>
          </cell>
          <cell r="D2515" t="str">
            <v>FC159</v>
          </cell>
          <cell r="E2515" t="str">
            <v>Out</v>
          </cell>
          <cell r="F2515" t="str">
            <v>9/2/26, 6:00â€¯PM</v>
          </cell>
          <cell r="G2515" t="str">
            <v>P</v>
          </cell>
        </row>
        <row r="2516">
          <cell r="A2516">
            <v>203850876</v>
          </cell>
          <cell r="B2516" t="str">
            <v>Mukisa,Moses</v>
          </cell>
          <cell r="C2516" t="str">
            <v>Narshad,Muhammad Ashik</v>
          </cell>
          <cell r="D2516" t="str">
            <v>FC009</v>
          </cell>
          <cell r="E2516" t="str">
            <v>In</v>
          </cell>
          <cell r="F2516" t="str">
            <v>9/2/26, 7:53â€¯AM</v>
          </cell>
          <cell r="G2516" t="str">
            <v>P</v>
          </cell>
        </row>
        <row r="2517">
          <cell r="A2517">
            <v>203850876</v>
          </cell>
          <cell r="B2517" t="str">
            <v>Mukisa,Moses</v>
          </cell>
          <cell r="C2517" t="str">
            <v>Narshad,Muhammad Ashik</v>
          </cell>
          <cell r="D2517" t="str">
            <v>FC009</v>
          </cell>
          <cell r="E2517" t="str">
            <v>Out</v>
          </cell>
          <cell r="F2517" t="str">
            <v>9/2/26, 10:10â€¯AM</v>
          </cell>
          <cell r="G2517" t="str">
            <v>P</v>
          </cell>
        </row>
        <row r="2518">
          <cell r="A2518">
            <v>203850876</v>
          </cell>
          <cell r="B2518" t="str">
            <v>Mukisa,Moses</v>
          </cell>
          <cell r="C2518" t="str">
            <v>Narshad,Muhammad Ashik</v>
          </cell>
          <cell r="D2518" t="str">
            <v>FC009</v>
          </cell>
          <cell r="E2518" t="str">
            <v>In</v>
          </cell>
          <cell r="F2518" t="str">
            <v>9/2/26, 10:42â€¯AM</v>
          </cell>
          <cell r="G2518" t="str">
            <v>P</v>
          </cell>
        </row>
        <row r="2519">
          <cell r="A2519">
            <v>203850876</v>
          </cell>
          <cell r="B2519" t="str">
            <v>Mukisa,Moses</v>
          </cell>
          <cell r="C2519" t="str">
            <v>Narshad,Muhammad Ashik</v>
          </cell>
          <cell r="D2519" t="str">
            <v>FC009</v>
          </cell>
          <cell r="E2519" t="str">
            <v>Out</v>
          </cell>
          <cell r="F2519" t="str">
            <v>9/2/26, 3:52â€¯PM</v>
          </cell>
          <cell r="G2519" t="str">
            <v>P</v>
          </cell>
        </row>
        <row r="2520">
          <cell r="A2520">
            <v>203850876</v>
          </cell>
          <cell r="B2520" t="str">
            <v>Mukisa,Moses</v>
          </cell>
          <cell r="C2520" t="str">
            <v>Narshad,Muhammad Ashik</v>
          </cell>
          <cell r="D2520" t="str">
            <v>FC009</v>
          </cell>
          <cell r="E2520" t="str">
            <v>In</v>
          </cell>
          <cell r="F2520" t="str">
            <v>9/2/26, 4:20â€¯PM</v>
          </cell>
          <cell r="G2520" t="str">
            <v>P</v>
          </cell>
        </row>
        <row r="2521">
          <cell r="A2521">
            <v>203850876</v>
          </cell>
          <cell r="B2521" t="str">
            <v>Mukisa,Moses</v>
          </cell>
          <cell r="C2521" t="str">
            <v>Narshad,Muhammad Ashik</v>
          </cell>
          <cell r="D2521" t="str">
            <v>FC009</v>
          </cell>
          <cell r="E2521" t="str">
            <v>Out</v>
          </cell>
          <cell r="F2521" t="str">
            <v>9/2/26, 5:59â€¯PM</v>
          </cell>
          <cell r="G2521" t="str">
            <v>P</v>
          </cell>
        </row>
        <row r="2522">
          <cell r="A2522">
            <v>206138254</v>
          </cell>
          <cell r="B2522" t="str">
            <v>BARIMAH TWUM,ISAAC</v>
          </cell>
          <cell r="C2522" t="str">
            <v>Scaria,Varghese</v>
          </cell>
          <cell r="D2522" t="str">
            <v>LK012</v>
          </cell>
          <cell r="E2522" t="str">
            <v>In</v>
          </cell>
          <cell r="F2522" t="str">
            <v>9/2/26, 6:08â€¯PM</v>
          </cell>
          <cell r="G2522" t="str">
            <v>P</v>
          </cell>
        </row>
        <row r="2523">
          <cell r="A2523">
            <v>206138254</v>
          </cell>
          <cell r="B2523" t="str">
            <v>BARIMAH TWUM,ISAAC</v>
          </cell>
          <cell r="C2523" t="str">
            <v>Scaria,Varghese</v>
          </cell>
          <cell r="D2523" t="str">
            <v>LK012</v>
          </cell>
          <cell r="E2523" t="str">
            <v>Out</v>
          </cell>
          <cell r="F2523" t="str">
            <v>9/2/26, 8:50â€¯PM</v>
          </cell>
          <cell r="G2523" t="str">
            <v>P</v>
          </cell>
        </row>
        <row r="2524">
          <cell r="A2524">
            <v>206138254</v>
          </cell>
          <cell r="B2524" t="str">
            <v>BARIMAH TWUM,ISAAC</v>
          </cell>
          <cell r="C2524" t="str">
            <v>Scaria,Varghese</v>
          </cell>
          <cell r="D2524" t="str">
            <v>LK012</v>
          </cell>
          <cell r="E2524" t="str">
            <v>In</v>
          </cell>
          <cell r="F2524" t="str">
            <v>9/2/26, 9:20â€¯PM</v>
          </cell>
          <cell r="G2524" t="str">
            <v>P</v>
          </cell>
        </row>
        <row r="2525">
          <cell r="A2525">
            <v>206138254</v>
          </cell>
          <cell r="B2525" t="str">
            <v>BARIMAH TWUM,ISAAC</v>
          </cell>
          <cell r="C2525" t="str">
            <v>Scaria,Varghese</v>
          </cell>
          <cell r="D2525" t="str">
            <v>LK012</v>
          </cell>
          <cell r="E2525" t="str">
            <v>Out</v>
          </cell>
          <cell r="F2525" t="str">
            <v>9/3/26, 1:45â€¯AM</v>
          </cell>
          <cell r="G2525" t="str">
            <v>P</v>
          </cell>
        </row>
        <row r="2526">
          <cell r="A2526">
            <v>206138254</v>
          </cell>
          <cell r="B2526" t="str">
            <v>BARIMAH TWUM,ISAAC</v>
          </cell>
          <cell r="C2526" t="str">
            <v>Scaria,Varghese</v>
          </cell>
          <cell r="D2526" t="str">
            <v>LK012</v>
          </cell>
          <cell r="E2526" t="str">
            <v>In</v>
          </cell>
          <cell r="F2526" t="str">
            <v>9/3/26, 2:05â€¯AM</v>
          </cell>
          <cell r="G2526" t="str">
            <v>P</v>
          </cell>
        </row>
        <row r="2527">
          <cell r="A2527">
            <v>203850878</v>
          </cell>
          <cell r="B2527" t="str">
            <v>Kimera,Kato Ivan</v>
          </cell>
          <cell r="C2527" t="str">
            <v>Lakkireddy,Sai Raghavendra Reddy</v>
          </cell>
          <cell r="D2527" t="str">
            <v>LK017</v>
          </cell>
          <cell r="E2527" t="str">
            <v>In</v>
          </cell>
          <cell r="F2527" t="str">
            <v>9/2/26, 6:07â€¯PM</v>
          </cell>
          <cell r="G2527" t="str">
            <v>P</v>
          </cell>
        </row>
        <row r="2528">
          <cell r="A2528">
            <v>203850878</v>
          </cell>
          <cell r="B2528" t="str">
            <v>Kimera,Kato Ivan</v>
          </cell>
          <cell r="C2528" t="str">
            <v>Lakkireddy,Sai Raghavendra Reddy</v>
          </cell>
          <cell r="D2528" t="str">
            <v>LK017</v>
          </cell>
          <cell r="E2528" t="str">
            <v>Out</v>
          </cell>
          <cell r="F2528" t="str">
            <v>9/2/26, 8:46â€¯PM</v>
          </cell>
          <cell r="G2528" t="str">
            <v>P</v>
          </cell>
        </row>
        <row r="2529">
          <cell r="A2529">
            <v>203850878</v>
          </cell>
          <cell r="B2529" t="str">
            <v>Kimera,Kato Ivan</v>
          </cell>
          <cell r="C2529" t="str">
            <v>Lakkireddy,Sai Raghavendra Reddy</v>
          </cell>
          <cell r="D2529" t="str">
            <v>LK017</v>
          </cell>
          <cell r="E2529" t="str">
            <v>In</v>
          </cell>
          <cell r="F2529" t="str">
            <v>9/2/26, 9:16â€¯PM</v>
          </cell>
          <cell r="G2529" t="str">
            <v>P</v>
          </cell>
        </row>
        <row r="2530">
          <cell r="A2530">
            <v>203850878</v>
          </cell>
          <cell r="B2530" t="str">
            <v>Kimera,Kato Ivan</v>
          </cell>
          <cell r="C2530" t="str">
            <v>Lakkireddy,Sai Raghavendra Reddy</v>
          </cell>
          <cell r="D2530" t="str">
            <v>LK017</v>
          </cell>
          <cell r="E2530" t="str">
            <v>Out</v>
          </cell>
          <cell r="F2530" t="str">
            <v>9/3/26, 2:26â€¯AM</v>
          </cell>
          <cell r="G2530" t="str">
            <v>P</v>
          </cell>
        </row>
        <row r="2531">
          <cell r="A2531">
            <v>203850878</v>
          </cell>
          <cell r="B2531" t="str">
            <v>Kimera,Kato Ivan</v>
          </cell>
          <cell r="C2531" t="str">
            <v>Lakkireddy,Sai Raghavendra Reddy</v>
          </cell>
          <cell r="D2531" t="str">
            <v>LK017</v>
          </cell>
          <cell r="E2531" t="str">
            <v>In</v>
          </cell>
          <cell r="F2531" t="str">
            <v>9/3/26, 2:56â€¯AM</v>
          </cell>
          <cell r="G2531" t="str">
            <v>P</v>
          </cell>
        </row>
        <row r="2532">
          <cell r="A2532">
            <v>112851838</v>
          </cell>
          <cell r="B2532" t="str">
            <v>Michael,Bawa Assibid</v>
          </cell>
          <cell r="C2532" t="str">
            <v>Thomas,Binil</v>
          </cell>
          <cell r="D2532" t="str">
            <v>LK011</v>
          </cell>
          <cell r="E2532" t="str">
            <v>In</v>
          </cell>
          <cell r="F2532" t="str">
            <v>9/2/26, 6:01â€¯PM</v>
          </cell>
          <cell r="G2532" t="str">
            <v>P</v>
          </cell>
        </row>
        <row r="2533">
          <cell r="A2533">
            <v>112851838</v>
          </cell>
          <cell r="B2533" t="str">
            <v>Michael,Bawa Assibid</v>
          </cell>
          <cell r="C2533" t="str">
            <v>Thomas,Binil</v>
          </cell>
          <cell r="D2533" t="str">
            <v>LK011</v>
          </cell>
          <cell r="E2533" t="str">
            <v>Out</v>
          </cell>
          <cell r="F2533" t="str">
            <v>9/2/26, 8:33â€¯PM</v>
          </cell>
          <cell r="G2533" t="str">
            <v>P</v>
          </cell>
        </row>
        <row r="2534">
          <cell r="A2534">
            <v>112851838</v>
          </cell>
          <cell r="B2534" t="str">
            <v>Michael,Bawa Assibid</v>
          </cell>
          <cell r="C2534" t="str">
            <v>Thomas,Binil</v>
          </cell>
          <cell r="D2534" t="str">
            <v>LK011</v>
          </cell>
          <cell r="E2534" t="str">
            <v>In</v>
          </cell>
          <cell r="F2534" t="str">
            <v>9/2/26, 9:07â€¯PM</v>
          </cell>
          <cell r="G2534" t="str">
            <v>P</v>
          </cell>
        </row>
        <row r="2535">
          <cell r="A2535">
            <v>206886729</v>
          </cell>
          <cell r="B2535" t="str">
            <v>MBULA,EVERLYNE</v>
          </cell>
          <cell r="C2535" t="str">
            <v>Singh,Pardeep</v>
          </cell>
          <cell r="D2535" t="str">
            <v>FC084</v>
          </cell>
          <cell r="E2535" t="str">
            <v>In</v>
          </cell>
          <cell r="F2535" t="str">
            <v>9/2/26, 7:57â€¯AM</v>
          </cell>
          <cell r="G2535" t="str">
            <v>P</v>
          </cell>
        </row>
        <row r="2536">
          <cell r="A2536">
            <v>206886729</v>
          </cell>
          <cell r="B2536" t="str">
            <v>MBULA,EVERLYNE</v>
          </cell>
          <cell r="C2536" t="str">
            <v>Singh,Pardeep</v>
          </cell>
          <cell r="D2536" t="str">
            <v>FC084</v>
          </cell>
          <cell r="E2536" t="str">
            <v>Out</v>
          </cell>
          <cell r="F2536" t="str">
            <v>9/2/26, 12:47â€¯PM</v>
          </cell>
          <cell r="G2536" t="str">
            <v>P</v>
          </cell>
        </row>
        <row r="2537">
          <cell r="A2537">
            <v>206886729</v>
          </cell>
          <cell r="B2537" t="str">
            <v>MBULA,EVERLYNE</v>
          </cell>
          <cell r="C2537" t="str">
            <v>Singh,Pardeep</v>
          </cell>
          <cell r="D2537" t="str">
            <v>FC084</v>
          </cell>
          <cell r="E2537" t="str">
            <v>In</v>
          </cell>
          <cell r="F2537" t="str">
            <v>9/2/26, 1:45â€¯PM</v>
          </cell>
          <cell r="G2537" t="str">
            <v>P</v>
          </cell>
        </row>
        <row r="2538">
          <cell r="A2538">
            <v>206886729</v>
          </cell>
          <cell r="B2538" t="str">
            <v>MBULA,EVERLYNE</v>
          </cell>
          <cell r="C2538" t="str">
            <v>Singh,Pardeep</v>
          </cell>
          <cell r="D2538" t="str">
            <v>FC084</v>
          </cell>
          <cell r="E2538" t="str">
            <v>Out</v>
          </cell>
          <cell r="F2538" t="str">
            <v>9/2/26, 5:57â€¯PM</v>
          </cell>
          <cell r="G2538" t="str">
            <v>P</v>
          </cell>
        </row>
        <row r="2539">
          <cell r="A2539">
            <v>204967558</v>
          </cell>
          <cell r="B2539" t="str">
            <v>KWAO,SIMON</v>
          </cell>
          <cell r="C2539" t="str">
            <v>Nahla,Fathimathul</v>
          </cell>
          <cell r="D2539" t="str">
            <v>LK013</v>
          </cell>
          <cell r="E2539" t="str">
            <v>In</v>
          </cell>
          <cell r="F2539" t="str">
            <v>9/2/26, 6:06â€¯PM</v>
          </cell>
          <cell r="G2539" t="str">
            <v>P</v>
          </cell>
        </row>
        <row r="2540">
          <cell r="A2540">
            <v>204967558</v>
          </cell>
          <cell r="B2540" t="str">
            <v>KWAO,SIMON</v>
          </cell>
          <cell r="C2540" t="str">
            <v>Nahla,Fathimathul</v>
          </cell>
          <cell r="D2540" t="str">
            <v>LK013</v>
          </cell>
          <cell r="E2540" t="str">
            <v>Out</v>
          </cell>
          <cell r="F2540" t="str">
            <v>9/2/26, 10:52â€¯PM</v>
          </cell>
          <cell r="G2540" t="str">
            <v>P</v>
          </cell>
        </row>
        <row r="2541">
          <cell r="A2541">
            <v>204967558</v>
          </cell>
          <cell r="B2541" t="str">
            <v>KWAO,SIMON</v>
          </cell>
          <cell r="C2541" t="str">
            <v>Nahla,Fathimathul</v>
          </cell>
          <cell r="D2541" t="str">
            <v>LK013</v>
          </cell>
          <cell r="E2541" t="str">
            <v>In</v>
          </cell>
          <cell r="F2541" t="str">
            <v>9/2/26, 11:46â€¯PM</v>
          </cell>
          <cell r="G2541" t="str">
            <v>P</v>
          </cell>
        </row>
        <row r="2542">
          <cell r="A2542">
            <v>203965024</v>
          </cell>
          <cell r="B2542" t="str">
            <v>Ye,Aung</v>
          </cell>
          <cell r="C2542" t="str">
            <v>Lakkireddy,Sai Raghavendra Reddy</v>
          </cell>
          <cell r="D2542" t="str">
            <v>FC034</v>
          </cell>
          <cell r="E2542" t="str">
            <v>In</v>
          </cell>
          <cell r="F2542" t="str">
            <v>9/2/26, 7:57â€¯AM</v>
          </cell>
          <cell r="G2542" t="str">
            <v>P</v>
          </cell>
        </row>
        <row r="2543">
          <cell r="A2543">
            <v>203965024</v>
          </cell>
          <cell r="B2543" t="str">
            <v>Ye,Aung</v>
          </cell>
          <cell r="C2543" t="str">
            <v>Lakkireddy,Sai Raghavendra Reddy</v>
          </cell>
          <cell r="D2543" t="str">
            <v>FC034</v>
          </cell>
          <cell r="E2543" t="str">
            <v>Out</v>
          </cell>
          <cell r="F2543" t="str">
            <v>9/2/26, 10:04â€¯AM</v>
          </cell>
          <cell r="G2543" t="str">
            <v>P</v>
          </cell>
        </row>
        <row r="2544">
          <cell r="A2544">
            <v>203965024</v>
          </cell>
          <cell r="B2544" t="str">
            <v>Ye,Aung</v>
          </cell>
          <cell r="C2544" t="str">
            <v>Lakkireddy,Sai Raghavendra Reddy</v>
          </cell>
          <cell r="D2544" t="str">
            <v>FC034</v>
          </cell>
          <cell r="E2544" t="str">
            <v>In</v>
          </cell>
          <cell r="F2544" t="str">
            <v>9/2/26, 10:34â€¯AM</v>
          </cell>
          <cell r="G2544" t="str">
            <v>P</v>
          </cell>
        </row>
        <row r="2545">
          <cell r="A2545">
            <v>203965024</v>
          </cell>
          <cell r="B2545" t="str">
            <v>Ye,Aung</v>
          </cell>
          <cell r="C2545" t="str">
            <v>Lakkireddy,Sai Raghavendra Reddy</v>
          </cell>
          <cell r="D2545" t="str">
            <v>FC034</v>
          </cell>
          <cell r="E2545" t="str">
            <v>Out</v>
          </cell>
          <cell r="F2545" t="str">
            <v>9/2/26, 2:40â€¯PM</v>
          </cell>
          <cell r="G2545" t="str">
            <v>P</v>
          </cell>
        </row>
        <row r="2546">
          <cell r="A2546">
            <v>203965024</v>
          </cell>
          <cell r="B2546" t="str">
            <v>Ye,Aung</v>
          </cell>
          <cell r="C2546" t="str">
            <v>Lakkireddy,Sai Raghavendra Reddy</v>
          </cell>
          <cell r="D2546" t="str">
            <v>FC034</v>
          </cell>
          <cell r="E2546" t="str">
            <v>Out</v>
          </cell>
          <cell r="F2546" t="str">
            <v>9/2/26, 6:02â€¯PM</v>
          </cell>
          <cell r="G2546" t="str">
            <v>P</v>
          </cell>
        </row>
        <row r="2547">
          <cell r="A2547">
            <v>206230580</v>
          </cell>
          <cell r="B2547" t="str">
            <v>Ndagire,Shams</v>
          </cell>
          <cell r="C2547" t="str">
            <v>Ansari,Ammar Abdullah</v>
          </cell>
          <cell r="D2547" t="str">
            <v>FC009</v>
          </cell>
          <cell r="E2547" t="str">
            <v>In</v>
          </cell>
          <cell r="F2547" t="str">
            <v>9/2/26, 7:58â€¯AM</v>
          </cell>
          <cell r="G2547" t="str">
            <v>P</v>
          </cell>
        </row>
        <row r="2548">
          <cell r="A2548">
            <v>206230580</v>
          </cell>
          <cell r="B2548" t="str">
            <v>Ndagire,Shams</v>
          </cell>
          <cell r="C2548" t="str">
            <v>Ansari,Ammar Abdullah</v>
          </cell>
          <cell r="D2548" t="str">
            <v>FC009</v>
          </cell>
          <cell r="E2548" t="str">
            <v>Out</v>
          </cell>
          <cell r="F2548" t="str">
            <v>9/2/26, 10:01â€¯AM</v>
          </cell>
          <cell r="G2548" t="str">
            <v>P</v>
          </cell>
        </row>
        <row r="2549">
          <cell r="A2549">
            <v>206230580</v>
          </cell>
          <cell r="B2549" t="str">
            <v>Ndagire,Shams</v>
          </cell>
          <cell r="C2549" t="str">
            <v>Ansari,Ammar Abdullah</v>
          </cell>
          <cell r="D2549" t="str">
            <v>FC009</v>
          </cell>
          <cell r="E2549" t="str">
            <v>In</v>
          </cell>
          <cell r="F2549" t="str">
            <v>9/2/26, 10:33â€¯AM</v>
          </cell>
          <cell r="G2549" t="str">
            <v>P</v>
          </cell>
        </row>
        <row r="2550">
          <cell r="A2550">
            <v>206230580</v>
          </cell>
          <cell r="B2550" t="str">
            <v>Ndagire,Shams</v>
          </cell>
          <cell r="C2550" t="str">
            <v>Ansari,Ammar Abdullah</v>
          </cell>
          <cell r="D2550" t="str">
            <v>FC009</v>
          </cell>
          <cell r="E2550" t="str">
            <v>Out</v>
          </cell>
          <cell r="F2550" t="str">
            <v>9/2/26, 3:05â€¯PM</v>
          </cell>
          <cell r="G2550" t="str">
            <v>P</v>
          </cell>
        </row>
        <row r="2551">
          <cell r="A2551">
            <v>206230580</v>
          </cell>
          <cell r="B2551" t="str">
            <v>Ndagire,Shams</v>
          </cell>
          <cell r="C2551" t="str">
            <v>Ansari,Ammar Abdullah</v>
          </cell>
          <cell r="D2551" t="str">
            <v>FC009</v>
          </cell>
          <cell r="E2551" t="str">
            <v>In</v>
          </cell>
          <cell r="F2551" t="str">
            <v>9/2/26, 3:35â€¯PM</v>
          </cell>
          <cell r="G2551" t="str">
            <v>P</v>
          </cell>
        </row>
        <row r="2552">
          <cell r="A2552">
            <v>206230580</v>
          </cell>
          <cell r="B2552" t="str">
            <v>Ndagire,Shams</v>
          </cell>
          <cell r="C2552" t="str">
            <v>Ansari,Ammar Abdullah</v>
          </cell>
          <cell r="D2552" t="str">
            <v>FC009</v>
          </cell>
          <cell r="E2552" t="str">
            <v>Out</v>
          </cell>
          <cell r="F2552" t="str">
            <v>9/2/26, 5:56â€¯PM</v>
          </cell>
          <cell r="G2552" t="str">
            <v>P</v>
          </cell>
        </row>
        <row r="2553">
          <cell r="A2553">
            <v>205938163</v>
          </cell>
          <cell r="B2553" t="str">
            <v>Ibrahim,Nafiu</v>
          </cell>
          <cell r="C2553" t="str">
            <v>Narshad,Muhammad Ashik</v>
          </cell>
          <cell r="D2553" t="str">
            <v>LK013</v>
          </cell>
          <cell r="E2553" t="str">
            <v>In</v>
          </cell>
          <cell r="F2553" t="str">
            <v>9/2/26, 6:08â€¯PM</v>
          </cell>
          <cell r="G2553" t="str">
            <v>P</v>
          </cell>
        </row>
        <row r="2554">
          <cell r="A2554">
            <v>205938163</v>
          </cell>
          <cell r="B2554" t="str">
            <v>Ibrahim,Nafiu</v>
          </cell>
          <cell r="C2554" t="str">
            <v>Narshad,Muhammad Ashik</v>
          </cell>
          <cell r="D2554" t="str">
            <v>LK013</v>
          </cell>
          <cell r="E2554" t="str">
            <v>Out</v>
          </cell>
          <cell r="F2554" t="str">
            <v>9/2/26, 8:36â€¯PM</v>
          </cell>
          <cell r="G2554" t="str">
            <v>P</v>
          </cell>
        </row>
        <row r="2555">
          <cell r="A2555">
            <v>205938163</v>
          </cell>
          <cell r="B2555" t="str">
            <v>Ibrahim,Nafiu</v>
          </cell>
          <cell r="C2555" t="str">
            <v>Narshad,Muhammad Ashik</v>
          </cell>
          <cell r="D2555" t="str">
            <v>LK013</v>
          </cell>
          <cell r="E2555" t="str">
            <v>In</v>
          </cell>
          <cell r="F2555" t="str">
            <v>9/2/26, 9:06â€¯PM</v>
          </cell>
          <cell r="G2555" t="str">
            <v>P</v>
          </cell>
        </row>
        <row r="2556">
          <cell r="A2556">
            <v>205938163</v>
          </cell>
          <cell r="B2556" t="str">
            <v>Ibrahim,Nafiu</v>
          </cell>
          <cell r="C2556" t="str">
            <v>Narshad,Muhammad Ashik</v>
          </cell>
          <cell r="D2556" t="str">
            <v>LK013</v>
          </cell>
          <cell r="E2556" t="str">
            <v>Out</v>
          </cell>
          <cell r="F2556" t="str">
            <v>9/2/26, 11:11â€¯PM</v>
          </cell>
          <cell r="G2556" t="str">
            <v>P</v>
          </cell>
        </row>
        <row r="2557">
          <cell r="A2557">
            <v>205938163</v>
          </cell>
          <cell r="B2557" t="str">
            <v>Ibrahim,Nafiu</v>
          </cell>
          <cell r="C2557" t="str">
            <v>Narshad,Muhammad Ashik</v>
          </cell>
          <cell r="D2557" t="str">
            <v>LK013</v>
          </cell>
          <cell r="E2557" t="str">
            <v>In</v>
          </cell>
          <cell r="F2557" t="str">
            <v>9/2/26, 11:42â€¯PM</v>
          </cell>
          <cell r="G2557" t="str">
            <v>P</v>
          </cell>
        </row>
        <row r="2558">
          <cell r="A2558">
            <v>204009351</v>
          </cell>
          <cell r="B2558" t="str">
            <v>MAHARJAN,RABIN</v>
          </cell>
          <cell r="C2558" t="str">
            <v>Ansari,Ammar Abdullah</v>
          </cell>
          <cell r="D2558" t="str">
            <v>LK017</v>
          </cell>
          <cell r="E2558" t="str">
            <v>In</v>
          </cell>
          <cell r="F2558" t="str">
            <v>9/2/26, 6:08â€¯PM</v>
          </cell>
          <cell r="G2558" t="str">
            <v>P</v>
          </cell>
        </row>
        <row r="2559">
          <cell r="A2559">
            <v>204009351</v>
          </cell>
          <cell r="B2559" t="str">
            <v>MAHARJAN,RABIN</v>
          </cell>
          <cell r="C2559" t="str">
            <v>Ansari,Ammar Abdullah</v>
          </cell>
          <cell r="D2559" t="str">
            <v>LK017</v>
          </cell>
          <cell r="E2559" t="str">
            <v>Out</v>
          </cell>
          <cell r="F2559" t="str">
            <v>9/2/26, 8:31â€¯PM</v>
          </cell>
          <cell r="G2559" t="str">
            <v>P</v>
          </cell>
        </row>
        <row r="2560">
          <cell r="A2560">
            <v>204009351</v>
          </cell>
          <cell r="B2560" t="str">
            <v>MAHARJAN,RABIN</v>
          </cell>
          <cell r="C2560" t="str">
            <v>Ansari,Ammar Abdullah</v>
          </cell>
          <cell r="D2560" t="str">
            <v>LK017</v>
          </cell>
          <cell r="E2560" t="str">
            <v>In</v>
          </cell>
          <cell r="F2560" t="str">
            <v>9/2/26, 9:00â€¯PM</v>
          </cell>
          <cell r="G2560" t="str">
            <v>P</v>
          </cell>
        </row>
        <row r="2561">
          <cell r="A2561">
            <v>204009351</v>
          </cell>
          <cell r="B2561" t="str">
            <v>MAHARJAN,RABIN</v>
          </cell>
          <cell r="C2561" t="str">
            <v>Ansari,Ammar Abdullah</v>
          </cell>
          <cell r="D2561" t="str">
            <v>LK017</v>
          </cell>
          <cell r="E2561" t="str">
            <v>Out</v>
          </cell>
          <cell r="F2561" t="str">
            <v>9/3/26, 1:40â€¯AM</v>
          </cell>
          <cell r="G2561" t="str">
            <v>P</v>
          </cell>
        </row>
        <row r="2562">
          <cell r="A2562">
            <v>204009351</v>
          </cell>
          <cell r="B2562" t="str">
            <v>MAHARJAN,RABIN</v>
          </cell>
          <cell r="C2562" t="str">
            <v>Ansari,Ammar Abdullah</v>
          </cell>
          <cell r="D2562" t="str">
            <v>LK017</v>
          </cell>
          <cell r="E2562" t="str">
            <v>In</v>
          </cell>
          <cell r="F2562" t="str">
            <v>9/3/26, 2:12â€¯AM</v>
          </cell>
          <cell r="G2562" t="str">
            <v>P</v>
          </cell>
        </row>
        <row r="2563">
          <cell r="A2563">
            <v>205537427</v>
          </cell>
          <cell r="B2563" t="str">
            <v>Elizabeth,Kisakye</v>
          </cell>
          <cell r="C2563" t="str">
            <v>Adamachi,Maria</v>
          </cell>
          <cell r="D2563" t="str">
            <v>FC009</v>
          </cell>
          <cell r="E2563" t="str">
            <v>In</v>
          </cell>
          <cell r="F2563" t="str">
            <v>9/2/26, 7:57â€¯AM</v>
          </cell>
          <cell r="G2563" t="str">
            <v>P</v>
          </cell>
        </row>
        <row r="2564">
          <cell r="A2564">
            <v>205537427</v>
          </cell>
          <cell r="B2564" t="str">
            <v>Elizabeth,Kisakye</v>
          </cell>
          <cell r="C2564" t="str">
            <v>Adamachi,Maria</v>
          </cell>
          <cell r="D2564" t="str">
            <v>FC009</v>
          </cell>
          <cell r="E2564" t="str">
            <v>Out</v>
          </cell>
          <cell r="F2564" t="str">
            <v>9/2/26, 1:00â€¯PM</v>
          </cell>
          <cell r="G2564" t="str">
            <v>P</v>
          </cell>
        </row>
        <row r="2565">
          <cell r="A2565">
            <v>205537427</v>
          </cell>
          <cell r="B2565" t="str">
            <v>Elizabeth,Kisakye</v>
          </cell>
          <cell r="C2565" t="str">
            <v>Adamachi,Maria</v>
          </cell>
          <cell r="D2565" t="str">
            <v>FC009</v>
          </cell>
          <cell r="E2565" t="str">
            <v>In</v>
          </cell>
          <cell r="F2565" t="str">
            <v>9/2/26, 2:00â€¯PM</v>
          </cell>
          <cell r="G2565" t="str">
            <v>P</v>
          </cell>
        </row>
        <row r="2566">
          <cell r="A2566">
            <v>205537427</v>
          </cell>
          <cell r="B2566" t="str">
            <v>Elizabeth,Kisakye</v>
          </cell>
          <cell r="C2566" t="str">
            <v>Adamachi,Maria</v>
          </cell>
          <cell r="D2566" t="str">
            <v>FC009</v>
          </cell>
          <cell r="E2566" t="str">
            <v>Out</v>
          </cell>
          <cell r="F2566" t="str">
            <v>9/2/26, 6:09â€¯PM</v>
          </cell>
          <cell r="G2566" t="str">
            <v>P</v>
          </cell>
        </row>
        <row r="2567">
          <cell r="A2567">
            <v>203911200</v>
          </cell>
          <cell r="B2567" t="str">
            <v>Singara,William</v>
          </cell>
          <cell r="C2567" t="str">
            <v>Ansari,Ammar Abdullah</v>
          </cell>
          <cell r="D2567" t="str">
            <v>LK013</v>
          </cell>
          <cell r="E2567" t="str">
            <v>In</v>
          </cell>
          <cell r="F2567" t="str">
            <v>9/2/26, 6:07â€¯PM</v>
          </cell>
          <cell r="G2567" t="str">
            <v>P</v>
          </cell>
        </row>
        <row r="2568">
          <cell r="A2568">
            <v>203911200</v>
          </cell>
          <cell r="B2568" t="str">
            <v>Singara,William</v>
          </cell>
          <cell r="C2568" t="str">
            <v>Ansari,Ammar Abdullah</v>
          </cell>
          <cell r="D2568" t="str">
            <v>LK013</v>
          </cell>
          <cell r="E2568" t="str">
            <v>Out</v>
          </cell>
          <cell r="F2568" t="str">
            <v>9/2/26, 8:34â€¯PM</v>
          </cell>
          <cell r="G2568" t="str">
            <v>P</v>
          </cell>
        </row>
        <row r="2569">
          <cell r="A2569">
            <v>203911200</v>
          </cell>
          <cell r="B2569" t="str">
            <v>Singara,William</v>
          </cell>
          <cell r="C2569" t="str">
            <v>Ansari,Ammar Abdullah</v>
          </cell>
          <cell r="D2569" t="str">
            <v>LK013</v>
          </cell>
          <cell r="E2569" t="str">
            <v>In</v>
          </cell>
          <cell r="F2569" t="str">
            <v>9/2/26, 9:06â€¯PM</v>
          </cell>
          <cell r="G2569" t="str">
            <v>P</v>
          </cell>
        </row>
        <row r="2570">
          <cell r="A2570">
            <v>203911200</v>
          </cell>
          <cell r="B2570" t="str">
            <v>Singara,William</v>
          </cell>
          <cell r="C2570" t="str">
            <v>Ansari,Ammar Abdullah</v>
          </cell>
          <cell r="D2570" t="str">
            <v>LK013</v>
          </cell>
          <cell r="E2570" t="str">
            <v>In</v>
          </cell>
          <cell r="F2570" t="str">
            <v>9/3/26, 2:04â€¯AM</v>
          </cell>
          <cell r="G2570" t="str">
            <v>P</v>
          </cell>
        </row>
        <row r="2571">
          <cell r="A2571">
            <v>204976025</v>
          </cell>
          <cell r="B2571" t="str">
            <v>Ray,Indra Kumar</v>
          </cell>
          <cell r="C2571" t="str">
            <v>Lakkireddy,Sai Raghavendra Reddy</v>
          </cell>
          <cell r="D2571" t="str">
            <v>LK012</v>
          </cell>
          <cell r="E2571" t="str">
            <v>In</v>
          </cell>
          <cell r="F2571" t="str">
            <v>9/2/26, 6:08â€¯PM</v>
          </cell>
          <cell r="G2571" t="str">
            <v>P</v>
          </cell>
        </row>
        <row r="2572">
          <cell r="A2572">
            <v>204976025</v>
          </cell>
          <cell r="B2572" t="str">
            <v>Ray,Indra Kumar</v>
          </cell>
          <cell r="C2572" t="str">
            <v>Lakkireddy,Sai Raghavendra Reddy</v>
          </cell>
          <cell r="D2572" t="str">
            <v>LK012</v>
          </cell>
          <cell r="E2572" t="str">
            <v>Out</v>
          </cell>
          <cell r="F2572" t="str">
            <v>9/2/26, 8:30â€¯PM</v>
          </cell>
          <cell r="G2572" t="str">
            <v>P</v>
          </cell>
        </row>
        <row r="2573">
          <cell r="A2573">
            <v>204976025</v>
          </cell>
          <cell r="B2573" t="str">
            <v>Ray,Indra Kumar</v>
          </cell>
          <cell r="C2573" t="str">
            <v>Lakkireddy,Sai Raghavendra Reddy</v>
          </cell>
          <cell r="D2573" t="str">
            <v>LK012</v>
          </cell>
          <cell r="E2573" t="str">
            <v>In</v>
          </cell>
          <cell r="F2573" t="str">
            <v>9/2/26, 9:00â€¯PM</v>
          </cell>
          <cell r="G2573" t="str">
            <v>P</v>
          </cell>
        </row>
        <row r="2574">
          <cell r="A2574">
            <v>204976025</v>
          </cell>
          <cell r="B2574" t="str">
            <v>Ray,Indra Kumar</v>
          </cell>
          <cell r="C2574" t="str">
            <v>Lakkireddy,Sai Raghavendra Reddy</v>
          </cell>
          <cell r="D2574" t="str">
            <v>LK012</v>
          </cell>
          <cell r="E2574" t="str">
            <v>Out</v>
          </cell>
          <cell r="F2574" t="str">
            <v>9/3/26, 1:32â€¯AM</v>
          </cell>
          <cell r="G2574" t="str">
            <v>P</v>
          </cell>
        </row>
        <row r="2575">
          <cell r="A2575">
            <v>204976025</v>
          </cell>
          <cell r="B2575" t="str">
            <v>Ray,Indra Kumar</v>
          </cell>
          <cell r="C2575" t="str">
            <v>Lakkireddy,Sai Raghavendra Reddy</v>
          </cell>
          <cell r="D2575" t="str">
            <v>LK012</v>
          </cell>
          <cell r="E2575" t="str">
            <v>In</v>
          </cell>
          <cell r="F2575" t="str">
            <v>9/3/26, 2:01â€¯AM</v>
          </cell>
          <cell r="G2575" t="str">
            <v>P</v>
          </cell>
        </row>
        <row r="2576">
          <cell r="A2576">
            <v>203850884</v>
          </cell>
          <cell r="B2576" t="str">
            <v>Thembo,John</v>
          </cell>
          <cell r="C2576" t="str">
            <v>Thomas,Binil</v>
          </cell>
          <cell r="D2576" t="str">
            <v>FC134</v>
          </cell>
          <cell r="E2576" t="str">
            <v>In</v>
          </cell>
          <cell r="F2576" t="str">
            <v>9/2/26, 8:03â€¯AM</v>
          </cell>
          <cell r="G2576" t="str">
            <v>P</v>
          </cell>
        </row>
        <row r="2577">
          <cell r="A2577">
            <v>203850884</v>
          </cell>
          <cell r="B2577" t="str">
            <v>Thembo,John</v>
          </cell>
          <cell r="C2577" t="str">
            <v>Thomas,Binil</v>
          </cell>
          <cell r="D2577" t="str">
            <v>FC134</v>
          </cell>
          <cell r="E2577" t="str">
            <v>Out</v>
          </cell>
          <cell r="F2577" t="str">
            <v>9/2/26, 10:03â€¯AM</v>
          </cell>
          <cell r="G2577" t="str">
            <v>P</v>
          </cell>
        </row>
        <row r="2578">
          <cell r="A2578">
            <v>203850884</v>
          </cell>
          <cell r="B2578" t="str">
            <v>Thembo,John</v>
          </cell>
          <cell r="C2578" t="str">
            <v>Thomas,Binil</v>
          </cell>
          <cell r="D2578" t="str">
            <v>FC134</v>
          </cell>
          <cell r="E2578" t="str">
            <v>In</v>
          </cell>
          <cell r="F2578" t="str">
            <v>9/2/26, 10:34â€¯AM</v>
          </cell>
          <cell r="G2578" t="str">
            <v>P</v>
          </cell>
        </row>
        <row r="2579">
          <cell r="A2579">
            <v>203850884</v>
          </cell>
          <cell r="B2579" t="str">
            <v>Thembo,John</v>
          </cell>
          <cell r="C2579" t="str">
            <v>Thomas,Binil</v>
          </cell>
          <cell r="D2579" t="str">
            <v>FC134</v>
          </cell>
          <cell r="E2579" t="str">
            <v>Out</v>
          </cell>
          <cell r="F2579" t="str">
            <v>9/2/26, 2:42â€¯PM</v>
          </cell>
          <cell r="G2579" t="str">
            <v>P</v>
          </cell>
        </row>
        <row r="2580">
          <cell r="A2580">
            <v>203850884</v>
          </cell>
          <cell r="B2580" t="str">
            <v>Thembo,John</v>
          </cell>
          <cell r="C2580" t="str">
            <v>Thomas,Binil</v>
          </cell>
          <cell r="D2580" t="str">
            <v>FC134</v>
          </cell>
          <cell r="E2580" t="str">
            <v>In</v>
          </cell>
          <cell r="F2580" t="str">
            <v>9/2/26, 3:22â€¯PM</v>
          </cell>
          <cell r="G2580" t="str">
            <v>P</v>
          </cell>
        </row>
        <row r="2581">
          <cell r="A2581">
            <v>203850884</v>
          </cell>
          <cell r="B2581" t="str">
            <v>Thembo,John</v>
          </cell>
          <cell r="C2581" t="str">
            <v>Thomas,Binil</v>
          </cell>
          <cell r="D2581" t="str">
            <v>FC134</v>
          </cell>
          <cell r="E2581" t="str">
            <v>Out</v>
          </cell>
          <cell r="F2581" t="str">
            <v>9/2/26, 5:54â€¯PM</v>
          </cell>
          <cell r="G2581" t="str">
            <v>P</v>
          </cell>
        </row>
        <row r="2582">
          <cell r="A2582">
            <v>206886730</v>
          </cell>
          <cell r="B2582" t="str">
            <v>JEPCHIRCHIR,VALENTINE</v>
          </cell>
          <cell r="C2582" t="str">
            <v>Ansari,Ammar Abdullah</v>
          </cell>
          <cell r="D2582" t="str">
            <v>FC159</v>
          </cell>
          <cell r="E2582" t="str">
            <v>In</v>
          </cell>
          <cell r="F2582" t="str">
            <v>9/2/26, 7:56â€¯AM</v>
          </cell>
          <cell r="G2582" t="str">
            <v>P</v>
          </cell>
        </row>
        <row r="2583">
          <cell r="A2583">
            <v>206886730</v>
          </cell>
          <cell r="B2583" t="str">
            <v>JEPCHIRCHIR,VALENTINE</v>
          </cell>
          <cell r="C2583" t="str">
            <v>Ansari,Ammar Abdullah</v>
          </cell>
          <cell r="D2583" t="str">
            <v>FC159</v>
          </cell>
          <cell r="E2583" t="str">
            <v>Out</v>
          </cell>
          <cell r="F2583" t="str">
            <v>9/2/26, 10:02â€¯AM</v>
          </cell>
          <cell r="G2583" t="str">
            <v>P</v>
          </cell>
        </row>
        <row r="2584">
          <cell r="A2584">
            <v>206886730</v>
          </cell>
          <cell r="B2584" t="str">
            <v>JEPCHIRCHIR,VALENTINE</v>
          </cell>
          <cell r="C2584" t="str">
            <v>Ansari,Ammar Abdullah</v>
          </cell>
          <cell r="D2584" t="str">
            <v>FC159</v>
          </cell>
          <cell r="E2584" t="str">
            <v>In</v>
          </cell>
          <cell r="F2584" t="str">
            <v>9/2/26, 10:32â€¯AM</v>
          </cell>
          <cell r="G2584" t="str">
            <v>P</v>
          </cell>
        </row>
        <row r="2585">
          <cell r="A2585">
            <v>206886730</v>
          </cell>
          <cell r="B2585" t="str">
            <v>JEPCHIRCHIR,VALENTINE</v>
          </cell>
          <cell r="C2585" t="str">
            <v>Ansari,Ammar Abdullah</v>
          </cell>
          <cell r="D2585" t="str">
            <v>FC159</v>
          </cell>
          <cell r="E2585" t="str">
            <v>Out</v>
          </cell>
          <cell r="F2585" t="str">
            <v>9/2/26, 2:40â€¯PM</v>
          </cell>
          <cell r="G2585" t="str">
            <v>P</v>
          </cell>
        </row>
        <row r="2586">
          <cell r="A2586">
            <v>206886730</v>
          </cell>
          <cell r="B2586" t="str">
            <v>JEPCHIRCHIR,VALENTINE</v>
          </cell>
          <cell r="C2586" t="str">
            <v>Ansari,Ammar Abdullah</v>
          </cell>
          <cell r="D2586" t="str">
            <v>FC159</v>
          </cell>
          <cell r="E2586" t="str">
            <v>In</v>
          </cell>
          <cell r="F2586" t="str">
            <v>9/2/26, 3:11â€¯PM</v>
          </cell>
          <cell r="G2586" t="str">
            <v>P</v>
          </cell>
        </row>
        <row r="2587">
          <cell r="A2587">
            <v>206886730</v>
          </cell>
          <cell r="B2587" t="str">
            <v>JEPCHIRCHIR,VALENTINE</v>
          </cell>
          <cell r="C2587" t="str">
            <v>Ansari,Ammar Abdullah</v>
          </cell>
          <cell r="D2587" t="str">
            <v>FC159</v>
          </cell>
          <cell r="E2587" t="str">
            <v>Out</v>
          </cell>
          <cell r="F2587" t="str">
            <v>9/2/26, 5:57â€¯PM</v>
          </cell>
          <cell r="G2587" t="str">
            <v>P</v>
          </cell>
        </row>
        <row r="2588">
          <cell r="A2588">
            <v>204009358</v>
          </cell>
          <cell r="B2588" t="str">
            <v>MUMBERE,SHAFFI</v>
          </cell>
          <cell r="C2588" t="str">
            <v>Ansari,Ammar Abdullah</v>
          </cell>
          <cell r="D2588" t="str">
            <v>FC159</v>
          </cell>
          <cell r="E2588" t="str">
            <v>In</v>
          </cell>
          <cell r="F2588" t="str">
            <v>9/2/26, 7:59â€¯AM</v>
          </cell>
          <cell r="G2588" t="str">
            <v>P</v>
          </cell>
        </row>
        <row r="2589">
          <cell r="A2589">
            <v>204009358</v>
          </cell>
          <cell r="B2589" t="str">
            <v>MUMBERE,SHAFFI</v>
          </cell>
          <cell r="C2589" t="str">
            <v>Ansari,Ammar Abdullah</v>
          </cell>
          <cell r="D2589" t="str">
            <v>FC159</v>
          </cell>
          <cell r="E2589" t="str">
            <v>Out</v>
          </cell>
          <cell r="F2589" t="str">
            <v>9/2/26, 10:15â€¯AM</v>
          </cell>
          <cell r="G2589" t="str">
            <v>P</v>
          </cell>
        </row>
        <row r="2590">
          <cell r="A2590">
            <v>204009358</v>
          </cell>
          <cell r="B2590" t="str">
            <v>MUMBERE,SHAFFI</v>
          </cell>
          <cell r="C2590" t="str">
            <v>Ansari,Ammar Abdullah</v>
          </cell>
          <cell r="D2590" t="str">
            <v>FC159</v>
          </cell>
          <cell r="E2590" t="str">
            <v>In</v>
          </cell>
          <cell r="F2590" t="str">
            <v>9/2/26, 10:48â€¯AM</v>
          </cell>
          <cell r="G2590" t="str">
            <v>P</v>
          </cell>
        </row>
        <row r="2591">
          <cell r="A2591">
            <v>204009358</v>
          </cell>
          <cell r="B2591" t="str">
            <v>MUMBERE,SHAFFI</v>
          </cell>
          <cell r="C2591" t="str">
            <v>Ansari,Ammar Abdullah</v>
          </cell>
          <cell r="D2591" t="str">
            <v>FC159</v>
          </cell>
          <cell r="E2591" t="str">
            <v>Out</v>
          </cell>
          <cell r="F2591" t="str">
            <v>9/2/26, 3:15â€¯PM</v>
          </cell>
          <cell r="G2591" t="str">
            <v>P</v>
          </cell>
        </row>
        <row r="2592">
          <cell r="A2592">
            <v>204009358</v>
          </cell>
          <cell r="B2592" t="str">
            <v>MUMBERE,SHAFFI</v>
          </cell>
          <cell r="C2592" t="str">
            <v>Ansari,Ammar Abdullah</v>
          </cell>
          <cell r="D2592" t="str">
            <v>FC159</v>
          </cell>
          <cell r="E2592" t="str">
            <v>In</v>
          </cell>
          <cell r="F2592" t="str">
            <v>9/2/26, 3:46â€¯PM</v>
          </cell>
          <cell r="G2592" t="str">
            <v>P</v>
          </cell>
        </row>
        <row r="2593">
          <cell r="A2593">
            <v>204009358</v>
          </cell>
          <cell r="B2593" t="str">
            <v>MUMBERE,SHAFFI</v>
          </cell>
          <cell r="C2593" t="str">
            <v>Ansari,Ammar Abdullah</v>
          </cell>
          <cell r="D2593" t="str">
            <v>FC159</v>
          </cell>
          <cell r="E2593" t="str">
            <v>Out</v>
          </cell>
          <cell r="F2593" t="str">
            <v>9/2/26, 5:57â€¯PM</v>
          </cell>
          <cell r="G2593" t="str">
            <v>P</v>
          </cell>
        </row>
        <row r="2594">
          <cell r="A2594">
            <v>109468376</v>
          </cell>
          <cell r="B2594" t="str">
            <v>Koffi,Yao Pacome</v>
          </cell>
          <cell r="C2594" t="str">
            <v>Nahla,Fathimathul</v>
          </cell>
          <cell r="D2594" t="str">
            <v>FC059</v>
          </cell>
          <cell r="E2594" t="str">
            <v>In</v>
          </cell>
          <cell r="F2594" t="str">
            <v>9/2/26, 8:01â€¯AM</v>
          </cell>
          <cell r="G2594" t="str">
            <v>P</v>
          </cell>
        </row>
        <row r="2595">
          <cell r="A2595">
            <v>109468376</v>
          </cell>
          <cell r="B2595" t="str">
            <v>Koffi,Yao Pacome</v>
          </cell>
          <cell r="C2595" t="str">
            <v>Nahla,Fathimathul</v>
          </cell>
          <cell r="D2595" t="str">
            <v>FC059</v>
          </cell>
          <cell r="E2595" t="str">
            <v>Out</v>
          </cell>
          <cell r="F2595" t="str">
            <v>9/2/26, 1:00â€¯PM</v>
          </cell>
          <cell r="G2595" t="str">
            <v>P</v>
          </cell>
        </row>
        <row r="2596">
          <cell r="A2596">
            <v>109468376</v>
          </cell>
          <cell r="B2596" t="str">
            <v>Koffi,Yao Pacome</v>
          </cell>
          <cell r="C2596" t="str">
            <v>Nahla,Fathimathul</v>
          </cell>
          <cell r="D2596" t="str">
            <v>FC059</v>
          </cell>
          <cell r="E2596" t="str">
            <v>In</v>
          </cell>
          <cell r="F2596" t="str">
            <v>9/2/26, 2:00â€¯PM</v>
          </cell>
          <cell r="G2596" t="str">
            <v>P</v>
          </cell>
        </row>
        <row r="2597">
          <cell r="A2597">
            <v>109468376</v>
          </cell>
          <cell r="B2597" t="str">
            <v>Koffi,Yao Pacome</v>
          </cell>
          <cell r="C2597" t="str">
            <v>Nahla,Fathimathul</v>
          </cell>
          <cell r="D2597" t="str">
            <v>FC059</v>
          </cell>
          <cell r="E2597" t="str">
            <v>Out</v>
          </cell>
          <cell r="F2597" t="str">
            <v>9/2/26, 6:07â€¯PM</v>
          </cell>
          <cell r="G2597" t="str">
            <v>P</v>
          </cell>
        </row>
        <row r="2598">
          <cell r="A2598">
            <v>206004604</v>
          </cell>
          <cell r="B2598" t="str">
            <v>KENEMA,JULIET</v>
          </cell>
          <cell r="C2598" t="str">
            <v>Almarzooqi,Abbas</v>
          </cell>
          <cell r="D2598" t="str">
            <v>FC009</v>
          </cell>
          <cell r="E2598" t="str">
            <v>In</v>
          </cell>
          <cell r="F2598" t="str">
            <v>9/2/26, 7:59â€¯AM</v>
          </cell>
          <cell r="G2598" t="str">
            <v>P</v>
          </cell>
        </row>
        <row r="2599">
          <cell r="A2599">
            <v>206004604</v>
          </cell>
          <cell r="B2599" t="str">
            <v>KENEMA,JULIET</v>
          </cell>
          <cell r="C2599" t="str">
            <v>Almarzooqi,Abbas</v>
          </cell>
          <cell r="D2599" t="str">
            <v>FC009</v>
          </cell>
          <cell r="E2599" t="str">
            <v>Out</v>
          </cell>
          <cell r="F2599" t="str">
            <v>9/2/26, 10:07â€¯AM</v>
          </cell>
          <cell r="G2599" t="str">
            <v>P</v>
          </cell>
        </row>
        <row r="2600">
          <cell r="A2600">
            <v>206004604</v>
          </cell>
          <cell r="B2600" t="str">
            <v>KENEMA,JULIET</v>
          </cell>
          <cell r="C2600" t="str">
            <v>Almarzooqi,Abbas</v>
          </cell>
          <cell r="D2600" t="str">
            <v>FC009</v>
          </cell>
          <cell r="E2600" t="str">
            <v>In</v>
          </cell>
          <cell r="F2600" t="str">
            <v>9/2/26, 10:35â€¯AM</v>
          </cell>
          <cell r="G2600" t="str">
            <v>P</v>
          </cell>
        </row>
        <row r="2601">
          <cell r="A2601">
            <v>206004604</v>
          </cell>
          <cell r="B2601" t="str">
            <v>KENEMA,JULIET</v>
          </cell>
          <cell r="C2601" t="str">
            <v>Almarzooqi,Abbas</v>
          </cell>
          <cell r="D2601" t="str">
            <v>FC009</v>
          </cell>
          <cell r="E2601" t="str">
            <v>Out</v>
          </cell>
          <cell r="F2601" t="str">
            <v>9/2/26, 12:53â€¯PM</v>
          </cell>
          <cell r="G2601" t="str">
            <v>P</v>
          </cell>
        </row>
        <row r="2602">
          <cell r="A2602">
            <v>206004604</v>
          </cell>
          <cell r="B2602" t="str">
            <v>KENEMA,JULIET</v>
          </cell>
          <cell r="C2602" t="str">
            <v>Almarzooqi,Abbas</v>
          </cell>
          <cell r="D2602" t="str">
            <v>FC009</v>
          </cell>
          <cell r="E2602" t="str">
            <v>In</v>
          </cell>
          <cell r="F2602" t="str">
            <v>9/2/26, 1:24â€¯PM</v>
          </cell>
          <cell r="G2602" t="str">
            <v>P</v>
          </cell>
        </row>
        <row r="2603">
          <cell r="A2603">
            <v>206004604</v>
          </cell>
          <cell r="B2603" t="str">
            <v>KENEMA,JULIET</v>
          </cell>
          <cell r="C2603" t="str">
            <v>Almarzooqi,Abbas</v>
          </cell>
          <cell r="D2603" t="str">
            <v>FC009</v>
          </cell>
          <cell r="E2603" t="str">
            <v>Out</v>
          </cell>
          <cell r="F2603" t="str">
            <v>9/2/26, 6:02â€¯PM</v>
          </cell>
          <cell r="G2603" t="str">
            <v>P</v>
          </cell>
        </row>
        <row r="2604">
          <cell r="A2604">
            <v>203850880</v>
          </cell>
          <cell r="B2604" t="str">
            <v>Nayebare,Kenneth</v>
          </cell>
          <cell r="C2604" t="str">
            <v>Narshad,Muhammad Ashik</v>
          </cell>
          <cell r="D2604" t="str">
            <v>FC084</v>
          </cell>
          <cell r="E2604" t="str">
            <v>In</v>
          </cell>
          <cell r="F2604" t="str">
            <v>9/2/26, 7:57â€¯AM</v>
          </cell>
          <cell r="G2604" t="str">
            <v>P</v>
          </cell>
        </row>
        <row r="2605">
          <cell r="A2605">
            <v>203850880</v>
          </cell>
          <cell r="B2605" t="str">
            <v>Nayebare,Kenneth</v>
          </cell>
          <cell r="C2605" t="str">
            <v>Narshad,Muhammad Ashik</v>
          </cell>
          <cell r="D2605" t="str">
            <v>FC084</v>
          </cell>
          <cell r="E2605" t="str">
            <v>Out</v>
          </cell>
          <cell r="F2605" t="str">
            <v>9/2/26, 10:23â€¯AM</v>
          </cell>
          <cell r="G2605" t="str">
            <v>P</v>
          </cell>
        </row>
        <row r="2606">
          <cell r="A2606">
            <v>203850880</v>
          </cell>
          <cell r="B2606" t="str">
            <v>Nayebare,Kenneth</v>
          </cell>
          <cell r="C2606" t="str">
            <v>Narshad,Muhammad Ashik</v>
          </cell>
          <cell r="D2606" t="str">
            <v>FC084</v>
          </cell>
          <cell r="E2606" t="str">
            <v>In</v>
          </cell>
          <cell r="F2606" t="str">
            <v>9/2/26, 10:55â€¯AM</v>
          </cell>
          <cell r="G2606" t="str">
            <v>P</v>
          </cell>
        </row>
        <row r="2607">
          <cell r="A2607">
            <v>203850880</v>
          </cell>
          <cell r="B2607" t="str">
            <v>Nayebare,Kenneth</v>
          </cell>
          <cell r="C2607" t="str">
            <v>Narshad,Muhammad Ashik</v>
          </cell>
          <cell r="D2607" t="str">
            <v>FC084</v>
          </cell>
          <cell r="E2607" t="str">
            <v>Out</v>
          </cell>
          <cell r="F2607" t="str">
            <v>9/2/26, 2:57â€¯PM</v>
          </cell>
          <cell r="G2607" t="str">
            <v>P</v>
          </cell>
        </row>
        <row r="2608">
          <cell r="A2608">
            <v>203850880</v>
          </cell>
          <cell r="B2608" t="str">
            <v>Nayebare,Kenneth</v>
          </cell>
          <cell r="C2608" t="str">
            <v>Narshad,Muhammad Ashik</v>
          </cell>
          <cell r="D2608" t="str">
            <v>FC084</v>
          </cell>
          <cell r="E2608" t="str">
            <v>In</v>
          </cell>
          <cell r="F2608" t="str">
            <v>9/2/26, 3:31â€¯PM</v>
          </cell>
          <cell r="G2608" t="str">
            <v>P</v>
          </cell>
        </row>
        <row r="2609">
          <cell r="A2609">
            <v>203850880</v>
          </cell>
          <cell r="B2609" t="str">
            <v>Nayebare,Kenneth</v>
          </cell>
          <cell r="C2609" t="str">
            <v>Narshad,Muhammad Ashik</v>
          </cell>
          <cell r="D2609" t="str">
            <v>FC084</v>
          </cell>
          <cell r="E2609" t="str">
            <v>Out</v>
          </cell>
          <cell r="F2609" t="str">
            <v>9/2/26, 5:57â€¯PM</v>
          </cell>
          <cell r="G2609" t="str">
            <v>P</v>
          </cell>
        </row>
        <row r="2610">
          <cell r="A2610">
            <v>204869088</v>
          </cell>
          <cell r="B2610" t="str">
            <v>Mathe,Thumelo Ethan</v>
          </cell>
          <cell r="C2610" t="str">
            <v>Almarzooqi,Abbas</v>
          </cell>
          <cell r="D2610" t="str">
            <v>FC159</v>
          </cell>
          <cell r="E2610" t="str">
            <v>In</v>
          </cell>
          <cell r="F2610" t="str">
            <v>9/2/26, 7:58â€¯AM</v>
          </cell>
          <cell r="G2610" t="str">
            <v>P</v>
          </cell>
        </row>
        <row r="2611">
          <cell r="A2611">
            <v>204869088</v>
          </cell>
          <cell r="B2611" t="str">
            <v>Mathe,Thumelo Ethan</v>
          </cell>
          <cell r="C2611" t="str">
            <v>Almarzooqi,Abbas</v>
          </cell>
          <cell r="D2611" t="str">
            <v>FC159</v>
          </cell>
          <cell r="E2611" t="str">
            <v>Out</v>
          </cell>
          <cell r="F2611" t="str">
            <v>9/2/26, 10:03â€¯AM</v>
          </cell>
          <cell r="G2611" t="str">
            <v>P</v>
          </cell>
        </row>
        <row r="2612">
          <cell r="A2612">
            <v>204869088</v>
          </cell>
          <cell r="B2612" t="str">
            <v>Mathe,Thumelo Ethan</v>
          </cell>
          <cell r="C2612" t="str">
            <v>Almarzooqi,Abbas</v>
          </cell>
          <cell r="D2612" t="str">
            <v>FC159</v>
          </cell>
          <cell r="E2612" t="str">
            <v>In</v>
          </cell>
          <cell r="F2612" t="str">
            <v>9/2/26, 10:32â€¯AM</v>
          </cell>
          <cell r="G2612" t="str">
            <v>P</v>
          </cell>
        </row>
        <row r="2613">
          <cell r="A2613">
            <v>204869088</v>
          </cell>
          <cell r="B2613" t="str">
            <v>Mathe,Thumelo Ethan</v>
          </cell>
          <cell r="C2613" t="str">
            <v>Almarzooqi,Abbas</v>
          </cell>
          <cell r="D2613" t="str">
            <v>FC159</v>
          </cell>
          <cell r="E2613" t="str">
            <v>Out</v>
          </cell>
          <cell r="F2613" t="str">
            <v>9/2/26, 2:43â€¯PM</v>
          </cell>
          <cell r="G2613" t="str">
            <v>P</v>
          </cell>
        </row>
        <row r="2614">
          <cell r="A2614">
            <v>204869088</v>
          </cell>
          <cell r="B2614" t="str">
            <v>Mathe,Thumelo Ethan</v>
          </cell>
          <cell r="C2614" t="str">
            <v>Almarzooqi,Abbas</v>
          </cell>
          <cell r="D2614" t="str">
            <v>FC159</v>
          </cell>
          <cell r="E2614" t="str">
            <v>In</v>
          </cell>
          <cell r="F2614" t="str">
            <v>9/2/26, 3:13â€¯PM</v>
          </cell>
          <cell r="G2614" t="str">
            <v>P</v>
          </cell>
        </row>
        <row r="2615">
          <cell r="A2615">
            <v>204869088</v>
          </cell>
          <cell r="B2615" t="str">
            <v>Mathe,Thumelo Ethan</v>
          </cell>
          <cell r="C2615" t="str">
            <v>Almarzooqi,Abbas</v>
          </cell>
          <cell r="D2615" t="str">
            <v>FC159</v>
          </cell>
          <cell r="E2615" t="str">
            <v>Out</v>
          </cell>
          <cell r="F2615" t="str">
            <v>9/2/26, 5:56â€¯PM</v>
          </cell>
          <cell r="G2615" t="str">
            <v>P</v>
          </cell>
        </row>
        <row r="2616">
          <cell r="A2616">
            <v>203850881</v>
          </cell>
          <cell r="B2616" t="str">
            <v>Ahmed,Kawenja Swadiq</v>
          </cell>
          <cell r="C2616" t="str">
            <v>Lakkireddy,Sai Raghavendra Reddy</v>
          </cell>
          <cell r="D2616" t="str">
            <v>LK011</v>
          </cell>
          <cell r="E2616" t="str">
            <v>In</v>
          </cell>
          <cell r="F2616" t="str">
            <v>9/2/26, 6:03â€¯PM</v>
          </cell>
          <cell r="G2616" t="str">
            <v>P</v>
          </cell>
        </row>
        <row r="2617">
          <cell r="A2617">
            <v>203850881</v>
          </cell>
          <cell r="B2617" t="str">
            <v>Ahmed,Kawenja Swadiq</v>
          </cell>
          <cell r="C2617" t="str">
            <v>Lakkireddy,Sai Raghavendra Reddy</v>
          </cell>
          <cell r="D2617" t="str">
            <v>LK011</v>
          </cell>
          <cell r="E2617" t="str">
            <v>Out</v>
          </cell>
          <cell r="F2617" t="str">
            <v>9/2/26, 8:37â€¯PM</v>
          </cell>
          <cell r="G2617" t="str">
            <v>P</v>
          </cell>
        </row>
        <row r="2618">
          <cell r="A2618">
            <v>203850881</v>
          </cell>
          <cell r="B2618" t="str">
            <v>Ahmed,Kawenja Swadiq</v>
          </cell>
          <cell r="C2618" t="str">
            <v>Lakkireddy,Sai Raghavendra Reddy</v>
          </cell>
          <cell r="D2618" t="str">
            <v>LK011</v>
          </cell>
          <cell r="E2618" t="str">
            <v>In</v>
          </cell>
          <cell r="F2618" t="str">
            <v>9/2/26, 9:07â€¯PM</v>
          </cell>
          <cell r="G2618" t="str">
            <v>P</v>
          </cell>
        </row>
        <row r="2619">
          <cell r="A2619">
            <v>203850881</v>
          </cell>
          <cell r="B2619" t="str">
            <v>Ahmed,Kawenja Swadiq</v>
          </cell>
          <cell r="C2619" t="str">
            <v>Lakkireddy,Sai Raghavendra Reddy</v>
          </cell>
          <cell r="D2619" t="str">
            <v>LK011</v>
          </cell>
          <cell r="E2619" t="str">
            <v>Out</v>
          </cell>
          <cell r="F2619" t="str">
            <v>9/3/26, 1:35â€¯AM</v>
          </cell>
          <cell r="G2619" t="str">
            <v>P</v>
          </cell>
        </row>
        <row r="2620">
          <cell r="A2620">
            <v>203850881</v>
          </cell>
          <cell r="B2620" t="str">
            <v>Ahmed,Kawenja Swadiq</v>
          </cell>
          <cell r="C2620" t="str">
            <v>Lakkireddy,Sai Raghavendra Reddy</v>
          </cell>
          <cell r="D2620" t="str">
            <v>LK011</v>
          </cell>
          <cell r="E2620" t="str">
            <v>In</v>
          </cell>
          <cell r="F2620" t="str">
            <v>9/3/26, 2:04â€¯AM</v>
          </cell>
          <cell r="G2620" t="str">
            <v>P</v>
          </cell>
        </row>
        <row r="2621">
          <cell r="A2621">
            <v>204869087</v>
          </cell>
          <cell r="B2621" t="str">
            <v>Serwaa,Grace</v>
          </cell>
          <cell r="C2621" t="str">
            <v>Nahla,Fathimathul</v>
          </cell>
          <cell r="D2621" t="str">
            <v>FC059</v>
          </cell>
          <cell r="E2621" t="str">
            <v>In</v>
          </cell>
          <cell r="F2621" t="str">
            <v>9/2/26, 7:59â€¯AM</v>
          </cell>
          <cell r="G2621" t="str">
            <v>P</v>
          </cell>
        </row>
        <row r="2622">
          <cell r="A2622">
            <v>204869087</v>
          </cell>
          <cell r="B2622" t="str">
            <v>Serwaa,Grace</v>
          </cell>
          <cell r="C2622" t="str">
            <v>Nahla,Fathimathul</v>
          </cell>
          <cell r="D2622" t="str">
            <v>FC059</v>
          </cell>
          <cell r="E2622" t="str">
            <v>Out</v>
          </cell>
          <cell r="F2622" t="str">
            <v>9/2/26, 12:47â€¯PM</v>
          </cell>
          <cell r="G2622" t="str">
            <v>P</v>
          </cell>
        </row>
        <row r="2623">
          <cell r="A2623">
            <v>204869087</v>
          </cell>
          <cell r="B2623" t="str">
            <v>Serwaa,Grace</v>
          </cell>
          <cell r="C2623" t="str">
            <v>Nahla,Fathimathul</v>
          </cell>
          <cell r="D2623" t="str">
            <v>FC059</v>
          </cell>
          <cell r="E2623" t="str">
            <v>In</v>
          </cell>
          <cell r="F2623" t="str">
            <v>9/2/26, 1:46â€¯PM</v>
          </cell>
          <cell r="G2623" t="str">
            <v>P</v>
          </cell>
        </row>
        <row r="2624">
          <cell r="A2624">
            <v>204869087</v>
          </cell>
          <cell r="B2624" t="str">
            <v>Serwaa,Grace</v>
          </cell>
          <cell r="C2624" t="str">
            <v>Nahla,Fathimathul</v>
          </cell>
          <cell r="D2624" t="str">
            <v>FC059</v>
          </cell>
          <cell r="E2624" t="str">
            <v>Out</v>
          </cell>
          <cell r="F2624" t="str">
            <v>9/2/26, 6:00â€¯PM</v>
          </cell>
          <cell r="G2624" t="str">
            <v>P</v>
          </cell>
        </row>
        <row r="2625">
          <cell r="A2625">
            <v>206886736</v>
          </cell>
          <cell r="B2625" t="str">
            <v>Issaka,Fullera</v>
          </cell>
          <cell r="C2625" t="str">
            <v>Narshad,Muhammad Ashik</v>
          </cell>
          <cell r="D2625" t="str">
            <v>LK012</v>
          </cell>
          <cell r="E2625" t="str">
            <v>In</v>
          </cell>
          <cell r="F2625" t="str">
            <v>9/2/26, 6:08â€¯PM</v>
          </cell>
          <cell r="G2625" t="str">
            <v>P</v>
          </cell>
        </row>
        <row r="2626">
          <cell r="A2626">
            <v>206886736</v>
          </cell>
          <cell r="B2626" t="str">
            <v>Issaka,Fullera</v>
          </cell>
          <cell r="C2626" t="str">
            <v>Narshad,Muhammad Ashik</v>
          </cell>
          <cell r="D2626" t="str">
            <v>LK012</v>
          </cell>
          <cell r="E2626" t="str">
            <v>Out</v>
          </cell>
          <cell r="F2626" t="str">
            <v>9/2/26, 8:01â€¯PM</v>
          </cell>
          <cell r="G2626" t="str">
            <v>P</v>
          </cell>
        </row>
        <row r="2627">
          <cell r="A2627">
            <v>206886736</v>
          </cell>
          <cell r="B2627" t="str">
            <v>Issaka,Fullera</v>
          </cell>
          <cell r="C2627" t="str">
            <v>Narshad,Muhammad Ashik</v>
          </cell>
          <cell r="D2627" t="str">
            <v>LK012</v>
          </cell>
          <cell r="E2627" t="str">
            <v>In</v>
          </cell>
          <cell r="F2627" t="str">
            <v>9/2/26, 9:01â€¯PM</v>
          </cell>
          <cell r="G2627" t="str">
            <v>P</v>
          </cell>
        </row>
        <row r="2628">
          <cell r="A2628">
            <v>206886736</v>
          </cell>
          <cell r="B2628" t="str">
            <v>Issaka,Fullera</v>
          </cell>
          <cell r="C2628" t="str">
            <v>Narshad,Muhammad Ashik</v>
          </cell>
          <cell r="D2628" t="str">
            <v>LK012</v>
          </cell>
          <cell r="E2628" t="str">
            <v>Out</v>
          </cell>
          <cell r="F2628" t="str">
            <v>9/3/26, 2:10â€¯AM</v>
          </cell>
          <cell r="G2628" t="str">
            <v>P</v>
          </cell>
        </row>
        <row r="2629">
          <cell r="A2629">
            <v>206886737</v>
          </cell>
          <cell r="B2629" t="str">
            <v>MUSUNGU,MICHELLE NAMACHANJA</v>
          </cell>
          <cell r="C2629" t="str">
            <v>Narshad,Muhammad Ashik</v>
          </cell>
          <cell r="D2629" t="str">
            <v>LK013</v>
          </cell>
          <cell r="E2629" t="str">
            <v>In</v>
          </cell>
          <cell r="F2629" t="str">
            <v>9/2/26, 6:06â€¯PM</v>
          </cell>
          <cell r="G2629" t="str">
            <v>P</v>
          </cell>
        </row>
        <row r="2630">
          <cell r="A2630">
            <v>206886737</v>
          </cell>
          <cell r="B2630" t="str">
            <v>MUSUNGU,MICHELLE NAMACHANJA</v>
          </cell>
          <cell r="C2630" t="str">
            <v>Narshad,Muhammad Ashik</v>
          </cell>
          <cell r="D2630" t="str">
            <v>LK013</v>
          </cell>
          <cell r="E2630" t="str">
            <v>Out</v>
          </cell>
          <cell r="F2630" t="str">
            <v>9/2/26, 8:35â€¯PM</v>
          </cell>
          <cell r="G2630" t="str">
            <v>P</v>
          </cell>
        </row>
        <row r="2631">
          <cell r="A2631">
            <v>206886737</v>
          </cell>
          <cell r="B2631" t="str">
            <v>MUSUNGU,MICHELLE NAMACHANJA</v>
          </cell>
          <cell r="C2631" t="str">
            <v>Narshad,Muhammad Ashik</v>
          </cell>
          <cell r="D2631" t="str">
            <v>LK013</v>
          </cell>
          <cell r="E2631" t="str">
            <v>In</v>
          </cell>
          <cell r="F2631" t="str">
            <v>9/2/26, 9:05â€¯PM</v>
          </cell>
          <cell r="G2631" t="str">
            <v>P</v>
          </cell>
        </row>
        <row r="2632">
          <cell r="A2632">
            <v>206886737</v>
          </cell>
          <cell r="B2632" t="str">
            <v>MUSUNGU,MICHELLE NAMACHANJA</v>
          </cell>
          <cell r="C2632" t="str">
            <v>Narshad,Muhammad Ashik</v>
          </cell>
          <cell r="D2632" t="str">
            <v>LK013</v>
          </cell>
          <cell r="E2632" t="str">
            <v>Out</v>
          </cell>
          <cell r="F2632" t="str">
            <v>9/3/26, 1:35â€¯AM</v>
          </cell>
          <cell r="G2632" t="str">
            <v>P</v>
          </cell>
        </row>
        <row r="2633">
          <cell r="A2633">
            <v>206886737</v>
          </cell>
          <cell r="B2633" t="str">
            <v>MUSUNGU,MICHELLE NAMACHANJA</v>
          </cell>
          <cell r="C2633" t="str">
            <v>Narshad,Muhammad Ashik</v>
          </cell>
          <cell r="D2633" t="str">
            <v>LK013</v>
          </cell>
          <cell r="E2633" t="str">
            <v>In</v>
          </cell>
          <cell r="F2633" t="str">
            <v>9/3/26, 2:06â€¯AM</v>
          </cell>
          <cell r="G2633" t="str">
            <v>P</v>
          </cell>
        </row>
        <row r="2634">
          <cell r="A2634">
            <v>106262687</v>
          </cell>
          <cell r="B2634" t="str">
            <v>Scaria,Tino Mangottil</v>
          </cell>
          <cell r="C2634" t="str">
            <v>Ansari,Ammar Abdullah</v>
          </cell>
          <cell r="D2634" t="str">
            <v>FC059</v>
          </cell>
          <cell r="E2634" t="str">
            <v>In</v>
          </cell>
          <cell r="F2634" t="str">
            <v>9/2/26, 7:46â€¯AM</v>
          </cell>
          <cell r="G2634" t="str">
            <v>P</v>
          </cell>
        </row>
        <row r="2635">
          <cell r="A2635">
            <v>106262687</v>
          </cell>
          <cell r="B2635" t="str">
            <v>Scaria,Tino Mangottil</v>
          </cell>
          <cell r="C2635" t="str">
            <v>Ansari,Ammar Abdullah</v>
          </cell>
          <cell r="D2635" t="str">
            <v>FC059</v>
          </cell>
          <cell r="E2635" t="str">
            <v>Out</v>
          </cell>
          <cell r="F2635" t="str">
            <v>9/2/26, 12:45â€¯PM</v>
          </cell>
          <cell r="G2635" t="str">
            <v>P</v>
          </cell>
        </row>
        <row r="2636">
          <cell r="A2636">
            <v>106262687</v>
          </cell>
          <cell r="B2636" t="str">
            <v>Scaria,Tino Mangottil</v>
          </cell>
          <cell r="C2636" t="str">
            <v>Ansari,Ammar Abdullah</v>
          </cell>
          <cell r="D2636" t="str">
            <v>FC059</v>
          </cell>
          <cell r="E2636" t="str">
            <v>In</v>
          </cell>
          <cell r="F2636" t="str">
            <v>9/2/26, 1:45â€¯PM</v>
          </cell>
          <cell r="G2636" t="str">
            <v>P</v>
          </cell>
        </row>
        <row r="2637">
          <cell r="A2637">
            <v>106262687</v>
          </cell>
          <cell r="B2637" t="str">
            <v>Scaria,Tino Mangottil</v>
          </cell>
          <cell r="C2637" t="str">
            <v>Ansari,Ammar Abdullah</v>
          </cell>
          <cell r="D2637" t="str">
            <v>FC059</v>
          </cell>
          <cell r="E2637" t="str">
            <v>Out</v>
          </cell>
          <cell r="F2637" t="str">
            <v>9/2/26, 6:01â€¯PM</v>
          </cell>
          <cell r="G2637" t="str">
            <v>P</v>
          </cell>
        </row>
        <row r="2638">
          <cell r="A2638">
            <v>203850646</v>
          </cell>
          <cell r="B2638" t="str">
            <v>Nsengiunva,Abraham</v>
          </cell>
          <cell r="C2638" t="str">
            <v>Katyal,Varun</v>
          </cell>
          <cell r="D2638" t="str">
            <v>FC159</v>
          </cell>
          <cell r="E2638" t="str">
            <v>In</v>
          </cell>
          <cell r="F2638" t="str">
            <v>9/2/26, 7:58â€¯AM</v>
          </cell>
          <cell r="G2638" t="str">
            <v>P</v>
          </cell>
        </row>
        <row r="2639">
          <cell r="A2639">
            <v>203850646</v>
          </cell>
          <cell r="B2639" t="str">
            <v>Nsengiunva,Abraham</v>
          </cell>
          <cell r="C2639" t="str">
            <v>Katyal,Varun</v>
          </cell>
          <cell r="D2639" t="str">
            <v>FC159</v>
          </cell>
          <cell r="E2639" t="str">
            <v>Out</v>
          </cell>
          <cell r="F2639" t="str">
            <v>9/2/26, 12:47â€¯PM</v>
          </cell>
          <cell r="G2639" t="str">
            <v>P</v>
          </cell>
        </row>
        <row r="2640">
          <cell r="A2640">
            <v>203850646</v>
          </cell>
          <cell r="B2640" t="str">
            <v>Nsengiunva,Abraham</v>
          </cell>
          <cell r="C2640" t="str">
            <v>Katyal,Varun</v>
          </cell>
          <cell r="D2640" t="str">
            <v>FC159</v>
          </cell>
          <cell r="E2640" t="str">
            <v>In</v>
          </cell>
          <cell r="F2640" t="str">
            <v>9/2/26, 1:46â€¯PM</v>
          </cell>
          <cell r="G2640" t="str">
            <v>P</v>
          </cell>
        </row>
        <row r="2641">
          <cell r="A2641">
            <v>203850646</v>
          </cell>
          <cell r="B2641" t="str">
            <v>Nsengiunva,Abraham</v>
          </cell>
          <cell r="C2641" t="str">
            <v>Katyal,Varun</v>
          </cell>
          <cell r="D2641" t="str">
            <v>FC159</v>
          </cell>
          <cell r="E2641" t="str">
            <v>Out</v>
          </cell>
          <cell r="F2641" t="str">
            <v>9/2/26, 6:04â€¯PM</v>
          </cell>
          <cell r="G2641" t="str">
            <v>P</v>
          </cell>
        </row>
        <row r="2642">
          <cell r="A2642">
            <v>203850647</v>
          </cell>
          <cell r="B2642" t="str">
            <v>Kasawuli,Abdumalik</v>
          </cell>
          <cell r="C2642" t="str">
            <v>Singh,Pardeep</v>
          </cell>
          <cell r="D2642" t="str">
            <v>FC009</v>
          </cell>
          <cell r="E2642" t="str">
            <v>In</v>
          </cell>
          <cell r="F2642" t="str">
            <v>9/2/26, 7:58â€¯AM</v>
          </cell>
          <cell r="G2642" t="str">
            <v>P</v>
          </cell>
        </row>
        <row r="2643">
          <cell r="A2643">
            <v>203850647</v>
          </cell>
          <cell r="B2643" t="str">
            <v>Kasawuli,Abdumalik</v>
          </cell>
          <cell r="C2643" t="str">
            <v>Singh,Pardeep</v>
          </cell>
          <cell r="D2643" t="str">
            <v>FC009</v>
          </cell>
          <cell r="E2643" t="str">
            <v>Out</v>
          </cell>
          <cell r="F2643" t="str">
            <v>9/2/26, 10:05â€¯AM</v>
          </cell>
          <cell r="G2643" t="str">
            <v>P</v>
          </cell>
        </row>
        <row r="2644">
          <cell r="A2644">
            <v>203850647</v>
          </cell>
          <cell r="B2644" t="str">
            <v>Kasawuli,Abdumalik</v>
          </cell>
          <cell r="C2644" t="str">
            <v>Singh,Pardeep</v>
          </cell>
          <cell r="D2644" t="str">
            <v>FC009</v>
          </cell>
          <cell r="E2644" t="str">
            <v>In</v>
          </cell>
          <cell r="F2644" t="str">
            <v>9/2/26, 10:37â€¯AM</v>
          </cell>
          <cell r="G2644" t="str">
            <v>P</v>
          </cell>
        </row>
        <row r="2645">
          <cell r="A2645">
            <v>203850647</v>
          </cell>
          <cell r="B2645" t="str">
            <v>Kasawuli,Abdumalik</v>
          </cell>
          <cell r="C2645" t="str">
            <v>Singh,Pardeep</v>
          </cell>
          <cell r="D2645" t="str">
            <v>FC009</v>
          </cell>
          <cell r="E2645" t="str">
            <v>Out</v>
          </cell>
          <cell r="F2645" t="str">
            <v>9/2/26, 12:48â€¯PM</v>
          </cell>
          <cell r="G2645" t="str">
            <v>P</v>
          </cell>
        </row>
        <row r="2646">
          <cell r="A2646">
            <v>203850647</v>
          </cell>
          <cell r="B2646" t="str">
            <v>Kasawuli,Abdumalik</v>
          </cell>
          <cell r="C2646" t="str">
            <v>Singh,Pardeep</v>
          </cell>
          <cell r="D2646" t="str">
            <v>FC009</v>
          </cell>
          <cell r="E2646" t="str">
            <v>In</v>
          </cell>
          <cell r="F2646" t="str">
            <v>9/2/26, 1:20â€¯PM</v>
          </cell>
          <cell r="G2646" t="str">
            <v>P</v>
          </cell>
        </row>
        <row r="2647">
          <cell r="A2647">
            <v>203850647</v>
          </cell>
          <cell r="B2647" t="str">
            <v>Kasawuli,Abdumalik</v>
          </cell>
          <cell r="C2647" t="str">
            <v>Singh,Pardeep</v>
          </cell>
          <cell r="D2647" t="str">
            <v>FC009</v>
          </cell>
          <cell r="E2647" t="str">
            <v>Out</v>
          </cell>
          <cell r="F2647" t="str">
            <v>9/2/26, 6:01â€¯PM</v>
          </cell>
          <cell r="G2647" t="str">
            <v>P</v>
          </cell>
        </row>
        <row r="2648">
          <cell r="A2648">
            <v>206886735</v>
          </cell>
          <cell r="B2648" t="str">
            <v>KWEDI,MOKA EKWALLA</v>
          </cell>
          <cell r="C2648" t="str">
            <v>Narshad,Muhammad Ashik</v>
          </cell>
          <cell r="D2648" t="str">
            <v>FC134</v>
          </cell>
          <cell r="E2648" t="str">
            <v>In</v>
          </cell>
          <cell r="F2648" t="str">
            <v>9/2/26, 7:57â€¯AM</v>
          </cell>
          <cell r="G2648" t="str">
            <v>P</v>
          </cell>
        </row>
        <row r="2649">
          <cell r="A2649">
            <v>206886735</v>
          </cell>
          <cell r="B2649" t="str">
            <v>KWEDI,MOKA EKWALLA</v>
          </cell>
          <cell r="C2649" t="str">
            <v>Narshad,Muhammad Ashik</v>
          </cell>
          <cell r="D2649" t="str">
            <v>FC134</v>
          </cell>
          <cell r="E2649" t="str">
            <v>Out</v>
          </cell>
          <cell r="F2649" t="str">
            <v>9/2/26, 10:09â€¯AM</v>
          </cell>
          <cell r="G2649" t="str">
            <v>P</v>
          </cell>
        </row>
        <row r="2650">
          <cell r="A2650">
            <v>206886735</v>
          </cell>
          <cell r="B2650" t="str">
            <v>KWEDI,MOKA EKWALLA</v>
          </cell>
          <cell r="C2650" t="str">
            <v>Narshad,Muhammad Ashik</v>
          </cell>
          <cell r="D2650" t="str">
            <v>FC134</v>
          </cell>
          <cell r="E2650" t="str">
            <v>In</v>
          </cell>
          <cell r="F2650" t="str">
            <v>9/2/26, 10:39â€¯AM</v>
          </cell>
          <cell r="G2650" t="str">
            <v>P</v>
          </cell>
        </row>
        <row r="2651">
          <cell r="A2651">
            <v>206886735</v>
          </cell>
          <cell r="B2651" t="str">
            <v>KWEDI,MOKA EKWALLA</v>
          </cell>
          <cell r="C2651" t="str">
            <v>Narshad,Muhammad Ashik</v>
          </cell>
          <cell r="D2651" t="str">
            <v>FC134</v>
          </cell>
          <cell r="E2651" t="str">
            <v>Out</v>
          </cell>
          <cell r="F2651" t="str">
            <v>9/2/26, 2:50â€¯PM</v>
          </cell>
          <cell r="G2651" t="str">
            <v>P</v>
          </cell>
        </row>
        <row r="2652">
          <cell r="A2652">
            <v>206886735</v>
          </cell>
          <cell r="B2652" t="str">
            <v>KWEDI,MOKA EKWALLA</v>
          </cell>
          <cell r="C2652" t="str">
            <v>Narshad,Muhammad Ashik</v>
          </cell>
          <cell r="D2652" t="str">
            <v>FC134</v>
          </cell>
          <cell r="E2652" t="str">
            <v>Out</v>
          </cell>
          <cell r="F2652" t="str">
            <v>9/2/26, 3:20â€¯PM</v>
          </cell>
          <cell r="G2652" t="str">
            <v>P</v>
          </cell>
        </row>
        <row r="2653">
          <cell r="A2653">
            <v>206873881</v>
          </cell>
          <cell r="B2653" t="str">
            <v>MUGWANA,SALIMU</v>
          </cell>
          <cell r="C2653" t="str">
            <v>Meera,Bava Bahrudeen</v>
          </cell>
          <cell r="D2653" t="str">
            <v>FC034</v>
          </cell>
          <cell r="E2653" t="str">
            <v>In</v>
          </cell>
          <cell r="F2653" t="str">
            <v>9/2/26, 7:58â€¯AM</v>
          </cell>
          <cell r="G2653" t="str">
            <v>P</v>
          </cell>
        </row>
        <row r="2654">
          <cell r="A2654">
            <v>206873881</v>
          </cell>
          <cell r="B2654" t="str">
            <v>MUGWANA,SALIMU</v>
          </cell>
          <cell r="C2654" t="str">
            <v>Meera,Bava Bahrudeen</v>
          </cell>
          <cell r="D2654" t="str">
            <v>FC034</v>
          </cell>
          <cell r="E2654" t="str">
            <v>Out</v>
          </cell>
          <cell r="F2654" t="str">
            <v>9/2/26, 12:00â€¯PM</v>
          </cell>
          <cell r="G2654" t="str">
            <v>P</v>
          </cell>
        </row>
        <row r="2655">
          <cell r="A2655">
            <v>206873881</v>
          </cell>
          <cell r="B2655" t="str">
            <v>MUGWANA,SALIMU</v>
          </cell>
          <cell r="C2655" t="str">
            <v>Meera,Bava Bahrudeen</v>
          </cell>
          <cell r="D2655" t="str">
            <v>FC034</v>
          </cell>
          <cell r="E2655" t="str">
            <v>In</v>
          </cell>
          <cell r="F2655" t="str">
            <v>9/2/26, 1:03â€¯PM</v>
          </cell>
          <cell r="G2655" t="str">
            <v>P</v>
          </cell>
        </row>
        <row r="2656">
          <cell r="A2656">
            <v>206873881</v>
          </cell>
          <cell r="B2656" t="str">
            <v>MUGWANA,SALIMU</v>
          </cell>
          <cell r="C2656" t="str">
            <v>Meera,Bava Bahrudeen</v>
          </cell>
          <cell r="D2656" t="str">
            <v>FC034</v>
          </cell>
          <cell r="E2656" t="str">
            <v>Out</v>
          </cell>
          <cell r="F2656" t="str">
            <v>9/2/26, 5:59â€¯PM</v>
          </cell>
          <cell r="G2656" t="str">
            <v>P</v>
          </cell>
        </row>
        <row r="2657">
          <cell r="A2657">
            <v>203160008</v>
          </cell>
          <cell r="B2657" t="str">
            <v>Adhikari,Nayab</v>
          </cell>
          <cell r="C2657" t="str">
            <v>Raaz,Anantth</v>
          </cell>
          <cell r="D2657" t="str">
            <v>FC108</v>
          </cell>
          <cell r="E2657" t="str">
            <v>Out</v>
          </cell>
          <cell r="F2657" t="str">
            <v>9/2/26, 7:54â€¯AM</v>
          </cell>
          <cell r="G2657" t="str">
            <v>P</v>
          </cell>
        </row>
        <row r="2658">
          <cell r="A2658">
            <v>203160009</v>
          </cell>
          <cell r="B2658" t="str">
            <v>POGALA,HAREESH</v>
          </cell>
          <cell r="C2658" t="str">
            <v>Raaz,Anantth</v>
          </cell>
          <cell r="D2658" t="str">
            <v>FC059</v>
          </cell>
          <cell r="E2658" t="str">
            <v>In</v>
          </cell>
          <cell r="F2658" t="str">
            <v>9/2/26, 6:18â€¯AM</v>
          </cell>
          <cell r="G2658" t="str">
            <v>P</v>
          </cell>
        </row>
        <row r="2659">
          <cell r="A2659">
            <v>203160009</v>
          </cell>
          <cell r="B2659" t="str">
            <v>POGALA,HAREESH</v>
          </cell>
          <cell r="C2659" t="str">
            <v>Raaz,Anantth</v>
          </cell>
          <cell r="D2659" t="str">
            <v>FC059</v>
          </cell>
          <cell r="E2659" t="str">
            <v>Out</v>
          </cell>
          <cell r="F2659" t="str">
            <v>9/2/26, 10:30â€¯AM</v>
          </cell>
          <cell r="G2659" t="str">
            <v>P</v>
          </cell>
        </row>
        <row r="2660">
          <cell r="A2660">
            <v>203160009</v>
          </cell>
          <cell r="B2660" t="str">
            <v>POGALA,HAREESH</v>
          </cell>
          <cell r="C2660" t="str">
            <v>Raaz,Anantth</v>
          </cell>
          <cell r="D2660" t="str">
            <v>FC059</v>
          </cell>
          <cell r="E2660" t="str">
            <v>In</v>
          </cell>
          <cell r="F2660" t="str">
            <v>9/2/26, 11:29â€¯AM</v>
          </cell>
          <cell r="G2660" t="str">
            <v>P</v>
          </cell>
        </row>
        <row r="2661">
          <cell r="A2661">
            <v>203160009</v>
          </cell>
          <cell r="B2661" t="str">
            <v>POGALA,HAREESH</v>
          </cell>
          <cell r="C2661" t="str">
            <v>Raaz,Anantth</v>
          </cell>
          <cell r="D2661" t="str">
            <v>FC059</v>
          </cell>
          <cell r="E2661" t="str">
            <v>Out</v>
          </cell>
          <cell r="F2661" t="str">
            <v>9/2/26, 4:49â€¯PM</v>
          </cell>
          <cell r="G2661" t="str">
            <v>P</v>
          </cell>
        </row>
        <row r="2662">
          <cell r="A2662">
            <v>203709595</v>
          </cell>
          <cell r="B2662" t="str">
            <v>SHAREEF KUTTILA,MOHAMMED VALAPPIL</v>
          </cell>
          <cell r="C2662" t="str">
            <v>Nahla,Fathimathul</v>
          </cell>
          <cell r="D2662" t="str">
            <v>LK013</v>
          </cell>
          <cell r="E2662" t="str">
            <v>In</v>
          </cell>
          <cell r="F2662" t="str">
            <v>9/2/26, 6:05â€¯PM</v>
          </cell>
          <cell r="G2662" t="str">
            <v>P</v>
          </cell>
        </row>
        <row r="2663">
          <cell r="A2663">
            <v>203709595</v>
          </cell>
          <cell r="B2663" t="str">
            <v>SHAREEF KUTTILA,MOHAMMED VALAPPIL</v>
          </cell>
          <cell r="C2663" t="str">
            <v>Nahla,Fathimathul</v>
          </cell>
          <cell r="D2663" t="str">
            <v>LK013</v>
          </cell>
          <cell r="E2663" t="str">
            <v>Out</v>
          </cell>
          <cell r="F2663" t="str">
            <v>9/2/26, 10:51â€¯PM</v>
          </cell>
          <cell r="G2663" t="str">
            <v>P</v>
          </cell>
        </row>
        <row r="2664">
          <cell r="A2664">
            <v>203709595</v>
          </cell>
          <cell r="B2664" t="str">
            <v>SHAREEF KUTTILA,MOHAMMED VALAPPIL</v>
          </cell>
          <cell r="C2664" t="str">
            <v>Nahla,Fathimathul</v>
          </cell>
          <cell r="D2664" t="str">
            <v>LK013</v>
          </cell>
          <cell r="E2664" t="str">
            <v>In</v>
          </cell>
          <cell r="F2664" t="str">
            <v>9/2/26, 11:49â€¯PM</v>
          </cell>
          <cell r="G2664" t="str">
            <v>P</v>
          </cell>
        </row>
        <row r="2665">
          <cell r="A2665">
            <v>112836630</v>
          </cell>
          <cell r="B2665" t="str">
            <v>Akhtar,Muhammad Zohaib</v>
          </cell>
          <cell r="C2665" t="str">
            <v>El Ghoul,Abdallah</v>
          </cell>
          <cell r="D2665" t="str">
            <v>FC059</v>
          </cell>
          <cell r="E2665" t="str">
            <v>In</v>
          </cell>
          <cell r="F2665" t="str">
            <v>9/2/26, 9:00â€¯AM</v>
          </cell>
          <cell r="G2665" t="str">
            <v>P</v>
          </cell>
        </row>
        <row r="2666">
          <cell r="A2666">
            <v>112836630</v>
          </cell>
          <cell r="B2666" t="str">
            <v>Akhtar,Muhammad Zohaib</v>
          </cell>
          <cell r="C2666" t="str">
            <v>El Ghoul,Abdallah</v>
          </cell>
          <cell r="D2666" t="str">
            <v>FC059</v>
          </cell>
          <cell r="E2666" t="str">
            <v>Out</v>
          </cell>
          <cell r="F2666" t="str">
            <v>9/2/26, 2:00â€¯PM</v>
          </cell>
          <cell r="G2666" t="str">
            <v>P</v>
          </cell>
        </row>
        <row r="2667">
          <cell r="A2667">
            <v>112836630</v>
          </cell>
          <cell r="B2667" t="str">
            <v>Akhtar,Muhammad Zohaib</v>
          </cell>
          <cell r="C2667" t="str">
            <v>El Ghoul,Abdallah</v>
          </cell>
          <cell r="D2667" t="str">
            <v>FC059</v>
          </cell>
          <cell r="E2667" t="str">
            <v>In</v>
          </cell>
          <cell r="F2667" t="str">
            <v>9/2/26, 3:00â€¯PM</v>
          </cell>
          <cell r="G2667" t="str">
            <v>P</v>
          </cell>
        </row>
        <row r="2668">
          <cell r="A2668">
            <v>112836630</v>
          </cell>
          <cell r="B2668" t="str">
            <v>Akhtar,Muhammad Zohaib</v>
          </cell>
          <cell r="C2668" t="str">
            <v>El Ghoul,Abdallah</v>
          </cell>
          <cell r="D2668" t="str">
            <v>FC059</v>
          </cell>
          <cell r="E2668" t="str">
            <v>Out</v>
          </cell>
          <cell r="F2668" t="str">
            <v>9/2/26, 7:00â€¯PM</v>
          </cell>
          <cell r="G2668" t="str">
            <v>P</v>
          </cell>
        </row>
        <row r="2669">
          <cell r="A2669">
            <v>206873643</v>
          </cell>
          <cell r="B2669" t="str">
            <v>KIBUUKA,HERMAN</v>
          </cell>
          <cell r="C2669" t="str">
            <v>Singh,Pardeep</v>
          </cell>
          <cell r="D2669" t="str">
            <v>FC059</v>
          </cell>
          <cell r="E2669" t="str">
            <v>In</v>
          </cell>
          <cell r="F2669" t="str">
            <v>9/2/26, 7:58â€¯AM</v>
          </cell>
          <cell r="G2669" t="str">
            <v>P</v>
          </cell>
        </row>
        <row r="2670">
          <cell r="A2670">
            <v>206873643</v>
          </cell>
          <cell r="B2670" t="str">
            <v>KIBUUKA,HERMAN</v>
          </cell>
          <cell r="C2670" t="str">
            <v>Singh,Pardeep</v>
          </cell>
          <cell r="D2670" t="str">
            <v>FC059</v>
          </cell>
          <cell r="E2670" t="str">
            <v>Out</v>
          </cell>
          <cell r="F2670" t="str">
            <v>9/2/26, 12:51â€¯PM</v>
          </cell>
          <cell r="G2670" t="str">
            <v>P</v>
          </cell>
        </row>
        <row r="2671">
          <cell r="A2671">
            <v>206873643</v>
          </cell>
          <cell r="B2671" t="str">
            <v>KIBUUKA,HERMAN</v>
          </cell>
          <cell r="C2671" t="str">
            <v>Singh,Pardeep</v>
          </cell>
          <cell r="D2671" t="str">
            <v>FC059</v>
          </cell>
          <cell r="E2671" t="str">
            <v>In</v>
          </cell>
          <cell r="F2671" t="str">
            <v>9/2/26, 1:53â€¯PM</v>
          </cell>
          <cell r="G2671" t="str">
            <v>P</v>
          </cell>
        </row>
        <row r="2672">
          <cell r="A2672">
            <v>206873643</v>
          </cell>
          <cell r="B2672" t="str">
            <v>KIBUUKA,HERMAN</v>
          </cell>
          <cell r="C2672" t="str">
            <v>Singh,Pardeep</v>
          </cell>
          <cell r="D2672" t="str">
            <v>FC059</v>
          </cell>
          <cell r="E2672" t="str">
            <v>Out</v>
          </cell>
          <cell r="F2672" t="str">
            <v>9/2/26, 6:03â€¯PM</v>
          </cell>
          <cell r="G2672" t="str">
            <v>P</v>
          </cell>
        </row>
        <row r="2673">
          <cell r="A2673">
            <v>112648320</v>
          </cell>
          <cell r="B2673" t="str">
            <v>Kyei,Solomon</v>
          </cell>
          <cell r="C2673" t="str">
            <v>Singh,Pardeep</v>
          </cell>
          <cell r="D2673" t="str">
            <v>FC009</v>
          </cell>
          <cell r="E2673" t="str">
            <v>In</v>
          </cell>
          <cell r="F2673" t="str">
            <v>9/2/26, 7:54â€¯AM</v>
          </cell>
          <cell r="G2673" t="str">
            <v>P</v>
          </cell>
        </row>
        <row r="2674">
          <cell r="A2674">
            <v>112648320</v>
          </cell>
          <cell r="B2674" t="str">
            <v>Kyei,Solomon</v>
          </cell>
          <cell r="C2674" t="str">
            <v>Singh,Pardeep</v>
          </cell>
          <cell r="D2674" t="str">
            <v>FC009</v>
          </cell>
          <cell r="E2674" t="str">
            <v>Out</v>
          </cell>
          <cell r="F2674" t="str">
            <v>9/2/26, 12:50â€¯PM</v>
          </cell>
          <cell r="G2674" t="str">
            <v>P</v>
          </cell>
        </row>
        <row r="2675">
          <cell r="A2675">
            <v>112648320</v>
          </cell>
          <cell r="B2675" t="str">
            <v>Kyei,Solomon</v>
          </cell>
          <cell r="C2675" t="str">
            <v>Singh,Pardeep</v>
          </cell>
          <cell r="D2675" t="str">
            <v>FC009</v>
          </cell>
          <cell r="E2675" t="str">
            <v>In</v>
          </cell>
          <cell r="F2675" t="str">
            <v>9/2/26, 1:48â€¯PM</v>
          </cell>
          <cell r="G2675" t="str">
            <v>P</v>
          </cell>
        </row>
        <row r="2676">
          <cell r="A2676">
            <v>206868290</v>
          </cell>
          <cell r="B2676" t="str">
            <v>ARTIGAH,WISDOM</v>
          </cell>
          <cell r="C2676" t="str">
            <v>Ansari,Ammar Abdullah</v>
          </cell>
          <cell r="D2676" t="str">
            <v>LK011</v>
          </cell>
          <cell r="E2676" t="str">
            <v>In</v>
          </cell>
          <cell r="F2676" t="str">
            <v>9/2/26, 6:07â€¯PM</v>
          </cell>
          <cell r="G2676" t="str">
            <v>P</v>
          </cell>
        </row>
        <row r="2677">
          <cell r="A2677">
            <v>206868290</v>
          </cell>
          <cell r="B2677" t="str">
            <v>ARTIGAH,WISDOM</v>
          </cell>
          <cell r="C2677" t="str">
            <v>Ansari,Ammar Abdullah</v>
          </cell>
          <cell r="D2677" t="str">
            <v>LK011</v>
          </cell>
          <cell r="E2677" t="str">
            <v>Out</v>
          </cell>
          <cell r="F2677" t="str">
            <v>9/2/26, 8:02â€¯PM</v>
          </cell>
          <cell r="G2677" t="str">
            <v>P</v>
          </cell>
        </row>
        <row r="2678">
          <cell r="A2678">
            <v>206868290</v>
          </cell>
          <cell r="B2678" t="str">
            <v>ARTIGAH,WISDOM</v>
          </cell>
          <cell r="C2678" t="str">
            <v>Ansari,Ammar Abdullah</v>
          </cell>
          <cell r="D2678" t="str">
            <v>LK011</v>
          </cell>
          <cell r="E2678" t="str">
            <v>In</v>
          </cell>
          <cell r="F2678" t="str">
            <v>9/2/26, 9:02â€¯PM</v>
          </cell>
          <cell r="G2678" t="str">
            <v>P</v>
          </cell>
        </row>
        <row r="2679">
          <cell r="A2679">
            <v>206868290</v>
          </cell>
          <cell r="B2679" t="str">
            <v>ARTIGAH,WISDOM</v>
          </cell>
          <cell r="C2679" t="str">
            <v>Ansari,Ammar Abdullah</v>
          </cell>
          <cell r="D2679" t="str">
            <v>LK011</v>
          </cell>
          <cell r="E2679" t="str">
            <v>Out</v>
          </cell>
          <cell r="F2679" t="str">
            <v>9/3/26, 2:08â€¯AM</v>
          </cell>
          <cell r="G2679" t="str">
            <v>P</v>
          </cell>
        </row>
        <row r="2680">
          <cell r="A2680">
            <v>206873645</v>
          </cell>
          <cell r="B2680" t="str">
            <v>MABIRIZI,UMARUH</v>
          </cell>
          <cell r="C2680" t="str">
            <v>Nahla,Fathimathul</v>
          </cell>
          <cell r="D2680" t="str">
            <v>FC059</v>
          </cell>
          <cell r="E2680" t="str">
            <v>In</v>
          </cell>
          <cell r="F2680" t="str">
            <v>9/2/26, 7:59â€¯AM</v>
          </cell>
          <cell r="G2680" t="str">
            <v>P</v>
          </cell>
        </row>
        <row r="2681">
          <cell r="A2681">
            <v>206873645</v>
          </cell>
          <cell r="B2681" t="str">
            <v>MABIRIZI,UMARUH</v>
          </cell>
          <cell r="C2681" t="str">
            <v>Nahla,Fathimathul</v>
          </cell>
          <cell r="D2681" t="str">
            <v>FC059</v>
          </cell>
          <cell r="E2681" t="str">
            <v>Out</v>
          </cell>
          <cell r="F2681" t="str">
            <v>9/2/26, 12:51â€¯PM</v>
          </cell>
          <cell r="G2681" t="str">
            <v>P</v>
          </cell>
        </row>
        <row r="2682">
          <cell r="A2682">
            <v>206873645</v>
          </cell>
          <cell r="B2682" t="str">
            <v>MABIRIZI,UMARUH</v>
          </cell>
          <cell r="C2682" t="str">
            <v>Nahla,Fathimathul</v>
          </cell>
          <cell r="D2682" t="str">
            <v>FC059</v>
          </cell>
          <cell r="E2682" t="str">
            <v>In</v>
          </cell>
          <cell r="F2682" t="str">
            <v>9/2/26, 1:49â€¯PM</v>
          </cell>
          <cell r="G2682" t="str">
            <v>P</v>
          </cell>
        </row>
        <row r="2683">
          <cell r="A2683">
            <v>206873645</v>
          </cell>
          <cell r="B2683" t="str">
            <v>MABIRIZI,UMARUH</v>
          </cell>
          <cell r="C2683" t="str">
            <v>Nahla,Fathimathul</v>
          </cell>
          <cell r="D2683" t="str">
            <v>FC059</v>
          </cell>
          <cell r="E2683" t="str">
            <v>Out</v>
          </cell>
          <cell r="F2683" t="str">
            <v>9/2/26, 5:59â€¯PM</v>
          </cell>
          <cell r="G2683" t="str">
            <v>P</v>
          </cell>
        </row>
        <row r="2684">
          <cell r="A2684">
            <v>204241393</v>
          </cell>
          <cell r="B2684" t="str">
            <v>Ofosuhene,Joyce</v>
          </cell>
          <cell r="C2684" t="str">
            <v>Nahla,Fathimathul</v>
          </cell>
          <cell r="D2684" t="str">
            <v>FC009</v>
          </cell>
          <cell r="E2684" t="str">
            <v>In</v>
          </cell>
          <cell r="F2684" t="str">
            <v>9/2/26, 7:59â€¯AM</v>
          </cell>
          <cell r="G2684" t="str">
            <v>P</v>
          </cell>
        </row>
        <row r="2685">
          <cell r="A2685">
            <v>204241393</v>
          </cell>
          <cell r="B2685" t="str">
            <v>Ofosuhene,Joyce</v>
          </cell>
          <cell r="C2685" t="str">
            <v>Nahla,Fathimathul</v>
          </cell>
          <cell r="D2685" t="str">
            <v>FC009</v>
          </cell>
          <cell r="E2685" t="str">
            <v>Out</v>
          </cell>
          <cell r="F2685" t="str">
            <v>9/2/26, 12:52â€¯PM</v>
          </cell>
          <cell r="G2685" t="str">
            <v>P</v>
          </cell>
        </row>
        <row r="2686">
          <cell r="A2686">
            <v>204241393</v>
          </cell>
          <cell r="B2686" t="str">
            <v>Ofosuhene,Joyce</v>
          </cell>
          <cell r="C2686" t="str">
            <v>Nahla,Fathimathul</v>
          </cell>
          <cell r="D2686" t="str">
            <v>FC009</v>
          </cell>
          <cell r="E2686" t="str">
            <v>In</v>
          </cell>
          <cell r="F2686" t="str">
            <v>9/2/26, 1:49â€¯PM</v>
          </cell>
          <cell r="G2686" t="str">
            <v>P</v>
          </cell>
        </row>
        <row r="2687">
          <cell r="A2687">
            <v>204241393</v>
          </cell>
          <cell r="B2687" t="str">
            <v>Ofosuhene,Joyce</v>
          </cell>
          <cell r="C2687" t="str">
            <v>Nahla,Fathimathul</v>
          </cell>
          <cell r="D2687" t="str">
            <v>FC009</v>
          </cell>
          <cell r="E2687" t="str">
            <v>Out</v>
          </cell>
          <cell r="F2687" t="str">
            <v>9/2/26, 6:01â€¯PM</v>
          </cell>
          <cell r="G2687" t="str">
            <v>P</v>
          </cell>
        </row>
        <row r="2688">
          <cell r="A2688">
            <v>206137344</v>
          </cell>
          <cell r="B2688" t="str">
            <v>Opoku,Eric</v>
          </cell>
          <cell r="C2688" t="str">
            <v>Thomas,Binil</v>
          </cell>
          <cell r="D2688" t="str">
            <v>FC084</v>
          </cell>
          <cell r="E2688" t="str">
            <v>In</v>
          </cell>
          <cell r="F2688" t="str">
            <v>9/2/26, 7:56â€¯AM</v>
          </cell>
          <cell r="G2688" t="str">
            <v>P</v>
          </cell>
        </row>
        <row r="2689">
          <cell r="A2689">
            <v>206137344</v>
          </cell>
          <cell r="B2689" t="str">
            <v>Opoku,Eric</v>
          </cell>
          <cell r="C2689" t="str">
            <v>Thomas,Binil</v>
          </cell>
          <cell r="D2689" t="str">
            <v>FC084</v>
          </cell>
          <cell r="E2689" t="str">
            <v>Out</v>
          </cell>
          <cell r="F2689" t="str">
            <v>9/2/26, 10:07â€¯AM</v>
          </cell>
          <cell r="G2689" t="str">
            <v>P</v>
          </cell>
        </row>
        <row r="2690">
          <cell r="A2690">
            <v>206137344</v>
          </cell>
          <cell r="B2690" t="str">
            <v>Opoku,Eric</v>
          </cell>
          <cell r="C2690" t="str">
            <v>Thomas,Binil</v>
          </cell>
          <cell r="D2690" t="str">
            <v>FC084</v>
          </cell>
          <cell r="E2690" t="str">
            <v>In</v>
          </cell>
          <cell r="F2690" t="str">
            <v>9/2/26, 10:39â€¯AM</v>
          </cell>
          <cell r="G2690" t="str">
            <v>P</v>
          </cell>
        </row>
        <row r="2691">
          <cell r="A2691">
            <v>206137344</v>
          </cell>
          <cell r="B2691" t="str">
            <v>Opoku,Eric</v>
          </cell>
          <cell r="C2691" t="str">
            <v>Thomas,Binil</v>
          </cell>
          <cell r="D2691" t="str">
            <v>FC084</v>
          </cell>
          <cell r="E2691" t="str">
            <v>Out</v>
          </cell>
          <cell r="F2691" t="str">
            <v>9/2/26, 3:36â€¯PM</v>
          </cell>
          <cell r="G2691" t="str">
            <v>P</v>
          </cell>
        </row>
        <row r="2692">
          <cell r="A2692">
            <v>206137344</v>
          </cell>
          <cell r="B2692" t="str">
            <v>Opoku,Eric</v>
          </cell>
          <cell r="C2692" t="str">
            <v>Thomas,Binil</v>
          </cell>
          <cell r="D2692" t="str">
            <v>FC084</v>
          </cell>
          <cell r="E2692" t="str">
            <v>In</v>
          </cell>
          <cell r="F2692" t="str">
            <v>9/2/26, 4:03â€¯PM</v>
          </cell>
          <cell r="G2692" t="str">
            <v>P</v>
          </cell>
        </row>
        <row r="2693">
          <cell r="A2693">
            <v>206137344</v>
          </cell>
          <cell r="B2693" t="str">
            <v>Opoku,Eric</v>
          </cell>
          <cell r="C2693" t="str">
            <v>Thomas,Binil</v>
          </cell>
          <cell r="D2693" t="str">
            <v>FC084</v>
          </cell>
          <cell r="E2693" t="str">
            <v>Out</v>
          </cell>
          <cell r="F2693" t="str">
            <v>9/2/26, 6:02â€¯PM</v>
          </cell>
          <cell r="G2693" t="str">
            <v>P</v>
          </cell>
        </row>
        <row r="2694">
          <cell r="A2694">
            <v>204246606</v>
          </cell>
          <cell r="B2694" t="str">
            <v>Thea,Rose</v>
          </cell>
          <cell r="C2694" t="str">
            <v>Nahla,Fathimathul</v>
          </cell>
          <cell r="D2694" t="str">
            <v>FC034</v>
          </cell>
          <cell r="E2694" t="str">
            <v>In</v>
          </cell>
          <cell r="F2694" t="str">
            <v>9/2/26, 7:57â€¯AM</v>
          </cell>
          <cell r="G2694" t="str">
            <v>P</v>
          </cell>
        </row>
        <row r="2695">
          <cell r="A2695">
            <v>204246606</v>
          </cell>
          <cell r="B2695" t="str">
            <v>Thea,Rose</v>
          </cell>
          <cell r="C2695" t="str">
            <v>Nahla,Fathimathul</v>
          </cell>
          <cell r="D2695" t="str">
            <v>FC034</v>
          </cell>
          <cell r="E2695" t="str">
            <v>Out</v>
          </cell>
          <cell r="F2695" t="str">
            <v>9/2/26, 12:46â€¯PM</v>
          </cell>
          <cell r="G2695" t="str">
            <v>P</v>
          </cell>
        </row>
        <row r="2696">
          <cell r="A2696">
            <v>204246606</v>
          </cell>
          <cell r="B2696" t="str">
            <v>Thea,Rose</v>
          </cell>
          <cell r="C2696" t="str">
            <v>Nahla,Fathimathul</v>
          </cell>
          <cell r="D2696" t="str">
            <v>FC034</v>
          </cell>
          <cell r="E2696" t="str">
            <v>In</v>
          </cell>
          <cell r="F2696" t="str">
            <v>9/2/26, 1:46â€¯PM</v>
          </cell>
          <cell r="G2696" t="str">
            <v>P</v>
          </cell>
        </row>
        <row r="2697">
          <cell r="A2697">
            <v>204246606</v>
          </cell>
          <cell r="B2697" t="str">
            <v>Thea,Rose</v>
          </cell>
          <cell r="C2697" t="str">
            <v>Nahla,Fathimathul</v>
          </cell>
          <cell r="D2697" t="str">
            <v>FC034</v>
          </cell>
          <cell r="E2697" t="str">
            <v>Out</v>
          </cell>
          <cell r="F2697" t="str">
            <v>9/2/26, 5:59â€¯PM</v>
          </cell>
          <cell r="G2697" t="str">
            <v>P</v>
          </cell>
        </row>
        <row r="2698">
          <cell r="A2698">
            <v>203850898</v>
          </cell>
          <cell r="B2698" t="str">
            <v>Torach,Richard Akena</v>
          </cell>
          <cell r="C2698" t="str">
            <v>Scaria,Varghese</v>
          </cell>
          <cell r="D2698" t="str">
            <v>LK011</v>
          </cell>
          <cell r="E2698" t="str">
            <v>In</v>
          </cell>
          <cell r="F2698" t="str">
            <v>9/2/26, 6:15â€¯PM</v>
          </cell>
          <cell r="G2698" t="str">
            <v>P</v>
          </cell>
        </row>
        <row r="2699">
          <cell r="A2699">
            <v>203850898</v>
          </cell>
          <cell r="B2699" t="str">
            <v>Torach,Richard Akena</v>
          </cell>
          <cell r="C2699" t="str">
            <v>Scaria,Varghese</v>
          </cell>
          <cell r="D2699" t="str">
            <v>LK011</v>
          </cell>
          <cell r="E2699" t="str">
            <v>Out</v>
          </cell>
          <cell r="F2699" t="str">
            <v>9/2/26, 8:30â€¯PM</v>
          </cell>
          <cell r="G2699" t="str">
            <v>P</v>
          </cell>
        </row>
        <row r="2700">
          <cell r="A2700">
            <v>203850898</v>
          </cell>
          <cell r="B2700" t="str">
            <v>Torach,Richard Akena</v>
          </cell>
          <cell r="C2700" t="str">
            <v>Scaria,Varghese</v>
          </cell>
          <cell r="D2700" t="str">
            <v>LK011</v>
          </cell>
          <cell r="E2700" t="str">
            <v>In</v>
          </cell>
          <cell r="F2700" t="str">
            <v>9/2/26, 8:59â€¯PM</v>
          </cell>
          <cell r="G2700" t="str">
            <v>P</v>
          </cell>
        </row>
        <row r="2701">
          <cell r="A2701">
            <v>203850898</v>
          </cell>
          <cell r="B2701" t="str">
            <v>Torach,Richard Akena</v>
          </cell>
          <cell r="C2701" t="str">
            <v>Scaria,Varghese</v>
          </cell>
          <cell r="D2701" t="str">
            <v>LK011</v>
          </cell>
          <cell r="E2701" t="str">
            <v>Out</v>
          </cell>
          <cell r="F2701" t="str">
            <v>9/3/26, 1:42â€¯AM</v>
          </cell>
          <cell r="G2701" t="str">
            <v>P</v>
          </cell>
        </row>
        <row r="2702">
          <cell r="A2702">
            <v>203850898</v>
          </cell>
          <cell r="B2702" t="str">
            <v>Torach,Richard Akena</v>
          </cell>
          <cell r="C2702" t="str">
            <v>Scaria,Varghese</v>
          </cell>
          <cell r="D2702" t="str">
            <v>LK011</v>
          </cell>
          <cell r="E2702" t="str">
            <v>In</v>
          </cell>
          <cell r="F2702" t="str">
            <v>9/3/26, 2:19â€¯AM</v>
          </cell>
          <cell r="G2702" t="str">
            <v>P</v>
          </cell>
        </row>
        <row r="2703">
          <cell r="A2703">
            <v>204246607</v>
          </cell>
          <cell r="B2703" t="str">
            <v>Aboagye-Acheampong,Kwabena</v>
          </cell>
          <cell r="C2703" t="str">
            <v>Katyal,Varun</v>
          </cell>
          <cell r="D2703" t="str">
            <v>LK016</v>
          </cell>
          <cell r="E2703" t="str">
            <v>In</v>
          </cell>
          <cell r="F2703" t="str">
            <v>9/2/26, 6:07â€¯PM</v>
          </cell>
          <cell r="G2703" t="str">
            <v>P</v>
          </cell>
        </row>
        <row r="2704">
          <cell r="A2704">
            <v>204246607</v>
          </cell>
          <cell r="B2704" t="str">
            <v>Aboagye-Acheampong,Kwabena</v>
          </cell>
          <cell r="C2704" t="str">
            <v>Katyal,Varun</v>
          </cell>
          <cell r="D2704" t="str">
            <v>LK016</v>
          </cell>
          <cell r="E2704" t="str">
            <v>Out</v>
          </cell>
          <cell r="F2704" t="str">
            <v>9/2/26, 10:55â€¯PM</v>
          </cell>
          <cell r="G2704" t="str">
            <v>P</v>
          </cell>
        </row>
        <row r="2705">
          <cell r="A2705">
            <v>204246607</v>
          </cell>
          <cell r="B2705" t="str">
            <v>Aboagye-Acheampong,Kwabena</v>
          </cell>
          <cell r="C2705" t="str">
            <v>Katyal,Varun</v>
          </cell>
          <cell r="D2705" t="str">
            <v>LK016</v>
          </cell>
          <cell r="E2705" t="str">
            <v>In</v>
          </cell>
          <cell r="F2705" t="str">
            <v>9/2/26, 11:55â€¯PM</v>
          </cell>
          <cell r="G2705" t="str">
            <v>P</v>
          </cell>
        </row>
        <row r="2706">
          <cell r="A2706">
            <v>203850899</v>
          </cell>
          <cell r="B2706" t="str">
            <v>Babigumira,Owen</v>
          </cell>
          <cell r="C2706" t="str">
            <v>Thomas,Binil</v>
          </cell>
          <cell r="D2706" t="str">
            <v>LK013</v>
          </cell>
          <cell r="E2706" t="str">
            <v>In</v>
          </cell>
          <cell r="F2706" t="str">
            <v>9/2/26, 6:09â€¯PM</v>
          </cell>
          <cell r="G2706" t="str">
            <v>P</v>
          </cell>
        </row>
        <row r="2707">
          <cell r="A2707">
            <v>203850899</v>
          </cell>
          <cell r="B2707" t="str">
            <v>Babigumira,Owen</v>
          </cell>
          <cell r="C2707" t="str">
            <v>Thomas,Binil</v>
          </cell>
          <cell r="D2707" t="str">
            <v>LK013</v>
          </cell>
          <cell r="E2707" t="str">
            <v>Out</v>
          </cell>
          <cell r="F2707" t="str">
            <v>9/2/26, 9:01â€¯PM</v>
          </cell>
          <cell r="G2707" t="str">
            <v>P</v>
          </cell>
        </row>
        <row r="2708">
          <cell r="A2708">
            <v>203850899</v>
          </cell>
          <cell r="B2708" t="str">
            <v>Babigumira,Owen</v>
          </cell>
          <cell r="C2708" t="str">
            <v>Thomas,Binil</v>
          </cell>
          <cell r="D2708" t="str">
            <v>LK013</v>
          </cell>
          <cell r="E2708" t="str">
            <v>In</v>
          </cell>
          <cell r="F2708" t="str">
            <v>9/3/26, 1:33â€¯AM</v>
          </cell>
          <cell r="G2708" t="str">
            <v>P</v>
          </cell>
        </row>
        <row r="2709">
          <cell r="A2709">
            <v>203850899</v>
          </cell>
          <cell r="B2709" t="str">
            <v>Babigumira,Owen</v>
          </cell>
          <cell r="C2709" t="str">
            <v>Thomas,Binil</v>
          </cell>
          <cell r="D2709" t="str">
            <v>LK013</v>
          </cell>
          <cell r="E2709" t="str">
            <v>Out</v>
          </cell>
          <cell r="F2709" t="str">
            <v>9/3/26, 2:03â€¯AM</v>
          </cell>
          <cell r="G2709" t="str">
            <v>P</v>
          </cell>
        </row>
        <row r="2710">
          <cell r="A2710">
            <v>206137340</v>
          </cell>
          <cell r="B2710" t="str">
            <v>Ndungu Kosgei,Kevin</v>
          </cell>
          <cell r="C2710" t="str">
            <v>Thomas,Binil</v>
          </cell>
          <cell r="D2710" t="str">
            <v>LK014</v>
          </cell>
          <cell r="E2710" t="str">
            <v>In</v>
          </cell>
          <cell r="F2710" t="str">
            <v>9/2/26, 6:08â€¯PM</v>
          </cell>
          <cell r="G2710" t="str">
            <v>P</v>
          </cell>
        </row>
        <row r="2711">
          <cell r="A2711">
            <v>206137340</v>
          </cell>
          <cell r="B2711" t="str">
            <v>Ndungu Kosgei,Kevin</v>
          </cell>
          <cell r="C2711" t="str">
            <v>Thomas,Binil</v>
          </cell>
          <cell r="D2711" t="str">
            <v>LK014</v>
          </cell>
          <cell r="E2711" t="str">
            <v>Out</v>
          </cell>
          <cell r="F2711" t="str">
            <v>9/2/26, 8:32â€¯PM</v>
          </cell>
          <cell r="G2711" t="str">
            <v>P</v>
          </cell>
        </row>
        <row r="2712">
          <cell r="A2712">
            <v>206137340</v>
          </cell>
          <cell r="B2712" t="str">
            <v>Ndungu Kosgei,Kevin</v>
          </cell>
          <cell r="C2712" t="str">
            <v>Thomas,Binil</v>
          </cell>
          <cell r="D2712" t="str">
            <v>LK014</v>
          </cell>
          <cell r="E2712" t="str">
            <v>In</v>
          </cell>
          <cell r="F2712" t="str">
            <v>9/2/26, 9:03â€¯PM</v>
          </cell>
          <cell r="G2712" t="str">
            <v>P</v>
          </cell>
        </row>
        <row r="2713">
          <cell r="A2713">
            <v>206137340</v>
          </cell>
          <cell r="B2713" t="str">
            <v>Ndungu Kosgei,Kevin</v>
          </cell>
          <cell r="C2713" t="str">
            <v>Thomas,Binil</v>
          </cell>
          <cell r="D2713" t="str">
            <v>LK014</v>
          </cell>
          <cell r="E2713" t="str">
            <v>Out</v>
          </cell>
          <cell r="F2713" t="str">
            <v>9/3/26, 1:33â€¯AM</v>
          </cell>
          <cell r="G2713" t="str">
            <v>P</v>
          </cell>
        </row>
        <row r="2714">
          <cell r="A2714">
            <v>206137340</v>
          </cell>
          <cell r="B2714" t="str">
            <v>Ndungu Kosgei,Kevin</v>
          </cell>
          <cell r="C2714" t="str">
            <v>Thomas,Binil</v>
          </cell>
          <cell r="D2714" t="str">
            <v>LK014</v>
          </cell>
          <cell r="E2714" t="str">
            <v>In</v>
          </cell>
          <cell r="F2714" t="str">
            <v>9/3/26, 2:04â€¯AM</v>
          </cell>
          <cell r="G2714" t="str">
            <v>P</v>
          </cell>
        </row>
        <row r="2715">
          <cell r="A2715">
            <v>206930130</v>
          </cell>
          <cell r="B2715" t="str">
            <v>MUHIAH,ANN WAMBUI</v>
          </cell>
          <cell r="C2715" t="str">
            <v>Thomas,Binil</v>
          </cell>
          <cell r="D2715" t="str">
            <v>FC034</v>
          </cell>
          <cell r="E2715" t="str">
            <v>In</v>
          </cell>
          <cell r="F2715" t="str">
            <v>9/2/26, 8:00â€¯AM</v>
          </cell>
          <cell r="G2715" t="str">
            <v>P</v>
          </cell>
        </row>
        <row r="2716">
          <cell r="A2716">
            <v>206930130</v>
          </cell>
          <cell r="B2716" t="str">
            <v>MUHIAH,ANN WAMBUI</v>
          </cell>
          <cell r="C2716" t="str">
            <v>Thomas,Binil</v>
          </cell>
          <cell r="D2716" t="str">
            <v>FC034</v>
          </cell>
          <cell r="E2716" t="str">
            <v>Out</v>
          </cell>
          <cell r="F2716" t="str">
            <v>9/2/26, 10:04â€¯AM</v>
          </cell>
          <cell r="G2716" t="str">
            <v>P</v>
          </cell>
        </row>
        <row r="2717">
          <cell r="A2717">
            <v>206930130</v>
          </cell>
          <cell r="B2717" t="str">
            <v>MUHIAH,ANN WAMBUI</v>
          </cell>
          <cell r="C2717" t="str">
            <v>Thomas,Binil</v>
          </cell>
          <cell r="D2717" t="str">
            <v>FC034</v>
          </cell>
          <cell r="E2717" t="str">
            <v>In</v>
          </cell>
          <cell r="F2717" t="str">
            <v>9/2/26, 10:34â€¯AM</v>
          </cell>
          <cell r="G2717" t="str">
            <v>P</v>
          </cell>
        </row>
        <row r="2718">
          <cell r="A2718">
            <v>206930130</v>
          </cell>
          <cell r="B2718" t="str">
            <v>MUHIAH,ANN WAMBUI</v>
          </cell>
          <cell r="C2718" t="str">
            <v>Thomas,Binil</v>
          </cell>
          <cell r="D2718" t="str">
            <v>FC034</v>
          </cell>
          <cell r="E2718" t="str">
            <v>Out</v>
          </cell>
          <cell r="F2718" t="str">
            <v>9/2/26, 3:08â€¯PM</v>
          </cell>
          <cell r="G2718" t="str">
            <v>P</v>
          </cell>
        </row>
        <row r="2719">
          <cell r="A2719">
            <v>206930130</v>
          </cell>
          <cell r="B2719" t="str">
            <v>MUHIAH,ANN WAMBUI</v>
          </cell>
          <cell r="C2719" t="str">
            <v>Thomas,Binil</v>
          </cell>
          <cell r="D2719" t="str">
            <v>FC034</v>
          </cell>
          <cell r="E2719" t="str">
            <v>In</v>
          </cell>
          <cell r="F2719" t="str">
            <v>9/2/26, 3:38â€¯PM</v>
          </cell>
          <cell r="G2719" t="str">
            <v>P</v>
          </cell>
        </row>
        <row r="2720">
          <cell r="A2720">
            <v>206930130</v>
          </cell>
          <cell r="B2720" t="str">
            <v>MUHIAH,ANN WAMBUI</v>
          </cell>
          <cell r="C2720" t="str">
            <v>Thomas,Binil</v>
          </cell>
          <cell r="D2720" t="str">
            <v>FC034</v>
          </cell>
          <cell r="E2720" t="str">
            <v>Out</v>
          </cell>
          <cell r="F2720" t="str">
            <v>9/2/26, 6:00â€¯PM</v>
          </cell>
          <cell r="G2720" t="str">
            <v>P</v>
          </cell>
        </row>
        <row r="2721">
          <cell r="A2721">
            <v>206873650</v>
          </cell>
          <cell r="B2721" t="str">
            <v>GYAMFI,PASWELL</v>
          </cell>
          <cell r="C2721" t="str">
            <v>Nahla,Fathimathul</v>
          </cell>
          <cell r="D2721" t="str">
            <v>FC059</v>
          </cell>
          <cell r="E2721" t="str">
            <v>In</v>
          </cell>
          <cell r="F2721" t="str">
            <v>9/2/26, 7:56â€¯AM</v>
          </cell>
          <cell r="G2721" t="str">
            <v>P</v>
          </cell>
        </row>
        <row r="2722">
          <cell r="A2722">
            <v>206873650</v>
          </cell>
          <cell r="B2722" t="str">
            <v>GYAMFI,PASWELL</v>
          </cell>
          <cell r="C2722" t="str">
            <v>Nahla,Fathimathul</v>
          </cell>
          <cell r="D2722" t="str">
            <v>FC059</v>
          </cell>
          <cell r="E2722" t="str">
            <v>Out</v>
          </cell>
          <cell r="F2722" t="str">
            <v>9/2/26, 12:52â€¯PM</v>
          </cell>
          <cell r="G2722" t="str">
            <v>P</v>
          </cell>
        </row>
        <row r="2723">
          <cell r="A2723">
            <v>206873650</v>
          </cell>
          <cell r="B2723" t="str">
            <v>GYAMFI,PASWELL</v>
          </cell>
          <cell r="C2723" t="str">
            <v>Nahla,Fathimathul</v>
          </cell>
          <cell r="D2723" t="str">
            <v>FC059</v>
          </cell>
          <cell r="E2723" t="str">
            <v>In</v>
          </cell>
          <cell r="F2723" t="str">
            <v>9/2/26, 1:50â€¯PM</v>
          </cell>
          <cell r="G2723" t="str">
            <v>P</v>
          </cell>
        </row>
        <row r="2724">
          <cell r="A2724">
            <v>206873650</v>
          </cell>
          <cell r="B2724" t="str">
            <v>GYAMFI,PASWELL</v>
          </cell>
          <cell r="C2724" t="str">
            <v>Nahla,Fathimathul</v>
          </cell>
          <cell r="D2724" t="str">
            <v>FC059</v>
          </cell>
          <cell r="E2724" t="str">
            <v>Out</v>
          </cell>
          <cell r="F2724" t="str">
            <v>9/2/26, 6:00â€¯PM</v>
          </cell>
          <cell r="G2724" t="str">
            <v>P</v>
          </cell>
        </row>
        <row r="2725">
          <cell r="A2725">
            <v>203083928</v>
          </cell>
          <cell r="B2725" t="str">
            <v>Owusu,Alex</v>
          </cell>
          <cell r="C2725" t="str">
            <v>Sohail,Anis</v>
          </cell>
          <cell r="D2725" t="str">
            <v>FC134</v>
          </cell>
          <cell r="E2725" t="str">
            <v>In</v>
          </cell>
          <cell r="F2725" t="str">
            <v>9/2/26, 7:58â€¯AM</v>
          </cell>
          <cell r="G2725" t="str">
            <v>P</v>
          </cell>
        </row>
        <row r="2726">
          <cell r="A2726">
            <v>203083928</v>
          </cell>
          <cell r="B2726" t="str">
            <v>Owusu,Alex</v>
          </cell>
          <cell r="C2726" t="str">
            <v>Sohail,Anis</v>
          </cell>
          <cell r="D2726" t="str">
            <v>FC134</v>
          </cell>
          <cell r="E2726" t="str">
            <v>Out</v>
          </cell>
          <cell r="F2726" t="str">
            <v>9/2/26, 12:04â€¯PM</v>
          </cell>
          <cell r="G2726" t="str">
            <v>P</v>
          </cell>
        </row>
        <row r="2727">
          <cell r="A2727">
            <v>203083928</v>
          </cell>
          <cell r="B2727" t="str">
            <v>Owusu,Alex</v>
          </cell>
          <cell r="C2727" t="str">
            <v>Sohail,Anis</v>
          </cell>
          <cell r="D2727" t="str">
            <v>FC134</v>
          </cell>
          <cell r="E2727" t="str">
            <v>In</v>
          </cell>
          <cell r="F2727" t="str">
            <v>9/2/26, 12:52â€¯PM</v>
          </cell>
          <cell r="G2727" t="str">
            <v>P</v>
          </cell>
        </row>
        <row r="2728">
          <cell r="A2728">
            <v>203083928</v>
          </cell>
          <cell r="B2728" t="str">
            <v>Owusu,Alex</v>
          </cell>
          <cell r="C2728" t="str">
            <v>Sohail,Anis</v>
          </cell>
          <cell r="D2728" t="str">
            <v>FC134</v>
          </cell>
          <cell r="E2728" t="str">
            <v>Out</v>
          </cell>
          <cell r="F2728" t="str">
            <v>9/2/26, 3:44â€¯PM</v>
          </cell>
          <cell r="G2728" t="str">
            <v>P</v>
          </cell>
        </row>
        <row r="2729">
          <cell r="A2729">
            <v>203083928</v>
          </cell>
          <cell r="B2729" t="str">
            <v>Owusu,Alex</v>
          </cell>
          <cell r="C2729" t="str">
            <v>Sohail,Anis</v>
          </cell>
          <cell r="D2729" t="str">
            <v>FC134</v>
          </cell>
          <cell r="E2729" t="str">
            <v>In</v>
          </cell>
          <cell r="F2729" t="str">
            <v>9/2/26, 4:01â€¯PM</v>
          </cell>
          <cell r="G2729" t="str">
            <v>P</v>
          </cell>
        </row>
        <row r="2730">
          <cell r="A2730">
            <v>203083928</v>
          </cell>
          <cell r="B2730" t="str">
            <v>Owusu,Alex</v>
          </cell>
          <cell r="C2730" t="str">
            <v>Sohail,Anis</v>
          </cell>
          <cell r="D2730" t="str">
            <v>FC134</v>
          </cell>
          <cell r="E2730" t="str">
            <v>Out</v>
          </cell>
          <cell r="F2730" t="str">
            <v>9/2/26, 6:00â€¯PM</v>
          </cell>
          <cell r="G2730" t="str">
            <v>P</v>
          </cell>
        </row>
        <row r="2731">
          <cell r="A2731">
            <v>206873651</v>
          </cell>
          <cell r="B2731" t="str">
            <v>TSAGUE DONFACK EPSE NDONGO,MAIVA</v>
          </cell>
          <cell r="C2731" t="str">
            <v>Almarzooqi,Abbas</v>
          </cell>
          <cell r="D2731" t="str">
            <v>FC009</v>
          </cell>
          <cell r="E2731" t="str">
            <v>In</v>
          </cell>
          <cell r="F2731" t="str">
            <v>9/2/26, 7:58â€¯AM</v>
          </cell>
          <cell r="G2731" t="str">
            <v>P</v>
          </cell>
        </row>
        <row r="2732">
          <cell r="A2732">
            <v>206873651</v>
          </cell>
          <cell r="B2732" t="str">
            <v>TSAGUE DONFACK EPSE NDONGO,MAIVA</v>
          </cell>
          <cell r="C2732" t="str">
            <v>Almarzooqi,Abbas</v>
          </cell>
          <cell r="D2732" t="str">
            <v>FC009</v>
          </cell>
          <cell r="E2732" t="str">
            <v>Out</v>
          </cell>
          <cell r="F2732" t="str">
            <v>9/2/26, 12:47â€¯PM</v>
          </cell>
          <cell r="G2732" t="str">
            <v>P</v>
          </cell>
        </row>
        <row r="2733">
          <cell r="A2733">
            <v>206873651</v>
          </cell>
          <cell r="B2733" t="str">
            <v>TSAGUE DONFACK EPSE NDONGO,MAIVA</v>
          </cell>
          <cell r="C2733" t="str">
            <v>Almarzooqi,Abbas</v>
          </cell>
          <cell r="D2733" t="str">
            <v>FC009</v>
          </cell>
          <cell r="E2733" t="str">
            <v>In</v>
          </cell>
          <cell r="F2733" t="str">
            <v>9/2/26, 1:45â€¯PM</v>
          </cell>
          <cell r="G2733" t="str">
            <v>P</v>
          </cell>
        </row>
        <row r="2734">
          <cell r="A2734">
            <v>206873651</v>
          </cell>
          <cell r="B2734" t="str">
            <v>TSAGUE DONFACK EPSE NDONGO,MAIVA</v>
          </cell>
          <cell r="C2734" t="str">
            <v>Almarzooqi,Abbas</v>
          </cell>
          <cell r="D2734" t="str">
            <v>FC009</v>
          </cell>
          <cell r="E2734" t="str">
            <v>Out</v>
          </cell>
          <cell r="F2734" t="str">
            <v>9/2/26, 6:04â€¯PM</v>
          </cell>
          <cell r="G2734" t="str">
            <v>P</v>
          </cell>
        </row>
        <row r="2735">
          <cell r="A2735">
            <v>205837449</v>
          </cell>
          <cell r="B2735" t="str">
            <v>Damodaran,Anu</v>
          </cell>
          <cell r="C2735" t="str">
            <v>Joshi,Anirudh</v>
          </cell>
          <cell r="D2735" t="str">
            <v>FC059</v>
          </cell>
          <cell r="E2735" t="str">
            <v>In</v>
          </cell>
          <cell r="F2735" t="str">
            <v>9/2/26, 7:55â€¯AM</v>
          </cell>
          <cell r="G2735" t="str">
            <v>P</v>
          </cell>
        </row>
        <row r="2736">
          <cell r="A2736">
            <v>205837449</v>
          </cell>
          <cell r="B2736" t="str">
            <v>Damodaran,Anu</v>
          </cell>
          <cell r="C2736" t="str">
            <v>Joshi,Anirudh</v>
          </cell>
          <cell r="D2736" t="str">
            <v>FC059</v>
          </cell>
          <cell r="E2736" t="str">
            <v>Out</v>
          </cell>
          <cell r="F2736" t="str">
            <v>9/2/26, 1:00â€¯PM</v>
          </cell>
          <cell r="G2736" t="str">
            <v>P</v>
          </cell>
        </row>
        <row r="2737">
          <cell r="A2737">
            <v>205837449</v>
          </cell>
          <cell r="B2737" t="str">
            <v>Damodaran,Anu</v>
          </cell>
          <cell r="C2737" t="str">
            <v>Joshi,Anirudh</v>
          </cell>
          <cell r="D2737" t="str">
            <v>FC059</v>
          </cell>
          <cell r="E2737" t="str">
            <v>In</v>
          </cell>
          <cell r="F2737" t="str">
            <v>9/2/26, 2:00â€¯PM</v>
          </cell>
          <cell r="G2737" t="str">
            <v>P</v>
          </cell>
        </row>
        <row r="2738">
          <cell r="A2738">
            <v>206873654</v>
          </cell>
          <cell r="B2738" t="str">
            <v>AHIAKOR,SANDRA</v>
          </cell>
          <cell r="C2738" t="str">
            <v>Almarzooqi,Abbas</v>
          </cell>
          <cell r="D2738" t="str">
            <v>FC159</v>
          </cell>
          <cell r="E2738" t="str">
            <v>In</v>
          </cell>
          <cell r="F2738" t="str">
            <v>9/2/26, 7:58â€¯AM</v>
          </cell>
          <cell r="G2738" t="str">
            <v>P</v>
          </cell>
        </row>
        <row r="2739">
          <cell r="A2739">
            <v>206873654</v>
          </cell>
          <cell r="B2739" t="str">
            <v>AHIAKOR,SANDRA</v>
          </cell>
          <cell r="C2739" t="str">
            <v>Almarzooqi,Abbas</v>
          </cell>
          <cell r="D2739" t="str">
            <v>FC159</v>
          </cell>
          <cell r="E2739" t="str">
            <v>Out</v>
          </cell>
          <cell r="F2739" t="str">
            <v>9/2/26, 12:48â€¯PM</v>
          </cell>
          <cell r="G2739" t="str">
            <v>P</v>
          </cell>
        </row>
        <row r="2740">
          <cell r="A2740">
            <v>206873654</v>
          </cell>
          <cell r="B2740" t="str">
            <v>AHIAKOR,SANDRA</v>
          </cell>
          <cell r="C2740" t="str">
            <v>Almarzooqi,Abbas</v>
          </cell>
          <cell r="D2740" t="str">
            <v>FC159</v>
          </cell>
          <cell r="E2740" t="str">
            <v>In</v>
          </cell>
          <cell r="F2740" t="str">
            <v>9/2/26, 1:45â€¯PM</v>
          </cell>
          <cell r="G2740" t="str">
            <v>P</v>
          </cell>
        </row>
        <row r="2741">
          <cell r="A2741">
            <v>206873654</v>
          </cell>
          <cell r="B2741" t="str">
            <v>AHIAKOR,SANDRA</v>
          </cell>
          <cell r="C2741" t="str">
            <v>Almarzooqi,Abbas</v>
          </cell>
          <cell r="D2741" t="str">
            <v>FC159</v>
          </cell>
          <cell r="E2741" t="str">
            <v>Out</v>
          </cell>
          <cell r="F2741" t="str">
            <v>9/2/26, 6:02â€¯PM</v>
          </cell>
          <cell r="G2741" t="str">
            <v>P</v>
          </cell>
        </row>
        <row r="2742">
          <cell r="A2742">
            <v>204138121</v>
          </cell>
          <cell r="B2742" t="str">
            <v>Jarra,Haddijatou</v>
          </cell>
          <cell r="C2742" t="str">
            <v>Narshad,Muhammad Ashik</v>
          </cell>
          <cell r="D2742" t="str">
            <v>FC159</v>
          </cell>
          <cell r="E2742" t="str">
            <v>In</v>
          </cell>
          <cell r="F2742" t="str">
            <v>9/2/26, 7:58â€¯AM</v>
          </cell>
          <cell r="G2742" t="str">
            <v>P</v>
          </cell>
        </row>
        <row r="2743">
          <cell r="A2743">
            <v>204138121</v>
          </cell>
          <cell r="B2743" t="str">
            <v>Jarra,Haddijatou</v>
          </cell>
          <cell r="C2743" t="str">
            <v>Narshad,Muhammad Ashik</v>
          </cell>
          <cell r="D2743" t="str">
            <v>FC159</v>
          </cell>
          <cell r="E2743" t="str">
            <v>Out</v>
          </cell>
          <cell r="F2743" t="str">
            <v>9/2/26, 10:03â€¯AM</v>
          </cell>
          <cell r="G2743" t="str">
            <v>P</v>
          </cell>
        </row>
        <row r="2744">
          <cell r="A2744">
            <v>204138121</v>
          </cell>
          <cell r="B2744" t="str">
            <v>Jarra,Haddijatou</v>
          </cell>
          <cell r="C2744" t="str">
            <v>Narshad,Muhammad Ashik</v>
          </cell>
          <cell r="D2744" t="str">
            <v>FC159</v>
          </cell>
          <cell r="E2744" t="str">
            <v>In</v>
          </cell>
          <cell r="F2744" t="str">
            <v>9/2/26, 10:33â€¯AM</v>
          </cell>
          <cell r="G2744" t="str">
            <v>P</v>
          </cell>
        </row>
        <row r="2745">
          <cell r="A2745">
            <v>204138121</v>
          </cell>
          <cell r="B2745" t="str">
            <v>Jarra,Haddijatou</v>
          </cell>
          <cell r="C2745" t="str">
            <v>Narshad,Muhammad Ashik</v>
          </cell>
          <cell r="D2745" t="str">
            <v>FC159</v>
          </cell>
          <cell r="E2745" t="str">
            <v>Out</v>
          </cell>
          <cell r="F2745" t="str">
            <v>9/2/26, 3:26â€¯PM</v>
          </cell>
          <cell r="G2745" t="str">
            <v>P</v>
          </cell>
        </row>
        <row r="2746">
          <cell r="A2746">
            <v>204138121</v>
          </cell>
          <cell r="B2746" t="str">
            <v>Jarra,Haddijatou</v>
          </cell>
          <cell r="C2746" t="str">
            <v>Narshad,Muhammad Ashik</v>
          </cell>
          <cell r="D2746" t="str">
            <v>FC159</v>
          </cell>
          <cell r="E2746" t="str">
            <v>In</v>
          </cell>
          <cell r="F2746" t="str">
            <v>9/2/26, 3:57â€¯PM</v>
          </cell>
          <cell r="G2746" t="str">
            <v>P</v>
          </cell>
        </row>
        <row r="2747">
          <cell r="A2747">
            <v>204138121</v>
          </cell>
          <cell r="B2747" t="str">
            <v>Jarra,Haddijatou</v>
          </cell>
          <cell r="C2747" t="str">
            <v>Narshad,Muhammad Ashik</v>
          </cell>
          <cell r="D2747" t="str">
            <v>FC159</v>
          </cell>
          <cell r="E2747" t="str">
            <v>Out</v>
          </cell>
          <cell r="F2747" t="str">
            <v>9/2/26, 6:00â€¯PM</v>
          </cell>
          <cell r="G2747" t="str">
            <v>P</v>
          </cell>
        </row>
        <row r="2748">
          <cell r="A2748">
            <v>206858475</v>
          </cell>
          <cell r="B2748" t="str">
            <v>KADUMBULA,WILLIAM</v>
          </cell>
          <cell r="C2748" t="str">
            <v>Katyal,Varun</v>
          </cell>
          <cell r="D2748" t="str">
            <v>FC059</v>
          </cell>
          <cell r="E2748" t="str">
            <v>In</v>
          </cell>
          <cell r="F2748" t="str">
            <v>9/2/26, 7:57â€¯AM</v>
          </cell>
          <cell r="G2748" t="str">
            <v>P</v>
          </cell>
        </row>
        <row r="2749">
          <cell r="A2749">
            <v>206858475</v>
          </cell>
          <cell r="B2749" t="str">
            <v>KADUMBULA,WILLIAM</v>
          </cell>
          <cell r="C2749" t="str">
            <v>Katyal,Varun</v>
          </cell>
          <cell r="D2749" t="str">
            <v>FC059</v>
          </cell>
          <cell r="E2749" t="str">
            <v>Out</v>
          </cell>
          <cell r="F2749" t="str">
            <v>9/2/26, 12:31â€¯PM</v>
          </cell>
          <cell r="G2749" t="str">
            <v>P</v>
          </cell>
        </row>
        <row r="2750">
          <cell r="A2750">
            <v>206858475</v>
          </cell>
          <cell r="B2750" t="str">
            <v>KADUMBULA,WILLIAM</v>
          </cell>
          <cell r="C2750" t="str">
            <v>Katyal,Varun</v>
          </cell>
          <cell r="D2750" t="str">
            <v>FC059</v>
          </cell>
          <cell r="E2750" t="str">
            <v>In</v>
          </cell>
          <cell r="F2750" t="str">
            <v>9/2/26, 1:33â€¯PM</v>
          </cell>
          <cell r="G2750" t="str">
            <v>P</v>
          </cell>
        </row>
        <row r="2751">
          <cell r="A2751">
            <v>206858475</v>
          </cell>
          <cell r="B2751" t="str">
            <v>KADUMBULA,WILLIAM</v>
          </cell>
          <cell r="C2751" t="str">
            <v>Katyal,Varun</v>
          </cell>
          <cell r="D2751" t="str">
            <v>FC059</v>
          </cell>
          <cell r="E2751" t="str">
            <v>Out</v>
          </cell>
          <cell r="F2751" t="str">
            <v>9/2/26, 6:00â€¯PM</v>
          </cell>
          <cell r="G2751" t="str">
            <v>P</v>
          </cell>
        </row>
        <row r="2752">
          <cell r="A2752">
            <v>204138127</v>
          </cell>
          <cell r="B2752" t="str">
            <v>Osumanu,Ramatu</v>
          </cell>
          <cell r="C2752" t="str">
            <v>Ansari,Ammar Abdullah</v>
          </cell>
          <cell r="D2752" t="str">
            <v>FC084</v>
          </cell>
          <cell r="E2752" t="str">
            <v>In</v>
          </cell>
          <cell r="F2752" t="str">
            <v>9/2/26, 7:58â€¯AM</v>
          </cell>
          <cell r="G2752" t="str">
            <v>P</v>
          </cell>
        </row>
        <row r="2753">
          <cell r="A2753">
            <v>204138127</v>
          </cell>
          <cell r="B2753" t="str">
            <v>Osumanu,Ramatu</v>
          </cell>
          <cell r="C2753" t="str">
            <v>Ansari,Ammar Abdullah</v>
          </cell>
          <cell r="D2753" t="str">
            <v>FC084</v>
          </cell>
          <cell r="E2753" t="str">
            <v>Out</v>
          </cell>
          <cell r="F2753" t="str">
            <v>9/2/26, 10:01â€¯AM</v>
          </cell>
          <cell r="G2753" t="str">
            <v>P</v>
          </cell>
        </row>
        <row r="2754">
          <cell r="A2754">
            <v>204138127</v>
          </cell>
          <cell r="B2754" t="str">
            <v>Osumanu,Ramatu</v>
          </cell>
          <cell r="C2754" t="str">
            <v>Ansari,Ammar Abdullah</v>
          </cell>
          <cell r="D2754" t="str">
            <v>FC084</v>
          </cell>
          <cell r="E2754" t="str">
            <v>In</v>
          </cell>
          <cell r="F2754" t="str">
            <v>9/2/26, 10:33â€¯AM</v>
          </cell>
          <cell r="G2754" t="str">
            <v>P</v>
          </cell>
        </row>
        <row r="2755">
          <cell r="A2755">
            <v>204138127</v>
          </cell>
          <cell r="B2755" t="str">
            <v>Osumanu,Ramatu</v>
          </cell>
          <cell r="C2755" t="str">
            <v>Ansari,Ammar Abdullah</v>
          </cell>
          <cell r="D2755" t="str">
            <v>FC084</v>
          </cell>
          <cell r="E2755" t="str">
            <v>Out</v>
          </cell>
          <cell r="F2755" t="str">
            <v>9/2/26, 3:24â€¯PM</v>
          </cell>
          <cell r="G2755" t="str">
            <v>P</v>
          </cell>
        </row>
        <row r="2756">
          <cell r="A2756">
            <v>204138127</v>
          </cell>
          <cell r="B2756" t="str">
            <v>Osumanu,Ramatu</v>
          </cell>
          <cell r="C2756" t="str">
            <v>Ansari,Ammar Abdullah</v>
          </cell>
          <cell r="D2756" t="str">
            <v>FC084</v>
          </cell>
          <cell r="E2756" t="str">
            <v>In</v>
          </cell>
          <cell r="F2756" t="str">
            <v>9/2/26, 3:58â€¯PM</v>
          </cell>
          <cell r="G2756" t="str">
            <v>P</v>
          </cell>
        </row>
        <row r="2757">
          <cell r="A2757">
            <v>204138127</v>
          </cell>
          <cell r="B2757" t="str">
            <v>Osumanu,Ramatu</v>
          </cell>
          <cell r="C2757" t="str">
            <v>Ansari,Ammar Abdullah</v>
          </cell>
          <cell r="D2757" t="str">
            <v>FC084</v>
          </cell>
          <cell r="E2757" t="str">
            <v>Out</v>
          </cell>
          <cell r="F2757" t="str">
            <v>9/2/26, 5:58â€¯PM</v>
          </cell>
          <cell r="G2757" t="str">
            <v>P</v>
          </cell>
        </row>
        <row r="2758">
          <cell r="A2758">
            <v>206137338</v>
          </cell>
          <cell r="B2758" t="str">
            <v>Florence Ladu Ezbon,Nyasu</v>
          </cell>
          <cell r="C2758" t="str">
            <v>Scaria,Varghese</v>
          </cell>
          <cell r="D2758" t="str">
            <v>LK012</v>
          </cell>
          <cell r="E2758" t="str">
            <v>In</v>
          </cell>
          <cell r="F2758" t="str">
            <v>9/2/26, 6:09â€¯PM</v>
          </cell>
          <cell r="G2758" t="str">
            <v>P</v>
          </cell>
        </row>
        <row r="2759">
          <cell r="A2759">
            <v>206137338</v>
          </cell>
          <cell r="B2759" t="str">
            <v>Florence Ladu Ezbon,Nyasu</v>
          </cell>
          <cell r="C2759" t="str">
            <v>Scaria,Varghese</v>
          </cell>
          <cell r="D2759" t="str">
            <v>LK012</v>
          </cell>
          <cell r="E2759" t="str">
            <v>Out</v>
          </cell>
          <cell r="F2759" t="str">
            <v>9/2/26, 8:31â€¯PM</v>
          </cell>
          <cell r="G2759" t="str">
            <v>P</v>
          </cell>
        </row>
        <row r="2760">
          <cell r="A2760">
            <v>206137338</v>
          </cell>
          <cell r="B2760" t="str">
            <v>Florence Ladu Ezbon,Nyasu</v>
          </cell>
          <cell r="C2760" t="str">
            <v>Scaria,Varghese</v>
          </cell>
          <cell r="D2760" t="str">
            <v>LK012</v>
          </cell>
          <cell r="E2760" t="str">
            <v>In</v>
          </cell>
          <cell r="F2760" t="str">
            <v>9/2/26, 9:01â€¯PM</v>
          </cell>
          <cell r="G2760" t="str">
            <v>P</v>
          </cell>
        </row>
        <row r="2761">
          <cell r="A2761">
            <v>206137338</v>
          </cell>
          <cell r="B2761" t="str">
            <v>Florence Ladu Ezbon,Nyasu</v>
          </cell>
          <cell r="C2761" t="str">
            <v>Scaria,Varghese</v>
          </cell>
          <cell r="D2761" t="str">
            <v>LK012</v>
          </cell>
          <cell r="E2761" t="str">
            <v>Out</v>
          </cell>
          <cell r="F2761" t="str">
            <v>9/3/26, 1:33â€¯AM</v>
          </cell>
          <cell r="G2761" t="str">
            <v>P</v>
          </cell>
        </row>
        <row r="2762">
          <cell r="A2762">
            <v>206137338</v>
          </cell>
          <cell r="B2762" t="str">
            <v>Florence Ladu Ezbon,Nyasu</v>
          </cell>
          <cell r="C2762" t="str">
            <v>Scaria,Varghese</v>
          </cell>
          <cell r="D2762" t="str">
            <v>LK012</v>
          </cell>
          <cell r="E2762" t="str">
            <v>In</v>
          </cell>
          <cell r="F2762" t="str">
            <v>9/3/26, 2:01â€¯AM</v>
          </cell>
          <cell r="G2762" t="str">
            <v>P</v>
          </cell>
        </row>
        <row r="2763">
          <cell r="A2763">
            <v>204138128</v>
          </cell>
          <cell r="B2763" t="str">
            <v>Mbatcha,Richard Blais</v>
          </cell>
          <cell r="C2763" t="str">
            <v>Thomas,Binil</v>
          </cell>
          <cell r="D2763" t="str">
            <v>LK012</v>
          </cell>
          <cell r="E2763" t="str">
            <v>In</v>
          </cell>
          <cell r="F2763" t="str">
            <v>9/2/26, 6:08â€¯PM</v>
          </cell>
          <cell r="G2763" t="str">
            <v>P</v>
          </cell>
        </row>
        <row r="2764">
          <cell r="A2764">
            <v>204138128</v>
          </cell>
          <cell r="B2764" t="str">
            <v>Mbatcha,Richard Blais</v>
          </cell>
          <cell r="C2764" t="str">
            <v>Thomas,Binil</v>
          </cell>
          <cell r="D2764" t="str">
            <v>LK012</v>
          </cell>
          <cell r="E2764" t="str">
            <v>Out</v>
          </cell>
          <cell r="F2764" t="str">
            <v>9/2/26, 8:32â€¯PM</v>
          </cell>
          <cell r="G2764" t="str">
            <v>P</v>
          </cell>
        </row>
        <row r="2765">
          <cell r="A2765">
            <v>204138128</v>
          </cell>
          <cell r="B2765" t="str">
            <v>Mbatcha,Richard Blais</v>
          </cell>
          <cell r="C2765" t="str">
            <v>Thomas,Binil</v>
          </cell>
          <cell r="D2765" t="str">
            <v>LK012</v>
          </cell>
          <cell r="E2765" t="str">
            <v>In</v>
          </cell>
          <cell r="F2765" t="str">
            <v>9/2/26, 8:58â€¯PM</v>
          </cell>
          <cell r="G2765" t="str">
            <v>P</v>
          </cell>
        </row>
        <row r="2766">
          <cell r="A2766">
            <v>204138128</v>
          </cell>
          <cell r="B2766" t="str">
            <v>Mbatcha,Richard Blais</v>
          </cell>
          <cell r="C2766" t="str">
            <v>Thomas,Binil</v>
          </cell>
          <cell r="D2766" t="str">
            <v>LK012</v>
          </cell>
          <cell r="E2766" t="str">
            <v>Out</v>
          </cell>
          <cell r="F2766" t="str">
            <v>9/3/26, 2:04â€¯AM</v>
          </cell>
          <cell r="G2766" t="str">
            <v>P</v>
          </cell>
        </row>
        <row r="2767">
          <cell r="A2767">
            <v>204138128</v>
          </cell>
          <cell r="B2767" t="str">
            <v>Mbatcha,Richard Blais</v>
          </cell>
          <cell r="C2767" t="str">
            <v>Thomas,Binil</v>
          </cell>
          <cell r="D2767" t="str">
            <v>LK012</v>
          </cell>
          <cell r="E2767" t="str">
            <v>In</v>
          </cell>
          <cell r="F2767" t="str">
            <v>9/3/26, 2:56â€¯AM</v>
          </cell>
          <cell r="G2767" t="str">
            <v>P</v>
          </cell>
        </row>
        <row r="2768">
          <cell r="A2768">
            <v>203965008</v>
          </cell>
          <cell r="B2768" t="str">
            <v>Muhammad,Mohasin</v>
          </cell>
          <cell r="C2768" t="str">
            <v>Lakkireddy,Sai Raghavendra Reddy</v>
          </cell>
          <cell r="D2768" t="str">
            <v>LK011</v>
          </cell>
          <cell r="E2768" t="str">
            <v>In</v>
          </cell>
          <cell r="F2768" t="str">
            <v>9/2/26, 6:05â€¯PM</v>
          </cell>
          <cell r="G2768" t="str">
            <v>P</v>
          </cell>
        </row>
        <row r="2769">
          <cell r="A2769">
            <v>203965008</v>
          </cell>
          <cell r="B2769" t="str">
            <v>Muhammad,Mohasin</v>
          </cell>
          <cell r="C2769" t="str">
            <v>Lakkireddy,Sai Raghavendra Reddy</v>
          </cell>
          <cell r="D2769" t="str">
            <v>LK011</v>
          </cell>
          <cell r="E2769" t="str">
            <v>Out</v>
          </cell>
          <cell r="F2769" t="str">
            <v>9/2/26, 8:32â€¯PM</v>
          </cell>
          <cell r="G2769" t="str">
            <v>P</v>
          </cell>
        </row>
        <row r="2770">
          <cell r="A2770">
            <v>203965008</v>
          </cell>
          <cell r="B2770" t="str">
            <v>Muhammad,Mohasin</v>
          </cell>
          <cell r="C2770" t="str">
            <v>Lakkireddy,Sai Raghavendra Reddy</v>
          </cell>
          <cell r="D2770" t="str">
            <v>LK011</v>
          </cell>
          <cell r="E2770" t="str">
            <v>In</v>
          </cell>
          <cell r="F2770" t="str">
            <v>9/2/26, 9:04â€¯PM</v>
          </cell>
          <cell r="G2770" t="str">
            <v>P</v>
          </cell>
        </row>
        <row r="2771">
          <cell r="A2771">
            <v>203965008</v>
          </cell>
          <cell r="B2771" t="str">
            <v>Muhammad,Mohasin</v>
          </cell>
          <cell r="C2771" t="str">
            <v>Lakkireddy,Sai Raghavendra Reddy</v>
          </cell>
          <cell r="D2771" t="str">
            <v>LK011</v>
          </cell>
          <cell r="E2771" t="str">
            <v>Out</v>
          </cell>
          <cell r="F2771" t="str">
            <v>9/3/26, 1:42â€¯AM</v>
          </cell>
          <cell r="G2771" t="str">
            <v>P</v>
          </cell>
        </row>
        <row r="2772">
          <cell r="A2772">
            <v>203965008</v>
          </cell>
          <cell r="B2772" t="str">
            <v>Muhammad,Mohasin</v>
          </cell>
          <cell r="C2772" t="str">
            <v>Lakkireddy,Sai Raghavendra Reddy</v>
          </cell>
          <cell r="D2772" t="str">
            <v>LK011</v>
          </cell>
          <cell r="E2772" t="str">
            <v>In</v>
          </cell>
          <cell r="F2772" t="str">
            <v>9/3/26, 2:02â€¯AM</v>
          </cell>
          <cell r="G2772" t="str">
            <v>P</v>
          </cell>
        </row>
        <row r="2773">
          <cell r="A2773">
            <v>203965009</v>
          </cell>
          <cell r="B2773" t="str">
            <v>Shakir,Mohamed</v>
          </cell>
          <cell r="C2773" t="str">
            <v>Thomas,Binil</v>
          </cell>
          <cell r="D2773" t="str">
            <v>FC034</v>
          </cell>
          <cell r="E2773" t="str">
            <v>In</v>
          </cell>
          <cell r="F2773" t="str">
            <v>9/2/26, 8:01â€¯AM</v>
          </cell>
          <cell r="G2773" t="str">
            <v>P</v>
          </cell>
        </row>
        <row r="2774">
          <cell r="A2774">
            <v>203965009</v>
          </cell>
          <cell r="B2774" t="str">
            <v>Shakir,Mohamed</v>
          </cell>
          <cell r="C2774" t="str">
            <v>Thomas,Binil</v>
          </cell>
          <cell r="D2774" t="str">
            <v>FC034</v>
          </cell>
          <cell r="E2774" t="str">
            <v>Out</v>
          </cell>
          <cell r="F2774" t="str">
            <v>9/2/26, 10:06â€¯AM</v>
          </cell>
          <cell r="G2774" t="str">
            <v>P</v>
          </cell>
        </row>
        <row r="2775">
          <cell r="A2775">
            <v>203965009</v>
          </cell>
          <cell r="B2775" t="str">
            <v>Shakir,Mohamed</v>
          </cell>
          <cell r="C2775" t="str">
            <v>Thomas,Binil</v>
          </cell>
          <cell r="D2775" t="str">
            <v>FC034</v>
          </cell>
          <cell r="E2775" t="str">
            <v>In</v>
          </cell>
          <cell r="F2775" t="str">
            <v>9/2/26, 10:39â€¯AM</v>
          </cell>
          <cell r="G2775" t="str">
            <v>P</v>
          </cell>
        </row>
        <row r="2776">
          <cell r="A2776">
            <v>203965009</v>
          </cell>
          <cell r="B2776" t="str">
            <v>Shakir,Mohamed</v>
          </cell>
          <cell r="C2776" t="str">
            <v>Thomas,Binil</v>
          </cell>
          <cell r="D2776" t="str">
            <v>FC034</v>
          </cell>
          <cell r="E2776" t="str">
            <v>Out</v>
          </cell>
          <cell r="F2776" t="str">
            <v>9/2/26, 2:43â€¯PM</v>
          </cell>
          <cell r="G2776" t="str">
            <v>P</v>
          </cell>
        </row>
        <row r="2777">
          <cell r="A2777">
            <v>203965009</v>
          </cell>
          <cell r="B2777" t="str">
            <v>Shakir,Mohamed</v>
          </cell>
          <cell r="C2777" t="str">
            <v>Thomas,Binil</v>
          </cell>
          <cell r="D2777" t="str">
            <v>FC034</v>
          </cell>
          <cell r="E2777" t="str">
            <v>In</v>
          </cell>
          <cell r="F2777" t="str">
            <v>9/2/26, 3:16â€¯PM</v>
          </cell>
          <cell r="G2777" t="str">
            <v>P</v>
          </cell>
        </row>
        <row r="2778">
          <cell r="A2778">
            <v>203965009</v>
          </cell>
          <cell r="B2778" t="str">
            <v>Shakir,Mohamed</v>
          </cell>
          <cell r="C2778" t="str">
            <v>Thomas,Binil</v>
          </cell>
          <cell r="D2778" t="str">
            <v>FC034</v>
          </cell>
          <cell r="E2778" t="str">
            <v>Out</v>
          </cell>
          <cell r="F2778" t="str">
            <v>9/2/26, 5:55â€¯PM</v>
          </cell>
          <cell r="G2778" t="str">
            <v>P</v>
          </cell>
        </row>
        <row r="2779">
          <cell r="A2779">
            <v>206137330</v>
          </cell>
          <cell r="B2779" t="str">
            <v>OMAR,ABDALLA</v>
          </cell>
          <cell r="C2779" t="str">
            <v>Scaria,Varghese</v>
          </cell>
          <cell r="D2779" t="str">
            <v>LK017</v>
          </cell>
          <cell r="E2779" t="str">
            <v>In</v>
          </cell>
          <cell r="F2779" t="str">
            <v>9/2/26, 6:08â€¯PM</v>
          </cell>
          <cell r="G2779" t="str">
            <v>P</v>
          </cell>
        </row>
        <row r="2780">
          <cell r="A2780">
            <v>206137330</v>
          </cell>
          <cell r="B2780" t="str">
            <v>OMAR,ABDALLA</v>
          </cell>
          <cell r="C2780" t="str">
            <v>Scaria,Varghese</v>
          </cell>
          <cell r="D2780" t="str">
            <v>LK017</v>
          </cell>
          <cell r="E2780" t="str">
            <v>Out</v>
          </cell>
          <cell r="F2780" t="str">
            <v>9/2/26, 8:31â€¯PM</v>
          </cell>
          <cell r="G2780" t="str">
            <v>P</v>
          </cell>
        </row>
        <row r="2781">
          <cell r="A2781">
            <v>206137330</v>
          </cell>
          <cell r="B2781" t="str">
            <v>OMAR,ABDALLA</v>
          </cell>
          <cell r="C2781" t="str">
            <v>Scaria,Varghese</v>
          </cell>
          <cell r="D2781" t="str">
            <v>LK017</v>
          </cell>
          <cell r="E2781" t="str">
            <v>In</v>
          </cell>
          <cell r="F2781" t="str">
            <v>9/2/26, 9:00â€¯PM</v>
          </cell>
          <cell r="G2781" t="str">
            <v>P</v>
          </cell>
        </row>
        <row r="2782">
          <cell r="A2782">
            <v>206137330</v>
          </cell>
          <cell r="B2782" t="str">
            <v>OMAR,ABDALLA</v>
          </cell>
          <cell r="C2782" t="str">
            <v>Scaria,Varghese</v>
          </cell>
          <cell r="D2782" t="str">
            <v>LK017</v>
          </cell>
          <cell r="E2782" t="str">
            <v>Out</v>
          </cell>
          <cell r="F2782" t="str">
            <v>9/3/26, 1:34â€¯AM</v>
          </cell>
          <cell r="G2782" t="str">
            <v>P</v>
          </cell>
        </row>
        <row r="2783">
          <cell r="A2783">
            <v>206137330</v>
          </cell>
          <cell r="B2783" t="str">
            <v>OMAR,ABDALLA</v>
          </cell>
          <cell r="C2783" t="str">
            <v>Scaria,Varghese</v>
          </cell>
          <cell r="D2783" t="str">
            <v>LK017</v>
          </cell>
          <cell r="E2783" t="str">
            <v>In</v>
          </cell>
          <cell r="F2783" t="str">
            <v>9/3/26, 2:06â€¯AM</v>
          </cell>
          <cell r="G2783" t="str">
            <v>P</v>
          </cell>
        </row>
        <row r="2784">
          <cell r="A2784">
            <v>204882473</v>
          </cell>
          <cell r="B2784" t="str">
            <v>KAMANDA,AUGUSTINE</v>
          </cell>
          <cell r="C2784" t="str">
            <v>Lakkireddy,Sai Raghavendra Reddy</v>
          </cell>
          <cell r="D2784" t="str">
            <v>FC134</v>
          </cell>
          <cell r="E2784" t="str">
            <v>In</v>
          </cell>
          <cell r="F2784" t="str">
            <v>9/2/26, 7:57â€¯AM</v>
          </cell>
          <cell r="G2784" t="str">
            <v>P</v>
          </cell>
        </row>
        <row r="2785">
          <cell r="A2785">
            <v>204882473</v>
          </cell>
          <cell r="B2785" t="str">
            <v>KAMANDA,AUGUSTINE</v>
          </cell>
          <cell r="C2785" t="str">
            <v>Lakkireddy,Sai Raghavendra Reddy</v>
          </cell>
          <cell r="D2785" t="str">
            <v>FC134</v>
          </cell>
          <cell r="E2785" t="str">
            <v>Out</v>
          </cell>
          <cell r="F2785" t="str">
            <v>9/2/26, 10:10â€¯AM</v>
          </cell>
          <cell r="G2785" t="str">
            <v>P</v>
          </cell>
        </row>
        <row r="2786">
          <cell r="A2786">
            <v>204882473</v>
          </cell>
          <cell r="B2786" t="str">
            <v>KAMANDA,AUGUSTINE</v>
          </cell>
          <cell r="C2786" t="str">
            <v>Lakkireddy,Sai Raghavendra Reddy</v>
          </cell>
          <cell r="D2786" t="str">
            <v>FC134</v>
          </cell>
          <cell r="E2786" t="str">
            <v>In</v>
          </cell>
          <cell r="F2786" t="str">
            <v>9/2/26, 10:42â€¯AM</v>
          </cell>
          <cell r="G2786" t="str">
            <v>P</v>
          </cell>
        </row>
        <row r="2787">
          <cell r="A2787">
            <v>204882473</v>
          </cell>
          <cell r="B2787" t="str">
            <v>KAMANDA,AUGUSTINE</v>
          </cell>
          <cell r="C2787" t="str">
            <v>Lakkireddy,Sai Raghavendra Reddy</v>
          </cell>
          <cell r="D2787" t="str">
            <v>FC134</v>
          </cell>
          <cell r="E2787" t="str">
            <v>Out</v>
          </cell>
          <cell r="F2787" t="str">
            <v>9/2/26, 3:00â€¯PM</v>
          </cell>
          <cell r="G2787" t="str">
            <v>P</v>
          </cell>
        </row>
        <row r="2788">
          <cell r="A2788">
            <v>204882473</v>
          </cell>
          <cell r="B2788" t="str">
            <v>KAMANDA,AUGUSTINE</v>
          </cell>
          <cell r="C2788" t="str">
            <v>Lakkireddy,Sai Raghavendra Reddy</v>
          </cell>
          <cell r="D2788" t="str">
            <v>FC134</v>
          </cell>
          <cell r="E2788" t="str">
            <v>In</v>
          </cell>
          <cell r="F2788" t="str">
            <v>9/2/26, 3:32â€¯PM</v>
          </cell>
          <cell r="G2788" t="str">
            <v>P</v>
          </cell>
        </row>
        <row r="2789">
          <cell r="A2789">
            <v>204882473</v>
          </cell>
          <cell r="B2789" t="str">
            <v>KAMANDA,AUGUSTINE</v>
          </cell>
          <cell r="C2789" t="str">
            <v>Lakkireddy,Sai Raghavendra Reddy</v>
          </cell>
          <cell r="D2789" t="str">
            <v>FC134</v>
          </cell>
          <cell r="E2789" t="str">
            <v>Out</v>
          </cell>
          <cell r="F2789" t="str">
            <v>9/2/26, 5:58â€¯PM</v>
          </cell>
          <cell r="G2789" t="str">
            <v>P</v>
          </cell>
        </row>
        <row r="2790">
          <cell r="A2790">
            <v>206361763</v>
          </cell>
          <cell r="B2790" t="str">
            <v>EMMANUEL,MBAZIIRA</v>
          </cell>
          <cell r="C2790" t="str">
            <v>Dinberu,Eden</v>
          </cell>
          <cell r="D2790" t="str">
            <v>FC084</v>
          </cell>
          <cell r="E2790" t="str">
            <v>In</v>
          </cell>
          <cell r="F2790" t="str">
            <v>9/2/26, 7:58â€¯AM</v>
          </cell>
          <cell r="G2790" t="str">
            <v>P</v>
          </cell>
        </row>
        <row r="2791">
          <cell r="A2791">
            <v>206361763</v>
          </cell>
          <cell r="B2791" t="str">
            <v>EMMANUEL,MBAZIIRA</v>
          </cell>
          <cell r="C2791" t="str">
            <v>Dinberu,Eden</v>
          </cell>
          <cell r="D2791" t="str">
            <v>FC084</v>
          </cell>
          <cell r="E2791" t="str">
            <v>Out</v>
          </cell>
          <cell r="F2791" t="str">
            <v>9/2/26, 12:00â€¯PM</v>
          </cell>
          <cell r="G2791" t="str">
            <v>P</v>
          </cell>
        </row>
        <row r="2792">
          <cell r="A2792">
            <v>206361763</v>
          </cell>
          <cell r="B2792" t="str">
            <v>EMMANUEL,MBAZIIRA</v>
          </cell>
          <cell r="C2792" t="str">
            <v>Dinberu,Eden</v>
          </cell>
          <cell r="D2792" t="str">
            <v>FC084</v>
          </cell>
          <cell r="E2792" t="str">
            <v>In</v>
          </cell>
          <cell r="F2792" t="str">
            <v>9/2/26, 1:00â€¯PM</v>
          </cell>
          <cell r="G2792" t="str">
            <v>P</v>
          </cell>
        </row>
        <row r="2793">
          <cell r="A2793">
            <v>206361763</v>
          </cell>
          <cell r="B2793" t="str">
            <v>EMMANUEL,MBAZIIRA</v>
          </cell>
          <cell r="C2793" t="str">
            <v>Dinberu,Eden</v>
          </cell>
          <cell r="D2793" t="str">
            <v>FC084</v>
          </cell>
          <cell r="E2793" t="str">
            <v>Out</v>
          </cell>
          <cell r="F2793" t="str">
            <v>9/2/26, 5:58â€¯PM</v>
          </cell>
          <cell r="G2793" t="str">
            <v>P</v>
          </cell>
        </row>
        <row r="2794">
          <cell r="A2794">
            <v>203736755</v>
          </cell>
          <cell r="B2794" t="str">
            <v>Maxy,Mrithul</v>
          </cell>
          <cell r="C2794" t="str">
            <v>Nahla,Fathimathul</v>
          </cell>
          <cell r="D2794" t="str">
            <v>FC034</v>
          </cell>
          <cell r="E2794" t="str">
            <v>In</v>
          </cell>
          <cell r="F2794" t="str">
            <v>9/2/26, 7:56â€¯AM</v>
          </cell>
          <cell r="G2794" t="str">
            <v>P</v>
          </cell>
        </row>
        <row r="2795">
          <cell r="A2795">
            <v>203736755</v>
          </cell>
          <cell r="B2795" t="str">
            <v>Maxy,Mrithul</v>
          </cell>
          <cell r="C2795" t="str">
            <v>Nahla,Fathimathul</v>
          </cell>
          <cell r="D2795" t="str">
            <v>FC034</v>
          </cell>
          <cell r="E2795" t="str">
            <v>Out</v>
          </cell>
          <cell r="F2795" t="str">
            <v>9/2/26, 12:51â€¯PM</v>
          </cell>
          <cell r="G2795" t="str">
            <v>P</v>
          </cell>
        </row>
        <row r="2796">
          <cell r="A2796">
            <v>203736755</v>
          </cell>
          <cell r="B2796" t="str">
            <v>Maxy,Mrithul</v>
          </cell>
          <cell r="C2796" t="str">
            <v>Nahla,Fathimathul</v>
          </cell>
          <cell r="D2796" t="str">
            <v>FC034</v>
          </cell>
          <cell r="E2796" t="str">
            <v>In</v>
          </cell>
          <cell r="F2796" t="str">
            <v>9/2/26, 1:51â€¯PM</v>
          </cell>
          <cell r="G2796" t="str">
            <v>P</v>
          </cell>
        </row>
        <row r="2797">
          <cell r="A2797">
            <v>203736755</v>
          </cell>
          <cell r="B2797" t="str">
            <v>Maxy,Mrithul</v>
          </cell>
          <cell r="C2797" t="str">
            <v>Nahla,Fathimathul</v>
          </cell>
          <cell r="D2797" t="str">
            <v>FC034</v>
          </cell>
          <cell r="E2797" t="str">
            <v>Out</v>
          </cell>
          <cell r="F2797" t="str">
            <v>9/2/26, 6:00â€¯PM</v>
          </cell>
          <cell r="G2797" t="str">
            <v>P</v>
          </cell>
        </row>
        <row r="2798">
          <cell r="A2798">
            <v>206958910</v>
          </cell>
          <cell r="B2798" t="str">
            <v>Koech,Breda chepkmoi</v>
          </cell>
          <cell r="C2798" t="str">
            <v>Singh,Pardeep</v>
          </cell>
          <cell r="D2798" t="str">
            <v>FC059</v>
          </cell>
          <cell r="E2798" t="str">
            <v>In</v>
          </cell>
          <cell r="F2798" t="str">
            <v>9/2/26, 7:57â€¯AM</v>
          </cell>
          <cell r="G2798" t="str">
            <v>P</v>
          </cell>
        </row>
        <row r="2799">
          <cell r="A2799">
            <v>206958910</v>
          </cell>
          <cell r="B2799" t="str">
            <v>Koech,Breda chepkmoi</v>
          </cell>
          <cell r="C2799" t="str">
            <v>Singh,Pardeep</v>
          </cell>
          <cell r="D2799" t="str">
            <v>FC059</v>
          </cell>
          <cell r="E2799" t="str">
            <v>Out</v>
          </cell>
          <cell r="F2799" t="str">
            <v>9/2/26, 12:48â€¯PM</v>
          </cell>
          <cell r="G2799" t="str">
            <v>P</v>
          </cell>
        </row>
        <row r="2800">
          <cell r="A2800">
            <v>206958910</v>
          </cell>
          <cell r="B2800" t="str">
            <v>Koech,Breda chepkmoi</v>
          </cell>
          <cell r="C2800" t="str">
            <v>Singh,Pardeep</v>
          </cell>
          <cell r="D2800" t="str">
            <v>FC059</v>
          </cell>
          <cell r="E2800" t="str">
            <v>In</v>
          </cell>
          <cell r="F2800" t="str">
            <v>9/2/26, 1:49â€¯PM</v>
          </cell>
          <cell r="G2800" t="str">
            <v>P</v>
          </cell>
        </row>
        <row r="2801">
          <cell r="A2801">
            <v>206958910</v>
          </cell>
          <cell r="B2801" t="str">
            <v>Koech,Breda chepkmoi</v>
          </cell>
          <cell r="C2801" t="str">
            <v>Singh,Pardeep</v>
          </cell>
          <cell r="D2801" t="str">
            <v>FC059</v>
          </cell>
          <cell r="E2801" t="str">
            <v>Out</v>
          </cell>
          <cell r="F2801" t="str">
            <v>9/2/26, 5:57â€¯PM</v>
          </cell>
          <cell r="G2801" t="str">
            <v>P</v>
          </cell>
        </row>
        <row r="2802">
          <cell r="A2802">
            <v>205477624</v>
          </cell>
          <cell r="B2802" t="str">
            <v>NYANKEY,JOHN</v>
          </cell>
          <cell r="C2802" t="str">
            <v>Almarzooqi,Abbas</v>
          </cell>
          <cell r="D2802" t="str">
            <v>FC159</v>
          </cell>
          <cell r="E2802" t="str">
            <v>In</v>
          </cell>
          <cell r="F2802" t="str">
            <v>9/2/26, 7:57â€¯AM</v>
          </cell>
          <cell r="G2802" t="str">
            <v>P</v>
          </cell>
        </row>
        <row r="2803">
          <cell r="A2803">
            <v>205477624</v>
          </cell>
          <cell r="B2803" t="str">
            <v>NYANKEY,JOHN</v>
          </cell>
          <cell r="C2803" t="str">
            <v>Almarzooqi,Abbas</v>
          </cell>
          <cell r="D2803" t="str">
            <v>FC159</v>
          </cell>
          <cell r="E2803" t="str">
            <v>Out</v>
          </cell>
          <cell r="F2803" t="str">
            <v>9/2/26, 12:46â€¯PM</v>
          </cell>
          <cell r="G2803" t="str">
            <v>P</v>
          </cell>
        </row>
        <row r="2804">
          <cell r="A2804">
            <v>205477624</v>
          </cell>
          <cell r="B2804" t="str">
            <v>NYANKEY,JOHN</v>
          </cell>
          <cell r="C2804" t="str">
            <v>Almarzooqi,Abbas</v>
          </cell>
          <cell r="D2804" t="str">
            <v>FC159</v>
          </cell>
          <cell r="E2804" t="str">
            <v>In</v>
          </cell>
          <cell r="F2804" t="str">
            <v>9/2/26, 1:45â€¯PM</v>
          </cell>
          <cell r="G2804" t="str">
            <v>P</v>
          </cell>
        </row>
        <row r="2805">
          <cell r="A2805">
            <v>205477624</v>
          </cell>
          <cell r="B2805" t="str">
            <v>NYANKEY,JOHN</v>
          </cell>
          <cell r="C2805" t="str">
            <v>Almarzooqi,Abbas</v>
          </cell>
          <cell r="D2805" t="str">
            <v>FC159</v>
          </cell>
          <cell r="E2805" t="str">
            <v>Out</v>
          </cell>
          <cell r="F2805" t="str">
            <v>9/2/26, 6:01â€¯PM</v>
          </cell>
          <cell r="G2805" t="str">
            <v>P</v>
          </cell>
        </row>
        <row r="2806">
          <cell r="A2806">
            <v>206873867</v>
          </cell>
          <cell r="B2806" t="str">
            <v>DAVID LUBWAMA,MISUSERA</v>
          </cell>
          <cell r="C2806" t="str">
            <v>Nahla,Fathimathul</v>
          </cell>
          <cell r="D2806" t="str">
            <v>LK012</v>
          </cell>
          <cell r="E2806" t="str">
            <v>In</v>
          </cell>
          <cell r="F2806" t="str">
            <v>9/2/26, 6:08â€¯PM</v>
          </cell>
          <cell r="G2806" t="str">
            <v>P</v>
          </cell>
        </row>
        <row r="2807">
          <cell r="A2807">
            <v>206873867</v>
          </cell>
          <cell r="B2807" t="str">
            <v>DAVID LUBWAMA,MISUSERA</v>
          </cell>
          <cell r="C2807" t="str">
            <v>Nahla,Fathimathul</v>
          </cell>
          <cell r="D2807" t="str">
            <v>LK012</v>
          </cell>
          <cell r="E2807" t="str">
            <v>Out</v>
          </cell>
          <cell r="F2807" t="str">
            <v>9/2/26, 10:47â€¯PM</v>
          </cell>
          <cell r="G2807" t="str">
            <v>P</v>
          </cell>
        </row>
        <row r="2808">
          <cell r="A2808">
            <v>206873867</v>
          </cell>
          <cell r="B2808" t="str">
            <v>DAVID LUBWAMA,MISUSERA</v>
          </cell>
          <cell r="C2808" t="str">
            <v>Nahla,Fathimathul</v>
          </cell>
          <cell r="D2808" t="str">
            <v>LK012</v>
          </cell>
          <cell r="E2808" t="str">
            <v>In</v>
          </cell>
          <cell r="F2808" t="str">
            <v>9/2/26, 11:46â€¯PM</v>
          </cell>
          <cell r="G2808" t="str">
            <v>P</v>
          </cell>
        </row>
        <row r="2809">
          <cell r="A2809">
            <v>204172222</v>
          </cell>
          <cell r="B2809" t="str">
            <v>sunday,Bruce</v>
          </cell>
          <cell r="C2809" t="str">
            <v>Ansari,Ammar Abdullah</v>
          </cell>
          <cell r="D2809" t="str">
            <v>FC034</v>
          </cell>
          <cell r="E2809" t="str">
            <v>In</v>
          </cell>
          <cell r="F2809" t="str">
            <v>9/2/26, 7:59â€¯AM</v>
          </cell>
          <cell r="G2809" t="str">
            <v>P</v>
          </cell>
        </row>
        <row r="2810">
          <cell r="A2810">
            <v>204172222</v>
          </cell>
          <cell r="B2810" t="str">
            <v>sunday,Bruce</v>
          </cell>
          <cell r="C2810" t="str">
            <v>Ansari,Ammar Abdullah</v>
          </cell>
          <cell r="D2810" t="str">
            <v>FC034</v>
          </cell>
          <cell r="E2810" t="str">
            <v>Out</v>
          </cell>
          <cell r="F2810" t="str">
            <v>9/2/26, 10:02â€¯AM</v>
          </cell>
          <cell r="G2810" t="str">
            <v>P</v>
          </cell>
        </row>
        <row r="2811">
          <cell r="A2811">
            <v>204172222</v>
          </cell>
          <cell r="B2811" t="str">
            <v>sunday,Bruce</v>
          </cell>
          <cell r="C2811" t="str">
            <v>Ansari,Ammar Abdullah</v>
          </cell>
          <cell r="D2811" t="str">
            <v>FC034</v>
          </cell>
          <cell r="E2811" t="str">
            <v>In</v>
          </cell>
          <cell r="F2811" t="str">
            <v>9/2/26, 10:34â€¯AM</v>
          </cell>
          <cell r="G2811" t="str">
            <v>P</v>
          </cell>
        </row>
        <row r="2812">
          <cell r="A2812">
            <v>204172222</v>
          </cell>
          <cell r="B2812" t="str">
            <v>sunday,Bruce</v>
          </cell>
          <cell r="C2812" t="str">
            <v>Ansari,Ammar Abdullah</v>
          </cell>
          <cell r="D2812" t="str">
            <v>FC034</v>
          </cell>
          <cell r="E2812" t="str">
            <v>Out</v>
          </cell>
          <cell r="F2812" t="str">
            <v>9/2/26, 2:43â€¯PM</v>
          </cell>
          <cell r="G2812" t="str">
            <v>P</v>
          </cell>
        </row>
        <row r="2813">
          <cell r="A2813">
            <v>204172222</v>
          </cell>
          <cell r="B2813" t="str">
            <v>sunday,Bruce</v>
          </cell>
          <cell r="C2813" t="str">
            <v>Ansari,Ammar Abdullah</v>
          </cell>
          <cell r="D2813" t="str">
            <v>FC034</v>
          </cell>
          <cell r="E2813" t="str">
            <v>In</v>
          </cell>
          <cell r="F2813" t="str">
            <v>9/2/26, 3:16â€¯PM</v>
          </cell>
          <cell r="G2813" t="str">
            <v>P</v>
          </cell>
        </row>
        <row r="2814">
          <cell r="A2814">
            <v>204172222</v>
          </cell>
          <cell r="B2814" t="str">
            <v>sunday,Bruce</v>
          </cell>
          <cell r="C2814" t="str">
            <v>Ansari,Ammar Abdullah</v>
          </cell>
          <cell r="D2814" t="str">
            <v>FC034</v>
          </cell>
          <cell r="E2814" t="str">
            <v>Out</v>
          </cell>
          <cell r="F2814" t="str">
            <v>9/2/26, 5:56â€¯PM</v>
          </cell>
          <cell r="G2814" t="str">
            <v>P</v>
          </cell>
        </row>
        <row r="2815">
          <cell r="A2815">
            <v>206873868</v>
          </cell>
          <cell r="B2815" t="str">
            <v>ALEXANDA BIYUNGU,DOUGLAS</v>
          </cell>
          <cell r="C2815" t="str">
            <v>Singh,Pardeep</v>
          </cell>
          <cell r="D2815" t="str">
            <v>FC084</v>
          </cell>
          <cell r="E2815" t="str">
            <v>In</v>
          </cell>
          <cell r="F2815" t="str">
            <v>9/2/26, 7:58â€¯AM</v>
          </cell>
          <cell r="G2815" t="str">
            <v>P</v>
          </cell>
        </row>
        <row r="2816">
          <cell r="A2816">
            <v>206873868</v>
          </cell>
          <cell r="B2816" t="str">
            <v>ALEXANDA BIYUNGU,DOUGLAS</v>
          </cell>
          <cell r="C2816" t="str">
            <v>Singh,Pardeep</v>
          </cell>
          <cell r="D2816" t="str">
            <v>FC084</v>
          </cell>
          <cell r="E2816" t="str">
            <v>Out</v>
          </cell>
          <cell r="F2816" t="str">
            <v>9/2/26, 12:49â€¯PM</v>
          </cell>
          <cell r="G2816" t="str">
            <v>P</v>
          </cell>
        </row>
        <row r="2817">
          <cell r="A2817">
            <v>206873868</v>
          </cell>
          <cell r="B2817" t="str">
            <v>ALEXANDA BIYUNGU,DOUGLAS</v>
          </cell>
          <cell r="C2817" t="str">
            <v>Singh,Pardeep</v>
          </cell>
          <cell r="D2817" t="str">
            <v>FC084</v>
          </cell>
          <cell r="E2817" t="str">
            <v>In</v>
          </cell>
          <cell r="F2817" t="str">
            <v>9/2/26, 1:46â€¯PM</v>
          </cell>
          <cell r="G2817" t="str">
            <v>P</v>
          </cell>
        </row>
        <row r="2818">
          <cell r="A2818">
            <v>206873868</v>
          </cell>
          <cell r="B2818" t="str">
            <v>ALEXANDA BIYUNGU,DOUGLAS</v>
          </cell>
          <cell r="C2818" t="str">
            <v>Singh,Pardeep</v>
          </cell>
          <cell r="D2818" t="str">
            <v>FC084</v>
          </cell>
          <cell r="E2818" t="str">
            <v>Out</v>
          </cell>
          <cell r="F2818" t="str">
            <v>9/2/26, 6:00â€¯PM</v>
          </cell>
          <cell r="G2818" t="str">
            <v>P</v>
          </cell>
        </row>
        <row r="2819">
          <cell r="A2819">
            <v>206873865</v>
          </cell>
          <cell r="B2819" t="str">
            <v>ABDU,BOGERE</v>
          </cell>
          <cell r="C2819" t="str">
            <v>Singh,Pardeep</v>
          </cell>
          <cell r="D2819" t="str">
            <v>FC134</v>
          </cell>
          <cell r="E2819" t="str">
            <v>In</v>
          </cell>
          <cell r="F2819" t="str">
            <v>9/2/26, 8:00â€¯AM</v>
          </cell>
          <cell r="G2819" t="str">
            <v>P</v>
          </cell>
        </row>
        <row r="2820">
          <cell r="A2820">
            <v>206873865</v>
          </cell>
          <cell r="B2820" t="str">
            <v>ABDU,BOGERE</v>
          </cell>
          <cell r="C2820" t="str">
            <v>Singh,Pardeep</v>
          </cell>
          <cell r="D2820" t="str">
            <v>FC134</v>
          </cell>
          <cell r="E2820" t="str">
            <v>Out</v>
          </cell>
          <cell r="F2820" t="str">
            <v>9/2/26, 12:45â€¯PM</v>
          </cell>
          <cell r="G2820" t="str">
            <v>P</v>
          </cell>
        </row>
        <row r="2821">
          <cell r="A2821">
            <v>206873865</v>
          </cell>
          <cell r="B2821" t="str">
            <v>ABDU,BOGERE</v>
          </cell>
          <cell r="C2821" t="str">
            <v>Singh,Pardeep</v>
          </cell>
          <cell r="D2821" t="str">
            <v>FC134</v>
          </cell>
          <cell r="E2821" t="str">
            <v>In</v>
          </cell>
          <cell r="F2821" t="str">
            <v>9/2/26, 1:45â€¯PM</v>
          </cell>
          <cell r="G2821" t="str">
            <v>P</v>
          </cell>
        </row>
        <row r="2822">
          <cell r="A2822">
            <v>206873865</v>
          </cell>
          <cell r="B2822" t="str">
            <v>ABDU,BOGERE</v>
          </cell>
          <cell r="C2822" t="str">
            <v>Singh,Pardeep</v>
          </cell>
          <cell r="D2822" t="str">
            <v>FC134</v>
          </cell>
          <cell r="E2822" t="str">
            <v>Out</v>
          </cell>
          <cell r="F2822" t="str">
            <v>9/2/26, 6:00â€¯PM</v>
          </cell>
          <cell r="G2822" t="str">
            <v>P</v>
          </cell>
        </row>
        <row r="2823">
          <cell r="A2823">
            <v>203341958</v>
          </cell>
          <cell r="B2823" t="str">
            <v>KHAN,TANVEER</v>
          </cell>
          <cell r="C2823" t="str">
            <v>Scaria,Varghese</v>
          </cell>
          <cell r="D2823" t="str">
            <v>FC009</v>
          </cell>
          <cell r="E2823" t="str">
            <v>In</v>
          </cell>
          <cell r="F2823" t="str">
            <v>9/2/26, 7:45â€¯AM</v>
          </cell>
          <cell r="G2823" t="str">
            <v>P</v>
          </cell>
        </row>
        <row r="2824">
          <cell r="A2824">
            <v>203341958</v>
          </cell>
          <cell r="B2824" t="str">
            <v>KHAN,TANVEER</v>
          </cell>
          <cell r="C2824" t="str">
            <v>Scaria,Varghese</v>
          </cell>
          <cell r="D2824" t="str">
            <v>FC009</v>
          </cell>
          <cell r="E2824" t="str">
            <v>Out</v>
          </cell>
          <cell r="F2824" t="str">
            <v>9/2/26, 10:11â€¯AM</v>
          </cell>
          <cell r="G2824" t="str">
            <v>P</v>
          </cell>
        </row>
        <row r="2825">
          <cell r="A2825">
            <v>203341958</v>
          </cell>
          <cell r="B2825" t="str">
            <v>KHAN,TANVEER</v>
          </cell>
          <cell r="C2825" t="str">
            <v>Scaria,Varghese</v>
          </cell>
          <cell r="D2825" t="str">
            <v>FC009</v>
          </cell>
          <cell r="E2825" t="str">
            <v>In</v>
          </cell>
          <cell r="F2825" t="str">
            <v>9/2/26, 10:38â€¯AM</v>
          </cell>
          <cell r="G2825" t="str">
            <v>P</v>
          </cell>
        </row>
        <row r="2826">
          <cell r="A2826">
            <v>203341958</v>
          </cell>
          <cell r="B2826" t="str">
            <v>KHAN,TANVEER</v>
          </cell>
          <cell r="C2826" t="str">
            <v>Scaria,Varghese</v>
          </cell>
          <cell r="D2826" t="str">
            <v>FC009</v>
          </cell>
          <cell r="E2826" t="str">
            <v>Out</v>
          </cell>
          <cell r="F2826" t="str">
            <v>9/2/26, 3:38â€¯PM</v>
          </cell>
          <cell r="G2826" t="str">
            <v>P</v>
          </cell>
        </row>
        <row r="2827">
          <cell r="A2827">
            <v>203341958</v>
          </cell>
          <cell r="B2827" t="str">
            <v>KHAN,TANVEER</v>
          </cell>
          <cell r="C2827" t="str">
            <v>Scaria,Varghese</v>
          </cell>
          <cell r="D2827" t="str">
            <v>FC009</v>
          </cell>
          <cell r="E2827" t="str">
            <v>In</v>
          </cell>
          <cell r="F2827" t="str">
            <v>9/2/26, 4:08â€¯PM</v>
          </cell>
          <cell r="G2827" t="str">
            <v>P</v>
          </cell>
        </row>
        <row r="2828">
          <cell r="A2828">
            <v>203341958</v>
          </cell>
          <cell r="B2828" t="str">
            <v>KHAN,TANVEER</v>
          </cell>
          <cell r="C2828" t="str">
            <v>Scaria,Varghese</v>
          </cell>
          <cell r="D2828" t="str">
            <v>FC009</v>
          </cell>
          <cell r="E2828" t="str">
            <v>Out</v>
          </cell>
          <cell r="F2828" t="str">
            <v>9/2/26, 6:00â€¯PM</v>
          </cell>
          <cell r="G2828" t="str">
            <v>P</v>
          </cell>
        </row>
        <row r="2829">
          <cell r="A2829">
            <v>102718052</v>
          </cell>
          <cell r="B2829" t="str">
            <v>Prasad,Omprakash Digri</v>
          </cell>
          <cell r="C2829" t="str">
            <v>Almarzooqi,Abbas</v>
          </cell>
          <cell r="D2829" t="str">
            <v>LK011</v>
          </cell>
          <cell r="E2829" t="str">
            <v>In</v>
          </cell>
          <cell r="F2829" t="str">
            <v>9/2/26, 5:57â€¯PM</v>
          </cell>
          <cell r="G2829" t="str">
            <v>P</v>
          </cell>
        </row>
        <row r="2830">
          <cell r="A2830">
            <v>102718052</v>
          </cell>
          <cell r="B2830" t="str">
            <v>Prasad,Omprakash Digri</v>
          </cell>
          <cell r="C2830" t="str">
            <v>Almarzooqi,Abbas</v>
          </cell>
          <cell r="D2830" t="str">
            <v>LK011</v>
          </cell>
          <cell r="E2830" t="str">
            <v>Out</v>
          </cell>
          <cell r="F2830" t="str">
            <v>9/2/26, 10:57â€¯PM</v>
          </cell>
          <cell r="G2830" t="str">
            <v>P</v>
          </cell>
        </row>
        <row r="2831">
          <cell r="A2831">
            <v>102718052</v>
          </cell>
          <cell r="B2831" t="str">
            <v>Prasad,Omprakash Digri</v>
          </cell>
          <cell r="C2831" t="str">
            <v>Almarzooqi,Abbas</v>
          </cell>
          <cell r="D2831" t="str">
            <v>LK011</v>
          </cell>
          <cell r="E2831" t="str">
            <v>In</v>
          </cell>
          <cell r="F2831" t="str">
            <v>9/2/26, 11:56â€¯PM</v>
          </cell>
          <cell r="G2831" t="str">
            <v>P</v>
          </cell>
        </row>
        <row r="2832">
          <cell r="A2832">
            <v>203341964</v>
          </cell>
          <cell r="B2832" t="str">
            <v>AMPONSAH,RITA ABBIW</v>
          </cell>
          <cell r="C2832" t="str">
            <v>Narshad,Muhammad Ashik</v>
          </cell>
          <cell r="D2832" t="str">
            <v>LK012</v>
          </cell>
          <cell r="E2832" t="str">
            <v>In</v>
          </cell>
          <cell r="F2832" t="str">
            <v>9/2/26, 6:08â€¯PM</v>
          </cell>
          <cell r="G2832" t="str">
            <v>P</v>
          </cell>
        </row>
        <row r="2833">
          <cell r="A2833">
            <v>203341964</v>
          </cell>
          <cell r="B2833" t="str">
            <v>AMPONSAH,RITA ABBIW</v>
          </cell>
          <cell r="C2833" t="str">
            <v>Narshad,Muhammad Ashik</v>
          </cell>
          <cell r="D2833" t="str">
            <v>LK012</v>
          </cell>
          <cell r="E2833" t="str">
            <v>Out</v>
          </cell>
          <cell r="F2833" t="str">
            <v>9/2/26, 8:34â€¯PM</v>
          </cell>
          <cell r="G2833" t="str">
            <v>P</v>
          </cell>
        </row>
        <row r="2834">
          <cell r="A2834">
            <v>203341964</v>
          </cell>
          <cell r="B2834" t="str">
            <v>AMPONSAH,RITA ABBIW</v>
          </cell>
          <cell r="C2834" t="str">
            <v>Narshad,Muhammad Ashik</v>
          </cell>
          <cell r="D2834" t="str">
            <v>LK012</v>
          </cell>
          <cell r="E2834" t="str">
            <v>In</v>
          </cell>
          <cell r="F2834" t="str">
            <v>9/2/26, 9:07â€¯PM</v>
          </cell>
          <cell r="G2834" t="str">
            <v>P</v>
          </cell>
        </row>
        <row r="2835">
          <cell r="A2835">
            <v>203341964</v>
          </cell>
          <cell r="B2835" t="str">
            <v>AMPONSAH,RITA ABBIW</v>
          </cell>
          <cell r="C2835" t="str">
            <v>Narshad,Muhammad Ashik</v>
          </cell>
          <cell r="D2835" t="str">
            <v>LK012</v>
          </cell>
          <cell r="E2835" t="str">
            <v>Out</v>
          </cell>
          <cell r="F2835" t="str">
            <v>9/3/26, 1:30â€¯AM</v>
          </cell>
          <cell r="G2835" t="str">
            <v>P</v>
          </cell>
        </row>
        <row r="2836">
          <cell r="A2836">
            <v>203341964</v>
          </cell>
          <cell r="B2836" t="str">
            <v>AMPONSAH,RITA ABBIW</v>
          </cell>
          <cell r="C2836" t="str">
            <v>Narshad,Muhammad Ashik</v>
          </cell>
          <cell r="D2836" t="str">
            <v>LK012</v>
          </cell>
          <cell r="E2836" t="str">
            <v>In</v>
          </cell>
          <cell r="F2836" t="str">
            <v>9/3/26, 2:05â€¯AM</v>
          </cell>
          <cell r="G2836" t="str">
            <v>P</v>
          </cell>
        </row>
        <row r="2837">
          <cell r="A2837">
            <v>203341965</v>
          </cell>
          <cell r="B2837" t="str">
            <v>ANILAN,ANURAG KAMBRATH</v>
          </cell>
          <cell r="C2837" t="str">
            <v>Narshad,Muhammad Ashik</v>
          </cell>
          <cell r="D2837" t="str">
            <v>LK016</v>
          </cell>
          <cell r="E2837" t="str">
            <v>In</v>
          </cell>
          <cell r="F2837" t="str">
            <v>9/2/26, 5:53â€¯PM</v>
          </cell>
          <cell r="G2837" t="str">
            <v>P</v>
          </cell>
        </row>
        <row r="2838">
          <cell r="A2838">
            <v>203341965</v>
          </cell>
          <cell r="B2838" t="str">
            <v>ANILAN,ANURAG KAMBRATH</v>
          </cell>
          <cell r="C2838" t="str">
            <v>Narshad,Muhammad Ashik</v>
          </cell>
          <cell r="D2838" t="str">
            <v>LK016</v>
          </cell>
          <cell r="E2838" t="str">
            <v>Out</v>
          </cell>
          <cell r="F2838" t="str">
            <v>9/2/26, 8:39â€¯PM</v>
          </cell>
          <cell r="G2838" t="str">
            <v>P</v>
          </cell>
        </row>
        <row r="2839">
          <cell r="A2839">
            <v>203341965</v>
          </cell>
          <cell r="B2839" t="str">
            <v>ANILAN,ANURAG KAMBRATH</v>
          </cell>
          <cell r="C2839" t="str">
            <v>Narshad,Muhammad Ashik</v>
          </cell>
          <cell r="D2839" t="str">
            <v>LK016</v>
          </cell>
          <cell r="E2839" t="str">
            <v>In</v>
          </cell>
          <cell r="F2839" t="str">
            <v>9/2/26, 9:08â€¯PM</v>
          </cell>
          <cell r="G2839" t="str">
            <v>P</v>
          </cell>
        </row>
        <row r="2840">
          <cell r="A2840">
            <v>203341965</v>
          </cell>
          <cell r="B2840" t="str">
            <v>ANILAN,ANURAG KAMBRATH</v>
          </cell>
          <cell r="C2840" t="str">
            <v>Narshad,Muhammad Ashik</v>
          </cell>
          <cell r="D2840" t="str">
            <v>LK016</v>
          </cell>
          <cell r="E2840" t="str">
            <v>Out</v>
          </cell>
          <cell r="F2840" t="str">
            <v>9/3/26, 3:09â€¯AM</v>
          </cell>
          <cell r="G2840" t="str">
            <v>P</v>
          </cell>
        </row>
        <row r="2841">
          <cell r="A2841">
            <v>203341965</v>
          </cell>
          <cell r="B2841" t="str">
            <v>ANILAN,ANURAG KAMBRATH</v>
          </cell>
          <cell r="C2841" t="str">
            <v>Narshad,Muhammad Ashik</v>
          </cell>
          <cell r="D2841" t="str">
            <v>LK016</v>
          </cell>
          <cell r="E2841" t="str">
            <v>In</v>
          </cell>
          <cell r="F2841" t="str">
            <v>9/3/26, 3:38â€¯AM</v>
          </cell>
          <cell r="G2841" t="str">
            <v>P</v>
          </cell>
        </row>
        <row r="2842">
          <cell r="A2842">
            <v>204138114</v>
          </cell>
          <cell r="B2842" t="str">
            <v>Kamara,Mohamed S</v>
          </cell>
          <cell r="C2842" t="str">
            <v>Scaria,Varghese</v>
          </cell>
          <cell r="D2842" t="str">
            <v>FC009</v>
          </cell>
          <cell r="E2842" t="str">
            <v>In</v>
          </cell>
          <cell r="F2842" t="str">
            <v>9/2/26, 8:00â€¯AM</v>
          </cell>
          <cell r="G2842" t="str">
            <v>P</v>
          </cell>
        </row>
        <row r="2843">
          <cell r="A2843">
            <v>204138114</v>
          </cell>
          <cell r="B2843" t="str">
            <v>Kamara,Mohamed S</v>
          </cell>
          <cell r="C2843" t="str">
            <v>Scaria,Varghese</v>
          </cell>
          <cell r="D2843" t="str">
            <v>FC009</v>
          </cell>
          <cell r="E2843" t="str">
            <v>Out</v>
          </cell>
          <cell r="F2843" t="str">
            <v>9/2/26, 10:03â€¯AM</v>
          </cell>
          <cell r="G2843" t="str">
            <v>P</v>
          </cell>
        </row>
        <row r="2844">
          <cell r="A2844">
            <v>204138114</v>
          </cell>
          <cell r="B2844" t="str">
            <v>Kamara,Mohamed S</v>
          </cell>
          <cell r="C2844" t="str">
            <v>Scaria,Varghese</v>
          </cell>
          <cell r="D2844" t="str">
            <v>FC009</v>
          </cell>
          <cell r="E2844" t="str">
            <v>In</v>
          </cell>
          <cell r="F2844" t="str">
            <v>9/2/26, 10:35â€¯AM</v>
          </cell>
          <cell r="G2844" t="str">
            <v>P</v>
          </cell>
        </row>
        <row r="2845">
          <cell r="A2845">
            <v>204138114</v>
          </cell>
          <cell r="B2845" t="str">
            <v>Kamara,Mohamed S</v>
          </cell>
          <cell r="C2845" t="str">
            <v>Scaria,Varghese</v>
          </cell>
          <cell r="D2845" t="str">
            <v>FC009</v>
          </cell>
          <cell r="E2845" t="str">
            <v>Out</v>
          </cell>
          <cell r="F2845" t="str">
            <v>9/2/26, 2:42â€¯PM</v>
          </cell>
          <cell r="G2845" t="str">
            <v>P</v>
          </cell>
        </row>
        <row r="2846">
          <cell r="A2846">
            <v>204138114</v>
          </cell>
          <cell r="B2846" t="str">
            <v>Kamara,Mohamed S</v>
          </cell>
          <cell r="C2846" t="str">
            <v>Scaria,Varghese</v>
          </cell>
          <cell r="D2846" t="str">
            <v>FC009</v>
          </cell>
          <cell r="E2846" t="str">
            <v>In</v>
          </cell>
          <cell r="F2846" t="str">
            <v>9/2/26, 3:12â€¯PM</v>
          </cell>
          <cell r="G2846" t="str">
            <v>P</v>
          </cell>
        </row>
        <row r="2847">
          <cell r="A2847">
            <v>204138114</v>
          </cell>
          <cell r="B2847" t="str">
            <v>Kamara,Mohamed S</v>
          </cell>
          <cell r="C2847" t="str">
            <v>Scaria,Varghese</v>
          </cell>
          <cell r="D2847" t="str">
            <v>FC009</v>
          </cell>
          <cell r="E2847" t="str">
            <v>Out</v>
          </cell>
          <cell r="F2847" t="str">
            <v>9/2/26, 5:57â€¯PM</v>
          </cell>
          <cell r="G2847" t="str">
            <v>P</v>
          </cell>
        </row>
        <row r="2848">
          <cell r="A2848">
            <v>204138115</v>
          </cell>
          <cell r="B2848" t="str">
            <v>Ganyata,Maidei</v>
          </cell>
          <cell r="C2848" t="str">
            <v>Ansari,Ammar Abdullah</v>
          </cell>
          <cell r="D2848" t="str">
            <v>FC059</v>
          </cell>
          <cell r="E2848" t="str">
            <v>In</v>
          </cell>
          <cell r="F2848" t="str">
            <v>9/2/26, 7:59â€¯AM</v>
          </cell>
          <cell r="G2848" t="str">
            <v>P</v>
          </cell>
        </row>
        <row r="2849">
          <cell r="A2849">
            <v>204138115</v>
          </cell>
          <cell r="B2849" t="str">
            <v>Ganyata,Maidei</v>
          </cell>
          <cell r="C2849" t="str">
            <v>Ansari,Ammar Abdullah</v>
          </cell>
          <cell r="D2849" t="str">
            <v>FC059</v>
          </cell>
          <cell r="E2849" t="str">
            <v>Out</v>
          </cell>
          <cell r="F2849" t="str">
            <v>9/2/26, 10:03â€¯AM</v>
          </cell>
          <cell r="G2849" t="str">
            <v>P</v>
          </cell>
        </row>
        <row r="2850">
          <cell r="A2850">
            <v>204138115</v>
          </cell>
          <cell r="B2850" t="str">
            <v>Ganyata,Maidei</v>
          </cell>
          <cell r="C2850" t="str">
            <v>Ansari,Ammar Abdullah</v>
          </cell>
          <cell r="D2850" t="str">
            <v>FC059</v>
          </cell>
          <cell r="E2850" t="str">
            <v>In</v>
          </cell>
          <cell r="F2850" t="str">
            <v>9/2/26, 10:34â€¯AM</v>
          </cell>
          <cell r="G2850" t="str">
            <v>P</v>
          </cell>
        </row>
        <row r="2851">
          <cell r="A2851">
            <v>204138115</v>
          </cell>
          <cell r="B2851" t="str">
            <v>Ganyata,Maidei</v>
          </cell>
          <cell r="C2851" t="str">
            <v>Ansari,Ammar Abdullah</v>
          </cell>
          <cell r="D2851" t="str">
            <v>FC059</v>
          </cell>
          <cell r="E2851" t="str">
            <v>Out</v>
          </cell>
          <cell r="F2851" t="str">
            <v>9/2/26, 2:43â€¯PM</v>
          </cell>
          <cell r="G2851" t="str">
            <v>P</v>
          </cell>
        </row>
        <row r="2852">
          <cell r="A2852">
            <v>204138115</v>
          </cell>
          <cell r="B2852" t="str">
            <v>Ganyata,Maidei</v>
          </cell>
          <cell r="C2852" t="str">
            <v>Ansari,Ammar Abdullah</v>
          </cell>
          <cell r="D2852" t="str">
            <v>FC059</v>
          </cell>
          <cell r="E2852" t="str">
            <v>In</v>
          </cell>
          <cell r="F2852" t="str">
            <v>9/2/26, 3:14â€¯PM</v>
          </cell>
          <cell r="G2852" t="str">
            <v>P</v>
          </cell>
        </row>
        <row r="2853">
          <cell r="A2853">
            <v>204138115</v>
          </cell>
          <cell r="B2853" t="str">
            <v>Ganyata,Maidei</v>
          </cell>
          <cell r="C2853" t="str">
            <v>Ansari,Ammar Abdullah</v>
          </cell>
          <cell r="D2853" t="str">
            <v>FC059</v>
          </cell>
          <cell r="E2853" t="str">
            <v>Out</v>
          </cell>
          <cell r="F2853" t="str">
            <v>9/2/26, 5:55â€¯PM</v>
          </cell>
          <cell r="G2853" t="str">
            <v>P</v>
          </cell>
        </row>
        <row r="2854">
          <cell r="A2854">
            <v>204138116</v>
          </cell>
          <cell r="B2854" t="str">
            <v>Daiga Kingsly,Fongoh</v>
          </cell>
          <cell r="C2854" t="str">
            <v>Lakkireddy,Sai Raghavendra Reddy</v>
          </cell>
          <cell r="D2854" t="str">
            <v>FC159</v>
          </cell>
          <cell r="E2854" t="str">
            <v>In</v>
          </cell>
          <cell r="F2854" t="str">
            <v>9/2/26, 7:58â€¯AM</v>
          </cell>
          <cell r="G2854" t="str">
            <v>P</v>
          </cell>
        </row>
        <row r="2855">
          <cell r="A2855">
            <v>204138116</v>
          </cell>
          <cell r="B2855" t="str">
            <v>Daiga Kingsly,Fongoh</v>
          </cell>
          <cell r="C2855" t="str">
            <v>Lakkireddy,Sai Raghavendra Reddy</v>
          </cell>
          <cell r="D2855" t="str">
            <v>FC159</v>
          </cell>
          <cell r="E2855" t="str">
            <v>Out</v>
          </cell>
          <cell r="F2855" t="str">
            <v>9/2/26, 10:10â€¯AM</v>
          </cell>
          <cell r="G2855" t="str">
            <v>P</v>
          </cell>
        </row>
        <row r="2856">
          <cell r="A2856">
            <v>204138116</v>
          </cell>
          <cell r="B2856" t="str">
            <v>Daiga Kingsly,Fongoh</v>
          </cell>
          <cell r="C2856" t="str">
            <v>Lakkireddy,Sai Raghavendra Reddy</v>
          </cell>
          <cell r="D2856" t="str">
            <v>FC159</v>
          </cell>
          <cell r="E2856" t="str">
            <v>In</v>
          </cell>
          <cell r="F2856" t="str">
            <v>9/2/26, 10:40â€¯AM</v>
          </cell>
          <cell r="G2856" t="str">
            <v>P</v>
          </cell>
        </row>
        <row r="2857">
          <cell r="A2857">
            <v>204138116</v>
          </cell>
          <cell r="B2857" t="str">
            <v>Daiga Kingsly,Fongoh</v>
          </cell>
          <cell r="C2857" t="str">
            <v>Lakkireddy,Sai Raghavendra Reddy</v>
          </cell>
          <cell r="D2857" t="str">
            <v>FC159</v>
          </cell>
          <cell r="E2857" t="str">
            <v>Out</v>
          </cell>
          <cell r="F2857" t="str">
            <v>9/2/26, 2:59â€¯PM</v>
          </cell>
          <cell r="G2857" t="str">
            <v>P</v>
          </cell>
        </row>
        <row r="2858">
          <cell r="A2858">
            <v>204138116</v>
          </cell>
          <cell r="B2858" t="str">
            <v>Daiga Kingsly,Fongoh</v>
          </cell>
          <cell r="C2858" t="str">
            <v>Lakkireddy,Sai Raghavendra Reddy</v>
          </cell>
          <cell r="D2858" t="str">
            <v>FC159</v>
          </cell>
          <cell r="E2858" t="str">
            <v>In</v>
          </cell>
          <cell r="F2858" t="str">
            <v>9/2/26, 3:29â€¯PM</v>
          </cell>
          <cell r="G2858" t="str">
            <v>P</v>
          </cell>
        </row>
        <row r="2859">
          <cell r="A2859">
            <v>204138116</v>
          </cell>
          <cell r="B2859" t="str">
            <v>Daiga Kingsly,Fongoh</v>
          </cell>
          <cell r="C2859" t="str">
            <v>Lakkireddy,Sai Raghavendra Reddy</v>
          </cell>
          <cell r="D2859" t="str">
            <v>FC159</v>
          </cell>
          <cell r="E2859" t="str">
            <v>Out</v>
          </cell>
          <cell r="F2859" t="str">
            <v>9/2/26, 5:56â€¯PM</v>
          </cell>
          <cell r="G2859" t="str">
            <v>P</v>
          </cell>
        </row>
        <row r="2860">
          <cell r="A2860">
            <v>204138118</v>
          </cell>
          <cell r="B2860" t="str">
            <v>Appiah,Leticia</v>
          </cell>
          <cell r="C2860" t="str">
            <v>Lakkireddy,Sai Raghavendra Reddy</v>
          </cell>
          <cell r="D2860" t="str">
            <v>FC134</v>
          </cell>
          <cell r="E2860" t="str">
            <v>In</v>
          </cell>
          <cell r="F2860" t="str">
            <v>9/2/26, 7:57â€¯AM</v>
          </cell>
          <cell r="G2860" t="str">
            <v>P</v>
          </cell>
        </row>
        <row r="2861">
          <cell r="A2861">
            <v>204138118</v>
          </cell>
          <cell r="B2861" t="str">
            <v>Appiah,Leticia</v>
          </cell>
          <cell r="C2861" t="str">
            <v>Lakkireddy,Sai Raghavendra Reddy</v>
          </cell>
          <cell r="D2861" t="str">
            <v>FC134</v>
          </cell>
          <cell r="E2861" t="str">
            <v>Out</v>
          </cell>
          <cell r="F2861" t="str">
            <v>9/2/26, 10:02â€¯AM</v>
          </cell>
          <cell r="G2861" t="str">
            <v>P</v>
          </cell>
        </row>
        <row r="2862">
          <cell r="A2862">
            <v>204138118</v>
          </cell>
          <cell r="B2862" t="str">
            <v>Appiah,Leticia</v>
          </cell>
          <cell r="C2862" t="str">
            <v>Lakkireddy,Sai Raghavendra Reddy</v>
          </cell>
          <cell r="D2862" t="str">
            <v>FC134</v>
          </cell>
          <cell r="E2862" t="str">
            <v>In</v>
          </cell>
          <cell r="F2862" t="str">
            <v>9/2/26, 10:31â€¯AM</v>
          </cell>
          <cell r="G2862" t="str">
            <v>P</v>
          </cell>
        </row>
        <row r="2863">
          <cell r="A2863">
            <v>204138118</v>
          </cell>
          <cell r="B2863" t="str">
            <v>Appiah,Leticia</v>
          </cell>
          <cell r="C2863" t="str">
            <v>Lakkireddy,Sai Raghavendra Reddy</v>
          </cell>
          <cell r="D2863" t="str">
            <v>FC134</v>
          </cell>
          <cell r="E2863" t="str">
            <v>Out</v>
          </cell>
          <cell r="F2863" t="str">
            <v>9/2/26, 3:26â€¯PM</v>
          </cell>
          <cell r="G2863" t="str">
            <v>P</v>
          </cell>
        </row>
        <row r="2864">
          <cell r="A2864">
            <v>204138118</v>
          </cell>
          <cell r="B2864" t="str">
            <v>Appiah,Leticia</v>
          </cell>
          <cell r="C2864" t="str">
            <v>Lakkireddy,Sai Raghavendra Reddy</v>
          </cell>
          <cell r="D2864" t="str">
            <v>FC134</v>
          </cell>
          <cell r="E2864" t="str">
            <v>In</v>
          </cell>
          <cell r="F2864" t="str">
            <v>9/2/26, 3:57â€¯PM</v>
          </cell>
          <cell r="G2864" t="str">
            <v>P</v>
          </cell>
        </row>
        <row r="2865">
          <cell r="A2865">
            <v>204138118</v>
          </cell>
          <cell r="B2865" t="str">
            <v>Appiah,Leticia</v>
          </cell>
          <cell r="C2865" t="str">
            <v>Lakkireddy,Sai Raghavendra Reddy</v>
          </cell>
          <cell r="D2865" t="str">
            <v>FC134</v>
          </cell>
          <cell r="E2865" t="str">
            <v>Out</v>
          </cell>
          <cell r="F2865" t="str">
            <v>9/2/26, 6:00â€¯PM</v>
          </cell>
          <cell r="G2865" t="str">
            <v>P</v>
          </cell>
        </row>
        <row r="2866">
          <cell r="A2866">
            <v>203965455</v>
          </cell>
          <cell r="B2866" t="str">
            <v>AL Fofana,Abrahim</v>
          </cell>
          <cell r="C2866" t="str">
            <v>Narshad,Muhammad Ashik</v>
          </cell>
          <cell r="D2866" t="str">
            <v>LK017</v>
          </cell>
          <cell r="E2866" t="str">
            <v>In</v>
          </cell>
          <cell r="F2866" t="str">
            <v>9/2/26, 6:11â€¯PM</v>
          </cell>
          <cell r="G2866" t="str">
            <v>P</v>
          </cell>
        </row>
        <row r="2867">
          <cell r="A2867">
            <v>203965455</v>
          </cell>
          <cell r="B2867" t="str">
            <v>AL Fofana,Abrahim</v>
          </cell>
          <cell r="C2867" t="str">
            <v>Narshad,Muhammad Ashik</v>
          </cell>
          <cell r="D2867" t="str">
            <v>LK017</v>
          </cell>
          <cell r="E2867" t="str">
            <v>Out</v>
          </cell>
          <cell r="F2867" t="str">
            <v>9/2/26, 8:34â€¯PM</v>
          </cell>
          <cell r="G2867" t="str">
            <v>P</v>
          </cell>
        </row>
        <row r="2868">
          <cell r="A2868">
            <v>203965455</v>
          </cell>
          <cell r="B2868" t="str">
            <v>AL Fofana,Abrahim</v>
          </cell>
          <cell r="C2868" t="str">
            <v>Narshad,Muhammad Ashik</v>
          </cell>
          <cell r="D2868" t="str">
            <v>LK017</v>
          </cell>
          <cell r="E2868" t="str">
            <v>In</v>
          </cell>
          <cell r="F2868" t="str">
            <v>9/2/26, 9:04â€¯PM</v>
          </cell>
          <cell r="G2868" t="str">
            <v>P</v>
          </cell>
        </row>
        <row r="2869">
          <cell r="A2869">
            <v>203965455</v>
          </cell>
          <cell r="B2869" t="str">
            <v>AL Fofana,Abrahim</v>
          </cell>
          <cell r="C2869" t="str">
            <v>Narshad,Muhammad Ashik</v>
          </cell>
          <cell r="D2869" t="str">
            <v>LK017</v>
          </cell>
          <cell r="E2869" t="str">
            <v>Out</v>
          </cell>
          <cell r="F2869" t="str">
            <v>9/3/26, 1:45â€¯AM</v>
          </cell>
          <cell r="G2869" t="str">
            <v>P</v>
          </cell>
        </row>
        <row r="2870">
          <cell r="A2870">
            <v>203965455</v>
          </cell>
          <cell r="B2870" t="str">
            <v>AL Fofana,Abrahim</v>
          </cell>
          <cell r="C2870" t="str">
            <v>Narshad,Muhammad Ashik</v>
          </cell>
          <cell r="D2870" t="str">
            <v>LK017</v>
          </cell>
          <cell r="E2870" t="str">
            <v>In</v>
          </cell>
          <cell r="F2870" t="str">
            <v>9/3/26, 2:18â€¯AM</v>
          </cell>
          <cell r="G2870" t="str">
            <v>P</v>
          </cell>
        </row>
        <row r="2871">
          <cell r="A2871">
            <v>203736752</v>
          </cell>
          <cell r="B2871" t="str">
            <v>MUSTHAFA,ISMAIL THEKKE KUNNUMMAL</v>
          </cell>
          <cell r="C2871" t="str">
            <v>Ansari,Ammar Abdullah</v>
          </cell>
          <cell r="D2871" t="str">
            <v>FC009</v>
          </cell>
          <cell r="E2871" t="str">
            <v>In</v>
          </cell>
          <cell r="F2871" t="str">
            <v>9/2/26, 7:55â€¯AM</v>
          </cell>
          <cell r="G2871" t="str">
            <v>P</v>
          </cell>
        </row>
        <row r="2872">
          <cell r="A2872">
            <v>203736752</v>
          </cell>
          <cell r="B2872" t="str">
            <v>MUSTHAFA,ISMAIL THEKKE KUNNUMMAL</v>
          </cell>
          <cell r="C2872" t="str">
            <v>Ansari,Ammar Abdullah</v>
          </cell>
          <cell r="D2872" t="str">
            <v>FC009</v>
          </cell>
          <cell r="E2872" t="str">
            <v>Out</v>
          </cell>
          <cell r="F2872" t="str">
            <v>9/2/26, 11:01â€¯AM</v>
          </cell>
          <cell r="G2872" t="str">
            <v>P</v>
          </cell>
        </row>
        <row r="2873">
          <cell r="A2873">
            <v>203736752</v>
          </cell>
          <cell r="B2873" t="str">
            <v>MUSTHAFA,ISMAIL THEKKE KUNNUMMAL</v>
          </cell>
          <cell r="C2873" t="str">
            <v>Ansari,Ammar Abdullah</v>
          </cell>
          <cell r="D2873" t="str">
            <v>FC009</v>
          </cell>
          <cell r="E2873" t="str">
            <v>In</v>
          </cell>
          <cell r="F2873" t="str">
            <v>9/2/26, 11:30â€¯AM</v>
          </cell>
          <cell r="G2873" t="str">
            <v>P</v>
          </cell>
        </row>
        <row r="2874">
          <cell r="A2874">
            <v>203736752</v>
          </cell>
          <cell r="B2874" t="str">
            <v>MUSTHAFA,ISMAIL THEKKE KUNNUMMAL</v>
          </cell>
          <cell r="C2874" t="str">
            <v>Ansari,Ammar Abdullah</v>
          </cell>
          <cell r="D2874" t="str">
            <v>FC009</v>
          </cell>
          <cell r="E2874" t="str">
            <v>Out</v>
          </cell>
          <cell r="F2874" t="str">
            <v>9/2/26, 3:16â€¯PM</v>
          </cell>
          <cell r="G2874" t="str">
            <v>P</v>
          </cell>
        </row>
        <row r="2875">
          <cell r="A2875">
            <v>203736752</v>
          </cell>
          <cell r="B2875" t="str">
            <v>MUSTHAFA,ISMAIL THEKKE KUNNUMMAL</v>
          </cell>
          <cell r="C2875" t="str">
            <v>Ansari,Ammar Abdullah</v>
          </cell>
          <cell r="D2875" t="str">
            <v>FC009</v>
          </cell>
          <cell r="E2875" t="str">
            <v>In</v>
          </cell>
          <cell r="F2875" t="str">
            <v>9/2/26, 3:46â€¯PM</v>
          </cell>
          <cell r="G2875" t="str">
            <v>P</v>
          </cell>
        </row>
        <row r="2876">
          <cell r="A2876">
            <v>203736752</v>
          </cell>
          <cell r="B2876" t="str">
            <v>MUSTHAFA,ISMAIL THEKKE KUNNUMMAL</v>
          </cell>
          <cell r="C2876" t="str">
            <v>Ansari,Ammar Abdullah</v>
          </cell>
          <cell r="D2876" t="str">
            <v>FC009</v>
          </cell>
          <cell r="E2876" t="str">
            <v>Out</v>
          </cell>
          <cell r="F2876" t="str">
            <v>9/2/26, 5:56â€¯PM</v>
          </cell>
          <cell r="G2876" t="str">
            <v>P</v>
          </cell>
        </row>
        <row r="2877">
          <cell r="A2877">
            <v>203965457</v>
          </cell>
          <cell r="B2877" t="str">
            <v>Owusu,Richard</v>
          </cell>
          <cell r="C2877" t="str">
            <v>Scaria,Varghese</v>
          </cell>
          <cell r="D2877" t="str">
            <v>LK011</v>
          </cell>
          <cell r="E2877" t="str">
            <v>In</v>
          </cell>
          <cell r="F2877" t="str">
            <v>9/2/26, 6:09â€¯PM</v>
          </cell>
          <cell r="G2877" t="str">
            <v>P</v>
          </cell>
        </row>
        <row r="2878">
          <cell r="A2878">
            <v>103775146</v>
          </cell>
          <cell r="B2878" t="str">
            <v>Shahzad,Muhammad</v>
          </cell>
          <cell r="C2878" t="str">
            <v>Meera,Bava Bahrudeen</v>
          </cell>
          <cell r="D2878" t="str">
            <v>FC059</v>
          </cell>
          <cell r="E2878" t="str">
            <v>In</v>
          </cell>
          <cell r="F2878" t="str">
            <v>9/2/26, 7:57â€¯AM</v>
          </cell>
          <cell r="G2878" t="str">
            <v>P</v>
          </cell>
        </row>
        <row r="2879">
          <cell r="A2879">
            <v>103775146</v>
          </cell>
          <cell r="B2879" t="str">
            <v>Shahzad,Muhammad</v>
          </cell>
          <cell r="C2879" t="str">
            <v>Meera,Bava Bahrudeen</v>
          </cell>
          <cell r="D2879" t="str">
            <v>FC059</v>
          </cell>
          <cell r="E2879" t="str">
            <v>Out</v>
          </cell>
          <cell r="F2879" t="str">
            <v>9/2/26, 12:10â€¯PM</v>
          </cell>
          <cell r="G2879" t="str">
            <v>P</v>
          </cell>
        </row>
        <row r="2880">
          <cell r="A2880">
            <v>103775146</v>
          </cell>
          <cell r="B2880" t="str">
            <v>Shahzad,Muhammad</v>
          </cell>
          <cell r="C2880" t="str">
            <v>Meera,Bava Bahrudeen</v>
          </cell>
          <cell r="D2880" t="str">
            <v>FC059</v>
          </cell>
          <cell r="E2880" t="str">
            <v>In</v>
          </cell>
          <cell r="F2880" t="str">
            <v>9/2/26, 1:10â€¯PM</v>
          </cell>
          <cell r="G2880" t="str">
            <v>P</v>
          </cell>
        </row>
        <row r="2881">
          <cell r="A2881">
            <v>103775146</v>
          </cell>
          <cell r="B2881" t="str">
            <v>Shahzad,Muhammad</v>
          </cell>
          <cell r="C2881" t="str">
            <v>Meera,Bava Bahrudeen</v>
          </cell>
          <cell r="D2881" t="str">
            <v>FC059</v>
          </cell>
          <cell r="E2881" t="str">
            <v>Out</v>
          </cell>
          <cell r="F2881" t="str">
            <v>9/2/26, 6:08â€¯PM</v>
          </cell>
          <cell r="G2881" t="str">
            <v>P</v>
          </cell>
        </row>
        <row r="2882">
          <cell r="A2882">
            <v>113090848</v>
          </cell>
          <cell r="B2882" t="str">
            <v>Arshad,Muhammad Ali</v>
          </cell>
          <cell r="C2882" t="str">
            <v>Scaria,Varghese</v>
          </cell>
          <cell r="D2882" t="str">
            <v>LK013</v>
          </cell>
          <cell r="E2882" t="str">
            <v>In</v>
          </cell>
          <cell r="F2882" t="str">
            <v>9/2/26, 6:00â€¯PM</v>
          </cell>
          <cell r="G2882" t="str">
            <v>P</v>
          </cell>
        </row>
        <row r="2883">
          <cell r="A2883">
            <v>113090848</v>
          </cell>
          <cell r="B2883" t="str">
            <v>Arshad,Muhammad Ali</v>
          </cell>
          <cell r="C2883" t="str">
            <v>Scaria,Varghese</v>
          </cell>
          <cell r="D2883" t="str">
            <v>LK013</v>
          </cell>
          <cell r="E2883" t="str">
            <v>Out</v>
          </cell>
          <cell r="F2883" t="str">
            <v>9/2/26, 8:37â€¯PM</v>
          </cell>
          <cell r="G2883" t="str">
            <v>P</v>
          </cell>
        </row>
        <row r="2884">
          <cell r="A2884">
            <v>113090848</v>
          </cell>
          <cell r="B2884" t="str">
            <v>Arshad,Muhammad Ali</v>
          </cell>
          <cell r="C2884" t="str">
            <v>Scaria,Varghese</v>
          </cell>
          <cell r="D2884" t="str">
            <v>LK013</v>
          </cell>
          <cell r="E2884" t="str">
            <v>In</v>
          </cell>
          <cell r="F2884" t="str">
            <v>9/2/26, 9:09â€¯PM</v>
          </cell>
          <cell r="G2884" t="str">
            <v>P</v>
          </cell>
        </row>
        <row r="2885">
          <cell r="A2885">
            <v>113090848</v>
          </cell>
          <cell r="B2885" t="str">
            <v>Arshad,Muhammad Ali</v>
          </cell>
          <cell r="C2885" t="str">
            <v>Scaria,Varghese</v>
          </cell>
          <cell r="D2885" t="str">
            <v>LK013</v>
          </cell>
          <cell r="E2885" t="str">
            <v>Out</v>
          </cell>
          <cell r="F2885" t="str">
            <v>9/3/26, 2:09â€¯AM</v>
          </cell>
          <cell r="G2885" t="str">
            <v>P</v>
          </cell>
        </row>
        <row r="2886">
          <cell r="A2886">
            <v>113090848</v>
          </cell>
          <cell r="B2886" t="str">
            <v>Arshad,Muhammad Ali</v>
          </cell>
          <cell r="C2886" t="str">
            <v>Scaria,Varghese</v>
          </cell>
          <cell r="D2886" t="str">
            <v>LK013</v>
          </cell>
          <cell r="E2886" t="str">
            <v>In</v>
          </cell>
          <cell r="F2886" t="str">
            <v>9/3/26, 2:36â€¯AM</v>
          </cell>
          <cell r="G2886" t="str">
            <v>P</v>
          </cell>
        </row>
        <row r="2887">
          <cell r="A2887">
            <v>203965456</v>
          </cell>
          <cell r="B2887" t="str">
            <v>Habimana,Sharif</v>
          </cell>
          <cell r="C2887" t="str">
            <v>Scaria,Varghese</v>
          </cell>
          <cell r="D2887" t="str">
            <v>LK011</v>
          </cell>
          <cell r="E2887" t="str">
            <v>In</v>
          </cell>
          <cell r="F2887" t="str">
            <v>9/2/26, 6:09â€¯PM</v>
          </cell>
          <cell r="G2887" t="str">
            <v>P</v>
          </cell>
        </row>
        <row r="2888">
          <cell r="A2888">
            <v>203965456</v>
          </cell>
          <cell r="B2888" t="str">
            <v>Habimana,Sharif</v>
          </cell>
          <cell r="C2888" t="str">
            <v>Scaria,Varghese</v>
          </cell>
          <cell r="D2888" t="str">
            <v>LK011</v>
          </cell>
          <cell r="E2888" t="str">
            <v>Out</v>
          </cell>
          <cell r="F2888" t="str">
            <v>9/2/26, 8:38â€¯PM</v>
          </cell>
          <cell r="G2888" t="str">
            <v>P</v>
          </cell>
        </row>
        <row r="2889">
          <cell r="A2889">
            <v>203965456</v>
          </cell>
          <cell r="B2889" t="str">
            <v>Habimana,Sharif</v>
          </cell>
          <cell r="C2889" t="str">
            <v>Scaria,Varghese</v>
          </cell>
          <cell r="D2889" t="str">
            <v>LK011</v>
          </cell>
          <cell r="E2889" t="str">
            <v>In</v>
          </cell>
          <cell r="F2889" t="str">
            <v>9/2/26, 9:09â€¯PM</v>
          </cell>
          <cell r="G2889" t="str">
            <v>P</v>
          </cell>
        </row>
        <row r="2890">
          <cell r="A2890">
            <v>203965456</v>
          </cell>
          <cell r="B2890" t="str">
            <v>Habimana,Sharif</v>
          </cell>
          <cell r="C2890" t="str">
            <v>Scaria,Varghese</v>
          </cell>
          <cell r="D2890" t="str">
            <v>LK011</v>
          </cell>
          <cell r="E2890" t="str">
            <v>Out</v>
          </cell>
          <cell r="F2890" t="str">
            <v>9/3/26, 2:44â€¯AM</v>
          </cell>
          <cell r="G2890" t="str">
            <v>P</v>
          </cell>
        </row>
        <row r="2891">
          <cell r="A2891">
            <v>203965456</v>
          </cell>
          <cell r="B2891" t="str">
            <v>Habimana,Sharif</v>
          </cell>
          <cell r="C2891" t="str">
            <v>Scaria,Varghese</v>
          </cell>
          <cell r="D2891" t="str">
            <v>LK011</v>
          </cell>
          <cell r="E2891" t="str">
            <v>In</v>
          </cell>
          <cell r="F2891" t="str">
            <v>9/3/26, 3:14â€¯AM</v>
          </cell>
          <cell r="G2891" t="str">
            <v>P</v>
          </cell>
        </row>
        <row r="2892">
          <cell r="A2892">
            <v>203965458</v>
          </cell>
          <cell r="B2892" t="str">
            <v>Apodei Agudey,Hans</v>
          </cell>
          <cell r="C2892" t="str">
            <v>Lakkireddy,Sai Raghavendra Reddy</v>
          </cell>
          <cell r="D2892" t="str">
            <v>LK014</v>
          </cell>
          <cell r="E2892" t="str">
            <v>In</v>
          </cell>
          <cell r="F2892" t="str">
            <v>9/2/26, 6:09â€¯PM</v>
          </cell>
          <cell r="G2892" t="str">
            <v>P</v>
          </cell>
        </row>
        <row r="2893">
          <cell r="A2893">
            <v>203965458</v>
          </cell>
          <cell r="B2893" t="str">
            <v>Apodei Agudey,Hans</v>
          </cell>
          <cell r="C2893" t="str">
            <v>Lakkireddy,Sai Raghavendra Reddy</v>
          </cell>
          <cell r="D2893" t="str">
            <v>LK014</v>
          </cell>
          <cell r="E2893" t="str">
            <v>Out</v>
          </cell>
          <cell r="F2893" t="str">
            <v>9/2/26, 8:44â€¯PM</v>
          </cell>
          <cell r="G2893" t="str">
            <v>P</v>
          </cell>
        </row>
        <row r="2894">
          <cell r="A2894">
            <v>203965458</v>
          </cell>
          <cell r="B2894" t="str">
            <v>Apodei Agudey,Hans</v>
          </cell>
          <cell r="C2894" t="str">
            <v>Lakkireddy,Sai Raghavendra Reddy</v>
          </cell>
          <cell r="D2894" t="str">
            <v>LK014</v>
          </cell>
          <cell r="E2894" t="str">
            <v>In</v>
          </cell>
          <cell r="F2894" t="str">
            <v>9/2/26, 9:14â€¯PM</v>
          </cell>
          <cell r="G2894" t="str">
            <v>P</v>
          </cell>
        </row>
        <row r="2895">
          <cell r="A2895">
            <v>203965458</v>
          </cell>
          <cell r="B2895" t="str">
            <v>Apodei Agudey,Hans</v>
          </cell>
          <cell r="C2895" t="str">
            <v>Lakkireddy,Sai Raghavendra Reddy</v>
          </cell>
          <cell r="D2895" t="str">
            <v>LK014</v>
          </cell>
          <cell r="E2895" t="str">
            <v>Out</v>
          </cell>
          <cell r="F2895" t="str">
            <v>9/2/26, 11:10â€¯PM</v>
          </cell>
          <cell r="G2895" t="str">
            <v>P</v>
          </cell>
        </row>
        <row r="2896">
          <cell r="A2896">
            <v>203965458</v>
          </cell>
          <cell r="B2896" t="str">
            <v>Apodei Agudey,Hans</v>
          </cell>
          <cell r="C2896" t="str">
            <v>Lakkireddy,Sai Raghavendra Reddy</v>
          </cell>
          <cell r="D2896" t="str">
            <v>LK014</v>
          </cell>
          <cell r="E2896" t="str">
            <v>In</v>
          </cell>
          <cell r="F2896" t="str">
            <v>9/2/26, 11:42â€¯PM</v>
          </cell>
          <cell r="G2896" t="str">
            <v>P</v>
          </cell>
        </row>
        <row r="2897">
          <cell r="A2897">
            <v>205477618</v>
          </cell>
          <cell r="B2897" t="str">
            <v>KOROMA,ALUSINE</v>
          </cell>
          <cell r="C2897" t="str">
            <v>Almarzooqi,Abbas</v>
          </cell>
          <cell r="D2897" t="str">
            <v>FC159</v>
          </cell>
          <cell r="E2897" t="str">
            <v>In</v>
          </cell>
          <cell r="F2897" t="str">
            <v>9/2/26, 7:57â€¯AM</v>
          </cell>
          <cell r="G2897" t="str">
            <v>P</v>
          </cell>
        </row>
        <row r="2898">
          <cell r="A2898">
            <v>205477618</v>
          </cell>
          <cell r="B2898" t="str">
            <v>KOROMA,ALUSINE</v>
          </cell>
          <cell r="C2898" t="str">
            <v>Almarzooqi,Abbas</v>
          </cell>
          <cell r="D2898" t="str">
            <v>FC159</v>
          </cell>
          <cell r="E2898" t="str">
            <v>Out</v>
          </cell>
          <cell r="F2898" t="str">
            <v>9/2/26, 10:01â€¯AM</v>
          </cell>
          <cell r="G2898" t="str">
            <v>P</v>
          </cell>
        </row>
        <row r="2899">
          <cell r="A2899">
            <v>205477618</v>
          </cell>
          <cell r="B2899" t="str">
            <v>KOROMA,ALUSINE</v>
          </cell>
          <cell r="C2899" t="str">
            <v>Almarzooqi,Abbas</v>
          </cell>
          <cell r="D2899" t="str">
            <v>FC159</v>
          </cell>
          <cell r="E2899" t="str">
            <v>In</v>
          </cell>
          <cell r="F2899" t="str">
            <v>9/2/26, 10:31â€¯AM</v>
          </cell>
          <cell r="G2899" t="str">
            <v>P</v>
          </cell>
        </row>
        <row r="2900">
          <cell r="A2900">
            <v>205477618</v>
          </cell>
          <cell r="B2900" t="str">
            <v>KOROMA,ALUSINE</v>
          </cell>
          <cell r="C2900" t="str">
            <v>Almarzooqi,Abbas</v>
          </cell>
          <cell r="D2900" t="str">
            <v>FC159</v>
          </cell>
          <cell r="E2900" t="str">
            <v>Out</v>
          </cell>
          <cell r="F2900" t="str">
            <v>9/2/26, 12:48â€¯PM</v>
          </cell>
          <cell r="G2900" t="str">
            <v>P</v>
          </cell>
        </row>
        <row r="2901">
          <cell r="A2901">
            <v>205477618</v>
          </cell>
          <cell r="B2901" t="str">
            <v>KOROMA,ALUSINE</v>
          </cell>
          <cell r="C2901" t="str">
            <v>Almarzooqi,Abbas</v>
          </cell>
          <cell r="D2901" t="str">
            <v>FC159</v>
          </cell>
          <cell r="E2901" t="str">
            <v>In</v>
          </cell>
          <cell r="F2901" t="str">
            <v>9/2/26, 1:20â€¯PM</v>
          </cell>
          <cell r="G2901" t="str">
            <v>P</v>
          </cell>
        </row>
        <row r="2902">
          <cell r="A2902">
            <v>205477618</v>
          </cell>
          <cell r="B2902" t="str">
            <v>KOROMA,ALUSINE</v>
          </cell>
          <cell r="C2902" t="str">
            <v>Almarzooqi,Abbas</v>
          </cell>
          <cell r="D2902" t="str">
            <v>FC159</v>
          </cell>
          <cell r="E2902" t="str">
            <v>Out</v>
          </cell>
          <cell r="F2902" t="str">
            <v>9/2/26, 6:00â€¯PM</v>
          </cell>
          <cell r="G2902" t="str">
            <v>P</v>
          </cell>
        </row>
        <row r="2903">
          <cell r="A2903">
            <v>206873870</v>
          </cell>
          <cell r="B2903" t="str">
            <v>MUKISA WABWIRE,ELIJAH</v>
          </cell>
          <cell r="C2903" t="str">
            <v>Singh,Pardeep</v>
          </cell>
          <cell r="D2903" t="str">
            <v>FC084</v>
          </cell>
          <cell r="E2903" t="str">
            <v>In</v>
          </cell>
          <cell r="F2903" t="str">
            <v>9/2/26, 7:59â€¯AM</v>
          </cell>
          <cell r="G2903" t="str">
            <v>P</v>
          </cell>
        </row>
        <row r="2904">
          <cell r="A2904">
            <v>206873870</v>
          </cell>
          <cell r="B2904" t="str">
            <v>MUKISA WABWIRE,ELIJAH</v>
          </cell>
          <cell r="C2904" t="str">
            <v>Singh,Pardeep</v>
          </cell>
          <cell r="D2904" t="str">
            <v>FC084</v>
          </cell>
          <cell r="E2904" t="str">
            <v>Out</v>
          </cell>
          <cell r="F2904" t="str">
            <v>9/2/26, 12:50â€¯PM</v>
          </cell>
          <cell r="G2904" t="str">
            <v>P</v>
          </cell>
        </row>
        <row r="2905">
          <cell r="A2905">
            <v>206873870</v>
          </cell>
          <cell r="B2905" t="str">
            <v>MUKISA WABWIRE,ELIJAH</v>
          </cell>
          <cell r="C2905" t="str">
            <v>Singh,Pardeep</v>
          </cell>
          <cell r="D2905" t="str">
            <v>FC084</v>
          </cell>
          <cell r="E2905" t="str">
            <v>In</v>
          </cell>
          <cell r="F2905" t="str">
            <v>9/2/26, 1:50â€¯PM</v>
          </cell>
          <cell r="G2905" t="str">
            <v>P</v>
          </cell>
        </row>
        <row r="2906">
          <cell r="A2906">
            <v>206873870</v>
          </cell>
          <cell r="B2906" t="str">
            <v>MUKISA WABWIRE,ELIJAH</v>
          </cell>
          <cell r="C2906" t="str">
            <v>Singh,Pardeep</v>
          </cell>
          <cell r="D2906" t="str">
            <v>FC084</v>
          </cell>
          <cell r="E2906" t="str">
            <v>Out</v>
          </cell>
          <cell r="F2906" t="str">
            <v>9/2/26, 6:00â€¯PM</v>
          </cell>
          <cell r="G2906" t="str">
            <v>P</v>
          </cell>
        </row>
        <row r="2907">
          <cell r="A2907">
            <v>204246608</v>
          </cell>
          <cell r="B2907" t="str">
            <v>Knight,Joshua Chuchuboy</v>
          </cell>
          <cell r="C2907" t="str">
            <v>Almarzooqi,Abbas</v>
          </cell>
          <cell r="D2907" t="str">
            <v>LK011</v>
          </cell>
          <cell r="E2907" t="str">
            <v>In</v>
          </cell>
          <cell r="F2907" t="str">
            <v>9/2/26, 6:07â€¯PM</v>
          </cell>
          <cell r="G2907" t="str">
            <v>P</v>
          </cell>
        </row>
        <row r="2908">
          <cell r="A2908">
            <v>204246608</v>
          </cell>
          <cell r="B2908" t="str">
            <v>Knight,Joshua Chuchuboy</v>
          </cell>
          <cell r="C2908" t="str">
            <v>Almarzooqi,Abbas</v>
          </cell>
          <cell r="D2908" t="str">
            <v>LK011</v>
          </cell>
          <cell r="E2908" t="str">
            <v>Out</v>
          </cell>
          <cell r="F2908" t="str">
            <v>9/2/26, 10:50â€¯PM</v>
          </cell>
          <cell r="G2908" t="str">
            <v>P</v>
          </cell>
        </row>
        <row r="2909">
          <cell r="A2909">
            <v>204246608</v>
          </cell>
          <cell r="B2909" t="str">
            <v>Knight,Joshua Chuchuboy</v>
          </cell>
          <cell r="C2909" t="str">
            <v>Almarzooqi,Abbas</v>
          </cell>
          <cell r="D2909" t="str">
            <v>LK011</v>
          </cell>
          <cell r="E2909" t="str">
            <v>In</v>
          </cell>
          <cell r="F2909" t="str">
            <v>9/2/26, 11:49â€¯PM</v>
          </cell>
          <cell r="G2909" t="str">
            <v>P</v>
          </cell>
        </row>
        <row r="2910">
          <cell r="A2910">
            <v>206873878</v>
          </cell>
          <cell r="B2910" t="str">
            <v>LUBWAMA,SULAH</v>
          </cell>
          <cell r="C2910" t="str">
            <v>Nahla,Fathimathul</v>
          </cell>
          <cell r="D2910" t="str">
            <v>FC059</v>
          </cell>
          <cell r="E2910" t="str">
            <v>In</v>
          </cell>
          <cell r="F2910" t="str">
            <v>9/2/26, 8:00â€¯AM</v>
          </cell>
          <cell r="G2910" t="str">
            <v>P</v>
          </cell>
        </row>
        <row r="2911">
          <cell r="A2911">
            <v>206873878</v>
          </cell>
          <cell r="B2911" t="str">
            <v>LUBWAMA,SULAH</v>
          </cell>
          <cell r="C2911" t="str">
            <v>Nahla,Fathimathul</v>
          </cell>
          <cell r="D2911" t="str">
            <v>FC059</v>
          </cell>
          <cell r="E2911" t="str">
            <v>Out</v>
          </cell>
          <cell r="F2911" t="str">
            <v>9/2/26, 12:50â€¯PM</v>
          </cell>
          <cell r="G2911" t="str">
            <v>P</v>
          </cell>
        </row>
        <row r="2912">
          <cell r="A2912">
            <v>206873878</v>
          </cell>
          <cell r="B2912" t="str">
            <v>LUBWAMA,SULAH</v>
          </cell>
          <cell r="C2912" t="str">
            <v>Nahla,Fathimathul</v>
          </cell>
          <cell r="D2912" t="str">
            <v>FC059</v>
          </cell>
          <cell r="E2912" t="str">
            <v>In</v>
          </cell>
          <cell r="F2912" t="str">
            <v>9/2/26, 1:49â€¯PM</v>
          </cell>
          <cell r="G2912" t="str">
            <v>P</v>
          </cell>
        </row>
        <row r="2913">
          <cell r="A2913">
            <v>206873878</v>
          </cell>
          <cell r="B2913" t="str">
            <v>LUBWAMA,SULAH</v>
          </cell>
          <cell r="C2913" t="str">
            <v>Nahla,Fathimathul</v>
          </cell>
          <cell r="D2913" t="str">
            <v>FC059</v>
          </cell>
          <cell r="E2913" t="str">
            <v>Out</v>
          </cell>
          <cell r="F2913" t="str">
            <v>9/2/26, 6:00â€¯PM</v>
          </cell>
          <cell r="G2913" t="str">
            <v>P</v>
          </cell>
        </row>
        <row r="2914">
          <cell r="A2914">
            <v>206873877</v>
          </cell>
          <cell r="B2914" t="str">
            <v>GERALD,KALULE</v>
          </cell>
          <cell r="C2914" t="str">
            <v>Meera,Bava Bahrudeen</v>
          </cell>
          <cell r="D2914" t="str">
            <v>LK013</v>
          </cell>
          <cell r="E2914" t="str">
            <v>In</v>
          </cell>
          <cell r="F2914" t="str">
            <v>9/2/26, 6:09â€¯PM</v>
          </cell>
          <cell r="G2914" t="str">
            <v>P</v>
          </cell>
        </row>
        <row r="2915">
          <cell r="A2915">
            <v>206873877</v>
          </cell>
          <cell r="B2915" t="str">
            <v>GERALD,KALULE</v>
          </cell>
          <cell r="C2915" t="str">
            <v>Meera,Bava Bahrudeen</v>
          </cell>
          <cell r="D2915" t="str">
            <v>LK013</v>
          </cell>
          <cell r="E2915" t="str">
            <v>Out</v>
          </cell>
          <cell r="F2915" t="str">
            <v>9/2/26, 11:00â€¯PM</v>
          </cell>
          <cell r="G2915" t="str">
            <v>P</v>
          </cell>
        </row>
        <row r="2916">
          <cell r="A2916">
            <v>206873877</v>
          </cell>
          <cell r="B2916" t="str">
            <v>GERALD,KALULE</v>
          </cell>
          <cell r="C2916" t="str">
            <v>Meera,Bava Bahrudeen</v>
          </cell>
          <cell r="D2916" t="str">
            <v>LK013</v>
          </cell>
          <cell r="E2916" t="str">
            <v>In</v>
          </cell>
          <cell r="F2916" t="str">
            <v>9/3/26, 12:02â€¯AM</v>
          </cell>
          <cell r="G2916" t="str">
            <v>P</v>
          </cell>
        </row>
        <row r="2917">
          <cell r="A2917">
            <v>205627233</v>
          </cell>
          <cell r="B2917" t="str">
            <v>Effah,Hayford</v>
          </cell>
          <cell r="C2917" t="str">
            <v>Narshad,Muhammad Ashik</v>
          </cell>
          <cell r="D2917" t="str">
            <v>LK017</v>
          </cell>
          <cell r="E2917" t="str">
            <v>In</v>
          </cell>
          <cell r="F2917" t="str">
            <v>9/2/26, 6:08â€¯PM</v>
          </cell>
          <cell r="G2917" t="str">
            <v>P</v>
          </cell>
        </row>
        <row r="2918">
          <cell r="A2918">
            <v>205627233</v>
          </cell>
          <cell r="B2918" t="str">
            <v>Effah,Hayford</v>
          </cell>
          <cell r="C2918" t="str">
            <v>Narshad,Muhammad Ashik</v>
          </cell>
          <cell r="D2918" t="str">
            <v>LK017</v>
          </cell>
          <cell r="E2918" t="str">
            <v>Out</v>
          </cell>
          <cell r="F2918" t="str">
            <v>9/2/26, 8:05â€¯PM</v>
          </cell>
          <cell r="G2918" t="str">
            <v>P</v>
          </cell>
        </row>
        <row r="2919">
          <cell r="A2919">
            <v>205627233</v>
          </cell>
          <cell r="B2919" t="str">
            <v>Effah,Hayford</v>
          </cell>
          <cell r="C2919" t="str">
            <v>Narshad,Muhammad Ashik</v>
          </cell>
          <cell r="D2919" t="str">
            <v>LK017</v>
          </cell>
          <cell r="E2919" t="str">
            <v>In</v>
          </cell>
          <cell r="F2919" t="str">
            <v>9/2/26, 9:04â€¯PM</v>
          </cell>
          <cell r="G2919" t="str">
            <v>P</v>
          </cell>
        </row>
        <row r="2920">
          <cell r="A2920">
            <v>205627233</v>
          </cell>
          <cell r="B2920" t="str">
            <v>Effah,Hayford</v>
          </cell>
          <cell r="C2920" t="str">
            <v>Narshad,Muhammad Ashik</v>
          </cell>
          <cell r="D2920" t="str">
            <v>LK017</v>
          </cell>
          <cell r="E2920" t="str">
            <v>Out</v>
          </cell>
          <cell r="F2920" t="str">
            <v>9/3/26, 2:13â€¯AM</v>
          </cell>
          <cell r="G2920" t="str">
            <v>P</v>
          </cell>
        </row>
        <row r="2921">
          <cell r="A2921">
            <v>204172230</v>
          </cell>
          <cell r="B2921" t="str">
            <v>MUSISI,ROBERT</v>
          </cell>
          <cell r="C2921" t="str">
            <v>Narshad,Muhammad Ashik</v>
          </cell>
          <cell r="D2921" t="str">
            <v>FC059</v>
          </cell>
          <cell r="E2921" t="str">
            <v>In</v>
          </cell>
          <cell r="F2921" t="str">
            <v>9/2/26, 8:02â€¯AM</v>
          </cell>
          <cell r="G2921" t="str">
            <v>P</v>
          </cell>
        </row>
        <row r="2922">
          <cell r="A2922">
            <v>204172230</v>
          </cell>
          <cell r="B2922" t="str">
            <v>MUSISI,ROBERT</v>
          </cell>
          <cell r="C2922" t="str">
            <v>Narshad,Muhammad Ashik</v>
          </cell>
          <cell r="D2922" t="str">
            <v>FC059</v>
          </cell>
          <cell r="E2922" t="str">
            <v>Out</v>
          </cell>
          <cell r="F2922" t="str">
            <v>9/2/26, 10:10â€¯AM</v>
          </cell>
          <cell r="G2922" t="str">
            <v>P</v>
          </cell>
        </row>
        <row r="2923">
          <cell r="A2923">
            <v>204172230</v>
          </cell>
          <cell r="B2923" t="str">
            <v>MUSISI,ROBERT</v>
          </cell>
          <cell r="C2923" t="str">
            <v>Narshad,Muhammad Ashik</v>
          </cell>
          <cell r="D2923" t="str">
            <v>FC059</v>
          </cell>
          <cell r="E2923" t="str">
            <v>In</v>
          </cell>
          <cell r="F2923" t="str">
            <v>9/2/26, 10:40â€¯AM</v>
          </cell>
          <cell r="G2923" t="str">
            <v>P</v>
          </cell>
        </row>
        <row r="2924">
          <cell r="A2924">
            <v>204172230</v>
          </cell>
          <cell r="B2924" t="str">
            <v>MUSISI,ROBERT</v>
          </cell>
          <cell r="C2924" t="str">
            <v>Narshad,Muhammad Ashik</v>
          </cell>
          <cell r="D2924" t="str">
            <v>FC059</v>
          </cell>
          <cell r="E2924" t="str">
            <v>Out</v>
          </cell>
          <cell r="F2924" t="str">
            <v>9/2/26, 3:15â€¯PM</v>
          </cell>
          <cell r="G2924" t="str">
            <v>P</v>
          </cell>
        </row>
        <row r="2925">
          <cell r="A2925">
            <v>204172230</v>
          </cell>
          <cell r="B2925" t="str">
            <v>MUSISI,ROBERT</v>
          </cell>
          <cell r="C2925" t="str">
            <v>Narshad,Muhammad Ashik</v>
          </cell>
          <cell r="D2925" t="str">
            <v>FC059</v>
          </cell>
          <cell r="E2925" t="str">
            <v>In</v>
          </cell>
          <cell r="F2925" t="str">
            <v>9/2/26, 3:46â€¯PM</v>
          </cell>
          <cell r="G2925" t="str">
            <v>P</v>
          </cell>
        </row>
        <row r="2926">
          <cell r="A2926">
            <v>204172230</v>
          </cell>
          <cell r="B2926" t="str">
            <v>MUSISI,ROBERT</v>
          </cell>
          <cell r="C2926" t="str">
            <v>Narshad,Muhammad Ashik</v>
          </cell>
          <cell r="D2926" t="str">
            <v>FC059</v>
          </cell>
          <cell r="E2926" t="str">
            <v>Out</v>
          </cell>
          <cell r="F2926" t="str">
            <v>9/2/26, 5:56â€¯PM</v>
          </cell>
          <cell r="G2926" t="str">
            <v>P</v>
          </cell>
        </row>
        <row r="2927">
          <cell r="A2927">
            <v>206868289</v>
          </cell>
          <cell r="B2927" t="str">
            <v>NENG NKHAN,FLAVIN</v>
          </cell>
          <cell r="C2927" t="str">
            <v>Thomas,Binil</v>
          </cell>
          <cell r="D2927" t="str">
            <v>LK017</v>
          </cell>
          <cell r="E2927" t="str">
            <v>In</v>
          </cell>
          <cell r="F2927" t="str">
            <v>9/2/26, 6:08â€¯PM</v>
          </cell>
          <cell r="G2927" t="str">
            <v>P</v>
          </cell>
        </row>
        <row r="2928">
          <cell r="A2928">
            <v>206868289</v>
          </cell>
          <cell r="B2928" t="str">
            <v>NENG NKHAN,FLAVIN</v>
          </cell>
          <cell r="C2928" t="str">
            <v>Thomas,Binil</v>
          </cell>
          <cell r="D2928" t="str">
            <v>LK017</v>
          </cell>
          <cell r="E2928" t="str">
            <v>Out</v>
          </cell>
          <cell r="F2928" t="str">
            <v>9/2/26, 8:00â€¯PM</v>
          </cell>
          <cell r="G2928" t="str">
            <v>P</v>
          </cell>
        </row>
        <row r="2929">
          <cell r="A2929">
            <v>206868289</v>
          </cell>
          <cell r="B2929" t="str">
            <v>NENG NKHAN,FLAVIN</v>
          </cell>
          <cell r="C2929" t="str">
            <v>Thomas,Binil</v>
          </cell>
          <cell r="D2929" t="str">
            <v>LK017</v>
          </cell>
          <cell r="E2929" t="str">
            <v>In</v>
          </cell>
          <cell r="F2929" t="str">
            <v>9/2/26, 9:01â€¯PM</v>
          </cell>
          <cell r="G2929" t="str">
            <v>P</v>
          </cell>
        </row>
        <row r="2930">
          <cell r="A2930">
            <v>206868289</v>
          </cell>
          <cell r="B2930" t="str">
            <v>NENG NKHAN,FLAVIN</v>
          </cell>
          <cell r="C2930" t="str">
            <v>Thomas,Binil</v>
          </cell>
          <cell r="D2930" t="str">
            <v>LK017</v>
          </cell>
          <cell r="E2930" t="str">
            <v>Out</v>
          </cell>
          <cell r="F2930" t="str">
            <v>9/3/26, 2:06â€¯AM</v>
          </cell>
          <cell r="G2930" t="str">
            <v>P</v>
          </cell>
        </row>
        <row r="2931">
          <cell r="A2931">
            <v>204246612</v>
          </cell>
          <cell r="B2931" t="str">
            <v>Manyetu,Tariro</v>
          </cell>
          <cell r="C2931" t="str">
            <v>Nahla,Fathimathul</v>
          </cell>
          <cell r="D2931" t="str">
            <v>FC009</v>
          </cell>
          <cell r="E2931" t="str">
            <v>In</v>
          </cell>
          <cell r="F2931" t="str">
            <v>9/2/26, 7:58â€¯AM</v>
          </cell>
          <cell r="G2931" t="str">
            <v>P</v>
          </cell>
        </row>
        <row r="2932">
          <cell r="A2932">
            <v>204246612</v>
          </cell>
          <cell r="B2932" t="str">
            <v>Manyetu,Tariro</v>
          </cell>
          <cell r="C2932" t="str">
            <v>Nahla,Fathimathul</v>
          </cell>
          <cell r="D2932" t="str">
            <v>FC009</v>
          </cell>
          <cell r="E2932" t="str">
            <v>Out</v>
          </cell>
          <cell r="F2932" t="str">
            <v>9/2/26, 12:46â€¯PM</v>
          </cell>
          <cell r="G2932" t="str">
            <v>P</v>
          </cell>
        </row>
        <row r="2933">
          <cell r="A2933">
            <v>204246612</v>
          </cell>
          <cell r="B2933" t="str">
            <v>Manyetu,Tariro</v>
          </cell>
          <cell r="C2933" t="str">
            <v>Nahla,Fathimathul</v>
          </cell>
          <cell r="D2933" t="str">
            <v>FC009</v>
          </cell>
          <cell r="E2933" t="str">
            <v>In</v>
          </cell>
          <cell r="F2933" t="str">
            <v>9/2/26, 1:47â€¯PM</v>
          </cell>
          <cell r="G2933" t="str">
            <v>P</v>
          </cell>
        </row>
        <row r="2934">
          <cell r="A2934">
            <v>204246612</v>
          </cell>
          <cell r="B2934" t="str">
            <v>Manyetu,Tariro</v>
          </cell>
          <cell r="C2934" t="str">
            <v>Nahla,Fathimathul</v>
          </cell>
          <cell r="D2934" t="str">
            <v>FC009</v>
          </cell>
          <cell r="E2934" t="str">
            <v>Out</v>
          </cell>
          <cell r="F2934" t="str">
            <v>9/2/26, 5:57â€¯PM</v>
          </cell>
          <cell r="G2934" t="str">
            <v>P</v>
          </cell>
        </row>
        <row r="2935">
          <cell r="A2935">
            <v>206138681</v>
          </cell>
          <cell r="B2935" t="str">
            <v>AYENSU,EMMAUNEL</v>
          </cell>
          <cell r="C2935" t="str">
            <v>Thomas,Binil</v>
          </cell>
          <cell r="D2935" t="str">
            <v>LK013</v>
          </cell>
          <cell r="E2935" t="str">
            <v>In</v>
          </cell>
          <cell r="F2935" t="str">
            <v>9/2/26, 6:06â€¯PM</v>
          </cell>
          <cell r="G2935" t="str">
            <v>P</v>
          </cell>
        </row>
        <row r="2936">
          <cell r="A2936">
            <v>206138681</v>
          </cell>
          <cell r="B2936" t="str">
            <v>AYENSU,EMMAUNEL</v>
          </cell>
          <cell r="C2936" t="str">
            <v>Thomas,Binil</v>
          </cell>
          <cell r="D2936" t="str">
            <v>LK013</v>
          </cell>
          <cell r="E2936" t="str">
            <v>Out</v>
          </cell>
          <cell r="F2936" t="str">
            <v>9/2/26, 8:07â€¯PM</v>
          </cell>
          <cell r="G2936" t="str">
            <v>P</v>
          </cell>
        </row>
        <row r="2937">
          <cell r="A2937">
            <v>206138681</v>
          </cell>
          <cell r="B2937" t="str">
            <v>AYENSU,EMMAUNEL</v>
          </cell>
          <cell r="C2937" t="str">
            <v>Thomas,Binil</v>
          </cell>
          <cell r="D2937" t="str">
            <v>LK013</v>
          </cell>
          <cell r="E2937" t="str">
            <v>In</v>
          </cell>
          <cell r="F2937" t="str">
            <v>9/2/26, 9:04â€¯PM</v>
          </cell>
          <cell r="G2937" t="str">
            <v>P</v>
          </cell>
        </row>
        <row r="2938">
          <cell r="A2938">
            <v>206138681</v>
          </cell>
          <cell r="B2938" t="str">
            <v>AYENSU,EMMAUNEL</v>
          </cell>
          <cell r="C2938" t="str">
            <v>Thomas,Binil</v>
          </cell>
          <cell r="D2938" t="str">
            <v>LK013</v>
          </cell>
          <cell r="E2938" t="str">
            <v>Out</v>
          </cell>
          <cell r="F2938" t="str">
            <v>9/3/26, 2:06â€¯AM</v>
          </cell>
          <cell r="G2938" t="str">
            <v>P</v>
          </cell>
        </row>
        <row r="2939">
          <cell r="A2939">
            <v>204246616</v>
          </cell>
          <cell r="B2939" t="str">
            <v>Tchuino Kamche,Julienne</v>
          </cell>
          <cell r="C2939" t="str">
            <v>Katyal,Varun</v>
          </cell>
          <cell r="D2939" t="str">
            <v>LK013</v>
          </cell>
          <cell r="E2939" t="str">
            <v>In</v>
          </cell>
          <cell r="F2939" t="str">
            <v>9/2/26, 6:05â€¯PM</v>
          </cell>
          <cell r="G2939" t="str">
            <v>P</v>
          </cell>
        </row>
        <row r="2940">
          <cell r="A2940">
            <v>204246616</v>
          </cell>
          <cell r="B2940" t="str">
            <v>Tchuino Kamche,Julienne</v>
          </cell>
          <cell r="C2940" t="str">
            <v>Katyal,Varun</v>
          </cell>
          <cell r="D2940" t="str">
            <v>LK013</v>
          </cell>
          <cell r="E2940" t="str">
            <v>Out</v>
          </cell>
          <cell r="F2940" t="str">
            <v>9/2/26, 10:55â€¯PM</v>
          </cell>
          <cell r="G2940" t="str">
            <v>P</v>
          </cell>
        </row>
        <row r="2941">
          <cell r="A2941">
            <v>204246616</v>
          </cell>
          <cell r="B2941" t="str">
            <v>Tchuino Kamche,Julienne</v>
          </cell>
          <cell r="C2941" t="str">
            <v>Katyal,Varun</v>
          </cell>
          <cell r="D2941" t="str">
            <v>LK013</v>
          </cell>
          <cell r="E2941" t="str">
            <v>In</v>
          </cell>
          <cell r="F2941" t="str">
            <v>9/2/26, 11:55â€¯PM</v>
          </cell>
          <cell r="G2941" t="str">
            <v>P</v>
          </cell>
        </row>
        <row r="2942">
          <cell r="A2942">
            <v>103776227</v>
          </cell>
          <cell r="B2942" t="str">
            <v>Javeed,Shahid</v>
          </cell>
          <cell r="C2942" t="str">
            <v>Ansari,Ammar Abdullah</v>
          </cell>
          <cell r="D2942" t="str">
            <v>FC159</v>
          </cell>
          <cell r="E2942" t="str">
            <v>In</v>
          </cell>
          <cell r="F2942" t="str">
            <v>9/2/26, 7:46â€¯AM</v>
          </cell>
          <cell r="G2942" t="str">
            <v>P</v>
          </cell>
        </row>
        <row r="2943">
          <cell r="A2943">
            <v>103776227</v>
          </cell>
          <cell r="B2943" t="str">
            <v>Javeed,Shahid</v>
          </cell>
          <cell r="C2943" t="str">
            <v>Ansari,Ammar Abdullah</v>
          </cell>
          <cell r="D2943" t="str">
            <v>FC159</v>
          </cell>
          <cell r="E2943" t="str">
            <v>Out</v>
          </cell>
          <cell r="F2943" t="str">
            <v>9/2/26, 10:33â€¯AM</v>
          </cell>
          <cell r="G2943" t="str">
            <v>P</v>
          </cell>
        </row>
        <row r="2944">
          <cell r="A2944">
            <v>103776227</v>
          </cell>
          <cell r="B2944" t="str">
            <v>Javeed,Shahid</v>
          </cell>
          <cell r="C2944" t="str">
            <v>Ansari,Ammar Abdullah</v>
          </cell>
          <cell r="D2944" t="str">
            <v>FC159</v>
          </cell>
          <cell r="E2944" t="str">
            <v>In</v>
          </cell>
          <cell r="F2944" t="str">
            <v>9/2/26, 11:03â€¯AM</v>
          </cell>
          <cell r="G2944" t="str">
            <v>P</v>
          </cell>
        </row>
        <row r="2945">
          <cell r="A2945">
            <v>103776227</v>
          </cell>
          <cell r="B2945" t="str">
            <v>Javeed,Shahid</v>
          </cell>
          <cell r="C2945" t="str">
            <v>Ansari,Ammar Abdullah</v>
          </cell>
          <cell r="D2945" t="str">
            <v>FC159</v>
          </cell>
          <cell r="E2945" t="str">
            <v>Out</v>
          </cell>
          <cell r="F2945" t="str">
            <v>9/2/26, 3:00â€¯PM</v>
          </cell>
          <cell r="G2945" t="str">
            <v>P</v>
          </cell>
        </row>
        <row r="2946">
          <cell r="A2946">
            <v>103776227</v>
          </cell>
          <cell r="B2946" t="str">
            <v>Javeed,Shahid</v>
          </cell>
          <cell r="C2946" t="str">
            <v>Ansari,Ammar Abdullah</v>
          </cell>
          <cell r="D2946" t="str">
            <v>FC159</v>
          </cell>
          <cell r="E2946" t="str">
            <v>In</v>
          </cell>
          <cell r="F2946" t="str">
            <v>9/2/26, 3:30â€¯PM</v>
          </cell>
          <cell r="G2946" t="str">
            <v>P</v>
          </cell>
        </row>
        <row r="2947">
          <cell r="A2947">
            <v>103776227</v>
          </cell>
          <cell r="B2947" t="str">
            <v>Javeed,Shahid</v>
          </cell>
          <cell r="C2947" t="str">
            <v>Ansari,Ammar Abdullah</v>
          </cell>
          <cell r="D2947" t="str">
            <v>FC159</v>
          </cell>
          <cell r="E2947" t="str">
            <v>Out</v>
          </cell>
          <cell r="F2947" t="str">
            <v>9/2/26, 6:01â€¯PM</v>
          </cell>
          <cell r="G2947" t="str">
            <v>P</v>
          </cell>
        </row>
        <row r="2948">
          <cell r="A2948">
            <v>204053437</v>
          </cell>
          <cell r="B2948" t="str">
            <v>Kallingal,Nikhil</v>
          </cell>
          <cell r="C2948" t="str">
            <v>Ansari,Ammar Abdullah</v>
          </cell>
          <cell r="D2948" t="str">
            <v>FC009</v>
          </cell>
          <cell r="E2948" t="str">
            <v>In</v>
          </cell>
          <cell r="F2948" t="str">
            <v>9/2/26, 7:56â€¯AM</v>
          </cell>
          <cell r="G2948" t="str">
            <v>P</v>
          </cell>
        </row>
        <row r="2949">
          <cell r="A2949">
            <v>204053437</v>
          </cell>
          <cell r="B2949" t="str">
            <v>Kallingal,Nikhil</v>
          </cell>
          <cell r="C2949" t="str">
            <v>Ansari,Ammar Abdullah</v>
          </cell>
          <cell r="D2949" t="str">
            <v>FC009</v>
          </cell>
          <cell r="E2949" t="str">
            <v>Out</v>
          </cell>
          <cell r="F2949" t="str">
            <v>9/2/26, 11:01â€¯AM</v>
          </cell>
          <cell r="G2949" t="str">
            <v>P</v>
          </cell>
        </row>
        <row r="2950">
          <cell r="A2950">
            <v>204053437</v>
          </cell>
          <cell r="B2950" t="str">
            <v>Kallingal,Nikhil</v>
          </cell>
          <cell r="C2950" t="str">
            <v>Ansari,Ammar Abdullah</v>
          </cell>
          <cell r="D2950" t="str">
            <v>FC009</v>
          </cell>
          <cell r="E2950" t="str">
            <v>In</v>
          </cell>
          <cell r="F2950" t="str">
            <v>9/2/26, 11:29â€¯AM</v>
          </cell>
          <cell r="G2950" t="str">
            <v>P</v>
          </cell>
        </row>
        <row r="2951">
          <cell r="A2951">
            <v>204053437</v>
          </cell>
          <cell r="B2951" t="str">
            <v>Kallingal,Nikhil</v>
          </cell>
          <cell r="C2951" t="str">
            <v>Ansari,Ammar Abdullah</v>
          </cell>
          <cell r="D2951" t="str">
            <v>FC009</v>
          </cell>
          <cell r="E2951" t="str">
            <v>Out</v>
          </cell>
          <cell r="F2951" t="str">
            <v>9/2/26, 2:52â€¯PM</v>
          </cell>
          <cell r="G2951" t="str">
            <v>P</v>
          </cell>
        </row>
        <row r="2952">
          <cell r="A2952">
            <v>204053437</v>
          </cell>
          <cell r="B2952" t="str">
            <v>Kallingal,Nikhil</v>
          </cell>
          <cell r="C2952" t="str">
            <v>Ansari,Ammar Abdullah</v>
          </cell>
          <cell r="D2952" t="str">
            <v>FC009</v>
          </cell>
          <cell r="E2952" t="str">
            <v>In</v>
          </cell>
          <cell r="F2952" t="str">
            <v>9/2/26, 3:22â€¯PM</v>
          </cell>
          <cell r="G2952" t="str">
            <v>P</v>
          </cell>
        </row>
        <row r="2953">
          <cell r="A2953">
            <v>204053437</v>
          </cell>
          <cell r="B2953" t="str">
            <v>Kallingal,Nikhil</v>
          </cell>
          <cell r="C2953" t="str">
            <v>Ansari,Ammar Abdullah</v>
          </cell>
          <cell r="D2953" t="str">
            <v>FC009</v>
          </cell>
          <cell r="E2953" t="str">
            <v>Out</v>
          </cell>
          <cell r="F2953" t="str">
            <v>9/2/26, 5:59â€¯PM</v>
          </cell>
          <cell r="G2953" t="str">
            <v>P</v>
          </cell>
        </row>
        <row r="2954">
          <cell r="A2954">
            <v>204053439</v>
          </cell>
          <cell r="B2954" t="str">
            <v>Abdullah,Mohammed</v>
          </cell>
          <cell r="C2954" t="str">
            <v>Lakkireddy,Sai Raghavendra Reddy</v>
          </cell>
          <cell r="D2954" t="str">
            <v>FC009</v>
          </cell>
          <cell r="E2954" t="str">
            <v>In</v>
          </cell>
          <cell r="F2954" t="str">
            <v>9/2/26, 7:51â€¯AM</v>
          </cell>
          <cell r="G2954" t="str">
            <v>P</v>
          </cell>
        </row>
        <row r="2955">
          <cell r="A2955">
            <v>204053439</v>
          </cell>
          <cell r="B2955" t="str">
            <v>Abdullah,Mohammed</v>
          </cell>
          <cell r="C2955" t="str">
            <v>Lakkireddy,Sai Raghavendra Reddy</v>
          </cell>
          <cell r="D2955" t="str">
            <v>FC009</v>
          </cell>
          <cell r="E2955" t="str">
            <v>Out</v>
          </cell>
          <cell r="F2955" t="str">
            <v>9/2/26, 10:10â€¯AM</v>
          </cell>
          <cell r="G2955" t="str">
            <v>P</v>
          </cell>
        </row>
        <row r="2956">
          <cell r="A2956">
            <v>204053439</v>
          </cell>
          <cell r="B2956" t="str">
            <v>Abdullah,Mohammed</v>
          </cell>
          <cell r="C2956" t="str">
            <v>Lakkireddy,Sai Raghavendra Reddy</v>
          </cell>
          <cell r="D2956" t="str">
            <v>FC009</v>
          </cell>
          <cell r="E2956" t="str">
            <v>In</v>
          </cell>
          <cell r="F2956" t="str">
            <v>9/2/26, 10:40â€¯AM</v>
          </cell>
          <cell r="G2956" t="str">
            <v>P</v>
          </cell>
        </row>
        <row r="2957">
          <cell r="A2957">
            <v>204053439</v>
          </cell>
          <cell r="B2957" t="str">
            <v>Abdullah,Mohammed</v>
          </cell>
          <cell r="C2957" t="str">
            <v>Lakkireddy,Sai Raghavendra Reddy</v>
          </cell>
          <cell r="D2957" t="str">
            <v>FC009</v>
          </cell>
          <cell r="E2957" t="str">
            <v>Out</v>
          </cell>
          <cell r="F2957" t="str">
            <v>9/2/26, 3:34â€¯PM</v>
          </cell>
          <cell r="G2957" t="str">
            <v>P</v>
          </cell>
        </row>
        <row r="2958">
          <cell r="A2958">
            <v>204053439</v>
          </cell>
          <cell r="B2958" t="str">
            <v>Abdullah,Mohammed</v>
          </cell>
          <cell r="C2958" t="str">
            <v>Lakkireddy,Sai Raghavendra Reddy</v>
          </cell>
          <cell r="D2958" t="str">
            <v>FC009</v>
          </cell>
          <cell r="E2958" t="str">
            <v>In</v>
          </cell>
          <cell r="F2958" t="str">
            <v>9/2/26, 4:03â€¯PM</v>
          </cell>
          <cell r="G2958" t="str">
            <v>P</v>
          </cell>
        </row>
        <row r="2959">
          <cell r="A2959">
            <v>204053439</v>
          </cell>
          <cell r="B2959" t="str">
            <v>Abdullah,Mohammed</v>
          </cell>
          <cell r="C2959" t="str">
            <v>Lakkireddy,Sai Raghavendra Reddy</v>
          </cell>
          <cell r="D2959" t="str">
            <v>FC009</v>
          </cell>
          <cell r="E2959" t="str">
            <v>Out</v>
          </cell>
          <cell r="F2959" t="str">
            <v>9/2/26, 5:57â€¯PM</v>
          </cell>
          <cell r="G2959" t="str">
            <v>P</v>
          </cell>
        </row>
        <row r="2960">
          <cell r="A2960">
            <v>206853791</v>
          </cell>
          <cell r="B2960" t="str">
            <v>MWANJE,MUZAMIRU</v>
          </cell>
          <cell r="C2960" t="str">
            <v>Lakkireddy,Sai Raghavendra Reddy</v>
          </cell>
          <cell r="D2960" t="str">
            <v>LK017</v>
          </cell>
          <cell r="E2960" t="str">
            <v>In</v>
          </cell>
          <cell r="F2960" t="str">
            <v>9/2/26, 6:07â€¯PM</v>
          </cell>
          <cell r="G2960" t="str">
            <v>P</v>
          </cell>
        </row>
        <row r="2961">
          <cell r="A2961">
            <v>206853791</v>
          </cell>
          <cell r="B2961" t="str">
            <v>MWANJE,MUZAMIRU</v>
          </cell>
          <cell r="C2961" t="str">
            <v>Lakkireddy,Sai Raghavendra Reddy</v>
          </cell>
          <cell r="D2961" t="str">
            <v>LK017</v>
          </cell>
          <cell r="E2961" t="str">
            <v>Out</v>
          </cell>
          <cell r="F2961" t="str">
            <v>9/2/26, 8:32â€¯PM</v>
          </cell>
          <cell r="G2961" t="str">
            <v>P</v>
          </cell>
        </row>
        <row r="2962">
          <cell r="A2962">
            <v>206853791</v>
          </cell>
          <cell r="B2962" t="str">
            <v>MWANJE,MUZAMIRU</v>
          </cell>
          <cell r="C2962" t="str">
            <v>Lakkireddy,Sai Raghavendra Reddy</v>
          </cell>
          <cell r="D2962" t="str">
            <v>LK017</v>
          </cell>
          <cell r="E2962" t="str">
            <v>In</v>
          </cell>
          <cell r="F2962" t="str">
            <v>9/2/26, 9:04â€¯PM</v>
          </cell>
          <cell r="G2962" t="str">
            <v>P</v>
          </cell>
        </row>
        <row r="2963">
          <cell r="A2963">
            <v>206853791</v>
          </cell>
          <cell r="B2963" t="str">
            <v>MWANJE,MUZAMIRU</v>
          </cell>
          <cell r="C2963" t="str">
            <v>Lakkireddy,Sai Raghavendra Reddy</v>
          </cell>
          <cell r="D2963" t="str">
            <v>LK017</v>
          </cell>
          <cell r="E2963" t="str">
            <v>Out</v>
          </cell>
          <cell r="F2963" t="str">
            <v>9/3/26, 1:32â€¯AM</v>
          </cell>
          <cell r="G2963" t="str">
            <v>P</v>
          </cell>
        </row>
        <row r="2964">
          <cell r="A2964">
            <v>206853791</v>
          </cell>
          <cell r="B2964" t="str">
            <v>MWANJE,MUZAMIRU</v>
          </cell>
          <cell r="C2964" t="str">
            <v>Lakkireddy,Sai Raghavendra Reddy</v>
          </cell>
          <cell r="D2964" t="str">
            <v>LK017</v>
          </cell>
          <cell r="E2964" t="str">
            <v>In</v>
          </cell>
          <cell r="F2964" t="str">
            <v>9/3/26, 2:03â€¯AM</v>
          </cell>
          <cell r="G2964" t="str">
            <v>P</v>
          </cell>
        </row>
        <row r="2965">
          <cell r="A2965">
            <v>201487409</v>
          </cell>
          <cell r="B2965" t="str">
            <v>Sakyi,Richard</v>
          </cell>
          <cell r="C2965" t="str">
            <v>Scaria,Varghese</v>
          </cell>
          <cell r="D2965" t="str">
            <v>LK011</v>
          </cell>
          <cell r="E2965" t="str">
            <v>In</v>
          </cell>
          <cell r="F2965" t="str">
            <v>9/2/26, 6:12â€¯PM</v>
          </cell>
          <cell r="G2965" t="str">
            <v>P</v>
          </cell>
        </row>
        <row r="2966">
          <cell r="A2966">
            <v>201487409</v>
          </cell>
          <cell r="B2966" t="str">
            <v>Sakyi,Richard</v>
          </cell>
          <cell r="C2966" t="str">
            <v>Scaria,Varghese</v>
          </cell>
          <cell r="D2966" t="str">
            <v>LK011</v>
          </cell>
          <cell r="E2966" t="str">
            <v>Out</v>
          </cell>
          <cell r="F2966" t="str">
            <v>9/2/26, 8:31â€¯PM</v>
          </cell>
          <cell r="G2966" t="str">
            <v>P</v>
          </cell>
        </row>
        <row r="2967">
          <cell r="A2967">
            <v>201487409</v>
          </cell>
          <cell r="B2967" t="str">
            <v>Sakyi,Richard</v>
          </cell>
          <cell r="C2967" t="str">
            <v>Scaria,Varghese</v>
          </cell>
          <cell r="D2967" t="str">
            <v>LK011</v>
          </cell>
          <cell r="E2967" t="str">
            <v>In</v>
          </cell>
          <cell r="F2967" t="str">
            <v>9/2/26, 9:05â€¯PM</v>
          </cell>
          <cell r="G2967" t="str">
            <v>P</v>
          </cell>
        </row>
        <row r="2968">
          <cell r="A2968">
            <v>201487409</v>
          </cell>
          <cell r="B2968" t="str">
            <v>Sakyi,Richard</v>
          </cell>
          <cell r="C2968" t="str">
            <v>Scaria,Varghese</v>
          </cell>
          <cell r="D2968" t="str">
            <v>LK011</v>
          </cell>
          <cell r="E2968" t="str">
            <v>Out</v>
          </cell>
          <cell r="F2968" t="str">
            <v>9/3/26, 1:48â€¯AM</v>
          </cell>
          <cell r="G2968" t="str">
            <v>P</v>
          </cell>
        </row>
        <row r="2969">
          <cell r="A2969">
            <v>201487409</v>
          </cell>
          <cell r="B2969" t="str">
            <v>Sakyi,Richard</v>
          </cell>
          <cell r="C2969" t="str">
            <v>Scaria,Varghese</v>
          </cell>
          <cell r="D2969" t="str">
            <v>LK011</v>
          </cell>
          <cell r="E2969" t="str">
            <v>In</v>
          </cell>
          <cell r="F2969" t="str">
            <v>9/3/26, 2:17â€¯AM</v>
          </cell>
          <cell r="G2969" t="str">
            <v>P</v>
          </cell>
        </row>
        <row r="2970">
          <cell r="A2970">
            <v>203635600</v>
          </cell>
          <cell r="B2970" t="str">
            <v>Ansah,Samuel Kwesi</v>
          </cell>
          <cell r="C2970" t="str">
            <v>Dinberu,Eden</v>
          </cell>
          <cell r="D2970" t="str">
            <v>FC159</v>
          </cell>
          <cell r="E2970" t="str">
            <v>In</v>
          </cell>
          <cell r="F2970" t="str">
            <v>9/2/26, 7:59â€¯AM</v>
          </cell>
          <cell r="G2970" t="str">
            <v>P</v>
          </cell>
        </row>
        <row r="2971">
          <cell r="A2971">
            <v>203635600</v>
          </cell>
          <cell r="B2971" t="str">
            <v>Ansah,Samuel Kwesi</v>
          </cell>
          <cell r="C2971" t="str">
            <v>Dinberu,Eden</v>
          </cell>
          <cell r="D2971" t="str">
            <v>FC159</v>
          </cell>
          <cell r="E2971" t="str">
            <v>Out</v>
          </cell>
          <cell r="F2971" t="str">
            <v>9/2/26, 12:04â€¯PM</v>
          </cell>
          <cell r="G2971" t="str">
            <v>P</v>
          </cell>
        </row>
        <row r="2972">
          <cell r="A2972">
            <v>203635600</v>
          </cell>
          <cell r="B2972" t="str">
            <v>Ansah,Samuel Kwesi</v>
          </cell>
          <cell r="C2972" t="str">
            <v>Dinberu,Eden</v>
          </cell>
          <cell r="D2972" t="str">
            <v>FC159</v>
          </cell>
          <cell r="E2972" t="str">
            <v>In</v>
          </cell>
          <cell r="F2972" t="str">
            <v>9/2/26, 1:01â€¯PM</v>
          </cell>
          <cell r="G2972" t="str">
            <v>P</v>
          </cell>
        </row>
        <row r="2973">
          <cell r="A2973">
            <v>203635600</v>
          </cell>
          <cell r="B2973" t="str">
            <v>Ansah,Samuel Kwesi</v>
          </cell>
          <cell r="C2973" t="str">
            <v>Dinberu,Eden</v>
          </cell>
          <cell r="D2973" t="str">
            <v>FC159</v>
          </cell>
          <cell r="E2973" t="str">
            <v>Out</v>
          </cell>
          <cell r="F2973" t="str">
            <v>9/2/26, 5:55â€¯PM</v>
          </cell>
          <cell r="G2973" t="str">
            <v>P</v>
          </cell>
        </row>
        <row r="2974">
          <cell r="A2974">
            <v>206348214</v>
          </cell>
          <cell r="B2974" t="str">
            <v>NYAMVURA,TANAKA LESLIE</v>
          </cell>
          <cell r="C2974" t="str">
            <v>Dinberu,Eden</v>
          </cell>
          <cell r="D2974" t="str">
            <v>FC034</v>
          </cell>
          <cell r="E2974" t="str">
            <v>In</v>
          </cell>
          <cell r="F2974" t="str">
            <v>9/2/26, 7:59â€¯AM</v>
          </cell>
          <cell r="G2974" t="str">
            <v>P</v>
          </cell>
        </row>
        <row r="2975">
          <cell r="A2975">
            <v>206348214</v>
          </cell>
          <cell r="B2975" t="str">
            <v>NYAMVURA,TANAKA LESLIE</v>
          </cell>
          <cell r="C2975" t="str">
            <v>Dinberu,Eden</v>
          </cell>
          <cell r="D2975" t="str">
            <v>FC034</v>
          </cell>
          <cell r="E2975" t="str">
            <v>Out</v>
          </cell>
          <cell r="F2975" t="str">
            <v>9/2/26, 12:00â€¯PM</v>
          </cell>
          <cell r="G2975" t="str">
            <v>P</v>
          </cell>
        </row>
        <row r="2976">
          <cell r="A2976">
            <v>206348214</v>
          </cell>
          <cell r="B2976" t="str">
            <v>NYAMVURA,TANAKA LESLIE</v>
          </cell>
          <cell r="C2976" t="str">
            <v>Dinberu,Eden</v>
          </cell>
          <cell r="D2976" t="str">
            <v>FC034</v>
          </cell>
          <cell r="E2976" t="str">
            <v>In</v>
          </cell>
          <cell r="F2976" t="str">
            <v>9/2/26, 12:58â€¯PM</v>
          </cell>
          <cell r="G2976" t="str">
            <v>P</v>
          </cell>
        </row>
        <row r="2977">
          <cell r="A2977">
            <v>206348214</v>
          </cell>
          <cell r="B2977" t="str">
            <v>NYAMVURA,TANAKA LESLIE</v>
          </cell>
          <cell r="C2977" t="str">
            <v>Dinberu,Eden</v>
          </cell>
          <cell r="D2977" t="str">
            <v>FC034</v>
          </cell>
          <cell r="E2977" t="str">
            <v>Out</v>
          </cell>
          <cell r="F2977" t="str">
            <v>9/2/26, 5:56â€¯PM</v>
          </cell>
          <cell r="G2977" t="str">
            <v>P</v>
          </cell>
        </row>
        <row r="2978">
          <cell r="A2978">
            <v>103020246</v>
          </cell>
          <cell r="B2978" t="str">
            <v>Manalo,Christian Ray Joshua</v>
          </cell>
          <cell r="C2978" t="str">
            <v>Scaria,Varghese</v>
          </cell>
          <cell r="D2978" t="str">
            <v>FC059</v>
          </cell>
          <cell r="E2978" t="str">
            <v>In</v>
          </cell>
          <cell r="F2978" t="str">
            <v>9/2/26, 7:55â€¯AM</v>
          </cell>
          <cell r="G2978" t="str">
            <v>P</v>
          </cell>
        </row>
        <row r="2979">
          <cell r="A2979">
            <v>103020246</v>
          </cell>
          <cell r="B2979" t="str">
            <v>Manalo,Christian Ray Joshua</v>
          </cell>
          <cell r="C2979" t="str">
            <v>Scaria,Varghese</v>
          </cell>
          <cell r="D2979" t="str">
            <v>FC059</v>
          </cell>
          <cell r="E2979" t="str">
            <v>Out</v>
          </cell>
          <cell r="F2979" t="str">
            <v>9/2/26, 10:12â€¯AM</v>
          </cell>
          <cell r="G2979" t="str">
            <v>P</v>
          </cell>
        </row>
        <row r="2980">
          <cell r="A2980">
            <v>103020246</v>
          </cell>
          <cell r="B2980" t="str">
            <v>Manalo,Christian Ray Joshua</v>
          </cell>
          <cell r="C2980" t="str">
            <v>Scaria,Varghese</v>
          </cell>
          <cell r="D2980" t="str">
            <v>FC059</v>
          </cell>
          <cell r="E2980" t="str">
            <v>In</v>
          </cell>
          <cell r="F2980" t="str">
            <v>9/2/26, 10:40â€¯AM</v>
          </cell>
          <cell r="G2980" t="str">
            <v>P</v>
          </cell>
        </row>
        <row r="2981">
          <cell r="A2981">
            <v>103020246</v>
          </cell>
          <cell r="B2981" t="str">
            <v>Manalo,Christian Ray Joshua</v>
          </cell>
          <cell r="C2981" t="str">
            <v>Scaria,Varghese</v>
          </cell>
          <cell r="D2981" t="str">
            <v>FC059</v>
          </cell>
          <cell r="E2981" t="str">
            <v>Out</v>
          </cell>
          <cell r="F2981" t="str">
            <v>9/2/26, 2:55â€¯PM</v>
          </cell>
          <cell r="G2981" t="str">
            <v>P</v>
          </cell>
        </row>
        <row r="2982">
          <cell r="A2982">
            <v>103020246</v>
          </cell>
          <cell r="B2982" t="str">
            <v>Manalo,Christian Ray Joshua</v>
          </cell>
          <cell r="C2982" t="str">
            <v>Scaria,Varghese</v>
          </cell>
          <cell r="D2982" t="str">
            <v>FC059</v>
          </cell>
          <cell r="E2982" t="str">
            <v>In</v>
          </cell>
          <cell r="F2982" t="str">
            <v>9/2/26, 3:24â€¯PM</v>
          </cell>
          <cell r="G2982" t="str">
            <v>P</v>
          </cell>
        </row>
        <row r="2983">
          <cell r="A2983">
            <v>103020246</v>
          </cell>
          <cell r="B2983" t="str">
            <v>Manalo,Christian Ray Joshua</v>
          </cell>
          <cell r="C2983" t="str">
            <v>Scaria,Varghese</v>
          </cell>
          <cell r="D2983" t="str">
            <v>FC059</v>
          </cell>
          <cell r="E2983" t="str">
            <v>Out</v>
          </cell>
          <cell r="F2983" t="str">
            <v>9/2/26, 6:01â€¯PM</v>
          </cell>
          <cell r="G2983" t="str">
            <v>P</v>
          </cell>
        </row>
        <row r="2984">
          <cell r="A2984">
            <v>203801393</v>
          </cell>
          <cell r="B2984" t="str">
            <v>AKO,NELSON NDIM</v>
          </cell>
          <cell r="C2984" t="str">
            <v>Meera,Bava Bahrudeen</v>
          </cell>
          <cell r="D2984" t="str">
            <v>FC084</v>
          </cell>
          <cell r="E2984" t="str">
            <v>In</v>
          </cell>
          <cell r="F2984" t="str">
            <v>9/2/26, 7:58â€¯AM</v>
          </cell>
          <cell r="G2984" t="str">
            <v>P</v>
          </cell>
        </row>
        <row r="2985">
          <cell r="A2985">
            <v>203801393</v>
          </cell>
          <cell r="B2985" t="str">
            <v>AKO,NELSON NDIM</v>
          </cell>
          <cell r="C2985" t="str">
            <v>Meera,Bava Bahrudeen</v>
          </cell>
          <cell r="D2985" t="str">
            <v>FC084</v>
          </cell>
          <cell r="E2985" t="str">
            <v>Out</v>
          </cell>
          <cell r="F2985" t="str">
            <v>9/2/26, 12:01â€¯PM</v>
          </cell>
          <cell r="G2985" t="str">
            <v>P</v>
          </cell>
        </row>
        <row r="2986">
          <cell r="A2986">
            <v>203801393</v>
          </cell>
          <cell r="B2986" t="str">
            <v>AKO,NELSON NDIM</v>
          </cell>
          <cell r="C2986" t="str">
            <v>Meera,Bava Bahrudeen</v>
          </cell>
          <cell r="D2986" t="str">
            <v>FC084</v>
          </cell>
          <cell r="E2986" t="str">
            <v>In</v>
          </cell>
          <cell r="F2986" t="str">
            <v>9/2/26, 1:01â€¯PM</v>
          </cell>
          <cell r="G2986" t="str">
            <v>P</v>
          </cell>
        </row>
        <row r="2987">
          <cell r="A2987">
            <v>203801393</v>
          </cell>
          <cell r="B2987" t="str">
            <v>AKO,NELSON NDIM</v>
          </cell>
          <cell r="C2987" t="str">
            <v>Meera,Bava Bahrudeen</v>
          </cell>
          <cell r="D2987" t="str">
            <v>FC084</v>
          </cell>
          <cell r="E2987" t="str">
            <v>Out</v>
          </cell>
          <cell r="F2987" t="str">
            <v>9/2/26, 6:02â€¯PM</v>
          </cell>
          <cell r="G2987" t="str">
            <v>P</v>
          </cell>
        </row>
        <row r="2988">
          <cell r="A2988">
            <v>206875598</v>
          </cell>
          <cell r="B2988" t="str">
            <v>SSEKANDI,JOSEPH</v>
          </cell>
          <cell r="C2988" t="str">
            <v>Sohail,Anis</v>
          </cell>
          <cell r="D2988" t="str">
            <v>FC034</v>
          </cell>
          <cell r="E2988" t="str">
            <v>In</v>
          </cell>
          <cell r="F2988" t="str">
            <v>9/2/26, 7:58â€¯AM</v>
          </cell>
          <cell r="G2988" t="str">
            <v>P</v>
          </cell>
        </row>
        <row r="2989">
          <cell r="A2989">
            <v>206875598</v>
          </cell>
          <cell r="B2989" t="str">
            <v>SSEKANDI,JOSEPH</v>
          </cell>
          <cell r="C2989" t="str">
            <v>Sohail,Anis</v>
          </cell>
          <cell r="D2989" t="str">
            <v>FC034</v>
          </cell>
          <cell r="E2989" t="str">
            <v>Out</v>
          </cell>
          <cell r="F2989" t="str">
            <v>9/2/26, 12:01â€¯PM</v>
          </cell>
          <cell r="G2989" t="str">
            <v>P</v>
          </cell>
        </row>
        <row r="2990">
          <cell r="A2990">
            <v>206875598</v>
          </cell>
          <cell r="B2990" t="str">
            <v>SSEKANDI,JOSEPH</v>
          </cell>
          <cell r="C2990" t="str">
            <v>Sohail,Anis</v>
          </cell>
          <cell r="D2990" t="str">
            <v>FC034</v>
          </cell>
          <cell r="E2990" t="str">
            <v>In</v>
          </cell>
          <cell r="F2990" t="str">
            <v>9/2/26, 12:59â€¯PM</v>
          </cell>
          <cell r="G2990" t="str">
            <v>P</v>
          </cell>
        </row>
        <row r="2991">
          <cell r="A2991">
            <v>206875598</v>
          </cell>
          <cell r="B2991" t="str">
            <v>SSEKANDI,JOSEPH</v>
          </cell>
          <cell r="C2991" t="str">
            <v>Sohail,Anis</v>
          </cell>
          <cell r="D2991" t="str">
            <v>FC034</v>
          </cell>
          <cell r="E2991" t="str">
            <v>Out</v>
          </cell>
          <cell r="F2991" t="str">
            <v>9/2/26, 5:58â€¯PM</v>
          </cell>
          <cell r="G2991" t="str">
            <v>P</v>
          </cell>
        </row>
        <row r="2992">
          <cell r="A2992">
            <v>204868856</v>
          </cell>
          <cell r="B2992" t="str">
            <v>Otoo,Emmanuel</v>
          </cell>
          <cell r="C2992" t="str">
            <v>Meera,Bava Bahrudeen</v>
          </cell>
          <cell r="D2992" t="str">
            <v>LK017</v>
          </cell>
          <cell r="E2992" t="str">
            <v>In</v>
          </cell>
          <cell r="F2992" t="str">
            <v>9/2/26, 6:06â€¯PM</v>
          </cell>
          <cell r="G2992" t="str">
            <v>P</v>
          </cell>
        </row>
        <row r="2993">
          <cell r="A2993">
            <v>204868856</v>
          </cell>
          <cell r="B2993" t="str">
            <v>Otoo,Emmanuel</v>
          </cell>
          <cell r="C2993" t="str">
            <v>Meera,Bava Bahrudeen</v>
          </cell>
          <cell r="D2993" t="str">
            <v>LK017</v>
          </cell>
          <cell r="E2993" t="str">
            <v>Out</v>
          </cell>
          <cell r="F2993" t="str">
            <v>9/2/26, 11:01â€¯PM</v>
          </cell>
          <cell r="G2993" t="str">
            <v>P</v>
          </cell>
        </row>
        <row r="2994">
          <cell r="A2994">
            <v>204868856</v>
          </cell>
          <cell r="B2994" t="str">
            <v>Otoo,Emmanuel</v>
          </cell>
          <cell r="C2994" t="str">
            <v>Meera,Bava Bahrudeen</v>
          </cell>
          <cell r="D2994" t="str">
            <v>LK017</v>
          </cell>
          <cell r="E2994" t="str">
            <v>In</v>
          </cell>
          <cell r="F2994" t="str">
            <v>9/3/26, 12:03â€¯AM</v>
          </cell>
          <cell r="G2994" t="str">
            <v>P</v>
          </cell>
        </row>
        <row r="2995">
          <cell r="A2995">
            <v>204868854</v>
          </cell>
          <cell r="B2995" t="str">
            <v>Mensah,Confidence</v>
          </cell>
          <cell r="C2995" t="str">
            <v>Nahla,Fathimathul</v>
          </cell>
          <cell r="D2995" t="str">
            <v>FC009</v>
          </cell>
          <cell r="E2995" t="str">
            <v>In</v>
          </cell>
          <cell r="F2995" t="str">
            <v>9/2/26, 8:02â€¯AM</v>
          </cell>
          <cell r="G2995" t="str">
            <v>P</v>
          </cell>
        </row>
        <row r="2996">
          <cell r="A2996">
            <v>204868854</v>
          </cell>
          <cell r="B2996" t="str">
            <v>Mensah,Confidence</v>
          </cell>
          <cell r="C2996" t="str">
            <v>Nahla,Fathimathul</v>
          </cell>
          <cell r="D2996" t="str">
            <v>FC009</v>
          </cell>
          <cell r="E2996" t="str">
            <v>Out</v>
          </cell>
          <cell r="F2996" t="str">
            <v>9/2/26, 12:48â€¯PM</v>
          </cell>
          <cell r="G2996" t="str">
            <v>P</v>
          </cell>
        </row>
        <row r="2997">
          <cell r="A2997">
            <v>204868854</v>
          </cell>
          <cell r="B2997" t="str">
            <v>Mensah,Confidence</v>
          </cell>
          <cell r="C2997" t="str">
            <v>Nahla,Fathimathul</v>
          </cell>
          <cell r="D2997" t="str">
            <v>FC009</v>
          </cell>
          <cell r="E2997" t="str">
            <v>In</v>
          </cell>
          <cell r="F2997" t="str">
            <v>9/2/26, 1:46â€¯PM</v>
          </cell>
          <cell r="G2997" t="str">
            <v>P</v>
          </cell>
        </row>
        <row r="2998">
          <cell r="A2998">
            <v>204868854</v>
          </cell>
          <cell r="B2998" t="str">
            <v>Mensah,Confidence</v>
          </cell>
          <cell r="C2998" t="str">
            <v>Nahla,Fathimathul</v>
          </cell>
          <cell r="D2998" t="str">
            <v>FC009</v>
          </cell>
          <cell r="E2998" t="str">
            <v>Out</v>
          </cell>
          <cell r="F2998" t="str">
            <v>9/2/26, 5:58â€¯PM</v>
          </cell>
          <cell r="G2998" t="str">
            <v>P</v>
          </cell>
        </row>
        <row r="2999">
          <cell r="A2999">
            <v>205651024</v>
          </cell>
          <cell r="B2999" t="str">
            <v>Atinde,Tabitha Monica</v>
          </cell>
          <cell r="C2999" t="str">
            <v>Meera,Bava Bahrudeen</v>
          </cell>
          <cell r="D2999" t="str">
            <v>FC009</v>
          </cell>
          <cell r="E2999" t="str">
            <v>In</v>
          </cell>
          <cell r="F2999" t="str">
            <v>9/2/26, 7:57â€¯AM</v>
          </cell>
          <cell r="G2999" t="str">
            <v>P</v>
          </cell>
        </row>
        <row r="3000">
          <cell r="A3000">
            <v>205651024</v>
          </cell>
          <cell r="B3000" t="str">
            <v>Atinde,Tabitha Monica</v>
          </cell>
          <cell r="C3000" t="str">
            <v>Meera,Bava Bahrudeen</v>
          </cell>
          <cell r="D3000" t="str">
            <v>FC009</v>
          </cell>
          <cell r="E3000" t="str">
            <v>Out</v>
          </cell>
          <cell r="F3000" t="str">
            <v>9/2/26, 12:00â€¯PM</v>
          </cell>
          <cell r="G3000" t="str">
            <v>P</v>
          </cell>
        </row>
        <row r="3001">
          <cell r="A3001">
            <v>205651024</v>
          </cell>
          <cell r="B3001" t="str">
            <v>Atinde,Tabitha Monica</v>
          </cell>
          <cell r="C3001" t="str">
            <v>Meera,Bava Bahrudeen</v>
          </cell>
          <cell r="D3001" t="str">
            <v>FC009</v>
          </cell>
          <cell r="E3001" t="str">
            <v>In</v>
          </cell>
          <cell r="F3001" t="str">
            <v>9/2/26, 1:01â€¯PM</v>
          </cell>
          <cell r="G3001" t="str">
            <v>P</v>
          </cell>
        </row>
        <row r="3002">
          <cell r="A3002">
            <v>205651024</v>
          </cell>
          <cell r="B3002" t="str">
            <v>Atinde,Tabitha Monica</v>
          </cell>
          <cell r="C3002" t="str">
            <v>Meera,Bava Bahrudeen</v>
          </cell>
          <cell r="D3002" t="str">
            <v>FC009</v>
          </cell>
          <cell r="E3002" t="str">
            <v>Out</v>
          </cell>
          <cell r="F3002" t="str">
            <v>9/2/26, 5:59â€¯PM</v>
          </cell>
          <cell r="G3002" t="str">
            <v>P</v>
          </cell>
        </row>
        <row r="3003">
          <cell r="A3003">
            <v>203794558</v>
          </cell>
          <cell r="B3003" t="str">
            <v>Sharmilee,Reena</v>
          </cell>
          <cell r="C3003" t="str">
            <v>Adamachi,Maria</v>
          </cell>
          <cell r="D3003" t="str">
            <v>FC009</v>
          </cell>
          <cell r="E3003" t="str">
            <v>In</v>
          </cell>
          <cell r="F3003" t="str">
            <v>9/2/26, 7:45â€¯AM</v>
          </cell>
          <cell r="G3003" t="str">
            <v>P</v>
          </cell>
        </row>
        <row r="3004">
          <cell r="A3004">
            <v>203794558</v>
          </cell>
          <cell r="B3004" t="str">
            <v>Sharmilee,Reena</v>
          </cell>
          <cell r="C3004" t="str">
            <v>Adamachi,Maria</v>
          </cell>
          <cell r="D3004" t="str">
            <v>FC009</v>
          </cell>
          <cell r="E3004" t="str">
            <v>Out</v>
          </cell>
          <cell r="F3004" t="str">
            <v>9/2/26, 1:00â€¯PM</v>
          </cell>
          <cell r="G3004" t="str">
            <v>P</v>
          </cell>
        </row>
        <row r="3005">
          <cell r="A3005">
            <v>203794558</v>
          </cell>
          <cell r="B3005" t="str">
            <v>Sharmilee,Reena</v>
          </cell>
          <cell r="C3005" t="str">
            <v>Adamachi,Maria</v>
          </cell>
          <cell r="D3005" t="str">
            <v>FC009</v>
          </cell>
          <cell r="E3005" t="str">
            <v>In</v>
          </cell>
          <cell r="F3005" t="str">
            <v>9/2/26, 2:00â€¯PM</v>
          </cell>
          <cell r="G3005" t="str">
            <v>P</v>
          </cell>
        </row>
        <row r="3006">
          <cell r="A3006">
            <v>203794558</v>
          </cell>
          <cell r="B3006" t="str">
            <v>Sharmilee,Reena</v>
          </cell>
          <cell r="C3006" t="str">
            <v>Adamachi,Maria</v>
          </cell>
          <cell r="D3006" t="str">
            <v>FC009</v>
          </cell>
          <cell r="E3006" t="str">
            <v>Out</v>
          </cell>
          <cell r="F3006" t="str">
            <v>9/2/26, 6:06â€¯PM</v>
          </cell>
          <cell r="G3006" t="str">
            <v>P</v>
          </cell>
        </row>
        <row r="3007">
          <cell r="A3007">
            <v>203796734</v>
          </cell>
          <cell r="B3007" t="str">
            <v>ISSAKA,ALHASSAN</v>
          </cell>
          <cell r="C3007" t="str">
            <v>Almarzooqi,Abbas</v>
          </cell>
          <cell r="D3007" t="str">
            <v>LK013</v>
          </cell>
          <cell r="E3007" t="str">
            <v>In</v>
          </cell>
          <cell r="F3007" t="str">
            <v>9/2/26, 6:06â€¯PM</v>
          </cell>
          <cell r="G3007" t="str">
            <v>P</v>
          </cell>
        </row>
        <row r="3008">
          <cell r="A3008">
            <v>203796734</v>
          </cell>
          <cell r="B3008" t="str">
            <v>ISSAKA,ALHASSAN</v>
          </cell>
          <cell r="C3008" t="str">
            <v>Almarzooqi,Abbas</v>
          </cell>
          <cell r="D3008" t="str">
            <v>LK013</v>
          </cell>
          <cell r="E3008" t="str">
            <v>Out</v>
          </cell>
          <cell r="F3008" t="str">
            <v>9/2/26, 10:47â€¯PM</v>
          </cell>
          <cell r="G3008" t="str">
            <v>P</v>
          </cell>
        </row>
        <row r="3009">
          <cell r="A3009">
            <v>203796734</v>
          </cell>
          <cell r="B3009" t="str">
            <v>ISSAKA,ALHASSAN</v>
          </cell>
          <cell r="C3009" t="str">
            <v>Almarzooqi,Abbas</v>
          </cell>
          <cell r="D3009" t="str">
            <v>LK013</v>
          </cell>
          <cell r="E3009" t="str">
            <v>In</v>
          </cell>
          <cell r="F3009" t="str">
            <v>9/2/26, 11:44â€¯PM</v>
          </cell>
          <cell r="G3009" t="str">
            <v>P</v>
          </cell>
        </row>
        <row r="3010">
          <cell r="A3010">
            <v>102577243</v>
          </cell>
          <cell r="B3010" t="str">
            <v>IMRAN,K M MOHAMED</v>
          </cell>
          <cell r="C3010" t="str">
            <v>Dinberu,Eden</v>
          </cell>
          <cell r="D3010" t="str">
            <v>FC009</v>
          </cell>
          <cell r="E3010" t="str">
            <v>In</v>
          </cell>
          <cell r="F3010" t="str">
            <v>9/2/26, 7:47â€¯AM</v>
          </cell>
          <cell r="G3010" t="str">
            <v>P</v>
          </cell>
        </row>
        <row r="3011">
          <cell r="A3011">
            <v>102577243</v>
          </cell>
          <cell r="B3011" t="str">
            <v>IMRAN,K M MOHAMED</v>
          </cell>
          <cell r="C3011" t="str">
            <v>Dinberu,Eden</v>
          </cell>
          <cell r="D3011" t="str">
            <v>FC009</v>
          </cell>
          <cell r="E3011" t="str">
            <v>Out</v>
          </cell>
          <cell r="F3011" t="str">
            <v>9/2/26, 12:26â€¯PM</v>
          </cell>
          <cell r="G3011" t="str">
            <v>P</v>
          </cell>
        </row>
        <row r="3012">
          <cell r="A3012">
            <v>102577243</v>
          </cell>
          <cell r="B3012" t="str">
            <v>IMRAN,K M MOHAMED</v>
          </cell>
          <cell r="C3012" t="str">
            <v>Dinberu,Eden</v>
          </cell>
          <cell r="D3012" t="str">
            <v>FC009</v>
          </cell>
          <cell r="E3012" t="str">
            <v>Out</v>
          </cell>
          <cell r="F3012" t="str">
            <v>9/2/26, 6:06â€¯PM</v>
          </cell>
          <cell r="G3012" t="str">
            <v>P</v>
          </cell>
        </row>
        <row r="3013">
          <cell r="A3013">
            <v>204009978</v>
          </cell>
          <cell r="B3013" t="str">
            <v>IRUMBA,JOSHUA</v>
          </cell>
          <cell r="C3013" t="str">
            <v>Lakkireddy,Sai Raghavendra Reddy</v>
          </cell>
          <cell r="D3013" t="str">
            <v>LK011</v>
          </cell>
          <cell r="E3013" t="str">
            <v>In</v>
          </cell>
          <cell r="F3013" t="str">
            <v>9/2/26, 6:09â€¯PM</v>
          </cell>
          <cell r="G3013" t="str">
            <v>P</v>
          </cell>
        </row>
        <row r="3014">
          <cell r="A3014">
            <v>204009978</v>
          </cell>
          <cell r="B3014" t="str">
            <v>IRUMBA,JOSHUA</v>
          </cell>
          <cell r="C3014" t="str">
            <v>Lakkireddy,Sai Raghavendra Reddy</v>
          </cell>
          <cell r="D3014" t="str">
            <v>LK011</v>
          </cell>
          <cell r="E3014" t="str">
            <v>Out</v>
          </cell>
          <cell r="F3014" t="str">
            <v>9/2/26, 8:40â€¯PM</v>
          </cell>
          <cell r="G3014" t="str">
            <v>P</v>
          </cell>
        </row>
        <row r="3015">
          <cell r="A3015">
            <v>204009978</v>
          </cell>
          <cell r="B3015" t="str">
            <v>IRUMBA,JOSHUA</v>
          </cell>
          <cell r="C3015" t="str">
            <v>Lakkireddy,Sai Raghavendra Reddy</v>
          </cell>
          <cell r="D3015" t="str">
            <v>LK011</v>
          </cell>
          <cell r="E3015" t="str">
            <v>In</v>
          </cell>
          <cell r="F3015" t="str">
            <v>9/2/26, 9:11â€¯PM</v>
          </cell>
          <cell r="G3015" t="str">
            <v>P</v>
          </cell>
        </row>
        <row r="3016">
          <cell r="A3016">
            <v>204009978</v>
          </cell>
          <cell r="B3016" t="str">
            <v>IRUMBA,JOSHUA</v>
          </cell>
          <cell r="C3016" t="str">
            <v>Lakkireddy,Sai Raghavendra Reddy</v>
          </cell>
          <cell r="D3016" t="str">
            <v>LK011</v>
          </cell>
          <cell r="E3016" t="str">
            <v>Out</v>
          </cell>
          <cell r="F3016" t="str">
            <v>9/3/26, 1:45â€¯AM</v>
          </cell>
          <cell r="G3016" t="str">
            <v>P</v>
          </cell>
        </row>
        <row r="3017">
          <cell r="A3017">
            <v>204009978</v>
          </cell>
          <cell r="B3017" t="str">
            <v>IRUMBA,JOSHUA</v>
          </cell>
          <cell r="C3017" t="str">
            <v>Lakkireddy,Sai Raghavendra Reddy</v>
          </cell>
          <cell r="D3017" t="str">
            <v>LK011</v>
          </cell>
          <cell r="E3017" t="str">
            <v>In</v>
          </cell>
          <cell r="F3017" t="str">
            <v>9/3/26, 2:16â€¯AM</v>
          </cell>
          <cell r="G3017" t="str">
            <v>P</v>
          </cell>
        </row>
        <row r="3018">
          <cell r="A3018">
            <v>204967049</v>
          </cell>
          <cell r="B3018" t="str">
            <v>KUMEKPE,MARTIN</v>
          </cell>
          <cell r="C3018" t="str">
            <v>Katyal,Varun</v>
          </cell>
          <cell r="D3018" t="str">
            <v>FC159</v>
          </cell>
          <cell r="E3018" t="str">
            <v>In</v>
          </cell>
          <cell r="F3018" t="str">
            <v>9/2/26, 7:56â€¯AM</v>
          </cell>
          <cell r="G3018" t="str">
            <v>P</v>
          </cell>
        </row>
        <row r="3019">
          <cell r="A3019">
            <v>204967049</v>
          </cell>
          <cell r="B3019" t="str">
            <v>KUMEKPE,MARTIN</v>
          </cell>
          <cell r="C3019" t="str">
            <v>Katyal,Varun</v>
          </cell>
          <cell r="D3019" t="str">
            <v>FC159</v>
          </cell>
          <cell r="E3019" t="str">
            <v>Out</v>
          </cell>
          <cell r="F3019" t="str">
            <v>9/2/26, 10:04â€¯AM</v>
          </cell>
          <cell r="G3019" t="str">
            <v>P</v>
          </cell>
        </row>
        <row r="3020">
          <cell r="A3020">
            <v>204967049</v>
          </cell>
          <cell r="B3020" t="str">
            <v>KUMEKPE,MARTIN</v>
          </cell>
          <cell r="C3020" t="str">
            <v>Katyal,Varun</v>
          </cell>
          <cell r="D3020" t="str">
            <v>FC159</v>
          </cell>
          <cell r="E3020" t="str">
            <v>In</v>
          </cell>
          <cell r="F3020" t="str">
            <v>9/2/26, 10:30â€¯AM</v>
          </cell>
          <cell r="G3020" t="str">
            <v>P</v>
          </cell>
        </row>
        <row r="3021">
          <cell r="A3021">
            <v>204967049</v>
          </cell>
          <cell r="B3021" t="str">
            <v>KUMEKPE,MARTIN</v>
          </cell>
          <cell r="C3021" t="str">
            <v>Katyal,Varun</v>
          </cell>
          <cell r="D3021" t="str">
            <v>FC159</v>
          </cell>
          <cell r="E3021" t="str">
            <v>Out</v>
          </cell>
          <cell r="F3021" t="str">
            <v>9/2/26, 2:47â€¯PM</v>
          </cell>
          <cell r="G3021" t="str">
            <v>P</v>
          </cell>
        </row>
        <row r="3022">
          <cell r="A3022">
            <v>204967049</v>
          </cell>
          <cell r="B3022" t="str">
            <v>KUMEKPE,MARTIN</v>
          </cell>
          <cell r="C3022" t="str">
            <v>Katyal,Varun</v>
          </cell>
          <cell r="D3022" t="str">
            <v>FC159</v>
          </cell>
          <cell r="E3022" t="str">
            <v>In</v>
          </cell>
          <cell r="F3022" t="str">
            <v>9/2/26, 3:15â€¯PM</v>
          </cell>
          <cell r="G3022" t="str">
            <v>P</v>
          </cell>
        </row>
        <row r="3023">
          <cell r="A3023">
            <v>205861620</v>
          </cell>
          <cell r="B3023" t="str">
            <v>Maina,Lewis Mathenge</v>
          </cell>
          <cell r="C3023" t="str">
            <v>Thomas,Binil</v>
          </cell>
          <cell r="D3023" t="str">
            <v>FC159</v>
          </cell>
          <cell r="E3023" t="str">
            <v>In</v>
          </cell>
          <cell r="F3023" t="str">
            <v>9/2/26, 7:57â€¯AM</v>
          </cell>
          <cell r="G3023" t="str">
            <v>P</v>
          </cell>
        </row>
        <row r="3024">
          <cell r="A3024">
            <v>205861620</v>
          </cell>
          <cell r="B3024" t="str">
            <v>Maina,Lewis Mathenge</v>
          </cell>
          <cell r="C3024" t="str">
            <v>Thomas,Binil</v>
          </cell>
          <cell r="D3024" t="str">
            <v>FC159</v>
          </cell>
          <cell r="E3024" t="str">
            <v>Out</v>
          </cell>
          <cell r="F3024" t="str">
            <v>9/2/26, 10:03â€¯AM</v>
          </cell>
          <cell r="G3024" t="str">
            <v>P</v>
          </cell>
        </row>
        <row r="3025">
          <cell r="A3025">
            <v>205861620</v>
          </cell>
          <cell r="B3025" t="str">
            <v>Maina,Lewis Mathenge</v>
          </cell>
          <cell r="C3025" t="str">
            <v>Thomas,Binil</v>
          </cell>
          <cell r="D3025" t="str">
            <v>FC159</v>
          </cell>
          <cell r="E3025" t="str">
            <v>In</v>
          </cell>
          <cell r="F3025" t="str">
            <v>9/2/26, 10:36â€¯AM</v>
          </cell>
          <cell r="G3025" t="str">
            <v>P</v>
          </cell>
        </row>
        <row r="3026">
          <cell r="A3026">
            <v>205861620</v>
          </cell>
          <cell r="B3026" t="str">
            <v>Maina,Lewis Mathenge</v>
          </cell>
          <cell r="C3026" t="str">
            <v>Thomas,Binil</v>
          </cell>
          <cell r="D3026" t="str">
            <v>FC159</v>
          </cell>
          <cell r="E3026" t="str">
            <v>Out</v>
          </cell>
          <cell r="F3026" t="str">
            <v>9/2/26, 2:42â€¯PM</v>
          </cell>
          <cell r="G3026" t="str">
            <v>P</v>
          </cell>
        </row>
        <row r="3027">
          <cell r="A3027">
            <v>205861620</v>
          </cell>
          <cell r="B3027" t="str">
            <v>Maina,Lewis Mathenge</v>
          </cell>
          <cell r="C3027" t="str">
            <v>Thomas,Binil</v>
          </cell>
          <cell r="D3027" t="str">
            <v>FC159</v>
          </cell>
          <cell r="E3027" t="str">
            <v>In</v>
          </cell>
          <cell r="F3027" t="str">
            <v>9/2/26, 3:17â€¯PM</v>
          </cell>
          <cell r="G3027" t="str">
            <v>P</v>
          </cell>
        </row>
        <row r="3028">
          <cell r="A3028">
            <v>205861620</v>
          </cell>
          <cell r="B3028" t="str">
            <v>Maina,Lewis Mathenge</v>
          </cell>
          <cell r="C3028" t="str">
            <v>Thomas,Binil</v>
          </cell>
          <cell r="D3028" t="str">
            <v>FC159</v>
          </cell>
          <cell r="E3028" t="str">
            <v>Out</v>
          </cell>
          <cell r="F3028" t="str">
            <v>9/2/26, 5:57â€¯PM</v>
          </cell>
          <cell r="G3028" t="str">
            <v>P</v>
          </cell>
        </row>
        <row r="3029">
          <cell r="A3029">
            <v>205872523</v>
          </cell>
          <cell r="B3029" t="str">
            <v>MUGISHA,RICHARD</v>
          </cell>
          <cell r="C3029" t="str">
            <v>Scaria,Varghese</v>
          </cell>
          <cell r="D3029" t="str">
            <v>FC009</v>
          </cell>
          <cell r="E3029" t="str">
            <v>In</v>
          </cell>
          <cell r="F3029" t="str">
            <v>9/2/26, 7:58â€¯AM</v>
          </cell>
          <cell r="G3029" t="str">
            <v>P</v>
          </cell>
        </row>
        <row r="3030">
          <cell r="A3030">
            <v>205872523</v>
          </cell>
          <cell r="B3030" t="str">
            <v>MUGISHA,RICHARD</v>
          </cell>
          <cell r="C3030" t="str">
            <v>Scaria,Varghese</v>
          </cell>
          <cell r="D3030" t="str">
            <v>FC009</v>
          </cell>
          <cell r="E3030" t="str">
            <v>Out</v>
          </cell>
          <cell r="F3030" t="str">
            <v>9/2/26, 10:05â€¯AM</v>
          </cell>
          <cell r="G3030" t="str">
            <v>P</v>
          </cell>
        </row>
        <row r="3031">
          <cell r="A3031">
            <v>205872523</v>
          </cell>
          <cell r="B3031" t="str">
            <v>MUGISHA,RICHARD</v>
          </cell>
          <cell r="C3031" t="str">
            <v>Scaria,Varghese</v>
          </cell>
          <cell r="D3031" t="str">
            <v>FC009</v>
          </cell>
          <cell r="E3031" t="str">
            <v>In</v>
          </cell>
          <cell r="F3031" t="str">
            <v>9/2/26, 10:35â€¯AM</v>
          </cell>
          <cell r="G3031" t="str">
            <v>P</v>
          </cell>
        </row>
        <row r="3032">
          <cell r="A3032">
            <v>205872523</v>
          </cell>
          <cell r="B3032" t="str">
            <v>MUGISHA,RICHARD</v>
          </cell>
          <cell r="C3032" t="str">
            <v>Scaria,Varghese</v>
          </cell>
          <cell r="D3032" t="str">
            <v>FC009</v>
          </cell>
          <cell r="E3032" t="str">
            <v>Out</v>
          </cell>
          <cell r="F3032" t="str">
            <v>9/2/26, 2:40â€¯PM</v>
          </cell>
          <cell r="G3032" t="str">
            <v>P</v>
          </cell>
        </row>
        <row r="3033">
          <cell r="A3033">
            <v>205872523</v>
          </cell>
          <cell r="B3033" t="str">
            <v>MUGISHA,RICHARD</v>
          </cell>
          <cell r="C3033" t="str">
            <v>Scaria,Varghese</v>
          </cell>
          <cell r="D3033" t="str">
            <v>FC009</v>
          </cell>
          <cell r="E3033" t="str">
            <v>In</v>
          </cell>
          <cell r="F3033" t="str">
            <v>9/2/26, 3:11â€¯PM</v>
          </cell>
          <cell r="G3033" t="str">
            <v>P</v>
          </cell>
        </row>
        <row r="3034">
          <cell r="A3034">
            <v>205872523</v>
          </cell>
          <cell r="B3034" t="str">
            <v>MUGISHA,RICHARD</v>
          </cell>
          <cell r="C3034" t="str">
            <v>Scaria,Varghese</v>
          </cell>
          <cell r="D3034" t="str">
            <v>FC009</v>
          </cell>
          <cell r="E3034" t="str">
            <v>Out</v>
          </cell>
          <cell r="F3034" t="str">
            <v>9/2/26, 5:54â€¯PM</v>
          </cell>
          <cell r="G3034" t="str">
            <v>P</v>
          </cell>
        </row>
        <row r="3035">
          <cell r="A3035">
            <v>204967041</v>
          </cell>
          <cell r="B3035" t="str">
            <v>DANSO YEBOAH,JOSEPH KOFI</v>
          </cell>
          <cell r="C3035" t="str">
            <v>Lakkireddy,Sai Raghavendra Reddy</v>
          </cell>
          <cell r="D3035" t="str">
            <v>FC034</v>
          </cell>
          <cell r="E3035" t="str">
            <v>In</v>
          </cell>
          <cell r="F3035" t="str">
            <v>9/2/26, 7:58â€¯AM</v>
          </cell>
          <cell r="G3035" t="str">
            <v>P</v>
          </cell>
        </row>
        <row r="3036">
          <cell r="A3036">
            <v>204967041</v>
          </cell>
          <cell r="B3036" t="str">
            <v>DANSO YEBOAH,JOSEPH KOFI</v>
          </cell>
          <cell r="C3036" t="str">
            <v>Lakkireddy,Sai Raghavendra Reddy</v>
          </cell>
          <cell r="D3036" t="str">
            <v>FC034</v>
          </cell>
          <cell r="E3036" t="str">
            <v>Out</v>
          </cell>
          <cell r="F3036" t="str">
            <v>9/2/26, 10:08â€¯AM</v>
          </cell>
          <cell r="G3036" t="str">
            <v>P</v>
          </cell>
        </row>
        <row r="3037">
          <cell r="A3037">
            <v>204967041</v>
          </cell>
          <cell r="B3037" t="str">
            <v>DANSO YEBOAH,JOSEPH KOFI</v>
          </cell>
          <cell r="C3037" t="str">
            <v>Lakkireddy,Sai Raghavendra Reddy</v>
          </cell>
          <cell r="D3037" t="str">
            <v>FC034</v>
          </cell>
          <cell r="E3037" t="str">
            <v>In</v>
          </cell>
          <cell r="F3037" t="str">
            <v>9/2/26, 10:38â€¯AM</v>
          </cell>
          <cell r="G3037" t="str">
            <v>P</v>
          </cell>
        </row>
        <row r="3038">
          <cell r="A3038">
            <v>204967041</v>
          </cell>
          <cell r="B3038" t="str">
            <v>DANSO YEBOAH,JOSEPH KOFI</v>
          </cell>
          <cell r="C3038" t="str">
            <v>Lakkireddy,Sai Raghavendra Reddy</v>
          </cell>
          <cell r="D3038" t="str">
            <v>FC034</v>
          </cell>
          <cell r="E3038" t="str">
            <v>Out</v>
          </cell>
          <cell r="F3038" t="str">
            <v>9/2/26, 2:46â€¯PM</v>
          </cell>
          <cell r="G3038" t="str">
            <v>P</v>
          </cell>
        </row>
        <row r="3039">
          <cell r="A3039">
            <v>204967041</v>
          </cell>
          <cell r="B3039" t="str">
            <v>DANSO YEBOAH,JOSEPH KOFI</v>
          </cell>
          <cell r="C3039" t="str">
            <v>Lakkireddy,Sai Raghavendra Reddy</v>
          </cell>
          <cell r="D3039" t="str">
            <v>FC034</v>
          </cell>
          <cell r="E3039" t="str">
            <v>In</v>
          </cell>
          <cell r="F3039" t="str">
            <v>9/2/26, 3:17â€¯PM</v>
          </cell>
          <cell r="G3039" t="str">
            <v>P</v>
          </cell>
        </row>
        <row r="3040">
          <cell r="A3040">
            <v>204967041</v>
          </cell>
          <cell r="B3040" t="str">
            <v>DANSO YEBOAH,JOSEPH KOFI</v>
          </cell>
          <cell r="C3040" t="str">
            <v>Lakkireddy,Sai Raghavendra Reddy</v>
          </cell>
          <cell r="D3040" t="str">
            <v>FC034</v>
          </cell>
          <cell r="E3040" t="str">
            <v>Out</v>
          </cell>
          <cell r="F3040" t="str">
            <v>9/2/26, 6:00â€¯PM</v>
          </cell>
          <cell r="G3040" t="str">
            <v>P</v>
          </cell>
        </row>
        <row r="3041">
          <cell r="A3041">
            <v>204967040</v>
          </cell>
          <cell r="B3041" t="str">
            <v>DARKO SRAHA,PRINCE RICHARD</v>
          </cell>
          <cell r="C3041" t="str">
            <v>Dinberu,Eden</v>
          </cell>
          <cell r="D3041" t="str">
            <v>LK013</v>
          </cell>
          <cell r="E3041" t="str">
            <v>In</v>
          </cell>
          <cell r="F3041" t="str">
            <v>9/2/26, 6:08â€¯PM</v>
          </cell>
          <cell r="G3041" t="str">
            <v>P</v>
          </cell>
        </row>
        <row r="3042">
          <cell r="A3042">
            <v>204967040</v>
          </cell>
          <cell r="B3042" t="str">
            <v>DARKO SRAHA,PRINCE RICHARD</v>
          </cell>
          <cell r="C3042" t="str">
            <v>Dinberu,Eden</v>
          </cell>
          <cell r="D3042" t="str">
            <v>LK013</v>
          </cell>
          <cell r="E3042" t="str">
            <v>Out</v>
          </cell>
          <cell r="F3042" t="str">
            <v>9/2/26, 11:01â€¯PM</v>
          </cell>
          <cell r="G3042" t="str">
            <v>P</v>
          </cell>
        </row>
        <row r="3043">
          <cell r="A3043">
            <v>204967040</v>
          </cell>
          <cell r="B3043" t="str">
            <v>DARKO SRAHA,PRINCE RICHARD</v>
          </cell>
          <cell r="C3043" t="str">
            <v>Dinberu,Eden</v>
          </cell>
          <cell r="D3043" t="str">
            <v>LK013</v>
          </cell>
          <cell r="E3043" t="str">
            <v>In</v>
          </cell>
          <cell r="F3043" t="str">
            <v>9/3/26, 12:00â€¯AM</v>
          </cell>
          <cell r="G3043" t="str">
            <v>P</v>
          </cell>
        </row>
        <row r="3044">
          <cell r="A3044">
            <v>205861618</v>
          </cell>
          <cell r="B3044" t="str">
            <v>Mbiu,Dennis Muchiri</v>
          </cell>
          <cell r="C3044" t="str">
            <v>Thomas,Binil</v>
          </cell>
          <cell r="D3044" t="str">
            <v>LK017</v>
          </cell>
          <cell r="E3044" t="str">
            <v>In</v>
          </cell>
          <cell r="F3044" t="str">
            <v>9/2/26, 6:08â€¯PM</v>
          </cell>
          <cell r="G3044" t="str">
            <v>P</v>
          </cell>
        </row>
        <row r="3045">
          <cell r="A3045">
            <v>205861618</v>
          </cell>
          <cell r="B3045" t="str">
            <v>Mbiu,Dennis Muchiri</v>
          </cell>
          <cell r="C3045" t="str">
            <v>Thomas,Binil</v>
          </cell>
          <cell r="D3045" t="str">
            <v>LK017</v>
          </cell>
          <cell r="E3045" t="str">
            <v>Out</v>
          </cell>
          <cell r="F3045" t="str">
            <v>9/2/26, 8:32â€¯PM</v>
          </cell>
          <cell r="G3045" t="str">
            <v>P</v>
          </cell>
        </row>
        <row r="3046">
          <cell r="A3046">
            <v>205861618</v>
          </cell>
          <cell r="B3046" t="str">
            <v>Mbiu,Dennis Muchiri</v>
          </cell>
          <cell r="C3046" t="str">
            <v>Thomas,Binil</v>
          </cell>
          <cell r="D3046" t="str">
            <v>LK017</v>
          </cell>
          <cell r="E3046" t="str">
            <v>In</v>
          </cell>
          <cell r="F3046" t="str">
            <v>9/2/26, 9:00â€¯PM</v>
          </cell>
          <cell r="G3046" t="str">
            <v>P</v>
          </cell>
        </row>
        <row r="3047">
          <cell r="A3047">
            <v>205861618</v>
          </cell>
          <cell r="B3047" t="str">
            <v>Mbiu,Dennis Muchiri</v>
          </cell>
          <cell r="C3047" t="str">
            <v>Thomas,Binil</v>
          </cell>
          <cell r="D3047" t="str">
            <v>LK017</v>
          </cell>
          <cell r="E3047" t="str">
            <v>Out</v>
          </cell>
          <cell r="F3047" t="str">
            <v>9/3/26, 1:34â€¯AM</v>
          </cell>
          <cell r="G3047" t="str">
            <v>P</v>
          </cell>
        </row>
        <row r="3048">
          <cell r="A3048">
            <v>205861618</v>
          </cell>
          <cell r="B3048" t="str">
            <v>Mbiu,Dennis Muchiri</v>
          </cell>
          <cell r="C3048" t="str">
            <v>Thomas,Binil</v>
          </cell>
          <cell r="D3048" t="str">
            <v>LK017</v>
          </cell>
          <cell r="E3048" t="str">
            <v>In</v>
          </cell>
          <cell r="F3048" t="str">
            <v>9/3/26, 2:04â€¯AM</v>
          </cell>
          <cell r="G3048" t="str">
            <v>P</v>
          </cell>
        </row>
        <row r="3049">
          <cell r="A3049">
            <v>204967046</v>
          </cell>
          <cell r="B3049" t="str">
            <v>ANNI,PROSPER</v>
          </cell>
          <cell r="C3049" t="str">
            <v>Katyal,Varun</v>
          </cell>
          <cell r="D3049" t="str">
            <v>FC084</v>
          </cell>
          <cell r="E3049" t="str">
            <v>In</v>
          </cell>
          <cell r="F3049" t="str">
            <v>9/2/26, 7:59â€¯AM</v>
          </cell>
          <cell r="G3049" t="str">
            <v>P</v>
          </cell>
        </row>
        <row r="3050">
          <cell r="A3050">
            <v>204967046</v>
          </cell>
          <cell r="B3050" t="str">
            <v>ANNI,PROSPER</v>
          </cell>
          <cell r="C3050" t="str">
            <v>Katyal,Varun</v>
          </cell>
          <cell r="D3050" t="str">
            <v>FC084</v>
          </cell>
          <cell r="E3050" t="str">
            <v>Out</v>
          </cell>
          <cell r="F3050" t="str">
            <v>9/2/26, 10:16â€¯AM</v>
          </cell>
          <cell r="G3050" t="str">
            <v>P</v>
          </cell>
        </row>
        <row r="3051">
          <cell r="A3051">
            <v>204967046</v>
          </cell>
          <cell r="B3051" t="str">
            <v>ANNI,PROSPER</v>
          </cell>
          <cell r="C3051" t="str">
            <v>Katyal,Varun</v>
          </cell>
          <cell r="D3051" t="str">
            <v>FC084</v>
          </cell>
          <cell r="E3051" t="str">
            <v>In</v>
          </cell>
          <cell r="F3051" t="str">
            <v>9/2/26, 10:47â€¯AM</v>
          </cell>
          <cell r="G3051" t="str">
            <v>P</v>
          </cell>
        </row>
        <row r="3052">
          <cell r="A3052">
            <v>204967046</v>
          </cell>
          <cell r="B3052" t="str">
            <v>ANNI,PROSPER</v>
          </cell>
          <cell r="C3052" t="str">
            <v>Katyal,Varun</v>
          </cell>
          <cell r="D3052" t="str">
            <v>FC084</v>
          </cell>
          <cell r="E3052" t="str">
            <v>Out</v>
          </cell>
          <cell r="F3052" t="str">
            <v>9/2/26, 2:52â€¯PM</v>
          </cell>
          <cell r="G3052" t="str">
            <v>P</v>
          </cell>
        </row>
        <row r="3053">
          <cell r="A3053">
            <v>204967046</v>
          </cell>
          <cell r="B3053" t="str">
            <v>ANNI,PROSPER</v>
          </cell>
          <cell r="C3053" t="str">
            <v>Katyal,Varun</v>
          </cell>
          <cell r="D3053" t="str">
            <v>FC084</v>
          </cell>
          <cell r="E3053" t="str">
            <v>In</v>
          </cell>
          <cell r="F3053" t="str">
            <v>9/2/26, 3:27â€¯PM</v>
          </cell>
          <cell r="G3053" t="str">
            <v>P</v>
          </cell>
        </row>
        <row r="3054">
          <cell r="A3054">
            <v>204967046</v>
          </cell>
          <cell r="B3054" t="str">
            <v>ANNI,PROSPER</v>
          </cell>
          <cell r="C3054" t="str">
            <v>Katyal,Varun</v>
          </cell>
          <cell r="D3054" t="str">
            <v>FC084</v>
          </cell>
          <cell r="E3054" t="str">
            <v>Out</v>
          </cell>
          <cell r="F3054" t="str">
            <v>9/2/26, 6:08â€¯PM</v>
          </cell>
          <cell r="G3054" t="str">
            <v>P</v>
          </cell>
        </row>
        <row r="3055">
          <cell r="A3055">
            <v>203813134</v>
          </cell>
          <cell r="B3055" t="str">
            <v>NALUPURAPPATTIL,UNAIS</v>
          </cell>
          <cell r="C3055" t="str">
            <v>Katyal,Varun</v>
          </cell>
          <cell r="D3055" t="str">
            <v>FC059</v>
          </cell>
          <cell r="E3055" t="str">
            <v>In</v>
          </cell>
          <cell r="F3055" t="str">
            <v>9/2/26, 6:05â€¯PM</v>
          </cell>
          <cell r="G3055" t="str">
            <v>P</v>
          </cell>
        </row>
        <row r="3056">
          <cell r="A3056">
            <v>203813134</v>
          </cell>
          <cell r="B3056" t="str">
            <v>NALUPURAPPATTIL,UNAIS</v>
          </cell>
          <cell r="C3056" t="str">
            <v>Katyal,Varun</v>
          </cell>
          <cell r="D3056" t="str">
            <v>FC059</v>
          </cell>
          <cell r="E3056" t="str">
            <v>Out</v>
          </cell>
          <cell r="F3056" t="str">
            <v>9/2/26, 10:51â€¯PM</v>
          </cell>
          <cell r="G3056" t="str">
            <v>P</v>
          </cell>
        </row>
        <row r="3057">
          <cell r="A3057">
            <v>203813134</v>
          </cell>
          <cell r="B3057" t="str">
            <v>NALUPURAPPATTIL,UNAIS</v>
          </cell>
          <cell r="C3057" t="str">
            <v>Katyal,Varun</v>
          </cell>
          <cell r="D3057" t="str">
            <v>FC059</v>
          </cell>
          <cell r="E3057" t="str">
            <v>In</v>
          </cell>
          <cell r="F3057" t="str">
            <v>9/2/26, 11:48â€¯PM</v>
          </cell>
          <cell r="G3057" t="str">
            <v>P</v>
          </cell>
        </row>
        <row r="3058">
          <cell r="A3058">
            <v>206175107</v>
          </cell>
          <cell r="B3058" t="str">
            <v>Mwangi Kamau,Samwel</v>
          </cell>
          <cell r="C3058" t="str">
            <v>Meera,Bava Bahrudeen</v>
          </cell>
          <cell r="D3058" t="str">
            <v>FC034</v>
          </cell>
          <cell r="E3058" t="str">
            <v>In</v>
          </cell>
          <cell r="F3058" t="str">
            <v>9/2/26, 7:58â€¯AM</v>
          </cell>
          <cell r="G3058" t="str">
            <v>P</v>
          </cell>
        </row>
        <row r="3059">
          <cell r="A3059">
            <v>206175107</v>
          </cell>
          <cell r="B3059" t="str">
            <v>Mwangi Kamau,Samwel</v>
          </cell>
          <cell r="C3059" t="str">
            <v>Meera,Bava Bahrudeen</v>
          </cell>
          <cell r="D3059" t="str">
            <v>FC034</v>
          </cell>
          <cell r="E3059" t="str">
            <v>Out</v>
          </cell>
          <cell r="F3059" t="str">
            <v>9/2/26, 12:04â€¯PM</v>
          </cell>
          <cell r="G3059" t="str">
            <v>P</v>
          </cell>
        </row>
        <row r="3060">
          <cell r="A3060">
            <v>206175107</v>
          </cell>
          <cell r="B3060" t="str">
            <v>Mwangi Kamau,Samwel</v>
          </cell>
          <cell r="C3060" t="str">
            <v>Meera,Bava Bahrudeen</v>
          </cell>
          <cell r="D3060" t="str">
            <v>FC034</v>
          </cell>
          <cell r="E3060" t="str">
            <v>In</v>
          </cell>
          <cell r="F3060" t="str">
            <v>9/2/26, 1:02â€¯PM</v>
          </cell>
          <cell r="G3060" t="str">
            <v>P</v>
          </cell>
        </row>
        <row r="3061">
          <cell r="A3061">
            <v>206175107</v>
          </cell>
          <cell r="B3061" t="str">
            <v>Mwangi Kamau,Samwel</v>
          </cell>
          <cell r="C3061" t="str">
            <v>Meera,Bava Bahrudeen</v>
          </cell>
          <cell r="D3061" t="str">
            <v>FC034</v>
          </cell>
          <cell r="E3061" t="str">
            <v>Out</v>
          </cell>
          <cell r="F3061" t="str">
            <v>9/2/26, 6:00â€¯PM</v>
          </cell>
          <cell r="G3061" t="str">
            <v>P</v>
          </cell>
        </row>
        <row r="3062">
          <cell r="A3062">
            <v>204967039</v>
          </cell>
          <cell r="B3062" t="str">
            <v>ANIM,PRINCE OWUSU</v>
          </cell>
          <cell r="C3062" t="str">
            <v>Ansari,Ammar Abdullah</v>
          </cell>
          <cell r="D3062" t="str">
            <v>FC034</v>
          </cell>
          <cell r="E3062" t="str">
            <v>In</v>
          </cell>
          <cell r="F3062" t="str">
            <v>9/2/26, 8:00â€¯AM</v>
          </cell>
          <cell r="G3062" t="str">
            <v>P</v>
          </cell>
        </row>
        <row r="3063">
          <cell r="A3063">
            <v>204967039</v>
          </cell>
          <cell r="B3063" t="str">
            <v>ANIM,PRINCE OWUSU</v>
          </cell>
          <cell r="C3063" t="str">
            <v>Ansari,Ammar Abdullah</v>
          </cell>
          <cell r="D3063" t="str">
            <v>FC034</v>
          </cell>
          <cell r="E3063" t="str">
            <v>Out</v>
          </cell>
          <cell r="F3063" t="str">
            <v>9/2/26, 10:24â€¯AM</v>
          </cell>
          <cell r="G3063" t="str">
            <v>P</v>
          </cell>
        </row>
        <row r="3064">
          <cell r="A3064">
            <v>204967039</v>
          </cell>
          <cell r="B3064" t="str">
            <v>ANIM,PRINCE OWUSU</v>
          </cell>
          <cell r="C3064" t="str">
            <v>Ansari,Ammar Abdullah</v>
          </cell>
          <cell r="D3064" t="str">
            <v>FC034</v>
          </cell>
          <cell r="E3064" t="str">
            <v>In</v>
          </cell>
          <cell r="F3064" t="str">
            <v>9/2/26, 10:52â€¯AM</v>
          </cell>
          <cell r="G3064" t="str">
            <v>P</v>
          </cell>
        </row>
        <row r="3065">
          <cell r="A3065">
            <v>204967039</v>
          </cell>
          <cell r="B3065" t="str">
            <v>ANIM,PRINCE OWUSU</v>
          </cell>
          <cell r="C3065" t="str">
            <v>Ansari,Ammar Abdullah</v>
          </cell>
          <cell r="D3065" t="str">
            <v>FC034</v>
          </cell>
          <cell r="E3065" t="str">
            <v>Out</v>
          </cell>
          <cell r="F3065" t="str">
            <v>9/2/26, 3:10â€¯PM</v>
          </cell>
          <cell r="G3065" t="str">
            <v>P</v>
          </cell>
        </row>
        <row r="3066">
          <cell r="A3066">
            <v>204967039</v>
          </cell>
          <cell r="B3066" t="str">
            <v>ANIM,PRINCE OWUSU</v>
          </cell>
          <cell r="C3066" t="str">
            <v>Ansari,Ammar Abdullah</v>
          </cell>
          <cell r="D3066" t="str">
            <v>FC034</v>
          </cell>
          <cell r="E3066" t="str">
            <v>In</v>
          </cell>
          <cell r="F3066" t="str">
            <v>9/2/26, 3:39â€¯PM</v>
          </cell>
          <cell r="G3066" t="str">
            <v>P</v>
          </cell>
        </row>
        <row r="3067">
          <cell r="A3067">
            <v>204967039</v>
          </cell>
          <cell r="B3067" t="str">
            <v>ANIM,PRINCE OWUSU</v>
          </cell>
          <cell r="C3067" t="str">
            <v>Ansari,Ammar Abdullah</v>
          </cell>
          <cell r="D3067" t="str">
            <v>FC034</v>
          </cell>
          <cell r="E3067" t="str">
            <v>Out</v>
          </cell>
          <cell r="F3067" t="str">
            <v>9/2/26, 6:00â€¯PM</v>
          </cell>
          <cell r="G3067" t="str">
            <v>P</v>
          </cell>
        </row>
        <row r="3068">
          <cell r="A3068">
            <v>206933423</v>
          </cell>
          <cell r="B3068" t="str">
            <v>MAINA,TRAICY CHEBET</v>
          </cell>
          <cell r="C3068" t="str">
            <v>Nahla,Fathimathul</v>
          </cell>
          <cell r="D3068" t="str">
            <v>FC059</v>
          </cell>
          <cell r="E3068" t="str">
            <v>In</v>
          </cell>
          <cell r="F3068" t="str">
            <v>9/2/26, 7:59â€¯AM</v>
          </cell>
          <cell r="G3068" t="str">
            <v>P</v>
          </cell>
        </row>
        <row r="3069">
          <cell r="A3069">
            <v>206933423</v>
          </cell>
          <cell r="B3069" t="str">
            <v>MAINA,TRAICY CHEBET</v>
          </cell>
          <cell r="C3069" t="str">
            <v>Nahla,Fathimathul</v>
          </cell>
          <cell r="D3069" t="str">
            <v>FC059</v>
          </cell>
          <cell r="E3069" t="str">
            <v>Out</v>
          </cell>
          <cell r="F3069" t="str">
            <v>9/2/26, 12:45â€¯PM</v>
          </cell>
          <cell r="G3069" t="str">
            <v>P</v>
          </cell>
        </row>
        <row r="3070">
          <cell r="A3070">
            <v>206933423</v>
          </cell>
          <cell r="B3070" t="str">
            <v>MAINA,TRAICY CHEBET</v>
          </cell>
          <cell r="C3070" t="str">
            <v>Nahla,Fathimathul</v>
          </cell>
          <cell r="D3070" t="str">
            <v>FC059</v>
          </cell>
          <cell r="E3070" t="str">
            <v>In</v>
          </cell>
          <cell r="F3070" t="str">
            <v>9/2/26, 1:44â€¯PM</v>
          </cell>
          <cell r="G3070" t="str">
            <v>P</v>
          </cell>
        </row>
        <row r="3071">
          <cell r="A3071">
            <v>206933423</v>
          </cell>
          <cell r="B3071" t="str">
            <v>MAINA,TRAICY CHEBET</v>
          </cell>
          <cell r="C3071" t="str">
            <v>Nahla,Fathimathul</v>
          </cell>
          <cell r="D3071" t="str">
            <v>FC059</v>
          </cell>
          <cell r="E3071" t="str">
            <v>Out</v>
          </cell>
          <cell r="F3071" t="str">
            <v>9/2/26, 5:58â€¯PM</v>
          </cell>
          <cell r="G3071" t="str">
            <v>P</v>
          </cell>
        </row>
        <row r="3072">
          <cell r="A3072">
            <v>203813132</v>
          </cell>
          <cell r="B3072" t="str">
            <v>RAJAN,VISHNURAJ BABY</v>
          </cell>
          <cell r="C3072" t="str">
            <v>Meera,Bava Bahrudeen</v>
          </cell>
          <cell r="D3072" t="str">
            <v>LK011</v>
          </cell>
          <cell r="E3072" t="str">
            <v>In</v>
          </cell>
          <cell r="F3072" t="str">
            <v>9/2/26, 6:07â€¯PM</v>
          </cell>
          <cell r="G3072" t="str">
            <v>P</v>
          </cell>
        </row>
        <row r="3073">
          <cell r="A3073">
            <v>203813132</v>
          </cell>
          <cell r="B3073" t="str">
            <v>RAJAN,VISHNURAJ BABY</v>
          </cell>
          <cell r="C3073" t="str">
            <v>Meera,Bava Bahrudeen</v>
          </cell>
          <cell r="D3073" t="str">
            <v>LK011</v>
          </cell>
          <cell r="E3073" t="str">
            <v>Out</v>
          </cell>
          <cell r="F3073" t="str">
            <v>9/2/26, 11:02â€¯PM</v>
          </cell>
          <cell r="G3073" t="str">
            <v>P</v>
          </cell>
        </row>
        <row r="3074">
          <cell r="A3074">
            <v>203813132</v>
          </cell>
          <cell r="B3074" t="str">
            <v>RAJAN,VISHNURAJ BABY</v>
          </cell>
          <cell r="C3074" t="str">
            <v>Meera,Bava Bahrudeen</v>
          </cell>
          <cell r="D3074" t="str">
            <v>LK011</v>
          </cell>
          <cell r="E3074" t="str">
            <v>In</v>
          </cell>
          <cell r="F3074" t="str">
            <v>9/3/26, 12:01â€¯AM</v>
          </cell>
          <cell r="G3074" t="str">
            <v>P</v>
          </cell>
        </row>
        <row r="3075">
          <cell r="A3075">
            <v>206129267</v>
          </cell>
          <cell r="B3075" t="str">
            <v>Tarko,Peterson</v>
          </cell>
          <cell r="C3075" t="str">
            <v>Ansari,Ammar Abdullah</v>
          </cell>
          <cell r="D3075" t="str">
            <v>FC059</v>
          </cell>
          <cell r="E3075" t="str">
            <v>In</v>
          </cell>
          <cell r="F3075" t="str">
            <v>9/2/26, 7:58â€¯AM</v>
          </cell>
          <cell r="G3075" t="str">
            <v>P</v>
          </cell>
        </row>
        <row r="3076">
          <cell r="A3076">
            <v>206129267</v>
          </cell>
          <cell r="B3076" t="str">
            <v>Tarko,Peterson</v>
          </cell>
          <cell r="C3076" t="str">
            <v>Ansari,Ammar Abdullah</v>
          </cell>
          <cell r="D3076" t="str">
            <v>FC059</v>
          </cell>
          <cell r="E3076" t="str">
            <v>Out</v>
          </cell>
          <cell r="F3076" t="str">
            <v>9/2/26, 11:35â€¯AM</v>
          </cell>
          <cell r="G3076" t="str">
            <v>P</v>
          </cell>
        </row>
        <row r="3077">
          <cell r="A3077">
            <v>206129267</v>
          </cell>
          <cell r="B3077" t="str">
            <v>Tarko,Peterson</v>
          </cell>
          <cell r="C3077" t="str">
            <v>Ansari,Ammar Abdullah</v>
          </cell>
          <cell r="D3077" t="str">
            <v>FC059</v>
          </cell>
          <cell r="E3077" t="str">
            <v>In</v>
          </cell>
          <cell r="F3077" t="str">
            <v>9/2/26, 12:04â€¯PM</v>
          </cell>
          <cell r="G3077" t="str">
            <v>P</v>
          </cell>
        </row>
        <row r="3078">
          <cell r="A3078">
            <v>206129267</v>
          </cell>
          <cell r="B3078" t="str">
            <v>Tarko,Peterson</v>
          </cell>
          <cell r="C3078" t="str">
            <v>Ansari,Ammar Abdullah</v>
          </cell>
          <cell r="D3078" t="str">
            <v>FC059</v>
          </cell>
          <cell r="E3078" t="str">
            <v>Out</v>
          </cell>
          <cell r="F3078" t="str">
            <v>9/2/26, 2:50â€¯PM</v>
          </cell>
          <cell r="G3078" t="str">
            <v>P</v>
          </cell>
        </row>
        <row r="3079">
          <cell r="A3079">
            <v>206129267</v>
          </cell>
          <cell r="B3079" t="str">
            <v>Tarko,Peterson</v>
          </cell>
          <cell r="C3079" t="str">
            <v>Ansari,Ammar Abdullah</v>
          </cell>
          <cell r="D3079" t="str">
            <v>FC059</v>
          </cell>
          <cell r="E3079" t="str">
            <v>In</v>
          </cell>
          <cell r="F3079" t="str">
            <v>9/2/26, 3:20â€¯PM</v>
          </cell>
          <cell r="G3079" t="str">
            <v>P</v>
          </cell>
        </row>
        <row r="3080">
          <cell r="A3080">
            <v>206129267</v>
          </cell>
          <cell r="B3080" t="str">
            <v>Tarko,Peterson</v>
          </cell>
          <cell r="C3080" t="str">
            <v>Ansari,Ammar Abdullah</v>
          </cell>
          <cell r="D3080" t="str">
            <v>FC059</v>
          </cell>
          <cell r="E3080" t="str">
            <v>Out</v>
          </cell>
          <cell r="F3080" t="str">
            <v>9/2/26, 6:06â€¯PM</v>
          </cell>
          <cell r="G3080" t="str">
            <v>P</v>
          </cell>
        </row>
        <row r="3081">
          <cell r="A3081">
            <v>206015572</v>
          </cell>
          <cell r="B3081" t="str">
            <v>OWUSUA MENSAH,EVELYN</v>
          </cell>
          <cell r="C3081" t="str">
            <v>Sohail,Anis</v>
          </cell>
          <cell r="D3081" t="str">
            <v>LK012</v>
          </cell>
          <cell r="E3081" t="str">
            <v>In</v>
          </cell>
          <cell r="F3081" t="str">
            <v>9/2/26, 6:09â€¯PM</v>
          </cell>
          <cell r="G3081" t="str">
            <v>P</v>
          </cell>
        </row>
        <row r="3082">
          <cell r="A3082">
            <v>206015572</v>
          </cell>
          <cell r="B3082" t="str">
            <v>OWUSUA MENSAH,EVELYN</v>
          </cell>
          <cell r="C3082" t="str">
            <v>Sohail,Anis</v>
          </cell>
          <cell r="D3082" t="str">
            <v>LK012</v>
          </cell>
          <cell r="E3082" t="str">
            <v>Out</v>
          </cell>
          <cell r="F3082" t="str">
            <v>9/2/26, 11:04â€¯PM</v>
          </cell>
          <cell r="G3082" t="str">
            <v>P</v>
          </cell>
        </row>
        <row r="3083">
          <cell r="A3083">
            <v>206015572</v>
          </cell>
          <cell r="B3083" t="str">
            <v>OWUSUA MENSAH,EVELYN</v>
          </cell>
          <cell r="C3083" t="str">
            <v>Sohail,Anis</v>
          </cell>
          <cell r="D3083" t="str">
            <v>LK012</v>
          </cell>
          <cell r="E3083" t="str">
            <v>In</v>
          </cell>
          <cell r="F3083" t="str">
            <v>9/3/26, 12:03â€¯AM</v>
          </cell>
          <cell r="G3083" t="str">
            <v>P</v>
          </cell>
        </row>
        <row r="3084">
          <cell r="A3084">
            <v>203469395</v>
          </cell>
          <cell r="B3084" t="str">
            <v>MWIIRO,JANE WANJIKU</v>
          </cell>
          <cell r="C3084" t="str">
            <v>Sohail,Anis</v>
          </cell>
          <cell r="D3084" t="str">
            <v>FC059</v>
          </cell>
          <cell r="E3084" t="str">
            <v>In</v>
          </cell>
          <cell r="F3084" t="str">
            <v>9/2/26, 7:59â€¯AM</v>
          </cell>
          <cell r="G3084" t="str">
            <v>P</v>
          </cell>
        </row>
        <row r="3085">
          <cell r="A3085">
            <v>203469395</v>
          </cell>
          <cell r="B3085" t="str">
            <v>MWIIRO,JANE WANJIKU</v>
          </cell>
          <cell r="C3085" t="str">
            <v>Sohail,Anis</v>
          </cell>
          <cell r="D3085" t="str">
            <v>FC059</v>
          </cell>
          <cell r="E3085" t="str">
            <v>Out</v>
          </cell>
          <cell r="F3085" t="str">
            <v>9/2/26, 12:13â€¯PM</v>
          </cell>
          <cell r="G3085" t="str">
            <v>P</v>
          </cell>
        </row>
        <row r="3086">
          <cell r="A3086">
            <v>203469395</v>
          </cell>
          <cell r="B3086" t="str">
            <v>MWIIRO,JANE WANJIKU</v>
          </cell>
          <cell r="C3086" t="str">
            <v>Sohail,Anis</v>
          </cell>
          <cell r="D3086" t="str">
            <v>FC059</v>
          </cell>
          <cell r="E3086" t="str">
            <v>In</v>
          </cell>
          <cell r="F3086" t="str">
            <v>9/2/26, 1:11â€¯PM</v>
          </cell>
          <cell r="G3086" t="str">
            <v>P</v>
          </cell>
        </row>
        <row r="3087">
          <cell r="A3087">
            <v>203469395</v>
          </cell>
          <cell r="B3087" t="str">
            <v>MWIIRO,JANE WANJIKU</v>
          </cell>
          <cell r="C3087" t="str">
            <v>Sohail,Anis</v>
          </cell>
          <cell r="D3087" t="str">
            <v>FC059</v>
          </cell>
          <cell r="E3087" t="str">
            <v>Out</v>
          </cell>
          <cell r="F3087" t="str">
            <v>9/2/26, 6:11â€¯PM</v>
          </cell>
          <cell r="G3087" t="str">
            <v>P</v>
          </cell>
        </row>
        <row r="3088">
          <cell r="A3088">
            <v>203469399</v>
          </cell>
          <cell r="B3088" t="str">
            <v>Mills,Everlyne</v>
          </cell>
          <cell r="C3088" t="str">
            <v>Sohail,Anis</v>
          </cell>
          <cell r="D3088" t="str">
            <v>FC134</v>
          </cell>
          <cell r="E3088" t="str">
            <v>In</v>
          </cell>
          <cell r="F3088" t="str">
            <v>9/2/26, 8:01â€¯AM</v>
          </cell>
          <cell r="G3088" t="str">
            <v>P</v>
          </cell>
        </row>
        <row r="3089">
          <cell r="A3089">
            <v>203469399</v>
          </cell>
          <cell r="B3089" t="str">
            <v>Mills,Everlyne</v>
          </cell>
          <cell r="C3089" t="str">
            <v>Sohail,Anis</v>
          </cell>
          <cell r="D3089" t="str">
            <v>FC134</v>
          </cell>
          <cell r="E3089" t="str">
            <v>Out</v>
          </cell>
          <cell r="F3089" t="str">
            <v>9/2/26, 12:06â€¯PM</v>
          </cell>
          <cell r="G3089" t="str">
            <v>P</v>
          </cell>
        </row>
        <row r="3090">
          <cell r="A3090">
            <v>203469399</v>
          </cell>
          <cell r="B3090" t="str">
            <v>Mills,Everlyne</v>
          </cell>
          <cell r="C3090" t="str">
            <v>Sohail,Anis</v>
          </cell>
          <cell r="D3090" t="str">
            <v>FC134</v>
          </cell>
          <cell r="E3090" t="str">
            <v>In</v>
          </cell>
          <cell r="F3090" t="str">
            <v>9/2/26, 1:06â€¯PM</v>
          </cell>
          <cell r="G3090" t="str">
            <v>P</v>
          </cell>
        </row>
        <row r="3091">
          <cell r="A3091">
            <v>203469399</v>
          </cell>
          <cell r="B3091" t="str">
            <v>Mills,Everlyne</v>
          </cell>
          <cell r="C3091" t="str">
            <v>Sohail,Anis</v>
          </cell>
          <cell r="D3091" t="str">
            <v>FC134</v>
          </cell>
          <cell r="E3091" t="str">
            <v>Out</v>
          </cell>
          <cell r="F3091" t="str">
            <v>9/2/26, 6:03â€¯PM</v>
          </cell>
          <cell r="G3091" t="str">
            <v>P</v>
          </cell>
        </row>
        <row r="3092">
          <cell r="A3092">
            <v>203796750</v>
          </cell>
          <cell r="B3092" t="str">
            <v>SEMAJONGI,RAMDHAN</v>
          </cell>
          <cell r="C3092" t="str">
            <v>Katyal,Varun</v>
          </cell>
          <cell r="D3092" t="str">
            <v>FC009</v>
          </cell>
          <cell r="E3092" t="str">
            <v>In</v>
          </cell>
          <cell r="F3092" t="str">
            <v>9/2/26, 8:01â€¯AM</v>
          </cell>
          <cell r="G3092" t="str">
            <v>P</v>
          </cell>
        </row>
        <row r="3093">
          <cell r="A3093">
            <v>203796750</v>
          </cell>
          <cell r="B3093" t="str">
            <v>SEMAJONGI,RAMDHAN</v>
          </cell>
          <cell r="C3093" t="str">
            <v>Katyal,Varun</v>
          </cell>
          <cell r="D3093" t="str">
            <v>FC009</v>
          </cell>
          <cell r="E3093" t="str">
            <v>Out</v>
          </cell>
          <cell r="F3093" t="str">
            <v>9/2/26, 12:51â€¯PM</v>
          </cell>
          <cell r="G3093" t="str">
            <v>P</v>
          </cell>
        </row>
        <row r="3094">
          <cell r="A3094">
            <v>203796750</v>
          </cell>
          <cell r="B3094" t="str">
            <v>SEMAJONGI,RAMDHAN</v>
          </cell>
          <cell r="C3094" t="str">
            <v>Katyal,Varun</v>
          </cell>
          <cell r="D3094" t="str">
            <v>FC009</v>
          </cell>
          <cell r="E3094" t="str">
            <v>In</v>
          </cell>
          <cell r="F3094" t="str">
            <v>9/2/26, 1:51â€¯PM</v>
          </cell>
          <cell r="G3094" t="str">
            <v>P</v>
          </cell>
        </row>
        <row r="3095">
          <cell r="A3095">
            <v>203796750</v>
          </cell>
          <cell r="B3095" t="str">
            <v>SEMAJONGI,RAMDHAN</v>
          </cell>
          <cell r="C3095" t="str">
            <v>Katyal,Varun</v>
          </cell>
          <cell r="D3095" t="str">
            <v>FC009</v>
          </cell>
          <cell r="E3095" t="str">
            <v>Out</v>
          </cell>
          <cell r="F3095" t="str">
            <v>9/2/26, 6:02â€¯PM</v>
          </cell>
          <cell r="G3095" t="str">
            <v>P</v>
          </cell>
        </row>
        <row r="3096">
          <cell r="A3096">
            <v>206128580</v>
          </cell>
          <cell r="B3096" t="str">
            <v>Kungu,Caroline Wanja</v>
          </cell>
          <cell r="C3096" t="str">
            <v>Scaria,Varghese</v>
          </cell>
          <cell r="D3096" t="str">
            <v>LK014</v>
          </cell>
          <cell r="E3096" t="str">
            <v>In</v>
          </cell>
          <cell r="F3096" t="str">
            <v>9/2/26, 6:07â€¯PM</v>
          </cell>
          <cell r="G3096" t="str">
            <v>P</v>
          </cell>
        </row>
        <row r="3097">
          <cell r="A3097">
            <v>206128580</v>
          </cell>
          <cell r="B3097" t="str">
            <v>Kungu,Caroline Wanja</v>
          </cell>
          <cell r="C3097" t="str">
            <v>Scaria,Varghese</v>
          </cell>
          <cell r="D3097" t="str">
            <v>LK014</v>
          </cell>
          <cell r="E3097" t="str">
            <v>Out</v>
          </cell>
          <cell r="F3097" t="str">
            <v>9/2/26, 8:00â€¯PM</v>
          </cell>
          <cell r="G3097" t="str">
            <v>P</v>
          </cell>
        </row>
        <row r="3098">
          <cell r="A3098">
            <v>206128580</v>
          </cell>
          <cell r="B3098" t="str">
            <v>Kungu,Caroline Wanja</v>
          </cell>
          <cell r="C3098" t="str">
            <v>Scaria,Varghese</v>
          </cell>
          <cell r="D3098" t="str">
            <v>LK014</v>
          </cell>
          <cell r="E3098" t="str">
            <v>In</v>
          </cell>
          <cell r="F3098" t="str">
            <v>9/2/26, 9:00â€¯PM</v>
          </cell>
          <cell r="G3098" t="str">
            <v>P</v>
          </cell>
        </row>
        <row r="3099">
          <cell r="A3099">
            <v>206128580</v>
          </cell>
          <cell r="B3099" t="str">
            <v>Kungu,Caroline Wanja</v>
          </cell>
          <cell r="C3099" t="str">
            <v>Scaria,Varghese</v>
          </cell>
          <cell r="D3099" t="str">
            <v>LK014</v>
          </cell>
          <cell r="E3099" t="str">
            <v>Out</v>
          </cell>
          <cell r="F3099" t="str">
            <v>9/3/26, 2:09â€¯AM</v>
          </cell>
          <cell r="G3099" t="str">
            <v>P</v>
          </cell>
        </row>
        <row r="3100">
          <cell r="A3100">
            <v>203851105</v>
          </cell>
          <cell r="B3100" t="str">
            <v>Ndaba,Linsabezinhle</v>
          </cell>
          <cell r="C3100" t="str">
            <v>Scaria,Varghese</v>
          </cell>
          <cell r="D3100" t="str">
            <v>LK011</v>
          </cell>
          <cell r="E3100" t="str">
            <v>In</v>
          </cell>
          <cell r="F3100" t="str">
            <v>9/2/26, 6:11â€¯PM</v>
          </cell>
          <cell r="G3100" t="str">
            <v>P</v>
          </cell>
        </row>
        <row r="3101">
          <cell r="A3101">
            <v>203851105</v>
          </cell>
          <cell r="B3101" t="str">
            <v>Ndaba,Linsabezinhle</v>
          </cell>
          <cell r="C3101" t="str">
            <v>Scaria,Varghese</v>
          </cell>
          <cell r="D3101" t="str">
            <v>LK011</v>
          </cell>
          <cell r="E3101" t="str">
            <v>Out</v>
          </cell>
          <cell r="F3101" t="str">
            <v>9/2/26, 8:31â€¯PM</v>
          </cell>
          <cell r="G3101" t="str">
            <v>P</v>
          </cell>
        </row>
        <row r="3102">
          <cell r="A3102">
            <v>203851105</v>
          </cell>
          <cell r="B3102" t="str">
            <v>Ndaba,Linsabezinhle</v>
          </cell>
          <cell r="C3102" t="str">
            <v>Scaria,Varghese</v>
          </cell>
          <cell r="D3102" t="str">
            <v>LK011</v>
          </cell>
          <cell r="E3102" t="str">
            <v>In</v>
          </cell>
          <cell r="F3102" t="str">
            <v>9/2/26, 9:00â€¯PM</v>
          </cell>
          <cell r="G3102" t="str">
            <v>P</v>
          </cell>
        </row>
        <row r="3103">
          <cell r="A3103">
            <v>203851105</v>
          </cell>
          <cell r="B3103" t="str">
            <v>Ndaba,Linsabezinhle</v>
          </cell>
          <cell r="C3103" t="str">
            <v>Scaria,Varghese</v>
          </cell>
          <cell r="D3103" t="str">
            <v>LK011</v>
          </cell>
          <cell r="E3103" t="str">
            <v>Out</v>
          </cell>
          <cell r="F3103" t="str">
            <v>9/3/26, 1:56â€¯AM</v>
          </cell>
          <cell r="G3103" t="str">
            <v>P</v>
          </cell>
        </row>
        <row r="3104">
          <cell r="A3104">
            <v>203851105</v>
          </cell>
          <cell r="B3104" t="str">
            <v>Ndaba,Linsabezinhle</v>
          </cell>
          <cell r="C3104" t="str">
            <v>Scaria,Varghese</v>
          </cell>
          <cell r="D3104" t="str">
            <v>LK011</v>
          </cell>
          <cell r="E3104" t="str">
            <v>In</v>
          </cell>
          <cell r="F3104" t="str">
            <v>9/3/26, 2:27â€¯AM</v>
          </cell>
          <cell r="G3104" t="str">
            <v>P</v>
          </cell>
        </row>
        <row r="3105">
          <cell r="A3105">
            <v>204890367</v>
          </cell>
          <cell r="B3105" t="str">
            <v>MUGISHA,ANDREW</v>
          </cell>
          <cell r="C3105" t="str">
            <v>Nahla,Fathimathul</v>
          </cell>
          <cell r="D3105" t="str">
            <v>FC084</v>
          </cell>
          <cell r="E3105" t="str">
            <v>In</v>
          </cell>
          <cell r="F3105" t="str">
            <v>9/2/26, 8:00â€¯AM</v>
          </cell>
          <cell r="G3105" t="str">
            <v>P</v>
          </cell>
        </row>
        <row r="3106">
          <cell r="A3106">
            <v>204890367</v>
          </cell>
          <cell r="B3106" t="str">
            <v>MUGISHA,ANDREW</v>
          </cell>
          <cell r="C3106" t="str">
            <v>Nahla,Fathimathul</v>
          </cell>
          <cell r="D3106" t="str">
            <v>FC084</v>
          </cell>
          <cell r="E3106" t="str">
            <v>Out</v>
          </cell>
          <cell r="F3106" t="str">
            <v>9/2/26, 12:56â€¯PM</v>
          </cell>
          <cell r="G3106" t="str">
            <v>P</v>
          </cell>
        </row>
        <row r="3107">
          <cell r="A3107">
            <v>204890367</v>
          </cell>
          <cell r="B3107" t="str">
            <v>MUGISHA,ANDREW</v>
          </cell>
          <cell r="C3107" t="str">
            <v>Nahla,Fathimathul</v>
          </cell>
          <cell r="D3107" t="str">
            <v>FC084</v>
          </cell>
          <cell r="E3107" t="str">
            <v>In</v>
          </cell>
          <cell r="F3107" t="str">
            <v>9/2/26, 1:57â€¯PM</v>
          </cell>
          <cell r="G3107" t="str">
            <v>P</v>
          </cell>
        </row>
        <row r="3108">
          <cell r="A3108">
            <v>204890367</v>
          </cell>
          <cell r="B3108" t="str">
            <v>MUGISHA,ANDREW</v>
          </cell>
          <cell r="C3108" t="str">
            <v>Nahla,Fathimathul</v>
          </cell>
          <cell r="D3108" t="str">
            <v>FC084</v>
          </cell>
          <cell r="E3108" t="str">
            <v>Out</v>
          </cell>
          <cell r="F3108" t="str">
            <v>9/2/26, 5:59â€¯PM</v>
          </cell>
          <cell r="G3108" t="str">
            <v>P</v>
          </cell>
        </row>
        <row r="3109">
          <cell r="A3109">
            <v>204373675</v>
          </cell>
          <cell r="B3109" t="str">
            <v>Kutty,Hisham hashim Hashimon Essa</v>
          </cell>
          <cell r="C3109" t="str">
            <v>Sohail,Anis</v>
          </cell>
          <cell r="D3109" t="str">
            <v>FC009</v>
          </cell>
          <cell r="E3109" t="str">
            <v>In</v>
          </cell>
          <cell r="F3109" t="str">
            <v>9/2/26, 7:59â€¯AM</v>
          </cell>
          <cell r="G3109" t="str">
            <v>P</v>
          </cell>
        </row>
        <row r="3110">
          <cell r="A3110">
            <v>204373675</v>
          </cell>
          <cell r="B3110" t="str">
            <v>Kutty,Hisham hashim Hashimon Essa</v>
          </cell>
          <cell r="C3110" t="str">
            <v>Sohail,Anis</v>
          </cell>
          <cell r="D3110" t="str">
            <v>FC009</v>
          </cell>
          <cell r="E3110" t="str">
            <v>Out</v>
          </cell>
          <cell r="F3110" t="str">
            <v>9/2/26, 12:08â€¯PM</v>
          </cell>
          <cell r="G3110" t="str">
            <v>P</v>
          </cell>
        </row>
        <row r="3111">
          <cell r="A3111">
            <v>204373675</v>
          </cell>
          <cell r="B3111" t="str">
            <v>Kutty,Hisham hashim Hashimon Essa</v>
          </cell>
          <cell r="C3111" t="str">
            <v>Sohail,Anis</v>
          </cell>
          <cell r="D3111" t="str">
            <v>FC009</v>
          </cell>
          <cell r="E3111" t="str">
            <v>In</v>
          </cell>
          <cell r="F3111" t="str">
            <v>9/2/26, 1:08â€¯PM</v>
          </cell>
          <cell r="G3111" t="str">
            <v>P</v>
          </cell>
        </row>
        <row r="3112">
          <cell r="A3112">
            <v>204373675</v>
          </cell>
          <cell r="B3112" t="str">
            <v>Kutty,Hisham hashim Hashimon Essa</v>
          </cell>
          <cell r="C3112" t="str">
            <v>Sohail,Anis</v>
          </cell>
          <cell r="D3112" t="str">
            <v>FC009</v>
          </cell>
          <cell r="E3112" t="str">
            <v>Out</v>
          </cell>
          <cell r="F3112" t="str">
            <v>9/2/26, 5:59â€¯PM</v>
          </cell>
          <cell r="G3112" t="str">
            <v>P</v>
          </cell>
        </row>
        <row r="3113">
          <cell r="A3113">
            <v>203073425</v>
          </cell>
          <cell r="B3113" t="str">
            <v>Raynold,Shine</v>
          </cell>
          <cell r="C3113" t="str">
            <v>Raaz,Anantth</v>
          </cell>
          <cell r="D3113" t="str">
            <v>FC008</v>
          </cell>
          <cell r="E3113" t="str">
            <v>In</v>
          </cell>
          <cell r="F3113" t="str">
            <v>9/2/26, 2:18â€¯PM</v>
          </cell>
          <cell r="G3113" t="str">
            <v>P</v>
          </cell>
        </row>
        <row r="3114">
          <cell r="A3114">
            <v>203073425</v>
          </cell>
          <cell r="B3114" t="str">
            <v>Raynold,Shine</v>
          </cell>
          <cell r="C3114" t="str">
            <v>Raaz,Anantth</v>
          </cell>
          <cell r="D3114" t="str">
            <v>FC008</v>
          </cell>
          <cell r="E3114" t="str">
            <v>Out</v>
          </cell>
          <cell r="F3114" t="str">
            <v>9/2/26, 6:30â€¯PM</v>
          </cell>
          <cell r="G3114" t="str">
            <v>P</v>
          </cell>
        </row>
        <row r="3115">
          <cell r="A3115">
            <v>203073425</v>
          </cell>
          <cell r="B3115" t="str">
            <v>Raynold,Shine</v>
          </cell>
          <cell r="C3115" t="str">
            <v>Raaz,Anantth</v>
          </cell>
          <cell r="D3115" t="str">
            <v>FC008</v>
          </cell>
          <cell r="E3115" t="str">
            <v>In</v>
          </cell>
          <cell r="F3115" t="str">
            <v>9/2/26, 7:30â€¯PM</v>
          </cell>
          <cell r="G3115" t="str">
            <v>P</v>
          </cell>
        </row>
        <row r="3116">
          <cell r="A3116">
            <v>203073425</v>
          </cell>
          <cell r="B3116" t="str">
            <v>Raynold,Shine</v>
          </cell>
          <cell r="C3116" t="str">
            <v>Raaz,Anantth</v>
          </cell>
          <cell r="D3116" t="str">
            <v>FC008</v>
          </cell>
          <cell r="E3116" t="str">
            <v>Out</v>
          </cell>
          <cell r="F3116" t="str">
            <v>9/3/26, 12:16â€¯AM</v>
          </cell>
          <cell r="G3116" t="str">
            <v>P</v>
          </cell>
        </row>
        <row r="3117">
          <cell r="A3117">
            <v>203851106</v>
          </cell>
          <cell r="B3117" t="str">
            <v>Amoako,Elisha Kena</v>
          </cell>
          <cell r="C3117" t="str">
            <v>Lakkireddy,Sai Raghavendra Reddy</v>
          </cell>
          <cell r="D3117" t="str">
            <v>LK017</v>
          </cell>
          <cell r="E3117" t="str">
            <v>In</v>
          </cell>
          <cell r="F3117" t="str">
            <v>9/2/26, 6:09â€¯PM</v>
          </cell>
          <cell r="G3117" t="str">
            <v>P</v>
          </cell>
        </row>
        <row r="3118">
          <cell r="A3118">
            <v>203851106</v>
          </cell>
          <cell r="B3118" t="str">
            <v>Amoako,Elisha Kena</v>
          </cell>
          <cell r="C3118" t="str">
            <v>Lakkireddy,Sai Raghavendra Reddy</v>
          </cell>
          <cell r="D3118" t="str">
            <v>LK017</v>
          </cell>
          <cell r="E3118" t="str">
            <v>Out</v>
          </cell>
          <cell r="F3118" t="str">
            <v>9/2/26, 8:34â€¯PM</v>
          </cell>
          <cell r="G3118" t="str">
            <v>P</v>
          </cell>
        </row>
        <row r="3119">
          <cell r="A3119">
            <v>203851106</v>
          </cell>
          <cell r="B3119" t="str">
            <v>Amoako,Elisha Kena</v>
          </cell>
          <cell r="C3119" t="str">
            <v>Lakkireddy,Sai Raghavendra Reddy</v>
          </cell>
          <cell r="D3119" t="str">
            <v>LK017</v>
          </cell>
          <cell r="E3119" t="str">
            <v>In</v>
          </cell>
          <cell r="F3119" t="str">
            <v>9/2/26, 9:04â€¯PM</v>
          </cell>
          <cell r="G3119" t="str">
            <v>P</v>
          </cell>
        </row>
        <row r="3120">
          <cell r="A3120">
            <v>203851106</v>
          </cell>
          <cell r="B3120" t="str">
            <v>Amoako,Elisha Kena</v>
          </cell>
          <cell r="C3120" t="str">
            <v>Lakkireddy,Sai Raghavendra Reddy</v>
          </cell>
          <cell r="D3120" t="str">
            <v>LK017</v>
          </cell>
          <cell r="E3120" t="str">
            <v>Out</v>
          </cell>
          <cell r="F3120" t="str">
            <v>9/3/26, 1:56â€¯AM</v>
          </cell>
          <cell r="G3120" t="str">
            <v>P</v>
          </cell>
        </row>
        <row r="3121">
          <cell r="A3121">
            <v>203851106</v>
          </cell>
          <cell r="B3121" t="str">
            <v>Amoako,Elisha Kena</v>
          </cell>
          <cell r="C3121" t="str">
            <v>Lakkireddy,Sai Raghavendra Reddy</v>
          </cell>
          <cell r="D3121" t="str">
            <v>LK017</v>
          </cell>
          <cell r="E3121" t="str">
            <v>In</v>
          </cell>
          <cell r="F3121" t="str">
            <v>9/3/26, 2:26â€¯AM</v>
          </cell>
          <cell r="G3121" t="str">
            <v>P</v>
          </cell>
        </row>
        <row r="3122">
          <cell r="A3122">
            <v>204890369</v>
          </cell>
          <cell r="B3122" t="str">
            <v>KOJO ACHEAMPONG,FRANCIS</v>
          </cell>
          <cell r="C3122" t="str">
            <v>Lakkireddy,Sai Raghavendra Reddy</v>
          </cell>
          <cell r="D3122" t="str">
            <v>LK013</v>
          </cell>
          <cell r="E3122" t="str">
            <v>In</v>
          </cell>
          <cell r="F3122" t="str">
            <v>9/2/26, 6:09â€¯PM</v>
          </cell>
          <cell r="G3122" t="str">
            <v>P</v>
          </cell>
        </row>
        <row r="3123">
          <cell r="A3123">
            <v>204890369</v>
          </cell>
          <cell r="B3123" t="str">
            <v>KOJO ACHEAMPONG,FRANCIS</v>
          </cell>
          <cell r="C3123" t="str">
            <v>Lakkireddy,Sai Raghavendra Reddy</v>
          </cell>
          <cell r="D3123" t="str">
            <v>LK013</v>
          </cell>
          <cell r="E3123" t="str">
            <v>Out</v>
          </cell>
          <cell r="F3123" t="str">
            <v>9/2/26, 8:37â€¯PM</v>
          </cell>
          <cell r="G3123" t="str">
            <v>P</v>
          </cell>
        </row>
        <row r="3124">
          <cell r="A3124">
            <v>204890369</v>
          </cell>
          <cell r="B3124" t="str">
            <v>KOJO ACHEAMPONG,FRANCIS</v>
          </cell>
          <cell r="C3124" t="str">
            <v>Lakkireddy,Sai Raghavendra Reddy</v>
          </cell>
          <cell r="D3124" t="str">
            <v>LK013</v>
          </cell>
          <cell r="E3124" t="str">
            <v>In</v>
          </cell>
          <cell r="F3124" t="str">
            <v>9/2/26, 9:06â€¯PM</v>
          </cell>
          <cell r="G3124" t="str">
            <v>P</v>
          </cell>
        </row>
        <row r="3125">
          <cell r="A3125">
            <v>204890369</v>
          </cell>
          <cell r="B3125" t="str">
            <v>KOJO ACHEAMPONG,FRANCIS</v>
          </cell>
          <cell r="C3125" t="str">
            <v>Lakkireddy,Sai Raghavendra Reddy</v>
          </cell>
          <cell r="D3125" t="str">
            <v>LK013</v>
          </cell>
          <cell r="E3125" t="str">
            <v>Out</v>
          </cell>
          <cell r="F3125" t="str">
            <v>9/2/26, 11:11â€¯PM</v>
          </cell>
          <cell r="G3125" t="str">
            <v>P</v>
          </cell>
        </row>
        <row r="3126">
          <cell r="A3126">
            <v>204890369</v>
          </cell>
          <cell r="B3126" t="str">
            <v>KOJO ACHEAMPONG,FRANCIS</v>
          </cell>
          <cell r="C3126" t="str">
            <v>Lakkireddy,Sai Raghavendra Reddy</v>
          </cell>
          <cell r="D3126" t="str">
            <v>LK013</v>
          </cell>
          <cell r="E3126" t="str">
            <v>In</v>
          </cell>
          <cell r="F3126" t="str">
            <v>9/2/26, 11:40â€¯PM</v>
          </cell>
          <cell r="G3126" t="str">
            <v>P</v>
          </cell>
        </row>
        <row r="3127">
          <cell r="A3127">
            <v>204880567</v>
          </cell>
          <cell r="B3127" t="str">
            <v>MANSARAY,EDWARD IBRAHIM</v>
          </cell>
          <cell r="C3127" t="str">
            <v>Katyal,Varun</v>
          </cell>
          <cell r="D3127" t="str">
            <v>FC084</v>
          </cell>
          <cell r="E3127" t="str">
            <v>In</v>
          </cell>
          <cell r="F3127" t="str">
            <v>9/2/26, 8:01â€¯AM</v>
          </cell>
          <cell r="G3127" t="str">
            <v>P</v>
          </cell>
        </row>
        <row r="3128">
          <cell r="A3128">
            <v>204880567</v>
          </cell>
          <cell r="B3128" t="str">
            <v>MANSARAY,EDWARD IBRAHIM</v>
          </cell>
          <cell r="C3128" t="str">
            <v>Katyal,Varun</v>
          </cell>
          <cell r="D3128" t="str">
            <v>FC084</v>
          </cell>
          <cell r="E3128" t="str">
            <v>Out</v>
          </cell>
          <cell r="F3128" t="str">
            <v>9/2/26, 12:52â€¯PM</v>
          </cell>
          <cell r="G3128" t="str">
            <v>P</v>
          </cell>
        </row>
        <row r="3129">
          <cell r="A3129">
            <v>204880567</v>
          </cell>
          <cell r="B3129" t="str">
            <v>MANSARAY,EDWARD IBRAHIM</v>
          </cell>
          <cell r="C3129" t="str">
            <v>Katyal,Varun</v>
          </cell>
          <cell r="D3129" t="str">
            <v>FC084</v>
          </cell>
          <cell r="E3129" t="str">
            <v>In</v>
          </cell>
          <cell r="F3129" t="str">
            <v>9/2/26, 1:51â€¯PM</v>
          </cell>
          <cell r="G3129" t="str">
            <v>P</v>
          </cell>
        </row>
        <row r="3130">
          <cell r="A3130">
            <v>204880567</v>
          </cell>
          <cell r="B3130" t="str">
            <v>MANSARAY,EDWARD IBRAHIM</v>
          </cell>
          <cell r="C3130" t="str">
            <v>Katyal,Varun</v>
          </cell>
          <cell r="D3130" t="str">
            <v>FC084</v>
          </cell>
          <cell r="E3130" t="str">
            <v>Out</v>
          </cell>
          <cell r="F3130" t="str">
            <v>9/2/26, 6:01â€¯PM</v>
          </cell>
          <cell r="G3130" t="str">
            <v>P</v>
          </cell>
        </row>
        <row r="3131">
          <cell r="A3131">
            <v>205854083</v>
          </cell>
          <cell r="B3131" t="str">
            <v>wanjiru,Joy</v>
          </cell>
          <cell r="C3131" t="str">
            <v>Thomas,Binil</v>
          </cell>
          <cell r="D3131" t="str">
            <v>FC084</v>
          </cell>
          <cell r="E3131" t="str">
            <v>In</v>
          </cell>
          <cell r="F3131" t="str">
            <v>9/2/26, 7:59â€¯AM</v>
          </cell>
          <cell r="G3131" t="str">
            <v>P</v>
          </cell>
        </row>
        <row r="3132">
          <cell r="A3132">
            <v>205854083</v>
          </cell>
          <cell r="B3132" t="str">
            <v>wanjiru,Joy</v>
          </cell>
          <cell r="C3132" t="str">
            <v>Thomas,Binil</v>
          </cell>
          <cell r="D3132" t="str">
            <v>FC084</v>
          </cell>
          <cell r="E3132" t="str">
            <v>In</v>
          </cell>
          <cell r="F3132" t="str">
            <v>9/2/26, 10:35â€¯AM</v>
          </cell>
          <cell r="G3132" t="str">
            <v>P</v>
          </cell>
        </row>
        <row r="3133">
          <cell r="A3133">
            <v>205854083</v>
          </cell>
          <cell r="B3133" t="str">
            <v>wanjiru,Joy</v>
          </cell>
          <cell r="C3133" t="str">
            <v>Thomas,Binil</v>
          </cell>
          <cell r="D3133" t="str">
            <v>FC084</v>
          </cell>
          <cell r="E3133" t="str">
            <v>Out</v>
          </cell>
          <cell r="F3133" t="str">
            <v>9/2/26, 2:45â€¯PM</v>
          </cell>
          <cell r="G3133" t="str">
            <v>P</v>
          </cell>
        </row>
        <row r="3134">
          <cell r="A3134">
            <v>205854083</v>
          </cell>
          <cell r="B3134" t="str">
            <v>wanjiru,Joy</v>
          </cell>
          <cell r="C3134" t="str">
            <v>Thomas,Binil</v>
          </cell>
          <cell r="D3134" t="str">
            <v>FC084</v>
          </cell>
          <cell r="E3134" t="str">
            <v>In</v>
          </cell>
          <cell r="F3134" t="str">
            <v>9/2/26, 3:17â€¯PM</v>
          </cell>
          <cell r="G3134" t="str">
            <v>P</v>
          </cell>
        </row>
        <row r="3135">
          <cell r="A3135">
            <v>205854083</v>
          </cell>
          <cell r="B3135" t="str">
            <v>wanjiru,Joy</v>
          </cell>
          <cell r="C3135" t="str">
            <v>Thomas,Binil</v>
          </cell>
          <cell r="D3135" t="str">
            <v>FC084</v>
          </cell>
          <cell r="E3135" t="str">
            <v>Out</v>
          </cell>
          <cell r="F3135" t="str">
            <v>9/2/26, 5:56â€¯PM</v>
          </cell>
          <cell r="G3135" t="str">
            <v>P</v>
          </cell>
        </row>
        <row r="3136">
          <cell r="A3136">
            <v>203965520</v>
          </cell>
          <cell r="B3136" t="str">
            <v>Achu Ngako,Chelsea</v>
          </cell>
          <cell r="C3136" t="str">
            <v>Singh,Pardeep</v>
          </cell>
          <cell r="D3136" t="str">
            <v>LK014</v>
          </cell>
          <cell r="E3136" t="str">
            <v>In</v>
          </cell>
          <cell r="F3136" t="str">
            <v>9/2/26, 6:09â€¯PM</v>
          </cell>
          <cell r="G3136" t="str">
            <v>P</v>
          </cell>
        </row>
        <row r="3137">
          <cell r="A3137">
            <v>203965520</v>
          </cell>
          <cell r="B3137" t="str">
            <v>Achu Ngako,Chelsea</v>
          </cell>
          <cell r="C3137" t="str">
            <v>Singh,Pardeep</v>
          </cell>
          <cell r="D3137" t="str">
            <v>LK014</v>
          </cell>
          <cell r="E3137" t="str">
            <v>Out</v>
          </cell>
          <cell r="F3137" t="str">
            <v>9/2/26, 10:55â€¯PM</v>
          </cell>
          <cell r="G3137" t="str">
            <v>P</v>
          </cell>
        </row>
        <row r="3138">
          <cell r="A3138">
            <v>203965520</v>
          </cell>
          <cell r="B3138" t="str">
            <v>Achu Ngako,Chelsea</v>
          </cell>
          <cell r="C3138" t="str">
            <v>Singh,Pardeep</v>
          </cell>
          <cell r="D3138" t="str">
            <v>LK014</v>
          </cell>
          <cell r="E3138" t="str">
            <v>In</v>
          </cell>
          <cell r="F3138" t="str">
            <v>9/2/26, 11:55â€¯PM</v>
          </cell>
          <cell r="G3138" t="str">
            <v>P</v>
          </cell>
        </row>
        <row r="3139">
          <cell r="A3139">
            <v>205854086</v>
          </cell>
          <cell r="B3139" t="str">
            <v>APPIAH,VIDA</v>
          </cell>
          <cell r="C3139" t="str">
            <v>Ansari,Ammar Abdullah</v>
          </cell>
          <cell r="D3139" t="str">
            <v>FC084</v>
          </cell>
          <cell r="E3139" t="str">
            <v>In</v>
          </cell>
          <cell r="F3139" t="str">
            <v>9/2/26, 7:57â€¯AM</v>
          </cell>
          <cell r="G3139" t="str">
            <v>P</v>
          </cell>
        </row>
        <row r="3140">
          <cell r="A3140">
            <v>205854086</v>
          </cell>
          <cell r="B3140" t="str">
            <v>APPIAH,VIDA</v>
          </cell>
          <cell r="C3140" t="str">
            <v>Ansari,Ammar Abdullah</v>
          </cell>
          <cell r="D3140" t="str">
            <v>FC084</v>
          </cell>
          <cell r="E3140" t="str">
            <v>Out</v>
          </cell>
          <cell r="F3140" t="str">
            <v>9/2/26, 10:06â€¯AM</v>
          </cell>
          <cell r="G3140" t="str">
            <v>P</v>
          </cell>
        </row>
        <row r="3141">
          <cell r="A3141">
            <v>205854086</v>
          </cell>
          <cell r="B3141" t="str">
            <v>APPIAH,VIDA</v>
          </cell>
          <cell r="C3141" t="str">
            <v>Ansari,Ammar Abdullah</v>
          </cell>
          <cell r="D3141" t="str">
            <v>FC084</v>
          </cell>
          <cell r="E3141" t="str">
            <v>In</v>
          </cell>
          <cell r="F3141" t="str">
            <v>9/2/26, 10:37â€¯AM</v>
          </cell>
          <cell r="G3141" t="str">
            <v>P</v>
          </cell>
        </row>
        <row r="3142">
          <cell r="A3142">
            <v>205854086</v>
          </cell>
          <cell r="B3142" t="str">
            <v>APPIAH,VIDA</v>
          </cell>
          <cell r="C3142" t="str">
            <v>Ansari,Ammar Abdullah</v>
          </cell>
          <cell r="D3142" t="str">
            <v>FC084</v>
          </cell>
          <cell r="E3142" t="str">
            <v>Out</v>
          </cell>
          <cell r="F3142" t="str">
            <v>9/2/26, 2:52â€¯PM</v>
          </cell>
          <cell r="G3142" t="str">
            <v>P</v>
          </cell>
        </row>
        <row r="3143">
          <cell r="A3143">
            <v>205854086</v>
          </cell>
          <cell r="B3143" t="str">
            <v>APPIAH,VIDA</v>
          </cell>
          <cell r="C3143" t="str">
            <v>Ansari,Ammar Abdullah</v>
          </cell>
          <cell r="D3143" t="str">
            <v>FC084</v>
          </cell>
          <cell r="E3143" t="str">
            <v>In</v>
          </cell>
          <cell r="F3143" t="str">
            <v>9/2/26, 3:20â€¯PM</v>
          </cell>
          <cell r="G3143" t="str">
            <v>P</v>
          </cell>
        </row>
        <row r="3144">
          <cell r="A3144">
            <v>205854086</v>
          </cell>
          <cell r="B3144" t="str">
            <v>APPIAH,VIDA</v>
          </cell>
          <cell r="C3144" t="str">
            <v>Ansari,Ammar Abdullah</v>
          </cell>
          <cell r="D3144" t="str">
            <v>FC084</v>
          </cell>
          <cell r="E3144" t="str">
            <v>Out</v>
          </cell>
          <cell r="F3144" t="str">
            <v>9/2/26, 5:55â€¯PM</v>
          </cell>
          <cell r="G3144" t="str">
            <v>P</v>
          </cell>
        </row>
        <row r="3145">
          <cell r="A3145">
            <v>206604501</v>
          </cell>
          <cell r="B3145" t="str">
            <v>KIPKOSGEI,MATHEW KIMELI</v>
          </cell>
          <cell r="C3145" t="str">
            <v>Ansari,Ammar Abdullah</v>
          </cell>
          <cell r="D3145" t="str">
            <v>LK014</v>
          </cell>
          <cell r="E3145" t="str">
            <v>In</v>
          </cell>
          <cell r="F3145" t="str">
            <v>9/2/26, 6:12â€¯PM</v>
          </cell>
          <cell r="G3145" t="str">
            <v>P</v>
          </cell>
        </row>
        <row r="3146">
          <cell r="A3146">
            <v>206604501</v>
          </cell>
          <cell r="B3146" t="str">
            <v>KIPKOSGEI,MATHEW KIMELI</v>
          </cell>
          <cell r="C3146" t="str">
            <v>Ansari,Ammar Abdullah</v>
          </cell>
          <cell r="D3146" t="str">
            <v>LK014</v>
          </cell>
          <cell r="E3146" t="str">
            <v>Out</v>
          </cell>
          <cell r="F3146" t="str">
            <v>9/2/26, 8:45â€¯PM</v>
          </cell>
          <cell r="G3146" t="str">
            <v>P</v>
          </cell>
        </row>
        <row r="3147">
          <cell r="A3147">
            <v>206604501</v>
          </cell>
          <cell r="B3147" t="str">
            <v>KIPKOSGEI,MATHEW KIMELI</v>
          </cell>
          <cell r="C3147" t="str">
            <v>Ansari,Ammar Abdullah</v>
          </cell>
          <cell r="D3147" t="str">
            <v>LK014</v>
          </cell>
          <cell r="E3147" t="str">
            <v>In</v>
          </cell>
          <cell r="F3147" t="str">
            <v>9/2/26, 9:17â€¯PM</v>
          </cell>
          <cell r="G3147" t="str">
            <v>P</v>
          </cell>
        </row>
        <row r="3148">
          <cell r="A3148">
            <v>206604501</v>
          </cell>
          <cell r="B3148" t="str">
            <v>KIPKOSGEI,MATHEW KIMELI</v>
          </cell>
          <cell r="C3148" t="str">
            <v>Ansari,Ammar Abdullah</v>
          </cell>
          <cell r="D3148" t="str">
            <v>LK014</v>
          </cell>
          <cell r="E3148" t="str">
            <v>Out</v>
          </cell>
          <cell r="F3148" t="str">
            <v>9/2/26, 11:10â€¯PM</v>
          </cell>
          <cell r="G3148" t="str">
            <v>P</v>
          </cell>
        </row>
        <row r="3149">
          <cell r="A3149">
            <v>206604501</v>
          </cell>
          <cell r="B3149" t="str">
            <v>KIPKOSGEI,MATHEW KIMELI</v>
          </cell>
          <cell r="C3149" t="str">
            <v>Ansari,Ammar Abdullah</v>
          </cell>
          <cell r="D3149" t="str">
            <v>LK014</v>
          </cell>
          <cell r="E3149" t="str">
            <v>In</v>
          </cell>
          <cell r="F3149" t="str">
            <v>9/2/26, 11:42â€¯PM</v>
          </cell>
          <cell r="G3149" t="str">
            <v>P</v>
          </cell>
        </row>
        <row r="3150">
          <cell r="A3150">
            <v>203965524</v>
          </cell>
          <cell r="B3150" t="str">
            <v>Adu,Bright</v>
          </cell>
          <cell r="C3150" t="str">
            <v>Almarzooqi,Abbas</v>
          </cell>
          <cell r="D3150" t="str">
            <v>FC009</v>
          </cell>
          <cell r="E3150" t="str">
            <v>In</v>
          </cell>
          <cell r="F3150" t="str">
            <v>9/2/26, 7:59â€¯AM</v>
          </cell>
          <cell r="G3150" t="str">
            <v>P</v>
          </cell>
        </row>
        <row r="3151">
          <cell r="A3151">
            <v>203965524</v>
          </cell>
          <cell r="B3151" t="str">
            <v>Adu,Bright</v>
          </cell>
          <cell r="C3151" t="str">
            <v>Almarzooqi,Abbas</v>
          </cell>
          <cell r="D3151" t="str">
            <v>FC009</v>
          </cell>
          <cell r="E3151" t="str">
            <v>Out</v>
          </cell>
          <cell r="F3151" t="str">
            <v>9/2/26, 1:33â€¯PM</v>
          </cell>
          <cell r="G3151" t="str">
            <v>P</v>
          </cell>
        </row>
        <row r="3152">
          <cell r="A3152">
            <v>203965524</v>
          </cell>
          <cell r="B3152" t="str">
            <v>Adu,Bright</v>
          </cell>
          <cell r="C3152" t="str">
            <v>Almarzooqi,Abbas</v>
          </cell>
          <cell r="D3152" t="str">
            <v>FC009</v>
          </cell>
          <cell r="E3152" t="str">
            <v>In</v>
          </cell>
          <cell r="F3152" t="str">
            <v>9/2/26, 2:31â€¯PM</v>
          </cell>
          <cell r="G3152" t="str">
            <v>P</v>
          </cell>
        </row>
        <row r="3153">
          <cell r="A3153">
            <v>203965524</v>
          </cell>
          <cell r="B3153" t="str">
            <v>Adu,Bright</v>
          </cell>
          <cell r="C3153" t="str">
            <v>Almarzooqi,Abbas</v>
          </cell>
          <cell r="D3153" t="str">
            <v>FC009</v>
          </cell>
          <cell r="E3153" t="str">
            <v>Out</v>
          </cell>
          <cell r="F3153" t="str">
            <v>9/2/26, 6:06â€¯PM</v>
          </cell>
          <cell r="G3153" t="str">
            <v>P</v>
          </cell>
        </row>
        <row r="3154">
          <cell r="A3154">
            <v>203965526</v>
          </cell>
          <cell r="B3154" t="str">
            <v>Sibanda,Wellington</v>
          </cell>
          <cell r="C3154" t="str">
            <v>De Guzman,Shuttle Baliwag</v>
          </cell>
          <cell r="E3154" t="str">
            <v>In</v>
          </cell>
          <cell r="F3154" t="str">
            <v>9/2/26, 7:58â€¯AM</v>
          </cell>
          <cell r="G3154" t="str">
            <v>P</v>
          </cell>
        </row>
        <row r="3155">
          <cell r="A3155">
            <v>203965526</v>
          </cell>
          <cell r="B3155" t="str">
            <v>Sibanda,Wellington</v>
          </cell>
          <cell r="C3155" t="str">
            <v>De Guzman,Shuttle Baliwag</v>
          </cell>
          <cell r="E3155" t="str">
            <v>Out</v>
          </cell>
          <cell r="F3155" t="str">
            <v>9/2/26, 10:02â€¯AM</v>
          </cell>
          <cell r="G3155" t="str">
            <v>P</v>
          </cell>
        </row>
        <row r="3156">
          <cell r="A3156">
            <v>203965526</v>
          </cell>
          <cell r="B3156" t="str">
            <v>Sibanda,Wellington</v>
          </cell>
          <cell r="C3156" t="str">
            <v>De Guzman,Shuttle Baliwag</v>
          </cell>
          <cell r="E3156" t="str">
            <v>In</v>
          </cell>
          <cell r="F3156" t="str">
            <v>9/2/26, 10:35â€¯AM</v>
          </cell>
          <cell r="G3156" t="str">
            <v>P</v>
          </cell>
        </row>
        <row r="3157">
          <cell r="A3157">
            <v>203965526</v>
          </cell>
          <cell r="B3157" t="str">
            <v>Sibanda,Wellington</v>
          </cell>
          <cell r="C3157" t="str">
            <v>De Guzman,Shuttle Baliwag</v>
          </cell>
          <cell r="E3157" t="str">
            <v>In</v>
          </cell>
          <cell r="F3157" t="str">
            <v>9/2/26, 2:41â€¯PM</v>
          </cell>
          <cell r="G3157" t="str">
            <v>P</v>
          </cell>
        </row>
        <row r="3158">
          <cell r="A3158">
            <v>203965526</v>
          </cell>
          <cell r="B3158" t="str">
            <v>Sibanda,Wellington</v>
          </cell>
          <cell r="C3158" t="str">
            <v>De Guzman,Shuttle Baliwag</v>
          </cell>
          <cell r="E3158" t="str">
            <v>Out</v>
          </cell>
          <cell r="F3158" t="str">
            <v>9/2/26, 3:05â€¯PM</v>
          </cell>
          <cell r="G3158" t="str">
            <v>P</v>
          </cell>
        </row>
        <row r="3159">
          <cell r="A3159">
            <v>203965526</v>
          </cell>
          <cell r="B3159" t="str">
            <v>Sibanda,Wellington</v>
          </cell>
          <cell r="C3159" t="str">
            <v>De Guzman,Shuttle Baliwag</v>
          </cell>
          <cell r="E3159" t="str">
            <v>In</v>
          </cell>
          <cell r="F3159" t="str">
            <v>9/2/26, 6:00â€¯PM</v>
          </cell>
          <cell r="G3159" t="str">
            <v>P</v>
          </cell>
        </row>
        <row r="3160">
          <cell r="A3160">
            <v>205854085</v>
          </cell>
          <cell r="B3160" t="str">
            <v>JAIRUS,ROSE NYANCHERA</v>
          </cell>
          <cell r="C3160" t="str">
            <v>Ansari,Ammar Abdullah</v>
          </cell>
          <cell r="D3160" t="str">
            <v>FC059</v>
          </cell>
          <cell r="E3160" t="str">
            <v>In</v>
          </cell>
          <cell r="F3160" t="str">
            <v>9/2/26, 8:00â€¯AM</v>
          </cell>
          <cell r="G3160" t="str">
            <v>P</v>
          </cell>
        </row>
        <row r="3161">
          <cell r="A3161">
            <v>205854085</v>
          </cell>
          <cell r="B3161" t="str">
            <v>JAIRUS,ROSE NYANCHERA</v>
          </cell>
          <cell r="C3161" t="str">
            <v>Ansari,Ammar Abdullah</v>
          </cell>
          <cell r="D3161" t="str">
            <v>FC059</v>
          </cell>
          <cell r="E3161" t="str">
            <v>Out</v>
          </cell>
          <cell r="F3161" t="str">
            <v>9/2/26, 10:05â€¯AM</v>
          </cell>
          <cell r="G3161" t="str">
            <v>P</v>
          </cell>
        </row>
        <row r="3162">
          <cell r="A3162">
            <v>205854085</v>
          </cell>
          <cell r="B3162" t="str">
            <v>JAIRUS,ROSE NYANCHERA</v>
          </cell>
          <cell r="C3162" t="str">
            <v>Ansari,Ammar Abdullah</v>
          </cell>
          <cell r="D3162" t="str">
            <v>FC059</v>
          </cell>
          <cell r="E3162" t="str">
            <v>In</v>
          </cell>
          <cell r="F3162" t="str">
            <v>9/2/26, 10:34â€¯AM</v>
          </cell>
          <cell r="G3162" t="str">
            <v>P</v>
          </cell>
        </row>
        <row r="3163">
          <cell r="A3163">
            <v>205854085</v>
          </cell>
          <cell r="B3163" t="str">
            <v>JAIRUS,ROSE NYANCHERA</v>
          </cell>
          <cell r="C3163" t="str">
            <v>Ansari,Ammar Abdullah</v>
          </cell>
          <cell r="D3163" t="str">
            <v>FC059</v>
          </cell>
          <cell r="E3163" t="str">
            <v>Out</v>
          </cell>
          <cell r="F3163" t="str">
            <v>9/2/26, 2:42â€¯PM</v>
          </cell>
          <cell r="G3163" t="str">
            <v>P</v>
          </cell>
        </row>
        <row r="3164">
          <cell r="A3164">
            <v>205854085</v>
          </cell>
          <cell r="B3164" t="str">
            <v>JAIRUS,ROSE NYANCHERA</v>
          </cell>
          <cell r="C3164" t="str">
            <v>Ansari,Ammar Abdullah</v>
          </cell>
          <cell r="D3164" t="str">
            <v>FC059</v>
          </cell>
          <cell r="E3164" t="str">
            <v>In</v>
          </cell>
          <cell r="F3164" t="str">
            <v>9/2/26, 3:12â€¯PM</v>
          </cell>
          <cell r="G3164" t="str">
            <v>P</v>
          </cell>
        </row>
        <row r="3165">
          <cell r="A3165">
            <v>205854085</v>
          </cell>
          <cell r="B3165" t="str">
            <v>JAIRUS,ROSE NYANCHERA</v>
          </cell>
          <cell r="C3165" t="str">
            <v>Ansari,Ammar Abdullah</v>
          </cell>
          <cell r="D3165" t="str">
            <v>FC059</v>
          </cell>
          <cell r="E3165" t="str">
            <v>Out</v>
          </cell>
          <cell r="F3165" t="str">
            <v>9/2/26, 5:58â€¯PM</v>
          </cell>
          <cell r="G3165" t="str">
            <v>P</v>
          </cell>
        </row>
        <row r="3166">
          <cell r="A3166">
            <v>206897553</v>
          </cell>
          <cell r="B3166" t="str">
            <v>B JAH,BANJATA</v>
          </cell>
          <cell r="C3166" t="str">
            <v>Narshad,Muhammad Ashik</v>
          </cell>
          <cell r="D3166" t="str">
            <v>LK012</v>
          </cell>
          <cell r="E3166" t="str">
            <v>In</v>
          </cell>
          <cell r="F3166" t="str">
            <v>9/2/26, 6:08â€¯PM</v>
          </cell>
          <cell r="G3166" t="str">
            <v>P</v>
          </cell>
        </row>
        <row r="3167">
          <cell r="A3167">
            <v>206897553</v>
          </cell>
          <cell r="B3167" t="str">
            <v>B JAH,BANJATA</v>
          </cell>
          <cell r="C3167" t="str">
            <v>Narshad,Muhammad Ashik</v>
          </cell>
          <cell r="D3167" t="str">
            <v>LK012</v>
          </cell>
          <cell r="E3167" t="str">
            <v>Out</v>
          </cell>
          <cell r="F3167" t="str">
            <v>9/2/26, 8:30â€¯PM</v>
          </cell>
          <cell r="G3167" t="str">
            <v>P</v>
          </cell>
        </row>
        <row r="3168">
          <cell r="A3168">
            <v>206897553</v>
          </cell>
          <cell r="B3168" t="str">
            <v>B JAH,BANJATA</v>
          </cell>
          <cell r="C3168" t="str">
            <v>Narshad,Muhammad Ashik</v>
          </cell>
          <cell r="D3168" t="str">
            <v>LK012</v>
          </cell>
          <cell r="E3168" t="str">
            <v>In</v>
          </cell>
          <cell r="F3168" t="str">
            <v>9/2/26, 9:00â€¯PM</v>
          </cell>
          <cell r="G3168" t="str">
            <v>P</v>
          </cell>
        </row>
        <row r="3169">
          <cell r="A3169">
            <v>206897553</v>
          </cell>
          <cell r="B3169" t="str">
            <v>B JAH,BANJATA</v>
          </cell>
          <cell r="C3169" t="str">
            <v>Narshad,Muhammad Ashik</v>
          </cell>
          <cell r="D3169" t="str">
            <v>LK012</v>
          </cell>
          <cell r="E3169" t="str">
            <v>Out</v>
          </cell>
          <cell r="F3169" t="str">
            <v>9/3/26, 1:54â€¯AM</v>
          </cell>
          <cell r="G3169" t="str">
            <v>P</v>
          </cell>
        </row>
        <row r="3170">
          <cell r="A3170">
            <v>206897553</v>
          </cell>
          <cell r="B3170" t="str">
            <v>B JAH,BANJATA</v>
          </cell>
          <cell r="C3170" t="str">
            <v>Narshad,Muhammad Ashik</v>
          </cell>
          <cell r="D3170" t="str">
            <v>LK012</v>
          </cell>
          <cell r="E3170" t="str">
            <v>In</v>
          </cell>
          <cell r="F3170" t="str">
            <v>9/3/26, 2:24â€¯AM</v>
          </cell>
          <cell r="G3170" t="str">
            <v>P</v>
          </cell>
        </row>
        <row r="3171">
          <cell r="A3171">
            <v>204406416</v>
          </cell>
          <cell r="B3171" t="str">
            <v>Gontran Gbekonsi,Francois C</v>
          </cell>
          <cell r="C3171" t="str">
            <v>Singh,Pardeep</v>
          </cell>
          <cell r="D3171" t="str">
            <v>FC059</v>
          </cell>
          <cell r="E3171" t="str">
            <v>In</v>
          </cell>
          <cell r="F3171" t="str">
            <v>9/2/26, 7:57â€¯AM</v>
          </cell>
          <cell r="G3171" t="str">
            <v>P</v>
          </cell>
        </row>
        <row r="3172">
          <cell r="A3172">
            <v>204406416</v>
          </cell>
          <cell r="B3172" t="str">
            <v>Gontran Gbekonsi,Francois C</v>
          </cell>
          <cell r="C3172" t="str">
            <v>Singh,Pardeep</v>
          </cell>
          <cell r="D3172" t="str">
            <v>FC059</v>
          </cell>
          <cell r="E3172" t="str">
            <v>Out</v>
          </cell>
          <cell r="F3172" t="str">
            <v>9/2/26, 12:57â€¯PM</v>
          </cell>
          <cell r="G3172" t="str">
            <v>P</v>
          </cell>
        </row>
        <row r="3173">
          <cell r="A3173">
            <v>204406416</v>
          </cell>
          <cell r="B3173" t="str">
            <v>Gontran Gbekonsi,Francois C</v>
          </cell>
          <cell r="C3173" t="str">
            <v>Singh,Pardeep</v>
          </cell>
          <cell r="D3173" t="str">
            <v>FC059</v>
          </cell>
          <cell r="E3173" t="str">
            <v>In</v>
          </cell>
          <cell r="F3173" t="str">
            <v>9/2/26, 1:58â€¯PM</v>
          </cell>
          <cell r="G3173" t="str">
            <v>P</v>
          </cell>
        </row>
        <row r="3174">
          <cell r="A3174">
            <v>204406416</v>
          </cell>
          <cell r="B3174" t="str">
            <v>Gontran Gbekonsi,Francois C</v>
          </cell>
          <cell r="C3174" t="str">
            <v>Singh,Pardeep</v>
          </cell>
          <cell r="D3174" t="str">
            <v>FC059</v>
          </cell>
          <cell r="E3174" t="str">
            <v>Out</v>
          </cell>
          <cell r="F3174" t="str">
            <v>9/2/26, 6:00â€¯PM</v>
          </cell>
          <cell r="G3174" t="str">
            <v>P</v>
          </cell>
        </row>
        <row r="3175">
          <cell r="A3175">
            <v>204010535</v>
          </cell>
          <cell r="B3175" t="str">
            <v>AGABA,ELIJAH</v>
          </cell>
          <cell r="C3175" t="str">
            <v>Thomas,Binil</v>
          </cell>
          <cell r="D3175" t="str">
            <v>LK017</v>
          </cell>
          <cell r="E3175" t="str">
            <v>In</v>
          </cell>
          <cell r="F3175" t="str">
            <v>9/2/26, 6:08â€¯PM</v>
          </cell>
          <cell r="G3175" t="str">
            <v>P</v>
          </cell>
        </row>
        <row r="3176">
          <cell r="A3176">
            <v>204010535</v>
          </cell>
          <cell r="B3176" t="str">
            <v>AGABA,ELIJAH</v>
          </cell>
          <cell r="C3176" t="str">
            <v>Thomas,Binil</v>
          </cell>
          <cell r="D3176" t="str">
            <v>LK017</v>
          </cell>
          <cell r="E3176" t="str">
            <v>Out</v>
          </cell>
          <cell r="F3176" t="str">
            <v>9/2/26, 8:32â€¯PM</v>
          </cell>
          <cell r="G3176" t="str">
            <v>P</v>
          </cell>
        </row>
        <row r="3177">
          <cell r="A3177">
            <v>204010535</v>
          </cell>
          <cell r="B3177" t="str">
            <v>AGABA,ELIJAH</v>
          </cell>
          <cell r="C3177" t="str">
            <v>Thomas,Binil</v>
          </cell>
          <cell r="D3177" t="str">
            <v>LK017</v>
          </cell>
          <cell r="E3177" t="str">
            <v>In</v>
          </cell>
          <cell r="F3177" t="str">
            <v>9/2/26, 9:01â€¯PM</v>
          </cell>
          <cell r="G3177" t="str">
            <v>P</v>
          </cell>
        </row>
        <row r="3178">
          <cell r="A3178">
            <v>204010535</v>
          </cell>
          <cell r="B3178" t="str">
            <v>AGABA,ELIJAH</v>
          </cell>
          <cell r="C3178" t="str">
            <v>Thomas,Binil</v>
          </cell>
          <cell r="D3178" t="str">
            <v>LK017</v>
          </cell>
          <cell r="E3178" t="str">
            <v>Out</v>
          </cell>
          <cell r="F3178" t="str">
            <v>9/3/26, 1:31â€¯AM</v>
          </cell>
          <cell r="G3178" t="str">
            <v>P</v>
          </cell>
        </row>
        <row r="3179">
          <cell r="A3179">
            <v>204010535</v>
          </cell>
          <cell r="B3179" t="str">
            <v>AGABA,ELIJAH</v>
          </cell>
          <cell r="C3179" t="str">
            <v>Thomas,Binil</v>
          </cell>
          <cell r="D3179" t="str">
            <v>LK017</v>
          </cell>
          <cell r="E3179" t="str">
            <v>In</v>
          </cell>
          <cell r="F3179" t="str">
            <v>9/3/26, 2:00â€¯AM</v>
          </cell>
          <cell r="G3179" t="str">
            <v>P</v>
          </cell>
        </row>
        <row r="3180">
          <cell r="A3180">
            <v>206348033</v>
          </cell>
          <cell r="B3180" t="str">
            <v>ESI RAMSON,BENEDICTA</v>
          </cell>
          <cell r="C3180" t="str">
            <v>Dinberu,Eden</v>
          </cell>
          <cell r="D3180" t="str">
            <v>FC034</v>
          </cell>
          <cell r="E3180" t="str">
            <v>In</v>
          </cell>
          <cell r="F3180" t="str">
            <v>9/2/26, 7:57â€¯AM</v>
          </cell>
          <cell r="G3180" t="str">
            <v>P</v>
          </cell>
        </row>
        <row r="3181">
          <cell r="A3181">
            <v>206348033</v>
          </cell>
          <cell r="B3181" t="str">
            <v>ESI RAMSON,BENEDICTA</v>
          </cell>
          <cell r="C3181" t="str">
            <v>Dinberu,Eden</v>
          </cell>
          <cell r="D3181" t="str">
            <v>FC034</v>
          </cell>
          <cell r="E3181" t="str">
            <v>Out</v>
          </cell>
          <cell r="F3181" t="str">
            <v>9/2/26, 12:00â€¯PM</v>
          </cell>
          <cell r="G3181" t="str">
            <v>P</v>
          </cell>
        </row>
        <row r="3182">
          <cell r="A3182">
            <v>206348033</v>
          </cell>
          <cell r="B3182" t="str">
            <v>ESI RAMSON,BENEDICTA</v>
          </cell>
          <cell r="C3182" t="str">
            <v>Dinberu,Eden</v>
          </cell>
          <cell r="D3182" t="str">
            <v>FC034</v>
          </cell>
          <cell r="E3182" t="str">
            <v>In</v>
          </cell>
          <cell r="F3182" t="str">
            <v>9/2/26, 1:00â€¯PM</v>
          </cell>
          <cell r="G3182" t="str">
            <v>P</v>
          </cell>
        </row>
        <row r="3183">
          <cell r="A3183">
            <v>206348033</v>
          </cell>
          <cell r="B3183" t="str">
            <v>ESI RAMSON,BENEDICTA</v>
          </cell>
          <cell r="C3183" t="str">
            <v>Dinberu,Eden</v>
          </cell>
          <cell r="D3183" t="str">
            <v>FC034</v>
          </cell>
          <cell r="E3183" t="str">
            <v>Out</v>
          </cell>
          <cell r="F3183" t="str">
            <v>9/2/26, 5:57â€¯PM</v>
          </cell>
          <cell r="G3183" t="str">
            <v>P</v>
          </cell>
        </row>
        <row r="3184">
          <cell r="A3184">
            <v>206348021</v>
          </cell>
          <cell r="B3184" t="str">
            <v>Tamale,Edward</v>
          </cell>
          <cell r="C3184" t="str">
            <v>Sohail,Anis</v>
          </cell>
          <cell r="D3184" t="str">
            <v>LK013</v>
          </cell>
          <cell r="E3184" t="str">
            <v>In</v>
          </cell>
          <cell r="F3184" t="str">
            <v>9/2/26, 6:09â€¯PM</v>
          </cell>
          <cell r="G3184" t="str">
            <v>P</v>
          </cell>
        </row>
        <row r="3185">
          <cell r="A3185">
            <v>206348021</v>
          </cell>
          <cell r="B3185" t="str">
            <v>Tamale,Edward</v>
          </cell>
          <cell r="C3185" t="str">
            <v>Sohail,Anis</v>
          </cell>
          <cell r="D3185" t="str">
            <v>LK013</v>
          </cell>
          <cell r="E3185" t="str">
            <v>Out</v>
          </cell>
          <cell r="F3185" t="str">
            <v>9/2/26, 11:00â€¯PM</v>
          </cell>
          <cell r="G3185" t="str">
            <v>P</v>
          </cell>
        </row>
        <row r="3186">
          <cell r="A3186">
            <v>206348021</v>
          </cell>
          <cell r="B3186" t="str">
            <v>Tamale,Edward</v>
          </cell>
          <cell r="C3186" t="str">
            <v>Sohail,Anis</v>
          </cell>
          <cell r="D3186" t="str">
            <v>LK013</v>
          </cell>
          <cell r="E3186" t="str">
            <v>In</v>
          </cell>
          <cell r="F3186" t="str">
            <v>9/3/26, 12:02â€¯AM</v>
          </cell>
          <cell r="G3186" t="str">
            <v>P</v>
          </cell>
        </row>
        <row r="3187">
          <cell r="A3187">
            <v>206606700</v>
          </cell>
          <cell r="B3187" t="str">
            <v>MAUTI,FRANCIS OKECHI</v>
          </cell>
          <cell r="C3187" t="str">
            <v>Ansari,Ammar Abdullah</v>
          </cell>
          <cell r="D3187" t="str">
            <v>LK014</v>
          </cell>
          <cell r="E3187" t="str">
            <v>In</v>
          </cell>
          <cell r="F3187" t="str">
            <v>9/2/26, 6:08â€¯PM</v>
          </cell>
          <cell r="G3187" t="str">
            <v>P</v>
          </cell>
        </row>
        <row r="3188">
          <cell r="A3188">
            <v>206606700</v>
          </cell>
          <cell r="B3188" t="str">
            <v>MAUTI,FRANCIS OKECHI</v>
          </cell>
          <cell r="C3188" t="str">
            <v>Ansari,Ammar Abdullah</v>
          </cell>
          <cell r="D3188" t="str">
            <v>LK014</v>
          </cell>
          <cell r="E3188" t="str">
            <v>Out</v>
          </cell>
          <cell r="F3188" t="str">
            <v>9/2/26, 8:02â€¯PM</v>
          </cell>
          <cell r="G3188" t="str">
            <v>P</v>
          </cell>
        </row>
        <row r="3189">
          <cell r="A3189">
            <v>206606700</v>
          </cell>
          <cell r="B3189" t="str">
            <v>MAUTI,FRANCIS OKECHI</v>
          </cell>
          <cell r="C3189" t="str">
            <v>Ansari,Ammar Abdullah</v>
          </cell>
          <cell r="D3189" t="str">
            <v>LK014</v>
          </cell>
          <cell r="E3189" t="str">
            <v>In</v>
          </cell>
          <cell r="F3189" t="str">
            <v>9/2/26, 9:02â€¯PM</v>
          </cell>
          <cell r="G3189" t="str">
            <v>P</v>
          </cell>
        </row>
        <row r="3190">
          <cell r="A3190">
            <v>206606700</v>
          </cell>
          <cell r="B3190" t="str">
            <v>MAUTI,FRANCIS OKECHI</v>
          </cell>
          <cell r="C3190" t="str">
            <v>Ansari,Ammar Abdullah</v>
          </cell>
          <cell r="D3190" t="str">
            <v>LK014</v>
          </cell>
          <cell r="E3190" t="str">
            <v>Out</v>
          </cell>
          <cell r="F3190" t="str">
            <v>9/3/26, 2:09â€¯AM</v>
          </cell>
          <cell r="G3190" t="str">
            <v>P</v>
          </cell>
        </row>
        <row r="3191">
          <cell r="A3191">
            <v>206604522</v>
          </cell>
          <cell r="B3191" t="str">
            <v>Muthoni,SIMON KINYANJUI</v>
          </cell>
          <cell r="C3191" t="str">
            <v>Ansari,Ammar Abdullah</v>
          </cell>
          <cell r="D3191" t="str">
            <v>LK014</v>
          </cell>
          <cell r="E3191" t="str">
            <v>In</v>
          </cell>
          <cell r="F3191" t="str">
            <v>9/2/26, 6:08â€¯PM</v>
          </cell>
          <cell r="G3191" t="str">
            <v>P</v>
          </cell>
        </row>
        <row r="3192">
          <cell r="A3192">
            <v>206604522</v>
          </cell>
          <cell r="B3192" t="str">
            <v>Muthoni,SIMON KINYANJUI</v>
          </cell>
          <cell r="C3192" t="str">
            <v>Ansari,Ammar Abdullah</v>
          </cell>
          <cell r="D3192" t="str">
            <v>LK014</v>
          </cell>
          <cell r="E3192" t="str">
            <v>Out</v>
          </cell>
          <cell r="F3192" t="str">
            <v>9/2/26, 8:31â€¯PM</v>
          </cell>
          <cell r="G3192" t="str">
            <v>P</v>
          </cell>
        </row>
        <row r="3193">
          <cell r="A3193">
            <v>206604522</v>
          </cell>
          <cell r="B3193" t="str">
            <v>Muthoni,SIMON KINYANJUI</v>
          </cell>
          <cell r="C3193" t="str">
            <v>Ansari,Ammar Abdullah</v>
          </cell>
          <cell r="D3193" t="str">
            <v>LK014</v>
          </cell>
          <cell r="E3193" t="str">
            <v>In</v>
          </cell>
          <cell r="F3193" t="str">
            <v>9/2/26, 9:03â€¯PM</v>
          </cell>
          <cell r="G3193" t="str">
            <v>P</v>
          </cell>
        </row>
        <row r="3194">
          <cell r="A3194">
            <v>206604522</v>
          </cell>
          <cell r="B3194" t="str">
            <v>Muthoni,SIMON KINYANJUI</v>
          </cell>
          <cell r="C3194" t="str">
            <v>Ansari,Ammar Abdullah</v>
          </cell>
          <cell r="D3194" t="str">
            <v>LK014</v>
          </cell>
          <cell r="E3194" t="str">
            <v>Out</v>
          </cell>
          <cell r="F3194" t="str">
            <v>9/3/26, 1:31â€¯AM</v>
          </cell>
          <cell r="G3194" t="str">
            <v>P</v>
          </cell>
        </row>
        <row r="3195">
          <cell r="A3195">
            <v>206604522</v>
          </cell>
          <cell r="B3195" t="str">
            <v>Muthoni,SIMON KINYANJUI</v>
          </cell>
          <cell r="C3195" t="str">
            <v>Ansari,Ammar Abdullah</v>
          </cell>
          <cell r="D3195" t="str">
            <v>LK014</v>
          </cell>
          <cell r="E3195" t="str">
            <v>In</v>
          </cell>
          <cell r="F3195" t="str">
            <v>9/3/26, 2:03â€¯AM</v>
          </cell>
          <cell r="G3195" t="str">
            <v>P</v>
          </cell>
        </row>
        <row r="3196">
          <cell r="A3196">
            <v>206238934</v>
          </cell>
          <cell r="B3196" t="str">
            <v>Chakkumkandath,Midhun</v>
          </cell>
          <cell r="C3196" t="str">
            <v>Raaz,Anantth</v>
          </cell>
          <cell r="D3196" t="str">
            <v>FC034</v>
          </cell>
          <cell r="E3196" t="str">
            <v>In</v>
          </cell>
          <cell r="F3196" t="str">
            <v>9/2/26, 8:17â€¯AM</v>
          </cell>
          <cell r="G3196" t="str">
            <v>P</v>
          </cell>
        </row>
        <row r="3197">
          <cell r="A3197">
            <v>206238934</v>
          </cell>
          <cell r="B3197" t="str">
            <v>Chakkumkandath,Midhun</v>
          </cell>
          <cell r="C3197" t="str">
            <v>Raaz,Anantth</v>
          </cell>
          <cell r="D3197" t="str">
            <v>FC034</v>
          </cell>
          <cell r="E3197" t="str">
            <v>Out</v>
          </cell>
          <cell r="F3197" t="str">
            <v>9/2/26, 11:30â€¯AM</v>
          </cell>
          <cell r="G3197" t="str">
            <v>P</v>
          </cell>
        </row>
        <row r="3198">
          <cell r="A3198">
            <v>206238934</v>
          </cell>
          <cell r="B3198" t="str">
            <v>Chakkumkandath,Midhun</v>
          </cell>
          <cell r="C3198" t="str">
            <v>Raaz,Anantth</v>
          </cell>
          <cell r="D3198" t="str">
            <v>FC034</v>
          </cell>
          <cell r="E3198" t="str">
            <v>In</v>
          </cell>
          <cell r="F3198" t="str">
            <v>9/2/26, 12:30â€¯PM</v>
          </cell>
          <cell r="G3198" t="str">
            <v>P</v>
          </cell>
        </row>
        <row r="3199">
          <cell r="A3199">
            <v>206238934</v>
          </cell>
          <cell r="B3199" t="str">
            <v>Chakkumkandath,Midhun</v>
          </cell>
          <cell r="C3199" t="str">
            <v>Raaz,Anantth</v>
          </cell>
          <cell r="D3199" t="str">
            <v>FC034</v>
          </cell>
          <cell r="E3199" t="str">
            <v>Out</v>
          </cell>
          <cell r="F3199" t="str">
            <v>9/2/26, 6:39â€¯PM</v>
          </cell>
          <cell r="G3199" t="str">
            <v>P</v>
          </cell>
        </row>
        <row r="3200">
          <cell r="A3200">
            <v>204299063</v>
          </cell>
          <cell r="B3200" t="str">
            <v>Yeboah,Blankson</v>
          </cell>
          <cell r="C3200" t="str">
            <v>Scaria,Varghese</v>
          </cell>
          <cell r="D3200" t="str">
            <v>LK012</v>
          </cell>
          <cell r="E3200" t="str">
            <v>In</v>
          </cell>
          <cell r="F3200" t="str">
            <v>9/2/26, 6:09â€¯PM</v>
          </cell>
          <cell r="G3200" t="str">
            <v>P</v>
          </cell>
        </row>
        <row r="3201">
          <cell r="A3201">
            <v>204299063</v>
          </cell>
          <cell r="B3201" t="str">
            <v>Yeboah,Blankson</v>
          </cell>
          <cell r="C3201" t="str">
            <v>Scaria,Varghese</v>
          </cell>
          <cell r="D3201" t="str">
            <v>LK012</v>
          </cell>
          <cell r="E3201" t="str">
            <v>Out</v>
          </cell>
          <cell r="F3201" t="str">
            <v>9/2/26, 8:31â€¯PM</v>
          </cell>
          <cell r="G3201" t="str">
            <v>P</v>
          </cell>
        </row>
        <row r="3202">
          <cell r="A3202">
            <v>204299063</v>
          </cell>
          <cell r="B3202" t="str">
            <v>Yeboah,Blankson</v>
          </cell>
          <cell r="C3202" t="str">
            <v>Scaria,Varghese</v>
          </cell>
          <cell r="D3202" t="str">
            <v>LK012</v>
          </cell>
          <cell r="E3202" t="str">
            <v>In</v>
          </cell>
          <cell r="F3202" t="str">
            <v>9/2/26, 9:03â€¯PM</v>
          </cell>
          <cell r="G3202" t="str">
            <v>P</v>
          </cell>
        </row>
        <row r="3203">
          <cell r="A3203">
            <v>204299063</v>
          </cell>
          <cell r="B3203" t="str">
            <v>Yeboah,Blankson</v>
          </cell>
          <cell r="C3203" t="str">
            <v>Scaria,Varghese</v>
          </cell>
          <cell r="D3203" t="str">
            <v>LK012</v>
          </cell>
          <cell r="E3203" t="str">
            <v>Out</v>
          </cell>
          <cell r="F3203" t="str">
            <v>9/3/26, 1:52â€¯AM</v>
          </cell>
          <cell r="G3203" t="str">
            <v>P</v>
          </cell>
        </row>
        <row r="3204">
          <cell r="A3204">
            <v>204299063</v>
          </cell>
          <cell r="B3204" t="str">
            <v>Yeboah,Blankson</v>
          </cell>
          <cell r="C3204" t="str">
            <v>Scaria,Varghese</v>
          </cell>
          <cell r="D3204" t="str">
            <v>LK012</v>
          </cell>
          <cell r="E3204" t="str">
            <v>In</v>
          </cell>
          <cell r="F3204" t="str">
            <v>9/3/26, 2:28â€¯AM</v>
          </cell>
          <cell r="G3204" t="str">
            <v>P</v>
          </cell>
        </row>
        <row r="3205">
          <cell r="A3205">
            <v>203965502</v>
          </cell>
          <cell r="B3205" t="str">
            <v>Kwame Gyasi,Gideon</v>
          </cell>
          <cell r="C3205" t="str">
            <v>Almarzooqi,Abbas</v>
          </cell>
          <cell r="D3205" t="str">
            <v>FC159</v>
          </cell>
          <cell r="E3205" t="str">
            <v>In</v>
          </cell>
          <cell r="F3205" t="str">
            <v>9/2/26, 7:57â€¯AM</v>
          </cell>
          <cell r="G3205" t="str">
            <v>P</v>
          </cell>
        </row>
        <row r="3206">
          <cell r="A3206">
            <v>203965502</v>
          </cell>
          <cell r="B3206" t="str">
            <v>Kwame Gyasi,Gideon</v>
          </cell>
          <cell r="C3206" t="str">
            <v>Almarzooqi,Abbas</v>
          </cell>
          <cell r="D3206" t="str">
            <v>FC159</v>
          </cell>
          <cell r="E3206" t="str">
            <v>Out</v>
          </cell>
          <cell r="F3206" t="str">
            <v>9/2/26, 12:49â€¯PM</v>
          </cell>
          <cell r="G3206" t="str">
            <v>P</v>
          </cell>
        </row>
        <row r="3207">
          <cell r="A3207">
            <v>203965502</v>
          </cell>
          <cell r="B3207" t="str">
            <v>Kwame Gyasi,Gideon</v>
          </cell>
          <cell r="C3207" t="str">
            <v>Almarzooqi,Abbas</v>
          </cell>
          <cell r="D3207" t="str">
            <v>FC159</v>
          </cell>
          <cell r="E3207" t="str">
            <v>In</v>
          </cell>
          <cell r="F3207" t="str">
            <v>9/2/26, 1:40â€¯PM</v>
          </cell>
          <cell r="G3207" t="str">
            <v>P</v>
          </cell>
        </row>
        <row r="3208">
          <cell r="A3208">
            <v>203965502</v>
          </cell>
          <cell r="B3208" t="str">
            <v>Kwame Gyasi,Gideon</v>
          </cell>
          <cell r="C3208" t="str">
            <v>Almarzooqi,Abbas</v>
          </cell>
          <cell r="D3208" t="str">
            <v>FC159</v>
          </cell>
          <cell r="E3208" t="str">
            <v>Out</v>
          </cell>
          <cell r="F3208" t="str">
            <v>9/2/26, 6:07â€¯PM</v>
          </cell>
          <cell r="G3208" t="str">
            <v>P</v>
          </cell>
        </row>
        <row r="3209">
          <cell r="A3209">
            <v>206504126</v>
          </cell>
          <cell r="B3209" t="str">
            <v>ANDERSON,BAYINGANA</v>
          </cell>
          <cell r="C3209" t="str">
            <v>Singh,Pardeep</v>
          </cell>
          <cell r="D3209" t="str">
            <v>FC159</v>
          </cell>
          <cell r="E3209" t="str">
            <v>In</v>
          </cell>
          <cell r="F3209" t="str">
            <v>9/2/26, 7:58â€¯AM</v>
          </cell>
          <cell r="G3209" t="str">
            <v>P</v>
          </cell>
        </row>
        <row r="3210">
          <cell r="A3210">
            <v>206504126</v>
          </cell>
          <cell r="B3210" t="str">
            <v>ANDERSON,BAYINGANA</v>
          </cell>
          <cell r="C3210" t="str">
            <v>Singh,Pardeep</v>
          </cell>
          <cell r="D3210" t="str">
            <v>FC159</v>
          </cell>
          <cell r="E3210" t="str">
            <v>Out</v>
          </cell>
          <cell r="F3210" t="str">
            <v>9/2/26, 12:49â€¯PM</v>
          </cell>
          <cell r="G3210" t="str">
            <v>P</v>
          </cell>
        </row>
        <row r="3211">
          <cell r="A3211">
            <v>206504126</v>
          </cell>
          <cell r="B3211" t="str">
            <v>ANDERSON,BAYINGANA</v>
          </cell>
          <cell r="C3211" t="str">
            <v>Singh,Pardeep</v>
          </cell>
          <cell r="D3211" t="str">
            <v>FC159</v>
          </cell>
          <cell r="E3211" t="str">
            <v>In</v>
          </cell>
          <cell r="F3211" t="str">
            <v>9/2/26, 1:49â€¯PM</v>
          </cell>
          <cell r="G3211" t="str">
            <v>P</v>
          </cell>
        </row>
        <row r="3212">
          <cell r="A3212">
            <v>206504126</v>
          </cell>
          <cell r="B3212" t="str">
            <v>ANDERSON,BAYINGANA</v>
          </cell>
          <cell r="C3212" t="str">
            <v>Singh,Pardeep</v>
          </cell>
          <cell r="D3212" t="str">
            <v>FC159</v>
          </cell>
          <cell r="E3212" t="str">
            <v>Out</v>
          </cell>
          <cell r="F3212" t="str">
            <v>9/2/26, 6:03â€¯PM</v>
          </cell>
          <cell r="G3212" t="str">
            <v>P</v>
          </cell>
        </row>
        <row r="3213">
          <cell r="A3213">
            <v>204052506</v>
          </cell>
          <cell r="B3213" t="str">
            <v>Khan,Rustum</v>
          </cell>
          <cell r="C3213" t="str">
            <v>Scaria,Varghese</v>
          </cell>
          <cell r="D3213" t="str">
            <v>LK011</v>
          </cell>
          <cell r="E3213" t="str">
            <v>In</v>
          </cell>
          <cell r="F3213" t="str">
            <v>9/2/26, 6:08â€¯PM</v>
          </cell>
          <cell r="G3213" t="str">
            <v>P</v>
          </cell>
        </row>
        <row r="3214">
          <cell r="A3214">
            <v>204052506</v>
          </cell>
          <cell r="B3214" t="str">
            <v>Khan,Rustum</v>
          </cell>
          <cell r="C3214" t="str">
            <v>Scaria,Varghese</v>
          </cell>
          <cell r="D3214" t="str">
            <v>LK011</v>
          </cell>
          <cell r="E3214" t="str">
            <v>Out</v>
          </cell>
          <cell r="F3214" t="str">
            <v>9/2/26, 8:33â€¯PM</v>
          </cell>
          <cell r="G3214" t="str">
            <v>P</v>
          </cell>
        </row>
        <row r="3215">
          <cell r="A3215">
            <v>204052506</v>
          </cell>
          <cell r="B3215" t="str">
            <v>Khan,Rustum</v>
          </cell>
          <cell r="C3215" t="str">
            <v>Scaria,Varghese</v>
          </cell>
          <cell r="D3215" t="str">
            <v>LK011</v>
          </cell>
          <cell r="E3215" t="str">
            <v>In</v>
          </cell>
          <cell r="F3215" t="str">
            <v>9/2/26, 9:04â€¯PM</v>
          </cell>
          <cell r="G3215" t="str">
            <v>P</v>
          </cell>
        </row>
        <row r="3216">
          <cell r="A3216">
            <v>204052506</v>
          </cell>
          <cell r="B3216" t="str">
            <v>Khan,Rustum</v>
          </cell>
          <cell r="C3216" t="str">
            <v>Scaria,Varghese</v>
          </cell>
          <cell r="D3216" t="str">
            <v>LK011</v>
          </cell>
          <cell r="E3216" t="str">
            <v>Out</v>
          </cell>
          <cell r="F3216" t="str">
            <v>9/3/26, 1:30â€¯AM</v>
          </cell>
          <cell r="G3216" t="str">
            <v>P</v>
          </cell>
        </row>
        <row r="3217">
          <cell r="A3217">
            <v>204052506</v>
          </cell>
          <cell r="B3217" t="str">
            <v>Khan,Rustum</v>
          </cell>
          <cell r="C3217" t="str">
            <v>Scaria,Varghese</v>
          </cell>
          <cell r="D3217" t="str">
            <v>LK011</v>
          </cell>
          <cell r="E3217" t="str">
            <v>In</v>
          </cell>
          <cell r="F3217" t="str">
            <v>9/3/26, 2:00â€¯AM</v>
          </cell>
          <cell r="G3217" t="str">
            <v>P</v>
          </cell>
        </row>
        <row r="3218">
          <cell r="A3218">
            <v>206504129</v>
          </cell>
          <cell r="B3218" t="str">
            <v>NDYAMUHAKI,ISAAC</v>
          </cell>
          <cell r="C3218" t="str">
            <v>Katyal,Varun</v>
          </cell>
          <cell r="D3218" t="str">
            <v>FC159</v>
          </cell>
          <cell r="E3218" t="str">
            <v>In</v>
          </cell>
          <cell r="F3218" t="str">
            <v>9/2/26, 6:14â€¯PM</v>
          </cell>
          <cell r="G3218" t="str">
            <v>P</v>
          </cell>
        </row>
        <row r="3219">
          <cell r="A3219">
            <v>206504129</v>
          </cell>
          <cell r="B3219" t="str">
            <v>NDYAMUHAKI,ISAAC</v>
          </cell>
          <cell r="C3219" t="str">
            <v>Katyal,Varun</v>
          </cell>
          <cell r="D3219" t="str">
            <v>FC159</v>
          </cell>
          <cell r="E3219" t="str">
            <v>Out</v>
          </cell>
          <cell r="F3219" t="str">
            <v>9/2/26, 10:47â€¯PM</v>
          </cell>
          <cell r="G3219" t="str">
            <v>P</v>
          </cell>
        </row>
        <row r="3220">
          <cell r="A3220">
            <v>206504129</v>
          </cell>
          <cell r="B3220" t="str">
            <v>NDYAMUHAKI,ISAAC</v>
          </cell>
          <cell r="C3220" t="str">
            <v>Katyal,Varun</v>
          </cell>
          <cell r="D3220" t="str">
            <v>FC159</v>
          </cell>
          <cell r="E3220" t="str">
            <v>In</v>
          </cell>
          <cell r="F3220" t="str">
            <v>9/2/26, 11:59â€¯PM</v>
          </cell>
          <cell r="G3220" t="str">
            <v>P</v>
          </cell>
        </row>
        <row r="3221">
          <cell r="A3221">
            <v>206914994</v>
          </cell>
          <cell r="B3221" t="str">
            <v>LAWRENCE,BUGGO</v>
          </cell>
          <cell r="C3221" t="str">
            <v>Lakkireddy,Sai Raghavendra Reddy</v>
          </cell>
          <cell r="D3221" t="str">
            <v>FC009</v>
          </cell>
          <cell r="E3221" t="str">
            <v>In</v>
          </cell>
          <cell r="F3221" t="str">
            <v>9/2/26, 7:56â€¯AM</v>
          </cell>
          <cell r="G3221" t="str">
            <v>P</v>
          </cell>
        </row>
        <row r="3222">
          <cell r="A3222">
            <v>206914994</v>
          </cell>
          <cell r="B3222" t="str">
            <v>LAWRENCE,BUGGO</v>
          </cell>
          <cell r="C3222" t="str">
            <v>Lakkireddy,Sai Raghavendra Reddy</v>
          </cell>
          <cell r="D3222" t="str">
            <v>FC009</v>
          </cell>
          <cell r="E3222" t="str">
            <v>Out</v>
          </cell>
          <cell r="F3222" t="str">
            <v>9/2/26, 10:03â€¯AM</v>
          </cell>
          <cell r="G3222" t="str">
            <v>P</v>
          </cell>
        </row>
        <row r="3223">
          <cell r="A3223">
            <v>206914994</v>
          </cell>
          <cell r="B3223" t="str">
            <v>LAWRENCE,BUGGO</v>
          </cell>
          <cell r="C3223" t="str">
            <v>Lakkireddy,Sai Raghavendra Reddy</v>
          </cell>
          <cell r="D3223" t="str">
            <v>FC009</v>
          </cell>
          <cell r="E3223" t="str">
            <v>In</v>
          </cell>
          <cell r="F3223" t="str">
            <v>9/2/26, 10:32â€¯AM</v>
          </cell>
          <cell r="G3223" t="str">
            <v>P</v>
          </cell>
        </row>
        <row r="3224">
          <cell r="A3224">
            <v>206914994</v>
          </cell>
          <cell r="B3224" t="str">
            <v>LAWRENCE,BUGGO</v>
          </cell>
          <cell r="C3224" t="str">
            <v>Lakkireddy,Sai Raghavendra Reddy</v>
          </cell>
          <cell r="D3224" t="str">
            <v>FC009</v>
          </cell>
          <cell r="E3224" t="str">
            <v>Out</v>
          </cell>
          <cell r="F3224" t="str">
            <v>9/2/26, 2:42â€¯PM</v>
          </cell>
          <cell r="G3224" t="str">
            <v>P</v>
          </cell>
        </row>
        <row r="3225">
          <cell r="A3225">
            <v>206914994</v>
          </cell>
          <cell r="B3225" t="str">
            <v>LAWRENCE,BUGGO</v>
          </cell>
          <cell r="C3225" t="str">
            <v>Lakkireddy,Sai Raghavendra Reddy</v>
          </cell>
          <cell r="D3225" t="str">
            <v>FC009</v>
          </cell>
          <cell r="E3225" t="str">
            <v>In</v>
          </cell>
          <cell r="F3225" t="str">
            <v>9/2/26, 3:13â€¯PM</v>
          </cell>
          <cell r="G3225" t="str">
            <v>P</v>
          </cell>
        </row>
        <row r="3226">
          <cell r="A3226">
            <v>206914994</v>
          </cell>
          <cell r="B3226" t="str">
            <v>LAWRENCE,BUGGO</v>
          </cell>
          <cell r="C3226" t="str">
            <v>Lakkireddy,Sai Raghavendra Reddy</v>
          </cell>
          <cell r="D3226" t="str">
            <v>FC009</v>
          </cell>
          <cell r="E3226" t="str">
            <v>Out</v>
          </cell>
          <cell r="F3226" t="str">
            <v>9/2/26, 5:58â€¯PM</v>
          </cell>
          <cell r="G3226" t="str">
            <v>P</v>
          </cell>
        </row>
        <row r="3227">
          <cell r="A3227">
            <v>203736258</v>
          </cell>
          <cell r="B3227" t="str">
            <v>MBUGHEKI,ROBERT</v>
          </cell>
          <cell r="C3227" t="str">
            <v>Nahla,Fathimathul</v>
          </cell>
          <cell r="D3227" t="str">
            <v>LK012</v>
          </cell>
          <cell r="E3227" t="str">
            <v>In</v>
          </cell>
          <cell r="F3227" t="str">
            <v>9/2/26, 6:08â€¯PM</v>
          </cell>
          <cell r="G3227" t="str">
            <v>P</v>
          </cell>
        </row>
        <row r="3228">
          <cell r="A3228">
            <v>203736258</v>
          </cell>
          <cell r="B3228" t="str">
            <v>MBUGHEKI,ROBERT</v>
          </cell>
          <cell r="C3228" t="str">
            <v>Nahla,Fathimathul</v>
          </cell>
          <cell r="D3228" t="str">
            <v>LK012</v>
          </cell>
          <cell r="E3228" t="str">
            <v>Out</v>
          </cell>
          <cell r="F3228" t="str">
            <v>9/2/26, 10:51â€¯PM</v>
          </cell>
          <cell r="G3228" t="str">
            <v>P</v>
          </cell>
        </row>
        <row r="3229">
          <cell r="A3229">
            <v>203736258</v>
          </cell>
          <cell r="B3229" t="str">
            <v>MBUGHEKI,ROBERT</v>
          </cell>
          <cell r="C3229" t="str">
            <v>Nahla,Fathimathul</v>
          </cell>
          <cell r="D3229" t="str">
            <v>LK012</v>
          </cell>
          <cell r="E3229" t="str">
            <v>In</v>
          </cell>
          <cell r="F3229" t="str">
            <v>9/2/26, 11:53â€¯PM</v>
          </cell>
          <cell r="G3229" t="str">
            <v>P</v>
          </cell>
        </row>
        <row r="3230">
          <cell r="A3230">
            <v>203908914</v>
          </cell>
          <cell r="B3230" t="str">
            <v>KANYESIGYE,STEVEN</v>
          </cell>
          <cell r="C3230" t="str">
            <v>Ansari,Ammar Abdullah</v>
          </cell>
          <cell r="D3230" t="str">
            <v>LK017</v>
          </cell>
          <cell r="E3230" t="str">
            <v>In</v>
          </cell>
          <cell r="F3230" t="str">
            <v>9/2/26, 5:56â€¯PM</v>
          </cell>
          <cell r="G3230" t="str">
            <v>P</v>
          </cell>
        </row>
        <row r="3231">
          <cell r="A3231">
            <v>203908914</v>
          </cell>
          <cell r="B3231" t="str">
            <v>KANYESIGYE,STEVEN</v>
          </cell>
          <cell r="C3231" t="str">
            <v>Ansari,Ammar Abdullah</v>
          </cell>
          <cell r="D3231" t="str">
            <v>LK017</v>
          </cell>
          <cell r="E3231" t="str">
            <v>Out</v>
          </cell>
          <cell r="F3231" t="str">
            <v>9/2/26, 8:30â€¯PM</v>
          </cell>
          <cell r="G3231" t="str">
            <v>P</v>
          </cell>
        </row>
        <row r="3232">
          <cell r="A3232">
            <v>203908914</v>
          </cell>
          <cell r="B3232" t="str">
            <v>KANYESIGYE,STEVEN</v>
          </cell>
          <cell r="C3232" t="str">
            <v>Ansari,Ammar Abdullah</v>
          </cell>
          <cell r="D3232" t="str">
            <v>LK017</v>
          </cell>
          <cell r="E3232" t="str">
            <v>In</v>
          </cell>
          <cell r="F3232" t="str">
            <v>9/2/26, 9:01â€¯PM</v>
          </cell>
          <cell r="G3232" t="str">
            <v>P</v>
          </cell>
        </row>
        <row r="3233">
          <cell r="A3233">
            <v>203908914</v>
          </cell>
          <cell r="B3233" t="str">
            <v>KANYESIGYE,STEVEN</v>
          </cell>
          <cell r="C3233" t="str">
            <v>Ansari,Ammar Abdullah</v>
          </cell>
          <cell r="D3233" t="str">
            <v>LK017</v>
          </cell>
          <cell r="E3233" t="str">
            <v>Out</v>
          </cell>
          <cell r="F3233" t="str">
            <v>9/3/26, 1:37â€¯AM</v>
          </cell>
          <cell r="G3233" t="str">
            <v>P</v>
          </cell>
        </row>
        <row r="3234">
          <cell r="A3234">
            <v>203908914</v>
          </cell>
          <cell r="B3234" t="str">
            <v>KANYESIGYE,STEVEN</v>
          </cell>
          <cell r="C3234" t="str">
            <v>Ansari,Ammar Abdullah</v>
          </cell>
          <cell r="D3234" t="str">
            <v>LK017</v>
          </cell>
          <cell r="E3234" t="str">
            <v>In</v>
          </cell>
          <cell r="F3234" t="str">
            <v>9/3/26, 2:08â€¯AM</v>
          </cell>
          <cell r="G3234" t="str">
            <v>P</v>
          </cell>
        </row>
        <row r="3235">
          <cell r="A3235">
            <v>203736259</v>
          </cell>
          <cell r="B3235" t="str">
            <v>NABASA,TYSON</v>
          </cell>
          <cell r="C3235" t="str">
            <v>Nahla,Fathimathul</v>
          </cell>
          <cell r="D3235" t="str">
            <v>LK013</v>
          </cell>
          <cell r="E3235" t="str">
            <v>In</v>
          </cell>
          <cell r="F3235" t="str">
            <v>9/2/26, 6:06â€¯PM</v>
          </cell>
          <cell r="G3235" t="str">
            <v>P</v>
          </cell>
        </row>
        <row r="3236">
          <cell r="A3236">
            <v>203736259</v>
          </cell>
          <cell r="B3236" t="str">
            <v>NABASA,TYSON</v>
          </cell>
          <cell r="C3236" t="str">
            <v>Nahla,Fathimathul</v>
          </cell>
          <cell r="D3236" t="str">
            <v>LK013</v>
          </cell>
          <cell r="E3236" t="str">
            <v>Out</v>
          </cell>
          <cell r="F3236" t="str">
            <v>9/2/26, 11:00â€¯PM</v>
          </cell>
          <cell r="G3236" t="str">
            <v>P</v>
          </cell>
        </row>
        <row r="3237">
          <cell r="A3237">
            <v>203736259</v>
          </cell>
          <cell r="B3237" t="str">
            <v>NABASA,TYSON</v>
          </cell>
          <cell r="C3237" t="str">
            <v>Nahla,Fathimathul</v>
          </cell>
          <cell r="D3237" t="str">
            <v>LK013</v>
          </cell>
          <cell r="E3237" t="str">
            <v>In</v>
          </cell>
          <cell r="F3237" t="str">
            <v>9/2/26, 11:58â€¯PM</v>
          </cell>
          <cell r="G3237" t="str">
            <v>P</v>
          </cell>
        </row>
        <row r="3238">
          <cell r="A3238">
            <v>205845561</v>
          </cell>
          <cell r="B3238" t="str">
            <v>SSEWANTE,TONNY</v>
          </cell>
          <cell r="C3238" t="str">
            <v>Ansari,Ammar Abdullah</v>
          </cell>
          <cell r="D3238" t="str">
            <v>FC034</v>
          </cell>
          <cell r="E3238" t="str">
            <v>In</v>
          </cell>
          <cell r="F3238" t="str">
            <v>9/2/26, 7:57â€¯AM</v>
          </cell>
          <cell r="G3238" t="str">
            <v>P</v>
          </cell>
        </row>
        <row r="3239">
          <cell r="A3239">
            <v>205845561</v>
          </cell>
          <cell r="B3239" t="str">
            <v>SSEWANTE,TONNY</v>
          </cell>
          <cell r="C3239" t="str">
            <v>Ansari,Ammar Abdullah</v>
          </cell>
          <cell r="D3239" t="str">
            <v>FC034</v>
          </cell>
          <cell r="E3239" t="str">
            <v>Out</v>
          </cell>
          <cell r="F3239" t="str">
            <v>9/2/26, 10:02â€¯AM</v>
          </cell>
          <cell r="G3239" t="str">
            <v>P</v>
          </cell>
        </row>
        <row r="3240">
          <cell r="A3240">
            <v>205845561</v>
          </cell>
          <cell r="B3240" t="str">
            <v>SSEWANTE,TONNY</v>
          </cell>
          <cell r="C3240" t="str">
            <v>Ansari,Ammar Abdullah</v>
          </cell>
          <cell r="D3240" t="str">
            <v>FC034</v>
          </cell>
          <cell r="E3240" t="str">
            <v>In</v>
          </cell>
          <cell r="F3240" t="str">
            <v>9/2/26, 10:32â€¯AM</v>
          </cell>
          <cell r="G3240" t="str">
            <v>P</v>
          </cell>
        </row>
        <row r="3241">
          <cell r="A3241">
            <v>205845561</v>
          </cell>
          <cell r="B3241" t="str">
            <v>SSEWANTE,TONNY</v>
          </cell>
          <cell r="C3241" t="str">
            <v>Ansari,Ammar Abdullah</v>
          </cell>
          <cell r="D3241" t="str">
            <v>FC034</v>
          </cell>
          <cell r="E3241" t="str">
            <v>Out</v>
          </cell>
          <cell r="F3241" t="str">
            <v>9/2/26, 2:40â€¯PM</v>
          </cell>
          <cell r="G3241" t="str">
            <v>P</v>
          </cell>
        </row>
        <row r="3242">
          <cell r="A3242">
            <v>205845561</v>
          </cell>
          <cell r="B3242" t="str">
            <v>SSEWANTE,TONNY</v>
          </cell>
          <cell r="C3242" t="str">
            <v>Ansari,Ammar Abdullah</v>
          </cell>
          <cell r="D3242" t="str">
            <v>FC034</v>
          </cell>
          <cell r="E3242" t="str">
            <v>In</v>
          </cell>
          <cell r="F3242" t="str">
            <v>9/2/26, 3:10â€¯PM</v>
          </cell>
          <cell r="G3242" t="str">
            <v>P</v>
          </cell>
        </row>
        <row r="3243">
          <cell r="A3243">
            <v>205845561</v>
          </cell>
          <cell r="B3243" t="str">
            <v>SSEWANTE,TONNY</v>
          </cell>
          <cell r="C3243" t="str">
            <v>Ansari,Ammar Abdullah</v>
          </cell>
          <cell r="D3243" t="str">
            <v>FC034</v>
          </cell>
          <cell r="E3243" t="str">
            <v>Out</v>
          </cell>
          <cell r="F3243" t="str">
            <v>9/2/26, 5:57â€¯PM</v>
          </cell>
          <cell r="G3243" t="str">
            <v>P</v>
          </cell>
        </row>
        <row r="3244">
          <cell r="A3244">
            <v>206926985</v>
          </cell>
          <cell r="B3244" t="str">
            <v>OSAE ASHONG,SAMUEL</v>
          </cell>
          <cell r="C3244" t="str">
            <v>Ansari,Ammar Abdullah</v>
          </cell>
          <cell r="D3244" t="str">
            <v>LK017</v>
          </cell>
          <cell r="E3244" t="str">
            <v>In</v>
          </cell>
          <cell r="F3244" t="str">
            <v>9/2/26, 6:07â€¯PM</v>
          </cell>
          <cell r="G3244" t="str">
            <v>P</v>
          </cell>
        </row>
        <row r="3245">
          <cell r="A3245">
            <v>206926985</v>
          </cell>
          <cell r="B3245" t="str">
            <v>OSAE ASHONG,SAMUEL</v>
          </cell>
          <cell r="C3245" t="str">
            <v>Ansari,Ammar Abdullah</v>
          </cell>
          <cell r="D3245" t="str">
            <v>LK017</v>
          </cell>
          <cell r="E3245" t="str">
            <v>Out</v>
          </cell>
          <cell r="F3245" t="str">
            <v>9/2/26, 8:02â€¯PM</v>
          </cell>
          <cell r="G3245" t="str">
            <v>P</v>
          </cell>
        </row>
        <row r="3246">
          <cell r="A3246">
            <v>206926985</v>
          </cell>
          <cell r="B3246" t="str">
            <v>OSAE ASHONG,SAMUEL</v>
          </cell>
          <cell r="C3246" t="str">
            <v>Ansari,Ammar Abdullah</v>
          </cell>
          <cell r="D3246" t="str">
            <v>LK017</v>
          </cell>
          <cell r="E3246" t="str">
            <v>In</v>
          </cell>
          <cell r="F3246" t="str">
            <v>9/2/26, 9:02â€¯PM</v>
          </cell>
          <cell r="G3246" t="str">
            <v>P</v>
          </cell>
        </row>
        <row r="3247">
          <cell r="A3247">
            <v>206926985</v>
          </cell>
          <cell r="B3247" t="str">
            <v>OSAE ASHONG,SAMUEL</v>
          </cell>
          <cell r="C3247" t="str">
            <v>Ansari,Ammar Abdullah</v>
          </cell>
          <cell r="D3247" t="str">
            <v>LK017</v>
          </cell>
          <cell r="E3247" t="str">
            <v>Out</v>
          </cell>
          <cell r="F3247" t="str">
            <v>9/3/26, 2:06â€¯AM</v>
          </cell>
          <cell r="G3247" t="str">
            <v>P</v>
          </cell>
        </row>
        <row r="3248">
          <cell r="A3248">
            <v>206250876</v>
          </cell>
          <cell r="B3248" t="str">
            <v>AMA ABBAN,JOYCE</v>
          </cell>
          <cell r="C3248" t="str">
            <v>Narshad,Muhammad Ashik</v>
          </cell>
          <cell r="D3248" t="str">
            <v>FC084</v>
          </cell>
          <cell r="E3248" t="str">
            <v>In</v>
          </cell>
          <cell r="F3248" t="str">
            <v>9/2/26, 7:59â€¯AM</v>
          </cell>
          <cell r="G3248" t="str">
            <v>P</v>
          </cell>
        </row>
        <row r="3249">
          <cell r="A3249">
            <v>206250876</v>
          </cell>
          <cell r="B3249" t="str">
            <v>AMA ABBAN,JOYCE</v>
          </cell>
          <cell r="C3249" t="str">
            <v>Narshad,Muhammad Ashik</v>
          </cell>
          <cell r="D3249" t="str">
            <v>FC084</v>
          </cell>
          <cell r="E3249" t="str">
            <v>Out</v>
          </cell>
          <cell r="F3249" t="str">
            <v>9/2/26, 10:05â€¯AM</v>
          </cell>
          <cell r="G3249" t="str">
            <v>P</v>
          </cell>
        </row>
        <row r="3250">
          <cell r="A3250">
            <v>206250876</v>
          </cell>
          <cell r="B3250" t="str">
            <v>AMA ABBAN,JOYCE</v>
          </cell>
          <cell r="C3250" t="str">
            <v>Narshad,Muhammad Ashik</v>
          </cell>
          <cell r="D3250" t="str">
            <v>FC084</v>
          </cell>
          <cell r="E3250" t="str">
            <v>In</v>
          </cell>
          <cell r="F3250" t="str">
            <v>9/2/26, 10:35â€¯AM</v>
          </cell>
          <cell r="G3250" t="str">
            <v>P</v>
          </cell>
        </row>
        <row r="3251">
          <cell r="A3251">
            <v>206250876</v>
          </cell>
          <cell r="B3251" t="str">
            <v>AMA ABBAN,JOYCE</v>
          </cell>
          <cell r="C3251" t="str">
            <v>Narshad,Muhammad Ashik</v>
          </cell>
          <cell r="D3251" t="str">
            <v>FC084</v>
          </cell>
          <cell r="E3251" t="str">
            <v>Out</v>
          </cell>
          <cell r="F3251" t="str">
            <v>9/2/26, 2:45â€¯PM</v>
          </cell>
          <cell r="G3251" t="str">
            <v>P</v>
          </cell>
        </row>
        <row r="3252">
          <cell r="A3252">
            <v>206250876</v>
          </cell>
          <cell r="B3252" t="str">
            <v>AMA ABBAN,JOYCE</v>
          </cell>
          <cell r="C3252" t="str">
            <v>Narshad,Muhammad Ashik</v>
          </cell>
          <cell r="D3252" t="str">
            <v>FC084</v>
          </cell>
          <cell r="E3252" t="str">
            <v>In</v>
          </cell>
          <cell r="F3252" t="str">
            <v>9/2/26, 3:15â€¯PM</v>
          </cell>
          <cell r="G3252" t="str">
            <v>P</v>
          </cell>
        </row>
        <row r="3253">
          <cell r="A3253">
            <v>206250876</v>
          </cell>
          <cell r="B3253" t="str">
            <v>AMA ABBAN,JOYCE</v>
          </cell>
          <cell r="C3253" t="str">
            <v>Narshad,Muhammad Ashik</v>
          </cell>
          <cell r="D3253" t="str">
            <v>FC084</v>
          </cell>
          <cell r="E3253" t="str">
            <v>Out</v>
          </cell>
          <cell r="F3253" t="str">
            <v>9/2/26, 6:04â€¯PM</v>
          </cell>
          <cell r="G3253" t="str">
            <v>P</v>
          </cell>
        </row>
        <row r="3254">
          <cell r="A3254">
            <v>203741612</v>
          </cell>
          <cell r="B3254" t="str">
            <v>YANKEY,ANTHONY</v>
          </cell>
          <cell r="C3254" t="str">
            <v>Singh,Pardeep</v>
          </cell>
          <cell r="D3254" t="str">
            <v>LK011</v>
          </cell>
          <cell r="E3254" t="str">
            <v>In</v>
          </cell>
          <cell r="F3254" t="str">
            <v>9/2/26, 6:08â€¯PM</v>
          </cell>
          <cell r="G3254" t="str">
            <v>P</v>
          </cell>
        </row>
        <row r="3255">
          <cell r="A3255">
            <v>203741612</v>
          </cell>
          <cell r="B3255" t="str">
            <v>YANKEY,ANTHONY</v>
          </cell>
          <cell r="C3255" t="str">
            <v>Singh,Pardeep</v>
          </cell>
          <cell r="D3255" t="str">
            <v>LK011</v>
          </cell>
          <cell r="E3255" t="str">
            <v>Out</v>
          </cell>
          <cell r="F3255" t="str">
            <v>9/2/26, 10:59â€¯PM</v>
          </cell>
          <cell r="G3255" t="str">
            <v>P</v>
          </cell>
        </row>
        <row r="3256">
          <cell r="A3256">
            <v>203741612</v>
          </cell>
          <cell r="B3256" t="str">
            <v>YANKEY,ANTHONY</v>
          </cell>
          <cell r="C3256" t="str">
            <v>Singh,Pardeep</v>
          </cell>
          <cell r="D3256" t="str">
            <v>LK011</v>
          </cell>
          <cell r="E3256" t="str">
            <v>In</v>
          </cell>
          <cell r="F3256" t="str">
            <v>9/2/26, 11:59â€¯PM</v>
          </cell>
          <cell r="G3256" t="str">
            <v>P</v>
          </cell>
        </row>
        <row r="3257">
          <cell r="A3257">
            <v>203736255</v>
          </cell>
          <cell r="B3257" t="str">
            <v>MUTEBI,JAVIRA</v>
          </cell>
          <cell r="C3257" t="str">
            <v>Singh,Pardeep</v>
          </cell>
          <cell r="D3257" t="str">
            <v>LK014</v>
          </cell>
          <cell r="E3257" t="str">
            <v>In</v>
          </cell>
          <cell r="F3257" t="str">
            <v>9/2/26, 6:06â€¯PM</v>
          </cell>
          <cell r="G3257" t="str">
            <v>P</v>
          </cell>
        </row>
        <row r="3258">
          <cell r="A3258">
            <v>203736255</v>
          </cell>
          <cell r="B3258" t="str">
            <v>MUTEBI,JAVIRA</v>
          </cell>
          <cell r="C3258" t="str">
            <v>Singh,Pardeep</v>
          </cell>
          <cell r="D3258" t="str">
            <v>LK014</v>
          </cell>
          <cell r="E3258" t="str">
            <v>Out</v>
          </cell>
          <cell r="F3258" t="str">
            <v>9/2/26, 11:02â€¯PM</v>
          </cell>
          <cell r="G3258" t="str">
            <v>P</v>
          </cell>
        </row>
        <row r="3259">
          <cell r="A3259">
            <v>203736255</v>
          </cell>
          <cell r="B3259" t="str">
            <v>MUTEBI,JAVIRA</v>
          </cell>
          <cell r="C3259" t="str">
            <v>Singh,Pardeep</v>
          </cell>
          <cell r="D3259" t="str">
            <v>LK014</v>
          </cell>
          <cell r="E3259" t="str">
            <v>In</v>
          </cell>
          <cell r="F3259" t="str">
            <v>9/2/26, 11:58â€¯PM</v>
          </cell>
          <cell r="G3259" t="str">
            <v>P</v>
          </cell>
        </row>
        <row r="3260">
          <cell r="A3260">
            <v>203736252</v>
          </cell>
          <cell r="B3260" t="str">
            <v>MUKAMA,DERICK</v>
          </cell>
          <cell r="C3260" t="str">
            <v>Katyal,Varun</v>
          </cell>
          <cell r="D3260" t="str">
            <v>LK014</v>
          </cell>
          <cell r="E3260" t="str">
            <v>In</v>
          </cell>
          <cell r="F3260" t="str">
            <v>9/2/26, 6:08â€¯PM</v>
          </cell>
          <cell r="G3260" t="str">
            <v>P</v>
          </cell>
        </row>
        <row r="3261">
          <cell r="A3261">
            <v>203736252</v>
          </cell>
          <cell r="B3261" t="str">
            <v>MUKAMA,DERICK</v>
          </cell>
          <cell r="C3261" t="str">
            <v>Katyal,Varun</v>
          </cell>
          <cell r="D3261" t="str">
            <v>LK014</v>
          </cell>
          <cell r="E3261" t="str">
            <v>Out</v>
          </cell>
          <cell r="F3261" t="str">
            <v>9/2/26, 10:46â€¯PM</v>
          </cell>
          <cell r="G3261" t="str">
            <v>P</v>
          </cell>
        </row>
        <row r="3262">
          <cell r="A3262">
            <v>203736252</v>
          </cell>
          <cell r="B3262" t="str">
            <v>MUKAMA,DERICK</v>
          </cell>
          <cell r="C3262" t="str">
            <v>Katyal,Varun</v>
          </cell>
          <cell r="D3262" t="str">
            <v>LK014</v>
          </cell>
          <cell r="E3262" t="str">
            <v>In</v>
          </cell>
          <cell r="F3262" t="str">
            <v>9/2/26, 11:48â€¯PM</v>
          </cell>
          <cell r="G3262" t="str">
            <v>P</v>
          </cell>
        </row>
        <row r="3263">
          <cell r="A3263">
            <v>205854274</v>
          </cell>
          <cell r="B3263" t="str">
            <v>KYEI BAFFOUR,CYNTHIA</v>
          </cell>
          <cell r="C3263" t="str">
            <v>Scaria,Varghese</v>
          </cell>
          <cell r="D3263" t="str">
            <v>LK014</v>
          </cell>
          <cell r="E3263" t="str">
            <v>In</v>
          </cell>
          <cell r="F3263" t="str">
            <v>9/2/26, 6:09â€¯PM</v>
          </cell>
          <cell r="G3263" t="str">
            <v>P</v>
          </cell>
        </row>
        <row r="3264">
          <cell r="A3264">
            <v>205854274</v>
          </cell>
          <cell r="B3264" t="str">
            <v>KYEI BAFFOUR,CYNTHIA</v>
          </cell>
          <cell r="C3264" t="str">
            <v>Scaria,Varghese</v>
          </cell>
          <cell r="D3264" t="str">
            <v>LK014</v>
          </cell>
          <cell r="E3264" t="str">
            <v>Out</v>
          </cell>
          <cell r="F3264" t="str">
            <v>9/2/26, 8:04â€¯PM</v>
          </cell>
          <cell r="G3264" t="str">
            <v>P</v>
          </cell>
        </row>
        <row r="3265">
          <cell r="A3265">
            <v>205854274</v>
          </cell>
          <cell r="B3265" t="str">
            <v>KYEI BAFFOUR,CYNTHIA</v>
          </cell>
          <cell r="C3265" t="str">
            <v>Scaria,Varghese</v>
          </cell>
          <cell r="D3265" t="str">
            <v>LK014</v>
          </cell>
          <cell r="E3265" t="str">
            <v>In</v>
          </cell>
          <cell r="F3265" t="str">
            <v>9/2/26, 9:03â€¯PM</v>
          </cell>
          <cell r="G3265" t="str">
            <v>P</v>
          </cell>
        </row>
        <row r="3266">
          <cell r="A3266">
            <v>205854274</v>
          </cell>
          <cell r="B3266" t="str">
            <v>KYEI BAFFOUR,CYNTHIA</v>
          </cell>
          <cell r="C3266" t="str">
            <v>Scaria,Varghese</v>
          </cell>
          <cell r="D3266" t="str">
            <v>LK014</v>
          </cell>
          <cell r="E3266" t="str">
            <v>Out</v>
          </cell>
          <cell r="F3266" t="str">
            <v>9/3/26, 2:08â€¯AM</v>
          </cell>
          <cell r="G3266" t="str">
            <v>P</v>
          </cell>
        </row>
        <row r="3267">
          <cell r="A3267">
            <v>206199998</v>
          </cell>
          <cell r="B3267" t="str">
            <v>JOE GICHUHI,DENNIS</v>
          </cell>
          <cell r="C3267" t="str">
            <v>Narshad,Muhammad Ashik</v>
          </cell>
          <cell r="D3267" t="str">
            <v>FC059</v>
          </cell>
          <cell r="E3267" t="str">
            <v>In</v>
          </cell>
          <cell r="F3267" t="str">
            <v>9/2/26, 7:55â€¯AM</v>
          </cell>
          <cell r="G3267" t="str">
            <v>P</v>
          </cell>
        </row>
        <row r="3268">
          <cell r="A3268">
            <v>206199998</v>
          </cell>
          <cell r="B3268" t="str">
            <v>JOE GICHUHI,DENNIS</v>
          </cell>
          <cell r="C3268" t="str">
            <v>Narshad,Muhammad Ashik</v>
          </cell>
          <cell r="D3268" t="str">
            <v>FC059</v>
          </cell>
          <cell r="E3268" t="str">
            <v>Out</v>
          </cell>
          <cell r="F3268" t="str">
            <v>9/2/26, 10:05â€¯AM</v>
          </cell>
          <cell r="G3268" t="str">
            <v>P</v>
          </cell>
        </row>
        <row r="3269">
          <cell r="A3269">
            <v>206199998</v>
          </cell>
          <cell r="B3269" t="str">
            <v>JOE GICHUHI,DENNIS</v>
          </cell>
          <cell r="C3269" t="str">
            <v>Narshad,Muhammad Ashik</v>
          </cell>
          <cell r="D3269" t="str">
            <v>FC059</v>
          </cell>
          <cell r="E3269" t="str">
            <v>In</v>
          </cell>
          <cell r="F3269" t="str">
            <v>9/2/26, 10:33â€¯AM</v>
          </cell>
          <cell r="G3269" t="str">
            <v>P</v>
          </cell>
        </row>
        <row r="3270">
          <cell r="A3270">
            <v>206199998</v>
          </cell>
          <cell r="B3270" t="str">
            <v>JOE GICHUHI,DENNIS</v>
          </cell>
          <cell r="C3270" t="str">
            <v>Narshad,Muhammad Ashik</v>
          </cell>
          <cell r="D3270" t="str">
            <v>FC059</v>
          </cell>
          <cell r="E3270" t="str">
            <v>Out</v>
          </cell>
          <cell r="F3270" t="str">
            <v>9/2/26, 2:45â€¯PM</v>
          </cell>
          <cell r="G3270" t="str">
            <v>P</v>
          </cell>
        </row>
        <row r="3271">
          <cell r="A3271">
            <v>206199998</v>
          </cell>
          <cell r="B3271" t="str">
            <v>JOE GICHUHI,DENNIS</v>
          </cell>
          <cell r="C3271" t="str">
            <v>Narshad,Muhammad Ashik</v>
          </cell>
          <cell r="D3271" t="str">
            <v>FC059</v>
          </cell>
          <cell r="E3271" t="str">
            <v>In</v>
          </cell>
          <cell r="F3271" t="str">
            <v>9/2/26, 3:18â€¯PM</v>
          </cell>
          <cell r="G3271" t="str">
            <v>P</v>
          </cell>
        </row>
        <row r="3272">
          <cell r="A3272">
            <v>206199998</v>
          </cell>
          <cell r="B3272" t="str">
            <v>JOE GICHUHI,DENNIS</v>
          </cell>
          <cell r="C3272" t="str">
            <v>Narshad,Muhammad Ashik</v>
          </cell>
          <cell r="D3272" t="str">
            <v>FC059</v>
          </cell>
          <cell r="E3272" t="str">
            <v>Out</v>
          </cell>
          <cell r="F3272" t="str">
            <v>9/2/26, 5:56â€¯PM</v>
          </cell>
          <cell r="G3272" t="str">
            <v>P</v>
          </cell>
        </row>
        <row r="3273">
          <cell r="A3273">
            <v>203736253</v>
          </cell>
          <cell r="B3273" t="str">
            <v>OBWANA,EMMANUEL</v>
          </cell>
          <cell r="C3273" t="str">
            <v>Singh,Pardeep</v>
          </cell>
          <cell r="D3273" t="str">
            <v>LK012</v>
          </cell>
          <cell r="E3273" t="str">
            <v>In</v>
          </cell>
          <cell r="F3273" t="str">
            <v>9/2/26, 6:08â€¯PM</v>
          </cell>
          <cell r="G3273" t="str">
            <v>P</v>
          </cell>
        </row>
        <row r="3274">
          <cell r="A3274">
            <v>203736253</v>
          </cell>
          <cell r="B3274" t="str">
            <v>OBWANA,EMMANUEL</v>
          </cell>
          <cell r="C3274" t="str">
            <v>Singh,Pardeep</v>
          </cell>
          <cell r="D3274" t="str">
            <v>LK012</v>
          </cell>
          <cell r="E3274" t="str">
            <v>Out</v>
          </cell>
          <cell r="F3274" t="str">
            <v>9/2/26, 11:01â€¯PM</v>
          </cell>
          <cell r="G3274" t="str">
            <v>P</v>
          </cell>
        </row>
        <row r="3275">
          <cell r="A3275">
            <v>203736253</v>
          </cell>
          <cell r="B3275" t="str">
            <v>OBWANA,EMMANUEL</v>
          </cell>
          <cell r="C3275" t="str">
            <v>Singh,Pardeep</v>
          </cell>
          <cell r="D3275" t="str">
            <v>LK012</v>
          </cell>
          <cell r="E3275" t="str">
            <v>In</v>
          </cell>
          <cell r="F3275" t="str">
            <v>9/3/26, 12:00â€¯AM</v>
          </cell>
          <cell r="G3275" t="str">
            <v>P</v>
          </cell>
        </row>
        <row r="3276">
          <cell r="A3276">
            <v>205854273</v>
          </cell>
          <cell r="B3276" t="str">
            <v>NAMUKASA,Barbra Christine</v>
          </cell>
          <cell r="C3276" t="str">
            <v>Scaria,Varghese</v>
          </cell>
          <cell r="D3276" t="str">
            <v>FC084</v>
          </cell>
          <cell r="E3276" t="str">
            <v>In</v>
          </cell>
          <cell r="F3276" t="str">
            <v>9/2/26, 7:59â€¯AM</v>
          </cell>
          <cell r="G3276" t="str">
            <v>P</v>
          </cell>
        </row>
        <row r="3277">
          <cell r="A3277">
            <v>205854273</v>
          </cell>
          <cell r="B3277" t="str">
            <v>NAMUKASA,Barbra Christine</v>
          </cell>
          <cell r="C3277" t="str">
            <v>Scaria,Varghese</v>
          </cell>
          <cell r="D3277" t="str">
            <v>FC084</v>
          </cell>
          <cell r="E3277" t="str">
            <v>Out</v>
          </cell>
          <cell r="F3277" t="str">
            <v>9/2/26, 10:02â€¯AM</v>
          </cell>
          <cell r="G3277" t="str">
            <v>P</v>
          </cell>
        </row>
        <row r="3278">
          <cell r="A3278">
            <v>205854273</v>
          </cell>
          <cell r="B3278" t="str">
            <v>NAMUKASA,Barbra Christine</v>
          </cell>
          <cell r="C3278" t="str">
            <v>Scaria,Varghese</v>
          </cell>
          <cell r="D3278" t="str">
            <v>FC084</v>
          </cell>
          <cell r="E3278" t="str">
            <v>In</v>
          </cell>
          <cell r="F3278" t="str">
            <v>9/2/26, 10:31â€¯AM</v>
          </cell>
          <cell r="G3278" t="str">
            <v>P</v>
          </cell>
        </row>
        <row r="3279">
          <cell r="A3279">
            <v>205854273</v>
          </cell>
          <cell r="B3279" t="str">
            <v>NAMUKASA,Barbra Christine</v>
          </cell>
          <cell r="C3279" t="str">
            <v>Scaria,Varghese</v>
          </cell>
          <cell r="D3279" t="str">
            <v>FC084</v>
          </cell>
          <cell r="E3279" t="str">
            <v>Out</v>
          </cell>
          <cell r="F3279" t="str">
            <v>9/2/26, 2:41â€¯PM</v>
          </cell>
          <cell r="G3279" t="str">
            <v>P</v>
          </cell>
        </row>
        <row r="3280">
          <cell r="A3280">
            <v>205854273</v>
          </cell>
          <cell r="B3280" t="str">
            <v>NAMUKASA,Barbra Christine</v>
          </cell>
          <cell r="C3280" t="str">
            <v>Scaria,Varghese</v>
          </cell>
          <cell r="D3280" t="str">
            <v>FC084</v>
          </cell>
          <cell r="E3280" t="str">
            <v>In</v>
          </cell>
          <cell r="F3280" t="str">
            <v>9/2/26, 3:10â€¯PM</v>
          </cell>
          <cell r="G3280" t="str">
            <v>P</v>
          </cell>
        </row>
        <row r="3281">
          <cell r="A3281">
            <v>205854273</v>
          </cell>
          <cell r="B3281" t="str">
            <v>NAMUKASA,Barbra Christine</v>
          </cell>
          <cell r="C3281" t="str">
            <v>Scaria,Varghese</v>
          </cell>
          <cell r="D3281" t="str">
            <v>FC084</v>
          </cell>
          <cell r="E3281" t="str">
            <v>Out</v>
          </cell>
          <cell r="F3281" t="str">
            <v>9/2/26, 5:58â€¯PM</v>
          </cell>
          <cell r="G3281" t="str">
            <v>P</v>
          </cell>
        </row>
        <row r="3282">
          <cell r="A3282">
            <v>206192541</v>
          </cell>
          <cell r="B3282" t="str">
            <v>Jemutai,Mercy</v>
          </cell>
          <cell r="C3282" t="str">
            <v>Thomas,Binil</v>
          </cell>
          <cell r="D3282" t="str">
            <v>LK011</v>
          </cell>
          <cell r="E3282" t="str">
            <v>In</v>
          </cell>
          <cell r="F3282" t="str">
            <v>9/2/26, 6:08â€¯PM</v>
          </cell>
          <cell r="G3282" t="str">
            <v>P</v>
          </cell>
        </row>
        <row r="3283">
          <cell r="A3283">
            <v>206192541</v>
          </cell>
          <cell r="B3283" t="str">
            <v>Jemutai,Mercy</v>
          </cell>
          <cell r="C3283" t="str">
            <v>Thomas,Binil</v>
          </cell>
          <cell r="D3283" t="str">
            <v>LK011</v>
          </cell>
          <cell r="E3283" t="str">
            <v>Out</v>
          </cell>
          <cell r="F3283" t="str">
            <v>9/2/26, 8:31â€¯PM</v>
          </cell>
          <cell r="G3283" t="str">
            <v>P</v>
          </cell>
        </row>
        <row r="3284">
          <cell r="A3284">
            <v>206192541</v>
          </cell>
          <cell r="B3284" t="str">
            <v>Jemutai,Mercy</v>
          </cell>
          <cell r="C3284" t="str">
            <v>Thomas,Binil</v>
          </cell>
          <cell r="D3284" t="str">
            <v>LK011</v>
          </cell>
          <cell r="E3284" t="str">
            <v>In</v>
          </cell>
          <cell r="F3284" t="str">
            <v>9/2/26, 9:01â€¯PM</v>
          </cell>
          <cell r="G3284" t="str">
            <v>P</v>
          </cell>
        </row>
        <row r="3285">
          <cell r="A3285">
            <v>206192541</v>
          </cell>
          <cell r="B3285" t="str">
            <v>Jemutai,Mercy</v>
          </cell>
          <cell r="C3285" t="str">
            <v>Thomas,Binil</v>
          </cell>
          <cell r="D3285" t="str">
            <v>LK011</v>
          </cell>
          <cell r="E3285" t="str">
            <v>Out</v>
          </cell>
          <cell r="F3285" t="str">
            <v>9/3/26, 1:32â€¯AM</v>
          </cell>
          <cell r="G3285" t="str">
            <v>P</v>
          </cell>
        </row>
        <row r="3286">
          <cell r="A3286">
            <v>206192541</v>
          </cell>
          <cell r="B3286" t="str">
            <v>Jemutai,Mercy</v>
          </cell>
          <cell r="C3286" t="str">
            <v>Thomas,Binil</v>
          </cell>
          <cell r="D3286" t="str">
            <v>LK011</v>
          </cell>
          <cell r="E3286" t="str">
            <v>In</v>
          </cell>
          <cell r="F3286" t="str">
            <v>9/3/26, 2:02â€¯AM</v>
          </cell>
          <cell r="G3286" t="str">
            <v>P</v>
          </cell>
        </row>
        <row r="3287">
          <cell r="A3287">
            <v>203992092</v>
          </cell>
          <cell r="B3287" t="str">
            <v>Bekoe,Amos</v>
          </cell>
          <cell r="C3287" t="str">
            <v>Thomas,Binil</v>
          </cell>
          <cell r="D3287" t="str">
            <v>LK011</v>
          </cell>
          <cell r="E3287" t="str">
            <v>In</v>
          </cell>
          <cell r="F3287" t="str">
            <v>9/2/26, 6:08â€¯PM</v>
          </cell>
          <cell r="G3287" t="str">
            <v>P</v>
          </cell>
        </row>
        <row r="3288">
          <cell r="A3288">
            <v>203992092</v>
          </cell>
          <cell r="B3288" t="str">
            <v>Bekoe,Amos</v>
          </cell>
          <cell r="C3288" t="str">
            <v>Thomas,Binil</v>
          </cell>
          <cell r="D3288" t="str">
            <v>LK011</v>
          </cell>
          <cell r="E3288" t="str">
            <v>Out</v>
          </cell>
          <cell r="F3288" t="str">
            <v>9/2/26, 8:32â€¯PM</v>
          </cell>
          <cell r="G3288" t="str">
            <v>P</v>
          </cell>
        </row>
        <row r="3289">
          <cell r="A3289">
            <v>203992092</v>
          </cell>
          <cell r="B3289" t="str">
            <v>Bekoe,Amos</v>
          </cell>
          <cell r="C3289" t="str">
            <v>Thomas,Binil</v>
          </cell>
          <cell r="D3289" t="str">
            <v>LK011</v>
          </cell>
          <cell r="E3289" t="str">
            <v>In</v>
          </cell>
          <cell r="F3289" t="str">
            <v>9/2/26, 9:02â€¯PM</v>
          </cell>
          <cell r="G3289" t="str">
            <v>P</v>
          </cell>
        </row>
        <row r="3290">
          <cell r="A3290">
            <v>203992092</v>
          </cell>
          <cell r="B3290" t="str">
            <v>Bekoe,Amos</v>
          </cell>
          <cell r="C3290" t="str">
            <v>Thomas,Binil</v>
          </cell>
          <cell r="D3290" t="str">
            <v>LK011</v>
          </cell>
          <cell r="E3290" t="str">
            <v>Out</v>
          </cell>
          <cell r="F3290" t="str">
            <v>9/3/26, 1:31â€¯AM</v>
          </cell>
          <cell r="G3290" t="str">
            <v>P</v>
          </cell>
        </row>
        <row r="3291">
          <cell r="A3291">
            <v>203992092</v>
          </cell>
          <cell r="B3291" t="str">
            <v>Bekoe,Amos</v>
          </cell>
          <cell r="C3291" t="str">
            <v>Thomas,Binil</v>
          </cell>
          <cell r="D3291" t="str">
            <v>LK011</v>
          </cell>
          <cell r="E3291" t="str">
            <v>In</v>
          </cell>
          <cell r="F3291" t="str">
            <v>9/3/26, 2:02â€¯AM</v>
          </cell>
          <cell r="G3291" t="str">
            <v>P</v>
          </cell>
        </row>
        <row r="3292">
          <cell r="A3292">
            <v>203736250</v>
          </cell>
          <cell r="B3292" t="str">
            <v>KISAKYE,EDWARD SSEMPIJJA</v>
          </cell>
          <cell r="C3292" t="str">
            <v>Katyal,Varun</v>
          </cell>
          <cell r="D3292" t="str">
            <v>LK012</v>
          </cell>
          <cell r="E3292" t="str">
            <v>In</v>
          </cell>
          <cell r="F3292" t="str">
            <v>9/2/26, 6:10â€¯PM</v>
          </cell>
          <cell r="G3292" t="str">
            <v>P</v>
          </cell>
        </row>
        <row r="3293">
          <cell r="A3293">
            <v>203736250</v>
          </cell>
          <cell r="B3293" t="str">
            <v>KISAKYE,EDWARD SSEMPIJJA</v>
          </cell>
          <cell r="C3293" t="str">
            <v>Katyal,Varun</v>
          </cell>
          <cell r="D3293" t="str">
            <v>LK012</v>
          </cell>
          <cell r="E3293" t="str">
            <v>Out</v>
          </cell>
          <cell r="F3293" t="str">
            <v>9/2/26, 10:57â€¯PM</v>
          </cell>
          <cell r="G3293" t="str">
            <v>P</v>
          </cell>
        </row>
        <row r="3294">
          <cell r="A3294">
            <v>203736250</v>
          </cell>
          <cell r="B3294" t="str">
            <v>KISAKYE,EDWARD SSEMPIJJA</v>
          </cell>
          <cell r="C3294" t="str">
            <v>Katyal,Varun</v>
          </cell>
          <cell r="D3294" t="str">
            <v>LK012</v>
          </cell>
          <cell r="E3294" t="str">
            <v>In</v>
          </cell>
          <cell r="F3294" t="str">
            <v>9/2/26, 11:56â€¯PM</v>
          </cell>
          <cell r="G3294" t="str">
            <v>P</v>
          </cell>
        </row>
        <row r="3295">
          <cell r="A3295">
            <v>112181816</v>
          </cell>
          <cell r="B3295" t="str">
            <v>Tawiah,Isaac Tilor</v>
          </cell>
          <cell r="C3295" t="str">
            <v>Lakkireddy,Sai Raghavendra Reddy</v>
          </cell>
          <cell r="D3295" t="str">
            <v>LK016</v>
          </cell>
          <cell r="E3295" t="str">
            <v>In</v>
          </cell>
          <cell r="F3295" t="str">
            <v>9/2/26, 6:06â€¯PM</v>
          </cell>
          <cell r="G3295" t="str">
            <v>P</v>
          </cell>
        </row>
        <row r="3296">
          <cell r="A3296">
            <v>112181816</v>
          </cell>
          <cell r="B3296" t="str">
            <v>Tawiah,Isaac Tilor</v>
          </cell>
          <cell r="C3296" t="str">
            <v>Lakkireddy,Sai Raghavendra Reddy</v>
          </cell>
          <cell r="D3296" t="str">
            <v>LK016</v>
          </cell>
          <cell r="E3296" t="str">
            <v>Out</v>
          </cell>
          <cell r="F3296" t="str">
            <v>9/2/26, 8:36â€¯PM</v>
          </cell>
          <cell r="G3296" t="str">
            <v>P</v>
          </cell>
        </row>
        <row r="3297">
          <cell r="A3297">
            <v>112181816</v>
          </cell>
          <cell r="B3297" t="str">
            <v>Tawiah,Isaac Tilor</v>
          </cell>
          <cell r="C3297" t="str">
            <v>Lakkireddy,Sai Raghavendra Reddy</v>
          </cell>
          <cell r="D3297" t="str">
            <v>LK016</v>
          </cell>
          <cell r="E3297" t="str">
            <v>In</v>
          </cell>
          <cell r="F3297" t="str">
            <v>9/2/26, 9:04â€¯PM</v>
          </cell>
          <cell r="G3297" t="str">
            <v>P</v>
          </cell>
        </row>
        <row r="3298">
          <cell r="A3298">
            <v>112181816</v>
          </cell>
          <cell r="B3298" t="str">
            <v>Tawiah,Isaac Tilor</v>
          </cell>
          <cell r="C3298" t="str">
            <v>Lakkireddy,Sai Raghavendra Reddy</v>
          </cell>
          <cell r="D3298" t="str">
            <v>LK016</v>
          </cell>
          <cell r="E3298" t="str">
            <v>Out</v>
          </cell>
          <cell r="F3298" t="str">
            <v>9/3/26, 1:38â€¯AM</v>
          </cell>
          <cell r="G3298" t="str">
            <v>P</v>
          </cell>
        </row>
        <row r="3299">
          <cell r="A3299">
            <v>112181816</v>
          </cell>
          <cell r="B3299" t="str">
            <v>Tawiah,Isaac Tilor</v>
          </cell>
          <cell r="C3299" t="str">
            <v>Lakkireddy,Sai Raghavendra Reddy</v>
          </cell>
          <cell r="D3299" t="str">
            <v>LK016</v>
          </cell>
          <cell r="E3299" t="str">
            <v>In</v>
          </cell>
          <cell r="F3299" t="str">
            <v>9/3/26, 2:06â€¯AM</v>
          </cell>
          <cell r="G3299" t="str">
            <v>P</v>
          </cell>
        </row>
        <row r="3300">
          <cell r="A3300">
            <v>113015344</v>
          </cell>
          <cell r="B3300" t="str">
            <v>Rizvan,Mohamed</v>
          </cell>
          <cell r="C3300" t="str">
            <v>Raaz,Anantth</v>
          </cell>
          <cell r="D3300" t="str">
            <v>LK012</v>
          </cell>
          <cell r="E3300" t="str">
            <v>Out</v>
          </cell>
          <cell r="F3300" t="str">
            <v>9/2/26, 8:04â€¯AM</v>
          </cell>
          <cell r="G3300" t="str">
            <v>P</v>
          </cell>
        </row>
        <row r="3301">
          <cell r="A3301">
            <v>113015344</v>
          </cell>
          <cell r="B3301" t="str">
            <v>Rizvan,Mohamed</v>
          </cell>
          <cell r="C3301" t="str">
            <v>Raaz,Anantth</v>
          </cell>
          <cell r="D3301" t="str">
            <v>LK012</v>
          </cell>
          <cell r="E3301" t="str">
            <v>In</v>
          </cell>
          <cell r="F3301" t="str">
            <v>9/2/26, 9:59â€¯PM</v>
          </cell>
          <cell r="G3301" t="str">
            <v>P</v>
          </cell>
        </row>
        <row r="3302">
          <cell r="A3302">
            <v>113015344</v>
          </cell>
          <cell r="B3302" t="str">
            <v>Rizvan,Mohamed</v>
          </cell>
          <cell r="C3302" t="str">
            <v>Raaz,Anantth</v>
          </cell>
          <cell r="D3302" t="str">
            <v>LK012</v>
          </cell>
          <cell r="E3302" t="str">
            <v>Out</v>
          </cell>
          <cell r="F3302" t="str">
            <v>9/3/26, 2:30â€¯AM</v>
          </cell>
          <cell r="G3302" t="str">
            <v>P</v>
          </cell>
        </row>
        <row r="3303">
          <cell r="A3303">
            <v>113015344</v>
          </cell>
          <cell r="B3303" t="str">
            <v>Rizvan,Mohamed</v>
          </cell>
          <cell r="C3303" t="str">
            <v>Raaz,Anantth</v>
          </cell>
          <cell r="D3303" t="str">
            <v>LK012</v>
          </cell>
          <cell r="E3303" t="str">
            <v>In</v>
          </cell>
          <cell r="F3303" t="str">
            <v>9/3/26, 3:30â€¯AM</v>
          </cell>
          <cell r="G3303" t="str">
            <v>P</v>
          </cell>
        </row>
        <row r="3304">
          <cell r="A3304">
            <v>203073699</v>
          </cell>
          <cell r="B3304" t="str">
            <v>AbdElhakim,Ammar</v>
          </cell>
          <cell r="C3304" t="str">
            <v>Raaz,Anantth</v>
          </cell>
          <cell r="D3304" t="str">
            <v>FC158</v>
          </cell>
          <cell r="E3304" t="str">
            <v>In</v>
          </cell>
          <cell r="F3304" t="str">
            <v>9/2/26, 1:59â€¯PM</v>
          </cell>
          <cell r="G3304" t="str">
            <v>P</v>
          </cell>
        </row>
        <row r="3305">
          <cell r="A3305">
            <v>203073699</v>
          </cell>
          <cell r="B3305" t="str">
            <v>AbdElhakim,Ammar</v>
          </cell>
          <cell r="C3305" t="str">
            <v>Raaz,Anantth</v>
          </cell>
          <cell r="D3305" t="str">
            <v>FC158</v>
          </cell>
          <cell r="E3305" t="str">
            <v>Out</v>
          </cell>
          <cell r="F3305" t="str">
            <v>9/2/26, 6:30â€¯PM</v>
          </cell>
          <cell r="G3305" t="str">
            <v>P</v>
          </cell>
        </row>
        <row r="3306">
          <cell r="A3306">
            <v>203073699</v>
          </cell>
          <cell r="B3306" t="str">
            <v>AbdElhakim,Ammar</v>
          </cell>
          <cell r="C3306" t="str">
            <v>Raaz,Anantth</v>
          </cell>
          <cell r="D3306" t="str">
            <v>FC158</v>
          </cell>
          <cell r="E3306" t="str">
            <v>In</v>
          </cell>
          <cell r="F3306" t="str">
            <v>9/2/26, 7:30â€¯PM</v>
          </cell>
          <cell r="G3306" t="str">
            <v>P</v>
          </cell>
        </row>
        <row r="3307">
          <cell r="A3307">
            <v>203073699</v>
          </cell>
          <cell r="B3307" t="str">
            <v>AbdElhakim,Ammar</v>
          </cell>
          <cell r="C3307" t="str">
            <v>Raaz,Anantth</v>
          </cell>
          <cell r="D3307" t="str">
            <v>FC158</v>
          </cell>
          <cell r="E3307" t="str">
            <v>Out</v>
          </cell>
          <cell r="F3307" t="str">
            <v>9/3/26, 12:41â€¯AM</v>
          </cell>
          <cell r="G3307" t="str">
            <v>P</v>
          </cell>
        </row>
        <row r="3308">
          <cell r="A3308">
            <v>205647825</v>
          </cell>
          <cell r="B3308" t="str">
            <v>Psaima,Sharon Cherono</v>
          </cell>
          <cell r="C3308" t="str">
            <v>Meera,Bava Bahrudeen</v>
          </cell>
          <cell r="D3308" t="str">
            <v>FC159</v>
          </cell>
          <cell r="E3308" t="str">
            <v>In</v>
          </cell>
          <cell r="F3308" t="str">
            <v>9/2/26, 8:01â€¯AM</v>
          </cell>
          <cell r="G3308" t="str">
            <v>P</v>
          </cell>
        </row>
        <row r="3309">
          <cell r="A3309">
            <v>205647825</v>
          </cell>
          <cell r="B3309" t="str">
            <v>Psaima,Sharon Cherono</v>
          </cell>
          <cell r="C3309" t="str">
            <v>Meera,Bava Bahrudeen</v>
          </cell>
          <cell r="D3309" t="str">
            <v>FC159</v>
          </cell>
          <cell r="E3309" t="str">
            <v>Out</v>
          </cell>
          <cell r="F3309" t="str">
            <v>9/2/26, 12:04â€¯PM</v>
          </cell>
          <cell r="G3309" t="str">
            <v>P</v>
          </cell>
        </row>
        <row r="3310">
          <cell r="A3310">
            <v>205647825</v>
          </cell>
          <cell r="B3310" t="str">
            <v>Psaima,Sharon Cherono</v>
          </cell>
          <cell r="C3310" t="str">
            <v>Meera,Bava Bahrudeen</v>
          </cell>
          <cell r="D3310" t="str">
            <v>FC159</v>
          </cell>
          <cell r="E3310" t="str">
            <v>In</v>
          </cell>
          <cell r="F3310" t="str">
            <v>9/2/26, 1:10â€¯PM</v>
          </cell>
          <cell r="G3310" t="str">
            <v>P</v>
          </cell>
        </row>
        <row r="3311">
          <cell r="A3311">
            <v>205647825</v>
          </cell>
          <cell r="B3311" t="str">
            <v>Psaima,Sharon Cherono</v>
          </cell>
          <cell r="C3311" t="str">
            <v>Meera,Bava Bahrudeen</v>
          </cell>
          <cell r="D3311" t="str">
            <v>FC159</v>
          </cell>
          <cell r="E3311" t="str">
            <v>Out</v>
          </cell>
          <cell r="F3311" t="str">
            <v>9/2/26, 5:56â€¯PM</v>
          </cell>
          <cell r="G3311" t="str">
            <v>P</v>
          </cell>
        </row>
        <row r="3312">
          <cell r="A3312">
            <v>206074973</v>
          </cell>
          <cell r="B3312" t="str">
            <v>Larbi Yeboah,Gloria</v>
          </cell>
          <cell r="C3312" t="str">
            <v>Lakkireddy,Sai Raghavendra Reddy</v>
          </cell>
          <cell r="D3312" t="str">
            <v>FC134</v>
          </cell>
          <cell r="E3312" t="str">
            <v>In</v>
          </cell>
          <cell r="F3312" t="str">
            <v>9/2/26, 7:57â€¯AM</v>
          </cell>
          <cell r="G3312" t="str">
            <v>P</v>
          </cell>
        </row>
        <row r="3313">
          <cell r="A3313">
            <v>206074973</v>
          </cell>
          <cell r="B3313" t="str">
            <v>Larbi Yeboah,Gloria</v>
          </cell>
          <cell r="C3313" t="str">
            <v>Lakkireddy,Sai Raghavendra Reddy</v>
          </cell>
          <cell r="D3313" t="str">
            <v>FC134</v>
          </cell>
          <cell r="E3313" t="str">
            <v>Out</v>
          </cell>
          <cell r="F3313" t="str">
            <v>9/2/26, 10:07â€¯AM</v>
          </cell>
          <cell r="G3313" t="str">
            <v>P</v>
          </cell>
        </row>
        <row r="3314">
          <cell r="A3314">
            <v>206074973</v>
          </cell>
          <cell r="B3314" t="str">
            <v>Larbi Yeboah,Gloria</v>
          </cell>
          <cell r="C3314" t="str">
            <v>Lakkireddy,Sai Raghavendra Reddy</v>
          </cell>
          <cell r="D3314" t="str">
            <v>FC134</v>
          </cell>
          <cell r="E3314" t="str">
            <v>In</v>
          </cell>
          <cell r="F3314" t="str">
            <v>9/2/26, 10:37â€¯AM</v>
          </cell>
          <cell r="G3314" t="str">
            <v>P</v>
          </cell>
        </row>
        <row r="3315">
          <cell r="A3315">
            <v>206074973</v>
          </cell>
          <cell r="B3315" t="str">
            <v>Larbi Yeboah,Gloria</v>
          </cell>
          <cell r="C3315" t="str">
            <v>Lakkireddy,Sai Raghavendra Reddy</v>
          </cell>
          <cell r="D3315" t="str">
            <v>FC134</v>
          </cell>
          <cell r="E3315" t="str">
            <v>Out</v>
          </cell>
          <cell r="F3315" t="str">
            <v>9/2/26, 2:45â€¯PM</v>
          </cell>
          <cell r="G3315" t="str">
            <v>P</v>
          </cell>
        </row>
        <row r="3316">
          <cell r="A3316">
            <v>206074973</v>
          </cell>
          <cell r="B3316" t="str">
            <v>Larbi Yeboah,Gloria</v>
          </cell>
          <cell r="C3316" t="str">
            <v>Lakkireddy,Sai Raghavendra Reddy</v>
          </cell>
          <cell r="D3316" t="str">
            <v>FC134</v>
          </cell>
          <cell r="E3316" t="str">
            <v>In</v>
          </cell>
          <cell r="F3316" t="str">
            <v>9/2/26, 3:17â€¯PM</v>
          </cell>
          <cell r="G3316" t="str">
            <v>P</v>
          </cell>
        </row>
        <row r="3317">
          <cell r="A3317">
            <v>206074973</v>
          </cell>
          <cell r="B3317" t="str">
            <v>Larbi Yeboah,Gloria</v>
          </cell>
          <cell r="C3317" t="str">
            <v>Lakkireddy,Sai Raghavendra Reddy</v>
          </cell>
          <cell r="D3317" t="str">
            <v>FC134</v>
          </cell>
          <cell r="E3317" t="str">
            <v>Out</v>
          </cell>
          <cell r="F3317" t="str">
            <v>9/2/26, 5:56â€¯PM</v>
          </cell>
          <cell r="G3317" t="str">
            <v>P</v>
          </cell>
        </row>
        <row r="3318">
          <cell r="A3318">
            <v>203800485</v>
          </cell>
          <cell r="B3318" t="str">
            <v>MWEBESA,EDSON</v>
          </cell>
          <cell r="C3318" t="str">
            <v>Lakkireddy,Sai Raghavendra Reddy</v>
          </cell>
          <cell r="D3318" t="str">
            <v>FC134</v>
          </cell>
          <cell r="E3318" t="str">
            <v>In</v>
          </cell>
          <cell r="F3318" t="str">
            <v>9/2/26, 7:57â€¯AM</v>
          </cell>
          <cell r="G3318" t="str">
            <v>P</v>
          </cell>
        </row>
        <row r="3319">
          <cell r="A3319">
            <v>203800485</v>
          </cell>
          <cell r="B3319" t="str">
            <v>MWEBESA,EDSON</v>
          </cell>
          <cell r="C3319" t="str">
            <v>Lakkireddy,Sai Raghavendra Reddy</v>
          </cell>
          <cell r="D3319" t="str">
            <v>FC134</v>
          </cell>
          <cell r="E3319" t="str">
            <v>Out</v>
          </cell>
          <cell r="F3319" t="str">
            <v>9/2/26, 10:02â€¯AM</v>
          </cell>
          <cell r="G3319" t="str">
            <v>P</v>
          </cell>
        </row>
        <row r="3320">
          <cell r="A3320">
            <v>203800485</v>
          </cell>
          <cell r="B3320" t="str">
            <v>MWEBESA,EDSON</v>
          </cell>
          <cell r="C3320" t="str">
            <v>Lakkireddy,Sai Raghavendra Reddy</v>
          </cell>
          <cell r="D3320" t="str">
            <v>FC134</v>
          </cell>
          <cell r="E3320" t="str">
            <v>In</v>
          </cell>
          <cell r="F3320" t="str">
            <v>9/2/26, 10:33â€¯AM</v>
          </cell>
          <cell r="G3320" t="str">
            <v>P</v>
          </cell>
        </row>
        <row r="3321">
          <cell r="A3321">
            <v>203800485</v>
          </cell>
          <cell r="B3321" t="str">
            <v>MWEBESA,EDSON</v>
          </cell>
          <cell r="C3321" t="str">
            <v>Lakkireddy,Sai Raghavendra Reddy</v>
          </cell>
          <cell r="D3321" t="str">
            <v>FC134</v>
          </cell>
          <cell r="E3321" t="str">
            <v>Out</v>
          </cell>
          <cell r="F3321" t="str">
            <v>9/2/26, 2:41â€¯PM</v>
          </cell>
          <cell r="G3321" t="str">
            <v>P</v>
          </cell>
        </row>
        <row r="3322">
          <cell r="A3322">
            <v>203800485</v>
          </cell>
          <cell r="B3322" t="str">
            <v>MWEBESA,EDSON</v>
          </cell>
          <cell r="C3322" t="str">
            <v>Lakkireddy,Sai Raghavendra Reddy</v>
          </cell>
          <cell r="D3322" t="str">
            <v>FC134</v>
          </cell>
          <cell r="E3322" t="str">
            <v>In</v>
          </cell>
          <cell r="F3322" t="str">
            <v>9/2/26, 3:13â€¯PM</v>
          </cell>
          <cell r="G3322" t="str">
            <v>P</v>
          </cell>
        </row>
        <row r="3323">
          <cell r="A3323">
            <v>203800485</v>
          </cell>
          <cell r="B3323" t="str">
            <v>MWEBESA,EDSON</v>
          </cell>
          <cell r="C3323" t="str">
            <v>Lakkireddy,Sai Raghavendra Reddy</v>
          </cell>
          <cell r="D3323" t="str">
            <v>FC134</v>
          </cell>
          <cell r="E3323" t="str">
            <v>Out</v>
          </cell>
          <cell r="F3323" t="str">
            <v>9/2/26, 5:57â€¯PM</v>
          </cell>
          <cell r="G3323" t="str">
            <v>P</v>
          </cell>
        </row>
        <row r="3324">
          <cell r="A3324">
            <v>203800483</v>
          </cell>
          <cell r="B3324" t="str">
            <v>MUBIRU,GERALD</v>
          </cell>
          <cell r="C3324" t="str">
            <v>Sohail,Anis</v>
          </cell>
          <cell r="D3324" t="str">
            <v>LK017</v>
          </cell>
          <cell r="E3324" t="str">
            <v>In</v>
          </cell>
          <cell r="F3324" t="str">
            <v>9/2/26, 6:06â€¯PM</v>
          </cell>
          <cell r="G3324" t="str">
            <v>P</v>
          </cell>
        </row>
        <row r="3325">
          <cell r="A3325">
            <v>203800483</v>
          </cell>
          <cell r="B3325" t="str">
            <v>MUBIRU,GERALD</v>
          </cell>
          <cell r="C3325" t="str">
            <v>Sohail,Anis</v>
          </cell>
          <cell r="D3325" t="str">
            <v>LK017</v>
          </cell>
          <cell r="E3325" t="str">
            <v>Out</v>
          </cell>
          <cell r="F3325" t="str">
            <v>9/2/26, 11:00â€¯PM</v>
          </cell>
          <cell r="G3325" t="str">
            <v>P</v>
          </cell>
        </row>
        <row r="3326">
          <cell r="A3326">
            <v>203800483</v>
          </cell>
          <cell r="B3326" t="str">
            <v>MUBIRU,GERALD</v>
          </cell>
          <cell r="C3326" t="str">
            <v>Sohail,Anis</v>
          </cell>
          <cell r="D3326" t="str">
            <v>LK017</v>
          </cell>
          <cell r="E3326" t="str">
            <v>In</v>
          </cell>
          <cell r="F3326" t="str">
            <v>9/3/26, 12:00â€¯AM</v>
          </cell>
          <cell r="G3326" t="str">
            <v>P</v>
          </cell>
        </row>
        <row r="3327">
          <cell r="A3327">
            <v>204329123</v>
          </cell>
          <cell r="B3327" t="str">
            <v>Nyame,Richmond</v>
          </cell>
          <cell r="C3327" t="str">
            <v>Meera,Bava Bahrudeen</v>
          </cell>
          <cell r="D3327" t="str">
            <v>LK012</v>
          </cell>
          <cell r="E3327" t="str">
            <v>In</v>
          </cell>
          <cell r="F3327" t="str">
            <v>9/2/26, 6:07â€¯PM</v>
          </cell>
          <cell r="G3327" t="str">
            <v>P</v>
          </cell>
        </row>
        <row r="3328">
          <cell r="A3328">
            <v>204329123</v>
          </cell>
          <cell r="B3328" t="str">
            <v>Nyame,Richmond</v>
          </cell>
          <cell r="C3328" t="str">
            <v>Meera,Bava Bahrudeen</v>
          </cell>
          <cell r="D3328" t="str">
            <v>LK012</v>
          </cell>
          <cell r="E3328" t="str">
            <v>Out</v>
          </cell>
          <cell r="F3328" t="str">
            <v>9/2/26, 11:05â€¯PM</v>
          </cell>
          <cell r="G3328" t="str">
            <v>P</v>
          </cell>
        </row>
        <row r="3329">
          <cell r="A3329">
            <v>204329123</v>
          </cell>
          <cell r="B3329" t="str">
            <v>Nyame,Richmond</v>
          </cell>
          <cell r="C3329" t="str">
            <v>Meera,Bava Bahrudeen</v>
          </cell>
          <cell r="D3329" t="str">
            <v>LK012</v>
          </cell>
          <cell r="E3329" t="str">
            <v>In</v>
          </cell>
          <cell r="F3329" t="str">
            <v>9/3/26, 12:05â€¯AM</v>
          </cell>
          <cell r="G3329" t="str">
            <v>P</v>
          </cell>
        </row>
        <row r="3330">
          <cell r="A3330">
            <v>203800481</v>
          </cell>
          <cell r="B3330" t="str">
            <v>MULEMA,IVAN</v>
          </cell>
          <cell r="C3330" t="str">
            <v>Almarzooqi,Abbas</v>
          </cell>
          <cell r="D3330" t="str">
            <v>FC159</v>
          </cell>
          <cell r="E3330" t="str">
            <v>In</v>
          </cell>
          <cell r="F3330" t="str">
            <v>9/2/26, 7:58â€¯AM</v>
          </cell>
          <cell r="G3330" t="str">
            <v>P</v>
          </cell>
        </row>
        <row r="3331">
          <cell r="A3331">
            <v>203800481</v>
          </cell>
          <cell r="B3331" t="str">
            <v>MULEMA,IVAN</v>
          </cell>
          <cell r="C3331" t="str">
            <v>Almarzooqi,Abbas</v>
          </cell>
          <cell r="D3331" t="str">
            <v>FC159</v>
          </cell>
          <cell r="E3331" t="str">
            <v>Out</v>
          </cell>
          <cell r="F3331" t="str">
            <v>9/2/26, 12:48â€¯PM</v>
          </cell>
          <cell r="G3331" t="str">
            <v>P</v>
          </cell>
        </row>
        <row r="3332">
          <cell r="A3332">
            <v>203800481</v>
          </cell>
          <cell r="B3332" t="str">
            <v>MULEMA,IVAN</v>
          </cell>
          <cell r="C3332" t="str">
            <v>Almarzooqi,Abbas</v>
          </cell>
          <cell r="D3332" t="str">
            <v>FC159</v>
          </cell>
          <cell r="E3332" t="str">
            <v>In</v>
          </cell>
          <cell r="F3332" t="str">
            <v>9/2/26, 1:47â€¯PM</v>
          </cell>
          <cell r="G3332" t="str">
            <v>P</v>
          </cell>
        </row>
        <row r="3333">
          <cell r="A3333">
            <v>203800481</v>
          </cell>
          <cell r="B3333" t="str">
            <v>MULEMA,IVAN</v>
          </cell>
          <cell r="C3333" t="str">
            <v>Almarzooqi,Abbas</v>
          </cell>
          <cell r="D3333" t="str">
            <v>FC159</v>
          </cell>
          <cell r="E3333" t="str">
            <v>Out</v>
          </cell>
          <cell r="F3333" t="str">
            <v>9/2/26, 6:06â€¯PM</v>
          </cell>
          <cell r="G3333" t="str">
            <v>P</v>
          </cell>
        </row>
        <row r="3334">
          <cell r="A3334">
            <v>203800480</v>
          </cell>
          <cell r="B3334" t="str">
            <v>MUHUMUZA,BRAIN CHOSEN</v>
          </cell>
          <cell r="C3334" t="str">
            <v>Singh,Pardeep</v>
          </cell>
          <cell r="D3334" t="str">
            <v>FC134</v>
          </cell>
          <cell r="E3334" t="str">
            <v>In</v>
          </cell>
          <cell r="F3334" t="str">
            <v>9/2/26, 7:58â€¯AM</v>
          </cell>
          <cell r="G3334" t="str">
            <v>P</v>
          </cell>
        </row>
        <row r="3335">
          <cell r="A3335">
            <v>203800480</v>
          </cell>
          <cell r="B3335" t="str">
            <v>MUHUMUZA,BRAIN CHOSEN</v>
          </cell>
          <cell r="C3335" t="str">
            <v>Singh,Pardeep</v>
          </cell>
          <cell r="D3335" t="str">
            <v>FC134</v>
          </cell>
          <cell r="E3335" t="str">
            <v>Out</v>
          </cell>
          <cell r="F3335" t="str">
            <v>9/2/26, 12:54â€¯PM</v>
          </cell>
          <cell r="G3335" t="str">
            <v>P</v>
          </cell>
        </row>
        <row r="3336">
          <cell r="A3336">
            <v>203800480</v>
          </cell>
          <cell r="B3336" t="str">
            <v>MUHUMUZA,BRAIN CHOSEN</v>
          </cell>
          <cell r="C3336" t="str">
            <v>Singh,Pardeep</v>
          </cell>
          <cell r="D3336" t="str">
            <v>FC134</v>
          </cell>
          <cell r="E3336" t="str">
            <v>In</v>
          </cell>
          <cell r="F3336" t="str">
            <v>9/2/26, 1:56â€¯PM</v>
          </cell>
          <cell r="G3336" t="str">
            <v>P</v>
          </cell>
        </row>
        <row r="3337">
          <cell r="A3337">
            <v>203800480</v>
          </cell>
          <cell r="B3337" t="str">
            <v>MUHUMUZA,BRAIN CHOSEN</v>
          </cell>
          <cell r="C3337" t="str">
            <v>Singh,Pardeep</v>
          </cell>
          <cell r="D3337" t="str">
            <v>FC134</v>
          </cell>
          <cell r="E3337" t="str">
            <v>Out</v>
          </cell>
          <cell r="F3337" t="str">
            <v>9/2/26, 5:59â€¯PM</v>
          </cell>
          <cell r="G3337" t="str">
            <v>P</v>
          </cell>
        </row>
        <row r="3338">
          <cell r="A3338">
            <v>206250613</v>
          </cell>
          <cell r="B3338" t="str">
            <v>OLUWALE LANGLEY,SAMUEL</v>
          </cell>
          <cell r="C3338" t="str">
            <v>Thomas,Binil</v>
          </cell>
          <cell r="D3338" t="str">
            <v>LK011</v>
          </cell>
          <cell r="E3338" t="str">
            <v>In</v>
          </cell>
          <cell r="F3338" t="str">
            <v>9/2/26, 6:10â€¯PM</v>
          </cell>
          <cell r="G3338" t="str">
            <v>P</v>
          </cell>
        </row>
        <row r="3339">
          <cell r="A3339">
            <v>206250613</v>
          </cell>
          <cell r="B3339" t="str">
            <v>OLUWALE LANGLEY,SAMUEL</v>
          </cell>
          <cell r="C3339" t="str">
            <v>Thomas,Binil</v>
          </cell>
          <cell r="D3339" t="str">
            <v>LK011</v>
          </cell>
          <cell r="E3339" t="str">
            <v>Out</v>
          </cell>
          <cell r="F3339" t="str">
            <v>9/2/26, 8:02â€¯PM</v>
          </cell>
          <cell r="G3339" t="str">
            <v>P</v>
          </cell>
        </row>
        <row r="3340">
          <cell r="A3340">
            <v>206250613</v>
          </cell>
          <cell r="B3340" t="str">
            <v>OLUWALE LANGLEY,SAMUEL</v>
          </cell>
          <cell r="C3340" t="str">
            <v>Thomas,Binil</v>
          </cell>
          <cell r="D3340" t="str">
            <v>LK011</v>
          </cell>
          <cell r="E3340" t="str">
            <v>In</v>
          </cell>
          <cell r="F3340" t="str">
            <v>9/2/26, 9:01â€¯PM</v>
          </cell>
          <cell r="G3340" t="str">
            <v>P</v>
          </cell>
        </row>
        <row r="3341">
          <cell r="A3341">
            <v>206250613</v>
          </cell>
          <cell r="B3341" t="str">
            <v>OLUWALE LANGLEY,SAMUEL</v>
          </cell>
          <cell r="C3341" t="str">
            <v>Thomas,Binil</v>
          </cell>
          <cell r="D3341" t="str">
            <v>LK011</v>
          </cell>
          <cell r="E3341" t="str">
            <v>Out</v>
          </cell>
          <cell r="F3341" t="str">
            <v>9/3/26, 2:01â€¯AM</v>
          </cell>
          <cell r="G3341" t="str">
            <v>P</v>
          </cell>
        </row>
        <row r="3342">
          <cell r="A3342">
            <v>201228114</v>
          </cell>
          <cell r="B3342" t="str">
            <v>Tumay,Leo Leonardo</v>
          </cell>
          <cell r="C3342" t="str">
            <v>Dinberu,Eden</v>
          </cell>
          <cell r="D3342" t="str">
            <v>LK013</v>
          </cell>
          <cell r="E3342" t="str">
            <v>In</v>
          </cell>
          <cell r="F3342" t="str">
            <v>9/2/26, 6:08â€¯PM</v>
          </cell>
          <cell r="G3342" t="str">
            <v>P</v>
          </cell>
        </row>
        <row r="3343">
          <cell r="A3343">
            <v>201228114</v>
          </cell>
          <cell r="B3343" t="str">
            <v>Tumay,Leo Leonardo</v>
          </cell>
          <cell r="C3343" t="str">
            <v>Dinberu,Eden</v>
          </cell>
          <cell r="D3343" t="str">
            <v>LK013</v>
          </cell>
          <cell r="E3343" t="str">
            <v>Out</v>
          </cell>
          <cell r="F3343" t="str">
            <v>9/2/26, 11:03â€¯PM</v>
          </cell>
          <cell r="G3343" t="str">
            <v>P</v>
          </cell>
        </row>
        <row r="3344">
          <cell r="A3344">
            <v>201228114</v>
          </cell>
          <cell r="B3344" t="str">
            <v>Tumay,Leo Leonardo</v>
          </cell>
          <cell r="C3344" t="str">
            <v>Dinberu,Eden</v>
          </cell>
          <cell r="D3344" t="str">
            <v>LK013</v>
          </cell>
          <cell r="E3344" t="str">
            <v>In</v>
          </cell>
          <cell r="F3344" t="str">
            <v>9/3/26, 12:02â€¯AM</v>
          </cell>
          <cell r="G3344" t="str">
            <v>P</v>
          </cell>
        </row>
        <row r="3345">
          <cell r="A3345">
            <v>204095447</v>
          </cell>
          <cell r="B3345" t="str">
            <v>Adu Yeboah,Theresa</v>
          </cell>
          <cell r="C3345" t="str">
            <v>Narshad,Muhammad Ashik</v>
          </cell>
          <cell r="D3345" t="str">
            <v>LK014</v>
          </cell>
          <cell r="E3345" t="str">
            <v>In</v>
          </cell>
          <cell r="F3345" t="str">
            <v>9/2/26, 6:09â€¯PM</v>
          </cell>
          <cell r="G3345" t="str">
            <v>P</v>
          </cell>
        </row>
        <row r="3346">
          <cell r="A3346">
            <v>204095447</v>
          </cell>
          <cell r="B3346" t="str">
            <v>Adu Yeboah,Theresa</v>
          </cell>
          <cell r="C3346" t="str">
            <v>Narshad,Muhammad Ashik</v>
          </cell>
          <cell r="D3346" t="str">
            <v>LK014</v>
          </cell>
          <cell r="E3346" t="str">
            <v>Out</v>
          </cell>
          <cell r="F3346" t="str">
            <v>9/2/26, 8:31â€¯PM</v>
          </cell>
          <cell r="G3346" t="str">
            <v>P</v>
          </cell>
        </row>
        <row r="3347">
          <cell r="A3347">
            <v>204095447</v>
          </cell>
          <cell r="B3347" t="str">
            <v>Adu Yeboah,Theresa</v>
          </cell>
          <cell r="C3347" t="str">
            <v>Narshad,Muhammad Ashik</v>
          </cell>
          <cell r="D3347" t="str">
            <v>LK014</v>
          </cell>
          <cell r="E3347" t="str">
            <v>In</v>
          </cell>
          <cell r="F3347" t="str">
            <v>9/2/26, 9:00â€¯PM</v>
          </cell>
          <cell r="G3347" t="str">
            <v>P</v>
          </cell>
        </row>
        <row r="3348">
          <cell r="A3348">
            <v>204095447</v>
          </cell>
          <cell r="B3348" t="str">
            <v>Adu Yeboah,Theresa</v>
          </cell>
          <cell r="C3348" t="str">
            <v>Narshad,Muhammad Ashik</v>
          </cell>
          <cell r="D3348" t="str">
            <v>LK014</v>
          </cell>
          <cell r="E3348" t="str">
            <v>Out</v>
          </cell>
          <cell r="F3348" t="str">
            <v>9/3/26, 1:46â€¯AM</v>
          </cell>
          <cell r="G3348" t="str">
            <v>P</v>
          </cell>
        </row>
        <row r="3349">
          <cell r="A3349">
            <v>204095447</v>
          </cell>
          <cell r="B3349" t="str">
            <v>Adu Yeboah,Theresa</v>
          </cell>
          <cell r="C3349" t="str">
            <v>Narshad,Muhammad Ashik</v>
          </cell>
          <cell r="D3349" t="str">
            <v>LK014</v>
          </cell>
          <cell r="E3349" t="str">
            <v>In</v>
          </cell>
          <cell r="F3349" t="str">
            <v>9/3/26, 2:18â€¯AM</v>
          </cell>
          <cell r="G3349" t="str">
            <v>P</v>
          </cell>
        </row>
        <row r="3350">
          <cell r="A3350">
            <v>204095444</v>
          </cell>
          <cell r="B3350" t="str">
            <v>Lartey,Dorcas Larteley</v>
          </cell>
          <cell r="C3350" t="str">
            <v>Sohail,Anis</v>
          </cell>
          <cell r="D3350" t="str">
            <v>LK017</v>
          </cell>
          <cell r="E3350" t="str">
            <v>In</v>
          </cell>
          <cell r="F3350" t="str">
            <v>9/2/26, 6:07â€¯PM</v>
          </cell>
          <cell r="G3350" t="str">
            <v>P</v>
          </cell>
        </row>
        <row r="3351">
          <cell r="A3351">
            <v>204095444</v>
          </cell>
          <cell r="B3351" t="str">
            <v>Lartey,Dorcas Larteley</v>
          </cell>
          <cell r="C3351" t="str">
            <v>Sohail,Anis</v>
          </cell>
          <cell r="D3351" t="str">
            <v>LK017</v>
          </cell>
          <cell r="E3351" t="str">
            <v>Out</v>
          </cell>
          <cell r="F3351" t="str">
            <v>9/2/26, 11:01â€¯PM</v>
          </cell>
          <cell r="G3351" t="str">
            <v>P</v>
          </cell>
        </row>
        <row r="3352">
          <cell r="A3352">
            <v>204095444</v>
          </cell>
          <cell r="B3352" t="str">
            <v>Lartey,Dorcas Larteley</v>
          </cell>
          <cell r="C3352" t="str">
            <v>Sohail,Anis</v>
          </cell>
          <cell r="D3352" t="str">
            <v>LK017</v>
          </cell>
          <cell r="E3352" t="str">
            <v>In</v>
          </cell>
          <cell r="F3352" t="str">
            <v>9/3/26, 12:01â€¯AM</v>
          </cell>
          <cell r="G3352" t="str">
            <v>P</v>
          </cell>
        </row>
        <row r="3353">
          <cell r="A3353">
            <v>205647835</v>
          </cell>
          <cell r="B3353" t="str">
            <v>Maina,Steve Mbugua</v>
          </cell>
          <cell r="C3353" t="str">
            <v>Meera,Bava Bahrudeen</v>
          </cell>
          <cell r="D3353" t="str">
            <v>FC134</v>
          </cell>
          <cell r="E3353" t="str">
            <v>In</v>
          </cell>
          <cell r="F3353" t="str">
            <v>9/2/26, 7:57â€¯AM</v>
          </cell>
          <cell r="G3353" t="str">
            <v>P</v>
          </cell>
        </row>
        <row r="3354">
          <cell r="A3354">
            <v>205647835</v>
          </cell>
          <cell r="B3354" t="str">
            <v>Maina,Steve Mbugua</v>
          </cell>
          <cell r="C3354" t="str">
            <v>Meera,Bava Bahrudeen</v>
          </cell>
          <cell r="D3354" t="str">
            <v>FC134</v>
          </cell>
          <cell r="E3354" t="str">
            <v>Out</v>
          </cell>
          <cell r="F3354" t="str">
            <v>9/2/26, 12:00â€¯PM</v>
          </cell>
          <cell r="G3354" t="str">
            <v>P</v>
          </cell>
        </row>
        <row r="3355">
          <cell r="A3355">
            <v>205647835</v>
          </cell>
          <cell r="B3355" t="str">
            <v>Maina,Steve Mbugua</v>
          </cell>
          <cell r="C3355" t="str">
            <v>Meera,Bava Bahrudeen</v>
          </cell>
          <cell r="D3355" t="str">
            <v>FC134</v>
          </cell>
          <cell r="E3355" t="str">
            <v>In</v>
          </cell>
          <cell r="F3355" t="str">
            <v>9/2/26, 1:00â€¯PM</v>
          </cell>
          <cell r="G3355" t="str">
            <v>P</v>
          </cell>
        </row>
        <row r="3356">
          <cell r="A3356">
            <v>205647835</v>
          </cell>
          <cell r="B3356" t="str">
            <v>Maina,Steve Mbugua</v>
          </cell>
          <cell r="C3356" t="str">
            <v>Meera,Bava Bahrudeen</v>
          </cell>
          <cell r="D3356" t="str">
            <v>FC134</v>
          </cell>
          <cell r="E3356" t="str">
            <v>Out</v>
          </cell>
          <cell r="F3356" t="str">
            <v>9/2/26, 5:57â€¯PM</v>
          </cell>
          <cell r="G3356" t="str">
            <v>P</v>
          </cell>
        </row>
        <row r="3357">
          <cell r="A3357">
            <v>206504596</v>
          </cell>
          <cell r="B3357" t="str">
            <v>KIZITO,TADEO</v>
          </cell>
          <cell r="C3357" t="str">
            <v>Nahla,Fathimathul</v>
          </cell>
          <cell r="D3357" t="str">
            <v>FC059</v>
          </cell>
          <cell r="E3357" t="str">
            <v>In</v>
          </cell>
          <cell r="F3357" t="str">
            <v>9/2/26, 7:59â€¯AM</v>
          </cell>
          <cell r="G3357" t="str">
            <v>P</v>
          </cell>
        </row>
        <row r="3358">
          <cell r="A3358">
            <v>206504596</v>
          </cell>
          <cell r="B3358" t="str">
            <v>KIZITO,TADEO</v>
          </cell>
          <cell r="C3358" t="str">
            <v>Nahla,Fathimathul</v>
          </cell>
          <cell r="D3358" t="str">
            <v>FC059</v>
          </cell>
          <cell r="E3358" t="str">
            <v>Out</v>
          </cell>
          <cell r="F3358" t="str">
            <v>9/2/26, 12:50â€¯PM</v>
          </cell>
          <cell r="G3358" t="str">
            <v>P</v>
          </cell>
        </row>
        <row r="3359">
          <cell r="A3359">
            <v>206504596</v>
          </cell>
          <cell r="B3359" t="str">
            <v>KIZITO,TADEO</v>
          </cell>
          <cell r="C3359" t="str">
            <v>Nahla,Fathimathul</v>
          </cell>
          <cell r="D3359" t="str">
            <v>FC059</v>
          </cell>
          <cell r="E3359" t="str">
            <v>Out</v>
          </cell>
          <cell r="F3359" t="str">
            <v>9/2/26, 5:59â€¯PM</v>
          </cell>
          <cell r="G3359" t="str">
            <v>P</v>
          </cell>
        </row>
        <row r="3360">
          <cell r="A3360">
            <v>204405779</v>
          </cell>
          <cell r="B3360" t="str">
            <v>Takyi,Nicholas</v>
          </cell>
          <cell r="C3360" t="str">
            <v>Almarzooqi,Abbas</v>
          </cell>
          <cell r="D3360" t="str">
            <v>FC009</v>
          </cell>
          <cell r="E3360" t="str">
            <v>In</v>
          </cell>
          <cell r="F3360" t="str">
            <v>9/2/26, 7:58â€¯AM</v>
          </cell>
          <cell r="G3360" t="str">
            <v>P</v>
          </cell>
        </row>
        <row r="3361">
          <cell r="A3361">
            <v>204405779</v>
          </cell>
          <cell r="B3361" t="str">
            <v>Takyi,Nicholas</v>
          </cell>
          <cell r="C3361" t="str">
            <v>Almarzooqi,Abbas</v>
          </cell>
          <cell r="D3361" t="str">
            <v>FC009</v>
          </cell>
          <cell r="E3361" t="str">
            <v>Out</v>
          </cell>
          <cell r="F3361" t="str">
            <v>9/2/26, 12:48â€¯PM</v>
          </cell>
          <cell r="G3361" t="str">
            <v>P</v>
          </cell>
        </row>
        <row r="3362">
          <cell r="A3362">
            <v>204405779</v>
          </cell>
          <cell r="B3362" t="str">
            <v>Takyi,Nicholas</v>
          </cell>
          <cell r="C3362" t="str">
            <v>Almarzooqi,Abbas</v>
          </cell>
          <cell r="D3362" t="str">
            <v>FC009</v>
          </cell>
          <cell r="E3362" t="str">
            <v>In</v>
          </cell>
          <cell r="F3362" t="str">
            <v>9/2/26, 1:48â€¯PM</v>
          </cell>
          <cell r="G3362" t="str">
            <v>P</v>
          </cell>
        </row>
        <row r="3363">
          <cell r="A3363">
            <v>204405779</v>
          </cell>
          <cell r="B3363" t="str">
            <v>Takyi,Nicholas</v>
          </cell>
          <cell r="C3363" t="str">
            <v>Almarzooqi,Abbas</v>
          </cell>
          <cell r="D3363" t="str">
            <v>FC009</v>
          </cell>
          <cell r="E3363" t="str">
            <v>Out</v>
          </cell>
          <cell r="F3363" t="str">
            <v>9/2/26, 5:59â€¯PM</v>
          </cell>
          <cell r="G3363" t="str">
            <v>P</v>
          </cell>
        </row>
        <row r="3364">
          <cell r="A3364">
            <v>206513292</v>
          </cell>
          <cell r="B3364" t="str">
            <v>FRANK,TUMUSIIME</v>
          </cell>
          <cell r="C3364" t="str">
            <v>Nahla,Fathimathul</v>
          </cell>
          <cell r="D3364" t="str">
            <v>FC059</v>
          </cell>
          <cell r="E3364" t="str">
            <v>In</v>
          </cell>
          <cell r="F3364" t="str">
            <v>9/2/26, 7:56â€¯AM</v>
          </cell>
          <cell r="G3364" t="str">
            <v>P</v>
          </cell>
        </row>
        <row r="3365">
          <cell r="A3365">
            <v>206513292</v>
          </cell>
          <cell r="B3365" t="str">
            <v>FRANK,TUMUSIIME</v>
          </cell>
          <cell r="C3365" t="str">
            <v>Nahla,Fathimathul</v>
          </cell>
          <cell r="D3365" t="str">
            <v>FC059</v>
          </cell>
          <cell r="E3365" t="str">
            <v>Out</v>
          </cell>
          <cell r="F3365" t="str">
            <v>9/2/26, 12:47â€¯PM</v>
          </cell>
          <cell r="G3365" t="str">
            <v>P</v>
          </cell>
        </row>
        <row r="3366">
          <cell r="A3366">
            <v>206513292</v>
          </cell>
          <cell r="B3366" t="str">
            <v>FRANK,TUMUSIIME</v>
          </cell>
          <cell r="C3366" t="str">
            <v>Nahla,Fathimathul</v>
          </cell>
          <cell r="D3366" t="str">
            <v>FC059</v>
          </cell>
          <cell r="E3366" t="str">
            <v>In</v>
          </cell>
          <cell r="F3366" t="str">
            <v>9/2/26, 1:46â€¯PM</v>
          </cell>
          <cell r="G3366" t="str">
            <v>P</v>
          </cell>
        </row>
        <row r="3367">
          <cell r="A3367">
            <v>206513292</v>
          </cell>
          <cell r="B3367" t="str">
            <v>FRANK,TUMUSIIME</v>
          </cell>
          <cell r="C3367" t="str">
            <v>Nahla,Fathimathul</v>
          </cell>
          <cell r="D3367" t="str">
            <v>FC059</v>
          </cell>
          <cell r="E3367" t="str">
            <v>Out</v>
          </cell>
          <cell r="F3367" t="str">
            <v>9/2/26, 5:56â€¯PM</v>
          </cell>
          <cell r="G3367" t="str">
            <v>P</v>
          </cell>
        </row>
        <row r="3368">
          <cell r="A3368">
            <v>203800479</v>
          </cell>
          <cell r="B3368" t="str">
            <v>KIGULI,SAMSON</v>
          </cell>
          <cell r="C3368" t="str">
            <v>Narshad,Muhammad Ashik</v>
          </cell>
          <cell r="D3368" t="str">
            <v>FC034</v>
          </cell>
          <cell r="E3368" t="str">
            <v>In</v>
          </cell>
          <cell r="F3368" t="str">
            <v>9/2/26, 7:56â€¯AM</v>
          </cell>
          <cell r="G3368" t="str">
            <v>P</v>
          </cell>
        </row>
        <row r="3369">
          <cell r="A3369">
            <v>203800479</v>
          </cell>
          <cell r="B3369" t="str">
            <v>KIGULI,SAMSON</v>
          </cell>
          <cell r="C3369" t="str">
            <v>Narshad,Muhammad Ashik</v>
          </cell>
          <cell r="D3369" t="str">
            <v>FC034</v>
          </cell>
          <cell r="E3369" t="str">
            <v>Out</v>
          </cell>
          <cell r="F3369" t="str">
            <v>9/2/26, 10:05â€¯AM</v>
          </cell>
          <cell r="G3369" t="str">
            <v>P</v>
          </cell>
        </row>
        <row r="3370">
          <cell r="A3370">
            <v>203800479</v>
          </cell>
          <cell r="B3370" t="str">
            <v>KIGULI,SAMSON</v>
          </cell>
          <cell r="C3370" t="str">
            <v>Narshad,Muhammad Ashik</v>
          </cell>
          <cell r="D3370" t="str">
            <v>FC034</v>
          </cell>
          <cell r="E3370" t="str">
            <v>In</v>
          </cell>
          <cell r="F3370" t="str">
            <v>9/2/26, 10:34â€¯AM</v>
          </cell>
          <cell r="G3370" t="str">
            <v>P</v>
          </cell>
        </row>
        <row r="3371">
          <cell r="A3371">
            <v>203800479</v>
          </cell>
          <cell r="B3371" t="str">
            <v>KIGULI,SAMSON</v>
          </cell>
          <cell r="C3371" t="str">
            <v>Narshad,Muhammad Ashik</v>
          </cell>
          <cell r="D3371" t="str">
            <v>FC034</v>
          </cell>
          <cell r="E3371" t="str">
            <v>Out</v>
          </cell>
          <cell r="F3371" t="str">
            <v>9/2/26, 2:45â€¯PM</v>
          </cell>
          <cell r="G3371" t="str">
            <v>P</v>
          </cell>
        </row>
        <row r="3372">
          <cell r="A3372">
            <v>203800479</v>
          </cell>
          <cell r="B3372" t="str">
            <v>KIGULI,SAMSON</v>
          </cell>
          <cell r="C3372" t="str">
            <v>Narshad,Muhammad Ashik</v>
          </cell>
          <cell r="D3372" t="str">
            <v>FC034</v>
          </cell>
          <cell r="E3372" t="str">
            <v>In</v>
          </cell>
          <cell r="F3372" t="str">
            <v>9/2/26, 3:18â€¯PM</v>
          </cell>
          <cell r="G3372" t="str">
            <v>P</v>
          </cell>
        </row>
        <row r="3373">
          <cell r="A3373">
            <v>203800479</v>
          </cell>
          <cell r="B3373" t="str">
            <v>KIGULI,SAMSON</v>
          </cell>
          <cell r="C3373" t="str">
            <v>Narshad,Muhammad Ashik</v>
          </cell>
          <cell r="D3373" t="str">
            <v>FC034</v>
          </cell>
          <cell r="E3373" t="str">
            <v>Out</v>
          </cell>
          <cell r="F3373" t="str">
            <v>9/2/26, 6:00â€¯PM</v>
          </cell>
          <cell r="G3373" t="str">
            <v>P</v>
          </cell>
        </row>
        <row r="3374">
          <cell r="A3374">
            <v>206926977</v>
          </cell>
          <cell r="B3374" t="str">
            <v>KORWOR,ALICE</v>
          </cell>
          <cell r="C3374" t="str">
            <v>Ansari,Ammar Abdullah</v>
          </cell>
          <cell r="D3374" t="str">
            <v>LK011</v>
          </cell>
          <cell r="E3374" t="str">
            <v>In</v>
          </cell>
          <cell r="F3374" t="str">
            <v>9/2/26, 6:09â€¯PM</v>
          </cell>
          <cell r="G3374" t="str">
            <v>P</v>
          </cell>
        </row>
        <row r="3375">
          <cell r="A3375">
            <v>206926977</v>
          </cell>
          <cell r="B3375" t="str">
            <v>KORWOR,ALICE</v>
          </cell>
          <cell r="C3375" t="str">
            <v>Ansari,Ammar Abdullah</v>
          </cell>
          <cell r="D3375" t="str">
            <v>LK011</v>
          </cell>
          <cell r="E3375" t="str">
            <v>Out</v>
          </cell>
          <cell r="F3375" t="str">
            <v>9/2/26, 8:06â€¯PM</v>
          </cell>
          <cell r="G3375" t="str">
            <v>P</v>
          </cell>
        </row>
        <row r="3376">
          <cell r="A3376">
            <v>206926977</v>
          </cell>
          <cell r="B3376" t="str">
            <v>KORWOR,ALICE</v>
          </cell>
          <cell r="C3376" t="str">
            <v>Ansari,Ammar Abdullah</v>
          </cell>
          <cell r="D3376" t="str">
            <v>LK011</v>
          </cell>
          <cell r="E3376" t="str">
            <v>In</v>
          </cell>
          <cell r="F3376" t="str">
            <v>9/2/26, 9:06â€¯PM</v>
          </cell>
          <cell r="G3376" t="str">
            <v>P</v>
          </cell>
        </row>
        <row r="3377">
          <cell r="A3377">
            <v>206926977</v>
          </cell>
          <cell r="B3377" t="str">
            <v>KORWOR,ALICE</v>
          </cell>
          <cell r="C3377" t="str">
            <v>Ansari,Ammar Abdullah</v>
          </cell>
          <cell r="D3377" t="str">
            <v>LK011</v>
          </cell>
          <cell r="E3377" t="str">
            <v>Out</v>
          </cell>
          <cell r="F3377" t="str">
            <v>9/3/26, 2:07â€¯AM</v>
          </cell>
          <cell r="G3377" t="str">
            <v>P</v>
          </cell>
        </row>
        <row r="3378">
          <cell r="A3378">
            <v>206250609</v>
          </cell>
          <cell r="B3378" t="str">
            <v>APOLOT,MARTHA</v>
          </cell>
          <cell r="C3378" t="str">
            <v>Ansari,Ammar Abdullah</v>
          </cell>
          <cell r="D3378" t="str">
            <v>FC034</v>
          </cell>
          <cell r="E3378" t="str">
            <v>In</v>
          </cell>
          <cell r="F3378" t="str">
            <v>9/2/26, 7:59â€¯AM</v>
          </cell>
          <cell r="G3378" t="str">
            <v>P</v>
          </cell>
        </row>
        <row r="3379">
          <cell r="A3379">
            <v>206250609</v>
          </cell>
          <cell r="B3379" t="str">
            <v>APOLOT,MARTHA</v>
          </cell>
          <cell r="C3379" t="str">
            <v>Ansari,Ammar Abdullah</v>
          </cell>
          <cell r="D3379" t="str">
            <v>FC034</v>
          </cell>
          <cell r="E3379" t="str">
            <v>Out</v>
          </cell>
          <cell r="F3379" t="str">
            <v>9/2/26, 10:05â€¯AM</v>
          </cell>
          <cell r="G3379" t="str">
            <v>P</v>
          </cell>
        </row>
        <row r="3380">
          <cell r="A3380">
            <v>206250609</v>
          </cell>
          <cell r="B3380" t="str">
            <v>APOLOT,MARTHA</v>
          </cell>
          <cell r="C3380" t="str">
            <v>Ansari,Ammar Abdullah</v>
          </cell>
          <cell r="D3380" t="str">
            <v>FC034</v>
          </cell>
          <cell r="E3380" t="str">
            <v>In</v>
          </cell>
          <cell r="F3380" t="str">
            <v>9/2/26, 10:33â€¯AM</v>
          </cell>
          <cell r="G3380" t="str">
            <v>P</v>
          </cell>
        </row>
        <row r="3381">
          <cell r="A3381">
            <v>206250609</v>
          </cell>
          <cell r="B3381" t="str">
            <v>APOLOT,MARTHA</v>
          </cell>
          <cell r="C3381" t="str">
            <v>Ansari,Ammar Abdullah</v>
          </cell>
          <cell r="D3381" t="str">
            <v>FC034</v>
          </cell>
          <cell r="E3381" t="str">
            <v>Out</v>
          </cell>
          <cell r="F3381" t="str">
            <v>9/2/26, 3:31â€¯PM</v>
          </cell>
          <cell r="G3381" t="str">
            <v>P</v>
          </cell>
        </row>
        <row r="3382">
          <cell r="A3382">
            <v>206250609</v>
          </cell>
          <cell r="B3382" t="str">
            <v>APOLOT,MARTHA</v>
          </cell>
          <cell r="C3382" t="str">
            <v>Ansari,Ammar Abdullah</v>
          </cell>
          <cell r="D3382" t="str">
            <v>FC034</v>
          </cell>
          <cell r="E3382" t="str">
            <v>In</v>
          </cell>
          <cell r="F3382" t="str">
            <v>9/2/26, 4:01â€¯PM</v>
          </cell>
          <cell r="G3382" t="str">
            <v>P</v>
          </cell>
        </row>
        <row r="3383">
          <cell r="A3383">
            <v>206250609</v>
          </cell>
          <cell r="B3383" t="str">
            <v>APOLOT,MARTHA</v>
          </cell>
          <cell r="C3383" t="str">
            <v>Ansari,Ammar Abdullah</v>
          </cell>
          <cell r="D3383" t="str">
            <v>FC034</v>
          </cell>
          <cell r="E3383" t="str">
            <v>Out</v>
          </cell>
          <cell r="F3383" t="str">
            <v>9/2/26, 5:56â€¯PM</v>
          </cell>
          <cell r="G3383" t="str">
            <v>P</v>
          </cell>
        </row>
        <row r="3384">
          <cell r="A3384">
            <v>205845556</v>
          </cell>
          <cell r="B3384" t="str">
            <v>GYAMFI,PHILIP</v>
          </cell>
          <cell r="C3384" t="str">
            <v>Scaria,Varghese</v>
          </cell>
          <cell r="D3384" t="str">
            <v>LK017</v>
          </cell>
          <cell r="E3384" t="str">
            <v>In</v>
          </cell>
          <cell r="F3384" t="str">
            <v>9/2/26, 6:07â€¯PM</v>
          </cell>
          <cell r="G3384" t="str">
            <v>P</v>
          </cell>
        </row>
        <row r="3385">
          <cell r="A3385">
            <v>205845556</v>
          </cell>
          <cell r="B3385" t="str">
            <v>GYAMFI,PHILIP</v>
          </cell>
          <cell r="C3385" t="str">
            <v>Scaria,Varghese</v>
          </cell>
          <cell r="D3385" t="str">
            <v>LK017</v>
          </cell>
          <cell r="E3385" t="str">
            <v>Out</v>
          </cell>
          <cell r="F3385" t="str">
            <v>9/2/26, 8:33â€¯PM</v>
          </cell>
          <cell r="G3385" t="str">
            <v>P</v>
          </cell>
        </row>
        <row r="3386">
          <cell r="A3386">
            <v>205845556</v>
          </cell>
          <cell r="B3386" t="str">
            <v>GYAMFI,PHILIP</v>
          </cell>
          <cell r="C3386" t="str">
            <v>Scaria,Varghese</v>
          </cell>
          <cell r="D3386" t="str">
            <v>LK017</v>
          </cell>
          <cell r="E3386" t="str">
            <v>In</v>
          </cell>
          <cell r="F3386" t="str">
            <v>9/2/26, 9:03â€¯PM</v>
          </cell>
          <cell r="G3386" t="str">
            <v>P</v>
          </cell>
        </row>
        <row r="3387">
          <cell r="A3387">
            <v>205845556</v>
          </cell>
          <cell r="B3387" t="str">
            <v>GYAMFI,PHILIP</v>
          </cell>
          <cell r="C3387" t="str">
            <v>Scaria,Varghese</v>
          </cell>
          <cell r="D3387" t="str">
            <v>LK017</v>
          </cell>
          <cell r="E3387" t="str">
            <v>Out</v>
          </cell>
          <cell r="F3387" t="str">
            <v>9/3/26, 1:51â€¯AM</v>
          </cell>
          <cell r="G3387" t="str">
            <v>P</v>
          </cell>
        </row>
        <row r="3388">
          <cell r="A3388">
            <v>205845556</v>
          </cell>
          <cell r="B3388" t="str">
            <v>GYAMFI,PHILIP</v>
          </cell>
          <cell r="C3388" t="str">
            <v>Scaria,Varghese</v>
          </cell>
          <cell r="D3388" t="str">
            <v>LK017</v>
          </cell>
          <cell r="E3388" t="str">
            <v>In</v>
          </cell>
          <cell r="F3388" t="str">
            <v>9/3/26, 2:12â€¯AM</v>
          </cell>
          <cell r="G3388" t="str">
            <v>P</v>
          </cell>
        </row>
        <row r="3389">
          <cell r="A3389">
            <v>205845553</v>
          </cell>
          <cell r="B3389" t="str">
            <v>ABIGABA,ONESMAS</v>
          </cell>
          <cell r="C3389" t="str">
            <v>Thomas,Binil</v>
          </cell>
          <cell r="D3389" t="str">
            <v>FC034</v>
          </cell>
          <cell r="E3389" t="str">
            <v>In</v>
          </cell>
          <cell r="F3389" t="str">
            <v>9/2/26, 7:59â€¯AM</v>
          </cell>
          <cell r="G3389" t="str">
            <v>P</v>
          </cell>
        </row>
        <row r="3390">
          <cell r="A3390">
            <v>205845553</v>
          </cell>
          <cell r="B3390" t="str">
            <v>ABIGABA,ONESMAS</v>
          </cell>
          <cell r="C3390" t="str">
            <v>Thomas,Binil</v>
          </cell>
          <cell r="D3390" t="str">
            <v>FC034</v>
          </cell>
          <cell r="E3390" t="str">
            <v>Out</v>
          </cell>
          <cell r="F3390" t="str">
            <v>9/2/26, 10:06â€¯AM</v>
          </cell>
          <cell r="G3390" t="str">
            <v>P</v>
          </cell>
        </row>
        <row r="3391">
          <cell r="A3391">
            <v>205845553</v>
          </cell>
          <cell r="B3391" t="str">
            <v>ABIGABA,ONESMAS</v>
          </cell>
          <cell r="C3391" t="str">
            <v>Thomas,Binil</v>
          </cell>
          <cell r="D3391" t="str">
            <v>FC034</v>
          </cell>
          <cell r="E3391" t="str">
            <v>In</v>
          </cell>
          <cell r="F3391" t="str">
            <v>9/2/26, 10:35â€¯AM</v>
          </cell>
          <cell r="G3391" t="str">
            <v>P</v>
          </cell>
        </row>
        <row r="3392">
          <cell r="A3392">
            <v>205845553</v>
          </cell>
          <cell r="B3392" t="str">
            <v>ABIGABA,ONESMAS</v>
          </cell>
          <cell r="C3392" t="str">
            <v>Thomas,Binil</v>
          </cell>
          <cell r="D3392" t="str">
            <v>FC034</v>
          </cell>
          <cell r="E3392" t="str">
            <v>Out</v>
          </cell>
          <cell r="F3392" t="str">
            <v>9/2/26, 3:22â€¯PM</v>
          </cell>
          <cell r="G3392" t="str">
            <v>P</v>
          </cell>
        </row>
        <row r="3393">
          <cell r="A3393">
            <v>205845553</v>
          </cell>
          <cell r="B3393" t="str">
            <v>ABIGABA,ONESMAS</v>
          </cell>
          <cell r="C3393" t="str">
            <v>Thomas,Binil</v>
          </cell>
          <cell r="D3393" t="str">
            <v>FC034</v>
          </cell>
          <cell r="E3393" t="str">
            <v>In</v>
          </cell>
          <cell r="F3393" t="str">
            <v>9/2/26, 3:53â€¯PM</v>
          </cell>
          <cell r="G3393" t="str">
            <v>P</v>
          </cell>
        </row>
        <row r="3394">
          <cell r="A3394">
            <v>205845553</v>
          </cell>
          <cell r="B3394" t="str">
            <v>ABIGABA,ONESMAS</v>
          </cell>
          <cell r="C3394" t="str">
            <v>Thomas,Binil</v>
          </cell>
          <cell r="D3394" t="str">
            <v>FC034</v>
          </cell>
          <cell r="E3394" t="str">
            <v>Out</v>
          </cell>
          <cell r="F3394" t="str">
            <v>9/2/26, 5:58â€¯PM</v>
          </cell>
          <cell r="G3394" t="str">
            <v>P</v>
          </cell>
        </row>
        <row r="3395">
          <cell r="A3395">
            <v>205845554</v>
          </cell>
          <cell r="B3395" t="str">
            <v>OKELLO,YUSUF</v>
          </cell>
          <cell r="C3395" t="str">
            <v>Thomas,Binil</v>
          </cell>
          <cell r="D3395" t="str">
            <v>FC134</v>
          </cell>
          <cell r="E3395" t="str">
            <v>In</v>
          </cell>
          <cell r="F3395" t="str">
            <v>9/2/26, 8:00â€¯AM</v>
          </cell>
          <cell r="G3395" t="str">
            <v>P</v>
          </cell>
        </row>
        <row r="3396">
          <cell r="A3396">
            <v>205845554</v>
          </cell>
          <cell r="B3396" t="str">
            <v>OKELLO,YUSUF</v>
          </cell>
          <cell r="C3396" t="str">
            <v>Thomas,Binil</v>
          </cell>
          <cell r="D3396" t="str">
            <v>FC134</v>
          </cell>
          <cell r="E3396" t="str">
            <v>Out</v>
          </cell>
          <cell r="F3396" t="str">
            <v>9/2/26, 10:00â€¯AM</v>
          </cell>
          <cell r="G3396" t="str">
            <v>P</v>
          </cell>
        </row>
        <row r="3397">
          <cell r="A3397">
            <v>205845554</v>
          </cell>
          <cell r="B3397" t="str">
            <v>OKELLO,YUSUF</v>
          </cell>
          <cell r="C3397" t="str">
            <v>Thomas,Binil</v>
          </cell>
          <cell r="D3397" t="str">
            <v>FC134</v>
          </cell>
          <cell r="E3397" t="str">
            <v>In</v>
          </cell>
          <cell r="F3397" t="str">
            <v>9/2/26, 10:30â€¯AM</v>
          </cell>
          <cell r="G3397" t="str">
            <v>P</v>
          </cell>
        </row>
        <row r="3398">
          <cell r="A3398">
            <v>205845554</v>
          </cell>
          <cell r="B3398" t="str">
            <v>OKELLO,YUSUF</v>
          </cell>
          <cell r="C3398" t="str">
            <v>Thomas,Binil</v>
          </cell>
          <cell r="D3398" t="str">
            <v>FC134</v>
          </cell>
          <cell r="E3398" t="str">
            <v>Out</v>
          </cell>
          <cell r="F3398" t="str">
            <v>9/2/26, 3:20â€¯PM</v>
          </cell>
          <cell r="G3398" t="str">
            <v>P</v>
          </cell>
        </row>
        <row r="3399">
          <cell r="A3399">
            <v>205845554</v>
          </cell>
          <cell r="B3399" t="str">
            <v>OKELLO,YUSUF</v>
          </cell>
          <cell r="C3399" t="str">
            <v>Thomas,Binil</v>
          </cell>
          <cell r="D3399" t="str">
            <v>FC134</v>
          </cell>
          <cell r="E3399" t="str">
            <v>In</v>
          </cell>
          <cell r="F3399" t="str">
            <v>9/2/26, 3:50â€¯PM</v>
          </cell>
          <cell r="G3399" t="str">
            <v>P</v>
          </cell>
        </row>
        <row r="3400">
          <cell r="A3400">
            <v>205845554</v>
          </cell>
          <cell r="B3400" t="str">
            <v>OKELLO,YUSUF</v>
          </cell>
          <cell r="C3400" t="str">
            <v>Thomas,Binil</v>
          </cell>
          <cell r="D3400" t="str">
            <v>FC134</v>
          </cell>
          <cell r="E3400" t="str">
            <v>Out</v>
          </cell>
          <cell r="F3400" t="str">
            <v>9/2/26, 5:59â€¯PM</v>
          </cell>
          <cell r="G3400" t="str">
            <v>P</v>
          </cell>
        </row>
        <row r="3401">
          <cell r="A3401">
            <v>206926976</v>
          </cell>
          <cell r="B3401" t="str">
            <v>JUO KEDZE,RITA</v>
          </cell>
          <cell r="C3401" t="str">
            <v>Thomas,Binil</v>
          </cell>
          <cell r="D3401" t="str">
            <v>LK017</v>
          </cell>
          <cell r="E3401" t="str">
            <v>In</v>
          </cell>
          <cell r="F3401" t="str">
            <v>9/2/26, 6:10â€¯PM</v>
          </cell>
          <cell r="G3401" t="str">
            <v>P</v>
          </cell>
        </row>
        <row r="3402">
          <cell r="A3402">
            <v>206926976</v>
          </cell>
          <cell r="B3402" t="str">
            <v>JUO KEDZE,RITA</v>
          </cell>
          <cell r="C3402" t="str">
            <v>Thomas,Binil</v>
          </cell>
          <cell r="D3402" t="str">
            <v>LK017</v>
          </cell>
          <cell r="E3402" t="str">
            <v>Out</v>
          </cell>
          <cell r="F3402" t="str">
            <v>9/2/26, 8:01â€¯PM</v>
          </cell>
          <cell r="G3402" t="str">
            <v>P</v>
          </cell>
        </row>
        <row r="3403">
          <cell r="A3403">
            <v>206926976</v>
          </cell>
          <cell r="B3403" t="str">
            <v>JUO KEDZE,RITA</v>
          </cell>
          <cell r="C3403" t="str">
            <v>Thomas,Binil</v>
          </cell>
          <cell r="D3403" t="str">
            <v>LK017</v>
          </cell>
          <cell r="E3403" t="str">
            <v>In</v>
          </cell>
          <cell r="F3403" t="str">
            <v>9/2/26, 9:01â€¯PM</v>
          </cell>
          <cell r="G3403" t="str">
            <v>P</v>
          </cell>
        </row>
        <row r="3404">
          <cell r="A3404">
            <v>206926976</v>
          </cell>
          <cell r="B3404" t="str">
            <v>JUO KEDZE,RITA</v>
          </cell>
          <cell r="C3404" t="str">
            <v>Thomas,Binil</v>
          </cell>
          <cell r="D3404" t="str">
            <v>LK017</v>
          </cell>
          <cell r="E3404" t="str">
            <v>Out</v>
          </cell>
          <cell r="F3404" t="str">
            <v>9/3/26, 2:07â€¯AM</v>
          </cell>
          <cell r="G3404" t="str">
            <v>P</v>
          </cell>
        </row>
        <row r="3405">
          <cell r="A3405">
            <v>204009916</v>
          </cell>
          <cell r="B3405" t="str">
            <v>KUMAR THAKUR,BISESWAR</v>
          </cell>
          <cell r="C3405" t="str">
            <v>Lakkireddy,Sai Raghavendra Reddy</v>
          </cell>
          <cell r="D3405" t="str">
            <v>FC084</v>
          </cell>
          <cell r="E3405" t="str">
            <v>In</v>
          </cell>
          <cell r="F3405" t="str">
            <v>9/2/26, 7:57â€¯AM</v>
          </cell>
          <cell r="G3405" t="str">
            <v>P</v>
          </cell>
        </row>
        <row r="3406">
          <cell r="A3406">
            <v>204009916</v>
          </cell>
          <cell r="B3406" t="str">
            <v>KUMAR THAKUR,BISESWAR</v>
          </cell>
          <cell r="C3406" t="str">
            <v>Lakkireddy,Sai Raghavendra Reddy</v>
          </cell>
          <cell r="D3406" t="str">
            <v>FC084</v>
          </cell>
          <cell r="E3406" t="str">
            <v>Out</v>
          </cell>
          <cell r="F3406" t="str">
            <v>9/2/26, 10:04â€¯AM</v>
          </cell>
          <cell r="G3406" t="str">
            <v>P</v>
          </cell>
        </row>
        <row r="3407">
          <cell r="A3407">
            <v>204009916</v>
          </cell>
          <cell r="B3407" t="str">
            <v>KUMAR THAKUR,BISESWAR</v>
          </cell>
          <cell r="C3407" t="str">
            <v>Lakkireddy,Sai Raghavendra Reddy</v>
          </cell>
          <cell r="D3407" t="str">
            <v>FC084</v>
          </cell>
          <cell r="E3407" t="str">
            <v>In</v>
          </cell>
          <cell r="F3407" t="str">
            <v>9/2/26, 10:33â€¯AM</v>
          </cell>
          <cell r="G3407" t="str">
            <v>P</v>
          </cell>
        </row>
        <row r="3408">
          <cell r="A3408">
            <v>204009916</v>
          </cell>
          <cell r="B3408" t="str">
            <v>KUMAR THAKUR,BISESWAR</v>
          </cell>
          <cell r="C3408" t="str">
            <v>Lakkireddy,Sai Raghavendra Reddy</v>
          </cell>
          <cell r="D3408" t="str">
            <v>FC084</v>
          </cell>
          <cell r="E3408" t="str">
            <v>Out</v>
          </cell>
          <cell r="F3408" t="str">
            <v>9/2/26, 2:41â€¯PM</v>
          </cell>
          <cell r="G3408" t="str">
            <v>P</v>
          </cell>
        </row>
        <row r="3409">
          <cell r="A3409">
            <v>204009916</v>
          </cell>
          <cell r="B3409" t="str">
            <v>KUMAR THAKUR,BISESWAR</v>
          </cell>
          <cell r="C3409" t="str">
            <v>Lakkireddy,Sai Raghavendra Reddy</v>
          </cell>
          <cell r="D3409" t="str">
            <v>FC084</v>
          </cell>
          <cell r="E3409" t="str">
            <v>In</v>
          </cell>
          <cell r="F3409" t="str">
            <v>9/2/26, 3:12â€¯PM</v>
          </cell>
          <cell r="G3409" t="str">
            <v>P</v>
          </cell>
        </row>
        <row r="3410">
          <cell r="A3410">
            <v>204009916</v>
          </cell>
          <cell r="B3410" t="str">
            <v>KUMAR THAKUR,BISESWAR</v>
          </cell>
          <cell r="C3410" t="str">
            <v>Lakkireddy,Sai Raghavendra Reddy</v>
          </cell>
          <cell r="D3410" t="str">
            <v>FC084</v>
          </cell>
          <cell r="E3410" t="str">
            <v>Out</v>
          </cell>
          <cell r="F3410" t="str">
            <v>9/2/26, 5:57â€¯PM</v>
          </cell>
          <cell r="G3410" t="str">
            <v>P</v>
          </cell>
        </row>
        <row r="3411">
          <cell r="A3411">
            <v>111164491</v>
          </cell>
          <cell r="B3411" t="str">
            <v>Tharu,Anish</v>
          </cell>
          <cell r="C3411" t="str">
            <v>Lakkireddy,Sai Raghavendra Reddy</v>
          </cell>
          <cell r="D3411" t="str">
            <v>LK013</v>
          </cell>
          <cell r="E3411" t="str">
            <v>In</v>
          </cell>
          <cell r="F3411" t="str">
            <v>9/2/26, 5:55â€¯PM</v>
          </cell>
          <cell r="G3411" t="str">
            <v>P</v>
          </cell>
        </row>
        <row r="3412">
          <cell r="A3412">
            <v>111164491</v>
          </cell>
          <cell r="B3412" t="str">
            <v>Tharu,Anish</v>
          </cell>
          <cell r="C3412" t="str">
            <v>Lakkireddy,Sai Raghavendra Reddy</v>
          </cell>
          <cell r="D3412" t="str">
            <v>LK013</v>
          </cell>
          <cell r="E3412" t="str">
            <v>Out</v>
          </cell>
          <cell r="F3412" t="str">
            <v>9/2/26, 8:40â€¯PM</v>
          </cell>
          <cell r="G3412" t="str">
            <v>P</v>
          </cell>
        </row>
        <row r="3413">
          <cell r="A3413">
            <v>111164491</v>
          </cell>
          <cell r="B3413" t="str">
            <v>Tharu,Anish</v>
          </cell>
          <cell r="C3413" t="str">
            <v>Lakkireddy,Sai Raghavendra Reddy</v>
          </cell>
          <cell r="D3413" t="str">
            <v>LK013</v>
          </cell>
          <cell r="E3413" t="str">
            <v>In</v>
          </cell>
          <cell r="F3413" t="str">
            <v>9/2/26, 9:10â€¯PM</v>
          </cell>
          <cell r="G3413" t="str">
            <v>P</v>
          </cell>
        </row>
        <row r="3414">
          <cell r="A3414">
            <v>111164491</v>
          </cell>
          <cell r="B3414" t="str">
            <v>Tharu,Anish</v>
          </cell>
          <cell r="C3414" t="str">
            <v>Lakkireddy,Sai Raghavendra Reddy</v>
          </cell>
          <cell r="D3414" t="str">
            <v>LK013</v>
          </cell>
          <cell r="E3414" t="str">
            <v>Out</v>
          </cell>
          <cell r="F3414" t="str">
            <v>9/3/26, 2:50â€¯AM</v>
          </cell>
          <cell r="G3414" t="str">
            <v>P</v>
          </cell>
        </row>
        <row r="3415">
          <cell r="A3415">
            <v>111164491</v>
          </cell>
          <cell r="B3415" t="str">
            <v>Tharu,Anish</v>
          </cell>
          <cell r="C3415" t="str">
            <v>Lakkireddy,Sai Raghavendra Reddy</v>
          </cell>
          <cell r="D3415" t="str">
            <v>LK013</v>
          </cell>
          <cell r="E3415" t="str">
            <v>Out</v>
          </cell>
          <cell r="F3415" t="str">
            <v>9/3/26, 3:20â€¯AM</v>
          </cell>
          <cell r="G3415" t="str">
            <v>P</v>
          </cell>
        </row>
        <row r="3416">
          <cell r="A3416">
            <v>203477173</v>
          </cell>
          <cell r="B3416" t="str">
            <v>Noreen,Akullu</v>
          </cell>
          <cell r="C3416" t="str">
            <v>Thomas,Binil</v>
          </cell>
          <cell r="D3416" t="str">
            <v>LK014</v>
          </cell>
          <cell r="E3416" t="str">
            <v>In</v>
          </cell>
          <cell r="F3416" t="str">
            <v>9/2/26, 6:10â€¯PM</v>
          </cell>
          <cell r="G3416" t="str">
            <v>P</v>
          </cell>
        </row>
        <row r="3417">
          <cell r="A3417">
            <v>203477173</v>
          </cell>
          <cell r="B3417" t="str">
            <v>Noreen,Akullu</v>
          </cell>
          <cell r="C3417" t="str">
            <v>Thomas,Binil</v>
          </cell>
          <cell r="D3417" t="str">
            <v>LK014</v>
          </cell>
          <cell r="E3417" t="str">
            <v>Out</v>
          </cell>
          <cell r="F3417" t="str">
            <v>9/2/26, 8:31â€¯PM</v>
          </cell>
          <cell r="G3417" t="str">
            <v>P</v>
          </cell>
        </row>
        <row r="3418">
          <cell r="A3418">
            <v>203477173</v>
          </cell>
          <cell r="B3418" t="str">
            <v>Noreen,Akullu</v>
          </cell>
          <cell r="C3418" t="str">
            <v>Thomas,Binil</v>
          </cell>
          <cell r="D3418" t="str">
            <v>LK014</v>
          </cell>
          <cell r="E3418" t="str">
            <v>In</v>
          </cell>
          <cell r="F3418" t="str">
            <v>9/2/26, 9:01â€¯PM</v>
          </cell>
          <cell r="G3418" t="str">
            <v>P</v>
          </cell>
        </row>
        <row r="3419">
          <cell r="A3419">
            <v>203477173</v>
          </cell>
          <cell r="B3419" t="str">
            <v>Noreen,Akullu</v>
          </cell>
          <cell r="C3419" t="str">
            <v>Thomas,Binil</v>
          </cell>
          <cell r="D3419" t="str">
            <v>LK014</v>
          </cell>
          <cell r="E3419" t="str">
            <v>Out</v>
          </cell>
          <cell r="F3419" t="str">
            <v>9/3/26, 2:11â€¯AM</v>
          </cell>
          <cell r="G3419" t="str">
            <v>P</v>
          </cell>
        </row>
        <row r="3420">
          <cell r="A3420">
            <v>203477173</v>
          </cell>
          <cell r="B3420" t="str">
            <v>Noreen,Akullu</v>
          </cell>
          <cell r="C3420" t="str">
            <v>Thomas,Binil</v>
          </cell>
          <cell r="D3420" t="str">
            <v>LK014</v>
          </cell>
          <cell r="E3420" t="str">
            <v>In</v>
          </cell>
          <cell r="F3420" t="str">
            <v>9/3/26, 2:40â€¯AM</v>
          </cell>
          <cell r="G3420" t="str">
            <v>P</v>
          </cell>
        </row>
        <row r="3421">
          <cell r="A3421">
            <v>204319798</v>
          </cell>
          <cell r="B3421" t="str">
            <v>Ward,Derrick Brew</v>
          </cell>
          <cell r="C3421" t="str">
            <v>Ansari,Ammar Abdullah</v>
          </cell>
          <cell r="D3421" t="str">
            <v>LK011</v>
          </cell>
          <cell r="E3421" t="str">
            <v>In</v>
          </cell>
          <cell r="F3421" t="str">
            <v>9/2/26, 6:07â€¯PM</v>
          </cell>
          <cell r="G3421" t="str">
            <v>P</v>
          </cell>
        </row>
        <row r="3422">
          <cell r="A3422">
            <v>204319798</v>
          </cell>
          <cell r="B3422" t="str">
            <v>Ward,Derrick Brew</v>
          </cell>
          <cell r="C3422" t="str">
            <v>Ansari,Ammar Abdullah</v>
          </cell>
          <cell r="D3422" t="str">
            <v>LK011</v>
          </cell>
          <cell r="E3422" t="str">
            <v>Out</v>
          </cell>
          <cell r="F3422" t="str">
            <v>9/2/26, 8:30â€¯PM</v>
          </cell>
          <cell r="G3422" t="str">
            <v>P</v>
          </cell>
        </row>
        <row r="3423">
          <cell r="A3423">
            <v>204319798</v>
          </cell>
          <cell r="B3423" t="str">
            <v>Ward,Derrick Brew</v>
          </cell>
          <cell r="C3423" t="str">
            <v>Ansari,Ammar Abdullah</v>
          </cell>
          <cell r="D3423" t="str">
            <v>LK011</v>
          </cell>
          <cell r="E3423" t="str">
            <v>In</v>
          </cell>
          <cell r="F3423" t="str">
            <v>9/2/26, 9:02â€¯PM</v>
          </cell>
          <cell r="G3423" t="str">
            <v>P</v>
          </cell>
        </row>
        <row r="3424">
          <cell r="A3424">
            <v>204319798</v>
          </cell>
          <cell r="B3424" t="str">
            <v>Ward,Derrick Brew</v>
          </cell>
          <cell r="C3424" t="str">
            <v>Ansari,Ammar Abdullah</v>
          </cell>
          <cell r="D3424" t="str">
            <v>LK011</v>
          </cell>
          <cell r="E3424" t="str">
            <v>Out</v>
          </cell>
          <cell r="F3424" t="str">
            <v>9/3/26, 1:50â€¯AM</v>
          </cell>
          <cell r="G3424" t="str">
            <v>P</v>
          </cell>
        </row>
        <row r="3425">
          <cell r="A3425">
            <v>204319798</v>
          </cell>
          <cell r="B3425" t="str">
            <v>Ward,Derrick Brew</v>
          </cell>
          <cell r="C3425" t="str">
            <v>Ansari,Ammar Abdullah</v>
          </cell>
          <cell r="D3425" t="str">
            <v>LK011</v>
          </cell>
          <cell r="E3425" t="str">
            <v>In</v>
          </cell>
          <cell r="F3425" t="str">
            <v>9/3/26, 2:22â€¯AM</v>
          </cell>
          <cell r="G3425" t="str">
            <v>P</v>
          </cell>
        </row>
        <row r="3426">
          <cell r="A3426">
            <v>206875146</v>
          </cell>
          <cell r="B3426" t="str">
            <v>KINYAPALA,ALPHA ATHANASIO</v>
          </cell>
          <cell r="C3426" t="str">
            <v>Sohail,Anis</v>
          </cell>
          <cell r="D3426" t="str">
            <v>LK012</v>
          </cell>
          <cell r="E3426" t="str">
            <v>In</v>
          </cell>
          <cell r="F3426" t="str">
            <v>9/2/26, 6:08â€¯PM</v>
          </cell>
          <cell r="G3426" t="str">
            <v>P</v>
          </cell>
        </row>
        <row r="3427">
          <cell r="A3427">
            <v>206875146</v>
          </cell>
          <cell r="B3427" t="str">
            <v>KINYAPALA,ALPHA ATHANASIO</v>
          </cell>
          <cell r="C3427" t="str">
            <v>Sohail,Anis</v>
          </cell>
          <cell r="D3427" t="str">
            <v>LK012</v>
          </cell>
          <cell r="E3427" t="str">
            <v>Out</v>
          </cell>
          <cell r="F3427" t="str">
            <v>9/2/26, 11:02â€¯PM</v>
          </cell>
          <cell r="G3427" t="str">
            <v>P</v>
          </cell>
        </row>
        <row r="3428">
          <cell r="A3428">
            <v>206875146</v>
          </cell>
          <cell r="B3428" t="str">
            <v>KINYAPALA,ALPHA ATHANASIO</v>
          </cell>
          <cell r="C3428" t="str">
            <v>Sohail,Anis</v>
          </cell>
          <cell r="D3428" t="str">
            <v>LK012</v>
          </cell>
          <cell r="E3428" t="str">
            <v>In</v>
          </cell>
          <cell r="F3428" t="str">
            <v>9/3/26, 12:02â€¯AM</v>
          </cell>
          <cell r="G3428" t="str">
            <v>P</v>
          </cell>
        </row>
        <row r="3429">
          <cell r="A3429">
            <v>206875145</v>
          </cell>
          <cell r="B3429" t="str">
            <v>ZINGIRA,RAKIB</v>
          </cell>
          <cell r="C3429" t="str">
            <v>Meera,Bava Bahrudeen</v>
          </cell>
          <cell r="D3429" t="str">
            <v>FC084</v>
          </cell>
          <cell r="E3429" t="str">
            <v>In</v>
          </cell>
          <cell r="F3429" t="str">
            <v>9/2/26, 7:58â€¯AM</v>
          </cell>
          <cell r="G3429" t="str">
            <v>P</v>
          </cell>
        </row>
        <row r="3430">
          <cell r="A3430">
            <v>206875145</v>
          </cell>
          <cell r="B3430" t="str">
            <v>ZINGIRA,RAKIB</v>
          </cell>
          <cell r="C3430" t="str">
            <v>Meera,Bava Bahrudeen</v>
          </cell>
          <cell r="D3430" t="str">
            <v>FC084</v>
          </cell>
          <cell r="E3430" t="str">
            <v>Out</v>
          </cell>
          <cell r="F3430" t="str">
            <v>9/2/26, 12:00â€¯PM</v>
          </cell>
          <cell r="G3430" t="str">
            <v>P</v>
          </cell>
        </row>
        <row r="3431">
          <cell r="A3431">
            <v>206875145</v>
          </cell>
          <cell r="B3431" t="str">
            <v>ZINGIRA,RAKIB</v>
          </cell>
          <cell r="C3431" t="str">
            <v>Meera,Bava Bahrudeen</v>
          </cell>
          <cell r="D3431" t="str">
            <v>FC084</v>
          </cell>
          <cell r="E3431" t="str">
            <v>In</v>
          </cell>
          <cell r="F3431" t="str">
            <v>9/2/26, 1:01â€¯PM</v>
          </cell>
          <cell r="G3431" t="str">
            <v>P</v>
          </cell>
        </row>
        <row r="3432">
          <cell r="A3432">
            <v>206875145</v>
          </cell>
          <cell r="B3432" t="str">
            <v>ZINGIRA,RAKIB</v>
          </cell>
          <cell r="C3432" t="str">
            <v>Meera,Bava Bahrudeen</v>
          </cell>
          <cell r="D3432" t="str">
            <v>FC084</v>
          </cell>
          <cell r="E3432" t="str">
            <v>Out</v>
          </cell>
          <cell r="F3432" t="str">
            <v>9/2/26, 5:59â€¯PM</v>
          </cell>
          <cell r="G3432" t="str">
            <v>P</v>
          </cell>
        </row>
        <row r="3433">
          <cell r="A3433">
            <v>206875148</v>
          </cell>
          <cell r="B3433" t="str">
            <v>KIYIMBA,ASHIRAF</v>
          </cell>
          <cell r="C3433" t="str">
            <v>Sohail,Anis</v>
          </cell>
          <cell r="D3433" t="str">
            <v>LK017</v>
          </cell>
          <cell r="E3433" t="str">
            <v>In</v>
          </cell>
          <cell r="F3433" t="str">
            <v>9/2/26, 6:08â€¯PM</v>
          </cell>
          <cell r="G3433" t="str">
            <v>P</v>
          </cell>
        </row>
        <row r="3434">
          <cell r="A3434">
            <v>206875148</v>
          </cell>
          <cell r="B3434" t="str">
            <v>KIYIMBA,ASHIRAF</v>
          </cell>
          <cell r="C3434" t="str">
            <v>Sohail,Anis</v>
          </cell>
          <cell r="D3434" t="str">
            <v>LK017</v>
          </cell>
          <cell r="E3434" t="str">
            <v>Out</v>
          </cell>
          <cell r="F3434" t="str">
            <v>9/2/26, 11:00â€¯PM</v>
          </cell>
          <cell r="G3434" t="str">
            <v>P</v>
          </cell>
        </row>
        <row r="3435">
          <cell r="A3435">
            <v>206875148</v>
          </cell>
          <cell r="B3435" t="str">
            <v>KIYIMBA,ASHIRAF</v>
          </cell>
          <cell r="C3435" t="str">
            <v>Sohail,Anis</v>
          </cell>
          <cell r="D3435" t="str">
            <v>LK017</v>
          </cell>
          <cell r="E3435" t="str">
            <v>In</v>
          </cell>
          <cell r="F3435" t="str">
            <v>9/3/26, 12:00â€¯AM</v>
          </cell>
          <cell r="G3435" t="str">
            <v>P</v>
          </cell>
        </row>
        <row r="3436">
          <cell r="A3436">
            <v>206874059</v>
          </cell>
          <cell r="B3436" t="str">
            <v>MOHAMMAD,MATOVU</v>
          </cell>
          <cell r="C3436" t="str">
            <v>Nahla,Fathimathul</v>
          </cell>
          <cell r="D3436" t="str">
            <v>FC009</v>
          </cell>
          <cell r="E3436" t="str">
            <v>In</v>
          </cell>
          <cell r="F3436" t="str">
            <v>9/2/26, 7:59â€¯AM</v>
          </cell>
          <cell r="G3436" t="str">
            <v>P</v>
          </cell>
        </row>
        <row r="3437">
          <cell r="A3437">
            <v>206874059</v>
          </cell>
          <cell r="B3437" t="str">
            <v>MOHAMMAD,MATOVU</v>
          </cell>
          <cell r="C3437" t="str">
            <v>Nahla,Fathimathul</v>
          </cell>
          <cell r="D3437" t="str">
            <v>FC009</v>
          </cell>
          <cell r="E3437" t="str">
            <v>Out</v>
          </cell>
          <cell r="F3437" t="str">
            <v>9/2/26, 12:48â€¯PM</v>
          </cell>
          <cell r="G3437" t="str">
            <v>P</v>
          </cell>
        </row>
        <row r="3438">
          <cell r="A3438">
            <v>206874059</v>
          </cell>
          <cell r="B3438" t="str">
            <v>MOHAMMAD,MATOVU</v>
          </cell>
          <cell r="C3438" t="str">
            <v>Nahla,Fathimathul</v>
          </cell>
          <cell r="D3438" t="str">
            <v>FC009</v>
          </cell>
          <cell r="E3438" t="str">
            <v>In</v>
          </cell>
          <cell r="F3438" t="str">
            <v>9/2/26, 1:47â€¯PM</v>
          </cell>
          <cell r="G3438" t="str">
            <v>P</v>
          </cell>
        </row>
        <row r="3439">
          <cell r="A3439">
            <v>206874059</v>
          </cell>
          <cell r="B3439" t="str">
            <v>MOHAMMAD,MATOVU</v>
          </cell>
          <cell r="C3439" t="str">
            <v>Nahla,Fathimathul</v>
          </cell>
          <cell r="D3439" t="str">
            <v>FC009</v>
          </cell>
          <cell r="E3439" t="str">
            <v>Out</v>
          </cell>
          <cell r="F3439" t="str">
            <v>9/2/26, 5:58â€¯PM</v>
          </cell>
          <cell r="G3439" t="str">
            <v>P</v>
          </cell>
        </row>
        <row r="3440">
          <cell r="A3440">
            <v>112549647</v>
          </cell>
          <cell r="B3440" t="str">
            <v>Bashir,Saqlain</v>
          </cell>
          <cell r="C3440" t="str">
            <v>Ansari,Ammar Abdullah</v>
          </cell>
          <cell r="D3440" t="str">
            <v>FC084</v>
          </cell>
          <cell r="E3440" t="str">
            <v>In</v>
          </cell>
          <cell r="F3440" t="str">
            <v>9/2/26, 7:46â€¯AM</v>
          </cell>
          <cell r="G3440" t="str">
            <v>P</v>
          </cell>
        </row>
        <row r="3441">
          <cell r="A3441">
            <v>112549647</v>
          </cell>
          <cell r="B3441" t="str">
            <v>Bashir,Saqlain</v>
          </cell>
          <cell r="C3441" t="str">
            <v>Ansari,Ammar Abdullah</v>
          </cell>
          <cell r="D3441" t="str">
            <v>FC084</v>
          </cell>
          <cell r="E3441" t="str">
            <v>Out</v>
          </cell>
          <cell r="F3441" t="str">
            <v>9/2/26, 10:10â€¯AM</v>
          </cell>
          <cell r="G3441" t="str">
            <v>P</v>
          </cell>
        </row>
        <row r="3442">
          <cell r="A3442">
            <v>112549647</v>
          </cell>
          <cell r="B3442" t="str">
            <v>Bashir,Saqlain</v>
          </cell>
          <cell r="C3442" t="str">
            <v>Ansari,Ammar Abdullah</v>
          </cell>
          <cell r="D3442" t="str">
            <v>FC084</v>
          </cell>
          <cell r="E3442" t="str">
            <v>In</v>
          </cell>
          <cell r="F3442" t="str">
            <v>9/2/26, 10:39â€¯AM</v>
          </cell>
          <cell r="G3442" t="str">
            <v>P</v>
          </cell>
        </row>
        <row r="3443">
          <cell r="A3443">
            <v>112549647</v>
          </cell>
          <cell r="B3443" t="str">
            <v>Bashir,Saqlain</v>
          </cell>
          <cell r="C3443" t="str">
            <v>Ansari,Ammar Abdullah</v>
          </cell>
          <cell r="D3443" t="str">
            <v>FC084</v>
          </cell>
          <cell r="E3443" t="str">
            <v>Out</v>
          </cell>
          <cell r="F3443" t="str">
            <v>9/2/26, 3:44â€¯PM</v>
          </cell>
          <cell r="G3443" t="str">
            <v>P</v>
          </cell>
        </row>
        <row r="3444">
          <cell r="A3444">
            <v>112549647</v>
          </cell>
          <cell r="B3444" t="str">
            <v>Bashir,Saqlain</v>
          </cell>
          <cell r="C3444" t="str">
            <v>Ansari,Ammar Abdullah</v>
          </cell>
          <cell r="D3444" t="str">
            <v>FC084</v>
          </cell>
          <cell r="E3444" t="str">
            <v>In</v>
          </cell>
          <cell r="F3444" t="str">
            <v>9/2/26, 4:15â€¯PM</v>
          </cell>
          <cell r="G3444" t="str">
            <v>P</v>
          </cell>
        </row>
        <row r="3445">
          <cell r="A3445">
            <v>112549647</v>
          </cell>
          <cell r="B3445" t="str">
            <v>Bashir,Saqlain</v>
          </cell>
          <cell r="C3445" t="str">
            <v>Ansari,Ammar Abdullah</v>
          </cell>
          <cell r="D3445" t="str">
            <v>FC084</v>
          </cell>
          <cell r="E3445" t="str">
            <v>Out</v>
          </cell>
          <cell r="F3445" t="str">
            <v>9/2/26, 5:59â€¯PM</v>
          </cell>
          <cell r="G3445" t="str">
            <v>P</v>
          </cell>
        </row>
        <row r="3446">
          <cell r="A3446">
            <v>205665079</v>
          </cell>
          <cell r="B3446" t="str">
            <v>Shadab Khan,Aiman</v>
          </cell>
          <cell r="C3446" t="str">
            <v>Adamachi,Maria</v>
          </cell>
          <cell r="D3446" t="str">
            <v>LK013</v>
          </cell>
          <cell r="E3446" t="str">
            <v>In</v>
          </cell>
          <cell r="F3446" t="str">
            <v>9/2/26, 6:00â€¯PM</v>
          </cell>
          <cell r="G3446" t="str">
            <v>P</v>
          </cell>
        </row>
        <row r="3447">
          <cell r="A3447">
            <v>206145766</v>
          </cell>
          <cell r="B3447" t="str">
            <v>FUH NEBA,CLOVIS</v>
          </cell>
          <cell r="C3447" t="str">
            <v>Scaria,Varghese</v>
          </cell>
          <cell r="D3447" t="str">
            <v>LK011</v>
          </cell>
          <cell r="E3447" t="str">
            <v>In</v>
          </cell>
          <cell r="F3447" t="str">
            <v>9/2/26, 6:10â€¯PM</v>
          </cell>
          <cell r="G3447" t="str">
            <v>P</v>
          </cell>
        </row>
        <row r="3448">
          <cell r="A3448">
            <v>206145766</v>
          </cell>
          <cell r="B3448" t="str">
            <v>FUH NEBA,CLOVIS</v>
          </cell>
          <cell r="C3448" t="str">
            <v>Scaria,Varghese</v>
          </cell>
          <cell r="D3448" t="str">
            <v>LK011</v>
          </cell>
          <cell r="E3448" t="str">
            <v>Out</v>
          </cell>
          <cell r="F3448" t="str">
            <v>9/2/26, 8:48â€¯PM</v>
          </cell>
          <cell r="G3448" t="str">
            <v>P</v>
          </cell>
        </row>
        <row r="3449">
          <cell r="A3449">
            <v>206145766</v>
          </cell>
          <cell r="B3449" t="str">
            <v>FUH NEBA,CLOVIS</v>
          </cell>
          <cell r="C3449" t="str">
            <v>Scaria,Varghese</v>
          </cell>
          <cell r="D3449" t="str">
            <v>LK011</v>
          </cell>
          <cell r="E3449" t="str">
            <v>In</v>
          </cell>
          <cell r="F3449" t="str">
            <v>9/2/26, 9:10â€¯PM</v>
          </cell>
          <cell r="G3449" t="str">
            <v>P</v>
          </cell>
        </row>
        <row r="3450">
          <cell r="A3450">
            <v>206145766</v>
          </cell>
          <cell r="B3450" t="str">
            <v>FUH NEBA,CLOVIS</v>
          </cell>
          <cell r="C3450" t="str">
            <v>Scaria,Varghese</v>
          </cell>
          <cell r="D3450" t="str">
            <v>LK011</v>
          </cell>
          <cell r="E3450" t="str">
            <v>Out</v>
          </cell>
          <cell r="F3450" t="str">
            <v>9/3/26, 2:10â€¯AM</v>
          </cell>
          <cell r="G3450" t="str">
            <v>P</v>
          </cell>
        </row>
        <row r="3451">
          <cell r="A3451">
            <v>206145766</v>
          </cell>
          <cell r="B3451" t="str">
            <v>FUH NEBA,CLOVIS</v>
          </cell>
          <cell r="C3451" t="str">
            <v>Scaria,Varghese</v>
          </cell>
          <cell r="D3451" t="str">
            <v>LK011</v>
          </cell>
          <cell r="E3451" t="str">
            <v>In</v>
          </cell>
          <cell r="F3451" t="str">
            <v>9/3/26, 2:38â€¯AM</v>
          </cell>
          <cell r="G3451" t="str">
            <v>P</v>
          </cell>
        </row>
        <row r="3452">
          <cell r="A3452">
            <v>206875142</v>
          </cell>
          <cell r="B3452" t="str">
            <v>DDUMBA SSENTAMU,ALLAN</v>
          </cell>
          <cell r="C3452" t="str">
            <v>Sohail,Anis</v>
          </cell>
          <cell r="D3452" t="str">
            <v>LK013</v>
          </cell>
          <cell r="E3452" t="str">
            <v>In</v>
          </cell>
          <cell r="F3452" t="str">
            <v>9/2/26, 6:07â€¯PM</v>
          </cell>
          <cell r="G3452" t="str">
            <v>P</v>
          </cell>
        </row>
        <row r="3453">
          <cell r="A3453">
            <v>206875142</v>
          </cell>
          <cell r="B3453" t="str">
            <v>DDUMBA SSENTAMU,ALLAN</v>
          </cell>
          <cell r="C3453" t="str">
            <v>Sohail,Anis</v>
          </cell>
          <cell r="D3453" t="str">
            <v>LK013</v>
          </cell>
          <cell r="E3453" t="str">
            <v>Out</v>
          </cell>
          <cell r="F3453" t="str">
            <v>9/2/26, 11:02â€¯PM</v>
          </cell>
          <cell r="G3453" t="str">
            <v>P</v>
          </cell>
        </row>
        <row r="3454">
          <cell r="A3454">
            <v>206875142</v>
          </cell>
          <cell r="B3454" t="str">
            <v>DDUMBA SSENTAMU,ALLAN</v>
          </cell>
          <cell r="C3454" t="str">
            <v>Sohail,Anis</v>
          </cell>
          <cell r="D3454" t="str">
            <v>LK013</v>
          </cell>
          <cell r="E3454" t="str">
            <v>In</v>
          </cell>
          <cell r="F3454" t="str">
            <v>9/3/26, 12:01â€¯AM</v>
          </cell>
          <cell r="G3454" t="str">
            <v>P</v>
          </cell>
        </row>
        <row r="3455">
          <cell r="A3455">
            <v>206875144</v>
          </cell>
          <cell r="B3455" t="str">
            <v>RAMADHANI,AFIDHU SWAMADU</v>
          </cell>
          <cell r="C3455" t="str">
            <v>Sohail,Anis</v>
          </cell>
          <cell r="D3455" t="str">
            <v>LK013</v>
          </cell>
          <cell r="E3455" t="str">
            <v>In</v>
          </cell>
          <cell r="F3455" t="str">
            <v>9/2/26, 6:08â€¯PM</v>
          </cell>
          <cell r="G3455" t="str">
            <v>P</v>
          </cell>
        </row>
        <row r="3456">
          <cell r="A3456">
            <v>206875144</v>
          </cell>
          <cell r="B3456" t="str">
            <v>RAMADHANI,AFIDHU SWAMADU</v>
          </cell>
          <cell r="C3456" t="str">
            <v>Sohail,Anis</v>
          </cell>
          <cell r="D3456" t="str">
            <v>LK013</v>
          </cell>
          <cell r="E3456" t="str">
            <v>Out</v>
          </cell>
          <cell r="F3456" t="str">
            <v>9/2/26, 11:06â€¯PM</v>
          </cell>
          <cell r="G3456" t="str">
            <v>P</v>
          </cell>
        </row>
        <row r="3457">
          <cell r="A3457">
            <v>206875144</v>
          </cell>
          <cell r="B3457" t="str">
            <v>RAMADHANI,AFIDHU SWAMADU</v>
          </cell>
          <cell r="C3457" t="str">
            <v>Sohail,Anis</v>
          </cell>
          <cell r="D3457" t="str">
            <v>LK013</v>
          </cell>
          <cell r="E3457" t="str">
            <v>In</v>
          </cell>
          <cell r="F3457" t="str">
            <v>9/3/26, 12:06â€¯AM</v>
          </cell>
          <cell r="G3457" t="str">
            <v>P</v>
          </cell>
        </row>
        <row r="3458">
          <cell r="A3458">
            <v>206875143</v>
          </cell>
          <cell r="B3458" t="str">
            <v>MICHAEL MWANGULE,ASANTIANO</v>
          </cell>
          <cell r="C3458" t="str">
            <v>Sohail,Anis</v>
          </cell>
          <cell r="D3458" t="str">
            <v>FC059</v>
          </cell>
          <cell r="E3458" t="str">
            <v>In</v>
          </cell>
          <cell r="F3458" t="str">
            <v>9/2/26, 7:59â€¯AM</v>
          </cell>
          <cell r="G3458" t="str">
            <v>P</v>
          </cell>
        </row>
        <row r="3459">
          <cell r="A3459">
            <v>206875143</v>
          </cell>
          <cell r="B3459" t="str">
            <v>MICHAEL MWANGULE,ASANTIANO</v>
          </cell>
          <cell r="C3459" t="str">
            <v>Sohail,Anis</v>
          </cell>
          <cell r="D3459" t="str">
            <v>FC059</v>
          </cell>
          <cell r="E3459" t="str">
            <v>Out</v>
          </cell>
          <cell r="F3459" t="str">
            <v>9/2/26, 12:05â€¯PM</v>
          </cell>
          <cell r="G3459" t="str">
            <v>P</v>
          </cell>
        </row>
        <row r="3460">
          <cell r="A3460">
            <v>206875143</v>
          </cell>
          <cell r="B3460" t="str">
            <v>MICHAEL MWANGULE,ASANTIANO</v>
          </cell>
          <cell r="C3460" t="str">
            <v>Sohail,Anis</v>
          </cell>
          <cell r="D3460" t="str">
            <v>FC059</v>
          </cell>
          <cell r="E3460" t="str">
            <v>In</v>
          </cell>
          <cell r="F3460" t="str">
            <v>9/2/26, 1:05â€¯PM</v>
          </cell>
          <cell r="G3460" t="str">
            <v>P</v>
          </cell>
        </row>
        <row r="3461">
          <cell r="A3461">
            <v>206875143</v>
          </cell>
          <cell r="B3461" t="str">
            <v>MICHAEL MWANGULE,ASANTIANO</v>
          </cell>
          <cell r="C3461" t="str">
            <v>Sohail,Anis</v>
          </cell>
          <cell r="D3461" t="str">
            <v>FC059</v>
          </cell>
          <cell r="E3461" t="str">
            <v>Out</v>
          </cell>
          <cell r="F3461" t="str">
            <v>9/2/26, 5:59â€¯PM</v>
          </cell>
          <cell r="G3461" t="str">
            <v>P</v>
          </cell>
        </row>
        <row r="3462">
          <cell r="A3462">
            <v>204246163</v>
          </cell>
          <cell r="B3462" t="str">
            <v>Mapuranga,Jescar</v>
          </cell>
          <cell r="C3462" t="str">
            <v>Katyal,Varun</v>
          </cell>
          <cell r="D3462" t="str">
            <v>LK012</v>
          </cell>
          <cell r="E3462" t="str">
            <v>In</v>
          </cell>
          <cell r="F3462" t="str">
            <v>9/2/26, 6:08â€¯PM</v>
          </cell>
          <cell r="G3462" t="str">
            <v>P</v>
          </cell>
        </row>
        <row r="3463">
          <cell r="A3463">
            <v>204246163</v>
          </cell>
          <cell r="B3463" t="str">
            <v>Mapuranga,Jescar</v>
          </cell>
          <cell r="C3463" t="str">
            <v>Katyal,Varun</v>
          </cell>
          <cell r="D3463" t="str">
            <v>LK012</v>
          </cell>
          <cell r="E3463" t="str">
            <v>Out</v>
          </cell>
          <cell r="F3463" t="str">
            <v>9/2/26, 10:54â€¯PM</v>
          </cell>
          <cell r="G3463" t="str">
            <v>P</v>
          </cell>
        </row>
        <row r="3464">
          <cell r="A3464">
            <v>204246163</v>
          </cell>
          <cell r="B3464" t="str">
            <v>Mapuranga,Jescar</v>
          </cell>
          <cell r="C3464" t="str">
            <v>Katyal,Varun</v>
          </cell>
          <cell r="D3464" t="str">
            <v>LK012</v>
          </cell>
          <cell r="E3464" t="str">
            <v>In</v>
          </cell>
          <cell r="F3464" t="str">
            <v>9/2/26, 11:59â€¯PM</v>
          </cell>
          <cell r="G3464" t="str">
            <v>P</v>
          </cell>
        </row>
        <row r="3465">
          <cell r="A3465">
            <v>204246169</v>
          </cell>
          <cell r="B3465" t="str">
            <v>Moyo,Prisbetty</v>
          </cell>
          <cell r="C3465" t="str">
            <v>Nahla,Fathimathul</v>
          </cell>
          <cell r="D3465" t="str">
            <v>FC134</v>
          </cell>
          <cell r="E3465" t="str">
            <v>In</v>
          </cell>
          <cell r="F3465" t="str">
            <v>9/2/26, 7:58â€¯AM</v>
          </cell>
          <cell r="G3465" t="str">
            <v>P</v>
          </cell>
        </row>
        <row r="3466">
          <cell r="A3466">
            <v>204246169</v>
          </cell>
          <cell r="B3466" t="str">
            <v>Moyo,Prisbetty</v>
          </cell>
          <cell r="C3466" t="str">
            <v>Nahla,Fathimathul</v>
          </cell>
          <cell r="D3466" t="str">
            <v>FC134</v>
          </cell>
          <cell r="E3466" t="str">
            <v>Out</v>
          </cell>
          <cell r="F3466" t="str">
            <v>9/2/26, 12:47â€¯PM</v>
          </cell>
          <cell r="G3466" t="str">
            <v>P</v>
          </cell>
        </row>
        <row r="3467">
          <cell r="A3467">
            <v>204246169</v>
          </cell>
          <cell r="B3467" t="str">
            <v>Moyo,Prisbetty</v>
          </cell>
          <cell r="C3467" t="str">
            <v>Nahla,Fathimathul</v>
          </cell>
          <cell r="D3467" t="str">
            <v>FC134</v>
          </cell>
          <cell r="E3467" t="str">
            <v>In</v>
          </cell>
          <cell r="F3467" t="str">
            <v>9/2/26, 1:46â€¯PM</v>
          </cell>
          <cell r="G3467" t="str">
            <v>P</v>
          </cell>
        </row>
        <row r="3468">
          <cell r="A3468">
            <v>204246169</v>
          </cell>
          <cell r="B3468" t="str">
            <v>Moyo,Prisbetty</v>
          </cell>
          <cell r="C3468" t="str">
            <v>Nahla,Fathimathul</v>
          </cell>
          <cell r="D3468" t="str">
            <v>FC134</v>
          </cell>
          <cell r="E3468" t="str">
            <v>Out</v>
          </cell>
          <cell r="F3468" t="str">
            <v>9/2/26, 5:57â€¯PM</v>
          </cell>
          <cell r="G3468" t="str">
            <v>P</v>
          </cell>
        </row>
        <row r="3469">
          <cell r="A3469">
            <v>203737145</v>
          </cell>
          <cell r="B3469" t="str">
            <v>Kukulagoda Ullege,Anusha Dilrukshi Gunathilake</v>
          </cell>
          <cell r="C3469" t="str">
            <v>Singh,Pardeep</v>
          </cell>
          <cell r="D3469" t="str">
            <v>LK011</v>
          </cell>
          <cell r="E3469" t="str">
            <v>In</v>
          </cell>
          <cell r="F3469" t="str">
            <v>9/2/26, 6:03â€¯PM</v>
          </cell>
          <cell r="G3469" t="str">
            <v>P</v>
          </cell>
        </row>
        <row r="3470">
          <cell r="A3470">
            <v>203737145</v>
          </cell>
          <cell r="B3470" t="str">
            <v>Kukulagoda Ullege,Anusha Dilrukshi Gunathilake</v>
          </cell>
          <cell r="C3470" t="str">
            <v>Singh,Pardeep</v>
          </cell>
          <cell r="D3470" t="str">
            <v>LK011</v>
          </cell>
          <cell r="E3470" t="str">
            <v>Out</v>
          </cell>
          <cell r="F3470" t="str">
            <v>9/2/26, 10:49â€¯PM</v>
          </cell>
          <cell r="G3470" t="str">
            <v>P</v>
          </cell>
        </row>
        <row r="3471">
          <cell r="A3471">
            <v>203737145</v>
          </cell>
          <cell r="B3471" t="str">
            <v>Kukulagoda Ullege,Anusha Dilrukshi Gunathilake</v>
          </cell>
          <cell r="C3471" t="str">
            <v>Singh,Pardeep</v>
          </cell>
          <cell r="D3471" t="str">
            <v>LK011</v>
          </cell>
          <cell r="E3471" t="str">
            <v>In</v>
          </cell>
          <cell r="F3471" t="str">
            <v>9/2/26, 11:48â€¯PM</v>
          </cell>
          <cell r="G3471" t="str">
            <v>P</v>
          </cell>
        </row>
        <row r="3472">
          <cell r="A3472">
            <v>203737146</v>
          </cell>
          <cell r="B3472" t="str">
            <v>Ponce,Norman Reyes</v>
          </cell>
          <cell r="C3472" t="str">
            <v>Ansari,Ammar Abdullah</v>
          </cell>
          <cell r="D3472" t="str">
            <v>FC059</v>
          </cell>
          <cell r="E3472" t="str">
            <v>In</v>
          </cell>
          <cell r="F3472" t="str">
            <v>9/2/26, 7:52â€¯AM</v>
          </cell>
          <cell r="G3472" t="str">
            <v>P</v>
          </cell>
        </row>
        <row r="3473">
          <cell r="A3473">
            <v>203737146</v>
          </cell>
          <cell r="B3473" t="str">
            <v>Ponce,Norman Reyes</v>
          </cell>
          <cell r="C3473" t="str">
            <v>Ansari,Ammar Abdullah</v>
          </cell>
          <cell r="D3473" t="str">
            <v>FC059</v>
          </cell>
          <cell r="E3473" t="str">
            <v>Out</v>
          </cell>
          <cell r="F3473" t="str">
            <v>9/2/26, 1:01â€¯PM</v>
          </cell>
          <cell r="G3473" t="str">
            <v>P</v>
          </cell>
        </row>
        <row r="3474">
          <cell r="A3474">
            <v>203737146</v>
          </cell>
          <cell r="B3474" t="str">
            <v>Ponce,Norman Reyes</v>
          </cell>
          <cell r="C3474" t="str">
            <v>Ansari,Ammar Abdullah</v>
          </cell>
          <cell r="D3474" t="str">
            <v>FC059</v>
          </cell>
          <cell r="E3474" t="str">
            <v>In</v>
          </cell>
          <cell r="F3474" t="str">
            <v>9/2/26, 2:00â€¯PM</v>
          </cell>
          <cell r="G3474" t="str">
            <v>P</v>
          </cell>
        </row>
        <row r="3475">
          <cell r="A3475">
            <v>203737146</v>
          </cell>
          <cell r="B3475" t="str">
            <v>Ponce,Norman Reyes</v>
          </cell>
          <cell r="C3475" t="str">
            <v>Ansari,Ammar Abdullah</v>
          </cell>
          <cell r="D3475" t="str">
            <v>FC059</v>
          </cell>
          <cell r="E3475" t="str">
            <v>Out</v>
          </cell>
          <cell r="F3475" t="str">
            <v>9/2/26, 5:52â€¯PM</v>
          </cell>
          <cell r="G3475" t="str">
            <v>P</v>
          </cell>
        </row>
        <row r="3476">
          <cell r="A3476">
            <v>203737144</v>
          </cell>
          <cell r="B3476" t="str">
            <v>HERMAN,KAMOGA HERMAN</v>
          </cell>
          <cell r="C3476" t="str">
            <v>Nahla,Fathimathul</v>
          </cell>
          <cell r="D3476" t="str">
            <v>FC084</v>
          </cell>
          <cell r="E3476" t="str">
            <v>In</v>
          </cell>
          <cell r="F3476" t="str">
            <v>9/2/26, 7:56â€¯AM</v>
          </cell>
          <cell r="G3476" t="str">
            <v>P</v>
          </cell>
        </row>
        <row r="3477">
          <cell r="A3477">
            <v>203737144</v>
          </cell>
          <cell r="B3477" t="str">
            <v>HERMAN,KAMOGA HERMAN</v>
          </cell>
          <cell r="C3477" t="str">
            <v>Nahla,Fathimathul</v>
          </cell>
          <cell r="D3477" t="str">
            <v>FC084</v>
          </cell>
          <cell r="E3477" t="str">
            <v>Out</v>
          </cell>
          <cell r="F3477" t="str">
            <v>9/2/26, 12:57â€¯PM</v>
          </cell>
          <cell r="G3477" t="str">
            <v>P</v>
          </cell>
        </row>
        <row r="3478">
          <cell r="A3478">
            <v>203737144</v>
          </cell>
          <cell r="B3478" t="str">
            <v>HERMAN,KAMOGA HERMAN</v>
          </cell>
          <cell r="C3478" t="str">
            <v>Nahla,Fathimathul</v>
          </cell>
          <cell r="D3478" t="str">
            <v>FC084</v>
          </cell>
          <cell r="E3478" t="str">
            <v>In</v>
          </cell>
          <cell r="F3478" t="str">
            <v>9/2/26, 1:54â€¯PM</v>
          </cell>
          <cell r="G3478" t="str">
            <v>P</v>
          </cell>
        </row>
        <row r="3479">
          <cell r="A3479">
            <v>203737144</v>
          </cell>
          <cell r="B3479" t="str">
            <v>HERMAN,KAMOGA HERMAN</v>
          </cell>
          <cell r="C3479" t="str">
            <v>Nahla,Fathimathul</v>
          </cell>
          <cell r="D3479" t="str">
            <v>FC084</v>
          </cell>
          <cell r="E3479" t="str">
            <v>Out</v>
          </cell>
          <cell r="F3479" t="str">
            <v>9/2/26, 6:00â€¯PM</v>
          </cell>
          <cell r="G3479" t="str">
            <v>P</v>
          </cell>
        </row>
        <row r="3480">
          <cell r="A3480">
            <v>206875152</v>
          </cell>
          <cell r="B3480" t="str">
            <v>FUNDI MUSSA,HAMISI</v>
          </cell>
          <cell r="C3480" t="str">
            <v>Sohail,Anis</v>
          </cell>
          <cell r="D3480" t="str">
            <v>LK013</v>
          </cell>
          <cell r="E3480" t="str">
            <v>In</v>
          </cell>
          <cell r="F3480" t="str">
            <v>9/2/26, 6:10â€¯PM</v>
          </cell>
          <cell r="G3480" t="str">
            <v>P</v>
          </cell>
        </row>
        <row r="3481">
          <cell r="A3481">
            <v>206875152</v>
          </cell>
          <cell r="B3481" t="str">
            <v>FUNDI MUSSA,HAMISI</v>
          </cell>
          <cell r="C3481" t="str">
            <v>Sohail,Anis</v>
          </cell>
          <cell r="D3481" t="str">
            <v>LK013</v>
          </cell>
          <cell r="E3481" t="str">
            <v>Out</v>
          </cell>
          <cell r="F3481" t="str">
            <v>9/2/26, 11:07â€¯PM</v>
          </cell>
          <cell r="G3481" t="str">
            <v>P</v>
          </cell>
        </row>
        <row r="3482">
          <cell r="A3482">
            <v>206875152</v>
          </cell>
          <cell r="B3482" t="str">
            <v>FUNDI MUSSA,HAMISI</v>
          </cell>
          <cell r="C3482" t="str">
            <v>Sohail,Anis</v>
          </cell>
          <cell r="D3482" t="str">
            <v>LK013</v>
          </cell>
          <cell r="E3482" t="str">
            <v>In</v>
          </cell>
          <cell r="F3482" t="str">
            <v>9/3/26, 12:07â€¯AM</v>
          </cell>
          <cell r="G3482" t="str">
            <v>P</v>
          </cell>
        </row>
        <row r="3483">
          <cell r="A3483">
            <v>112911448</v>
          </cell>
          <cell r="B3483" t="str">
            <v>Khalid,Usman</v>
          </cell>
          <cell r="C3483" t="str">
            <v>Katyal,Varun</v>
          </cell>
          <cell r="D3483" t="str">
            <v>FC009</v>
          </cell>
          <cell r="E3483" t="str">
            <v>In</v>
          </cell>
          <cell r="F3483" t="str">
            <v>9/2/26, 7:48â€¯AM</v>
          </cell>
          <cell r="G3483" t="str">
            <v>P</v>
          </cell>
        </row>
        <row r="3484">
          <cell r="A3484">
            <v>112911448</v>
          </cell>
          <cell r="B3484" t="str">
            <v>Khalid,Usman</v>
          </cell>
          <cell r="C3484" t="str">
            <v>Katyal,Varun</v>
          </cell>
          <cell r="D3484" t="str">
            <v>FC009</v>
          </cell>
          <cell r="E3484" t="str">
            <v>Out</v>
          </cell>
          <cell r="F3484" t="str">
            <v>9/2/26, 1:03â€¯PM</v>
          </cell>
          <cell r="G3484" t="str">
            <v>P</v>
          </cell>
        </row>
        <row r="3485">
          <cell r="A3485">
            <v>112911448</v>
          </cell>
          <cell r="B3485" t="str">
            <v>Khalid,Usman</v>
          </cell>
          <cell r="C3485" t="str">
            <v>Katyal,Varun</v>
          </cell>
          <cell r="D3485" t="str">
            <v>FC009</v>
          </cell>
          <cell r="E3485" t="str">
            <v>In</v>
          </cell>
          <cell r="F3485" t="str">
            <v>9/2/26, 2:02â€¯PM</v>
          </cell>
          <cell r="G3485" t="str">
            <v>P</v>
          </cell>
        </row>
        <row r="3486">
          <cell r="A3486">
            <v>112911448</v>
          </cell>
          <cell r="B3486" t="str">
            <v>Khalid,Usman</v>
          </cell>
          <cell r="C3486" t="str">
            <v>Katyal,Varun</v>
          </cell>
          <cell r="D3486" t="str">
            <v>FC009</v>
          </cell>
          <cell r="E3486" t="str">
            <v>Out</v>
          </cell>
          <cell r="F3486" t="str">
            <v>9/2/26, 6:10â€¯PM</v>
          </cell>
          <cell r="G3486" t="str">
            <v>P</v>
          </cell>
        </row>
        <row r="3487">
          <cell r="A3487">
            <v>206074988</v>
          </cell>
          <cell r="B3487" t="str">
            <v>Kodjo Osabutey,Lawson</v>
          </cell>
          <cell r="C3487" t="str">
            <v>Scaria,Varghese</v>
          </cell>
          <cell r="D3487" t="str">
            <v>LK012</v>
          </cell>
          <cell r="E3487" t="str">
            <v>In</v>
          </cell>
          <cell r="F3487" t="str">
            <v>9/2/26, 6:07â€¯PM</v>
          </cell>
          <cell r="G3487" t="str">
            <v>P</v>
          </cell>
        </row>
        <row r="3488">
          <cell r="A3488">
            <v>206074988</v>
          </cell>
          <cell r="B3488" t="str">
            <v>Kodjo Osabutey,Lawson</v>
          </cell>
          <cell r="C3488" t="str">
            <v>Scaria,Varghese</v>
          </cell>
          <cell r="D3488" t="str">
            <v>LK012</v>
          </cell>
          <cell r="E3488" t="str">
            <v>Out</v>
          </cell>
          <cell r="F3488" t="str">
            <v>9/2/26, 8:33â€¯PM</v>
          </cell>
          <cell r="G3488" t="str">
            <v>P</v>
          </cell>
        </row>
        <row r="3489">
          <cell r="A3489">
            <v>206074988</v>
          </cell>
          <cell r="B3489" t="str">
            <v>Kodjo Osabutey,Lawson</v>
          </cell>
          <cell r="C3489" t="str">
            <v>Scaria,Varghese</v>
          </cell>
          <cell r="D3489" t="str">
            <v>LK012</v>
          </cell>
          <cell r="E3489" t="str">
            <v>In</v>
          </cell>
          <cell r="F3489" t="str">
            <v>9/2/26, 9:06â€¯PM</v>
          </cell>
          <cell r="G3489" t="str">
            <v>P</v>
          </cell>
        </row>
        <row r="3490">
          <cell r="A3490">
            <v>206074988</v>
          </cell>
          <cell r="B3490" t="str">
            <v>Kodjo Osabutey,Lawson</v>
          </cell>
          <cell r="C3490" t="str">
            <v>Scaria,Varghese</v>
          </cell>
          <cell r="D3490" t="str">
            <v>LK012</v>
          </cell>
          <cell r="E3490" t="str">
            <v>Out</v>
          </cell>
          <cell r="F3490" t="str">
            <v>9/3/26, 1:35â€¯AM</v>
          </cell>
          <cell r="G3490" t="str">
            <v>P</v>
          </cell>
        </row>
        <row r="3491">
          <cell r="A3491">
            <v>206074988</v>
          </cell>
          <cell r="B3491" t="str">
            <v>Kodjo Osabutey,Lawson</v>
          </cell>
          <cell r="C3491" t="str">
            <v>Scaria,Varghese</v>
          </cell>
          <cell r="D3491" t="str">
            <v>LK012</v>
          </cell>
          <cell r="E3491" t="str">
            <v>In</v>
          </cell>
          <cell r="F3491" t="str">
            <v>9/3/26, 2:09â€¯AM</v>
          </cell>
          <cell r="G3491" t="str">
            <v>P</v>
          </cell>
        </row>
        <row r="3492">
          <cell r="A3492">
            <v>204246156</v>
          </cell>
          <cell r="B3492" t="str">
            <v>Twumasi,Ebenezer</v>
          </cell>
          <cell r="C3492" t="str">
            <v>Singh,Pardeep</v>
          </cell>
          <cell r="D3492" t="str">
            <v>FC059</v>
          </cell>
          <cell r="E3492" t="str">
            <v>In</v>
          </cell>
          <cell r="F3492" t="str">
            <v>9/2/26, 7:55â€¯AM</v>
          </cell>
          <cell r="G3492" t="str">
            <v>P</v>
          </cell>
        </row>
        <row r="3493">
          <cell r="A3493">
            <v>204246156</v>
          </cell>
          <cell r="B3493" t="str">
            <v>Twumasi,Ebenezer</v>
          </cell>
          <cell r="C3493" t="str">
            <v>Singh,Pardeep</v>
          </cell>
          <cell r="D3493" t="str">
            <v>FC059</v>
          </cell>
          <cell r="E3493" t="str">
            <v>Out</v>
          </cell>
          <cell r="F3493" t="str">
            <v>9/2/26, 1:11â€¯PM</v>
          </cell>
          <cell r="G3493" t="str">
            <v>P</v>
          </cell>
        </row>
        <row r="3494">
          <cell r="A3494">
            <v>204246156</v>
          </cell>
          <cell r="B3494" t="str">
            <v>Twumasi,Ebenezer</v>
          </cell>
          <cell r="C3494" t="str">
            <v>Singh,Pardeep</v>
          </cell>
          <cell r="D3494" t="str">
            <v>FC059</v>
          </cell>
          <cell r="E3494" t="str">
            <v>In</v>
          </cell>
          <cell r="F3494" t="str">
            <v>9/2/26, 2:08â€¯PM</v>
          </cell>
          <cell r="G3494" t="str">
            <v>P</v>
          </cell>
        </row>
        <row r="3495">
          <cell r="A3495">
            <v>204246156</v>
          </cell>
          <cell r="B3495" t="str">
            <v>Twumasi,Ebenezer</v>
          </cell>
          <cell r="C3495" t="str">
            <v>Singh,Pardeep</v>
          </cell>
          <cell r="D3495" t="str">
            <v>FC059</v>
          </cell>
          <cell r="E3495" t="str">
            <v>Out</v>
          </cell>
          <cell r="F3495" t="str">
            <v>9/2/26, 6:05â€¯PM</v>
          </cell>
          <cell r="G3495" t="str">
            <v>P</v>
          </cell>
        </row>
        <row r="3496">
          <cell r="A3496">
            <v>203750137</v>
          </cell>
          <cell r="B3496" t="str">
            <v>Maqdoom khan,Naved Khan</v>
          </cell>
          <cell r="C3496" t="str">
            <v>Joshi,Anirudh</v>
          </cell>
          <cell r="D3496" t="str">
            <v>FC009</v>
          </cell>
          <cell r="E3496" t="str">
            <v>Out</v>
          </cell>
          <cell r="F3496" t="str">
            <v>9/2/26, 10:25â€¯PM</v>
          </cell>
          <cell r="G3496" t="str">
            <v>P</v>
          </cell>
        </row>
        <row r="3497">
          <cell r="A3497">
            <v>204137711</v>
          </cell>
          <cell r="B3497" t="str">
            <v>Adjah,Prince</v>
          </cell>
          <cell r="C3497" t="str">
            <v>Thomas,Binil</v>
          </cell>
          <cell r="D3497" t="str">
            <v>LK017</v>
          </cell>
          <cell r="E3497" t="str">
            <v>In</v>
          </cell>
          <cell r="F3497" t="str">
            <v>9/2/26, 6:09â€¯PM</v>
          </cell>
          <cell r="G3497" t="str">
            <v>P</v>
          </cell>
        </row>
        <row r="3498">
          <cell r="A3498">
            <v>204137711</v>
          </cell>
          <cell r="B3498" t="str">
            <v>Adjah,Prince</v>
          </cell>
          <cell r="C3498" t="str">
            <v>Thomas,Binil</v>
          </cell>
          <cell r="D3498" t="str">
            <v>LK017</v>
          </cell>
          <cell r="E3498" t="str">
            <v>Out</v>
          </cell>
          <cell r="F3498" t="str">
            <v>9/2/26, 8:35â€¯PM</v>
          </cell>
          <cell r="G3498" t="str">
            <v>P</v>
          </cell>
        </row>
        <row r="3499">
          <cell r="A3499">
            <v>204137711</v>
          </cell>
          <cell r="B3499" t="str">
            <v>Adjah,Prince</v>
          </cell>
          <cell r="C3499" t="str">
            <v>Thomas,Binil</v>
          </cell>
          <cell r="D3499" t="str">
            <v>LK017</v>
          </cell>
          <cell r="E3499" t="str">
            <v>In</v>
          </cell>
          <cell r="F3499" t="str">
            <v>9/2/26, 9:06â€¯PM</v>
          </cell>
          <cell r="G3499" t="str">
            <v>P</v>
          </cell>
        </row>
        <row r="3500">
          <cell r="A3500">
            <v>204137711</v>
          </cell>
          <cell r="B3500" t="str">
            <v>Adjah,Prince</v>
          </cell>
          <cell r="C3500" t="str">
            <v>Thomas,Binil</v>
          </cell>
          <cell r="D3500" t="str">
            <v>LK017</v>
          </cell>
          <cell r="E3500" t="str">
            <v>Out</v>
          </cell>
          <cell r="F3500" t="str">
            <v>9/3/26, 1:40â€¯AM</v>
          </cell>
          <cell r="G3500" t="str">
            <v>P</v>
          </cell>
        </row>
        <row r="3501">
          <cell r="A3501">
            <v>204137711</v>
          </cell>
          <cell r="B3501" t="str">
            <v>Adjah,Prince</v>
          </cell>
          <cell r="C3501" t="str">
            <v>Thomas,Binil</v>
          </cell>
          <cell r="D3501" t="str">
            <v>LK017</v>
          </cell>
          <cell r="E3501" t="str">
            <v>In</v>
          </cell>
          <cell r="F3501" t="str">
            <v>9/3/26, 2:12â€¯AM</v>
          </cell>
          <cell r="G3501" t="str">
            <v>P</v>
          </cell>
        </row>
        <row r="3502">
          <cell r="A3502">
            <v>204967051</v>
          </cell>
          <cell r="B3502" t="str">
            <v>LARYEA,SETH</v>
          </cell>
          <cell r="C3502" t="str">
            <v>Katyal,Varun</v>
          </cell>
          <cell r="D3502" t="str">
            <v>LK013</v>
          </cell>
          <cell r="E3502" t="str">
            <v>In</v>
          </cell>
          <cell r="F3502" t="str">
            <v>9/2/26, 6:07â€¯PM</v>
          </cell>
          <cell r="G3502" t="str">
            <v>P</v>
          </cell>
        </row>
        <row r="3503">
          <cell r="A3503">
            <v>204967051</v>
          </cell>
          <cell r="B3503" t="str">
            <v>LARYEA,SETH</v>
          </cell>
          <cell r="C3503" t="str">
            <v>Katyal,Varun</v>
          </cell>
          <cell r="D3503" t="str">
            <v>LK013</v>
          </cell>
          <cell r="E3503" t="str">
            <v>Out</v>
          </cell>
          <cell r="F3503" t="str">
            <v>9/2/26, 10:49â€¯PM</v>
          </cell>
          <cell r="G3503" t="str">
            <v>P</v>
          </cell>
        </row>
        <row r="3504">
          <cell r="A3504">
            <v>204967051</v>
          </cell>
          <cell r="B3504" t="str">
            <v>LARYEA,SETH</v>
          </cell>
          <cell r="C3504" t="str">
            <v>Katyal,Varun</v>
          </cell>
          <cell r="D3504" t="str">
            <v>LK013</v>
          </cell>
          <cell r="E3504" t="str">
            <v>In</v>
          </cell>
          <cell r="F3504" t="str">
            <v>9/2/26, 11:49â€¯PM</v>
          </cell>
          <cell r="G3504" t="str">
            <v>P</v>
          </cell>
        </row>
        <row r="3505">
          <cell r="A3505">
            <v>206875150</v>
          </cell>
          <cell r="B3505" t="str">
            <v>JOSEPH KALEMBO,EMMANUEL</v>
          </cell>
          <cell r="C3505" t="str">
            <v>Sohail,Anis</v>
          </cell>
          <cell r="D3505" t="str">
            <v>FC059</v>
          </cell>
          <cell r="E3505" t="str">
            <v>In</v>
          </cell>
          <cell r="F3505" t="str">
            <v>9/2/26, 7:59â€¯AM</v>
          </cell>
          <cell r="G3505" t="str">
            <v>P</v>
          </cell>
        </row>
        <row r="3506">
          <cell r="A3506">
            <v>206875150</v>
          </cell>
          <cell r="B3506" t="str">
            <v>JOSEPH KALEMBO,EMMANUEL</v>
          </cell>
          <cell r="C3506" t="str">
            <v>Sohail,Anis</v>
          </cell>
          <cell r="D3506" t="str">
            <v>FC059</v>
          </cell>
          <cell r="E3506" t="str">
            <v>Out</v>
          </cell>
          <cell r="F3506" t="str">
            <v>9/2/26, 12:02â€¯PM</v>
          </cell>
          <cell r="G3506" t="str">
            <v>P</v>
          </cell>
        </row>
        <row r="3507">
          <cell r="A3507">
            <v>206875150</v>
          </cell>
          <cell r="B3507" t="str">
            <v>JOSEPH KALEMBO,EMMANUEL</v>
          </cell>
          <cell r="C3507" t="str">
            <v>Sohail,Anis</v>
          </cell>
          <cell r="D3507" t="str">
            <v>FC059</v>
          </cell>
          <cell r="E3507" t="str">
            <v>In</v>
          </cell>
          <cell r="F3507" t="str">
            <v>9/2/26, 1:02â€¯PM</v>
          </cell>
          <cell r="G3507" t="str">
            <v>P</v>
          </cell>
        </row>
        <row r="3508">
          <cell r="A3508">
            <v>206875150</v>
          </cell>
          <cell r="B3508" t="str">
            <v>JOSEPH KALEMBO,EMMANUEL</v>
          </cell>
          <cell r="C3508" t="str">
            <v>Sohail,Anis</v>
          </cell>
          <cell r="D3508" t="str">
            <v>FC059</v>
          </cell>
          <cell r="E3508" t="str">
            <v>Out</v>
          </cell>
          <cell r="F3508" t="str">
            <v>9/2/26, 6:00â€¯PM</v>
          </cell>
          <cell r="G3508" t="str">
            <v>P</v>
          </cell>
        </row>
        <row r="3509">
          <cell r="A3509">
            <v>206007530</v>
          </cell>
          <cell r="B3509" t="str">
            <v>Negash,Tofik</v>
          </cell>
          <cell r="C3509" t="str">
            <v>Meera,Bava Bahrudeen</v>
          </cell>
          <cell r="D3509" t="str">
            <v>FC159</v>
          </cell>
          <cell r="E3509" t="str">
            <v>In</v>
          </cell>
          <cell r="F3509" t="str">
            <v>9/2/26, 7:56â€¯AM</v>
          </cell>
          <cell r="G3509" t="str">
            <v>P</v>
          </cell>
        </row>
        <row r="3510">
          <cell r="A3510">
            <v>206007530</v>
          </cell>
          <cell r="B3510" t="str">
            <v>Negash,Tofik</v>
          </cell>
          <cell r="C3510" t="str">
            <v>Meera,Bava Bahrudeen</v>
          </cell>
          <cell r="D3510" t="str">
            <v>FC159</v>
          </cell>
          <cell r="E3510" t="str">
            <v>Out</v>
          </cell>
          <cell r="F3510" t="str">
            <v>9/2/26, 12:00â€¯PM</v>
          </cell>
          <cell r="G3510" t="str">
            <v>P</v>
          </cell>
        </row>
        <row r="3511">
          <cell r="A3511">
            <v>206007530</v>
          </cell>
          <cell r="B3511" t="str">
            <v>Negash,Tofik</v>
          </cell>
          <cell r="C3511" t="str">
            <v>Meera,Bava Bahrudeen</v>
          </cell>
          <cell r="D3511" t="str">
            <v>FC159</v>
          </cell>
          <cell r="E3511" t="str">
            <v>In</v>
          </cell>
          <cell r="F3511" t="str">
            <v>9/2/26, 1:00â€¯PM</v>
          </cell>
          <cell r="G3511" t="str">
            <v>P</v>
          </cell>
        </row>
        <row r="3512">
          <cell r="A3512">
            <v>206007530</v>
          </cell>
          <cell r="B3512" t="str">
            <v>Negash,Tofik</v>
          </cell>
          <cell r="C3512" t="str">
            <v>Meera,Bava Bahrudeen</v>
          </cell>
          <cell r="D3512" t="str">
            <v>FC159</v>
          </cell>
          <cell r="E3512" t="str">
            <v>Out</v>
          </cell>
          <cell r="F3512" t="str">
            <v>9/2/26, 5:57â€¯PM</v>
          </cell>
          <cell r="G3512" t="str">
            <v>P</v>
          </cell>
        </row>
        <row r="3513">
          <cell r="A3513">
            <v>205939862</v>
          </cell>
          <cell r="B3513" t="str">
            <v>JERALD,SANJAY</v>
          </cell>
          <cell r="C3513" t="str">
            <v>Scaria,Varghese</v>
          </cell>
          <cell r="D3513" t="str">
            <v>FC059</v>
          </cell>
          <cell r="E3513" t="str">
            <v>In</v>
          </cell>
          <cell r="F3513" t="str">
            <v>9/2/26, 7:57â€¯AM</v>
          </cell>
          <cell r="G3513" t="str">
            <v>P</v>
          </cell>
        </row>
        <row r="3514">
          <cell r="A3514">
            <v>205939862</v>
          </cell>
          <cell r="B3514" t="str">
            <v>JERALD,SANJAY</v>
          </cell>
          <cell r="C3514" t="str">
            <v>Scaria,Varghese</v>
          </cell>
          <cell r="D3514" t="str">
            <v>FC059</v>
          </cell>
          <cell r="E3514" t="str">
            <v>Out</v>
          </cell>
          <cell r="F3514" t="str">
            <v>9/2/26, 10:04â€¯AM</v>
          </cell>
          <cell r="G3514" t="str">
            <v>P</v>
          </cell>
        </row>
        <row r="3515">
          <cell r="A3515">
            <v>205939862</v>
          </cell>
          <cell r="B3515" t="str">
            <v>JERALD,SANJAY</v>
          </cell>
          <cell r="C3515" t="str">
            <v>Scaria,Varghese</v>
          </cell>
          <cell r="D3515" t="str">
            <v>FC059</v>
          </cell>
          <cell r="E3515" t="str">
            <v>In</v>
          </cell>
          <cell r="F3515" t="str">
            <v>9/2/26, 10:35â€¯AM</v>
          </cell>
          <cell r="G3515" t="str">
            <v>P</v>
          </cell>
        </row>
        <row r="3516">
          <cell r="A3516">
            <v>205939862</v>
          </cell>
          <cell r="B3516" t="str">
            <v>JERALD,SANJAY</v>
          </cell>
          <cell r="C3516" t="str">
            <v>Scaria,Varghese</v>
          </cell>
          <cell r="D3516" t="str">
            <v>FC059</v>
          </cell>
          <cell r="E3516" t="str">
            <v>Out</v>
          </cell>
          <cell r="F3516" t="str">
            <v>9/2/26, 2:41â€¯PM</v>
          </cell>
          <cell r="G3516" t="str">
            <v>P</v>
          </cell>
        </row>
        <row r="3517">
          <cell r="A3517">
            <v>205939862</v>
          </cell>
          <cell r="B3517" t="str">
            <v>JERALD,SANJAY</v>
          </cell>
          <cell r="C3517" t="str">
            <v>Scaria,Varghese</v>
          </cell>
          <cell r="D3517" t="str">
            <v>FC059</v>
          </cell>
          <cell r="E3517" t="str">
            <v>In</v>
          </cell>
          <cell r="F3517" t="str">
            <v>9/2/26, 3:14â€¯PM</v>
          </cell>
          <cell r="G3517" t="str">
            <v>P</v>
          </cell>
        </row>
        <row r="3518">
          <cell r="A3518">
            <v>205856635</v>
          </cell>
          <cell r="B3518" t="str">
            <v>KYEI,PORTIA</v>
          </cell>
          <cell r="C3518" t="str">
            <v>Thomas,Binil</v>
          </cell>
          <cell r="D3518" t="str">
            <v>FC084</v>
          </cell>
          <cell r="E3518" t="str">
            <v>In</v>
          </cell>
          <cell r="F3518" t="str">
            <v>9/2/26, 7:56â€¯AM</v>
          </cell>
          <cell r="G3518" t="str">
            <v>P</v>
          </cell>
        </row>
        <row r="3519">
          <cell r="A3519">
            <v>205856635</v>
          </cell>
          <cell r="B3519" t="str">
            <v>KYEI,PORTIA</v>
          </cell>
          <cell r="C3519" t="str">
            <v>Thomas,Binil</v>
          </cell>
          <cell r="D3519" t="str">
            <v>FC084</v>
          </cell>
          <cell r="E3519" t="str">
            <v>Out</v>
          </cell>
          <cell r="F3519" t="str">
            <v>9/2/26, 10:03â€¯AM</v>
          </cell>
          <cell r="G3519" t="str">
            <v>P</v>
          </cell>
        </row>
        <row r="3520">
          <cell r="A3520">
            <v>205856635</v>
          </cell>
          <cell r="B3520" t="str">
            <v>KYEI,PORTIA</v>
          </cell>
          <cell r="C3520" t="str">
            <v>Thomas,Binil</v>
          </cell>
          <cell r="D3520" t="str">
            <v>FC084</v>
          </cell>
          <cell r="E3520" t="str">
            <v>In</v>
          </cell>
          <cell r="F3520" t="str">
            <v>9/2/26, 10:34â€¯AM</v>
          </cell>
          <cell r="G3520" t="str">
            <v>P</v>
          </cell>
        </row>
        <row r="3521">
          <cell r="A3521">
            <v>205856635</v>
          </cell>
          <cell r="B3521" t="str">
            <v>KYEI,PORTIA</v>
          </cell>
          <cell r="C3521" t="str">
            <v>Thomas,Binil</v>
          </cell>
          <cell r="D3521" t="str">
            <v>FC084</v>
          </cell>
          <cell r="E3521" t="str">
            <v>Out</v>
          </cell>
          <cell r="F3521" t="str">
            <v>9/2/26, 2:43â€¯PM</v>
          </cell>
          <cell r="G3521" t="str">
            <v>P</v>
          </cell>
        </row>
        <row r="3522">
          <cell r="A3522">
            <v>205856635</v>
          </cell>
          <cell r="B3522" t="str">
            <v>KYEI,PORTIA</v>
          </cell>
          <cell r="C3522" t="str">
            <v>Thomas,Binil</v>
          </cell>
          <cell r="D3522" t="str">
            <v>FC084</v>
          </cell>
          <cell r="E3522" t="str">
            <v>In</v>
          </cell>
          <cell r="F3522" t="str">
            <v>9/2/26, 3:13â€¯PM</v>
          </cell>
          <cell r="G3522" t="str">
            <v>P</v>
          </cell>
        </row>
        <row r="3523">
          <cell r="A3523">
            <v>205856635</v>
          </cell>
          <cell r="B3523" t="str">
            <v>KYEI,PORTIA</v>
          </cell>
          <cell r="C3523" t="str">
            <v>Thomas,Binil</v>
          </cell>
          <cell r="D3523" t="str">
            <v>FC084</v>
          </cell>
          <cell r="E3523" t="str">
            <v>Out</v>
          </cell>
          <cell r="F3523" t="str">
            <v>9/2/26, 5:56â€¯PM</v>
          </cell>
          <cell r="G3523" t="str">
            <v>P</v>
          </cell>
        </row>
        <row r="3524">
          <cell r="A3524">
            <v>205281151</v>
          </cell>
          <cell r="B3524" t="str">
            <v>Kanyoro,Albert</v>
          </cell>
          <cell r="C3524" t="str">
            <v>Scaria,Varghese</v>
          </cell>
          <cell r="D3524" t="str">
            <v>LK014</v>
          </cell>
          <cell r="E3524" t="str">
            <v>In</v>
          </cell>
          <cell r="F3524" t="str">
            <v>9/2/26, 6:07â€¯PM</v>
          </cell>
          <cell r="G3524" t="str">
            <v>P</v>
          </cell>
        </row>
        <row r="3525">
          <cell r="A3525">
            <v>205281151</v>
          </cell>
          <cell r="B3525" t="str">
            <v>Kanyoro,Albert</v>
          </cell>
          <cell r="C3525" t="str">
            <v>Scaria,Varghese</v>
          </cell>
          <cell r="D3525" t="str">
            <v>LK014</v>
          </cell>
          <cell r="E3525" t="str">
            <v>Out</v>
          </cell>
          <cell r="F3525" t="str">
            <v>9/2/26, 8:05â€¯PM</v>
          </cell>
          <cell r="G3525" t="str">
            <v>P</v>
          </cell>
        </row>
        <row r="3526">
          <cell r="A3526">
            <v>205281151</v>
          </cell>
          <cell r="B3526" t="str">
            <v>Kanyoro,Albert</v>
          </cell>
          <cell r="C3526" t="str">
            <v>Scaria,Varghese</v>
          </cell>
          <cell r="D3526" t="str">
            <v>LK014</v>
          </cell>
          <cell r="E3526" t="str">
            <v>In</v>
          </cell>
          <cell r="F3526" t="str">
            <v>9/2/26, 9:05â€¯PM</v>
          </cell>
          <cell r="G3526" t="str">
            <v>P</v>
          </cell>
        </row>
        <row r="3527">
          <cell r="A3527">
            <v>205281151</v>
          </cell>
          <cell r="B3527" t="str">
            <v>Kanyoro,Albert</v>
          </cell>
          <cell r="C3527" t="str">
            <v>Scaria,Varghese</v>
          </cell>
          <cell r="D3527" t="str">
            <v>LK014</v>
          </cell>
          <cell r="E3527" t="str">
            <v>Out</v>
          </cell>
          <cell r="F3527" t="str">
            <v>9/3/26, 2:09â€¯AM</v>
          </cell>
          <cell r="G3527" t="str">
            <v>P</v>
          </cell>
        </row>
        <row r="3528">
          <cell r="A3528">
            <v>203521523</v>
          </cell>
          <cell r="B3528" t="str">
            <v>Ayesu,Matilda</v>
          </cell>
          <cell r="C3528" t="str">
            <v>Almarzooqi,Abbas</v>
          </cell>
          <cell r="D3528" t="str">
            <v>FC059</v>
          </cell>
          <cell r="E3528" t="str">
            <v>In</v>
          </cell>
          <cell r="F3528" t="str">
            <v>9/2/26, 7:58â€¯AM</v>
          </cell>
          <cell r="G3528" t="str">
            <v>P</v>
          </cell>
        </row>
        <row r="3529">
          <cell r="A3529">
            <v>203521523</v>
          </cell>
          <cell r="B3529" t="str">
            <v>Ayesu,Matilda</v>
          </cell>
          <cell r="C3529" t="str">
            <v>Almarzooqi,Abbas</v>
          </cell>
          <cell r="D3529" t="str">
            <v>FC059</v>
          </cell>
          <cell r="E3529" t="str">
            <v>Out</v>
          </cell>
          <cell r="F3529" t="str">
            <v>9/2/26, 12:48â€¯PM</v>
          </cell>
          <cell r="G3529" t="str">
            <v>P</v>
          </cell>
        </row>
        <row r="3530">
          <cell r="A3530">
            <v>203521523</v>
          </cell>
          <cell r="B3530" t="str">
            <v>Ayesu,Matilda</v>
          </cell>
          <cell r="C3530" t="str">
            <v>Almarzooqi,Abbas</v>
          </cell>
          <cell r="D3530" t="str">
            <v>FC059</v>
          </cell>
          <cell r="E3530" t="str">
            <v>In</v>
          </cell>
          <cell r="F3530" t="str">
            <v>9/2/26, 1:48â€¯PM</v>
          </cell>
          <cell r="G3530" t="str">
            <v>P</v>
          </cell>
        </row>
        <row r="3531">
          <cell r="A3531">
            <v>203521523</v>
          </cell>
          <cell r="B3531" t="str">
            <v>Ayesu,Matilda</v>
          </cell>
          <cell r="C3531" t="str">
            <v>Almarzooqi,Abbas</v>
          </cell>
          <cell r="D3531" t="str">
            <v>FC059</v>
          </cell>
          <cell r="E3531" t="str">
            <v>Out</v>
          </cell>
          <cell r="F3531" t="str">
            <v>9/2/26, 5:58â€¯PM</v>
          </cell>
          <cell r="G3531" t="str">
            <v>P</v>
          </cell>
        </row>
        <row r="3532">
          <cell r="A3532">
            <v>204299909</v>
          </cell>
          <cell r="B3532" t="str">
            <v>Nti,Peter</v>
          </cell>
          <cell r="C3532" t="str">
            <v>Meera,Bava Bahrudeen</v>
          </cell>
          <cell r="D3532" t="str">
            <v>FC034</v>
          </cell>
          <cell r="E3532" t="str">
            <v>In</v>
          </cell>
          <cell r="F3532" t="str">
            <v>9/2/26, 7:56â€¯AM</v>
          </cell>
          <cell r="G3532" t="str">
            <v>P</v>
          </cell>
        </row>
        <row r="3533">
          <cell r="A3533">
            <v>204299909</v>
          </cell>
          <cell r="B3533" t="str">
            <v>Nti,Peter</v>
          </cell>
          <cell r="C3533" t="str">
            <v>Meera,Bava Bahrudeen</v>
          </cell>
          <cell r="D3533" t="str">
            <v>FC034</v>
          </cell>
          <cell r="E3533" t="str">
            <v>Out</v>
          </cell>
          <cell r="F3533" t="str">
            <v>9/2/26, 12:00â€¯PM</v>
          </cell>
          <cell r="G3533" t="str">
            <v>P</v>
          </cell>
        </row>
        <row r="3534">
          <cell r="A3534">
            <v>204299909</v>
          </cell>
          <cell r="B3534" t="str">
            <v>Nti,Peter</v>
          </cell>
          <cell r="C3534" t="str">
            <v>Meera,Bava Bahrudeen</v>
          </cell>
          <cell r="D3534" t="str">
            <v>FC034</v>
          </cell>
          <cell r="E3534" t="str">
            <v>In</v>
          </cell>
          <cell r="F3534" t="str">
            <v>9/2/26, 1:02â€¯PM</v>
          </cell>
          <cell r="G3534" t="str">
            <v>P</v>
          </cell>
        </row>
        <row r="3535">
          <cell r="A3535">
            <v>204299909</v>
          </cell>
          <cell r="B3535" t="str">
            <v>Nti,Peter</v>
          </cell>
          <cell r="C3535" t="str">
            <v>Meera,Bava Bahrudeen</v>
          </cell>
          <cell r="D3535" t="str">
            <v>FC034</v>
          </cell>
          <cell r="E3535" t="str">
            <v>Out</v>
          </cell>
          <cell r="F3535" t="str">
            <v>9/2/26, 5:59â€¯PM</v>
          </cell>
          <cell r="G3535" t="str">
            <v>P</v>
          </cell>
        </row>
        <row r="3536">
          <cell r="A3536">
            <v>205199352</v>
          </cell>
          <cell r="B3536" t="str">
            <v>Kipketer,Jacob</v>
          </cell>
          <cell r="C3536" t="str">
            <v>Ansari,Ammar Abdullah</v>
          </cell>
          <cell r="D3536" t="str">
            <v>LK011</v>
          </cell>
          <cell r="E3536" t="str">
            <v>In</v>
          </cell>
          <cell r="F3536" t="str">
            <v>9/2/26, 6:08â€¯PM</v>
          </cell>
          <cell r="G3536" t="str">
            <v>P</v>
          </cell>
        </row>
        <row r="3537">
          <cell r="A3537">
            <v>205199352</v>
          </cell>
          <cell r="B3537" t="str">
            <v>Kipketer,Jacob</v>
          </cell>
          <cell r="C3537" t="str">
            <v>Ansari,Ammar Abdullah</v>
          </cell>
          <cell r="D3537" t="str">
            <v>LK011</v>
          </cell>
          <cell r="E3537" t="str">
            <v>Out</v>
          </cell>
          <cell r="F3537" t="str">
            <v>9/2/26, 8:30â€¯PM</v>
          </cell>
          <cell r="G3537" t="str">
            <v>P</v>
          </cell>
        </row>
        <row r="3538">
          <cell r="A3538">
            <v>205199352</v>
          </cell>
          <cell r="B3538" t="str">
            <v>Kipketer,Jacob</v>
          </cell>
          <cell r="C3538" t="str">
            <v>Ansari,Ammar Abdullah</v>
          </cell>
          <cell r="D3538" t="str">
            <v>LK011</v>
          </cell>
          <cell r="E3538" t="str">
            <v>In</v>
          </cell>
          <cell r="F3538" t="str">
            <v>9/2/26, 9:00â€¯PM</v>
          </cell>
          <cell r="G3538" t="str">
            <v>P</v>
          </cell>
        </row>
        <row r="3539">
          <cell r="A3539">
            <v>205199352</v>
          </cell>
          <cell r="B3539" t="str">
            <v>Kipketer,Jacob</v>
          </cell>
          <cell r="C3539" t="str">
            <v>Ansari,Ammar Abdullah</v>
          </cell>
          <cell r="D3539" t="str">
            <v>LK011</v>
          </cell>
          <cell r="E3539" t="str">
            <v>Out</v>
          </cell>
          <cell r="F3539" t="str">
            <v>9/3/26, 1:33â€¯AM</v>
          </cell>
          <cell r="G3539" t="str">
            <v>P</v>
          </cell>
        </row>
        <row r="3540">
          <cell r="A3540">
            <v>205199352</v>
          </cell>
          <cell r="B3540" t="str">
            <v>Kipketer,Jacob</v>
          </cell>
          <cell r="C3540" t="str">
            <v>Ansari,Ammar Abdullah</v>
          </cell>
          <cell r="D3540" t="str">
            <v>LK011</v>
          </cell>
          <cell r="E3540" t="str">
            <v>In</v>
          </cell>
          <cell r="F3540" t="str">
            <v>9/3/26, 2:04â€¯AM</v>
          </cell>
          <cell r="G3540" t="str">
            <v>P</v>
          </cell>
        </row>
        <row r="3541">
          <cell r="A3541">
            <v>204299908</v>
          </cell>
          <cell r="B3541" t="str">
            <v>Ncube,Senzo</v>
          </cell>
          <cell r="C3541" t="str">
            <v>Meera,Bava Bahrudeen</v>
          </cell>
          <cell r="D3541" t="str">
            <v>LK012</v>
          </cell>
          <cell r="E3541" t="str">
            <v>In</v>
          </cell>
          <cell r="F3541" t="str">
            <v>9/2/26, 6:09â€¯PM</v>
          </cell>
          <cell r="G3541" t="str">
            <v>P</v>
          </cell>
        </row>
        <row r="3542">
          <cell r="A3542">
            <v>204299908</v>
          </cell>
          <cell r="B3542" t="str">
            <v>Ncube,Senzo</v>
          </cell>
          <cell r="C3542" t="str">
            <v>Meera,Bava Bahrudeen</v>
          </cell>
          <cell r="D3542" t="str">
            <v>LK012</v>
          </cell>
          <cell r="E3542" t="str">
            <v>Out</v>
          </cell>
          <cell r="F3542" t="str">
            <v>9/2/26, 11:02â€¯PM</v>
          </cell>
          <cell r="G3542" t="str">
            <v>P</v>
          </cell>
        </row>
        <row r="3543">
          <cell r="A3543">
            <v>204299908</v>
          </cell>
          <cell r="B3543" t="str">
            <v>Ncube,Senzo</v>
          </cell>
          <cell r="C3543" t="str">
            <v>Meera,Bava Bahrudeen</v>
          </cell>
          <cell r="D3543" t="str">
            <v>LK012</v>
          </cell>
          <cell r="E3543" t="str">
            <v>In</v>
          </cell>
          <cell r="F3543" t="str">
            <v>9/3/26, 12:02â€¯AM</v>
          </cell>
          <cell r="G3543" t="str">
            <v>P</v>
          </cell>
        </row>
        <row r="3544">
          <cell r="A3544">
            <v>203470579</v>
          </cell>
          <cell r="B3544" t="str">
            <v>Faizal,Zizinga</v>
          </cell>
          <cell r="C3544" t="str">
            <v>Dinberu,Eden</v>
          </cell>
          <cell r="D3544" t="str">
            <v>FC034</v>
          </cell>
          <cell r="E3544" t="str">
            <v>In</v>
          </cell>
          <cell r="F3544" t="str">
            <v>9/2/26, 7:58â€¯AM</v>
          </cell>
          <cell r="G3544" t="str">
            <v>P</v>
          </cell>
        </row>
        <row r="3545">
          <cell r="A3545">
            <v>203470579</v>
          </cell>
          <cell r="B3545" t="str">
            <v>Faizal,Zizinga</v>
          </cell>
          <cell r="C3545" t="str">
            <v>Dinberu,Eden</v>
          </cell>
          <cell r="D3545" t="str">
            <v>FC034</v>
          </cell>
          <cell r="E3545" t="str">
            <v>Out</v>
          </cell>
          <cell r="F3545" t="str">
            <v>9/2/26, 12:08â€¯PM</v>
          </cell>
          <cell r="G3545" t="str">
            <v>P</v>
          </cell>
        </row>
        <row r="3546">
          <cell r="A3546">
            <v>203470579</v>
          </cell>
          <cell r="B3546" t="str">
            <v>Faizal,Zizinga</v>
          </cell>
          <cell r="C3546" t="str">
            <v>Dinberu,Eden</v>
          </cell>
          <cell r="D3546" t="str">
            <v>FC034</v>
          </cell>
          <cell r="E3546" t="str">
            <v>In</v>
          </cell>
          <cell r="F3546" t="str">
            <v>9/2/26, 1:06â€¯PM</v>
          </cell>
          <cell r="G3546" t="str">
            <v>P</v>
          </cell>
        </row>
        <row r="3547">
          <cell r="A3547">
            <v>203470579</v>
          </cell>
          <cell r="B3547" t="str">
            <v>Faizal,Zizinga</v>
          </cell>
          <cell r="C3547" t="str">
            <v>Dinberu,Eden</v>
          </cell>
          <cell r="D3547" t="str">
            <v>FC034</v>
          </cell>
          <cell r="E3547" t="str">
            <v>Out</v>
          </cell>
          <cell r="F3547" t="str">
            <v>9/2/26, 5:54â€¯PM</v>
          </cell>
          <cell r="G3547" t="str">
            <v>P</v>
          </cell>
        </row>
        <row r="3548">
          <cell r="A3548">
            <v>204299913</v>
          </cell>
          <cell r="B3548" t="str">
            <v>Bruku,Eric Yaw</v>
          </cell>
          <cell r="C3548" t="str">
            <v>Sohail,Anis</v>
          </cell>
          <cell r="D3548" t="str">
            <v>LK017</v>
          </cell>
          <cell r="E3548" t="str">
            <v>In</v>
          </cell>
          <cell r="F3548" t="str">
            <v>9/2/26, 6:08â€¯PM</v>
          </cell>
          <cell r="G3548" t="str">
            <v>P</v>
          </cell>
        </row>
        <row r="3549">
          <cell r="A3549">
            <v>204299913</v>
          </cell>
          <cell r="B3549" t="str">
            <v>Bruku,Eric Yaw</v>
          </cell>
          <cell r="C3549" t="str">
            <v>Sohail,Anis</v>
          </cell>
          <cell r="D3549" t="str">
            <v>LK017</v>
          </cell>
          <cell r="E3549" t="str">
            <v>Out</v>
          </cell>
          <cell r="F3549" t="str">
            <v>9/2/26, 11:05â€¯PM</v>
          </cell>
          <cell r="G3549" t="str">
            <v>P</v>
          </cell>
        </row>
        <row r="3550">
          <cell r="A3550">
            <v>204299913</v>
          </cell>
          <cell r="B3550" t="str">
            <v>Bruku,Eric Yaw</v>
          </cell>
          <cell r="C3550" t="str">
            <v>Sohail,Anis</v>
          </cell>
          <cell r="D3550" t="str">
            <v>LK017</v>
          </cell>
          <cell r="E3550" t="str">
            <v>In</v>
          </cell>
          <cell r="F3550" t="str">
            <v>9/3/26, 12:02â€¯AM</v>
          </cell>
          <cell r="G3550" t="str">
            <v>P</v>
          </cell>
        </row>
        <row r="3551">
          <cell r="A3551">
            <v>204299911</v>
          </cell>
          <cell r="B3551" t="str">
            <v>Ekweni,Emmanuel Obase</v>
          </cell>
          <cell r="C3551" t="str">
            <v>Sohail,Anis</v>
          </cell>
          <cell r="D3551" t="str">
            <v>LK011</v>
          </cell>
          <cell r="E3551" t="str">
            <v>In</v>
          </cell>
          <cell r="F3551" t="str">
            <v>9/2/26, 6:08â€¯PM</v>
          </cell>
          <cell r="G3551" t="str">
            <v>P</v>
          </cell>
        </row>
        <row r="3552">
          <cell r="A3552">
            <v>204299911</v>
          </cell>
          <cell r="B3552" t="str">
            <v>Ekweni,Emmanuel Obase</v>
          </cell>
          <cell r="C3552" t="str">
            <v>Sohail,Anis</v>
          </cell>
          <cell r="D3552" t="str">
            <v>LK011</v>
          </cell>
          <cell r="E3552" t="str">
            <v>Out</v>
          </cell>
          <cell r="F3552" t="str">
            <v>9/2/26, 11:04â€¯PM</v>
          </cell>
          <cell r="G3552" t="str">
            <v>P</v>
          </cell>
        </row>
        <row r="3553">
          <cell r="A3553">
            <v>204299911</v>
          </cell>
          <cell r="B3553" t="str">
            <v>Ekweni,Emmanuel Obase</v>
          </cell>
          <cell r="C3553" t="str">
            <v>Sohail,Anis</v>
          </cell>
          <cell r="D3553" t="str">
            <v>LK011</v>
          </cell>
          <cell r="E3553" t="str">
            <v>In</v>
          </cell>
          <cell r="F3553" t="str">
            <v>9/3/26, 12:04â€¯AM</v>
          </cell>
          <cell r="G3553" t="str">
            <v>P</v>
          </cell>
        </row>
        <row r="3554">
          <cell r="A3554">
            <v>204009949</v>
          </cell>
          <cell r="B3554" t="str">
            <v>SHRESTHA,RABIN</v>
          </cell>
          <cell r="C3554" t="str">
            <v>Ansari,Ammar Abdullah</v>
          </cell>
          <cell r="D3554" t="str">
            <v>FC059</v>
          </cell>
          <cell r="E3554" t="str">
            <v>In</v>
          </cell>
          <cell r="F3554" t="str">
            <v>9/2/26, 7:57â€¯AM</v>
          </cell>
          <cell r="G3554" t="str">
            <v>P</v>
          </cell>
        </row>
        <row r="3555">
          <cell r="A3555">
            <v>204009949</v>
          </cell>
          <cell r="B3555" t="str">
            <v>SHRESTHA,RABIN</v>
          </cell>
          <cell r="C3555" t="str">
            <v>Ansari,Ammar Abdullah</v>
          </cell>
          <cell r="D3555" t="str">
            <v>FC059</v>
          </cell>
          <cell r="E3555" t="str">
            <v>Out</v>
          </cell>
          <cell r="F3555" t="str">
            <v>9/2/26, 10:26â€¯AM</v>
          </cell>
          <cell r="G3555" t="str">
            <v>P</v>
          </cell>
        </row>
        <row r="3556">
          <cell r="A3556">
            <v>204009949</v>
          </cell>
          <cell r="B3556" t="str">
            <v>SHRESTHA,RABIN</v>
          </cell>
          <cell r="C3556" t="str">
            <v>Ansari,Ammar Abdullah</v>
          </cell>
          <cell r="D3556" t="str">
            <v>FC059</v>
          </cell>
          <cell r="E3556" t="str">
            <v>In</v>
          </cell>
          <cell r="F3556" t="str">
            <v>9/2/26, 10:55â€¯AM</v>
          </cell>
          <cell r="G3556" t="str">
            <v>P</v>
          </cell>
        </row>
        <row r="3557">
          <cell r="A3557">
            <v>204009949</v>
          </cell>
          <cell r="B3557" t="str">
            <v>SHRESTHA,RABIN</v>
          </cell>
          <cell r="C3557" t="str">
            <v>Ansari,Ammar Abdullah</v>
          </cell>
          <cell r="D3557" t="str">
            <v>FC059</v>
          </cell>
          <cell r="E3557" t="str">
            <v>Out</v>
          </cell>
          <cell r="F3557" t="str">
            <v>9/2/26, 3:10â€¯PM</v>
          </cell>
          <cell r="G3557" t="str">
            <v>P</v>
          </cell>
        </row>
        <row r="3558">
          <cell r="A3558">
            <v>204009949</v>
          </cell>
          <cell r="B3558" t="str">
            <v>SHRESTHA,RABIN</v>
          </cell>
          <cell r="C3558" t="str">
            <v>Ansari,Ammar Abdullah</v>
          </cell>
          <cell r="D3558" t="str">
            <v>FC059</v>
          </cell>
          <cell r="E3558" t="str">
            <v>In</v>
          </cell>
          <cell r="F3558" t="str">
            <v>9/2/26, 3:39â€¯PM</v>
          </cell>
          <cell r="G3558" t="str">
            <v>P</v>
          </cell>
        </row>
        <row r="3559">
          <cell r="A3559">
            <v>204009949</v>
          </cell>
          <cell r="B3559" t="str">
            <v>SHRESTHA,RABIN</v>
          </cell>
          <cell r="C3559" t="str">
            <v>Ansari,Ammar Abdullah</v>
          </cell>
          <cell r="D3559" t="str">
            <v>FC059</v>
          </cell>
          <cell r="E3559" t="str">
            <v>Out</v>
          </cell>
          <cell r="F3559" t="str">
            <v>9/2/26, 5:57â€¯PM</v>
          </cell>
          <cell r="G3559" t="str">
            <v>P</v>
          </cell>
        </row>
        <row r="3560">
          <cell r="A3560">
            <v>204137703</v>
          </cell>
          <cell r="B3560" t="str">
            <v>Yamah,Blama</v>
          </cell>
          <cell r="C3560" t="str">
            <v>Scaria,Varghese</v>
          </cell>
          <cell r="D3560" t="str">
            <v>LK017</v>
          </cell>
          <cell r="E3560" t="str">
            <v>In</v>
          </cell>
          <cell r="F3560" t="str">
            <v>9/2/26, 6:08â€¯PM</v>
          </cell>
          <cell r="G3560" t="str">
            <v>P</v>
          </cell>
        </row>
        <row r="3561">
          <cell r="A3561">
            <v>204137703</v>
          </cell>
          <cell r="B3561" t="str">
            <v>Yamah,Blama</v>
          </cell>
          <cell r="C3561" t="str">
            <v>Scaria,Varghese</v>
          </cell>
          <cell r="D3561" t="str">
            <v>LK017</v>
          </cell>
          <cell r="E3561" t="str">
            <v>Out</v>
          </cell>
          <cell r="F3561" t="str">
            <v>9/2/26, 8:35â€¯PM</v>
          </cell>
          <cell r="G3561" t="str">
            <v>P</v>
          </cell>
        </row>
        <row r="3562">
          <cell r="A3562">
            <v>204137703</v>
          </cell>
          <cell r="B3562" t="str">
            <v>Yamah,Blama</v>
          </cell>
          <cell r="C3562" t="str">
            <v>Scaria,Varghese</v>
          </cell>
          <cell r="D3562" t="str">
            <v>LK017</v>
          </cell>
          <cell r="E3562" t="str">
            <v>In</v>
          </cell>
          <cell r="F3562" t="str">
            <v>9/2/26, 9:03â€¯PM</v>
          </cell>
          <cell r="G3562" t="str">
            <v>P</v>
          </cell>
        </row>
        <row r="3563">
          <cell r="A3563">
            <v>204137703</v>
          </cell>
          <cell r="B3563" t="str">
            <v>Yamah,Blama</v>
          </cell>
          <cell r="C3563" t="str">
            <v>Scaria,Varghese</v>
          </cell>
          <cell r="D3563" t="str">
            <v>LK017</v>
          </cell>
          <cell r="E3563" t="str">
            <v>Out</v>
          </cell>
          <cell r="F3563" t="str">
            <v>9/3/26, 1:51â€¯AM</v>
          </cell>
          <cell r="G3563" t="str">
            <v>P</v>
          </cell>
        </row>
        <row r="3564">
          <cell r="A3564">
            <v>204137703</v>
          </cell>
          <cell r="B3564" t="str">
            <v>Yamah,Blama</v>
          </cell>
          <cell r="C3564" t="str">
            <v>Scaria,Varghese</v>
          </cell>
          <cell r="D3564" t="str">
            <v>LK017</v>
          </cell>
          <cell r="E3564" t="str">
            <v>In</v>
          </cell>
          <cell r="F3564" t="str">
            <v>9/3/26, 2:19â€¯AM</v>
          </cell>
          <cell r="G3564" t="str">
            <v>P</v>
          </cell>
        </row>
        <row r="3565">
          <cell r="A3565">
            <v>206006412</v>
          </cell>
          <cell r="B3565" t="str">
            <v>PROMISE NAMALE,CATHERINE</v>
          </cell>
          <cell r="C3565" t="str">
            <v>Singh,Pardeep</v>
          </cell>
          <cell r="D3565" t="str">
            <v>FC159</v>
          </cell>
          <cell r="E3565" t="str">
            <v>In</v>
          </cell>
          <cell r="F3565" t="str">
            <v>9/2/26, 7:58â€¯AM</v>
          </cell>
          <cell r="G3565" t="str">
            <v>P</v>
          </cell>
        </row>
        <row r="3566">
          <cell r="A3566">
            <v>206006412</v>
          </cell>
          <cell r="B3566" t="str">
            <v>PROMISE NAMALE,CATHERINE</v>
          </cell>
          <cell r="C3566" t="str">
            <v>Singh,Pardeep</v>
          </cell>
          <cell r="D3566" t="str">
            <v>FC159</v>
          </cell>
          <cell r="E3566" t="str">
            <v>Out</v>
          </cell>
          <cell r="F3566" t="str">
            <v>9/2/26, 12:51â€¯PM</v>
          </cell>
          <cell r="G3566" t="str">
            <v>P</v>
          </cell>
        </row>
        <row r="3567">
          <cell r="A3567">
            <v>206006412</v>
          </cell>
          <cell r="B3567" t="str">
            <v>PROMISE NAMALE,CATHERINE</v>
          </cell>
          <cell r="C3567" t="str">
            <v>Singh,Pardeep</v>
          </cell>
          <cell r="D3567" t="str">
            <v>FC159</v>
          </cell>
          <cell r="E3567" t="str">
            <v>In</v>
          </cell>
          <cell r="F3567" t="str">
            <v>9/2/26, 1:49â€¯PM</v>
          </cell>
          <cell r="G3567" t="str">
            <v>P</v>
          </cell>
        </row>
        <row r="3568">
          <cell r="A3568">
            <v>206006412</v>
          </cell>
          <cell r="B3568" t="str">
            <v>PROMISE NAMALE,CATHERINE</v>
          </cell>
          <cell r="C3568" t="str">
            <v>Singh,Pardeep</v>
          </cell>
          <cell r="D3568" t="str">
            <v>FC159</v>
          </cell>
          <cell r="E3568" t="str">
            <v>Out</v>
          </cell>
          <cell r="F3568" t="str">
            <v>9/2/26, 5:58â€¯PM</v>
          </cell>
          <cell r="G3568" t="str">
            <v>P</v>
          </cell>
        </row>
        <row r="3569">
          <cell r="A3569">
            <v>204137704</v>
          </cell>
          <cell r="B3569" t="str">
            <v>Tuffour,Wallace Agyemang</v>
          </cell>
          <cell r="C3569" t="str">
            <v>Ansari,Ammar Abdullah</v>
          </cell>
          <cell r="D3569" t="str">
            <v>LK013</v>
          </cell>
          <cell r="E3569" t="str">
            <v>In</v>
          </cell>
          <cell r="F3569" t="str">
            <v>9/2/26, 6:10â€¯PM</v>
          </cell>
          <cell r="G3569" t="str">
            <v>P</v>
          </cell>
        </row>
        <row r="3570">
          <cell r="A3570">
            <v>204137704</v>
          </cell>
          <cell r="B3570" t="str">
            <v>Tuffour,Wallace Agyemang</v>
          </cell>
          <cell r="C3570" t="str">
            <v>Ansari,Ammar Abdullah</v>
          </cell>
          <cell r="D3570" t="str">
            <v>LK013</v>
          </cell>
          <cell r="E3570" t="str">
            <v>Out</v>
          </cell>
          <cell r="F3570" t="str">
            <v>9/2/26, 8:34â€¯PM</v>
          </cell>
          <cell r="G3570" t="str">
            <v>P</v>
          </cell>
        </row>
        <row r="3571">
          <cell r="A3571">
            <v>204137704</v>
          </cell>
          <cell r="B3571" t="str">
            <v>Tuffour,Wallace Agyemang</v>
          </cell>
          <cell r="C3571" t="str">
            <v>Ansari,Ammar Abdullah</v>
          </cell>
          <cell r="D3571" t="str">
            <v>LK013</v>
          </cell>
          <cell r="E3571" t="str">
            <v>In</v>
          </cell>
          <cell r="F3571" t="str">
            <v>9/2/26, 9:11â€¯PM</v>
          </cell>
          <cell r="G3571" t="str">
            <v>P</v>
          </cell>
        </row>
        <row r="3572">
          <cell r="A3572">
            <v>204137704</v>
          </cell>
          <cell r="B3572" t="str">
            <v>Tuffour,Wallace Agyemang</v>
          </cell>
          <cell r="C3572" t="str">
            <v>Ansari,Ammar Abdullah</v>
          </cell>
          <cell r="D3572" t="str">
            <v>LK013</v>
          </cell>
          <cell r="E3572" t="str">
            <v>Out</v>
          </cell>
          <cell r="F3572" t="str">
            <v>9/3/26, 1:37â€¯AM</v>
          </cell>
          <cell r="G3572" t="str">
            <v>P</v>
          </cell>
        </row>
        <row r="3573">
          <cell r="A3573">
            <v>204137704</v>
          </cell>
          <cell r="B3573" t="str">
            <v>Tuffour,Wallace Agyemang</v>
          </cell>
          <cell r="C3573" t="str">
            <v>Ansari,Ammar Abdullah</v>
          </cell>
          <cell r="D3573" t="str">
            <v>LK013</v>
          </cell>
          <cell r="E3573" t="str">
            <v>In</v>
          </cell>
          <cell r="F3573" t="str">
            <v>9/3/26, 2:13â€¯AM</v>
          </cell>
          <cell r="G3573" t="str">
            <v>P</v>
          </cell>
        </row>
        <row r="3574">
          <cell r="A3574">
            <v>204137705</v>
          </cell>
          <cell r="B3574" t="str">
            <v>Kuma,Francis</v>
          </cell>
          <cell r="C3574" t="str">
            <v>Scaria,Varghese</v>
          </cell>
          <cell r="D3574" t="str">
            <v>LK014</v>
          </cell>
          <cell r="E3574" t="str">
            <v>In</v>
          </cell>
          <cell r="F3574" t="str">
            <v>9/2/26, 6:09â€¯PM</v>
          </cell>
          <cell r="G3574" t="str">
            <v>P</v>
          </cell>
        </row>
        <row r="3575">
          <cell r="A3575">
            <v>204137705</v>
          </cell>
          <cell r="B3575" t="str">
            <v>Kuma,Francis</v>
          </cell>
          <cell r="C3575" t="str">
            <v>Scaria,Varghese</v>
          </cell>
          <cell r="D3575" t="str">
            <v>LK014</v>
          </cell>
          <cell r="E3575" t="str">
            <v>Out</v>
          </cell>
          <cell r="F3575" t="str">
            <v>9/2/26, 8:44â€¯PM</v>
          </cell>
          <cell r="G3575" t="str">
            <v>P</v>
          </cell>
        </row>
        <row r="3576">
          <cell r="A3576">
            <v>204137705</v>
          </cell>
          <cell r="B3576" t="str">
            <v>Kuma,Francis</v>
          </cell>
          <cell r="C3576" t="str">
            <v>Scaria,Varghese</v>
          </cell>
          <cell r="D3576" t="str">
            <v>LK014</v>
          </cell>
          <cell r="E3576" t="str">
            <v>In</v>
          </cell>
          <cell r="F3576" t="str">
            <v>9/2/26, 9:14â€¯PM</v>
          </cell>
          <cell r="G3576" t="str">
            <v>P</v>
          </cell>
        </row>
        <row r="3577">
          <cell r="A3577">
            <v>204137705</v>
          </cell>
          <cell r="B3577" t="str">
            <v>Kuma,Francis</v>
          </cell>
          <cell r="C3577" t="str">
            <v>Scaria,Varghese</v>
          </cell>
          <cell r="D3577" t="str">
            <v>LK014</v>
          </cell>
          <cell r="E3577" t="str">
            <v>Out</v>
          </cell>
          <cell r="F3577" t="str">
            <v>9/3/26, 1:58â€¯AM</v>
          </cell>
          <cell r="G3577" t="str">
            <v>P</v>
          </cell>
        </row>
        <row r="3578">
          <cell r="A3578">
            <v>204137705</v>
          </cell>
          <cell r="B3578" t="str">
            <v>Kuma,Francis</v>
          </cell>
          <cell r="C3578" t="str">
            <v>Scaria,Varghese</v>
          </cell>
          <cell r="D3578" t="str">
            <v>LK014</v>
          </cell>
          <cell r="E3578" t="str">
            <v>In</v>
          </cell>
          <cell r="F3578" t="str">
            <v>9/3/26, 2:30â€¯AM</v>
          </cell>
          <cell r="G3578" t="str">
            <v>P</v>
          </cell>
        </row>
        <row r="3579">
          <cell r="A3579">
            <v>206874041</v>
          </cell>
          <cell r="B3579" t="str">
            <v>SIRAGI,KAZIBWA</v>
          </cell>
          <cell r="C3579" t="str">
            <v>Nahla,Fathimathul</v>
          </cell>
          <cell r="D3579" t="str">
            <v>FC009</v>
          </cell>
          <cell r="E3579" t="str">
            <v>In</v>
          </cell>
          <cell r="F3579" t="str">
            <v>9/2/26, 7:57â€¯AM</v>
          </cell>
          <cell r="G3579" t="str">
            <v>P</v>
          </cell>
        </row>
        <row r="3580">
          <cell r="A3580">
            <v>206874041</v>
          </cell>
          <cell r="B3580" t="str">
            <v>SIRAGI,KAZIBWA</v>
          </cell>
          <cell r="C3580" t="str">
            <v>Nahla,Fathimathul</v>
          </cell>
          <cell r="D3580" t="str">
            <v>FC009</v>
          </cell>
          <cell r="E3580" t="str">
            <v>Out</v>
          </cell>
          <cell r="F3580" t="str">
            <v>9/2/26, 12:48â€¯PM</v>
          </cell>
          <cell r="G3580" t="str">
            <v>P</v>
          </cell>
        </row>
        <row r="3581">
          <cell r="A3581">
            <v>206874041</v>
          </cell>
          <cell r="B3581" t="str">
            <v>SIRAGI,KAZIBWA</v>
          </cell>
          <cell r="C3581" t="str">
            <v>Nahla,Fathimathul</v>
          </cell>
          <cell r="D3581" t="str">
            <v>FC009</v>
          </cell>
          <cell r="E3581" t="str">
            <v>In</v>
          </cell>
          <cell r="F3581" t="str">
            <v>9/2/26, 1:45â€¯PM</v>
          </cell>
          <cell r="G3581" t="str">
            <v>P</v>
          </cell>
        </row>
        <row r="3582">
          <cell r="A3582">
            <v>206874041</v>
          </cell>
          <cell r="B3582" t="str">
            <v>SIRAGI,KAZIBWA</v>
          </cell>
          <cell r="C3582" t="str">
            <v>Nahla,Fathimathul</v>
          </cell>
          <cell r="D3582" t="str">
            <v>FC009</v>
          </cell>
          <cell r="E3582" t="str">
            <v>Out</v>
          </cell>
          <cell r="F3582" t="str">
            <v>9/2/26, 5:56â€¯PM</v>
          </cell>
          <cell r="G3582" t="str">
            <v>P</v>
          </cell>
        </row>
        <row r="3583">
          <cell r="A3583">
            <v>203993118</v>
          </cell>
          <cell r="B3583" t="str">
            <v>NKAMUHABWA,IVAN</v>
          </cell>
          <cell r="C3583" t="str">
            <v>Scaria,Varghese</v>
          </cell>
          <cell r="D3583" t="str">
            <v>LK013</v>
          </cell>
          <cell r="E3583" t="str">
            <v>In</v>
          </cell>
          <cell r="F3583" t="str">
            <v>9/2/26, 6:08â€¯PM</v>
          </cell>
          <cell r="G3583" t="str">
            <v>P</v>
          </cell>
        </row>
        <row r="3584">
          <cell r="A3584">
            <v>203993118</v>
          </cell>
          <cell r="B3584" t="str">
            <v>NKAMUHABWA,IVAN</v>
          </cell>
          <cell r="C3584" t="str">
            <v>Scaria,Varghese</v>
          </cell>
          <cell r="D3584" t="str">
            <v>LK013</v>
          </cell>
          <cell r="E3584" t="str">
            <v>Out</v>
          </cell>
          <cell r="F3584" t="str">
            <v>9/2/26, 8:35â€¯PM</v>
          </cell>
          <cell r="G3584" t="str">
            <v>P</v>
          </cell>
        </row>
        <row r="3585">
          <cell r="A3585">
            <v>203993118</v>
          </cell>
          <cell r="B3585" t="str">
            <v>NKAMUHABWA,IVAN</v>
          </cell>
          <cell r="C3585" t="str">
            <v>Scaria,Varghese</v>
          </cell>
          <cell r="D3585" t="str">
            <v>LK013</v>
          </cell>
          <cell r="E3585" t="str">
            <v>In</v>
          </cell>
          <cell r="F3585" t="str">
            <v>9/2/26, 9:07â€¯PM</v>
          </cell>
          <cell r="G3585" t="str">
            <v>P</v>
          </cell>
        </row>
        <row r="3586">
          <cell r="A3586">
            <v>203993118</v>
          </cell>
          <cell r="B3586" t="str">
            <v>NKAMUHABWA,IVAN</v>
          </cell>
          <cell r="C3586" t="str">
            <v>Scaria,Varghese</v>
          </cell>
          <cell r="D3586" t="str">
            <v>LK013</v>
          </cell>
          <cell r="E3586" t="str">
            <v>Out</v>
          </cell>
          <cell r="F3586" t="str">
            <v>9/3/26, 1:35â€¯AM</v>
          </cell>
          <cell r="G3586" t="str">
            <v>P</v>
          </cell>
        </row>
        <row r="3587">
          <cell r="A3587">
            <v>203993118</v>
          </cell>
          <cell r="B3587" t="str">
            <v>NKAMUHABWA,IVAN</v>
          </cell>
          <cell r="C3587" t="str">
            <v>Scaria,Varghese</v>
          </cell>
          <cell r="D3587" t="str">
            <v>LK013</v>
          </cell>
          <cell r="E3587" t="str">
            <v>In</v>
          </cell>
          <cell r="F3587" t="str">
            <v>9/3/26, 2:06â€¯AM</v>
          </cell>
          <cell r="G3587" t="str">
            <v>P</v>
          </cell>
        </row>
        <row r="3588">
          <cell r="A3588">
            <v>204246172</v>
          </cell>
          <cell r="B3588" t="str">
            <v>Dogli,Francis Yaw</v>
          </cell>
          <cell r="C3588" t="str">
            <v>Sohail,Anis</v>
          </cell>
          <cell r="D3588" t="str">
            <v>LK017</v>
          </cell>
          <cell r="E3588" t="str">
            <v>In</v>
          </cell>
          <cell r="F3588" t="str">
            <v>9/2/26, 6:08â€¯PM</v>
          </cell>
          <cell r="G3588" t="str">
            <v>P</v>
          </cell>
        </row>
        <row r="3589">
          <cell r="A3589">
            <v>204246172</v>
          </cell>
          <cell r="B3589" t="str">
            <v>Dogli,Francis Yaw</v>
          </cell>
          <cell r="C3589" t="str">
            <v>Sohail,Anis</v>
          </cell>
          <cell r="D3589" t="str">
            <v>LK017</v>
          </cell>
          <cell r="E3589" t="str">
            <v>Out</v>
          </cell>
          <cell r="F3589" t="str">
            <v>9/2/26, 10:59â€¯PM</v>
          </cell>
          <cell r="G3589" t="str">
            <v>P</v>
          </cell>
        </row>
        <row r="3590">
          <cell r="A3590">
            <v>204246172</v>
          </cell>
          <cell r="B3590" t="str">
            <v>Dogli,Francis Yaw</v>
          </cell>
          <cell r="C3590" t="str">
            <v>Sohail,Anis</v>
          </cell>
          <cell r="D3590" t="str">
            <v>LK017</v>
          </cell>
          <cell r="E3590" t="str">
            <v>In</v>
          </cell>
          <cell r="F3590" t="str">
            <v>9/2/26, 11:59â€¯PM</v>
          </cell>
          <cell r="G3590" t="str">
            <v>P</v>
          </cell>
        </row>
        <row r="3591">
          <cell r="A3591">
            <v>205609143</v>
          </cell>
          <cell r="B3591" t="str">
            <v>MUSA MUBI,UMARU</v>
          </cell>
          <cell r="C3591" t="str">
            <v>Meera,Bava Bahrudeen</v>
          </cell>
          <cell r="D3591" t="str">
            <v>LK017</v>
          </cell>
          <cell r="E3591" t="str">
            <v>In</v>
          </cell>
          <cell r="F3591" t="str">
            <v>9/2/26, 6:10â€¯PM</v>
          </cell>
          <cell r="G3591" t="str">
            <v>P</v>
          </cell>
        </row>
        <row r="3592">
          <cell r="A3592">
            <v>205609143</v>
          </cell>
          <cell r="B3592" t="str">
            <v>MUSA MUBI,UMARU</v>
          </cell>
          <cell r="C3592" t="str">
            <v>Meera,Bava Bahrudeen</v>
          </cell>
          <cell r="D3592" t="str">
            <v>LK017</v>
          </cell>
          <cell r="E3592" t="str">
            <v>Out</v>
          </cell>
          <cell r="F3592" t="str">
            <v>9/2/26, 11:01â€¯PM</v>
          </cell>
          <cell r="G3592" t="str">
            <v>P</v>
          </cell>
        </row>
        <row r="3593">
          <cell r="A3593">
            <v>205609143</v>
          </cell>
          <cell r="B3593" t="str">
            <v>MUSA MUBI,UMARU</v>
          </cell>
          <cell r="C3593" t="str">
            <v>Meera,Bava Bahrudeen</v>
          </cell>
          <cell r="D3593" t="str">
            <v>LK017</v>
          </cell>
          <cell r="E3593" t="str">
            <v>In</v>
          </cell>
          <cell r="F3593" t="str">
            <v>9/3/26, 12:02â€¯AM</v>
          </cell>
          <cell r="G3593" t="str">
            <v>P</v>
          </cell>
        </row>
        <row r="3594">
          <cell r="A3594">
            <v>203469114</v>
          </cell>
          <cell r="B3594" t="str">
            <v>Owusu,Solomon</v>
          </cell>
          <cell r="C3594" t="str">
            <v>Meera,Bava Bahrudeen</v>
          </cell>
          <cell r="D3594" t="str">
            <v>FC159</v>
          </cell>
          <cell r="E3594" t="str">
            <v>In</v>
          </cell>
          <cell r="F3594" t="str">
            <v>9/2/26, 7:59â€¯AM</v>
          </cell>
          <cell r="G3594" t="str">
            <v>P</v>
          </cell>
        </row>
        <row r="3595">
          <cell r="A3595">
            <v>203469114</v>
          </cell>
          <cell r="B3595" t="str">
            <v>Owusu,Solomon</v>
          </cell>
          <cell r="C3595" t="str">
            <v>Meera,Bava Bahrudeen</v>
          </cell>
          <cell r="D3595" t="str">
            <v>FC159</v>
          </cell>
          <cell r="E3595" t="str">
            <v>Out</v>
          </cell>
          <cell r="F3595" t="str">
            <v>9/2/26, 12:06â€¯PM</v>
          </cell>
          <cell r="G3595" t="str">
            <v>P</v>
          </cell>
        </row>
        <row r="3596">
          <cell r="A3596">
            <v>203469114</v>
          </cell>
          <cell r="B3596" t="str">
            <v>Owusu,Solomon</v>
          </cell>
          <cell r="C3596" t="str">
            <v>Meera,Bava Bahrudeen</v>
          </cell>
          <cell r="D3596" t="str">
            <v>FC159</v>
          </cell>
          <cell r="E3596" t="str">
            <v>In</v>
          </cell>
          <cell r="F3596" t="str">
            <v>9/2/26, 1:05â€¯PM</v>
          </cell>
          <cell r="G3596" t="str">
            <v>P</v>
          </cell>
        </row>
        <row r="3597">
          <cell r="A3597">
            <v>203469114</v>
          </cell>
          <cell r="B3597" t="str">
            <v>Owusu,Solomon</v>
          </cell>
          <cell r="C3597" t="str">
            <v>Meera,Bava Bahrudeen</v>
          </cell>
          <cell r="D3597" t="str">
            <v>FC159</v>
          </cell>
          <cell r="E3597" t="str">
            <v>Out</v>
          </cell>
          <cell r="F3597" t="str">
            <v>9/2/26, 6:06â€¯PM</v>
          </cell>
          <cell r="G3597" t="str">
            <v>P</v>
          </cell>
        </row>
        <row r="3598">
          <cell r="A3598">
            <v>203881601</v>
          </cell>
          <cell r="B3598" t="str">
            <v>Ashiegbi,Clemence</v>
          </cell>
          <cell r="C3598" t="str">
            <v>Singh,Pardeep</v>
          </cell>
          <cell r="D3598" t="str">
            <v>LK017</v>
          </cell>
          <cell r="E3598" t="str">
            <v>In</v>
          </cell>
          <cell r="F3598" t="str">
            <v>9/2/26, 7:57â€¯AM</v>
          </cell>
          <cell r="G3598" t="str">
            <v>P</v>
          </cell>
        </row>
        <row r="3599">
          <cell r="A3599">
            <v>203881601</v>
          </cell>
          <cell r="B3599" t="str">
            <v>Ashiegbi,Clemence</v>
          </cell>
          <cell r="C3599" t="str">
            <v>Singh,Pardeep</v>
          </cell>
          <cell r="D3599" t="str">
            <v>LK017</v>
          </cell>
          <cell r="E3599" t="str">
            <v>Out</v>
          </cell>
          <cell r="F3599" t="str">
            <v>9/2/26, 10:09â€¯AM</v>
          </cell>
          <cell r="G3599" t="str">
            <v>P</v>
          </cell>
        </row>
        <row r="3600">
          <cell r="A3600">
            <v>203881601</v>
          </cell>
          <cell r="B3600" t="str">
            <v>Ashiegbi,Clemence</v>
          </cell>
          <cell r="C3600" t="str">
            <v>Singh,Pardeep</v>
          </cell>
          <cell r="D3600" t="str">
            <v>LK017</v>
          </cell>
          <cell r="E3600" t="str">
            <v>In</v>
          </cell>
          <cell r="F3600" t="str">
            <v>9/2/26, 10:40â€¯AM</v>
          </cell>
          <cell r="G3600" t="str">
            <v>P</v>
          </cell>
        </row>
        <row r="3601">
          <cell r="A3601">
            <v>203881601</v>
          </cell>
          <cell r="B3601" t="str">
            <v>Ashiegbi,Clemence</v>
          </cell>
          <cell r="C3601" t="str">
            <v>Singh,Pardeep</v>
          </cell>
          <cell r="D3601" t="str">
            <v>LK017</v>
          </cell>
          <cell r="E3601" t="str">
            <v>Out</v>
          </cell>
          <cell r="F3601" t="str">
            <v>9/2/26, 2:48â€¯PM</v>
          </cell>
          <cell r="G3601" t="str">
            <v>P</v>
          </cell>
        </row>
        <row r="3602">
          <cell r="A3602">
            <v>203881601</v>
          </cell>
          <cell r="B3602" t="str">
            <v>Ashiegbi,Clemence</v>
          </cell>
          <cell r="C3602" t="str">
            <v>Singh,Pardeep</v>
          </cell>
          <cell r="D3602" t="str">
            <v>LK017</v>
          </cell>
          <cell r="E3602" t="str">
            <v>In</v>
          </cell>
          <cell r="F3602" t="str">
            <v>9/2/26, 3:34â€¯PM</v>
          </cell>
          <cell r="G3602" t="str">
            <v>P</v>
          </cell>
        </row>
        <row r="3603">
          <cell r="A3603">
            <v>203881601</v>
          </cell>
          <cell r="B3603" t="str">
            <v>Ashiegbi,Clemence</v>
          </cell>
          <cell r="C3603" t="str">
            <v>Singh,Pardeep</v>
          </cell>
          <cell r="D3603" t="str">
            <v>LK017</v>
          </cell>
          <cell r="E3603" t="str">
            <v>Out</v>
          </cell>
          <cell r="F3603" t="str">
            <v>9/2/26, 5:59â€¯PM</v>
          </cell>
          <cell r="G3603" t="str">
            <v>P</v>
          </cell>
        </row>
        <row r="3604">
          <cell r="A3604">
            <v>204299902</v>
          </cell>
          <cell r="B3604" t="str">
            <v>Opoku,Emmanuel Gyamfi</v>
          </cell>
          <cell r="C3604" t="str">
            <v>Sohail,Anis</v>
          </cell>
          <cell r="D3604" t="str">
            <v>FC134</v>
          </cell>
          <cell r="E3604" t="str">
            <v>In</v>
          </cell>
          <cell r="F3604" t="str">
            <v>9/2/26, 7:58â€¯AM</v>
          </cell>
          <cell r="G3604" t="str">
            <v>P</v>
          </cell>
        </row>
        <row r="3605">
          <cell r="A3605">
            <v>204299902</v>
          </cell>
          <cell r="B3605" t="str">
            <v>Opoku,Emmanuel Gyamfi</v>
          </cell>
          <cell r="C3605" t="str">
            <v>Sohail,Anis</v>
          </cell>
          <cell r="D3605" t="str">
            <v>FC134</v>
          </cell>
          <cell r="E3605" t="str">
            <v>Out</v>
          </cell>
          <cell r="F3605" t="str">
            <v>9/2/26, 12:07â€¯PM</v>
          </cell>
          <cell r="G3605" t="str">
            <v>P</v>
          </cell>
        </row>
        <row r="3606">
          <cell r="A3606">
            <v>204299902</v>
          </cell>
          <cell r="B3606" t="str">
            <v>Opoku,Emmanuel Gyamfi</v>
          </cell>
          <cell r="C3606" t="str">
            <v>Sohail,Anis</v>
          </cell>
          <cell r="D3606" t="str">
            <v>FC134</v>
          </cell>
          <cell r="E3606" t="str">
            <v>In</v>
          </cell>
          <cell r="F3606" t="str">
            <v>9/2/26, 1:05â€¯PM</v>
          </cell>
          <cell r="G3606" t="str">
            <v>P</v>
          </cell>
        </row>
        <row r="3607">
          <cell r="A3607">
            <v>204299902</v>
          </cell>
          <cell r="B3607" t="str">
            <v>Opoku,Emmanuel Gyamfi</v>
          </cell>
          <cell r="C3607" t="str">
            <v>Sohail,Anis</v>
          </cell>
          <cell r="D3607" t="str">
            <v>FC134</v>
          </cell>
          <cell r="E3607" t="str">
            <v>Out</v>
          </cell>
          <cell r="F3607" t="str">
            <v>9/2/26, 5:58â€¯PM</v>
          </cell>
          <cell r="G3607" t="str">
            <v>P</v>
          </cell>
        </row>
        <row r="3608">
          <cell r="A3608">
            <v>205506109</v>
          </cell>
          <cell r="B3608" t="str">
            <v>NG'ANG'A,SUSAN WANJIKU</v>
          </cell>
          <cell r="C3608" t="str">
            <v>Nahla,Fathimathul</v>
          </cell>
          <cell r="D3608" t="str">
            <v>FC034</v>
          </cell>
          <cell r="E3608" t="str">
            <v>In</v>
          </cell>
          <cell r="F3608" t="str">
            <v>9/2/26, 7:58â€¯AM</v>
          </cell>
          <cell r="G3608" t="str">
            <v>P</v>
          </cell>
        </row>
        <row r="3609">
          <cell r="A3609">
            <v>205506109</v>
          </cell>
          <cell r="B3609" t="str">
            <v>NG'ANG'A,SUSAN WANJIKU</v>
          </cell>
          <cell r="C3609" t="str">
            <v>Nahla,Fathimathul</v>
          </cell>
          <cell r="D3609" t="str">
            <v>FC034</v>
          </cell>
          <cell r="E3609" t="str">
            <v>Out</v>
          </cell>
          <cell r="F3609" t="str">
            <v>9/2/26, 12:48â€¯PM</v>
          </cell>
          <cell r="G3609" t="str">
            <v>P</v>
          </cell>
        </row>
        <row r="3610">
          <cell r="A3610">
            <v>205506109</v>
          </cell>
          <cell r="B3610" t="str">
            <v>NG'ANG'A,SUSAN WANJIKU</v>
          </cell>
          <cell r="C3610" t="str">
            <v>Nahla,Fathimathul</v>
          </cell>
          <cell r="D3610" t="str">
            <v>FC034</v>
          </cell>
          <cell r="E3610" t="str">
            <v>In</v>
          </cell>
          <cell r="F3610" t="str">
            <v>9/2/26, 1:48â€¯PM</v>
          </cell>
          <cell r="G3610" t="str">
            <v>P</v>
          </cell>
        </row>
        <row r="3611">
          <cell r="A3611">
            <v>205506109</v>
          </cell>
          <cell r="B3611" t="str">
            <v>NG'ANG'A,SUSAN WANJIKU</v>
          </cell>
          <cell r="C3611" t="str">
            <v>Nahla,Fathimathul</v>
          </cell>
          <cell r="D3611" t="str">
            <v>FC034</v>
          </cell>
          <cell r="E3611" t="str">
            <v>Out</v>
          </cell>
          <cell r="F3611" t="str">
            <v>9/2/26, 6:02â€¯PM</v>
          </cell>
          <cell r="G3611" t="str">
            <v>P</v>
          </cell>
        </row>
        <row r="3612">
          <cell r="A3612">
            <v>205506107</v>
          </cell>
          <cell r="B3612" t="str">
            <v>KOECH,LAMECK KIPKURGAT</v>
          </cell>
          <cell r="C3612" t="str">
            <v>Nahla,Fathimathul</v>
          </cell>
          <cell r="D3612" t="str">
            <v>FC009</v>
          </cell>
          <cell r="E3612" t="str">
            <v>In</v>
          </cell>
          <cell r="F3612" t="str">
            <v>9/2/26, 7:59â€¯AM</v>
          </cell>
          <cell r="G3612" t="str">
            <v>P</v>
          </cell>
        </row>
        <row r="3613">
          <cell r="A3613">
            <v>205506107</v>
          </cell>
          <cell r="B3613" t="str">
            <v>KOECH,LAMECK KIPKURGAT</v>
          </cell>
          <cell r="C3613" t="str">
            <v>Nahla,Fathimathul</v>
          </cell>
          <cell r="D3613" t="str">
            <v>FC009</v>
          </cell>
          <cell r="E3613" t="str">
            <v>Out</v>
          </cell>
          <cell r="F3613" t="str">
            <v>9/2/26, 12:50â€¯PM</v>
          </cell>
          <cell r="G3613" t="str">
            <v>P</v>
          </cell>
        </row>
        <row r="3614">
          <cell r="A3614">
            <v>205506107</v>
          </cell>
          <cell r="B3614" t="str">
            <v>KOECH,LAMECK KIPKURGAT</v>
          </cell>
          <cell r="C3614" t="str">
            <v>Nahla,Fathimathul</v>
          </cell>
          <cell r="D3614" t="str">
            <v>FC009</v>
          </cell>
          <cell r="E3614" t="str">
            <v>In</v>
          </cell>
          <cell r="F3614" t="str">
            <v>9/2/26, 1:48â€¯PM</v>
          </cell>
          <cell r="G3614" t="str">
            <v>P</v>
          </cell>
        </row>
        <row r="3615">
          <cell r="A3615">
            <v>205506107</v>
          </cell>
          <cell r="B3615" t="str">
            <v>KOECH,LAMECK KIPKURGAT</v>
          </cell>
          <cell r="C3615" t="str">
            <v>Nahla,Fathimathul</v>
          </cell>
          <cell r="D3615" t="str">
            <v>FC009</v>
          </cell>
          <cell r="E3615" t="str">
            <v>Out</v>
          </cell>
          <cell r="F3615" t="str">
            <v>9/2/26, 5:58â€¯PM</v>
          </cell>
          <cell r="G3615" t="str">
            <v>P</v>
          </cell>
        </row>
        <row r="3616">
          <cell r="A3616">
            <v>206175159</v>
          </cell>
          <cell r="B3616" t="str">
            <v>Nanziri,Lillian</v>
          </cell>
          <cell r="C3616" t="str">
            <v>Meera,Bava Bahrudeen</v>
          </cell>
          <cell r="D3616" t="str">
            <v>LK011</v>
          </cell>
          <cell r="E3616" t="str">
            <v>In</v>
          </cell>
          <cell r="F3616" t="str">
            <v>9/2/26, 6:06â€¯PM</v>
          </cell>
          <cell r="G3616" t="str">
            <v>P</v>
          </cell>
        </row>
        <row r="3617">
          <cell r="A3617">
            <v>206175159</v>
          </cell>
          <cell r="B3617" t="str">
            <v>Nanziri,Lillian</v>
          </cell>
          <cell r="C3617" t="str">
            <v>Meera,Bava Bahrudeen</v>
          </cell>
          <cell r="D3617" t="str">
            <v>LK011</v>
          </cell>
          <cell r="E3617" t="str">
            <v>Out</v>
          </cell>
          <cell r="F3617" t="str">
            <v>9/2/26, 11:01â€¯PM</v>
          </cell>
          <cell r="G3617" t="str">
            <v>P</v>
          </cell>
        </row>
        <row r="3618">
          <cell r="A3618">
            <v>206175159</v>
          </cell>
          <cell r="B3618" t="str">
            <v>Nanziri,Lillian</v>
          </cell>
          <cell r="C3618" t="str">
            <v>Meera,Bava Bahrudeen</v>
          </cell>
          <cell r="D3618" t="str">
            <v>LK011</v>
          </cell>
          <cell r="E3618" t="str">
            <v>In</v>
          </cell>
          <cell r="F3618" t="str">
            <v>9/3/26, 12:00â€¯AM</v>
          </cell>
          <cell r="G3618" t="str">
            <v>P</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List-AUH1 (28)"/>
    </sheetNames>
    <sheetDataSet>
      <sheetData sheetId="0" refreshError="1">
        <row r="1">
          <cell r="A1" t="str">
            <v>Employee ID</v>
          </cell>
          <cell r="B1" t="str">
            <v>User ID</v>
          </cell>
          <cell r="C1" t="str">
            <v>Employee Name</v>
          </cell>
          <cell r="D1" t="str">
            <v>Badge Barcode ID</v>
          </cell>
          <cell r="E1" t="str">
            <v>Department ID</v>
          </cell>
          <cell r="F1" t="str">
            <v>Employment Start Date</v>
          </cell>
          <cell r="G1" t="str">
            <v>Employment Type</v>
          </cell>
          <cell r="H1" t="str">
            <v>Employee Status</v>
          </cell>
          <cell r="I1" t="str">
            <v>Manager Name</v>
          </cell>
          <cell r="J1" t="str">
            <v>Temp Agency Code</v>
          </cell>
        </row>
        <row r="2">
          <cell r="A2">
            <v>206192267</v>
          </cell>
          <cell r="B2" t="str">
            <v>fcherono</v>
          </cell>
          <cell r="C2" t="str">
            <v>Cherono,Faith</v>
          </cell>
          <cell r="D2">
            <v>11446549</v>
          </cell>
          <cell r="E2">
            <v>1299</v>
          </cell>
          <cell r="F2" t="str">
            <v>Mon Oct 06 00:00:00 UTC 2025</v>
          </cell>
          <cell r="G2" t="str">
            <v>3PTY</v>
          </cell>
          <cell r="H2" t="str">
            <v>Active</v>
          </cell>
          <cell r="I2" t="str">
            <v>Scaria,Varghese</v>
          </cell>
          <cell r="J2" t="str">
            <v>EFSV</v>
          </cell>
        </row>
        <row r="3">
          <cell r="A3">
            <v>206137340</v>
          </cell>
          <cell r="B3" t="str">
            <v>kevndung</v>
          </cell>
          <cell r="C3" t="str">
            <v>Ndungu Kosgei,Kevin</v>
          </cell>
          <cell r="D3">
            <v>197036</v>
          </cell>
          <cell r="E3">
            <v>1299</v>
          </cell>
          <cell r="F3" t="str">
            <v>Mon Sep 29 00:00:00 UTC 2025</v>
          </cell>
          <cell r="G3" t="str">
            <v>3PTY</v>
          </cell>
          <cell r="H3" t="str">
            <v>Active</v>
          </cell>
          <cell r="I3" t="str">
            <v>Thomas,Binil</v>
          </cell>
          <cell r="J3" t="str">
            <v>FLO</v>
          </cell>
        </row>
        <row r="4">
          <cell r="A4">
            <v>203908324</v>
          </cell>
          <cell r="B4" t="str">
            <v>nkhonesn</v>
          </cell>
          <cell r="C4" t="str">
            <v>Khonje,Esnart</v>
          </cell>
          <cell r="D4">
            <v>13950607</v>
          </cell>
          <cell r="E4">
            <v>1299</v>
          </cell>
          <cell r="F4" t="str">
            <v>Mon Sep 02 00:00:00 UTC 2024</v>
          </cell>
          <cell r="G4" t="str">
            <v>3PTY</v>
          </cell>
          <cell r="H4" t="str">
            <v>Active</v>
          </cell>
          <cell r="I4" t="str">
            <v>Ansari,Ammar Abdullah</v>
          </cell>
          <cell r="J4" t="str">
            <v>FLO</v>
          </cell>
        </row>
        <row r="5">
          <cell r="A5">
            <v>203965177</v>
          </cell>
          <cell r="B5" t="str">
            <v>ujstanle</v>
          </cell>
          <cell r="C5" t="str">
            <v>STANLEY DEGLE,JOSHUA</v>
          </cell>
          <cell r="D5">
            <v>14694675</v>
          </cell>
          <cell r="E5">
            <v>1299</v>
          </cell>
          <cell r="F5" t="str">
            <v>Mon Sep 09 00:00:00 UTC 2024</v>
          </cell>
          <cell r="G5" t="str">
            <v>3PTY</v>
          </cell>
          <cell r="H5" t="str">
            <v>Active</v>
          </cell>
          <cell r="I5" t="str">
            <v>elrashid,Hassan</v>
          </cell>
          <cell r="J5" t="str">
            <v>FLO</v>
          </cell>
        </row>
        <row r="6">
          <cell r="A6">
            <v>203555403</v>
          </cell>
          <cell r="B6" t="str">
            <v>chsampan</v>
          </cell>
          <cell r="C6" t="str">
            <v>Sampana,Christiana Yamigmah</v>
          </cell>
          <cell r="D6">
            <v>14655934</v>
          </cell>
          <cell r="E6">
            <v>1299</v>
          </cell>
          <cell r="F6" t="str">
            <v>Thu Jun 27 00:00:00 UTC 2024</v>
          </cell>
          <cell r="G6" t="str">
            <v>3PTY</v>
          </cell>
          <cell r="H6" t="str">
            <v>Active</v>
          </cell>
          <cell r="I6" t="str">
            <v>Sohail,Anis</v>
          </cell>
          <cell r="J6" t="str">
            <v>FLO</v>
          </cell>
        </row>
        <row r="7">
          <cell r="A7">
            <v>204319805</v>
          </cell>
          <cell r="B7" t="str">
            <v>thtorgbo</v>
          </cell>
          <cell r="C7" t="str">
            <v>Torgbor,Theophilus</v>
          </cell>
          <cell r="D7">
            <v>14498368</v>
          </cell>
          <cell r="E7">
            <v>1299</v>
          </cell>
          <cell r="F7" t="str">
            <v>Thu Oct 24 00:00:00 UTC 2024</v>
          </cell>
          <cell r="G7" t="str">
            <v>3PTY</v>
          </cell>
          <cell r="H7" t="str">
            <v>Active</v>
          </cell>
          <cell r="I7" t="str">
            <v>Meera,Bava Bahrudeen</v>
          </cell>
          <cell r="J7" t="str">
            <v>QUES</v>
          </cell>
        </row>
        <row r="8">
          <cell r="A8">
            <v>204094494</v>
          </cell>
          <cell r="B8" t="str">
            <v>dabarich</v>
          </cell>
          <cell r="C8" t="str">
            <v>Ababio,Richard Boateng</v>
          </cell>
          <cell r="D8">
            <v>12727254</v>
          </cell>
          <cell r="E8">
            <v>1299</v>
          </cell>
          <cell r="F8" t="str">
            <v>Thu Sep 26 00:00:00 UTC 2024</v>
          </cell>
          <cell r="G8" t="str">
            <v>3PTY</v>
          </cell>
          <cell r="H8" t="str">
            <v>Active</v>
          </cell>
          <cell r="I8" t="str">
            <v>Thomas,Binil</v>
          </cell>
          <cell r="J8" t="str">
            <v>QUES</v>
          </cell>
        </row>
        <row r="9">
          <cell r="A9">
            <v>203468747</v>
          </cell>
          <cell r="B9" t="str">
            <v>reginkum</v>
          </cell>
          <cell r="C9" t="str">
            <v>Kumi,Regina Afua</v>
          </cell>
          <cell r="D9">
            <v>12422298</v>
          </cell>
          <cell r="E9">
            <v>1299</v>
          </cell>
          <cell r="F9" t="str">
            <v>Thu Jun 13 00:00:00 UTC 2024</v>
          </cell>
          <cell r="G9" t="str">
            <v>3PTY</v>
          </cell>
          <cell r="H9" t="str">
            <v>Active</v>
          </cell>
          <cell r="I9" t="str">
            <v>Narshad,Muhammad Ashik</v>
          </cell>
          <cell r="J9" t="str">
            <v>FLO</v>
          </cell>
        </row>
        <row r="10">
          <cell r="A10">
            <v>206491331</v>
          </cell>
          <cell r="B10" t="str">
            <v>bocollns</v>
          </cell>
          <cell r="C10" t="str">
            <v>BORGUTT,COLLNS KIPCHIRCHIR</v>
          </cell>
          <cell r="D10">
            <v>11160919</v>
          </cell>
          <cell r="E10">
            <v>1299</v>
          </cell>
          <cell r="F10" t="str">
            <v>Mon Nov 10 00:00:00 UTC 2025</v>
          </cell>
          <cell r="G10" t="str">
            <v>3PTY</v>
          </cell>
          <cell r="H10" t="str">
            <v>Active</v>
          </cell>
          <cell r="I10" t="str">
            <v>Lakkireddy,Sai Raghavendra Reddy</v>
          </cell>
          <cell r="J10" t="str">
            <v>EFSV</v>
          </cell>
        </row>
        <row r="11">
          <cell r="A11">
            <v>204010440</v>
          </cell>
          <cell r="B11" t="str">
            <v>kssekale</v>
          </cell>
          <cell r="C11" t="str">
            <v>SSEKALEGGA,KEVIN</v>
          </cell>
          <cell r="D11">
            <v>14993711</v>
          </cell>
          <cell r="E11">
            <v>1299</v>
          </cell>
          <cell r="F11" t="str">
            <v>Mon Aug 25 00:00:00 UTC 2025</v>
          </cell>
          <cell r="G11" t="str">
            <v>3PTY</v>
          </cell>
          <cell r="H11" t="str">
            <v>Active</v>
          </cell>
          <cell r="I11" t="str">
            <v>Lakkireddy,Sai Raghavendra Reddy</v>
          </cell>
          <cell r="J11" t="str">
            <v>DULS</v>
          </cell>
        </row>
        <row r="12">
          <cell r="A12">
            <v>204868854</v>
          </cell>
          <cell r="B12" t="str">
            <v>mensacon</v>
          </cell>
          <cell r="C12" t="str">
            <v>Mensah,Confidence</v>
          </cell>
          <cell r="D12">
            <v>11910781</v>
          </cell>
          <cell r="E12">
            <v>1299</v>
          </cell>
          <cell r="F12" t="str">
            <v>Mon Feb 03 00:00:00 UTC 2025</v>
          </cell>
          <cell r="G12" t="str">
            <v>3PTY</v>
          </cell>
          <cell r="H12" t="str">
            <v>Active</v>
          </cell>
          <cell r="I12" t="str">
            <v>Katyal,Varun</v>
          </cell>
          <cell r="J12" t="str">
            <v>QUES</v>
          </cell>
        </row>
        <row r="13">
          <cell r="A13">
            <v>204072320</v>
          </cell>
          <cell r="B13" t="str">
            <v>mosaselv</v>
          </cell>
          <cell r="C13" t="str">
            <v>MOSAS,SELVA</v>
          </cell>
          <cell r="D13">
            <v>14394292</v>
          </cell>
          <cell r="E13">
            <v>1299</v>
          </cell>
          <cell r="F13" t="str">
            <v>Mon Jan 27 00:00:00 UTC 2025</v>
          </cell>
          <cell r="G13" t="str">
            <v>3PTY</v>
          </cell>
          <cell r="H13" t="str">
            <v>Active</v>
          </cell>
          <cell r="I13" t="str">
            <v>Meera,Bava Bahrudeen</v>
          </cell>
          <cell r="J13" t="str">
            <v>DULS</v>
          </cell>
        </row>
        <row r="14">
          <cell r="A14">
            <v>207470999</v>
          </cell>
          <cell r="B14" t="str">
            <v>emmaabez</v>
          </cell>
          <cell r="C14" t="str">
            <v>Abeka,Emmanuel</v>
          </cell>
          <cell r="D14">
            <v>14244915</v>
          </cell>
          <cell r="E14">
            <v>1712</v>
          </cell>
          <cell r="F14" t="str">
            <v>Sun May 10 00:00:00 UTC 2026</v>
          </cell>
          <cell r="G14" t="str">
            <v>3PTY</v>
          </cell>
          <cell r="H14" t="str">
            <v>Active</v>
          </cell>
          <cell r="I14" t="str">
            <v>ramadoss,vadivel</v>
          </cell>
          <cell r="J14" t="str">
            <v>KBTS</v>
          </cell>
        </row>
        <row r="15">
          <cell r="A15">
            <v>206072876</v>
          </cell>
          <cell r="B15" t="str">
            <v>cjoheyia</v>
          </cell>
          <cell r="C15" t="str">
            <v>Eyiah,John</v>
          </cell>
          <cell r="D15">
            <v>13572112</v>
          </cell>
          <cell r="E15">
            <v>1299</v>
          </cell>
          <cell r="F15" t="str">
            <v>Mon Sep 22 00:00:00 UTC 2025</v>
          </cell>
          <cell r="G15" t="str">
            <v>3PTY</v>
          </cell>
          <cell r="H15" t="str">
            <v>Active</v>
          </cell>
          <cell r="I15" t="str">
            <v>Katyal,Varun</v>
          </cell>
          <cell r="J15" t="str">
            <v>FLO</v>
          </cell>
        </row>
        <row r="16">
          <cell r="A16">
            <v>203879776</v>
          </cell>
          <cell r="B16" t="str">
            <v>avmdshah</v>
          </cell>
          <cell r="C16" t="str">
            <v>Ansari,Md Shahid</v>
          </cell>
          <cell r="D16">
            <v>14170379</v>
          </cell>
          <cell r="E16">
            <v>1299</v>
          </cell>
          <cell r="F16" t="str">
            <v>Mon Sep 23 00:00:00 UTC 2024</v>
          </cell>
          <cell r="G16" t="str">
            <v>3PTY</v>
          </cell>
          <cell r="H16" t="str">
            <v>Active</v>
          </cell>
          <cell r="I16" t="str">
            <v>Lakkireddy,Sai Raghavendra Reddy</v>
          </cell>
          <cell r="J16" t="str">
            <v>ADEC</v>
          </cell>
        </row>
        <row r="17">
          <cell r="A17">
            <v>203881657</v>
          </cell>
          <cell r="B17" t="str">
            <v>tanguimm</v>
          </cell>
          <cell r="C17" t="str">
            <v>Tangu,Immaculate Wiysanyuy</v>
          </cell>
          <cell r="D17">
            <v>12037092</v>
          </cell>
          <cell r="E17">
            <v>1299</v>
          </cell>
          <cell r="F17" t="str">
            <v>Mon Aug 26 00:00:00 UTC 2024</v>
          </cell>
          <cell r="G17" t="str">
            <v>3PTY</v>
          </cell>
          <cell r="H17" t="str">
            <v>Active</v>
          </cell>
          <cell r="I17" t="str">
            <v>Thomas,Binil</v>
          </cell>
          <cell r="J17" t="str">
            <v>FLO</v>
          </cell>
        </row>
        <row r="18">
          <cell r="A18">
            <v>206953810</v>
          </cell>
          <cell r="B18" t="str">
            <v>pbmateke</v>
          </cell>
          <cell r="C18" t="str">
            <v>MATEKE,BRIAN</v>
          </cell>
          <cell r="D18">
            <v>15389998</v>
          </cell>
          <cell r="E18">
            <v>1299</v>
          </cell>
          <cell r="F18" t="str">
            <v>Mon Jan 26 00:00:00 UTC 2026</v>
          </cell>
          <cell r="G18" t="str">
            <v>3PTY</v>
          </cell>
          <cell r="H18" t="str">
            <v>Active</v>
          </cell>
          <cell r="I18" t="str">
            <v>Sohail,Anis</v>
          </cell>
          <cell r="J18" t="str">
            <v>DULS</v>
          </cell>
        </row>
        <row r="19">
          <cell r="A19">
            <v>205996686</v>
          </cell>
          <cell r="B19" t="str">
            <v>timfelig</v>
          </cell>
          <cell r="C19" t="str">
            <v>TIMAH,FELICIA</v>
          </cell>
          <cell r="D19">
            <v>14146774</v>
          </cell>
          <cell r="E19">
            <v>1299</v>
          </cell>
          <cell r="F19" t="str">
            <v>Mon Sep 15 00:00:00 UTC 2025</v>
          </cell>
          <cell r="G19" t="str">
            <v>3PTY</v>
          </cell>
          <cell r="H19" t="str">
            <v>Active</v>
          </cell>
          <cell r="I19" t="str">
            <v>Dinberu,Eden</v>
          </cell>
          <cell r="J19" t="str">
            <v>FLO</v>
          </cell>
        </row>
        <row r="20">
          <cell r="A20">
            <v>205853578</v>
          </cell>
          <cell r="B20" t="str">
            <v>chepkoil</v>
          </cell>
          <cell r="C20" t="str">
            <v>CHEPKOIR,LOICE</v>
          </cell>
          <cell r="D20">
            <v>224198</v>
          </cell>
          <cell r="E20">
            <v>1299</v>
          </cell>
          <cell r="F20" t="str">
            <v>Mon Aug 25 00:00:00 UTC 2025</v>
          </cell>
          <cell r="G20" t="str">
            <v>3PTY</v>
          </cell>
          <cell r="H20" t="str">
            <v>Active</v>
          </cell>
          <cell r="I20" t="str">
            <v>Narshad,Muhammad Ashik</v>
          </cell>
          <cell r="J20" t="str">
            <v>EFSV</v>
          </cell>
        </row>
        <row r="21">
          <cell r="A21">
            <v>205961664</v>
          </cell>
          <cell r="B21" t="str">
            <v>ekhannau</v>
          </cell>
          <cell r="C21" t="str">
            <v>Khan,Naushad</v>
          </cell>
          <cell r="D21">
            <v>12022803</v>
          </cell>
          <cell r="E21">
            <v>1712</v>
          </cell>
          <cell r="F21" t="str">
            <v>Fri Sep 05 00:00:00 UTC 2025</v>
          </cell>
          <cell r="G21" t="str">
            <v>3PTY</v>
          </cell>
          <cell r="H21" t="str">
            <v>Active</v>
          </cell>
          <cell r="I21" t="str">
            <v>Rizvan,Mohamed</v>
          </cell>
          <cell r="J21" t="str">
            <v>TDTS</v>
          </cell>
        </row>
        <row r="22">
          <cell r="A22">
            <v>207865018</v>
          </cell>
          <cell r="B22" t="str">
            <v>hakanton</v>
          </cell>
          <cell r="C22" t="str">
            <v>Akentyev,Anton</v>
          </cell>
          <cell r="D22">
            <v>8772611</v>
          </cell>
          <cell r="E22">
            <v>1200</v>
          </cell>
          <cell r="F22" t="str">
            <v>Sun Jul 05 00:00:00 UTC 2026</v>
          </cell>
          <cell r="G22" t="str">
            <v>3PTY</v>
          </cell>
          <cell r="H22" t="str">
            <v>Active</v>
          </cell>
          <cell r="I22" t="str">
            <v>Alhashmi,Abdulla</v>
          </cell>
          <cell r="J22" t="str">
            <v>SSIS</v>
          </cell>
        </row>
        <row r="23">
          <cell r="A23">
            <v>203469452</v>
          </cell>
          <cell r="B23" t="str">
            <v>emmbrobb</v>
          </cell>
          <cell r="C23" t="str">
            <v>BROBBEY,EMMANUEL</v>
          </cell>
          <cell r="D23">
            <v>14429353</v>
          </cell>
          <cell r="E23">
            <v>1299</v>
          </cell>
          <cell r="F23" t="str">
            <v>Thu Jun 13 00:00:00 UTC 2024</v>
          </cell>
          <cell r="G23" t="str">
            <v>3PTY</v>
          </cell>
          <cell r="H23" t="str">
            <v>Active</v>
          </cell>
          <cell r="I23" t="str">
            <v>Sohail,Anis</v>
          </cell>
          <cell r="J23" t="str">
            <v>ADEC</v>
          </cell>
        </row>
        <row r="24">
          <cell r="A24">
            <v>204967151</v>
          </cell>
          <cell r="B24" t="str">
            <v>koomsoer</v>
          </cell>
          <cell r="C24" t="str">
            <v>KOOMSON,ERIC KUM</v>
          </cell>
          <cell r="D24">
            <v>12537899</v>
          </cell>
          <cell r="E24">
            <v>1299</v>
          </cell>
          <cell r="F24" t="str">
            <v>Wed Jun 18 00:00:00 UTC 2025</v>
          </cell>
          <cell r="G24" t="str">
            <v>3PTY</v>
          </cell>
          <cell r="H24" t="str">
            <v>Active</v>
          </cell>
          <cell r="I24" t="str">
            <v>Katyal,Varun</v>
          </cell>
          <cell r="J24" t="str">
            <v>DULS</v>
          </cell>
        </row>
        <row r="25">
          <cell r="A25">
            <v>203965413</v>
          </cell>
          <cell r="B25" t="str">
            <v>chrafful</v>
          </cell>
          <cell r="C25" t="str">
            <v>Afful,Christopher</v>
          </cell>
          <cell r="D25">
            <v>12526479</v>
          </cell>
          <cell r="E25">
            <v>1299</v>
          </cell>
          <cell r="F25" t="str">
            <v>Mon Sep 09 00:00:00 UTC 2024</v>
          </cell>
          <cell r="G25" t="str">
            <v>3PTY</v>
          </cell>
          <cell r="H25" t="str">
            <v>Active</v>
          </cell>
          <cell r="I25" t="str">
            <v>elrashid,Hassan</v>
          </cell>
          <cell r="J25" t="str">
            <v>FLO</v>
          </cell>
        </row>
        <row r="26">
          <cell r="A26">
            <v>203555405</v>
          </cell>
          <cell r="B26" t="str">
            <v>essummau</v>
          </cell>
          <cell r="C26" t="str">
            <v>Essumang,Mary</v>
          </cell>
          <cell r="D26">
            <v>11229307</v>
          </cell>
          <cell r="E26">
            <v>1299</v>
          </cell>
          <cell r="F26" t="str">
            <v>Thu Jun 27 00:00:00 UTC 2024</v>
          </cell>
          <cell r="G26" t="str">
            <v>3PTY</v>
          </cell>
          <cell r="H26" t="str">
            <v>Active</v>
          </cell>
          <cell r="I26" t="str">
            <v>Meera,Bava Bahrudeen</v>
          </cell>
          <cell r="J26" t="str">
            <v>FLO</v>
          </cell>
        </row>
        <row r="27">
          <cell r="A27">
            <v>206897649</v>
          </cell>
          <cell r="B27" t="str">
            <v>gideopwa</v>
          </cell>
          <cell r="C27" t="str">
            <v>WANJALA WEYAULA,GIDEON</v>
          </cell>
          <cell r="D27">
            <v>12901466</v>
          </cell>
          <cell r="E27">
            <v>1299</v>
          </cell>
          <cell r="F27" t="str">
            <v>Tue Aug 04 00:00:00 UTC 2026</v>
          </cell>
          <cell r="G27" t="str">
            <v>3PTY</v>
          </cell>
          <cell r="H27" t="str">
            <v>Active</v>
          </cell>
          <cell r="I27" t="str">
            <v>Scaria,Varghese</v>
          </cell>
          <cell r="J27" t="str">
            <v>FLO</v>
          </cell>
        </row>
        <row r="28">
          <cell r="A28">
            <v>204013686</v>
          </cell>
          <cell r="B28" t="str">
            <v>pagyeiok</v>
          </cell>
          <cell r="C28" t="str">
            <v>Agyei Okai,Prince</v>
          </cell>
          <cell r="D28">
            <v>12014727</v>
          </cell>
          <cell r="E28">
            <v>1299</v>
          </cell>
          <cell r="F28" t="str">
            <v>Mon Sep 16 00:00:00 UTC 2024</v>
          </cell>
          <cell r="G28" t="str">
            <v>3PTY</v>
          </cell>
          <cell r="H28" t="str">
            <v>Active</v>
          </cell>
          <cell r="I28" t="str">
            <v>Ansari,Ammar Abdullah</v>
          </cell>
          <cell r="J28" t="str">
            <v>FLO</v>
          </cell>
        </row>
        <row r="29">
          <cell r="A29">
            <v>204373675</v>
          </cell>
          <cell r="B29" t="str">
            <v>hishkutt</v>
          </cell>
          <cell r="C29" t="str">
            <v>Kutty,Hisham hashim Hashimon Essa</v>
          </cell>
          <cell r="D29">
            <v>11795406</v>
          </cell>
          <cell r="E29">
            <v>1299</v>
          </cell>
          <cell r="F29" t="str">
            <v>Mon Oct 28 00:00:00 UTC 2024</v>
          </cell>
          <cell r="G29" t="str">
            <v>3PTY</v>
          </cell>
          <cell r="H29" t="str">
            <v>Active</v>
          </cell>
          <cell r="I29" t="str">
            <v>Sohail,Anis</v>
          </cell>
          <cell r="J29" t="str">
            <v>ADEC</v>
          </cell>
        </row>
        <row r="30">
          <cell r="A30">
            <v>205236908</v>
          </cell>
          <cell r="B30" t="str">
            <v>adnjames</v>
          </cell>
          <cell r="C30" t="str">
            <v>ADADE,JAMES</v>
          </cell>
          <cell r="D30">
            <v>12082938</v>
          </cell>
          <cell r="E30">
            <v>1299</v>
          </cell>
          <cell r="F30" t="str">
            <v>Mon Jun 23 00:00:00 UTC 2025</v>
          </cell>
          <cell r="G30" t="str">
            <v>3PTY</v>
          </cell>
          <cell r="H30" t="str">
            <v>Active</v>
          </cell>
          <cell r="I30" t="str">
            <v>Katyal,Varun</v>
          </cell>
          <cell r="J30" t="str">
            <v>DULS</v>
          </cell>
        </row>
        <row r="31">
          <cell r="A31">
            <v>202198840</v>
          </cell>
          <cell r="B31" t="str">
            <v>judibaba</v>
          </cell>
          <cell r="C31" t="str">
            <v>Baba,Judith Atampoka</v>
          </cell>
          <cell r="D31">
            <v>11718327</v>
          </cell>
          <cell r="E31">
            <v>1299</v>
          </cell>
          <cell r="F31" t="str">
            <v>Mon Oct 21 00:00:00 UTC 2024</v>
          </cell>
          <cell r="G31" t="str">
            <v>3PTY</v>
          </cell>
          <cell r="H31" t="str">
            <v>Active</v>
          </cell>
          <cell r="I31" t="str">
            <v>Thomas,Binil</v>
          </cell>
          <cell r="J31" t="str">
            <v>QUES</v>
          </cell>
        </row>
        <row r="32">
          <cell r="A32">
            <v>205275634</v>
          </cell>
          <cell r="B32" t="str">
            <v>andleemu</v>
          </cell>
          <cell r="C32" t="str">
            <v>Ndeke,Lee Muriuki</v>
          </cell>
          <cell r="D32">
            <v>324658</v>
          </cell>
          <cell r="E32">
            <v>1299</v>
          </cell>
          <cell r="F32" t="str">
            <v>Thu May 15 00:00:00 UTC 2025</v>
          </cell>
          <cell r="G32" t="str">
            <v>3PTY</v>
          </cell>
          <cell r="H32" t="str">
            <v>Active</v>
          </cell>
          <cell r="I32" t="str">
            <v>Ansari,Ammar Abdullah</v>
          </cell>
          <cell r="J32" t="str">
            <v>EFSV</v>
          </cell>
        </row>
        <row r="33">
          <cell r="A33">
            <v>205638324</v>
          </cell>
          <cell r="B33" t="str">
            <v>nghasine</v>
          </cell>
          <cell r="C33" t="str">
            <v>Ghale,Sine</v>
          </cell>
          <cell r="D33">
            <v>13796919</v>
          </cell>
          <cell r="E33">
            <v>1712</v>
          </cell>
          <cell r="F33" t="str">
            <v>Tue Jul 08 00:00:00 UTC 2025</v>
          </cell>
          <cell r="G33" t="str">
            <v>3PTY</v>
          </cell>
          <cell r="H33" t="str">
            <v>Active</v>
          </cell>
          <cell r="I33" t="str">
            <v>Rizvan,Mohamed</v>
          </cell>
          <cell r="J33" t="str">
            <v>KBTS</v>
          </cell>
        </row>
        <row r="34">
          <cell r="A34">
            <v>203737200</v>
          </cell>
          <cell r="B34" t="str">
            <v>kabhenry</v>
          </cell>
          <cell r="C34" t="str">
            <v>KABANDA,HENRY PETER</v>
          </cell>
          <cell r="D34">
            <v>13160463</v>
          </cell>
          <cell r="E34">
            <v>1299</v>
          </cell>
          <cell r="F34" t="str">
            <v>Mon Jul 29 00:00:00 UTC 2024</v>
          </cell>
          <cell r="G34" t="str">
            <v>3PTY</v>
          </cell>
          <cell r="H34" t="str">
            <v>Active</v>
          </cell>
          <cell r="I34" t="str">
            <v>Katyal,Varun</v>
          </cell>
          <cell r="J34" t="str">
            <v>DULS</v>
          </cell>
        </row>
        <row r="35">
          <cell r="A35">
            <v>204246613</v>
          </cell>
          <cell r="B35" t="str">
            <v>talenzim</v>
          </cell>
          <cell r="C35" t="str">
            <v>Zimbuma,Talent</v>
          </cell>
          <cell r="D35">
            <v>13207118</v>
          </cell>
          <cell r="E35">
            <v>1299</v>
          </cell>
          <cell r="F35" t="str">
            <v>Mon Oct 14 00:00:00 UTC 2024</v>
          </cell>
          <cell r="G35" t="str">
            <v>3PTY</v>
          </cell>
          <cell r="H35" t="str">
            <v>Active</v>
          </cell>
          <cell r="I35" t="str">
            <v>Katyal,Varun</v>
          </cell>
          <cell r="J35" t="str">
            <v>QUES</v>
          </cell>
        </row>
        <row r="36">
          <cell r="A36">
            <v>206873870</v>
          </cell>
          <cell r="B36" t="str">
            <v>elimukis</v>
          </cell>
          <cell r="C36" t="str">
            <v>MUKISA WABWIRE,ELIJAH</v>
          </cell>
          <cell r="D36">
            <v>14914049</v>
          </cell>
          <cell r="E36">
            <v>1299</v>
          </cell>
          <cell r="F36" t="str">
            <v>Mon Dec 29 00:00:00 UTC 2025</v>
          </cell>
          <cell r="G36" t="str">
            <v>3PTY</v>
          </cell>
          <cell r="H36" t="str">
            <v>Active</v>
          </cell>
          <cell r="I36" t="str">
            <v>Katyal,Varun</v>
          </cell>
          <cell r="J36" t="str">
            <v>DULS</v>
          </cell>
        </row>
        <row r="37">
          <cell r="A37">
            <v>206875142</v>
          </cell>
          <cell r="B37" t="str">
            <v>ddumalla</v>
          </cell>
          <cell r="C37" t="str">
            <v>DDUMBA SSENTAMU,ALLAN</v>
          </cell>
          <cell r="D37">
            <v>12068071</v>
          </cell>
          <cell r="E37">
            <v>1299</v>
          </cell>
          <cell r="F37" t="str">
            <v>Mon Dec 29 00:00:00 UTC 2025</v>
          </cell>
          <cell r="G37" t="str">
            <v>3PTY</v>
          </cell>
          <cell r="H37" t="str">
            <v>Active</v>
          </cell>
          <cell r="I37" t="str">
            <v>Sohail,Anis</v>
          </cell>
          <cell r="J37" t="str">
            <v>DULS</v>
          </cell>
        </row>
        <row r="38">
          <cell r="A38">
            <v>206926476</v>
          </cell>
          <cell r="B38" t="str">
            <v>musittez</v>
          </cell>
          <cell r="C38" t="str">
            <v>TEZIKUBA,MUSITAFA</v>
          </cell>
          <cell r="D38">
            <v>12366814</v>
          </cell>
          <cell r="E38">
            <v>1299</v>
          </cell>
          <cell r="F38" t="str">
            <v>Thu Jan 15 00:00:00 UTC 2026</v>
          </cell>
          <cell r="G38" t="str">
            <v>3PTY</v>
          </cell>
          <cell r="H38" t="str">
            <v>Active</v>
          </cell>
          <cell r="I38" t="str">
            <v>elrashid,Hassan</v>
          </cell>
          <cell r="J38" t="str">
            <v>DULS</v>
          </cell>
        </row>
        <row r="39">
          <cell r="A39">
            <v>204095806</v>
          </cell>
          <cell r="B39" t="str">
            <v>nsamkeri</v>
          </cell>
          <cell r="C39" t="str">
            <v>Nsambimana,Kerim</v>
          </cell>
          <cell r="D39">
            <v>15382853</v>
          </cell>
          <cell r="E39">
            <v>1299</v>
          </cell>
          <cell r="F39" t="str">
            <v>Thu Sep 26 00:00:00 UTC 2024</v>
          </cell>
          <cell r="G39" t="str">
            <v>3PTY</v>
          </cell>
          <cell r="H39" t="str">
            <v>Active</v>
          </cell>
          <cell r="I39" t="str">
            <v>Lakkireddy,Sai Raghavendra Reddy</v>
          </cell>
          <cell r="J39" t="str">
            <v>QUES</v>
          </cell>
        </row>
        <row r="40">
          <cell r="A40">
            <v>206260776</v>
          </cell>
          <cell r="B40" t="str">
            <v>kyclaust</v>
          </cell>
          <cell r="C40" t="str">
            <v>Kyazze,Clause</v>
          </cell>
          <cell r="D40">
            <v>12778737</v>
          </cell>
          <cell r="E40">
            <v>1712</v>
          </cell>
          <cell r="F40" t="str">
            <v>Sun Oct 12 00:00:00 UTC 2025</v>
          </cell>
          <cell r="G40" t="str">
            <v>3PTY</v>
          </cell>
          <cell r="H40" t="str">
            <v>Active</v>
          </cell>
          <cell r="I40" t="str">
            <v>Rizvan,Mohamed</v>
          </cell>
          <cell r="J40" t="str">
            <v>KBTS</v>
          </cell>
        </row>
        <row r="41">
          <cell r="A41">
            <v>203635601</v>
          </cell>
          <cell r="B41" t="str">
            <v>awesmail</v>
          </cell>
          <cell r="C41" t="str">
            <v>Awawou,Esmaila Chamban</v>
          </cell>
          <cell r="D41">
            <v>14899039</v>
          </cell>
          <cell r="E41">
            <v>1299</v>
          </cell>
          <cell r="F41" t="str">
            <v>Mon Jul 08 00:00:00 UTC 2024</v>
          </cell>
          <cell r="G41" t="str">
            <v>3PTY</v>
          </cell>
          <cell r="H41" t="str">
            <v>Active</v>
          </cell>
          <cell r="I41" t="str">
            <v>Sohail,Anis</v>
          </cell>
          <cell r="J41" t="str">
            <v>FLO</v>
          </cell>
        </row>
        <row r="42">
          <cell r="A42">
            <v>202351580</v>
          </cell>
          <cell r="B42" t="str">
            <v>geradink</v>
          </cell>
          <cell r="C42" t="str">
            <v>Lumafor,Geradine</v>
          </cell>
          <cell r="D42">
            <v>11980763</v>
          </cell>
          <cell r="E42">
            <v>1299</v>
          </cell>
          <cell r="F42" t="str">
            <v>Mon Sep 09 00:00:00 UTC 2024</v>
          </cell>
          <cell r="G42" t="str">
            <v>3PTY</v>
          </cell>
          <cell r="H42" t="str">
            <v>Active</v>
          </cell>
          <cell r="I42" t="str">
            <v>Scaria,Varghese</v>
          </cell>
          <cell r="J42" t="str">
            <v>FLO</v>
          </cell>
        </row>
        <row r="43">
          <cell r="A43">
            <v>204138496</v>
          </cell>
          <cell r="B43" t="str">
            <v>sumahmba</v>
          </cell>
          <cell r="C43" t="str">
            <v>sumah,mbalu</v>
          </cell>
          <cell r="D43">
            <v>14793943</v>
          </cell>
          <cell r="E43">
            <v>1299</v>
          </cell>
          <cell r="F43" t="str">
            <v>Mon Sep 30 00:00:00 UTC 2024</v>
          </cell>
          <cell r="G43" t="str">
            <v>3PTY</v>
          </cell>
          <cell r="H43" t="str">
            <v>Active</v>
          </cell>
          <cell r="I43" t="str">
            <v>Thomas,Binil</v>
          </cell>
          <cell r="J43" t="str">
            <v>FLO</v>
          </cell>
        </row>
        <row r="44">
          <cell r="A44">
            <v>206947959</v>
          </cell>
          <cell r="B44" t="str">
            <v>rodsseny</v>
          </cell>
          <cell r="C44" t="str">
            <v>Ssenyonga,Rodgers</v>
          </cell>
          <cell r="D44">
            <v>13078269</v>
          </cell>
          <cell r="E44">
            <v>1712</v>
          </cell>
          <cell r="F44" t="str">
            <v>Mon Jan 19 00:00:00 UTC 2026</v>
          </cell>
          <cell r="G44" t="str">
            <v>3PTY</v>
          </cell>
          <cell r="H44" t="str">
            <v>Active</v>
          </cell>
          <cell r="I44" t="str">
            <v>Mahamood,Kamal</v>
          </cell>
          <cell r="J44" t="str">
            <v>KBTS</v>
          </cell>
        </row>
        <row r="45">
          <cell r="A45">
            <v>207739034</v>
          </cell>
          <cell r="B45" t="str">
            <v>khdashrj</v>
          </cell>
          <cell r="C45" t="str">
            <v>khatri,Dashrath khatri</v>
          </cell>
          <cell r="D45">
            <v>11106581</v>
          </cell>
          <cell r="E45">
            <v>1712</v>
          </cell>
          <cell r="F45" t="str">
            <v>Sat Jun 13 00:00:00 UTC 2026</v>
          </cell>
          <cell r="G45" t="str">
            <v>3PTY</v>
          </cell>
          <cell r="H45" t="str">
            <v>Active</v>
          </cell>
          <cell r="I45" t="str">
            <v>Raynold,Shine</v>
          </cell>
          <cell r="J45" t="str">
            <v>KBTS</v>
          </cell>
        </row>
        <row r="46">
          <cell r="A46">
            <v>203512946</v>
          </cell>
          <cell r="B46" t="str">
            <v>priszmaw</v>
          </cell>
          <cell r="C46" t="str">
            <v>Mawusi,Priscilla</v>
          </cell>
          <cell r="D46">
            <v>12425532</v>
          </cell>
          <cell r="E46">
            <v>1299</v>
          </cell>
          <cell r="F46" t="str">
            <v>Thu Jun 20 00:00:00 UTC 2024</v>
          </cell>
          <cell r="G46" t="str">
            <v>3PTY</v>
          </cell>
          <cell r="H46" t="str">
            <v>Active</v>
          </cell>
          <cell r="I46" t="str">
            <v>Ansari,Ammar Abdullah</v>
          </cell>
          <cell r="J46" t="str">
            <v>FLO</v>
          </cell>
        </row>
        <row r="47">
          <cell r="A47">
            <v>205996132</v>
          </cell>
          <cell r="B47" t="str">
            <v>fosovict</v>
          </cell>
          <cell r="C47" t="str">
            <v>VICTOR PRISO,FOSSOH</v>
          </cell>
          <cell r="D47">
            <v>11036433</v>
          </cell>
          <cell r="E47">
            <v>1299</v>
          </cell>
          <cell r="F47" t="str">
            <v>Mon Sep 15 00:00:00 UTC 2025</v>
          </cell>
          <cell r="G47" t="str">
            <v>3PTY</v>
          </cell>
          <cell r="H47" t="str">
            <v>Active</v>
          </cell>
          <cell r="I47" t="str">
            <v>elrashid,Hassan</v>
          </cell>
          <cell r="J47" t="str">
            <v>FLO</v>
          </cell>
        </row>
        <row r="48">
          <cell r="A48">
            <v>205961666</v>
          </cell>
          <cell r="B48" t="str">
            <v>alaudimu</v>
          </cell>
          <cell r="C48" t="str">
            <v>Alaudin Miya,Mujaheedeen</v>
          </cell>
          <cell r="D48">
            <v>14841516</v>
          </cell>
          <cell r="E48">
            <v>1712</v>
          </cell>
          <cell r="F48" t="str">
            <v>Fri Sep 05 00:00:00 UTC 2025</v>
          </cell>
          <cell r="G48" t="str">
            <v>3PTY</v>
          </cell>
          <cell r="H48" t="str">
            <v>Active</v>
          </cell>
          <cell r="I48" t="str">
            <v>Rizvan,Mohamed</v>
          </cell>
          <cell r="J48" t="str">
            <v>TDTS</v>
          </cell>
        </row>
        <row r="49">
          <cell r="A49">
            <v>206462456</v>
          </cell>
          <cell r="B49" t="str">
            <v>wfarhamo</v>
          </cell>
          <cell r="C49" t="str">
            <v>Farhan,Mohammad</v>
          </cell>
          <cell r="D49">
            <v>11061356</v>
          </cell>
          <cell r="E49">
            <v>1712</v>
          </cell>
          <cell r="F49" t="str">
            <v>Sat Nov 01 00:00:00 UTC 2025</v>
          </cell>
          <cell r="G49" t="str">
            <v>3PTY</v>
          </cell>
          <cell r="H49" t="str">
            <v>Active</v>
          </cell>
          <cell r="I49" t="str">
            <v>Rizvan,Mohamed</v>
          </cell>
          <cell r="J49" t="str">
            <v>KBTS</v>
          </cell>
        </row>
        <row r="50">
          <cell r="A50">
            <v>204013683</v>
          </cell>
          <cell r="B50" t="str">
            <v>muckorom</v>
          </cell>
          <cell r="C50" t="str">
            <v>Koroma,Muctarr</v>
          </cell>
          <cell r="D50">
            <v>15103769</v>
          </cell>
          <cell r="E50">
            <v>1299</v>
          </cell>
          <cell r="F50" t="str">
            <v>Mon Sep 16 00:00:00 UTC 2024</v>
          </cell>
          <cell r="G50" t="str">
            <v>3PTY</v>
          </cell>
          <cell r="H50" t="str">
            <v>Active</v>
          </cell>
          <cell r="I50" t="str">
            <v>Narshad,Muhammad Ashik</v>
          </cell>
          <cell r="J50" t="str">
            <v>FLO</v>
          </cell>
        </row>
        <row r="51">
          <cell r="A51">
            <v>206897644</v>
          </cell>
          <cell r="B51" t="str">
            <v>odurfraa</v>
          </cell>
          <cell r="C51" t="str">
            <v>ODURO,FRANCIS</v>
          </cell>
          <cell r="D51">
            <v>15343792</v>
          </cell>
          <cell r="E51">
            <v>1299</v>
          </cell>
          <cell r="F51" t="str">
            <v>Thu Jan 08 00:00:00 UTC 2026</v>
          </cell>
          <cell r="G51" t="str">
            <v>3PTY</v>
          </cell>
          <cell r="H51" t="str">
            <v>Active</v>
          </cell>
          <cell r="I51" t="str">
            <v>Lakkireddy,Sai Raghavendra Reddy</v>
          </cell>
          <cell r="J51" t="str">
            <v>FLO</v>
          </cell>
        </row>
        <row r="52">
          <cell r="A52">
            <v>204029042</v>
          </cell>
          <cell r="B52" t="str">
            <v>kabubulu</v>
          </cell>
          <cell r="C52" t="str">
            <v>Kabubu,Lukia</v>
          </cell>
          <cell r="D52">
            <v>14908836</v>
          </cell>
          <cell r="E52">
            <v>1299</v>
          </cell>
          <cell r="F52" t="str">
            <v>Sun Sep 15 00:00:00 UTC 2024</v>
          </cell>
          <cell r="G52" t="str">
            <v>3PTY</v>
          </cell>
          <cell r="H52" t="str">
            <v>Active</v>
          </cell>
          <cell r="I52" t="str">
            <v>Akhtar,Muhammad Zohaib</v>
          </cell>
          <cell r="J52" t="str">
            <v>WOFZ</v>
          </cell>
        </row>
        <row r="53">
          <cell r="A53">
            <v>206015600</v>
          </cell>
          <cell r="B53" t="str">
            <v>bamehami</v>
          </cell>
          <cell r="C53" t="str">
            <v>BAMEH MARAH,AMINATA</v>
          </cell>
          <cell r="D53">
            <v>14194802</v>
          </cell>
          <cell r="E53">
            <v>1299</v>
          </cell>
          <cell r="F53" t="str">
            <v>Mon Sep 15 00:00:00 UTC 2025</v>
          </cell>
          <cell r="G53" t="str">
            <v>3PTY</v>
          </cell>
          <cell r="H53" t="str">
            <v>Active</v>
          </cell>
          <cell r="I53" t="str">
            <v>Katyal,Varun</v>
          </cell>
          <cell r="J53" t="str">
            <v>FLO</v>
          </cell>
        </row>
        <row r="54">
          <cell r="A54">
            <v>206915156</v>
          </cell>
          <cell r="B54" t="str">
            <v>otchaste</v>
          </cell>
          <cell r="C54" t="str">
            <v>Otchan,Steven Billz</v>
          </cell>
          <cell r="D54">
            <v>12860306</v>
          </cell>
          <cell r="E54">
            <v>1299</v>
          </cell>
          <cell r="F54" t="str">
            <v>Mon Jan 12 00:00:00 UTC 2026</v>
          </cell>
          <cell r="G54" t="str">
            <v>3PTY</v>
          </cell>
          <cell r="H54" t="str">
            <v>Active</v>
          </cell>
          <cell r="I54" t="str">
            <v>Katyal,Varun</v>
          </cell>
          <cell r="J54" t="str">
            <v>DULS</v>
          </cell>
        </row>
        <row r="55">
          <cell r="A55">
            <v>207475770</v>
          </cell>
          <cell r="B55" t="str">
            <v>khabdure</v>
          </cell>
          <cell r="C55" t="str">
            <v>Abdure,Khamiss Mohammed</v>
          </cell>
          <cell r="D55">
            <v>11146731</v>
          </cell>
          <cell r="E55">
            <v>1299</v>
          </cell>
          <cell r="F55" t="str">
            <v>Tue May 12 00:00:00 UTC 2026</v>
          </cell>
          <cell r="G55" t="str">
            <v>3PTY</v>
          </cell>
          <cell r="H55" t="str">
            <v>Active</v>
          </cell>
          <cell r="I55" t="str">
            <v>Parungao,Priscila Montejo</v>
          </cell>
          <cell r="J55" t="str">
            <v>STWC</v>
          </cell>
        </row>
        <row r="56">
          <cell r="A56">
            <v>203880236</v>
          </cell>
          <cell r="B56" t="str">
            <v>amoakviw</v>
          </cell>
          <cell r="C56" t="str">
            <v>Amoako,Vida</v>
          </cell>
          <cell r="D56">
            <v>14279003</v>
          </cell>
          <cell r="E56">
            <v>1299</v>
          </cell>
          <cell r="F56" t="str">
            <v>Mon Aug 26 00:00:00 UTC 2024</v>
          </cell>
          <cell r="G56" t="str">
            <v>3PTY</v>
          </cell>
          <cell r="H56" t="str">
            <v>Active</v>
          </cell>
          <cell r="I56" t="str">
            <v>Katyal,Varun</v>
          </cell>
          <cell r="J56" t="str">
            <v>FLO</v>
          </cell>
        </row>
        <row r="57">
          <cell r="A57">
            <v>205853581</v>
          </cell>
          <cell r="B57" t="str">
            <v>rumauree</v>
          </cell>
          <cell r="C57" t="str">
            <v>RUTTO,MAUREEN JEPCHUMBA</v>
          </cell>
          <cell r="D57">
            <v>247881</v>
          </cell>
          <cell r="E57">
            <v>1299</v>
          </cell>
          <cell r="F57" t="str">
            <v>Mon Aug 25 00:00:00 UTC 2025</v>
          </cell>
          <cell r="G57" t="str">
            <v>3PTY</v>
          </cell>
          <cell r="H57" t="str">
            <v>Active</v>
          </cell>
          <cell r="I57" t="str">
            <v>Narshad,Muhammad Ashik</v>
          </cell>
          <cell r="J57" t="str">
            <v>EFSV</v>
          </cell>
        </row>
        <row r="58">
          <cell r="A58">
            <v>206573809</v>
          </cell>
          <cell r="B58" t="str">
            <v>tawakaab</v>
          </cell>
          <cell r="C58" t="str">
            <v>Abdulle,Tawakal Abdurazak</v>
          </cell>
          <cell r="D58">
            <v>13215402</v>
          </cell>
          <cell r="E58">
            <v>1711</v>
          </cell>
          <cell r="F58" t="str">
            <v>Tue Nov 11 00:00:00 UTC 2025</v>
          </cell>
          <cell r="G58" t="str">
            <v>3PTY</v>
          </cell>
          <cell r="H58" t="str">
            <v>Active</v>
          </cell>
          <cell r="I58" t="str">
            <v>Abdul Hakkim,Muhammed</v>
          </cell>
          <cell r="J58" t="str">
            <v>KBTS</v>
          </cell>
        </row>
        <row r="59">
          <cell r="A59">
            <v>206192239</v>
          </cell>
          <cell r="B59" t="str">
            <v>ysheilaj</v>
          </cell>
          <cell r="C59" t="str">
            <v>Yator,Sheila jepchumba</v>
          </cell>
          <cell r="D59">
            <v>14531574</v>
          </cell>
          <cell r="E59">
            <v>1299</v>
          </cell>
          <cell r="F59" t="str">
            <v>Mon Oct 06 00:00:00 UTC 2025</v>
          </cell>
          <cell r="G59" t="str">
            <v>3PTY</v>
          </cell>
          <cell r="H59" t="str">
            <v>Active</v>
          </cell>
          <cell r="I59" t="str">
            <v>Thomas,Binil</v>
          </cell>
          <cell r="J59" t="str">
            <v>EFSV</v>
          </cell>
        </row>
        <row r="60">
          <cell r="A60">
            <v>205845550</v>
          </cell>
          <cell r="B60" t="str">
            <v>shaandhk</v>
          </cell>
          <cell r="C60" t="str">
            <v>ANDHI,SHAFIC</v>
          </cell>
          <cell r="D60">
            <v>14127060</v>
          </cell>
          <cell r="E60">
            <v>1299</v>
          </cell>
          <cell r="F60" t="str">
            <v>Mon Aug 25 00:00:00 UTC 2025</v>
          </cell>
          <cell r="G60" t="str">
            <v>3PTY</v>
          </cell>
          <cell r="H60" t="str">
            <v>Active</v>
          </cell>
          <cell r="I60" t="str">
            <v>Ansari,Ammar Abdullah</v>
          </cell>
          <cell r="J60" t="str">
            <v>DULS</v>
          </cell>
        </row>
        <row r="61">
          <cell r="A61">
            <v>205842487</v>
          </cell>
          <cell r="B61" t="str">
            <v>irfiisla</v>
          </cell>
          <cell r="C61" t="str">
            <v>Islam,Irfan</v>
          </cell>
          <cell r="D61">
            <v>14810774</v>
          </cell>
          <cell r="E61">
            <v>1712</v>
          </cell>
          <cell r="F61" t="str">
            <v>Tue Aug 19 00:00:00 UTC 2025</v>
          </cell>
          <cell r="G61" t="str">
            <v>3PTY</v>
          </cell>
          <cell r="H61" t="str">
            <v>Active</v>
          </cell>
          <cell r="I61" t="str">
            <v>Rizvan,Mohamed</v>
          </cell>
          <cell r="J61" t="str">
            <v>TDTS</v>
          </cell>
        </row>
        <row r="62">
          <cell r="A62">
            <v>206874041</v>
          </cell>
          <cell r="B62" t="str">
            <v>kazibwas</v>
          </cell>
          <cell r="C62" t="str">
            <v>SIRAGI,KAZIBWA</v>
          </cell>
          <cell r="D62">
            <v>14537467</v>
          </cell>
          <cell r="E62">
            <v>1299</v>
          </cell>
          <cell r="F62" t="str">
            <v>Mon Dec 29 00:00:00 UTC 2025</v>
          </cell>
          <cell r="G62" t="str">
            <v>3PTY</v>
          </cell>
          <cell r="H62" t="str">
            <v>Active</v>
          </cell>
          <cell r="I62" t="str">
            <v>Katyal,Varun</v>
          </cell>
          <cell r="J62" t="str">
            <v>DULS</v>
          </cell>
        </row>
        <row r="63">
          <cell r="A63">
            <v>203521523</v>
          </cell>
          <cell r="B63" t="str">
            <v>ayematil</v>
          </cell>
          <cell r="C63" t="str">
            <v>Ayesu,Matilda</v>
          </cell>
          <cell r="D63">
            <v>12188725</v>
          </cell>
          <cell r="E63">
            <v>1299</v>
          </cell>
          <cell r="F63" t="str">
            <v>Thu Jun 20 00:00:00 UTC 2024</v>
          </cell>
          <cell r="G63" t="str">
            <v>3PTY</v>
          </cell>
          <cell r="H63" t="str">
            <v>Active</v>
          </cell>
          <cell r="I63" t="str">
            <v>Katyal,Varun</v>
          </cell>
          <cell r="J63" t="str">
            <v>FLO</v>
          </cell>
        </row>
        <row r="64">
          <cell r="A64">
            <v>203881659</v>
          </cell>
          <cell r="B64" t="str">
            <v>sankosam</v>
          </cell>
          <cell r="C64" t="str">
            <v>Sankoh,Sampha</v>
          </cell>
          <cell r="D64">
            <v>11604622</v>
          </cell>
          <cell r="E64">
            <v>1299</v>
          </cell>
          <cell r="F64" t="str">
            <v>Mon Aug 26 00:00:00 UTC 2024</v>
          </cell>
          <cell r="G64" t="str">
            <v>3PTY</v>
          </cell>
          <cell r="H64" t="str">
            <v>Active</v>
          </cell>
          <cell r="I64" t="str">
            <v>Scaria,Varghese</v>
          </cell>
          <cell r="J64" t="str">
            <v>FLO</v>
          </cell>
        </row>
        <row r="65">
          <cell r="A65">
            <v>205977111</v>
          </cell>
          <cell r="B65" t="str">
            <v>mpandeal</v>
          </cell>
          <cell r="C65" t="str">
            <v>MPANDE,ALEX</v>
          </cell>
          <cell r="D65">
            <v>15374025</v>
          </cell>
          <cell r="E65">
            <v>1299</v>
          </cell>
          <cell r="F65" t="str">
            <v>Mon Sep 15 00:00:00 UTC 2025</v>
          </cell>
          <cell r="G65" t="str">
            <v>3PTY</v>
          </cell>
          <cell r="H65" t="str">
            <v>Active</v>
          </cell>
          <cell r="I65" t="str">
            <v>Katyal,Varun</v>
          </cell>
          <cell r="J65" t="str">
            <v>DULS</v>
          </cell>
        </row>
        <row r="66">
          <cell r="A66">
            <v>206192647</v>
          </cell>
          <cell r="B66" t="str">
            <v>cchrisas</v>
          </cell>
          <cell r="C66" t="str">
            <v>Asamoah,Christiana Boatemaa</v>
          </cell>
          <cell r="D66">
            <v>13029175</v>
          </cell>
          <cell r="E66">
            <v>1299</v>
          </cell>
          <cell r="F66" t="str">
            <v>Mon Oct 13 00:00:00 UTC 2025</v>
          </cell>
          <cell r="G66" t="str">
            <v>3PTY</v>
          </cell>
          <cell r="H66" t="str">
            <v>Active</v>
          </cell>
          <cell r="I66" t="str">
            <v>Dinberu,Eden</v>
          </cell>
          <cell r="J66" t="str">
            <v>EFSV</v>
          </cell>
        </row>
        <row r="67">
          <cell r="A67">
            <v>204821207</v>
          </cell>
          <cell r="B67" t="str">
            <v>munshahz</v>
          </cell>
          <cell r="C67" t="str">
            <v>Munir,Shahzaib Muhammad</v>
          </cell>
          <cell r="D67">
            <v>14761776</v>
          </cell>
          <cell r="E67">
            <v>1171</v>
          </cell>
          <cell r="F67" t="str">
            <v>Sat Jun 20 00:00:00 UTC 2026</v>
          </cell>
          <cell r="G67" t="str">
            <v>3PTY</v>
          </cell>
          <cell r="H67" t="str">
            <v>Active</v>
          </cell>
          <cell r="I67" t="str">
            <v>Niazi,Mohammad Fazal</v>
          </cell>
          <cell r="J67" t="str">
            <v>CSDS</v>
          </cell>
        </row>
        <row r="68">
          <cell r="A68">
            <v>201161555</v>
          </cell>
          <cell r="B68" t="str">
            <v>bethomam</v>
          </cell>
          <cell r="C68" t="str">
            <v>Thomas,Benjamin Yaw</v>
          </cell>
          <cell r="D68">
            <v>11160633</v>
          </cell>
          <cell r="E68">
            <v>1299</v>
          </cell>
          <cell r="F68" t="str">
            <v>Mon Oct 21 00:00:00 UTC 2024</v>
          </cell>
          <cell r="G68" t="str">
            <v>3PTY</v>
          </cell>
          <cell r="H68" t="str">
            <v>Active</v>
          </cell>
          <cell r="I68" t="str">
            <v>Scaria,Varghese</v>
          </cell>
          <cell r="J68" t="str">
            <v>QUES</v>
          </cell>
        </row>
        <row r="69">
          <cell r="A69">
            <v>206791751</v>
          </cell>
          <cell r="B69" t="str">
            <v>abanebar</v>
          </cell>
          <cell r="C69" t="str">
            <v>ABAHO,NEBART</v>
          </cell>
          <cell r="D69">
            <v>172556</v>
          </cell>
          <cell r="E69">
            <v>1299</v>
          </cell>
          <cell r="F69" t="str">
            <v>Mon Dec 08 00:00:00 UTC 2025</v>
          </cell>
          <cell r="G69" t="str">
            <v>3PTY</v>
          </cell>
          <cell r="H69" t="str">
            <v>Active</v>
          </cell>
          <cell r="I69" t="str">
            <v>Katyal,Varun</v>
          </cell>
          <cell r="J69" t="str">
            <v>DULS</v>
          </cell>
        </row>
        <row r="70">
          <cell r="A70">
            <v>206791445</v>
          </cell>
          <cell r="B70" t="str">
            <v>huslssen</v>
          </cell>
          <cell r="C70" t="str">
            <v>SSENYONGA,HUSAMA</v>
          </cell>
          <cell r="D70">
            <v>13554636</v>
          </cell>
          <cell r="E70">
            <v>1299</v>
          </cell>
          <cell r="F70" t="str">
            <v>Mon Dec 08 00:00:00 UTC 2025</v>
          </cell>
          <cell r="G70" t="str">
            <v>3PTY</v>
          </cell>
          <cell r="H70" t="str">
            <v>Active</v>
          </cell>
          <cell r="I70" t="str">
            <v>Katyal,Varun</v>
          </cell>
          <cell r="J70" t="str">
            <v>DULS</v>
          </cell>
        </row>
        <row r="71">
          <cell r="A71">
            <v>206846703</v>
          </cell>
          <cell r="B71" t="str">
            <v>wasjustu</v>
          </cell>
          <cell r="C71" t="str">
            <v>WASSWA KAKULU,JUSTUS</v>
          </cell>
          <cell r="D71">
            <v>14158718</v>
          </cell>
          <cell r="E71">
            <v>1299</v>
          </cell>
          <cell r="F71" t="str">
            <v>Mon Dec 22 00:00:00 UTC 2025</v>
          </cell>
          <cell r="G71" t="str">
            <v>3PTY</v>
          </cell>
          <cell r="H71" t="str">
            <v>Active</v>
          </cell>
          <cell r="I71" t="str">
            <v>Katyal,Varun</v>
          </cell>
          <cell r="J71" t="str">
            <v>DULS</v>
          </cell>
        </row>
        <row r="72">
          <cell r="A72">
            <v>204072899</v>
          </cell>
          <cell r="B72" t="str">
            <v>timokino</v>
          </cell>
          <cell r="C72" t="str">
            <v>KINONGO,TIMOTHY</v>
          </cell>
          <cell r="D72">
            <v>13687491</v>
          </cell>
          <cell r="E72">
            <v>1299</v>
          </cell>
          <cell r="F72" t="str">
            <v>Mon Sep 23 00:00:00 UTC 2024</v>
          </cell>
          <cell r="G72" t="str">
            <v>3PTY</v>
          </cell>
          <cell r="H72" t="str">
            <v>Active</v>
          </cell>
          <cell r="I72" t="str">
            <v>Ansari,Ammar Abdullah</v>
          </cell>
          <cell r="J72" t="str">
            <v>DULS</v>
          </cell>
        </row>
        <row r="73">
          <cell r="A73">
            <v>202419640</v>
          </cell>
          <cell r="B73" t="str">
            <v>noamohav</v>
          </cell>
          <cell r="C73" t="str">
            <v>Noah,Mohamed</v>
          </cell>
          <cell r="D73">
            <v>13287132</v>
          </cell>
          <cell r="E73">
            <v>1299</v>
          </cell>
          <cell r="F73" t="str">
            <v>Thu Sep 26 00:00:00 UTC 2024</v>
          </cell>
          <cell r="G73" t="str">
            <v>3PTY</v>
          </cell>
          <cell r="H73" t="str">
            <v>Active</v>
          </cell>
          <cell r="I73" t="str">
            <v>Scaria,Varghese</v>
          </cell>
          <cell r="J73" t="str">
            <v>QUES</v>
          </cell>
        </row>
        <row r="74">
          <cell r="A74">
            <v>204172234</v>
          </cell>
          <cell r="B74" t="str">
            <v>dpbikram</v>
          </cell>
          <cell r="C74" t="str">
            <v>DHAKAL,BIKRAM</v>
          </cell>
          <cell r="D74">
            <v>13958928</v>
          </cell>
          <cell r="E74">
            <v>1299</v>
          </cell>
          <cell r="F74" t="str">
            <v>Thu Oct 03 00:00:00 UTC 2024</v>
          </cell>
          <cell r="G74" t="str">
            <v>3PTY</v>
          </cell>
          <cell r="H74" t="str">
            <v>Active</v>
          </cell>
          <cell r="I74" t="str">
            <v>Lakkireddy,Sai Raghavendra Reddy</v>
          </cell>
          <cell r="J74" t="str">
            <v>DULS</v>
          </cell>
        </row>
        <row r="75">
          <cell r="A75">
            <v>206846111</v>
          </cell>
          <cell r="B75" t="str">
            <v>etusasir</v>
          </cell>
          <cell r="C75" t="str">
            <v>TUSASIRWE,EMMANUEL</v>
          </cell>
          <cell r="D75">
            <v>13512543</v>
          </cell>
          <cell r="E75">
            <v>1299</v>
          </cell>
          <cell r="F75" t="str">
            <v>Mon Dec 22 00:00:00 UTC 2025</v>
          </cell>
          <cell r="G75" t="str">
            <v>3PTY</v>
          </cell>
          <cell r="H75" t="str">
            <v>Active</v>
          </cell>
          <cell r="I75" t="str">
            <v>elrashid,Hassan</v>
          </cell>
          <cell r="J75" t="str">
            <v>DULS</v>
          </cell>
        </row>
        <row r="76">
          <cell r="A76">
            <v>203851006</v>
          </cell>
          <cell r="B76" t="str">
            <v>chrbaid</v>
          </cell>
          <cell r="C76" t="str">
            <v>Baiden,Christian Ampofo</v>
          </cell>
          <cell r="D76">
            <v>94125</v>
          </cell>
          <cell r="E76">
            <v>1299</v>
          </cell>
          <cell r="F76" t="str">
            <v>Tue Aug 20 00:00:00 UTC 2024</v>
          </cell>
          <cell r="G76" t="str">
            <v>3PTY</v>
          </cell>
          <cell r="H76" t="str">
            <v>Active</v>
          </cell>
          <cell r="I76" t="str">
            <v>Katyal,Varun</v>
          </cell>
          <cell r="J76" t="str">
            <v>FLO</v>
          </cell>
        </row>
        <row r="77">
          <cell r="A77">
            <v>204228019</v>
          </cell>
          <cell r="B77" t="str">
            <v>kibkenet</v>
          </cell>
          <cell r="C77" t="str">
            <v>KIBIRIGE,KENETH</v>
          </cell>
          <cell r="D77">
            <v>12170398</v>
          </cell>
          <cell r="E77">
            <v>1299</v>
          </cell>
          <cell r="F77" t="str">
            <v>Mon Jan 27 00:00:00 UTC 2025</v>
          </cell>
          <cell r="G77" t="str">
            <v>3PTY</v>
          </cell>
          <cell r="H77" t="str">
            <v>Active</v>
          </cell>
          <cell r="I77" t="str">
            <v>Lakkireddy,Sai Raghavendra Reddy</v>
          </cell>
          <cell r="J77" t="str">
            <v>DULS</v>
          </cell>
        </row>
        <row r="78">
          <cell r="A78">
            <v>203992092</v>
          </cell>
          <cell r="B78" t="str">
            <v>amosbeko</v>
          </cell>
          <cell r="C78" t="str">
            <v>Bekoe,Amos</v>
          </cell>
          <cell r="D78">
            <v>14054680</v>
          </cell>
          <cell r="E78">
            <v>1299</v>
          </cell>
          <cell r="F78" t="str">
            <v>Thu Sep 12 00:00:00 UTC 2024</v>
          </cell>
          <cell r="G78" t="str">
            <v>3PTY</v>
          </cell>
          <cell r="H78" t="str">
            <v>Active</v>
          </cell>
          <cell r="I78" t="str">
            <v>Thomas,Binil</v>
          </cell>
          <cell r="J78" t="str">
            <v>FLO</v>
          </cell>
        </row>
        <row r="79">
          <cell r="A79">
            <v>203813035</v>
          </cell>
          <cell r="B79" t="str">
            <v>zauguaug</v>
          </cell>
          <cell r="C79" t="str">
            <v>AUGUSTIN,AUGUSTIN</v>
          </cell>
          <cell r="D79">
            <v>12056731</v>
          </cell>
          <cell r="E79">
            <v>1299</v>
          </cell>
          <cell r="F79" t="str">
            <v>Tue Aug 13 00:00:00 UTC 2024</v>
          </cell>
          <cell r="G79" t="str">
            <v>3PTY</v>
          </cell>
          <cell r="H79" t="str">
            <v>Active</v>
          </cell>
          <cell r="I79" t="str">
            <v>Katyal,Varun</v>
          </cell>
          <cell r="J79" t="str">
            <v>ADEC</v>
          </cell>
        </row>
        <row r="80">
          <cell r="A80">
            <v>204299903</v>
          </cell>
          <cell r="B80" t="str">
            <v>emmfofie</v>
          </cell>
          <cell r="C80" t="str">
            <v>Fofie,Emmanuel</v>
          </cell>
          <cell r="D80">
            <v>14734459</v>
          </cell>
          <cell r="E80">
            <v>1299</v>
          </cell>
          <cell r="F80" t="str">
            <v>Mon Oct 21 00:00:00 UTC 2024</v>
          </cell>
          <cell r="G80" t="str">
            <v>3PTY</v>
          </cell>
          <cell r="H80" t="str">
            <v>Active</v>
          </cell>
          <cell r="I80" t="str">
            <v>Sohail,Anis</v>
          </cell>
          <cell r="J80" t="str">
            <v>QUES</v>
          </cell>
        </row>
        <row r="81">
          <cell r="A81">
            <v>203160805</v>
          </cell>
          <cell r="B81" t="str">
            <v>ratheekn</v>
          </cell>
          <cell r="C81" t="str">
            <v>KUMAR,RATHEESH</v>
          </cell>
          <cell r="D81">
            <v>92589</v>
          </cell>
          <cell r="E81">
            <v>1299</v>
          </cell>
          <cell r="F81" t="str">
            <v>Sun Mar 31 00:00:00 UTC 2024</v>
          </cell>
          <cell r="G81" t="str">
            <v>3PTY</v>
          </cell>
          <cell r="H81" t="str">
            <v>Active</v>
          </cell>
          <cell r="I81" t="str">
            <v>Akhtar,Muhammad Zohaib</v>
          </cell>
          <cell r="J81" t="str">
            <v>WOFZ</v>
          </cell>
        </row>
        <row r="82">
          <cell r="A82">
            <v>203725678</v>
          </cell>
          <cell r="B82" t="str">
            <v>adarskug</v>
          </cell>
          <cell r="C82" t="str">
            <v>KUMAR,ADARSH KALESH</v>
          </cell>
          <cell r="D82">
            <v>12319373</v>
          </cell>
          <cell r="E82">
            <v>1299</v>
          </cell>
          <cell r="F82" t="str">
            <v>Mon Jul 22 00:00:00 UTC 2024</v>
          </cell>
          <cell r="G82" t="str">
            <v>3PTY</v>
          </cell>
          <cell r="H82" t="str">
            <v>Active</v>
          </cell>
          <cell r="I82" t="str">
            <v>Akhtar,Muhammad Zohaib</v>
          </cell>
          <cell r="J82" t="str">
            <v>WOFZ</v>
          </cell>
        </row>
        <row r="83">
          <cell r="A83">
            <v>206504141</v>
          </cell>
          <cell r="B83" t="str">
            <v>kasobfra</v>
          </cell>
          <cell r="C83" t="str">
            <v>KASOBYA,FRANCIS</v>
          </cell>
          <cell r="D83">
            <v>14603175</v>
          </cell>
          <cell r="E83">
            <v>1299</v>
          </cell>
          <cell r="F83" t="str">
            <v>Mon Nov 10 00:00:00 UTC 2025</v>
          </cell>
          <cell r="G83" t="str">
            <v>3PTY</v>
          </cell>
          <cell r="H83" t="str">
            <v>Active</v>
          </cell>
          <cell r="I83" t="str">
            <v>Katyal,Varun</v>
          </cell>
          <cell r="J83" t="str">
            <v>DULS</v>
          </cell>
        </row>
        <row r="84">
          <cell r="A84">
            <v>205939862</v>
          </cell>
          <cell r="B84" t="str">
            <v>sanjajev</v>
          </cell>
          <cell r="C84" t="str">
            <v>JERALD,SANJAY</v>
          </cell>
          <cell r="D84">
            <v>12681147</v>
          </cell>
          <cell r="E84">
            <v>1299</v>
          </cell>
          <cell r="F84" t="str">
            <v>Mon Sep 08 00:00:00 UTC 2025</v>
          </cell>
          <cell r="G84" t="str">
            <v>3PTY</v>
          </cell>
          <cell r="H84" t="str">
            <v>Active</v>
          </cell>
          <cell r="I84" t="str">
            <v>Scaria,Varghese</v>
          </cell>
          <cell r="J84" t="str">
            <v>EFSV</v>
          </cell>
        </row>
        <row r="85">
          <cell r="A85">
            <v>204117188</v>
          </cell>
          <cell r="B85" t="str">
            <v>rberinea</v>
          </cell>
          <cell r="C85" t="str">
            <v>Lanyang,Berine Amoh</v>
          </cell>
          <cell r="D85">
            <v>13753395</v>
          </cell>
          <cell r="E85">
            <v>1299</v>
          </cell>
          <cell r="F85" t="str">
            <v>Thu Sep 26 00:00:00 UTC 2024</v>
          </cell>
          <cell r="G85" t="str">
            <v>3PTY</v>
          </cell>
          <cell r="H85" t="str">
            <v>Active</v>
          </cell>
          <cell r="I85" t="str">
            <v>Thomas,Binil</v>
          </cell>
          <cell r="J85" t="str">
            <v>QUES</v>
          </cell>
        </row>
        <row r="86">
          <cell r="A86">
            <v>206504596</v>
          </cell>
          <cell r="B86" t="str">
            <v>tadekizi</v>
          </cell>
          <cell r="C86" t="str">
            <v>KIZITO,TADEO</v>
          </cell>
          <cell r="D86">
            <v>12633525</v>
          </cell>
          <cell r="E86">
            <v>1299</v>
          </cell>
          <cell r="F86" t="str">
            <v>Mon Nov 10 00:00:00 UTC 2025</v>
          </cell>
          <cell r="G86" t="str">
            <v>3PTY</v>
          </cell>
          <cell r="H86" t="str">
            <v>Active</v>
          </cell>
          <cell r="I86" t="str">
            <v>Katyal,Varun</v>
          </cell>
          <cell r="J86" t="str">
            <v>DULS</v>
          </cell>
        </row>
        <row r="87">
          <cell r="A87">
            <v>206491325</v>
          </cell>
          <cell r="B87" t="str">
            <v>dachepkv</v>
          </cell>
          <cell r="C87" t="str">
            <v>CHEPKOECH,DAISY</v>
          </cell>
          <cell r="D87">
            <v>11180654</v>
          </cell>
          <cell r="E87">
            <v>1299</v>
          </cell>
          <cell r="F87" t="str">
            <v>Mon Nov 10 00:00:00 UTC 2025</v>
          </cell>
          <cell r="G87" t="str">
            <v>3PTY</v>
          </cell>
          <cell r="H87" t="str">
            <v>Active</v>
          </cell>
          <cell r="I87" t="str">
            <v>Scaria,Varghese</v>
          </cell>
          <cell r="J87" t="str">
            <v>EFSV</v>
          </cell>
        </row>
        <row r="88">
          <cell r="A88">
            <v>205647583</v>
          </cell>
          <cell r="B88" t="str">
            <v>abedmkas</v>
          </cell>
          <cell r="C88" t="str">
            <v>Abedi,Mkasi  Mwalimu</v>
          </cell>
          <cell r="D88">
            <v>11480390</v>
          </cell>
          <cell r="E88">
            <v>1299</v>
          </cell>
          <cell r="F88" t="str">
            <v>Mon Jul 14 00:00:00 UTC 2025</v>
          </cell>
          <cell r="G88" t="str">
            <v>3PTY</v>
          </cell>
          <cell r="H88" t="str">
            <v>Active</v>
          </cell>
          <cell r="I88" t="str">
            <v>Meera,Bava Bahrudeen</v>
          </cell>
          <cell r="J88" t="str">
            <v>EFSV</v>
          </cell>
        </row>
        <row r="89">
          <cell r="A89">
            <v>204319797</v>
          </cell>
          <cell r="B89" t="str">
            <v>nkrumaai</v>
          </cell>
          <cell r="C89" t="str">
            <v>Nkrumah,Alex</v>
          </cell>
          <cell r="D89">
            <v>12145501</v>
          </cell>
          <cell r="E89">
            <v>1299</v>
          </cell>
          <cell r="F89" t="str">
            <v>Thu Oct 24 00:00:00 UTC 2024</v>
          </cell>
          <cell r="G89" t="str">
            <v>3PTY</v>
          </cell>
          <cell r="H89" t="str">
            <v>Active</v>
          </cell>
          <cell r="I89" t="str">
            <v>Katyal,Varun</v>
          </cell>
          <cell r="J89" t="str">
            <v>QUES</v>
          </cell>
        </row>
        <row r="90">
          <cell r="A90">
            <v>206504126</v>
          </cell>
          <cell r="B90" t="str">
            <v>andebayi</v>
          </cell>
          <cell r="C90" t="str">
            <v>ANDERSON,BAYINGANA</v>
          </cell>
          <cell r="D90">
            <v>13500506</v>
          </cell>
          <cell r="E90">
            <v>1299</v>
          </cell>
          <cell r="F90" t="str">
            <v>Mon Nov 10 00:00:00 UTC 2025</v>
          </cell>
          <cell r="G90" t="str">
            <v>3PTY</v>
          </cell>
          <cell r="H90" t="str">
            <v>Active</v>
          </cell>
          <cell r="I90" t="str">
            <v>Katyal,Varun</v>
          </cell>
          <cell r="J90" t="str">
            <v>DULS</v>
          </cell>
        </row>
        <row r="91">
          <cell r="A91">
            <v>205854274</v>
          </cell>
          <cell r="B91" t="str">
            <v>kyeicynt</v>
          </cell>
          <cell r="C91" t="str">
            <v>KYEI BAFFOUR,CYNTHIA</v>
          </cell>
          <cell r="D91">
            <v>13985696</v>
          </cell>
          <cell r="E91">
            <v>1290</v>
          </cell>
          <cell r="F91" t="str">
            <v>Thu Jul 23 00:00:00 UTC 2026</v>
          </cell>
          <cell r="G91" t="str">
            <v>3PTY</v>
          </cell>
          <cell r="H91" t="str">
            <v>Active</v>
          </cell>
          <cell r="I91" t="str">
            <v>Scaria,Varghese</v>
          </cell>
          <cell r="J91" t="str">
            <v>EFSV</v>
          </cell>
        </row>
        <row r="92">
          <cell r="A92">
            <v>204009951</v>
          </cell>
          <cell r="B92" t="str">
            <v>jqkumars</v>
          </cell>
          <cell r="C92" t="str">
            <v>KUMAR SHARMA,JITENDRA</v>
          </cell>
          <cell r="D92">
            <v>11400850</v>
          </cell>
          <cell r="E92">
            <v>1299</v>
          </cell>
          <cell r="F92" t="str">
            <v>Mon Sep 16 00:00:00 UTC 2024</v>
          </cell>
          <cell r="G92" t="str">
            <v>3PTY</v>
          </cell>
          <cell r="H92" t="str">
            <v>Active</v>
          </cell>
          <cell r="I92" t="str">
            <v>Lakkireddy,Sai Raghavendra Reddy</v>
          </cell>
          <cell r="J92" t="str">
            <v>DULS</v>
          </cell>
        </row>
        <row r="93">
          <cell r="A93">
            <v>204967039</v>
          </cell>
          <cell r="B93" t="str">
            <v>aprinceo</v>
          </cell>
          <cell r="C93" t="str">
            <v>ANIM,PRINCE OWUSU</v>
          </cell>
          <cell r="D93">
            <v>14313085</v>
          </cell>
          <cell r="E93">
            <v>1299</v>
          </cell>
          <cell r="F93" t="str">
            <v>Mon Mar 03 00:00:00 UTC 2025</v>
          </cell>
          <cell r="G93" t="str">
            <v>3PTY</v>
          </cell>
          <cell r="H93" t="str">
            <v>Active</v>
          </cell>
          <cell r="I93" t="str">
            <v>Ansari,Ammar Abdullah</v>
          </cell>
          <cell r="J93" t="str">
            <v>DULS</v>
          </cell>
        </row>
        <row r="94">
          <cell r="A94">
            <v>203736256</v>
          </cell>
          <cell r="B94" t="str">
            <v>mukalash</v>
          </cell>
          <cell r="C94" t="str">
            <v>MUKALAZI,SHAFIC</v>
          </cell>
          <cell r="D94">
            <v>11011238</v>
          </cell>
          <cell r="E94">
            <v>1299</v>
          </cell>
          <cell r="F94" t="str">
            <v>Mon Feb 03 00:00:00 UTC 2025</v>
          </cell>
          <cell r="G94" t="str">
            <v>3PTY</v>
          </cell>
          <cell r="H94" t="str">
            <v>Active</v>
          </cell>
          <cell r="I94" t="str">
            <v>Thomas,Binil</v>
          </cell>
          <cell r="J94" t="str">
            <v>DULS</v>
          </cell>
        </row>
        <row r="95">
          <cell r="A95">
            <v>206129609</v>
          </cell>
          <cell r="B95" t="str">
            <v>abdababa</v>
          </cell>
          <cell r="C95" t="str">
            <v>Babah Turay,Abdulai</v>
          </cell>
          <cell r="D95">
            <v>14712527</v>
          </cell>
          <cell r="E95">
            <v>1299</v>
          </cell>
          <cell r="F95" t="str">
            <v>Mon Sep 29 00:00:00 UTC 2025</v>
          </cell>
          <cell r="G95" t="str">
            <v>3PTY</v>
          </cell>
          <cell r="H95" t="str">
            <v>Active</v>
          </cell>
          <cell r="I95" t="str">
            <v>Ansari,Ammar Abdullah</v>
          </cell>
          <cell r="J95" t="str">
            <v>FLO</v>
          </cell>
        </row>
        <row r="96">
          <cell r="A96">
            <v>204252239</v>
          </cell>
          <cell r="B96" t="str">
            <v>alamavis</v>
          </cell>
          <cell r="C96" t="str">
            <v>Alabila,Mavis Akua</v>
          </cell>
          <cell r="D96">
            <v>14885273</v>
          </cell>
          <cell r="E96">
            <v>1299</v>
          </cell>
          <cell r="F96" t="str">
            <v>Mon Oct 14 00:00:00 UTC 2024</v>
          </cell>
          <cell r="G96" t="str">
            <v>3PTY</v>
          </cell>
          <cell r="H96" t="str">
            <v>Active</v>
          </cell>
          <cell r="I96" t="str">
            <v>Katyal,Varun</v>
          </cell>
          <cell r="J96" t="str">
            <v>QUES</v>
          </cell>
        </row>
        <row r="97">
          <cell r="A97">
            <v>204116439</v>
          </cell>
          <cell r="B97" t="str">
            <v>etugalex</v>
          </cell>
          <cell r="C97" t="str">
            <v>Etuge,Alexander</v>
          </cell>
          <cell r="D97">
            <v>13297485</v>
          </cell>
          <cell r="E97">
            <v>1299</v>
          </cell>
          <cell r="F97" t="str">
            <v>Thu Sep 26 00:00:00 UTC 2024</v>
          </cell>
          <cell r="G97" t="str">
            <v>3PTY</v>
          </cell>
          <cell r="H97" t="str">
            <v>Active</v>
          </cell>
          <cell r="I97" t="str">
            <v>Lakkireddy,Sai Raghavendra Reddy</v>
          </cell>
          <cell r="J97" t="str">
            <v>QUES</v>
          </cell>
        </row>
        <row r="98">
          <cell r="A98">
            <v>202219229</v>
          </cell>
          <cell r="B98" t="str">
            <v>mavconte</v>
          </cell>
          <cell r="C98" t="str">
            <v>CONTEH,MARION</v>
          </cell>
          <cell r="D98">
            <v>14247160</v>
          </cell>
          <cell r="E98">
            <v>1299</v>
          </cell>
          <cell r="F98" t="str">
            <v>Thu Oct 31 00:00:00 UTC 2024</v>
          </cell>
          <cell r="G98" t="str">
            <v>3PTY</v>
          </cell>
          <cell r="H98" t="str">
            <v>Active</v>
          </cell>
          <cell r="I98" t="str">
            <v>Meera,Bava Bahrudeen</v>
          </cell>
          <cell r="J98" t="str">
            <v>FLO</v>
          </cell>
        </row>
        <row r="99">
          <cell r="A99">
            <v>204117683</v>
          </cell>
          <cell r="B99" t="str">
            <v>kunopatr</v>
          </cell>
          <cell r="C99" t="str">
            <v>Kundu,Patricia</v>
          </cell>
          <cell r="D99">
            <v>251021</v>
          </cell>
          <cell r="E99">
            <v>1299</v>
          </cell>
          <cell r="F99" t="str">
            <v>Thu Sep 26 00:00:00 UTC 2024</v>
          </cell>
          <cell r="G99" t="str">
            <v>3PTY</v>
          </cell>
          <cell r="H99" t="str">
            <v>Active</v>
          </cell>
          <cell r="I99" t="str">
            <v>Scaria,Varghese</v>
          </cell>
          <cell r="J99" t="str">
            <v>QUES</v>
          </cell>
        </row>
        <row r="100">
          <cell r="A100">
            <v>203850786</v>
          </cell>
          <cell r="B100" t="str">
            <v>ashrnkwa</v>
          </cell>
          <cell r="C100" t="str">
            <v>Nkwanga,Ashraf Ashro</v>
          </cell>
          <cell r="D100">
            <v>11168364</v>
          </cell>
          <cell r="E100">
            <v>1299</v>
          </cell>
          <cell r="F100" t="str">
            <v>Tue Aug 20 00:00:00 UTC 2024</v>
          </cell>
          <cell r="G100" t="str">
            <v>3PTY</v>
          </cell>
          <cell r="H100" t="str">
            <v>Active</v>
          </cell>
          <cell r="I100" t="str">
            <v>Thomas,Binil</v>
          </cell>
          <cell r="J100" t="str">
            <v>DULS</v>
          </cell>
        </row>
        <row r="101">
          <cell r="A101">
            <v>206964163</v>
          </cell>
          <cell r="B101" t="str">
            <v>euzobiat</v>
          </cell>
          <cell r="C101" t="str">
            <v>TUMURAMYE,EUZOBIA</v>
          </cell>
          <cell r="D101">
            <v>11435182</v>
          </cell>
          <cell r="E101">
            <v>1712</v>
          </cell>
          <cell r="F101" t="str">
            <v>Fri Jan 23 00:00:00 UTC 2026</v>
          </cell>
          <cell r="G101" t="str">
            <v>3PTY</v>
          </cell>
          <cell r="H101" t="str">
            <v>Active</v>
          </cell>
          <cell r="I101" t="str">
            <v>Rajendran,Ajith Kumar</v>
          </cell>
          <cell r="J101" t="str">
            <v>KBTS</v>
          </cell>
        </row>
        <row r="102">
          <cell r="A102">
            <v>203850900</v>
          </cell>
          <cell r="B102" t="str">
            <v>mukakooz</v>
          </cell>
          <cell r="C102" t="str">
            <v>Kakooza,Musa</v>
          </cell>
          <cell r="D102">
            <v>12162305</v>
          </cell>
          <cell r="E102">
            <v>1299</v>
          </cell>
          <cell r="F102" t="str">
            <v>Tue Aug 20 00:00:00 UTC 2024</v>
          </cell>
          <cell r="G102" t="str">
            <v>3PTY</v>
          </cell>
          <cell r="H102" t="str">
            <v>Active</v>
          </cell>
          <cell r="I102" t="str">
            <v>Narshad,Muhammad Ashik</v>
          </cell>
          <cell r="J102" t="str">
            <v>DULS</v>
          </cell>
        </row>
        <row r="103">
          <cell r="A103">
            <v>208123535</v>
          </cell>
          <cell r="B103" t="str">
            <v>ojepkeme</v>
          </cell>
          <cell r="C103" t="str">
            <v>JEPKEMBOI,MERCY</v>
          </cell>
          <cell r="D103">
            <v>15121656</v>
          </cell>
          <cell r="E103">
            <v>1299</v>
          </cell>
          <cell r="F103" t="str">
            <v>Tue Aug 04 00:00:00 UTC 2026</v>
          </cell>
          <cell r="G103" t="str">
            <v>3PTY</v>
          </cell>
          <cell r="H103" t="str">
            <v>Active</v>
          </cell>
          <cell r="I103" t="str">
            <v>Narshad,Muhammad Ashik</v>
          </cell>
          <cell r="J103" t="str">
            <v>EFSV</v>
          </cell>
        </row>
        <row r="104">
          <cell r="A104">
            <v>203908868</v>
          </cell>
          <cell r="B104" t="str">
            <v>benjanko</v>
          </cell>
          <cell r="C104" t="str">
            <v>Ankomahene,Benjamin</v>
          </cell>
          <cell r="D104">
            <v>14718114</v>
          </cell>
          <cell r="E104">
            <v>1299</v>
          </cell>
          <cell r="F104" t="str">
            <v>Mon Sep 02 00:00:00 UTC 2024</v>
          </cell>
          <cell r="G104" t="str">
            <v>3PTY</v>
          </cell>
          <cell r="H104" t="str">
            <v>Active</v>
          </cell>
          <cell r="I104" t="str">
            <v>Scaria,Varghese</v>
          </cell>
          <cell r="J104" t="str">
            <v>FLO</v>
          </cell>
        </row>
        <row r="105">
          <cell r="A105">
            <v>204975662</v>
          </cell>
          <cell r="B105" t="str">
            <v>islmehez</v>
          </cell>
          <cell r="C105" t="str">
            <v>Islam,Mehebub</v>
          </cell>
          <cell r="D105">
            <v>13167811</v>
          </cell>
          <cell r="E105">
            <v>1299</v>
          </cell>
          <cell r="F105" t="str">
            <v>Thu Feb 27 00:00:00 UTC 2025</v>
          </cell>
          <cell r="G105" t="str">
            <v>3PTY</v>
          </cell>
          <cell r="H105" t="str">
            <v>Active</v>
          </cell>
          <cell r="I105" t="str">
            <v>Lakkireddy,Sai Raghavendra Reddy</v>
          </cell>
          <cell r="J105" t="str">
            <v>EFSV</v>
          </cell>
        </row>
        <row r="106">
          <cell r="A106">
            <v>203965524</v>
          </cell>
          <cell r="B106" t="str">
            <v>adufbrig</v>
          </cell>
          <cell r="C106" t="str">
            <v>Adu,Bright</v>
          </cell>
          <cell r="D106">
            <v>12658021</v>
          </cell>
          <cell r="E106">
            <v>1299</v>
          </cell>
          <cell r="F106" t="str">
            <v>Mon Sep 09 00:00:00 UTC 2024</v>
          </cell>
          <cell r="G106" t="str">
            <v>3PTY</v>
          </cell>
          <cell r="H106" t="str">
            <v>Active</v>
          </cell>
          <cell r="I106" t="str">
            <v>Katyal,Varun</v>
          </cell>
          <cell r="J106" t="str">
            <v>FLO</v>
          </cell>
        </row>
        <row r="107">
          <cell r="A107">
            <v>203965526</v>
          </cell>
          <cell r="B107" t="str">
            <v>sibwelli</v>
          </cell>
          <cell r="C107" t="str">
            <v>Sibanda,Wellington</v>
          </cell>
          <cell r="D107">
            <v>11321801</v>
          </cell>
          <cell r="E107">
            <v>1299</v>
          </cell>
          <cell r="F107" t="str">
            <v>Mon Sep 09 00:00:00 UTC 2024</v>
          </cell>
          <cell r="G107" t="str">
            <v>3PTY</v>
          </cell>
          <cell r="H107" t="str">
            <v>Active</v>
          </cell>
          <cell r="I107" t="str">
            <v>Katyal,Varun</v>
          </cell>
          <cell r="J107" t="str">
            <v>FLO</v>
          </cell>
        </row>
        <row r="108">
          <cell r="A108">
            <v>206953813</v>
          </cell>
          <cell r="B108" t="str">
            <v>rpnahabw</v>
          </cell>
          <cell r="C108" t="str">
            <v>RODGERS,NAHABWE</v>
          </cell>
          <cell r="D108">
            <v>14016628</v>
          </cell>
          <cell r="E108">
            <v>1299</v>
          </cell>
          <cell r="F108" t="str">
            <v>Wed Jan 28 00:00:00 UTC 2026</v>
          </cell>
          <cell r="G108" t="str">
            <v>3PTY</v>
          </cell>
          <cell r="H108" t="str">
            <v>Active</v>
          </cell>
          <cell r="I108" t="str">
            <v>Katyal,Varun</v>
          </cell>
          <cell r="J108" t="str">
            <v>DULS</v>
          </cell>
        </row>
        <row r="109">
          <cell r="A109">
            <v>206883746</v>
          </cell>
          <cell r="B109" t="str">
            <v>alicewan</v>
          </cell>
          <cell r="C109" t="str">
            <v>WANJIKU,ALICE NJAMBI</v>
          </cell>
          <cell r="D109">
            <v>15390062</v>
          </cell>
          <cell r="E109">
            <v>1299</v>
          </cell>
          <cell r="F109" t="str">
            <v>Mon Jan 05 00:00:00 UTC 2026</v>
          </cell>
          <cell r="G109" t="str">
            <v>3PTY</v>
          </cell>
          <cell r="H109" t="str">
            <v>Active</v>
          </cell>
          <cell r="I109" t="str">
            <v>Katyal,Varun</v>
          </cell>
          <cell r="J109" t="str">
            <v>EFSV</v>
          </cell>
        </row>
        <row r="110">
          <cell r="A110">
            <v>203880400</v>
          </cell>
          <cell r="B110" t="str">
            <v>mbockari</v>
          </cell>
          <cell r="C110" t="str">
            <v>Bockarie,Moniya</v>
          </cell>
          <cell r="D110">
            <v>14150071</v>
          </cell>
          <cell r="E110">
            <v>1299</v>
          </cell>
          <cell r="F110" t="str">
            <v>Mon Aug 26 00:00:00 UTC 2024</v>
          </cell>
          <cell r="G110" t="str">
            <v>3PTY</v>
          </cell>
          <cell r="H110" t="str">
            <v>Active</v>
          </cell>
          <cell r="I110" t="str">
            <v>Lakkireddy,Sai Raghavendra Reddy</v>
          </cell>
          <cell r="J110" t="str">
            <v>FLO</v>
          </cell>
        </row>
        <row r="111">
          <cell r="A111">
            <v>204864796</v>
          </cell>
          <cell r="B111" t="str">
            <v>charmakp</v>
          </cell>
          <cell r="C111" t="str">
            <v>AKPAKA,CHARLES</v>
          </cell>
          <cell r="D111">
            <v>11401258</v>
          </cell>
          <cell r="E111">
            <v>1299</v>
          </cell>
          <cell r="F111" t="str">
            <v>Mon May 12 00:00:00 UTC 2025</v>
          </cell>
          <cell r="G111" t="str">
            <v>3PTY</v>
          </cell>
          <cell r="H111" t="str">
            <v>Active</v>
          </cell>
          <cell r="I111" t="str">
            <v>Ansari,Ammar Abdullah</v>
          </cell>
          <cell r="J111" t="str">
            <v>DULS</v>
          </cell>
        </row>
        <row r="112">
          <cell r="A112">
            <v>206915295</v>
          </cell>
          <cell r="B112" t="str">
            <v>btayebwe</v>
          </cell>
          <cell r="C112" t="str">
            <v>TAYEBWE,BENON</v>
          </cell>
          <cell r="D112">
            <v>12817957</v>
          </cell>
          <cell r="E112">
            <v>1299</v>
          </cell>
          <cell r="F112" t="str">
            <v>Mon Jan 12 00:00:00 UTC 2026</v>
          </cell>
          <cell r="G112" t="str">
            <v>3PTY</v>
          </cell>
          <cell r="H112" t="str">
            <v>Active</v>
          </cell>
          <cell r="I112" t="str">
            <v>Katyal,Varun</v>
          </cell>
          <cell r="J112" t="str">
            <v>DULS</v>
          </cell>
        </row>
        <row r="113">
          <cell r="A113">
            <v>207868610</v>
          </cell>
          <cell r="B113" t="str">
            <v>sirmohar</v>
          </cell>
          <cell r="C113" t="str">
            <v>Mohammed,Sirajuddin</v>
          </cell>
          <cell r="D113">
            <v>11062444</v>
          </cell>
          <cell r="E113">
            <v>1200</v>
          </cell>
          <cell r="F113" t="str">
            <v>Mon Jul 06 00:00:00 UTC 2026</v>
          </cell>
          <cell r="G113" t="str">
            <v>3PTY</v>
          </cell>
          <cell r="H113" t="str">
            <v>Active</v>
          </cell>
          <cell r="I113" t="str">
            <v>Alhashmi,Abdulla</v>
          </cell>
          <cell r="J113" t="str">
            <v>MEUE</v>
          </cell>
        </row>
        <row r="114">
          <cell r="A114">
            <v>203813036</v>
          </cell>
          <cell r="B114" t="str">
            <v>arshshaj</v>
          </cell>
          <cell r="C114" t="str">
            <v>SHAJAHAN,ARSHAD</v>
          </cell>
          <cell r="D114">
            <v>12778733</v>
          </cell>
          <cell r="E114">
            <v>1299</v>
          </cell>
          <cell r="F114" t="str">
            <v>Tue Aug 13 00:00:00 UTC 2024</v>
          </cell>
          <cell r="G114" t="str">
            <v>3PTY</v>
          </cell>
          <cell r="H114" t="str">
            <v>Active</v>
          </cell>
          <cell r="I114" t="str">
            <v>Katyal,Varun</v>
          </cell>
          <cell r="J114" t="str">
            <v>ADEC</v>
          </cell>
        </row>
        <row r="115">
          <cell r="A115">
            <v>203908332</v>
          </cell>
          <cell r="B115" t="str">
            <v>siasiimw</v>
          </cell>
          <cell r="C115" t="str">
            <v>ASIIMWE,SIMON</v>
          </cell>
          <cell r="D115">
            <v>13151336</v>
          </cell>
          <cell r="E115">
            <v>1299</v>
          </cell>
          <cell r="F115" t="str">
            <v>Mon Sep 02 00:00:00 UTC 2024</v>
          </cell>
          <cell r="G115" t="str">
            <v>3PTY</v>
          </cell>
          <cell r="H115" t="str">
            <v>Active</v>
          </cell>
          <cell r="I115" t="str">
            <v>Thomas,Binil</v>
          </cell>
          <cell r="J115" t="str">
            <v>DULS</v>
          </cell>
        </row>
        <row r="116">
          <cell r="A116">
            <v>203522217</v>
          </cell>
          <cell r="B116" t="str">
            <v>korkwaku</v>
          </cell>
          <cell r="C116" t="str">
            <v>Kwaku,Koranteng Joseph</v>
          </cell>
          <cell r="D116">
            <v>13837488</v>
          </cell>
          <cell r="E116">
            <v>1299</v>
          </cell>
          <cell r="F116" t="str">
            <v>Thu Jun 20 00:00:00 UTC 2024</v>
          </cell>
          <cell r="G116" t="str">
            <v>3PTY</v>
          </cell>
          <cell r="H116" t="str">
            <v>Active</v>
          </cell>
          <cell r="I116" t="str">
            <v>Thomas,Binil</v>
          </cell>
          <cell r="J116" t="str">
            <v>ADEC</v>
          </cell>
        </row>
        <row r="117">
          <cell r="A117">
            <v>208024061</v>
          </cell>
          <cell r="B117" t="str">
            <v>manvisak</v>
          </cell>
          <cell r="C117" t="str">
            <v>Manmadhan,Visakh Plakkalaparambil</v>
          </cell>
          <cell r="D117">
            <v>11759066</v>
          </cell>
          <cell r="E117">
            <v>1200</v>
          </cell>
          <cell r="F117" t="str">
            <v>Thu Jul 16 00:00:00 UTC 2026</v>
          </cell>
          <cell r="G117" t="str">
            <v>3PTY</v>
          </cell>
          <cell r="H117" t="str">
            <v>Active</v>
          </cell>
          <cell r="I117" t="str">
            <v>Alhashmi,Abdulla</v>
          </cell>
          <cell r="J117" t="str">
            <v>SNTC</v>
          </cell>
        </row>
        <row r="118">
          <cell r="A118">
            <v>203800602</v>
          </cell>
          <cell r="B118" t="str">
            <v>agabamag</v>
          </cell>
          <cell r="C118" t="str">
            <v>AGABA,MARTIN</v>
          </cell>
          <cell r="D118">
            <v>12545732</v>
          </cell>
          <cell r="E118">
            <v>1299</v>
          </cell>
          <cell r="F118" t="str">
            <v>Mon Aug 12 00:00:00 UTC 2024</v>
          </cell>
          <cell r="G118" t="str">
            <v>3PTY</v>
          </cell>
          <cell r="H118" t="str">
            <v>Active</v>
          </cell>
          <cell r="I118" t="str">
            <v>Meera,Bava Bahrudeen</v>
          </cell>
          <cell r="J118" t="str">
            <v>DULS</v>
          </cell>
        </row>
        <row r="119">
          <cell r="A119">
            <v>205214424</v>
          </cell>
          <cell r="B119" t="str">
            <v>gauraima</v>
          </cell>
          <cell r="C119" t="str">
            <v>Rai Magar,Gaushila</v>
          </cell>
          <cell r="D119">
            <v>12300795</v>
          </cell>
          <cell r="E119">
            <v>1712</v>
          </cell>
          <cell r="F119" t="str">
            <v>Sun Apr 27 00:00:00 UTC 2025</v>
          </cell>
          <cell r="G119" t="str">
            <v>3PTY</v>
          </cell>
          <cell r="H119" t="str">
            <v>Active</v>
          </cell>
          <cell r="I119" t="str">
            <v>POGALA,HAREESH</v>
          </cell>
          <cell r="J119" t="str">
            <v>KBTS</v>
          </cell>
        </row>
        <row r="120">
          <cell r="A120">
            <v>203881697</v>
          </cell>
          <cell r="B120" t="str">
            <v>winashcr</v>
          </cell>
          <cell r="C120" t="str">
            <v>Ashcroft,Winston Desmond Adesumi</v>
          </cell>
          <cell r="D120">
            <v>14997356</v>
          </cell>
          <cell r="E120">
            <v>1299</v>
          </cell>
          <cell r="F120" t="str">
            <v>Mon Aug 26 00:00:00 UTC 2024</v>
          </cell>
          <cell r="G120" t="str">
            <v>3PTY</v>
          </cell>
          <cell r="H120" t="str">
            <v>Active</v>
          </cell>
          <cell r="I120" t="str">
            <v>Ansari,Ammar Abdullah</v>
          </cell>
          <cell r="J120" t="str">
            <v>FLO</v>
          </cell>
        </row>
        <row r="121">
          <cell r="A121">
            <v>205279080</v>
          </cell>
          <cell r="B121" t="str">
            <v>namasara</v>
          </cell>
          <cell r="C121" t="str">
            <v>Namakula,Sarah</v>
          </cell>
          <cell r="D121">
            <v>14778031</v>
          </cell>
          <cell r="E121">
            <v>1299</v>
          </cell>
          <cell r="F121" t="str">
            <v>Thu May 15 00:00:00 UTC 2025</v>
          </cell>
          <cell r="G121" t="str">
            <v>3PTY</v>
          </cell>
          <cell r="H121" t="str">
            <v>Active</v>
          </cell>
          <cell r="I121" t="str">
            <v>Scaria,Varghese</v>
          </cell>
          <cell r="J121" t="str">
            <v>EFSV</v>
          </cell>
        </row>
        <row r="122">
          <cell r="A122">
            <v>206915466</v>
          </cell>
          <cell r="B122" t="str">
            <v>almsukwf</v>
          </cell>
          <cell r="C122" t="str">
            <v>MSUKWA,ALEX</v>
          </cell>
          <cell r="D122">
            <v>14039778</v>
          </cell>
          <cell r="E122">
            <v>1299</v>
          </cell>
          <cell r="F122" t="str">
            <v>Mon Jan 12 00:00:00 UTC 2026</v>
          </cell>
          <cell r="G122" t="str">
            <v>3PTY</v>
          </cell>
          <cell r="H122" t="str">
            <v>Active</v>
          </cell>
          <cell r="I122" t="str">
            <v>Lakkireddy,Sai Raghavendra Reddy</v>
          </cell>
          <cell r="J122" t="str">
            <v>DULS</v>
          </cell>
        </row>
        <row r="123">
          <cell r="A123">
            <v>206915472</v>
          </cell>
          <cell r="B123" t="str">
            <v>ssqurais</v>
          </cell>
          <cell r="C123" t="str">
            <v>SSEMATIMBA,QURAISH</v>
          </cell>
          <cell r="D123">
            <v>12600407</v>
          </cell>
          <cell r="E123">
            <v>1299</v>
          </cell>
          <cell r="F123" t="str">
            <v>Mon Jan 12 00:00:00 UTC 2026</v>
          </cell>
          <cell r="G123" t="str">
            <v>3PTY</v>
          </cell>
          <cell r="H123" t="str">
            <v>Active</v>
          </cell>
          <cell r="I123" t="str">
            <v>Thomas,Binil</v>
          </cell>
          <cell r="J123" t="str">
            <v>DULS</v>
          </cell>
        </row>
        <row r="124">
          <cell r="A124">
            <v>203965179</v>
          </cell>
          <cell r="B124" t="str">
            <v>kiifiank</v>
          </cell>
          <cell r="C124" t="str">
            <v>Fianko,Kingsley Ohene</v>
          </cell>
          <cell r="D124">
            <v>11439942</v>
          </cell>
          <cell r="E124">
            <v>1299</v>
          </cell>
          <cell r="F124" t="str">
            <v>Mon Sep 09 00:00:00 UTC 2024</v>
          </cell>
          <cell r="G124" t="str">
            <v>3PTY</v>
          </cell>
          <cell r="H124" t="str">
            <v>Active</v>
          </cell>
          <cell r="I124" t="str">
            <v>Lakkireddy,Sai Raghavendra Reddy</v>
          </cell>
          <cell r="J124" t="str">
            <v>EFSV</v>
          </cell>
        </row>
        <row r="125">
          <cell r="A125">
            <v>205233462</v>
          </cell>
          <cell r="B125" t="str">
            <v>kalamsid</v>
          </cell>
          <cell r="C125" t="str">
            <v>Kalam Siddiqui,Ehtesam Siddiqui</v>
          </cell>
          <cell r="D125">
            <v>13225821</v>
          </cell>
          <cell r="E125">
            <v>1711</v>
          </cell>
          <cell r="F125" t="str">
            <v>Fri May 02 00:00:00 UTC 2025</v>
          </cell>
          <cell r="G125" t="str">
            <v>3PTY</v>
          </cell>
          <cell r="H125" t="str">
            <v>Active</v>
          </cell>
          <cell r="I125" t="str">
            <v>Rizvan,Mohamed</v>
          </cell>
          <cell r="J125" t="str">
            <v>KBTS</v>
          </cell>
        </row>
        <row r="126">
          <cell r="A126">
            <v>206873643</v>
          </cell>
          <cell r="B126" t="str">
            <v>hekibuuk</v>
          </cell>
          <cell r="C126" t="str">
            <v>KIBUUKA,HERMAN</v>
          </cell>
          <cell r="D126">
            <v>13439643</v>
          </cell>
          <cell r="E126">
            <v>1299</v>
          </cell>
          <cell r="F126" t="str">
            <v>Mon Dec 29 00:00:00 UTC 2025</v>
          </cell>
          <cell r="G126" t="str">
            <v>3PTY</v>
          </cell>
          <cell r="H126" t="str">
            <v>Active</v>
          </cell>
          <cell r="I126" t="str">
            <v>Katyal,Varun</v>
          </cell>
          <cell r="J126" t="str">
            <v>FLO</v>
          </cell>
        </row>
        <row r="127">
          <cell r="A127">
            <v>205242024</v>
          </cell>
          <cell r="B127" t="str">
            <v>sejmdsha</v>
          </cell>
          <cell r="C127" t="str">
            <v>Md Shahajalal,Sefat Ullah</v>
          </cell>
          <cell r="D127">
            <v>14974909</v>
          </cell>
          <cell r="E127">
            <v>1712</v>
          </cell>
          <cell r="F127" t="str">
            <v>Sun May 04 00:00:00 UTC 2025</v>
          </cell>
          <cell r="G127" t="str">
            <v>3PTY</v>
          </cell>
          <cell r="H127" t="str">
            <v>Active</v>
          </cell>
          <cell r="I127" t="str">
            <v>POGALA,HAREESH</v>
          </cell>
          <cell r="J127" t="str">
            <v>KBTS</v>
          </cell>
        </row>
        <row r="128">
          <cell r="A128">
            <v>204967049</v>
          </cell>
          <cell r="B128" t="str">
            <v>markumek</v>
          </cell>
          <cell r="C128" t="str">
            <v>KUMEKPE,MARTIN</v>
          </cell>
          <cell r="D128">
            <v>15309575</v>
          </cell>
          <cell r="E128">
            <v>1299</v>
          </cell>
          <cell r="F128" t="str">
            <v>Wed Jun 18 00:00:00 UTC 2025</v>
          </cell>
          <cell r="G128" t="str">
            <v>3PTY</v>
          </cell>
          <cell r="H128" t="str">
            <v>Active</v>
          </cell>
          <cell r="I128" t="str">
            <v>Katyal,Varun</v>
          </cell>
          <cell r="J128" t="str">
            <v>DULS</v>
          </cell>
        </row>
        <row r="129">
          <cell r="A129">
            <v>203813083</v>
          </cell>
          <cell r="B129" t="str">
            <v>janarsre</v>
          </cell>
          <cell r="C129" t="str">
            <v>JANARDHANAN,SREEKUTTAN KOTTUKKALPARAMBU</v>
          </cell>
          <cell r="D129">
            <v>211595</v>
          </cell>
          <cell r="E129">
            <v>1299</v>
          </cell>
          <cell r="F129" t="str">
            <v>Tue Aug 13 00:00:00 UTC 2024</v>
          </cell>
          <cell r="G129" t="str">
            <v>3PTY</v>
          </cell>
          <cell r="H129" t="str">
            <v>Active</v>
          </cell>
          <cell r="I129" t="str">
            <v>Katyal,Varun</v>
          </cell>
          <cell r="J129" t="str">
            <v>ADEC</v>
          </cell>
        </row>
        <row r="130">
          <cell r="A130">
            <v>204033425</v>
          </cell>
          <cell r="B130" t="str">
            <v>kanuprly</v>
          </cell>
          <cell r="C130" t="str">
            <v>Kalaiselvan,Anupriya</v>
          </cell>
          <cell r="D130">
            <v>12357296</v>
          </cell>
          <cell r="E130">
            <v>1299</v>
          </cell>
          <cell r="F130" t="str">
            <v>Tue Sep 17 00:00:00 UTC 2024</v>
          </cell>
          <cell r="G130" t="str">
            <v>3PTY</v>
          </cell>
          <cell r="H130" t="str">
            <v>Active</v>
          </cell>
          <cell r="I130" t="str">
            <v>Joshi,Anirudh</v>
          </cell>
          <cell r="J130" t="str">
            <v>FLO</v>
          </cell>
        </row>
        <row r="131">
          <cell r="A131">
            <v>205854083</v>
          </cell>
          <cell r="B131" t="str">
            <v>jwanjird</v>
          </cell>
          <cell r="C131" t="str">
            <v>wanjiru,Joy</v>
          </cell>
          <cell r="D131">
            <v>11034951</v>
          </cell>
          <cell r="E131">
            <v>1299</v>
          </cell>
          <cell r="F131" t="str">
            <v>Mon Aug 25 00:00:00 UTC 2025</v>
          </cell>
          <cell r="G131" t="str">
            <v>3PTY</v>
          </cell>
          <cell r="H131" t="str">
            <v>Active</v>
          </cell>
          <cell r="I131" t="str">
            <v>Thomas,Binil</v>
          </cell>
          <cell r="J131" t="str">
            <v>EFSV</v>
          </cell>
        </row>
        <row r="132">
          <cell r="A132">
            <v>207470993</v>
          </cell>
          <cell r="B132" t="str">
            <v>muzzammu</v>
          </cell>
          <cell r="C132" t="str">
            <v>Muhammad Jamil Azad,Muzzamil Hussain</v>
          </cell>
          <cell r="D132">
            <v>14751893</v>
          </cell>
          <cell r="E132">
            <v>1712</v>
          </cell>
          <cell r="F132" t="str">
            <v>Sun May 10 00:00:00 UTC 2026</v>
          </cell>
          <cell r="G132" t="str">
            <v>3PTY</v>
          </cell>
          <cell r="H132" t="str">
            <v>Active</v>
          </cell>
          <cell r="I132" t="str">
            <v>ramadoss,vadivel</v>
          </cell>
          <cell r="J132" t="str">
            <v>KBTS</v>
          </cell>
        </row>
        <row r="133">
          <cell r="A133">
            <v>203850779</v>
          </cell>
          <cell r="B133" t="str">
            <v>lamissia</v>
          </cell>
          <cell r="C133" t="str">
            <v>Abatala,Lamissi</v>
          </cell>
          <cell r="D133">
            <v>12829423</v>
          </cell>
          <cell r="E133">
            <v>1299</v>
          </cell>
          <cell r="F133" t="str">
            <v>Tue Aug 20 00:00:00 UTC 2024</v>
          </cell>
          <cell r="G133" t="str">
            <v>3PTY</v>
          </cell>
          <cell r="H133" t="str">
            <v>Active</v>
          </cell>
          <cell r="I133" t="str">
            <v>Meera,Bava Bahrudeen</v>
          </cell>
          <cell r="J133" t="str">
            <v>FLO</v>
          </cell>
        </row>
        <row r="134">
          <cell r="A134">
            <v>205848042</v>
          </cell>
          <cell r="B134" t="str">
            <v>carkorir</v>
          </cell>
          <cell r="C134" t="str">
            <v>KORIR,CAROLINE JELIMO</v>
          </cell>
          <cell r="D134">
            <v>12379031</v>
          </cell>
          <cell r="E134">
            <v>1299</v>
          </cell>
          <cell r="F134" t="str">
            <v>Mon Aug 25 00:00:00 UTC 2025</v>
          </cell>
          <cell r="G134" t="str">
            <v>3PTY</v>
          </cell>
          <cell r="H134" t="str">
            <v>Active</v>
          </cell>
          <cell r="I134" t="str">
            <v>Lakkireddy,Sai Raghavendra Reddy</v>
          </cell>
          <cell r="J134" t="str">
            <v>EFSV</v>
          </cell>
        </row>
        <row r="135">
          <cell r="A135">
            <v>206129606</v>
          </cell>
          <cell r="B135" t="str">
            <v>remmanda</v>
          </cell>
          <cell r="C135" t="str">
            <v>Dapaa,Emmanuel</v>
          </cell>
          <cell r="D135">
            <v>13277151</v>
          </cell>
          <cell r="E135">
            <v>1299</v>
          </cell>
          <cell r="F135" t="str">
            <v>Mon Sep 29 00:00:00 UTC 2025</v>
          </cell>
          <cell r="G135" t="str">
            <v>3PTY</v>
          </cell>
          <cell r="H135" t="str">
            <v>Active</v>
          </cell>
          <cell r="I135" t="str">
            <v>Narshad,Muhammad Ashik</v>
          </cell>
          <cell r="J135" t="str">
            <v>FLO</v>
          </cell>
        </row>
        <row r="136">
          <cell r="A136">
            <v>204010424</v>
          </cell>
          <cell r="B136" t="str">
            <v>ssegeoff</v>
          </cell>
          <cell r="C136" t="str">
            <v>SSEMPA,GEOFFREY</v>
          </cell>
          <cell r="D136">
            <v>12969069</v>
          </cell>
          <cell r="E136">
            <v>1299</v>
          </cell>
          <cell r="F136" t="str">
            <v>Mon Sep 16 00:00:00 UTC 2024</v>
          </cell>
          <cell r="G136" t="str">
            <v>3PTY</v>
          </cell>
          <cell r="H136" t="str">
            <v>Active</v>
          </cell>
          <cell r="I136" t="str">
            <v>Ansari,Ammar Abdullah</v>
          </cell>
          <cell r="J136" t="str">
            <v>DULS</v>
          </cell>
        </row>
        <row r="137">
          <cell r="A137">
            <v>203908841</v>
          </cell>
          <cell r="B137" t="str">
            <v>derriatt</v>
          </cell>
          <cell r="C137" t="str">
            <v>Attipoe,Derrickson</v>
          </cell>
          <cell r="D137">
            <v>11034437</v>
          </cell>
          <cell r="E137">
            <v>1299</v>
          </cell>
          <cell r="F137" t="str">
            <v>Mon Sep 02 00:00:00 UTC 2024</v>
          </cell>
          <cell r="G137" t="str">
            <v>3PTY</v>
          </cell>
          <cell r="H137" t="str">
            <v>Active</v>
          </cell>
          <cell r="I137" t="str">
            <v>Lakkireddy,Sai Raghavendra Reddy</v>
          </cell>
          <cell r="J137" t="str">
            <v>FLO</v>
          </cell>
        </row>
        <row r="138">
          <cell r="A138">
            <v>206676538</v>
          </cell>
          <cell r="B138" t="str">
            <v>sulayiti</v>
          </cell>
          <cell r="C138" t="str">
            <v>Mayanja,Sulayiti</v>
          </cell>
          <cell r="D138">
            <v>12286694</v>
          </cell>
          <cell r="E138">
            <v>1712</v>
          </cell>
          <cell r="F138" t="str">
            <v>Wed Nov 19 00:00:00 UTC 2025</v>
          </cell>
          <cell r="G138" t="str">
            <v>3PTY</v>
          </cell>
          <cell r="H138" t="str">
            <v>Active</v>
          </cell>
          <cell r="I138" t="str">
            <v>POGALA,HAREESH</v>
          </cell>
          <cell r="J138" t="str">
            <v>KBTS</v>
          </cell>
        </row>
        <row r="139">
          <cell r="A139">
            <v>204801714</v>
          </cell>
          <cell r="B139" t="str">
            <v>msaifahm</v>
          </cell>
          <cell r="C139" t="str">
            <v>Moeez Ahmad,Saif Ahmad</v>
          </cell>
          <cell r="D139">
            <v>12978045</v>
          </cell>
          <cell r="E139">
            <v>1712</v>
          </cell>
          <cell r="F139" t="str">
            <v>Wed Jan 01 00:00:00 UTC 2025</v>
          </cell>
          <cell r="G139" t="str">
            <v>3PTY</v>
          </cell>
          <cell r="H139" t="str">
            <v>Active</v>
          </cell>
          <cell r="I139" t="str">
            <v>Rizvan,Mohamed</v>
          </cell>
          <cell r="J139" t="str">
            <v>TDTS</v>
          </cell>
        </row>
        <row r="140">
          <cell r="A140">
            <v>204864410</v>
          </cell>
          <cell r="B140" t="str">
            <v>kubiandr</v>
          </cell>
          <cell r="C140" t="str">
            <v>KUBI,ANDREWS APPIAH</v>
          </cell>
          <cell r="D140">
            <v>12848899</v>
          </cell>
          <cell r="E140">
            <v>1299</v>
          </cell>
          <cell r="F140" t="str">
            <v>Mon Jan 27 00:00:00 UTC 2025</v>
          </cell>
          <cell r="G140" t="str">
            <v>3PTY</v>
          </cell>
          <cell r="H140" t="str">
            <v>Active</v>
          </cell>
          <cell r="I140" t="str">
            <v>Lakkireddy,Sai Raghavendra Reddy</v>
          </cell>
          <cell r="J140" t="str">
            <v>DULS</v>
          </cell>
        </row>
        <row r="141">
          <cell r="A141">
            <v>206065195</v>
          </cell>
          <cell r="B141" t="str">
            <v>dangbaso</v>
          </cell>
          <cell r="C141" t="str">
            <v>Basonege,Daniel</v>
          </cell>
          <cell r="D141">
            <v>15173672</v>
          </cell>
          <cell r="E141">
            <v>1299</v>
          </cell>
          <cell r="F141" t="str">
            <v>Mon Sep 22 00:00:00 UTC 2025</v>
          </cell>
          <cell r="G141" t="str">
            <v>3PTY</v>
          </cell>
          <cell r="H141" t="str">
            <v>Active</v>
          </cell>
          <cell r="I141" t="str">
            <v>Katyal,Varun</v>
          </cell>
          <cell r="J141" t="str">
            <v>FLO</v>
          </cell>
        </row>
        <row r="142">
          <cell r="A142">
            <v>206260774</v>
          </cell>
          <cell r="B142" t="str">
            <v>tuhaisfr</v>
          </cell>
          <cell r="C142" t="str">
            <v>Tuhaise,Francis</v>
          </cell>
          <cell r="D142">
            <v>14153245</v>
          </cell>
          <cell r="E142">
            <v>1712</v>
          </cell>
          <cell r="F142" t="str">
            <v>Sun Oct 12 00:00:00 UTC 2025</v>
          </cell>
          <cell r="G142" t="str">
            <v>3PTY</v>
          </cell>
          <cell r="H142" t="str">
            <v>Active</v>
          </cell>
          <cell r="I142" t="str">
            <v>Rizvan,Mohamed</v>
          </cell>
          <cell r="J142" t="str">
            <v>KBTS</v>
          </cell>
        </row>
        <row r="143">
          <cell r="A143">
            <v>206886644</v>
          </cell>
          <cell r="B143" t="str">
            <v>jepsharo</v>
          </cell>
          <cell r="C143" t="str">
            <v>Jepkemboi,Sharon</v>
          </cell>
          <cell r="D143">
            <v>13911739</v>
          </cell>
          <cell r="E143">
            <v>1299</v>
          </cell>
          <cell r="F143" t="str">
            <v>Mon Jan 05 00:00:00 UTC 2026</v>
          </cell>
          <cell r="G143" t="str">
            <v>3PTY</v>
          </cell>
          <cell r="H143" t="str">
            <v>Active</v>
          </cell>
          <cell r="I143" t="str">
            <v>Narshad,Muhammad Ashik</v>
          </cell>
          <cell r="J143" t="str">
            <v>EFSV</v>
          </cell>
        </row>
        <row r="144">
          <cell r="A144">
            <v>205477624</v>
          </cell>
          <cell r="B144" t="str">
            <v>xjonyank</v>
          </cell>
          <cell r="C144" t="str">
            <v>NYANKEY,JOHN</v>
          </cell>
          <cell r="D144">
            <v>11069200</v>
          </cell>
          <cell r="E144">
            <v>1299</v>
          </cell>
          <cell r="F144" t="str">
            <v>Mon Jun 23 00:00:00 UTC 2025</v>
          </cell>
          <cell r="G144" t="str">
            <v>3PTY</v>
          </cell>
          <cell r="H144" t="str">
            <v>Active</v>
          </cell>
          <cell r="I144" t="str">
            <v>Katyal,Varun</v>
          </cell>
          <cell r="J144" t="str">
            <v>DULS</v>
          </cell>
        </row>
        <row r="145">
          <cell r="A145">
            <v>203965024</v>
          </cell>
          <cell r="B145" t="str">
            <v>yeaunga</v>
          </cell>
          <cell r="C145" t="str">
            <v>Ye,Aung</v>
          </cell>
          <cell r="D145">
            <v>12126391</v>
          </cell>
          <cell r="E145">
            <v>1299</v>
          </cell>
          <cell r="F145" t="str">
            <v>Mon Sep 09 00:00:00 UTC 2024</v>
          </cell>
          <cell r="G145" t="str">
            <v>3PTY</v>
          </cell>
          <cell r="H145" t="str">
            <v>Active</v>
          </cell>
          <cell r="I145" t="str">
            <v>Lakkireddy,Sai Raghavendra Reddy</v>
          </cell>
          <cell r="J145" t="str">
            <v>ADEC</v>
          </cell>
        </row>
        <row r="146">
          <cell r="A146">
            <v>203737015</v>
          </cell>
          <cell r="B146" t="str">
            <v>uakatuks</v>
          </cell>
          <cell r="C146" t="str">
            <v>Akatukunda,Sheila Precious</v>
          </cell>
          <cell r="D146">
            <v>12891324</v>
          </cell>
          <cell r="E146">
            <v>1299</v>
          </cell>
          <cell r="F146" t="str">
            <v>Mon Jul 29 00:00:00 UTC 2024</v>
          </cell>
          <cell r="G146" t="str">
            <v>3PTY</v>
          </cell>
          <cell r="H146" t="str">
            <v>Active</v>
          </cell>
          <cell r="I146" t="str">
            <v>Katyal,Varun</v>
          </cell>
          <cell r="J146" t="str">
            <v>FLO</v>
          </cell>
        </row>
        <row r="147">
          <cell r="A147">
            <v>207470997</v>
          </cell>
          <cell r="B147" t="str">
            <v>jaopoku</v>
          </cell>
          <cell r="C147" t="str">
            <v>Opoku,James</v>
          </cell>
          <cell r="D147">
            <v>237599</v>
          </cell>
          <cell r="E147">
            <v>1712</v>
          </cell>
          <cell r="F147" t="str">
            <v>Sun May 10 00:00:00 UTC 2026</v>
          </cell>
          <cell r="G147" t="str">
            <v>3PTY</v>
          </cell>
          <cell r="H147" t="str">
            <v>Active</v>
          </cell>
          <cell r="I147" t="str">
            <v>ramadoss,vadivel</v>
          </cell>
          <cell r="J147" t="str">
            <v>KBTS</v>
          </cell>
        </row>
        <row r="148">
          <cell r="A148">
            <v>204138500</v>
          </cell>
          <cell r="B148" t="str">
            <v>dasaemma</v>
          </cell>
          <cell r="C148" t="str">
            <v>Asante,Emmanuel</v>
          </cell>
          <cell r="D148">
            <v>14873246</v>
          </cell>
          <cell r="E148">
            <v>1299</v>
          </cell>
          <cell r="F148" t="str">
            <v>Mon Sep 30 00:00:00 UTC 2024</v>
          </cell>
          <cell r="G148" t="str">
            <v>3PTY</v>
          </cell>
          <cell r="H148" t="str">
            <v>Active</v>
          </cell>
          <cell r="I148" t="str">
            <v>Narshad,Muhammad Ashik</v>
          </cell>
          <cell r="J148" t="str">
            <v>QUES</v>
          </cell>
        </row>
        <row r="149">
          <cell r="A149">
            <v>206814536</v>
          </cell>
          <cell r="B149" t="str">
            <v>kamangs</v>
          </cell>
          <cell r="C149" t="str">
            <v>Kamanga,Sam</v>
          </cell>
          <cell r="D149">
            <v>12347406</v>
          </cell>
          <cell r="E149">
            <v>1712</v>
          </cell>
          <cell r="F149" t="str">
            <v>Tue Dec 09 00:00:00 UTC 2025</v>
          </cell>
          <cell r="G149" t="str">
            <v>3PTY</v>
          </cell>
          <cell r="H149" t="str">
            <v>Active</v>
          </cell>
          <cell r="I149" t="str">
            <v>AbdElhakim,Ammar</v>
          </cell>
          <cell r="J149" t="str">
            <v>KBTS</v>
          </cell>
        </row>
        <row r="150">
          <cell r="A150">
            <v>203741547</v>
          </cell>
          <cell r="B150" t="str">
            <v>okrahcha</v>
          </cell>
          <cell r="C150" t="str">
            <v>OKRAH,CHARLES</v>
          </cell>
          <cell r="D150">
            <v>14201701</v>
          </cell>
          <cell r="E150">
            <v>1299</v>
          </cell>
          <cell r="F150" t="str">
            <v>Tue Aug 13 00:00:00 UTC 2024</v>
          </cell>
          <cell r="G150" t="str">
            <v>3PTY</v>
          </cell>
          <cell r="H150" t="str">
            <v>Active</v>
          </cell>
          <cell r="I150" t="str">
            <v>Sohail,Anis</v>
          </cell>
          <cell r="J150" t="str">
            <v>FLO</v>
          </cell>
        </row>
        <row r="151">
          <cell r="A151">
            <v>206957730</v>
          </cell>
          <cell r="B151" t="str">
            <v>ochijame</v>
          </cell>
          <cell r="C151" t="str">
            <v>Ochieng,James</v>
          </cell>
          <cell r="D151">
            <v>14999851</v>
          </cell>
          <cell r="E151">
            <v>1299</v>
          </cell>
          <cell r="F151" t="str">
            <v>Mon Jan 26 00:00:00 UTC 2026</v>
          </cell>
          <cell r="G151" t="str">
            <v>3PTY</v>
          </cell>
          <cell r="H151" t="str">
            <v>Active</v>
          </cell>
          <cell r="I151" t="str">
            <v>Sohail,Anis</v>
          </cell>
          <cell r="J151" t="str">
            <v>EFSV</v>
          </cell>
        </row>
        <row r="152">
          <cell r="A152">
            <v>203741317</v>
          </cell>
          <cell r="B152" t="str">
            <v>remmanai</v>
          </cell>
          <cell r="C152" t="str">
            <v>Aidoo,Emmanuel</v>
          </cell>
          <cell r="D152">
            <v>13679179</v>
          </cell>
          <cell r="E152">
            <v>1299</v>
          </cell>
          <cell r="F152" t="str">
            <v>Mon Jul 29 00:00:00 UTC 2024</v>
          </cell>
          <cell r="G152" t="str">
            <v>3PTY</v>
          </cell>
          <cell r="H152" t="str">
            <v>Active</v>
          </cell>
          <cell r="I152" t="str">
            <v>Katyal,Varun</v>
          </cell>
          <cell r="J152" t="str">
            <v>FLO</v>
          </cell>
        </row>
        <row r="153">
          <cell r="A153">
            <v>205609554</v>
          </cell>
          <cell r="B153" t="str">
            <v>bishwsan</v>
          </cell>
          <cell r="C153" t="str">
            <v>Sandesh,Bishwokarma</v>
          </cell>
          <cell r="D153">
            <v>11108216</v>
          </cell>
          <cell r="E153">
            <v>1712</v>
          </cell>
          <cell r="F153" t="str">
            <v>Thu Jul 03 00:00:00 UTC 2025</v>
          </cell>
          <cell r="G153" t="str">
            <v>3PTY</v>
          </cell>
          <cell r="H153" t="str">
            <v>Active</v>
          </cell>
          <cell r="I153" t="str">
            <v>POGALA,HAREESH</v>
          </cell>
          <cell r="J153" t="str">
            <v>KBTS</v>
          </cell>
        </row>
        <row r="154">
          <cell r="A154">
            <v>204138116</v>
          </cell>
          <cell r="B154" t="str">
            <v>fodaigak</v>
          </cell>
          <cell r="C154" t="str">
            <v>Daiga Kingsly,Fongoh</v>
          </cell>
          <cell r="D154">
            <v>13542497</v>
          </cell>
          <cell r="E154">
            <v>1299</v>
          </cell>
          <cell r="F154" t="str">
            <v>Mon Sep 30 00:00:00 UTC 2024</v>
          </cell>
          <cell r="G154" t="str">
            <v>3PTY</v>
          </cell>
          <cell r="H154" t="str">
            <v>Active</v>
          </cell>
          <cell r="I154" t="str">
            <v>Lakkireddy,Sai Raghavendra Reddy</v>
          </cell>
          <cell r="J154" t="str">
            <v>QUES</v>
          </cell>
        </row>
        <row r="155">
          <cell r="A155">
            <v>204172862</v>
          </cell>
          <cell r="B155" t="str">
            <v>edinakye</v>
          </cell>
          <cell r="C155" t="str">
            <v>Kyeremaa,Edina</v>
          </cell>
          <cell r="D155">
            <v>11826217</v>
          </cell>
          <cell r="E155">
            <v>1299</v>
          </cell>
          <cell r="F155" t="str">
            <v>Thu Oct 03 00:00:00 UTC 2024</v>
          </cell>
          <cell r="G155" t="str">
            <v>3PTY</v>
          </cell>
          <cell r="H155" t="str">
            <v>Active</v>
          </cell>
          <cell r="I155" t="str">
            <v>Thomas,Binil</v>
          </cell>
          <cell r="J155" t="str">
            <v>FLO</v>
          </cell>
        </row>
        <row r="156">
          <cell r="A156">
            <v>206199915</v>
          </cell>
          <cell r="B156" t="str">
            <v>ashrajin</v>
          </cell>
          <cell r="C156" t="str">
            <v>RAJINDER KUMAR,ASHISH</v>
          </cell>
          <cell r="D156">
            <v>14908701</v>
          </cell>
          <cell r="E156">
            <v>1299</v>
          </cell>
          <cell r="F156" t="str">
            <v>Mon Oct 06 00:00:00 UTC 2025</v>
          </cell>
          <cell r="G156" t="str">
            <v>3PTY</v>
          </cell>
          <cell r="H156" t="str">
            <v>Active</v>
          </cell>
          <cell r="I156" t="str">
            <v>Narshad,Muhammad Ashik</v>
          </cell>
          <cell r="J156" t="str">
            <v>FLO</v>
          </cell>
        </row>
        <row r="157">
          <cell r="A157">
            <v>206004602</v>
          </cell>
          <cell r="B157" t="str">
            <v>pauwkona</v>
          </cell>
          <cell r="C157" t="str">
            <v>KONAMAH BOATENG,PAULINA</v>
          </cell>
          <cell r="D157">
            <v>11398899</v>
          </cell>
          <cell r="E157">
            <v>1299</v>
          </cell>
          <cell r="F157" t="str">
            <v>Mon Sep 22 00:00:00 UTC 2025</v>
          </cell>
          <cell r="G157" t="str">
            <v>3PTY</v>
          </cell>
          <cell r="H157" t="str">
            <v>Active</v>
          </cell>
          <cell r="I157" t="str">
            <v>Ansari,Ammar Abdullah</v>
          </cell>
          <cell r="J157" t="str">
            <v>FLO</v>
          </cell>
        </row>
        <row r="158">
          <cell r="A158">
            <v>203850930</v>
          </cell>
          <cell r="B158" t="str">
            <v>vmustapa</v>
          </cell>
          <cell r="C158" t="str">
            <v>Mustapha,Aminatu Korkor</v>
          </cell>
          <cell r="D158">
            <v>14001676</v>
          </cell>
          <cell r="E158">
            <v>1299</v>
          </cell>
          <cell r="F158" t="str">
            <v>Tue Aug 20 00:00:00 UTC 2024</v>
          </cell>
          <cell r="G158" t="str">
            <v>3PTY</v>
          </cell>
          <cell r="H158" t="str">
            <v>Active</v>
          </cell>
          <cell r="I158" t="str">
            <v>Dinberu,Eden</v>
          </cell>
          <cell r="J158" t="str">
            <v>FLO</v>
          </cell>
        </row>
        <row r="159">
          <cell r="A159">
            <v>206953984</v>
          </cell>
          <cell r="B159" t="str">
            <v>kamwadan</v>
          </cell>
          <cell r="C159" t="str">
            <v>KAMWATHENDO,DANIEL</v>
          </cell>
          <cell r="D159">
            <v>83681</v>
          </cell>
          <cell r="E159">
            <v>1299</v>
          </cell>
          <cell r="F159" t="str">
            <v>Mon Jan 26 00:00:00 UTC 2026</v>
          </cell>
          <cell r="G159" t="str">
            <v>3PTY</v>
          </cell>
          <cell r="H159" t="str">
            <v>Active</v>
          </cell>
          <cell r="I159" t="str">
            <v>Sohail,Anis</v>
          </cell>
          <cell r="J159" t="str">
            <v>DULS</v>
          </cell>
        </row>
        <row r="160">
          <cell r="A160">
            <v>207719998</v>
          </cell>
          <cell r="B160" t="str">
            <v>jamkagim</v>
          </cell>
          <cell r="C160" t="str">
            <v>Kagimbura,James</v>
          </cell>
          <cell r="D160">
            <v>13475329</v>
          </cell>
          <cell r="E160">
            <v>1316</v>
          </cell>
          <cell r="F160" t="str">
            <v>Thu Jun 11 00:00:00 UTC 2026</v>
          </cell>
          <cell r="G160" t="str">
            <v>3PTY</v>
          </cell>
          <cell r="H160" t="str">
            <v>Active</v>
          </cell>
          <cell r="I160" t="str">
            <v>Akhtar,Muhammad Zohaib</v>
          </cell>
          <cell r="J160" t="str">
            <v>WOFZ</v>
          </cell>
        </row>
        <row r="161">
          <cell r="A161">
            <v>205923172</v>
          </cell>
          <cell r="B161" t="str">
            <v>ukargjoh</v>
          </cell>
          <cell r="C161" t="str">
            <v>KARGBO,JOHN</v>
          </cell>
          <cell r="D161">
            <v>12288376</v>
          </cell>
          <cell r="E161">
            <v>1299</v>
          </cell>
          <cell r="F161" t="str">
            <v>Mon Sep 08 00:00:00 UTC 2025</v>
          </cell>
          <cell r="G161" t="str">
            <v>3PTY</v>
          </cell>
          <cell r="H161" t="str">
            <v>Active</v>
          </cell>
          <cell r="I161" t="str">
            <v>Narshad,Muhammad Ashik</v>
          </cell>
          <cell r="J161" t="str">
            <v>EFSV</v>
          </cell>
        </row>
        <row r="162">
          <cell r="A162">
            <v>206886517</v>
          </cell>
          <cell r="B162" t="str">
            <v>amukclin</v>
          </cell>
          <cell r="C162" t="str">
            <v>AMUKHOYWA,CLINTON</v>
          </cell>
          <cell r="D162">
            <v>14757317</v>
          </cell>
          <cell r="E162">
            <v>1299</v>
          </cell>
          <cell r="F162" t="str">
            <v>Mon Jan 05 00:00:00 UTC 2026</v>
          </cell>
          <cell r="G162" t="str">
            <v>3PTY</v>
          </cell>
          <cell r="H162" t="str">
            <v>Active</v>
          </cell>
          <cell r="I162" t="str">
            <v>Narshad,Muhammad Ashik</v>
          </cell>
          <cell r="J162" t="str">
            <v>EFSV</v>
          </cell>
        </row>
        <row r="163">
          <cell r="A163">
            <v>204137703</v>
          </cell>
          <cell r="B163" t="str">
            <v>blamoyam</v>
          </cell>
          <cell r="C163" t="str">
            <v>Yamah,Blama</v>
          </cell>
          <cell r="D163">
            <v>15289990</v>
          </cell>
          <cell r="E163">
            <v>1299</v>
          </cell>
          <cell r="F163" t="str">
            <v>Mon Sep 30 00:00:00 UTC 2024</v>
          </cell>
          <cell r="G163" t="str">
            <v>3PTY</v>
          </cell>
          <cell r="H163" t="str">
            <v>Active</v>
          </cell>
          <cell r="I163" t="str">
            <v>Scaria,Varghese</v>
          </cell>
          <cell r="J163" t="str">
            <v>QUES</v>
          </cell>
        </row>
        <row r="164">
          <cell r="A164">
            <v>203741324</v>
          </cell>
          <cell r="B164" t="str">
            <v>iahfrank</v>
          </cell>
          <cell r="C164" t="str">
            <v>AHEN,FRANK</v>
          </cell>
          <cell r="D164">
            <v>13409304</v>
          </cell>
          <cell r="E164">
            <v>1299</v>
          </cell>
          <cell r="F164" t="str">
            <v>Mon Jul 29 00:00:00 UTC 2024</v>
          </cell>
          <cell r="G164" t="str">
            <v>3PTY</v>
          </cell>
          <cell r="H164" t="str">
            <v>Active</v>
          </cell>
          <cell r="I164" t="str">
            <v>Katyal,Varun</v>
          </cell>
          <cell r="J164" t="str">
            <v>FLO</v>
          </cell>
        </row>
        <row r="165">
          <cell r="A165">
            <v>205495595</v>
          </cell>
          <cell r="B165" t="str">
            <v>nyabuniv</v>
          </cell>
          <cell r="C165" t="str">
            <v>NYABUTO,NIVAH MORAA</v>
          </cell>
          <cell r="D165">
            <v>12735185</v>
          </cell>
          <cell r="E165">
            <v>1299</v>
          </cell>
          <cell r="F165" t="str">
            <v>Mon Jun 23 00:00:00 UTC 2025</v>
          </cell>
          <cell r="G165" t="str">
            <v>3PTY</v>
          </cell>
          <cell r="H165" t="str">
            <v>Active</v>
          </cell>
          <cell r="I165" t="str">
            <v>Katyal,Varun</v>
          </cell>
          <cell r="J165" t="str">
            <v>EFSV</v>
          </cell>
        </row>
        <row r="166">
          <cell r="A166">
            <v>206015633</v>
          </cell>
          <cell r="B166" t="str">
            <v>ciliatan</v>
          </cell>
          <cell r="C166" t="str">
            <v>CILIA NAMA,TANDU</v>
          </cell>
          <cell r="D166">
            <v>11042349</v>
          </cell>
          <cell r="E166">
            <v>1299</v>
          </cell>
          <cell r="F166" t="str">
            <v>Mon Sep 15 00:00:00 UTC 2025</v>
          </cell>
          <cell r="G166" t="str">
            <v>3PTY</v>
          </cell>
          <cell r="H166" t="str">
            <v>Active</v>
          </cell>
          <cell r="I166" t="str">
            <v>Katyal,Varun</v>
          </cell>
          <cell r="J166" t="str">
            <v>FLO</v>
          </cell>
        </row>
        <row r="167">
          <cell r="A167">
            <v>202012769</v>
          </cell>
          <cell r="B167" t="str">
            <v>muhmrafi</v>
          </cell>
          <cell r="C167" t="str">
            <v>Rafique,Muhammad Naveed</v>
          </cell>
          <cell r="D167">
            <v>11996241</v>
          </cell>
          <cell r="E167">
            <v>1092</v>
          </cell>
          <cell r="F167" t="str">
            <v>Wed Sep 06 00:00:00 UTC 2023</v>
          </cell>
          <cell r="G167" t="str">
            <v>3PTY</v>
          </cell>
          <cell r="H167" t="str">
            <v>Active</v>
          </cell>
          <cell r="I167" t="str">
            <v>Rizvan,Mohamed</v>
          </cell>
          <cell r="J167" t="str">
            <v>UBS</v>
          </cell>
        </row>
        <row r="168">
          <cell r="A168">
            <v>205608625</v>
          </cell>
          <cell r="B168" t="str">
            <v>takpalgo</v>
          </cell>
          <cell r="C168" t="str">
            <v>AKPALU,GODWIN</v>
          </cell>
          <cell r="D168">
            <v>12171158</v>
          </cell>
          <cell r="E168">
            <v>1299</v>
          </cell>
          <cell r="F168" t="str">
            <v>Mon Jul 07 00:00:00 UTC 2025</v>
          </cell>
          <cell r="G168" t="str">
            <v>3PTY</v>
          </cell>
          <cell r="H168" t="str">
            <v>Active</v>
          </cell>
          <cell r="I168" t="str">
            <v>Katyal,Varun</v>
          </cell>
          <cell r="J168" t="str">
            <v>DULS</v>
          </cell>
        </row>
        <row r="169">
          <cell r="A169">
            <v>204967150</v>
          </cell>
          <cell r="B169" t="str">
            <v>ibramoro</v>
          </cell>
          <cell r="C169" t="str">
            <v>IBRAHIM,MORO</v>
          </cell>
          <cell r="D169">
            <v>12879059</v>
          </cell>
          <cell r="E169">
            <v>1299</v>
          </cell>
          <cell r="F169" t="str">
            <v>Wed Jun 18 00:00:00 UTC 2025</v>
          </cell>
          <cell r="G169" t="str">
            <v>3PTY</v>
          </cell>
          <cell r="H169" t="str">
            <v>Active</v>
          </cell>
          <cell r="I169" t="str">
            <v>Katyal,Varun</v>
          </cell>
          <cell r="J169" t="str">
            <v>DULS</v>
          </cell>
        </row>
        <row r="170">
          <cell r="A170">
            <v>203965455</v>
          </cell>
          <cell r="B170" t="str">
            <v>abraalfo</v>
          </cell>
          <cell r="C170" t="str">
            <v>AL Fofana,Abrahim</v>
          </cell>
          <cell r="D170">
            <v>13674294</v>
          </cell>
          <cell r="E170">
            <v>1299</v>
          </cell>
          <cell r="F170" t="str">
            <v>Mon Sep 09 00:00:00 UTC 2024</v>
          </cell>
          <cell r="G170" t="str">
            <v>3PTY</v>
          </cell>
          <cell r="H170" t="str">
            <v>Active</v>
          </cell>
          <cell r="I170" t="str">
            <v>Narshad,Muhammad Ashik</v>
          </cell>
          <cell r="J170" t="str">
            <v>FLO</v>
          </cell>
        </row>
        <row r="171">
          <cell r="A171">
            <v>205147627</v>
          </cell>
          <cell r="B171" t="str">
            <v>gfiljani</v>
          </cell>
          <cell r="C171" t="str">
            <v>G. Filoteo,Janien Marie</v>
          </cell>
          <cell r="D171">
            <v>12067471</v>
          </cell>
          <cell r="E171">
            <v>1712</v>
          </cell>
          <cell r="F171" t="str">
            <v>Fri Apr 11 00:00:00 UTC 2025</v>
          </cell>
          <cell r="G171" t="str">
            <v>3PTY</v>
          </cell>
          <cell r="H171" t="str">
            <v>Active</v>
          </cell>
          <cell r="I171" t="str">
            <v>POGALA,HAREESH</v>
          </cell>
          <cell r="J171" t="str">
            <v>KBTS</v>
          </cell>
        </row>
        <row r="172">
          <cell r="A172">
            <v>207383780</v>
          </cell>
          <cell r="B172" t="str">
            <v>ashifzah</v>
          </cell>
          <cell r="C172" t="str">
            <v>AHAMED,ASHIF</v>
          </cell>
          <cell r="D172">
            <v>12682765</v>
          </cell>
          <cell r="E172">
            <v>1299</v>
          </cell>
          <cell r="F172" t="str">
            <v>Wed Apr 29 00:00:00 UTC 2026</v>
          </cell>
          <cell r="G172" t="str">
            <v>3PTY</v>
          </cell>
          <cell r="H172" t="str">
            <v>Active</v>
          </cell>
          <cell r="I172" t="str">
            <v>Joshi,Anirudh</v>
          </cell>
          <cell r="J172" t="str">
            <v>EFSV</v>
          </cell>
        </row>
        <row r="173">
          <cell r="A173">
            <v>205608618</v>
          </cell>
          <cell r="B173" t="str">
            <v>zchowusu</v>
          </cell>
          <cell r="C173" t="str">
            <v>OWUSU,CHARLES TONTO</v>
          </cell>
          <cell r="D173">
            <v>236105</v>
          </cell>
          <cell r="E173">
            <v>1299</v>
          </cell>
          <cell r="F173" t="str">
            <v>Mon Jul 07 00:00:00 UTC 2025</v>
          </cell>
          <cell r="G173" t="str">
            <v>3PTY</v>
          </cell>
          <cell r="H173" t="str">
            <v>Active</v>
          </cell>
          <cell r="I173" t="str">
            <v>Katyal,Varun</v>
          </cell>
          <cell r="J173" t="str">
            <v>DULS</v>
          </cell>
        </row>
        <row r="174">
          <cell r="A174">
            <v>204060922</v>
          </cell>
          <cell r="B174" t="str">
            <v>ivankatl</v>
          </cell>
          <cell r="C174" t="str">
            <v>KATO,IVAN</v>
          </cell>
          <cell r="D174">
            <v>12665392</v>
          </cell>
          <cell r="E174">
            <v>1299</v>
          </cell>
          <cell r="F174" t="str">
            <v>Mon Sep 23 00:00:00 UTC 2024</v>
          </cell>
          <cell r="G174" t="str">
            <v>3PTY</v>
          </cell>
          <cell r="H174" t="str">
            <v>Active</v>
          </cell>
          <cell r="I174" t="str">
            <v>Ansari,Ammar Abdullah</v>
          </cell>
          <cell r="J174" t="str">
            <v>DULS</v>
          </cell>
        </row>
        <row r="175">
          <cell r="A175">
            <v>205252750</v>
          </cell>
          <cell r="B175" t="str">
            <v>kipruthc</v>
          </cell>
          <cell r="C175" t="str">
            <v>Kipchirchir,Ruth Chepkemboi</v>
          </cell>
          <cell r="D175">
            <v>15181803</v>
          </cell>
          <cell r="E175">
            <v>1299</v>
          </cell>
          <cell r="F175" t="str">
            <v>Mon May 12 00:00:00 UTC 2025</v>
          </cell>
          <cell r="G175" t="str">
            <v>3PTY</v>
          </cell>
          <cell r="H175" t="str">
            <v>Active</v>
          </cell>
          <cell r="I175" t="str">
            <v>Narshad,Muhammad Ashik</v>
          </cell>
          <cell r="J175" t="str">
            <v>EFSV</v>
          </cell>
        </row>
        <row r="176">
          <cell r="A176">
            <v>205252356</v>
          </cell>
          <cell r="B176" t="str">
            <v>appiador</v>
          </cell>
          <cell r="C176" t="str">
            <v>Appiah,Dorcas Niamah</v>
          </cell>
          <cell r="D176">
            <v>11283043</v>
          </cell>
          <cell r="E176">
            <v>1299</v>
          </cell>
          <cell r="F176" t="str">
            <v>Tue Aug 04 00:00:00 UTC 2026</v>
          </cell>
          <cell r="G176" t="str">
            <v>3PTY</v>
          </cell>
          <cell r="H176" t="str">
            <v>Active</v>
          </cell>
          <cell r="I176" t="str">
            <v>Narshad,Muhammad Ashik</v>
          </cell>
          <cell r="J176" t="str">
            <v>EFSV</v>
          </cell>
        </row>
        <row r="177">
          <cell r="A177">
            <v>206915464</v>
          </cell>
          <cell r="B177" t="str">
            <v>ngraciou</v>
          </cell>
          <cell r="C177" t="str">
            <v>NYIRENDA,GRACIOUS PAMHWANYA</v>
          </cell>
          <cell r="D177">
            <v>14426646</v>
          </cell>
          <cell r="E177">
            <v>1299</v>
          </cell>
          <cell r="F177" t="str">
            <v>Mon Jan 12 00:00:00 UTC 2026</v>
          </cell>
          <cell r="G177" t="str">
            <v>3PTY</v>
          </cell>
          <cell r="H177" t="str">
            <v>Active</v>
          </cell>
          <cell r="I177" t="str">
            <v>Lakkireddy,Sai Raghavendra Reddy</v>
          </cell>
          <cell r="J177" t="str">
            <v>DULS</v>
          </cell>
        </row>
        <row r="178">
          <cell r="A178">
            <v>205977115</v>
          </cell>
          <cell r="B178" t="str">
            <v>masinois</v>
          </cell>
          <cell r="C178" t="str">
            <v>MASINDE,ISAAC</v>
          </cell>
          <cell r="D178">
            <v>14018620</v>
          </cell>
          <cell r="E178">
            <v>1299</v>
          </cell>
          <cell r="F178" t="str">
            <v>Mon Sep 15 00:00:00 UTC 2025</v>
          </cell>
          <cell r="G178" t="str">
            <v>3PTY</v>
          </cell>
          <cell r="H178" t="str">
            <v>Active</v>
          </cell>
          <cell r="I178" t="str">
            <v>Katyal,Varun</v>
          </cell>
          <cell r="J178" t="str">
            <v>DULS</v>
          </cell>
        </row>
        <row r="179">
          <cell r="A179">
            <v>206884029</v>
          </cell>
          <cell r="B179" t="str">
            <v>commeygs</v>
          </cell>
          <cell r="C179" t="str">
            <v>COMMEY,GRACE KAALEY</v>
          </cell>
          <cell r="D179">
            <v>11496536</v>
          </cell>
          <cell r="E179">
            <v>1299</v>
          </cell>
          <cell r="F179" t="str">
            <v>Mon Jan 05 00:00:00 UTC 2026</v>
          </cell>
          <cell r="G179" t="str">
            <v>3PTY</v>
          </cell>
          <cell r="H179" t="str">
            <v>Active</v>
          </cell>
          <cell r="I179" t="str">
            <v>Thomas,Binil</v>
          </cell>
          <cell r="J179" t="str">
            <v>EFSV</v>
          </cell>
        </row>
        <row r="180">
          <cell r="A180">
            <v>203468510</v>
          </cell>
          <cell r="B180" t="str">
            <v>kombabep</v>
          </cell>
          <cell r="C180" t="str">
            <v>Kombat,Abel Bayelema</v>
          </cell>
          <cell r="D180">
            <v>13772361</v>
          </cell>
          <cell r="E180">
            <v>1299</v>
          </cell>
          <cell r="F180" t="str">
            <v>Thu Jun 13 00:00:00 UTC 2024</v>
          </cell>
          <cell r="G180" t="str">
            <v>3PTY</v>
          </cell>
          <cell r="H180" t="str">
            <v>Active</v>
          </cell>
          <cell r="I180" t="str">
            <v>Dinberu,Eden</v>
          </cell>
          <cell r="J180" t="str">
            <v>FLO</v>
          </cell>
        </row>
        <row r="181">
          <cell r="A181">
            <v>206129604</v>
          </cell>
          <cell r="B181" t="str">
            <v>kajannab</v>
          </cell>
          <cell r="C181" t="str">
            <v>Kalumba,Annabel</v>
          </cell>
          <cell r="D181">
            <v>14365516</v>
          </cell>
          <cell r="E181">
            <v>1299</v>
          </cell>
          <cell r="F181" t="str">
            <v>Mon Sep 29 00:00:00 UTC 2025</v>
          </cell>
          <cell r="G181" t="str">
            <v>3PTY</v>
          </cell>
          <cell r="H181" t="str">
            <v>Active</v>
          </cell>
          <cell r="I181" t="str">
            <v>Lakkireddy,Sai Raghavendra Reddy</v>
          </cell>
          <cell r="J181" t="str">
            <v>FLO</v>
          </cell>
        </row>
        <row r="182">
          <cell r="A182">
            <v>206384044</v>
          </cell>
          <cell r="B182" t="str">
            <v>nisafmuh</v>
          </cell>
          <cell r="C182" t="str">
            <v>Ahmed,Nisar</v>
          </cell>
          <cell r="D182">
            <v>14929399</v>
          </cell>
          <cell r="E182">
            <v>1171</v>
          </cell>
          <cell r="F182" t="str">
            <v>Wed Jul 29 00:00:00 UTC 2026</v>
          </cell>
          <cell r="G182" t="str">
            <v>3PTY</v>
          </cell>
          <cell r="H182" t="str">
            <v>Active</v>
          </cell>
          <cell r="I182" t="str">
            <v>Niazi,Mohammad Fazal</v>
          </cell>
          <cell r="J182" t="str">
            <v>GLCR</v>
          </cell>
        </row>
        <row r="183">
          <cell r="A183">
            <v>203514419</v>
          </cell>
          <cell r="B183" t="str">
            <v>frimptel</v>
          </cell>
          <cell r="C183" t="str">
            <v>Frimpong,Elijah</v>
          </cell>
          <cell r="D183">
            <v>14447882</v>
          </cell>
          <cell r="E183">
            <v>1299</v>
          </cell>
          <cell r="F183" t="str">
            <v>Thu Jun 20 00:00:00 UTC 2024</v>
          </cell>
          <cell r="G183" t="str">
            <v>3PTY</v>
          </cell>
          <cell r="H183" t="str">
            <v>Active</v>
          </cell>
          <cell r="I183" t="str">
            <v>Narshad,Muhammad Ashik</v>
          </cell>
          <cell r="J183" t="str">
            <v>FLO</v>
          </cell>
        </row>
        <row r="184">
          <cell r="A184">
            <v>204883234</v>
          </cell>
          <cell r="B184" t="str">
            <v>nymunemw</v>
          </cell>
          <cell r="C184" t="str">
            <v>Munemo,Nyasha Millicent</v>
          </cell>
          <cell r="D184">
            <v>11654973</v>
          </cell>
          <cell r="E184">
            <v>1299</v>
          </cell>
          <cell r="F184" t="str">
            <v>Mon Feb 03 00:00:00 UTC 2025</v>
          </cell>
          <cell r="G184" t="str">
            <v>3PTY</v>
          </cell>
          <cell r="H184" t="str">
            <v>Active</v>
          </cell>
          <cell r="I184" t="str">
            <v>Katyal,Varun</v>
          </cell>
          <cell r="J184" t="str">
            <v>QUES</v>
          </cell>
        </row>
        <row r="185">
          <cell r="A185">
            <v>204094215</v>
          </cell>
          <cell r="B185" t="str">
            <v>kpafatma</v>
          </cell>
          <cell r="C185" t="str">
            <v>Kpaka,Fatmata</v>
          </cell>
          <cell r="D185">
            <v>11636439</v>
          </cell>
          <cell r="E185">
            <v>1299</v>
          </cell>
          <cell r="F185" t="str">
            <v>Thu Sep 26 00:00:00 UTC 2024</v>
          </cell>
          <cell r="G185" t="str">
            <v>3PTY</v>
          </cell>
          <cell r="H185" t="str">
            <v>Active</v>
          </cell>
          <cell r="I185" t="str">
            <v>Scaria,Varghese</v>
          </cell>
          <cell r="J185" t="str">
            <v>QUES</v>
          </cell>
        </row>
        <row r="186">
          <cell r="A186">
            <v>203521428</v>
          </cell>
          <cell r="B186" t="str">
            <v>soebenep</v>
          </cell>
          <cell r="C186" t="str">
            <v>Somiah,Ebenezer</v>
          </cell>
          <cell r="D186">
            <v>14720368</v>
          </cell>
          <cell r="E186">
            <v>1299</v>
          </cell>
          <cell r="F186" t="str">
            <v>Thu Jun 20 00:00:00 UTC 2024</v>
          </cell>
          <cell r="G186" t="str">
            <v>3PTY</v>
          </cell>
          <cell r="H186" t="str">
            <v>Active</v>
          </cell>
          <cell r="I186" t="str">
            <v>Katyal,Varun</v>
          </cell>
          <cell r="J186" t="str">
            <v>FLO</v>
          </cell>
        </row>
        <row r="187">
          <cell r="A187">
            <v>203850884</v>
          </cell>
          <cell r="B187" t="str">
            <v>jothembo</v>
          </cell>
          <cell r="C187" t="str">
            <v>Thembo,John</v>
          </cell>
          <cell r="D187">
            <v>15173123</v>
          </cell>
          <cell r="E187">
            <v>1299</v>
          </cell>
          <cell r="F187" t="str">
            <v>Tue Aug 20 00:00:00 UTC 2024</v>
          </cell>
          <cell r="G187" t="str">
            <v>3PTY</v>
          </cell>
          <cell r="H187" t="str">
            <v>Active</v>
          </cell>
          <cell r="I187" t="str">
            <v>Thomas,Binil</v>
          </cell>
          <cell r="J187" t="str">
            <v>DULS</v>
          </cell>
        </row>
        <row r="188">
          <cell r="A188">
            <v>204137711</v>
          </cell>
          <cell r="B188" t="str">
            <v>adjahpri</v>
          </cell>
          <cell r="C188" t="str">
            <v>Adjah,Prince</v>
          </cell>
          <cell r="D188">
            <v>13069210</v>
          </cell>
          <cell r="E188">
            <v>1299</v>
          </cell>
          <cell r="F188" t="str">
            <v>Mon Sep 30 00:00:00 UTC 2024</v>
          </cell>
          <cell r="G188" t="str">
            <v>3PTY</v>
          </cell>
          <cell r="H188" t="str">
            <v>Active</v>
          </cell>
          <cell r="I188" t="str">
            <v>Thomas,Binil</v>
          </cell>
          <cell r="J188" t="str">
            <v>QUES</v>
          </cell>
        </row>
        <row r="189">
          <cell r="A189">
            <v>206640499</v>
          </cell>
          <cell r="B189" t="str">
            <v>rnutekal</v>
          </cell>
          <cell r="C189" t="str">
            <v>Nuguse,Tekalign</v>
          </cell>
          <cell r="D189">
            <v>11543690</v>
          </cell>
          <cell r="E189">
            <v>1712</v>
          </cell>
          <cell r="F189" t="str">
            <v>Sat Nov 15 00:00:00 UTC 2025</v>
          </cell>
          <cell r="G189" t="str">
            <v>3PTY</v>
          </cell>
          <cell r="H189" t="str">
            <v>Active</v>
          </cell>
          <cell r="I189" t="str">
            <v>POGALA,HAREESH</v>
          </cell>
          <cell r="J189" t="str">
            <v>KBTS</v>
          </cell>
        </row>
        <row r="190">
          <cell r="A190">
            <v>203468748</v>
          </cell>
          <cell r="B190" t="str">
            <v>grahamuc</v>
          </cell>
          <cell r="C190" t="str">
            <v>Muchinikila,Graham</v>
          </cell>
          <cell r="D190">
            <v>181053</v>
          </cell>
          <cell r="E190">
            <v>1299</v>
          </cell>
          <cell r="F190" t="str">
            <v>Thu Jun 13 00:00:00 UTC 2024</v>
          </cell>
          <cell r="G190" t="str">
            <v>3PTY</v>
          </cell>
          <cell r="H190" t="str">
            <v>Active</v>
          </cell>
          <cell r="I190" t="str">
            <v>Scaria,Varghese</v>
          </cell>
          <cell r="J190" t="str">
            <v>FLO</v>
          </cell>
        </row>
        <row r="191">
          <cell r="A191">
            <v>205506476</v>
          </cell>
          <cell r="B191" t="str">
            <v>ukimtani</v>
          </cell>
          <cell r="C191" t="str">
            <v>KIMTAI,NICHOLAS KIRWA</v>
          </cell>
          <cell r="D191">
            <v>14630129</v>
          </cell>
          <cell r="E191">
            <v>1299</v>
          </cell>
          <cell r="F191" t="str">
            <v>Mon Jun 23 00:00:00 UTC 2025</v>
          </cell>
          <cell r="G191" t="str">
            <v>3PTY</v>
          </cell>
          <cell r="H191" t="str">
            <v>Active</v>
          </cell>
          <cell r="I191" t="str">
            <v>Katyal,Varun</v>
          </cell>
          <cell r="J191" t="str">
            <v>EFSV</v>
          </cell>
        </row>
        <row r="192">
          <cell r="A192">
            <v>206192541</v>
          </cell>
          <cell r="B192" t="str">
            <v>jemutmer</v>
          </cell>
          <cell r="C192" t="str">
            <v>Jemutai,Mercy</v>
          </cell>
          <cell r="D192">
            <v>233427</v>
          </cell>
          <cell r="E192">
            <v>1299</v>
          </cell>
          <cell r="F192" t="str">
            <v>Mon Oct 06 00:00:00 UTC 2025</v>
          </cell>
          <cell r="G192" t="str">
            <v>3PTY</v>
          </cell>
          <cell r="H192" t="str">
            <v>Active</v>
          </cell>
          <cell r="I192" t="str">
            <v>Thomas,Binil</v>
          </cell>
          <cell r="J192" t="str">
            <v>EFSV</v>
          </cell>
        </row>
        <row r="193">
          <cell r="A193">
            <v>206952968</v>
          </cell>
          <cell r="B193" t="str">
            <v>samssema</v>
          </cell>
          <cell r="C193" t="str">
            <v>SAM,SSEMAKULA</v>
          </cell>
          <cell r="D193">
            <v>14572119</v>
          </cell>
          <cell r="E193">
            <v>1299</v>
          </cell>
          <cell r="F193" t="str">
            <v>Mon Jan 26 00:00:00 UTC 2026</v>
          </cell>
          <cell r="G193" t="str">
            <v>3PTY</v>
          </cell>
          <cell r="H193" t="str">
            <v>Active</v>
          </cell>
          <cell r="I193" t="str">
            <v>Meera,Bava Bahrudeen</v>
          </cell>
          <cell r="J193" t="str">
            <v>DULS</v>
          </cell>
        </row>
        <row r="194">
          <cell r="A194">
            <v>203800475</v>
          </cell>
          <cell r="B194" t="str">
            <v>uansarre</v>
          </cell>
          <cell r="C194" t="str">
            <v>ANSARI,REHAN</v>
          </cell>
          <cell r="D194">
            <v>12757336</v>
          </cell>
          <cell r="E194">
            <v>1299</v>
          </cell>
          <cell r="F194" t="str">
            <v>Fri Aug 09 00:00:00 UTC 2024</v>
          </cell>
          <cell r="G194" t="str">
            <v>3PTY</v>
          </cell>
          <cell r="H194" t="str">
            <v>Active</v>
          </cell>
          <cell r="I194" t="str">
            <v>POGALA,HAREESH</v>
          </cell>
          <cell r="J194" t="str">
            <v>KBTS</v>
          </cell>
        </row>
        <row r="195">
          <cell r="A195">
            <v>206239750</v>
          </cell>
          <cell r="B195" t="str">
            <v>jboatenv</v>
          </cell>
          <cell r="C195" t="str">
            <v>JOSEPH,BOATENG</v>
          </cell>
          <cell r="D195">
            <v>11105154</v>
          </cell>
          <cell r="E195">
            <v>1299</v>
          </cell>
          <cell r="F195" t="str">
            <v>Mon Oct 13 00:00:00 UTC 2025</v>
          </cell>
          <cell r="G195" t="str">
            <v>3PTY</v>
          </cell>
          <cell r="H195" t="str">
            <v>Active</v>
          </cell>
          <cell r="I195" t="str">
            <v>Scaria,Varghese</v>
          </cell>
          <cell r="J195" t="str">
            <v>DULS</v>
          </cell>
        </row>
        <row r="196">
          <cell r="A196">
            <v>203709886</v>
          </cell>
          <cell r="B196" t="str">
            <v>kyawqmin</v>
          </cell>
          <cell r="C196" t="str">
            <v>Khant,Min</v>
          </cell>
          <cell r="D196">
            <v>142432</v>
          </cell>
          <cell r="E196">
            <v>1299</v>
          </cell>
          <cell r="F196" t="str">
            <v>Mon Jul 22 00:00:00 UTC 2024</v>
          </cell>
          <cell r="G196" t="str">
            <v>3PTY</v>
          </cell>
          <cell r="H196" t="str">
            <v>Active</v>
          </cell>
          <cell r="I196" t="str">
            <v>Dinberu,Eden</v>
          </cell>
          <cell r="J196" t="str">
            <v>ADEC</v>
          </cell>
        </row>
        <row r="197">
          <cell r="A197">
            <v>203815279</v>
          </cell>
          <cell r="B197" t="str">
            <v>kizmehth</v>
          </cell>
          <cell r="C197" t="str">
            <v>KIZHAKAYIL KARABIL,MEHTHAB HUSSAN</v>
          </cell>
          <cell r="D197">
            <v>14309559</v>
          </cell>
          <cell r="E197">
            <v>1299</v>
          </cell>
          <cell r="F197" t="str">
            <v>Mon Aug 12 00:00:00 UTC 2024</v>
          </cell>
          <cell r="G197" t="str">
            <v>3PTY</v>
          </cell>
          <cell r="H197" t="str">
            <v>Active</v>
          </cell>
          <cell r="I197" t="str">
            <v>Joshi,Anirudh</v>
          </cell>
          <cell r="J197" t="str">
            <v>FLO</v>
          </cell>
        </row>
        <row r="198">
          <cell r="A198">
            <v>206873790</v>
          </cell>
          <cell r="B198" t="str">
            <v>sserusro</v>
          </cell>
          <cell r="C198" t="str">
            <v>RONALD,SSERUKEERA</v>
          </cell>
          <cell r="D198">
            <v>15196953</v>
          </cell>
          <cell r="E198">
            <v>1299</v>
          </cell>
          <cell r="F198" t="str">
            <v>Thu Jan 08 00:00:00 UTC 2026</v>
          </cell>
          <cell r="G198" t="str">
            <v>3PTY</v>
          </cell>
          <cell r="H198" t="str">
            <v>Active</v>
          </cell>
          <cell r="I198" t="str">
            <v>Ansari,Ammar Abdullah</v>
          </cell>
          <cell r="J198" t="str">
            <v>DULS</v>
          </cell>
        </row>
        <row r="199">
          <cell r="A199">
            <v>204951311</v>
          </cell>
          <cell r="B199" t="str">
            <v>sulaamar</v>
          </cell>
          <cell r="C199" t="str">
            <v>AMARA,SULAIMAN JAY</v>
          </cell>
          <cell r="D199">
            <v>12275585</v>
          </cell>
          <cell r="E199">
            <v>1299</v>
          </cell>
          <cell r="F199" t="str">
            <v>Mon Mar 03 00:00:00 UTC 2025</v>
          </cell>
          <cell r="G199" t="str">
            <v>3PTY</v>
          </cell>
          <cell r="H199" t="str">
            <v>Active</v>
          </cell>
          <cell r="I199" t="str">
            <v>Ansari,Ammar Abdullah</v>
          </cell>
          <cell r="J199" t="str">
            <v>DULS</v>
          </cell>
        </row>
        <row r="200">
          <cell r="A200">
            <v>205854276</v>
          </cell>
          <cell r="B200" t="str">
            <v>addlchri</v>
          </cell>
          <cell r="C200" t="str">
            <v>ADDO,CHRISTIANA</v>
          </cell>
          <cell r="D200">
            <v>14332890</v>
          </cell>
          <cell r="E200">
            <v>1299</v>
          </cell>
          <cell r="F200" t="str">
            <v>Mon Aug 25 00:00:00 UTC 2025</v>
          </cell>
          <cell r="G200" t="str">
            <v>3PTY</v>
          </cell>
          <cell r="H200" t="str">
            <v>Active</v>
          </cell>
          <cell r="I200" t="str">
            <v>Narshad,Muhammad Ashik</v>
          </cell>
          <cell r="J200" t="str">
            <v>EFSV</v>
          </cell>
        </row>
        <row r="201">
          <cell r="A201">
            <v>201502749</v>
          </cell>
          <cell r="B201" t="str">
            <v>abrighta</v>
          </cell>
          <cell r="C201" t="str">
            <v>Adu,Bright Adu</v>
          </cell>
          <cell r="D201">
            <v>52360</v>
          </cell>
          <cell r="E201">
            <v>1299</v>
          </cell>
          <cell r="F201" t="str">
            <v>Thu Sep 26 00:00:00 UTC 2024</v>
          </cell>
          <cell r="G201" t="str">
            <v>3PTY</v>
          </cell>
          <cell r="H201" t="str">
            <v>Active</v>
          </cell>
          <cell r="I201" t="str">
            <v>elrashid,Hassan</v>
          </cell>
          <cell r="J201" t="str">
            <v>QUES</v>
          </cell>
        </row>
        <row r="202">
          <cell r="A202">
            <v>204467948</v>
          </cell>
          <cell r="B202" t="str">
            <v>risahrmb</v>
          </cell>
          <cell r="C202" t="str">
            <v>Sahr M'Bayo,Richard</v>
          </cell>
          <cell r="D202">
            <v>15332126</v>
          </cell>
          <cell r="E202">
            <v>1299</v>
          </cell>
          <cell r="F202" t="str">
            <v>Thu Nov 07 00:00:00 UTC 2024</v>
          </cell>
          <cell r="G202" t="str">
            <v>3PTY</v>
          </cell>
          <cell r="H202" t="str">
            <v>Active</v>
          </cell>
          <cell r="I202" t="str">
            <v>Narshad,Muhammad Ashik</v>
          </cell>
          <cell r="J202" t="str">
            <v>QUES</v>
          </cell>
        </row>
        <row r="203">
          <cell r="A203">
            <v>206875598</v>
          </cell>
          <cell r="B203" t="str">
            <v>ssekanje</v>
          </cell>
          <cell r="C203" t="str">
            <v>SSEKANDI,JOSEPH</v>
          </cell>
          <cell r="D203">
            <v>14064109</v>
          </cell>
          <cell r="E203">
            <v>1299</v>
          </cell>
          <cell r="F203" t="str">
            <v>Mon Dec 29 00:00:00 UTC 2025</v>
          </cell>
          <cell r="G203" t="str">
            <v>3PTY</v>
          </cell>
          <cell r="H203" t="str">
            <v>Active</v>
          </cell>
          <cell r="I203" t="str">
            <v>Sohail,Anis</v>
          </cell>
          <cell r="J203" t="str">
            <v>DULS</v>
          </cell>
        </row>
        <row r="204">
          <cell r="A204">
            <v>206846697</v>
          </cell>
          <cell r="B204" t="str">
            <v>muhanrod</v>
          </cell>
          <cell r="C204" t="str">
            <v>RODGERS,MUHANGI</v>
          </cell>
          <cell r="D204">
            <v>13445954</v>
          </cell>
          <cell r="E204">
            <v>1299</v>
          </cell>
          <cell r="F204" t="str">
            <v>Mon Dec 22 00:00:00 UTC 2025</v>
          </cell>
          <cell r="G204" t="str">
            <v>3PTY</v>
          </cell>
          <cell r="H204" t="str">
            <v>Active</v>
          </cell>
          <cell r="I204" t="str">
            <v>Katyal,Varun</v>
          </cell>
          <cell r="J204" t="str">
            <v>DULS</v>
          </cell>
        </row>
        <row r="205">
          <cell r="A205">
            <v>206239522</v>
          </cell>
          <cell r="B205" t="str">
            <v>aboaerne</v>
          </cell>
          <cell r="C205" t="str">
            <v>ERNEST,ABOAGYE</v>
          </cell>
          <cell r="D205">
            <v>288026</v>
          </cell>
          <cell r="E205">
            <v>1299</v>
          </cell>
          <cell r="F205" t="str">
            <v>Mon Oct 13 00:00:00 UTC 2025</v>
          </cell>
          <cell r="G205" t="str">
            <v>3PTY</v>
          </cell>
          <cell r="H205" t="str">
            <v>Active</v>
          </cell>
          <cell r="I205" t="str">
            <v>Scaria,Varghese</v>
          </cell>
          <cell r="J205" t="str">
            <v>DULS</v>
          </cell>
        </row>
        <row r="206">
          <cell r="A206">
            <v>206953817</v>
          </cell>
          <cell r="B206" t="str">
            <v>sagsumaq</v>
          </cell>
          <cell r="C206" t="str">
            <v>SAG,SUMAN</v>
          </cell>
          <cell r="D206">
            <v>12852519</v>
          </cell>
          <cell r="E206">
            <v>1299</v>
          </cell>
          <cell r="F206" t="str">
            <v>Wed Jan 28 00:00:00 UTC 2026</v>
          </cell>
          <cell r="G206" t="str">
            <v>3PTY</v>
          </cell>
          <cell r="H206" t="str">
            <v>Active</v>
          </cell>
          <cell r="I206" t="str">
            <v>Katyal,Varun</v>
          </cell>
          <cell r="J206" t="str">
            <v>DULS</v>
          </cell>
        </row>
        <row r="207">
          <cell r="A207">
            <v>203160754</v>
          </cell>
          <cell r="B207" t="str">
            <v>salahyam</v>
          </cell>
          <cell r="C207" t="str">
            <v>SALAHUDEEN,AMJAD</v>
          </cell>
          <cell r="D207">
            <v>14350531</v>
          </cell>
          <cell r="E207">
            <v>1299</v>
          </cell>
          <cell r="F207" t="str">
            <v>Sun Mar 31 00:00:00 UTC 2024</v>
          </cell>
          <cell r="G207" t="str">
            <v>3PTY</v>
          </cell>
          <cell r="H207" t="str">
            <v>Active</v>
          </cell>
          <cell r="I207" t="str">
            <v>Akhtar,Muhammad Zohaib</v>
          </cell>
          <cell r="J207" t="str">
            <v>WOFZ</v>
          </cell>
        </row>
        <row r="208">
          <cell r="A208">
            <v>203737146</v>
          </cell>
          <cell r="B208" t="str">
            <v>ponnormx</v>
          </cell>
          <cell r="C208" t="str">
            <v>Ponce,Norman Reyes</v>
          </cell>
          <cell r="D208">
            <v>15363832</v>
          </cell>
          <cell r="E208">
            <v>1299</v>
          </cell>
          <cell r="F208" t="str">
            <v>Mon Jul 29 00:00:00 UTC 2024</v>
          </cell>
          <cell r="G208" t="str">
            <v>3PTY</v>
          </cell>
          <cell r="H208" t="str">
            <v>Active</v>
          </cell>
          <cell r="I208" t="str">
            <v>Ansari,Ammar Abdullah</v>
          </cell>
          <cell r="J208" t="str">
            <v>FLO</v>
          </cell>
        </row>
        <row r="209">
          <cell r="A209">
            <v>204094496</v>
          </cell>
          <cell r="B209" t="str">
            <v>rutenmat</v>
          </cell>
          <cell r="C209" t="str">
            <v>Mateyo,Rutendo Beaulla</v>
          </cell>
          <cell r="D209">
            <v>13097458</v>
          </cell>
          <cell r="E209">
            <v>1299</v>
          </cell>
          <cell r="F209" t="str">
            <v>Thu Sep 26 00:00:00 UTC 2024</v>
          </cell>
          <cell r="G209" t="str">
            <v>3PTY</v>
          </cell>
          <cell r="H209" t="str">
            <v>Active</v>
          </cell>
          <cell r="I209" t="str">
            <v>Ansari,Ammar Abdullah</v>
          </cell>
          <cell r="J209" t="str">
            <v>QUES</v>
          </cell>
        </row>
        <row r="210">
          <cell r="A210">
            <v>203812781</v>
          </cell>
          <cell r="B210" t="str">
            <v>ditharig</v>
          </cell>
          <cell r="C210" t="str">
            <v>Tharindhu,Dimuthu</v>
          </cell>
          <cell r="D210">
            <v>11716582</v>
          </cell>
          <cell r="E210">
            <v>1299</v>
          </cell>
          <cell r="F210" t="str">
            <v>Sun Aug 11 00:00:00 UTC 2024</v>
          </cell>
          <cell r="G210" t="str">
            <v>3PTY</v>
          </cell>
          <cell r="H210" t="str">
            <v>Active</v>
          </cell>
          <cell r="I210" t="str">
            <v>Adhikari,Nayab</v>
          </cell>
          <cell r="J210" t="str">
            <v>KBTS</v>
          </cell>
        </row>
        <row r="211">
          <cell r="A211">
            <v>203850788</v>
          </cell>
          <cell r="B211" t="str">
            <v>nurenisd</v>
          </cell>
          <cell r="C211" t="str">
            <v>Salifu,Nureni</v>
          </cell>
          <cell r="D211">
            <v>12860167</v>
          </cell>
          <cell r="E211">
            <v>1299</v>
          </cell>
          <cell r="F211" t="str">
            <v>Tue Aug 20 00:00:00 UTC 2024</v>
          </cell>
          <cell r="G211" t="str">
            <v>3PTY</v>
          </cell>
          <cell r="H211" t="str">
            <v>Active</v>
          </cell>
          <cell r="I211" t="str">
            <v>Meera,Bava Bahrudeen</v>
          </cell>
          <cell r="J211" t="str">
            <v>FLO</v>
          </cell>
        </row>
        <row r="212">
          <cell r="A212">
            <v>203090005</v>
          </cell>
          <cell r="B212" t="str">
            <v>faresoal</v>
          </cell>
          <cell r="C212" t="str">
            <v>Al Khalifi,Fares Mohammed</v>
          </cell>
          <cell r="D212">
            <v>12020550</v>
          </cell>
          <cell r="E212">
            <v>1728</v>
          </cell>
          <cell r="F212" t="str">
            <v>Mon Apr 14 00:00:00 UTC 2025</v>
          </cell>
          <cell r="G212" t="str">
            <v>AMZN</v>
          </cell>
          <cell r="H212" t="str">
            <v>Active</v>
          </cell>
          <cell r="I212" t="str">
            <v>Manojlovic,Sandra</v>
          </cell>
        </row>
        <row r="213">
          <cell r="A213">
            <v>200211169</v>
          </cell>
          <cell r="B213" t="str">
            <v>jevevang</v>
          </cell>
          <cell r="C213" t="str">
            <v>Evangelista,Jenalyn</v>
          </cell>
          <cell r="D213">
            <v>15046735</v>
          </cell>
          <cell r="E213">
            <v>1172</v>
          </cell>
          <cell r="F213" t="str">
            <v>Wed Jul 27 00:00:00 UTC 2022</v>
          </cell>
          <cell r="G213" t="str">
            <v>3PTY</v>
          </cell>
          <cell r="H213" t="str">
            <v>Active</v>
          </cell>
          <cell r="I213" t="str">
            <v>Butt,Abdul Wahab</v>
          </cell>
          <cell r="J213" t="str">
            <v>EMIR</v>
          </cell>
        </row>
        <row r="214">
          <cell r="A214">
            <v>204246163</v>
          </cell>
          <cell r="B214" t="str">
            <v>jescmapu</v>
          </cell>
          <cell r="C214" t="str">
            <v>Mapuranga,Jescar</v>
          </cell>
          <cell r="D214">
            <v>12173414</v>
          </cell>
          <cell r="E214">
            <v>1299</v>
          </cell>
          <cell r="F214" t="str">
            <v>Mon Oct 14 00:00:00 UTC 2024</v>
          </cell>
          <cell r="G214" t="str">
            <v>3PTY</v>
          </cell>
          <cell r="H214" t="str">
            <v>Active</v>
          </cell>
          <cell r="I214" t="str">
            <v>Katyal,Varun</v>
          </cell>
          <cell r="J214" t="str">
            <v>QUES</v>
          </cell>
        </row>
        <row r="215">
          <cell r="A215">
            <v>203736255</v>
          </cell>
          <cell r="B215" t="str">
            <v>javiramu</v>
          </cell>
          <cell r="C215" t="str">
            <v>MUTEBI,JAVIRA</v>
          </cell>
          <cell r="D215">
            <v>13005505</v>
          </cell>
          <cell r="E215">
            <v>1299</v>
          </cell>
          <cell r="F215" t="str">
            <v>Mon Jul 29 00:00:00 UTC 2024</v>
          </cell>
          <cell r="G215" t="str">
            <v>3PTY</v>
          </cell>
          <cell r="H215" t="str">
            <v>Active</v>
          </cell>
          <cell r="I215" t="str">
            <v>Katyal,Varun</v>
          </cell>
          <cell r="J215" t="str">
            <v>DULS</v>
          </cell>
        </row>
        <row r="216">
          <cell r="A216">
            <v>204865035</v>
          </cell>
          <cell r="B216" t="str">
            <v>harthufr</v>
          </cell>
          <cell r="C216" t="str">
            <v>ARTHUR,FRANCIS</v>
          </cell>
          <cell r="D216">
            <v>14417706</v>
          </cell>
          <cell r="E216">
            <v>1299</v>
          </cell>
          <cell r="F216" t="str">
            <v>Mon Aug 25 00:00:00 UTC 2025</v>
          </cell>
          <cell r="G216" t="str">
            <v>3PTY</v>
          </cell>
          <cell r="H216" t="str">
            <v>Active</v>
          </cell>
          <cell r="I216" t="str">
            <v>Lakkireddy,Sai Raghavendra Reddy</v>
          </cell>
          <cell r="J216" t="str">
            <v>DULS</v>
          </cell>
        </row>
        <row r="217">
          <cell r="A217">
            <v>202926065</v>
          </cell>
          <cell r="B217" t="str">
            <v>euywb</v>
          </cell>
          <cell r="C217" t="str">
            <v>Kumar,Rajesh</v>
          </cell>
          <cell r="D217">
            <v>12040232</v>
          </cell>
          <cell r="E217">
            <v>1299</v>
          </cell>
          <cell r="F217" t="str">
            <v>Tue Jan 02 00:00:00 UTC 2024</v>
          </cell>
          <cell r="G217" t="str">
            <v>3PTY</v>
          </cell>
          <cell r="H217" t="str">
            <v>Active</v>
          </cell>
          <cell r="I217" t="str">
            <v>Shershad,Ramees</v>
          </cell>
          <cell r="J217" t="str">
            <v>UBS</v>
          </cell>
        </row>
        <row r="218">
          <cell r="A218">
            <v>203965520</v>
          </cell>
          <cell r="B218" t="str">
            <v>achungak</v>
          </cell>
          <cell r="C218" t="str">
            <v>Achu Ngako,Chelsea</v>
          </cell>
          <cell r="D218">
            <v>14138423</v>
          </cell>
          <cell r="E218">
            <v>1299</v>
          </cell>
          <cell r="F218" t="str">
            <v>Mon Sep 09 00:00:00 UTC 2024</v>
          </cell>
          <cell r="G218" t="str">
            <v>3PTY</v>
          </cell>
          <cell r="H218" t="str">
            <v>Active</v>
          </cell>
          <cell r="I218" t="str">
            <v>Katyal,Varun</v>
          </cell>
          <cell r="J218" t="str">
            <v>FLO</v>
          </cell>
        </row>
        <row r="219">
          <cell r="A219">
            <v>203965449</v>
          </cell>
          <cell r="B219" t="str">
            <v>wasnades</v>
          </cell>
          <cell r="C219" t="str">
            <v>Wase Ndiena,Nadesh</v>
          </cell>
          <cell r="D219">
            <v>15119134</v>
          </cell>
          <cell r="E219">
            <v>1299</v>
          </cell>
          <cell r="F219" t="str">
            <v>Mon Sep 09 00:00:00 UTC 2024</v>
          </cell>
          <cell r="G219" t="str">
            <v>3PTY</v>
          </cell>
          <cell r="H219" t="str">
            <v>Active</v>
          </cell>
          <cell r="I219" t="str">
            <v>Ansari,Ammar Abdullah</v>
          </cell>
          <cell r="J219" t="str">
            <v>FLO</v>
          </cell>
        </row>
        <row r="220">
          <cell r="A220">
            <v>204890367</v>
          </cell>
          <cell r="B220" t="str">
            <v>mugandrn</v>
          </cell>
          <cell r="C220" t="str">
            <v>MUGISHA,ANDREW</v>
          </cell>
          <cell r="D220">
            <v>12657688</v>
          </cell>
          <cell r="E220">
            <v>1299</v>
          </cell>
          <cell r="F220" t="str">
            <v>Wed Jun 18 00:00:00 UTC 2025</v>
          </cell>
          <cell r="G220" t="str">
            <v>3PTY</v>
          </cell>
          <cell r="H220" t="str">
            <v>Active</v>
          </cell>
          <cell r="I220" t="str">
            <v>Katyal,Varun</v>
          </cell>
          <cell r="J220" t="str">
            <v>DULS</v>
          </cell>
        </row>
        <row r="221">
          <cell r="A221">
            <v>206875258</v>
          </cell>
          <cell r="B221" t="str">
            <v>bakabdal</v>
          </cell>
          <cell r="C221" t="str">
            <v>BAKARI ISSA,ABDALAH</v>
          </cell>
          <cell r="D221">
            <v>12713138</v>
          </cell>
          <cell r="E221">
            <v>1299</v>
          </cell>
          <cell r="F221" t="str">
            <v>Mon Dec 29 00:00:00 UTC 2025</v>
          </cell>
          <cell r="G221" t="str">
            <v>3PTY</v>
          </cell>
          <cell r="H221" t="str">
            <v>Active</v>
          </cell>
          <cell r="I221" t="str">
            <v>Sohail,Anis</v>
          </cell>
          <cell r="J221" t="str">
            <v>DULS</v>
          </cell>
        </row>
        <row r="222">
          <cell r="A222">
            <v>205242019</v>
          </cell>
          <cell r="B222" t="str">
            <v>mdshmdha</v>
          </cell>
          <cell r="C222" t="str">
            <v>Md Shamsul Haq,Md Hasan Mollik</v>
          </cell>
          <cell r="D222">
            <v>14952345</v>
          </cell>
          <cell r="E222">
            <v>1712</v>
          </cell>
          <cell r="F222" t="str">
            <v>Sun May 04 00:00:00 UTC 2025</v>
          </cell>
          <cell r="G222" t="str">
            <v>3PTY</v>
          </cell>
          <cell r="H222" t="str">
            <v>Active</v>
          </cell>
          <cell r="I222" t="str">
            <v>POGALA,HAREESH</v>
          </cell>
          <cell r="J222" t="str">
            <v>KBTS</v>
          </cell>
        </row>
        <row r="223">
          <cell r="A223">
            <v>206851165</v>
          </cell>
          <cell r="B223" t="str">
            <v>kavumauu</v>
          </cell>
          <cell r="C223" t="str">
            <v>KAVUMA,UKACHA</v>
          </cell>
          <cell r="D223">
            <v>14792484</v>
          </cell>
          <cell r="E223">
            <v>1299</v>
          </cell>
          <cell r="F223" t="str">
            <v>Thu Jan 08 00:00:00 UTC 2026</v>
          </cell>
          <cell r="G223" t="str">
            <v>3PTY</v>
          </cell>
          <cell r="H223" t="str">
            <v>Active</v>
          </cell>
          <cell r="I223" t="str">
            <v>Ansari,Ammar Abdullah</v>
          </cell>
          <cell r="J223" t="str">
            <v>DULS</v>
          </cell>
        </row>
        <row r="224">
          <cell r="A224">
            <v>204052514</v>
          </cell>
          <cell r="B224" t="str">
            <v>thoppasi</v>
          </cell>
          <cell r="C224" t="str">
            <v>Sivakumar,Thopparasu</v>
          </cell>
          <cell r="D224">
            <v>15232397</v>
          </cell>
          <cell r="E224">
            <v>1299</v>
          </cell>
          <cell r="F224" t="str">
            <v>Mon Sep 23 00:00:00 UTC 2024</v>
          </cell>
          <cell r="G224" t="str">
            <v>3PTY</v>
          </cell>
          <cell r="H224" t="str">
            <v>Active</v>
          </cell>
          <cell r="I224" t="str">
            <v>Ansari,Ammar Abdullah</v>
          </cell>
          <cell r="J224" t="str">
            <v>ADEC</v>
          </cell>
        </row>
        <row r="225">
          <cell r="A225">
            <v>204319468</v>
          </cell>
          <cell r="B225" t="str">
            <v>onacisbr</v>
          </cell>
          <cell r="C225" t="str">
            <v>Brew,Onacis</v>
          </cell>
          <cell r="D225">
            <v>13908183</v>
          </cell>
          <cell r="E225">
            <v>1299</v>
          </cell>
          <cell r="F225" t="str">
            <v>Thu Oct 24 00:00:00 UTC 2024</v>
          </cell>
          <cell r="G225" t="str">
            <v>3PTY</v>
          </cell>
          <cell r="H225" t="str">
            <v>Active</v>
          </cell>
          <cell r="I225" t="str">
            <v>Meera,Bava Bahrudeen</v>
          </cell>
          <cell r="J225" t="str">
            <v>QUES</v>
          </cell>
        </row>
        <row r="226">
          <cell r="A226">
            <v>204331928</v>
          </cell>
          <cell r="B226" t="str">
            <v>rkyeboah</v>
          </cell>
          <cell r="C226" t="str">
            <v>Yeboah,Richard</v>
          </cell>
          <cell r="D226">
            <v>12167508</v>
          </cell>
          <cell r="E226">
            <v>1299</v>
          </cell>
          <cell r="F226" t="str">
            <v>Thu Oct 24 00:00:00 UTC 2024</v>
          </cell>
          <cell r="G226" t="str">
            <v>3PTY</v>
          </cell>
          <cell r="H226" t="str">
            <v>Active</v>
          </cell>
          <cell r="I226" t="str">
            <v>Ansari,Ammar Abdullah</v>
          </cell>
          <cell r="J226" t="str">
            <v>QUES</v>
          </cell>
        </row>
        <row r="227">
          <cell r="A227">
            <v>204976025</v>
          </cell>
          <cell r="B227" t="str">
            <v>eindrakr</v>
          </cell>
          <cell r="C227" t="str">
            <v>Ray,Indra Kumar</v>
          </cell>
          <cell r="D227">
            <v>11014459</v>
          </cell>
          <cell r="E227">
            <v>1299</v>
          </cell>
          <cell r="F227" t="str">
            <v>Thu Feb 27 00:00:00 UTC 2025</v>
          </cell>
          <cell r="G227" t="str">
            <v>3PTY</v>
          </cell>
          <cell r="H227" t="str">
            <v>Active</v>
          </cell>
          <cell r="I227" t="str">
            <v>Lakkireddy,Sai Raghavendra Reddy</v>
          </cell>
          <cell r="J227" t="str">
            <v>EFSV</v>
          </cell>
        </row>
        <row r="228">
          <cell r="A228">
            <v>205330910</v>
          </cell>
          <cell r="B228" t="str">
            <v>mdamirul</v>
          </cell>
          <cell r="C228" t="str">
            <v>MD Sayed Ali,MD Amirul Islam</v>
          </cell>
          <cell r="D228">
            <v>322242</v>
          </cell>
          <cell r="E228">
            <v>1712</v>
          </cell>
          <cell r="F228" t="str">
            <v>Sat May 24 00:00:00 UTC 2025</v>
          </cell>
          <cell r="G228" t="str">
            <v>3PTY</v>
          </cell>
          <cell r="H228" t="str">
            <v>Active</v>
          </cell>
          <cell r="I228" t="str">
            <v>POGALA,HAREESH</v>
          </cell>
          <cell r="J228" t="str">
            <v>KBTS</v>
          </cell>
        </row>
        <row r="229">
          <cell r="A229">
            <v>203965605</v>
          </cell>
          <cell r="B229" t="str">
            <v>mohkfaro</v>
          </cell>
          <cell r="C229" t="str">
            <v>Farook,Mohamed</v>
          </cell>
          <cell r="D229">
            <v>14908635</v>
          </cell>
          <cell r="E229">
            <v>1299</v>
          </cell>
          <cell r="F229" t="str">
            <v>Mon Sep 09 00:00:00 UTC 2024</v>
          </cell>
          <cell r="G229" t="str">
            <v>3PTY</v>
          </cell>
          <cell r="H229" t="str">
            <v>Active</v>
          </cell>
          <cell r="I229" t="str">
            <v>Ansari,Ammar Abdullah</v>
          </cell>
          <cell r="J229" t="str">
            <v>ADEC</v>
          </cell>
        </row>
        <row r="230">
          <cell r="A230">
            <v>203965406</v>
          </cell>
          <cell r="B230" t="str">
            <v>kwaasipe</v>
          </cell>
          <cell r="C230" t="str">
            <v>Kwaasi Aswireng,Peter</v>
          </cell>
          <cell r="D230">
            <v>11118537</v>
          </cell>
          <cell r="E230">
            <v>1299</v>
          </cell>
          <cell r="F230" t="str">
            <v>Mon Sep 09 00:00:00 UTC 2024</v>
          </cell>
          <cell r="G230" t="str">
            <v>3PTY</v>
          </cell>
          <cell r="H230" t="str">
            <v>Active</v>
          </cell>
          <cell r="I230" t="str">
            <v>Narshad,Muhammad Ashik</v>
          </cell>
          <cell r="J230" t="str">
            <v>FLO</v>
          </cell>
        </row>
        <row r="231">
          <cell r="A231">
            <v>206072878</v>
          </cell>
          <cell r="B231" t="str">
            <v>wiafstep</v>
          </cell>
          <cell r="C231" t="str">
            <v>Wiafe,Stephen</v>
          </cell>
          <cell r="D231">
            <v>11365452</v>
          </cell>
          <cell r="E231">
            <v>1299</v>
          </cell>
          <cell r="F231" t="str">
            <v>Mon Sep 22 00:00:00 UTC 2025</v>
          </cell>
          <cell r="G231" t="str">
            <v>3PTY</v>
          </cell>
          <cell r="H231" t="str">
            <v>Active</v>
          </cell>
          <cell r="I231" t="str">
            <v>Katyal,Varun</v>
          </cell>
          <cell r="J231" t="str">
            <v>FLO</v>
          </cell>
        </row>
        <row r="232">
          <cell r="A232">
            <v>204145465</v>
          </cell>
          <cell r="B232" t="str">
            <v>dwomclif</v>
          </cell>
          <cell r="C232" t="str">
            <v>Dwomoh,Clifford</v>
          </cell>
          <cell r="D232">
            <v>13830570</v>
          </cell>
          <cell r="E232">
            <v>1299</v>
          </cell>
          <cell r="F232" t="str">
            <v>Thu Oct 03 00:00:00 UTC 2024</v>
          </cell>
          <cell r="G232" t="str">
            <v>3PTY</v>
          </cell>
          <cell r="H232" t="str">
            <v>Active</v>
          </cell>
          <cell r="I232" t="str">
            <v>Narshad,Muhammad Ashik</v>
          </cell>
          <cell r="J232" t="str">
            <v>QUES</v>
          </cell>
        </row>
        <row r="233">
          <cell r="A233">
            <v>203555402</v>
          </cell>
          <cell r="B233" t="str">
            <v>brerubay</v>
          </cell>
          <cell r="C233" t="str">
            <v>Rubaya,Brenda</v>
          </cell>
          <cell r="D233">
            <v>51386</v>
          </cell>
          <cell r="E233">
            <v>1299</v>
          </cell>
          <cell r="F233" t="str">
            <v>Thu Jun 27 00:00:00 UTC 2024</v>
          </cell>
          <cell r="G233" t="str">
            <v>3PTY</v>
          </cell>
          <cell r="H233" t="str">
            <v>Active</v>
          </cell>
          <cell r="I233" t="str">
            <v>Sohail,Anis</v>
          </cell>
          <cell r="J233" t="str">
            <v>FLO</v>
          </cell>
        </row>
        <row r="234">
          <cell r="A234">
            <v>206065197</v>
          </cell>
          <cell r="B234" t="str">
            <v>fatawabd</v>
          </cell>
          <cell r="C234" t="str">
            <v>Abdulai,Fataw</v>
          </cell>
          <cell r="D234">
            <v>12488160</v>
          </cell>
          <cell r="E234">
            <v>1299</v>
          </cell>
          <cell r="F234" t="str">
            <v>Mon Sep 22 00:00:00 UTC 2025</v>
          </cell>
          <cell r="G234" t="str">
            <v>3PTY</v>
          </cell>
          <cell r="H234" t="str">
            <v>Active</v>
          </cell>
          <cell r="I234" t="str">
            <v>Katyal,Varun</v>
          </cell>
          <cell r="J234" t="str">
            <v>FLO</v>
          </cell>
        </row>
        <row r="235">
          <cell r="A235">
            <v>203736774</v>
          </cell>
          <cell r="B235" t="str">
            <v>nyanahte</v>
          </cell>
          <cell r="C235" t="str">
            <v>Htet,Nyan Lin</v>
          </cell>
          <cell r="D235">
            <v>15173213</v>
          </cell>
          <cell r="E235">
            <v>1299</v>
          </cell>
          <cell r="F235" t="str">
            <v>Mon Jul 29 00:00:00 UTC 2024</v>
          </cell>
          <cell r="G235" t="str">
            <v>3PTY</v>
          </cell>
          <cell r="H235" t="str">
            <v>Active</v>
          </cell>
          <cell r="I235" t="str">
            <v>Katyal,Varun</v>
          </cell>
          <cell r="J235" t="str">
            <v>ADEC</v>
          </cell>
        </row>
        <row r="236">
          <cell r="A236">
            <v>206953383</v>
          </cell>
          <cell r="B236" t="str">
            <v>faitjepk</v>
          </cell>
          <cell r="C236" t="str">
            <v>Jepkoech,Faith</v>
          </cell>
          <cell r="D236">
            <v>15364487</v>
          </cell>
          <cell r="E236">
            <v>1299</v>
          </cell>
          <cell r="F236" t="str">
            <v>Mon Jan 26 00:00:00 UTC 2026</v>
          </cell>
          <cell r="G236" t="str">
            <v>3PTY</v>
          </cell>
          <cell r="H236" t="str">
            <v>Active</v>
          </cell>
          <cell r="I236" t="str">
            <v>Sohail,Anis</v>
          </cell>
          <cell r="J236" t="str">
            <v>EFSV</v>
          </cell>
        </row>
        <row r="237">
          <cell r="A237">
            <v>203512669</v>
          </cell>
          <cell r="B237" t="str">
            <v>justicyi</v>
          </cell>
          <cell r="C237" t="str">
            <v>Yin,Justice Mmba</v>
          </cell>
          <cell r="D237">
            <v>11467543</v>
          </cell>
          <cell r="E237">
            <v>1299</v>
          </cell>
          <cell r="F237" t="str">
            <v>Thu Jun 20 00:00:00 UTC 2024</v>
          </cell>
          <cell r="G237" t="str">
            <v>3PTY</v>
          </cell>
          <cell r="H237" t="str">
            <v>Active</v>
          </cell>
          <cell r="I237" t="str">
            <v>Narshad,Muhammad Ashik</v>
          </cell>
          <cell r="J237" t="str">
            <v>FLO</v>
          </cell>
        </row>
        <row r="238">
          <cell r="A238">
            <v>206934652</v>
          </cell>
          <cell r="B238" t="str">
            <v>venemoku</v>
          </cell>
          <cell r="C238" t="str">
            <v>MOKUA,VENICK KEMUMA</v>
          </cell>
          <cell r="D238">
            <v>11854441</v>
          </cell>
          <cell r="E238">
            <v>1299</v>
          </cell>
          <cell r="F238" t="str">
            <v>Mon Jan 19 00:00:00 UTC 2026</v>
          </cell>
          <cell r="G238" t="str">
            <v>3PTY</v>
          </cell>
          <cell r="H238" t="str">
            <v>Active</v>
          </cell>
          <cell r="I238" t="str">
            <v>Katyal,Varun</v>
          </cell>
          <cell r="J238" t="str">
            <v>EFSV</v>
          </cell>
        </row>
        <row r="239">
          <cell r="A239">
            <v>206873567</v>
          </cell>
          <cell r="B239" t="str">
            <v>lkofhenr</v>
          </cell>
          <cell r="C239" t="str">
            <v>KOFI,HENRY</v>
          </cell>
          <cell r="D239">
            <v>12796550</v>
          </cell>
          <cell r="E239">
            <v>1299</v>
          </cell>
          <cell r="F239" t="str">
            <v>Mon Dec 29 00:00:00 UTC 2025</v>
          </cell>
          <cell r="G239" t="str">
            <v>3PTY</v>
          </cell>
          <cell r="H239" t="str">
            <v>Active</v>
          </cell>
          <cell r="I239" t="str">
            <v>Katyal,Varun</v>
          </cell>
          <cell r="J239" t="str">
            <v>FLO</v>
          </cell>
        </row>
        <row r="240">
          <cell r="A240">
            <v>205127496</v>
          </cell>
          <cell r="B240" t="str">
            <v>shadraob</v>
          </cell>
          <cell r="C240" t="str">
            <v>Obi,Shadrack</v>
          </cell>
          <cell r="D240">
            <v>11140013</v>
          </cell>
          <cell r="E240">
            <v>1299</v>
          </cell>
          <cell r="F240" t="str">
            <v>Thu Apr 10 00:00:00 UTC 2025</v>
          </cell>
          <cell r="G240" t="str">
            <v>3PTY</v>
          </cell>
          <cell r="H240" t="str">
            <v>Active</v>
          </cell>
          <cell r="I240" t="str">
            <v>elrashid,Hassan</v>
          </cell>
          <cell r="J240" t="str">
            <v>EFSV</v>
          </cell>
        </row>
        <row r="241">
          <cell r="A241">
            <v>203800382</v>
          </cell>
          <cell r="B241" t="str">
            <v>abaaamon</v>
          </cell>
          <cell r="C241" t="str">
            <v>ABAASA,AMON</v>
          </cell>
          <cell r="D241">
            <v>14561601</v>
          </cell>
          <cell r="E241">
            <v>1299</v>
          </cell>
          <cell r="F241" t="str">
            <v>Mon Aug 12 00:00:00 UTC 2024</v>
          </cell>
          <cell r="G241" t="str">
            <v>3PTY</v>
          </cell>
          <cell r="H241" t="str">
            <v>Active</v>
          </cell>
          <cell r="I241" t="str">
            <v>Sohail,Anis</v>
          </cell>
          <cell r="J241" t="str">
            <v>DULS</v>
          </cell>
        </row>
        <row r="242">
          <cell r="A242">
            <v>206503618</v>
          </cell>
          <cell r="B242" t="str">
            <v>dianahje</v>
          </cell>
          <cell r="C242" t="str">
            <v>AGUI,DIANAH JEROTICH</v>
          </cell>
          <cell r="D242">
            <v>14258173</v>
          </cell>
          <cell r="E242">
            <v>1299</v>
          </cell>
          <cell r="F242" t="str">
            <v>Mon Nov 10 00:00:00 UTC 2025</v>
          </cell>
          <cell r="G242" t="str">
            <v>3PTY</v>
          </cell>
          <cell r="H242" t="str">
            <v>Active</v>
          </cell>
          <cell r="I242" t="str">
            <v>Lakkireddy,Sai Raghavendra Reddy</v>
          </cell>
          <cell r="J242" t="str">
            <v>EFSV</v>
          </cell>
        </row>
        <row r="243">
          <cell r="A243">
            <v>207820984</v>
          </cell>
          <cell r="B243" t="str">
            <v>zalauddm</v>
          </cell>
          <cell r="C243" t="str">
            <v>ANSARI,ZALAUDDIN</v>
          </cell>
          <cell r="D243">
            <v>14102232</v>
          </cell>
          <cell r="E243">
            <v>1712</v>
          </cell>
          <cell r="F243" t="str">
            <v>Fri Jun 26 00:00:00 UTC 2026</v>
          </cell>
          <cell r="G243" t="str">
            <v>3PTY</v>
          </cell>
          <cell r="H243" t="str">
            <v>Active</v>
          </cell>
          <cell r="I243" t="str">
            <v>POGALA,HAREESH</v>
          </cell>
          <cell r="J243" t="str">
            <v>TDTS</v>
          </cell>
        </row>
        <row r="244">
          <cell r="A244">
            <v>204890373</v>
          </cell>
          <cell r="B244" t="str">
            <v>oemaxwel</v>
          </cell>
          <cell r="C244" t="str">
            <v>OFORI,MAXWELL</v>
          </cell>
          <cell r="D244">
            <v>14836862</v>
          </cell>
          <cell r="E244">
            <v>1299</v>
          </cell>
          <cell r="F244" t="str">
            <v>Mon Feb 03 00:00:00 UTC 2025</v>
          </cell>
          <cell r="G244" t="str">
            <v>3PTY</v>
          </cell>
          <cell r="H244" t="str">
            <v>Active</v>
          </cell>
          <cell r="I244" t="str">
            <v>Thomas,Binil</v>
          </cell>
          <cell r="J244" t="str">
            <v>DULS</v>
          </cell>
        </row>
        <row r="245">
          <cell r="A245">
            <v>205853886</v>
          </cell>
          <cell r="B245" t="str">
            <v>sharmugw</v>
          </cell>
          <cell r="C245" t="str">
            <v>MUGWANYA,SHARIFU ALI</v>
          </cell>
          <cell r="D245">
            <v>11998421</v>
          </cell>
          <cell r="E245">
            <v>1299</v>
          </cell>
          <cell r="F245" t="str">
            <v>Mon Aug 25 00:00:00 UTC 2025</v>
          </cell>
          <cell r="G245" t="str">
            <v>3PTY</v>
          </cell>
          <cell r="H245" t="str">
            <v>Active</v>
          </cell>
          <cell r="I245" t="str">
            <v>Ansari,Ammar Abdullah</v>
          </cell>
          <cell r="J245" t="str">
            <v>EFSV</v>
          </cell>
        </row>
        <row r="246">
          <cell r="A246">
            <v>203736773</v>
          </cell>
          <cell r="B246" t="str">
            <v>painmyat</v>
          </cell>
          <cell r="C246" t="str">
            <v>Paing,Myat Nay</v>
          </cell>
          <cell r="D246">
            <v>11554061</v>
          </cell>
          <cell r="E246">
            <v>1299</v>
          </cell>
          <cell r="F246" t="str">
            <v>Mon Jul 29 00:00:00 UTC 2024</v>
          </cell>
          <cell r="G246" t="str">
            <v>3PTY</v>
          </cell>
          <cell r="H246" t="str">
            <v>Active</v>
          </cell>
          <cell r="I246" t="str">
            <v>Ansari,Ammar Abdullah</v>
          </cell>
          <cell r="J246" t="str">
            <v>ADEC</v>
          </cell>
        </row>
        <row r="247">
          <cell r="A247">
            <v>206230579</v>
          </cell>
          <cell r="B247" t="str">
            <v>jeptanui</v>
          </cell>
          <cell r="C247" t="str">
            <v>Jeptanui,Violah</v>
          </cell>
          <cell r="D247">
            <v>14248783</v>
          </cell>
          <cell r="E247">
            <v>1299</v>
          </cell>
          <cell r="F247" t="str">
            <v>Tue Aug 04 00:00:00 UTC 2026</v>
          </cell>
          <cell r="G247" t="str">
            <v>3PTY</v>
          </cell>
          <cell r="H247" t="str">
            <v>Active</v>
          </cell>
          <cell r="I247" t="str">
            <v>Narshad,Muhammad Ashik</v>
          </cell>
          <cell r="J247" t="str">
            <v>EFSV</v>
          </cell>
        </row>
        <row r="248">
          <cell r="A248">
            <v>205271074</v>
          </cell>
          <cell r="B248" t="str">
            <v>cosmkibe</v>
          </cell>
          <cell r="C248" t="str">
            <v>Kibet,Cosmas Kirwa</v>
          </cell>
          <cell r="D248">
            <v>13137181</v>
          </cell>
          <cell r="E248">
            <v>1299</v>
          </cell>
          <cell r="F248" t="str">
            <v>Mon Aug 25 00:00:00 UTC 2025</v>
          </cell>
          <cell r="G248" t="str">
            <v>3PTY</v>
          </cell>
          <cell r="H248" t="str">
            <v>Active</v>
          </cell>
          <cell r="I248" t="str">
            <v>Scaria,Varghese</v>
          </cell>
          <cell r="J248" t="str">
            <v>EFSV</v>
          </cell>
        </row>
        <row r="249">
          <cell r="A249">
            <v>204494316</v>
          </cell>
          <cell r="B249" t="str">
            <v>aursanau</v>
          </cell>
          <cell r="C249" t="str">
            <v>Aurang,Sanaullah Shah</v>
          </cell>
          <cell r="D249">
            <v>13961383</v>
          </cell>
          <cell r="E249">
            <v>1299</v>
          </cell>
          <cell r="F249" t="str">
            <v>Mon Nov 11 00:00:00 UTC 2024</v>
          </cell>
          <cell r="G249" t="str">
            <v>3PTY</v>
          </cell>
          <cell r="H249" t="str">
            <v>Active</v>
          </cell>
          <cell r="I249" t="str">
            <v>Parungao,Priscila Montejo</v>
          </cell>
          <cell r="J249" t="str">
            <v>VSTG</v>
          </cell>
        </row>
        <row r="250">
          <cell r="A250">
            <v>206296205</v>
          </cell>
          <cell r="B250" t="str">
            <v>conteeun</v>
          </cell>
          <cell r="C250" t="str">
            <v>CONTEH,UNISA A.</v>
          </cell>
          <cell r="D250">
            <v>13705744</v>
          </cell>
          <cell r="E250">
            <v>1299</v>
          </cell>
          <cell r="F250" t="str">
            <v>Mon Oct 20 00:00:00 UTC 2025</v>
          </cell>
          <cell r="G250" t="str">
            <v>3PTY</v>
          </cell>
          <cell r="H250" t="str">
            <v>Active</v>
          </cell>
          <cell r="I250" t="str">
            <v>Meera,Bava Bahrudeen</v>
          </cell>
          <cell r="J250" t="str">
            <v>EFSV</v>
          </cell>
        </row>
        <row r="251">
          <cell r="A251">
            <v>205744002</v>
          </cell>
          <cell r="B251" t="str">
            <v>chokkvij</v>
          </cell>
          <cell r="C251" t="str">
            <v>CHOKKANARAYANAN,VIJAYASARATHI</v>
          </cell>
          <cell r="D251">
            <v>12857763</v>
          </cell>
          <cell r="E251">
            <v>1712</v>
          </cell>
          <cell r="F251" t="str">
            <v>Thu Jul 31 00:00:00 UTC 2025</v>
          </cell>
          <cell r="G251" t="str">
            <v>3PTY</v>
          </cell>
          <cell r="H251" t="str">
            <v>Active</v>
          </cell>
          <cell r="I251" t="str">
            <v>POGALA,HAREESH</v>
          </cell>
          <cell r="J251" t="str">
            <v>KBTS</v>
          </cell>
        </row>
        <row r="252">
          <cell r="A252">
            <v>206239524</v>
          </cell>
          <cell r="B252" t="str">
            <v>fsarckoh</v>
          </cell>
          <cell r="C252" t="str">
            <v>SARCKOH BONARWOLO,FATU F</v>
          </cell>
          <cell r="D252">
            <v>13823482</v>
          </cell>
          <cell r="E252">
            <v>1299</v>
          </cell>
          <cell r="F252" t="str">
            <v>Tue Aug 04 00:00:00 UTC 2026</v>
          </cell>
          <cell r="G252" t="str">
            <v>3PTY</v>
          </cell>
          <cell r="H252" t="str">
            <v>Active</v>
          </cell>
          <cell r="I252" t="str">
            <v>Scaria,Varghese</v>
          </cell>
          <cell r="J252" t="str">
            <v>FLO</v>
          </cell>
        </row>
        <row r="253">
          <cell r="A253">
            <v>205996135</v>
          </cell>
          <cell r="B253" t="str">
            <v>nsosteph</v>
          </cell>
          <cell r="C253" t="str">
            <v>STEPHANIE NABO,NSOM</v>
          </cell>
          <cell r="D253">
            <v>11244338</v>
          </cell>
          <cell r="E253">
            <v>1299</v>
          </cell>
          <cell r="F253" t="str">
            <v>Mon Sep 15 00:00:00 UTC 2025</v>
          </cell>
          <cell r="G253" t="str">
            <v>3PTY</v>
          </cell>
          <cell r="H253" t="str">
            <v>Active</v>
          </cell>
          <cell r="I253" t="str">
            <v>Scaria,Varghese</v>
          </cell>
          <cell r="J253" t="str">
            <v>FLO</v>
          </cell>
        </row>
        <row r="254">
          <cell r="A254">
            <v>206074988</v>
          </cell>
          <cell r="B254" t="str">
            <v>kodjolaw</v>
          </cell>
          <cell r="C254" t="str">
            <v>Kodjo Osabutey,Lawson</v>
          </cell>
          <cell r="D254">
            <v>11995631</v>
          </cell>
          <cell r="E254">
            <v>1299</v>
          </cell>
          <cell r="F254" t="str">
            <v>Mon Sep 22 00:00:00 UTC 2025</v>
          </cell>
          <cell r="G254" t="str">
            <v>3PTY</v>
          </cell>
          <cell r="H254" t="str">
            <v>Active</v>
          </cell>
          <cell r="I254" t="str">
            <v>Scaria,Varghese</v>
          </cell>
          <cell r="J254" t="str">
            <v>FLO</v>
          </cell>
        </row>
        <row r="255">
          <cell r="A255">
            <v>206250613</v>
          </cell>
          <cell r="B255" t="str">
            <v>samoluwa</v>
          </cell>
          <cell r="C255" t="str">
            <v>OLUWALE LANGLEY,SAMUEL</v>
          </cell>
          <cell r="D255">
            <v>13151378</v>
          </cell>
          <cell r="E255">
            <v>1299</v>
          </cell>
          <cell r="F255" t="str">
            <v>Mon Oct 13 00:00:00 UTC 2025</v>
          </cell>
          <cell r="G255" t="str">
            <v>3PTY</v>
          </cell>
          <cell r="H255" t="str">
            <v>Active</v>
          </cell>
          <cell r="I255" t="str">
            <v>elrashid,Hassan</v>
          </cell>
          <cell r="J255" t="str">
            <v>FLO</v>
          </cell>
        </row>
        <row r="256">
          <cell r="A256">
            <v>203736780</v>
          </cell>
          <cell r="B256" t="str">
            <v>msanmyin</v>
          </cell>
          <cell r="C256" t="str">
            <v>Myint,San</v>
          </cell>
          <cell r="D256">
            <v>11064244</v>
          </cell>
          <cell r="E256">
            <v>1299</v>
          </cell>
          <cell r="F256" t="str">
            <v>Mon Jul 29 00:00:00 UTC 2024</v>
          </cell>
          <cell r="G256" t="str">
            <v>3PTY</v>
          </cell>
          <cell r="H256" t="str">
            <v>Active</v>
          </cell>
          <cell r="I256" t="str">
            <v>Katyal,Varun</v>
          </cell>
          <cell r="J256" t="str">
            <v>ADEC</v>
          </cell>
        </row>
        <row r="257">
          <cell r="A257">
            <v>204013691</v>
          </cell>
          <cell r="B257" t="str">
            <v>benesaah</v>
          </cell>
          <cell r="C257" t="str">
            <v>Saah Camille,Benedict</v>
          </cell>
          <cell r="D257">
            <v>13139454</v>
          </cell>
          <cell r="E257">
            <v>1299</v>
          </cell>
          <cell r="F257" t="str">
            <v>Mon Sep 16 00:00:00 UTC 2024</v>
          </cell>
          <cell r="G257" t="str">
            <v>3PTY</v>
          </cell>
          <cell r="H257" t="str">
            <v>Active</v>
          </cell>
          <cell r="I257" t="str">
            <v>Scaria,Varghese</v>
          </cell>
          <cell r="J257" t="str">
            <v>FLO</v>
          </cell>
        </row>
        <row r="258">
          <cell r="A258">
            <v>203512665</v>
          </cell>
          <cell r="B258" t="str">
            <v>atuahech</v>
          </cell>
          <cell r="C258" t="str">
            <v>Atuahene,Christiana</v>
          </cell>
          <cell r="D258">
            <v>58624</v>
          </cell>
          <cell r="E258">
            <v>1299</v>
          </cell>
          <cell r="F258" t="str">
            <v>Thu Jun 20 00:00:00 UTC 2024</v>
          </cell>
          <cell r="G258" t="str">
            <v>3PTY</v>
          </cell>
          <cell r="H258" t="str">
            <v>Active</v>
          </cell>
          <cell r="I258" t="str">
            <v>Lakkireddy,Sai Raghavendra Reddy</v>
          </cell>
          <cell r="J258" t="str">
            <v>FLO</v>
          </cell>
        </row>
        <row r="259">
          <cell r="A259">
            <v>203800383</v>
          </cell>
          <cell r="B259" t="str">
            <v>geokiwan</v>
          </cell>
          <cell r="C259" t="str">
            <v>KIWANUKA,GEORGE WILLIAM</v>
          </cell>
          <cell r="D259">
            <v>15395292</v>
          </cell>
          <cell r="E259">
            <v>1299</v>
          </cell>
          <cell r="F259" t="str">
            <v>Mon Aug 12 00:00:00 UTC 2024</v>
          </cell>
          <cell r="G259" t="str">
            <v>3PTY</v>
          </cell>
          <cell r="H259" t="str">
            <v>Active</v>
          </cell>
          <cell r="I259" t="str">
            <v>Katyal,Varun</v>
          </cell>
          <cell r="J259" t="str">
            <v>DULS</v>
          </cell>
        </row>
        <row r="260">
          <cell r="A260">
            <v>203965006</v>
          </cell>
          <cell r="B260" t="str">
            <v>joakhili</v>
          </cell>
          <cell r="C260" t="str">
            <v>Joy,Akhil</v>
          </cell>
          <cell r="D260">
            <v>11912479</v>
          </cell>
          <cell r="E260">
            <v>1299</v>
          </cell>
          <cell r="F260" t="str">
            <v>Mon Sep 09 00:00:00 UTC 2024</v>
          </cell>
          <cell r="G260" t="str">
            <v>3PTY</v>
          </cell>
          <cell r="H260" t="str">
            <v>Active</v>
          </cell>
          <cell r="I260" t="str">
            <v>Thomas,Binil</v>
          </cell>
          <cell r="J260" t="str">
            <v>ADEC</v>
          </cell>
        </row>
        <row r="261">
          <cell r="A261">
            <v>207871328</v>
          </cell>
          <cell r="B261" t="str">
            <v>hcbishwo</v>
          </cell>
          <cell r="C261" t="str">
            <v>BISHWOKARMA,HUM BAHADUR</v>
          </cell>
          <cell r="D261">
            <v>13935760</v>
          </cell>
          <cell r="E261">
            <v>1316</v>
          </cell>
          <cell r="F261" t="str">
            <v>Sat Jul 04 00:00:00 UTC 2026</v>
          </cell>
          <cell r="G261" t="str">
            <v>3PTY</v>
          </cell>
          <cell r="H261" t="str">
            <v>Active</v>
          </cell>
          <cell r="I261" t="str">
            <v>Akhtar,Muhammad Zohaib</v>
          </cell>
          <cell r="J261" t="str">
            <v>WOFZ</v>
          </cell>
        </row>
        <row r="262">
          <cell r="A262">
            <v>203810819</v>
          </cell>
          <cell r="B262" t="str">
            <v>qsajicha</v>
          </cell>
          <cell r="C262" t="str">
            <v>CHAMRA,SAJITH</v>
          </cell>
          <cell r="D262">
            <v>12622930</v>
          </cell>
          <cell r="E262">
            <v>1299</v>
          </cell>
          <cell r="F262" t="str">
            <v>Sat Aug 10 00:00:00 UTC 2024</v>
          </cell>
          <cell r="G262" t="str">
            <v>3PTY</v>
          </cell>
          <cell r="H262" t="str">
            <v>Active</v>
          </cell>
          <cell r="I262" t="str">
            <v>Adhikari,Nayab</v>
          </cell>
          <cell r="J262" t="str">
            <v>KBTS</v>
          </cell>
        </row>
        <row r="263">
          <cell r="A263">
            <v>203736254</v>
          </cell>
          <cell r="B263" t="str">
            <v>mukujung</v>
          </cell>
          <cell r="C263" t="str">
            <v>MUKUJUNGU,ISAAH</v>
          </cell>
          <cell r="D263">
            <v>12542982</v>
          </cell>
          <cell r="E263">
            <v>1299</v>
          </cell>
          <cell r="F263" t="str">
            <v>Mon Jul 29 00:00:00 UTC 2024</v>
          </cell>
          <cell r="G263" t="str">
            <v>3PTY</v>
          </cell>
          <cell r="H263" t="str">
            <v>Active</v>
          </cell>
          <cell r="I263" t="str">
            <v>Katyal,Varun</v>
          </cell>
          <cell r="J263" t="str">
            <v>DULS</v>
          </cell>
        </row>
        <row r="264">
          <cell r="A264">
            <v>205647827</v>
          </cell>
          <cell r="B264" t="str">
            <v>chepkodf</v>
          </cell>
          <cell r="C264" t="str">
            <v>Chepkosgei,Faith</v>
          </cell>
          <cell r="D264">
            <v>11431478</v>
          </cell>
          <cell r="E264">
            <v>1299</v>
          </cell>
          <cell r="F264" t="str">
            <v>Mon Jul 14 00:00:00 UTC 2025</v>
          </cell>
          <cell r="G264" t="str">
            <v>3PTY</v>
          </cell>
          <cell r="H264" t="str">
            <v>Active</v>
          </cell>
          <cell r="I264" t="str">
            <v>Sohail,Anis</v>
          </cell>
          <cell r="J264" t="str">
            <v>EFSV</v>
          </cell>
        </row>
        <row r="265">
          <cell r="A265">
            <v>203850778</v>
          </cell>
          <cell r="B265" t="str">
            <v>lsseandr</v>
          </cell>
          <cell r="C265" t="str">
            <v>Ssebuggwawo,Andrew</v>
          </cell>
          <cell r="D265">
            <v>12629390</v>
          </cell>
          <cell r="E265">
            <v>1299</v>
          </cell>
          <cell r="F265" t="str">
            <v>Tue Aug 20 00:00:00 UTC 2024</v>
          </cell>
          <cell r="G265" t="str">
            <v>3PTY</v>
          </cell>
          <cell r="H265" t="str">
            <v>Active</v>
          </cell>
          <cell r="I265" t="str">
            <v>Lakkireddy,Sai Raghavendra Reddy</v>
          </cell>
          <cell r="J265" t="str">
            <v>DULS</v>
          </cell>
        </row>
        <row r="266">
          <cell r="A266">
            <v>206493302</v>
          </cell>
          <cell r="B266" t="str">
            <v>lmdmilab</v>
          </cell>
          <cell r="C266" t="str">
            <v>Labid Ruhul Amin,Md Mizanur Rahman</v>
          </cell>
          <cell r="D266">
            <v>11645299</v>
          </cell>
          <cell r="E266">
            <v>1299</v>
          </cell>
          <cell r="F266" t="str">
            <v>Wed Nov 05 00:00:00 UTC 2025</v>
          </cell>
          <cell r="G266" t="str">
            <v>3PTY</v>
          </cell>
          <cell r="H266" t="str">
            <v>Active</v>
          </cell>
          <cell r="I266" t="str">
            <v>Parungao,Priscila Montejo</v>
          </cell>
          <cell r="J266" t="str">
            <v>STWC</v>
          </cell>
        </row>
        <row r="267">
          <cell r="A267">
            <v>204967149</v>
          </cell>
          <cell r="B267" t="str">
            <v>kisssylv</v>
          </cell>
          <cell r="C267" t="str">
            <v>KISSEIH,SYLVESTER</v>
          </cell>
          <cell r="D267">
            <v>14615560</v>
          </cell>
          <cell r="E267">
            <v>1299</v>
          </cell>
          <cell r="F267" t="str">
            <v>Wed Jun 18 00:00:00 UTC 2025</v>
          </cell>
          <cell r="G267" t="str">
            <v>3PTY</v>
          </cell>
          <cell r="H267" t="str">
            <v>Active</v>
          </cell>
          <cell r="I267" t="str">
            <v>Katyal,Varun</v>
          </cell>
          <cell r="J267" t="str">
            <v>DULS</v>
          </cell>
        </row>
        <row r="268">
          <cell r="A268">
            <v>206079517</v>
          </cell>
          <cell r="B268" t="str">
            <v>hasanahj</v>
          </cell>
          <cell r="C268" t="str">
            <v>Joy Siraj Miah,Hasan Ahmed</v>
          </cell>
          <cell r="D268">
            <v>11868658</v>
          </cell>
          <cell r="E268">
            <v>1712</v>
          </cell>
          <cell r="F268" t="str">
            <v>Thu Sep 18 00:00:00 UTC 2025</v>
          </cell>
          <cell r="G268" t="str">
            <v>3PTY</v>
          </cell>
          <cell r="H268" t="str">
            <v>Active</v>
          </cell>
          <cell r="I268" t="str">
            <v>Rizvan,Mohamed</v>
          </cell>
          <cell r="J268" t="str">
            <v>KBTS</v>
          </cell>
        </row>
        <row r="269">
          <cell r="A269">
            <v>205986151</v>
          </cell>
          <cell r="B269" t="str">
            <v>kufkamid</v>
          </cell>
          <cell r="C269" t="str">
            <v>AMIDU,KUFAM</v>
          </cell>
          <cell r="D269">
            <v>13429934</v>
          </cell>
          <cell r="E269">
            <v>1299</v>
          </cell>
          <cell r="F269" t="str">
            <v>Mon Sep 15 00:00:00 UTC 2025</v>
          </cell>
          <cell r="G269" t="str">
            <v>3PTY</v>
          </cell>
          <cell r="H269" t="str">
            <v>Active</v>
          </cell>
          <cell r="I269" t="str">
            <v>Katyal,Varun</v>
          </cell>
          <cell r="J269" t="str">
            <v>DULS</v>
          </cell>
        </row>
        <row r="270">
          <cell r="A270">
            <v>204246170</v>
          </cell>
          <cell r="B270" t="str">
            <v>inkooder</v>
          </cell>
          <cell r="C270" t="str">
            <v>Inkoom,Derrick</v>
          </cell>
          <cell r="D270">
            <v>13306341</v>
          </cell>
          <cell r="E270">
            <v>1299</v>
          </cell>
          <cell r="F270" t="str">
            <v>Mon Oct 14 00:00:00 UTC 2024</v>
          </cell>
          <cell r="G270" t="str">
            <v>3PTY</v>
          </cell>
          <cell r="H270" t="str">
            <v>Active</v>
          </cell>
          <cell r="I270" t="str">
            <v>Katyal,Varun</v>
          </cell>
          <cell r="J270" t="str">
            <v>QUES</v>
          </cell>
        </row>
        <row r="271">
          <cell r="A271">
            <v>203940975</v>
          </cell>
          <cell r="B271" t="str">
            <v>hkhwabdu</v>
          </cell>
          <cell r="C271" t="str">
            <v>Khwaja,Abdul Hanan</v>
          </cell>
          <cell r="D271">
            <v>15335526</v>
          </cell>
          <cell r="E271">
            <v>1299</v>
          </cell>
          <cell r="F271" t="str">
            <v>Thu Sep 05 00:00:00 UTC 2024</v>
          </cell>
          <cell r="G271" t="str">
            <v>3PTY</v>
          </cell>
          <cell r="H271" t="str">
            <v>Active</v>
          </cell>
          <cell r="I271" t="str">
            <v>Sachdeva,Neeraj</v>
          </cell>
          <cell r="J271" t="str">
            <v>ADEC</v>
          </cell>
        </row>
        <row r="272">
          <cell r="A272">
            <v>203908914</v>
          </cell>
          <cell r="B272" t="str">
            <v>kanyesst</v>
          </cell>
          <cell r="C272" t="str">
            <v>KANYESIGYE,STEVEN</v>
          </cell>
          <cell r="D272">
            <v>14597714</v>
          </cell>
          <cell r="E272">
            <v>1299</v>
          </cell>
          <cell r="F272" t="str">
            <v>Mon Sep 02 00:00:00 UTC 2024</v>
          </cell>
          <cell r="G272" t="str">
            <v>3PTY</v>
          </cell>
          <cell r="H272" t="str">
            <v>Active</v>
          </cell>
          <cell r="I272" t="str">
            <v>Ansari,Ammar Abdullah</v>
          </cell>
          <cell r="J272" t="str">
            <v>DULS</v>
          </cell>
        </row>
        <row r="273">
          <cell r="A273">
            <v>203468310</v>
          </cell>
          <cell r="B273" t="str">
            <v>blesndu</v>
          </cell>
          <cell r="C273" t="str">
            <v>Ndu,Blessing Anya</v>
          </cell>
          <cell r="D273">
            <v>14217459</v>
          </cell>
          <cell r="E273">
            <v>1299</v>
          </cell>
          <cell r="F273" t="str">
            <v>Thu Jun 13 00:00:00 UTC 2024</v>
          </cell>
          <cell r="G273" t="str">
            <v>3PTY</v>
          </cell>
          <cell r="H273" t="str">
            <v>Active</v>
          </cell>
          <cell r="I273" t="str">
            <v>Katyal,Varun</v>
          </cell>
          <cell r="J273" t="str">
            <v>FLO</v>
          </cell>
        </row>
        <row r="274">
          <cell r="A274">
            <v>206250638</v>
          </cell>
          <cell r="B274" t="str">
            <v>gakyeaop</v>
          </cell>
          <cell r="C274" t="str">
            <v>AKYEA OPARE,OWUSU</v>
          </cell>
          <cell r="D274">
            <v>15028753</v>
          </cell>
          <cell r="E274">
            <v>1299</v>
          </cell>
          <cell r="F274" t="str">
            <v>Mon Oct 13 00:00:00 UTC 2025</v>
          </cell>
          <cell r="G274" t="str">
            <v>3PTY</v>
          </cell>
          <cell r="H274" t="str">
            <v>Active</v>
          </cell>
          <cell r="I274" t="str">
            <v>Narshad,Muhammad Ashik</v>
          </cell>
          <cell r="J274" t="str">
            <v>FLO</v>
          </cell>
        </row>
        <row r="275">
          <cell r="A275">
            <v>203993431</v>
          </cell>
          <cell r="B275" t="str">
            <v>okulyjos</v>
          </cell>
          <cell r="C275" t="str">
            <v>OKULA,JOSHUA</v>
          </cell>
          <cell r="D275">
            <v>60712</v>
          </cell>
          <cell r="E275">
            <v>1299</v>
          </cell>
          <cell r="F275" t="str">
            <v>Thu Sep 12 00:00:00 UTC 2024</v>
          </cell>
          <cell r="G275" t="str">
            <v>3PTY</v>
          </cell>
          <cell r="H275" t="str">
            <v>Active</v>
          </cell>
          <cell r="I275" t="str">
            <v>Ansari,Ammar Abdullah</v>
          </cell>
          <cell r="J275" t="str">
            <v>DULS</v>
          </cell>
        </row>
        <row r="276">
          <cell r="A276">
            <v>204117685</v>
          </cell>
          <cell r="B276" t="str">
            <v>sonsiamj</v>
          </cell>
          <cell r="C276" t="str">
            <v>Sonsiama,Sia</v>
          </cell>
          <cell r="D276">
            <v>12825863</v>
          </cell>
          <cell r="E276">
            <v>1299</v>
          </cell>
          <cell r="F276" t="str">
            <v>Thu Sep 26 00:00:00 UTC 2024</v>
          </cell>
          <cell r="G276" t="str">
            <v>3PTY</v>
          </cell>
          <cell r="H276" t="str">
            <v>Active</v>
          </cell>
          <cell r="I276" t="str">
            <v>Thomas,Binil</v>
          </cell>
          <cell r="J276" t="str">
            <v>QUES</v>
          </cell>
        </row>
        <row r="277">
          <cell r="A277">
            <v>207865014</v>
          </cell>
          <cell r="B277" t="str">
            <v>mahdanau</v>
          </cell>
          <cell r="C277" t="str">
            <v>Mahdanau,Maxims</v>
          </cell>
          <cell r="D277">
            <v>12998700</v>
          </cell>
          <cell r="E277">
            <v>1200</v>
          </cell>
          <cell r="F277" t="str">
            <v>Sun Jul 05 00:00:00 UTC 2026</v>
          </cell>
          <cell r="G277" t="str">
            <v>3PTY</v>
          </cell>
          <cell r="H277" t="str">
            <v>Active</v>
          </cell>
          <cell r="I277" t="str">
            <v>Alhashmi,Abdulla</v>
          </cell>
          <cell r="J277" t="str">
            <v>SSIS</v>
          </cell>
        </row>
        <row r="278">
          <cell r="A278">
            <v>113366831</v>
          </cell>
          <cell r="B278" t="str">
            <v>osalwant</v>
          </cell>
          <cell r="C278" t="str">
            <v>Masih,Sanjana Salwant</v>
          </cell>
          <cell r="D278">
            <v>14442920</v>
          </cell>
          <cell r="E278">
            <v>1299</v>
          </cell>
          <cell r="F278" t="str">
            <v>Mon Sep 02 00:00:00 UTC 2024</v>
          </cell>
          <cell r="G278" t="str">
            <v>3PTY</v>
          </cell>
          <cell r="H278" t="str">
            <v>Active</v>
          </cell>
          <cell r="I278" t="str">
            <v>Thomas,Binil</v>
          </cell>
          <cell r="J278" t="str">
            <v>ADEC</v>
          </cell>
        </row>
        <row r="279">
          <cell r="A279">
            <v>203512948</v>
          </cell>
          <cell r="B279" t="str">
            <v>yendbism</v>
          </cell>
          <cell r="C279" t="str">
            <v>Yendaw,Bismark</v>
          </cell>
          <cell r="D279">
            <v>11164562</v>
          </cell>
          <cell r="E279">
            <v>1299</v>
          </cell>
          <cell r="F279" t="str">
            <v>Thu Jun 20 00:00:00 UTC 2024</v>
          </cell>
          <cell r="G279" t="str">
            <v>3PTY</v>
          </cell>
          <cell r="H279" t="str">
            <v>Active</v>
          </cell>
          <cell r="I279" t="str">
            <v>Scaria,Varghese</v>
          </cell>
          <cell r="J279" t="str">
            <v>FLO</v>
          </cell>
        </row>
        <row r="280">
          <cell r="A280">
            <v>203850806</v>
          </cell>
          <cell r="B280" t="str">
            <v>amanyjog</v>
          </cell>
          <cell r="C280" t="str">
            <v>Amanya,Joab</v>
          </cell>
          <cell r="D280">
            <v>11349407</v>
          </cell>
          <cell r="E280">
            <v>1299</v>
          </cell>
          <cell r="F280" t="str">
            <v>Tue Aug 20 00:00:00 UTC 2024</v>
          </cell>
          <cell r="G280" t="str">
            <v>3PTY</v>
          </cell>
          <cell r="H280" t="str">
            <v>Active</v>
          </cell>
          <cell r="I280" t="str">
            <v>Lakkireddy,Sai Raghavendra Reddy</v>
          </cell>
          <cell r="J280" t="str">
            <v>DULS</v>
          </cell>
        </row>
        <row r="281">
          <cell r="A281">
            <v>206868000</v>
          </cell>
          <cell r="B281" t="str">
            <v>bbenjowu</v>
          </cell>
          <cell r="C281" t="str">
            <v>OWUSU,BENJAMIN</v>
          </cell>
          <cell r="D281">
            <v>14777847</v>
          </cell>
          <cell r="E281">
            <v>1299</v>
          </cell>
          <cell r="F281" t="str">
            <v>Tue Aug 04 00:00:00 UTC 2026</v>
          </cell>
          <cell r="G281" t="str">
            <v>3PTY</v>
          </cell>
          <cell r="H281" t="str">
            <v>Active</v>
          </cell>
          <cell r="I281" t="str">
            <v>Scaria,Varghese</v>
          </cell>
          <cell r="J281" t="str">
            <v>FLO</v>
          </cell>
        </row>
        <row r="282">
          <cell r="A282">
            <v>205853893</v>
          </cell>
          <cell r="B282" t="str">
            <v>phoeboli</v>
          </cell>
          <cell r="C282" t="str">
            <v>OLINDO,PHOEBE</v>
          </cell>
          <cell r="D282">
            <v>13272169</v>
          </cell>
          <cell r="E282">
            <v>1299</v>
          </cell>
          <cell r="F282" t="str">
            <v>Mon Aug 25 00:00:00 UTC 2025</v>
          </cell>
          <cell r="G282" t="str">
            <v>3PTY</v>
          </cell>
          <cell r="H282" t="str">
            <v>Active</v>
          </cell>
          <cell r="I282" t="str">
            <v>Thomas,Binil</v>
          </cell>
          <cell r="J282" t="str">
            <v>EFSV</v>
          </cell>
        </row>
        <row r="283">
          <cell r="A283">
            <v>206491329</v>
          </cell>
          <cell r="B283" t="str">
            <v>yrotichc</v>
          </cell>
          <cell r="C283" t="str">
            <v>ROTICH,CYNTHIA JEPKOSGEI</v>
          </cell>
          <cell r="D283">
            <v>14338837</v>
          </cell>
          <cell r="E283">
            <v>1299</v>
          </cell>
          <cell r="F283" t="str">
            <v>Mon Nov 10 00:00:00 UTC 2025</v>
          </cell>
          <cell r="G283" t="str">
            <v>3PTY</v>
          </cell>
          <cell r="H283" t="str">
            <v>Active</v>
          </cell>
          <cell r="I283" t="str">
            <v>Scaria,Varghese</v>
          </cell>
          <cell r="J283" t="str">
            <v>EFSV</v>
          </cell>
        </row>
        <row r="284">
          <cell r="A284">
            <v>205846573</v>
          </cell>
          <cell r="B284" t="str">
            <v>anndila</v>
          </cell>
          <cell r="C284" t="str">
            <v>NDILA KIKUNG'A,ANN</v>
          </cell>
          <cell r="D284">
            <v>13615463</v>
          </cell>
          <cell r="E284">
            <v>1299</v>
          </cell>
          <cell r="F284" t="str">
            <v>Mon Aug 25 00:00:00 UTC 2025</v>
          </cell>
          <cell r="G284" t="str">
            <v>3PTY</v>
          </cell>
          <cell r="H284" t="str">
            <v>Active</v>
          </cell>
          <cell r="I284" t="str">
            <v>Scaria,Varghese</v>
          </cell>
          <cell r="J284" t="str">
            <v>EFSV</v>
          </cell>
        </row>
        <row r="285">
          <cell r="A285">
            <v>206953989</v>
          </cell>
          <cell r="B285" t="str">
            <v>lomaneno</v>
          </cell>
          <cell r="C285" t="str">
            <v>LONGWE,MANENO</v>
          </cell>
          <cell r="D285">
            <v>12368378</v>
          </cell>
          <cell r="E285">
            <v>1299</v>
          </cell>
          <cell r="F285" t="str">
            <v>Mon Jan 26 00:00:00 UTC 2026</v>
          </cell>
          <cell r="G285" t="str">
            <v>3PTY</v>
          </cell>
          <cell r="H285" t="str">
            <v>Active</v>
          </cell>
          <cell r="I285" t="str">
            <v>Meera,Bava Bahrudeen</v>
          </cell>
          <cell r="J285" t="str">
            <v>DULS</v>
          </cell>
        </row>
        <row r="286">
          <cell r="A286">
            <v>204373724</v>
          </cell>
          <cell r="B286" t="str">
            <v>sarshcha</v>
          </cell>
          <cell r="C286" t="str">
            <v>CHARLES,SARSHAN</v>
          </cell>
          <cell r="D286">
            <v>14373531</v>
          </cell>
          <cell r="E286">
            <v>1299</v>
          </cell>
          <cell r="F286" t="str">
            <v>Mon Oct 28 00:00:00 UTC 2024</v>
          </cell>
          <cell r="G286" t="str">
            <v>3PTY</v>
          </cell>
          <cell r="H286" t="str">
            <v>Active</v>
          </cell>
          <cell r="I286" t="str">
            <v>Ansari,Ammar Abdullah</v>
          </cell>
          <cell r="J286" t="str">
            <v>ADEC</v>
          </cell>
        </row>
        <row r="287">
          <cell r="A287">
            <v>206874057</v>
          </cell>
          <cell r="B287" t="str">
            <v>kayimose</v>
          </cell>
          <cell r="C287" t="str">
            <v>MOSES,KAYIRA</v>
          </cell>
          <cell r="D287">
            <v>15244837</v>
          </cell>
          <cell r="E287">
            <v>1299</v>
          </cell>
          <cell r="F287" t="str">
            <v>Mon Dec 29 00:00:00 UTC 2025</v>
          </cell>
          <cell r="G287" t="str">
            <v>3PTY</v>
          </cell>
          <cell r="H287" t="str">
            <v>Active</v>
          </cell>
          <cell r="I287" t="str">
            <v>Katyal,Varun</v>
          </cell>
          <cell r="J287" t="str">
            <v>DULS</v>
          </cell>
        </row>
        <row r="288">
          <cell r="A288">
            <v>203799804</v>
          </cell>
          <cell r="B288" t="str">
            <v>mumahfuj</v>
          </cell>
          <cell r="C288" t="str">
            <v>MAHFUJ,MUHAMMAD</v>
          </cell>
          <cell r="D288">
            <v>12250946</v>
          </cell>
          <cell r="E288">
            <v>1299</v>
          </cell>
          <cell r="F288" t="str">
            <v>Fri Aug 09 00:00:00 UTC 2024</v>
          </cell>
          <cell r="G288" t="str">
            <v>3PTY</v>
          </cell>
          <cell r="H288" t="str">
            <v>Active</v>
          </cell>
          <cell r="I288" t="str">
            <v>Ahmad,Fahim</v>
          </cell>
          <cell r="J288" t="str">
            <v>KBTS</v>
          </cell>
        </row>
        <row r="289">
          <cell r="A289">
            <v>204138127</v>
          </cell>
          <cell r="B289" t="str">
            <v>osumrama</v>
          </cell>
          <cell r="C289" t="str">
            <v>Osumanu,Ramatu</v>
          </cell>
          <cell r="D289">
            <v>336969</v>
          </cell>
          <cell r="E289">
            <v>1299</v>
          </cell>
          <cell r="F289" t="str">
            <v>Mon Sep 30 00:00:00 UTC 2024</v>
          </cell>
          <cell r="G289" t="str">
            <v>3PTY</v>
          </cell>
          <cell r="H289" t="str">
            <v>Active</v>
          </cell>
          <cell r="I289" t="str">
            <v>Ansari,Ammar Abdullah</v>
          </cell>
          <cell r="J289" t="str">
            <v>QUES</v>
          </cell>
        </row>
        <row r="290">
          <cell r="A290">
            <v>203800482</v>
          </cell>
          <cell r="B290" t="str">
            <v>kabalisu</v>
          </cell>
          <cell r="C290" t="str">
            <v>KABALI,SULAIT</v>
          </cell>
          <cell r="D290">
            <v>13674010</v>
          </cell>
          <cell r="E290">
            <v>1299</v>
          </cell>
          <cell r="F290" t="str">
            <v>Mon Aug 12 00:00:00 UTC 2024</v>
          </cell>
          <cell r="G290" t="str">
            <v>3PTY</v>
          </cell>
          <cell r="H290" t="str">
            <v>Active</v>
          </cell>
          <cell r="I290" t="str">
            <v>Katyal,Varun</v>
          </cell>
          <cell r="J290" t="str">
            <v>DULS</v>
          </cell>
        </row>
        <row r="291">
          <cell r="A291">
            <v>206873658</v>
          </cell>
          <cell r="B291" t="str">
            <v>samukasz</v>
          </cell>
          <cell r="C291" t="str">
            <v>KASSAH,SAMUEL</v>
          </cell>
          <cell r="D291">
            <v>13621172</v>
          </cell>
          <cell r="E291">
            <v>1299</v>
          </cell>
          <cell r="F291" t="str">
            <v>Mon Dec 29 00:00:00 UTC 2025</v>
          </cell>
          <cell r="G291" t="str">
            <v>3PTY</v>
          </cell>
          <cell r="H291" t="str">
            <v>Active</v>
          </cell>
          <cell r="I291" t="str">
            <v>Katyal,Varun</v>
          </cell>
          <cell r="J291" t="str">
            <v>FLO</v>
          </cell>
        </row>
        <row r="292">
          <cell r="A292">
            <v>204869092</v>
          </cell>
          <cell r="B292" t="str">
            <v>tanakasm</v>
          </cell>
          <cell r="C292" t="str">
            <v>Mbawa,Tanaka Shantel</v>
          </cell>
          <cell r="D292">
            <v>11255875</v>
          </cell>
          <cell r="E292">
            <v>1299</v>
          </cell>
          <cell r="F292" t="str">
            <v>Mon Feb 03 00:00:00 UTC 2025</v>
          </cell>
          <cell r="G292" t="str">
            <v>3PTY</v>
          </cell>
          <cell r="H292" t="str">
            <v>Active</v>
          </cell>
          <cell r="I292" t="str">
            <v>Katyal,Varun</v>
          </cell>
          <cell r="J292" t="str">
            <v>QUES</v>
          </cell>
        </row>
        <row r="293">
          <cell r="A293">
            <v>203679319</v>
          </cell>
          <cell r="B293" t="str">
            <v>osjosepf</v>
          </cell>
          <cell r="C293" t="str">
            <v>Osei,Joseph</v>
          </cell>
          <cell r="D293">
            <v>11324889</v>
          </cell>
          <cell r="E293">
            <v>1299</v>
          </cell>
          <cell r="F293" t="str">
            <v>Mon Jul 15 00:00:00 UTC 2024</v>
          </cell>
          <cell r="G293" t="str">
            <v>3PTY</v>
          </cell>
          <cell r="H293" t="str">
            <v>Active</v>
          </cell>
          <cell r="I293" t="str">
            <v>Meera,Bava Bahrudeen</v>
          </cell>
          <cell r="J293" t="str">
            <v>FLO</v>
          </cell>
        </row>
        <row r="294">
          <cell r="A294">
            <v>205853575</v>
          </cell>
          <cell r="B294" t="str">
            <v>mjosepad</v>
          </cell>
          <cell r="C294" t="str">
            <v>ADDO,JOSEPH</v>
          </cell>
          <cell r="D294">
            <v>14942346</v>
          </cell>
          <cell r="E294">
            <v>1299</v>
          </cell>
          <cell r="F294" t="str">
            <v>Mon Aug 25 00:00:00 UTC 2025</v>
          </cell>
          <cell r="G294" t="str">
            <v>3PTY</v>
          </cell>
          <cell r="H294" t="str">
            <v>Active</v>
          </cell>
          <cell r="I294" t="str">
            <v>Scaria,Varghese</v>
          </cell>
          <cell r="J294" t="str">
            <v>EFSV</v>
          </cell>
        </row>
        <row r="295">
          <cell r="A295">
            <v>207820214</v>
          </cell>
          <cell r="B295" t="str">
            <v>obergkre</v>
          </cell>
          <cell r="C295" t="str">
            <v>Oberger,Rene</v>
          </cell>
          <cell r="D295">
            <v>12335424</v>
          </cell>
          <cell r="E295">
            <v>1200</v>
          </cell>
          <cell r="F295" t="str">
            <v>Wed Jul 01 00:00:00 UTC 2026</v>
          </cell>
          <cell r="G295" t="str">
            <v>3PTY</v>
          </cell>
          <cell r="H295" t="str">
            <v>Active</v>
          </cell>
          <cell r="I295" t="str">
            <v>Alhashmi,Abdulla</v>
          </cell>
          <cell r="J295" t="str">
            <v>SSIS</v>
          </cell>
        </row>
        <row r="296">
          <cell r="A296">
            <v>203800411</v>
          </cell>
          <cell r="B296" t="str">
            <v>nirmtama</v>
          </cell>
          <cell r="C296" t="str">
            <v>TAMANG,NIRMAYA</v>
          </cell>
          <cell r="D296">
            <v>14077906</v>
          </cell>
          <cell r="E296">
            <v>1299</v>
          </cell>
          <cell r="F296" t="str">
            <v>Fri Aug 09 00:00:00 UTC 2024</v>
          </cell>
          <cell r="G296" t="str">
            <v>3PTY</v>
          </cell>
          <cell r="H296" t="str">
            <v>Active</v>
          </cell>
          <cell r="I296" t="str">
            <v>POGALA,HAREESH</v>
          </cell>
          <cell r="J296" t="str">
            <v>KBTS</v>
          </cell>
        </row>
        <row r="297">
          <cell r="A297">
            <v>206137331</v>
          </cell>
          <cell r="B297" t="str">
            <v>amoahabe</v>
          </cell>
          <cell r="C297" t="str">
            <v>Amoah,Abednego</v>
          </cell>
          <cell r="D297">
            <v>13246449</v>
          </cell>
          <cell r="E297">
            <v>1299</v>
          </cell>
          <cell r="F297" t="str">
            <v>Mon Sep 29 00:00:00 UTC 2025</v>
          </cell>
          <cell r="G297" t="str">
            <v>3PTY</v>
          </cell>
          <cell r="H297" t="str">
            <v>Active</v>
          </cell>
          <cell r="I297" t="str">
            <v>Scaria,Varghese</v>
          </cell>
          <cell r="J297" t="str">
            <v>FLO</v>
          </cell>
        </row>
        <row r="298">
          <cell r="A298">
            <v>112851838</v>
          </cell>
          <cell r="B298" t="str">
            <v>michbawa</v>
          </cell>
          <cell r="C298" t="str">
            <v>Michael,Bawa Assibid</v>
          </cell>
          <cell r="D298">
            <v>11946254</v>
          </cell>
          <cell r="E298">
            <v>1299</v>
          </cell>
          <cell r="F298" t="str">
            <v>Mon Oct 21 00:00:00 UTC 2024</v>
          </cell>
          <cell r="G298" t="str">
            <v>3PTY</v>
          </cell>
          <cell r="H298" t="str">
            <v>Active</v>
          </cell>
          <cell r="I298" t="str">
            <v>Thomas,Binil</v>
          </cell>
          <cell r="J298" t="str">
            <v>QUES</v>
          </cell>
        </row>
        <row r="299">
          <cell r="A299">
            <v>203512947</v>
          </cell>
          <cell r="B299" t="str">
            <v>etamarac</v>
          </cell>
          <cell r="C299" t="str">
            <v>Etama,Rachael Motto</v>
          </cell>
          <cell r="D299">
            <v>12431891</v>
          </cell>
          <cell r="E299">
            <v>1299</v>
          </cell>
          <cell r="F299" t="str">
            <v>Thu Jun 20 00:00:00 UTC 2024</v>
          </cell>
          <cell r="G299" t="str">
            <v>3PTY</v>
          </cell>
          <cell r="H299" t="str">
            <v>Active</v>
          </cell>
          <cell r="I299" t="str">
            <v>Narshad,Muhammad Ashik</v>
          </cell>
          <cell r="J299" t="str">
            <v>FLO</v>
          </cell>
        </row>
        <row r="300">
          <cell r="A300">
            <v>206953797</v>
          </cell>
          <cell r="B300" t="str">
            <v>dianajek</v>
          </cell>
          <cell r="C300" t="str">
            <v>Kimutai,Diana Jerono</v>
          </cell>
          <cell r="D300">
            <v>12613253</v>
          </cell>
          <cell r="E300">
            <v>1299</v>
          </cell>
          <cell r="F300" t="str">
            <v>Mon Jan 26 00:00:00 UTC 2026</v>
          </cell>
          <cell r="G300" t="str">
            <v>3PTY</v>
          </cell>
          <cell r="H300" t="str">
            <v>Active</v>
          </cell>
          <cell r="I300" t="str">
            <v>Dinberu,Eden</v>
          </cell>
          <cell r="J300" t="str">
            <v>EFSV</v>
          </cell>
        </row>
        <row r="301">
          <cell r="A301">
            <v>206886736</v>
          </cell>
          <cell r="B301" t="str">
            <v>fuissaka</v>
          </cell>
          <cell r="C301" t="str">
            <v>Issaka,Fullera</v>
          </cell>
          <cell r="D301">
            <v>11981870</v>
          </cell>
          <cell r="E301">
            <v>1299</v>
          </cell>
          <cell r="F301" t="str">
            <v>Mon Jan 05 00:00:00 UTC 2026</v>
          </cell>
          <cell r="G301" t="str">
            <v>3PTY</v>
          </cell>
          <cell r="H301" t="str">
            <v>Active</v>
          </cell>
          <cell r="I301" t="str">
            <v>Thomas,Binil</v>
          </cell>
          <cell r="J301" t="str">
            <v>EFSV</v>
          </cell>
        </row>
        <row r="302">
          <cell r="A302">
            <v>204116441</v>
          </cell>
          <cell r="B302" t="str">
            <v>ncubemic</v>
          </cell>
          <cell r="C302" t="str">
            <v>Ncube,Michael Chrispen</v>
          </cell>
          <cell r="D302">
            <v>12662833</v>
          </cell>
          <cell r="E302">
            <v>1299</v>
          </cell>
          <cell r="F302" t="str">
            <v>Thu Sep 26 00:00:00 UTC 2024</v>
          </cell>
          <cell r="G302" t="str">
            <v>3PTY</v>
          </cell>
          <cell r="H302" t="str">
            <v>Active</v>
          </cell>
          <cell r="I302" t="str">
            <v>Narshad,Muhammad Ashik</v>
          </cell>
          <cell r="J302" t="str">
            <v>QUES</v>
          </cell>
        </row>
        <row r="303">
          <cell r="A303">
            <v>203512668</v>
          </cell>
          <cell r="B303" t="str">
            <v>henredws</v>
          </cell>
          <cell r="C303" t="str">
            <v>Edwards,Henry Nii Yemoh</v>
          </cell>
          <cell r="D303">
            <v>100239</v>
          </cell>
          <cell r="E303">
            <v>1299</v>
          </cell>
          <cell r="F303" t="str">
            <v>Thu Jun 20 00:00:00 UTC 2024</v>
          </cell>
          <cell r="G303" t="str">
            <v>3PTY</v>
          </cell>
          <cell r="H303" t="str">
            <v>Active</v>
          </cell>
          <cell r="I303" t="str">
            <v>Narshad,Muhammad Ashik</v>
          </cell>
          <cell r="J303" t="str">
            <v>FLO</v>
          </cell>
        </row>
        <row r="304">
          <cell r="A304">
            <v>206902847</v>
          </cell>
          <cell r="B304" t="str">
            <v>blewyson</v>
          </cell>
          <cell r="C304" t="str">
            <v>BLESSINGS MULINGA,WYSON</v>
          </cell>
          <cell r="D304">
            <v>12849070</v>
          </cell>
          <cell r="E304">
            <v>1299</v>
          </cell>
          <cell r="F304" t="str">
            <v>Thu Jan 08 00:00:00 UTC 2026</v>
          </cell>
          <cell r="G304" t="str">
            <v>3PTY</v>
          </cell>
          <cell r="H304" t="str">
            <v>Active</v>
          </cell>
          <cell r="I304" t="str">
            <v>Ansari,Ammar Abdullah</v>
          </cell>
          <cell r="J304" t="str">
            <v>DULS</v>
          </cell>
        </row>
        <row r="305">
          <cell r="A305">
            <v>203725676</v>
          </cell>
          <cell r="B305" t="str">
            <v>hgemmann</v>
          </cell>
          <cell r="C305" t="str">
            <v>EMMANNUEL,GOOBI</v>
          </cell>
          <cell r="D305">
            <v>11756423</v>
          </cell>
          <cell r="E305">
            <v>1299</v>
          </cell>
          <cell r="F305" t="str">
            <v>Mon Jul 22 00:00:00 UTC 2024</v>
          </cell>
          <cell r="G305" t="str">
            <v>3PTY</v>
          </cell>
          <cell r="H305" t="str">
            <v>Active</v>
          </cell>
          <cell r="I305" t="str">
            <v>Akhtar,Muhammad Zohaib</v>
          </cell>
          <cell r="J305" t="str">
            <v>WOFZ</v>
          </cell>
        </row>
        <row r="306">
          <cell r="A306">
            <v>206890228</v>
          </cell>
          <cell r="B306" t="str">
            <v>jerodfai</v>
          </cell>
          <cell r="C306" t="str">
            <v>JEROTICH,FAITH</v>
          </cell>
          <cell r="D306">
            <v>14718088</v>
          </cell>
          <cell r="E306">
            <v>1299</v>
          </cell>
          <cell r="F306" t="str">
            <v>Mon Jan 05 00:00:00 UTC 2026</v>
          </cell>
          <cell r="G306" t="str">
            <v>3PTY</v>
          </cell>
          <cell r="H306" t="str">
            <v>Active</v>
          </cell>
          <cell r="I306" t="str">
            <v>Katyal,Varun</v>
          </cell>
          <cell r="J306" t="str">
            <v>EFSV</v>
          </cell>
        </row>
        <row r="307">
          <cell r="A307">
            <v>206953568</v>
          </cell>
          <cell r="B307" t="str">
            <v>chepkvio</v>
          </cell>
          <cell r="C307" t="str">
            <v>Chepkirui,Violah</v>
          </cell>
          <cell r="D307">
            <v>14649310</v>
          </cell>
          <cell r="E307">
            <v>1299</v>
          </cell>
          <cell r="F307" t="str">
            <v>Mon Jan 26 00:00:00 UTC 2026</v>
          </cell>
          <cell r="G307" t="str">
            <v>3PTY</v>
          </cell>
          <cell r="H307" t="str">
            <v>Active</v>
          </cell>
          <cell r="I307" t="str">
            <v>Dinberu,Eden</v>
          </cell>
          <cell r="J307" t="str">
            <v>EFSV</v>
          </cell>
        </row>
        <row r="308">
          <cell r="A308">
            <v>206607038</v>
          </cell>
          <cell r="B308" t="str">
            <v>boickelv</v>
          </cell>
          <cell r="C308" t="str">
            <v>BOIT,KELVIN KIMUTAI</v>
          </cell>
          <cell r="D308">
            <v>14002946</v>
          </cell>
          <cell r="E308">
            <v>1299</v>
          </cell>
          <cell r="F308" t="str">
            <v>Mon Nov 17 00:00:00 UTC 2025</v>
          </cell>
          <cell r="G308" t="str">
            <v>3PTY</v>
          </cell>
          <cell r="H308" t="str">
            <v>Active</v>
          </cell>
          <cell r="I308" t="str">
            <v>Thomas,Binil</v>
          </cell>
          <cell r="J308" t="str">
            <v>EFSV</v>
          </cell>
        </row>
        <row r="309">
          <cell r="A309">
            <v>206409013</v>
          </cell>
          <cell r="B309" t="str">
            <v>iduricha</v>
          </cell>
          <cell r="C309" t="str">
            <v>Iduka,Richard</v>
          </cell>
          <cell r="D309">
            <v>11963948</v>
          </cell>
          <cell r="E309">
            <v>1712</v>
          </cell>
          <cell r="F309" t="str">
            <v>Tue Oct 28 00:00:00 UTC 2025</v>
          </cell>
          <cell r="G309" t="str">
            <v>3PTY</v>
          </cell>
          <cell r="H309" t="str">
            <v>Active</v>
          </cell>
          <cell r="I309" t="str">
            <v>Rizvan,Mohamed</v>
          </cell>
          <cell r="J309" t="str">
            <v>KBTS</v>
          </cell>
        </row>
        <row r="310">
          <cell r="A310">
            <v>203965457</v>
          </cell>
          <cell r="B310" t="str">
            <v>ricowusp</v>
          </cell>
          <cell r="C310" t="str">
            <v>Owusu,Richard</v>
          </cell>
          <cell r="D310">
            <v>12883623</v>
          </cell>
          <cell r="E310">
            <v>1299</v>
          </cell>
          <cell r="F310" t="str">
            <v>Mon Sep 09 00:00:00 UTC 2024</v>
          </cell>
          <cell r="G310" t="str">
            <v>3PTY</v>
          </cell>
          <cell r="H310" t="str">
            <v>Active</v>
          </cell>
          <cell r="I310" t="str">
            <v>Scaria,Varghese</v>
          </cell>
          <cell r="J310" t="str">
            <v>FLO</v>
          </cell>
        </row>
        <row r="311">
          <cell r="A311">
            <v>206949071</v>
          </cell>
          <cell r="B311" t="str">
            <v>alemuyom</v>
          </cell>
          <cell r="C311" t="str">
            <v>MUYOMBA,ALEX</v>
          </cell>
          <cell r="D311">
            <v>13000290</v>
          </cell>
          <cell r="E311">
            <v>1299</v>
          </cell>
          <cell r="F311" t="str">
            <v>Mon Jan 26 00:00:00 UTC 2026</v>
          </cell>
          <cell r="G311" t="str">
            <v>3PTY</v>
          </cell>
          <cell r="H311" t="str">
            <v>Active</v>
          </cell>
          <cell r="I311" t="str">
            <v>Sohail,Anis</v>
          </cell>
          <cell r="J311" t="str">
            <v>DULS</v>
          </cell>
        </row>
        <row r="312">
          <cell r="A312">
            <v>204029039</v>
          </cell>
          <cell r="B312" t="str">
            <v>abrsalam</v>
          </cell>
          <cell r="C312" t="str">
            <v>Salama,Abdelrahman</v>
          </cell>
          <cell r="D312">
            <v>14575152</v>
          </cell>
          <cell r="E312">
            <v>1299</v>
          </cell>
          <cell r="F312" t="str">
            <v>Sun Sep 15 00:00:00 UTC 2024</v>
          </cell>
          <cell r="G312" t="str">
            <v>3PTY</v>
          </cell>
          <cell r="H312" t="str">
            <v>Active</v>
          </cell>
          <cell r="I312" t="str">
            <v>Akhtar,Muhammad Zohaib</v>
          </cell>
          <cell r="J312" t="str">
            <v>WOFZ</v>
          </cell>
        </row>
        <row r="313">
          <cell r="A313">
            <v>205997628</v>
          </cell>
          <cell r="B313" t="str">
            <v>gbnyiren</v>
          </cell>
          <cell r="C313" t="str">
            <v>NYIRENDA SINGINI,BRENDA</v>
          </cell>
          <cell r="D313">
            <v>221271</v>
          </cell>
          <cell r="E313">
            <v>1299</v>
          </cell>
          <cell r="F313" t="str">
            <v>Mon Sep 15 00:00:00 UTC 2025</v>
          </cell>
          <cell r="G313" t="str">
            <v>3PTY</v>
          </cell>
          <cell r="H313" t="str">
            <v>Active</v>
          </cell>
          <cell r="I313" t="str">
            <v>Sohail,Anis</v>
          </cell>
          <cell r="J313" t="str">
            <v>FLO</v>
          </cell>
        </row>
        <row r="314">
          <cell r="A314">
            <v>207867361</v>
          </cell>
          <cell r="B314" t="str">
            <v>mdeakmde</v>
          </cell>
          <cell r="C314" t="str">
            <v>MD Eakrm Ali,MD Eakrm Ali</v>
          </cell>
          <cell r="D314">
            <v>12594298</v>
          </cell>
          <cell r="E314">
            <v>1200</v>
          </cell>
          <cell r="F314" t="str">
            <v>Fri Jul 03 00:00:00 UTC 2026</v>
          </cell>
          <cell r="G314" t="str">
            <v>3PTY</v>
          </cell>
          <cell r="H314" t="str">
            <v>Active</v>
          </cell>
          <cell r="I314" t="str">
            <v>Alhashmi,Abdulla</v>
          </cell>
          <cell r="J314" t="str">
            <v>SSIS</v>
          </cell>
        </row>
        <row r="315">
          <cell r="A315">
            <v>204882795</v>
          </cell>
          <cell r="B315" t="str">
            <v>aliikama</v>
          </cell>
          <cell r="C315" t="str">
            <v>KAMARA,ALIE</v>
          </cell>
          <cell r="D315">
            <v>13039344</v>
          </cell>
          <cell r="E315">
            <v>1299</v>
          </cell>
          <cell r="F315" t="str">
            <v>Wed Jun 18 00:00:00 UTC 2025</v>
          </cell>
          <cell r="G315" t="str">
            <v>3PTY</v>
          </cell>
          <cell r="H315" t="str">
            <v>Active</v>
          </cell>
          <cell r="I315" t="str">
            <v>Katyal,Varun</v>
          </cell>
          <cell r="J315" t="str">
            <v>DULS</v>
          </cell>
        </row>
        <row r="316">
          <cell r="A316">
            <v>203800481</v>
          </cell>
          <cell r="B316" t="str">
            <v>aivamule</v>
          </cell>
          <cell r="C316" t="str">
            <v>MULEMA,IVAN</v>
          </cell>
          <cell r="D316">
            <v>13273009</v>
          </cell>
          <cell r="E316">
            <v>1299</v>
          </cell>
          <cell r="F316" t="str">
            <v>Mon Aug 12 00:00:00 UTC 2024</v>
          </cell>
          <cell r="G316" t="str">
            <v>3PTY</v>
          </cell>
          <cell r="H316" t="str">
            <v>Active</v>
          </cell>
          <cell r="I316" t="str">
            <v>Katyal,Varun</v>
          </cell>
          <cell r="J316" t="str">
            <v>DULS</v>
          </cell>
        </row>
        <row r="317">
          <cell r="A317">
            <v>204013730</v>
          </cell>
          <cell r="B317" t="str">
            <v>mkamarau</v>
          </cell>
          <cell r="C317" t="str">
            <v>Kamara,Mybo</v>
          </cell>
          <cell r="D317">
            <v>15008393</v>
          </cell>
          <cell r="E317">
            <v>1299</v>
          </cell>
          <cell r="F317" t="str">
            <v>Mon Sep 16 00:00:00 UTC 2024</v>
          </cell>
          <cell r="G317" t="str">
            <v>3PTY</v>
          </cell>
          <cell r="H317" t="str">
            <v>Active</v>
          </cell>
          <cell r="I317" t="str">
            <v>Narshad,Muhammad Ashik</v>
          </cell>
          <cell r="J317" t="str">
            <v>FLO</v>
          </cell>
        </row>
        <row r="318">
          <cell r="A318">
            <v>206930333</v>
          </cell>
          <cell r="B318" t="str">
            <v>wadianan</v>
          </cell>
          <cell r="C318" t="str">
            <v>WAMBUA,DIANA NDULU</v>
          </cell>
          <cell r="D318">
            <v>12357992</v>
          </cell>
          <cell r="E318">
            <v>1299</v>
          </cell>
          <cell r="F318" t="str">
            <v>Thu Jan 15 00:00:00 UTC 2026</v>
          </cell>
          <cell r="G318" t="str">
            <v>3PTY</v>
          </cell>
          <cell r="H318" t="str">
            <v>Active</v>
          </cell>
          <cell r="I318" t="str">
            <v>Thomas,Binil</v>
          </cell>
          <cell r="J318" t="str">
            <v>EFSV</v>
          </cell>
        </row>
        <row r="319">
          <cell r="A319">
            <v>203477173</v>
          </cell>
          <cell r="B319" t="str">
            <v>noreeaku</v>
          </cell>
          <cell r="C319" t="str">
            <v>Noreen,Akullu</v>
          </cell>
          <cell r="D319">
            <v>13273358</v>
          </cell>
          <cell r="E319">
            <v>1299</v>
          </cell>
          <cell r="F319" t="str">
            <v>Thu Jun 13 00:00:00 UTC 2024</v>
          </cell>
          <cell r="G319" t="str">
            <v>3PTY</v>
          </cell>
          <cell r="H319" t="str">
            <v>Active</v>
          </cell>
          <cell r="I319" t="str">
            <v>Thomas,Binil</v>
          </cell>
          <cell r="J319" t="str">
            <v>ADEC</v>
          </cell>
        </row>
        <row r="320">
          <cell r="A320">
            <v>203908894</v>
          </cell>
          <cell r="B320" t="str">
            <v>emwanamb</v>
          </cell>
          <cell r="C320" t="str">
            <v>WANAMBWA,EMMA</v>
          </cell>
          <cell r="D320">
            <v>13053731</v>
          </cell>
          <cell r="E320">
            <v>1299</v>
          </cell>
          <cell r="F320" t="str">
            <v>Mon Sep 02 00:00:00 UTC 2024</v>
          </cell>
          <cell r="G320" t="str">
            <v>3PTY</v>
          </cell>
          <cell r="H320" t="str">
            <v>Active</v>
          </cell>
          <cell r="I320" t="str">
            <v>Ansari,Ammar Abdullah</v>
          </cell>
          <cell r="J320" t="str">
            <v>DULS</v>
          </cell>
        </row>
        <row r="321">
          <cell r="A321">
            <v>206735251</v>
          </cell>
          <cell r="B321" t="str">
            <v>nagudxro</v>
          </cell>
          <cell r="C321" t="str">
            <v>Nagudi,Roy</v>
          </cell>
          <cell r="D321">
            <v>13632508</v>
          </cell>
          <cell r="E321">
            <v>1299</v>
          </cell>
          <cell r="F321" t="str">
            <v>Tue Nov 25 00:00:00 UTC 2025</v>
          </cell>
          <cell r="G321" t="str">
            <v>3PTY</v>
          </cell>
          <cell r="H321" t="str">
            <v>Active</v>
          </cell>
          <cell r="I321" t="str">
            <v>Akhtar,Muhammad Zohaib</v>
          </cell>
          <cell r="J321" t="str">
            <v>WOFZ</v>
          </cell>
        </row>
        <row r="322">
          <cell r="A322">
            <v>205506017</v>
          </cell>
          <cell r="B322" t="str">
            <v>mainaoso</v>
          </cell>
          <cell r="C322" t="str">
            <v>Maina Osora,Charles</v>
          </cell>
          <cell r="D322">
            <v>14523882</v>
          </cell>
          <cell r="E322">
            <v>1299</v>
          </cell>
          <cell r="F322" t="str">
            <v>Mon Jun 23 00:00:00 UTC 2025</v>
          </cell>
          <cell r="G322" t="str">
            <v>3PTY</v>
          </cell>
          <cell r="H322" t="str">
            <v>Active</v>
          </cell>
          <cell r="I322" t="str">
            <v>Katyal,Varun</v>
          </cell>
          <cell r="J322" t="str">
            <v>EFSV</v>
          </cell>
        </row>
        <row r="323">
          <cell r="A323">
            <v>205997632</v>
          </cell>
          <cell r="B323" t="str">
            <v>naoyuohg</v>
          </cell>
          <cell r="C323" t="str">
            <v>YUOH GHEA,NAOMI</v>
          </cell>
          <cell r="D323">
            <v>13717069</v>
          </cell>
          <cell r="E323">
            <v>1299</v>
          </cell>
          <cell r="F323" t="str">
            <v>Mon Sep 15 00:00:00 UTC 2025</v>
          </cell>
          <cell r="G323" t="str">
            <v>3PTY</v>
          </cell>
          <cell r="H323" t="str">
            <v>Active</v>
          </cell>
          <cell r="I323" t="str">
            <v>Ansari,Ammar Abdullah</v>
          </cell>
          <cell r="J323" t="str">
            <v>FLO</v>
          </cell>
        </row>
        <row r="324">
          <cell r="A324">
            <v>206491327</v>
          </cell>
          <cell r="B324" t="str">
            <v>brkiprut</v>
          </cell>
          <cell r="C324" t="str">
            <v>KIPRUTO,BRENDA KIPRUTO</v>
          </cell>
          <cell r="D324">
            <v>14396691</v>
          </cell>
          <cell r="E324">
            <v>1299</v>
          </cell>
          <cell r="F324" t="str">
            <v>Mon Nov 10 00:00:00 UTC 2025</v>
          </cell>
          <cell r="G324" t="str">
            <v>3PTY</v>
          </cell>
          <cell r="H324" t="str">
            <v>Active</v>
          </cell>
          <cell r="I324" t="str">
            <v>Lakkireddy,Sai Raghavendra Reddy</v>
          </cell>
          <cell r="J324" t="str">
            <v>EFSV</v>
          </cell>
        </row>
        <row r="325">
          <cell r="A325">
            <v>206462458</v>
          </cell>
          <cell r="B325" t="str">
            <v>banishk</v>
          </cell>
          <cell r="C325" t="str">
            <v>Kumar,Anish</v>
          </cell>
          <cell r="D325">
            <v>14144888</v>
          </cell>
          <cell r="E325">
            <v>1712</v>
          </cell>
          <cell r="F325" t="str">
            <v>Sat Nov 01 00:00:00 UTC 2025</v>
          </cell>
          <cell r="G325" t="str">
            <v>3PTY</v>
          </cell>
          <cell r="H325" t="str">
            <v>Active</v>
          </cell>
          <cell r="I325" t="str">
            <v>Rizvan,Mohamed</v>
          </cell>
          <cell r="J325" t="str">
            <v>KBTS</v>
          </cell>
        </row>
        <row r="326">
          <cell r="A326">
            <v>203555406</v>
          </cell>
          <cell r="B326" t="str">
            <v>bihveraf</v>
          </cell>
          <cell r="C326" t="str">
            <v>Bih,Vera Anyangwe</v>
          </cell>
          <cell r="D326">
            <v>12123114</v>
          </cell>
          <cell r="E326">
            <v>1299</v>
          </cell>
          <cell r="F326" t="str">
            <v>Thu Jun 27 00:00:00 UTC 2024</v>
          </cell>
          <cell r="G326" t="str">
            <v>3PTY</v>
          </cell>
          <cell r="H326" t="str">
            <v>Active</v>
          </cell>
          <cell r="I326" t="str">
            <v>Meera,Bava Bahrudeen</v>
          </cell>
          <cell r="J326" t="str">
            <v>FLO</v>
          </cell>
        </row>
        <row r="327">
          <cell r="A327">
            <v>207470998</v>
          </cell>
          <cell r="B327" t="str">
            <v>tonyjaki</v>
          </cell>
          <cell r="C327" t="str">
            <v>Kizhakkumthala Poulose,Tony James</v>
          </cell>
          <cell r="D327">
            <v>15394599</v>
          </cell>
          <cell r="E327">
            <v>1712</v>
          </cell>
          <cell r="F327" t="str">
            <v>Sun May 10 00:00:00 UTC 2026</v>
          </cell>
          <cell r="G327" t="str">
            <v>3PTY</v>
          </cell>
          <cell r="H327" t="str">
            <v>Active</v>
          </cell>
          <cell r="I327" t="str">
            <v>ramadoss,vadivel</v>
          </cell>
          <cell r="J327" t="str">
            <v>KBTS</v>
          </cell>
        </row>
        <row r="328">
          <cell r="A328">
            <v>206074973</v>
          </cell>
          <cell r="B328" t="str">
            <v>larbiygl</v>
          </cell>
          <cell r="C328" t="str">
            <v>Larbi Yeboah,Gloria</v>
          </cell>
          <cell r="D328">
            <v>14285750</v>
          </cell>
          <cell r="E328">
            <v>1299</v>
          </cell>
          <cell r="F328" t="str">
            <v>Mon Sep 22 00:00:00 UTC 2025</v>
          </cell>
          <cell r="G328" t="str">
            <v>3PTY</v>
          </cell>
          <cell r="H328" t="str">
            <v>Active</v>
          </cell>
          <cell r="I328" t="str">
            <v>Lakkireddy,Sai Raghavendra Reddy</v>
          </cell>
          <cell r="J328" t="str">
            <v>FLO</v>
          </cell>
        </row>
        <row r="329">
          <cell r="A329">
            <v>206239529</v>
          </cell>
          <cell r="B329" t="str">
            <v>glortadu</v>
          </cell>
          <cell r="C329" t="str">
            <v>ADU,GLORIA</v>
          </cell>
          <cell r="D329">
            <v>11796310</v>
          </cell>
          <cell r="E329">
            <v>1299</v>
          </cell>
          <cell r="F329" t="str">
            <v>Mon Oct 13 00:00:00 UTC 2025</v>
          </cell>
          <cell r="G329" t="str">
            <v>3PTY</v>
          </cell>
          <cell r="H329" t="str">
            <v>Active</v>
          </cell>
          <cell r="I329" t="str">
            <v>Narshad,Muhammad Ashik</v>
          </cell>
          <cell r="J329" t="str">
            <v>FLO</v>
          </cell>
        </row>
        <row r="330">
          <cell r="A330">
            <v>204869098</v>
          </cell>
          <cell r="B330" t="str">
            <v>rosadamu</v>
          </cell>
          <cell r="C330" t="str">
            <v>Adams,Rose</v>
          </cell>
          <cell r="D330">
            <v>14391811</v>
          </cell>
          <cell r="E330">
            <v>1299</v>
          </cell>
          <cell r="F330" t="str">
            <v>Mon Feb 03 00:00:00 UTC 2025</v>
          </cell>
          <cell r="G330" t="str">
            <v>3PTY</v>
          </cell>
          <cell r="H330" t="str">
            <v>Active</v>
          </cell>
          <cell r="I330" t="str">
            <v>Sohail,Anis</v>
          </cell>
          <cell r="J330" t="str">
            <v>QUES</v>
          </cell>
        </row>
        <row r="331">
          <cell r="A331">
            <v>203850807</v>
          </cell>
          <cell r="B331" t="str">
            <v>nabonisa</v>
          </cell>
          <cell r="C331" t="str">
            <v>Nabongo,Isaac</v>
          </cell>
          <cell r="D331">
            <v>12502180</v>
          </cell>
          <cell r="E331">
            <v>1299</v>
          </cell>
          <cell r="F331" t="str">
            <v>Tue Aug 20 00:00:00 UTC 2024</v>
          </cell>
          <cell r="G331" t="str">
            <v>3PTY</v>
          </cell>
          <cell r="H331" t="str">
            <v>Active</v>
          </cell>
          <cell r="I331" t="str">
            <v>Lakkireddy,Sai Raghavendra Reddy</v>
          </cell>
          <cell r="J331" t="str">
            <v>DULS</v>
          </cell>
        </row>
        <row r="332">
          <cell r="A332">
            <v>207868612</v>
          </cell>
          <cell r="B332" t="str">
            <v>ndtny</v>
          </cell>
          <cell r="C332" t="str">
            <v>Mohammed,Shaik</v>
          </cell>
          <cell r="D332">
            <v>13893057</v>
          </cell>
          <cell r="E332">
            <v>1200</v>
          </cell>
          <cell r="F332" t="str">
            <v>Mon Jul 06 00:00:00 UTC 2026</v>
          </cell>
          <cell r="G332" t="str">
            <v>3PTY</v>
          </cell>
          <cell r="H332" t="str">
            <v>Active</v>
          </cell>
          <cell r="I332" t="str">
            <v>Alhashmi,Abdulla</v>
          </cell>
          <cell r="J332" t="str">
            <v>MEUE</v>
          </cell>
        </row>
        <row r="333">
          <cell r="A333">
            <v>203965183</v>
          </cell>
          <cell r="B333" t="str">
            <v>jephttwe</v>
          </cell>
          <cell r="C333" t="str">
            <v>TWENE,JEPHTER</v>
          </cell>
          <cell r="D333">
            <v>13124607</v>
          </cell>
          <cell r="E333">
            <v>1299</v>
          </cell>
          <cell r="F333" t="str">
            <v>Mon Sep 09 00:00:00 UTC 2024</v>
          </cell>
          <cell r="G333" t="str">
            <v>3PTY</v>
          </cell>
          <cell r="H333" t="str">
            <v>Active</v>
          </cell>
          <cell r="I333" t="str">
            <v>Thomas,Binil</v>
          </cell>
          <cell r="J333" t="str">
            <v>FLO</v>
          </cell>
        </row>
        <row r="334">
          <cell r="A334">
            <v>205147651</v>
          </cell>
          <cell r="B334" t="str">
            <v>viannecl</v>
          </cell>
          <cell r="C334" t="str">
            <v>Arvee Cabrigas Gaoiran,Vianne Clarice</v>
          </cell>
          <cell r="D334">
            <v>12125419</v>
          </cell>
          <cell r="E334">
            <v>1712</v>
          </cell>
          <cell r="F334" t="str">
            <v>Fri Apr 11 00:00:00 UTC 2025</v>
          </cell>
          <cell r="G334" t="str">
            <v>3PTY</v>
          </cell>
          <cell r="H334" t="str">
            <v>Active</v>
          </cell>
          <cell r="I334" t="str">
            <v>POGALA,HAREESH</v>
          </cell>
          <cell r="J334" t="str">
            <v>KBTS</v>
          </cell>
        </row>
        <row r="335">
          <cell r="A335">
            <v>206886638</v>
          </cell>
          <cell r="B335" t="str">
            <v>faitdngi</v>
          </cell>
          <cell r="C335" t="str">
            <v>NGIROIN,FAITH JEPNGETICH</v>
          </cell>
          <cell r="D335">
            <v>13116747</v>
          </cell>
          <cell r="E335">
            <v>1299</v>
          </cell>
          <cell r="F335" t="str">
            <v>Mon Jan 05 00:00:00 UTC 2026</v>
          </cell>
          <cell r="G335" t="str">
            <v>3PTY</v>
          </cell>
          <cell r="H335" t="str">
            <v>Active</v>
          </cell>
          <cell r="I335" t="str">
            <v>Katyal,Varun</v>
          </cell>
          <cell r="J335" t="str">
            <v>EFSV</v>
          </cell>
        </row>
        <row r="336">
          <cell r="A336">
            <v>206431683</v>
          </cell>
          <cell r="B336" t="str">
            <v>abadigfa</v>
          </cell>
          <cell r="C336" t="str">
            <v>Abadiga,Fadil Yezid</v>
          </cell>
          <cell r="D336">
            <v>12471599</v>
          </cell>
          <cell r="E336">
            <v>1712</v>
          </cell>
          <cell r="F336" t="str">
            <v>Thu Oct 30 00:00:00 UTC 2025</v>
          </cell>
          <cell r="G336" t="str">
            <v>3PTY</v>
          </cell>
          <cell r="H336" t="str">
            <v>Active</v>
          </cell>
          <cell r="I336" t="str">
            <v>POGALA,HAREESH</v>
          </cell>
          <cell r="J336" t="str">
            <v>KBTS</v>
          </cell>
        </row>
        <row r="337">
          <cell r="A337">
            <v>203512951</v>
          </cell>
          <cell r="B337" t="str">
            <v>samargrl</v>
          </cell>
          <cell r="C337" t="str">
            <v>Saytue,Margretta Teta</v>
          </cell>
          <cell r="D337">
            <v>12481976</v>
          </cell>
          <cell r="E337">
            <v>1299</v>
          </cell>
          <cell r="F337" t="str">
            <v>Thu Jun 20 00:00:00 UTC 2024</v>
          </cell>
          <cell r="G337" t="str">
            <v>3PTY</v>
          </cell>
          <cell r="H337" t="str">
            <v>Active</v>
          </cell>
          <cell r="I337" t="str">
            <v>Ansari,Ammar Abdullah</v>
          </cell>
          <cell r="J337" t="str">
            <v>FLO</v>
          </cell>
        </row>
        <row r="338">
          <cell r="A338">
            <v>205496017</v>
          </cell>
          <cell r="B338" t="str">
            <v>roambili</v>
          </cell>
          <cell r="C338" t="str">
            <v>ROP,AMBILIA JEROTICH</v>
          </cell>
          <cell r="D338">
            <v>15020714</v>
          </cell>
          <cell r="E338">
            <v>1299</v>
          </cell>
          <cell r="F338" t="str">
            <v>Mon Jun 23 00:00:00 UTC 2025</v>
          </cell>
          <cell r="G338" t="str">
            <v>3PTY</v>
          </cell>
          <cell r="H338" t="str">
            <v>Active</v>
          </cell>
          <cell r="I338" t="str">
            <v>Sohail,Anis</v>
          </cell>
          <cell r="J338" t="str">
            <v>EFSV</v>
          </cell>
        </row>
        <row r="339">
          <cell r="A339">
            <v>208097318</v>
          </cell>
          <cell r="B339" t="str">
            <v>yativgup</v>
          </cell>
          <cell r="C339" t="str">
            <v>Gupta,Yatin</v>
          </cell>
          <cell r="D339">
            <v>12186193</v>
          </cell>
          <cell r="E339">
            <v>1299</v>
          </cell>
          <cell r="F339" t="str">
            <v>Wed Jul 29 00:00:00 UTC 2026</v>
          </cell>
          <cell r="G339" t="str">
            <v>3PTY</v>
          </cell>
          <cell r="H339" t="str">
            <v>Active</v>
          </cell>
          <cell r="I339" t="str">
            <v>Jamal,Firdous</v>
          </cell>
          <cell r="J339" t="str">
            <v>EFS</v>
          </cell>
        </row>
        <row r="340">
          <cell r="A340">
            <v>203468753</v>
          </cell>
          <cell r="B340" t="str">
            <v>lintawia</v>
          </cell>
          <cell r="C340" t="str">
            <v>Tawiah,Linda</v>
          </cell>
          <cell r="D340">
            <v>13142012</v>
          </cell>
          <cell r="E340">
            <v>1299</v>
          </cell>
          <cell r="F340" t="str">
            <v>Thu Jun 13 00:00:00 UTC 2024</v>
          </cell>
          <cell r="G340" t="str">
            <v>3PTY</v>
          </cell>
          <cell r="H340" t="str">
            <v>Active</v>
          </cell>
          <cell r="I340" t="str">
            <v>Narshad,Muhammad Ashik</v>
          </cell>
          <cell r="J340" t="str">
            <v>FLO</v>
          </cell>
        </row>
        <row r="341">
          <cell r="A341">
            <v>206073063</v>
          </cell>
          <cell r="B341" t="str">
            <v>franmeko</v>
          </cell>
          <cell r="C341" t="str">
            <v>Mekomba,Francis Ndumbe</v>
          </cell>
          <cell r="D341">
            <v>11532738</v>
          </cell>
          <cell r="E341">
            <v>1299</v>
          </cell>
          <cell r="F341" t="str">
            <v>Thu Sep 18 00:00:00 UTC 2025</v>
          </cell>
          <cell r="G341" t="str">
            <v>3PTY</v>
          </cell>
          <cell r="H341" t="str">
            <v>Active</v>
          </cell>
          <cell r="I341" t="str">
            <v>Akhtar,Muhammad Zohaib</v>
          </cell>
          <cell r="J341" t="str">
            <v>WOFZ</v>
          </cell>
        </row>
        <row r="342">
          <cell r="A342">
            <v>204403811</v>
          </cell>
          <cell r="B342" t="str">
            <v>ntongopo</v>
          </cell>
          <cell r="C342" t="str">
            <v>Tongo Posas,Noemi</v>
          </cell>
          <cell r="D342">
            <v>11981381</v>
          </cell>
          <cell r="E342">
            <v>1299</v>
          </cell>
          <cell r="F342" t="str">
            <v>Thu Oct 31 00:00:00 UTC 2024</v>
          </cell>
          <cell r="G342" t="str">
            <v>3PTY</v>
          </cell>
          <cell r="H342" t="str">
            <v>Active</v>
          </cell>
          <cell r="I342" t="str">
            <v>Meera,Bava Bahrudeen</v>
          </cell>
          <cell r="J342" t="str">
            <v>FLO</v>
          </cell>
        </row>
        <row r="343">
          <cell r="A343">
            <v>206129262</v>
          </cell>
          <cell r="B343" t="str">
            <v>ibranuru</v>
          </cell>
          <cell r="C343" t="str">
            <v>Ibrahim,Nurudeen</v>
          </cell>
          <cell r="D343">
            <v>14855345</v>
          </cell>
          <cell r="E343">
            <v>1299</v>
          </cell>
          <cell r="F343" t="str">
            <v>Mon Sep 29 00:00:00 UTC 2025</v>
          </cell>
          <cell r="G343" t="str">
            <v>3PTY</v>
          </cell>
          <cell r="H343" t="str">
            <v>Active</v>
          </cell>
          <cell r="I343" t="str">
            <v>Ansari,Ammar Abdullah</v>
          </cell>
          <cell r="J343" t="str">
            <v>FLO</v>
          </cell>
        </row>
        <row r="344">
          <cell r="A344">
            <v>206361763</v>
          </cell>
          <cell r="B344" t="str">
            <v>embaziir</v>
          </cell>
          <cell r="C344" t="str">
            <v>EMMANUEL,MBAZIIRA</v>
          </cell>
          <cell r="D344">
            <v>13581622</v>
          </cell>
          <cell r="E344">
            <v>1299</v>
          </cell>
          <cell r="F344" t="str">
            <v>Mon Oct 27 00:00:00 UTC 2025</v>
          </cell>
          <cell r="G344" t="str">
            <v>3PTY</v>
          </cell>
          <cell r="H344" t="str">
            <v>Active</v>
          </cell>
          <cell r="I344" t="str">
            <v>Dinberu,Eden</v>
          </cell>
          <cell r="J344" t="str">
            <v>FLO</v>
          </cell>
        </row>
        <row r="345">
          <cell r="A345">
            <v>204882810</v>
          </cell>
          <cell r="B345" t="str">
            <v>owusukda</v>
          </cell>
          <cell r="C345" t="str">
            <v>OWUSU,DAVID</v>
          </cell>
          <cell r="D345">
            <v>12059195</v>
          </cell>
          <cell r="E345">
            <v>1299</v>
          </cell>
          <cell r="F345" t="str">
            <v>Mon Feb 03 00:00:00 UTC 2025</v>
          </cell>
          <cell r="G345" t="str">
            <v>3PTY</v>
          </cell>
          <cell r="H345" t="str">
            <v>Active</v>
          </cell>
          <cell r="I345" t="str">
            <v>Katyal,Varun</v>
          </cell>
          <cell r="J345" t="str">
            <v>DULS</v>
          </cell>
        </row>
        <row r="346">
          <cell r="A346">
            <v>203881696</v>
          </cell>
          <cell r="B346" t="str">
            <v>aoselydi</v>
          </cell>
          <cell r="C346" t="str">
            <v>Osei,Lydia</v>
          </cell>
          <cell r="D346">
            <v>11458203</v>
          </cell>
          <cell r="E346">
            <v>1299</v>
          </cell>
          <cell r="F346" t="str">
            <v>Mon Aug 26 00:00:00 UTC 2024</v>
          </cell>
          <cell r="G346" t="str">
            <v>3PTY</v>
          </cell>
          <cell r="H346" t="str">
            <v>Active</v>
          </cell>
          <cell r="I346" t="str">
            <v>Lakkireddy,Sai Raghavendra Reddy</v>
          </cell>
          <cell r="J346" t="str">
            <v>FLO</v>
          </cell>
        </row>
        <row r="347">
          <cell r="A347">
            <v>207865013</v>
          </cell>
          <cell r="B347" t="str">
            <v>kodenisb</v>
          </cell>
          <cell r="C347" t="str">
            <v>Kobzarev,Denis</v>
          </cell>
          <cell r="D347">
            <v>101272</v>
          </cell>
          <cell r="E347">
            <v>1200</v>
          </cell>
          <cell r="F347" t="str">
            <v>Sun Jul 05 00:00:00 UTC 2026</v>
          </cell>
          <cell r="G347" t="str">
            <v>3PTY</v>
          </cell>
          <cell r="H347" t="str">
            <v>Active</v>
          </cell>
          <cell r="I347" t="str">
            <v>Alhashmi,Abdulla</v>
          </cell>
          <cell r="J347" t="str">
            <v>SSIS</v>
          </cell>
        </row>
        <row r="348">
          <cell r="A348">
            <v>205647828</v>
          </cell>
          <cell r="B348" t="str">
            <v>gittabit</v>
          </cell>
          <cell r="C348" t="str">
            <v>Gitau,Tabitha Wanjira</v>
          </cell>
          <cell r="D348">
            <v>15212878</v>
          </cell>
          <cell r="E348">
            <v>1299</v>
          </cell>
          <cell r="F348" t="str">
            <v>Mon Jul 14 00:00:00 UTC 2025</v>
          </cell>
          <cell r="G348" t="str">
            <v>3PTY</v>
          </cell>
          <cell r="H348" t="str">
            <v>Active</v>
          </cell>
          <cell r="I348" t="str">
            <v>Meera,Bava Bahrudeen</v>
          </cell>
          <cell r="J348" t="str">
            <v>EFSV</v>
          </cell>
        </row>
        <row r="349">
          <cell r="A349">
            <v>206868002</v>
          </cell>
          <cell r="B349" t="str">
            <v>globquan</v>
          </cell>
          <cell r="C349" t="str">
            <v>QUANSAH,GLORIA</v>
          </cell>
          <cell r="D349">
            <v>14356477</v>
          </cell>
          <cell r="E349">
            <v>1299</v>
          </cell>
          <cell r="F349" t="str">
            <v>Thu Dec 25 00:00:00 UTC 2025</v>
          </cell>
          <cell r="G349" t="str">
            <v>3PTY</v>
          </cell>
          <cell r="H349" t="str">
            <v>Active</v>
          </cell>
          <cell r="I349" t="str">
            <v>Scaria,Varghese</v>
          </cell>
          <cell r="J349" t="str">
            <v>FLO</v>
          </cell>
        </row>
        <row r="350">
          <cell r="A350">
            <v>202334276</v>
          </cell>
          <cell r="B350" t="str">
            <v>kamarjoy</v>
          </cell>
          <cell r="C350" t="str">
            <v>Kamara,John</v>
          </cell>
          <cell r="D350">
            <v>14234069</v>
          </cell>
          <cell r="E350">
            <v>1299</v>
          </cell>
          <cell r="F350" t="str">
            <v>Wed Oct 16 00:00:00 UTC 2024</v>
          </cell>
          <cell r="G350" t="str">
            <v>3PTY</v>
          </cell>
          <cell r="H350" t="str">
            <v>Active</v>
          </cell>
          <cell r="I350" t="str">
            <v>Katyal,Varun</v>
          </cell>
          <cell r="J350" t="str">
            <v>QUES</v>
          </cell>
        </row>
        <row r="351">
          <cell r="A351">
            <v>206006426</v>
          </cell>
          <cell r="B351" t="str">
            <v>rachmoya</v>
          </cell>
          <cell r="C351" t="str">
            <v>MOYAKO DIALE,RACHEAL</v>
          </cell>
          <cell r="D351">
            <v>14561257</v>
          </cell>
          <cell r="E351">
            <v>1299</v>
          </cell>
          <cell r="F351" t="str">
            <v>Mon Sep 15 00:00:00 UTC 2025</v>
          </cell>
          <cell r="G351" t="str">
            <v>3PTY</v>
          </cell>
          <cell r="H351" t="str">
            <v>Active</v>
          </cell>
          <cell r="I351" t="str">
            <v>elrashid,Hassan</v>
          </cell>
          <cell r="J351" t="str">
            <v>FLO</v>
          </cell>
        </row>
        <row r="352">
          <cell r="A352">
            <v>205638319</v>
          </cell>
          <cell r="B352" t="str">
            <v>kumagtil</v>
          </cell>
          <cell r="C352" t="str">
            <v>Kumar Ganchhaki,Til</v>
          </cell>
          <cell r="D352">
            <v>13639863</v>
          </cell>
          <cell r="E352">
            <v>1712</v>
          </cell>
          <cell r="F352" t="str">
            <v>Tue Jul 08 00:00:00 UTC 2025</v>
          </cell>
          <cell r="G352" t="str">
            <v>3PTY</v>
          </cell>
          <cell r="H352" t="str">
            <v>Active</v>
          </cell>
          <cell r="I352" t="str">
            <v>Rizvan,Mohamed</v>
          </cell>
          <cell r="J352" t="str">
            <v>KBTS</v>
          </cell>
        </row>
        <row r="353">
          <cell r="A353">
            <v>203810786</v>
          </cell>
          <cell r="B353" t="str">
            <v>schabila</v>
          </cell>
          <cell r="C353" t="str">
            <v>SHRESHTA,CHABILAL</v>
          </cell>
          <cell r="D353">
            <v>15270900</v>
          </cell>
          <cell r="E353">
            <v>1299</v>
          </cell>
          <cell r="F353" t="str">
            <v>Sat Aug 10 00:00:00 UTC 2024</v>
          </cell>
          <cell r="G353" t="str">
            <v>3PTY</v>
          </cell>
          <cell r="H353" t="str">
            <v>Active</v>
          </cell>
          <cell r="I353" t="str">
            <v>Adhikari,Nayab</v>
          </cell>
          <cell r="J353" t="str">
            <v>KBTS</v>
          </cell>
        </row>
        <row r="354">
          <cell r="A354">
            <v>204013685</v>
          </cell>
          <cell r="B354" t="str">
            <v>solokorz</v>
          </cell>
          <cell r="C354" t="str">
            <v>Koranteng Nyarko,Solomon</v>
          </cell>
          <cell r="D354">
            <v>14394550</v>
          </cell>
          <cell r="E354">
            <v>1299</v>
          </cell>
          <cell r="F354" t="str">
            <v>Mon Sep 16 00:00:00 UTC 2024</v>
          </cell>
          <cell r="G354" t="str">
            <v>3PTY</v>
          </cell>
          <cell r="H354" t="str">
            <v>Active</v>
          </cell>
          <cell r="I354" t="str">
            <v>Thomas,Binil</v>
          </cell>
          <cell r="J354" t="str">
            <v>FLO</v>
          </cell>
        </row>
        <row r="355">
          <cell r="A355">
            <v>203851002</v>
          </cell>
          <cell r="B355" t="str">
            <v>rmundakk</v>
          </cell>
          <cell r="C355" t="str">
            <v>Mundakkalil,Rohit Krishana</v>
          </cell>
          <cell r="D355">
            <v>14084951</v>
          </cell>
          <cell r="E355">
            <v>1299</v>
          </cell>
          <cell r="F355" t="str">
            <v>Tue Aug 20 00:00:00 UTC 2024</v>
          </cell>
          <cell r="G355" t="str">
            <v>3PTY</v>
          </cell>
          <cell r="H355" t="str">
            <v>Active</v>
          </cell>
          <cell r="I355" t="str">
            <v>Scaria,Varghese</v>
          </cell>
          <cell r="J355" t="str">
            <v>FLO</v>
          </cell>
        </row>
        <row r="356">
          <cell r="A356">
            <v>207867354</v>
          </cell>
          <cell r="B356" t="str">
            <v>swartsag</v>
          </cell>
          <cell r="C356" t="str">
            <v>Swar,Sagar</v>
          </cell>
          <cell r="D356">
            <v>12701931</v>
          </cell>
          <cell r="E356">
            <v>1200</v>
          </cell>
          <cell r="F356" t="str">
            <v>Fri Jul 03 00:00:00 UTC 2026</v>
          </cell>
          <cell r="G356" t="str">
            <v>3PTY</v>
          </cell>
          <cell r="H356" t="str">
            <v>Active</v>
          </cell>
          <cell r="I356" t="str">
            <v>Alhashmi,Abdulla</v>
          </cell>
          <cell r="J356" t="str">
            <v>SSIS</v>
          </cell>
        </row>
        <row r="357">
          <cell r="A357">
            <v>206915008</v>
          </cell>
          <cell r="B357" t="str">
            <v>malingum</v>
          </cell>
          <cell r="C357" t="str">
            <v>JACKSON,MALINGUMU</v>
          </cell>
          <cell r="D357">
            <v>11036878</v>
          </cell>
          <cell r="E357">
            <v>1299</v>
          </cell>
          <cell r="F357" t="str">
            <v>Mon Jan 12 00:00:00 UTC 2026</v>
          </cell>
          <cell r="G357" t="str">
            <v>3PTY</v>
          </cell>
          <cell r="H357" t="str">
            <v>Active</v>
          </cell>
          <cell r="I357" t="str">
            <v>Katyal,Varun</v>
          </cell>
          <cell r="J357" t="str">
            <v>DULS</v>
          </cell>
        </row>
        <row r="358">
          <cell r="A358">
            <v>205853892</v>
          </cell>
          <cell r="B358" t="str">
            <v>kwartnao</v>
          </cell>
          <cell r="C358" t="str">
            <v>KWARTENG,NAOMI</v>
          </cell>
          <cell r="D358">
            <v>12640245</v>
          </cell>
          <cell r="E358">
            <v>1299</v>
          </cell>
          <cell r="F358" t="str">
            <v>Thu Jul 23 00:00:00 UTC 2026</v>
          </cell>
          <cell r="G358" t="str">
            <v>3PTY</v>
          </cell>
          <cell r="H358" t="str">
            <v>Active</v>
          </cell>
          <cell r="I358" t="str">
            <v>Thomas,Binil</v>
          </cell>
          <cell r="J358" t="str">
            <v>EFSV</v>
          </cell>
        </row>
        <row r="359">
          <cell r="A359">
            <v>206128578</v>
          </cell>
          <cell r="B359" t="str">
            <v>ngcicilx</v>
          </cell>
          <cell r="C359" t="str">
            <v>Ngethe,Cicilia Wairimu</v>
          </cell>
          <cell r="D359">
            <v>13392510</v>
          </cell>
          <cell r="E359">
            <v>1299</v>
          </cell>
          <cell r="F359" t="str">
            <v>Tue Aug 04 00:00:00 UTC 2026</v>
          </cell>
          <cell r="G359" t="str">
            <v>3PTY</v>
          </cell>
          <cell r="H359" t="str">
            <v>Active</v>
          </cell>
          <cell r="I359" t="str">
            <v>Narshad,Muhammad Ashik</v>
          </cell>
          <cell r="J359" t="str">
            <v>EFSV</v>
          </cell>
        </row>
        <row r="360">
          <cell r="A360">
            <v>203735944</v>
          </cell>
          <cell r="B360" t="str">
            <v>twasmose</v>
          </cell>
          <cell r="C360" t="str">
            <v>WASSWA,MOSES</v>
          </cell>
          <cell r="D360">
            <v>13026609</v>
          </cell>
          <cell r="E360">
            <v>1299</v>
          </cell>
          <cell r="F360" t="str">
            <v>Mon Jul 29 00:00:00 UTC 2024</v>
          </cell>
          <cell r="G360" t="str">
            <v>3PTY</v>
          </cell>
          <cell r="H360" t="str">
            <v>Active</v>
          </cell>
          <cell r="I360" t="str">
            <v>Katyal,Varun</v>
          </cell>
          <cell r="J360" t="str">
            <v>DULS</v>
          </cell>
        </row>
        <row r="361">
          <cell r="A361">
            <v>203851108</v>
          </cell>
          <cell r="B361" t="str">
            <v>nurudalh</v>
          </cell>
          <cell r="C361" t="str">
            <v>Alhassan,Nurudeen</v>
          </cell>
          <cell r="D361">
            <v>12592451</v>
          </cell>
          <cell r="E361">
            <v>1299</v>
          </cell>
          <cell r="F361" t="str">
            <v>Tue Aug 20 00:00:00 UTC 2024</v>
          </cell>
          <cell r="G361" t="str">
            <v>3PTY</v>
          </cell>
          <cell r="H361" t="str">
            <v>Active</v>
          </cell>
          <cell r="I361" t="str">
            <v>Thomas,Binil</v>
          </cell>
          <cell r="J361" t="str">
            <v>FLO</v>
          </cell>
        </row>
        <row r="362">
          <cell r="A362">
            <v>203850925</v>
          </cell>
          <cell r="B362" t="str">
            <v>mugirich</v>
          </cell>
          <cell r="C362" t="str">
            <v>Mugisha,Richard</v>
          </cell>
          <cell r="D362">
            <v>12940485</v>
          </cell>
          <cell r="E362">
            <v>1299</v>
          </cell>
          <cell r="F362" t="str">
            <v>Tue Aug 20 00:00:00 UTC 2024</v>
          </cell>
          <cell r="G362" t="str">
            <v>3PTY</v>
          </cell>
          <cell r="H362" t="str">
            <v>Active</v>
          </cell>
          <cell r="I362" t="str">
            <v>Ansari,Ammar Abdullah</v>
          </cell>
          <cell r="J362" t="str">
            <v>DULS</v>
          </cell>
        </row>
        <row r="363">
          <cell r="A363">
            <v>207419488</v>
          </cell>
          <cell r="B363" t="str">
            <v>diangdes</v>
          </cell>
          <cell r="C363" t="str">
            <v>ANGDEMBE,DIWAS</v>
          </cell>
          <cell r="D363">
            <v>12934533</v>
          </cell>
          <cell r="E363">
            <v>1712</v>
          </cell>
          <cell r="F363" t="str">
            <v>Sat May 02 00:00:00 UTC 2026</v>
          </cell>
          <cell r="G363" t="str">
            <v>3PTY</v>
          </cell>
          <cell r="H363" t="str">
            <v>Active</v>
          </cell>
          <cell r="I363" t="str">
            <v>Rizvan,Mohamed</v>
          </cell>
          <cell r="J363" t="str">
            <v>KBTS</v>
          </cell>
        </row>
        <row r="364">
          <cell r="A364">
            <v>207740271</v>
          </cell>
          <cell r="B364" t="str">
            <v>jongvict</v>
          </cell>
          <cell r="C364" t="str">
            <v>Jonathan,Victor Onyemaechi</v>
          </cell>
          <cell r="D364">
            <v>11757772</v>
          </cell>
          <cell r="E364">
            <v>1712</v>
          </cell>
          <cell r="F364" t="str">
            <v>Sat Jun 13 00:00:00 UTC 2026</v>
          </cell>
          <cell r="G364" t="str">
            <v>3PTY</v>
          </cell>
          <cell r="H364" t="str">
            <v>Active</v>
          </cell>
          <cell r="I364" t="str">
            <v>ramadoss,vadivel</v>
          </cell>
          <cell r="J364" t="str">
            <v>KBTS</v>
          </cell>
        </row>
        <row r="365">
          <cell r="A365">
            <v>206072874</v>
          </cell>
          <cell r="B365" t="str">
            <v>kakramen</v>
          </cell>
          <cell r="C365" t="str">
            <v>Kakra Mensah,Ransford</v>
          </cell>
          <cell r="D365">
            <v>12479145</v>
          </cell>
          <cell r="E365">
            <v>1299</v>
          </cell>
          <cell r="F365" t="str">
            <v>Mon Sep 29 00:00:00 UTC 2025</v>
          </cell>
          <cell r="G365" t="str">
            <v>3PTY</v>
          </cell>
          <cell r="H365" t="str">
            <v>Active</v>
          </cell>
          <cell r="I365" t="str">
            <v>Ansari,Ammar Abdullah</v>
          </cell>
          <cell r="J365" t="str">
            <v>FLO</v>
          </cell>
        </row>
        <row r="366">
          <cell r="A366">
            <v>206897647</v>
          </cell>
          <cell r="B366" t="str">
            <v>gideboak</v>
          </cell>
          <cell r="C366" t="str">
            <v>BOAKYE ABABIO,GIDEON</v>
          </cell>
          <cell r="D366">
            <v>13690297</v>
          </cell>
          <cell r="E366">
            <v>1299</v>
          </cell>
          <cell r="F366" t="str">
            <v>Thu Jan 08 00:00:00 UTC 2026</v>
          </cell>
          <cell r="G366" t="str">
            <v>3PTY</v>
          </cell>
          <cell r="H366" t="str">
            <v>Active</v>
          </cell>
          <cell r="I366" t="str">
            <v>Narshad,Muhammad Ashik</v>
          </cell>
          <cell r="J366" t="str">
            <v>FLO</v>
          </cell>
        </row>
        <row r="367">
          <cell r="A367">
            <v>206915764</v>
          </cell>
          <cell r="B367" t="str">
            <v>frasernk</v>
          </cell>
          <cell r="C367" t="str">
            <v>NKOSANA,FRASER</v>
          </cell>
          <cell r="D367">
            <v>12750696</v>
          </cell>
          <cell r="E367">
            <v>1299</v>
          </cell>
          <cell r="F367" t="str">
            <v>Mon Jan 12 00:00:00 UTC 2026</v>
          </cell>
          <cell r="G367" t="str">
            <v>3PTY</v>
          </cell>
          <cell r="H367" t="str">
            <v>Active</v>
          </cell>
          <cell r="I367" t="str">
            <v>Lakkireddy,Sai Raghavendra Reddy</v>
          </cell>
          <cell r="J367" t="str">
            <v>DULS</v>
          </cell>
        </row>
        <row r="368">
          <cell r="A368">
            <v>203816396</v>
          </cell>
          <cell r="B368" t="str">
            <v>muhwebst</v>
          </cell>
          <cell r="C368" t="str">
            <v>MUHWEZI,STEVEN</v>
          </cell>
          <cell r="D368">
            <v>15026211</v>
          </cell>
          <cell r="E368">
            <v>1299</v>
          </cell>
          <cell r="F368" t="str">
            <v>Wed Aug 14 00:00:00 UTC 2024</v>
          </cell>
          <cell r="G368" t="str">
            <v>3PTY</v>
          </cell>
          <cell r="H368" t="str">
            <v>Active</v>
          </cell>
          <cell r="I368" t="str">
            <v>Katyal,Varun</v>
          </cell>
          <cell r="J368" t="str">
            <v>DULS</v>
          </cell>
        </row>
        <row r="369">
          <cell r="A369">
            <v>203468508</v>
          </cell>
          <cell r="B369" t="str">
            <v>amaduga</v>
          </cell>
          <cell r="C369" t="str">
            <v>Amadu,Ganiu</v>
          </cell>
          <cell r="D369">
            <v>12577276</v>
          </cell>
          <cell r="E369">
            <v>1299</v>
          </cell>
          <cell r="F369" t="str">
            <v>Thu Jun 13 00:00:00 UTC 2024</v>
          </cell>
          <cell r="G369" t="str">
            <v>3PTY</v>
          </cell>
          <cell r="H369" t="str">
            <v>Active</v>
          </cell>
          <cell r="I369" t="str">
            <v>Dinberu,Eden</v>
          </cell>
          <cell r="J369" t="str">
            <v>FLO</v>
          </cell>
        </row>
        <row r="370">
          <cell r="A370">
            <v>206873715</v>
          </cell>
          <cell r="B370" t="str">
            <v>zkasabda</v>
          </cell>
          <cell r="C370" t="str">
            <v>KASSIM,ABDALLAH</v>
          </cell>
          <cell r="D370">
            <v>12168652</v>
          </cell>
          <cell r="E370">
            <v>1299</v>
          </cell>
          <cell r="F370" t="str">
            <v>Mon Dec 29 00:00:00 UTC 2025</v>
          </cell>
          <cell r="G370" t="str">
            <v>3PTY</v>
          </cell>
          <cell r="H370" t="str">
            <v>Active</v>
          </cell>
          <cell r="I370" t="str">
            <v>Sohail,Anis</v>
          </cell>
          <cell r="J370" t="str">
            <v>DULS</v>
          </cell>
        </row>
        <row r="371">
          <cell r="A371">
            <v>206250609</v>
          </cell>
          <cell r="B371" t="str">
            <v>maapolot</v>
          </cell>
          <cell r="C371" t="str">
            <v>APOLOT,MARTHA</v>
          </cell>
          <cell r="D371">
            <v>163973</v>
          </cell>
          <cell r="E371">
            <v>1299</v>
          </cell>
          <cell r="F371" t="str">
            <v>Mon Oct 13 00:00:00 UTC 2025</v>
          </cell>
          <cell r="G371" t="str">
            <v>3PTY</v>
          </cell>
          <cell r="H371" t="str">
            <v>Active</v>
          </cell>
          <cell r="I371" t="str">
            <v>elrashid,Hassan</v>
          </cell>
          <cell r="J371" t="str">
            <v>FLO</v>
          </cell>
        </row>
        <row r="372">
          <cell r="A372">
            <v>204138128</v>
          </cell>
          <cell r="B372" t="str">
            <v>mbatchar</v>
          </cell>
          <cell r="C372" t="str">
            <v>Mbatcha,Richard Blais</v>
          </cell>
          <cell r="D372">
            <v>15340830</v>
          </cell>
          <cell r="E372">
            <v>1299</v>
          </cell>
          <cell r="F372" t="str">
            <v>Mon Sep 30 00:00:00 UTC 2024</v>
          </cell>
          <cell r="G372" t="str">
            <v>3PTY</v>
          </cell>
          <cell r="H372" t="str">
            <v>Active</v>
          </cell>
          <cell r="I372" t="str">
            <v>Thomas,Binil</v>
          </cell>
          <cell r="J372" t="str">
            <v>QUES</v>
          </cell>
        </row>
        <row r="373">
          <cell r="A373">
            <v>203964989</v>
          </cell>
          <cell r="B373" t="str">
            <v>abasarud</v>
          </cell>
          <cell r="C373" t="str">
            <v>Abdul Razak,Asarudeen</v>
          </cell>
          <cell r="D373">
            <v>12281800</v>
          </cell>
          <cell r="E373">
            <v>1299</v>
          </cell>
          <cell r="F373" t="str">
            <v>Mon Sep 09 00:00:00 UTC 2024</v>
          </cell>
          <cell r="G373" t="str">
            <v>3PTY</v>
          </cell>
          <cell r="H373" t="str">
            <v>Active</v>
          </cell>
          <cell r="I373" t="str">
            <v>Lakkireddy,Sai Raghavendra Reddy</v>
          </cell>
          <cell r="J373" t="str">
            <v>ADEC</v>
          </cell>
        </row>
        <row r="374">
          <cell r="A374">
            <v>203741314</v>
          </cell>
          <cell r="B374" t="str">
            <v>agnestwu</v>
          </cell>
          <cell r="C374" t="str">
            <v>TWUMWAA,AGNES</v>
          </cell>
          <cell r="D374">
            <v>14042858</v>
          </cell>
          <cell r="E374">
            <v>1299</v>
          </cell>
          <cell r="F374" t="str">
            <v>Mon Jul 29 00:00:00 UTC 2024</v>
          </cell>
          <cell r="G374" t="str">
            <v>3PTY</v>
          </cell>
          <cell r="H374" t="str">
            <v>Active</v>
          </cell>
          <cell r="I374" t="str">
            <v>Katyal,Varun</v>
          </cell>
          <cell r="J374" t="str">
            <v>FLO</v>
          </cell>
        </row>
        <row r="375">
          <cell r="A375">
            <v>200061207</v>
          </cell>
          <cell r="B375" t="str">
            <v>xaboppon</v>
          </cell>
          <cell r="C375" t="str">
            <v>Oppong,Abdul-Aziz</v>
          </cell>
          <cell r="D375">
            <v>12898790</v>
          </cell>
          <cell r="E375">
            <v>1299</v>
          </cell>
          <cell r="F375" t="str">
            <v>Mon Sep 02 00:00:00 UTC 2024</v>
          </cell>
          <cell r="G375" t="str">
            <v>3PTY</v>
          </cell>
          <cell r="H375" t="str">
            <v>Active</v>
          </cell>
          <cell r="I375" t="str">
            <v>Scaria,Varghese</v>
          </cell>
          <cell r="J375" t="str">
            <v>FLO</v>
          </cell>
        </row>
        <row r="376">
          <cell r="A376">
            <v>206260783</v>
          </cell>
          <cell r="B376" t="str">
            <v>irssenfu</v>
          </cell>
          <cell r="C376" t="str">
            <v>Ssenfuka,Ismail</v>
          </cell>
          <cell r="D376">
            <v>14603461</v>
          </cell>
          <cell r="E376">
            <v>1712</v>
          </cell>
          <cell r="F376" t="str">
            <v>Sun Oct 12 00:00:00 UTC 2025</v>
          </cell>
          <cell r="G376" t="str">
            <v>3PTY</v>
          </cell>
          <cell r="H376" t="str">
            <v>Active</v>
          </cell>
          <cell r="I376" t="str">
            <v>Rizvan,Mohamed</v>
          </cell>
          <cell r="J376" t="str">
            <v>KBTS</v>
          </cell>
        </row>
        <row r="377">
          <cell r="A377">
            <v>205996683</v>
          </cell>
          <cell r="B377" t="str">
            <v>cmaforun</v>
          </cell>
          <cell r="C377" t="str">
            <v>MAFOR UNABI,CHANTAL</v>
          </cell>
          <cell r="D377">
            <v>13809839</v>
          </cell>
          <cell r="E377">
            <v>1299</v>
          </cell>
          <cell r="F377" t="str">
            <v>Mon Sep 15 00:00:00 UTC 2025</v>
          </cell>
          <cell r="G377" t="str">
            <v>3PTY</v>
          </cell>
          <cell r="H377" t="str">
            <v>Active</v>
          </cell>
          <cell r="I377" t="str">
            <v>Dinberu,Eden</v>
          </cell>
          <cell r="J377" t="str">
            <v>FLO</v>
          </cell>
        </row>
        <row r="378">
          <cell r="A378">
            <v>202295748</v>
          </cell>
          <cell r="B378" t="str">
            <v>qasmmuha</v>
          </cell>
          <cell r="C378" t="str">
            <v>Qasim,Muhammad</v>
          </cell>
          <cell r="D378">
            <v>11901580</v>
          </cell>
          <cell r="E378">
            <v>1092</v>
          </cell>
          <cell r="F378" t="str">
            <v>Fri Oct 13 00:00:00 UTC 2023</v>
          </cell>
          <cell r="G378" t="str">
            <v>3PTY</v>
          </cell>
          <cell r="H378" t="str">
            <v>Active</v>
          </cell>
          <cell r="I378" t="str">
            <v>Shershad,Ramees</v>
          </cell>
          <cell r="J378" t="str">
            <v>UBS</v>
          </cell>
        </row>
        <row r="379">
          <cell r="A379">
            <v>203965022</v>
          </cell>
          <cell r="B379" t="str">
            <v>nedathoo</v>
          </cell>
          <cell r="C379" t="str">
            <v>Edathoot Reghu,Nithin</v>
          </cell>
          <cell r="D379">
            <v>14049120</v>
          </cell>
          <cell r="E379">
            <v>1299</v>
          </cell>
          <cell r="F379" t="str">
            <v>Mon Sep 09 00:00:00 UTC 2024</v>
          </cell>
          <cell r="G379" t="str">
            <v>3PTY</v>
          </cell>
          <cell r="H379" t="str">
            <v>Active</v>
          </cell>
          <cell r="I379" t="str">
            <v>Narshad,Muhammad Ashik</v>
          </cell>
          <cell r="J379" t="str">
            <v>ADEC</v>
          </cell>
        </row>
        <row r="380">
          <cell r="A380">
            <v>204246607</v>
          </cell>
          <cell r="B380" t="str">
            <v>kwaaboag</v>
          </cell>
          <cell r="C380" t="str">
            <v>Aboagye-Acheampong,Kwabena</v>
          </cell>
          <cell r="D380">
            <v>13742678</v>
          </cell>
          <cell r="E380">
            <v>1299</v>
          </cell>
          <cell r="F380" t="str">
            <v>Mon Oct 14 00:00:00 UTC 2024</v>
          </cell>
          <cell r="G380" t="str">
            <v>3PTY</v>
          </cell>
          <cell r="H380" t="str">
            <v>Active</v>
          </cell>
          <cell r="I380" t="str">
            <v>Katyal,Varun</v>
          </cell>
          <cell r="J380" t="str">
            <v>QUES</v>
          </cell>
        </row>
        <row r="381">
          <cell r="A381">
            <v>205845561</v>
          </cell>
          <cell r="B381" t="str">
            <v>ssewante</v>
          </cell>
          <cell r="C381" t="str">
            <v>SSEWANTE,TONNY</v>
          </cell>
          <cell r="D381">
            <v>14517691</v>
          </cell>
          <cell r="E381">
            <v>1299</v>
          </cell>
          <cell r="F381" t="str">
            <v>Mon Aug 25 00:00:00 UTC 2025</v>
          </cell>
          <cell r="G381" t="str">
            <v>3PTY</v>
          </cell>
          <cell r="H381" t="str">
            <v>Active</v>
          </cell>
          <cell r="I381" t="str">
            <v>Ansari,Ammar Abdullah</v>
          </cell>
          <cell r="J381" t="str">
            <v>DULS</v>
          </cell>
        </row>
        <row r="382">
          <cell r="A382">
            <v>204967146</v>
          </cell>
          <cell r="B382" t="str">
            <v>issakmuz</v>
          </cell>
          <cell r="C382" t="str">
            <v>ISSAKA,MUSTAPHA SABIT</v>
          </cell>
          <cell r="D382">
            <v>13230789</v>
          </cell>
          <cell r="E382">
            <v>1299</v>
          </cell>
          <cell r="F382" t="str">
            <v>Wed Jun 18 00:00:00 UTC 2025</v>
          </cell>
          <cell r="G382" t="str">
            <v>3PTY</v>
          </cell>
          <cell r="H382" t="str">
            <v>Active</v>
          </cell>
          <cell r="I382" t="str">
            <v>Katyal,Varun</v>
          </cell>
          <cell r="J382" t="str">
            <v>DULS</v>
          </cell>
        </row>
        <row r="383">
          <cell r="A383">
            <v>205495359</v>
          </cell>
          <cell r="B383" t="str">
            <v>florndis</v>
          </cell>
          <cell r="C383" t="str">
            <v>NDISYA,FLORENCE NZULA</v>
          </cell>
          <cell r="D383">
            <v>14120615</v>
          </cell>
          <cell r="E383">
            <v>1299</v>
          </cell>
          <cell r="F383" t="str">
            <v>Mon Jun 23 00:00:00 UTC 2025</v>
          </cell>
          <cell r="G383" t="str">
            <v>3PTY</v>
          </cell>
          <cell r="H383" t="str">
            <v>Active</v>
          </cell>
          <cell r="I383" t="str">
            <v>Katyal,Varun</v>
          </cell>
          <cell r="J383" t="str">
            <v>EFSV</v>
          </cell>
        </row>
        <row r="384">
          <cell r="A384">
            <v>203737144</v>
          </cell>
          <cell r="B384" t="str">
            <v>kahermaj</v>
          </cell>
          <cell r="C384" t="str">
            <v>HERMAN,KAMOGA HERMAN</v>
          </cell>
          <cell r="D384">
            <v>98397</v>
          </cell>
          <cell r="E384">
            <v>1299</v>
          </cell>
          <cell r="F384" t="str">
            <v>Mon Jul 29 00:00:00 UTC 2024</v>
          </cell>
          <cell r="G384" t="str">
            <v>3PTY</v>
          </cell>
          <cell r="H384" t="str">
            <v>Active</v>
          </cell>
          <cell r="I384" t="str">
            <v>Katyal,Varun</v>
          </cell>
          <cell r="J384" t="str">
            <v>FLO</v>
          </cell>
        </row>
        <row r="385">
          <cell r="A385">
            <v>206136731</v>
          </cell>
          <cell r="B385" t="str">
            <v>wlajeffr</v>
          </cell>
          <cell r="C385" t="str">
            <v>Laryea Kwei Kumah,Jeffrey</v>
          </cell>
          <cell r="D385">
            <v>12455175</v>
          </cell>
          <cell r="E385">
            <v>1299</v>
          </cell>
          <cell r="F385" t="str">
            <v>Mon Sep 29 00:00:00 UTC 2025</v>
          </cell>
          <cell r="G385" t="str">
            <v>3PTY</v>
          </cell>
          <cell r="H385" t="str">
            <v>Active</v>
          </cell>
          <cell r="I385" t="str">
            <v>elrashid,Hassan</v>
          </cell>
          <cell r="J385" t="str">
            <v>FLO</v>
          </cell>
        </row>
        <row r="386">
          <cell r="A386">
            <v>203813134</v>
          </cell>
          <cell r="B386" t="str">
            <v>unainalu</v>
          </cell>
          <cell r="C386" t="str">
            <v>NALUPURAPPATTIL,UNAIS</v>
          </cell>
          <cell r="D386">
            <v>14501722</v>
          </cell>
          <cell r="E386">
            <v>1299</v>
          </cell>
          <cell r="F386" t="str">
            <v>Tue Aug 13 00:00:00 UTC 2024</v>
          </cell>
          <cell r="G386" t="str">
            <v>3PTY</v>
          </cell>
          <cell r="H386" t="str">
            <v>Active</v>
          </cell>
          <cell r="I386" t="str">
            <v>Katyal,Varun</v>
          </cell>
          <cell r="J386" t="str">
            <v>ADEC</v>
          </cell>
        </row>
        <row r="387">
          <cell r="A387">
            <v>206890219</v>
          </cell>
          <cell r="B387" t="str">
            <v>asarpate</v>
          </cell>
          <cell r="C387" t="str">
            <v>ASARE,PATRICIA</v>
          </cell>
          <cell r="D387">
            <v>15346584</v>
          </cell>
          <cell r="E387">
            <v>1299</v>
          </cell>
          <cell r="F387" t="str">
            <v>Mon Jan 05 00:00:00 UTC 2026</v>
          </cell>
          <cell r="G387" t="str">
            <v>3PTY</v>
          </cell>
          <cell r="H387" t="str">
            <v>Active</v>
          </cell>
          <cell r="I387" t="str">
            <v>Narshad,Muhammad Ashik</v>
          </cell>
          <cell r="J387" t="str">
            <v>EFSV</v>
          </cell>
        </row>
        <row r="388">
          <cell r="A388">
            <v>203908339</v>
          </cell>
          <cell r="B388" t="str">
            <v>hrenneaa</v>
          </cell>
          <cell r="C388" t="str">
            <v>Assah,Renne Assah</v>
          </cell>
          <cell r="D388">
            <v>12780448</v>
          </cell>
          <cell r="E388">
            <v>1299</v>
          </cell>
          <cell r="F388" t="str">
            <v>Mon Sep 02 00:00:00 UTC 2024</v>
          </cell>
          <cell r="G388" t="str">
            <v>3PTY</v>
          </cell>
          <cell r="H388" t="str">
            <v>Active</v>
          </cell>
          <cell r="I388" t="str">
            <v>Ansari,Ammar Abdullah</v>
          </cell>
          <cell r="J388" t="str">
            <v>FLO</v>
          </cell>
        </row>
        <row r="389">
          <cell r="A389">
            <v>205845560</v>
          </cell>
          <cell r="B389" t="str">
            <v>xainorog</v>
          </cell>
          <cell r="C389" t="str">
            <v>AINOMUGISHA,ROGERS</v>
          </cell>
          <cell r="D389">
            <v>14082206</v>
          </cell>
          <cell r="E389">
            <v>1299</v>
          </cell>
          <cell r="F389" t="str">
            <v>Mon Aug 25 00:00:00 UTC 2025</v>
          </cell>
          <cell r="G389" t="str">
            <v>3PTY</v>
          </cell>
          <cell r="H389" t="str">
            <v>Active</v>
          </cell>
          <cell r="I389" t="str">
            <v>Ansari,Ammar Abdullah</v>
          </cell>
          <cell r="J389" t="str">
            <v>DULS</v>
          </cell>
        </row>
        <row r="390">
          <cell r="A390">
            <v>205199079</v>
          </cell>
          <cell r="B390" t="str">
            <v>jhabshai</v>
          </cell>
          <cell r="C390" t="str">
            <v>Shaik,Habeeb</v>
          </cell>
          <cell r="D390">
            <v>235316</v>
          </cell>
          <cell r="E390">
            <v>1299</v>
          </cell>
          <cell r="F390" t="str">
            <v>Mon Apr 28 00:00:00 UTC 2025</v>
          </cell>
          <cell r="G390" t="str">
            <v>3PTY</v>
          </cell>
          <cell r="H390" t="str">
            <v>Active</v>
          </cell>
          <cell r="I390" t="str">
            <v>Lakkireddy,Sai Raghavendra Reddy</v>
          </cell>
          <cell r="J390" t="str">
            <v>EFSV</v>
          </cell>
        </row>
        <row r="391">
          <cell r="A391">
            <v>203908320</v>
          </cell>
          <cell r="B391" t="str">
            <v>abdxmulu</v>
          </cell>
          <cell r="C391" t="str">
            <v>MULUMBA,ABDULHAKIM</v>
          </cell>
          <cell r="D391">
            <v>13108031</v>
          </cell>
          <cell r="E391">
            <v>1299</v>
          </cell>
          <cell r="F391" t="str">
            <v>Mon Sep 02 00:00:00 UTC 2024</v>
          </cell>
          <cell r="G391" t="str">
            <v>3PTY</v>
          </cell>
          <cell r="H391" t="str">
            <v>Active</v>
          </cell>
          <cell r="I391" t="str">
            <v>Lakkireddy,Sai Raghavendra Reddy</v>
          </cell>
          <cell r="J391" t="str">
            <v>DULS</v>
          </cell>
        </row>
        <row r="392">
          <cell r="A392">
            <v>204116868</v>
          </cell>
          <cell r="B392" t="str">
            <v>mensathe</v>
          </cell>
          <cell r="C392" t="str">
            <v>Mensah,Henry</v>
          </cell>
          <cell r="D392">
            <v>13134024</v>
          </cell>
          <cell r="E392">
            <v>1299</v>
          </cell>
          <cell r="F392" t="str">
            <v>Thu Sep 26 00:00:00 UTC 2024</v>
          </cell>
          <cell r="G392" t="str">
            <v>3PTY</v>
          </cell>
          <cell r="H392" t="str">
            <v>Active</v>
          </cell>
          <cell r="I392" t="str">
            <v>Thomas,Binil</v>
          </cell>
          <cell r="J392" t="str">
            <v>QUES</v>
          </cell>
        </row>
        <row r="393">
          <cell r="A393">
            <v>206200813</v>
          </cell>
          <cell r="B393" t="str">
            <v>eribedia</v>
          </cell>
          <cell r="C393" t="str">
            <v>BEDIAKO OFORI,ERIC</v>
          </cell>
          <cell r="D393">
            <v>15157349</v>
          </cell>
          <cell r="E393">
            <v>1299</v>
          </cell>
          <cell r="F393" t="str">
            <v>Mon Oct 06 00:00:00 UTC 2025</v>
          </cell>
          <cell r="G393" t="str">
            <v>3PTY</v>
          </cell>
          <cell r="H393" t="str">
            <v>Active</v>
          </cell>
          <cell r="I393" t="str">
            <v>Narshad,Muhammad Ashik</v>
          </cell>
          <cell r="J393" t="str">
            <v>FLO</v>
          </cell>
        </row>
        <row r="394">
          <cell r="A394">
            <v>203881662</v>
          </cell>
          <cell r="B394" t="str">
            <v>lprinced</v>
          </cell>
          <cell r="C394" t="str">
            <v>Dramani,Prince</v>
          </cell>
          <cell r="D394">
            <v>12893202</v>
          </cell>
          <cell r="E394">
            <v>1299</v>
          </cell>
          <cell r="F394" t="str">
            <v>Mon Aug 26 00:00:00 UTC 2024</v>
          </cell>
          <cell r="G394" t="str">
            <v>3PTY</v>
          </cell>
          <cell r="H394" t="str">
            <v>Active</v>
          </cell>
          <cell r="I394" t="str">
            <v>Ansari,Ammar Abdullah</v>
          </cell>
          <cell r="J394" t="str">
            <v>FLO</v>
          </cell>
        </row>
        <row r="395">
          <cell r="A395">
            <v>205845559</v>
          </cell>
          <cell r="B395" t="str">
            <v>wilmande</v>
          </cell>
          <cell r="C395" t="str">
            <v>MANDELA,WILSON</v>
          </cell>
          <cell r="D395">
            <v>13486574</v>
          </cell>
          <cell r="E395">
            <v>1299</v>
          </cell>
          <cell r="F395" t="str">
            <v>Mon Aug 25 00:00:00 UTC 2025</v>
          </cell>
          <cell r="G395" t="str">
            <v>3PTY</v>
          </cell>
          <cell r="H395" t="str">
            <v>Active</v>
          </cell>
          <cell r="I395" t="str">
            <v>elrashid,Hassan</v>
          </cell>
          <cell r="J395" t="str">
            <v>DULS</v>
          </cell>
        </row>
        <row r="396">
          <cell r="A396">
            <v>205997634</v>
          </cell>
          <cell r="B396" t="str">
            <v>oforbpri</v>
          </cell>
          <cell r="C396" t="str">
            <v>OFORI,PRINCE</v>
          </cell>
          <cell r="D396">
            <v>13105479</v>
          </cell>
          <cell r="E396">
            <v>1299</v>
          </cell>
          <cell r="F396" t="str">
            <v>Mon Sep 15 00:00:00 UTC 2025</v>
          </cell>
          <cell r="G396" t="str">
            <v>3PTY</v>
          </cell>
          <cell r="H396" t="str">
            <v>Active</v>
          </cell>
          <cell r="I396" t="str">
            <v>Narshad,Muhammad Ashik</v>
          </cell>
          <cell r="J396" t="str">
            <v>FLO</v>
          </cell>
        </row>
        <row r="397">
          <cell r="A397">
            <v>203741310</v>
          </cell>
          <cell r="B397" t="str">
            <v>eliavony</v>
          </cell>
          <cell r="C397" t="str">
            <v>AVONYO,ELIZABETH ABENA</v>
          </cell>
          <cell r="D397">
            <v>13018963</v>
          </cell>
          <cell r="E397">
            <v>1299</v>
          </cell>
          <cell r="F397" t="str">
            <v>Mon Jul 29 00:00:00 UTC 2024</v>
          </cell>
          <cell r="G397" t="str">
            <v>3PTY</v>
          </cell>
          <cell r="H397" t="str">
            <v>Active</v>
          </cell>
          <cell r="I397" t="str">
            <v>Katyal,Varun</v>
          </cell>
          <cell r="J397" t="str">
            <v>FLO</v>
          </cell>
        </row>
        <row r="398">
          <cell r="A398">
            <v>203160807</v>
          </cell>
          <cell r="B398" t="str">
            <v>abnechin</v>
          </cell>
          <cell r="C398" t="str">
            <v>NECHINGATHODI,ABDUL JABBAR</v>
          </cell>
          <cell r="D398">
            <v>77219</v>
          </cell>
          <cell r="E398">
            <v>1299</v>
          </cell>
          <cell r="F398" t="str">
            <v>Sun Mar 31 00:00:00 UTC 2024</v>
          </cell>
          <cell r="G398" t="str">
            <v>3PTY</v>
          </cell>
          <cell r="H398" t="str">
            <v>Active</v>
          </cell>
          <cell r="I398" t="str">
            <v>Akhtar,Muhammad Zohaib</v>
          </cell>
          <cell r="J398" t="str">
            <v>WOFZ</v>
          </cell>
        </row>
        <row r="399">
          <cell r="A399">
            <v>204789274</v>
          </cell>
          <cell r="B399" t="str">
            <v>casargal</v>
          </cell>
          <cell r="C399" t="str">
            <v>Casarias,Galiza Mae</v>
          </cell>
          <cell r="D399">
            <v>14509755</v>
          </cell>
          <cell r="E399">
            <v>1290</v>
          </cell>
          <cell r="F399" t="str">
            <v>Mon Dec 30 00:00:00 UTC 2024</v>
          </cell>
          <cell r="G399" t="str">
            <v>3PTY</v>
          </cell>
          <cell r="H399" t="str">
            <v>Active</v>
          </cell>
          <cell r="I399" t="str">
            <v>Kumar,Arun</v>
          </cell>
          <cell r="J399" t="str">
            <v>EMIR</v>
          </cell>
        </row>
        <row r="400">
          <cell r="A400">
            <v>205280538</v>
          </cell>
          <cell r="B400" t="str">
            <v>razaxmo</v>
          </cell>
          <cell r="C400" t="str">
            <v>Raza,Mohammad Khalid</v>
          </cell>
          <cell r="D400">
            <v>14938453</v>
          </cell>
          <cell r="E400">
            <v>1299</v>
          </cell>
          <cell r="F400" t="str">
            <v>Tue Aug 26 00:00:00 UTC 2025</v>
          </cell>
          <cell r="G400" t="str">
            <v>3PTY</v>
          </cell>
          <cell r="H400" t="str">
            <v>Active</v>
          </cell>
          <cell r="I400" t="str">
            <v>Thomas,Binil</v>
          </cell>
          <cell r="J400" t="str">
            <v>EFSV</v>
          </cell>
        </row>
        <row r="401">
          <cell r="A401">
            <v>207820987</v>
          </cell>
          <cell r="B401" t="str">
            <v>shahabun</v>
          </cell>
          <cell r="C401" t="str">
            <v>SHAHABUDDIN,MOHAMMAD</v>
          </cell>
          <cell r="D401">
            <v>14726348</v>
          </cell>
          <cell r="E401">
            <v>1712</v>
          </cell>
          <cell r="F401" t="str">
            <v>Fri Jun 26 00:00:00 UTC 2026</v>
          </cell>
          <cell r="G401" t="str">
            <v>3PTY</v>
          </cell>
          <cell r="H401" t="str">
            <v>Active</v>
          </cell>
          <cell r="I401" t="str">
            <v>POGALA,HAREESH</v>
          </cell>
          <cell r="J401" t="str">
            <v>TDTS</v>
          </cell>
        </row>
        <row r="402">
          <cell r="A402">
            <v>205853580</v>
          </cell>
          <cell r="B402" t="str">
            <v>boamejos</v>
          </cell>
          <cell r="C402" t="str">
            <v>BOAME,JOSEPH</v>
          </cell>
          <cell r="D402">
            <v>11883374</v>
          </cell>
          <cell r="E402">
            <v>1299</v>
          </cell>
          <cell r="F402" t="str">
            <v>Mon Aug 25 00:00:00 UTC 2025</v>
          </cell>
          <cell r="G402" t="str">
            <v>3PTY</v>
          </cell>
          <cell r="H402" t="str">
            <v>Active</v>
          </cell>
          <cell r="I402" t="str">
            <v>Narshad,Muhammad Ashik</v>
          </cell>
          <cell r="J402" t="str">
            <v>EFSV</v>
          </cell>
        </row>
        <row r="403">
          <cell r="A403">
            <v>203782886</v>
          </cell>
          <cell r="B403" t="str">
            <v>akatukun</v>
          </cell>
          <cell r="C403" t="str">
            <v>Akatukunda,Apophia</v>
          </cell>
          <cell r="D403">
            <v>15106991</v>
          </cell>
          <cell r="E403">
            <v>1299</v>
          </cell>
          <cell r="F403" t="str">
            <v>Tue Aug 06 00:00:00 UTC 2024</v>
          </cell>
          <cell r="G403" t="str">
            <v>3PTY</v>
          </cell>
          <cell r="H403" t="str">
            <v>Active</v>
          </cell>
          <cell r="I403" t="str">
            <v>Akhtar,Muhammad Zohaib</v>
          </cell>
          <cell r="J403" t="str">
            <v>WOFZ</v>
          </cell>
        </row>
        <row r="404">
          <cell r="A404">
            <v>205608617</v>
          </cell>
          <cell r="B404" t="str">
            <v>chaoseip</v>
          </cell>
          <cell r="C404" t="str">
            <v>OSEI-POKU,CHARLES</v>
          </cell>
          <cell r="D404">
            <v>15246614</v>
          </cell>
          <cell r="E404">
            <v>1299</v>
          </cell>
          <cell r="F404" t="str">
            <v>Mon Jul 07 00:00:00 UTC 2025</v>
          </cell>
          <cell r="G404" t="str">
            <v>3PTY</v>
          </cell>
          <cell r="H404" t="str">
            <v>Active</v>
          </cell>
          <cell r="I404" t="str">
            <v>Sohail,Anis</v>
          </cell>
          <cell r="J404" t="str">
            <v>DULS</v>
          </cell>
        </row>
        <row r="405">
          <cell r="A405">
            <v>204545438</v>
          </cell>
          <cell r="B405" t="str">
            <v>migaddso</v>
          </cell>
          <cell r="C405" t="str">
            <v>Migadde,Solomon</v>
          </cell>
          <cell r="D405">
            <v>12887824</v>
          </cell>
          <cell r="E405">
            <v>1299</v>
          </cell>
          <cell r="F405" t="str">
            <v>Wed Nov 13 00:00:00 UTC 2024</v>
          </cell>
          <cell r="G405" t="str">
            <v>3PTY</v>
          </cell>
          <cell r="H405" t="str">
            <v>Active</v>
          </cell>
          <cell r="I405" t="str">
            <v>Badr,Eman</v>
          </cell>
          <cell r="J405" t="str">
            <v>WOFZ</v>
          </cell>
        </row>
        <row r="406">
          <cell r="A406">
            <v>207470994</v>
          </cell>
          <cell r="B406" t="str">
            <v>ofdarko</v>
          </cell>
          <cell r="C406" t="str">
            <v>Darko,Frank</v>
          </cell>
          <cell r="D406">
            <v>13942276</v>
          </cell>
          <cell r="E406">
            <v>1712</v>
          </cell>
          <cell r="F406" t="str">
            <v>Sun May 10 00:00:00 UTC 2026</v>
          </cell>
          <cell r="G406" t="str">
            <v>3PTY</v>
          </cell>
          <cell r="H406" t="str">
            <v>Active</v>
          </cell>
          <cell r="I406" t="str">
            <v>ramadoss,vadivel</v>
          </cell>
          <cell r="J406" t="str">
            <v>KBTS</v>
          </cell>
        </row>
        <row r="407">
          <cell r="A407">
            <v>206937730</v>
          </cell>
          <cell r="B407" t="str">
            <v>hethesak</v>
          </cell>
          <cell r="C407" t="str">
            <v>SAKA NJATI,HETHERWICK</v>
          </cell>
          <cell r="D407">
            <v>14644510</v>
          </cell>
          <cell r="E407">
            <v>1299</v>
          </cell>
          <cell r="F407" t="str">
            <v>Mon Jan 26 00:00:00 UTC 2026</v>
          </cell>
          <cell r="G407" t="str">
            <v>3PTY</v>
          </cell>
          <cell r="H407" t="str">
            <v>Active</v>
          </cell>
          <cell r="I407" t="str">
            <v>Sohail,Anis</v>
          </cell>
          <cell r="J407" t="str">
            <v>DULS</v>
          </cell>
        </row>
        <row r="408">
          <cell r="A408">
            <v>206456124</v>
          </cell>
          <cell r="B408" t="str">
            <v>khawmuee</v>
          </cell>
          <cell r="C408" t="str">
            <v>Mueenuddin,Khawja</v>
          </cell>
          <cell r="D408">
            <v>15013784</v>
          </cell>
          <cell r="E408">
            <v>1712</v>
          </cell>
          <cell r="F408" t="str">
            <v>Fri Oct 31 00:00:00 UTC 2025</v>
          </cell>
          <cell r="G408" t="str">
            <v>3PTY</v>
          </cell>
          <cell r="H408" t="str">
            <v>Active</v>
          </cell>
          <cell r="I408" t="str">
            <v>POGALA,HAREESH</v>
          </cell>
          <cell r="J408" t="str">
            <v>KBTS</v>
          </cell>
        </row>
        <row r="409">
          <cell r="A409">
            <v>205502952</v>
          </cell>
          <cell r="B409" t="str">
            <v>lydiawwa</v>
          </cell>
          <cell r="C409" t="str">
            <v>WANJIKU,LYDIA WANGARI</v>
          </cell>
          <cell r="D409">
            <v>14900080</v>
          </cell>
          <cell r="E409">
            <v>1299</v>
          </cell>
          <cell r="F409" t="str">
            <v>Mon Jun 23 00:00:00 UTC 2025</v>
          </cell>
          <cell r="G409" t="str">
            <v>3PTY</v>
          </cell>
          <cell r="H409" t="str">
            <v>Active</v>
          </cell>
          <cell r="I409" t="str">
            <v>Meera,Bava Bahrudeen</v>
          </cell>
          <cell r="J409" t="str">
            <v>EFSV</v>
          </cell>
        </row>
        <row r="410">
          <cell r="A410">
            <v>207072702</v>
          </cell>
          <cell r="B410" t="str">
            <v>umanqkha</v>
          </cell>
          <cell r="C410" t="str">
            <v>Khant,Umang Khant</v>
          </cell>
          <cell r="D410">
            <v>14198420</v>
          </cell>
          <cell r="E410">
            <v>1712</v>
          </cell>
          <cell r="F410" t="str">
            <v>Tue Feb 24 00:00:00 UTC 2026</v>
          </cell>
          <cell r="G410" t="str">
            <v>3PTY</v>
          </cell>
          <cell r="H410" t="str">
            <v>Active</v>
          </cell>
          <cell r="I410" t="str">
            <v>Raynold,Shine</v>
          </cell>
          <cell r="J410" t="str">
            <v>KBTS</v>
          </cell>
        </row>
        <row r="411">
          <cell r="A411">
            <v>206846688</v>
          </cell>
          <cell r="B411" t="str">
            <v>davawaya</v>
          </cell>
          <cell r="C411" t="str">
            <v>WAYABIRA,DAVIS</v>
          </cell>
          <cell r="D411">
            <v>15113835</v>
          </cell>
          <cell r="E411">
            <v>1299</v>
          </cell>
          <cell r="F411" t="str">
            <v>Mon Dec 22 00:00:00 UTC 2025</v>
          </cell>
          <cell r="G411" t="str">
            <v>3PTY</v>
          </cell>
          <cell r="H411" t="str">
            <v>Active</v>
          </cell>
          <cell r="I411" t="str">
            <v>Lakkireddy,Sai Raghavendra Reddy</v>
          </cell>
          <cell r="J411" t="str">
            <v>DULS</v>
          </cell>
        </row>
        <row r="412">
          <cell r="A412">
            <v>204890369</v>
          </cell>
          <cell r="B412" t="str">
            <v>kojoache</v>
          </cell>
          <cell r="C412" t="str">
            <v>KOJO ACHEAMPONG,FRANCIS</v>
          </cell>
          <cell r="D412">
            <v>13518685</v>
          </cell>
          <cell r="E412">
            <v>1299</v>
          </cell>
          <cell r="F412" t="str">
            <v>Mon Feb 03 00:00:00 UTC 2025</v>
          </cell>
          <cell r="G412" t="str">
            <v>3PTY</v>
          </cell>
          <cell r="H412" t="str">
            <v>Active</v>
          </cell>
          <cell r="I412" t="str">
            <v>Lakkireddy,Sai Raghavendra Reddy</v>
          </cell>
          <cell r="J412" t="str">
            <v>DULS</v>
          </cell>
        </row>
        <row r="413">
          <cell r="A413">
            <v>202460493</v>
          </cell>
          <cell r="B413" t="str">
            <v>earthurg</v>
          </cell>
          <cell r="C413" t="str">
            <v>Arthur,Georgina</v>
          </cell>
          <cell r="D413">
            <v>15149711</v>
          </cell>
          <cell r="E413">
            <v>1299</v>
          </cell>
          <cell r="F413" t="str">
            <v>Mon Oct 21 00:00:00 UTC 2024</v>
          </cell>
          <cell r="G413" t="str">
            <v>3PTY</v>
          </cell>
          <cell r="H413" t="str">
            <v>Active</v>
          </cell>
          <cell r="I413" t="str">
            <v>Thomas,Binil</v>
          </cell>
          <cell r="J413" t="str">
            <v>QUES</v>
          </cell>
        </row>
        <row r="414">
          <cell r="A414">
            <v>203965010</v>
          </cell>
          <cell r="B414" t="str">
            <v>pallikna</v>
          </cell>
          <cell r="C414" t="str">
            <v>Pallikka,Nasarudheen</v>
          </cell>
          <cell r="D414">
            <v>11280597</v>
          </cell>
          <cell r="E414">
            <v>1299</v>
          </cell>
          <cell r="F414" t="str">
            <v>Mon Sep 09 00:00:00 UTC 2024</v>
          </cell>
          <cell r="G414" t="str">
            <v>3PTY</v>
          </cell>
          <cell r="H414" t="str">
            <v>Active</v>
          </cell>
          <cell r="I414" t="str">
            <v>Ansari,Ammar Abdullah</v>
          </cell>
          <cell r="J414" t="str">
            <v>ADEC</v>
          </cell>
        </row>
        <row r="415">
          <cell r="A415">
            <v>206239769</v>
          </cell>
          <cell r="B415" t="str">
            <v>kerneose</v>
          </cell>
          <cell r="C415" t="str">
            <v>ERNEST,OSEI</v>
          </cell>
          <cell r="D415">
            <v>12183362</v>
          </cell>
          <cell r="E415">
            <v>1299</v>
          </cell>
          <cell r="F415" t="str">
            <v>Mon Oct 13 00:00:00 UTC 2025</v>
          </cell>
          <cell r="G415" t="str">
            <v>3PTY</v>
          </cell>
          <cell r="H415" t="str">
            <v>Active</v>
          </cell>
          <cell r="I415" t="str">
            <v>Ansari,Ammar Abdullah</v>
          </cell>
          <cell r="J415" t="str">
            <v>DULS</v>
          </cell>
        </row>
        <row r="416">
          <cell r="A416">
            <v>207681090</v>
          </cell>
          <cell r="B416" t="str">
            <v>maxboban</v>
          </cell>
          <cell r="C416" t="str">
            <v>Boban,Max</v>
          </cell>
          <cell r="D416">
            <v>12797022</v>
          </cell>
          <cell r="E416">
            <v>1711</v>
          </cell>
          <cell r="F416" t="str">
            <v>Sun Jun 07 00:00:00 UTC 2026</v>
          </cell>
          <cell r="G416" t="str">
            <v>3PTY</v>
          </cell>
          <cell r="H416" t="str">
            <v>Active</v>
          </cell>
          <cell r="I416" t="str">
            <v>Abdul Hakkim,Muhammed</v>
          </cell>
          <cell r="J416" t="str">
            <v>TDTS</v>
          </cell>
        </row>
        <row r="417">
          <cell r="A417">
            <v>203850808</v>
          </cell>
          <cell r="B417" t="str">
            <v>yijamer</v>
          </cell>
          <cell r="C417" t="str">
            <v>Yiga,James</v>
          </cell>
          <cell r="D417">
            <v>12506335</v>
          </cell>
          <cell r="E417">
            <v>1299</v>
          </cell>
          <cell r="F417" t="str">
            <v>Tue Aug 20 00:00:00 UTC 2024</v>
          </cell>
          <cell r="G417" t="str">
            <v>3PTY</v>
          </cell>
          <cell r="H417" t="str">
            <v>Active</v>
          </cell>
          <cell r="I417" t="str">
            <v>Lakkireddy,Sai Raghavendra Reddy</v>
          </cell>
          <cell r="J417" t="str">
            <v>DULS</v>
          </cell>
        </row>
        <row r="418">
          <cell r="A418">
            <v>206953803</v>
          </cell>
          <cell r="B418" t="str">
            <v>maijanew</v>
          </cell>
          <cell r="C418" t="str">
            <v>Maina,Jane Wangari</v>
          </cell>
          <cell r="D418">
            <v>12788571</v>
          </cell>
          <cell r="E418">
            <v>1299</v>
          </cell>
          <cell r="F418" t="str">
            <v>Mon Jan 26 00:00:00 UTC 2026</v>
          </cell>
          <cell r="G418" t="str">
            <v>3PTY</v>
          </cell>
          <cell r="H418" t="str">
            <v>Active</v>
          </cell>
          <cell r="I418" t="str">
            <v>Sohail,Anis</v>
          </cell>
          <cell r="J418" t="str">
            <v>EFSV</v>
          </cell>
        </row>
        <row r="419">
          <cell r="A419">
            <v>206873865</v>
          </cell>
          <cell r="B419" t="str">
            <v>bogerabd</v>
          </cell>
          <cell r="C419" t="str">
            <v>ABDU,BOGERE</v>
          </cell>
          <cell r="D419">
            <v>11678973</v>
          </cell>
          <cell r="E419">
            <v>1299</v>
          </cell>
          <cell r="F419" t="str">
            <v>Mon Dec 29 00:00:00 UTC 2025</v>
          </cell>
          <cell r="G419" t="str">
            <v>3PTY</v>
          </cell>
          <cell r="H419" t="str">
            <v>Active</v>
          </cell>
          <cell r="I419" t="str">
            <v>Katyal,Varun</v>
          </cell>
          <cell r="J419" t="str">
            <v>DULS</v>
          </cell>
        </row>
        <row r="420">
          <cell r="A420">
            <v>202805933</v>
          </cell>
          <cell r="B420" t="str">
            <v>trcatali</v>
          </cell>
          <cell r="C420" t="str">
            <v>Tremblay,Catalina</v>
          </cell>
          <cell r="D420">
            <v>13704419</v>
          </cell>
          <cell r="E420">
            <v>1290</v>
          </cell>
          <cell r="F420" t="str">
            <v>Tue Aug 13 00:00:00 UTC 2024</v>
          </cell>
          <cell r="G420" t="str">
            <v>3PTY</v>
          </cell>
          <cell r="H420" t="str">
            <v>Active</v>
          </cell>
          <cell r="I420" t="str">
            <v>Kumar,Arun</v>
          </cell>
          <cell r="J420" t="str">
            <v>EMIR</v>
          </cell>
        </row>
        <row r="421">
          <cell r="A421">
            <v>205192971</v>
          </cell>
          <cell r="B421" t="str">
            <v>muzibans</v>
          </cell>
          <cell r="C421" t="str">
            <v>ANSARI,MUZIBUL</v>
          </cell>
          <cell r="D421">
            <v>13635780</v>
          </cell>
          <cell r="E421">
            <v>1287</v>
          </cell>
          <cell r="F421" t="str">
            <v>Wed Apr 23 00:00:00 UTC 2025</v>
          </cell>
          <cell r="G421" t="str">
            <v>3PTY</v>
          </cell>
          <cell r="H421" t="str">
            <v>Active</v>
          </cell>
          <cell r="I421" t="str">
            <v>Ouseph,Vinu</v>
          </cell>
          <cell r="J421" t="str">
            <v>FRIZ</v>
          </cell>
        </row>
        <row r="422">
          <cell r="A422">
            <v>203850804</v>
          </cell>
          <cell r="B422" t="str">
            <v>katamgjo</v>
          </cell>
          <cell r="C422" t="str">
            <v>Katamba,John</v>
          </cell>
          <cell r="D422">
            <v>12990433</v>
          </cell>
          <cell r="E422">
            <v>1299</v>
          </cell>
          <cell r="F422" t="str">
            <v>Tue Aug 20 00:00:00 UTC 2024</v>
          </cell>
          <cell r="G422" t="str">
            <v>3PTY</v>
          </cell>
          <cell r="H422" t="str">
            <v>Active</v>
          </cell>
          <cell r="I422" t="str">
            <v>Ansari,Ammar Abdullah</v>
          </cell>
          <cell r="J422" t="str">
            <v>DULS</v>
          </cell>
        </row>
        <row r="423">
          <cell r="A423">
            <v>206958279</v>
          </cell>
          <cell r="B423" t="str">
            <v>lmbeneka</v>
          </cell>
          <cell r="C423" t="str">
            <v>Mbeneka,Lawrencious Mutindi</v>
          </cell>
          <cell r="D423">
            <v>14148638</v>
          </cell>
          <cell r="E423">
            <v>1299</v>
          </cell>
          <cell r="F423" t="str">
            <v>Mon Jan 26 00:00:00 UTC 2026</v>
          </cell>
          <cell r="G423" t="str">
            <v>3PTY</v>
          </cell>
          <cell r="H423" t="str">
            <v>Active</v>
          </cell>
          <cell r="I423" t="str">
            <v>Meera,Bava Bahrudeen</v>
          </cell>
          <cell r="J423" t="str">
            <v>EFSV</v>
          </cell>
        </row>
        <row r="424">
          <cell r="A424">
            <v>206868005</v>
          </cell>
          <cell r="B424" t="str">
            <v>vdelacyr</v>
          </cell>
          <cell r="C424" t="str">
            <v>DELA AMAVIE,CYRIL</v>
          </cell>
          <cell r="D424">
            <v>14777852</v>
          </cell>
          <cell r="E424">
            <v>1299</v>
          </cell>
          <cell r="F424" t="str">
            <v>Tue Aug 04 00:00:00 UTC 2026</v>
          </cell>
          <cell r="G424" t="str">
            <v>3PTY</v>
          </cell>
          <cell r="H424" t="str">
            <v>Active</v>
          </cell>
          <cell r="I424" t="str">
            <v>Scaria,Varghese</v>
          </cell>
          <cell r="J424" t="str">
            <v>FLO</v>
          </cell>
        </row>
        <row r="425">
          <cell r="A425">
            <v>203816757</v>
          </cell>
          <cell r="B425" t="str">
            <v>ssereaga</v>
          </cell>
          <cell r="C425" t="str">
            <v>SSEMBAJJWE,REAGAN MAGUNGA</v>
          </cell>
          <cell r="D425">
            <v>14064746</v>
          </cell>
          <cell r="E425">
            <v>1299</v>
          </cell>
          <cell r="F425" t="str">
            <v>Wed Aug 14 00:00:00 UTC 2024</v>
          </cell>
          <cell r="G425" t="str">
            <v>3PTY</v>
          </cell>
          <cell r="H425" t="str">
            <v>Active</v>
          </cell>
          <cell r="I425" t="str">
            <v>Katyal,Varun</v>
          </cell>
          <cell r="J425" t="str">
            <v>DULS</v>
          </cell>
        </row>
        <row r="426">
          <cell r="A426">
            <v>205852634</v>
          </cell>
          <cell r="B426" t="str">
            <v>rseremda</v>
          </cell>
          <cell r="C426" t="str">
            <v>SEREM,DAISY CHEPKEMBOI</v>
          </cell>
          <cell r="D426">
            <v>12047468</v>
          </cell>
          <cell r="E426">
            <v>1299</v>
          </cell>
          <cell r="F426" t="str">
            <v>Mon Aug 25 00:00:00 UTC 2025</v>
          </cell>
          <cell r="G426" t="str">
            <v>3PTY</v>
          </cell>
          <cell r="H426" t="str">
            <v>Active</v>
          </cell>
          <cell r="I426" t="str">
            <v>Scaria,Varghese</v>
          </cell>
          <cell r="J426" t="str">
            <v>EFSV</v>
          </cell>
        </row>
        <row r="427">
          <cell r="A427">
            <v>206953570</v>
          </cell>
          <cell r="B427" t="str">
            <v>chepjoan</v>
          </cell>
          <cell r="C427" t="str">
            <v>Chepngetich,Joan</v>
          </cell>
          <cell r="D427">
            <v>14098099</v>
          </cell>
          <cell r="E427">
            <v>1299</v>
          </cell>
          <cell r="F427" t="str">
            <v>Mon Jan 26 00:00:00 UTC 2026</v>
          </cell>
          <cell r="G427" t="str">
            <v>3PTY</v>
          </cell>
          <cell r="H427" t="str">
            <v>Active</v>
          </cell>
          <cell r="I427" t="str">
            <v>Sohail,Anis</v>
          </cell>
          <cell r="J427" t="str">
            <v>EFSV</v>
          </cell>
        </row>
        <row r="428">
          <cell r="A428">
            <v>205199356</v>
          </cell>
          <cell r="B428" t="str">
            <v>ssaamike</v>
          </cell>
          <cell r="C428" t="str">
            <v>Ssaabwe,Mike</v>
          </cell>
          <cell r="D428">
            <v>109162</v>
          </cell>
          <cell r="E428">
            <v>1299</v>
          </cell>
          <cell r="F428" t="str">
            <v>Tue Aug 04 00:00:00 UTC 2026</v>
          </cell>
          <cell r="G428" t="str">
            <v>3PTY</v>
          </cell>
          <cell r="H428" t="str">
            <v>Active</v>
          </cell>
          <cell r="I428" t="str">
            <v>Narshad,Muhammad Ashik</v>
          </cell>
          <cell r="J428" t="str">
            <v>EFSV</v>
          </cell>
        </row>
        <row r="429">
          <cell r="A429">
            <v>203908859</v>
          </cell>
          <cell r="B429" t="str">
            <v>ebenfbra</v>
          </cell>
          <cell r="C429" t="str">
            <v>Brabi,Ebenezer</v>
          </cell>
          <cell r="D429">
            <v>12189803</v>
          </cell>
          <cell r="E429">
            <v>1299</v>
          </cell>
          <cell r="F429" t="str">
            <v>Mon Sep 02 00:00:00 UTC 2024</v>
          </cell>
          <cell r="G429" t="str">
            <v>3PTY</v>
          </cell>
          <cell r="H429" t="str">
            <v>Active</v>
          </cell>
          <cell r="I429" t="str">
            <v>Lakkireddy,Sai Raghavendra Reddy</v>
          </cell>
          <cell r="J429" t="str">
            <v>FLO</v>
          </cell>
        </row>
        <row r="430">
          <cell r="A430">
            <v>203800587</v>
          </cell>
          <cell r="B430" t="str">
            <v>nsandkha</v>
          </cell>
          <cell r="C430" t="str">
            <v>KHATRI,SANDEEP</v>
          </cell>
          <cell r="D430">
            <v>13154054</v>
          </cell>
          <cell r="E430">
            <v>1299</v>
          </cell>
          <cell r="F430" t="str">
            <v>Fri Aug 09 00:00:00 UTC 2024</v>
          </cell>
          <cell r="G430" t="str">
            <v>3PTY</v>
          </cell>
          <cell r="H430" t="str">
            <v>Active</v>
          </cell>
          <cell r="I430" t="str">
            <v>Pudhoor,Jibin</v>
          </cell>
          <cell r="J430" t="str">
            <v>KBTS</v>
          </cell>
        </row>
        <row r="431">
          <cell r="A431">
            <v>204052506</v>
          </cell>
          <cell r="B431" t="str">
            <v>rustukhs</v>
          </cell>
          <cell r="C431" t="str">
            <v>Khan,Rustum</v>
          </cell>
          <cell r="D431">
            <v>12442824</v>
          </cell>
          <cell r="E431">
            <v>1299</v>
          </cell>
          <cell r="F431" t="str">
            <v>Thu Sep 26 00:00:00 UTC 2024</v>
          </cell>
          <cell r="G431" t="str">
            <v>3PTY</v>
          </cell>
          <cell r="H431" t="str">
            <v>Active</v>
          </cell>
          <cell r="I431" t="str">
            <v>Scaria,Varghese</v>
          </cell>
          <cell r="J431" t="str">
            <v>ADEC</v>
          </cell>
        </row>
        <row r="432">
          <cell r="A432">
            <v>205861618</v>
          </cell>
          <cell r="B432" t="str">
            <v>denmbium</v>
          </cell>
          <cell r="C432" t="str">
            <v>Mbiu,Dennis Muchiri</v>
          </cell>
          <cell r="D432">
            <v>14780521</v>
          </cell>
          <cell r="E432">
            <v>1299</v>
          </cell>
          <cell r="F432" t="str">
            <v>Mon Sep 01 00:00:00 UTC 2025</v>
          </cell>
          <cell r="G432" t="str">
            <v>3PTY</v>
          </cell>
          <cell r="H432" t="str">
            <v>Active</v>
          </cell>
          <cell r="I432" t="str">
            <v>Thomas,Binil</v>
          </cell>
          <cell r="J432" t="str">
            <v>EFSV</v>
          </cell>
        </row>
        <row r="433">
          <cell r="A433">
            <v>206963893</v>
          </cell>
          <cell r="B433" t="str">
            <v>abkalyas</v>
          </cell>
          <cell r="C433" t="str">
            <v>KALYA,ABDU</v>
          </cell>
          <cell r="D433">
            <v>14748926</v>
          </cell>
          <cell r="E433">
            <v>1712</v>
          </cell>
          <cell r="F433" t="str">
            <v>Fri Jan 23 00:00:00 UTC 2026</v>
          </cell>
          <cell r="G433" t="str">
            <v>3PTY</v>
          </cell>
          <cell r="H433" t="str">
            <v>Active</v>
          </cell>
          <cell r="I433" t="str">
            <v>Rajendran,Ajith Kumar</v>
          </cell>
          <cell r="J433" t="str">
            <v>KBTS</v>
          </cell>
        </row>
        <row r="434">
          <cell r="A434">
            <v>206902844</v>
          </cell>
          <cell r="B434" t="str">
            <v>winthala</v>
          </cell>
          <cell r="C434" t="str">
            <v>NTHALA,WILLIAM</v>
          </cell>
          <cell r="D434">
            <v>943</v>
          </cell>
          <cell r="E434">
            <v>1299</v>
          </cell>
          <cell r="F434" t="str">
            <v>Thu Jan 08 00:00:00 UTC 2026</v>
          </cell>
          <cell r="G434" t="str">
            <v>3PTY</v>
          </cell>
          <cell r="H434" t="str">
            <v>Active</v>
          </cell>
          <cell r="I434" t="str">
            <v>Ansari,Ammar Abdullah</v>
          </cell>
          <cell r="J434" t="str">
            <v>DULS</v>
          </cell>
        </row>
        <row r="435">
          <cell r="A435">
            <v>205236906</v>
          </cell>
          <cell r="B435" t="str">
            <v>emuhamia</v>
          </cell>
          <cell r="C435" t="str">
            <v>AHMED,MUHAMIN</v>
          </cell>
          <cell r="D435">
            <v>14450942</v>
          </cell>
          <cell r="E435">
            <v>1299</v>
          </cell>
          <cell r="F435" t="str">
            <v>Mon May 12 00:00:00 UTC 2025</v>
          </cell>
          <cell r="G435" t="str">
            <v>3PTY</v>
          </cell>
          <cell r="H435" t="str">
            <v>Active</v>
          </cell>
          <cell r="I435" t="str">
            <v>Lakkireddy,Sai Raghavendra Reddy</v>
          </cell>
          <cell r="J435" t="str">
            <v>DULS</v>
          </cell>
        </row>
        <row r="436">
          <cell r="A436">
            <v>205152122</v>
          </cell>
          <cell r="B436" t="str">
            <v>ravkupen</v>
          </cell>
          <cell r="C436" t="str">
            <v>RAVI,KUPENDIRAN</v>
          </cell>
          <cell r="D436">
            <v>12592352</v>
          </cell>
          <cell r="E436">
            <v>1712</v>
          </cell>
          <cell r="F436" t="str">
            <v>Mon Apr 14 00:00:00 UTC 2025</v>
          </cell>
          <cell r="G436" t="str">
            <v>3PTY</v>
          </cell>
          <cell r="H436" t="str">
            <v>Active</v>
          </cell>
          <cell r="I436" t="str">
            <v>Rizvan,Mohamed</v>
          </cell>
          <cell r="J436" t="str">
            <v>BHIZ</v>
          </cell>
        </row>
        <row r="437">
          <cell r="A437">
            <v>205854273</v>
          </cell>
          <cell r="B437" t="str">
            <v>namukaba</v>
          </cell>
          <cell r="C437" t="str">
            <v>NAMUKASA,Barbra Christine</v>
          </cell>
          <cell r="D437">
            <v>12942869</v>
          </cell>
          <cell r="E437">
            <v>1299</v>
          </cell>
          <cell r="F437" t="str">
            <v>Mon Aug 25 00:00:00 UTC 2025</v>
          </cell>
          <cell r="G437" t="str">
            <v>3PTY</v>
          </cell>
          <cell r="H437" t="str">
            <v>Active</v>
          </cell>
          <cell r="I437" t="str">
            <v>Scaria,Varghese</v>
          </cell>
          <cell r="J437" t="str">
            <v>EFSV</v>
          </cell>
        </row>
        <row r="438">
          <cell r="A438">
            <v>112365660</v>
          </cell>
          <cell r="B438" t="str">
            <v>spashmaz</v>
          </cell>
          <cell r="C438" t="str">
            <v>Pasha,Mazhar A</v>
          </cell>
          <cell r="D438">
            <v>14515643</v>
          </cell>
          <cell r="E438">
            <v>1171</v>
          </cell>
          <cell r="F438" t="str">
            <v>Thu Jan 29 00:00:00 UTC 2026</v>
          </cell>
          <cell r="G438" t="str">
            <v>3PTY</v>
          </cell>
          <cell r="H438" t="str">
            <v>Active</v>
          </cell>
          <cell r="I438" t="str">
            <v>Katyal,Varun</v>
          </cell>
          <cell r="J438" t="str">
            <v>3SPL</v>
          </cell>
        </row>
        <row r="439">
          <cell r="A439">
            <v>206953971</v>
          </cell>
          <cell r="B439" t="str">
            <v>lwangazm</v>
          </cell>
          <cell r="C439" t="str">
            <v>LWANGA,MARTIN GOSHEN</v>
          </cell>
          <cell r="D439">
            <v>14936584</v>
          </cell>
          <cell r="E439">
            <v>1299</v>
          </cell>
          <cell r="F439" t="str">
            <v>Mon Jan 26 00:00:00 UTC 2026</v>
          </cell>
          <cell r="G439" t="str">
            <v>3PTY</v>
          </cell>
          <cell r="H439" t="str">
            <v>Active</v>
          </cell>
          <cell r="I439" t="str">
            <v>Meera,Bava Bahrudeen</v>
          </cell>
          <cell r="J439" t="str">
            <v>DULS</v>
          </cell>
        </row>
        <row r="440">
          <cell r="A440">
            <v>205961663</v>
          </cell>
          <cell r="B440" t="str">
            <v>iqbbnave</v>
          </cell>
          <cell r="C440" t="str">
            <v>Iqbal,Naveed</v>
          </cell>
          <cell r="D440">
            <v>13911483</v>
          </cell>
          <cell r="E440">
            <v>1712</v>
          </cell>
          <cell r="F440" t="str">
            <v>Fri Sep 05 00:00:00 UTC 2025</v>
          </cell>
          <cell r="G440" t="str">
            <v>3PTY</v>
          </cell>
          <cell r="H440" t="str">
            <v>Active</v>
          </cell>
          <cell r="I440" t="str">
            <v>Rizvan,Mohamed</v>
          </cell>
          <cell r="J440" t="str">
            <v>TDTS</v>
          </cell>
        </row>
        <row r="441">
          <cell r="A441">
            <v>206192491</v>
          </cell>
          <cell r="B441" t="str">
            <v>tewveron</v>
          </cell>
          <cell r="C441" t="str">
            <v>Tetteh,Veronica</v>
          </cell>
          <cell r="D441">
            <v>12052645</v>
          </cell>
          <cell r="E441">
            <v>1299</v>
          </cell>
          <cell r="F441" t="str">
            <v>Mon Oct 13 00:00:00 UTC 2025</v>
          </cell>
          <cell r="G441" t="str">
            <v>3PTY</v>
          </cell>
          <cell r="H441" t="str">
            <v>Active</v>
          </cell>
          <cell r="I441" t="str">
            <v>Dinberu,Eden</v>
          </cell>
          <cell r="J441" t="str">
            <v>EFSV</v>
          </cell>
        </row>
        <row r="442">
          <cell r="A442">
            <v>203469052</v>
          </cell>
          <cell r="B442" t="str">
            <v>jonztutu</v>
          </cell>
          <cell r="C442" t="str">
            <v>Tutu,Jonathan Osei</v>
          </cell>
          <cell r="D442">
            <v>12926721</v>
          </cell>
          <cell r="E442">
            <v>1299</v>
          </cell>
          <cell r="F442" t="str">
            <v>Thu Jun 13 00:00:00 UTC 2024</v>
          </cell>
          <cell r="G442" t="str">
            <v>3PTY</v>
          </cell>
          <cell r="H442" t="str">
            <v>Active</v>
          </cell>
          <cell r="I442" t="str">
            <v>Sohail,Anis</v>
          </cell>
          <cell r="J442" t="str">
            <v>FLO</v>
          </cell>
        </row>
        <row r="443">
          <cell r="A443">
            <v>204868856</v>
          </cell>
          <cell r="B443" t="str">
            <v>otooemml</v>
          </cell>
          <cell r="C443" t="str">
            <v>Otoo,Emmanuel</v>
          </cell>
          <cell r="D443">
            <v>11968333</v>
          </cell>
          <cell r="E443">
            <v>1299</v>
          </cell>
          <cell r="F443" t="str">
            <v>Mon Feb 03 00:00:00 UTC 2025</v>
          </cell>
          <cell r="G443" t="str">
            <v>3PTY</v>
          </cell>
          <cell r="H443" t="str">
            <v>Active</v>
          </cell>
          <cell r="I443" t="str">
            <v>Meera,Bava Bahrudeen</v>
          </cell>
          <cell r="J443" t="str">
            <v>QUES</v>
          </cell>
        </row>
        <row r="444">
          <cell r="A444">
            <v>207867365</v>
          </cell>
          <cell r="B444" t="str">
            <v>ffiaqatw</v>
          </cell>
          <cell r="C444" t="str">
            <v>Fiaqat Ali,Waqas Ali</v>
          </cell>
          <cell r="D444">
            <v>14724838</v>
          </cell>
          <cell r="E444">
            <v>1200</v>
          </cell>
          <cell r="F444" t="str">
            <v>Fri Jul 03 00:00:00 UTC 2026</v>
          </cell>
          <cell r="G444" t="str">
            <v>3PTY</v>
          </cell>
          <cell r="H444" t="str">
            <v>Active</v>
          </cell>
          <cell r="I444" t="str">
            <v>Alhashmi,Abdulla</v>
          </cell>
          <cell r="J444" t="str">
            <v>SSIS</v>
          </cell>
        </row>
        <row r="445">
          <cell r="A445">
            <v>206200800</v>
          </cell>
          <cell r="B445" t="str">
            <v>ssebamom</v>
          </cell>
          <cell r="C445" t="str">
            <v>Mike,Ssebamobe</v>
          </cell>
          <cell r="D445">
            <v>11043570</v>
          </cell>
          <cell r="E445">
            <v>1299</v>
          </cell>
          <cell r="F445" t="str">
            <v>Mon Oct 06 00:00:00 UTC 2025</v>
          </cell>
          <cell r="G445" t="str">
            <v>3PTY</v>
          </cell>
          <cell r="H445" t="str">
            <v>Active</v>
          </cell>
          <cell r="I445" t="str">
            <v>elrashid,Hassan</v>
          </cell>
          <cell r="J445" t="str">
            <v>FLO</v>
          </cell>
        </row>
        <row r="446">
          <cell r="A446">
            <v>203752451</v>
          </cell>
          <cell r="B446" t="str">
            <v>rupurkut</v>
          </cell>
          <cell r="C446" t="str">
            <v>Purkuti,Ruth</v>
          </cell>
          <cell r="D446">
            <v>13917443</v>
          </cell>
          <cell r="E446">
            <v>1299</v>
          </cell>
          <cell r="F446" t="str">
            <v>Mon Jul 29 00:00:00 UTC 2024</v>
          </cell>
          <cell r="G446" t="str">
            <v>3PTY</v>
          </cell>
          <cell r="H446" t="str">
            <v>Active</v>
          </cell>
          <cell r="I446" t="str">
            <v>Akhtar,Muhammad Zohaib</v>
          </cell>
          <cell r="J446" t="str">
            <v>WOFZ</v>
          </cell>
        </row>
        <row r="447">
          <cell r="A447">
            <v>206957734</v>
          </cell>
          <cell r="B447" t="str">
            <v>wekejose</v>
          </cell>
          <cell r="C447" t="str">
            <v>Wekesa,Joseph</v>
          </cell>
          <cell r="D447">
            <v>12550017</v>
          </cell>
          <cell r="E447">
            <v>1299</v>
          </cell>
          <cell r="F447" t="str">
            <v>Mon Jan 26 00:00:00 UTC 2026</v>
          </cell>
          <cell r="G447" t="str">
            <v>3PTY</v>
          </cell>
          <cell r="H447" t="str">
            <v>Active</v>
          </cell>
          <cell r="I447" t="str">
            <v>Sohail,Anis</v>
          </cell>
          <cell r="J447" t="str">
            <v>EFSV</v>
          </cell>
        </row>
        <row r="448">
          <cell r="A448">
            <v>206926478</v>
          </cell>
          <cell r="B448" t="str">
            <v>mwakagod</v>
          </cell>
          <cell r="C448" t="str">
            <v>MWAKA,GODWIN</v>
          </cell>
          <cell r="D448">
            <v>12280476</v>
          </cell>
          <cell r="E448">
            <v>1299</v>
          </cell>
          <cell r="F448" t="str">
            <v>Thu Jan 15 00:00:00 UTC 2026</v>
          </cell>
          <cell r="G448" t="str">
            <v>3PTY</v>
          </cell>
          <cell r="H448" t="str">
            <v>Active</v>
          </cell>
          <cell r="I448" t="str">
            <v>Thomas,Binil</v>
          </cell>
          <cell r="J448" t="str">
            <v>DULS</v>
          </cell>
        </row>
        <row r="449">
          <cell r="A449">
            <v>203800280</v>
          </cell>
          <cell r="B449" t="str">
            <v>bhanksun</v>
          </cell>
          <cell r="C449" t="str">
            <v>BHANDARI,SUNIL</v>
          </cell>
          <cell r="D449">
            <v>14983961</v>
          </cell>
          <cell r="E449">
            <v>1299</v>
          </cell>
          <cell r="F449" t="str">
            <v>Fri Aug 09 00:00:00 UTC 2024</v>
          </cell>
          <cell r="G449" t="str">
            <v>3PTY</v>
          </cell>
          <cell r="H449" t="str">
            <v>Active</v>
          </cell>
          <cell r="I449" t="str">
            <v>Rajendran,Ajith Kumar</v>
          </cell>
          <cell r="J449" t="str">
            <v>KBTS</v>
          </cell>
        </row>
        <row r="450">
          <cell r="A450">
            <v>206906443</v>
          </cell>
          <cell r="B450" t="str">
            <v>frmayeng</v>
          </cell>
          <cell r="C450" t="str">
            <v>MAYENGO,FRANK</v>
          </cell>
          <cell r="D450">
            <v>12284796</v>
          </cell>
          <cell r="E450">
            <v>1299</v>
          </cell>
          <cell r="F450" t="str">
            <v>Thu Jan 08 00:00:00 UTC 2026</v>
          </cell>
          <cell r="G450" t="str">
            <v>3PTY</v>
          </cell>
          <cell r="H450" t="str">
            <v>Active</v>
          </cell>
          <cell r="I450" t="str">
            <v>Lakkireddy,Sai Raghavendra Reddy</v>
          </cell>
          <cell r="J450" t="str">
            <v>DULS</v>
          </cell>
        </row>
        <row r="451">
          <cell r="A451">
            <v>206128580</v>
          </cell>
          <cell r="B451" t="str">
            <v>kuncarol</v>
          </cell>
          <cell r="C451" t="str">
            <v>Kungu,Caroline Wanja</v>
          </cell>
          <cell r="D451">
            <v>13800260</v>
          </cell>
          <cell r="E451">
            <v>1299</v>
          </cell>
          <cell r="F451" t="str">
            <v>Mon Sep 29 00:00:00 UTC 2025</v>
          </cell>
          <cell r="G451" t="str">
            <v>3PTY</v>
          </cell>
          <cell r="H451" t="str">
            <v>Active</v>
          </cell>
          <cell r="I451" t="str">
            <v>Narshad,Muhammad Ashik</v>
          </cell>
          <cell r="J451" t="str">
            <v>EFSV</v>
          </cell>
        </row>
        <row r="452">
          <cell r="A452">
            <v>205996131</v>
          </cell>
          <cell r="B452" t="str">
            <v>randniia</v>
          </cell>
          <cell r="C452" t="str">
            <v>NII ARYEETY,RANDY</v>
          </cell>
          <cell r="D452">
            <v>11854553</v>
          </cell>
          <cell r="E452">
            <v>1299</v>
          </cell>
          <cell r="F452" t="str">
            <v>Mon Sep 15 00:00:00 UTC 2025</v>
          </cell>
          <cell r="G452" t="str">
            <v>3PTY</v>
          </cell>
          <cell r="H452" t="str">
            <v>Active</v>
          </cell>
          <cell r="I452" t="str">
            <v>Scaria,Varghese</v>
          </cell>
          <cell r="J452" t="str">
            <v>FLO</v>
          </cell>
        </row>
        <row r="453">
          <cell r="A453">
            <v>204072302</v>
          </cell>
          <cell r="B453" t="str">
            <v>kkibehar</v>
          </cell>
          <cell r="C453" t="str">
            <v>KIBENGO,HARUNAH</v>
          </cell>
          <cell r="D453">
            <v>13294965</v>
          </cell>
          <cell r="E453">
            <v>1299</v>
          </cell>
          <cell r="F453" t="str">
            <v>Mon Jan 27 00:00:00 UTC 2025</v>
          </cell>
          <cell r="G453" t="str">
            <v>3PTY</v>
          </cell>
          <cell r="H453" t="str">
            <v>Active</v>
          </cell>
          <cell r="I453" t="str">
            <v>Lakkireddy,Sai Raghavendra Reddy</v>
          </cell>
          <cell r="J453" t="str">
            <v>DULS</v>
          </cell>
        </row>
        <row r="454">
          <cell r="A454">
            <v>203995362</v>
          </cell>
          <cell r="B454" t="str">
            <v>anssenku</v>
          </cell>
          <cell r="C454" t="str">
            <v>SSENKUNJA,ANDREW</v>
          </cell>
          <cell r="D454">
            <v>13544604</v>
          </cell>
          <cell r="E454">
            <v>1299</v>
          </cell>
          <cell r="F454" t="str">
            <v>Mon Jan 27 00:00:00 UTC 2025</v>
          </cell>
          <cell r="G454" t="str">
            <v>3PTY</v>
          </cell>
          <cell r="H454" t="str">
            <v>Active</v>
          </cell>
          <cell r="I454" t="str">
            <v>Sohail,Anis</v>
          </cell>
          <cell r="J454" t="str">
            <v>DULS</v>
          </cell>
        </row>
        <row r="455">
          <cell r="A455">
            <v>203635497</v>
          </cell>
          <cell r="B455" t="str">
            <v>fotsigeo</v>
          </cell>
          <cell r="C455" t="str">
            <v>Fotsing,Georgy Omer  Dorian</v>
          </cell>
          <cell r="D455">
            <v>13368578</v>
          </cell>
          <cell r="E455">
            <v>1299</v>
          </cell>
          <cell r="F455" t="str">
            <v>Tue Oct 08 00:00:00 UTC 2024</v>
          </cell>
          <cell r="G455" t="str">
            <v>3PTY</v>
          </cell>
          <cell r="H455" t="str">
            <v>Active</v>
          </cell>
          <cell r="I455" t="str">
            <v>Sohail,Anis</v>
          </cell>
          <cell r="J455" t="str">
            <v>FLO</v>
          </cell>
        </row>
        <row r="456">
          <cell r="A456">
            <v>205845549</v>
          </cell>
          <cell r="B456" t="str">
            <v>ayshedra</v>
          </cell>
          <cell r="C456" t="str">
            <v>AYEBAZIBWE,SHEDRACK</v>
          </cell>
          <cell r="D456">
            <v>13944068</v>
          </cell>
          <cell r="E456">
            <v>1299</v>
          </cell>
          <cell r="F456" t="str">
            <v>Mon Aug 25 00:00:00 UTC 2025</v>
          </cell>
          <cell r="G456" t="str">
            <v>3PTY</v>
          </cell>
          <cell r="H456" t="str">
            <v>Active</v>
          </cell>
          <cell r="I456" t="str">
            <v>Ansari,Ammar Abdullah</v>
          </cell>
          <cell r="J456" t="str">
            <v>DULS</v>
          </cell>
        </row>
        <row r="457">
          <cell r="A457">
            <v>204029059</v>
          </cell>
          <cell r="B457" t="str">
            <v>qmkha</v>
          </cell>
          <cell r="C457" t="str">
            <v>Khan,Mohammad Feroz</v>
          </cell>
          <cell r="D457">
            <v>13477994</v>
          </cell>
          <cell r="E457">
            <v>1299</v>
          </cell>
          <cell r="F457" t="str">
            <v>Sun Sep 15 00:00:00 UTC 2024</v>
          </cell>
          <cell r="G457" t="str">
            <v>3PTY</v>
          </cell>
          <cell r="H457" t="str">
            <v>Active</v>
          </cell>
          <cell r="I457" t="str">
            <v>Akhtar,Muhammad Zohaib</v>
          </cell>
          <cell r="J457" t="str">
            <v>WOFZ</v>
          </cell>
        </row>
        <row r="458">
          <cell r="A458">
            <v>203679318</v>
          </cell>
          <cell r="B458" t="str">
            <v>julieoky</v>
          </cell>
          <cell r="C458" t="str">
            <v>Okyere,Julier</v>
          </cell>
          <cell r="D458">
            <v>12394331</v>
          </cell>
          <cell r="E458">
            <v>1299</v>
          </cell>
          <cell r="F458" t="str">
            <v>Mon Jul 15 00:00:00 UTC 2024</v>
          </cell>
          <cell r="G458" t="str">
            <v>3PTY</v>
          </cell>
          <cell r="H458" t="str">
            <v>Active</v>
          </cell>
          <cell r="I458" t="str">
            <v>Meera,Bava Bahrudeen</v>
          </cell>
          <cell r="J458" t="str">
            <v>FLO</v>
          </cell>
        </row>
        <row r="459">
          <cell r="A459">
            <v>204172230</v>
          </cell>
          <cell r="B459" t="str">
            <v>musisrop</v>
          </cell>
          <cell r="C459" t="str">
            <v>MUSISI,ROBERT</v>
          </cell>
          <cell r="D459">
            <v>12947238</v>
          </cell>
          <cell r="E459">
            <v>1299</v>
          </cell>
          <cell r="F459" t="str">
            <v>Thu Oct 03 00:00:00 UTC 2024</v>
          </cell>
          <cell r="G459" t="str">
            <v>3PTY</v>
          </cell>
          <cell r="H459" t="str">
            <v>Active</v>
          </cell>
          <cell r="I459" t="str">
            <v>Narshad,Muhammad Ashik</v>
          </cell>
          <cell r="J459" t="str">
            <v>DULS</v>
          </cell>
        </row>
        <row r="460">
          <cell r="A460">
            <v>203965411</v>
          </cell>
          <cell r="B460" t="str">
            <v>joboateq</v>
          </cell>
          <cell r="C460" t="str">
            <v>Boateng Opoku,John</v>
          </cell>
          <cell r="D460">
            <v>14468824</v>
          </cell>
          <cell r="E460">
            <v>1299</v>
          </cell>
          <cell r="F460" t="str">
            <v>Mon Sep 09 00:00:00 UTC 2024</v>
          </cell>
          <cell r="G460" t="str">
            <v>3PTY</v>
          </cell>
          <cell r="H460" t="str">
            <v>Active</v>
          </cell>
          <cell r="I460" t="str">
            <v>Lakkireddy,Sai Raghavendra Reddy</v>
          </cell>
          <cell r="J460" t="str">
            <v>FLO</v>
          </cell>
        </row>
        <row r="461">
          <cell r="A461">
            <v>205435689</v>
          </cell>
          <cell r="B461" t="str">
            <v>precmgon</v>
          </cell>
          <cell r="C461" t="str">
            <v>M. Gonzaga,Precelia</v>
          </cell>
          <cell r="D461">
            <v>11684773</v>
          </cell>
          <cell r="E461">
            <v>1172</v>
          </cell>
          <cell r="F461" t="str">
            <v>Wed Jun 11 00:00:00 UTC 2025</v>
          </cell>
          <cell r="G461" t="str">
            <v>3PTY</v>
          </cell>
          <cell r="H461" t="str">
            <v>Active</v>
          </cell>
          <cell r="I461" t="str">
            <v>Kumar,Arun</v>
          </cell>
          <cell r="J461" t="str">
            <v>EMIR</v>
          </cell>
        </row>
        <row r="462">
          <cell r="A462">
            <v>203521131</v>
          </cell>
          <cell r="B462" t="str">
            <v>ndedjose</v>
          </cell>
          <cell r="C462" t="str">
            <v>Ndede,Joseph</v>
          </cell>
          <cell r="D462">
            <v>298880</v>
          </cell>
          <cell r="E462">
            <v>1299</v>
          </cell>
          <cell r="F462" t="str">
            <v>Thu Jun 20 00:00:00 UTC 2024</v>
          </cell>
          <cell r="G462" t="str">
            <v>3PTY</v>
          </cell>
          <cell r="H462" t="str">
            <v>Active</v>
          </cell>
          <cell r="I462" t="str">
            <v>Katyal,Varun</v>
          </cell>
          <cell r="J462" t="str">
            <v>FLO</v>
          </cell>
        </row>
        <row r="463">
          <cell r="A463">
            <v>204883087</v>
          </cell>
          <cell r="B463" t="str">
            <v>firstmup</v>
          </cell>
          <cell r="C463" t="str">
            <v>Mupetiwa,First</v>
          </cell>
          <cell r="D463">
            <v>11682721</v>
          </cell>
          <cell r="E463">
            <v>1299</v>
          </cell>
          <cell r="F463" t="str">
            <v>Mon Feb 03 00:00:00 UTC 2025</v>
          </cell>
          <cell r="G463" t="str">
            <v>3PTY</v>
          </cell>
          <cell r="H463" t="str">
            <v>Active</v>
          </cell>
          <cell r="I463" t="str">
            <v>Dinberu,Eden</v>
          </cell>
          <cell r="J463" t="str">
            <v>QUES</v>
          </cell>
        </row>
        <row r="464">
          <cell r="A464">
            <v>206199998</v>
          </cell>
          <cell r="B464" t="str">
            <v>djoegich</v>
          </cell>
          <cell r="C464" t="str">
            <v>JOE GICHUHI,DENNIS</v>
          </cell>
          <cell r="D464">
            <v>14775362</v>
          </cell>
          <cell r="E464">
            <v>1299</v>
          </cell>
          <cell r="F464" t="str">
            <v>Mon Oct 06 00:00:00 UTC 2025</v>
          </cell>
          <cell r="G464" t="str">
            <v>3PTY</v>
          </cell>
          <cell r="H464" t="str">
            <v>Active</v>
          </cell>
          <cell r="I464" t="str">
            <v>Narshad,Muhammad Ashik</v>
          </cell>
          <cell r="J464" t="str">
            <v>FLO</v>
          </cell>
        </row>
        <row r="465">
          <cell r="A465">
            <v>207068717</v>
          </cell>
          <cell r="B465" t="str">
            <v>bhsabina</v>
          </cell>
          <cell r="C465" t="str">
            <v>Bhlon,Sabina</v>
          </cell>
          <cell r="D465">
            <v>216661</v>
          </cell>
          <cell r="E465">
            <v>1712</v>
          </cell>
          <cell r="F465" t="str">
            <v>Mon Feb 23 00:00:00 UTC 2026</v>
          </cell>
          <cell r="G465" t="str">
            <v>3PTY</v>
          </cell>
          <cell r="H465" t="str">
            <v>Active</v>
          </cell>
          <cell r="I465" t="str">
            <v>AbdElhakim,Ammar</v>
          </cell>
          <cell r="J465" t="str">
            <v>KBTS</v>
          </cell>
        </row>
        <row r="466">
          <cell r="A466">
            <v>203736777</v>
          </cell>
          <cell r="B466" t="str">
            <v>minkhine</v>
          </cell>
          <cell r="C466" t="str">
            <v>Khine,Min Thway</v>
          </cell>
          <cell r="D466">
            <v>13934911</v>
          </cell>
          <cell r="E466">
            <v>1299</v>
          </cell>
          <cell r="F466" t="str">
            <v>Mon Jul 29 00:00:00 UTC 2024</v>
          </cell>
          <cell r="G466" t="str">
            <v>3PTY</v>
          </cell>
          <cell r="H466" t="str">
            <v>Active</v>
          </cell>
          <cell r="I466" t="str">
            <v>Katyal,Varun</v>
          </cell>
          <cell r="J466" t="str">
            <v>ADEC</v>
          </cell>
        </row>
        <row r="467">
          <cell r="A467">
            <v>108196835</v>
          </cell>
          <cell r="B467" t="str">
            <v>tendoc</v>
          </cell>
          <cell r="C467" t="str">
            <v>Tendongmo,Cedrick Nkemju</v>
          </cell>
          <cell r="D467">
            <v>13842841</v>
          </cell>
          <cell r="E467">
            <v>1299</v>
          </cell>
          <cell r="F467" t="str">
            <v>Thu Oct 24 00:00:00 UTC 2024</v>
          </cell>
          <cell r="G467" t="str">
            <v>3PTY</v>
          </cell>
          <cell r="H467" t="str">
            <v>Active</v>
          </cell>
          <cell r="I467" t="str">
            <v>Thomas,Binil</v>
          </cell>
          <cell r="J467" t="str">
            <v>QUES</v>
          </cell>
        </row>
        <row r="468">
          <cell r="A468">
            <v>206890216</v>
          </cell>
          <cell r="B468" t="str">
            <v>cheropeg</v>
          </cell>
          <cell r="C468" t="str">
            <v>CHEROP,GRASHA</v>
          </cell>
          <cell r="D468">
            <v>11735730</v>
          </cell>
          <cell r="E468">
            <v>1299</v>
          </cell>
          <cell r="F468" t="str">
            <v>Mon Jan 05 00:00:00 UTC 2026</v>
          </cell>
          <cell r="G468" t="str">
            <v>3PTY</v>
          </cell>
          <cell r="H468" t="str">
            <v>Active</v>
          </cell>
          <cell r="I468" t="str">
            <v>Ansari,Ammar Abdullah</v>
          </cell>
          <cell r="J468" t="str">
            <v>EFSV</v>
          </cell>
        </row>
        <row r="469">
          <cell r="A469">
            <v>206897652</v>
          </cell>
          <cell r="B469" t="str">
            <v>vwillgeo</v>
          </cell>
          <cell r="C469" t="str">
            <v>WILLIAM SSEBUMPENJE,GEORGE</v>
          </cell>
          <cell r="D469">
            <v>11698975</v>
          </cell>
          <cell r="E469">
            <v>1299</v>
          </cell>
          <cell r="F469" t="str">
            <v>Thu Jan 08 00:00:00 UTC 2026</v>
          </cell>
          <cell r="G469" t="str">
            <v>3PTY</v>
          </cell>
          <cell r="H469" t="str">
            <v>Active</v>
          </cell>
          <cell r="I469" t="str">
            <v>Narshad,Muhammad Ashik</v>
          </cell>
          <cell r="J469" t="str">
            <v>FLO</v>
          </cell>
        </row>
        <row r="470">
          <cell r="A470">
            <v>203468752</v>
          </cell>
          <cell r="B470" t="str">
            <v>temmaaku</v>
          </cell>
          <cell r="C470" t="str">
            <v>Akuffo,Emmanuel</v>
          </cell>
          <cell r="D470">
            <v>11471135</v>
          </cell>
          <cell r="E470">
            <v>1299</v>
          </cell>
          <cell r="F470" t="str">
            <v>Thu Jun 13 00:00:00 UTC 2024</v>
          </cell>
          <cell r="G470" t="str">
            <v>3PTY</v>
          </cell>
          <cell r="H470" t="str">
            <v>Active</v>
          </cell>
          <cell r="I470" t="str">
            <v>Thomas,Binil</v>
          </cell>
          <cell r="J470" t="str">
            <v>FLO</v>
          </cell>
        </row>
        <row r="471">
          <cell r="A471">
            <v>205608882</v>
          </cell>
          <cell r="B471" t="str">
            <v>stepagye</v>
          </cell>
          <cell r="C471" t="str">
            <v>AGYEI,STEPHEN</v>
          </cell>
          <cell r="D471">
            <v>13501255</v>
          </cell>
          <cell r="E471">
            <v>1299</v>
          </cell>
          <cell r="F471" t="str">
            <v>Mon Jul 07 00:00:00 UTC 2025</v>
          </cell>
          <cell r="G471" t="str">
            <v>3PTY</v>
          </cell>
          <cell r="H471" t="str">
            <v>Active</v>
          </cell>
          <cell r="I471" t="str">
            <v>Meera,Bava Bahrudeen</v>
          </cell>
          <cell r="J471" t="str">
            <v>DULS</v>
          </cell>
        </row>
        <row r="472">
          <cell r="A472">
            <v>203965502</v>
          </cell>
          <cell r="B472" t="str">
            <v>gikwameg</v>
          </cell>
          <cell r="C472" t="str">
            <v>Kwame Gyasi,Gideon</v>
          </cell>
          <cell r="D472">
            <v>12641098</v>
          </cell>
          <cell r="E472">
            <v>1299</v>
          </cell>
          <cell r="F472" t="str">
            <v>Mon Sep 09 00:00:00 UTC 2024</v>
          </cell>
          <cell r="G472" t="str">
            <v>3PTY</v>
          </cell>
          <cell r="H472" t="str">
            <v>Active</v>
          </cell>
          <cell r="I472" t="str">
            <v>Katyal,Varun</v>
          </cell>
          <cell r="J472" t="str">
            <v>FLO</v>
          </cell>
        </row>
        <row r="473">
          <cell r="A473">
            <v>205252538</v>
          </cell>
          <cell r="B473" t="str">
            <v>fanqgise</v>
          </cell>
          <cell r="C473" t="str">
            <v>Fang,Giselle Fuen</v>
          </cell>
          <cell r="D473">
            <v>13699393</v>
          </cell>
          <cell r="E473">
            <v>1299</v>
          </cell>
          <cell r="F473" t="str">
            <v>Tue Aug 04 00:00:00 UTC 2026</v>
          </cell>
          <cell r="G473" t="str">
            <v>3PTY</v>
          </cell>
          <cell r="H473" t="str">
            <v>Active</v>
          </cell>
          <cell r="I473" t="str">
            <v>Narshad,Muhammad Ashik</v>
          </cell>
          <cell r="J473" t="str">
            <v>EFSV</v>
          </cell>
        </row>
        <row r="474">
          <cell r="A474">
            <v>206239521</v>
          </cell>
          <cell r="B474" t="str">
            <v>daviboag</v>
          </cell>
          <cell r="C474" t="str">
            <v>DAVID,BOATENG</v>
          </cell>
          <cell r="D474">
            <v>11541120</v>
          </cell>
          <cell r="E474">
            <v>1299</v>
          </cell>
          <cell r="F474" t="str">
            <v>Mon Oct 13 00:00:00 UTC 2025</v>
          </cell>
          <cell r="G474" t="str">
            <v>3PTY</v>
          </cell>
          <cell r="H474" t="str">
            <v>Active</v>
          </cell>
          <cell r="I474" t="str">
            <v>Scaria,Varghese</v>
          </cell>
          <cell r="J474" t="str">
            <v>DULS</v>
          </cell>
        </row>
        <row r="475">
          <cell r="A475">
            <v>206953812</v>
          </cell>
          <cell r="B475" t="str">
            <v>magepaul</v>
          </cell>
          <cell r="C475" t="str">
            <v>MAGEMBE,PAUL</v>
          </cell>
          <cell r="D475">
            <v>15248311</v>
          </cell>
          <cell r="E475">
            <v>1299</v>
          </cell>
          <cell r="F475" t="str">
            <v>Mon Jan 26 00:00:00 UTC 2026</v>
          </cell>
          <cell r="G475" t="str">
            <v>3PTY</v>
          </cell>
          <cell r="H475" t="str">
            <v>Active</v>
          </cell>
          <cell r="I475" t="str">
            <v>Meera,Bava Bahrudeen</v>
          </cell>
          <cell r="J475" t="str">
            <v>DULS</v>
          </cell>
        </row>
        <row r="476">
          <cell r="A476">
            <v>204009355</v>
          </cell>
          <cell r="B476" t="str">
            <v>emmamusi</v>
          </cell>
          <cell r="C476" t="str">
            <v>MUSIIME,EMMANUEL</v>
          </cell>
          <cell r="D476">
            <v>13141431</v>
          </cell>
          <cell r="E476">
            <v>1299</v>
          </cell>
          <cell r="F476" t="str">
            <v>Mon Sep 16 00:00:00 UTC 2024</v>
          </cell>
          <cell r="G476" t="str">
            <v>3PTY</v>
          </cell>
          <cell r="H476" t="str">
            <v>Active</v>
          </cell>
          <cell r="I476" t="str">
            <v>Ansari,Ammar Abdullah</v>
          </cell>
          <cell r="J476" t="str">
            <v>DULS</v>
          </cell>
        </row>
        <row r="477">
          <cell r="A477">
            <v>204138114</v>
          </cell>
          <cell r="B477" t="str">
            <v>mohamkav</v>
          </cell>
          <cell r="C477" t="str">
            <v>Kamara,Mohamed S</v>
          </cell>
          <cell r="D477">
            <v>13160127</v>
          </cell>
          <cell r="E477">
            <v>1299</v>
          </cell>
          <cell r="F477" t="str">
            <v>Mon Sep 30 00:00:00 UTC 2024</v>
          </cell>
          <cell r="G477" t="str">
            <v>3PTY</v>
          </cell>
          <cell r="H477" t="str">
            <v>Active</v>
          </cell>
          <cell r="I477" t="str">
            <v>Scaria,Varghese</v>
          </cell>
          <cell r="J477" t="str">
            <v>QUES</v>
          </cell>
        </row>
        <row r="478">
          <cell r="A478">
            <v>203469399</v>
          </cell>
          <cell r="B478" t="str">
            <v>everxmil</v>
          </cell>
          <cell r="C478" t="str">
            <v>Mills,Everlyne</v>
          </cell>
          <cell r="D478">
            <v>289587</v>
          </cell>
          <cell r="E478">
            <v>1299</v>
          </cell>
          <cell r="F478" t="str">
            <v>Thu Jun 13 00:00:00 UTC 2024</v>
          </cell>
          <cell r="G478" t="str">
            <v>3PTY</v>
          </cell>
          <cell r="H478" t="str">
            <v>Active</v>
          </cell>
          <cell r="I478" t="str">
            <v>Sohail,Anis</v>
          </cell>
          <cell r="J478" t="str">
            <v>ADEC</v>
          </cell>
        </row>
        <row r="479">
          <cell r="A479">
            <v>207871329</v>
          </cell>
          <cell r="B479" t="str">
            <v>nrajeevo</v>
          </cell>
          <cell r="C479" t="str">
            <v>Narayanan puliyulla valappil,Rajeevan Kaiprath</v>
          </cell>
          <cell r="D479">
            <v>12117342</v>
          </cell>
          <cell r="E479">
            <v>1316</v>
          </cell>
          <cell r="F479" t="str">
            <v>Sat Jul 04 00:00:00 UTC 2026</v>
          </cell>
          <cell r="G479" t="str">
            <v>3PTY</v>
          </cell>
          <cell r="H479" t="str">
            <v>Active</v>
          </cell>
          <cell r="I479" t="str">
            <v>Akhtar,Muhammad Zohaib</v>
          </cell>
          <cell r="J479" t="str">
            <v>WOFZ</v>
          </cell>
        </row>
        <row r="480">
          <cell r="A480">
            <v>207865022</v>
          </cell>
          <cell r="B480" t="str">
            <v>nakhayei</v>
          </cell>
          <cell r="C480" t="str">
            <v>Nakhayenka,Ihar</v>
          </cell>
          <cell r="D480">
            <v>11945752</v>
          </cell>
          <cell r="E480">
            <v>1200</v>
          </cell>
          <cell r="F480" t="str">
            <v>Sun Jul 05 00:00:00 UTC 2026</v>
          </cell>
          <cell r="G480" t="str">
            <v>3PTY</v>
          </cell>
          <cell r="H480" t="str">
            <v>Active</v>
          </cell>
          <cell r="I480" t="str">
            <v>Alhashmi,Abdulla</v>
          </cell>
          <cell r="J480" t="str">
            <v>SSIS</v>
          </cell>
        </row>
        <row r="481">
          <cell r="A481">
            <v>205152121</v>
          </cell>
          <cell r="B481" t="str">
            <v>jafbmoha</v>
          </cell>
          <cell r="C481" t="str">
            <v>JAFAR ALI,MOHAMED NASAR</v>
          </cell>
          <cell r="D481">
            <v>13031471</v>
          </cell>
          <cell r="E481">
            <v>1712</v>
          </cell>
          <cell r="F481" t="str">
            <v>Mon Apr 14 00:00:00 UTC 2025</v>
          </cell>
          <cell r="G481" t="str">
            <v>3PTY</v>
          </cell>
          <cell r="H481" t="str">
            <v>Active</v>
          </cell>
          <cell r="I481" t="str">
            <v>Rizvan,Mohamed</v>
          </cell>
          <cell r="J481" t="str">
            <v>BHIZ</v>
          </cell>
        </row>
        <row r="482">
          <cell r="A482">
            <v>207867364</v>
          </cell>
          <cell r="B482" t="str">
            <v>soursath</v>
          </cell>
          <cell r="C482" t="str">
            <v>Satheesan Valavath Balan,Sourav Valavath</v>
          </cell>
          <cell r="D482">
            <v>12969372</v>
          </cell>
          <cell r="E482">
            <v>1200</v>
          </cell>
          <cell r="F482" t="str">
            <v>Fri Jul 03 00:00:00 UTC 2026</v>
          </cell>
          <cell r="G482" t="str">
            <v>3PTY</v>
          </cell>
          <cell r="H482" t="str">
            <v>Active</v>
          </cell>
          <cell r="I482" t="str">
            <v>Alhashmi,Abdulla</v>
          </cell>
          <cell r="J482" t="str">
            <v>SSIS</v>
          </cell>
        </row>
        <row r="483">
          <cell r="A483">
            <v>206175107</v>
          </cell>
          <cell r="B483" t="str">
            <v>mwansamw</v>
          </cell>
          <cell r="C483" t="str">
            <v>Mwangi Kamau,Samwel</v>
          </cell>
          <cell r="D483">
            <v>11507887</v>
          </cell>
          <cell r="E483">
            <v>1299</v>
          </cell>
          <cell r="F483" t="str">
            <v>Thu Oct 02 00:00:00 UTC 2025</v>
          </cell>
          <cell r="G483" t="str">
            <v>3PTY</v>
          </cell>
          <cell r="H483" t="str">
            <v>Active</v>
          </cell>
          <cell r="I483" t="str">
            <v>Meera,Bava Bahrudeen</v>
          </cell>
          <cell r="J483" t="str">
            <v>FLO</v>
          </cell>
        </row>
        <row r="484">
          <cell r="A484">
            <v>203796750</v>
          </cell>
          <cell r="B484" t="str">
            <v>ramsemap</v>
          </cell>
          <cell r="C484" t="str">
            <v>SEMAJONGI,RAMDHAN</v>
          </cell>
          <cell r="D484">
            <v>14312891</v>
          </cell>
          <cell r="E484">
            <v>1299</v>
          </cell>
          <cell r="F484" t="str">
            <v>Mon Aug 12 00:00:00 UTC 2024</v>
          </cell>
          <cell r="G484" t="str">
            <v>3PTY</v>
          </cell>
          <cell r="H484" t="str">
            <v>Active</v>
          </cell>
          <cell r="I484" t="str">
            <v>Katyal,Varun</v>
          </cell>
          <cell r="J484" t="str">
            <v>FLO</v>
          </cell>
        </row>
        <row r="485">
          <cell r="A485">
            <v>203555401</v>
          </cell>
          <cell r="B485" t="str">
            <v>chingmel</v>
          </cell>
          <cell r="C485" t="str">
            <v>Chingore,Melody</v>
          </cell>
          <cell r="D485">
            <v>11911526</v>
          </cell>
          <cell r="E485">
            <v>1299</v>
          </cell>
          <cell r="F485" t="str">
            <v>Thu Jun 27 00:00:00 UTC 2024</v>
          </cell>
          <cell r="G485" t="str">
            <v>3PTY</v>
          </cell>
          <cell r="H485" t="str">
            <v>Active</v>
          </cell>
          <cell r="I485" t="str">
            <v>Meera,Bava Bahrudeen</v>
          </cell>
          <cell r="J485" t="str">
            <v>FLO</v>
          </cell>
        </row>
        <row r="486">
          <cell r="A486">
            <v>206260771</v>
          </cell>
          <cell r="B486" t="str">
            <v>kagwstev</v>
          </cell>
          <cell r="C486" t="str">
            <v>Kagwa,Steve</v>
          </cell>
          <cell r="D486">
            <v>13040880</v>
          </cell>
          <cell r="E486">
            <v>1712</v>
          </cell>
          <cell r="F486" t="str">
            <v>Sun Oct 12 00:00:00 UTC 2025</v>
          </cell>
          <cell r="G486" t="str">
            <v>3PTY</v>
          </cell>
          <cell r="H486" t="str">
            <v>Active</v>
          </cell>
          <cell r="I486" t="str">
            <v>Rizvan,Mohamed</v>
          </cell>
          <cell r="J486" t="str">
            <v>KBTS</v>
          </cell>
        </row>
        <row r="487">
          <cell r="A487">
            <v>203908351</v>
          </cell>
          <cell r="B487" t="str">
            <v>nmpakkas</v>
          </cell>
          <cell r="C487" t="str">
            <v>Mpaka,Kassim Hija</v>
          </cell>
          <cell r="D487">
            <v>13685896</v>
          </cell>
          <cell r="E487">
            <v>1299</v>
          </cell>
          <cell r="F487" t="str">
            <v>Mon Sep 02 00:00:00 UTC 2024</v>
          </cell>
          <cell r="G487" t="str">
            <v>3PTY</v>
          </cell>
          <cell r="H487" t="str">
            <v>Active</v>
          </cell>
          <cell r="I487" t="str">
            <v>elrashid,Hassan</v>
          </cell>
          <cell r="J487" t="str">
            <v>FLO</v>
          </cell>
        </row>
        <row r="488">
          <cell r="A488">
            <v>206953970</v>
          </cell>
          <cell r="B488" t="str">
            <v>misaelst</v>
          </cell>
          <cell r="C488" t="str">
            <v>BULIANI,MISAEL STEVEN</v>
          </cell>
          <cell r="D488">
            <v>14168448</v>
          </cell>
          <cell r="E488">
            <v>1299</v>
          </cell>
          <cell r="F488" t="str">
            <v>Wed Jan 28 00:00:00 UTC 2026</v>
          </cell>
          <cell r="G488" t="str">
            <v>3PTY</v>
          </cell>
          <cell r="H488" t="str">
            <v>Active</v>
          </cell>
          <cell r="I488" t="str">
            <v>Katyal,Varun</v>
          </cell>
          <cell r="J488" t="str">
            <v>DULS</v>
          </cell>
        </row>
        <row r="489">
          <cell r="A489">
            <v>206846115</v>
          </cell>
          <cell r="B489" t="str">
            <v>ibratuha</v>
          </cell>
          <cell r="C489" t="str">
            <v>ATUHAIRWE,IBRAHIM</v>
          </cell>
          <cell r="D489">
            <v>13922483</v>
          </cell>
          <cell r="E489">
            <v>1299</v>
          </cell>
          <cell r="F489" t="str">
            <v>Mon Dec 22 00:00:00 UTC 2025</v>
          </cell>
          <cell r="G489" t="str">
            <v>3PTY</v>
          </cell>
          <cell r="H489" t="str">
            <v>Active</v>
          </cell>
          <cell r="I489" t="str">
            <v>Katyal,Varun</v>
          </cell>
          <cell r="J489" t="str">
            <v>DULS</v>
          </cell>
        </row>
        <row r="490">
          <cell r="A490">
            <v>203800585</v>
          </cell>
          <cell r="B490" t="str">
            <v>keshanep</v>
          </cell>
          <cell r="C490" t="str">
            <v>NEPALI,KESHAV</v>
          </cell>
          <cell r="D490">
            <v>212529</v>
          </cell>
          <cell r="E490">
            <v>1299</v>
          </cell>
          <cell r="F490" t="str">
            <v>Fri Aug 09 00:00:00 UTC 2024</v>
          </cell>
          <cell r="G490" t="str">
            <v>3PTY</v>
          </cell>
          <cell r="H490" t="str">
            <v>Active</v>
          </cell>
          <cell r="I490" t="str">
            <v>Pudhoor,Jibin</v>
          </cell>
          <cell r="J490" t="str">
            <v>KBTS</v>
          </cell>
        </row>
        <row r="491">
          <cell r="A491">
            <v>205830634</v>
          </cell>
          <cell r="B491" t="str">
            <v>josepfrb</v>
          </cell>
          <cell r="C491" t="str">
            <v>Joseph,Franklin</v>
          </cell>
          <cell r="D491">
            <v>14987546</v>
          </cell>
          <cell r="E491">
            <v>1712</v>
          </cell>
          <cell r="F491" t="str">
            <v>Mon Aug 18 00:00:00 UTC 2025</v>
          </cell>
          <cell r="G491" t="str">
            <v>3PTY</v>
          </cell>
          <cell r="H491" t="str">
            <v>Active</v>
          </cell>
          <cell r="I491" t="str">
            <v>POGALA,HAREESH</v>
          </cell>
          <cell r="J491" t="str">
            <v>KBTS</v>
          </cell>
        </row>
        <row r="492">
          <cell r="A492">
            <v>203725680</v>
          </cell>
          <cell r="B492" t="str">
            <v>trdeogra</v>
          </cell>
          <cell r="C492" t="str">
            <v>RWABOONA,DEOGRATIOUS</v>
          </cell>
          <cell r="D492">
            <v>350796</v>
          </cell>
          <cell r="E492">
            <v>1299</v>
          </cell>
          <cell r="F492" t="str">
            <v>Mon Jul 22 00:00:00 UTC 2024</v>
          </cell>
          <cell r="G492" t="str">
            <v>3PTY</v>
          </cell>
          <cell r="H492" t="str">
            <v>Active</v>
          </cell>
          <cell r="I492" t="str">
            <v>Akhtar,Muhammad Zohaib</v>
          </cell>
          <cell r="J492" t="str">
            <v>WOFZ</v>
          </cell>
        </row>
        <row r="493">
          <cell r="A493">
            <v>206953796</v>
          </cell>
          <cell r="B493" t="str">
            <v>elisenco</v>
          </cell>
          <cell r="C493" t="str">
            <v>Colonel,Elise Nyatuka</v>
          </cell>
          <cell r="D493">
            <v>11949846</v>
          </cell>
          <cell r="E493">
            <v>1299</v>
          </cell>
          <cell r="F493" t="str">
            <v>Mon Jan 26 00:00:00 UTC 2026</v>
          </cell>
          <cell r="G493" t="str">
            <v>3PTY</v>
          </cell>
          <cell r="H493" t="str">
            <v>Active</v>
          </cell>
          <cell r="I493" t="str">
            <v>Dinberu,Eden</v>
          </cell>
          <cell r="J493" t="str">
            <v>EFSV</v>
          </cell>
        </row>
        <row r="494">
          <cell r="A494">
            <v>203850879</v>
          </cell>
          <cell r="B494" t="str">
            <v>josompau</v>
          </cell>
          <cell r="C494" t="str">
            <v>Mpaulo,Joshua</v>
          </cell>
          <cell r="D494">
            <v>11438949</v>
          </cell>
          <cell r="E494">
            <v>1299</v>
          </cell>
          <cell r="F494" t="str">
            <v>Tue Aug 20 00:00:00 UTC 2024</v>
          </cell>
          <cell r="G494" t="str">
            <v>3PTY</v>
          </cell>
          <cell r="H494" t="str">
            <v>Active</v>
          </cell>
          <cell r="I494" t="str">
            <v>Ansari,Ammar Abdullah</v>
          </cell>
          <cell r="J494" t="str">
            <v>DULS</v>
          </cell>
        </row>
        <row r="495">
          <cell r="A495">
            <v>205192974</v>
          </cell>
          <cell r="B495" t="str">
            <v>shahuddu</v>
          </cell>
          <cell r="C495" t="str">
            <v>UDDIN,SHAHINUR</v>
          </cell>
          <cell r="D495">
            <v>11114960</v>
          </cell>
          <cell r="E495">
            <v>1287</v>
          </cell>
          <cell r="F495" t="str">
            <v>Wed Apr 23 00:00:00 UTC 2025</v>
          </cell>
          <cell r="G495" t="str">
            <v>3PTY</v>
          </cell>
          <cell r="H495" t="str">
            <v>Active</v>
          </cell>
          <cell r="I495" t="str">
            <v>Ouseph,Vinu</v>
          </cell>
          <cell r="J495" t="str">
            <v>FRIZ</v>
          </cell>
        </row>
        <row r="496">
          <cell r="A496">
            <v>206953791</v>
          </cell>
          <cell r="B496" t="str">
            <v>abubodon</v>
          </cell>
          <cell r="C496" t="str">
            <v>ODONGO,ABUBAKAESWIDIQ</v>
          </cell>
          <cell r="D496">
            <v>14291119</v>
          </cell>
          <cell r="E496">
            <v>1299</v>
          </cell>
          <cell r="F496" t="str">
            <v>Mon Jan 26 00:00:00 UTC 2026</v>
          </cell>
          <cell r="G496" t="str">
            <v>3PTY</v>
          </cell>
          <cell r="H496" t="str">
            <v>Active</v>
          </cell>
          <cell r="I496" t="str">
            <v>Sohail,Anis</v>
          </cell>
          <cell r="J496" t="str">
            <v>DULS</v>
          </cell>
        </row>
        <row r="497">
          <cell r="A497">
            <v>206875145</v>
          </cell>
          <cell r="B497" t="str">
            <v>zinrakib</v>
          </cell>
          <cell r="C497" t="str">
            <v>ZINGIRA,RAKIB</v>
          </cell>
          <cell r="D497">
            <v>11201867</v>
          </cell>
          <cell r="E497">
            <v>1299</v>
          </cell>
          <cell r="F497" t="str">
            <v>Mon Dec 29 00:00:00 UTC 2025</v>
          </cell>
          <cell r="G497" t="str">
            <v>3PTY</v>
          </cell>
          <cell r="H497" t="str">
            <v>Active</v>
          </cell>
          <cell r="I497" t="str">
            <v>Meera,Bava Bahrudeen</v>
          </cell>
          <cell r="J497" t="str">
            <v>DULS</v>
          </cell>
        </row>
        <row r="498">
          <cell r="A498">
            <v>203850770</v>
          </cell>
          <cell r="B498" t="str">
            <v>mugabeoa</v>
          </cell>
          <cell r="C498" t="str">
            <v>Mugabe,Alex</v>
          </cell>
          <cell r="D498">
            <v>12786920</v>
          </cell>
          <cell r="E498">
            <v>1299</v>
          </cell>
          <cell r="F498" t="str">
            <v>Tue Aug 20 00:00:00 UTC 2024</v>
          </cell>
          <cell r="G498" t="str">
            <v>3PTY</v>
          </cell>
          <cell r="H498" t="str">
            <v>Active</v>
          </cell>
          <cell r="I498" t="str">
            <v>Lakkireddy,Sai Raghavendra Reddy</v>
          </cell>
          <cell r="J498" t="str">
            <v>DULS</v>
          </cell>
        </row>
        <row r="499">
          <cell r="A499">
            <v>203813132</v>
          </cell>
          <cell r="B499" t="str">
            <v>ovirajan</v>
          </cell>
          <cell r="C499" t="str">
            <v>RAJAN,VISHNURAJ BABY</v>
          </cell>
          <cell r="D499">
            <v>14110567</v>
          </cell>
          <cell r="E499">
            <v>1299</v>
          </cell>
          <cell r="F499" t="str">
            <v>Tue Aug 13 00:00:00 UTC 2024</v>
          </cell>
          <cell r="G499" t="str">
            <v>3PTY</v>
          </cell>
          <cell r="H499" t="str">
            <v>Active</v>
          </cell>
          <cell r="I499" t="str">
            <v>Meera,Bava Bahrudeen</v>
          </cell>
          <cell r="J499" t="str">
            <v>ADEC</v>
          </cell>
        </row>
        <row r="500">
          <cell r="A500">
            <v>205496022</v>
          </cell>
          <cell r="B500" t="str">
            <v>meswsylv</v>
          </cell>
          <cell r="C500" t="str">
            <v>MESWO,SYLVIA JELAGAT</v>
          </cell>
          <cell r="D500">
            <v>15234628</v>
          </cell>
          <cell r="E500">
            <v>1299</v>
          </cell>
          <cell r="F500" t="str">
            <v>Mon Jun 23 00:00:00 UTC 2025</v>
          </cell>
          <cell r="G500" t="str">
            <v>3PTY</v>
          </cell>
          <cell r="H500" t="str">
            <v>Active</v>
          </cell>
          <cell r="I500" t="str">
            <v>Katyal,Varun</v>
          </cell>
          <cell r="J500" t="str">
            <v>EFSV</v>
          </cell>
        </row>
        <row r="501">
          <cell r="A501">
            <v>207419490</v>
          </cell>
          <cell r="B501" t="str">
            <v>gacheera</v>
          </cell>
          <cell r="C501" t="str">
            <v>HEERALU PATHIRANNEHELAGE,GAYAN SANJEEWA</v>
          </cell>
          <cell r="D501">
            <v>13064710</v>
          </cell>
          <cell r="E501">
            <v>1712</v>
          </cell>
          <cell r="F501" t="str">
            <v>Sat May 02 00:00:00 UTC 2026</v>
          </cell>
          <cell r="G501" t="str">
            <v>3PTY</v>
          </cell>
          <cell r="H501" t="str">
            <v>Active</v>
          </cell>
          <cell r="I501" t="str">
            <v>Rizvan,Mohamed</v>
          </cell>
          <cell r="J501" t="str">
            <v>KBTS</v>
          </cell>
        </row>
        <row r="502">
          <cell r="A502">
            <v>206136722</v>
          </cell>
          <cell r="B502" t="str">
            <v>marymubw</v>
          </cell>
          <cell r="C502" t="str">
            <v>WAUSI,MARY MUTIO</v>
          </cell>
          <cell r="D502">
            <v>14679945</v>
          </cell>
          <cell r="E502">
            <v>1299</v>
          </cell>
          <cell r="F502" t="str">
            <v>Tue Aug 04 00:00:00 UTC 2026</v>
          </cell>
          <cell r="G502" t="str">
            <v>3PTY</v>
          </cell>
          <cell r="H502" t="str">
            <v>Active</v>
          </cell>
          <cell r="I502" t="str">
            <v>Narshad,Muhammad Ashik</v>
          </cell>
          <cell r="J502" t="str">
            <v>EFSV</v>
          </cell>
        </row>
        <row r="503">
          <cell r="A503">
            <v>203513810</v>
          </cell>
          <cell r="B503" t="str">
            <v>bradonku</v>
          </cell>
          <cell r="C503" t="str">
            <v>Kum,Bradon Bin</v>
          </cell>
          <cell r="D503">
            <v>12763029</v>
          </cell>
          <cell r="E503">
            <v>1299</v>
          </cell>
          <cell r="F503" t="str">
            <v>Thu Jun 20 00:00:00 UTC 2024</v>
          </cell>
          <cell r="G503" t="str">
            <v>3PTY</v>
          </cell>
          <cell r="H503" t="str">
            <v>Active</v>
          </cell>
          <cell r="I503" t="str">
            <v>elrashid,Hassan</v>
          </cell>
          <cell r="J503" t="str">
            <v>FLO</v>
          </cell>
        </row>
        <row r="504">
          <cell r="A504">
            <v>204883095</v>
          </cell>
          <cell r="B504" t="str">
            <v>sillahei</v>
          </cell>
          <cell r="C504" t="str">
            <v>SILLAH,IDRISSA</v>
          </cell>
          <cell r="D504">
            <v>15068462</v>
          </cell>
          <cell r="E504">
            <v>1299</v>
          </cell>
          <cell r="F504" t="str">
            <v>Wed Jun 18 00:00:00 UTC 2025</v>
          </cell>
          <cell r="G504" t="str">
            <v>3PTY</v>
          </cell>
          <cell r="H504" t="str">
            <v>Active</v>
          </cell>
          <cell r="I504" t="str">
            <v>Katyal,Varun</v>
          </cell>
          <cell r="J504" t="str">
            <v>DULS</v>
          </cell>
        </row>
        <row r="505">
          <cell r="A505">
            <v>206145766</v>
          </cell>
          <cell r="B505" t="str">
            <v>fuhnclov</v>
          </cell>
          <cell r="C505" t="str">
            <v>FUH NEBA,CLOVIS</v>
          </cell>
          <cell r="D505">
            <v>14532456</v>
          </cell>
          <cell r="E505">
            <v>1299</v>
          </cell>
          <cell r="F505" t="str">
            <v>Mon Sep 29 00:00:00 UTC 2025</v>
          </cell>
          <cell r="G505" t="str">
            <v>3PTY</v>
          </cell>
          <cell r="H505" t="str">
            <v>Active</v>
          </cell>
          <cell r="I505" t="str">
            <v>Scaria,Varghese</v>
          </cell>
          <cell r="J505" t="str">
            <v>FLO</v>
          </cell>
        </row>
        <row r="506">
          <cell r="A506">
            <v>203800421</v>
          </cell>
          <cell r="B506" t="str">
            <v>sukutama</v>
          </cell>
          <cell r="C506" t="str">
            <v>TAMANG,SUKUMAN</v>
          </cell>
          <cell r="D506">
            <v>13781490</v>
          </cell>
          <cell r="E506">
            <v>1299</v>
          </cell>
          <cell r="F506" t="str">
            <v>Fri Aug 09 00:00:00 UTC 2024</v>
          </cell>
          <cell r="G506" t="str">
            <v>3PTY</v>
          </cell>
          <cell r="H506" t="str">
            <v>Active</v>
          </cell>
          <cell r="I506" t="str">
            <v>POGALA,HAREESH</v>
          </cell>
          <cell r="J506" t="str">
            <v>KBTS</v>
          </cell>
        </row>
        <row r="507">
          <cell r="A507">
            <v>206513840</v>
          </cell>
          <cell r="B507" t="str">
            <v>hunshahb</v>
          </cell>
          <cell r="C507" t="str">
            <v>Tariq,Shahbaz</v>
          </cell>
          <cell r="D507">
            <v>14698865</v>
          </cell>
          <cell r="E507">
            <v>1171</v>
          </cell>
          <cell r="F507" t="str">
            <v>Tue Jun 16 00:00:00 UTC 2026</v>
          </cell>
          <cell r="G507" t="str">
            <v>3PTY</v>
          </cell>
          <cell r="H507" t="str">
            <v>Active</v>
          </cell>
          <cell r="I507" t="str">
            <v>Niazi,Mohammad Fazal</v>
          </cell>
          <cell r="J507" t="str">
            <v>GLCR</v>
          </cell>
        </row>
        <row r="508">
          <cell r="A508">
            <v>206846309</v>
          </cell>
          <cell r="B508" t="str">
            <v>muliivan</v>
          </cell>
          <cell r="C508" t="str">
            <v>MULIIKA,IVAN</v>
          </cell>
          <cell r="D508">
            <v>14074251</v>
          </cell>
          <cell r="E508">
            <v>1299</v>
          </cell>
          <cell r="F508" t="str">
            <v>Mon Dec 22 00:00:00 UTC 2025</v>
          </cell>
          <cell r="G508" t="str">
            <v>3PTY</v>
          </cell>
          <cell r="H508" t="str">
            <v>Active</v>
          </cell>
          <cell r="I508" t="str">
            <v>elrashid,Hassan</v>
          </cell>
          <cell r="J508" t="str">
            <v>DULS</v>
          </cell>
        </row>
        <row r="509">
          <cell r="A509">
            <v>206915012</v>
          </cell>
          <cell r="B509" t="str">
            <v>kamalize</v>
          </cell>
          <cell r="C509" t="str">
            <v>KAMALIZENI,EMMANUEL</v>
          </cell>
          <cell r="D509">
            <v>14661787</v>
          </cell>
          <cell r="E509">
            <v>1299</v>
          </cell>
          <cell r="F509" t="str">
            <v>Thu Jul 23 00:00:00 UTC 2026</v>
          </cell>
          <cell r="G509" t="str">
            <v>3PTY</v>
          </cell>
          <cell r="H509" t="str">
            <v>Active</v>
          </cell>
          <cell r="I509" t="str">
            <v>Scaria,Varghese</v>
          </cell>
          <cell r="J509" t="str">
            <v>DULS</v>
          </cell>
        </row>
        <row r="510">
          <cell r="A510">
            <v>203341965</v>
          </cell>
          <cell r="B510" t="str">
            <v>aninanur</v>
          </cell>
          <cell r="C510" t="str">
            <v>ANILAN,ANURAG KAMBRATH</v>
          </cell>
          <cell r="D510">
            <v>11800551</v>
          </cell>
          <cell r="E510">
            <v>1299</v>
          </cell>
          <cell r="F510" t="str">
            <v>Mon May 20 00:00:00 UTC 2024</v>
          </cell>
          <cell r="G510" t="str">
            <v>3PTY</v>
          </cell>
          <cell r="H510" t="str">
            <v>Active</v>
          </cell>
          <cell r="I510" t="str">
            <v>Narshad,Muhammad Ashik</v>
          </cell>
          <cell r="J510" t="str">
            <v>ADEC</v>
          </cell>
        </row>
        <row r="511">
          <cell r="A511">
            <v>206768996</v>
          </cell>
          <cell r="B511" t="str">
            <v>mahamrma</v>
          </cell>
          <cell r="C511" t="str">
            <v>Mahamadhanif Chand,Mahamad Zaid</v>
          </cell>
          <cell r="D511">
            <v>14973239</v>
          </cell>
          <cell r="E511">
            <v>5321</v>
          </cell>
          <cell r="F511" t="str">
            <v>Mon Dec 08 00:00:00 UTC 2025</v>
          </cell>
          <cell r="G511" t="str">
            <v>3PTY</v>
          </cell>
          <cell r="H511" t="str">
            <v>Active</v>
          </cell>
          <cell r="I511" t="str">
            <v>Sharaf,Ahmed</v>
          </cell>
          <cell r="J511" t="str">
            <v>STWC</v>
          </cell>
        </row>
        <row r="512">
          <cell r="A512">
            <v>206191969</v>
          </cell>
          <cell r="B512" t="str">
            <v>omwcecil</v>
          </cell>
          <cell r="C512" t="str">
            <v>Omwando,Ceciliah Sarange</v>
          </cell>
          <cell r="D512">
            <v>12379537</v>
          </cell>
          <cell r="E512">
            <v>1299</v>
          </cell>
          <cell r="F512" t="str">
            <v>Mon Oct 06 00:00:00 UTC 2025</v>
          </cell>
          <cell r="G512" t="str">
            <v>3PTY</v>
          </cell>
          <cell r="H512" t="str">
            <v>Active</v>
          </cell>
          <cell r="I512" t="str">
            <v>Scaria,Varghese</v>
          </cell>
          <cell r="J512" t="str">
            <v>EFSV</v>
          </cell>
        </row>
        <row r="513">
          <cell r="A513">
            <v>204977190</v>
          </cell>
          <cell r="B513" t="str">
            <v>uchjamsh</v>
          </cell>
          <cell r="C513" t="str">
            <v>Chengarathodu Latheef,Jamsheer</v>
          </cell>
          <cell r="D513">
            <v>11003050</v>
          </cell>
          <cell r="E513">
            <v>1712</v>
          </cell>
          <cell r="F513" t="str">
            <v>Wed Feb 26 00:00:00 UTC 2025</v>
          </cell>
          <cell r="G513" t="str">
            <v>3PTY</v>
          </cell>
          <cell r="H513" t="str">
            <v>Active</v>
          </cell>
          <cell r="I513" t="str">
            <v>Rizvan,Mohamed</v>
          </cell>
          <cell r="J513" t="str">
            <v>KBTS</v>
          </cell>
        </row>
        <row r="514">
          <cell r="A514">
            <v>204869083</v>
          </cell>
          <cell r="B514" t="str">
            <v>jospatie</v>
          </cell>
          <cell r="C514" t="str">
            <v>Joso,Patience Nganje</v>
          </cell>
          <cell r="D514">
            <v>12586903</v>
          </cell>
          <cell r="E514">
            <v>1299</v>
          </cell>
          <cell r="F514" t="str">
            <v>Mon Feb 03 00:00:00 UTC 2025</v>
          </cell>
          <cell r="G514" t="str">
            <v>3PTY</v>
          </cell>
          <cell r="H514" t="str">
            <v>Active</v>
          </cell>
          <cell r="I514" t="str">
            <v>Katyal,Varun</v>
          </cell>
          <cell r="J514" t="str">
            <v>QUES</v>
          </cell>
        </row>
        <row r="515">
          <cell r="A515">
            <v>206962042</v>
          </cell>
          <cell r="B515" t="str">
            <v>kellkama</v>
          </cell>
          <cell r="C515" t="str">
            <v>KAMAU,KELLY WAMBUI</v>
          </cell>
          <cell r="D515">
            <v>11861382</v>
          </cell>
          <cell r="E515">
            <v>1299</v>
          </cell>
          <cell r="F515" t="str">
            <v>Mon Jan 26 00:00:00 UTC 2026</v>
          </cell>
          <cell r="G515" t="str">
            <v>3PTY</v>
          </cell>
          <cell r="H515" t="str">
            <v>Active</v>
          </cell>
          <cell r="I515" t="str">
            <v>Meera,Bava Bahrudeen</v>
          </cell>
          <cell r="J515" t="str">
            <v>EFSV</v>
          </cell>
        </row>
        <row r="516">
          <cell r="A516">
            <v>204373722</v>
          </cell>
          <cell r="B516" t="str">
            <v>favalapp</v>
          </cell>
          <cell r="C516" t="str">
            <v>Valappil,Farhan Mohammed Kodakkattu</v>
          </cell>
          <cell r="D516">
            <v>14481752</v>
          </cell>
          <cell r="E516">
            <v>1299</v>
          </cell>
          <cell r="F516" t="str">
            <v>Mon Oct 28 00:00:00 UTC 2024</v>
          </cell>
          <cell r="G516" t="str">
            <v>3PTY</v>
          </cell>
          <cell r="H516" t="str">
            <v>Active</v>
          </cell>
          <cell r="I516" t="str">
            <v>Lakkireddy,Sai Raghavendra Reddy</v>
          </cell>
          <cell r="J516" t="str">
            <v>ADEC</v>
          </cell>
        </row>
        <row r="517">
          <cell r="A517">
            <v>205709551</v>
          </cell>
          <cell r="B517" t="str">
            <v>sherazth</v>
          </cell>
          <cell r="C517" t="str">
            <v>Tariq,Sheraz</v>
          </cell>
          <cell r="D517">
            <v>12165940</v>
          </cell>
          <cell r="E517">
            <v>1171</v>
          </cell>
          <cell r="F517" t="str">
            <v>Mon Jun 15 00:00:00 UTC 2026</v>
          </cell>
          <cell r="G517" t="str">
            <v>3PTY</v>
          </cell>
          <cell r="H517" t="str">
            <v>Active</v>
          </cell>
          <cell r="I517" t="str">
            <v>Niazi,Mohammad Fazal</v>
          </cell>
          <cell r="J517" t="str">
            <v>GLCR</v>
          </cell>
        </row>
        <row r="518">
          <cell r="A518">
            <v>206915474</v>
          </cell>
          <cell r="B518" t="str">
            <v>derrkabu</v>
          </cell>
          <cell r="C518" t="str">
            <v>KABUYE,DERRICK</v>
          </cell>
          <cell r="D518">
            <v>13042327</v>
          </cell>
          <cell r="E518">
            <v>1299</v>
          </cell>
          <cell r="F518" t="str">
            <v>Mon Jan 12 00:00:00 UTC 2026</v>
          </cell>
          <cell r="G518" t="str">
            <v>3PTY</v>
          </cell>
          <cell r="H518" t="str">
            <v>Active</v>
          </cell>
          <cell r="I518" t="str">
            <v>Scaria,Varghese</v>
          </cell>
          <cell r="J518" t="str">
            <v>DULS</v>
          </cell>
        </row>
        <row r="519">
          <cell r="A519">
            <v>208024059</v>
          </cell>
          <cell r="B519" t="str">
            <v>pannanuw</v>
          </cell>
          <cell r="C519" t="str">
            <v>Anuwar,Pannu</v>
          </cell>
          <cell r="D519">
            <v>11913424</v>
          </cell>
          <cell r="E519">
            <v>1200</v>
          </cell>
          <cell r="F519" t="str">
            <v>Thu Jul 16 00:00:00 UTC 2026</v>
          </cell>
          <cell r="G519" t="str">
            <v>3PTY</v>
          </cell>
          <cell r="H519" t="str">
            <v>Active</v>
          </cell>
          <cell r="I519" t="str">
            <v>Alhashmi,Abdulla</v>
          </cell>
          <cell r="J519" t="str">
            <v>SNTC</v>
          </cell>
        </row>
        <row r="520">
          <cell r="A520">
            <v>206926976</v>
          </cell>
          <cell r="B520" t="str">
            <v>ritjuoke</v>
          </cell>
          <cell r="C520" t="str">
            <v>JUO KEDZE,RITA</v>
          </cell>
          <cell r="D520">
            <v>14273738</v>
          </cell>
          <cell r="E520">
            <v>1299</v>
          </cell>
          <cell r="F520" t="str">
            <v>Thu Jan 15 00:00:00 UTC 2026</v>
          </cell>
          <cell r="G520" t="str">
            <v>3PTY</v>
          </cell>
          <cell r="H520" t="str">
            <v>Active</v>
          </cell>
          <cell r="I520" t="str">
            <v>Scaria,Varghese</v>
          </cell>
          <cell r="J520" t="str">
            <v>FLO</v>
          </cell>
        </row>
        <row r="521">
          <cell r="A521">
            <v>206873793</v>
          </cell>
          <cell r="B521" t="str">
            <v>freokelc</v>
          </cell>
          <cell r="C521" t="str">
            <v>FRED,OKELLO</v>
          </cell>
          <cell r="D521">
            <v>15287125</v>
          </cell>
          <cell r="E521">
            <v>1299</v>
          </cell>
          <cell r="F521" t="str">
            <v>Mon Dec 29 00:00:00 UTC 2025</v>
          </cell>
          <cell r="G521" t="str">
            <v>3PTY</v>
          </cell>
          <cell r="H521" t="str">
            <v>Active</v>
          </cell>
          <cell r="I521" t="str">
            <v>Katyal,Varun</v>
          </cell>
          <cell r="J521" t="str">
            <v>DULS</v>
          </cell>
        </row>
        <row r="522">
          <cell r="A522">
            <v>206873779</v>
          </cell>
          <cell r="B522" t="str">
            <v>faroukyj</v>
          </cell>
          <cell r="C522" t="str">
            <v>KYOBE,FAROUK</v>
          </cell>
          <cell r="D522">
            <v>15144085</v>
          </cell>
          <cell r="E522">
            <v>1299</v>
          </cell>
          <cell r="F522" t="str">
            <v>Mon Dec 29 00:00:00 UTC 2025</v>
          </cell>
          <cell r="G522" t="str">
            <v>3PTY</v>
          </cell>
          <cell r="H522" t="str">
            <v>Active</v>
          </cell>
          <cell r="I522" t="str">
            <v>Sohail,Anis</v>
          </cell>
          <cell r="J522" t="str">
            <v>DULS</v>
          </cell>
        </row>
        <row r="523">
          <cell r="A523">
            <v>207699346</v>
          </cell>
          <cell r="B523" t="str">
            <v>sodiadeb</v>
          </cell>
          <cell r="C523" t="str">
            <v>Adeboye,Sodiq Mayowa</v>
          </cell>
          <cell r="D523">
            <v>11959411</v>
          </cell>
          <cell r="E523">
            <v>1374</v>
          </cell>
          <cell r="F523" t="str">
            <v>Mon Jun 15 00:00:00 UTC 2026</v>
          </cell>
          <cell r="G523" t="str">
            <v>3PTY</v>
          </cell>
          <cell r="H523" t="str">
            <v>Active</v>
          </cell>
          <cell r="I523" t="str">
            <v>Yethirajam,Kumar</v>
          </cell>
          <cell r="J523" t="str">
            <v>PRXZ</v>
          </cell>
        </row>
        <row r="524">
          <cell r="A524">
            <v>206138681</v>
          </cell>
          <cell r="B524" t="str">
            <v>emmaunea</v>
          </cell>
          <cell r="C524" t="str">
            <v>AYENSU,EMMAUNEL</v>
          </cell>
          <cell r="D524">
            <v>14625077</v>
          </cell>
          <cell r="E524">
            <v>1299</v>
          </cell>
          <cell r="F524" t="str">
            <v>Mon Sep 29 00:00:00 UTC 2025</v>
          </cell>
          <cell r="G524" t="str">
            <v>3PTY</v>
          </cell>
          <cell r="H524" t="str">
            <v>Active</v>
          </cell>
          <cell r="I524" t="str">
            <v>Scaria,Varghese</v>
          </cell>
          <cell r="J524" t="str">
            <v>FLO</v>
          </cell>
        </row>
        <row r="525">
          <cell r="A525">
            <v>203881695</v>
          </cell>
          <cell r="B525" t="str">
            <v>samutofo</v>
          </cell>
          <cell r="C525" t="str">
            <v>Ofori,Samuel</v>
          </cell>
          <cell r="D525">
            <v>13725441</v>
          </cell>
          <cell r="E525">
            <v>1299</v>
          </cell>
          <cell r="F525" t="str">
            <v>Mon Aug 26 00:00:00 UTC 2024</v>
          </cell>
          <cell r="G525" t="str">
            <v>3PTY</v>
          </cell>
          <cell r="H525" t="str">
            <v>Active</v>
          </cell>
          <cell r="I525" t="str">
            <v>Scaria,Varghese</v>
          </cell>
          <cell r="J525" t="str">
            <v>FLO</v>
          </cell>
        </row>
        <row r="526">
          <cell r="A526">
            <v>206229081</v>
          </cell>
          <cell r="B526" t="str">
            <v>malnalut</v>
          </cell>
          <cell r="C526" t="str">
            <v>Nalubega,Maluwa</v>
          </cell>
          <cell r="D526">
            <v>13838849</v>
          </cell>
          <cell r="E526">
            <v>1712</v>
          </cell>
          <cell r="F526" t="str">
            <v>Wed Oct 08 00:00:00 UTC 2025</v>
          </cell>
          <cell r="G526" t="str">
            <v>3PTY</v>
          </cell>
          <cell r="H526" t="str">
            <v>Active</v>
          </cell>
          <cell r="I526" t="str">
            <v>Rizvan,Mohamed</v>
          </cell>
          <cell r="J526" t="str">
            <v>KBTS</v>
          </cell>
        </row>
        <row r="527">
          <cell r="A527">
            <v>203850926</v>
          </cell>
          <cell r="B527" t="str">
            <v>ronalsse</v>
          </cell>
          <cell r="C527" t="str">
            <v>Ssebukyu,Ronald</v>
          </cell>
          <cell r="D527">
            <v>12744736</v>
          </cell>
          <cell r="E527">
            <v>1299</v>
          </cell>
          <cell r="F527" t="str">
            <v>Tue Aug 20 00:00:00 UTC 2024</v>
          </cell>
          <cell r="G527" t="str">
            <v>3PTY</v>
          </cell>
          <cell r="H527" t="str">
            <v>Active</v>
          </cell>
          <cell r="I527" t="str">
            <v>Scaria,Varghese</v>
          </cell>
          <cell r="J527" t="str">
            <v>DULS</v>
          </cell>
        </row>
        <row r="528">
          <cell r="A528">
            <v>205853573</v>
          </cell>
          <cell r="B528" t="str">
            <v>gwangari</v>
          </cell>
          <cell r="C528" t="str">
            <v>WANGARI,GRACE WANJIRU</v>
          </cell>
          <cell r="D528">
            <v>11588760</v>
          </cell>
          <cell r="E528">
            <v>1299</v>
          </cell>
          <cell r="F528" t="str">
            <v>Mon Aug 25 00:00:00 UTC 2025</v>
          </cell>
          <cell r="G528" t="str">
            <v>3PTY</v>
          </cell>
          <cell r="H528" t="str">
            <v>Active</v>
          </cell>
          <cell r="I528" t="str">
            <v>Scaria,Varghese</v>
          </cell>
          <cell r="J528" t="str">
            <v>EFSV</v>
          </cell>
        </row>
        <row r="529">
          <cell r="A529">
            <v>203782889</v>
          </cell>
          <cell r="B529" t="str">
            <v>zkalakma</v>
          </cell>
          <cell r="C529" t="str">
            <v>Akmal,Kaleem</v>
          </cell>
          <cell r="D529">
            <v>11244663</v>
          </cell>
          <cell r="E529">
            <v>1299</v>
          </cell>
          <cell r="F529" t="str">
            <v>Tue Aug 06 00:00:00 UTC 2024</v>
          </cell>
          <cell r="G529" t="str">
            <v>3PTY</v>
          </cell>
          <cell r="H529" t="str">
            <v>Active</v>
          </cell>
          <cell r="I529" t="str">
            <v>Akhtar,Muhammad Zohaib</v>
          </cell>
          <cell r="J529" t="str">
            <v>WOFZ</v>
          </cell>
        </row>
        <row r="530">
          <cell r="A530">
            <v>205495602</v>
          </cell>
          <cell r="B530" t="str">
            <v>pechikoz</v>
          </cell>
          <cell r="C530" t="str">
            <v>CHIKOZDA,PETER  MWAKUNI</v>
          </cell>
          <cell r="D530">
            <v>15143255</v>
          </cell>
          <cell r="E530">
            <v>1299</v>
          </cell>
          <cell r="F530" t="str">
            <v>Mon Jun 23 00:00:00 UTC 2025</v>
          </cell>
          <cell r="G530" t="str">
            <v>3PTY</v>
          </cell>
          <cell r="H530" t="str">
            <v>Active</v>
          </cell>
          <cell r="I530" t="str">
            <v>Meera,Bava Bahrudeen</v>
          </cell>
          <cell r="J530" t="str">
            <v>EFSV</v>
          </cell>
        </row>
        <row r="531">
          <cell r="A531">
            <v>205108376</v>
          </cell>
          <cell r="B531" t="str">
            <v>parilaxm</v>
          </cell>
          <cell r="C531" t="str">
            <v>Pariyar Nepali,Laxmi</v>
          </cell>
          <cell r="D531">
            <v>13528681</v>
          </cell>
          <cell r="E531">
            <v>1712</v>
          </cell>
          <cell r="F531" t="str">
            <v>Thu Apr 03 00:00:00 UTC 2025</v>
          </cell>
          <cell r="G531" t="str">
            <v>3PTY</v>
          </cell>
          <cell r="H531" t="str">
            <v>Active</v>
          </cell>
          <cell r="I531" t="str">
            <v>POGALA,HAREESH</v>
          </cell>
          <cell r="J531" t="str">
            <v>KBTS</v>
          </cell>
        </row>
        <row r="532">
          <cell r="A532">
            <v>204967147</v>
          </cell>
          <cell r="B532" t="str">
            <v>danaaoda</v>
          </cell>
          <cell r="C532" t="str">
            <v>DANAA,DAVID</v>
          </cell>
          <cell r="D532">
            <v>15293997</v>
          </cell>
          <cell r="E532">
            <v>1299</v>
          </cell>
          <cell r="F532" t="str">
            <v>Mon May 12 00:00:00 UTC 2025</v>
          </cell>
          <cell r="G532" t="str">
            <v>3PTY</v>
          </cell>
          <cell r="H532" t="str">
            <v>Active</v>
          </cell>
          <cell r="I532" t="str">
            <v>Lakkireddy,Sai Raghavendra Reddy</v>
          </cell>
          <cell r="J532" t="str">
            <v>DULS</v>
          </cell>
        </row>
        <row r="533">
          <cell r="A533">
            <v>204011443</v>
          </cell>
          <cell r="B533" t="str">
            <v>kalyange</v>
          </cell>
          <cell r="C533" t="str">
            <v>KALYANGO,GERALD</v>
          </cell>
          <cell r="D533">
            <v>13093145</v>
          </cell>
          <cell r="E533">
            <v>1299</v>
          </cell>
          <cell r="F533" t="str">
            <v>Mon Sep 16 00:00:00 UTC 2024</v>
          </cell>
          <cell r="G533" t="str">
            <v>3PTY</v>
          </cell>
          <cell r="H533" t="str">
            <v>Active</v>
          </cell>
          <cell r="I533" t="str">
            <v>Thomas,Binil</v>
          </cell>
          <cell r="J533" t="str">
            <v>DULS</v>
          </cell>
        </row>
        <row r="534">
          <cell r="A534">
            <v>203993450</v>
          </cell>
          <cell r="B534" t="str">
            <v>sekamdib</v>
          </cell>
          <cell r="C534" t="str">
            <v>SEKAMWA,IBRAHIM</v>
          </cell>
          <cell r="D534">
            <v>13019479</v>
          </cell>
          <cell r="E534">
            <v>1299</v>
          </cell>
          <cell r="F534" t="str">
            <v>Thu Sep 12 00:00:00 UTC 2024</v>
          </cell>
          <cell r="G534" t="str">
            <v>3PTY</v>
          </cell>
          <cell r="H534" t="str">
            <v>Active</v>
          </cell>
          <cell r="I534" t="str">
            <v>Thomas,Binil</v>
          </cell>
          <cell r="J534" t="str">
            <v>DULS</v>
          </cell>
        </row>
        <row r="535">
          <cell r="A535">
            <v>206332542</v>
          </cell>
          <cell r="B535" t="str">
            <v>nsaluall</v>
          </cell>
          <cell r="C535" t="str">
            <v>SALUDO DIMAFELIX,ALLYZA ASHLEY</v>
          </cell>
          <cell r="D535">
            <v>15014127</v>
          </cell>
          <cell r="E535">
            <v>1299</v>
          </cell>
          <cell r="F535" t="str">
            <v>Mon Oct 27 00:00:00 UTC 2025</v>
          </cell>
          <cell r="G535" t="str">
            <v>3PTY</v>
          </cell>
          <cell r="H535" t="str">
            <v>Active</v>
          </cell>
          <cell r="I535" t="str">
            <v>Joshi,Anirudh</v>
          </cell>
          <cell r="J535" t="str">
            <v>DULS</v>
          </cell>
        </row>
        <row r="536">
          <cell r="A536">
            <v>203331877</v>
          </cell>
          <cell r="B536" t="str">
            <v>marahkel</v>
          </cell>
          <cell r="C536" t="str">
            <v>Marah,Kelly Hassan</v>
          </cell>
          <cell r="D536">
            <v>14011673</v>
          </cell>
          <cell r="E536">
            <v>1299</v>
          </cell>
          <cell r="F536" t="str">
            <v>Mon Sep 02 00:00:00 UTC 2024</v>
          </cell>
          <cell r="G536" t="str">
            <v>3PTY</v>
          </cell>
          <cell r="H536" t="str">
            <v>Active</v>
          </cell>
          <cell r="I536" t="str">
            <v>Scaria,Varghese</v>
          </cell>
          <cell r="J536" t="str">
            <v>FLO</v>
          </cell>
        </row>
        <row r="537">
          <cell r="A537">
            <v>205214443</v>
          </cell>
          <cell r="B537" t="str">
            <v>sahaamao</v>
          </cell>
          <cell r="C537" t="str">
            <v>Sahani,Aman</v>
          </cell>
          <cell r="D537">
            <v>16661</v>
          </cell>
          <cell r="E537">
            <v>1712</v>
          </cell>
          <cell r="F537" t="str">
            <v>Sun Apr 27 00:00:00 UTC 2025</v>
          </cell>
          <cell r="G537" t="str">
            <v>3PTY</v>
          </cell>
          <cell r="H537" t="str">
            <v>Active</v>
          </cell>
          <cell r="I537" t="str">
            <v>POGALA,HAREESH</v>
          </cell>
          <cell r="J537" t="str">
            <v>KBTS</v>
          </cell>
        </row>
        <row r="538">
          <cell r="A538">
            <v>206192282</v>
          </cell>
          <cell r="B538" t="str">
            <v>vivianjb</v>
          </cell>
          <cell r="C538" t="str">
            <v>Bomet,Vivian Chepchumba</v>
          </cell>
          <cell r="D538">
            <v>12930179</v>
          </cell>
          <cell r="E538">
            <v>1299</v>
          </cell>
          <cell r="F538" t="str">
            <v>Mon Oct 06 00:00:00 UTC 2025</v>
          </cell>
          <cell r="G538" t="str">
            <v>3PTY</v>
          </cell>
          <cell r="H538" t="str">
            <v>Active</v>
          </cell>
          <cell r="I538" t="str">
            <v>Scaria,Varghese</v>
          </cell>
          <cell r="J538" t="str">
            <v>EFSV</v>
          </cell>
        </row>
        <row r="539">
          <cell r="A539">
            <v>207019315</v>
          </cell>
          <cell r="B539" t="str">
            <v>mdsakjan</v>
          </cell>
          <cell r="C539" t="str">
            <v>Md Sakayat,Jannatul Nayim Md Sakayat</v>
          </cell>
          <cell r="D539">
            <v>13414675</v>
          </cell>
          <cell r="E539">
            <v>1712</v>
          </cell>
          <cell r="F539" t="str">
            <v>Tue Feb 10 00:00:00 UTC 2026</v>
          </cell>
          <cell r="G539" t="str">
            <v>3PTY</v>
          </cell>
          <cell r="H539" t="str">
            <v>Active</v>
          </cell>
          <cell r="I539" t="str">
            <v>Raynold,Shine</v>
          </cell>
          <cell r="J539" t="str">
            <v>KBTS</v>
          </cell>
        </row>
        <row r="540">
          <cell r="A540">
            <v>203160759</v>
          </cell>
          <cell r="B540" t="str">
            <v>prasakhj</v>
          </cell>
          <cell r="C540" t="str">
            <v>PRASAD,KHUM</v>
          </cell>
          <cell r="D540">
            <v>13881790</v>
          </cell>
          <cell r="E540">
            <v>1299</v>
          </cell>
          <cell r="F540" t="str">
            <v>Sun Mar 31 00:00:00 UTC 2024</v>
          </cell>
          <cell r="G540" t="str">
            <v>3PTY</v>
          </cell>
          <cell r="H540" t="str">
            <v>Active</v>
          </cell>
          <cell r="I540" t="str">
            <v>Akhtar,Muhammad Zohaib</v>
          </cell>
          <cell r="J540" t="str">
            <v>WOFZ</v>
          </cell>
        </row>
        <row r="541">
          <cell r="A541">
            <v>207514978</v>
          </cell>
          <cell r="B541" t="str">
            <v>mehmrtar</v>
          </cell>
          <cell r="C541" t="str">
            <v>Mehmood,Tariq</v>
          </cell>
          <cell r="D541">
            <v>13828586</v>
          </cell>
          <cell r="E541">
            <v>1712</v>
          </cell>
          <cell r="F541" t="str">
            <v>Sun May 17 00:00:00 UTC 2026</v>
          </cell>
          <cell r="G541" t="str">
            <v>3PTY</v>
          </cell>
          <cell r="H541" t="str">
            <v>Active</v>
          </cell>
          <cell r="I541" t="str">
            <v>ramadoss,vadivel</v>
          </cell>
          <cell r="J541" t="str">
            <v>KBTS</v>
          </cell>
        </row>
        <row r="542">
          <cell r="A542">
            <v>206136721</v>
          </cell>
          <cell r="B542" t="str">
            <v>mitabifo</v>
          </cell>
          <cell r="C542" t="str">
            <v>TABIFOR,MICHAEL</v>
          </cell>
          <cell r="D542">
            <v>14889340</v>
          </cell>
          <cell r="E542">
            <v>1299</v>
          </cell>
          <cell r="F542" t="str">
            <v>Mon Sep 29 00:00:00 UTC 2025</v>
          </cell>
          <cell r="G542" t="str">
            <v>3PTY</v>
          </cell>
          <cell r="H542" t="str">
            <v>Active</v>
          </cell>
          <cell r="I542" t="str">
            <v>Scaria,Varghese</v>
          </cell>
          <cell r="J542" t="str">
            <v>FLO</v>
          </cell>
        </row>
        <row r="543">
          <cell r="A543">
            <v>203342034</v>
          </cell>
          <cell r="B543" t="str">
            <v>chatthud</v>
          </cell>
          <cell r="C543" t="str">
            <v>THUSHARI,CHATHURIKA SEWWANDI</v>
          </cell>
          <cell r="D543">
            <v>11190172</v>
          </cell>
          <cell r="E543">
            <v>1299</v>
          </cell>
          <cell r="F543" t="str">
            <v>Mon May 20 00:00:00 UTC 2024</v>
          </cell>
          <cell r="G543" t="str">
            <v>3PTY</v>
          </cell>
          <cell r="H543" t="str">
            <v>Active</v>
          </cell>
          <cell r="I543" t="str">
            <v>Ansari,Ammar Abdullah</v>
          </cell>
          <cell r="J543" t="str">
            <v>ADEC</v>
          </cell>
        </row>
        <row r="544">
          <cell r="A544">
            <v>206435172</v>
          </cell>
          <cell r="B544" t="str">
            <v>wajosefd</v>
          </cell>
          <cell r="C544" t="str">
            <v>WALTER,JOSEF</v>
          </cell>
          <cell r="D544">
            <v>791311</v>
          </cell>
          <cell r="E544">
            <v>1711</v>
          </cell>
          <cell r="F544" t="str">
            <v>Tue Nov 04 00:00:00 UTC 2025</v>
          </cell>
          <cell r="G544" t="str">
            <v>3PTY</v>
          </cell>
          <cell r="H544" t="str">
            <v>Active</v>
          </cell>
          <cell r="I544" t="str">
            <v>Katyal,Sauraw</v>
          </cell>
          <cell r="J544" t="str">
            <v>SSIS</v>
          </cell>
        </row>
        <row r="545">
          <cell r="A545">
            <v>204883250</v>
          </cell>
          <cell r="B545" t="str">
            <v>bisophij</v>
          </cell>
          <cell r="C545" t="str">
            <v>Bio,Sophia</v>
          </cell>
          <cell r="D545">
            <v>11525717</v>
          </cell>
          <cell r="E545">
            <v>1299</v>
          </cell>
          <cell r="F545" t="str">
            <v>Mon Feb 03 00:00:00 UTC 2025</v>
          </cell>
          <cell r="G545" t="str">
            <v>3PTY</v>
          </cell>
          <cell r="H545" t="str">
            <v>Active</v>
          </cell>
          <cell r="I545" t="str">
            <v>Katyal,Varun</v>
          </cell>
          <cell r="J545" t="str">
            <v>QUES</v>
          </cell>
        </row>
        <row r="546">
          <cell r="A546">
            <v>203521425</v>
          </cell>
          <cell r="B546" t="str">
            <v>samlisaa</v>
          </cell>
          <cell r="C546" t="str">
            <v>Sam,Isaac</v>
          </cell>
          <cell r="D546">
            <v>15041621</v>
          </cell>
          <cell r="E546">
            <v>1299</v>
          </cell>
          <cell r="F546" t="str">
            <v>Thu Jun 20 00:00:00 UTC 2024</v>
          </cell>
          <cell r="G546" t="str">
            <v>3PTY</v>
          </cell>
          <cell r="H546" t="str">
            <v>Active</v>
          </cell>
          <cell r="I546" t="str">
            <v>Katyal,Varun</v>
          </cell>
          <cell r="J546" t="str">
            <v>FLO</v>
          </cell>
        </row>
        <row r="547">
          <cell r="A547">
            <v>206148779</v>
          </cell>
          <cell r="B547" t="str">
            <v>thxnakop</v>
          </cell>
          <cell r="C547" t="str">
            <v>Nako Petiafo,Theresa</v>
          </cell>
          <cell r="D547">
            <v>13368728</v>
          </cell>
          <cell r="E547">
            <v>1299</v>
          </cell>
          <cell r="F547" t="str">
            <v>Mon Sep 29 00:00:00 UTC 2025</v>
          </cell>
          <cell r="G547" t="str">
            <v>3PTY</v>
          </cell>
          <cell r="H547" t="str">
            <v>Active</v>
          </cell>
          <cell r="I547" t="str">
            <v>Dinberu,Eden</v>
          </cell>
          <cell r="J547" t="str">
            <v>FLO</v>
          </cell>
        </row>
        <row r="548">
          <cell r="A548">
            <v>205608623</v>
          </cell>
          <cell r="B548" t="str">
            <v>daudmaji</v>
          </cell>
          <cell r="C548" t="str">
            <v>DAUDA,MAJID</v>
          </cell>
          <cell r="D548">
            <v>13597292</v>
          </cell>
          <cell r="E548">
            <v>1299</v>
          </cell>
          <cell r="F548" t="str">
            <v>Mon Jul 07 00:00:00 UTC 2025</v>
          </cell>
          <cell r="G548" t="str">
            <v>3PTY</v>
          </cell>
          <cell r="H548" t="str">
            <v>Active</v>
          </cell>
          <cell r="I548" t="str">
            <v>Katyal,Varun</v>
          </cell>
          <cell r="J548" t="str">
            <v>DULS</v>
          </cell>
        </row>
        <row r="549">
          <cell r="A549">
            <v>203881658</v>
          </cell>
          <cell r="B549" t="str">
            <v>evkwarte</v>
          </cell>
          <cell r="C549" t="str">
            <v>Kwarteng,Evans</v>
          </cell>
          <cell r="D549">
            <v>11990355</v>
          </cell>
          <cell r="E549">
            <v>1299</v>
          </cell>
          <cell r="F549" t="str">
            <v>Mon Aug 26 00:00:00 UTC 2024</v>
          </cell>
          <cell r="G549" t="str">
            <v>3PTY</v>
          </cell>
          <cell r="H549" t="str">
            <v>Active</v>
          </cell>
          <cell r="I549" t="str">
            <v>Thomas,Binil</v>
          </cell>
          <cell r="J549" t="str">
            <v>FLO</v>
          </cell>
        </row>
        <row r="550">
          <cell r="A550">
            <v>205854084</v>
          </cell>
          <cell r="B550" t="str">
            <v>puchebiw</v>
          </cell>
          <cell r="C550" t="str">
            <v>CHEBIWOT,PURITY</v>
          </cell>
          <cell r="D550">
            <v>112066</v>
          </cell>
          <cell r="E550">
            <v>1299</v>
          </cell>
          <cell r="F550" t="str">
            <v>Mon Aug 25 00:00:00 UTC 2025</v>
          </cell>
          <cell r="G550" t="str">
            <v>3PTY</v>
          </cell>
          <cell r="H550" t="str">
            <v>Active</v>
          </cell>
          <cell r="I550" t="str">
            <v>Scaria,Varghese</v>
          </cell>
          <cell r="J550" t="str">
            <v>EFSV</v>
          </cell>
        </row>
        <row r="551">
          <cell r="A551">
            <v>206851113</v>
          </cell>
          <cell r="B551" t="str">
            <v>abanmunw</v>
          </cell>
          <cell r="C551" t="str">
            <v>abanaga abajhad,Munir</v>
          </cell>
          <cell r="D551">
            <v>330993</v>
          </cell>
          <cell r="E551">
            <v>1712</v>
          </cell>
          <cell r="F551" t="str">
            <v>Wed Dec 17 00:00:00 UTC 2025</v>
          </cell>
          <cell r="G551" t="str">
            <v>3PTY</v>
          </cell>
          <cell r="H551" t="str">
            <v>Active</v>
          </cell>
          <cell r="I551" t="str">
            <v>Raynold,Shine</v>
          </cell>
          <cell r="J551" t="str">
            <v>KBTS</v>
          </cell>
        </row>
        <row r="552">
          <cell r="A552">
            <v>203800525</v>
          </cell>
          <cell r="B552" t="str">
            <v>dipenmad</v>
          </cell>
          <cell r="C552" t="str">
            <v>ADHIKARI,DIPEN</v>
          </cell>
          <cell r="D552">
            <v>11016671</v>
          </cell>
          <cell r="E552">
            <v>1299</v>
          </cell>
          <cell r="F552" t="str">
            <v>Fri Aug 09 00:00:00 UTC 2024</v>
          </cell>
          <cell r="G552" t="str">
            <v>3PTY</v>
          </cell>
          <cell r="H552" t="str">
            <v>Active</v>
          </cell>
          <cell r="I552" t="str">
            <v>Rajendran,Ajith Kumar</v>
          </cell>
          <cell r="J552" t="str">
            <v>KBTS</v>
          </cell>
        </row>
        <row r="553">
          <cell r="A553">
            <v>206886636</v>
          </cell>
          <cell r="B553" t="str">
            <v>memiheso</v>
          </cell>
          <cell r="C553" t="str">
            <v>MIHESO,MERCY JERUTO</v>
          </cell>
          <cell r="D553">
            <v>12899370</v>
          </cell>
          <cell r="E553">
            <v>1299</v>
          </cell>
          <cell r="F553" t="str">
            <v>Mon Jan 05 00:00:00 UTC 2026</v>
          </cell>
          <cell r="G553" t="str">
            <v>3PTY</v>
          </cell>
          <cell r="H553" t="str">
            <v>Active</v>
          </cell>
          <cell r="I553" t="str">
            <v>Narshad,Muhammad Ashik</v>
          </cell>
          <cell r="J553" t="str">
            <v>EFSV</v>
          </cell>
        </row>
        <row r="554">
          <cell r="A554">
            <v>203967294</v>
          </cell>
          <cell r="B554" t="str">
            <v>kribelba</v>
          </cell>
          <cell r="C554" t="str">
            <v>Belbase,krishna</v>
          </cell>
          <cell r="D554">
            <v>14161624</v>
          </cell>
          <cell r="E554">
            <v>1299</v>
          </cell>
          <cell r="F554" t="str">
            <v>Sat Sep 07 00:00:00 UTC 2024</v>
          </cell>
          <cell r="G554" t="str">
            <v>3PTY</v>
          </cell>
          <cell r="H554" t="str">
            <v>Active</v>
          </cell>
          <cell r="I554" t="str">
            <v>Adhikari,Nayab</v>
          </cell>
          <cell r="J554" t="str">
            <v>KBTS</v>
          </cell>
        </row>
        <row r="555">
          <cell r="A555">
            <v>207868613</v>
          </cell>
          <cell r="B555" t="str">
            <v>abhysure</v>
          </cell>
          <cell r="C555" t="str">
            <v>Surendran Pillai,Abhijith</v>
          </cell>
          <cell r="D555">
            <v>13648880</v>
          </cell>
          <cell r="E555">
            <v>1200</v>
          </cell>
          <cell r="F555" t="str">
            <v>Mon Jul 06 00:00:00 UTC 2026</v>
          </cell>
          <cell r="G555" t="str">
            <v>3PTY</v>
          </cell>
          <cell r="H555" t="str">
            <v>Active</v>
          </cell>
          <cell r="I555" t="str">
            <v>Alhashmi,Abdulla</v>
          </cell>
          <cell r="J555" t="str">
            <v>MEUE</v>
          </cell>
        </row>
        <row r="556">
          <cell r="A556">
            <v>203881600</v>
          </cell>
          <cell r="B556" t="str">
            <v>lajlawso</v>
          </cell>
          <cell r="C556" t="str">
            <v>Lawson,Late Flynn</v>
          </cell>
          <cell r="D556">
            <v>13452229</v>
          </cell>
          <cell r="E556">
            <v>1299</v>
          </cell>
          <cell r="F556" t="str">
            <v>Mon Aug 26 00:00:00 UTC 2024</v>
          </cell>
          <cell r="G556" t="str">
            <v>3PTY</v>
          </cell>
          <cell r="H556" t="str">
            <v>Active</v>
          </cell>
          <cell r="I556" t="str">
            <v>Katyal,Varun</v>
          </cell>
          <cell r="J556" t="str">
            <v>FLO</v>
          </cell>
        </row>
        <row r="557">
          <cell r="A557">
            <v>206604522</v>
          </cell>
          <cell r="B557" t="str">
            <v>rmuthosi</v>
          </cell>
          <cell r="C557" t="str">
            <v>Muthoni,SIMON KINYANJUI</v>
          </cell>
          <cell r="D557">
            <v>12597651</v>
          </cell>
          <cell r="E557">
            <v>1299</v>
          </cell>
          <cell r="F557" t="str">
            <v>Mon Nov 17 00:00:00 UTC 2025</v>
          </cell>
          <cell r="G557" t="str">
            <v>3PTY</v>
          </cell>
          <cell r="H557" t="str">
            <v>Active</v>
          </cell>
          <cell r="I557" t="str">
            <v>elrashid,Hassan</v>
          </cell>
          <cell r="J557" t="str">
            <v>EFSV</v>
          </cell>
        </row>
        <row r="558">
          <cell r="A558">
            <v>207347468</v>
          </cell>
          <cell r="B558" t="str">
            <v>zamofjud</v>
          </cell>
          <cell r="C558" t="str">
            <v>ZAMORA,JUDE P.</v>
          </cell>
          <cell r="D558">
            <v>11939565</v>
          </cell>
          <cell r="E558">
            <v>1290</v>
          </cell>
          <cell r="F558" t="str">
            <v>Wed Apr 22 00:00:00 UTC 2026</v>
          </cell>
          <cell r="G558" t="str">
            <v>3PTY</v>
          </cell>
          <cell r="H558" t="str">
            <v>Active</v>
          </cell>
          <cell r="I558" t="str">
            <v>Kumar,Arun</v>
          </cell>
          <cell r="J558" t="str">
            <v>EMIR</v>
          </cell>
        </row>
        <row r="559">
          <cell r="A559">
            <v>203468399</v>
          </cell>
          <cell r="B559" t="str">
            <v>nrahamoh</v>
          </cell>
          <cell r="C559" t="str">
            <v>Rahaman,Mohammad Abdul</v>
          </cell>
          <cell r="D559">
            <v>11670059</v>
          </cell>
          <cell r="E559">
            <v>1299</v>
          </cell>
          <cell r="F559" t="str">
            <v>Thu Jun 13 00:00:00 UTC 2024</v>
          </cell>
          <cell r="G559" t="str">
            <v>3PTY</v>
          </cell>
          <cell r="H559" t="str">
            <v>Active</v>
          </cell>
          <cell r="I559" t="str">
            <v>Katyal,Varun</v>
          </cell>
          <cell r="J559" t="str">
            <v>FLO</v>
          </cell>
        </row>
        <row r="560">
          <cell r="A560">
            <v>206846538</v>
          </cell>
          <cell r="B560" t="str">
            <v>hamuzawa</v>
          </cell>
          <cell r="C560" t="str">
            <v>HAMUZA,WANDERA</v>
          </cell>
          <cell r="D560">
            <v>11821239</v>
          </cell>
          <cell r="E560">
            <v>1299</v>
          </cell>
          <cell r="F560" t="str">
            <v>Mon Dec 22 00:00:00 UTC 2025</v>
          </cell>
          <cell r="G560" t="str">
            <v>3PTY</v>
          </cell>
          <cell r="H560" t="str">
            <v>Active</v>
          </cell>
          <cell r="I560" t="str">
            <v>elrashid,Hassan</v>
          </cell>
          <cell r="J560" t="str">
            <v>DULS</v>
          </cell>
        </row>
        <row r="561">
          <cell r="A561">
            <v>203965522</v>
          </cell>
          <cell r="B561" t="str">
            <v>emmqamuz</v>
          </cell>
          <cell r="C561" t="str">
            <v>Amuzu,Emmanuel</v>
          </cell>
          <cell r="D561">
            <v>14326076</v>
          </cell>
          <cell r="E561">
            <v>1299</v>
          </cell>
          <cell r="F561" t="str">
            <v>Mon Sep 09 00:00:00 UTC 2024</v>
          </cell>
          <cell r="G561" t="str">
            <v>3PTY</v>
          </cell>
          <cell r="H561" t="str">
            <v>Active</v>
          </cell>
          <cell r="I561" t="str">
            <v>Thomas,Binil</v>
          </cell>
          <cell r="J561" t="str">
            <v>FLO</v>
          </cell>
        </row>
        <row r="562">
          <cell r="A562">
            <v>204246156</v>
          </cell>
          <cell r="B562" t="str">
            <v>twumeben</v>
          </cell>
          <cell r="C562" t="str">
            <v>Twumasi,Ebenezer</v>
          </cell>
          <cell r="D562">
            <v>11820845</v>
          </cell>
          <cell r="E562">
            <v>1299</v>
          </cell>
          <cell r="F562" t="str">
            <v>Mon Oct 14 00:00:00 UTC 2024</v>
          </cell>
          <cell r="G562" t="str">
            <v>3PTY</v>
          </cell>
          <cell r="H562" t="str">
            <v>Active</v>
          </cell>
          <cell r="I562" t="str">
            <v>Katyal,Varun</v>
          </cell>
          <cell r="J562" t="str">
            <v>QUES</v>
          </cell>
        </row>
        <row r="563">
          <cell r="A563">
            <v>206873551</v>
          </cell>
          <cell r="B563" t="str">
            <v>valdezfo</v>
          </cell>
          <cell r="C563" t="str">
            <v>VALDEZ TAMSANG,FON</v>
          </cell>
          <cell r="D563">
            <v>11778372</v>
          </cell>
          <cell r="E563">
            <v>1299</v>
          </cell>
          <cell r="F563" t="str">
            <v>Mon Dec 29 00:00:00 UTC 2025</v>
          </cell>
          <cell r="G563" t="str">
            <v>3PTY</v>
          </cell>
          <cell r="H563" t="str">
            <v>Active</v>
          </cell>
          <cell r="I563" t="str">
            <v>Katyal,Varun</v>
          </cell>
          <cell r="J563" t="str">
            <v>FLO</v>
          </cell>
        </row>
        <row r="564">
          <cell r="A564">
            <v>205609430</v>
          </cell>
          <cell r="B564" t="str">
            <v>sarpoatt</v>
          </cell>
          <cell r="C564" t="str">
            <v>SARPONG,ATTA AGYEKUM</v>
          </cell>
          <cell r="D564">
            <v>14755312</v>
          </cell>
          <cell r="E564">
            <v>1299</v>
          </cell>
          <cell r="F564" t="str">
            <v>Mon Jul 07 00:00:00 UTC 2025</v>
          </cell>
          <cell r="G564" t="str">
            <v>3PTY</v>
          </cell>
          <cell r="H564" t="str">
            <v>Active</v>
          </cell>
          <cell r="I564" t="str">
            <v>Sohail,Anis</v>
          </cell>
          <cell r="J564" t="str">
            <v>DULS</v>
          </cell>
        </row>
        <row r="565">
          <cell r="A565">
            <v>207865017</v>
          </cell>
          <cell r="B565" t="str">
            <v>maksimgo</v>
          </cell>
          <cell r="C565" t="str">
            <v>Golubkov,Maksim</v>
          </cell>
          <cell r="D565">
            <v>12863896</v>
          </cell>
          <cell r="E565">
            <v>1200</v>
          </cell>
          <cell r="F565" t="str">
            <v>Sun Jul 05 00:00:00 UTC 2026</v>
          </cell>
          <cell r="G565" t="str">
            <v>3PTY</v>
          </cell>
          <cell r="H565" t="str">
            <v>Active</v>
          </cell>
          <cell r="I565" t="str">
            <v>Alhashmi,Abdulla</v>
          </cell>
          <cell r="J565" t="str">
            <v>SSIS</v>
          </cell>
        </row>
        <row r="566">
          <cell r="A566">
            <v>203741316</v>
          </cell>
          <cell r="B566" t="str">
            <v>achedith</v>
          </cell>
          <cell r="C566" t="str">
            <v>ACHEAMPONG,EDITH</v>
          </cell>
          <cell r="D566">
            <v>11144312</v>
          </cell>
          <cell r="E566">
            <v>1299</v>
          </cell>
          <cell r="F566" t="str">
            <v>Mon Jul 29 00:00:00 UTC 2024</v>
          </cell>
          <cell r="G566" t="str">
            <v>3PTY</v>
          </cell>
          <cell r="H566" t="str">
            <v>Active</v>
          </cell>
          <cell r="I566" t="str">
            <v>Lakkireddy,Sai Raghavendra Reddy</v>
          </cell>
          <cell r="J566" t="str">
            <v>FLO</v>
          </cell>
        </row>
        <row r="567">
          <cell r="A567">
            <v>206846692</v>
          </cell>
          <cell r="B567" t="str">
            <v>jobubolo</v>
          </cell>
          <cell r="C567" t="str">
            <v>BUBOLO,JOEL</v>
          </cell>
          <cell r="D567">
            <v>14245506</v>
          </cell>
          <cell r="E567">
            <v>1299</v>
          </cell>
          <cell r="F567" t="str">
            <v>Mon Dec 22 00:00:00 UTC 2025</v>
          </cell>
          <cell r="G567" t="str">
            <v>3PTY</v>
          </cell>
          <cell r="H567" t="str">
            <v>Active</v>
          </cell>
          <cell r="I567" t="str">
            <v>Katyal,Varun</v>
          </cell>
          <cell r="J567" t="str">
            <v>DULS</v>
          </cell>
        </row>
        <row r="568">
          <cell r="A568">
            <v>206073366</v>
          </cell>
          <cell r="B568" t="str">
            <v>vjoasare</v>
          </cell>
          <cell r="C568" t="str">
            <v>Asare Yalley,Josep</v>
          </cell>
          <cell r="D568">
            <v>12921419</v>
          </cell>
          <cell r="E568">
            <v>1299</v>
          </cell>
          <cell r="F568" t="str">
            <v>Mon Sep 22 00:00:00 UTC 2025</v>
          </cell>
          <cell r="G568" t="str">
            <v>3PTY</v>
          </cell>
          <cell r="H568" t="str">
            <v>Active</v>
          </cell>
          <cell r="I568" t="str">
            <v>Katyal,Varun</v>
          </cell>
          <cell r="J568" t="str">
            <v>FLO</v>
          </cell>
        </row>
        <row r="569">
          <cell r="A569">
            <v>206149617</v>
          </cell>
          <cell r="B569" t="str">
            <v>kaijudit</v>
          </cell>
          <cell r="C569" t="str">
            <v>KABUGHO,JUDITH</v>
          </cell>
          <cell r="D569">
            <v>13278558</v>
          </cell>
          <cell r="E569">
            <v>1299</v>
          </cell>
          <cell r="F569" t="str">
            <v>Mon Sep 29 00:00:00 UTC 2025</v>
          </cell>
          <cell r="G569" t="str">
            <v>3PTY</v>
          </cell>
          <cell r="H569" t="str">
            <v>Active</v>
          </cell>
          <cell r="I569" t="str">
            <v>Dinberu,Eden</v>
          </cell>
          <cell r="J569" t="str">
            <v>FLO</v>
          </cell>
        </row>
        <row r="570">
          <cell r="A570">
            <v>206915011</v>
          </cell>
          <cell r="B570" t="str">
            <v>arnonsub</v>
          </cell>
          <cell r="C570" t="str">
            <v>ARNOLD AMOS,NSUBUGA</v>
          </cell>
          <cell r="D570">
            <v>11615494</v>
          </cell>
          <cell r="E570">
            <v>1299</v>
          </cell>
          <cell r="F570" t="str">
            <v>Mon Jan 26 00:00:00 UTC 2026</v>
          </cell>
          <cell r="G570" t="str">
            <v>3PTY</v>
          </cell>
          <cell r="H570" t="str">
            <v>Active</v>
          </cell>
          <cell r="I570" t="str">
            <v>Meera,Bava Bahrudeen</v>
          </cell>
          <cell r="J570" t="str">
            <v>DULS</v>
          </cell>
        </row>
        <row r="571">
          <cell r="A571">
            <v>207702645</v>
          </cell>
          <cell r="B571" t="str">
            <v>khaosaad</v>
          </cell>
          <cell r="C571" t="str">
            <v>Kham,Saad</v>
          </cell>
          <cell r="D571">
            <v>11602805</v>
          </cell>
          <cell r="E571">
            <v>1171</v>
          </cell>
          <cell r="F571" t="str">
            <v>Sat Jul 25 00:00:00 UTC 2026</v>
          </cell>
          <cell r="G571" t="str">
            <v>3PTY</v>
          </cell>
          <cell r="H571" t="str">
            <v>Active</v>
          </cell>
          <cell r="I571" t="str">
            <v>Niazi,Mohammad Fazal</v>
          </cell>
          <cell r="J571" t="str">
            <v>CSDS</v>
          </cell>
        </row>
        <row r="572">
          <cell r="A572">
            <v>206260810</v>
          </cell>
          <cell r="B572" t="str">
            <v>euzobtum</v>
          </cell>
          <cell r="C572" t="str">
            <v>Tumuramye,Euzobia</v>
          </cell>
          <cell r="D572">
            <v>11313215</v>
          </cell>
          <cell r="E572">
            <v>1712</v>
          </cell>
          <cell r="F572" t="str">
            <v>Sun Oct 12 00:00:00 UTC 2025</v>
          </cell>
          <cell r="G572" t="str">
            <v>3PTY</v>
          </cell>
          <cell r="H572" t="str">
            <v>Active</v>
          </cell>
          <cell r="I572" t="str">
            <v>Rizvan,Mohamed</v>
          </cell>
          <cell r="J572" t="str">
            <v>KBTS</v>
          </cell>
        </row>
        <row r="573">
          <cell r="A573">
            <v>205856635</v>
          </cell>
          <cell r="B573" t="str">
            <v>ekyeipor</v>
          </cell>
          <cell r="C573" t="str">
            <v>KYEI,PORTIA</v>
          </cell>
          <cell r="D573">
            <v>171393</v>
          </cell>
          <cell r="E573">
            <v>1299</v>
          </cell>
          <cell r="F573" t="str">
            <v>Mon Aug 25 00:00:00 UTC 2025</v>
          </cell>
          <cell r="G573" t="str">
            <v>3PTY</v>
          </cell>
          <cell r="H573" t="str">
            <v>Active</v>
          </cell>
          <cell r="I573" t="str">
            <v>Thomas,Binil</v>
          </cell>
          <cell r="J573" t="str">
            <v>EFSV</v>
          </cell>
        </row>
        <row r="574">
          <cell r="A574">
            <v>206230580</v>
          </cell>
          <cell r="B574" t="str">
            <v>ndagirsh</v>
          </cell>
          <cell r="C574" t="str">
            <v>Ndagire,Shams</v>
          </cell>
          <cell r="D574">
            <v>14840147</v>
          </cell>
          <cell r="E574">
            <v>1299</v>
          </cell>
          <cell r="F574" t="str">
            <v>Mon Oct 13 00:00:00 UTC 2025</v>
          </cell>
          <cell r="G574" t="str">
            <v>3PTY</v>
          </cell>
          <cell r="H574" t="str">
            <v>Active</v>
          </cell>
          <cell r="I574" t="str">
            <v>Ansari,Ammar Abdullah</v>
          </cell>
          <cell r="J574" t="str">
            <v>EFSV</v>
          </cell>
        </row>
        <row r="575">
          <cell r="A575">
            <v>203974084</v>
          </cell>
          <cell r="B575" t="str">
            <v>vajeermo</v>
          </cell>
          <cell r="C575" t="str">
            <v>MOHAMED.A,VAJEER</v>
          </cell>
          <cell r="D575">
            <v>15057554</v>
          </cell>
          <cell r="E575">
            <v>1299</v>
          </cell>
          <cell r="F575" t="str">
            <v>Tue Sep 10 00:00:00 UTC 2024</v>
          </cell>
          <cell r="G575" t="str">
            <v>3PTY</v>
          </cell>
          <cell r="H575" t="str">
            <v>Active</v>
          </cell>
          <cell r="I575" t="str">
            <v>Joshi,Anirudh</v>
          </cell>
          <cell r="J575" t="str">
            <v>DULS</v>
          </cell>
        </row>
        <row r="576">
          <cell r="A576">
            <v>204882473</v>
          </cell>
          <cell r="B576" t="str">
            <v>auguskam</v>
          </cell>
          <cell r="C576" t="str">
            <v>KAMANDA,AUGUSTINE</v>
          </cell>
          <cell r="D576">
            <v>13428374</v>
          </cell>
          <cell r="E576">
            <v>1299</v>
          </cell>
          <cell r="F576" t="str">
            <v>Mon May 12 00:00:00 UTC 2025</v>
          </cell>
          <cell r="G576" t="str">
            <v>3PTY</v>
          </cell>
          <cell r="H576" t="str">
            <v>Active</v>
          </cell>
          <cell r="I576" t="str">
            <v>Lakkireddy,Sai Raghavendra Reddy</v>
          </cell>
          <cell r="J576" t="str">
            <v>DULS</v>
          </cell>
        </row>
        <row r="577">
          <cell r="A577">
            <v>208050632</v>
          </cell>
          <cell r="B577" t="str">
            <v>lndyamuh</v>
          </cell>
          <cell r="C577" t="str">
            <v>Ndyamuhaki,ivan</v>
          </cell>
          <cell r="D577">
            <v>12792636</v>
          </cell>
          <cell r="E577">
            <v>1299</v>
          </cell>
          <cell r="F577" t="str">
            <v>Thu Jul 23 00:00:00 UTC 2026</v>
          </cell>
          <cell r="G577" t="str">
            <v>3PTY</v>
          </cell>
          <cell r="H577" t="str">
            <v>Active</v>
          </cell>
          <cell r="I577" t="str">
            <v>Scaria,Varghese</v>
          </cell>
          <cell r="J577" t="str">
            <v>DULS</v>
          </cell>
        </row>
        <row r="578">
          <cell r="A578">
            <v>206873881</v>
          </cell>
          <cell r="B578" t="str">
            <v>mugwanas</v>
          </cell>
          <cell r="C578" t="str">
            <v>MUGWANA,SALIMU</v>
          </cell>
          <cell r="D578">
            <v>11595541</v>
          </cell>
          <cell r="E578">
            <v>1299</v>
          </cell>
          <cell r="F578" t="str">
            <v>Mon Dec 29 00:00:00 UTC 2025</v>
          </cell>
          <cell r="G578" t="str">
            <v>3PTY</v>
          </cell>
          <cell r="H578" t="str">
            <v>Active</v>
          </cell>
          <cell r="I578" t="str">
            <v>Meera,Bava Bahrudeen</v>
          </cell>
          <cell r="J578" t="str">
            <v>DULS</v>
          </cell>
        </row>
        <row r="579">
          <cell r="A579">
            <v>204072305</v>
          </cell>
          <cell r="B579" t="str">
            <v>shrehpra</v>
          </cell>
          <cell r="C579" t="str">
            <v>SHRESTHA,PRADHUMNA</v>
          </cell>
          <cell r="D579">
            <v>13543895</v>
          </cell>
          <cell r="E579">
            <v>1299</v>
          </cell>
          <cell r="F579" t="str">
            <v>Mon Sep 23 00:00:00 UTC 2024</v>
          </cell>
          <cell r="G579" t="str">
            <v>3PTY</v>
          </cell>
          <cell r="H579" t="str">
            <v>Active</v>
          </cell>
          <cell r="I579" t="str">
            <v>Ansari,Ammar Abdullah</v>
          </cell>
          <cell r="J579" t="str">
            <v>DULS</v>
          </cell>
        </row>
        <row r="580">
          <cell r="A580">
            <v>206868288</v>
          </cell>
          <cell r="B580" t="str">
            <v>margdufi</v>
          </cell>
          <cell r="C580" t="str">
            <v>MARY,DUFIE</v>
          </cell>
          <cell r="D580">
            <v>15320843</v>
          </cell>
          <cell r="E580">
            <v>1299</v>
          </cell>
          <cell r="F580" t="str">
            <v>Tue Aug 04 00:00:00 UTC 2026</v>
          </cell>
          <cell r="G580" t="str">
            <v>3PTY</v>
          </cell>
          <cell r="H580" t="str">
            <v>Active</v>
          </cell>
          <cell r="I580" t="str">
            <v>Scaria,Varghese</v>
          </cell>
          <cell r="J580" t="str">
            <v>FLO</v>
          </cell>
        </row>
        <row r="581">
          <cell r="A581">
            <v>205786045</v>
          </cell>
          <cell r="B581" t="str">
            <v>ferozrau</v>
          </cell>
          <cell r="C581" t="str">
            <v>Rahman,Feroz</v>
          </cell>
          <cell r="D581">
            <v>11771919</v>
          </cell>
          <cell r="E581">
            <v>1712</v>
          </cell>
          <cell r="F581" t="str">
            <v>Sat Aug 09 00:00:00 UTC 2025</v>
          </cell>
          <cell r="G581" t="str">
            <v>3PTY</v>
          </cell>
          <cell r="H581" t="str">
            <v>Active</v>
          </cell>
          <cell r="I581" t="str">
            <v>POGALA,HAREESH</v>
          </cell>
          <cell r="J581" t="str">
            <v>KBTS</v>
          </cell>
        </row>
        <row r="582">
          <cell r="A582">
            <v>205301874</v>
          </cell>
          <cell r="B582" t="str">
            <v>opariyar</v>
          </cell>
          <cell r="C582" t="str">
            <v>Pariyar,Sabina</v>
          </cell>
          <cell r="D582">
            <v>12883729</v>
          </cell>
          <cell r="E582">
            <v>1299</v>
          </cell>
          <cell r="F582" t="str">
            <v>Mon Oct 20 00:00:00 UTC 2025</v>
          </cell>
          <cell r="G582" t="str">
            <v>3PTY</v>
          </cell>
          <cell r="H582" t="str">
            <v>Active</v>
          </cell>
          <cell r="I582" t="str">
            <v>Meera,Bava Bahrudeen</v>
          </cell>
          <cell r="J582" t="str">
            <v>EFSV</v>
          </cell>
        </row>
        <row r="583">
          <cell r="A583">
            <v>204009351</v>
          </cell>
          <cell r="B583" t="str">
            <v>drabimah</v>
          </cell>
          <cell r="C583" t="str">
            <v>MAHARJAN,RABIN</v>
          </cell>
          <cell r="D583">
            <v>14830784</v>
          </cell>
          <cell r="E583">
            <v>1299</v>
          </cell>
          <cell r="F583" t="str">
            <v>Mon Sep 16 00:00:00 UTC 2024</v>
          </cell>
          <cell r="G583" t="str">
            <v>3PTY</v>
          </cell>
          <cell r="H583" t="str">
            <v>Active</v>
          </cell>
          <cell r="I583" t="str">
            <v>Ansari,Ammar Abdullah</v>
          </cell>
          <cell r="J583" t="str">
            <v>DULS</v>
          </cell>
        </row>
        <row r="584">
          <cell r="A584">
            <v>203469072</v>
          </cell>
          <cell r="B584" t="str">
            <v>aliallaf</v>
          </cell>
          <cell r="C584" t="str">
            <v>Ali,Allafha</v>
          </cell>
          <cell r="D584">
            <v>11815931</v>
          </cell>
          <cell r="E584">
            <v>1299</v>
          </cell>
          <cell r="F584" t="str">
            <v>Thu Jun 13 00:00:00 UTC 2024</v>
          </cell>
          <cell r="G584" t="str">
            <v>3PTY</v>
          </cell>
          <cell r="H584" t="str">
            <v>Active</v>
          </cell>
          <cell r="I584" t="str">
            <v>Sohail,Anis</v>
          </cell>
          <cell r="J584" t="str">
            <v>FLO</v>
          </cell>
        </row>
        <row r="585">
          <cell r="A585">
            <v>204009916</v>
          </cell>
          <cell r="B585" t="str">
            <v>biseswak</v>
          </cell>
          <cell r="C585" t="str">
            <v>KUMAR THAKUR,BISESWAR</v>
          </cell>
          <cell r="D585">
            <v>11717554</v>
          </cell>
          <cell r="E585">
            <v>1299</v>
          </cell>
          <cell r="F585" t="str">
            <v>Mon Sep 16 00:00:00 UTC 2024</v>
          </cell>
          <cell r="G585" t="str">
            <v>3PTY</v>
          </cell>
          <cell r="H585" t="str">
            <v>Active</v>
          </cell>
          <cell r="I585" t="str">
            <v>Lakkireddy,Sai Raghavendra Reddy</v>
          </cell>
          <cell r="J585" t="str">
            <v>DULS</v>
          </cell>
        </row>
        <row r="586">
          <cell r="A586">
            <v>206949312</v>
          </cell>
          <cell r="B586" t="str">
            <v>odekjohn</v>
          </cell>
          <cell r="C586" t="str">
            <v>ODEKE,JOHN</v>
          </cell>
          <cell r="D586">
            <v>352310</v>
          </cell>
          <cell r="E586">
            <v>1299</v>
          </cell>
          <cell r="F586" t="str">
            <v>Mon Jan 26 00:00:00 UTC 2026</v>
          </cell>
          <cell r="G586" t="str">
            <v>3PTY</v>
          </cell>
          <cell r="H586" t="str">
            <v>Active</v>
          </cell>
          <cell r="I586" t="str">
            <v>Sohail,Anis</v>
          </cell>
          <cell r="J586" t="str">
            <v>DULS</v>
          </cell>
        </row>
        <row r="587">
          <cell r="A587">
            <v>206192268</v>
          </cell>
          <cell r="B587" t="str">
            <v>janewanm</v>
          </cell>
          <cell r="C587" t="str">
            <v>wambui,Jane wangui</v>
          </cell>
          <cell r="D587">
            <v>12789389</v>
          </cell>
          <cell r="E587">
            <v>1299</v>
          </cell>
          <cell r="F587" t="str">
            <v>Mon Oct 06 00:00:00 UTC 2025</v>
          </cell>
          <cell r="G587" t="str">
            <v>3PTY</v>
          </cell>
          <cell r="H587" t="str">
            <v>Active</v>
          </cell>
          <cell r="I587" t="str">
            <v>Sohail,Anis</v>
          </cell>
          <cell r="J587" t="str">
            <v>EFSV</v>
          </cell>
        </row>
        <row r="588">
          <cell r="A588">
            <v>208024058</v>
          </cell>
          <cell r="B588" t="str">
            <v>libanvav</v>
          </cell>
          <cell r="C588" t="str">
            <v>Varghese George,Liban Varghese</v>
          </cell>
          <cell r="D588">
            <v>350247</v>
          </cell>
          <cell r="E588">
            <v>1200</v>
          </cell>
          <cell r="F588" t="str">
            <v>Thu Jul 16 00:00:00 UTC 2026</v>
          </cell>
          <cell r="G588" t="str">
            <v>3PTY</v>
          </cell>
          <cell r="H588" t="str">
            <v>Active</v>
          </cell>
          <cell r="I588" t="str">
            <v>Alhashmi,Abdulla</v>
          </cell>
          <cell r="J588" t="str">
            <v>SNTC</v>
          </cell>
        </row>
        <row r="589">
          <cell r="A589">
            <v>203736754</v>
          </cell>
          <cell r="B589" t="str">
            <v>myasaung</v>
          </cell>
          <cell r="C589" t="str">
            <v>Myat,Aung Kaung</v>
          </cell>
          <cell r="D589">
            <v>13886754</v>
          </cell>
          <cell r="E589">
            <v>1299</v>
          </cell>
          <cell r="F589" t="str">
            <v>Mon Jul 29 00:00:00 UTC 2024</v>
          </cell>
          <cell r="G589" t="str">
            <v>3PTY</v>
          </cell>
          <cell r="H589" t="str">
            <v>Active</v>
          </cell>
          <cell r="I589" t="str">
            <v>Katyal,Varun</v>
          </cell>
          <cell r="J589" t="str">
            <v>ADEC</v>
          </cell>
        </row>
        <row r="590">
          <cell r="A590">
            <v>206129597</v>
          </cell>
          <cell r="B590" t="str">
            <v>rtinoten</v>
          </cell>
          <cell r="C590" t="str">
            <v>Tinotenda Maindidze,Ralph</v>
          </cell>
          <cell r="D590">
            <v>11833912</v>
          </cell>
          <cell r="E590">
            <v>1299</v>
          </cell>
          <cell r="F590" t="str">
            <v>Mon Sep 29 00:00:00 UTC 2025</v>
          </cell>
          <cell r="G590" t="str">
            <v>3PTY</v>
          </cell>
          <cell r="H590" t="str">
            <v>Active</v>
          </cell>
          <cell r="I590" t="str">
            <v>Ansari,Ammar Abdullah</v>
          </cell>
          <cell r="J590" t="str">
            <v>FLO</v>
          </cell>
        </row>
        <row r="591">
          <cell r="A591">
            <v>206212366</v>
          </cell>
          <cell r="B591" t="str">
            <v>shakooeh</v>
          </cell>
          <cell r="C591" t="str">
            <v>Shakoor Bhatti,Hassan Shakoor Abdul</v>
          </cell>
          <cell r="D591">
            <v>12195267</v>
          </cell>
          <cell r="E591">
            <v>1299</v>
          </cell>
          <cell r="F591" t="str">
            <v>Thu Oct 09 00:00:00 UTC 2025</v>
          </cell>
          <cell r="G591" t="str">
            <v>3PTY</v>
          </cell>
          <cell r="H591" t="str">
            <v>Active</v>
          </cell>
          <cell r="I591" t="str">
            <v>Parungao,Priscila Montejo</v>
          </cell>
          <cell r="J591" t="str">
            <v>VSTG</v>
          </cell>
        </row>
        <row r="592">
          <cell r="A592">
            <v>206926473</v>
          </cell>
          <cell r="B592" t="str">
            <v>kwailaga</v>
          </cell>
          <cell r="C592" t="str">
            <v>WAILAGALA,ALI</v>
          </cell>
          <cell r="D592">
            <v>11002959</v>
          </cell>
          <cell r="E592">
            <v>1299</v>
          </cell>
          <cell r="F592" t="str">
            <v>Mon Jan 26 00:00:00 UTC 2026</v>
          </cell>
          <cell r="G592" t="str">
            <v>3PTY</v>
          </cell>
          <cell r="H592" t="str">
            <v>Active</v>
          </cell>
          <cell r="I592" t="str">
            <v>Sohail,Anis</v>
          </cell>
          <cell r="J592" t="str">
            <v>DULS</v>
          </cell>
        </row>
        <row r="593">
          <cell r="A593">
            <v>204299542</v>
          </cell>
          <cell r="B593" t="str">
            <v>ahmeumef</v>
          </cell>
          <cell r="C593" t="str">
            <v>Mefire Nchankou,Ahmed Tidjan</v>
          </cell>
          <cell r="D593">
            <v>12665361</v>
          </cell>
          <cell r="E593">
            <v>1299</v>
          </cell>
          <cell r="F593" t="str">
            <v>Mon Oct 21 00:00:00 UTC 2024</v>
          </cell>
          <cell r="G593" t="str">
            <v>3PTY</v>
          </cell>
          <cell r="H593" t="str">
            <v>Active</v>
          </cell>
          <cell r="I593" t="str">
            <v>Sohail,Anis</v>
          </cell>
          <cell r="J593" t="str">
            <v>QUES</v>
          </cell>
        </row>
        <row r="594">
          <cell r="A594">
            <v>207867355</v>
          </cell>
          <cell r="B594" t="str">
            <v>paudelnk</v>
          </cell>
          <cell r="C594" t="str">
            <v>Paudel,Krishna</v>
          </cell>
          <cell r="D594">
            <v>14872340</v>
          </cell>
          <cell r="E594">
            <v>1200</v>
          </cell>
          <cell r="F594" t="str">
            <v>Fri Jul 03 00:00:00 UTC 2026</v>
          </cell>
          <cell r="G594" t="str">
            <v>3PTY</v>
          </cell>
          <cell r="H594" t="str">
            <v>Active</v>
          </cell>
          <cell r="I594" t="str">
            <v>Alhashmi,Abdulla</v>
          </cell>
          <cell r="J594" t="str">
            <v>SSIS</v>
          </cell>
        </row>
        <row r="595">
          <cell r="A595">
            <v>205647825</v>
          </cell>
          <cell r="B595" t="str">
            <v>psharonc</v>
          </cell>
          <cell r="C595" t="str">
            <v>Psaima,Sharon Cherono</v>
          </cell>
          <cell r="D595">
            <v>12629895</v>
          </cell>
          <cell r="E595">
            <v>1299</v>
          </cell>
          <cell r="F595" t="str">
            <v>Mon Jul 14 00:00:00 UTC 2025</v>
          </cell>
          <cell r="G595" t="str">
            <v>3PTY</v>
          </cell>
          <cell r="H595" t="str">
            <v>Active</v>
          </cell>
          <cell r="I595" t="str">
            <v>Meera,Bava Bahrudeen</v>
          </cell>
          <cell r="J595" t="str">
            <v>EFSV</v>
          </cell>
        </row>
        <row r="596">
          <cell r="A596">
            <v>203993306</v>
          </cell>
          <cell r="B596" t="str">
            <v>ucoasant</v>
          </cell>
          <cell r="C596" t="str">
            <v>Asante,Comfort</v>
          </cell>
          <cell r="D596">
            <v>14448982</v>
          </cell>
          <cell r="E596">
            <v>1299</v>
          </cell>
          <cell r="F596" t="str">
            <v>Thu Sep 12 00:00:00 UTC 2024</v>
          </cell>
          <cell r="G596" t="str">
            <v>3PTY</v>
          </cell>
          <cell r="H596" t="str">
            <v>Active</v>
          </cell>
          <cell r="I596" t="str">
            <v>Narshad,Muhammad Ashik</v>
          </cell>
          <cell r="J596" t="str">
            <v>FLO</v>
          </cell>
        </row>
        <row r="597">
          <cell r="A597">
            <v>205280267</v>
          </cell>
          <cell r="B597" t="str">
            <v>violjepk</v>
          </cell>
          <cell r="C597" t="str">
            <v>Jepkemei,Violah</v>
          </cell>
          <cell r="D597">
            <v>14781969</v>
          </cell>
          <cell r="E597">
            <v>1299</v>
          </cell>
          <cell r="F597" t="str">
            <v>Thu Jan 15 00:00:00 UTC 2026</v>
          </cell>
          <cell r="G597" t="str">
            <v>3PTY</v>
          </cell>
          <cell r="H597" t="str">
            <v>Active</v>
          </cell>
          <cell r="I597" t="str">
            <v>Scaria,Varghese</v>
          </cell>
          <cell r="J597" t="str">
            <v>EFSV</v>
          </cell>
        </row>
        <row r="598">
          <cell r="A598">
            <v>203850775</v>
          </cell>
          <cell r="B598" t="str">
            <v>abwlinda</v>
          </cell>
          <cell r="C598" t="str">
            <v>Abit,Linda Sally</v>
          </cell>
          <cell r="D598">
            <v>12729494</v>
          </cell>
          <cell r="E598">
            <v>1299</v>
          </cell>
          <cell r="F598" t="str">
            <v>Tue Aug 20 00:00:00 UTC 2024</v>
          </cell>
          <cell r="G598" t="str">
            <v>3PTY</v>
          </cell>
          <cell r="H598" t="str">
            <v>Active</v>
          </cell>
          <cell r="I598" t="str">
            <v>Meera,Bava Bahrudeen</v>
          </cell>
          <cell r="J598" t="str">
            <v>FLO</v>
          </cell>
        </row>
        <row r="599">
          <cell r="A599">
            <v>205608627</v>
          </cell>
          <cell r="B599" t="str">
            <v>aglagopr</v>
          </cell>
          <cell r="C599" t="str">
            <v>AGLAGOVI,PRINCE</v>
          </cell>
          <cell r="D599">
            <v>326103</v>
          </cell>
          <cell r="E599">
            <v>1299</v>
          </cell>
          <cell r="F599" t="str">
            <v>Mon Jul 07 00:00:00 UTC 2025</v>
          </cell>
          <cell r="G599" t="str">
            <v>3PTY</v>
          </cell>
          <cell r="H599" t="str">
            <v>Active</v>
          </cell>
          <cell r="I599" t="str">
            <v>Katyal,Varun</v>
          </cell>
          <cell r="J599" t="str">
            <v>DULS</v>
          </cell>
        </row>
        <row r="600">
          <cell r="A600">
            <v>206949308</v>
          </cell>
          <cell r="B600" t="str">
            <v>dxogwang</v>
          </cell>
          <cell r="C600" t="str">
            <v>OGWANG,DAVID</v>
          </cell>
          <cell r="D600">
            <v>14629019</v>
          </cell>
          <cell r="E600">
            <v>1299</v>
          </cell>
          <cell r="F600" t="str">
            <v>Mon Jan 26 00:00:00 UTC 2026</v>
          </cell>
          <cell r="G600" t="str">
            <v>3PTY</v>
          </cell>
          <cell r="H600" t="str">
            <v>Active</v>
          </cell>
          <cell r="I600" t="str">
            <v>Sohail,Anis</v>
          </cell>
          <cell r="J600" t="str">
            <v>DULS</v>
          </cell>
        </row>
        <row r="601">
          <cell r="A601">
            <v>206192264</v>
          </cell>
          <cell r="B601" t="str">
            <v>ericaffg</v>
          </cell>
          <cell r="C601" t="str">
            <v>Afful,Erica</v>
          </cell>
          <cell r="D601">
            <v>11667692</v>
          </cell>
          <cell r="E601">
            <v>1299</v>
          </cell>
          <cell r="F601" t="str">
            <v>Mon Oct 06 00:00:00 UTC 2025</v>
          </cell>
          <cell r="G601" t="str">
            <v>3PTY</v>
          </cell>
          <cell r="H601" t="str">
            <v>Active</v>
          </cell>
          <cell r="I601" t="str">
            <v>Thomas,Binil</v>
          </cell>
          <cell r="J601" t="str">
            <v>EFSV</v>
          </cell>
        </row>
        <row r="602">
          <cell r="A602">
            <v>203469114</v>
          </cell>
          <cell r="B602" t="str">
            <v>owususol</v>
          </cell>
          <cell r="C602" t="str">
            <v>Owusu,Solomon</v>
          </cell>
          <cell r="D602">
            <v>14117703</v>
          </cell>
          <cell r="E602">
            <v>1299</v>
          </cell>
          <cell r="F602" t="str">
            <v>Thu Jun 13 00:00:00 UTC 2024</v>
          </cell>
          <cell r="G602" t="str">
            <v>3PTY</v>
          </cell>
          <cell r="H602" t="str">
            <v>Active</v>
          </cell>
          <cell r="I602" t="str">
            <v>Meera,Bava Bahrudeen</v>
          </cell>
          <cell r="J602" t="str">
            <v>FLO</v>
          </cell>
        </row>
        <row r="603">
          <cell r="A603">
            <v>203964991</v>
          </cell>
          <cell r="B603" t="str">
            <v>piraviki</v>
          </cell>
          <cell r="C603" t="str">
            <v>Pidatala,Ravi Kiran</v>
          </cell>
          <cell r="D603">
            <v>12991613</v>
          </cell>
          <cell r="E603">
            <v>1299</v>
          </cell>
          <cell r="F603" t="str">
            <v>Mon Sep 09 00:00:00 UTC 2024</v>
          </cell>
          <cell r="G603" t="str">
            <v>3PTY</v>
          </cell>
          <cell r="H603" t="str">
            <v>Active</v>
          </cell>
          <cell r="I603" t="str">
            <v>Ansari,Ammar Abdullah</v>
          </cell>
          <cell r="J603" t="str">
            <v>ADEC</v>
          </cell>
        </row>
        <row r="604">
          <cell r="A604">
            <v>203965523</v>
          </cell>
          <cell r="B604" t="str">
            <v>proskwak</v>
          </cell>
          <cell r="C604" t="str">
            <v>Kwaku Boateng,Prosper</v>
          </cell>
          <cell r="D604">
            <v>2367</v>
          </cell>
          <cell r="E604">
            <v>1299</v>
          </cell>
          <cell r="F604" t="str">
            <v>Mon Sep 09 00:00:00 UTC 2024</v>
          </cell>
          <cell r="G604" t="str">
            <v>3PTY</v>
          </cell>
          <cell r="H604" t="str">
            <v>Active</v>
          </cell>
          <cell r="I604" t="str">
            <v>Katyal,Varun</v>
          </cell>
          <cell r="J604" t="str">
            <v>FLO</v>
          </cell>
        </row>
        <row r="605">
          <cell r="A605">
            <v>204406416</v>
          </cell>
          <cell r="B605" t="str">
            <v>frgontra</v>
          </cell>
          <cell r="C605" t="str">
            <v>Gontran Gbekonsi,Francois C</v>
          </cell>
          <cell r="D605">
            <v>13288543</v>
          </cell>
          <cell r="E605">
            <v>1299</v>
          </cell>
          <cell r="F605" t="str">
            <v>Thu Oct 31 00:00:00 UTC 2024</v>
          </cell>
          <cell r="G605" t="str">
            <v>3PTY</v>
          </cell>
          <cell r="H605" t="str">
            <v>Active</v>
          </cell>
          <cell r="I605" t="str">
            <v>Katyal,Varun</v>
          </cell>
          <cell r="J605" t="str">
            <v>QUES</v>
          </cell>
        </row>
        <row r="606">
          <cell r="A606">
            <v>204013733</v>
          </cell>
          <cell r="B606" t="str">
            <v>geoppong</v>
          </cell>
          <cell r="C606" t="str">
            <v>Oppong,Enoch</v>
          </cell>
          <cell r="D606">
            <v>13247476</v>
          </cell>
          <cell r="E606">
            <v>1299</v>
          </cell>
          <cell r="F606" t="str">
            <v>Mon Sep 16 00:00:00 UTC 2024</v>
          </cell>
          <cell r="G606" t="str">
            <v>3PTY</v>
          </cell>
          <cell r="H606" t="str">
            <v>Active</v>
          </cell>
          <cell r="I606" t="str">
            <v>Katyal,Varun</v>
          </cell>
          <cell r="J606" t="str">
            <v>FLO</v>
          </cell>
        </row>
        <row r="607">
          <cell r="A607">
            <v>202516581</v>
          </cell>
          <cell r="B607" t="str">
            <v>mensdorc</v>
          </cell>
          <cell r="C607" t="str">
            <v>Mensah,Dorcas</v>
          </cell>
          <cell r="D607">
            <v>13647110</v>
          </cell>
          <cell r="E607">
            <v>1299</v>
          </cell>
          <cell r="F607" t="str">
            <v>Mon Aug 26 00:00:00 UTC 2024</v>
          </cell>
          <cell r="G607" t="str">
            <v>3PTY</v>
          </cell>
          <cell r="H607" t="str">
            <v>Active</v>
          </cell>
          <cell r="I607" t="str">
            <v>Lakkireddy,Sai Raghavendra Reddy</v>
          </cell>
          <cell r="J607" t="str">
            <v>FLO</v>
          </cell>
        </row>
        <row r="608">
          <cell r="A608">
            <v>206513292</v>
          </cell>
          <cell r="B608" t="str">
            <v>tumufran</v>
          </cell>
          <cell r="C608" t="str">
            <v>FRANK,TUMUSIIME</v>
          </cell>
          <cell r="D608">
            <v>11601572</v>
          </cell>
          <cell r="E608">
            <v>1299</v>
          </cell>
          <cell r="F608" t="str">
            <v>Mon Nov 10 00:00:00 UTC 2025</v>
          </cell>
          <cell r="G608" t="str">
            <v>3PTY</v>
          </cell>
          <cell r="H608" t="str">
            <v>Active</v>
          </cell>
          <cell r="I608" t="str">
            <v>Katyal,Varun</v>
          </cell>
          <cell r="J608" t="str">
            <v>DULS</v>
          </cell>
        </row>
        <row r="609">
          <cell r="A609">
            <v>204319808</v>
          </cell>
          <cell r="B609" t="str">
            <v>gemmanua</v>
          </cell>
          <cell r="C609" t="str">
            <v>Arthur,Emmanuel Kobina</v>
          </cell>
          <cell r="D609">
            <v>14644676</v>
          </cell>
          <cell r="E609">
            <v>1299</v>
          </cell>
          <cell r="F609" t="str">
            <v>Thu Oct 24 00:00:00 UTC 2024</v>
          </cell>
          <cell r="G609" t="str">
            <v>3PTY</v>
          </cell>
          <cell r="H609" t="str">
            <v>Active</v>
          </cell>
          <cell r="I609" t="str">
            <v>Scaria,Varghese</v>
          </cell>
          <cell r="J609" t="str">
            <v>QUES</v>
          </cell>
        </row>
        <row r="610">
          <cell r="A610">
            <v>203993303</v>
          </cell>
          <cell r="B610" t="str">
            <v>aetelahf</v>
          </cell>
          <cell r="C610" t="str">
            <v>Etelah Fru,Ngwemah</v>
          </cell>
          <cell r="D610">
            <v>13096376</v>
          </cell>
          <cell r="E610">
            <v>1299</v>
          </cell>
          <cell r="F610" t="str">
            <v>Thu Sep 12 00:00:00 UTC 2024</v>
          </cell>
          <cell r="G610" t="str">
            <v>3PTY</v>
          </cell>
          <cell r="H610" t="str">
            <v>Active</v>
          </cell>
          <cell r="I610" t="str">
            <v>Thomas,Binil</v>
          </cell>
          <cell r="J610" t="str">
            <v>FLO</v>
          </cell>
        </row>
        <row r="611">
          <cell r="A611">
            <v>203555843</v>
          </cell>
          <cell r="B611" t="str">
            <v>darelall</v>
          </cell>
          <cell r="C611" t="str">
            <v>D. Arellano,Allen Andrey</v>
          </cell>
          <cell r="D611">
            <v>11074780</v>
          </cell>
          <cell r="E611">
            <v>1299</v>
          </cell>
          <cell r="F611" t="str">
            <v>Thu Jun 27 00:00:00 UTC 2024</v>
          </cell>
          <cell r="G611" t="str">
            <v>3PTY</v>
          </cell>
          <cell r="H611" t="str">
            <v>Active</v>
          </cell>
          <cell r="I611" t="str">
            <v>Narshad,Muhammad Ashik</v>
          </cell>
          <cell r="J611" t="str">
            <v>ADEC</v>
          </cell>
        </row>
        <row r="612">
          <cell r="A612">
            <v>206296194</v>
          </cell>
          <cell r="B612" t="str">
            <v>bwalhell</v>
          </cell>
          <cell r="C612" t="str">
            <v>BWALYA,HELLEN tanasho</v>
          </cell>
          <cell r="D612">
            <v>14635150</v>
          </cell>
          <cell r="E612">
            <v>1299</v>
          </cell>
          <cell r="F612" t="str">
            <v>Mon Oct 20 00:00:00 UTC 2025</v>
          </cell>
          <cell r="G612" t="str">
            <v>3PTY</v>
          </cell>
          <cell r="H612" t="str">
            <v>Active</v>
          </cell>
          <cell r="I612" t="str">
            <v>Sohail,Anis</v>
          </cell>
          <cell r="J612" t="str">
            <v>EFSV</v>
          </cell>
        </row>
        <row r="613">
          <cell r="A613">
            <v>203469400</v>
          </cell>
          <cell r="B613" t="str">
            <v>jglakuma</v>
          </cell>
          <cell r="C613" t="str">
            <v>AKUMAWAH,GLORY</v>
          </cell>
          <cell r="D613">
            <v>14749266</v>
          </cell>
          <cell r="E613">
            <v>1299</v>
          </cell>
          <cell r="F613" t="str">
            <v>Thu Jun 13 00:00:00 UTC 2024</v>
          </cell>
          <cell r="G613" t="str">
            <v>3PTY</v>
          </cell>
          <cell r="H613" t="str">
            <v>Active</v>
          </cell>
          <cell r="I613" t="str">
            <v>Sohail,Anis</v>
          </cell>
          <cell r="J613" t="str">
            <v>ADEC</v>
          </cell>
        </row>
        <row r="614">
          <cell r="A614">
            <v>206953815</v>
          </cell>
          <cell r="B614" t="str">
            <v>muhbrigh</v>
          </cell>
          <cell r="C614" t="str">
            <v>MUHEREZA,BRIGHTON</v>
          </cell>
          <cell r="D614">
            <v>11119098</v>
          </cell>
          <cell r="E614">
            <v>1299</v>
          </cell>
          <cell r="F614" t="str">
            <v>Mon Jan 26 00:00:00 UTC 2026</v>
          </cell>
          <cell r="G614" t="str">
            <v>3PTY</v>
          </cell>
          <cell r="H614" t="str">
            <v>Active</v>
          </cell>
          <cell r="I614" t="str">
            <v>Sohail,Anis</v>
          </cell>
          <cell r="J614" t="str">
            <v>DULS</v>
          </cell>
        </row>
        <row r="615">
          <cell r="A615">
            <v>206239212</v>
          </cell>
          <cell r="B615" t="str">
            <v>cecchish</v>
          </cell>
          <cell r="C615" t="str">
            <v>CHISHIMBA,CECILIA</v>
          </cell>
          <cell r="D615">
            <v>13945330</v>
          </cell>
          <cell r="E615">
            <v>1299</v>
          </cell>
          <cell r="F615" t="str">
            <v>Mon Oct 13 00:00:00 UTC 2025</v>
          </cell>
          <cell r="G615" t="str">
            <v>3PTY</v>
          </cell>
          <cell r="H615" t="str">
            <v>Active</v>
          </cell>
          <cell r="I615" t="str">
            <v>Narshad,Muhammad Ashik</v>
          </cell>
          <cell r="J615" t="str">
            <v>FLO</v>
          </cell>
        </row>
        <row r="616">
          <cell r="A616">
            <v>205236902</v>
          </cell>
          <cell r="B616" t="str">
            <v>yawunsam</v>
          </cell>
          <cell r="C616" t="str">
            <v>AWUNI,SAMUEL</v>
          </cell>
          <cell r="D616">
            <v>12796138</v>
          </cell>
          <cell r="E616">
            <v>1299</v>
          </cell>
          <cell r="F616" t="str">
            <v>Mon May 12 00:00:00 UTC 2025</v>
          </cell>
          <cell r="G616" t="str">
            <v>3PTY</v>
          </cell>
          <cell r="H616" t="str">
            <v>Active</v>
          </cell>
          <cell r="I616" t="str">
            <v>Scaria,Varghese</v>
          </cell>
          <cell r="J616" t="str">
            <v>DULS</v>
          </cell>
        </row>
        <row r="617">
          <cell r="A617">
            <v>206875150</v>
          </cell>
          <cell r="B617" t="str">
            <v>emmanajo</v>
          </cell>
          <cell r="C617" t="str">
            <v>JOSEPH KALEMBO,EMMANUEL</v>
          </cell>
          <cell r="D617">
            <v>14957294</v>
          </cell>
          <cell r="E617">
            <v>1299</v>
          </cell>
          <cell r="F617" t="str">
            <v>Mon Dec 29 00:00:00 UTC 2025</v>
          </cell>
          <cell r="G617" t="str">
            <v>3PTY</v>
          </cell>
          <cell r="H617" t="str">
            <v>Active</v>
          </cell>
          <cell r="I617" t="str">
            <v>Sohail,Anis</v>
          </cell>
          <cell r="J617" t="str">
            <v>DULS</v>
          </cell>
        </row>
        <row r="618">
          <cell r="A618">
            <v>203800780</v>
          </cell>
          <cell r="B618" t="str">
            <v>pradegug</v>
          </cell>
          <cell r="C618" t="str">
            <v>GUPTA,PRADEEP KUMAR</v>
          </cell>
          <cell r="D618">
            <v>14995692</v>
          </cell>
          <cell r="E618">
            <v>1299</v>
          </cell>
          <cell r="F618" t="str">
            <v>Mon Jan 27 00:00:00 UTC 2025</v>
          </cell>
          <cell r="G618" t="str">
            <v>3PTY</v>
          </cell>
          <cell r="H618" t="str">
            <v>Active</v>
          </cell>
          <cell r="I618" t="str">
            <v>Ansari,Ammar Abdullah</v>
          </cell>
          <cell r="J618" t="str">
            <v>DULS</v>
          </cell>
        </row>
        <row r="619">
          <cell r="A619">
            <v>206136720</v>
          </cell>
          <cell r="B619" t="str">
            <v>chancink</v>
          </cell>
          <cell r="C619" t="str">
            <v>INKIE MBI,CHANCELINE</v>
          </cell>
          <cell r="D619">
            <v>317628</v>
          </cell>
          <cell r="E619">
            <v>1299</v>
          </cell>
          <cell r="F619" t="str">
            <v>Mon Sep 29 00:00:00 UTC 2025</v>
          </cell>
          <cell r="G619" t="str">
            <v>3PTY</v>
          </cell>
          <cell r="H619" t="str">
            <v>Active</v>
          </cell>
          <cell r="I619" t="str">
            <v>Scaria,Varghese</v>
          </cell>
          <cell r="J619" t="str">
            <v>FLO</v>
          </cell>
        </row>
        <row r="620">
          <cell r="A620">
            <v>204869087</v>
          </cell>
          <cell r="B620" t="str">
            <v>seugrace</v>
          </cell>
          <cell r="C620" t="str">
            <v>Serwaa,Grace</v>
          </cell>
          <cell r="D620">
            <v>15004318</v>
          </cell>
          <cell r="E620">
            <v>1299</v>
          </cell>
          <cell r="F620" t="str">
            <v>Mon Feb 03 00:00:00 UTC 2025</v>
          </cell>
          <cell r="G620" t="str">
            <v>3PTY</v>
          </cell>
          <cell r="H620" t="str">
            <v>Active</v>
          </cell>
          <cell r="I620" t="str">
            <v>Katyal,Varun</v>
          </cell>
          <cell r="J620" t="str">
            <v>QUES</v>
          </cell>
        </row>
        <row r="621">
          <cell r="A621">
            <v>203851106</v>
          </cell>
          <cell r="B621" t="str">
            <v>amoelish</v>
          </cell>
          <cell r="C621" t="str">
            <v>Amoako,Elisha Kena</v>
          </cell>
          <cell r="D621">
            <v>13514270</v>
          </cell>
          <cell r="E621">
            <v>1299</v>
          </cell>
          <cell r="F621" t="str">
            <v>Tue Aug 20 00:00:00 UTC 2024</v>
          </cell>
          <cell r="G621" t="str">
            <v>3PTY</v>
          </cell>
          <cell r="H621" t="str">
            <v>Active</v>
          </cell>
          <cell r="I621" t="str">
            <v>Lakkireddy,Sai Raghavendra Reddy</v>
          </cell>
          <cell r="J621" t="str">
            <v>FLO</v>
          </cell>
        </row>
        <row r="622">
          <cell r="A622">
            <v>205199830</v>
          </cell>
          <cell r="B622" t="str">
            <v>shadraat</v>
          </cell>
          <cell r="C622" t="str">
            <v>Atela,Shadrack</v>
          </cell>
          <cell r="D622">
            <v>13931956</v>
          </cell>
          <cell r="E622">
            <v>1299</v>
          </cell>
          <cell r="F622" t="str">
            <v>Mon Apr 28 00:00:00 UTC 2025</v>
          </cell>
          <cell r="G622" t="str">
            <v>3PTY</v>
          </cell>
          <cell r="H622" t="str">
            <v>Active</v>
          </cell>
          <cell r="I622" t="str">
            <v>Ansari,Ammar Abdullah</v>
          </cell>
          <cell r="J622" t="str">
            <v>EFSV</v>
          </cell>
        </row>
        <row r="623">
          <cell r="A623">
            <v>206513285</v>
          </cell>
          <cell r="B623" t="str">
            <v>keizokre</v>
          </cell>
          <cell r="C623" t="str">
            <v>KEIZO KISEMBO,REUBEN</v>
          </cell>
          <cell r="D623">
            <v>14881023</v>
          </cell>
          <cell r="E623">
            <v>1299</v>
          </cell>
          <cell r="F623" t="str">
            <v>Mon Nov 10 00:00:00 UTC 2025</v>
          </cell>
          <cell r="G623" t="str">
            <v>3PTY</v>
          </cell>
          <cell r="H623" t="str">
            <v>Active</v>
          </cell>
          <cell r="I623" t="str">
            <v>Katyal,Varun</v>
          </cell>
          <cell r="J623" t="str">
            <v>DULS</v>
          </cell>
        </row>
        <row r="624">
          <cell r="A624">
            <v>206513281</v>
          </cell>
          <cell r="B624" t="str">
            <v>adebugar</v>
          </cell>
          <cell r="C624" t="str">
            <v>ADEBUGA,RAHUMATA</v>
          </cell>
          <cell r="D624">
            <v>13901194</v>
          </cell>
          <cell r="E624">
            <v>1299</v>
          </cell>
          <cell r="F624" t="str">
            <v>Mon Nov 10 00:00:00 UTC 2025</v>
          </cell>
          <cell r="G624" t="str">
            <v>3PTY</v>
          </cell>
          <cell r="H624" t="str">
            <v>Active</v>
          </cell>
          <cell r="I624" t="str">
            <v>Katyal,Varun</v>
          </cell>
          <cell r="J624" t="str">
            <v>DULS</v>
          </cell>
        </row>
        <row r="625">
          <cell r="A625">
            <v>206015628</v>
          </cell>
          <cell r="B625" t="str">
            <v>ssjonatm</v>
          </cell>
          <cell r="C625" t="str">
            <v>Ssali,Jonathan</v>
          </cell>
          <cell r="D625">
            <v>13322518</v>
          </cell>
          <cell r="E625">
            <v>1299</v>
          </cell>
          <cell r="F625" t="str">
            <v>Mon Sep 22 00:00:00 UTC 2025</v>
          </cell>
          <cell r="G625" t="str">
            <v>3PTY</v>
          </cell>
          <cell r="H625" t="str">
            <v>Active</v>
          </cell>
          <cell r="I625" t="str">
            <v>Lakkireddy,Sai Raghavendra Reddy</v>
          </cell>
          <cell r="J625" t="str">
            <v>FLO</v>
          </cell>
        </row>
        <row r="626">
          <cell r="A626">
            <v>203850924</v>
          </cell>
          <cell r="B626" t="str">
            <v>dronkate</v>
          </cell>
          <cell r="C626" t="str">
            <v>Katende,Ronald</v>
          </cell>
          <cell r="D626">
            <v>11451056</v>
          </cell>
          <cell r="E626">
            <v>1299</v>
          </cell>
          <cell r="F626" t="str">
            <v>Tue Aug 20 00:00:00 UTC 2024</v>
          </cell>
          <cell r="G626" t="str">
            <v>3PTY</v>
          </cell>
          <cell r="H626" t="str">
            <v>Active</v>
          </cell>
          <cell r="I626" t="str">
            <v>Ansari,Ammar Abdullah</v>
          </cell>
          <cell r="J626" t="str">
            <v>DULS</v>
          </cell>
        </row>
        <row r="627">
          <cell r="A627">
            <v>204864420</v>
          </cell>
          <cell r="B627" t="str">
            <v>jsamuean</v>
          </cell>
          <cell r="C627" t="str">
            <v>ANNOR BOAITEY,SAMUEL</v>
          </cell>
          <cell r="D627">
            <v>15044313</v>
          </cell>
          <cell r="E627">
            <v>1299</v>
          </cell>
          <cell r="F627" t="str">
            <v>Mon Jan 27 00:00:00 UTC 2025</v>
          </cell>
          <cell r="G627" t="str">
            <v>3PTY</v>
          </cell>
          <cell r="H627" t="str">
            <v>Active</v>
          </cell>
          <cell r="I627" t="str">
            <v>Katyal,Varun</v>
          </cell>
          <cell r="J627" t="str">
            <v>DULS</v>
          </cell>
        </row>
        <row r="628">
          <cell r="A628">
            <v>203813037</v>
          </cell>
          <cell r="B628" t="str">
            <v>hbabuaru</v>
          </cell>
          <cell r="C628" t="str">
            <v>BABU,ARUN</v>
          </cell>
          <cell r="D628">
            <v>11605849</v>
          </cell>
          <cell r="E628">
            <v>1299</v>
          </cell>
          <cell r="F628" t="str">
            <v>Tue Aug 13 00:00:00 UTC 2024</v>
          </cell>
          <cell r="G628" t="str">
            <v>3PTY</v>
          </cell>
          <cell r="H628" t="str">
            <v>Active</v>
          </cell>
          <cell r="I628" t="str">
            <v>Katyal,Varun</v>
          </cell>
          <cell r="J628" t="str">
            <v>ADEC</v>
          </cell>
        </row>
        <row r="629">
          <cell r="A629">
            <v>201857481</v>
          </cell>
          <cell r="B629" t="str">
            <v>memercyo</v>
          </cell>
          <cell r="C629" t="str">
            <v>Ofori,Mercy</v>
          </cell>
          <cell r="D629">
            <v>15092015</v>
          </cell>
          <cell r="E629">
            <v>1299</v>
          </cell>
          <cell r="F629" t="str">
            <v>Mon Oct 21 00:00:00 UTC 2024</v>
          </cell>
          <cell r="G629" t="str">
            <v>3PTY</v>
          </cell>
          <cell r="H629" t="str">
            <v>Active</v>
          </cell>
          <cell r="I629" t="str">
            <v>Thomas,Binil</v>
          </cell>
          <cell r="J629" t="str">
            <v>QUES</v>
          </cell>
        </row>
        <row r="630">
          <cell r="A630">
            <v>204469338</v>
          </cell>
          <cell r="B630" t="str">
            <v>anasomoh</v>
          </cell>
          <cell r="C630" t="str">
            <v>Anas Mohammad Habeeb,Mohammad</v>
          </cell>
          <cell r="D630">
            <v>271325</v>
          </cell>
          <cell r="E630">
            <v>1299</v>
          </cell>
          <cell r="F630" t="str">
            <v>Thu Nov 07 00:00:00 UTC 2024</v>
          </cell>
          <cell r="G630" t="str">
            <v>3PTY</v>
          </cell>
          <cell r="H630" t="str">
            <v>Active</v>
          </cell>
          <cell r="I630" t="str">
            <v>Joshi,Anirudh</v>
          </cell>
          <cell r="J630" t="str">
            <v>FLO</v>
          </cell>
        </row>
        <row r="631">
          <cell r="A631">
            <v>204138121</v>
          </cell>
          <cell r="B631" t="str">
            <v>jarrahad</v>
          </cell>
          <cell r="C631" t="str">
            <v>Jarra,Haddijatou</v>
          </cell>
          <cell r="D631">
            <v>339416</v>
          </cell>
          <cell r="E631">
            <v>1299</v>
          </cell>
          <cell r="F631" t="str">
            <v>Mon Sep 30 00:00:00 UTC 2024</v>
          </cell>
          <cell r="G631" t="str">
            <v>3PTY</v>
          </cell>
          <cell r="H631" t="str">
            <v>Active</v>
          </cell>
          <cell r="I631" t="str">
            <v>Narshad,Muhammad Ashik</v>
          </cell>
          <cell r="J631" t="str">
            <v>QUES</v>
          </cell>
        </row>
        <row r="632">
          <cell r="A632">
            <v>206006412</v>
          </cell>
          <cell r="B632" t="str">
            <v>cathprom</v>
          </cell>
          <cell r="C632" t="str">
            <v>PROMISE NAMALE,CATHERINE</v>
          </cell>
          <cell r="D632">
            <v>15379138</v>
          </cell>
          <cell r="E632">
            <v>1299</v>
          </cell>
          <cell r="F632" t="str">
            <v>Mon Sep 15 00:00:00 UTC 2025</v>
          </cell>
          <cell r="G632" t="str">
            <v>3PTY</v>
          </cell>
          <cell r="H632" t="str">
            <v>Active</v>
          </cell>
          <cell r="I632" t="str">
            <v>Katyal,Varun</v>
          </cell>
          <cell r="J632" t="str">
            <v>FLO</v>
          </cell>
        </row>
        <row r="633">
          <cell r="A633">
            <v>205961667</v>
          </cell>
          <cell r="B633" t="str">
            <v>zhasanab</v>
          </cell>
          <cell r="C633" t="str">
            <v>Hasan,Abu</v>
          </cell>
          <cell r="D633">
            <v>14969225</v>
          </cell>
          <cell r="E633">
            <v>1712</v>
          </cell>
          <cell r="F633" t="str">
            <v>Fri Sep 05 00:00:00 UTC 2025</v>
          </cell>
          <cell r="G633" t="str">
            <v>3PTY</v>
          </cell>
          <cell r="H633" t="str">
            <v>Active</v>
          </cell>
          <cell r="I633" t="str">
            <v>Rizvan,Mohamed</v>
          </cell>
          <cell r="J633" t="str">
            <v>TDTS</v>
          </cell>
        </row>
        <row r="634">
          <cell r="A634">
            <v>204883245</v>
          </cell>
          <cell r="B634" t="str">
            <v>wgracech</v>
          </cell>
          <cell r="C634" t="str">
            <v>Nhau,Grace Chido</v>
          </cell>
          <cell r="D634">
            <v>13283609</v>
          </cell>
          <cell r="E634">
            <v>1299</v>
          </cell>
          <cell r="F634" t="str">
            <v>Mon Feb 03 00:00:00 UTC 2025</v>
          </cell>
          <cell r="G634" t="str">
            <v>3PTY</v>
          </cell>
          <cell r="H634" t="str">
            <v>Active</v>
          </cell>
          <cell r="I634" t="str">
            <v>Katyal,Varun</v>
          </cell>
          <cell r="J634" t="str">
            <v>QUES</v>
          </cell>
        </row>
        <row r="635">
          <cell r="A635">
            <v>206239523</v>
          </cell>
          <cell r="B635" t="str">
            <v>hannmuru</v>
          </cell>
          <cell r="C635" t="str">
            <v>Mwaura,Ann Murugi</v>
          </cell>
          <cell r="D635">
            <v>11417737</v>
          </cell>
          <cell r="E635">
            <v>1299</v>
          </cell>
          <cell r="F635" t="str">
            <v>Mon Oct 13 00:00:00 UTC 2025</v>
          </cell>
          <cell r="G635" t="str">
            <v>3PTY</v>
          </cell>
          <cell r="H635" t="str">
            <v>Active</v>
          </cell>
          <cell r="I635" t="str">
            <v>Ansari,Ammar Abdullah</v>
          </cell>
          <cell r="J635" t="str">
            <v>EFSV</v>
          </cell>
        </row>
        <row r="636">
          <cell r="A636">
            <v>207471000</v>
          </cell>
          <cell r="B636" t="str">
            <v>robehaug</v>
          </cell>
          <cell r="C636" t="str">
            <v>Augustus Sunney,Robert</v>
          </cell>
          <cell r="D636">
            <v>13484843</v>
          </cell>
          <cell r="E636">
            <v>1712</v>
          </cell>
          <cell r="F636" t="str">
            <v>Sun May 10 00:00:00 UTC 2026</v>
          </cell>
          <cell r="G636" t="str">
            <v>3PTY</v>
          </cell>
          <cell r="H636" t="str">
            <v>Active</v>
          </cell>
          <cell r="I636" t="str">
            <v>ramadoss,vadivel</v>
          </cell>
          <cell r="J636" t="str">
            <v>KBTS</v>
          </cell>
        </row>
        <row r="637">
          <cell r="A637">
            <v>205495596</v>
          </cell>
          <cell r="B637" t="str">
            <v>cokipchu</v>
          </cell>
          <cell r="C637" t="str">
            <v>KIPCHUMBA,COSMAS</v>
          </cell>
          <cell r="D637">
            <v>11811315</v>
          </cell>
          <cell r="E637">
            <v>1299</v>
          </cell>
          <cell r="F637" t="str">
            <v>Mon Jun 23 00:00:00 UTC 2025</v>
          </cell>
          <cell r="G637" t="str">
            <v>3PTY</v>
          </cell>
          <cell r="H637" t="str">
            <v>Active</v>
          </cell>
          <cell r="I637" t="str">
            <v>Katyal,Varun</v>
          </cell>
          <cell r="J637" t="str">
            <v>EFSV</v>
          </cell>
        </row>
        <row r="638">
          <cell r="A638">
            <v>203800283</v>
          </cell>
          <cell r="B638" t="str">
            <v>basnafsu</v>
          </cell>
          <cell r="C638" t="str">
            <v>BASNAT,SUNDAR</v>
          </cell>
          <cell r="D638">
            <v>14989530</v>
          </cell>
          <cell r="E638">
            <v>1299</v>
          </cell>
          <cell r="F638" t="str">
            <v>Fri Aug 09 00:00:00 UTC 2024</v>
          </cell>
          <cell r="G638" t="str">
            <v>3PTY</v>
          </cell>
          <cell r="H638" t="str">
            <v>Active</v>
          </cell>
          <cell r="I638" t="str">
            <v>Rajendran,Ajith Kumar</v>
          </cell>
          <cell r="J638" t="str">
            <v>KBTS</v>
          </cell>
        </row>
        <row r="639">
          <cell r="A639">
            <v>203850776</v>
          </cell>
          <cell r="B639" t="str">
            <v>folisuzw</v>
          </cell>
          <cell r="C639" t="str">
            <v>Foli,Suzzy</v>
          </cell>
          <cell r="D639">
            <v>12205668</v>
          </cell>
          <cell r="E639">
            <v>1299</v>
          </cell>
          <cell r="F639" t="str">
            <v>Tue Aug 20 00:00:00 UTC 2024</v>
          </cell>
          <cell r="G639" t="str">
            <v>3PTY</v>
          </cell>
          <cell r="H639" t="str">
            <v>Active</v>
          </cell>
          <cell r="I639" t="str">
            <v>Meera,Bava Bahrudeen</v>
          </cell>
          <cell r="J639" t="str">
            <v>FLO</v>
          </cell>
        </row>
        <row r="640">
          <cell r="A640">
            <v>204869090</v>
          </cell>
          <cell r="B640" t="str">
            <v>noeliayo</v>
          </cell>
          <cell r="C640" t="str">
            <v>Ayong,Noeline Nuck</v>
          </cell>
          <cell r="D640">
            <v>13827892</v>
          </cell>
          <cell r="E640">
            <v>1299</v>
          </cell>
          <cell r="F640" t="str">
            <v>Mon Feb 03 00:00:00 UTC 2025</v>
          </cell>
          <cell r="G640" t="str">
            <v>3PTY</v>
          </cell>
          <cell r="H640" t="str">
            <v>Active</v>
          </cell>
          <cell r="I640" t="str">
            <v>Katyal,Varun</v>
          </cell>
          <cell r="J640" t="str">
            <v>QUES</v>
          </cell>
        </row>
        <row r="641">
          <cell r="A641">
            <v>205845546</v>
          </cell>
          <cell r="B641" t="str">
            <v>aijsimoj</v>
          </cell>
          <cell r="C641" t="str">
            <v>AIJUKA,SIMON</v>
          </cell>
          <cell r="D641">
            <v>12300869</v>
          </cell>
          <cell r="E641">
            <v>1299</v>
          </cell>
          <cell r="F641" t="str">
            <v>Mon Aug 25 00:00:00 UTC 2025</v>
          </cell>
          <cell r="G641" t="str">
            <v>3PTY</v>
          </cell>
          <cell r="H641" t="str">
            <v>Active</v>
          </cell>
          <cell r="I641" t="str">
            <v>Ansari,Ammar Abdullah</v>
          </cell>
          <cell r="J641" t="str">
            <v>DULS</v>
          </cell>
        </row>
        <row r="642">
          <cell r="A642">
            <v>203881698</v>
          </cell>
          <cell r="B642" t="str">
            <v>gbenclem</v>
          </cell>
          <cell r="C642" t="str">
            <v>Gbenatey,Clement Kwetey</v>
          </cell>
          <cell r="D642">
            <v>14054048</v>
          </cell>
          <cell r="E642">
            <v>1299</v>
          </cell>
          <cell r="F642" t="str">
            <v>Mon Aug 26 00:00:00 UTC 2024</v>
          </cell>
          <cell r="G642" t="str">
            <v>3PTY</v>
          </cell>
          <cell r="H642" t="str">
            <v>Active</v>
          </cell>
          <cell r="I642" t="str">
            <v>Thomas,Binil</v>
          </cell>
          <cell r="J642" t="str">
            <v>FLO</v>
          </cell>
        </row>
        <row r="643">
          <cell r="A643">
            <v>205786039</v>
          </cell>
          <cell r="B643" t="str">
            <v>jitckum</v>
          </cell>
          <cell r="C643" t="str">
            <v>KUMAR RAM,JITENDRA KUMAR RAM</v>
          </cell>
          <cell r="D643">
            <v>14328424</v>
          </cell>
          <cell r="E643">
            <v>1712</v>
          </cell>
          <cell r="F643" t="str">
            <v>Sat Aug 09 00:00:00 UTC 2025</v>
          </cell>
          <cell r="G643" t="str">
            <v>3PTY</v>
          </cell>
          <cell r="H643" t="str">
            <v>Active</v>
          </cell>
          <cell r="I643" t="str">
            <v>POGALA,HAREESH</v>
          </cell>
          <cell r="J643" t="str">
            <v>KBTS</v>
          </cell>
        </row>
        <row r="644">
          <cell r="A644">
            <v>205133783</v>
          </cell>
          <cell r="B644" t="str">
            <v>hossamdj</v>
          </cell>
          <cell r="C644" t="str">
            <v>Hossain,MD Monir</v>
          </cell>
          <cell r="D644">
            <v>13724130</v>
          </cell>
          <cell r="E644">
            <v>1299</v>
          </cell>
          <cell r="F644" t="str">
            <v>Thu Apr 10 00:00:00 UTC 2025</v>
          </cell>
          <cell r="G644" t="str">
            <v>3PTY</v>
          </cell>
          <cell r="H644" t="str">
            <v>Active</v>
          </cell>
          <cell r="I644" t="str">
            <v>elrashid,Hassan</v>
          </cell>
          <cell r="J644" t="str">
            <v>EFSV</v>
          </cell>
        </row>
        <row r="645">
          <cell r="A645">
            <v>207834325</v>
          </cell>
          <cell r="B645" t="str">
            <v>farokodu</v>
          </cell>
          <cell r="C645" t="str">
            <v>Koduah,Farouk Koduah</v>
          </cell>
          <cell r="D645">
            <v>14230405</v>
          </cell>
          <cell r="E645">
            <v>1712</v>
          </cell>
          <cell r="F645" t="str">
            <v>Sat Jun 27 00:00:00 UTC 2026</v>
          </cell>
          <cell r="G645" t="str">
            <v>3PTY</v>
          </cell>
          <cell r="H645" t="str">
            <v>Active</v>
          </cell>
          <cell r="I645" t="str">
            <v>Raynold,Shine</v>
          </cell>
          <cell r="J645" t="str">
            <v>KBTS</v>
          </cell>
        </row>
        <row r="646">
          <cell r="A646">
            <v>206250876</v>
          </cell>
          <cell r="B646" t="str">
            <v>joycamaa</v>
          </cell>
          <cell r="C646" t="str">
            <v>AMA ABBAN,JOYCE</v>
          </cell>
          <cell r="D646">
            <v>14053814</v>
          </cell>
          <cell r="E646">
            <v>1299</v>
          </cell>
          <cell r="F646" t="str">
            <v>Mon Oct 13 00:00:00 UTC 2025</v>
          </cell>
          <cell r="G646" t="str">
            <v>3PTY</v>
          </cell>
          <cell r="H646" t="str">
            <v>Active</v>
          </cell>
          <cell r="I646" t="str">
            <v>Narshad,Muhammad Ashik</v>
          </cell>
          <cell r="J646" t="str">
            <v>FLO</v>
          </cell>
        </row>
        <row r="647">
          <cell r="A647">
            <v>203908342</v>
          </cell>
          <cell r="B647" t="str">
            <v>kintuyac</v>
          </cell>
          <cell r="C647" t="str">
            <v>KINTU,YAHAYA</v>
          </cell>
          <cell r="D647">
            <v>14686079</v>
          </cell>
          <cell r="E647">
            <v>1299</v>
          </cell>
          <cell r="F647" t="str">
            <v>Mon Sep 02 00:00:00 UTC 2024</v>
          </cell>
          <cell r="G647" t="str">
            <v>3PTY</v>
          </cell>
          <cell r="H647" t="str">
            <v>Active</v>
          </cell>
          <cell r="I647" t="str">
            <v>Narshad,Muhammad Ashik</v>
          </cell>
          <cell r="J647" t="str">
            <v>DULS</v>
          </cell>
        </row>
        <row r="648">
          <cell r="A648">
            <v>206858475</v>
          </cell>
          <cell r="B648" t="str">
            <v>kadumbul</v>
          </cell>
          <cell r="C648" t="str">
            <v>KADUMBULA,WILLIAM</v>
          </cell>
          <cell r="D648">
            <v>12708519</v>
          </cell>
          <cell r="E648">
            <v>1299</v>
          </cell>
          <cell r="F648" t="str">
            <v>Mon Dec 22 00:00:00 UTC 2025</v>
          </cell>
          <cell r="G648" t="str">
            <v>3PTY</v>
          </cell>
          <cell r="H648" t="str">
            <v>Active</v>
          </cell>
          <cell r="I648" t="str">
            <v>Katyal,Varun</v>
          </cell>
          <cell r="J648" t="str">
            <v>DULS</v>
          </cell>
        </row>
        <row r="649">
          <cell r="A649">
            <v>203470082</v>
          </cell>
          <cell r="B649" t="str">
            <v>pyaeomau</v>
          </cell>
          <cell r="C649" t="str">
            <v>Maung,Pyae Phyo</v>
          </cell>
          <cell r="D649">
            <v>15116517</v>
          </cell>
          <cell r="E649">
            <v>1299</v>
          </cell>
          <cell r="F649" t="str">
            <v>Thu Jun 13 00:00:00 UTC 2024</v>
          </cell>
          <cell r="G649" t="str">
            <v>3PTY</v>
          </cell>
          <cell r="H649" t="str">
            <v>Active</v>
          </cell>
          <cell r="I649" t="str">
            <v>Dinberu,Eden</v>
          </cell>
          <cell r="J649" t="str">
            <v>ADEC</v>
          </cell>
        </row>
        <row r="650">
          <cell r="A650">
            <v>206874046</v>
          </cell>
          <cell r="B650" t="str">
            <v>zluwunge</v>
          </cell>
          <cell r="C650" t="str">
            <v>JAMES,LUWUNGE</v>
          </cell>
          <cell r="D650">
            <v>12945920</v>
          </cell>
          <cell r="E650">
            <v>1299</v>
          </cell>
          <cell r="F650" t="str">
            <v>Mon Dec 29 00:00:00 UTC 2025</v>
          </cell>
          <cell r="G650" t="str">
            <v>3PTY</v>
          </cell>
          <cell r="H650" t="str">
            <v>Active</v>
          </cell>
          <cell r="I650" t="str">
            <v>Katyal,Varun</v>
          </cell>
          <cell r="J650" t="str">
            <v>DULS</v>
          </cell>
        </row>
        <row r="651">
          <cell r="A651">
            <v>206875332</v>
          </cell>
          <cell r="B651" t="str">
            <v>jkaboggo</v>
          </cell>
          <cell r="C651" t="str">
            <v>JORAM,KABOGGOZA</v>
          </cell>
          <cell r="D651">
            <v>11065452</v>
          </cell>
          <cell r="E651">
            <v>1299</v>
          </cell>
          <cell r="F651" t="str">
            <v>Mon Dec 29 00:00:00 UTC 2025</v>
          </cell>
          <cell r="G651" t="str">
            <v>3PTY</v>
          </cell>
          <cell r="H651" t="str">
            <v>Active</v>
          </cell>
          <cell r="I651" t="str">
            <v>Meera,Bava Bahrudeen</v>
          </cell>
          <cell r="J651" t="str">
            <v>DULS</v>
          </cell>
        </row>
        <row r="652">
          <cell r="A652">
            <v>203737250</v>
          </cell>
          <cell r="B652" t="str">
            <v>murssesa</v>
          </cell>
          <cell r="C652" t="str">
            <v>SSESANGA,MURSHID</v>
          </cell>
          <cell r="D652">
            <v>14306317</v>
          </cell>
          <cell r="E652">
            <v>1299</v>
          </cell>
          <cell r="F652" t="str">
            <v>Mon Jul 29 00:00:00 UTC 2024</v>
          </cell>
          <cell r="G652" t="str">
            <v>3PTY</v>
          </cell>
          <cell r="H652" t="str">
            <v>Active</v>
          </cell>
          <cell r="I652" t="str">
            <v>Katyal,Varun</v>
          </cell>
          <cell r="J652" t="str">
            <v>DULS</v>
          </cell>
        </row>
        <row r="653">
          <cell r="A653">
            <v>203555407</v>
          </cell>
          <cell r="B653" t="str">
            <v>leeyntem</v>
          </cell>
          <cell r="C653" t="str">
            <v>Marienette,Leeynteng</v>
          </cell>
          <cell r="D653">
            <v>13257989</v>
          </cell>
          <cell r="E653">
            <v>1299</v>
          </cell>
          <cell r="F653" t="str">
            <v>Thu Jun 27 00:00:00 UTC 2024</v>
          </cell>
          <cell r="G653" t="str">
            <v>3PTY</v>
          </cell>
          <cell r="H653" t="str">
            <v>Active</v>
          </cell>
          <cell r="I653" t="str">
            <v>Meera,Bava Bahrudeen</v>
          </cell>
          <cell r="J653" t="str">
            <v>FLO</v>
          </cell>
        </row>
        <row r="654">
          <cell r="A654">
            <v>206914994</v>
          </cell>
          <cell r="B654" t="str">
            <v>vbulawre</v>
          </cell>
          <cell r="C654" t="str">
            <v>LAWRENCE,BUGGO</v>
          </cell>
          <cell r="D654">
            <v>160825</v>
          </cell>
          <cell r="E654">
            <v>1299</v>
          </cell>
          <cell r="F654" t="str">
            <v>Mon Jan 12 00:00:00 UTC 2026</v>
          </cell>
          <cell r="G654" t="str">
            <v>3PTY</v>
          </cell>
          <cell r="H654" t="str">
            <v>Active</v>
          </cell>
          <cell r="I654" t="str">
            <v>Lakkireddy,Sai Raghavendra Reddy</v>
          </cell>
          <cell r="J654" t="str">
            <v>DULS</v>
          </cell>
        </row>
        <row r="655">
          <cell r="A655">
            <v>203469168</v>
          </cell>
          <cell r="B655" t="str">
            <v>tabtabi</v>
          </cell>
          <cell r="C655" t="str">
            <v>Tabi,Tabi Peter</v>
          </cell>
          <cell r="D655">
            <v>11900819</v>
          </cell>
          <cell r="E655">
            <v>1299</v>
          </cell>
          <cell r="F655" t="str">
            <v>Thu Jun 13 00:00:00 UTC 2024</v>
          </cell>
          <cell r="G655" t="str">
            <v>3PTY</v>
          </cell>
          <cell r="H655" t="str">
            <v>Active</v>
          </cell>
          <cell r="I655" t="str">
            <v>Meera,Bava Bahrudeen</v>
          </cell>
          <cell r="J655" t="str">
            <v>FLO</v>
          </cell>
        </row>
        <row r="656">
          <cell r="A656">
            <v>203965180</v>
          </cell>
          <cell r="B656" t="str">
            <v>enyanvbe</v>
          </cell>
          <cell r="C656" t="str">
            <v>Enyan,Benjamin</v>
          </cell>
          <cell r="D656">
            <v>12064240</v>
          </cell>
          <cell r="E656">
            <v>1299</v>
          </cell>
          <cell r="F656" t="str">
            <v>Mon Sep 09 00:00:00 UTC 2024</v>
          </cell>
          <cell r="G656" t="str">
            <v>3PTY</v>
          </cell>
          <cell r="H656" t="str">
            <v>Active</v>
          </cell>
          <cell r="I656" t="str">
            <v>Scaria,Varghese</v>
          </cell>
          <cell r="J656" t="str">
            <v>FLO</v>
          </cell>
        </row>
        <row r="657">
          <cell r="A657">
            <v>203816300</v>
          </cell>
          <cell r="B657" t="str">
            <v>tugumemo</v>
          </cell>
          <cell r="C657" t="str">
            <v>Tugume,Morris</v>
          </cell>
          <cell r="D657">
            <v>11217835</v>
          </cell>
          <cell r="E657">
            <v>1299</v>
          </cell>
          <cell r="F657" t="str">
            <v>Tue Aug 20 00:00:00 UTC 2024</v>
          </cell>
          <cell r="G657" t="str">
            <v>3PTY</v>
          </cell>
          <cell r="H657" t="str">
            <v>Active</v>
          </cell>
          <cell r="I657" t="str">
            <v>Katyal,Varun</v>
          </cell>
          <cell r="J657" t="str">
            <v>DULS</v>
          </cell>
        </row>
        <row r="658">
          <cell r="A658">
            <v>206072869</v>
          </cell>
          <cell r="B658" t="str">
            <v>erameng</v>
          </cell>
          <cell r="C658" t="str">
            <v>Amengor,Eric</v>
          </cell>
          <cell r="D658">
            <v>12006252</v>
          </cell>
          <cell r="E658">
            <v>1299</v>
          </cell>
          <cell r="F658" t="str">
            <v>Mon Sep 22 00:00:00 UTC 2025</v>
          </cell>
          <cell r="G658" t="str">
            <v>3PTY</v>
          </cell>
          <cell r="H658" t="str">
            <v>Active</v>
          </cell>
          <cell r="I658" t="str">
            <v>Sohail,Anis</v>
          </cell>
          <cell r="J658" t="str">
            <v>FLO</v>
          </cell>
        </row>
        <row r="659">
          <cell r="A659">
            <v>201633155</v>
          </cell>
          <cell r="B659" t="str">
            <v>oafmuham</v>
          </cell>
          <cell r="C659" t="str">
            <v>Afzal,Muhammad Farhan</v>
          </cell>
          <cell r="D659">
            <v>13616140</v>
          </cell>
          <cell r="E659">
            <v>1299</v>
          </cell>
          <cell r="F659" t="str">
            <v>Wed Oct 16 00:00:00 UTC 2024</v>
          </cell>
          <cell r="G659" t="str">
            <v>3PTY</v>
          </cell>
          <cell r="H659" t="str">
            <v>Active</v>
          </cell>
          <cell r="I659" t="str">
            <v>Katyal,Varun</v>
          </cell>
          <cell r="J659" t="str">
            <v>QUES</v>
          </cell>
        </row>
        <row r="660">
          <cell r="A660">
            <v>207820216</v>
          </cell>
          <cell r="B660" t="str">
            <v>vorhaber</v>
          </cell>
          <cell r="C660" t="str">
            <v>Vorhaber,Hannes</v>
          </cell>
          <cell r="D660">
            <v>15121767</v>
          </cell>
          <cell r="E660">
            <v>1200</v>
          </cell>
          <cell r="F660" t="str">
            <v>Wed Jul 01 00:00:00 UTC 2026</v>
          </cell>
          <cell r="G660" t="str">
            <v>3PTY</v>
          </cell>
          <cell r="H660" t="str">
            <v>Active</v>
          </cell>
          <cell r="I660" t="str">
            <v>Alhashmi,Abdulla</v>
          </cell>
          <cell r="J660" t="str">
            <v>SSIS</v>
          </cell>
        </row>
        <row r="661">
          <cell r="A661">
            <v>203800377</v>
          </cell>
          <cell r="B661" t="str">
            <v>totuhais</v>
          </cell>
          <cell r="C661" t="str">
            <v>TUHAISE,TOM</v>
          </cell>
          <cell r="D661">
            <v>12695220</v>
          </cell>
          <cell r="E661">
            <v>1299</v>
          </cell>
          <cell r="F661" t="str">
            <v>Mon Aug 12 00:00:00 UTC 2024</v>
          </cell>
          <cell r="G661" t="str">
            <v>3PTY</v>
          </cell>
          <cell r="H661" t="str">
            <v>Active</v>
          </cell>
          <cell r="I661" t="str">
            <v>Meera,Bava Bahrudeen</v>
          </cell>
          <cell r="J661" t="str">
            <v>DULS</v>
          </cell>
        </row>
        <row r="662">
          <cell r="A662">
            <v>203881694</v>
          </cell>
          <cell r="B662" t="str">
            <v>poifrimp</v>
          </cell>
          <cell r="C662" t="str">
            <v>Frimpong,Polycarp Junior</v>
          </cell>
          <cell r="D662">
            <v>12995604</v>
          </cell>
          <cell r="E662">
            <v>1299</v>
          </cell>
          <cell r="F662" t="str">
            <v>Mon Aug 26 00:00:00 UTC 2024</v>
          </cell>
          <cell r="G662" t="str">
            <v>3PTY</v>
          </cell>
          <cell r="H662" t="str">
            <v>Active</v>
          </cell>
          <cell r="I662" t="str">
            <v>Ansari,Ammar Abdullah</v>
          </cell>
          <cell r="J662" t="str">
            <v>FLO</v>
          </cell>
        </row>
        <row r="663">
          <cell r="A663">
            <v>203850772</v>
          </cell>
          <cell r="B663" t="str">
            <v>andssema</v>
          </cell>
          <cell r="C663" t="str">
            <v>Ssemanda,Andrew Dasilver</v>
          </cell>
          <cell r="D663">
            <v>12795884</v>
          </cell>
          <cell r="E663">
            <v>1299</v>
          </cell>
          <cell r="F663" t="str">
            <v>Tue Aug 20 00:00:00 UTC 2024</v>
          </cell>
          <cell r="G663" t="str">
            <v>3PTY</v>
          </cell>
          <cell r="H663" t="str">
            <v>Active</v>
          </cell>
          <cell r="I663" t="str">
            <v>Ansari,Ammar Abdullah</v>
          </cell>
          <cell r="J663" t="str">
            <v>DULS</v>
          </cell>
        </row>
        <row r="664">
          <cell r="A664">
            <v>112549647</v>
          </cell>
          <cell r="B664" t="str">
            <v>bashsaql</v>
          </cell>
          <cell r="C664" t="str">
            <v>Bashir,Saqlain</v>
          </cell>
          <cell r="D664">
            <v>345566</v>
          </cell>
          <cell r="E664">
            <v>1299</v>
          </cell>
          <cell r="F664" t="str">
            <v>Mon Oct 21 00:00:00 UTC 2024</v>
          </cell>
          <cell r="G664" t="str">
            <v>3PTY</v>
          </cell>
          <cell r="H664" t="str">
            <v>Active</v>
          </cell>
          <cell r="I664" t="str">
            <v>Ansari,Ammar Abdullah</v>
          </cell>
          <cell r="J664" t="str">
            <v>QUES</v>
          </cell>
        </row>
        <row r="665">
          <cell r="A665">
            <v>203736259</v>
          </cell>
          <cell r="B665" t="str">
            <v>tysnabas</v>
          </cell>
          <cell r="C665" t="str">
            <v>NABASA,TYSON</v>
          </cell>
          <cell r="D665">
            <v>11565434</v>
          </cell>
          <cell r="E665">
            <v>1299</v>
          </cell>
          <cell r="F665" t="str">
            <v>Mon Jul 29 00:00:00 UTC 2024</v>
          </cell>
          <cell r="G665" t="str">
            <v>3PTY</v>
          </cell>
          <cell r="H665" t="str">
            <v>Active</v>
          </cell>
          <cell r="I665" t="str">
            <v>Katyal,Varun</v>
          </cell>
          <cell r="J665" t="str">
            <v>DULS</v>
          </cell>
        </row>
        <row r="666">
          <cell r="A666">
            <v>206136724</v>
          </cell>
          <cell r="B666" t="str">
            <v>musahrap</v>
          </cell>
          <cell r="C666" t="str">
            <v>Musah,Raphael</v>
          </cell>
          <cell r="D666">
            <v>12542093</v>
          </cell>
          <cell r="E666">
            <v>1299</v>
          </cell>
          <cell r="F666" t="str">
            <v>Thu Oct 02 00:00:00 UTC 2025</v>
          </cell>
          <cell r="G666" t="str">
            <v>3PTY</v>
          </cell>
          <cell r="H666" t="str">
            <v>Active</v>
          </cell>
          <cell r="I666" t="str">
            <v>Meera,Bava Bahrudeen</v>
          </cell>
          <cell r="J666" t="str">
            <v>FLO</v>
          </cell>
        </row>
        <row r="667">
          <cell r="A667">
            <v>205280684</v>
          </cell>
          <cell r="B667" t="str">
            <v>briaglil</v>
          </cell>
          <cell r="C667" t="str">
            <v>Lilan,Brian Kiptoo</v>
          </cell>
          <cell r="D667">
            <v>14117228</v>
          </cell>
          <cell r="E667">
            <v>1299</v>
          </cell>
          <cell r="F667" t="str">
            <v>Thu May 15 00:00:00 UTC 2025</v>
          </cell>
          <cell r="G667" t="str">
            <v>3PTY</v>
          </cell>
          <cell r="H667" t="str">
            <v>Active</v>
          </cell>
          <cell r="I667" t="str">
            <v>Lakkireddy,Sai Raghavendra Reddy</v>
          </cell>
          <cell r="J667" t="str">
            <v>EFSV</v>
          </cell>
        </row>
        <row r="668">
          <cell r="A668">
            <v>203160801</v>
          </cell>
          <cell r="B668" t="str">
            <v>roneymam</v>
          </cell>
          <cell r="C668" t="str">
            <v>MATHEW THOMAS,RONEY MATHEW THOMAS</v>
          </cell>
          <cell r="D668">
            <v>14428041</v>
          </cell>
          <cell r="E668">
            <v>1299</v>
          </cell>
          <cell r="F668" t="str">
            <v>Sun Mar 31 00:00:00 UTC 2024</v>
          </cell>
          <cell r="G668" t="str">
            <v>3PTY</v>
          </cell>
          <cell r="H668" t="str">
            <v>Active</v>
          </cell>
          <cell r="I668" t="str">
            <v>Akhtar,Muhammad Zohaib</v>
          </cell>
          <cell r="J668" t="str">
            <v>WOFZ</v>
          </cell>
        </row>
        <row r="669">
          <cell r="A669">
            <v>206953967</v>
          </cell>
          <cell r="B669" t="str">
            <v>chijosua</v>
          </cell>
          <cell r="C669" t="str">
            <v>CHISAMBA,JOSUA</v>
          </cell>
          <cell r="D669">
            <v>13507706</v>
          </cell>
          <cell r="E669">
            <v>1299</v>
          </cell>
          <cell r="F669" t="str">
            <v>Mon Jan 26 00:00:00 UTC 2026</v>
          </cell>
          <cell r="G669" t="str">
            <v>3PTY</v>
          </cell>
          <cell r="H669" t="str">
            <v>Active</v>
          </cell>
          <cell r="I669" t="str">
            <v>Meera,Bava Bahrudeen</v>
          </cell>
          <cell r="J669" t="str">
            <v>DULS</v>
          </cell>
        </row>
        <row r="670">
          <cell r="A670">
            <v>203555408</v>
          </cell>
          <cell r="B670" t="str">
            <v>ngwesola</v>
          </cell>
          <cell r="C670" t="str">
            <v>Ngwemukum,Solange Sombong</v>
          </cell>
          <cell r="D670">
            <v>15005850</v>
          </cell>
          <cell r="E670">
            <v>1299</v>
          </cell>
          <cell r="F670" t="str">
            <v>Thu Jun 27 00:00:00 UTC 2024</v>
          </cell>
          <cell r="G670" t="str">
            <v>3PTY</v>
          </cell>
          <cell r="H670" t="str">
            <v>Active</v>
          </cell>
          <cell r="I670" t="str">
            <v>Meera,Bava Bahrudeen</v>
          </cell>
          <cell r="J670" t="str">
            <v>FLO</v>
          </cell>
        </row>
        <row r="671">
          <cell r="A671">
            <v>204494314</v>
          </cell>
          <cell r="B671" t="str">
            <v>sathrupa</v>
          </cell>
          <cell r="C671" t="str">
            <v>Sathyaseelan,Rupak Sathyaseelan</v>
          </cell>
          <cell r="D671">
            <v>13953466</v>
          </cell>
          <cell r="E671">
            <v>1299</v>
          </cell>
          <cell r="F671" t="str">
            <v>Mon Nov 11 00:00:00 UTC 2024</v>
          </cell>
          <cell r="G671" t="str">
            <v>3PTY</v>
          </cell>
          <cell r="H671" t="str">
            <v>Active</v>
          </cell>
          <cell r="I671" t="str">
            <v>Parungao,Priscila Montejo</v>
          </cell>
          <cell r="J671" t="str">
            <v>VSTG</v>
          </cell>
        </row>
        <row r="672">
          <cell r="A672">
            <v>204868850</v>
          </cell>
          <cell r="B672" t="str">
            <v>kkecarls</v>
          </cell>
          <cell r="C672" t="str">
            <v>Kendang,Carlson Esah</v>
          </cell>
          <cell r="D672">
            <v>11746877</v>
          </cell>
          <cell r="E672">
            <v>1299</v>
          </cell>
          <cell r="F672" t="str">
            <v>Mon Feb 03 00:00:00 UTC 2025</v>
          </cell>
          <cell r="G672" t="str">
            <v>3PTY</v>
          </cell>
          <cell r="H672" t="str">
            <v>Active</v>
          </cell>
          <cell r="I672" t="str">
            <v>Katyal,Varun</v>
          </cell>
          <cell r="J672" t="str">
            <v>QUES</v>
          </cell>
        </row>
        <row r="673">
          <cell r="A673">
            <v>204299913</v>
          </cell>
          <cell r="B673" t="str">
            <v>bericyaw</v>
          </cell>
          <cell r="C673" t="str">
            <v>Bruku,Eric Yaw</v>
          </cell>
          <cell r="D673">
            <v>12424896</v>
          </cell>
          <cell r="E673">
            <v>1299</v>
          </cell>
          <cell r="F673" t="str">
            <v>Mon Oct 21 00:00:00 UTC 2024</v>
          </cell>
          <cell r="G673" t="str">
            <v>3PTY</v>
          </cell>
          <cell r="H673" t="str">
            <v>Active</v>
          </cell>
          <cell r="I673" t="str">
            <v>Sohail,Anis</v>
          </cell>
          <cell r="J673" t="str">
            <v>QUES</v>
          </cell>
        </row>
        <row r="674">
          <cell r="A674">
            <v>205227534</v>
          </cell>
          <cell r="B674" t="str">
            <v>rzcolema</v>
          </cell>
          <cell r="C674" t="str">
            <v>COLEMAN,ROBERT</v>
          </cell>
          <cell r="D674">
            <v>11413451</v>
          </cell>
          <cell r="E674">
            <v>1299</v>
          </cell>
          <cell r="F674" t="str">
            <v>Mon May 12 00:00:00 UTC 2025</v>
          </cell>
          <cell r="G674" t="str">
            <v>3PTY</v>
          </cell>
          <cell r="H674" t="str">
            <v>Active</v>
          </cell>
          <cell r="I674" t="str">
            <v>Narshad,Muhammad Ashik</v>
          </cell>
          <cell r="J674" t="str">
            <v>DULS</v>
          </cell>
        </row>
        <row r="675">
          <cell r="A675">
            <v>204829908</v>
          </cell>
          <cell r="B675" t="str">
            <v>rrajamut</v>
          </cell>
          <cell r="C675" t="str">
            <v>Raja Munir Ahmed Khan,Raja Abdul Haseeb</v>
          </cell>
          <cell r="D675">
            <v>14668519</v>
          </cell>
          <cell r="E675">
            <v>1712</v>
          </cell>
          <cell r="F675" t="str">
            <v>Fri Jan 10 00:00:00 UTC 2025</v>
          </cell>
          <cell r="G675" t="str">
            <v>3PTY</v>
          </cell>
          <cell r="H675" t="str">
            <v>Active</v>
          </cell>
          <cell r="I675" t="str">
            <v>Rizvan,Mohamed</v>
          </cell>
          <cell r="J675" t="str">
            <v>KBTS</v>
          </cell>
        </row>
        <row r="676">
          <cell r="A676">
            <v>206873871</v>
          </cell>
          <cell r="B676" t="str">
            <v>ramugeny</v>
          </cell>
          <cell r="C676" t="str">
            <v>RAYMOND,MUGENYI</v>
          </cell>
          <cell r="D676">
            <v>13175279</v>
          </cell>
          <cell r="E676">
            <v>1299</v>
          </cell>
          <cell r="F676" t="str">
            <v>Mon Dec 29 00:00:00 UTC 2025</v>
          </cell>
          <cell r="G676" t="str">
            <v>3PTY</v>
          </cell>
          <cell r="H676" t="str">
            <v>Active</v>
          </cell>
          <cell r="I676" t="str">
            <v>Katyal,Varun</v>
          </cell>
          <cell r="J676" t="str">
            <v>DULS</v>
          </cell>
        </row>
        <row r="677">
          <cell r="A677">
            <v>203800584</v>
          </cell>
          <cell r="B677" t="str">
            <v>jkubahad</v>
          </cell>
          <cell r="C677" t="str">
            <v>BAHADUR,KUL</v>
          </cell>
          <cell r="D677">
            <v>15212300</v>
          </cell>
          <cell r="E677">
            <v>1299</v>
          </cell>
          <cell r="F677" t="str">
            <v>Fri Aug 09 00:00:00 UTC 2024</v>
          </cell>
          <cell r="G677" t="str">
            <v>3PTY</v>
          </cell>
          <cell r="H677" t="str">
            <v>Active</v>
          </cell>
          <cell r="I677" t="str">
            <v>POGALA,HAREESH</v>
          </cell>
          <cell r="J677" t="str">
            <v>KBTS</v>
          </cell>
        </row>
        <row r="678">
          <cell r="A678">
            <v>204246161</v>
          </cell>
          <cell r="B678" t="str">
            <v>diclklin</v>
          </cell>
          <cell r="C678" t="str">
            <v>Klinogo,Dickson Kojo</v>
          </cell>
          <cell r="D678">
            <v>11758819</v>
          </cell>
          <cell r="E678">
            <v>1299</v>
          </cell>
          <cell r="F678" t="str">
            <v>Mon Oct 14 00:00:00 UTC 2024</v>
          </cell>
          <cell r="G678" t="str">
            <v>3PTY</v>
          </cell>
          <cell r="H678" t="str">
            <v>Active</v>
          </cell>
          <cell r="I678" t="str">
            <v>Katyal,Varun</v>
          </cell>
          <cell r="J678" t="str">
            <v>QUES</v>
          </cell>
        </row>
        <row r="679">
          <cell r="A679">
            <v>206902845</v>
          </cell>
          <cell r="B679" t="str">
            <v>tchilemb</v>
          </cell>
          <cell r="C679" t="str">
            <v>CHILEMBA,JOSEPH</v>
          </cell>
          <cell r="D679">
            <v>12096566</v>
          </cell>
          <cell r="E679">
            <v>1299</v>
          </cell>
          <cell r="F679" t="str">
            <v>Thu Jan 08 00:00:00 UTC 2026</v>
          </cell>
          <cell r="G679" t="str">
            <v>3PTY</v>
          </cell>
          <cell r="H679" t="str">
            <v>Active</v>
          </cell>
          <cell r="I679" t="str">
            <v>Lakkireddy,Sai Raghavendra Reddy</v>
          </cell>
          <cell r="J679" t="str">
            <v>DULS</v>
          </cell>
        </row>
        <row r="680">
          <cell r="A680">
            <v>204967046</v>
          </cell>
          <cell r="B680" t="str">
            <v>anniipro</v>
          </cell>
          <cell r="C680" t="str">
            <v>ANNI,PROSPER</v>
          </cell>
          <cell r="D680">
            <v>12698326</v>
          </cell>
          <cell r="E680">
            <v>1299</v>
          </cell>
          <cell r="F680" t="str">
            <v>Wed Jun 18 00:00:00 UTC 2025</v>
          </cell>
          <cell r="G680" t="str">
            <v>3PTY</v>
          </cell>
          <cell r="H680" t="str">
            <v>Active</v>
          </cell>
          <cell r="I680" t="str">
            <v>Katyal,Varun</v>
          </cell>
          <cell r="J680" t="str">
            <v>DULS</v>
          </cell>
        </row>
        <row r="681">
          <cell r="A681">
            <v>205852635</v>
          </cell>
          <cell r="B681" t="str">
            <v>aloielia</v>
          </cell>
          <cell r="C681" t="str">
            <v>ALOI,ELIAS</v>
          </cell>
          <cell r="D681">
            <v>14876457</v>
          </cell>
          <cell r="E681">
            <v>1299</v>
          </cell>
          <cell r="F681" t="str">
            <v>Tue Aug 04 00:00:00 UTC 2026</v>
          </cell>
          <cell r="G681" t="str">
            <v>3PTY</v>
          </cell>
          <cell r="H681" t="str">
            <v>Active</v>
          </cell>
          <cell r="I681" t="str">
            <v>Narshad,Muhammad Ashik</v>
          </cell>
          <cell r="J681" t="str">
            <v>EFSV</v>
          </cell>
        </row>
        <row r="682">
          <cell r="A682">
            <v>204246157</v>
          </cell>
          <cell r="B682" t="str">
            <v>dhobhada</v>
          </cell>
          <cell r="C682" t="str">
            <v>Dhobha,Dadirai</v>
          </cell>
          <cell r="D682">
            <v>11706235</v>
          </cell>
          <cell r="E682">
            <v>1299</v>
          </cell>
          <cell r="F682" t="str">
            <v>Mon Oct 14 00:00:00 UTC 2024</v>
          </cell>
          <cell r="G682" t="str">
            <v>3PTY</v>
          </cell>
          <cell r="H682" t="str">
            <v>Active</v>
          </cell>
          <cell r="I682" t="str">
            <v>Katyal,Varun</v>
          </cell>
          <cell r="J682" t="str">
            <v>QUES</v>
          </cell>
        </row>
        <row r="683">
          <cell r="A683">
            <v>206174652</v>
          </cell>
          <cell r="B683" t="str">
            <v>fnjuliet</v>
          </cell>
          <cell r="C683" t="str">
            <v>Nanyombi,Juliet</v>
          </cell>
          <cell r="D683">
            <v>14413470</v>
          </cell>
          <cell r="E683">
            <v>1299</v>
          </cell>
          <cell r="F683" t="str">
            <v>Thu Oct 02 00:00:00 UTC 2025</v>
          </cell>
          <cell r="G683" t="str">
            <v>3PTY</v>
          </cell>
          <cell r="H683" t="str">
            <v>Active</v>
          </cell>
          <cell r="I683" t="str">
            <v>Meera,Bava Bahrudeen</v>
          </cell>
          <cell r="J683" t="str">
            <v>FLO</v>
          </cell>
        </row>
        <row r="684">
          <cell r="A684">
            <v>206953795</v>
          </cell>
          <cell r="B684" t="str">
            <v>nalhaudr</v>
          </cell>
          <cell r="C684" t="str">
            <v>Naliaka,Audrey Rael</v>
          </cell>
          <cell r="D684">
            <v>13135825</v>
          </cell>
          <cell r="E684">
            <v>1299</v>
          </cell>
          <cell r="F684" t="str">
            <v>Mon Jan 26 00:00:00 UTC 2026</v>
          </cell>
          <cell r="G684" t="str">
            <v>3PTY</v>
          </cell>
          <cell r="H684" t="str">
            <v>Active</v>
          </cell>
          <cell r="I684" t="str">
            <v>Dinberu,Eden</v>
          </cell>
          <cell r="J684" t="str">
            <v>EFSV</v>
          </cell>
        </row>
        <row r="685">
          <cell r="A685">
            <v>206884037</v>
          </cell>
          <cell r="B685" t="str">
            <v>jepkemby</v>
          </cell>
          <cell r="C685" t="str">
            <v>JEPKEMBOI,JUDITH</v>
          </cell>
          <cell r="D685">
            <v>62977</v>
          </cell>
          <cell r="E685">
            <v>1299</v>
          </cell>
          <cell r="F685" t="str">
            <v>Tue Aug 04 00:00:00 UTC 2026</v>
          </cell>
          <cell r="G685" t="str">
            <v>3PTY</v>
          </cell>
          <cell r="H685" t="str">
            <v>Active</v>
          </cell>
          <cell r="I685" t="str">
            <v>Narshad,Muhammad Ashik</v>
          </cell>
          <cell r="J685" t="str">
            <v>EFSV</v>
          </cell>
        </row>
        <row r="686">
          <cell r="A686">
            <v>207021669</v>
          </cell>
          <cell r="B686" t="str">
            <v>henbekel</v>
          </cell>
          <cell r="C686" t="str">
            <v>bekele,henok bekele</v>
          </cell>
          <cell r="D686">
            <v>14795274</v>
          </cell>
          <cell r="E686">
            <v>1712</v>
          </cell>
          <cell r="F686" t="str">
            <v>Tue Feb 10 00:00:00 UTC 2026</v>
          </cell>
          <cell r="G686" t="str">
            <v>3PTY</v>
          </cell>
          <cell r="H686" t="str">
            <v>Active</v>
          </cell>
          <cell r="I686" t="str">
            <v>Raynold,Shine</v>
          </cell>
          <cell r="J686" t="str">
            <v>KBTS</v>
          </cell>
        </row>
        <row r="687">
          <cell r="A687">
            <v>205647826</v>
          </cell>
          <cell r="B687" t="str">
            <v>bjemuasc</v>
          </cell>
          <cell r="C687" t="str">
            <v>Jemutai,Asca</v>
          </cell>
          <cell r="D687">
            <v>13957121</v>
          </cell>
          <cell r="E687">
            <v>1299</v>
          </cell>
          <cell r="F687" t="str">
            <v>Mon Jul 14 00:00:00 UTC 2025</v>
          </cell>
          <cell r="G687" t="str">
            <v>3PTY</v>
          </cell>
          <cell r="H687" t="str">
            <v>Active</v>
          </cell>
          <cell r="I687" t="str">
            <v>Sohail,Anis</v>
          </cell>
          <cell r="J687" t="str">
            <v>EFSV</v>
          </cell>
        </row>
        <row r="688">
          <cell r="A688">
            <v>204299547</v>
          </cell>
          <cell r="B688" t="str">
            <v>hamzmohp</v>
          </cell>
          <cell r="C688" t="str">
            <v>Mohammed,Hamza</v>
          </cell>
          <cell r="D688">
            <v>13821800</v>
          </cell>
          <cell r="E688">
            <v>1299</v>
          </cell>
          <cell r="F688" t="str">
            <v>Mon Oct 21 00:00:00 UTC 2024</v>
          </cell>
          <cell r="G688" t="str">
            <v>3PTY</v>
          </cell>
          <cell r="H688" t="str">
            <v>Active</v>
          </cell>
          <cell r="I688" t="str">
            <v>Scaria,Varghese</v>
          </cell>
          <cell r="J688" t="str">
            <v>QUES</v>
          </cell>
        </row>
        <row r="689">
          <cell r="A689">
            <v>203813034</v>
          </cell>
          <cell r="B689" t="str">
            <v>manoajay</v>
          </cell>
          <cell r="C689" t="str">
            <v>MANOHAR,AJAY AJAY</v>
          </cell>
          <cell r="D689">
            <v>11237629</v>
          </cell>
          <cell r="E689">
            <v>1299</v>
          </cell>
          <cell r="F689" t="str">
            <v>Tue Aug 13 00:00:00 UTC 2024</v>
          </cell>
          <cell r="G689" t="str">
            <v>3PTY</v>
          </cell>
          <cell r="H689" t="str">
            <v>Active</v>
          </cell>
          <cell r="I689" t="str">
            <v>Katyal,Varun</v>
          </cell>
          <cell r="J689" t="str">
            <v>ADEC</v>
          </cell>
        </row>
        <row r="690">
          <cell r="A690">
            <v>204868506</v>
          </cell>
          <cell r="B690" t="str">
            <v>annojust</v>
          </cell>
          <cell r="C690" t="str">
            <v>ANNOBIL,JUSTICE</v>
          </cell>
          <cell r="D690">
            <v>13898099</v>
          </cell>
          <cell r="E690">
            <v>1299</v>
          </cell>
          <cell r="F690" t="str">
            <v>Mon May 12 00:00:00 UTC 2025</v>
          </cell>
          <cell r="G690" t="str">
            <v>3PTY</v>
          </cell>
          <cell r="H690" t="str">
            <v>Active</v>
          </cell>
          <cell r="I690" t="str">
            <v>Narshad,Muhammad Ashik</v>
          </cell>
          <cell r="J690" t="str">
            <v>DULS</v>
          </cell>
        </row>
        <row r="691">
          <cell r="A691">
            <v>203965176</v>
          </cell>
          <cell r="B691" t="str">
            <v>agyemafy</v>
          </cell>
          <cell r="C691" t="str">
            <v>Agyemang,Freduah</v>
          </cell>
          <cell r="D691">
            <v>11073256</v>
          </cell>
          <cell r="E691">
            <v>1299</v>
          </cell>
          <cell r="F691" t="str">
            <v>Mon Sep 09 00:00:00 UTC 2024</v>
          </cell>
          <cell r="G691" t="str">
            <v>3PTY</v>
          </cell>
          <cell r="H691" t="str">
            <v>Active</v>
          </cell>
          <cell r="I691" t="str">
            <v>Lakkireddy,Sai Raghavendra Reddy</v>
          </cell>
          <cell r="J691" t="str">
            <v>FLO</v>
          </cell>
        </row>
        <row r="692">
          <cell r="A692">
            <v>203965009</v>
          </cell>
          <cell r="B692" t="str">
            <v>wmohshak</v>
          </cell>
          <cell r="C692" t="str">
            <v>Shakir,Mohamed</v>
          </cell>
          <cell r="D692">
            <v>11938924</v>
          </cell>
          <cell r="E692">
            <v>1299</v>
          </cell>
          <cell r="F692" t="str">
            <v>Mon Sep 09 00:00:00 UTC 2024</v>
          </cell>
          <cell r="G692" t="str">
            <v>3PTY</v>
          </cell>
          <cell r="H692" t="str">
            <v>Active</v>
          </cell>
          <cell r="I692" t="str">
            <v>Thomas,Binil</v>
          </cell>
          <cell r="J692" t="str">
            <v>ADEC</v>
          </cell>
        </row>
        <row r="693">
          <cell r="A693">
            <v>204403653</v>
          </cell>
          <cell r="B693" t="str">
            <v>muhathod</v>
          </cell>
          <cell r="C693" t="str">
            <v>THODIKALATHEEF HAMZA,MUHAMMED FAYIS PATER</v>
          </cell>
          <cell r="D693">
            <v>11945003</v>
          </cell>
          <cell r="E693">
            <v>1299</v>
          </cell>
          <cell r="F693" t="str">
            <v>Thu Oct 31 00:00:00 UTC 2024</v>
          </cell>
          <cell r="G693" t="str">
            <v>3PTY</v>
          </cell>
          <cell r="H693" t="str">
            <v>Active</v>
          </cell>
          <cell r="I693" t="str">
            <v>Katyal,Varun</v>
          </cell>
          <cell r="J693" t="str">
            <v>ADEC</v>
          </cell>
        </row>
        <row r="694">
          <cell r="A694">
            <v>205236897</v>
          </cell>
          <cell r="B694" t="str">
            <v>babismar</v>
          </cell>
          <cell r="C694" t="str">
            <v>BAAH,BISMARK</v>
          </cell>
          <cell r="D694">
            <v>12569522</v>
          </cell>
          <cell r="E694">
            <v>1299</v>
          </cell>
          <cell r="F694" t="str">
            <v>Mon May 12 00:00:00 UTC 2025</v>
          </cell>
          <cell r="G694" t="str">
            <v>3PTY</v>
          </cell>
          <cell r="H694" t="str">
            <v>Active</v>
          </cell>
          <cell r="I694" t="str">
            <v>Scaria,Varghese</v>
          </cell>
          <cell r="J694" t="str">
            <v>DULS</v>
          </cell>
        </row>
        <row r="695">
          <cell r="A695">
            <v>203800279</v>
          </cell>
          <cell r="B695" t="str">
            <v>shthapae</v>
          </cell>
          <cell r="C695" t="str">
            <v>THAPA,SHIVA</v>
          </cell>
          <cell r="D695">
            <v>14982594</v>
          </cell>
          <cell r="E695">
            <v>1299</v>
          </cell>
          <cell r="F695" t="str">
            <v>Fri Aug 09 00:00:00 UTC 2024</v>
          </cell>
          <cell r="G695" t="str">
            <v>3PTY</v>
          </cell>
          <cell r="H695" t="str">
            <v>Active</v>
          </cell>
          <cell r="I695" t="str">
            <v>Rajendran,Ajith Kumar</v>
          </cell>
          <cell r="J695" t="str">
            <v>KBTS</v>
          </cell>
        </row>
        <row r="696">
          <cell r="A696">
            <v>204951503</v>
          </cell>
          <cell r="B696" t="str">
            <v>isaackwa</v>
          </cell>
          <cell r="C696" t="str">
            <v>YEBOAH,ISAAC KWADWO</v>
          </cell>
          <cell r="D696">
            <v>13146550</v>
          </cell>
          <cell r="E696">
            <v>1299</v>
          </cell>
          <cell r="F696" t="str">
            <v>Mon Mar 03 00:00:00 UTC 2025</v>
          </cell>
          <cell r="G696" t="str">
            <v>3PTY</v>
          </cell>
          <cell r="H696" t="str">
            <v>Active</v>
          </cell>
          <cell r="I696" t="str">
            <v>Lakkireddy,Sai Raghavendra Reddy</v>
          </cell>
          <cell r="J696" t="str">
            <v>DULS</v>
          </cell>
        </row>
        <row r="697">
          <cell r="A697">
            <v>207019300</v>
          </cell>
          <cell r="B697" t="str">
            <v>mdmofizm</v>
          </cell>
          <cell r="C697" t="str">
            <v>Md Mofiz Ullah,Md Sujan Md Mofiz Ullah</v>
          </cell>
          <cell r="D697">
            <v>12550822</v>
          </cell>
          <cell r="E697">
            <v>1712</v>
          </cell>
          <cell r="F697" t="str">
            <v>Tue Feb 10 00:00:00 UTC 2026</v>
          </cell>
          <cell r="G697" t="str">
            <v>3PTY</v>
          </cell>
          <cell r="H697" t="str">
            <v>Active</v>
          </cell>
          <cell r="I697" t="str">
            <v>Raynold,Shine</v>
          </cell>
          <cell r="J697" t="str">
            <v>KBTS</v>
          </cell>
        </row>
        <row r="698">
          <cell r="A698">
            <v>202199036</v>
          </cell>
          <cell r="B698" t="str">
            <v>sadubeas</v>
          </cell>
          <cell r="C698" t="str">
            <v>Adubea,Sarah</v>
          </cell>
          <cell r="D698">
            <v>11942205</v>
          </cell>
          <cell r="E698">
            <v>1299</v>
          </cell>
          <cell r="F698" t="str">
            <v>Thu Sep 26 00:00:00 UTC 2024</v>
          </cell>
          <cell r="G698" t="str">
            <v>3PTY</v>
          </cell>
          <cell r="H698" t="str">
            <v>Active</v>
          </cell>
          <cell r="I698" t="str">
            <v>Ansari,Ammar Abdullah</v>
          </cell>
          <cell r="J698" t="str">
            <v>QUES</v>
          </cell>
        </row>
        <row r="699">
          <cell r="A699">
            <v>206128855</v>
          </cell>
          <cell r="B699" t="str">
            <v>frsagyem</v>
          </cell>
          <cell r="C699" t="str">
            <v>Agyemang,Freda</v>
          </cell>
          <cell r="D699">
            <v>12010457</v>
          </cell>
          <cell r="E699">
            <v>1299</v>
          </cell>
          <cell r="F699" t="str">
            <v>Mon Sep 29 00:00:00 UTC 2025</v>
          </cell>
          <cell r="G699" t="str">
            <v>3PTY</v>
          </cell>
          <cell r="H699" t="str">
            <v>Active</v>
          </cell>
          <cell r="I699" t="str">
            <v>Ansari,Ammar Abdullah</v>
          </cell>
          <cell r="J699" t="str">
            <v>FLO</v>
          </cell>
        </row>
        <row r="700">
          <cell r="A700">
            <v>204967051</v>
          </cell>
          <cell r="B700" t="str">
            <v>selaryea</v>
          </cell>
          <cell r="C700" t="str">
            <v>LARYEA,SETH</v>
          </cell>
          <cell r="D700">
            <v>13570213</v>
          </cell>
          <cell r="E700">
            <v>1299</v>
          </cell>
          <cell r="F700" t="str">
            <v>Wed Jun 18 00:00:00 UTC 2025</v>
          </cell>
          <cell r="G700" t="str">
            <v>3PTY</v>
          </cell>
          <cell r="H700" t="str">
            <v>Active</v>
          </cell>
          <cell r="I700" t="str">
            <v>Katyal,Varun</v>
          </cell>
          <cell r="J700" t="str">
            <v>DULS</v>
          </cell>
        </row>
        <row r="701">
          <cell r="A701">
            <v>202199024</v>
          </cell>
          <cell r="B701" t="str">
            <v>josdohmo</v>
          </cell>
          <cell r="C701" t="str">
            <v>Dohmovat,Joseph Gana</v>
          </cell>
          <cell r="D701">
            <v>15044084</v>
          </cell>
          <cell r="E701">
            <v>1299</v>
          </cell>
          <cell r="F701" t="str">
            <v>Thu Oct 24 00:00:00 UTC 2024</v>
          </cell>
          <cell r="G701" t="str">
            <v>3PTY</v>
          </cell>
          <cell r="H701" t="str">
            <v>Active</v>
          </cell>
          <cell r="I701" t="str">
            <v>Sohail,Anis</v>
          </cell>
          <cell r="J701" t="str">
            <v>QUES</v>
          </cell>
        </row>
        <row r="702">
          <cell r="A702">
            <v>203964995</v>
          </cell>
          <cell r="B702" t="str">
            <v>agthanka</v>
          </cell>
          <cell r="C702" t="str">
            <v>Thankachan,Ashil</v>
          </cell>
          <cell r="D702">
            <v>11663227</v>
          </cell>
          <cell r="E702">
            <v>1299</v>
          </cell>
          <cell r="F702" t="str">
            <v>Mon Sep 09 00:00:00 UTC 2024</v>
          </cell>
          <cell r="G702" t="str">
            <v>3PTY</v>
          </cell>
          <cell r="H702" t="str">
            <v>Active</v>
          </cell>
          <cell r="I702" t="str">
            <v>Narshad,Muhammad Ashik</v>
          </cell>
          <cell r="J702" t="str">
            <v>ADEC</v>
          </cell>
        </row>
        <row r="703">
          <cell r="A703">
            <v>205627233</v>
          </cell>
          <cell r="B703" t="str">
            <v>efhayfor</v>
          </cell>
          <cell r="C703" t="str">
            <v>Effah,Hayford</v>
          </cell>
          <cell r="D703">
            <v>261182</v>
          </cell>
          <cell r="E703">
            <v>1299</v>
          </cell>
          <cell r="F703" t="str">
            <v>Mon Jul 14 00:00:00 UTC 2025</v>
          </cell>
          <cell r="G703" t="str">
            <v>3PTY</v>
          </cell>
          <cell r="H703" t="str">
            <v>Active</v>
          </cell>
          <cell r="I703" t="str">
            <v>Lakkireddy,Sai Raghavendra Reddy</v>
          </cell>
          <cell r="J703" t="str">
            <v>EFSV</v>
          </cell>
        </row>
        <row r="704">
          <cell r="A704">
            <v>203405014</v>
          </cell>
          <cell r="B704" t="str">
            <v>selvansn</v>
          </cell>
          <cell r="C704" t="str">
            <v>Selvan,Subin Jose</v>
          </cell>
          <cell r="D704">
            <v>15048063</v>
          </cell>
          <cell r="E704">
            <v>1299</v>
          </cell>
          <cell r="F704" t="str">
            <v>Thu May 30 00:00:00 UTC 2024</v>
          </cell>
          <cell r="G704" t="str">
            <v>3PTY</v>
          </cell>
          <cell r="H704" t="str">
            <v>Active</v>
          </cell>
          <cell r="I704" t="str">
            <v>Akhtar,Muhammad Zohaib</v>
          </cell>
          <cell r="J704" t="str">
            <v>WOFZ</v>
          </cell>
        </row>
        <row r="705">
          <cell r="A705">
            <v>206491328</v>
          </cell>
          <cell r="B705" t="str">
            <v>catelenw</v>
          </cell>
          <cell r="C705" t="str">
            <v>MUCHERU,CATELEN WANJIRA</v>
          </cell>
          <cell r="D705">
            <v>11780508</v>
          </cell>
          <cell r="E705">
            <v>1299</v>
          </cell>
          <cell r="F705" t="str">
            <v>Tue Aug 04 00:00:00 UTC 2026</v>
          </cell>
          <cell r="G705" t="str">
            <v>3PTY</v>
          </cell>
          <cell r="H705" t="str">
            <v>Active</v>
          </cell>
          <cell r="I705" t="str">
            <v>Narshad,Muhammad Ashik</v>
          </cell>
          <cell r="J705" t="str">
            <v>EFSV</v>
          </cell>
        </row>
        <row r="706">
          <cell r="A706">
            <v>206957724</v>
          </cell>
          <cell r="B706" t="str">
            <v>elizmunu</v>
          </cell>
          <cell r="C706" t="str">
            <v>Mungai,Elizabeth Njeri</v>
          </cell>
          <cell r="D706">
            <v>12445126</v>
          </cell>
          <cell r="E706">
            <v>1299</v>
          </cell>
          <cell r="F706" t="str">
            <v>Mon Jan 26 00:00:00 UTC 2026</v>
          </cell>
          <cell r="G706" t="str">
            <v>3PTY</v>
          </cell>
          <cell r="H706" t="str">
            <v>Active</v>
          </cell>
          <cell r="I706" t="str">
            <v>Sohail,Anis</v>
          </cell>
          <cell r="J706" t="str">
            <v>EFSV</v>
          </cell>
        </row>
        <row r="707">
          <cell r="A707">
            <v>206953819</v>
          </cell>
          <cell r="B707" t="str">
            <v>suwanjik</v>
          </cell>
          <cell r="C707" t="str">
            <v>WANJIKU,SUSAN RUGURU</v>
          </cell>
          <cell r="D707">
            <v>13564769</v>
          </cell>
          <cell r="E707">
            <v>1299</v>
          </cell>
          <cell r="F707" t="str">
            <v>Mon Jan 26 00:00:00 UTC 2026</v>
          </cell>
          <cell r="G707" t="str">
            <v>3PTY</v>
          </cell>
          <cell r="H707" t="str">
            <v>Active</v>
          </cell>
          <cell r="I707" t="str">
            <v>Dinberu,Eden</v>
          </cell>
          <cell r="J707" t="str">
            <v>EFSV</v>
          </cell>
        </row>
        <row r="708">
          <cell r="A708">
            <v>204084640</v>
          </cell>
          <cell r="B708" t="str">
            <v>yazoriza</v>
          </cell>
          <cell r="C708" t="str">
            <v>Yazon,Riza Liza</v>
          </cell>
          <cell r="D708">
            <v>13815933</v>
          </cell>
          <cell r="E708">
            <v>1290</v>
          </cell>
          <cell r="F708" t="str">
            <v>Fri Sep 20 00:00:00 UTC 2024</v>
          </cell>
          <cell r="G708" t="str">
            <v>3PTY</v>
          </cell>
          <cell r="H708" t="str">
            <v>Active</v>
          </cell>
          <cell r="I708" t="str">
            <v>Kumar,Arun</v>
          </cell>
          <cell r="J708" t="str">
            <v>EMIR</v>
          </cell>
        </row>
        <row r="709">
          <cell r="A709">
            <v>206239531</v>
          </cell>
          <cell r="B709" t="str">
            <v>ellvicen</v>
          </cell>
          <cell r="C709" t="str">
            <v>ELLEN IDUN,VICENTIA</v>
          </cell>
          <cell r="D709">
            <v>13013479</v>
          </cell>
          <cell r="E709">
            <v>1299</v>
          </cell>
          <cell r="F709" t="str">
            <v>Mon Oct 13 00:00:00 UTC 2025</v>
          </cell>
          <cell r="G709" t="str">
            <v>3PTY</v>
          </cell>
          <cell r="H709" t="str">
            <v>Active</v>
          </cell>
          <cell r="I709" t="str">
            <v>elrashid,Hassan</v>
          </cell>
          <cell r="J709" t="str">
            <v>FLO</v>
          </cell>
        </row>
        <row r="710">
          <cell r="A710">
            <v>206850965</v>
          </cell>
          <cell r="B710" t="str">
            <v>imkinobe</v>
          </cell>
          <cell r="C710" t="str">
            <v>KINOBE,MUHAMMAD</v>
          </cell>
          <cell r="D710">
            <v>344108</v>
          </cell>
          <cell r="E710">
            <v>1299</v>
          </cell>
          <cell r="F710" t="str">
            <v>Mon Dec 22 00:00:00 UTC 2025</v>
          </cell>
          <cell r="G710" t="str">
            <v>3PTY</v>
          </cell>
          <cell r="H710" t="str">
            <v>Active</v>
          </cell>
          <cell r="I710" t="str">
            <v>Ansari,Ammar Abdullah</v>
          </cell>
          <cell r="J710" t="str">
            <v>DULS</v>
          </cell>
        </row>
        <row r="711">
          <cell r="A711">
            <v>205638325</v>
          </cell>
          <cell r="B711" t="str">
            <v>tamangrv</v>
          </cell>
          <cell r="C711" t="str">
            <v>Tamang,Rupesh</v>
          </cell>
          <cell r="D711">
            <v>12113282</v>
          </cell>
          <cell r="E711">
            <v>1712</v>
          </cell>
          <cell r="F711" t="str">
            <v>Tue Jul 08 00:00:00 UTC 2025</v>
          </cell>
          <cell r="G711" t="str">
            <v>3PTY</v>
          </cell>
          <cell r="H711" t="str">
            <v>Active</v>
          </cell>
          <cell r="I711" t="str">
            <v>Rizvan,Mohamed</v>
          </cell>
          <cell r="J711" t="str">
            <v>KBTS</v>
          </cell>
        </row>
        <row r="712">
          <cell r="A712">
            <v>203469396</v>
          </cell>
          <cell r="B712" t="str">
            <v>namutmar</v>
          </cell>
          <cell r="C712" t="str">
            <v>NAMUTEBI,MARY</v>
          </cell>
          <cell r="D712">
            <v>11965665</v>
          </cell>
          <cell r="E712">
            <v>1299</v>
          </cell>
          <cell r="F712" t="str">
            <v>Thu Jun 13 00:00:00 UTC 2024</v>
          </cell>
          <cell r="G712" t="str">
            <v>3PTY</v>
          </cell>
          <cell r="H712" t="str">
            <v>Active</v>
          </cell>
          <cell r="I712" t="str">
            <v>Meera,Bava Bahrudeen</v>
          </cell>
          <cell r="J712" t="str">
            <v>ADEC</v>
          </cell>
        </row>
        <row r="713">
          <cell r="A713">
            <v>206897556</v>
          </cell>
          <cell r="B713" t="str">
            <v>echubobo</v>
          </cell>
          <cell r="C713" t="str">
            <v>ECHUBOU NANA,BORIS</v>
          </cell>
          <cell r="D713">
            <v>12631953</v>
          </cell>
          <cell r="E713">
            <v>1299</v>
          </cell>
          <cell r="F713" t="str">
            <v>Thu Jan 08 00:00:00 UTC 2026</v>
          </cell>
          <cell r="G713" t="str">
            <v>3PTY</v>
          </cell>
          <cell r="H713" t="str">
            <v>Active</v>
          </cell>
          <cell r="I713" t="str">
            <v>Narshad,Muhammad Ashik</v>
          </cell>
          <cell r="J713" t="str">
            <v>FLO</v>
          </cell>
        </row>
        <row r="714">
          <cell r="A714">
            <v>204155451</v>
          </cell>
          <cell r="B714" t="str">
            <v>amnajami</v>
          </cell>
          <cell r="C714" t="str">
            <v>JAMIL,AMNA JAMIL</v>
          </cell>
          <cell r="D714">
            <v>11685023</v>
          </cell>
          <cell r="E714">
            <v>1299</v>
          </cell>
          <cell r="F714" t="str">
            <v>Tue Oct 01 00:00:00 UTC 2024</v>
          </cell>
          <cell r="G714" t="str">
            <v>3PTY</v>
          </cell>
          <cell r="H714" t="str">
            <v>Active</v>
          </cell>
          <cell r="I714" t="str">
            <v>Joshi,Anirudh</v>
          </cell>
          <cell r="J714" t="str">
            <v>DULS</v>
          </cell>
        </row>
        <row r="715">
          <cell r="A715">
            <v>207871330</v>
          </cell>
          <cell r="B715" t="str">
            <v>eissahaz</v>
          </cell>
          <cell r="C715" t="str">
            <v>Eissa,Hazem Ahmed</v>
          </cell>
          <cell r="D715">
            <v>13890079</v>
          </cell>
          <cell r="E715">
            <v>1316</v>
          </cell>
          <cell r="F715" t="str">
            <v>Sat Jul 04 00:00:00 UTC 2026</v>
          </cell>
          <cell r="G715" t="str">
            <v>3PTY</v>
          </cell>
          <cell r="H715" t="str">
            <v>Active</v>
          </cell>
          <cell r="I715" t="str">
            <v>Akhtar,Muhammad Zohaib</v>
          </cell>
          <cell r="J715" t="str">
            <v>WOFZ</v>
          </cell>
        </row>
        <row r="716">
          <cell r="A716">
            <v>206016551</v>
          </cell>
          <cell r="B716" t="str">
            <v>brigtawu</v>
          </cell>
          <cell r="C716" t="str">
            <v>TAWUYANARGWO,BRIGHTON</v>
          </cell>
          <cell r="D716">
            <v>11000409</v>
          </cell>
          <cell r="E716">
            <v>1299</v>
          </cell>
          <cell r="F716" t="str">
            <v>Mon Sep 15 00:00:00 UTC 2025</v>
          </cell>
          <cell r="G716" t="str">
            <v>3PTY</v>
          </cell>
          <cell r="H716" t="str">
            <v>Active</v>
          </cell>
          <cell r="I716" t="str">
            <v>Sohail,Anis</v>
          </cell>
          <cell r="J716" t="str">
            <v>FLO</v>
          </cell>
        </row>
        <row r="717">
          <cell r="A717">
            <v>206131236</v>
          </cell>
          <cell r="B717" t="str">
            <v>anoorsal</v>
          </cell>
          <cell r="C717" t="str">
            <v>Abdul Bareque,Noor Salam</v>
          </cell>
          <cell r="D717">
            <v>13962048</v>
          </cell>
          <cell r="E717">
            <v>1712</v>
          </cell>
          <cell r="F717" t="str">
            <v>Wed Sep 24 00:00:00 UTC 2025</v>
          </cell>
          <cell r="G717" t="str">
            <v>3PTY</v>
          </cell>
          <cell r="H717" t="str">
            <v>Active</v>
          </cell>
          <cell r="I717" t="str">
            <v>Rizvan,Mohamed</v>
          </cell>
          <cell r="J717" t="str">
            <v>KBTS</v>
          </cell>
        </row>
        <row r="718">
          <cell r="A718">
            <v>203709743</v>
          </cell>
          <cell r="B718" t="str">
            <v>nardsa</v>
          </cell>
          <cell r="C718" t="str">
            <v>Nar,Saw lwe</v>
          </cell>
          <cell r="D718">
            <v>14110689</v>
          </cell>
          <cell r="E718">
            <v>1299</v>
          </cell>
          <cell r="F718" t="str">
            <v>Mon Jul 22 00:00:00 UTC 2024</v>
          </cell>
          <cell r="G718" t="str">
            <v>3PTY</v>
          </cell>
          <cell r="H718" t="str">
            <v>Active</v>
          </cell>
          <cell r="I718" t="str">
            <v>Katyal,Varun</v>
          </cell>
          <cell r="J718" t="str">
            <v>ADEC</v>
          </cell>
        </row>
        <row r="719">
          <cell r="A719">
            <v>206875144</v>
          </cell>
          <cell r="B719" t="str">
            <v>ramaafid</v>
          </cell>
          <cell r="C719" t="str">
            <v>RAMADHANI,AFIDHU SWAMADU</v>
          </cell>
          <cell r="D719">
            <v>13243737</v>
          </cell>
          <cell r="E719">
            <v>1299</v>
          </cell>
          <cell r="F719" t="str">
            <v>Mon Dec 29 00:00:00 UTC 2025</v>
          </cell>
          <cell r="G719" t="str">
            <v>3PTY</v>
          </cell>
          <cell r="H719" t="str">
            <v>Active</v>
          </cell>
          <cell r="I719" t="str">
            <v>Sohail,Anis</v>
          </cell>
          <cell r="J719" t="str">
            <v>DULS</v>
          </cell>
        </row>
        <row r="720">
          <cell r="A720">
            <v>203469053</v>
          </cell>
          <cell r="B720" t="str">
            <v>joaagyek</v>
          </cell>
          <cell r="C720" t="str">
            <v>Agyekum,Joana Alice</v>
          </cell>
          <cell r="D720">
            <v>14426715</v>
          </cell>
          <cell r="E720">
            <v>1299</v>
          </cell>
          <cell r="F720" t="str">
            <v>Thu Jun 13 00:00:00 UTC 2024</v>
          </cell>
          <cell r="G720" t="str">
            <v>3PTY</v>
          </cell>
          <cell r="H720" t="str">
            <v>Active</v>
          </cell>
          <cell r="I720" t="str">
            <v>Sohail,Anis</v>
          </cell>
          <cell r="J720" t="str">
            <v>FLO</v>
          </cell>
        </row>
        <row r="721">
          <cell r="A721">
            <v>204072300</v>
          </cell>
          <cell r="B721" t="str">
            <v>weermich</v>
          </cell>
          <cell r="C721" t="str">
            <v>WEERE,MICHEAL</v>
          </cell>
          <cell r="D721">
            <v>13349469</v>
          </cell>
          <cell r="E721">
            <v>1299</v>
          </cell>
          <cell r="F721" t="str">
            <v>Mon Sep 23 00:00:00 UTC 2024</v>
          </cell>
          <cell r="G721" t="str">
            <v>3PTY</v>
          </cell>
          <cell r="H721" t="str">
            <v>Active</v>
          </cell>
          <cell r="I721" t="str">
            <v>Ansari,Ammar Abdullah</v>
          </cell>
          <cell r="J721" t="str">
            <v>DULS</v>
          </cell>
        </row>
        <row r="722">
          <cell r="A722">
            <v>206886635</v>
          </cell>
          <cell r="B722" t="str">
            <v>bittorut</v>
          </cell>
          <cell r="C722" t="str">
            <v>BITTOK,RUTH JEMUTAI</v>
          </cell>
          <cell r="D722">
            <v>11377617</v>
          </cell>
          <cell r="E722">
            <v>1299</v>
          </cell>
          <cell r="F722" t="str">
            <v>Mon Jan 05 00:00:00 UTC 2026</v>
          </cell>
          <cell r="G722" t="str">
            <v>3PTY</v>
          </cell>
          <cell r="H722" t="str">
            <v>Active</v>
          </cell>
          <cell r="I722" t="str">
            <v>Katyal,Varun</v>
          </cell>
          <cell r="J722" t="str">
            <v>EFSV</v>
          </cell>
        </row>
        <row r="723">
          <cell r="A723">
            <v>203736775</v>
          </cell>
          <cell r="B723" t="str">
            <v>sakuttan</v>
          </cell>
          <cell r="C723" t="str">
            <v>Kuttan,Sanoj</v>
          </cell>
          <cell r="D723">
            <v>107276</v>
          </cell>
          <cell r="E723">
            <v>1299</v>
          </cell>
          <cell r="F723" t="str">
            <v>Mon Jul 29 00:00:00 UTC 2024</v>
          </cell>
          <cell r="G723" t="str">
            <v>3PTY</v>
          </cell>
          <cell r="H723" t="str">
            <v>Active</v>
          </cell>
          <cell r="I723" t="str">
            <v>Ansari,Ammar Abdullah</v>
          </cell>
          <cell r="J723" t="str">
            <v>ADEC</v>
          </cell>
        </row>
        <row r="724">
          <cell r="A724">
            <v>203160758</v>
          </cell>
          <cell r="B724" t="str">
            <v>hshashar</v>
          </cell>
          <cell r="C724" t="str">
            <v>SHAJAHAN,SHAROOKHAN</v>
          </cell>
          <cell r="D724">
            <v>14391380</v>
          </cell>
          <cell r="E724">
            <v>1299</v>
          </cell>
          <cell r="F724" t="str">
            <v>Sun Mar 31 00:00:00 UTC 2024</v>
          </cell>
          <cell r="G724" t="str">
            <v>3PTY</v>
          </cell>
          <cell r="H724" t="str">
            <v>Active</v>
          </cell>
          <cell r="I724" t="str">
            <v>Akhtar,Muhammad Zohaib</v>
          </cell>
          <cell r="J724" t="str">
            <v>WOFZ</v>
          </cell>
        </row>
        <row r="725">
          <cell r="A725">
            <v>203817155</v>
          </cell>
          <cell r="B725" t="str">
            <v>ananjosp</v>
          </cell>
          <cell r="C725" t="str">
            <v>ANANG,JOSEPH OBLIE</v>
          </cell>
          <cell r="D725">
            <v>13704182</v>
          </cell>
          <cell r="E725">
            <v>1299</v>
          </cell>
          <cell r="F725" t="str">
            <v>Tue Aug 13 00:00:00 UTC 2024</v>
          </cell>
          <cell r="G725" t="str">
            <v>3PTY</v>
          </cell>
          <cell r="H725" t="str">
            <v>Active</v>
          </cell>
          <cell r="I725" t="str">
            <v>Meera,Bava Bahrudeen</v>
          </cell>
          <cell r="J725" t="str">
            <v>FLO</v>
          </cell>
        </row>
        <row r="726">
          <cell r="A726">
            <v>203521133</v>
          </cell>
          <cell r="B726" t="str">
            <v>agyeieem</v>
          </cell>
          <cell r="C726" t="str">
            <v>Agyei,Emmanuel Yeboah</v>
          </cell>
          <cell r="D726">
            <v>15308079</v>
          </cell>
          <cell r="E726">
            <v>1299</v>
          </cell>
          <cell r="F726" t="str">
            <v>Thu Jun 20 00:00:00 UTC 2024</v>
          </cell>
          <cell r="G726" t="str">
            <v>3PTY</v>
          </cell>
          <cell r="H726" t="str">
            <v>Active</v>
          </cell>
          <cell r="I726" t="str">
            <v>Katyal,Varun</v>
          </cell>
          <cell r="J726" t="str">
            <v>FLO</v>
          </cell>
        </row>
        <row r="727">
          <cell r="A727">
            <v>204299912</v>
          </cell>
          <cell r="B727" t="str">
            <v>awagagod</v>
          </cell>
          <cell r="C727" t="str">
            <v>Awagah,Godwin</v>
          </cell>
          <cell r="D727">
            <v>11326318</v>
          </cell>
          <cell r="E727">
            <v>1299</v>
          </cell>
          <cell r="F727" t="str">
            <v>Thu Oct 24 00:00:00 UTC 2024</v>
          </cell>
          <cell r="G727" t="str">
            <v>3PTY</v>
          </cell>
          <cell r="H727" t="str">
            <v>Active</v>
          </cell>
          <cell r="I727" t="str">
            <v>Katyal,Varun</v>
          </cell>
          <cell r="J727" t="str">
            <v>QUES</v>
          </cell>
        </row>
        <row r="728">
          <cell r="A728">
            <v>203555400</v>
          </cell>
          <cell r="B728" t="str">
            <v>asiamahb</v>
          </cell>
          <cell r="C728" t="str">
            <v>Asiamah,Georgina</v>
          </cell>
          <cell r="D728">
            <v>13412074</v>
          </cell>
          <cell r="E728">
            <v>1299</v>
          </cell>
          <cell r="F728" t="str">
            <v>Thu Jun 27 00:00:00 UTC 2024</v>
          </cell>
          <cell r="G728" t="str">
            <v>3PTY</v>
          </cell>
          <cell r="H728" t="str">
            <v>Active</v>
          </cell>
          <cell r="I728" t="str">
            <v>Sohail,Anis</v>
          </cell>
          <cell r="J728" t="str">
            <v>FLO</v>
          </cell>
        </row>
        <row r="729">
          <cell r="A729">
            <v>205276100</v>
          </cell>
          <cell r="B729" t="str">
            <v>stepheof</v>
          </cell>
          <cell r="C729" t="str">
            <v>OFORI,STEPHEN NYADU</v>
          </cell>
          <cell r="D729">
            <v>137113</v>
          </cell>
          <cell r="E729">
            <v>1299</v>
          </cell>
          <cell r="F729" t="str">
            <v>Mon May 19 00:00:00 UTC 2025</v>
          </cell>
          <cell r="G729" t="str">
            <v>3PTY</v>
          </cell>
          <cell r="H729" t="str">
            <v>Active</v>
          </cell>
          <cell r="I729" t="str">
            <v>Meera,Bava Bahrudeen</v>
          </cell>
          <cell r="J729" t="str">
            <v>DULS</v>
          </cell>
        </row>
        <row r="730">
          <cell r="A730">
            <v>205147668</v>
          </cell>
          <cell r="B730" t="str">
            <v>adshahad</v>
          </cell>
          <cell r="C730" t="str">
            <v>Abdul Sattar Khan,Shahadat Hossain Khan</v>
          </cell>
          <cell r="D730">
            <v>14593165</v>
          </cell>
          <cell r="E730">
            <v>1712</v>
          </cell>
          <cell r="F730" t="str">
            <v>Fri Apr 11 00:00:00 UTC 2025</v>
          </cell>
          <cell r="G730" t="str">
            <v>3PTY</v>
          </cell>
          <cell r="H730" t="str">
            <v>Active</v>
          </cell>
          <cell r="I730" t="str">
            <v>POGALA,HAREESH</v>
          </cell>
          <cell r="J730" t="str">
            <v>KBTS</v>
          </cell>
        </row>
        <row r="731">
          <cell r="A731">
            <v>203521129</v>
          </cell>
          <cell r="B731" t="str">
            <v>bismopok</v>
          </cell>
          <cell r="C731" t="str">
            <v>Opoku,Bismark</v>
          </cell>
          <cell r="D731">
            <v>14390779</v>
          </cell>
          <cell r="E731">
            <v>1299</v>
          </cell>
          <cell r="F731" t="str">
            <v>Thu Jun 20 00:00:00 UTC 2024</v>
          </cell>
          <cell r="G731" t="str">
            <v>3PTY</v>
          </cell>
          <cell r="H731" t="str">
            <v>Active</v>
          </cell>
          <cell r="I731" t="str">
            <v>Katyal,Varun</v>
          </cell>
          <cell r="J731" t="str">
            <v>FLO</v>
          </cell>
        </row>
        <row r="732">
          <cell r="A732">
            <v>201461708</v>
          </cell>
          <cell r="B732" t="str">
            <v>pveeradd</v>
          </cell>
          <cell r="C732" t="str">
            <v>Veeradevan Veeradevan,Pradeep</v>
          </cell>
          <cell r="D732">
            <v>13240989</v>
          </cell>
          <cell r="E732">
            <v>1299</v>
          </cell>
          <cell r="F732" t="str">
            <v>Wed Sep 25 00:00:00 UTC 2024</v>
          </cell>
          <cell r="G732" t="str">
            <v>3PTY</v>
          </cell>
          <cell r="H732" t="str">
            <v>Active</v>
          </cell>
          <cell r="I732" t="str">
            <v>Rizvan,Mohamed</v>
          </cell>
          <cell r="J732" t="str">
            <v>KBTS</v>
          </cell>
        </row>
        <row r="733">
          <cell r="A733">
            <v>204095809</v>
          </cell>
          <cell r="B733" t="str">
            <v>nawahbes</v>
          </cell>
          <cell r="C733" t="str">
            <v>Saye,Nawah Bestman</v>
          </cell>
          <cell r="D733">
            <v>13019493</v>
          </cell>
          <cell r="E733">
            <v>1299</v>
          </cell>
          <cell r="F733" t="str">
            <v>Thu Sep 26 00:00:00 UTC 2024</v>
          </cell>
          <cell r="G733" t="str">
            <v>3PTY</v>
          </cell>
          <cell r="H733" t="str">
            <v>Active</v>
          </cell>
          <cell r="I733" t="str">
            <v>Scaria,Varghese</v>
          </cell>
          <cell r="J733" t="str">
            <v>QUES</v>
          </cell>
        </row>
        <row r="734">
          <cell r="A734">
            <v>205608629</v>
          </cell>
          <cell r="B734" t="str">
            <v>thembjos</v>
          </cell>
          <cell r="C734" t="str">
            <v>THEMBO,JOSEPH MUNEYI</v>
          </cell>
          <cell r="D734">
            <v>53473</v>
          </cell>
          <cell r="E734">
            <v>1299</v>
          </cell>
          <cell r="F734" t="str">
            <v>Mon Jul 07 00:00:00 UTC 2025</v>
          </cell>
          <cell r="G734" t="str">
            <v>3PTY</v>
          </cell>
          <cell r="H734" t="str">
            <v>Active</v>
          </cell>
          <cell r="I734" t="str">
            <v>Katyal,Varun</v>
          </cell>
          <cell r="J734" t="str">
            <v>DULS</v>
          </cell>
        </row>
        <row r="735">
          <cell r="A735">
            <v>203965521</v>
          </cell>
          <cell r="B735" t="str">
            <v>sunashir</v>
          </cell>
          <cell r="C735" t="str">
            <v>Nashiru,Samsudeen</v>
          </cell>
          <cell r="D735">
            <v>11606222</v>
          </cell>
          <cell r="E735">
            <v>1299</v>
          </cell>
          <cell r="F735" t="str">
            <v>Mon Sep 09 00:00:00 UTC 2024</v>
          </cell>
          <cell r="G735" t="str">
            <v>3PTY</v>
          </cell>
          <cell r="H735" t="str">
            <v>Active</v>
          </cell>
          <cell r="I735" t="str">
            <v>Katyal,Varun</v>
          </cell>
          <cell r="J735" t="str">
            <v>FLO</v>
          </cell>
        </row>
        <row r="736">
          <cell r="A736">
            <v>203679309</v>
          </cell>
          <cell r="B736" t="str">
            <v>njitaria</v>
          </cell>
          <cell r="C736" t="str">
            <v>abdel,koudous</v>
          </cell>
          <cell r="D736">
            <v>11331507</v>
          </cell>
          <cell r="E736">
            <v>1299</v>
          </cell>
          <cell r="F736" t="str">
            <v>Mon Jul 15 00:00:00 UTC 2024</v>
          </cell>
          <cell r="G736" t="str">
            <v>3PTY</v>
          </cell>
          <cell r="H736" t="str">
            <v>Active</v>
          </cell>
          <cell r="I736" t="str">
            <v>Sohail,Anis</v>
          </cell>
          <cell r="J736" t="str">
            <v>FLO</v>
          </cell>
        </row>
        <row r="737">
          <cell r="A737">
            <v>203918123</v>
          </cell>
          <cell r="B737" t="str">
            <v>chashaav</v>
          </cell>
          <cell r="C737" t="str">
            <v>Chauhan,Shaavan</v>
          </cell>
          <cell r="D737">
            <v>11650837</v>
          </cell>
          <cell r="E737">
            <v>1299</v>
          </cell>
          <cell r="F737" t="str">
            <v>Mon Sep 02 00:00:00 UTC 2024</v>
          </cell>
          <cell r="G737" t="str">
            <v>3PTY</v>
          </cell>
          <cell r="H737" t="str">
            <v>Active</v>
          </cell>
          <cell r="I737" t="str">
            <v>Ansari,Ammar Abdullah</v>
          </cell>
          <cell r="J737" t="str">
            <v>ADEC</v>
          </cell>
        </row>
        <row r="738">
          <cell r="A738">
            <v>203800376</v>
          </cell>
          <cell r="B738" t="str">
            <v>kiwanuab</v>
          </cell>
          <cell r="C738" t="str">
            <v>KIWANUKA,ABDU RASHID</v>
          </cell>
          <cell r="D738">
            <v>15398729</v>
          </cell>
          <cell r="E738">
            <v>1299</v>
          </cell>
          <cell r="F738" t="str">
            <v>Mon Aug 12 00:00:00 UTC 2024</v>
          </cell>
          <cell r="G738" t="str">
            <v>3PTY</v>
          </cell>
          <cell r="H738" t="str">
            <v>Active</v>
          </cell>
          <cell r="I738" t="str">
            <v>Sohail,Anis</v>
          </cell>
          <cell r="J738" t="str">
            <v>DULS</v>
          </cell>
        </row>
        <row r="739">
          <cell r="A739">
            <v>201456034</v>
          </cell>
          <cell r="B739" t="str">
            <v>sessijam</v>
          </cell>
          <cell r="C739" t="str">
            <v>Sessie,Jamilatu</v>
          </cell>
          <cell r="D739">
            <v>13573383</v>
          </cell>
          <cell r="E739">
            <v>1299</v>
          </cell>
          <cell r="F739" t="str">
            <v>Mon Nov 04 00:00:00 UTC 2024</v>
          </cell>
          <cell r="G739" t="str">
            <v>3PTY</v>
          </cell>
          <cell r="H739" t="str">
            <v>Active</v>
          </cell>
          <cell r="I739" t="str">
            <v>Sohail,Anis</v>
          </cell>
          <cell r="J739" t="str">
            <v>FLO</v>
          </cell>
        </row>
        <row r="740">
          <cell r="A740">
            <v>207419487</v>
          </cell>
          <cell r="B740" t="str">
            <v>khadkshy</v>
          </cell>
          <cell r="C740" t="str">
            <v>KHADKA,SHYAM</v>
          </cell>
          <cell r="D740">
            <v>12192723</v>
          </cell>
          <cell r="E740">
            <v>1712</v>
          </cell>
          <cell r="F740" t="str">
            <v>Sat May 02 00:00:00 UTC 2026</v>
          </cell>
          <cell r="G740" t="str">
            <v>3PTY</v>
          </cell>
          <cell r="H740" t="str">
            <v>Active</v>
          </cell>
          <cell r="I740" t="str">
            <v>Rizvan,Mohamed</v>
          </cell>
          <cell r="J740" t="str">
            <v>KBTS</v>
          </cell>
        </row>
        <row r="741">
          <cell r="A741">
            <v>207419489</v>
          </cell>
          <cell r="B741" t="str">
            <v>wedamusa</v>
          </cell>
          <cell r="C741" t="str">
            <v>WEDAMUHANDIRAMALAGE,SAMEERA SADARUWAN</v>
          </cell>
          <cell r="D741">
            <v>13466462</v>
          </cell>
          <cell r="E741">
            <v>1712</v>
          </cell>
          <cell r="F741" t="str">
            <v>Sat May 02 00:00:00 UTC 2026</v>
          </cell>
          <cell r="G741" t="str">
            <v>3PTY</v>
          </cell>
          <cell r="H741" t="str">
            <v>Active</v>
          </cell>
          <cell r="I741" t="str">
            <v>Rizvan,Mohamed</v>
          </cell>
          <cell r="J741" t="str">
            <v>KBTS</v>
          </cell>
        </row>
        <row r="742">
          <cell r="A742">
            <v>205854275</v>
          </cell>
          <cell r="B742" t="str">
            <v>addevely</v>
          </cell>
          <cell r="C742" t="str">
            <v>Addo,Evelyn</v>
          </cell>
          <cell r="D742">
            <v>14270867</v>
          </cell>
          <cell r="E742">
            <v>1299</v>
          </cell>
          <cell r="F742" t="str">
            <v>Mon Aug 25 00:00:00 UTC 2025</v>
          </cell>
          <cell r="G742" t="str">
            <v>3PTY</v>
          </cell>
          <cell r="H742" t="str">
            <v>Active</v>
          </cell>
          <cell r="I742" t="str">
            <v>Scaria,Varghese</v>
          </cell>
          <cell r="J742" t="str">
            <v>EFSV</v>
          </cell>
        </row>
        <row r="743">
          <cell r="A743">
            <v>204246160</v>
          </cell>
          <cell r="B743" t="str">
            <v>danjuali</v>
          </cell>
          <cell r="C743" t="str">
            <v>Ali Muhammad,Danjuma</v>
          </cell>
          <cell r="D743">
            <v>13290080</v>
          </cell>
          <cell r="E743">
            <v>1299</v>
          </cell>
          <cell r="F743" t="str">
            <v>Mon Oct 14 00:00:00 UTC 2024</v>
          </cell>
          <cell r="G743" t="str">
            <v>3PTY</v>
          </cell>
          <cell r="H743" t="str">
            <v>Active</v>
          </cell>
          <cell r="I743" t="str">
            <v>Dinberu,Eden</v>
          </cell>
          <cell r="J743" t="str">
            <v>QUES</v>
          </cell>
        </row>
        <row r="744">
          <cell r="A744">
            <v>206886514</v>
          </cell>
          <cell r="B744" t="str">
            <v>nkrfelix</v>
          </cell>
          <cell r="C744" t="str">
            <v>NKRUMAH,FELIX MENSAH</v>
          </cell>
          <cell r="D744">
            <v>12350896</v>
          </cell>
          <cell r="E744">
            <v>1299</v>
          </cell>
          <cell r="F744" t="str">
            <v>Mon Jan 05 00:00:00 UTC 2026</v>
          </cell>
          <cell r="G744" t="str">
            <v>3PTY</v>
          </cell>
          <cell r="H744" t="str">
            <v>Active</v>
          </cell>
          <cell r="I744" t="str">
            <v>Ansari,Ammar Abdullah</v>
          </cell>
          <cell r="J744" t="str">
            <v>EFSV</v>
          </cell>
        </row>
        <row r="745">
          <cell r="A745">
            <v>206873639</v>
          </cell>
          <cell r="B745" t="str">
            <v>ganifran</v>
          </cell>
          <cell r="C745" t="str">
            <v>ANIM,FRANCIS</v>
          </cell>
          <cell r="D745">
            <v>12856623</v>
          </cell>
          <cell r="E745">
            <v>1299</v>
          </cell>
          <cell r="F745" t="str">
            <v>Mon Dec 29 00:00:00 UTC 2025</v>
          </cell>
          <cell r="G745" t="str">
            <v>3PTY</v>
          </cell>
          <cell r="H745" t="str">
            <v>Active</v>
          </cell>
          <cell r="I745" t="str">
            <v>Katyal,Varun</v>
          </cell>
          <cell r="J745" t="str">
            <v>FLO</v>
          </cell>
        </row>
        <row r="746">
          <cell r="A746">
            <v>203965496</v>
          </cell>
          <cell r="B746" t="str">
            <v>abongger</v>
          </cell>
          <cell r="C746" t="str">
            <v>Abong Ghogah,Erica</v>
          </cell>
          <cell r="D746">
            <v>12107714</v>
          </cell>
          <cell r="E746">
            <v>1299</v>
          </cell>
          <cell r="F746" t="str">
            <v>Mon Sep 09 00:00:00 UTC 2024</v>
          </cell>
          <cell r="G746" t="str">
            <v>3PTY</v>
          </cell>
          <cell r="H746" t="str">
            <v>Active</v>
          </cell>
          <cell r="I746" t="str">
            <v>Katyal,Varun</v>
          </cell>
          <cell r="J746" t="str">
            <v>FLO</v>
          </cell>
        </row>
        <row r="747">
          <cell r="A747">
            <v>206874115</v>
          </cell>
          <cell r="B747" t="str">
            <v>gumoshab</v>
          </cell>
          <cell r="C747" t="str">
            <v>JONAN,GUMOSHABE</v>
          </cell>
          <cell r="D747">
            <v>13584589</v>
          </cell>
          <cell r="E747">
            <v>1299</v>
          </cell>
          <cell r="F747" t="str">
            <v>Mon Dec 29 00:00:00 UTC 2025</v>
          </cell>
          <cell r="G747" t="str">
            <v>3PTY</v>
          </cell>
          <cell r="H747" t="str">
            <v>Active</v>
          </cell>
          <cell r="I747" t="str">
            <v>Katyal,Varun</v>
          </cell>
          <cell r="J747" t="str">
            <v>DULS</v>
          </cell>
        </row>
        <row r="748">
          <cell r="A748">
            <v>206846308</v>
          </cell>
          <cell r="B748" t="str">
            <v>gismaiki</v>
          </cell>
          <cell r="C748" t="str">
            <v>KIWEEWA,ISMAIL</v>
          </cell>
          <cell r="D748">
            <v>12208816</v>
          </cell>
          <cell r="E748">
            <v>1299</v>
          </cell>
          <cell r="F748" t="str">
            <v>Mon Dec 22 00:00:00 UTC 2025</v>
          </cell>
          <cell r="G748" t="str">
            <v>3PTY</v>
          </cell>
          <cell r="H748" t="str">
            <v>Active</v>
          </cell>
          <cell r="I748" t="str">
            <v>Lakkireddy,Sai Raghavendra Reddy</v>
          </cell>
          <cell r="J748" t="str">
            <v>DULS</v>
          </cell>
        </row>
        <row r="749">
          <cell r="A749">
            <v>206846113</v>
          </cell>
          <cell r="B749" t="str">
            <v>afrbakun</v>
          </cell>
          <cell r="C749" t="str">
            <v>BAKUNDANA,FRED</v>
          </cell>
          <cell r="D749">
            <v>15008997</v>
          </cell>
          <cell r="E749">
            <v>1299</v>
          </cell>
          <cell r="F749" t="str">
            <v>Mon Dec 29 00:00:00 UTC 2025</v>
          </cell>
          <cell r="G749" t="str">
            <v>3PTY</v>
          </cell>
          <cell r="H749" t="str">
            <v>Active</v>
          </cell>
          <cell r="I749" t="str">
            <v>Sohail,Anis</v>
          </cell>
          <cell r="J749" t="str">
            <v>DULS</v>
          </cell>
        </row>
        <row r="750">
          <cell r="A750">
            <v>204009364</v>
          </cell>
          <cell r="B750" t="str">
            <v>wimumber</v>
          </cell>
          <cell r="C750" t="str">
            <v>MUMBERE,WILSON</v>
          </cell>
          <cell r="D750">
            <v>11853770</v>
          </cell>
          <cell r="E750">
            <v>1299</v>
          </cell>
          <cell r="F750" t="str">
            <v>Mon Sep 16 00:00:00 UTC 2024</v>
          </cell>
          <cell r="G750" t="str">
            <v>3PTY</v>
          </cell>
          <cell r="H750" t="str">
            <v>Active</v>
          </cell>
          <cell r="I750" t="str">
            <v>Ansari,Ammar Abdullah</v>
          </cell>
          <cell r="J750" t="str">
            <v>DULS</v>
          </cell>
        </row>
        <row r="751">
          <cell r="A751">
            <v>207563994</v>
          </cell>
          <cell r="B751" t="str">
            <v>iwjcm</v>
          </cell>
          <cell r="C751" t="str">
            <v>Singh,Gurpreet</v>
          </cell>
          <cell r="D751">
            <v>14900054</v>
          </cell>
          <cell r="E751">
            <v>1171</v>
          </cell>
          <cell r="F751" t="str">
            <v>Wed Jul 22 00:00:00 UTC 2026</v>
          </cell>
          <cell r="G751" t="str">
            <v>3PTY</v>
          </cell>
          <cell r="H751" t="str">
            <v>Active</v>
          </cell>
          <cell r="I751" t="str">
            <v>Niazi,Mohammad Fazal</v>
          </cell>
          <cell r="J751" t="str">
            <v>GLCR</v>
          </cell>
        </row>
        <row r="752">
          <cell r="A752">
            <v>206868289</v>
          </cell>
          <cell r="B752" t="str">
            <v>mnengnfl</v>
          </cell>
          <cell r="C752" t="str">
            <v>NENG NKHAN,FLAVIN</v>
          </cell>
          <cell r="D752">
            <v>14499970</v>
          </cell>
          <cell r="E752">
            <v>1299</v>
          </cell>
          <cell r="F752" t="str">
            <v>Thu Dec 25 00:00:00 UTC 2025</v>
          </cell>
          <cell r="G752" t="str">
            <v>3PTY</v>
          </cell>
          <cell r="H752" t="str">
            <v>Active</v>
          </cell>
          <cell r="I752" t="str">
            <v>Thomas,Binil</v>
          </cell>
          <cell r="J752" t="str">
            <v>FLO</v>
          </cell>
        </row>
        <row r="753">
          <cell r="A753">
            <v>203993509</v>
          </cell>
          <cell r="B753" t="str">
            <v>nuwafrag</v>
          </cell>
          <cell r="C753" t="str">
            <v>NUWAHEREZA,FRANK</v>
          </cell>
          <cell r="D753">
            <v>12643651</v>
          </cell>
          <cell r="E753">
            <v>1299</v>
          </cell>
          <cell r="F753" t="str">
            <v>Mon Aug 25 00:00:00 UTC 2025</v>
          </cell>
          <cell r="G753" t="str">
            <v>3PTY</v>
          </cell>
          <cell r="H753" t="str">
            <v>Active</v>
          </cell>
          <cell r="I753" t="str">
            <v>Lakkireddy,Sai Raghavendra Reddy</v>
          </cell>
          <cell r="J753" t="str">
            <v>DULS</v>
          </cell>
        </row>
        <row r="754">
          <cell r="A754">
            <v>207419492</v>
          </cell>
          <cell r="B754" t="str">
            <v>yagarakc</v>
          </cell>
          <cell r="C754" t="str">
            <v>KC,YAGARAJ</v>
          </cell>
          <cell r="D754">
            <v>15104629</v>
          </cell>
          <cell r="E754">
            <v>1712</v>
          </cell>
          <cell r="F754" t="str">
            <v>Sat May 02 00:00:00 UTC 2026</v>
          </cell>
          <cell r="G754" t="str">
            <v>3PTY</v>
          </cell>
          <cell r="H754" t="str">
            <v>Active</v>
          </cell>
          <cell r="I754" t="str">
            <v>Rizvan,Mohamed</v>
          </cell>
          <cell r="J754" t="str">
            <v>KBTS</v>
          </cell>
        </row>
        <row r="755">
          <cell r="A755">
            <v>206192274</v>
          </cell>
          <cell r="B755" t="str">
            <v>johnngek</v>
          </cell>
          <cell r="C755" t="str">
            <v>Kiarie,John Ngere</v>
          </cell>
          <cell r="D755">
            <v>11910542</v>
          </cell>
          <cell r="E755">
            <v>1299</v>
          </cell>
          <cell r="F755" t="str">
            <v>Mon Oct 06 00:00:00 UTC 2025</v>
          </cell>
          <cell r="G755" t="str">
            <v>3PTY</v>
          </cell>
          <cell r="H755" t="str">
            <v>Active</v>
          </cell>
          <cell r="I755" t="str">
            <v>Sohail,Anis</v>
          </cell>
          <cell r="J755" t="str">
            <v>EFSV</v>
          </cell>
        </row>
        <row r="756">
          <cell r="A756">
            <v>206886512</v>
          </cell>
          <cell r="B756" t="str">
            <v>rutjepke</v>
          </cell>
          <cell r="C756" t="str">
            <v>JEPKEMBOI,RUTH</v>
          </cell>
          <cell r="D756">
            <v>65978</v>
          </cell>
          <cell r="E756">
            <v>1299</v>
          </cell>
          <cell r="F756" t="str">
            <v>Mon Jan 05 00:00:00 UTC 2026</v>
          </cell>
          <cell r="G756" t="str">
            <v>3PTY</v>
          </cell>
          <cell r="H756" t="str">
            <v>Active</v>
          </cell>
          <cell r="I756" t="str">
            <v>Katyal,Varun</v>
          </cell>
          <cell r="J756" t="str">
            <v>EFSV</v>
          </cell>
        </row>
        <row r="757">
          <cell r="A757">
            <v>203800469</v>
          </cell>
          <cell r="B757" t="str">
            <v>meramiyf</v>
          </cell>
          <cell r="C757" t="str">
            <v>MIYA,MERAJ</v>
          </cell>
          <cell r="D757">
            <v>12618719</v>
          </cell>
          <cell r="E757">
            <v>1299</v>
          </cell>
          <cell r="F757" t="str">
            <v>Fri Aug 09 00:00:00 UTC 2024</v>
          </cell>
          <cell r="G757" t="str">
            <v>3PTY</v>
          </cell>
          <cell r="H757" t="str">
            <v>Active</v>
          </cell>
          <cell r="I757" t="str">
            <v>Pudhoor,Jibin</v>
          </cell>
          <cell r="J757" t="str">
            <v>KBTS</v>
          </cell>
        </row>
        <row r="758">
          <cell r="A758">
            <v>206953385</v>
          </cell>
          <cell r="B758" t="str">
            <v>mueunice</v>
          </cell>
          <cell r="C758" t="str">
            <v>Muthoni,Eunice</v>
          </cell>
          <cell r="D758">
            <v>11077272</v>
          </cell>
          <cell r="E758">
            <v>1299</v>
          </cell>
          <cell r="F758" t="str">
            <v>Mon Jan 26 00:00:00 UTC 2026</v>
          </cell>
          <cell r="G758" t="str">
            <v>3PTY</v>
          </cell>
          <cell r="H758" t="str">
            <v>Active</v>
          </cell>
          <cell r="I758" t="str">
            <v>Sohail,Anis</v>
          </cell>
          <cell r="J758" t="str">
            <v>EFSV</v>
          </cell>
        </row>
        <row r="759">
          <cell r="A759">
            <v>205845295</v>
          </cell>
          <cell r="B759" t="str">
            <v>immasere</v>
          </cell>
          <cell r="C759" t="str">
            <v>MASEREKA,MORIS</v>
          </cell>
          <cell r="D759">
            <v>12612694</v>
          </cell>
          <cell r="E759">
            <v>1299</v>
          </cell>
          <cell r="F759" t="str">
            <v>Mon Aug 25 00:00:00 UTC 2025</v>
          </cell>
          <cell r="G759" t="str">
            <v>3PTY</v>
          </cell>
          <cell r="H759" t="str">
            <v>Active</v>
          </cell>
          <cell r="I759" t="str">
            <v>Thomas,Binil</v>
          </cell>
          <cell r="J759" t="str">
            <v>DULS</v>
          </cell>
        </row>
        <row r="760">
          <cell r="A760">
            <v>203800479</v>
          </cell>
          <cell r="B760" t="str">
            <v>kigsamso</v>
          </cell>
          <cell r="C760" t="str">
            <v>KIGULI,SAMSON</v>
          </cell>
          <cell r="D760">
            <v>12855261</v>
          </cell>
          <cell r="E760">
            <v>1299</v>
          </cell>
          <cell r="F760" t="str">
            <v>Mon Aug 12 00:00:00 UTC 2024</v>
          </cell>
          <cell r="G760" t="str">
            <v>3PTY</v>
          </cell>
          <cell r="H760" t="str">
            <v>Active</v>
          </cell>
          <cell r="I760" t="str">
            <v>Narshad,Muhammad Ashik</v>
          </cell>
          <cell r="J760" t="str">
            <v>DULS</v>
          </cell>
        </row>
        <row r="761">
          <cell r="A761">
            <v>200377446</v>
          </cell>
          <cell r="B761" t="str">
            <v>trowemor</v>
          </cell>
          <cell r="C761" t="str">
            <v>Moreno,Rowena Solangon</v>
          </cell>
          <cell r="D761">
            <v>14521781</v>
          </cell>
          <cell r="E761">
            <v>1168</v>
          </cell>
          <cell r="F761" t="str">
            <v>Fri Sep 23 00:00:00 UTC 2022</v>
          </cell>
          <cell r="G761" t="str">
            <v>3PTY</v>
          </cell>
          <cell r="H761" t="str">
            <v>Active</v>
          </cell>
          <cell r="I761" t="str">
            <v>Kumar,Arun</v>
          </cell>
          <cell r="J761" t="str">
            <v>EMIR</v>
          </cell>
        </row>
        <row r="762">
          <cell r="A762">
            <v>203939499</v>
          </cell>
          <cell r="B762" t="str">
            <v>chowfoye</v>
          </cell>
          <cell r="C762" t="str">
            <v>Chowdury,Foyes Ahmed Chowdury Shams Uddin</v>
          </cell>
          <cell r="D762">
            <v>13309997</v>
          </cell>
          <cell r="E762">
            <v>1287</v>
          </cell>
          <cell r="F762" t="str">
            <v>Thu Sep 05 00:00:00 UTC 2024</v>
          </cell>
          <cell r="G762" t="str">
            <v>3PTY</v>
          </cell>
          <cell r="H762" t="str">
            <v>Active</v>
          </cell>
          <cell r="I762" t="str">
            <v>Parungao,Priscila Montejo</v>
          </cell>
          <cell r="J762" t="str">
            <v>STWC</v>
          </cell>
        </row>
        <row r="763">
          <cell r="A763">
            <v>203752571</v>
          </cell>
          <cell r="B763" t="str">
            <v>samashre</v>
          </cell>
          <cell r="C763" t="str">
            <v>Shrestha,Sama</v>
          </cell>
          <cell r="D763">
            <v>12176923</v>
          </cell>
          <cell r="E763">
            <v>1299</v>
          </cell>
          <cell r="F763" t="str">
            <v>Mon Jul 29 00:00:00 UTC 2024</v>
          </cell>
          <cell r="G763" t="str">
            <v>3PTY</v>
          </cell>
          <cell r="H763" t="str">
            <v>Active</v>
          </cell>
          <cell r="I763" t="str">
            <v>Akhtar,Muhammad Zohaib</v>
          </cell>
          <cell r="J763" t="str">
            <v>WOFZ</v>
          </cell>
        </row>
        <row r="764">
          <cell r="A764">
            <v>206934198</v>
          </cell>
          <cell r="B764" t="str">
            <v>njugulil</v>
          </cell>
          <cell r="C764" t="str">
            <v>NJUGUNA,LILIAN</v>
          </cell>
          <cell r="D764">
            <v>15195075</v>
          </cell>
          <cell r="E764">
            <v>1299</v>
          </cell>
          <cell r="F764" t="str">
            <v>Mon Jan 19 00:00:00 UTC 2026</v>
          </cell>
          <cell r="G764" t="str">
            <v>3PTY</v>
          </cell>
          <cell r="H764" t="str">
            <v>Active</v>
          </cell>
          <cell r="I764" t="str">
            <v>Katyal,Varun</v>
          </cell>
          <cell r="J764" t="str">
            <v>EFSV</v>
          </cell>
        </row>
        <row r="765">
          <cell r="A765">
            <v>206136718</v>
          </cell>
          <cell r="B765" t="str">
            <v>tckinuth</v>
          </cell>
          <cell r="C765" t="str">
            <v>Kinuthia,Caroline Wachera</v>
          </cell>
          <cell r="D765">
            <v>12390524</v>
          </cell>
          <cell r="E765">
            <v>1299</v>
          </cell>
          <cell r="F765" t="str">
            <v>Tue Aug 04 00:00:00 UTC 2026</v>
          </cell>
          <cell r="G765" t="str">
            <v>3PTY</v>
          </cell>
          <cell r="H765" t="str">
            <v>Active</v>
          </cell>
          <cell r="I765" t="str">
            <v>Narshad,Muhammad Ashik</v>
          </cell>
          <cell r="J765" t="str">
            <v>EFSV</v>
          </cell>
        </row>
        <row r="766">
          <cell r="A766">
            <v>203800583</v>
          </cell>
          <cell r="B766" t="str">
            <v>dexkumal</v>
          </cell>
          <cell r="C766" t="str">
            <v>KUMAL,DEEPAK</v>
          </cell>
          <cell r="D766">
            <v>14580617</v>
          </cell>
          <cell r="E766">
            <v>1299</v>
          </cell>
          <cell r="F766" t="str">
            <v>Fri Aug 09 00:00:00 UTC 2024</v>
          </cell>
          <cell r="G766" t="str">
            <v>3PTY</v>
          </cell>
          <cell r="H766" t="str">
            <v>Active</v>
          </cell>
          <cell r="I766" t="str">
            <v>POGALA,HAREESH</v>
          </cell>
          <cell r="J766" t="str">
            <v>KBTS</v>
          </cell>
        </row>
        <row r="767">
          <cell r="A767">
            <v>203993521</v>
          </cell>
          <cell r="B767" t="str">
            <v>nuwallat</v>
          </cell>
          <cell r="C767" t="str">
            <v>NUWALIMANYA,LATIB</v>
          </cell>
          <cell r="D767">
            <v>14774842</v>
          </cell>
          <cell r="E767">
            <v>1299</v>
          </cell>
          <cell r="F767" t="str">
            <v>Thu Sep 12 00:00:00 UTC 2024</v>
          </cell>
          <cell r="G767" t="str">
            <v>3PTY</v>
          </cell>
          <cell r="H767" t="str">
            <v>Active</v>
          </cell>
          <cell r="I767" t="str">
            <v>Thomas,Binil</v>
          </cell>
          <cell r="J767" t="str">
            <v>DULS</v>
          </cell>
        </row>
        <row r="768">
          <cell r="A768">
            <v>203908334</v>
          </cell>
          <cell r="B768" t="str">
            <v>nagwsimz</v>
          </cell>
          <cell r="C768" t="str">
            <v>NAGWAKA,SIMON</v>
          </cell>
          <cell r="D768">
            <v>15299934</v>
          </cell>
          <cell r="E768">
            <v>1299</v>
          </cell>
          <cell r="F768" t="str">
            <v>Mon Sep 02 00:00:00 UTC 2024</v>
          </cell>
          <cell r="G768" t="str">
            <v>3PTY</v>
          </cell>
          <cell r="H768" t="str">
            <v>Active</v>
          </cell>
          <cell r="I768" t="str">
            <v>Scaria,Varghese</v>
          </cell>
          <cell r="J768" t="str">
            <v>DULS</v>
          </cell>
        </row>
        <row r="769">
          <cell r="A769">
            <v>207867358</v>
          </cell>
          <cell r="B769" t="str">
            <v>dammarbh</v>
          </cell>
          <cell r="C769" t="str">
            <v>Bhandari,Dammar</v>
          </cell>
          <cell r="D769">
            <v>13231276</v>
          </cell>
          <cell r="E769">
            <v>1200</v>
          </cell>
          <cell r="F769" t="str">
            <v>Fri Jul 03 00:00:00 UTC 2026</v>
          </cell>
          <cell r="G769" t="str">
            <v>3PTY</v>
          </cell>
          <cell r="H769" t="str">
            <v>Active</v>
          </cell>
          <cell r="I769" t="str">
            <v>Alhashmi,Abdulla</v>
          </cell>
          <cell r="J769" t="str">
            <v>SSIS</v>
          </cell>
        </row>
        <row r="770">
          <cell r="A770">
            <v>207740268</v>
          </cell>
          <cell r="B770" t="str">
            <v>jboaheke</v>
          </cell>
          <cell r="C770" t="str">
            <v>Boahen Appiah,Kelvin Adu</v>
          </cell>
          <cell r="D770">
            <v>12576360</v>
          </cell>
          <cell r="E770">
            <v>1712</v>
          </cell>
          <cell r="F770" t="str">
            <v>Sat Jun 13 00:00:00 UTC 2026</v>
          </cell>
          <cell r="G770" t="str">
            <v>3PTY</v>
          </cell>
          <cell r="H770" t="str">
            <v>Active</v>
          </cell>
          <cell r="I770" t="str">
            <v>ramadoss,vadivel</v>
          </cell>
          <cell r="J770" t="str">
            <v>KBTS</v>
          </cell>
        </row>
        <row r="771">
          <cell r="A771">
            <v>206175159</v>
          </cell>
          <cell r="B771" t="str">
            <v>nanziril</v>
          </cell>
          <cell r="C771" t="str">
            <v>Nanziri,Lillian</v>
          </cell>
          <cell r="D771">
            <v>12811227</v>
          </cell>
          <cell r="E771">
            <v>1299</v>
          </cell>
          <cell r="F771" t="str">
            <v>Thu Oct 02 00:00:00 UTC 2025</v>
          </cell>
          <cell r="G771" t="str">
            <v>3PTY</v>
          </cell>
          <cell r="H771" t="str">
            <v>Active</v>
          </cell>
          <cell r="I771" t="str">
            <v>Meera,Bava Bahrudeen</v>
          </cell>
          <cell r="J771" t="str">
            <v>FLO</v>
          </cell>
        </row>
        <row r="772">
          <cell r="A772">
            <v>204864408</v>
          </cell>
          <cell r="B772" t="str">
            <v>iddabdud</v>
          </cell>
          <cell r="C772" t="str">
            <v>IDDRISU,ABDUL MALIK</v>
          </cell>
          <cell r="D772">
            <v>14208599</v>
          </cell>
          <cell r="E772">
            <v>1299</v>
          </cell>
          <cell r="F772" t="str">
            <v>Mon Jan 27 00:00:00 UTC 2025</v>
          </cell>
          <cell r="G772" t="str">
            <v>3PTY</v>
          </cell>
          <cell r="H772" t="str">
            <v>Active</v>
          </cell>
          <cell r="I772" t="str">
            <v>Sohail,Anis</v>
          </cell>
          <cell r="J772" t="str">
            <v>DULS</v>
          </cell>
        </row>
        <row r="773">
          <cell r="A773">
            <v>206846689</v>
          </cell>
          <cell r="B773" t="str">
            <v>asiimwja</v>
          </cell>
          <cell r="C773" t="str">
            <v>ASIIMWE,JAMES</v>
          </cell>
          <cell r="D773">
            <v>14040291</v>
          </cell>
          <cell r="E773">
            <v>1299</v>
          </cell>
          <cell r="F773" t="str">
            <v>Mon Dec 22 00:00:00 UTC 2025</v>
          </cell>
          <cell r="G773" t="str">
            <v>3PTY</v>
          </cell>
          <cell r="H773" t="str">
            <v>Active</v>
          </cell>
          <cell r="I773" t="str">
            <v>Katyal,Varun</v>
          </cell>
          <cell r="J773" t="str">
            <v>DULS</v>
          </cell>
        </row>
        <row r="774">
          <cell r="A774">
            <v>204882798</v>
          </cell>
          <cell r="B774" t="str">
            <v>tchaosei</v>
          </cell>
          <cell r="C774" t="str">
            <v>OSEI,CHARLES</v>
          </cell>
          <cell r="D774">
            <v>14463495</v>
          </cell>
          <cell r="E774">
            <v>1299</v>
          </cell>
          <cell r="F774" t="str">
            <v>Mon Feb 03 00:00:00 UTC 2025</v>
          </cell>
          <cell r="G774" t="str">
            <v>3PTY</v>
          </cell>
          <cell r="H774" t="str">
            <v>Active</v>
          </cell>
          <cell r="I774" t="str">
            <v>Katyal,Varun</v>
          </cell>
          <cell r="J774" t="str">
            <v>DULS</v>
          </cell>
        </row>
        <row r="775">
          <cell r="A775">
            <v>202308467</v>
          </cell>
          <cell r="B775" t="str">
            <v>oppongla</v>
          </cell>
          <cell r="C775" t="str">
            <v>Oppong,Abraham</v>
          </cell>
          <cell r="D775">
            <v>12233461</v>
          </cell>
          <cell r="E775">
            <v>1299</v>
          </cell>
          <cell r="F775" t="str">
            <v>Mon Sep 15 00:00:00 UTC 2025</v>
          </cell>
          <cell r="G775" t="str">
            <v>3PTY</v>
          </cell>
          <cell r="H775" t="str">
            <v>Active</v>
          </cell>
          <cell r="I775" t="str">
            <v>Dinberu,Eden</v>
          </cell>
          <cell r="J775" t="str">
            <v>FLO</v>
          </cell>
        </row>
        <row r="776">
          <cell r="A776">
            <v>201204303</v>
          </cell>
          <cell r="B776" t="str">
            <v>samnuama</v>
          </cell>
          <cell r="C776" t="str">
            <v>Nuamah,Sampson</v>
          </cell>
          <cell r="D776">
            <v>15307419</v>
          </cell>
          <cell r="E776">
            <v>1299</v>
          </cell>
          <cell r="F776" t="str">
            <v>Mon Sep 09 00:00:00 UTC 2024</v>
          </cell>
          <cell r="G776" t="str">
            <v>3PTY</v>
          </cell>
          <cell r="H776" t="str">
            <v>Active</v>
          </cell>
          <cell r="I776" t="str">
            <v>Ansari,Ammar Abdullah</v>
          </cell>
          <cell r="J776" t="str">
            <v>FLO</v>
          </cell>
        </row>
        <row r="777">
          <cell r="A777">
            <v>203512667</v>
          </cell>
          <cell r="B777" t="str">
            <v>bimbrend</v>
          </cell>
          <cell r="C777" t="str">
            <v>Bih,Brenda Nkuo</v>
          </cell>
          <cell r="D777">
            <v>11466653</v>
          </cell>
          <cell r="E777">
            <v>1299</v>
          </cell>
          <cell r="F777" t="str">
            <v>Thu Jun 20 00:00:00 UTC 2024</v>
          </cell>
          <cell r="G777" t="str">
            <v>3PTY</v>
          </cell>
          <cell r="H777" t="str">
            <v>Active</v>
          </cell>
          <cell r="I777" t="str">
            <v>Scaria,Varghese</v>
          </cell>
          <cell r="J777" t="str">
            <v>FLO</v>
          </cell>
        </row>
        <row r="778">
          <cell r="A778">
            <v>205052165</v>
          </cell>
          <cell r="B778" t="str">
            <v>emaabusa</v>
          </cell>
          <cell r="C778" t="str">
            <v>Abu Salam,Emam Bhuiya</v>
          </cell>
          <cell r="D778">
            <v>12645059</v>
          </cell>
          <cell r="E778">
            <v>1712</v>
          </cell>
          <cell r="F778" t="str">
            <v>Wed Mar 19 00:00:00 UTC 2025</v>
          </cell>
          <cell r="G778" t="str">
            <v>3PTY</v>
          </cell>
          <cell r="H778" t="str">
            <v>Active</v>
          </cell>
          <cell r="I778" t="str">
            <v>POGALA,HAREESH</v>
          </cell>
          <cell r="J778" t="str">
            <v>KBTS</v>
          </cell>
        </row>
        <row r="779">
          <cell r="A779">
            <v>207419491</v>
          </cell>
          <cell r="B779" t="str">
            <v>thbasans</v>
          </cell>
          <cell r="C779" t="str">
            <v>THAPA,BASANTA</v>
          </cell>
          <cell r="D779">
            <v>12782393</v>
          </cell>
          <cell r="E779">
            <v>1712</v>
          </cell>
          <cell r="F779" t="str">
            <v>Sat May 02 00:00:00 UTC 2026</v>
          </cell>
          <cell r="G779" t="str">
            <v>3PTY</v>
          </cell>
          <cell r="H779" t="str">
            <v>Active</v>
          </cell>
          <cell r="I779" t="str">
            <v>Rizvan,Mohamed</v>
          </cell>
          <cell r="J779" t="str">
            <v>KBTS</v>
          </cell>
        </row>
        <row r="780">
          <cell r="A780">
            <v>203736250</v>
          </cell>
          <cell r="B780" t="str">
            <v>okisakye</v>
          </cell>
          <cell r="C780" t="str">
            <v>KISAKYE,EDWARD SSEMPIJJA</v>
          </cell>
          <cell r="D780">
            <v>15340823</v>
          </cell>
          <cell r="E780">
            <v>1299</v>
          </cell>
          <cell r="F780" t="str">
            <v>Mon Jul 29 00:00:00 UTC 2024</v>
          </cell>
          <cell r="G780" t="str">
            <v>3PTY</v>
          </cell>
          <cell r="H780" t="str">
            <v>Active</v>
          </cell>
          <cell r="I780" t="str">
            <v>Katyal,Varun</v>
          </cell>
          <cell r="J780" t="str">
            <v>DULS</v>
          </cell>
        </row>
        <row r="781">
          <cell r="A781">
            <v>203687852</v>
          </cell>
          <cell r="B781" t="str">
            <v>ivashimk</v>
          </cell>
          <cell r="C781" t="str">
            <v>Khan,Vashim Khan</v>
          </cell>
          <cell r="D781">
            <v>14805303</v>
          </cell>
          <cell r="E781">
            <v>1299</v>
          </cell>
          <cell r="F781" t="str">
            <v>Mon Jul 22 00:00:00 UTC 2024</v>
          </cell>
          <cell r="G781" t="str">
            <v>3PTY</v>
          </cell>
          <cell r="H781" t="str">
            <v>Active</v>
          </cell>
          <cell r="I781" t="str">
            <v>Katyal,Varun</v>
          </cell>
          <cell r="J781" t="str">
            <v>ADEC</v>
          </cell>
        </row>
        <row r="782">
          <cell r="A782">
            <v>204319794</v>
          </cell>
          <cell r="B782" t="str">
            <v>awaisido</v>
          </cell>
          <cell r="C782" t="str">
            <v>Kum,Awa Isidore</v>
          </cell>
          <cell r="D782">
            <v>14780009</v>
          </cell>
          <cell r="E782">
            <v>1299</v>
          </cell>
          <cell r="F782" t="str">
            <v>Thu Oct 24 00:00:00 UTC 2024</v>
          </cell>
          <cell r="G782" t="str">
            <v>3PTY</v>
          </cell>
          <cell r="H782" t="str">
            <v>Active</v>
          </cell>
          <cell r="I782" t="str">
            <v>Scaria,Varghese</v>
          </cell>
          <cell r="J782" t="str">
            <v>QUES</v>
          </cell>
        </row>
        <row r="783">
          <cell r="A783">
            <v>203816837</v>
          </cell>
          <cell r="B783" t="str">
            <v>abhiybab</v>
          </cell>
          <cell r="C783" t="str">
            <v>BABU,ABHITH KUTTI PUNATHIL THAZHA</v>
          </cell>
          <cell r="D783">
            <v>11061481</v>
          </cell>
          <cell r="E783">
            <v>1299</v>
          </cell>
          <cell r="F783" t="str">
            <v>Tue Aug 13 00:00:00 UTC 2024</v>
          </cell>
          <cell r="G783" t="str">
            <v>3PTY</v>
          </cell>
          <cell r="H783" t="str">
            <v>Active</v>
          </cell>
          <cell r="I783" t="str">
            <v>Katyal,Varun</v>
          </cell>
          <cell r="J783" t="str">
            <v>ADEC</v>
          </cell>
        </row>
        <row r="784">
          <cell r="A784">
            <v>206851163</v>
          </cell>
          <cell r="B784" t="str">
            <v>roberkig</v>
          </cell>
          <cell r="C784" t="str">
            <v>KIGGUNDU,ROBERT</v>
          </cell>
          <cell r="D784">
            <v>13757502</v>
          </cell>
          <cell r="E784">
            <v>1299</v>
          </cell>
          <cell r="F784" t="str">
            <v>Mon Dec 22 00:00:00 UTC 2025</v>
          </cell>
          <cell r="G784" t="str">
            <v>3PTY</v>
          </cell>
          <cell r="H784" t="str">
            <v>Active</v>
          </cell>
          <cell r="I784" t="str">
            <v>Meera,Bava Bahrudeen</v>
          </cell>
          <cell r="J784" t="str">
            <v>DULS</v>
          </cell>
        </row>
        <row r="785">
          <cell r="A785">
            <v>204299902</v>
          </cell>
          <cell r="B785" t="str">
            <v>opoemman</v>
          </cell>
          <cell r="C785" t="str">
            <v>Opoku,Emmanuel Gyamfi</v>
          </cell>
          <cell r="D785">
            <v>11871143</v>
          </cell>
          <cell r="E785">
            <v>1299</v>
          </cell>
          <cell r="F785" t="str">
            <v>Mon Oct 21 00:00:00 UTC 2024</v>
          </cell>
          <cell r="G785" t="str">
            <v>3PTY</v>
          </cell>
          <cell r="H785" t="str">
            <v>Active</v>
          </cell>
          <cell r="I785" t="str">
            <v>Sohail,Anis</v>
          </cell>
          <cell r="J785" t="str">
            <v>QUES</v>
          </cell>
        </row>
        <row r="786">
          <cell r="A786">
            <v>204246169</v>
          </cell>
          <cell r="B786" t="str">
            <v>eprisbmo</v>
          </cell>
          <cell r="C786" t="str">
            <v>Moyo,Prisbetty</v>
          </cell>
          <cell r="D786">
            <v>14029878</v>
          </cell>
          <cell r="E786">
            <v>1299</v>
          </cell>
          <cell r="F786" t="str">
            <v>Mon Oct 14 00:00:00 UTC 2024</v>
          </cell>
          <cell r="G786" t="str">
            <v>3PTY</v>
          </cell>
          <cell r="H786" t="str">
            <v>Active</v>
          </cell>
          <cell r="I786" t="str">
            <v>Katyal,Varun</v>
          </cell>
          <cell r="J786" t="str">
            <v>QUES</v>
          </cell>
        </row>
        <row r="787">
          <cell r="A787">
            <v>204138497</v>
          </cell>
          <cell r="B787" t="str">
            <v>daatinga</v>
          </cell>
          <cell r="C787" t="str">
            <v>ATINGA,DANIEL DOK</v>
          </cell>
          <cell r="D787">
            <v>15023922</v>
          </cell>
          <cell r="E787">
            <v>1299</v>
          </cell>
          <cell r="F787" t="str">
            <v>Mon Sep 30 00:00:00 UTC 2024</v>
          </cell>
          <cell r="G787" t="str">
            <v>3PTY</v>
          </cell>
          <cell r="H787" t="str">
            <v>Active</v>
          </cell>
          <cell r="I787" t="str">
            <v>Thomas,Binil</v>
          </cell>
          <cell r="J787" t="str">
            <v>FLO</v>
          </cell>
        </row>
        <row r="788">
          <cell r="A788">
            <v>203908343</v>
          </cell>
          <cell r="B788" t="str">
            <v>kswamadu</v>
          </cell>
          <cell r="C788" t="str">
            <v>KIRYA,SWAMADU BUKENYA</v>
          </cell>
          <cell r="D788">
            <v>11429278</v>
          </cell>
          <cell r="E788">
            <v>1299</v>
          </cell>
          <cell r="F788" t="str">
            <v>Mon Sep 02 00:00:00 UTC 2024</v>
          </cell>
          <cell r="G788" t="str">
            <v>3PTY</v>
          </cell>
          <cell r="H788" t="str">
            <v>Active</v>
          </cell>
          <cell r="I788" t="str">
            <v>Scaria,Varghese</v>
          </cell>
          <cell r="J788" t="str">
            <v>DULS</v>
          </cell>
        </row>
        <row r="789">
          <cell r="A789">
            <v>206136725</v>
          </cell>
          <cell r="B789" t="str">
            <v>prempegi</v>
          </cell>
          <cell r="C789" t="str">
            <v>Prempeh,Gifty</v>
          </cell>
          <cell r="D789">
            <v>14505756</v>
          </cell>
          <cell r="E789">
            <v>1299</v>
          </cell>
          <cell r="F789" t="str">
            <v>Mon Sep 29 00:00:00 UTC 2025</v>
          </cell>
          <cell r="G789" t="str">
            <v>3PTY</v>
          </cell>
          <cell r="H789" t="str">
            <v>Active</v>
          </cell>
          <cell r="I789" t="str">
            <v>elrashid,Hassan</v>
          </cell>
          <cell r="J789" t="str">
            <v>FLO</v>
          </cell>
        </row>
        <row r="790">
          <cell r="A790">
            <v>203796734</v>
          </cell>
          <cell r="B790" t="str">
            <v>alhaslis</v>
          </cell>
          <cell r="C790" t="str">
            <v>ISSAKA,ALHASSAN</v>
          </cell>
          <cell r="D790">
            <v>14647317</v>
          </cell>
          <cell r="E790">
            <v>1299</v>
          </cell>
          <cell r="F790" t="str">
            <v>Tue Aug 13 00:00:00 UTC 2024</v>
          </cell>
          <cell r="G790" t="str">
            <v>3PTY</v>
          </cell>
          <cell r="H790" t="str">
            <v>Active</v>
          </cell>
          <cell r="I790" t="str">
            <v>Katyal,Varun</v>
          </cell>
          <cell r="J790" t="str">
            <v>FLO</v>
          </cell>
        </row>
        <row r="791">
          <cell r="A791">
            <v>207019299</v>
          </cell>
          <cell r="B791" t="str">
            <v>tmuktanu</v>
          </cell>
          <cell r="C791" t="str">
            <v>Nuredin,Muktar Shamil Nuredin</v>
          </cell>
          <cell r="D791">
            <v>11013192</v>
          </cell>
          <cell r="E791">
            <v>1712</v>
          </cell>
          <cell r="F791" t="str">
            <v>Tue Feb 10 00:00:00 UTC 2026</v>
          </cell>
          <cell r="G791" t="str">
            <v>3PTY</v>
          </cell>
          <cell r="H791" t="str">
            <v>Active</v>
          </cell>
          <cell r="I791" t="str">
            <v>ramadoss,vadivel</v>
          </cell>
          <cell r="J791" t="str">
            <v>KBTS</v>
          </cell>
        </row>
        <row r="792">
          <cell r="A792">
            <v>206623914</v>
          </cell>
          <cell r="B792" t="str">
            <v>makhoumi</v>
          </cell>
          <cell r="C792" t="str">
            <v>MAKHOUL,MICHAEL</v>
          </cell>
          <cell r="D792">
            <v>14084447</v>
          </cell>
          <cell r="E792">
            <v>1711</v>
          </cell>
          <cell r="F792" t="str">
            <v>Fri Nov 14 00:00:00 UTC 2025</v>
          </cell>
          <cell r="G792" t="str">
            <v>3PTY</v>
          </cell>
          <cell r="H792" t="str">
            <v>Active</v>
          </cell>
          <cell r="I792" t="str">
            <v>Shershad,Ramees</v>
          </cell>
          <cell r="J792" t="str">
            <v>DUBA</v>
          </cell>
        </row>
        <row r="793">
          <cell r="A793">
            <v>206890213</v>
          </cell>
          <cell r="B793" t="str">
            <v>kipchumn</v>
          </cell>
          <cell r="C793" t="str">
            <v>KIPCHUMBA,BRIAN</v>
          </cell>
          <cell r="D793">
            <v>11266898</v>
          </cell>
          <cell r="E793">
            <v>1299</v>
          </cell>
          <cell r="F793" t="str">
            <v>Mon Jan 05 00:00:00 UTC 2026</v>
          </cell>
          <cell r="G793" t="str">
            <v>3PTY</v>
          </cell>
          <cell r="H793" t="str">
            <v>Active</v>
          </cell>
          <cell r="I793" t="str">
            <v>Ansari,Ammar Abdullah</v>
          </cell>
          <cell r="J793" t="str">
            <v>EFSV</v>
          </cell>
        </row>
        <row r="794">
          <cell r="A794">
            <v>203469401</v>
          </cell>
          <cell r="B794" t="str">
            <v>pmwauraj</v>
          </cell>
          <cell r="C794" t="str">
            <v>Mwaura,John Ndung'u</v>
          </cell>
          <cell r="D794">
            <v>12627443</v>
          </cell>
          <cell r="E794">
            <v>1299</v>
          </cell>
          <cell r="F794" t="str">
            <v>Thu Jun 13 00:00:00 UTC 2024</v>
          </cell>
          <cell r="G794" t="str">
            <v>3PTY</v>
          </cell>
          <cell r="H794" t="str">
            <v>Active</v>
          </cell>
          <cell r="I794" t="str">
            <v>Sohail,Anis</v>
          </cell>
          <cell r="J794" t="str">
            <v>ADEC</v>
          </cell>
        </row>
        <row r="795">
          <cell r="A795">
            <v>206607036</v>
          </cell>
          <cell r="B795" t="str">
            <v>ukipetej</v>
          </cell>
          <cell r="C795" t="str">
            <v>KIPETER,JORAM</v>
          </cell>
          <cell r="D795">
            <v>11237367</v>
          </cell>
          <cell r="E795">
            <v>1299</v>
          </cell>
          <cell r="F795" t="str">
            <v>Mon Nov 17 00:00:00 UTC 2025</v>
          </cell>
          <cell r="G795" t="str">
            <v>3PTY</v>
          </cell>
          <cell r="H795" t="str">
            <v>Active</v>
          </cell>
          <cell r="I795" t="str">
            <v>Thomas,Binil</v>
          </cell>
          <cell r="J795" t="str">
            <v>EFSV</v>
          </cell>
        </row>
        <row r="796">
          <cell r="A796">
            <v>204883247</v>
          </cell>
          <cell r="B796" t="str">
            <v>mdutygwe</v>
          </cell>
          <cell r="C796" t="str">
            <v>Mdutshulwa,Gwendoline</v>
          </cell>
          <cell r="D796">
            <v>311430</v>
          </cell>
          <cell r="E796">
            <v>1299</v>
          </cell>
          <cell r="F796" t="str">
            <v>Mon Feb 03 00:00:00 UTC 2025</v>
          </cell>
          <cell r="G796" t="str">
            <v>3PTY</v>
          </cell>
          <cell r="H796" t="str">
            <v>Active</v>
          </cell>
          <cell r="I796" t="str">
            <v>Katyal,Varun</v>
          </cell>
          <cell r="J796" t="str">
            <v>QUES</v>
          </cell>
        </row>
        <row r="797">
          <cell r="A797">
            <v>203679317</v>
          </cell>
          <cell r="B797" t="str">
            <v>goodeuge</v>
          </cell>
          <cell r="C797" t="str">
            <v>Eugen Shiyo,Goodluck</v>
          </cell>
          <cell r="D797">
            <v>12186721</v>
          </cell>
          <cell r="E797">
            <v>1299</v>
          </cell>
          <cell r="F797" t="str">
            <v>Mon Jul 15 00:00:00 UTC 2024</v>
          </cell>
          <cell r="G797" t="str">
            <v>3PTY</v>
          </cell>
          <cell r="H797" t="str">
            <v>Active</v>
          </cell>
          <cell r="I797" t="str">
            <v>Sohail,Anis</v>
          </cell>
          <cell r="J797" t="str">
            <v>FLO</v>
          </cell>
        </row>
        <row r="798">
          <cell r="A798">
            <v>206015637</v>
          </cell>
          <cell r="B798" t="str">
            <v>chepfanc</v>
          </cell>
          <cell r="C798" t="str">
            <v>CHEPKEMOI,FANCY</v>
          </cell>
          <cell r="D798">
            <v>13902637</v>
          </cell>
          <cell r="E798">
            <v>1299</v>
          </cell>
          <cell r="F798" t="str">
            <v>Mon Sep 15 00:00:00 UTC 2025</v>
          </cell>
          <cell r="G798" t="str">
            <v>3PTY</v>
          </cell>
          <cell r="H798" t="str">
            <v>Active</v>
          </cell>
          <cell r="I798" t="str">
            <v>Katyal,Varun</v>
          </cell>
          <cell r="J798" t="str">
            <v>FLO</v>
          </cell>
        </row>
        <row r="799">
          <cell r="A799">
            <v>206958910</v>
          </cell>
          <cell r="B799" t="str">
            <v>bredacko</v>
          </cell>
          <cell r="C799" t="str">
            <v>Koech,Breda chepkmoi</v>
          </cell>
          <cell r="D799">
            <v>13764887</v>
          </cell>
          <cell r="E799">
            <v>1299</v>
          </cell>
          <cell r="F799" t="str">
            <v>Mon Jan 26 00:00:00 UTC 2026</v>
          </cell>
          <cell r="G799" t="str">
            <v>3PTY</v>
          </cell>
          <cell r="H799" t="str">
            <v>Active</v>
          </cell>
          <cell r="I799" t="str">
            <v>Katyal,Varun</v>
          </cell>
          <cell r="J799" t="str">
            <v>EFSV</v>
          </cell>
        </row>
        <row r="800">
          <cell r="A800">
            <v>206348021</v>
          </cell>
          <cell r="B800" t="str">
            <v>getamale</v>
          </cell>
          <cell r="C800" t="str">
            <v>Tamale,Edward</v>
          </cell>
          <cell r="D800">
            <v>12368416</v>
          </cell>
          <cell r="E800">
            <v>1299</v>
          </cell>
          <cell r="F800" t="str">
            <v>Mon Oct 27 00:00:00 UTC 2025</v>
          </cell>
          <cell r="G800" t="str">
            <v>3PTY</v>
          </cell>
          <cell r="H800" t="str">
            <v>Active</v>
          </cell>
          <cell r="I800" t="str">
            <v>Sohail,Anis</v>
          </cell>
          <cell r="J800" t="str">
            <v>FLO</v>
          </cell>
        </row>
        <row r="801">
          <cell r="A801">
            <v>203800448</v>
          </cell>
          <cell r="B801" t="str">
            <v>ytamangs</v>
          </cell>
          <cell r="C801" t="str">
            <v>TAMANG,SANGE</v>
          </cell>
          <cell r="D801">
            <v>11720700</v>
          </cell>
          <cell r="E801">
            <v>1299</v>
          </cell>
          <cell r="F801" t="str">
            <v>Fri Aug 09 00:00:00 UTC 2024</v>
          </cell>
          <cell r="G801" t="str">
            <v>3PTY</v>
          </cell>
          <cell r="H801" t="str">
            <v>Active</v>
          </cell>
          <cell r="I801" t="str">
            <v>Rajendran,Ajith Kumar</v>
          </cell>
          <cell r="J801" t="str">
            <v>KBTS</v>
          </cell>
        </row>
        <row r="802">
          <cell r="A802">
            <v>206954239</v>
          </cell>
          <cell r="B802" t="str">
            <v>elviskyl</v>
          </cell>
          <cell r="C802" t="str">
            <v>KAYEMBA,ELVIS KYLE</v>
          </cell>
          <cell r="D802">
            <v>13033144</v>
          </cell>
          <cell r="E802">
            <v>1299</v>
          </cell>
          <cell r="F802" t="str">
            <v>Mon Jan 26 00:00:00 UTC 2026</v>
          </cell>
          <cell r="G802" t="str">
            <v>3PTY</v>
          </cell>
          <cell r="H802" t="str">
            <v>Active</v>
          </cell>
          <cell r="I802" t="str">
            <v>Sohail,Anis</v>
          </cell>
          <cell r="J802" t="str">
            <v>DULS</v>
          </cell>
        </row>
        <row r="803">
          <cell r="A803">
            <v>206846532</v>
          </cell>
          <cell r="B803" t="str">
            <v>mikssonk</v>
          </cell>
          <cell r="C803" t="str">
            <v>MIKE,SSONKO</v>
          </cell>
          <cell r="D803">
            <v>12797772</v>
          </cell>
          <cell r="E803">
            <v>1299</v>
          </cell>
          <cell r="F803" t="str">
            <v>Mon Dec 22 00:00:00 UTC 2025</v>
          </cell>
          <cell r="G803" t="str">
            <v>3PTY</v>
          </cell>
          <cell r="H803" t="str">
            <v>Active</v>
          </cell>
          <cell r="I803" t="str">
            <v>Lakkireddy,Sai Raghavendra Reddy</v>
          </cell>
          <cell r="J803" t="str">
            <v>DULS</v>
          </cell>
        </row>
        <row r="804">
          <cell r="A804">
            <v>206897646</v>
          </cell>
          <cell r="B804" t="str">
            <v>lngongch</v>
          </cell>
          <cell r="C804" t="str">
            <v>NGONG CHACK,LEONARD</v>
          </cell>
          <cell r="D804">
            <v>11816382</v>
          </cell>
          <cell r="E804">
            <v>1299</v>
          </cell>
          <cell r="F804" t="str">
            <v>Thu Jan 08 00:00:00 UTC 2026</v>
          </cell>
          <cell r="G804" t="str">
            <v>3PTY</v>
          </cell>
          <cell r="H804" t="str">
            <v>Active</v>
          </cell>
          <cell r="I804" t="str">
            <v>Narshad,Muhammad Ashik</v>
          </cell>
          <cell r="J804" t="str">
            <v>FLO</v>
          </cell>
        </row>
        <row r="805">
          <cell r="A805">
            <v>206073363</v>
          </cell>
          <cell r="B805" t="str">
            <v>jebenowu</v>
          </cell>
          <cell r="C805" t="str">
            <v>Owusu,Ebenezer</v>
          </cell>
          <cell r="D805">
            <v>13228897</v>
          </cell>
          <cell r="E805">
            <v>1299</v>
          </cell>
          <cell r="F805" t="str">
            <v>Mon Sep 29 00:00:00 UTC 2025</v>
          </cell>
          <cell r="G805" t="str">
            <v>3PTY</v>
          </cell>
          <cell r="H805" t="str">
            <v>Active</v>
          </cell>
          <cell r="I805" t="str">
            <v>Lakkireddy,Sai Raghavendra Reddy</v>
          </cell>
          <cell r="J805" t="str">
            <v>FLO</v>
          </cell>
        </row>
        <row r="806">
          <cell r="A806">
            <v>204029038</v>
          </cell>
          <cell r="B806" t="str">
            <v>animahbr</v>
          </cell>
          <cell r="C806" t="str">
            <v>Animah,Bright</v>
          </cell>
          <cell r="D806">
            <v>216470</v>
          </cell>
          <cell r="E806">
            <v>1299</v>
          </cell>
          <cell r="F806" t="str">
            <v>Sun Sep 15 00:00:00 UTC 2024</v>
          </cell>
          <cell r="G806" t="str">
            <v>3PTY</v>
          </cell>
          <cell r="H806" t="str">
            <v>Active</v>
          </cell>
          <cell r="I806" t="str">
            <v>Akhtar,Muhammad Zohaib</v>
          </cell>
          <cell r="J806" t="str">
            <v>WOFZ</v>
          </cell>
        </row>
        <row r="807">
          <cell r="A807">
            <v>203965409</v>
          </cell>
          <cell r="B807" t="str">
            <v>amankemq</v>
          </cell>
          <cell r="C807" t="str">
            <v>Amankwah Buabeng,Emmanuel</v>
          </cell>
          <cell r="D807">
            <v>12441477</v>
          </cell>
          <cell r="E807">
            <v>1299</v>
          </cell>
          <cell r="F807" t="str">
            <v>Mon Sep 09 00:00:00 UTC 2024</v>
          </cell>
          <cell r="G807" t="str">
            <v>3PTY</v>
          </cell>
          <cell r="H807" t="str">
            <v>Active</v>
          </cell>
          <cell r="I807" t="str">
            <v>Lakkireddy,Sai Raghavendra Reddy</v>
          </cell>
          <cell r="J807" t="str">
            <v>FLO</v>
          </cell>
        </row>
        <row r="808">
          <cell r="A808">
            <v>203850938</v>
          </cell>
          <cell r="B808" t="str">
            <v>maryabua</v>
          </cell>
          <cell r="C808" t="str">
            <v>Abudu,Mary</v>
          </cell>
          <cell r="D808">
            <v>11370885</v>
          </cell>
          <cell r="E808">
            <v>1299</v>
          </cell>
          <cell r="F808" t="str">
            <v>Tue Aug 20 00:00:00 UTC 2024</v>
          </cell>
          <cell r="G808" t="str">
            <v>3PTY</v>
          </cell>
          <cell r="H808" t="str">
            <v>Active</v>
          </cell>
          <cell r="I808" t="str">
            <v>Dinberu,Eden</v>
          </cell>
          <cell r="J808" t="str">
            <v>FLO</v>
          </cell>
        </row>
        <row r="809">
          <cell r="A809">
            <v>203850932</v>
          </cell>
          <cell r="B809" t="str">
            <v>ayumuwdo</v>
          </cell>
          <cell r="C809" t="str">
            <v>Ayumu,Doreen Demor</v>
          </cell>
          <cell r="D809">
            <v>11940277</v>
          </cell>
          <cell r="E809">
            <v>1299</v>
          </cell>
          <cell r="F809" t="str">
            <v>Tue Aug 20 00:00:00 UTC 2024</v>
          </cell>
          <cell r="G809" t="str">
            <v>3PTY</v>
          </cell>
          <cell r="H809" t="str">
            <v>Active</v>
          </cell>
          <cell r="I809" t="str">
            <v>Dinberu,Eden</v>
          </cell>
          <cell r="J809" t="str">
            <v>FLO</v>
          </cell>
        </row>
        <row r="810">
          <cell r="A810">
            <v>204029043</v>
          </cell>
          <cell r="B810" t="str">
            <v>diuqr</v>
          </cell>
          <cell r="C810" t="str">
            <v>Mohamed,Ahmed</v>
          </cell>
          <cell r="D810">
            <v>11390439</v>
          </cell>
          <cell r="E810">
            <v>1299</v>
          </cell>
          <cell r="F810" t="str">
            <v>Sun Sep 15 00:00:00 UTC 2024</v>
          </cell>
          <cell r="G810" t="str">
            <v>3PTY</v>
          </cell>
          <cell r="H810" t="str">
            <v>Active</v>
          </cell>
          <cell r="I810" t="str">
            <v>Akhtar,Muhammad Zohaib</v>
          </cell>
          <cell r="J810" t="str">
            <v>WOFZ</v>
          </cell>
        </row>
        <row r="811">
          <cell r="A811">
            <v>204246603</v>
          </cell>
          <cell r="B811" t="str">
            <v>isaankru</v>
          </cell>
          <cell r="C811" t="str">
            <v>Nkrumah,Isaac Kwame</v>
          </cell>
          <cell r="D811">
            <v>161848</v>
          </cell>
          <cell r="E811">
            <v>1299</v>
          </cell>
          <cell r="F811" t="str">
            <v>Mon Oct 14 00:00:00 UTC 2024</v>
          </cell>
          <cell r="G811" t="str">
            <v>3PTY</v>
          </cell>
          <cell r="H811" t="str">
            <v>Active</v>
          </cell>
          <cell r="I811" t="str">
            <v>Katyal,Varun</v>
          </cell>
          <cell r="J811" t="str">
            <v>QUES</v>
          </cell>
        </row>
        <row r="812">
          <cell r="A812">
            <v>206953972</v>
          </cell>
          <cell r="B812" t="str">
            <v>ukijonat</v>
          </cell>
          <cell r="C812" t="str">
            <v>KIBUYE,JONATHAN MWESIGWA</v>
          </cell>
          <cell r="D812">
            <v>208388</v>
          </cell>
          <cell r="E812">
            <v>1299</v>
          </cell>
          <cell r="F812" t="str">
            <v>Mon Jan 26 00:00:00 UTC 2026</v>
          </cell>
          <cell r="G812" t="str">
            <v>3PTY</v>
          </cell>
          <cell r="H812" t="str">
            <v>Active</v>
          </cell>
          <cell r="I812" t="str">
            <v>Sohail,Anis</v>
          </cell>
          <cell r="J812" t="str">
            <v>DULS</v>
          </cell>
        </row>
        <row r="813">
          <cell r="A813">
            <v>203851102</v>
          </cell>
          <cell r="B813" t="str">
            <v>osanpros</v>
          </cell>
          <cell r="C813" t="str">
            <v>Osang,Prosper Osang</v>
          </cell>
          <cell r="D813">
            <v>13480185</v>
          </cell>
          <cell r="E813">
            <v>1299</v>
          </cell>
          <cell r="F813" t="str">
            <v>Tue Aug 20 00:00:00 UTC 2024</v>
          </cell>
          <cell r="G813" t="str">
            <v>3PTY</v>
          </cell>
          <cell r="H813" t="str">
            <v>Active</v>
          </cell>
          <cell r="I813" t="str">
            <v>Thomas,Binil</v>
          </cell>
          <cell r="J813" t="str">
            <v>FLO</v>
          </cell>
        </row>
        <row r="814">
          <cell r="A814">
            <v>204299909</v>
          </cell>
          <cell r="B814" t="str">
            <v>bpetenti</v>
          </cell>
          <cell r="C814" t="str">
            <v>Nti,Peter</v>
          </cell>
          <cell r="D814">
            <v>14209824</v>
          </cell>
          <cell r="E814">
            <v>1299</v>
          </cell>
          <cell r="F814" t="str">
            <v>Thu Oct 24 00:00:00 UTC 2024</v>
          </cell>
          <cell r="G814" t="str">
            <v>3PTY</v>
          </cell>
          <cell r="H814" t="str">
            <v>Active</v>
          </cell>
          <cell r="I814" t="str">
            <v>Meera,Bava Bahrudeen</v>
          </cell>
          <cell r="J814" t="str">
            <v>QUES</v>
          </cell>
        </row>
        <row r="815">
          <cell r="A815">
            <v>203800480</v>
          </cell>
          <cell r="B815" t="str">
            <v>braimuha</v>
          </cell>
          <cell r="C815" t="str">
            <v>MUHUMUZA,BRAIN CHOSEN</v>
          </cell>
          <cell r="D815">
            <v>103589</v>
          </cell>
          <cell r="E815">
            <v>1299</v>
          </cell>
          <cell r="F815" t="str">
            <v>Mon Aug 12 00:00:00 UTC 2024</v>
          </cell>
          <cell r="G815" t="str">
            <v>3PTY</v>
          </cell>
          <cell r="H815" t="str">
            <v>Active</v>
          </cell>
          <cell r="I815" t="str">
            <v>Katyal,Varun</v>
          </cell>
          <cell r="J815" t="str">
            <v>DULS</v>
          </cell>
        </row>
        <row r="816">
          <cell r="A816">
            <v>203521526</v>
          </cell>
          <cell r="B816" t="str">
            <v>darkwamj</v>
          </cell>
          <cell r="C816" t="str">
            <v>Darkwah,Michael</v>
          </cell>
          <cell r="D816">
            <v>14258953</v>
          </cell>
          <cell r="E816">
            <v>1299</v>
          </cell>
          <cell r="F816" t="str">
            <v>Thu Jun 20 00:00:00 UTC 2024</v>
          </cell>
          <cell r="G816" t="str">
            <v>3PTY</v>
          </cell>
          <cell r="H816" t="str">
            <v>Active</v>
          </cell>
          <cell r="I816" t="str">
            <v>Katyal,Varun</v>
          </cell>
          <cell r="J816" t="str">
            <v>FLO</v>
          </cell>
        </row>
        <row r="817">
          <cell r="A817">
            <v>206897640</v>
          </cell>
          <cell r="B817" t="str">
            <v>eliasabu</v>
          </cell>
          <cell r="C817" t="str">
            <v>ABUBAKARI,ELIASU</v>
          </cell>
          <cell r="D817">
            <v>15281142</v>
          </cell>
          <cell r="E817">
            <v>1299</v>
          </cell>
          <cell r="F817" t="str">
            <v>Tue Aug 04 00:00:00 UTC 2026</v>
          </cell>
          <cell r="G817" t="str">
            <v>3PTY</v>
          </cell>
          <cell r="H817" t="str">
            <v>Active</v>
          </cell>
          <cell r="I817" t="str">
            <v>Scaria,Varghese</v>
          </cell>
          <cell r="J817" t="str">
            <v>FLO</v>
          </cell>
        </row>
        <row r="818">
          <cell r="A818">
            <v>205786037</v>
          </cell>
          <cell r="B818" t="str">
            <v>abuhursa</v>
          </cell>
          <cell r="C818" t="str">
            <v>Samad,Abuhurayra Abdus</v>
          </cell>
          <cell r="D818">
            <v>11501113</v>
          </cell>
          <cell r="E818">
            <v>1712</v>
          </cell>
          <cell r="F818" t="str">
            <v>Sat Aug 09 00:00:00 UTC 2025</v>
          </cell>
          <cell r="G818" t="str">
            <v>3PTY</v>
          </cell>
          <cell r="H818" t="str">
            <v>Active</v>
          </cell>
          <cell r="I818" t="str">
            <v>POGALA,HAREESH</v>
          </cell>
          <cell r="J818" t="str">
            <v>KBTS</v>
          </cell>
        </row>
        <row r="819">
          <cell r="A819">
            <v>206640500</v>
          </cell>
          <cell r="B819" t="str">
            <v>wkanyesi</v>
          </cell>
          <cell r="C819" t="str">
            <v>Kanyesigye,Gilbert</v>
          </cell>
          <cell r="D819">
            <v>12881740</v>
          </cell>
          <cell r="E819">
            <v>1712</v>
          </cell>
          <cell r="F819" t="str">
            <v>Sat Nov 15 00:00:00 UTC 2025</v>
          </cell>
          <cell r="G819" t="str">
            <v>3PTY</v>
          </cell>
          <cell r="H819" t="str">
            <v>Active</v>
          </cell>
          <cell r="I819" t="str">
            <v>POGALA,HAREESH</v>
          </cell>
          <cell r="J819" t="str">
            <v>KBTS</v>
          </cell>
        </row>
        <row r="820">
          <cell r="A820">
            <v>206136735</v>
          </cell>
          <cell r="B820" t="str">
            <v>cynttanu</v>
          </cell>
          <cell r="C820" t="str">
            <v>Tanui,Cynthia Jepkoech</v>
          </cell>
          <cell r="D820">
            <v>14920034</v>
          </cell>
          <cell r="E820">
            <v>1299</v>
          </cell>
          <cell r="F820" t="str">
            <v>Tue Aug 04 00:00:00 UTC 2026</v>
          </cell>
          <cell r="G820" t="str">
            <v>3PTY</v>
          </cell>
          <cell r="H820" t="str">
            <v>Active</v>
          </cell>
          <cell r="I820" t="str">
            <v>Narshad,Muhammad Ashik</v>
          </cell>
          <cell r="J820" t="str">
            <v>EFSV</v>
          </cell>
        </row>
        <row r="821">
          <cell r="A821">
            <v>206138682</v>
          </cell>
          <cell r="B821" t="str">
            <v>jedaisyt</v>
          </cell>
          <cell r="C821" t="str">
            <v>Jepkurui,Daisy</v>
          </cell>
          <cell r="D821">
            <v>12142420</v>
          </cell>
          <cell r="E821">
            <v>1299</v>
          </cell>
          <cell r="F821" t="str">
            <v>Mon Sep 29 00:00:00 UTC 2025</v>
          </cell>
          <cell r="G821" t="str">
            <v>3PTY</v>
          </cell>
          <cell r="H821" t="str">
            <v>Active</v>
          </cell>
          <cell r="I821" t="str">
            <v>Ansari,Ammar Abdullah</v>
          </cell>
          <cell r="J821" t="str">
            <v>EFSV</v>
          </cell>
        </row>
        <row r="822">
          <cell r="A822">
            <v>205638451</v>
          </cell>
          <cell r="B822" t="str">
            <v>rkumaabi</v>
          </cell>
          <cell r="C822" t="str">
            <v>Kumar Pandit,Abinash</v>
          </cell>
          <cell r="D822">
            <v>11421296</v>
          </cell>
          <cell r="E822">
            <v>1712</v>
          </cell>
          <cell r="F822" t="str">
            <v>Tue Jul 08 00:00:00 UTC 2025</v>
          </cell>
          <cell r="G822" t="str">
            <v>3PTY</v>
          </cell>
          <cell r="H822" t="str">
            <v>Active</v>
          </cell>
          <cell r="I822" t="str">
            <v>Rizvan,Mohamed</v>
          </cell>
          <cell r="J822" t="str">
            <v>KBTS</v>
          </cell>
        </row>
        <row r="823">
          <cell r="A823">
            <v>204009619</v>
          </cell>
          <cell r="B823" t="str">
            <v>gautaldi</v>
          </cell>
          <cell r="C823" t="str">
            <v>GAUTAM,DIPESH</v>
          </cell>
          <cell r="D823">
            <v>12822657</v>
          </cell>
          <cell r="E823">
            <v>1299</v>
          </cell>
          <cell r="F823" t="str">
            <v>Mon Sep 16 00:00:00 UTC 2024</v>
          </cell>
          <cell r="G823" t="str">
            <v>3PTY</v>
          </cell>
          <cell r="H823" t="str">
            <v>Active</v>
          </cell>
          <cell r="I823" t="str">
            <v>Lakkireddy,Sai Raghavendra Reddy</v>
          </cell>
          <cell r="J823" t="str">
            <v>DULS</v>
          </cell>
        </row>
        <row r="824">
          <cell r="A824">
            <v>205446081</v>
          </cell>
          <cell r="B824" t="str">
            <v>rhkumary</v>
          </cell>
          <cell r="C824" t="str">
            <v>Kumar Yadav,Rajesh</v>
          </cell>
          <cell r="D824">
            <v>304614</v>
          </cell>
          <cell r="E824">
            <v>1712</v>
          </cell>
          <cell r="F824" t="str">
            <v>Thu Jun 12 00:00:00 UTC 2025</v>
          </cell>
          <cell r="G824" t="str">
            <v>3PTY</v>
          </cell>
          <cell r="H824" t="str">
            <v>Active</v>
          </cell>
          <cell r="I824" t="str">
            <v>Rizvan,Mohamed</v>
          </cell>
          <cell r="J824" t="str">
            <v>KBTS</v>
          </cell>
        </row>
        <row r="825">
          <cell r="A825">
            <v>204883239</v>
          </cell>
          <cell r="B825" t="str">
            <v>oserichm</v>
          </cell>
          <cell r="C825" t="str">
            <v>Osei,Richmond</v>
          </cell>
          <cell r="D825">
            <v>12368519</v>
          </cell>
          <cell r="E825">
            <v>1299</v>
          </cell>
          <cell r="F825" t="str">
            <v>Mon Feb 03 00:00:00 UTC 2025</v>
          </cell>
          <cell r="G825" t="str">
            <v>3PTY</v>
          </cell>
          <cell r="H825" t="str">
            <v>Active</v>
          </cell>
          <cell r="I825" t="str">
            <v>Katyal,Varun</v>
          </cell>
          <cell r="J825" t="str">
            <v>QUES</v>
          </cell>
        </row>
        <row r="826">
          <cell r="A826">
            <v>206871907</v>
          </cell>
          <cell r="B826" t="str">
            <v>naralexu</v>
          </cell>
          <cell r="C826" t="str">
            <v>NARTEY KUSI,ALEXANDER</v>
          </cell>
          <cell r="D826">
            <v>13129444</v>
          </cell>
          <cell r="E826">
            <v>1299</v>
          </cell>
          <cell r="F826" t="str">
            <v>Mon Dec 29 00:00:00 UTC 2025</v>
          </cell>
          <cell r="G826" t="str">
            <v>3PTY</v>
          </cell>
          <cell r="H826" t="str">
            <v>Active</v>
          </cell>
          <cell r="I826" t="str">
            <v>Katyal,Varun</v>
          </cell>
          <cell r="J826" t="str">
            <v>FLO</v>
          </cell>
        </row>
        <row r="827">
          <cell r="A827">
            <v>204946489</v>
          </cell>
          <cell r="B827" t="str">
            <v>smabdelm</v>
          </cell>
          <cell r="C827" t="str">
            <v>Abdelmonem,Mohammed Saleh</v>
          </cell>
          <cell r="D827">
            <v>14374062</v>
          </cell>
          <cell r="E827">
            <v>1299</v>
          </cell>
          <cell r="F827" t="str">
            <v>Tue Feb 18 00:00:00 UTC 2025</v>
          </cell>
          <cell r="G827" t="str">
            <v>3PTY</v>
          </cell>
          <cell r="H827" t="str">
            <v>Active</v>
          </cell>
          <cell r="I827" t="str">
            <v>Akhtar,Muhammad Zohaib</v>
          </cell>
          <cell r="J827" t="str">
            <v>WOFZ</v>
          </cell>
        </row>
        <row r="828">
          <cell r="A828">
            <v>203555399</v>
          </cell>
          <cell r="B828" t="str">
            <v>berchimh</v>
          </cell>
          <cell r="C828" t="str">
            <v>Chimhau,Bernadette Tariro</v>
          </cell>
          <cell r="D828">
            <v>14530886</v>
          </cell>
          <cell r="E828">
            <v>1299</v>
          </cell>
          <cell r="F828" t="str">
            <v>Thu Jun 27 00:00:00 UTC 2024</v>
          </cell>
          <cell r="G828" t="str">
            <v>3PTY</v>
          </cell>
          <cell r="H828" t="str">
            <v>Active</v>
          </cell>
          <cell r="I828" t="str">
            <v>Sohail,Anis</v>
          </cell>
          <cell r="J828" t="str">
            <v>FLO</v>
          </cell>
        </row>
        <row r="829">
          <cell r="A829">
            <v>205214446</v>
          </cell>
          <cell r="B829" t="str">
            <v>bisyhari</v>
          </cell>
          <cell r="C829" t="str">
            <v>Harijan,Bishal</v>
          </cell>
          <cell r="D829">
            <v>74504</v>
          </cell>
          <cell r="E829">
            <v>1712</v>
          </cell>
          <cell r="F829" t="str">
            <v>Sun Apr 27 00:00:00 UTC 2025</v>
          </cell>
          <cell r="G829" t="str">
            <v>3PTY</v>
          </cell>
          <cell r="H829" t="str">
            <v>Active</v>
          </cell>
          <cell r="I829" t="str">
            <v>POGALA,HAREESH</v>
          </cell>
          <cell r="J829" t="str">
            <v>KBTS</v>
          </cell>
        </row>
        <row r="830">
          <cell r="A830">
            <v>206139179</v>
          </cell>
          <cell r="B830" t="str">
            <v>saberhet</v>
          </cell>
          <cell r="C830" t="str">
            <v>BERHE TEKLEHAYMANOT,SAMIAL</v>
          </cell>
          <cell r="D830">
            <v>13988996</v>
          </cell>
          <cell r="E830">
            <v>1299</v>
          </cell>
          <cell r="F830" t="str">
            <v>Mon Sep 29 00:00:00 UTC 2025</v>
          </cell>
          <cell r="G830" t="str">
            <v>3PTY</v>
          </cell>
          <cell r="H830" t="str">
            <v>Active</v>
          </cell>
          <cell r="I830" t="str">
            <v>Scaria,Varghese</v>
          </cell>
          <cell r="J830" t="str">
            <v>FLO</v>
          </cell>
        </row>
        <row r="831">
          <cell r="A831">
            <v>206873708</v>
          </cell>
          <cell r="B831" t="str">
            <v>xaijueli</v>
          </cell>
          <cell r="C831" t="str">
            <v>ELIYA,AIJUKA</v>
          </cell>
          <cell r="D831">
            <v>14088587</v>
          </cell>
          <cell r="E831">
            <v>1299</v>
          </cell>
          <cell r="F831" t="str">
            <v>Mon Dec 29 00:00:00 UTC 2025</v>
          </cell>
          <cell r="G831" t="str">
            <v>3PTY</v>
          </cell>
          <cell r="H831" t="str">
            <v>Active</v>
          </cell>
          <cell r="I831" t="str">
            <v>Sohail,Anis</v>
          </cell>
          <cell r="J831" t="str">
            <v>DULS</v>
          </cell>
        </row>
        <row r="832">
          <cell r="A832">
            <v>206008708</v>
          </cell>
          <cell r="B832" t="str">
            <v>vsadimoh</v>
          </cell>
          <cell r="C832" t="str">
            <v>MOHAMMED,SADIQ</v>
          </cell>
          <cell r="D832">
            <v>13329728</v>
          </cell>
          <cell r="E832">
            <v>1299</v>
          </cell>
          <cell r="F832" t="str">
            <v>Mon Sep 15 00:00:00 UTC 2025</v>
          </cell>
          <cell r="G832" t="str">
            <v>3PTY</v>
          </cell>
          <cell r="H832" t="str">
            <v>Active</v>
          </cell>
          <cell r="I832" t="str">
            <v>Meera,Bava Bahrudeen</v>
          </cell>
          <cell r="J832" t="str">
            <v>FLO</v>
          </cell>
        </row>
        <row r="833">
          <cell r="A833">
            <v>206137330</v>
          </cell>
          <cell r="B833" t="str">
            <v>abdalomc</v>
          </cell>
          <cell r="C833" t="str">
            <v>OMAR,ABDALLA</v>
          </cell>
          <cell r="D833">
            <v>14307203</v>
          </cell>
          <cell r="E833">
            <v>1299</v>
          </cell>
          <cell r="F833" t="str">
            <v>Mon Sep 29 00:00:00 UTC 2025</v>
          </cell>
          <cell r="G833" t="str">
            <v>3PTY</v>
          </cell>
          <cell r="H833" t="str">
            <v>Active</v>
          </cell>
          <cell r="I833" t="str">
            <v>Scaria,Varghese</v>
          </cell>
          <cell r="J833" t="str">
            <v>FLO</v>
          </cell>
        </row>
        <row r="834">
          <cell r="A834">
            <v>204319464</v>
          </cell>
          <cell r="B834" t="str">
            <v>conteiby</v>
          </cell>
          <cell r="C834" t="str">
            <v>Conteh,Ibrahim A</v>
          </cell>
          <cell r="D834">
            <v>14585706</v>
          </cell>
          <cell r="E834">
            <v>1299</v>
          </cell>
          <cell r="F834" t="str">
            <v>Thu Oct 24 00:00:00 UTC 2024</v>
          </cell>
          <cell r="G834" t="str">
            <v>3PTY</v>
          </cell>
          <cell r="H834" t="str">
            <v>Active</v>
          </cell>
          <cell r="I834" t="str">
            <v>Sohail,Anis</v>
          </cell>
          <cell r="J834" t="str">
            <v>QUES</v>
          </cell>
        </row>
        <row r="835">
          <cell r="A835">
            <v>203965178</v>
          </cell>
          <cell r="B835" t="str">
            <v>nejaryee</v>
          </cell>
          <cell r="C835" t="str">
            <v>Jaryee,Nehemiah</v>
          </cell>
          <cell r="D835">
            <v>11589775</v>
          </cell>
          <cell r="E835">
            <v>1299</v>
          </cell>
          <cell r="F835" t="str">
            <v>Mon Sep 09 00:00:00 UTC 2024</v>
          </cell>
          <cell r="G835" t="str">
            <v>3PTY</v>
          </cell>
          <cell r="H835" t="str">
            <v>Active</v>
          </cell>
          <cell r="I835" t="str">
            <v>Ansari,Ammar Abdullah</v>
          </cell>
          <cell r="J835" t="str">
            <v>FLO</v>
          </cell>
        </row>
        <row r="836">
          <cell r="A836">
            <v>201264954</v>
          </cell>
          <cell r="B836" t="str">
            <v>boashadr</v>
          </cell>
          <cell r="C836" t="str">
            <v>Boakye,Shadrack</v>
          </cell>
          <cell r="D836">
            <v>13458505</v>
          </cell>
          <cell r="E836">
            <v>1299</v>
          </cell>
          <cell r="F836" t="str">
            <v>Fri Feb 09 00:00:00 UTC 2024</v>
          </cell>
          <cell r="G836" t="str">
            <v>3PTY</v>
          </cell>
          <cell r="H836" t="str">
            <v>Active</v>
          </cell>
          <cell r="I836" t="str">
            <v>Ansari,Ammar Abdullah</v>
          </cell>
          <cell r="J836" t="str">
            <v>QUES</v>
          </cell>
        </row>
        <row r="837">
          <cell r="A837">
            <v>203851105</v>
          </cell>
          <cell r="B837" t="str">
            <v>ndablins</v>
          </cell>
          <cell r="C837" t="str">
            <v>Ndaba,Linsabezinhle</v>
          </cell>
          <cell r="D837">
            <v>13544155</v>
          </cell>
          <cell r="E837">
            <v>1299</v>
          </cell>
          <cell r="F837" t="str">
            <v>Tue Aug 20 00:00:00 UTC 2024</v>
          </cell>
          <cell r="G837" t="str">
            <v>3PTY</v>
          </cell>
          <cell r="H837" t="str">
            <v>Active</v>
          </cell>
          <cell r="I837" t="str">
            <v>Scaria,Varghese</v>
          </cell>
          <cell r="J837" t="str">
            <v>FLO</v>
          </cell>
        </row>
        <row r="838">
          <cell r="A838">
            <v>205281151</v>
          </cell>
          <cell r="B838" t="str">
            <v>kanyoalb</v>
          </cell>
          <cell r="C838" t="str">
            <v>Kanyoro,Albert</v>
          </cell>
          <cell r="D838">
            <v>12569383</v>
          </cell>
          <cell r="E838">
            <v>1299</v>
          </cell>
          <cell r="F838" t="str">
            <v>Thu May 15 00:00:00 UTC 2025</v>
          </cell>
          <cell r="G838" t="str">
            <v>3PTY</v>
          </cell>
          <cell r="H838" t="str">
            <v>Active</v>
          </cell>
          <cell r="I838" t="str">
            <v>Scaria,Varghese</v>
          </cell>
          <cell r="J838" t="str">
            <v>EFSV</v>
          </cell>
        </row>
        <row r="839">
          <cell r="A839">
            <v>204883085</v>
          </cell>
          <cell r="B839" t="str">
            <v>mambflor</v>
          </cell>
          <cell r="C839" t="str">
            <v>Mambo,Flora Nde</v>
          </cell>
          <cell r="D839">
            <v>14451379</v>
          </cell>
          <cell r="E839">
            <v>1299</v>
          </cell>
          <cell r="F839" t="str">
            <v>Mon Feb 03 00:00:00 UTC 2025</v>
          </cell>
          <cell r="G839" t="str">
            <v>3PTY</v>
          </cell>
          <cell r="H839" t="str">
            <v>Active</v>
          </cell>
          <cell r="I839" t="str">
            <v>Katyal,Varun</v>
          </cell>
          <cell r="J839" t="str">
            <v>QUES</v>
          </cell>
        </row>
        <row r="840">
          <cell r="A840">
            <v>206883741</v>
          </cell>
          <cell r="B840" t="str">
            <v>jerutaum</v>
          </cell>
          <cell r="C840" t="str">
            <v>JERUTO,AUDIA</v>
          </cell>
          <cell r="D840">
            <v>68909</v>
          </cell>
          <cell r="E840">
            <v>1299</v>
          </cell>
          <cell r="F840" t="str">
            <v>Mon Jan 05 00:00:00 UTC 2026</v>
          </cell>
          <cell r="G840" t="str">
            <v>3PTY</v>
          </cell>
          <cell r="H840" t="str">
            <v>Active</v>
          </cell>
          <cell r="I840" t="str">
            <v>Katyal,Varun</v>
          </cell>
          <cell r="J840" t="str">
            <v>EFSV</v>
          </cell>
        </row>
        <row r="841">
          <cell r="A841">
            <v>206073367</v>
          </cell>
          <cell r="B841" t="str">
            <v>kinenray</v>
          </cell>
          <cell r="C841" t="str">
            <v>Kinene,Raymond</v>
          </cell>
          <cell r="D841">
            <v>13164327</v>
          </cell>
          <cell r="E841">
            <v>1299</v>
          </cell>
          <cell r="F841" t="str">
            <v>Mon Sep 22 00:00:00 UTC 2025</v>
          </cell>
          <cell r="G841" t="str">
            <v>3PTY</v>
          </cell>
          <cell r="H841" t="str">
            <v>Active</v>
          </cell>
          <cell r="I841" t="str">
            <v>Katyal,Varun</v>
          </cell>
          <cell r="J841" t="str">
            <v>FLO</v>
          </cell>
        </row>
        <row r="842">
          <cell r="A842">
            <v>204299548</v>
          </cell>
          <cell r="B842" t="str">
            <v>tamahdan</v>
          </cell>
          <cell r="C842" t="str">
            <v>Tamah,Daniel Kweku</v>
          </cell>
          <cell r="D842">
            <v>13959891</v>
          </cell>
          <cell r="E842">
            <v>1299</v>
          </cell>
          <cell r="F842" t="str">
            <v>Mon Oct 21 00:00:00 UTC 2024</v>
          </cell>
          <cell r="G842" t="str">
            <v>3PTY</v>
          </cell>
          <cell r="H842" t="str">
            <v>Active</v>
          </cell>
          <cell r="I842" t="str">
            <v>Sohail,Anis</v>
          </cell>
          <cell r="J842" t="str">
            <v>QUES</v>
          </cell>
        </row>
        <row r="843">
          <cell r="A843">
            <v>203736757</v>
          </cell>
          <cell r="B843" t="str">
            <v>vkaunght</v>
          </cell>
          <cell r="C843" t="str">
            <v>H,K</v>
          </cell>
          <cell r="D843">
            <v>12875689</v>
          </cell>
          <cell r="E843">
            <v>1299</v>
          </cell>
          <cell r="F843" t="str">
            <v>Mon Jul 29 00:00:00 UTC 2024</v>
          </cell>
          <cell r="G843" t="str">
            <v>3PTY</v>
          </cell>
          <cell r="H843" t="str">
            <v>Active</v>
          </cell>
          <cell r="I843" t="str">
            <v>Katyal,Varun</v>
          </cell>
          <cell r="J843" t="str">
            <v>ADEC</v>
          </cell>
        </row>
        <row r="844">
          <cell r="A844">
            <v>203801393</v>
          </cell>
          <cell r="B844" t="str">
            <v>akonelso</v>
          </cell>
          <cell r="C844" t="str">
            <v>AKO,NELSON NDIM</v>
          </cell>
          <cell r="D844">
            <v>14855756</v>
          </cell>
          <cell r="E844">
            <v>1299</v>
          </cell>
          <cell r="F844" t="str">
            <v>Tue Aug 13 00:00:00 UTC 2024</v>
          </cell>
          <cell r="G844" t="str">
            <v>3PTY</v>
          </cell>
          <cell r="H844" t="str">
            <v>Active</v>
          </cell>
          <cell r="I844" t="str">
            <v>Meera,Bava Bahrudeen</v>
          </cell>
          <cell r="J844" t="str">
            <v>FLO</v>
          </cell>
        </row>
        <row r="845">
          <cell r="A845">
            <v>204868858</v>
          </cell>
          <cell r="B845" t="str">
            <v>durodori</v>
          </cell>
          <cell r="C845" t="str">
            <v>Durowaa,Doris</v>
          </cell>
          <cell r="D845">
            <v>11023611</v>
          </cell>
          <cell r="E845">
            <v>1299</v>
          </cell>
          <cell r="F845" t="str">
            <v>Mon Feb 03 00:00:00 UTC 2025</v>
          </cell>
          <cell r="G845" t="str">
            <v>3PTY</v>
          </cell>
          <cell r="H845" t="str">
            <v>Active</v>
          </cell>
          <cell r="I845" t="str">
            <v>Katyal,Varun</v>
          </cell>
          <cell r="J845" t="str">
            <v>QUES</v>
          </cell>
        </row>
        <row r="846">
          <cell r="A846">
            <v>206791755</v>
          </cell>
          <cell r="B846" t="str">
            <v>katojavi</v>
          </cell>
          <cell r="C846" t="str">
            <v>JAVIIRA,KATO</v>
          </cell>
          <cell r="D846">
            <v>15083780</v>
          </cell>
          <cell r="E846">
            <v>1299</v>
          </cell>
          <cell r="F846" t="str">
            <v>Mon Dec 08 00:00:00 UTC 2025</v>
          </cell>
          <cell r="G846" t="str">
            <v>3PTY</v>
          </cell>
          <cell r="H846" t="str">
            <v>Active</v>
          </cell>
          <cell r="I846" t="str">
            <v>Katyal,Varun</v>
          </cell>
          <cell r="J846" t="str">
            <v>DULS</v>
          </cell>
        </row>
        <row r="847">
          <cell r="A847">
            <v>203011024</v>
          </cell>
          <cell r="B847" t="str">
            <v>ritakawe</v>
          </cell>
          <cell r="C847" t="str">
            <v>Nformi,Rita Kawe</v>
          </cell>
          <cell r="D847">
            <v>13373458</v>
          </cell>
          <cell r="E847">
            <v>1299</v>
          </cell>
          <cell r="F847" t="str">
            <v>Thu Nov 07 00:00:00 UTC 2024</v>
          </cell>
          <cell r="G847" t="str">
            <v>3PTY</v>
          </cell>
          <cell r="H847" t="str">
            <v>Active</v>
          </cell>
          <cell r="I847" t="str">
            <v>Thomas,Binil</v>
          </cell>
          <cell r="J847" t="str">
            <v>FLO</v>
          </cell>
        </row>
        <row r="848">
          <cell r="A848">
            <v>203816301</v>
          </cell>
          <cell r="B848" t="str">
            <v>geoekiye</v>
          </cell>
          <cell r="C848" t="str">
            <v>Kiyemba,George</v>
          </cell>
          <cell r="D848">
            <v>13802751</v>
          </cell>
          <cell r="E848">
            <v>1299</v>
          </cell>
          <cell r="F848" t="str">
            <v>Wed Aug 14 00:00:00 UTC 2024</v>
          </cell>
          <cell r="G848" t="str">
            <v>3PTY</v>
          </cell>
          <cell r="H848" t="str">
            <v>Active</v>
          </cell>
          <cell r="I848" t="str">
            <v>Katyal,Varun</v>
          </cell>
          <cell r="J848" t="str">
            <v>DULS</v>
          </cell>
        </row>
        <row r="849">
          <cell r="A849">
            <v>204241393</v>
          </cell>
          <cell r="B849" t="str">
            <v>ofosuhjo</v>
          </cell>
          <cell r="C849" t="str">
            <v>Ofosuhene,Joyce</v>
          </cell>
          <cell r="D849">
            <v>13655451</v>
          </cell>
          <cell r="E849">
            <v>1299</v>
          </cell>
          <cell r="F849" t="str">
            <v>Mon Oct 14 00:00:00 UTC 2024</v>
          </cell>
          <cell r="G849" t="str">
            <v>3PTY</v>
          </cell>
          <cell r="H849" t="str">
            <v>Active</v>
          </cell>
          <cell r="I849" t="str">
            <v>Katyal,Varun</v>
          </cell>
          <cell r="J849" t="str">
            <v>QUES</v>
          </cell>
        </row>
        <row r="850">
          <cell r="A850">
            <v>203736252</v>
          </cell>
          <cell r="B850" t="str">
            <v>mukaderi</v>
          </cell>
          <cell r="C850" t="str">
            <v>MUKAMA,DERICK</v>
          </cell>
          <cell r="D850">
            <v>136471</v>
          </cell>
          <cell r="E850">
            <v>1299</v>
          </cell>
          <cell r="F850" t="str">
            <v>Mon Jul 29 00:00:00 UTC 2024</v>
          </cell>
          <cell r="G850" t="str">
            <v>3PTY</v>
          </cell>
          <cell r="H850" t="str">
            <v>Active</v>
          </cell>
          <cell r="I850" t="str">
            <v>Katyal,Varun</v>
          </cell>
          <cell r="J850" t="str">
            <v>DULS</v>
          </cell>
        </row>
        <row r="851">
          <cell r="A851">
            <v>202444409</v>
          </cell>
          <cell r="B851" t="str">
            <v>romemetu</v>
          </cell>
          <cell r="C851" t="str">
            <v>Metuge,Romeo Mesape</v>
          </cell>
          <cell r="D851">
            <v>13920982</v>
          </cell>
          <cell r="E851">
            <v>1299</v>
          </cell>
          <cell r="F851" t="str">
            <v>Mon Oct 14 00:00:00 UTC 2024</v>
          </cell>
          <cell r="G851" t="str">
            <v>3PTY</v>
          </cell>
          <cell r="H851" t="str">
            <v>Active</v>
          </cell>
          <cell r="I851" t="str">
            <v>Katyal,Varun</v>
          </cell>
          <cell r="J851" t="str">
            <v>QUES</v>
          </cell>
        </row>
        <row r="852">
          <cell r="A852">
            <v>206874042</v>
          </cell>
          <cell r="B852" t="str">
            <v>obanhuss</v>
          </cell>
          <cell r="C852" t="str">
            <v>OBANDYO,HUSSEIN</v>
          </cell>
          <cell r="D852">
            <v>15213083</v>
          </cell>
          <cell r="E852">
            <v>1299</v>
          </cell>
          <cell r="F852" t="str">
            <v>Mon Dec 29 00:00:00 UTC 2025</v>
          </cell>
          <cell r="G852" t="str">
            <v>3PTY</v>
          </cell>
          <cell r="H852" t="str">
            <v>Active</v>
          </cell>
          <cell r="I852" t="str">
            <v>Katyal,Varun</v>
          </cell>
          <cell r="J852" t="str">
            <v>DULS</v>
          </cell>
        </row>
        <row r="853">
          <cell r="A853">
            <v>204886570</v>
          </cell>
          <cell r="B853" t="str">
            <v>mustissi</v>
          </cell>
          <cell r="C853" t="str">
            <v>MUSTAPHA,ISSIFU</v>
          </cell>
          <cell r="D853">
            <v>11151879</v>
          </cell>
          <cell r="E853">
            <v>1299</v>
          </cell>
          <cell r="F853" t="str">
            <v>Mon Mar 03 00:00:00 UTC 2025</v>
          </cell>
          <cell r="G853" t="str">
            <v>3PTY</v>
          </cell>
          <cell r="H853" t="str">
            <v>Active</v>
          </cell>
          <cell r="I853" t="str">
            <v>Lakkireddy,Sai Raghavendra Reddy</v>
          </cell>
          <cell r="J853" t="str">
            <v>DULS</v>
          </cell>
        </row>
        <row r="854">
          <cell r="A854">
            <v>203993451</v>
          </cell>
          <cell r="B854" t="str">
            <v>victooju</v>
          </cell>
          <cell r="C854" t="str">
            <v>OJUMA,VICTOR</v>
          </cell>
          <cell r="D854">
            <v>11319311</v>
          </cell>
          <cell r="E854">
            <v>1299</v>
          </cell>
          <cell r="F854" t="str">
            <v>Mon Aug 25 00:00:00 UTC 2025</v>
          </cell>
          <cell r="G854" t="str">
            <v>3PTY</v>
          </cell>
          <cell r="H854" t="str">
            <v>Active</v>
          </cell>
          <cell r="I854" t="str">
            <v>Ansari,Ammar Abdullah</v>
          </cell>
          <cell r="J854" t="str">
            <v>DULS</v>
          </cell>
        </row>
        <row r="855">
          <cell r="A855">
            <v>204882814</v>
          </cell>
          <cell r="B855" t="str">
            <v>douglakw</v>
          </cell>
          <cell r="C855" t="str">
            <v>KWAYIE,DOUGLAS</v>
          </cell>
          <cell r="D855">
            <v>14547207</v>
          </cell>
          <cell r="E855">
            <v>1299</v>
          </cell>
          <cell r="F855" t="str">
            <v>Mon Feb 03 00:00:00 UTC 2025</v>
          </cell>
          <cell r="G855" t="str">
            <v>3PTY</v>
          </cell>
          <cell r="H855" t="str">
            <v>Active</v>
          </cell>
          <cell r="I855" t="str">
            <v>Thomas,Binil</v>
          </cell>
          <cell r="J855" t="str">
            <v>DULS</v>
          </cell>
        </row>
        <row r="856">
          <cell r="A856">
            <v>203911200</v>
          </cell>
          <cell r="B856" t="str">
            <v>wilesing</v>
          </cell>
          <cell r="C856" t="str">
            <v>Singara,William</v>
          </cell>
          <cell r="D856">
            <v>14129080</v>
          </cell>
          <cell r="E856">
            <v>1299</v>
          </cell>
          <cell r="F856" t="str">
            <v>Mon Sep 02 00:00:00 UTC 2024</v>
          </cell>
          <cell r="G856" t="str">
            <v>3PTY</v>
          </cell>
          <cell r="H856" t="str">
            <v>Active</v>
          </cell>
          <cell r="I856" t="str">
            <v>Ansari,Ammar Abdullah</v>
          </cell>
          <cell r="J856" t="str">
            <v>ADEC</v>
          </cell>
        </row>
        <row r="857">
          <cell r="A857">
            <v>206643996</v>
          </cell>
          <cell r="B857" t="str">
            <v>iskaliba</v>
          </cell>
          <cell r="C857" t="str">
            <v>Kaliba,Ismael</v>
          </cell>
          <cell r="D857">
            <v>13312123</v>
          </cell>
          <cell r="E857">
            <v>1712</v>
          </cell>
          <cell r="F857" t="str">
            <v>Sun Nov 16 00:00:00 UTC 2025</v>
          </cell>
          <cell r="G857" t="str">
            <v>3PTY</v>
          </cell>
          <cell r="H857" t="str">
            <v>Active</v>
          </cell>
          <cell r="I857" t="str">
            <v>Mahamood,Kamal</v>
          </cell>
          <cell r="J857" t="str">
            <v>KBTS</v>
          </cell>
        </row>
        <row r="858">
          <cell r="A858">
            <v>205853884</v>
          </cell>
          <cell r="B858" t="str">
            <v>sydoneye</v>
          </cell>
          <cell r="C858" t="str">
            <v>EYE TANGE,SYDONIE</v>
          </cell>
          <cell r="D858">
            <v>12186793</v>
          </cell>
          <cell r="E858">
            <v>1299</v>
          </cell>
          <cell r="F858" t="str">
            <v>Mon Aug 25 00:00:00 UTC 2025</v>
          </cell>
          <cell r="G858" t="str">
            <v>3PTY</v>
          </cell>
          <cell r="H858" t="str">
            <v>Active</v>
          </cell>
          <cell r="I858" t="str">
            <v>Ansari,Ammar Abdullah</v>
          </cell>
          <cell r="J858" t="str">
            <v>EFSV</v>
          </cell>
        </row>
        <row r="859">
          <cell r="A859">
            <v>205275635</v>
          </cell>
          <cell r="B859" t="str">
            <v>nyazacha</v>
          </cell>
          <cell r="C859" t="str">
            <v>Nyang,Zacharia Nyaosi</v>
          </cell>
          <cell r="D859">
            <v>12917100</v>
          </cell>
          <cell r="E859">
            <v>1299</v>
          </cell>
          <cell r="F859" t="str">
            <v>Mon Oct 20 00:00:00 UTC 2025</v>
          </cell>
          <cell r="G859" t="str">
            <v>3PTY</v>
          </cell>
          <cell r="H859" t="str">
            <v>Active</v>
          </cell>
          <cell r="I859" t="str">
            <v>Meera,Bava Bahrudeen</v>
          </cell>
          <cell r="J859" t="str">
            <v>EFSV</v>
          </cell>
        </row>
        <row r="860">
          <cell r="A860">
            <v>203521132</v>
          </cell>
          <cell r="B860" t="str">
            <v>qmichtut</v>
          </cell>
          <cell r="C860" t="str">
            <v>Tutu,Michael Osei</v>
          </cell>
          <cell r="D860">
            <v>11547905</v>
          </cell>
          <cell r="E860">
            <v>1299</v>
          </cell>
          <cell r="F860" t="str">
            <v>Thu Jun 20 00:00:00 UTC 2024</v>
          </cell>
          <cell r="G860" t="str">
            <v>3PTY</v>
          </cell>
          <cell r="H860" t="str">
            <v>Active</v>
          </cell>
          <cell r="I860" t="str">
            <v>Katyal,Varun</v>
          </cell>
          <cell r="J860" t="str">
            <v>FLO</v>
          </cell>
        </row>
        <row r="861">
          <cell r="A861">
            <v>207407181</v>
          </cell>
          <cell r="B861" t="str">
            <v>mohhisma</v>
          </cell>
          <cell r="C861" t="str">
            <v>Ismail,Mohamed Asif Ismail</v>
          </cell>
          <cell r="D861">
            <v>14402043</v>
          </cell>
          <cell r="E861">
            <v>1299</v>
          </cell>
          <cell r="F861" t="str">
            <v>Mon May 04 00:00:00 UTC 2026</v>
          </cell>
          <cell r="G861" t="str">
            <v>3PTY</v>
          </cell>
          <cell r="H861" t="str">
            <v>Active</v>
          </cell>
          <cell r="I861" t="str">
            <v>Parungao,Priscila Montejo</v>
          </cell>
          <cell r="J861" t="str">
            <v>STWC</v>
          </cell>
        </row>
        <row r="862">
          <cell r="A862">
            <v>206906444</v>
          </cell>
          <cell r="B862" t="str">
            <v>habertmu</v>
          </cell>
          <cell r="C862" t="str">
            <v>MUHINDO,HABERT</v>
          </cell>
          <cell r="D862">
            <v>11713711</v>
          </cell>
          <cell r="E862">
            <v>1299</v>
          </cell>
          <cell r="F862" t="str">
            <v>Thu Jan 08 00:00:00 UTC 2026</v>
          </cell>
          <cell r="G862" t="str">
            <v>3PTY</v>
          </cell>
          <cell r="H862" t="str">
            <v>Active</v>
          </cell>
          <cell r="I862" t="str">
            <v>Lakkireddy,Sai Raghavendra Reddy</v>
          </cell>
          <cell r="J862" t="str">
            <v>DULS</v>
          </cell>
        </row>
        <row r="863">
          <cell r="A863">
            <v>203469455</v>
          </cell>
          <cell r="B863" t="str">
            <v>sandrtka</v>
          </cell>
          <cell r="C863" t="str">
            <v>Kasozi,Sandrta Nalubega</v>
          </cell>
          <cell r="D863">
            <v>14973812</v>
          </cell>
          <cell r="E863">
            <v>1299</v>
          </cell>
          <cell r="F863" t="str">
            <v>Thu Jun 13 00:00:00 UTC 2024</v>
          </cell>
          <cell r="G863" t="str">
            <v>3PTY</v>
          </cell>
          <cell r="H863" t="str">
            <v>Active</v>
          </cell>
          <cell r="I863" t="str">
            <v>Meera,Bava Bahrudeen</v>
          </cell>
          <cell r="J863" t="str">
            <v>ADEC</v>
          </cell>
        </row>
        <row r="864">
          <cell r="A864">
            <v>203160762</v>
          </cell>
          <cell r="B864" t="str">
            <v>wamboya</v>
          </cell>
          <cell r="C864" t="str">
            <v>WAMBOYA,IVAN</v>
          </cell>
          <cell r="D864">
            <v>14399690</v>
          </cell>
          <cell r="E864">
            <v>1299</v>
          </cell>
          <cell r="F864" t="str">
            <v>Sun Mar 31 00:00:00 UTC 2024</v>
          </cell>
          <cell r="G864" t="str">
            <v>3PTY</v>
          </cell>
          <cell r="H864" t="str">
            <v>Active</v>
          </cell>
          <cell r="I864" t="str">
            <v>Akhtar,Muhammad Zohaib</v>
          </cell>
          <cell r="J864" t="str">
            <v>WOFZ</v>
          </cell>
        </row>
        <row r="865">
          <cell r="A865">
            <v>206240253</v>
          </cell>
          <cell r="B865" t="str">
            <v>busnabuw</v>
          </cell>
          <cell r="C865" t="str">
            <v>NABUWEMBO,BUSHILAH</v>
          </cell>
          <cell r="D865">
            <v>12876609</v>
          </cell>
          <cell r="E865">
            <v>1299</v>
          </cell>
          <cell r="F865" t="str">
            <v>Tue Aug 04 00:00:00 UTC 2026</v>
          </cell>
          <cell r="G865" t="str">
            <v>3PTY</v>
          </cell>
          <cell r="H865" t="str">
            <v>Active</v>
          </cell>
          <cell r="I865" t="str">
            <v>Narshad,Muhammad Ashik</v>
          </cell>
          <cell r="J865" t="str">
            <v>EFSV</v>
          </cell>
        </row>
        <row r="866">
          <cell r="A866">
            <v>203405017</v>
          </cell>
          <cell r="B866" t="str">
            <v>kapasade</v>
          </cell>
          <cell r="C866" t="str">
            <v>Kapasa,Dennis</v>
          </cell>
          <cell r="D866">
            <v>12413174</v>
          </cell>
          <cell r="E866">
            <v>1299</v>
          </cell>
          <cell r="F866" t="str">
            <v>Thu May 30 00:00:00 UTC 2024</v>
          </cell>
          <cell r="G866" t="str">
            <v>3PTY</v>
          </cell>
          <cell r="H866" t="str">
            <v>Active</v>
          </cell>
          <cell r="I866" t="str">
            <v>Akhtar,Muhammad Zohaib</v>
          </cell>
          <cell r="J866" t="str">
            <v>WOFZ</v>
          </cell>
        </row>
        <row r="867">
          <cell r="A867">
            <v>203737198</v>
          </cell>
          <cell r="B867" t="str">
            <v>wrkilama</v>
          </cell>
          <cell r="C867" t="str">
            <v>KILAMA,WILLIAM</v>
          </cell>
          <cell r="D867">
            <v>13511109</v>
          </cell>
          <cell r="E867">
            <v>1299</v>
          </cell>
          <cell r="F867" t="str">
            <v>Mon Jul 29 00:00:00 UTC 2024</v>
          </cell>
          <cell r="G867" t="str">
            <v>3PTY</v>
          </cell>
          <cell r="H867" t="str">
            <v>Active</v>
          </cell>
          <cell r="I867" t="str">
            <v>Katyal,Varun</v>
          </cell>
          <cell r="J867" t="str">
            <v>DULS</v>
          </cell>
        </row>
        <row r="868">
          <cell r="A868">
            <v>206875148</v>
          </cell>
          <cell r="B868" t="str">
            <v>kiyimash</v>
          </cell>
          <cell r="C868" t="str">
            <v>KIYIMBA,ASHIRAF</v>
          </cell>
          <cell r="D868">
            <v>13469422</v>
          </cell>
          <cell r="E868">
            <v>1299</v>
          </cell>
          <cell r="F868" t="str">
            <v>Mon Dec 29 00:00:00 UTC 2025</v>
          </cell>
          <cell r="G868" t="str">
            <v>3PTY</v>
          </cell>
          <cell r="H868" t="str">
            <v>Active</v>
          </cell>
          <cell r="I868" t="str">
            <v>Sohail,Anis</v>
          </cell>
          <cell r="J868" t="str">
            <v>DULS</v>
          </cell>
        </row>
        <row r="869">
          <cell r="A869">
            <v>204226132</v>
          </cell>
          <cell r="B869" t="str">
            <v>adakbarn</v>
          </cell>
          <cell r="C869" t="str">
            <v>Akbar,Adnan</v>
          </cell>
          <cell r="D869">
            <v>13556265</v>
          </cell>
          <cell r="E869">
            <v>1299</v>
          </cell>
          <cell r="F869" t="str">
            <v>Thu Oct 10 00:00:00 UTC 2024</v>
          </cell>
          <cell r="G869" t="str">
            <v>3PTY</v>
          </cell>
          <cell r="H869" t="str">
            <v>Active</v>
          </cell>
          <cell r="I869" t="str">
            <v>Rizvan,Mohamed</v>
          </cell>
          <cell r="J869" t="str">
            <v>KBTS</v>
          </cell>
        </row>
        <row r="870">
          <cell r="A870">
            <v>206889908</v>
          </cell>
          <cell r="B870" t="str">
            <v>jeplerut</v>
          </cell>
          <cell r="C870" t="str">
            <v>JEPLETING,RUTH</v>
          </cell>
          <cell r="D870">
            <v>11079543</v>
          </cell>
          <cell r="E870">
            <v>1299</v>
          </cell>
          <cell r="F870" t="str">
            <v>Mon Jan 05 00:00:00 UTC 2026</v>
          </cell>
          <cell r="G870" t="str">
            <v>3PTY</v>
          </cell>
          <cell r="H870" t="str">
            <v>Active</v>
          </cell>
          <cell r="I870" t="str">
            <v>Katyal,Varun</v>
          </cell>
          <cell r="J870" t="str">
            <v>EFSV</v>
          </cell>
        </row>
        <row r="871">
          <cell r="A871">
            <v>203800473</v>
          </cell>
          <cell r="B871" t="str">
            <v>ruperkot</v>
          </cell>
          <cell r="C871" t="str">
            <v>UPERKOTI,RENU</v>
          </cell>
          <cell r="D871">
            <v>14054312</v>
          </cell>
          <cell r="E871">
            <v>1299</v>
          </cell>
          <cell r="F871" t="str">
            <v>Fri Aug 09 00:00:00 UTC 2024</v>
          </cell>
          <cell r="G871" t="str">
            <v>3PTY</v>
          </cell>
          <cell r="H871" t="str">
            <v>Active</v>
          </cell>
          <cell r="I871" t="str">
            <v>Pudhoor,Jibin</v>
          </cell>
          <cell r="J871" t="str">
            <v>KBTS</v>
          </cell>
        </row>
        <row r="872">
          <cell r="A872">
            <v>206900408</v>
          </cell>
          <cell r="B872" t="str">
            <v>mriazchc</v>
          </cell>
          <cell r="C872" t="str">
            <v>Muhammad Abbas Ali,Riaz Chohan</v>
          </cell>
          <cell r="D872">
            <v>14127994</v>
          </cell>
          <cell r="E872">
            <v>1299</v>
          </cell>
          <cell r="F872" t="str">
            <v>Tue Jan 06 00:00:00 UTC 2026</v>
          </cell>
          <cell r="G872" t="str">
            <v>3PTY</v>
          </cell>
          <cell r="H872" t="str">
            <v>Active</v>
          </cell>
          <cell r="I872" t="str">
            <v>Parungao,Priscila Montejo</v>
          </cell>
          <cell r="J872" t="str">
            <v>VSTG</v>
          </cell>
        </row>
        <row r="873">
          <cell r="A873">
            <v>203850935</v>
          </cell>
          <cell r="B873" t="str">
            <v>phumuzin</v>
          </cell>
          <cell r="C873" t="str">
            <v>Ndlovu,Phumuzile</v>
          </cell>
          <cell r="D873">
            <v>13963860</v>
          </cell>
          <cell r="E873">
            <v>1299</v>
          </cell>
          <cell r="F873" t="str">
            <v>Tue Aug 20 00:00:00 UTC 2024</v>
          </cell>
          <cell r="G873" t="str">
            <v>3PTY</v>
          </cell>
          <cell r="H873" t="str">
            <v>Active</v>
          </cell>
          <cell r="I873" t="str">
            <v>Meera,Bava Bahrudeen</v>
          </cell>
          <cell r="J873" t="str">
            <v>FLO</v>
          </cell>
        </row>
        <row r="874">
          <cell r="A874">
            <v>203851101</v>
          </cell>
          <cell r="B874" t="str">
            <v>adusahpr</v>
          </cell>
          <cell r="C874" t="str">
            <v>Adusah,Prince Kwako</v>
          </cell>
          <cell r="D874">
            <v>13475959</v>
          </cell>
          <cell r="E874">
            <v>1299</v>
          </cell>
          <cell r="F874" t="str">
            <v>Tue Aug 20 00:00:00 UTC 2024</v>
          </cell>
          <cell r="G874" t="str">
            <v>3PTY</v>
          </cell>
          <cell r="H874" t="str">
            <v>Active</v>
          </cell>
          <cell r="I874" t="str">
            <v>Narshad,Muhammad Ashik</v>
          </cell>
          <cell r="J874" t="str">
            <v>FLO</v>
          </cell>
        </row>
        <row r="875">
          <cell r="A875">
            <v>206851159</v>
          </cell>
          <cell r="B875" t="str">
            <v>mubirura</v>
          </cell>
          <cell r="C875" t="str">
            <v>RAJESHI,MUBIRU</v>
          </cell>
          <cell r="D875">
            <v>12675025</v>
          </cell>
          <cell r="E875">
            <v>1299</v>
          </cell>
          <cell r="F875" t="str">
            <v>Mon Dec 22 00:00:00 UTC 2025</v>
          </cell>
          <cell r="G875" t="str">
            <v>3PTY</v>
          </cell>
          <cell r="H875" t="str">
            <v>Active</v>
          </cell>
          <cell r="I875" t="str">
            <v>Narshad,Muhammad Ashik</v>
          </cell>
          <cell r="J875" t="str">
            <v>DULS</v>
          </cell>
        </row>
        <row r="876">
          <cell r="A876">
            <v>206007530</v>
          </cell>
          <cell r="B876" t="str">
            <v>netofikz</v>
          </cell>
          <cell r="C876" t="str">
            <v>Negash,Tofik</v>
          </cell>
          <cell r="D876">
            <v>14040549</v>
          </cell>
          <cell r="E876">
            <v>1299</v>
          </cell>
          <cell r="F876" t="str">
            <v>Mon Sep 15 00:00:00 UTC 2025</v>
          </cell>
          <cell r="G876" t="str">
            <v>3PTY</v>
          </cell>
          <cell r="H876" t="str">
            <v>Active</v>
          </cell>
          <cell r="I876" t="str">
            <v>Meera,Bava Bahrudeen</v>
          </cell>
          <cell r="J876" t="str">
            <v>FLO</v>
          </cell>
        </row>
        <row r="877">
          <cell r="A877">
            <v>205997633</v>
          </cell>
          <cell r="B877" t="str">
            <v>rokrumon</v>
          </cell>
          <cell r="C877" t="str">
            <v>OKRU,MONIKA</v>
          </cell>
          <cell r="D877">
            <v>12646706</v>
          </cell>
          <cell r="E877">
            <v>1299</v>
          </cell>
          <cell r="F877" t="str">
            <v>Mon Sep 15 00:00:00 UTC 2025</v>
          </cell>
          <cell r="G877" t="str">
            <v>3PTY</v>
          </cell>
          <cell r="H877" t="str">
            <v>Active</v>
          </cell>
          <cell r="I877" t="str">
            <v>Lakkireddy,Sai Raghavendra Reddy</v>
          </cell>
          <cell r="J877" t="str">
            <v>FLO</v>
          </cell>
        </row>
        <row r="878">
          <cell r="A878">
            <v>206958086</v>
          </cell>
          <cell r="B878" t="str">
            <v>ullazasa</v>
          </cell>
          <cell r="C878" t="str">
            <v>Ullah,Asad</v>
          </cell>
          <cell r="D878">
            <v>11364600</v>
          </cell>
          <cell r="E878">
            <v>1299</v>
          </cell>
          <cell r="F878" t="str">
            <v>Mon Jan 26 00:00:00 UTC 2026</v>
          </cell>
          <cell r="G878" t="str">
            <v>3PTY</v>
          </cell>
          <cell r="H878" t="str">
            <v>Active</v>
          </cell>
          <cell r="I878" t="str">
            <v>Katyal,Varun</v>
          </cell>
          <cell r="J878" t="str">
            <v>EFSV</v>
          </cell>
        </row>
        <row r="879">
          <cell r="A879">
            <v>203965408</v>
          </cell>
          <cell r="B879" t="str">
            <v>troychim</v>
          </cell>
          <cell r="C879" t="str">
            <v>Roy Chimunda,Tatenda Lee</v>
          </cell>
          <cell r="D879">
            <v>11590499</v>
          </cell>
          <cell r="E879">
            <v>1299</v>
          </cell>
          <cell r="F879" t="str">
            <v>Mon Sep 09 00:00:00 UTC 2024</v>
          </cell>
          <cell r="G879" t="str">
            <v>3PTY</v>
          </cell>
          <cell r="H879" t="str">
            <v>Active</v>
          </cell>
          <cell r="I879" t="str">
            <v>Ansari,Ammar Abdullah</v>
          </cell>
          <cell r="J879" t="str">
            <v>FLO</v>
          </cell>
        </row>
        <row r="880">
          <cell r="A880">
            <v>206949309</v>
          </cell>
          <cell r="B880" t="str">
            <v>devssebb</v>
          </cell>
          <cell r="C880" t="str">
            <v>SSEBBUGGA,DEVIS</v>
          </cell>
          <cell r="D880">
            <v>14534388</v>
          </cell>
          <cell r="E880">
            <v>1299</v>
          </cell>
          <cell r="F880" t="str">
            <v>Mon Jan 26 00:00:00 UTC 2026</v>
          </cell>
          <cell r="G880" t="str">
            <v>3PTY</v>
          </cell>
          <cell r="H880" t="str">
            <v>Active</v>
          </cell>
          <cell r="I880" t="str">
            <v>Sohail,Anis</v>
          </cell>
          <cell r="J880" t="str">
            <v>DULS</v>
          </cell>
        </row>
        <row r="881">
          <cell r="A881">
            <v>205257125</v>
          </cell>
          <cell r="B881" t="str">
            <v>kiremkel</v>
          </cell>
          <cell r="C881" t="str">
            <v>Kirema,Kelvin Munene</v>
          </cell>
          <cell r="D881">
            <v>13986449</v>
          </cell>
          <cell r="E881">
            <v>1299</v>
          </cell>
          <cell r="F881" t="str">
            <v>Fri May 16 00:00:00 UTC 2025</v>
          </cell>
          <cell r="G881" t="str">
            <v>3PTY</v>
          </cell>
          <cell r="H881" t="str">
            <v>Active</v>
          </cell>
          <cell r="I881" t="str">
            <v>Scaria,Varghese</v>
          </cell>
          <cell r="J881" t="str">
            <v>EFSV</v>
          </cell>
        </row>
        <row r="882">
          <cell r="A882">
            <v>205192972</v>
          </cell>
          <cell r="B882" t="str">
            <v>utajudem</v>
          </cell>
          <cell r="C882" t="str">
            <v>TAJUDEEN,MOHAMMED AGEEZ TAJUDEEN</v>
          </cell>
          <cell r="D882">
            <v>14809735</v>
          </cell>
          <cell r="E882">
            <v>1287</v>
          </cell>
          <cell r="F882" t="str">
            <v>Wed Apr 23 00:00:00 UTC 2025</v>
          </cell>
          <cell r="G882" t="str">
            <v>3PTY</v>
          </cell>
          <cell r="H882" t="str">
            <v>Active</v>
          </cell>
          <cell r="I882" t="str">
            <v>Ouseph,Vinu</v>
          </cell>
          <cell r="J882" t="str">
            <v>FRIZ</v>
          </cell>
        </row>
        <row r="883">
          <cell r="A883">
            <v>205977117</v>
          </cell>
          <cell r="B883" t="str">
            <v>ssemuyai</v>
          </cell>
          <cell r="C883" t="str">
            <v>SSEMUYABA,IVAN</v>
          </cell>
          <cell r="D883">
            <v>59885</v>
          </cell>
          <cell r="E883">
            <v>1299</v>
          </cell>
          <cell r="F883" t="str">
            <v>Mon Sep 15 00:00:00 UTC 2025</v>
          </cell>
          <cell r="G883" t="str">
            <v>3PTY</v>
          </cell>
          <cell r="H883" t="str">
            <v>Active</v>
          </cell>
          <cell r="I883" t="str">
            <v>Katyal,Varun</v>
          </cell>
          <cell r="J883" t="str">
            <v>DULS</v>
          </cell>
        </row>
        <row r="884">
          <cell r="A884">
            <v>204172240</v>
          </cell>
          <cell r="B884" t="str">
            <v>abdwaak</v>
          </cell>
          <cell r="C884" t="str">
            <v>WAAKO,ABDUL</v>
          </cell>
          <cell r="D884">
            <v>12894780</v>
          </cell>
          <cell r="E884">
            <v>1299</v>
          </cell>
          <cell r="F884" t="str">
            <v>Thu Oct 03 00:00:00 UTC 2024</v>
          </cell>
          <cell r="G884" t="str">
            <v>3PTY</v>
          </cell>
          <cell r="H884" t="str">
            <v>Active</v>
          </cell>
          <cell r="I884" t="str">
            <v>Narshad,Muhammad Ashik</v>
          </cell>
          <cell r="J884" t="str">
            <v>DULS</v>
          </cell>
        </row>
        <row r="885">
          <cell r="A885">
            <v>203521525</v>
          </cell>
          <cell r="B885" t="str">
            <v>agorgije</v>
          </cell>
          <cell r="C885" t="str">
            <v>Agorgi,Jonathan</v>
          </cell>
          <cell r="D885">
            <v>13642769</v>
          </cell>
          <cell r="E885">
            <v>1299</v>
          </cell>
          <cell r="F885" t="str">
            <v>Thu Jun 20 00:00:00 UTC 2024</v>
          </cell>
          <cell r="G885" t="str">
            <v>3PTY</v>
          </cell>
          <cell r="H885" t="str">
            <v>Active</v>
          </cell>
          <cell r="I885" t="str">
            <v>Katyal,Varun</v>
          </cell>
          <cell r="J885" t="str">
            <v>FLO</v>
          </cell>
        </row>
        <row r="886">
          <cell r="A886">
            <v>203813033</v>
          </cell>
          <cell r="B886" t="str">
            <v>jospalbi</v>
          </cell>
          <cell r="C886" t="str">
            <v>JOSE,ALBIN</v>
          </cell>
          <cell r="D886">
            <v>14718898</v>
          </cell>
          <cell r="E886">
            <v>1299</v>
          </cell>
          <cell r="F886" t="str">
            <v>Tue Aug 13 00:00:00 UTC 2024</v>
          </cell>
          <cell r="G886" t="str">
            <v>3PTY</v>
          </cell>
          <cell r="H886" t="str">
            <v>Active</v>
          </cell>
          <cell r="I886" t="str">
            <v>Katyal,Varun</v>
          </cell>
          <cell r="J886" t="str">
            <v>ADEC</v>
          </cell>
        </row>
        <row r="887">
          <cell r="A887">
            <v>203800237</v>
          </cell>
          <cell r="B887" t="str">
            <v>baskotpk</v>
          </cell>
          <cell r="C887" t="str">
            <v>BASKOTA,PARBATI</v>
          </cell>
          <cell r="D887">
            <v>14702163</v>
          </cell>
          <cell r="E887">
            <v>1299</v>
          </cell>
          <cell r="F887" t="str">
            <v>Fri Aug 09 00:00:00 UTC 2024</v>
          </cell>
          <cell r="G887" t="str">
            <v>3PTY</v>
          </cell>
          <cell r="H887" t="str">
            <v>Active</v>
          </cell>
          <cell r="I887" t="str">
            <v>Pudhoor,Jibin</v>
          </cell>
          <cell r="J887" t="str">
            <v>KBTS</v>
          </cell>
        </row>
        <row r="888">
          <cell r="A888">
            <v>203030146</v>
          </cell>
          <cell r="B888" t="str">
            <v>ganeesur</v>
          </cell>
          <cell r="C888" t="str">
            <v>Suresh,Ganesan</v>
          </cell>
          <cell r="D888">
            <v>14722075</v>
          </cell>
          <cell r="E888">
            <v>1299</v>
          </cell>
          <cell r="F888" t="str">
            <v>Mon Feb 19 00:00:00 UTC 2024</v>
          </cell>
          <cell r="G888" t="str">
            <v>3PTY</v>
          </cell>
          <cell r="H888" t="str">
            <v>Active</v>
          </cell>
          <cell r="I888" t="str">
            <v>Shershad,Ramees</v>
          </cell>
          <cell r="J888" t="str">
            <v>KBTS</v>
          </cell>
        </row>
        <row r="889">
          <cell r="A889">
            <v>206897661</v>
          </cell>
          <cell r="B889" t="str">
            <v>enembong</v>
          </cell>
          <cell r="C889" t="str">
            <v>NEMBONGWE,EMMANUEL</v>
          </cell>
          <cell r="D889">
            <v>243496</v>
          </cell>
          <cell r="E889">
            <v>1299</v>
          </cell>
          <cell r="F889" t="str">
            <v>Tue Aug 04 00:00:00 UTC 2026</v>
          </cell>
          <cell r="G889" t="str">
            <v>3PTY</v>
          </cell>
          <cell r="H889" t="str">
            <v>Active</v>
          </cell>
          <cell r="I889" t="str">
            <v>Scaria,Varghese</v>
          </cell>
          <cell r="J889" t="str">
            <v>FLO</v>
          </cell>
        </row>
        <row r="890">
          <cell r="A890">
            <v>204299063</v>
          </cell>
          <cell r="B890" t="str">
            <v>yblankso</v>
          </cell>
          <cell r="C890" t="str">
            <v>Yeboah,Blankson</v>
          </cell>
          <cell r="D890">
            <v>13664096</v>
          </cell>
          <cell r="E890">
            <v>1299</v>
          </cell>
          <cell r="F890" t="str">
            <v>Mon Oct 21 00:00:00 UTC 2024</v>
          </cell>
          <cell r="G890" t="str">
            <v>3PTY</v>
          </cell>
          <cell r="H890" t="str">
            <v>Active</v>
          </cell>
          <cell r="I890" t="str">
            <v>Scaria,Varghese</v>
          </cell>
          <cell r="J890" t="str">
            <v>QUES</v>
          </cell>
        </row>
        <row r="891">
          <cell r="A891">
            <v>205236898</v>
          </cell>
          <cell r="B891" t="str">
            <v>mukailka</v>
          </cell>
          <cell r="C891" t="str">
            <v>KASSIM,MUKAILA</v>
          </cell>
          <cell r="D891">
            <v>14284773</v>
          </cell>
          <cell r="E891">
            <v>1299</v>
          </cell>
          <cell r="F891" t="str">
            <v>Mon May 12 00:00:00 UTC 2025</v>
          </cell>
          <cell r="G891" t="str">
            <v>3PTY</v>
          </cell>
          <cell r="H891" t="str">
            <v>Active</v>
          </cell>
          <cell r="I891" t="str">
            <v>Narshad,Muhammad Ashik</v>
          </cell>
          <cell r="J891" t="str">
            <v>DULS</v>
          </cell>
        </row>
        <row r="892">
          <cell r="A892">
            <v>206072090</v>
          </cell>
          <cell r="B892" t="str">
            <v>asamoahq</v>
          </cell>
          <cell r="C892" t="str">
            <v>ASAMOAH,BENJAMIN</v>
          </cell>
          <cell r="D892">
            <v>12726194</v>
          </cell>
          <cell r="E892">
            <v>1299</v>
          </cell>
          <cell r="F892" t="str">
            <v>Mon Sep 22 00:00:00 UTC 2025</v>
          </cell>
          <cell r="G892" t="str">
            <v>3PTY</v>
          </cell>
          <cell r="H892" t="str">
            <v>Active</v>
          </cell>
          <cell r="I892" t="str">
            <v>Lakkireddy,Sai Raghavendra Reddy</v>
          </cell>
          <cell r="J892" t="str">
            <v>FLO</v>
          </cell>
        </row>
        <row r="893">
          <cell r="A893">
            <v>206504129</v>
          </cell>
          <cell r="B893" t="str">
            <v>isandyam</v>
          </cell>
          <cell r="C893" t="str">
            <v>NDYAMUHAKI,ISAAC</v>
          </cell>
          <cell r="D893">
            <v>11277773</v>
          </cell>
          <cell r="E893">
            <v>1299</v>
          </cell>
          <cell r="F893" t="str">
            <v>Mon Nov 10 00:00:00 UTC 2025</v>
          </cell>
          <cell r="G893" t="str">
            <v>3PTY</v>
          </cell>
          <cell r="H893" t="str">
            <v>Active</v>
          </cell>
          <cell r="I893" t="str">
            <v>Katyal,Varun</v>
          </cell>
          <cell r="J893" t="str">
            <v>DULS</v>
          </cell>
        </row>
        <row r="894">
          <cell r="A894">
            <v>203813032</v>
          </cell>
          <cell r="B894" t="str">
            <v>dilwinja</v>
          </cell>
          <cell r="C894" t="str">
            <v>JOSE,DILWIN</v>
          </cell>
          <cell r="D894">
            <v>12994705</v>
          </cell>
          <cell r="E894">
            <v>1299</v>
          </cell>
          <cell r="F894" t="str">
            <v>Tue Aug 13 00:00:00 UTC 2024</v>
          </cell>
          <cell r="G894" t="str">
            <v>3PTY</v>
          </cell>
          <cell r="H894" t="str">
            <v>Active</v>
          </cell>
          <cell r="I894" t="str">
            <v>Ansari,Ammar Abdullah</v>
          </cell>
          <cell r="J894" t="str">
            <v>ADEC</v>
          </cell>
        </row>
        <row r="895">
          <cell r="A895">
            <v>205257390</v>
          </cell>
          <cell r="B895" t="str">
            <v>kimutcol</v>
          </cell>
          <cell r="C895" t="str">
            <v>Kimutai,Collins</v>
          </cell>
          <cell r="D895">
            <v>11076827</v>
          </cell>
          <cell r="E895">
            <v>1299</v>
          </cell>
          <cell r="F895" t="str">
            <v>Mon May 12 00:00:00 UTC 2025</v>
          </cell>
          <cell r="G895" t="str">
            <v>3PTY</v>
          </cell>
          <cell r="H895" t="str">
            <v>Active</v>
          </cell>
          <cell r="I895" t="str">
            <v>Lakkireddy,Sai Raghavendra Reddy</v>
          </cell>
          <cell r="J895" t="str">
            <v>EFSV</v>
          </cell>
        </row>
        <row r="896">
          <cell r="A896">
            <v>203555938</v>
          </cell>
          <cell r="B896" t="str">
            <v>fairoowk</v>
          </cell>
          <cell r="C896" t="str">
            <v>khader,Fairoose Abdul</v>
          </cell>
          <cell r="D896">
            <v>13318862</v>
          </cell>
          <cell r="E896">
            <v>1299</v>
          </cell>
          <cell r="F896" t="str">
            <v>Wed Jun 26 00:00:00 UTC 2024</v>
          </cell>
          <cell r="G896" t="str">
            <v>3PTY</v>
          </cell>
          <cell r="H896" t="str">
            <v>Active</v>
          </cell>
          <cell r="I896" t="str">
            <v>Joshi,Anirudh</v>
          </cell>
          <cell r="J896" t="str">
            <v>ADEC</v>
          </cell>
        </row>
        <row r="897">
          <cell r="A897">
            <v>206239216</v>
          </cell>
          <cell r="B897" t="str">
            <v>ambirlau</v>
          </cell>
          <cell r="C897" t="str">
            <v>AMBIRAKUM ANJOYONG,LAURA</v>
          </cell>
          <cell r="D897">
            <v>14131632</v>
          </cell>
          <cell r="E897">
            <v>1299</v>
          </cell>
          <cell r="F897" t="str">
            <v>Mon Oct 13 00:00:00 UTC 2025</v>
          </cell>
          <cell r="G897" t="str">
            <v>3PTY</v>
          </cell>
          <cell r="H897" t="str">
            <v>Active</v>
          </cell>
          <cell r="I897" t="str">
            <v>elrashid,Hassan</v>
          </cell>
          <cell r="J897" t="str">
            <v>FLO</v>
          </cell>
        </row>
        <row r="898">
          <cell r="A898">
            <v>206239755</v>
          </cell>
          <cell r="B898" t="str">
            <v>ansahpro</v>
          </cell>
          <cell r="C898" t="str">
            <v>ANSAH PRINCE,OWUSU</v>
          </cell>
          <cell r="D898">
            <v>13471307</v>
          </cell>
          <cell r="E898">
            <v>1299</v>
          </cell>
          <cell r="F898" t="str">
            <v>Mon Oct 13 00:00:00 UTC 2025</v>
          </cell>
          <cell r="G898" t="str">
            <v>3PTY</v>
          </cell>
          <cell r="H898" t="str">
            <v>Active</v>
          </cell>
          <cell r="I898" t="str">
            <v>Thomas,Binil</v>
          </cell>
          <cell r="J898" t="str">
            <v>DULS</v>
          </cell>
        </row>
        <row r="899">
          <cell r="A899">
            <v>203965008</v>
          </cell>
          <cell r="B899" t="str">
            <v>muhmohas</v>
          </cell>
          <cell r="C899" t="str">
            <v>Muhammad,Mohasin</v>
          </cell>
          <cell r="D899">
            <v>12607370</v>
          </cell>
          <cell r="E899">
            <v>1299</v>
          </cell>
          <cell r="F899" t="str">
            <v>Mon Sep 09 00:00:00 UTC 2024</v>
          </cell>
          <cell r="G899" t="str">
            <v>3PTY</v>
          </cell>
          <cell r="H899" t="str">
            <v>Active</v>
          </cell>
          <cell r="I899" t="str">
            <v>Lakkireddy,Sai Raghavendra Reddy</v>
          </cell>
          <cell r="J899" t="str">
            <v>ADEC</v>
          </cell>
        </row>
        <row r="900">
          <cell r="A900">
            <v>203469449</v>
          </cell>
          <cell r="B900" t="str">
            <v>daniboah</v>
          </cell>
          <cell r="C900" t="str">
            <v>Boahen,Daniel</v>
          </cell>
          <cell r="D900">
            <v>11067054</v>
          </cell>
          <cell r="E900">
            <v>1299</v>
          </cell>
          <cell r="F900" t="str">
            <v>Thu Jun 13 00:00:00 UTC 2024</v>
          </cell>
          <cell r="G900" t="str">
            <v>3PTY</v>
          </cell>
          <cell r="H900" t="str">
            <v>Active</v>
          </cell>
          <cell r="I900" t="str">
            <v>Sohail,Anis</v>
          </cell>
          <cell r="J900" t="str">
            <v>ADEC</v>
          </cell>
        </row>
        <row r="901">
          <cell r="A901">
            <v>203800486</v>
          </cell>
          <cell r="B901" t="str">
            <v>petekamu</v>
          </cell>
          <cell r="C901" t="str">
            <v>KAMULEGEYA,PETER</v>
          </cell>
          <cell r="D901">
            <v>66942</v>
          </cell>
          <cell r="E901">
            <v>1299</v>
          </cell>
          <cell r="F901" t="str">
            <v>Mon Aug 12 00:00:00 UTC 2024</v>
          </cell>
          <cell r="G901" t="str">
            <v>3PTY</v>
          </cell>
          <cell r="H901" t="str">
            <v>Active</v>
          </cell>
          <cell r="I901" t="str">
            <v>Katyal,Varun</v>
          </cell>
          <cell r="J901" t="str">
            <v>DULS</v>
          </cell>
        </row>
        <row r="902">
          <cell r="A902">
            <v>206004604</v>
          </cell>
          <cell r="B902" t="str">
            <v>qkejulie</v>
          </cell>
          <cell r="C902" t="str">
            <v>KENEMA,JULIET</v>
          </cell>
          <cell r="D902">
            <v>11067225</v>
          </cell>
          <cell r="E902">
            <v>1299</v>
          </cell>
          <cell r="F902" t="str">
            <v>Mon Sep 15 00:00:00 UTC 2025</v>
          </cell>
          <cell r="G902" t="str">
            <v>3PTY</v>
          </cell>
          <cell r="H902" t="str">
            <v>Active</v>
          </cell>
          <cell r="I902" t="str">
            <v>Katyal,Varun</v>
          </cell>
          <cell r="J902" t="str">
            <v>FLO</v>
          </cell>
        </row>
        <row r="903">
          <cell r="A903">
            <v>205977130</v>
          </cell>
          <cell r="B903" t="str">
            <v>tumwgben</v>
          </cell>
          <cell r="C903" t="str">
            <v>TUMWINE,BENSON</v>
          </cell>
          <cell r="D903">
            <v>14428039</v>
          </cell>
          <cell r="E903">
            <v>1299</v>
          </cell>
          <cell r="F903" t="str">
            <v>Mon Sep 15 00:00:00 UTC 2025</v>
          </cell>
          <cell r="G903" t="str">
            <v>3PTY</v>
          </cell>
          <cell r="H903" t="str">
            <v>Active</v>
          </cell>
          <cell r="I903" t="str">
            <v>Dinberu,Eden</v>
          </cell>
          <cell r="J903" t="str">
            <v>DULS</v>
          </cell>
        </row>
        <row r="904">
          <cell r="A904">
            <v>203964988</v>
          </cell>
          <cell r="B904" t="str">
            <v>vivekper</v>
          </cell>
          <cell r="C904" t="str">
            <v>Perumandla,Vivek</v>
          </cell>
          <cell r="D904">
            <v>15085744</v>
          </cell>
          <cell r="E904">
            <v>1299</v>
          </cell>
          <cell r="F904" t="str">
            <v>Mon Sep 09 00:00:00 UTC 2024</v>
          </cell>
          <cell r="G904" t="str">
            <v>3PTY</v>
          </cell>
          <cell r="H904" t="str">
            <v>Active</v>
          </cell>
          <cell r="I904" t="str">
            <v>Ansari,Ammar Abdullah</v>
          </cell>
          <cell r="J904" t="str">
            <v>ADEC</v>
          </cell>
        </row>
        <row r="905">
          <cell r="A905">
            <v>206129267</v>
          </cell>
          <cell r="B905" t="str">
            <v>tarkopet</v>
          </cell>
          <cell r="C905" t="str">
            <v>Tarko,Peterson</v>
          </cell>
          <cell r="D905">
            <v>14782227</v>
          </cell>
          <cell r="E905">
            <v>1299</v>
          </cell>
          <cell r="F905" t="str">
            <v>Mon Sep 29 00:00:00 UTC 2025</v>
          </cell>
          <cell r="G905" t="str">
            <v>3PTY</v>
          </cell>
          <cell r="H905" t="str">
            <v>Active</v>
          </cell>
          <cell r="I905" t="str">
            <v>Ansari,Ammar Abdullah</v>
          </cell>
          <cell r="J905" t="str">
            <v>FLO</v>
          </cell>
        </row>
        <row r="906">
          <cell r="A906">
            <v>204946697</v>
          </cell>
          <cell r="B906" t="str">
            <v>entettey</v>
          </cell>
          <cell r="C906" t="str">
            <v>TETTEY,ENOCK</v>
          </cell>
          <cell r="D906">
            <v>11702287</v>
          </cell>
          <cell r="E906">
            <v>1299</v>
          </cell>
          <cell r="F906" t="str">
            <v>Mon Mar 03 00:00:00 UTC 2025</v>
          </cell>
          <cell r="G906" t="str">
            <v>3PTY</v>
          </cell>
          <cell r="H906" t="str">
            <v>Active</v>
          </cell>
          <cell r="I906" t="str">
            <v>Lakkireddy,Sai Raghavendra Reddy</v>
          </cell>
          <cell r="J906" t="str">
            <v>DULS</v>
          </cell>
        </row>
        <row r="907">
          <cell r="A907">
            <v>204053434</v>
          </cell>
          <cell r="B907" t="str">
            <v>mohaaziv</v>
          </cell>
          <cell r="C907" t="str">
            <v>Mohammed,Azizuddin</v>
          </cell>
          <cell r="D907">
            <v>12782554</v>
          </cell>
          <cell r="E907">
            <v>1299</v>
          </cell>
          <cell r="F907" t="str">
            <v>Mon Sep 23 00:00:00 UTC 2024</v>
          </cell>
          <cell r="G907" t="str">
            <v>3PTY</v>
          </cell>
          <cell r="H907" t="str">
            <v>Active</v>
          </cell>
          <cell r="I907" t="str">
            <v>Ansari,Ammar Abdullah</v>
          </cell>
          <cell r="J907" t="str">
            <v>ADEC</v>
          </cell>
        </row>
        <row r="908">
          <cell r="A908">
            <v>206873561</v>
          </cell>
          <cell r="B908" t="str">
            <v>melvprin</v>
          </cell>
          <cell r="C908" t="str">
            <v>MELVINA YALLEY,PRINCESS</v>
          </cell>
          <cell r="D908">
            <v>15192689</v>
          </cell>
          <cell r="E908">
            <v>1299</v>
          </cell>
          <cell r="F908" t="str">
            <v>Mon Dec 29 00:00:00 UTC 2025</v>
          </cell>
          <cell r="G908" t="str">
            <v>3PTY</v>
          </cell>
          <cell r="H908" t="str">
            <v>Active</v>
          </cell>
          <cell r="I908" t="str">
            <v>Katyal,Varun</v>
          </cell>
          <cell r="J908" t="str">
            <v>FLO</v>
          </cell>
        </row>
        <row r="909">
          <cell r="A909">
            <v>203469083</v>
          </cell>
          <cell r="B909" t="str">
            <v>jrockson</v>
          </cell>
          <cell r="C909" t="str">
            <v>Junior,Rockson Appaw Awusi</v>
          </cell>
          <cell r="D909">
            <v>12661418</v>
          </cell>
          <cell r="E909">
            <v>1299</v>
          </cell>
          <cell r="F909" t="str">
            <v>Thu Jun 13 00:00:00 UTC 2024</v>
          </cell>
          <cell r="G909" t="str">
            <v>3PTY</v>
          </cell>
          <cell r="H909" t="str">
            <v>Active</v>
          </cell>
          <cell r="I909" t="str">
            <v>Meera,Bava Bahrudeen</v>
          </cell>
          <cell r="J909" t="str">
            <v>FLO</v>
          </cell>
        </row>
        <row r="910">
          <cell r="A910">
            <v>206897551</v>
          </cell>
          <cell r="B910" t="str">
            <v>nbashali</v>
          </cell>
          <cell r="C910" t="str">
            <v>BASHIR KASAGA,ALI</v>
          </cell>
          <cell r="D910">
            <v>13446194</v>
          </cell>
          <cell r="E910">
            <v>1299</v>
          </cell>
          <cell r="F910" t="str">
            <v>Thu Jan 08 00:00:00 UTC 2026</v>
          </cell>
          <cell r="G910" t="str">
            <v>3PTY</v>
          </cell>
          <cell r="H910" t="str">
            <v>Active</v>
          </cell>
          <cell r="I910" t="str">
            <v>Narshad,Muhammad Ashik</v>
          </cell>
          <cell r="J910" t="str">
            <v>FLO</v>
          </cell>
        </row>
        <row r="911">
          <cell r="A911">
            <v>203800531</v>
          </cell>
          <cell r="B911" t="str">
            <v>stulbaha</v>
          </cell>
          <cell r="C911" t="str">
            <v>TUL BAHADUR,SANDIP PATHAK</v>
          </cell>
          <cell r="D911">
            <v>11485321</v>
          </cell>
          <cell r="E911">
            <v>1299</v>
          </cell>
          <cell r="F911" t="str">
            <v>Fri Aug 09 00:00:00 UTC 2024</v>
          </cell>
          <cell r="G911" t="str">
            <v>3PTY</v>
          </cell>
          <cell r="H911" t="str">
            <v>Active</v>
          </cell>
          <cell r="I911" t="str">
            <v>Rajendran,Ajith Kumar</v>
          </cell>
          <cell r="J911" t="str">
            <v>KBTS</v>
          </cell>
        </row>
        <row r="912">
          <cell r="A912">
            <v>208024057</v>
          </cell>
          <cell r="B912" t="str">
            <v>aniyaavi</v>
          </cell>
          <cell r="C912" t="str">
            <v>Aniyan,Avinash  Aniyan</v>
          </cell>
          <cell r="D912">
            <v>12193578</v>
          </cell>
          <cell r="E912">
            <v>1200</v>
          </cell>
          <cell r="F912" t="str">
            <v>Thu Jul 16 00:00:00 UTC 2026</v>
          </cell>
          <cell r="G912" t="str">
            <v>3PTY</v>
          </cell>
          <cell r="H912" t="str">
            <v>Active</v>
          </cell>
          <cell r="I912" t="str">
            <v>Alhashmi,Abdulla</v>
          </cell>
          <cell r="J912" t="str">
            <v>SNTC</v>
          </cell>
        </row>
        <row r="913">
          <cell r="A913">
            <v>203752449</v>
          </cell>
          <cell r="B913" t="str">
            <v>ghsangiz</v>
          </cell>
          <cell r="C913" t="str">
            <v>Ghale,Sangita</v>
          </cell>
          <cell r="D913">
            <v>15124075</v>
          </cell>
          <cell r="E913">
            <v>1299</v>
          </cell>
          <cell r="F913" t="str">
            <v>Mon Jul 29 00:00:00 UTC 2024</v>
          </cell>
          <cell r="G913" t="str">
            <v>3PTY</v>
          </cell>
          <cell r="H913" t="str">
            <v>Active</v>
          </cell>
          <cell r="I913" t="str">
            <v>Akhtar,Muhammad Zohaib</v>
          </cell>
          <cell r="J913" t="str">
            <v>WOFZ</v>
          </cell>
        </row>
        <row r="914">
          <cell r="A914">
            <v>206949310</v>
          </cell>
          <cell r="B914" t="str">
            <v>simwtimo</v>
          </cell>
          <cell r="C914" t="str">
            <v>SIMWENDE,TIMOTHY</v>
          </cell>
          <cell r="D914">
            <v>11672424</v>
          </cell>
          <cell r="E914">
            <v>1299</v>
          </cell>
          <cell r="F914" t="str">
            <v>Mon Jan 26 00:00:00 UTC 2026</v>
          </cell>
          <cell r="G914" t="str">
            <v>3PTY</v>
          </cell>
          <cell r="H914" t="str">
            <v>Active</v>
          </cell>
          <cell r="I914" t="str">
            <v>Meera,Bava Bahrudeen</v>
          </cell>
          <cell r="J914" t="str">
            <v>DULS</v>
          </cell>
        </row>
        <row r="915">
          <cell r="A915">
            <v>207865020</v>
          </cell>
          <cell r="B915" t="str">
            <v>ramanrez</v>
          </cell>
          <cell r="C915" t="str">
            <v>Reut,Raman</v>
          </cell>
          <cell r="D915">
            <v>13881395</v>
          </cell>
          <cell r="E915">
            <v>1200</v>
          </cell>
          <cell r="F915" t="str">
            <v>Sun Jul 05 00:00:00 UTC 2026</v>
          </cell>
          <cell r="G915" t="str">
            <v>3PTY</v>
          </cell>
          <cell r="H915" t="str">
            <v>Active</v>
          </cell>
          <cell r="I915" t="str">
            <v>Alhashmi,Abdulla</v>
          </cell>
          <cell r="J915" t="str">
            <v>SSIS</v>
          </cell>
        </row>
        <row r="916">
          <cell r="A916">
            <v>203965495</v>
          </cell>
          <cell r="B916" t="str">
            <v>vachampa</v>
          </cell>
          <cell r="C916" t="str">
            <v>Vanessa Djaba,Champagne</v>
          </cell>
          <cell r="D916">
            <v>13303759</v>
          </cell>
          <cell r="E916">
            <v>1299</v>
          </cell>
          <cell r="F916" t="str">
            <v>Mon Sep 09 00:00:00 UTC 2024</v>
          </cell>
          <cell r="G916" t="str">
            <v>3PTY</v>
          </cell>
          <cell r="H916" t="str">
            <v>Active</v>
          </cell>
          <cell r="I916" t="str">
            <v>Katyal,Varun</v>
          </cell>
          <cell r="J916" t="str">
            <v>FLO</v>
          </cell>
        </row>
        <row r="917">
          <cell r="A917">
            <v>203512952</v>
          </cell>
          <cell r="B917" t="str">
            <v>takmorri</v>
          </cell>
          <cell r="C917" t="str">
            <v>Morris,Takudzwa</v>
          </cell>
          <cell r="D917">
            <v>13964213</v>
          </cell>
          <cell r="E917">
            <v>1299</v>
          </cell>
          <cell r="F917" t="str">
            <v>Thu Jun 20 00:00:00 UTC 2024</v>
          </cell>
          <cell r="G917" t="str">
            <v>3PTY</v>
          </cell>
          <cell r="H917" t="str">
            <v>Active</v>
          </cell>
          <cell r="I917" t="str">
            <v>Narshad,Muhammad Ashik</v>
          </cell>
          <cell r="J917" t="str">
            <v>FLO</v>
          </cell>
        </row>
        <row r="918">
          <cell r="A918">
            <v>206869629</v>
          </cell>
          <cell r="B918" t="str">
            <v>sulaymay</v>
          </cell>
          <cell r="C918" t="str">
            <v>SULAYITI,MAYANJA SULAYITI</v>
          </cell>
          <cell r="D918">
            <v>15234499</v>
          </cell>
          <cell r="E918">
            <v>1712</v>
          </cell>
          <cell r="F918" t="str">
            <v>Tue Dec 23 00:00:00 UTC 2025</v>
          </cell>
          <cell r="G918" t="str">
            <v>3PTY</v>
          </cell>
          <cell r="H918" t="str">
            <v>Active</v>
          </cell>
          <cell r="I918" t="str">
            <v>Raynold,Shine</v>
          </cell>
          <cell r="J918" t="str">
            <v>KBTS</v>
          </cell>
        </row>
        <row r="919">
          <cell r="A919">
            <v>205638321</v>
          </cell>
          <cell r="B919" t="str">
            <v>utpasang</v>
          </cell>
          <cell r="C919" t="str">
            <v>Tamang,Pasang</v>
          </cell>
          <cell r="D919">
            <v>15272657</v>
          </cell>
          <cell r="E919">
            <v>1712</v>
          </cell>
          <cell r="F919" t="str">
            <v>Tue Jul 08 00:00:00 UTC 2025</v>
          </cell>
          <cell r="G919" t="str">
            <v>3PTY</v>
          </cell>
          <cell r="H919" t="str">
            <v>Active</v>
          </cell>
          <cell r="I919" t="str">
            <v>Rizvan,Mohamed</v>
          </cell>
          <cell r="J919" t="str">
            <v>KBTS</v>
          </cell>
        </row>
        <row r="920">
          <cell r="A920">
            <v>205078370</v>
          </cell>
          <cell r="B920" t="str">
            <v>mdabuhaa</v>
          </cell>
          <cell r="C920" t="str">
            <v>Abdul Hakim,MD Abu Hanif</v>
          </cell>
          <cell r="D920">
            <v>12284736</v>
          </cell>
          <cell r="E920">
            <v>1712</v>
          </cell>
          <cell r="F920" t="str">
            <v>Wed Mar 26 00:00:00 UTC 2025</v>
          </cell>
          <cell r="G920" t="str">
            <v>3PTY</v>
          </cell>
          <cell r="H920" t="str">
            <v>Active</v>
          </cell>
          <cell r="I920" t="str">
            <v>POGALA,HAREESH</v>
          </cell>
          <cell r="J920" t="str">
            <v>KBTS</v>
          </cell>
        </row>
        <row r="921">
          <cell r="A921">
            <v>206886737</v>
          </cell>
          <cell r="B921" t="str">
            <v>micmusun</v>
          </cell>
          <cell r="C921" t="str">
            <v>MUSUNGU,MICHELLE NAMACHANJA</v>
          </cell>
          <cell r="D921">
            <v>13383604</v>
          </cell>
          <cell r="E921">
            <v>1299</v>
          </cell>
          <cell r="F921" t="str">
            <v>Mon Jan 05 00:00:00 UTC 2026</v>
          </cell>
          <cell r="G921" t="str">
            <v>3PTY</v>
          </cell>
          <cell r="H921" t="str">
            <v>Active</v>
          </cell>
          <cell r="I921" t="str">
            <v>Narshad,Muhammad Ashik</v>
          </cell>
          <cell r="J921" t="str">
            <v>EFSV</v>
          </cell>
        </row>
        <row r="922">
          <cell r="A922">
            <v>204072304</v>
          </cell>
          <cell r="B922" t="str">
            <v>innamany</v>
          </cell>
          <cell r="C922" t="str">
            <v>AMANYA,INNOCENT</v>
          </cell>
          <cell r="D922">
            <v>13479615</v>
          </cell>
          <cell r="E922">
            <v>1299</v>
          </cell>
          <cell r="F922" t="str">
            <v>Mon Sep 23 00:00:00 UTC 2024</v>
          </cell>
          <cell r="G922" t="str">
            <v>3PTY</v>
          </cell>
          <cell r="H922" t="str">
            <v>Active</v>
          </cell>
          <cell r="I922" t="str">
            <v>Ansari,Ammar Abdullah</v>
          </cell>
          <cell r="J922" t="str">
            <v>DULS</v>
          </cell>
        </row>
        <row r="923">
          <cell r="A923">
            <v>204890370</v>
          </cell>
          <cell r="B923" t="str">
            <v>kntalekr</v>
          </cell>
          <cell r="C923" t="str">
            <v>NTALE KIMBUGWE,KIM</v>
          </cell>
          <cell r="D923">
            <v>13112518</v>
          </cell>
          <cell r="E923">
            <v>1299</v>
          </cell>
          <cell r="F923" t="str">
            <v>Mon Feb 03 00:00:00 UTC 2025</v>
          </cell>
          <cell r="G923" t="str">
            <v>3PTY</v>
          </cell>
          <cell r="H923" t="str">
            <v>Active</v>
          </cell>
          <cell r="I923" t="str">
            <v>Narshad,Muhammad Ashik</v>
          </cell>
          <cell r="J923" t="str">
            <v>DULS</v>
          </cell>
        </row>
        <row r="924">
          <cell r="A924">
            <v>205252539</v>
          </cell>
          <cell r="B924" t="str">
            <v>htameklo</v>
          </cell>
          <cell r="C924" t="str">
            <v>Tamekloe,Happy</v>
          </cell>
          <cell r="D924">
            <v>14688389</v>
          </cell>
          <cell r="E924">
            <v>1299</v>
          </cell>
          <cell r="F924" t="str">
            <v>Mon May 12 00:00:00 UTC 2025</v>
          </cell>
          <cell r="G924" t="str">
            <v>3PTY</v>
          </cell>
          <cell r="H924" t="str">
            <v>Active</v>
          </cell>
          <cell r="I924" t="str">
            <v>Narshad,Muhammad Ashik</v>
          </cell>
          <cell r="J924" t="str">
            <v>EFSV</v>
          </cell>
        </row>
        <row r="925">
          <cell r="A925">
            <v>204946685</v>
          </cell>
          <cell r="B925" t="str">
            <v>yadamsad</v>
          </cell>
          <cell r="C925" t="str">
            <v>SADICK,ADAMS</v>
          </cell>
          <cell r="D925">
            <v>12718670</v>
          </cell>
          <cell r="E925">
            <v>1299</v>
          </cell>
          <cell r="F925" t="str">
            <v>Mon Mar 03 00:00:00 UTC 2025</v>
          </cell>
          <cell r="G925" t="str">
            <v>3PTY</v>
          </cell>
          <cell r="H925" t="str">
            <v>Active</v>
          </cell>
          <cell r="I925" t="str">
            <v>Thomas,Binil</v>
          </cell>
          <cell r="J925" t="str">
            <v>DULS</v>
          </cell>
        </row>
        <row r="926">
          <cell r="A926">
            <v>205845557</v>
          </cell>
          <cell r="B926" t="str">
            <v>muwvicen</v>
          </cell>
          <cell r="C926" t="str">
            <v>MUWONGE,VICENT</v>
          </cell>
          <cell r="D926">
            <v>11809094</v>
          </cell>
          <cell r="E926">
            <v>1299</v>
          </cell>
          <cell r="F926" t="str">
            <v>Mon Aug 25 00:00:00 UTC 2025</v>
          </cell>
          <cell r="G926" t="str">
            <v>3PTY</v>
          </cell>
          <cell r="H926" t="str">
            <v>Active</v>
          </cell>
          <cell r="I926" t="str">
            <v>Thomas,Binil</v>
          </cell>
          <cell r="J926" t="str">
            <v>DULS</v>
          </cell>
        </row>
        <row r="927">
          <cell r="A927">
            <v>204373723</v>
          </cell>
          <cell r="B927" t="str">
            <v>kjoseabi</v>
          </cell>
          <cell r="C927" t="str">
            <v>JOSE,ABIN JOSEPH</v>
          </cell>
          <cell r="D927">
            <v>245617</v>
          </cell>
          <cell r="E927">
            <v>1299</v>
          </cell>
          <cell r="F927" t="str">
            <v>Mon Oct 28 00:00:00 UTC 2024</v>
          </cell>
          <cell r="G927" t="str">
            <v>3PTY</v>
          </cell>
          <cell r="H927" t="str">
            <v>Active</v>
          </cell>
          <cell r="I927" t="str">
            <v>Lakkireddy,Sai Raghavendra Reddy</v>
          </cell>
          <cell r="J927" t="str">
            <v>ADEC</v>
          </cell>
        </row>
        <row r="928">
          <cell r="A928">
            <v>206073368</v>
          </cell>
          <cell r="B928" t="str">
            <v>adutwumt</v>
          </cell>
          <cell r="C928" t="str">
            <v>Adutwum Duah,Tony</v>
          </cell>
          <cell r="D928">
            <v>125939</v>
          </cell>
          <cell r="E928">
            <v>1299</v>
          </cell>
          <cell r="F928" t="str">
            <v>Mon Sep 22 00:00:00 UTC 2025</v>
          </cell>
          <cell r="G928" t="str">
            <v>3PTY</v>
          </cell>
          <cell r="H928" t="str">
            <v>Active</v>
          </cell>
          <cell r="I928" t="str">
            <v>elrashid,Hassan</v>
          </cell>
          <cell r="J928" t="str">
            <v>FLO</v>
          </cell>
        </row>
        <row r="929">
          <cell r="A929">
            <v>203468749</v>
          </cell>
          <cell r="B929" t="str">
            <v>boademma</v>
          </cell>
          <cell r="C929" t="str">
            <v>Boadi,Emmanuel</v>
          </cell>
          <cell r="D929">
            <v>12016839</v>
          </cell>
          <cell r="E929">
            <v>1299</v>
          </cell>
          <cell r="F929" t="str">
            <v>Thu Jun 13 00:00:00 UTC 2024</v>
          </cell>
          <cell r="G929" t="str">
            <v>3PTY</v>
          </cell>
          <cell r="H929" t="str">
            <v>Active</v>
          </cell>
          <cell r="I929" t="str">
            <v>Scaria,Varghese</v>
          </cell>
          <cell r="J929" t="str">
            <v>FLO</v>
          </cell>
        </row>
        <row r="930">
          <cell r="A930">
            <v>203800374</v>
          </cell>
          <cell r="B930" t="str">
            <v>znambusa</v>
          </cell>
          <cell r="C930" t="str">
            <v>MBUSA,NATHAN BAGHENDA</v>
          </cell>
          <cell r="D930">
            <v>11756362</v>
          </cell>
          <cell r="E930">
            <v>1299</v>
          </cell>
          <cell r="F930" t="str">
            <v>Mon Aug 12 00:00:00 UTC 2024</v>
          </cell>
          <cell r="G930" t="str">
            <v>3PTY</v>
          </cell>
          <cell r="H930" t="str">
            <v>Active</v>
          </cell>
          <cell r="I930" t="str">
            <v>Katyal,Varun</v>
          </cell>
          <cell r="J930" t="str">
            <v>DULS</v>
          </cell>
        </row>
        <row r="931">
          <cell r="A931">
            <v>206873868</v>
          </cell>
          <cell r="B931" t="str">
            <v>douglalx</v>
          </cell>
          <cell r="C931" t="str">
            <v>ALEXANDA BIYUNGU,DOUGLAS</v>
          </cell>
          <cell r="D931">
            <v>12676588</v>
          </cell>
          <cell r="E931">
            <v>1299</v>
          </cell>
          <cell r="F931" t="str">
            <v>Mon Dec 29 00:00:00 UTC 2025</v>
          </cell>
          <cell r="G931" t="str">
            <v>3PTY</v>
          </cell>
          <cell r="H931" t="str">
            <v>Active</v>
          </cell>
          <cell r="I931" t="str">
            <v>Katyal,Varun</v>
          </cell>
          <cell r="J931" t="str">
            <v>DULS</v>
          </cell>
        </row>
        <row r="932">
          <cell r="A932">
            <v>203342037</v>
          </cell>
          <cell r="B932" t="str">
            <v>jsalmmoh</v>
          </cell>
          <cell r="C932" t="str">
            <v>MOHAMMAD,SALMAN</v>
          </cell>
          <cell r="D932">
            <v>13537713</v>
          </cell>
          <cell r="E932">
            <v>1299</v>
          </cell>
          <cell r="F932" t="str">
            <v>Mon May 20 00:00:00 UTC 2024</v>
          </cell>
          <cell r="G932" t="str">
            <v>3PTY</v>
          </cell>
          <cell r="H932" t="str">
            <v>Active</v>
          </cell>
          <cell r="I932" t="str">
            <v>Scaria,Varghese</v>
          </cell>
          <cell r="J932" t="str">
            <v>ADEC</v>
          </cell>
        </row>
        <row r="933">
          <cell r="A933">
            <v>204319796</v>
          </cell>
          <cell r="B933" t="str">
            <v>sesakadi</v>
          </cell>
          <cell r="C933" t="str">
            <v>Sesay,Kadiatu</v>
          </cell>
          <cell r="D933">
            <v>11159291</v>
          </cell>
          <cell r="E933">
            <v>1299</v>
          </cell>
          <cell r="F933" t="str">
            <v>Thu Oct 24 00:00:00 UTC 2024</v>
          </cell>
          <cell r="G933" t="str">
            <v>3PTY</v>
          </cell>
          <cell r="H933" t="str">
            <v>Active</v>
          </cell>
          <cell r="I933" t="str">
            <v>Narshad,Muhammad Ashik</v>
          </cell>
          <cell r="J933" t="str">
            <v>QUES</v>
          </cell>
        </row>
        <row r="934">
          <cell r="A934">
            <v>205786049</v>
          </cell>
          <cell r="B934" t="str">
            <v>hsyeasin</v>
          </cell>
          <cell r="C934" t="str">
            <v>Hossain,Yeasin</v>
          </cell>
          <cell r="D934">
            <v>11245762</v>
          </cell>
          <cell r="E934">
            <v>1712</v>
          </cell>
          <cell r="F934" t="str">
            <v>Sat Aug 09 00:00:00 UTC 2025</v>
          </cell>
          <cell r="G934" t="str">
            <v>3PTY</v>
          </cell>
          <cell r="H934" t="str">
            <v>Active</v>
          </cell>
          <cell r="I934" t="str">
            <v>POGALA,HAREESH</v>
          </cell>
          <cell r="J934" t="str">
            <v>KBTS</v>
          </cell>
        </row>
        <row r="935">
          <cell r="A935">
            <v>203750137</v>
          </cell>
          <cell r="B935" t="str">
            <v>manavedk</v>
          </cell>
          <cell r="C935" t="str">
            <v>Maqdoom khan,Naved Khan</v>
          </cell>
          <cell r="D935">
            <v>11560011</v>
          </cell>
          <cell r="E935">
            <v>1299</v>
          </cell>
          <cell r="F935" t="str">
            <v>Tue Jul 30 00:00:00 UTC 2024</v>
          </cell>
          <cell r="G935" t="str">
            <v>3PTY</v>
          </cell>
          <cell r="H935" t="str">
            <v>Active</v>
          </cell>
          <cell r="I935" t="str">
            <v>Joshi,Anirudh</v>
          </cell>
          <cell r="J935" t="str">
            <v>FLO</v>
          </cell>
        </row>
        <row r="936">
          <cell r="A936">
            <v>204116867</v>
          </cell>
          <cell r="B936" t="str">
            <v>ayenedid</v>
          </cell>
          <cell r="C936" t="str">
            <v>Ayengo,Edith</v>
          </cell>
          <cell r="D936">
            <v>13995559</v>
          </cell>
          <cell r="E936">
            <v>1299</v>
          </cell>
          <cell r="F936" t="str">
            <v>Thu Sep 26 00:00:00 UTC 2024</v>
          </cell>
          <cell r="G936" t="str">
            <v>3PTY</v>
          </cell>
          <cell r="H936" t="str">
            <v>Active</v>
          </cell>
          <cell r="I936" t="str">
            <v>Scaria,Varghese</v>
          </cell>
          <cell r="J936" t="str">
            <v>QUES</v>
          </cell>
        </row>
        <row r="937">
          <cell r="A937">
            <v>206136723</v>
          </cell>
          <cell r="B937" t="str">
            <v>sgiftyaw</v>
          </cell>
          <cell r="C937" t="str">
            <v>Awuah,Gifty</v>
          </cell>
          <cell r="D937">
            <v>12277085</v>
          </cell>
          <cell r="E937">
            <v>1299</v>
          </cell>
          <cell r="F937" t="str">
            <v>Thu Jul 23 00:00:00 UTC 2026</v>
          </cell>
          <cell r="G937" t="str">
            <v>3PTY</v>
          </cell>
          <cell r="H937" t="str">
            <v>Active</v>
          </cell>
          <cell r="I937" t="str">
            <v>elrashid,Hassan</v>
          </cell>
          <cell r="J937" t="str">
            <v>FLO</v>
          </cell>
        </row>
        <row r="938">
          <cell r="A938">
            <v>207072010</v>
          </cell>
          <cell r="B938" t="str">
            <v>javiranh</v>
          </cell>
          <cell r="C938" t="str">
            <v>Virantha Perera,Jayathilakage Hasith</v>
          </cell>
          <cell r="D938">
            <v>13666971</v>
          </cell>
          <cell r="E938">
            <v>1316</v>
          </cell>
          <cell r="F938" t="str">
            <v>Tue Feb 24 00:00:00 UTC 2026</v>
          </cell>
          <cell r="G938" t="str">
            <v>3PTY</v>
          </cell>
          <cell r="H938" t="str">
            <v>Active</v>
          </cell>
          <cell r="I938" t="str">
            <v>Akhtar,Muhammad Zohaib</v>
          </cell>
          <cell r="J938" t="str">
            <v>WOFZ</v>
          </cell>
        </row>
        <row r="939">
          <cell r="A939">
            <v>204886250</v>
          </cell>
          <cell r="B939" t="str">
            <v>shomuzha</v>
          </cell>
          <cell r="C939" t="str">
            <v>Shomuzhanga,Lissa</v>
          </cell>
          <cell r="D939">
            <v>13016317</v>
          </cell>
          <cell r="E939">
            <v>1299</v>
          </cell>
          <cell r="F939" t="str">
            <v>Mon Feb 03 00:00:00 UTC 2025</v>
          </cell>
          <cell r="G939" t="str">
            <v>3PTY</v>
          </cell>
          <cell r="H939" t="str">
            <v>Active</v>
          </cell>
          <cell r="I939" t="str">
            <v>Joshi,Anirudh</v>
          </cell>
          <cell r="J939" t="str">
            <v>QUES</v>
          </cell>
        </row>
        <row r="940">
          <cell r="A940">
            <v>203679325</v>
          </cell>
          <cell r="B940" t="str">
            <v>nyanprin</v>
          </cell>
          <cell r="C940" t="str">
            <v>Nyanson,Prince</v>
          </cell>
          <cell r="D940">
            <v>12937570</v>
          </cell>
          <cell r="E940">
            <v>1299</v>
          </cell>
          <cell r="F940" t="str">
            <v>Mon Jul 15 00:00:00 UTC 2024</v>
          </cell>
          <cell r="G940" t="str">
            <v>3PTY</v>
          </cell>
          <cell r="H940" t="str">
            <v>Active</v>
          </cell>
          <cell r="I940" t="str">
            <v>Meera,Bava Bahrudeen</v>
          </cell>
          <cell r="J940" t="str">
            <v>FLO</v>
          </cell>
        </row>
        <row r="941">
          <cell r="A941">
            <v>203522193</v>
          </cell>
          <cell r="B941" t="str">
            <v>devisain</v>
          </cell>
          <cell r="C941" t="str">
            <v>Devis,Ainembabazi</v>
          </cell>
          <cell r="D941">
            <v>12467488</v>
          </cell>
          <cell r="E941">
            <v>1299</v>
          </cell>
          <cell r="F941" t="str">
            <v>Thu Jun 20 00:00:00 UTC 2024</v>
          </cell>
          <cell r="G941" t="str">
            <v>3PTY</v>
          </cell>
          <cell r="H941" t="str">
            <v>Active</v>
          </cell>
          <cell r="I941" t="str">
            <v>Thomas,Binil</v>
          </cell>
          <cell r="J941" t="str">
            <v>ADEC</v>
          </cell>
        </row>
        <row r="942">
          <cell r="A942">
            <v>204246616</v>
          </cell>
          <cell r="B942" t="str">
            <v>tchuinok</v>
          </cell>
          <cell r="C942" t="str">
            <v>Tchuino Kamche,Julienne</v>
          </cell>
          <cell r="D942">
            <v>12729612</v>
          </cell>
          <cell r="E942">
            <v>1299</v>
          </cell>
          <cell r="F942" t="str">
            <v>Mon Oct 14 00:00:00 UTC 2024</v>
          </cell>
          <cell r="G942" t="str">
            <v>3PTY</v>
          </cell>
          <cell r="H942" t="str">
            <v>Active</v>
          </cell>
          <cell r="I942" t="str">
            <v>Katyal,Varun</v>
          </cell>
          <cell r="J942" t="str">
            <v>QUES</v>
          </cell>
        </row>
        <row r="943">
          <cell r="A943">
            <v>205845556</v>
          </cell>
          <cell r="B943" t="str">
            <v>gyamfinp</v>
          </cell>
          <cell r="C943" t="str">
            <v>GYAMFI,PHILIP</v>
          </cell>
          <cell r="D943">
            <v>14496090</v>
          </cell>
          <cell r="E943">
            <v>1299</v>
          </cell>
          <cell r="F943" t="str">
            <v>Mon Aug 25 00:00:00 UTC 2025</v>
          </cell>
          <cell r="G943" t="str">
            <v>3PTY</v>
          </cell>
          <cell r="H943" t="str">
            <v>Active</v>
          </cell>
          <cell r="I943" t="str">
            <v>Scaria,Varghese</v>
          </cell>
          <cell r="J943" t="str">
            <v>DULS</v>
          </cell>
        </row>
        <row r="944">
          <cell r="A944">
            <v>203469078</v>
          </cell>
          <cell r="B944" t="str">
            <v>karugaba</v>
          </cell>
          <cell r="C944" t="str">
            <v>Karugaba,johnpaul Jeckinz</v>
          </cell>
          <cell r="D944">
            <v>13362664</v>
          </cell>
          <cell r="E944">
            <v>1299</v>
          </cell>
          <cell r="F944" t="str">
            <v>Thu Jun 13 00:00:00 UTC 2024</v>
          </cell>
          <cell r="G944" t="str">
            <v>3PTY</v>
          </cell>
          <cell r="H944" t="str">
            <v>Active</v>
          </cell>
          <cell r="I944" t="str">
            <v>Sohail,Anis</v>
          </cell>
          <cell r="J944" t="str">
            <v>FLO</v>
          </cell>
        </row>
        <row r="945">
          <cell r="A945">
            <v>205236904</v>
          </cell>
          <cell r="B945" t="str">
            <v>osmanthu</v>
          </cell>
          <cell r="C945" t="str">
            <v>THULLAH,OSMAN</v>
          </cell>
          <cell r="D945">
            <v>11406550</v>
          </cell>
          <cell r="E945">
            <v>1299</v>
          </cell>
          <cell r="F945" t="str">
            <v>Mon May 12 00:00:00 UTC 2025</v>
          </cell>
          <cell r="G945" t="str">
            <v>3PTY</v>
          </cell>
          <cell r="H945" t="str">
            <v>Active</v>
          </cell>
          <cell r="I945" t="str">
            <v>Thomas,Binil</v>
          </cell>
          <cell r="J945" t="str">
            <v>DULS</v>
          </cell>
        </row>
        <row r="946">
          <cell r="A946">
            <v>205780198</v>
          </cell>
          <cell r="B946" t="str">
            <v>sunachou</v>
          </cell>
          <cell r="C946" t="str">
            <v>Choudhary,Sunil Kumar</v>
          </cell>
          <cell r="D946">
            <v>13698745</v>
          </cell>
          <cell r="E946">
            <v>1299</v>
          </cell>
          <cell r="F946" t="str">
            <v>Fri Aug 08 00:00:00 UTC 2025</v>
          </cell>
          <cell r="G946" t="str">
            <v>3PTY</v>
          </cell>
          <cell r="H946" t="str">
            <v>Active</v>
          </cell>
          <cell r="I946" t="str">
            <v>Akhtar,Muhammad Zohaib</v>
          </cell>
          <cell r="J946" t="str">
            <v>WOFZ</v>
          </cell>
        </row>
        <row r="947">
          <cell r="A947">
            <v>203813085</v>
          </cell>
          <cell r="B947" t="str">
            <v>rahanraj</v>
          </cell>
          <cell r="C947" t="str">
            <v>RAJEEVAN,RAHAN RAJ</v>
          </cell>
          <cell r="D947">
            <v>14067526</v>
          </cell>
          <cell r="E947">
            <v>1299</v>
          </cell>
          <cell r="F947" t="str">
            <v>Tue Aug 13 00:00:00 UTC 2024</v>
          </cell>
          <cell r="G947" t="str">
            <v>3PTY</v>
          </cell>
          <cell r="H947" t="str">
            <v>Active</v>
          </cell>
          <cell r="I947" t="str">
            <v>Meera,Bava Bahrudeen</v>
          </cell>
          <cell r="J947" t="str">
            <v>ADEC</v>
          </cell>
        </row>
        <row r="948">
          <cell r="A948">
            <v>206873867</v>
          </cell>
          <cell r="B948" t="str">
            <v>damisuse</v>
          </cell>
          <cell r="C948" t="str">
            <v>DAVID LUBWAMA,MISUSERA</v>
          </cell>
          <cell r="D948">
            <v>14046343</v>
          </cell>
          <cell r="E948">
            <v>1299</v>
          </cell>
          <cell r="F948" t="str">
            <v>Mon Dec 29 00:00:00 UTC 2025</v>
          </cell>
          <cell r="G948" t="str">
            <v>3PTY</v>
          </cell>
          <cell r="H948" t="str">
            <v>Active</v>
          </cell>
          <cell r="I948" t="str">
            <v>Katyal,Varun</v>
          </cell>
          <cell r="J948" t="str">
            <v>DULS</v>
          </cell>
        </row>
        <row r="949">
          <cell r="A949">
            <v>206953818</v>
          </cell>
          <cell r="B949" t="str">
            <v>winwayua</v>
          </cell>
          <cell r="C949" t="str">
            <v>Wayua,Winfred</v>
          </cell>
          <cell r="D949">
            <v>13613803</v>
          </cell>
          <cell r="E949">
            <v>1299</v>
          </cell>
          <cell r="F949" t="str">
            <v>Mon Jan 26 00:00:00 UTC 2026</v>
          </cell>
          <cell r="G949" t="str">
            <v>3PTY</v>
          </cell>
          <cell r="H949" t="str">
            <v>Active</v>
          </cell>
          <cell r="I949" t="str">
            <v>Dinberu,Eden</v>
          </cell>
          <cell r="J949" t="str">
            <v>EFSV</v>
          </cell>
        </row>
        <row r="950">
          <cell r="A950">
            <v>206897550</v>
          </cell>
          <cell r="B950" t="str">
            <v>abeltaan</v>
          </cell>
          <cell r="C950" t="str">
            <v>ABEL TAKARUVA,ANESU</v>
          </cell>
          <cell r="D950">
            <v>14420145</v>
          </cell>
          <cell r="E950">
            <v>1299</v>
          </cell>
          <cell r="F950" t="str">
            <v>Thu Jan 08 00:00:00 UTC 2026</v>
          </cell>
          <cell r="G950" t="str">
            <v>3PTY</v>
          </cell>
          <cell r="H950" t="str">
            <v>Active</v>
          </cell>
          <cell r="I950" t="str">
            <v>Narshad,Muhammad Ashik</v>
          </cell>
          <cell r="J950" t="str">
            <v>FLO</v>
          </cell>
        </row>
        <row r="951">
          <cell r="A951">
            <v>206953786</v>
          </cell>
          <cell r="B951" t="str">
            <v>qnamacha</v>
          </cell>
          <cell r="C951" t="str">
            <v>NAMACHA,ASANTHE</v>
          </cell>
          <cell r="D951">
            <v>25800</v>
          </cell>
          <cell r="E951">
            <v>1299</v>
          </cell>
          <cell r="F951" t="str">
            <v>Mon Jan 26 00:00:00 UTC 2026</v>
          </cell>
          <cell r="G951" t="str">
            <v>3PTY</v>
          </cell>
          <cell r="H951" t="str">
            <v>Active</v>
          </cell>
          <cell r="I951" t="str">
            <v>Sohail,Anis</v>
          </cell>
          <cell r="J951" t="str">
            <v>DULS</v>
          </cell>
        </row>
        <row r="952">
          <cell r="A952">
            <v>207727723</v>
          </cell>
          <cell r="B952" t="str">
            <v>hassanaq</v>
          </cell>
          <cell r="C952" t="str">
            <v>Hassan,Aqeel</v>
          </cell>
          <cell r="D952">
            <v>11907620</v>
          </cell>
          <cell r="E952">
            <v>1711</v>
          </cell>
          <cell r="F952" t="str">
            <v>Fri Jun 12 00:00:00 UTC 2026</v>
          </cell>
          <cell r="G952" t="str">
            <v>3PTY</v>
          </cell>
          <cell r="H952" t="str">
            <v>Active</v>
          </cell>
          <cell r="I952" t="str">
            <v>Abdul Hakkim,Muhammed</v>
          </cell>
          <cell r="J952" t="str">
            <v>TDTS</v>
          </cell>
        </row>
        <row r="953">
          <cell r="A953">
            <v>203741319</v>
          </cell>
          <cell r="B953" t="str">
            <v>kouwilfr</v>
          </cell>
          <cell r="C953" t="str">
            <v>KOUNGOU,WILFRIED MANGA</v>
          </cell>
          <cell r="D953">
            <v>11277198</v>
          </cell>
          <cell r="E953">
            <v>1299</v>
          </cell>
          <cell r="F953" t="str">
            <v>Mon Jul 29 00:00:00 UTC 2024</v>
          </cell>
          <cell r="G953" t="str">
            <v>3PTY</v>
          </cell>
          <cell r="H953" t="str">
            <v>Active</v>
          </cell>
          <cell r="I953" t="str">
            <v>Katyal,Varun</v>
          </cell>
          <cell r="J953" t="str">
            <v>FLO</v>
          </cell>
        </row>
        <row r="954">
          <cell r="A954">
            <v>203965492</v>
          </cell>
          <cell r="B954" t="str">
            <v>uernesme</v>
          </cell>
          <cell r="C954" t="str">
            <v>Mensah Awudi,Ernest</v>
          </cell>
          <cell r="D954">
            <v>13477180</v>
          </cell>
          <cell r="E954">
            <v>1299</v>
          </cell>
          <cell r="F954" t="str">
            <v>Mon Sep 09 00:00:00 UTC 2024</v>
          </cell>
          <cell r="G954" t="str">
            <v>3PTY</v>
          </cell>
          <cell r="H954" t="str">
            <v>Active</v>
          </cell>
          <cell r="I954" t="str">
            <v>Katyal,Varun</v>
          </cell>
          <cell r="J954" t="str">
            <v>FLO</v>
          </cell>
        </row>
        <row r="955">
          <cell r="A955">
            <v>203800476</v>
          </cell>
          <cell r="B955" t="str">
            <v>dinesbat</v>
          </cell>
          <cell r="C955" t="str">
            <v>BAHADUR SHAHI,DINESH</v>
          </cell>
          <cell r="D955">
            <v>12373424</v>
          </cell>
          <cell r="E955">
            <v>1299</v>
          </cell>
          <cell r="F955" t="str">
            <v>Fri Aug 09 00:00:00 UTC 2024</v>
          </cell>
          <cell r="G955" t="str">
            <v>3PTY</v>
          </cell>
          <cell r="H955" t="str">
            <v>Active</v>
          </cell>
          <cell r="I955" t="str">
            <v>POGALA,HAREESH</v>
          </cell>
          <cell r="J955" t="str">
            <v>KBTS</v>
          </cell>
        </row>
        <row r="956">
          <cell r="A956">
            <v>206514788</v>
          </cell>
          <cell r="B956" t="str">
            <v>nabaeria</v>
          </cell>
          <cell r="C956" t="str">
            <v>ERIAH,NABASA</v>
          </cell>
          <cell r="D956">
            <v>14756948</v>
          </cell>
          <cell r="E956">
            <v>1299</v>
          </cell>
          <cell r="F956" t="str">
            <v>Mon Nov 10 00:00:00 UTC 2025</v>
          </cell>
          <cell r="G956" t="str">
            <v>3PTY</v>
          </cell>
          <cell r="H956" t="str">
            <v>Active</v>
          </cell>
          <cell r="I956" t="str">
            <v>Meera,Bava Bahrudeen</v>
          </cell>
          <cell r="J956" t="str">
            <v>DULS</v>
          </cell>
        </row>
        <row r="957">
          <cell r="A957">
            <v>203851007</v>
          </cell>
          <cell r="B957" t="str">
            <v>joagyeku</v>
          </cell>
          <cell r="C957" t="str">
            <v>Agyekum,Joseph</v>
          </cell>
          <cell r="D957">
            <v>13388408</v>
          </cell>
          <cell r="E957">
            <v>1299</v>
          </cell>
          <cell r="F957" t="str">
            <v>Tue Aug 20 00:00:00 UTC 2024</v>
          </cell>
          <cell r="G957" t="str">
            <v>3PTY</v>
          </cell>
          <cell r="H957" t="str">
            <v>Active</v>
          </cell>
          <cell r="I957" t="str">
            <v>Katyal,Varun</v>
          </cell>
          <cell r="J957" t="str">
            <v>FLO</v>
          </cell>
        </row>
        <row r="958">
          <cell r="A958">
            <v>207019323</v>
          </cell>
          <cell r="B958" t="str">
            <v>ikjihane</v>
          </cell>
          <cell r="C958" t="str">
            <v>Jihan Enayet Hossen,Iktiar Hossain</v>
          </cell>
          <cell r="D958">
            <v>12259740</v>
          </cell>
          <cell r="E958">
            <v>1712</v>
          </cell>
          <cell r="F958" t="str">
            <v>Tue Feb 10 00:00:00 UTC 2026</v>
          </cell>
          <cell r="G958" t="str">
            <v>3PTY</v>
          </cell>
          <cell r="H958" t="str">
            <v>Active</v>
          </cell>
          <cell r="I958" t="str">
            <v>Raynold,Shine</v>
          </cell>
          <cell r="J958" t="str">
            <v>KBTS</v>
          </cell>
        </row>
        <row r="959">
          <cell r="A959">
            <v>206875143</v>
          </cell>
          <cell r="B959" t="str">
            <v>asantimb</v>
          </cell>
          <cell r="C959" t="str">
            <v>MICHAEL MWANGULE,ASANTIANO</v>
          </cell>
          <cell r="D959">
            <v>11827177</v>
          </cell>
          <cell r="E959">
            <v>1299</v>
          </cell>
          <cell r="F959" t="str">
            <v>Mon Dec 29 00:00:00 UTC 2025</v>
          </cell>
          <cell r="G959" t="str">
            <v>3PTY</v>
          </cell>
          <cell r="H959" t="str">
            <v>Active</v>
          </cell>
          <cell r="I959" t="str">
            <v>Sohail,Anis</v>
          </cell>
          <cell r="J959" t="str">
            <v>DULS</v>
          </cell>
        </row>
        <row r="960">
          <cell r="A960">
            <v>206875751</v>
          </cell>
          <cell r="B960" t="str">
            <v>jurutapi</v>
          </cell>
          <cell r="C960" t="str">
            <v>JURU,TAPIWA</v>
          </cell>
          <cell r="D960">
            <v>143150</v>
          </cell>
          <cell r="E960">
            <v>1299</v>
          </cell>
          <cell r="F960" t="str">
            <v>Mon Dec 29 00:00:00 UTC 2025</v>
          </cell>
          <cell r="G960" t="str">
            <v>3PTY</v>
          </cell>
          <cell r="H960" t="str">
            <v>Active</v>
          </cell>
          <cell r="I960" t="str">
            <v>Katyal,Varun</v>
          </cell>
          <cell r="J960" t="str">
            <v>FLO</v>
          </cell>
        </row>
        <row r="961">
          <cell r="A961">
            <v>203521521</v>
          </cell>
          <cell r="B961" t="str">
            <v>kabbrigg</v>
          </cell>
          <cell r="C961" t="str">
            <v>Kabaya,Briggs Mudiwa</v>
          </cell>
          <cell r="D961">
            <v>14142498</v>
          </cell>
          <cell r="E961">
            <v>1299</v>
          </cell>
          <cell r="F961" t="str">
            <v>Thu Jun 20 00:00:00 UTC 2024</v>
          </cell>
          <cell r="G961" t="str">
            <v>3PTY</v>
          </cell>
          <cell r="H961" t="str">
            <v>Active</v>
          </cell>
          <cell r="I961" t="str">
            <v>Katyal,Varun</v>
          </cell>
          <cell r="J961" t="str">
            <v>FLO</v>
          </cell>
        </row>
        <row r="962">
          <cell r="A962">
            <v>203679308</v>
          </cell>
          <cell r="B962" t="str">
            <v>cenocasa</v>
          </cell>
          <cell r="C962" t="str">
            <v>Asante,Enock</v>
          </cell>
          <cell r="D962">
            <v>14109230</v>
          </cell>
          <cell r="E962">
            <v>1299</v>
          </cell>
          <cell r="F962" t="str">
            <v>Mon Jul 15 00:00:00 UTC 2024</v>
          </cell>
          <cell r="G962" t="str">
            <v>3PTY</v>
          </cell>
          <cell r="H962" t="str">
            <v>Active</v>
          </cell>
          <cell r="I962" t="str">
            <v>Sohail,Anis</v>
          </cell>
          <cell r="J962" t="str">
            <v>FLO</v>
          </cell>
        </row>
        <row r="963">
          <cell r="A963">
            <v>204967053</v>
          </cell>
          <cell r="B963" t="str">
            <v>emensahg</v>
          </cell>
          <cell r="C963" t="str">
            <v>MENSAH,ERIC</v>
          </cell>
          <cell r="D963">
            <v>13069747</v>
          </cell>
          <cell r="E963">
            <v>1299</v>
          </cell>
          <cell r="F963" t="str">
            <v>Mon Mar 03 00:00:00 UTC 2025</v>
          </cell>
          <cell r="G963" t="str">
            <v>3PTY</v>
          </cell>
          <cell r="H963" t="str">
            <v>Active</v>
          </cell>
          <cell r="I963" t="str">
            <v>Lakkireddy,Sai Raghavendra Reddy</v>
          </cell>
          <cell r="J963" t="str">
            <v>DULS</v>
          </cell>
        </row>
        <row r="964">
          <cell r="A964">
            <v>206136719</v>
          </cell>
          <cell r="B964" t="str">
            <v>ngumaryw</v>
          </cell>
          <cell r="C964" t="str">
            <v>Nguru,Mary  Wambui</v>
          </cell>
          <cell r="D964">
            <v>12788401</v>
          </cell>
          <cell r="E964">
            <v>1299</v>
          </cell>
          <cell r="F964" t="str">
            <v>Mon Sep 29 00:00:00 UTC 2025</v>
          </cell>
          <cell r="G964" t="str">
            <v>3PTY</v>
          </cell>
          <cell r="H964" t="str">
            <v>Active</v>
          </cell>
          <cell r="I964" t="str">
            <v>Ansari,Ammar Abdullah</v>
          </cell>
          <cell r="J964" t="str">
            <v>EFSV</v>
          </cell>
        </row>
        <row r="965">
          <cell r="A965">
            <v>206886729</v>
          </cell>
          <cell r="B965" t="str">
            <v>evermbul</v>
          </cell>
          <cell r="C965" t="str">
            <v>MBULA,EVERLYNE</v>
          </cell>
          <cell r="D965">
            <v>13804506</v>
          </cell>
          <cell r="E965">
            <v>1299</v>
          </cell>
          <cell r="F965" t="str">
            <v>Mon Jan 05 00:00:00 UTC 2026</v>
          </cell>
          <cell r="G965" t="str">
            <v>3PTY</v>
          </cell>
          <cell r="H965" t="str">
            <v>Active</v>
          </cell>
          <cell r="I965" t="str">
            <v>Katyal,Varun</v>
          </cell>
          <cell r="J965" t="str">
            <v>EFSV</v>
          </cell>
        </row>
        <row r="966">
          <cell r="A966">
            <v>206065204</v>
          </cell>
          <cell r="B966" t="str">
            <v>alusgidf</v>
          </cell>
          <cell r="C966" t="str">
            <v>Alusine Mannah,Gideon</v>
          </cell>
          <cell r="D966">
            <v>11976821</v>
          </cell>
          <cell r="E966">
            <v>1299</v>
          </cell>
          <cell r="F966" t="str">
            <v>Mon Sep 22 00:00:00 UTC 2025</v>
          </cell>
          <cell r="G966" t="str">
            <v>3PTY</v>
          </cell>
          <cell r="H966" t="str">
            <v>Active</v>
          </cell>
          <cell r="I966" t="str">
            <v>Sohail,Anis</v>
          </cell>
          <cell r="J966" t="str">
            <v>FLO</v>
          </cell>
        </row>
        <row r="967">
          <cell r="A967">
            <v>206200811</v>
          </cell>
          <cell r="B967" t="str">
            <v>agyeklin</v>
          </cell>
          <cell r="C967" t="str">
            <v>AGYEI,KLINSMAN</v>
          </cell>
          <cell r="D967">
            <v>14323339</v>
          </cell>
          <cell r="E967">
            <v>1299</v>
          </cell>
          <cell r="F967" t="str">
            <v>Thu Jul 23 00:00:00 UTC 2026</v>
          </cell>
          <cell r="G967" t="str">
            <v>3PTY</v>
          </cell>
          <cell r="H967" t="str">
            <v>Active</v>
          </cell>
          <cell r="I967" t="str">
            <v>elrashid,Hassan</v>
          </cell>
          <cell r="J967" t="str">
            <v>FLO</v>
          </cell>
        </row>
        <row r="968">
          <cell r="A968">
            <v>204013684</v>
          </cell>
          <cell r="B968" t="str">
            <v>koseihen</v>
          </cell>
          <cell r="C968" t="str">
            <v>Osei,Henry</v>
          </cell>
          <cell r="D968">
            <v>13113776</v>
          </cell>
          <cell r="E968">
            <v>1299</v>
          </cell>
          <cell r="F968" t="str">
            <v>Mon Sep 16 00:00:00 UTC 2024</v>
          </cell>
          <cell r="G968" t="str">
            <v>3PTY</v>
          </cell>
          <cell r="H968" t="str">
            <v>Active</v>
          </cell>
          <cell r="I968" t="str">
            <v>Narshad,Muhammad Ashik</v>
          </cell>
          <cell r="J968" t="str">
            <v>FLO</v>
          </cell>
        </row>
        <row r="969">
          <cell r="A969">
            <v>203970384</v>
          </cell>
          <cell r="B969" t="str">
            <v>sethurba</v>
          </cell>
          <cell r="C969" t="str">
            <v>Sethuraman,Balaji</v>
          </cell>
          <cell r="D969">
            <v>11725772</v>
          </cell>
          <cell r="E969">
            <v>1299</v>
          </cell>
          <cell r="F969" t="str">
            <v>Sun Sep 08 00:00:00 UTC 2024</v>
          </cell>
          <cell r="G969" t="str">
            <v>3PTY</v>
          </cell>
          <cell r="H969" t="str">
            <v>Active</v>
          </cell>
          <cell r="I969" t="str">
            <v>Adhikari,Nayab</v>
          </cell>
          <cell r="J969" t="str">
            <v>KBTS</v>
          </cell>
        </row>
        <row r="970">
          <cell r="A970">
            <v>203881660</v>
          </cell>
          <cell r="B970" t="str">
            <v>clarfien</v>
          </cell>
          <cell r="C970" t="str">
            <v>Fienmbu,Clarise</v>
          </cell>
          <cell r="D970">
            <v>14976323</v>
          </cell>
          <cell r="E970">
            <v>1299</v>
          </cell>
          <cell r="F970" t="str">
            <v>Mon Aug 26 00:00:00 UTC 2024</v>
          </cell>
          <cell r="G970" t="str">
            <v>3PTY</v>
          </cell>
          <cell r="H970" t="str">
            <v>Active</v>
          </cell>
          <cell r="I970" t="str">
            <v>Thomas,Binil</v>
          </cell>
          <cell r="J970" t="str">
            <v>FLO</v>
          </cell>
        </row>
        <row r="971">
          <cell r="A971">
            <v>206915147</v>
          </cell>
          <cell r="B971" t="str">
            <v>frapafem</v>
          </cell>
          <cell r="C971" t="str">
            <v>AFEMA,FRANCIS</v>
          </cell>
          <cell r="D971">
            <v>11488438</v>
          </cell>
          <cell r="E971">
            <v>1299</v>
          </cell>
          <cell r="F971" t="str">
            <v>Mon Jan 12 00:00:00 UTC 2026</v>
          </cell>
          <cell r="G971" t="str">
            <v>3PTY</v>
          </cell>
          <cell r="H971" t="str">
            <v>Active</v>
          </cell>
          <cell r="I971" t="str">
            <v>Thomas,Binil</v>
          </cell>
          <cell r="J971" t="str">
            <v>DULS</v>
          </cell>
        </row>
        <row r="972">
          <cell r="A972">
            <v>204373628</v>
          </cell>
          <cell r="B972" t="str">
            <v>jafarsab</v>
          </cell>
          <cell r="C972" t="str">
            <v>Abdallah,Jafar</v>
          </cell>
          <cell r="D972">
            <v>11548754</v>
          </cell>
          <cell r="E972">
            <v>1299</v>
          </cell>
          <cell r="F972" t="str">
            <v>Mon Oct 28 00:00:00 UTC 2024</v>
          </cell>
          <cell r="G972" t="str">
            <v>3PTY</v>
          </cell>
          <cell r="H972" t="str">
            <v>Active</v>
          </cell>
          <cell r="I972" t="str">
            <v>Sohail,Anis</v>
          </cell>
          <cell r="J972" t="str">
            <v>QUES</v>
          </cell>
        </row>
        <row r="973">
          <cell r="A973">
            <v>207072705</v>
          </cell>
          <cell r="B973" t="str">
            <v>nsrkarth</v>
          </cell>
          <cell r="C973" t="str">
            <v>Sriramam,Karthik Sriramam</v>
          </cell>
          <cell r="D973">
            <v>15268155</v>
          </cell>
          <cell r="E973">
            <v>1712</v>
          </cell>
          <cell r="F973" t="str">
            <v>Tue Feb 24 00:00:00 UTC 2026</v>
          </cell>
          <cell r="G973" t="str">
            <v>3PTY</v>
          </cell>
          <cell r="H973" t="str">
            <v>Active</v>
          </cell>
          <cell r="I973" t="str">
            <v>Raynold,Shine</v>
          </cell>
          <cell r="J973" t="str">
            <v>KBTS</v>
          </cell>
        </row>
        <row r="974">
          <cell r="A974">
            <v>204172222</v>
          </cell>
          <cell r="B974" t="str">
            <v>sundabru</v>
          </cell>
          <cell r="C974" t="str">
            <v>sunday,Bruce</v>
          </cell>
          <cell r="D974">
            <v>12914136</v>
          </cell>
          <cell r="E974">
            <v>1299</v>
          </cell>
          <cell r="F974" t="str">
            <v>Thu Oct 03 00:00:00 UTC 2024</v>
          </cell>
          <cell r="G974" t="str">
            <v>3PTY</v>
          </cell>
          <cell r="H974" t="str">
            <v>Active</v>
          </cell>
          <cell r="I974" t="str">
            <v>Ansari,Ammar Abdullah</v>
          </cell>
          <cell r="J974" t="str">
            <v>DULS</v>
          </cell>
        </row>
        <row r="975">
          <cell r="A975">
            <v>203850647</v>
          </cell>
          <cell r="B975" t="str">
            <v>abkasawu</v>
          </cell>
          <cell r="C975" t="str">
            <v>Kasawuli,Abdumalik</v>
          </cell>
          <cell r="D975">
            <v>14071822</v>
          </cell>
          <cell r="E975">
            <v>1299</v>
          </cell>
          <cell r="F975" t="str">
            <v>Tue Aug 20 00:00:00 UTC 2024</v>
          </cell>
          <cell r="G975" t="str">
            <v>3PTY</v>
          </cell>
          <cell r="H975" t="str">
            <v>Active</v>
          </cell>
          <cell r="I975" t="str">
            <v>Katyal,Varun</v>
          </cell>
          <cell r="J975" t="str">
            <v>DULS</v>
          </cell>
        </row>
        <row r="976">
          <cell r="A976">
            <v>203159801</v>
          </cell>
          <cell r="B976" t="str">
            <v>podongis</v>
          </cell>
          <cell r="C976" t="str">
            <v>ISMAIL,ODONG</v>
          </cell>
          <cell r="D976">
            <v>15248329</v>
          </cell>
          <cell r="E976">
            <v>1299</v>
          </cell>
          <cell r="F976" t="str">
            <v>Sat Mar 30 00:00:00 UTC 2024</v>
          </cell>
          <cell r="G976" t="str">
            <v>3PTY</v>
          </cell>
          <cell r="H976" t="str">
            <v>Active</v>
          </cell>
          <cell r="I976" t="str">
            <v>Akhtar,Muhammad Zohaib</v>
          </cell>
          <cell r="J976" t="str">
            <v>WOFZ</v>
          </cell>
        </row>
        <row r="977">
          <cell r="A977">
            <v>205231290</v>
          </cell>
          <cell r="B977" t="str">
            <v>jumakamb</v>
          </cell>
          <cell r="C977" t="str">
            <v>Jogi,Juma Kambi</v>
          </cell>
          <cell r="D977">
            <v>14856206</v>
          </cell>
          <cell r="E977">
            <v>1299</v>
          </cell>
          <cell r="F977" t="str">
            <v>Tue Aug 04 00:00:00 UTC 2026</v>
          </cell>
          <cell r="G977" t="str">
            <v>3PTY</v>
          </cell>
          <cell r="H977" t="str">
            <v>Active</v>
          </cell>
          <cell r="I977" t="str">
            <v>Narshad,Muhammad Ashik</v>
          </cell>
          <cell r="J977" t="str">
            <v>EFSV</v>
          </cell>
        </row>
        <row r="978">
          <cell r="A978">
            <v>206872002</v>
          </cell>
          <cell r="B978" t="str">
            <v>vedelyga</v>
          </cell>
          <cell r="C978" t="str">
            <v>Garcia,Edelyn Hulagno</v>
          </cell>
          <cell r="D978">
            <v>218481</v>
          </cell>
          <cell r="E978">
            <v>1290</v>
          </cell>
          <cell r="F978" t="str">
            <v>Thu Dec 25 00:00:00 UTC 2025</v>
          </cell>
          <cell r="G978" t="str">
            <v>3PTY</v>
          </cell>
          <cell r="H978" t="str">
            <v>Active</v>
          </cell>
          <cell r="I978" t="str">
            <v>Kumar,Arun</v>
          </cell>
          <cell r="J978" t="str">
            <v>EMIR</v>
          </cell>
        </row>
        <row r="979">
          <cell r="A979">
            <v>203468744</v>
          </cell>
          <cell r="B979" t="str">
            <v>shadrkwa</v>
          </cell>
          <cell r="C979" t="str">
            <v>Kwarteng,Shadrack</v>
          </cell>
          <cell r="D979">
            <v>12016451</v>
          </cell>
          <cell r="E979">
            <v>1299</v>
          </cell>
          <cell r="F979" t="str">
            <v>Thu Jun 13 00:00:00 UTC 2024</v>
          </cell>
          <cell r="G979" t="str">
            <v>3PTY</v>
          </cell>
          <cell r="H979" t="str">
            <v>Active</v>
          </cell>
          <cell r="I979" t="str">
            <v>Thomas,Binil</v>
          </cell>
          <cell r="J979" t="str">
            <v>FLO</v>
          </cell>
        </row>
        <row r="980">
          <cell r="A980">
            <v>206850960</v>
          </cell>
          <cell r="B980" t="str">
            <v>ashiraab</v>
          </cell>
          <cell r="C980" t="str">
            <v>ABU,ASHIRAF</v>
          </cell>
          <cell r="D980">
            <v>13156980</v>
          </cell>
          <cell r="E980">
            <v>1299</v>
          </cell>
          <cell r="F980" t="str">
            <v>Mon Dec 22 00:00:00 UTC 2025</v>
          </cell>
          <cell r="G980" t="str">
            <v>3PTY</v>
          </cell>
          <cell r="H980" t="str">
            <v>Active</v>
          </cell>
          <cell r="I980" t="str">
            <v>Ansari,Ammar Abdullah</v>
          </cell>
          <cell r="J980" t="str">
            <v>DULS</v>
          </cell>
        </row>
        <row r="981">
          <cell r="A981">
            <v>206873879</v>
          </cell>
          <cell r="B981" t="str">
            <v>turyaric</v>
          </cell>
          <cell r="C981" t="str">
            <v>TURYASINGURA,RICHARD</v>
          </cell>
          <cell r="D981">
            <v>13584596</v>
          </cell>
          <cell r="E981">
            <v>1299</v>
          </cell>
          <cell r="F981" t="str">
            <v>Mon Dec 29 00:00:00 UTC 2025</v>
          </cell>
          <cell r="G981" t="str">
            <v>3PTY</v>
          </cell>
          <cell r="H981" t="str">
            <v>Active</v>
          </cell>
          <cell r="I981" t="str">
            <v>Katyal,Varun</v>
          </cell>
          <cell r="J981" t="str">
            <v>DULS</v>
          </cell>
        </row>
        <row r="982">
          <cell r="A982">
            <v>204319798</v>
          </cell>
          <cell r="B982" t="str">
            <v>derwardz</v>
          </cell>
          <cell r="C982" t="str">
            <v>Ward,Derrick Brew</v>
          </cell>
          <cell r="D982">
            <v>14770905</v>
          </cell>
          <cell r="E982">
            <v>1299</v>
          </cell>
          <cell r="F982" t="str">
            <v>Mon Oct 21 00:00:00 UTC 2024</v>
          </cell>
          <cell r="G982" t="str">
            <v>3PTY</v>
          </cell>
          <cell r="H982" t="str">
            <v>Active</v>
          </cell>
          <cell r="I982" t="str">
            <v>Ansari,Ammar Abdullah</v>
          </cell>
          <cell r="J982" t="str">
            <v>QUES</v>
          </cell>
        </row>
        <row r="983">
          <cell r="A983">
            <v>207021645</v>
          </cell>
          <cell r="B983" t="str">
            <v>kantener</v>
          </cell>
          <cell r="C983" t="str">
            <v>kotu,anteneh kotu</v>
          </cell>
          <cell r="D983">
            <v>12705028</v>
          </cell>
          <cell r="E983">
            <v>1712</v>
          </cell>
          <cell r="F983" t="str">
            <v>Tue Feb 10 00:00:00 UTC 2026</v>
          </cell>
          <cell r="G983" t="str">
            <v>3PTY</v>
          </cell>
          <cell r="H983" t="str">
            <v>Active</v>
          </cell>
          <cell r="I983" t="str">
            <v>Raynold,Shine</v>
          </cell>
          <cell r="J983" t="str">
            <v>KBTS</v>
          </cell>
        </row>
        <row r="984">
          <cell r="A984">
            <v>205276302</v>
          </cell>
          <cell r="B984" t="str">
            <v>tabiayuj</v>
          </cell>
          <cell r="C984" t="str">
            <v>Tabiayuk Brandon,Arrey</v>
          </cell>
          <cell r="D984">
            <v>13737864</v>
          </cell>
          <cell r="E984">
            <v>1299</v>
          </cell>
          <cell r="F984" t="str">
            <v>Mon Aug 25 00:00:00 UTC 2025</v>
          </cell>
          <cell r="G984" t="str">
            <v>3PTY</v>
          </cell>
          <cell r="H984" t="str">
            <v>Active</v>
          </cell>
          <cell r="I984" t="str">
            <v>Thomas,Binil</v>
          </cell>
          <cell r="J984" t="str">
            <v>EFSV</v>
          </cell>
        </row>
        <row r="985">
          <cell r="A985">
            <v>206902848</v>
          </cell>
          <cell r="B985" t="str">
            <v>yamikani</v>
          </cell>
          <cell r="C985" t="str">
            <v>CHRIS KAYUNI,YAMIKANI</v>
          </cell>
          <cell r="D985">
            <v>11763</v>
          </cell>
          <cell r="E985">
            <v>1299</v>
          </cell>
          <cell r="F985" t="str">
            <v>Thu Jan 08 00:00:00 UTC 2026</v>
          </cell>
          <cell r="G985" t="str">
            <v>3PTY</v>
          </cell>
          <cell r="H985" t="str">
            <v>Active</v>
          </cell>
          <cell r="I985" t="str">
            <v>Ansari,Ammar Abdullah</v>
          </cell>
          <cell r="J985" t="str">
            <v>DULS</v>
          </cell>
        </row>
        <row r="986">
          <cell r="A986">
            <v>206874059</v>
          </cell>
          <cell r="B986" t="str">
            <v>momatovu</v>
          </cell>
          <cell r="C986" t="str">
            <v>MOHAMMAD,MATOVU</v>
          </cell>
          <cell r="D986">
            <v>12962467</v>
          </cell>
          <cell r="E986">
            <v>1299</v>
          </cell>
          <cell r="F986" t="str">
            <v>Mon Dec 29 00:00:00 UTC 2025</v>
          </cell>
          <cell r="G986" t="str">
            <v>3PTY</v>
          </cell>
          <cell r="H986" t="str">
            <v>Active</v>
          </cell>
          <cell r="I986" t="str">
            <v>Katyal,Varun</v>
          </cell>
          <cell r="J986" t="str">
            <v>DULS</v>
          </cell>
        </row>
        <row r="987">
          <cell r="A987">
            <v>203521426</v>
          </cell>
          <cell r="B987" t="str">
            <v>sadatayu</v>
          </cell>
          <cell r="C987" t="str">
            <v>Ayuba,Sadat</v>
          </cell>
          <cell r="D987">
            <v>12013929</v>
          </cell>
          <cell r="E987">
            <v>1299</v>
          </cell>
          <cell r="F987" t="str">
            <v>Thu Jun 20 00:00:00 UTC 2024</v>
          </cell>
          <cell r="G987" t="str">
            <v>3PTY</v>
          </cell>
          <cell r="H987" t="str">
            <v>Active</v>
          </cell>
          <cell r="I987" t="str">
            <v>Katyal,Varun</v>
          </cell>
          <cell r="J987" t="str">
            <v>FLO</v>
          </cell>
        </row>
        <row r="988">
          <cell r="A988">
            <v>205506109</v>
          </cell>
          <cell r="B988" t="str">
            <v>osnganga</v>
          </cell>
          <cell r="C988" t="str">
            <v>NG'ANG'A,SUSAN WANJIKU</v>
          </cell>
          <cell r="D988">
            <v>13967296</v>
          </cell>
          <cell r="E988">
            <v>1299</v>
          </cell>
          <cell r="F988" t="str">
            <v>Mon Jun 23 00:00:00 UTC 2025</v>
          </cell>
          <cell r="G988" t="str">
            <v>3PTY</v>
          </cell>
          <cell r="H988" t="str">
            <v>Active</v>
          </cell>
          <cell r="I988" t="str">
            <v>Katyal,Varun</v>
          </cell>
          <cell r="J988" t="str">
            <v>EFSV</v>
          </cell>
        </row>
        <row r="989">
          <cell r="A989">
            <v>205846579</v>
          </cell>
          <cell r="B989" t="str">
            <v>achemuta</v>
          </cell>
          <cell r="C989" t="str">
            <v>CHEMUTAI,ALICE</v>
          </cell>
          <cell r="D989">
            <v>14070315</v>
          </cell>
          <cell r="E989">
            <v>1299</v>
          </cell>
          <cell r="F989" t="str">
            <v>Mon Aug 25 00:00:00 UTC 2025</v>
          </cell>
          <cell r="G989" t="str">
            <v>3PTY</v>
          </cell>
          <cell r="H989" t="str">
            <v>Active</v>
          </cell>
          <cell r="I989" t="str">
            <v>Scaria,Varghese</v>
          </cell>
          <cell r="J989" t="str">
            <v>EFSV</v>
          </cell>
        </row>
        <row r="990">
          <cell r="A990">
            <v>204803142</v>
          </cell>
          <cell r="B990" t="str">
            <v>mbyadamt</v>
          </cell>
          <cell r="C990" t="str">
            <v>Mbye,Adama</v>
          </cell>
          <cell r="D990">
            <v>12001874</v>
          </cell>
          <cell r="E990">
            <v>1299</v>
          </cell>
          <cell r="F990" t="str">
            <v>Thu Jan 02 00:00:00 UTC 2025</v>
          </cell>
          <cell r="G990" t="str">
            <v>3PTY</v>
          </cell>
          <cell r="H990" t="str">
            <v>Active</v>
          </cell>
          <cell r="I990" t="str">
            <v>Akhtar,Muhammad Zohaib</v>
          </cell>
          <cell r="J990" t="str">
            <v>WOFZ</v>
          </cell>
        </row>
        <row r="991">
          <cell r="A991">
            <v>203965407</v>
          </cell>
          <cell r="B991" t="str">
            <v>femamoan</v>
          </cell>
          <cell r="C991" t="str">
            <v>Amoanyi,Emmanuel</v>
          </cell>
          <cell r="D991">
            <v>11855235</v>
          </cell>
          <cell r="E991">
            <v>1299</v>
          </cell>
          <cell r="F991" t="str">
            <v>Mon Sep 09 00:00:00 UTC 2024</v>
          </cell>
          <cell r="G991" t="str">
            <v>3PTY</v>
          </cell>
          <cell r="H991" t="str">
            <v>Active</v>
          </cell>
          <cell r="I991" t="str">
            <v>Thomas,Binil</v>
          </cell>
          <cell r="J991" t="str">
            <v>FLO</v>
          </cell>
        </row>
        <row r="992">
          <cell r="A992">
            <v>206577103</v>
          </cell>
          <cell r="B992" t="str">
            <v>hlsdm</v>
          </cell>
          <cell r="C992" t="str">
            <v>Ahmed,Ahmed Alaa</v>
          </cell>
          <cell r="D992">
            <v>13605645</v>
          </cell>
          <cell r="E992">
            <v>1711</v>
          </cell>
          <cell r="F992" t="str">
            <v>Tue Nov 11 00:00:00 UTC 2025</v>
          </cell>
          <cell r="G992" t="str">
            <v>3PTY</v>
          </cell>
          <cell r="H992" t="str">
            <v>Active</v>
          </cell>
          <cell r="I992" t="str">
            <v>Shershad,Ramees</v>
          </cell>
          <cell r="J992" t="str">
            <v>DUBA</v>
          </cell>
        </row>
        <row r="993">
          <cell r="A993">
            <v>206016554</v>
          </cell>
          <cell r="B993" t="str">
            <v>fynsarah</v>
          </cell>
          <cell r="C993" t="str">
            <v>Fynn Arthur,Sarah</v>
          </cell>
          <cell r="D993">
            <v>14743548</v>
          </cell>
          <cell r="E993">
            <v>1299</v>
          </cell>
          <cell r="F993" t="str">
            <v>Mon Sep 15 00:00:00 UTC 2025</v>
          </cell>
          <cell r="G993" t="str">
            <v>3PTY</v>
          </cell>
          <cell r="H993" t="str">
            <v>Active</v>
          </cell>
          <cell r="I993" t="str">
            <v>Katyal,Varun</v>
          </cell>
          <cell r="J993" t="str">
            <v>FLO</v>
          </cell>
        </row>
        <row r="994">
          <cell r="A994">
            <v>203850785</v>
          </cell>
          <cell r="B994" t="str">
            <v>otiinnoc</v>
          </cell>
          <cell r="C994" t="str">
            <v>Otim,Innocent</v>
          </cell>
          <cell r="D994">
            <v>12636051</v>
          </cell>
          <cell r="E994">
            <v>1299</v>
          </cell>
          <cell r="F994" t="str">
            <v>Tue Aug 20 00:00:00 UTC 2024</v>
          </cell>
          <cell r="G994" t="str">
            <v>3PTY</v>
          </cell>
          <cell r="H994" t="str">
            <v>Active</v>
          </cell>
          <cell r="I994" t="str">
            <v>Lakkireddy,Sai Raghavendra Reddy</v>
          </cell>
          <cell r="J994" t="str">
            <v>DULS</v>
          </cell>
        </row>
        <row r="995">
          <cell r="A995">
            <v>203737012</v>
          </cell>
          <cell r="B995" t="str">
            <v>haykweat</v>
          </cell>
          <cell r="C995" t="str">
            <v>Hayford,Kweatey Tetteh</v>
          </cell>
          <cell r="D995">
            <v>12809775</v>
          </cell>
          <cell r="E995">
            <v>1299</v>
          </cell>
          <cell r="F995" t="str">
            <v>Mon Jul 29 00:00:00 UTC 2024</v>
          </cell>
          <cell r="G995" t="str">
            <v>3PTY</v>
          </cell>
          <cell r="H995" t="str">
            <v>Active</v>
          </cell>
          <cell r="I995" t="str">
            <v>Lakkireddy,Sai Raghavendra Reddy</v>
          </cell>
          <cell r="J995" t="str">
            <v>FLO</v>
          </cell>
        </row>
        <row r="996">
          <cell r="A996">
            <v>205647581</v>
          </cell>
          <cell r="B996" t="str">
            <v>murdnase</v>
          </cell>
          <cell r="C996" t="str">
            <v>Murdaa,Naserian Naiponi</v>
          </cell>
          <cell r="D996">
            <v>12193980</v>
          </cell>
          <cell r="E996">
            <v>1299</v>
          </cell>
          <cell r="F996" t="str">
            <v>Mon Jul 14 00:00:00 UTC 2025</v>
          </cell>
          <cell r="G996" t="str">
            <v>3PTY</v>
          </cell>
          <cell r="H996" t="str">
            <v>Active</v>
          </cell>
          <cell r="I996" t="str">
            <v>Meera,Bava Bahrudeen</v>
          </cell>
          <cell r="J996" t="str">
            <v>EFSV</v>
          </cell>
        </row>
        <row r="997">
          <cell r="A997">
            <v>204951315</v>
          </cell>
          <cell r="B997" t="str">
            <v>bowusura</v>
          </cell>
          <cell r="C997" t="str">
            <v>OWUSU,RABBI</v>
          </cell>
          <cell r="D997">
            <v>13980271</v>
          </cell>
          <cell r="E997">
            <v>1299</v>
          </cell>
          <cell r="F997" t="str">
            <v>Mon Mar 03 00:00:00 UTC 2025</v>
          </cell>
          <cell r="G997" t="str">
            <v>3PTY</v>
          </cell>
          <cell r="H997" t="str">
            <v>Active</v>
          </cell>
          <cell r="I997" t="str">
            <v>Ansari,Ammar Abdullah</v>
          </cell>
          <cell r="J997" t="str">
            <v>DULS</v>
          </cell>
        </row>
        <row r="998">
          <cell r="A998">
            <v>203736253</v>
          </cell>
          <cell r="B998" t="str">
            <v>obwemman</v>
          </cell>
          <cell r="C998" t="str">
            <v>OBWANA,EMMANUEL</v>
          </cell>
          <cell r="D998">
            <v>11684370</v>
          </cell>
          <cell r="E998">
            <v>1299</v>
          </cell>
          <cell r="F998" t="str">
            <v>Mon Jul 29 00:00:00 UTC 2024</v>
          </cell>
          <cell r="G998" t="str">
            <v>3PTY</v>
          </cell>
          <cell r="H998" t="str">
            <v>Active</v>
          </cell>
          <cell r="I998" t="str">
            <v>Katyal,Varun</v>
          </cell>
          <cell r="J998" t="str">
            <v>DULS</v>
          </cell>
        </row>
        <row r="999">
          <cell r="A999">
            <v>205214436</v>
          </cell>
          <cell r="B999" t="str">
            <v>rrasaili</v>
          </cell>
          <cell r="C999" t="str">
            <v>Rasaili,Rajan</v>
          </cell>
          <cell r="D999">
            <v>12718876</v>
          </cell>
          <cell r="E999">
            <v>1712</v>
          </cell>
          <cell r="F999" t="str">
            <v>Sun Apr 27 00:00:00 UTC 2025</v>
          </cell>
          <cell r="G999" t="str">
            <v>3PTY</v>
          </cell>
          <cell r="H999" t="str">
            <v>Active</v>
          </cell>
          <cell r="I999" t="str">
            <v>POGALA,HAREESH</v>
          </cell>
          <cell r="J999" t="str">
            <v>KBTS</v>
          </cell>
        </row>
        <row r="1000">
          <cell r="A1000">
            <v>207867360</v>
          </cell>
          <cell r="B1000" t="str">
            <v>anavaneh</v>
          </cell>
          <cell r="C1000" t="str">
            <v>Abhimanyu Abhimanyu,Navaneeth Pallath</v>
          </cell>
          <cell r="D1000">
            <v>12044372</v>
          </cell>
          <cell r="E1000">
            <v>1200</v>
          </cell>
          <cell r="F1000" t="str">
            <v>Fri Jul 03 00:00:00 UTC 2026</v>
          </cell>
          <cell r="G1000" t="str">
            <v>3PTY</v>
          </cell>
          <cell r="H1000" t="str">
            <v>Active</v>
          </cell>
          <cell r="I1000" t="str">
            <v>Alhashmi,Abdulla</v>
          </cell>
          <cell r="J1000" t="str">
            <v>SSIS</v>
          </cell>
        </row>
        <row r="1001">
          <cell r="A1001">
            <v>206953381</v>
          </cell>
          <cell r="B1001" t="str">
            <v>karerahb</v>
          </cell>
          <cell r="C1001" t="str">
            <v>Karerah,Brenda Wambui</v>
          </cell>
          <cell r="D1001">
            <v>15170321</v>
          </cell>
          <cell r="E1001">
            <v>1299</v>
          </cell>
          <cell r="F1001" t="str">
            <v>Mon Jan 26 00:00:00 UTC 2026</v>
          </cell>
          <cell r="G1001" t="str">
            <v>3PTY</v>
          </cell>
          <cell r="H1001" t="str">
            <v>Active</v>
          </cell>
          <cell r="I1001" t="str">
            <v>Dinberu,Eden</v>
          </cell>
          <cell r="J1001" t="str">
            <v>EFSV</v>
          </cell>
        </row>
        <row r="1002">
          <cell r="A1002">
            <v>204116442</v>
          </cell>
          <cell r="B1002" t="str">
            <v>ekndapem</v>
          </cell>
          <cell r="C1002" t="str">
            <v>Ekume,Ndape Mabel</v>
          </cell>
          <cell r="D1002">
            <v>14164201</v>
          </cell>
          <cell r="E1002">
            <v>1299</v>
          </cell>
          <cell r="F1002" t="str">
            <v>Thu Sep 26 00:00:00 UTC 2024</v>
          </cell>
          <cell r="G1002" t="str">
            <v>3PTY</v>
          </cell>
          <cell r="H1002" t="str">
            <v>Active</v>
          </cell>
          <cell r="I1002" t="str">
            <v>Thomas,Binil</v>
          </cell>
          <cell r="J1002" t="str">
            <v>QUES</v>
          </cell>
        </row>
        <row r="1003">
          <cell r="A1003">
            <v>205199352</v>
          </cell>
          <cell r="B1003" t="str">
            <v>jacobkip</v>
          </cell>
          <cell r="C1003" t="str">
            <v>Kipketer,Jacob</v>
          </cell>
          <cell r="D1003">
            <v>13553570</v>
          </cell>
          <cell r="E1003">
            <v>1299</v>
          </cell>
          <cell r="F1003" t="str">
            <v>Mon Apr 28 00:00:00 UTC 2025</v>
          </cell>
          <cell r="G1003" t="str">
            <v>3PTY</v>
          </cell>
          <cell r="H1003" t="str">
            <v>Active</v>
          </cell>
          <cell r="I1003" t="str">
            <v>Ansari,Ammar Abdullah</v>
          </cell>
          <cell r="J1003" t="str">
            <v>EFSV</v>
          </cell>
        </row>
        <row r="1004">
          <cell r="A1004">
            <v>204967041</v>
          </cell>
          <cell r="B1004" t="str">
            <v>jodansoe</v>
          </cell>
          <cell r="C1004" t="str">
            <v>DANSO YEBOAH,JOSEPH KOFI</v>
          </cell>
          <cell r="D1004">
            <v>13627980</v>
          </cell>
          <cell r="E1004">
            <v>1299</v>
          </cell>
          <cell r="F1004" t="str">
            <v>Mon Mar 03 00:00:00 UTC 2025</v>
          </cell>
          <cell r="G1004" t="str">
            <v>3PTY</v>
          </cell>
          <cell r="H1004" t="str">
            <v>Active</v>
          </cell>
          <cell r="I1004" t="str">
            <v>Lakkireddy,Sai Raghavendra Reddy</v>
          </cell>
          <cell r="J1004" t="str">
            <v>DULS</v>
          </cell>
        </row>
        <row r="1005">
          <cell r="A1005">
            <v>206953974</v>
          </cell>
          <cell r="B1005" t="str">
            <v>chawezih</v>
          </cell>
          <cell r="C1005" t="str">
            <v>HARAWA,CHAWEZI GERESHOM</v>
          </cell>
          <cell r="D1005">
            <v>11568045</v>
          </cell>
          <cell r="E1005">
            <v>1299</v>
          </cell>
          <cell r="F1005" t="str">
            <v>Mon Jan 26 00:00:00 UTC 2026</v>
          </cell>
          <cell r="G1005" t="str">
            <v>3PTY</v>
          </cell>
          <cell r="H1005" t="str">
            <v>Active</v>
          </cell>
          <cell r="I1005" t="str">
            <v>Sohail,Anis</v>
          </cell>
          <cell r="J1005" t="str">
            <v>DULS</v>
          </cell>
        </row>
        <row r="1006">
          <cell r="A1006">
            <v>203881598</v>
          </cell>
          <cell r="B1006" t="str">
            <v>bwamoako</v>
          </cell>
          <cell r="C1006" t="str">
            <v>Amoako,Benjamin Kwarteng</v>
          </cell>
          <cell r="D1006">
            <v>150337</v>
          </cell>
          <cell r="E1006">
            <v>1299</v>
          </cell>
          <cell r="F1006" t="str">
            <v>Mon Aug 26 00:00:00 UTC 2024</v>
          </cell>
          <cell r="G1006" t="str">
            <v>3PTY</v>
          </cell>
          <cell r="H1006" t="str">
            <v>Active</v>
          </cell>
          <cell r="I1006" t="str">
            <v>Katyal,Varun</v>
          </cell>
          <cell r="J1006" t="str">
            <v>FLO</v>
          </cell>
        </row>
        <row r="1007">
          <cell r="A1007">
            <v>205152123</v>
          </cell>
          <cell r="B1007" t="str">
            <v>ragesoor</v>
          </cell>
          <cell r="C1007" t="str">
            <v>RAGEENDRAN,SOORAJ</v>
          </cell>
          <cell r="D1007">
            <v>12312996</v>
          </cell>
          <cell r="E1007">
            <v>1712</v>
          </cell>
          <cell r="F1007" t="str">
            <v>Mon Apr 14 00:00:00 UTC 2025</v>
          </cell>
          <cell r="G1007" t="str">
            <v>3PTY</v>
          </cell>
          <cell r="H1007" t="str">
            <v>Active</v>
          </cell>
          <cell r="I1007" t="str">
            <v>Rizvan,Mohamed</v>
          </cell>
          <cell r="J1007" t="str">
            <v>BHIZ</v>
          </cell>
        </row>
        <row r="1008">
          <cell r="A1008">
            <v>206015650</v>
          </cell>
          <cell r="B1008" t="str">
            <v>mwesiron</v>
          </cell>
          <cell r="C1008" t="str">
            <v>Mwesigwa Matovu,Ronnie</v>
          </cell>
          <cell r="D1008">
            <v>15009459</v>
          </cell>
          <cell r="E1008">
            <v>1299</v>
          </cell>
          <cell r="F1008" t="str">
            <v>Mon Sep 15 00:00:00 UTC 2025</v>
          </cell>
          <cell r="G1008" t="str">
            <v>3PTY</v>
          </cell>
          <cell r="H1008" t="str">
            <v>Active</v>
          </cell>
          <cell r="I1008" t="str">
            <v>Thomas,Binil</v>
          </cell>
          <cell r="J1008" t="str">
            <v>FLO</v>
          </cell>
        </row>
        <row r="1009">
          <cell r="A1009">
            <v>203816755</v>
          </cell>
          <cell r="B1009" t="str">
            <v>abonekay</v>
          </cell>
          <cell r="C1009" t="str">
            <v>ABONEKA,YAKUBU</v>
          </cell>
          <cell r="D1009">
            <v>13179441</v>
          </cell>
          <cell r="E1009">
            <v>1299</v>
          </cell>
          <cell r="F1009" t="str">
            <v>Wed Aug 14 00:00:00 UTC 2024</v>
          </cell>
          <cell r="G1009" t="str">
            <v>3PTY</v>
          </cell>
          <cell r="H1009" t="str">
            <v>Active</v>
          </cell>
          <cell r="I1009" t="str">
            <v>Meera,Bava Bahrudeen</v>
          </cell>
          <cell r="J1009" t="str">
            <v>DULS</v>
          </cell>
        </row>
        <row r="1010">
          <cell r="A1010">
            <v>113167122</v>
          </cell>
          <cell r="B1010" t="str">
            <v>marietch</v>
          </cell>
          <cell r="C1010" t="str">
            <v>Gran,Mariette Cheken</v>
          </cell>
          <cell r="D1010">
            <v>12902744</v>
          </cell>
          <cell r="E1010">
            <v>1299</v>
          </cell>
          <cell r="F1010" t="str">
            <v>Mon Oct 21 00:00:00 UTC 2024</v>
          </cell>
          <cell r="G1010" t="str">
            <v>3PTY</v>
          </cell>
          <cell r="H1010" t="str">
            <v>Active</v>
          </cell>
          <cell r="I1010" t="str">
            <v>Narshad,Muhammad Ashik</v>
          </cell>
          <cell r="J1010" t="str">
            <v>QUES</v>
          </cell>
        </row>
        <row r="1011">
          <cell r="A1011">
            <v>203800281</v>
          </cell>
          <cell r="B1011" t="str">
            <v>bhabadha</v>
          </cell>
          <cell r="C1011" t="str">
            <v>BHANDARI,BADHAT</v>
          </cell>
          <cell r="D1011">
            <v>14570246</v>
          </cell>
          <cell r="E1011">
            <v>1299</v>
          </cell>
          <cell r="F1011" t="str">
            <v>Fri Aug 09 00:00:00 UTC 2024</v>
          </cell>
          <cell r="G1011" t="str">
            <v>3PTY</v>
          </cell>
          <cell r="H1011" t="str">
            <v>Active</v>
          </cell>
          <cell r="I1011" t="str">
            <v>Rajendran,Ajith Kumar</v>
          </cell>
          <cell r="J1011" t="str">
            <v>KBTS</v>
          </cell>
        </row>
        <row r="1012">
          <cell r="A1012">
            <v>204883081</v>
          </cell>
          <cell r="B1012" t="str">
            <v>alberokr</v>
          </cell>
          <cell r="C1012" t="str">
            <v>Okrah,Alberta Yuwaah</v>
          </cell>
          <cell r="D1012">
            <v>13186518</v>
          </cell>
          <cell r="E1012">
            <v>1299</v>
          </cell>
          <cell r="F1012" t="str">
            <v>Mon Feb 03 00:00:00 UTC 2025</v>
          </cell>
          <cell r="G1012" t="str">
            <v>3PTY</v>
          </cell>
          <cell r="H1012" t="str">
            <v>Active</v>
          </cell>
          <cell r="I1012" t="str">
            <v>Katyal,Varun</v>
          </cell>
          <cell r="J1012" t="str">
            <v>QUES</v>
          </cell>
        </row>
        <row r="1013">
          <cell r="A1013">
            <v>204072311</v>
          </cell>
          <cell r="B1013" t="str">
            <v>livinbes</v>
          </cell>
          <cell r="C1013" t="str">
            <v>BESIGYE,LIVING</v>
          </cell>
          <cell r="D1013">
            <v>13261866</v>
          </cell>
          <cell r="E1013">
            <v>1299</v>
          </cell>
          <cell r="F1013" t="str">
            <v>Mon Sep 23 00:00:00 UTC 2024</v>
          </cell>
          <cell r="G1013" t="str">
            <v>3PTY</v>
          </cell>
          <cell r="H1013" t="str">
            <v>Active</v>
          </cell>
          <cell r="I1013" t="str">
            <v>Scaria,Varghese</v>
          </cell>
          <cell r="J1013" t="str">
            <v>DULS</v>
          </cell>
        </row>
        <row r="1014">
          <cell r="A1014">
            <v>207283258</v>
          </cell>
          <cell r="B1014" t="str">
            <v>thomtonp</v>
          </cell>
          <cell r="C1014" t="str">
            <v>THOMAS JOSEPH,TONY</v>
          </cell>
          <cell r="D1014">
            <v>14092545</v>
          </cell>
          <cell r="E1014">
            <v>1299</v>
          </cell>
          <cell r="F1014" t="str">
            <v>Tue Apr 14 00:00:00 UTC 2026</v>
          </cell>
          <cell r="G1014" t="str">
            <v>3PTY</v>
          </cell>
          <cell r="H1014" t="str">
            <v>Active</v>
          </cell>
          <cell r="I1014" t="str">
            <v>Joshi,Anirudh</v>
          </cell>
          <cell r="J1014" t="str">
            <v>DULS</v>
          </cell>
        </row>
        <row r="1015">
          <cell r="A1015">
            <v>203468507</v>
          </cell>
          <cell r="B1015" t="str">
            <v>boamhenr</v>
          </cell>
          <cell r="C1015" t="str">
            <v>Boamah,Henry Asiamah</v>
          </cell>
          <cell r="D1015">
            <v>11479755</v>
          </cell>
          <cell r="E1015">
            <v>1299</v>
          </cell>
          <cell r="F1015" t="str">
            <v>Thu Jun 13 00:00:00 UTC 2024</v>
          </cell>
          <cell r="G1015" t="str">
            <v>3PTY</v>
          </cell>
          <cell r="H1015" t="str">
            <v>Active</v>
          </cell>
          <cell r="I1015" t="str">
            <v>Dinberu,Eden</v>
          </cell>
          <cell r="J1015" t="str">
            <v>FLO</v>
          </cell>
        </row>
        <row r="1016">
          <cell r="A1016">
            <v>206348034</v>
          </cell>
          <cell r="B1016" t="str">
            <v>marimudi</v>
          </cell>
          <cell r="C1016" t="str">
            <v>MUDIMI WONIALA,MARTINE</v>
          </cell>
          <cell r="D1016">
            <v>12100020</v>
          </cell>
          <cell r="E1016">
            <v>1299</v>
          </cell>
          <cell r="F1016" t="str">
            <v>Mon Oct 27 00:00:00 UTC 2025</v>
          </cell>
          <cell r="G1016" t="str">
            <v>3PTY</v>
          </cell>
          <cell r="H1016" t="str">
            <v>Active</v>
          </cell>
          <cell r="I1016" t="str">
            <v>Dinberu,Eden</v>
          </cell>
          <cell r="J1016" t="str">
            <v>FLO</v>
          </cell>
        </row>
        <row r="1017">
          <cell r="A1017">
            <v>112181816</v>
          </cell>
          <cell r="B1017" t="str">
            <v>itawiah</v>
          </cell>
          <cell r="C1017" t="str">
            <v>Tawiah,Isaac Tilor</v>
          </cell>
          <cell r="D1017">
            <v>13923860</v>
          </cell>
          <cell r="E1017">
            <v>1299</v>
          </cell>
          <cell r="F1017" t="str">
            <v>Mon Jul 29 00:00:00 UTC 2024</v>
          </cell>
          <cell r="G1017" t="str">
            <v>3PTY</v>
          </cell>
          <cell r="H1017" t="str">
            <v>Active</v>
          </cell>
          <cell r="I1017" t="str">
            <v>Lakkireddy,Sai Raghavendra Reddy</v>
          </cell>
          <cell r="J1017" t="str">
            <v>FLO</v>
          </cell>
        </row>
        <row r="1018">
          <cell r="A1018">
            <v>204329123</v>
          </cell>
          <cell r="B1018" t="str">
            <v>ribnyame</v>
          </cell>
          <cell r="C1018" t="str">
            <v>Nyame,Richmond</v>
          </cell>
          <cell r="D1018">
            <v>12334447</v>
          </cell>
          <cell r="E1018">
            <v>1299</v>
          </cell>
          <cell r="F1018" t="str">
            <v>Thu Oct 24 00:00:00 UTC 2024</v>
          </cell>
          <cell r="G1018" t="str">
            <v>3PTY</v>
          </cell>
          <cell r="H1018" t="str">
            <v>Active</v>
          </cell>
          <cell r="I1018" t="str">
            <v>Meera,Bava Bahrudeen</v>
          </cell>
          <cell r="J1018" t="str">
            <v>QUES</v>
          </cell>
        </row>
        <row r="1019">
          <cell r="A1019">
            <v>203908895</v>
          </cell>
          <cell r="B1019" t="str">
            <v>rkatumma</v>
          </cell>
          <cell r="C1019" t="str">
            <v>KATUMWA,MARK</v>
          </cell>
          <cell r="D1019">
            <v>12132637</v>
          </cell>
          <cell r="E1019">
            <v>1299</v>
          </cell>
          <cell r="F1019" t="str">
            <v>Mon Sep 02 00:00:00 UTC 2024</v>
          </cell>
          <cell r="G1019" t="str">
            <v>3PTY</v>
          </cell>
          <cell r="H1019" t="str">
            <v>Active</v>
          </cell>
          <cell r="I1019" t="str">
            <v>Scaria,Varghese</v>
          </cell>
          <cell r="J1019" t="str">
            <v>DULS</v>
          </cell>
        </row>
        <row r="1020">
          <cell r="A1020">
            <v>207820193</v>
          </cell>
          <cell r="B1020" t="str">
            <v>alablass</v>
          </cell>
          <cell r="C1020" t="str">
            <v>Ablasser,Alexander</v>
          </cell>
          <cell r="D1020">
            <v>12056952</v>
          </cell>
          <cell r="E1020">
            <v>1200</v>
          </cell>
          <cell r="F1020" t="str">
            <v>Wed Jul 01 00:00:00 UTC 2026</v>
          </cell>
          <cell r="G1020" t="str">
            <v>3PTY</v>
          </cell>
          <cell r="H1020" t="str">
            <v>Active</v>
          </cell>
          <cell r="I1020" t="str">
            <v>Alhashmi,Abdulla</v>
          </cell>
          <cell r="J1020" t="str">
            <v>SSIS</v>
          </cell>
        </row>
        <row r="1021">
          <cell r="A1021">
            <v>206915469</v>
          </cell>
          <cell r="B1021" t="str">
            <v>kahuhenx</v>
          </cell>
          <cell r="C1021" t="str">
            <v>KAHUNDE,HENRY</v>
          </cell>
          <cell r="D1021">
            <v>286958</v>
          </cell>
          <cell r="E1021">
            <v>1299</v>
          </cell>
          <cell r="F1021" t="str">
            <v>Mon Jan 12 00:00:00 UTC 2026</v>
          </cell>
          <cell r="G1021" t="str">
            <v>3PTY</v>
          </cell>
          <cell r="H1021" t="str">
            <v>Active</v>
          </cell>
          <cell r="I1021" t="str">
            <v>Lakkireddy,Sai Raghavendra Reddy</v>
          </cell>
          <cell r="J1021" t="str">
            <v>DULS</v>
          </cell>
        </row>
        <row r="1022">
          <cell r="A1022">
            <v>204299908</v>
          </cell>
          <cell r="B1022" t="str">
            <v>senncube</v>
          </cell>
          <cell r="C1022" t="str">
            <v>Ncube,Senzo</v>
          </cell>
          <cell r="D1022">
            <v>235746</v>
          </cell>
          <cell r="E1022">
            <v>1299</v>
          </cell>
          <cell r="F1022" t="str">
            <v>Thu Oct 24 00:00:00 UTC 2024</v>
          </cell>
          <cell r="G1022" t="str">
            <v>3PTY</v>
          </cell>
          <cell r="H1022" t="str">
            <v>Active</v>
          </cell>
          <cell r="I1022" t="str">
            <v>Meera,Bava Bahrudeen</v>
          </cell>
          <cell r="J1022" t="str">
            <v>QUES</v>
          </cell>
        </row>
        <row r="1023">
          <cell r="A1023">
            <v>201487409</v>
          </cell>
          <cell r="B1023" t="str">
            <v>sakycric</v>
          </cell>
          <cell r="C1023" t="str">
            <v>Sakyi,Richard</v>
          </cell>
          <cell r="D1023">
            <v>13019596</v>
          </cell>
          <cell r="E1023">
            <v>1299</v>
          </cell>
          <cell r="F1023" t="str">
            <v>Thu Sep 26 00:00:00 UTC 2024</v>
          </cell>
          <cell r="G1023" t="str">
            <v>3PTY</v>
          </cell>
          <cell r="H1023" t="str">
            <v>Active</v>
          </cell>
          <cell r="I1023" t="str">
            <v>Scaria,Varghese</v>
          </cell>
          <cell r="J1023" t="str">
            <v>FLO</v>
          </cell>
        </row>
        <row r="1024">
          <cell r="A1024">
            <v>206192269</v>
          </cell>
          <cell r="B1024" t="str">
            <v>nyfridax</v>
          </cell>
          <cell r="C1024" t="str">
            <v>Nyakweba,Fridah Kwamboka</v>
          </cell>
          <cell r="D1024">
            <v>11062172</v>
          </cell>
          <cell r="E1024">
            <v>1299</v>
          </cell>
          <cell r="F1024" t="str">
            <v>Mon Oct 06 00:00:00 UTC 2025</v>
          </cell>
          <cell r="G1024" t="str">
            <v>3PTY</v>
          </cell>
          <cell r="H1024" t="str">
            <v>Active</v>
          </cell>
          <cell r="I1024" t="str">
            <v>Ansari,Ammar Abdullah</v>
          </cell>
          <cell r="J1024" t="str">
            <v>EFSV</v>
          </cell>
        </row>
        <row r="1025">
          <cell r="A1025">
            <v>207470991</v>
          </cell>
          <cell r="B1025" t="str">
            <v>punganki</v>
          </cell>
          <cell r="C1025" t="str">
            <v>PUNWAR THAPA,ANKIT</v>
          </cell>
          <cell r="D1025">
            <v>11912914</v>
          </cell>
          <cell r="E1025">
            <v>1712</v>
          </cell>
          <cell r="F1025" t="str">
            <v>Sun May 10 00:00:00 UTC 2026</v>
          </cell>
          <cell r="G1025" t="str">
            <v>3PTY</v>
          </cell>
          <cell r="H1025" t="str">
            <v>Active</v>
          </cell>
          <cell r="I1025" t="str">
            <v>ramadoss,vadivel</v>
          </cell>
          <cell r="J1025" t="str">
            <v>KBTS</v>
          </cell>
        </row>
        <row r="1026">
          <cell r="A1026">
            <v>206897637</v>
          </cell>
          <cell r="B1026" t="str">
            <v>edwitane</v>
          </cell>
          <cell r="C1026" t="str">
            <v>TANETSWA MPOFU,EDWIN</v>
          </cell>
          <cell r="D1026">
            <v>13141634</v>
          </cell>
          <cell r="E1026">
            <v>1299</v>
          </cell>
          <cell r="F1026" t="str">
            <v>Thu Jan 08 00:00:00 UTC 2026</v>
          </cell>
          <cell r="G1026" t="str">
            <v>3PTY</v>
          </cell>
          <cell r="H1026" t="str">
            <v>Active</v>
          </cell>
          <cell r="I1026" t="str">
            <v>Narshad,Muhammad Ashik</v>
          </cell>
          <cell r="J1026" t="str">
            <v>FLO</v>
          </cell>
        </row>
        <row r="1027">
          <cell r="A1027">
            <v>206128846</v>
          </cell>
          <cell r="B1027" t="str">
            <v>obiarrey</v>
          </cell>
          <cell r="C1027" t="str">
            <v>Obi Arrey,Benedict</v>
          </cell>
          <cell r="D1027">
            <v>11318087</v>
          </cell>
          <cell r="E1027">
            <v>1299</v>
          </cell>
          <cell r="F1027" t="str">
            <v>Mon Sep 29 00:00:00 UTC 2025</v>
          </cell>
          <cell r="G1027" t="str">
            <v>3PTY</v>
          </cell>
          <cell r="H1027" t="str">
            <v>Active</v>
          </cell>
          <cell r="I1027" t="str">
            <v>Ansari,Ammar Abdullah</v>
          </cell>
          <cell r="J1027" t="str">
            <v>FLO</v>
          </cell>
        </row>
        <row r="1028">
          <cell r="A1028">
            <v>204009978</v>
          </cell>
          <cell r="B1028" t="str">
            <v>joshirum</v>
          </cell>
          <cell r="C1028" t="str">
            <v>IRUMBA,JOSHUA</v>
          </cell>
          <cell r="D1028">
            <v>12927186</v>
          </cell>
          <cell r="E1028">
            <v>1299</v>
          </cell>
          <cell r="F1028" t="str">
            <v>Mon Sep 16 00:00:00 UTC 2024</v>
          </cell>
          <cell r="G1028" t="str">
            <v>3PTY</v>
          </cell>
          <cell r="H1028" t="str">
            <v>Active</v>
          </cell>
          <cell r="I1028" t="str">
            <v>Lakkireddy,Sai Raghavendra Reddy</v>
          </cell>
          <cell r="J1028" t="str">
            <v>DULS</v>
          </cell>
        </row>
        <row r="1029">
          <cell r="A1029">
            <v>204095446</v>
          </cell>
          <cell r="B1029" t="str">
            <v>ndugakue</v>
          </cell>
          <cell r="C1029" t="str">
            <v>Ndugakue,Kelvin Anankeng Azem</v>
          </cell>
          <cell r="D1029">
            <v>12166629</v>
          </cell>
          <cell r="E1029">
            <v>1299</v>
          </cell>
          <cell r="F1029" t="str">
            <v>Thu Sep 26 00:00:00 UTC 2024</v>
          </cell>
          <cell r="G1029" t="str">
            <v>3PTY</v>
          </cell>
          <cell r="H1029" t="str">
            <v>Active</v>
          </cell>
          <cell r="I1029" t="str">
            <v>Dinberu,Eden</v>
          </cell>
          <cell r="J1029" t="str">
            <v>QUES</v>
          </cell>
        </row>
        <row r="1030">
          <cell r="A1030">
            <v>206129263</v>
          </cell>
          <cell r="B1030" t="str">
            <v>appsolom</v>
          </cell>
          <cell r="C1030" t="str">
            <v>Appiah Kubi,Solomon</v>
          </cell>
          <cell r="D1030">
            <v>14302980</v>
          </cell>
          <cell r="E1030">
            <v>1299</v>
          </cell>
          <cell r="F1030" t="str">
            <v>Mon Sep 29 00:00:00 UTC 2025</v>
          </cell>
          <cell r="G1030" t="str">
            <v>3PTY</v>
          </cell>
          <cell r="H1030" t="str">
            <v>Active</v>
          </cell>
          <cell r="I1030" t="str">
            <v>Ansari,Ammar Abdullah</v>
          </cell>
          <cell r="J1030" t="str">
            <v>FLO</v>
          </cell>
        </row>
        <row r="1031">
          <cell r="A1031">
            <v>204967557</v>
          </cell>
          <cell r="B1031" t="str">
            <v>fprinceo</v>
          </cell>
          <cell r="C1031" t="str">
            <v>FRIMPONG,PRINCE OPOKU</v>
          </cell>
          <cell r="D1031">
            <v>14325277</v>
          </cell>
          <cell r="E1031">
            <v>1299</v>
          </cell>
          <cell r="F1031" t="str">
            <v>Mon Mar 03 00:00:00 UTC 2025</v>
          </cell>
          <cell r="G1031" t="str">
            <v>3PTY</v>
          </cell>
          <cell r="H1031" t="str">
            <v>Active</v>
          </cell>
          <cell r="I1031" t="str">
            <v>Ansari,Ammar Abdullah</v>
          </cell>
          <cell r="J1031" t="str">
            <v>DULS</v>
          </cell>
        </row>
        <row r="1032">
          <cell r="A1032">
            <v>204869096</v>
          </cell>
          <cell r="B1032" t="str">
            <v>mercyema</v>
          </cell>
          <cell r="C1032" t="str">
            <v>Masuka,Mercy</v>
          </cell>
          <cell r="D1032">
            <v>234047</v>
          </cell>
          <cell r="E1032">
            <v>1299</v>
          </cell>
          <cell r="F1032" t="str">
            <v>Mon Feb 03 00:00:00 UTC 2025</v>
          </cell>
          <cell r="G1032" t="str">
            <v>3PTY</v>
          </cell>
          <cell r="H1032" t="str">
            <v>Active</v>
          </cell>
          <cell r="I1032" t="str">
            <v>Katyal,Varun</v>
          </cell>
          <cell r="J1032" t="str">
            <v>QUES</v>
          </cell>
        </row>
        <row r="1033">
          <cell r="A1033">
            <v>205996136</v>
          </cell>
          <cell r="B1033" t="str">
            <v>prerosel</v>
          </cell>
          <cell r="C1033" t="str">
            <v>PRECIOUS KULIMA,ROSELYN</v>
          </cell>
          <cell r="D1033">
            <v>13285958</v>
          </cell>
          <cell r="E1033">
            <v>1299</v>
          </cell>
          <cell r="F1033" t="str">
            <v>Mon Sep 15 00:00:00 UTC 2025</v>
          </cell>
          <cell r="G1033" t="str">
            <v>3PTY</v>
          </cell>
          <cell r="H1033" t="str">
            <v>Active</v>
          </cell>
          <cell r="I1033" t="str">
            <v>Scaria,Varghese</v>
          </cell>
          <cell r="J1033" t="str">
            <v>FLO</v>
          </cell>
        </row>
        <row r="1034">
          <cell r="A1034">
            <v>206873780</v>
          </cell>
          <cell r="B1034" t="str">
            <v>sharrifn</v>
          </cell>
          <cell r="C1034" t="str">
            <v>SHARRIFU,NAJJIBU</v>
          </cell>
          <cell r="D1034">
            <v>11017912</v>
          </cell>
          <cell r="E1034">
            <v>1299</v>
          </cell>
          <cell r="F1034" t="str">
            <v>Mon Dec 29 00:00:00 UTC 2025</v>
          </cell>
          <cell r="G1034" t="str">
            <v>3PTY</v>
          </cell>
          <cell r="H1034" t="str">
            <v>Active</v>
          </cell>
          <cell r="I1034" t="str">
            <v>Katyal,Varun</v>
          </cell>
          <cell r="J1034" t="str">
            <v>DULS</v>
          </cell>
        </row>
        <row r="1035">
          <cell r="A1035">
            <v>206873552</v>
          </cell>
          <cell r="B1035" t="str">
            <v>gmikesse</v>
          </cell>
          <cell r="C1035" t="str">
            <v>MIKE SSEBUTINDE,GONZAGA</v>
          </cell>
          <cell r="D1035">
            <v>15364539</v>
          </cell>
          <cell r="E1035">
            <v>1299</v>
          </cell>
          <cell r="F1035" t="str">
            <v>Mon Dec 29 00:00:00 UTC 2025</v>
          </cell>
          <cell r="G1035" t="str">
            <v>3PTY</v>
          </cell>
          <cell r="H1035" t="str">
            <v>Active</v>
          </cell>
          <cell r="I1035" t="str">
            <v>Katyal,Varun</v>
          </cell>
          <cell r="J1035" t="str">
            <v>FLO</v>
          </cell>
        </row>
        <row r="1036">
          <cell r="A1036">
            <v>206348053</v>
          </cell>
          <cell r="B1036" t="str">
            <v>kunorahk</v>
          </cell>
          <cell r="C1036" t="str">
            <v>KULUDHI,NORAH</v>
          </cell>
          <cell r="D1036">
            <v>12981173</v>
          </cell>
          <cell r="E1036">
            <v>1299</v>
          </cell>
          <cell r="F1036" t="str">
            <v>Mon Oct 27 00:00:00 UTC 2025</v>
          </cell>
          <cell r="G1036" t="str">
            <v>3PTY</v>
          </cell>
          <cell r="H1036" t="str">
            <v>Active</v>
          </cell>
          <cell r="I1036" t="str">
            <v>Meera,Bava Bahrudeen</v>
          </cell>
          <cell r="J1036" t="str">
            <v>FLO</v>
          </cell>
        </row>
        <row r="1037">
          <cell r="A1037">
            <v>204117681</v>
          </cell>
          <cell r="B1037" t="str">
            <v>dumsekeh</v>
          </cell>
          <cell r="C1037" t="str">
            <v>Keng,Dumse Mannette</v>
          </cell>
          <cell r="D1037">
            <v>11586793</v>
          </cell>
          <cell r="E1037">
            <v>1299</v>
          </cell>
          <cell r="F1037" t="str">
            <v>Thu Sep 26 00:00:00 UTC 2024</v>
          </cell>
          <cell r="G1037" t="str">
            <v>3PTY</v>
          </cell>
          <cell r="H1037" t="str">
            <v>Active</v>
          </cell>
          <cell r="I1037" t="str">
            <v>Thomas,Binil</v>
          </cell>
          <cell r="J1037" t="str">
            <v>QUES</v>
          </cell>
        </row>
        <row r="1038">
          <cell r="A1038">
            <v>203813080</v>
          </cell>
          <cell r="B1038" t="str">
            <v>veetmuha</v>
          </cell>
          <cell r="C1038" t="str">
            <v>VEETTIL,MUHAMMED MIKTHATH NOTTAM</v>
          </cell>
          <cell r="D1038">
            <v>121958</v>
          </cell>
          <cell r="E1038">
            <v>1299</v>
          </cell>
          <cell r="F1038" t="str">
            <v>Tue Aug 13 00:00:00 UTC 2024</v>
          </cell>
          <cell r="G1038" t="str">
            <v>3PTY</v>
          </cell>
          <cell r="H1038" t="str">
            <v>Active</v>
          </cell>
          <cell r="I1038" t="str">
            <v>Katyal,Varun</v>
          </cell>
          <cell r="J1038" t="str">
            <v>ADEC</v>
          </cell>
        </row>
        <row r="1039">
          <cell r="A1039">
            <v>204116445</v>
          </cell>
          <cell r="B1039" t="str">
            <v>folithel</v>
          </cell>
          <cell r="C1039" t="str">
            <v>Foli,Thelma Esinam</v>
          </cell>
          <cell r="D1039">
            <v>15399597</v>
          </cell>
          <cell r="E1039">
            <v>1299</v>
          </cell>
          <cell r="F1039" t="str">
            <v>Thu Sep 26 00:00:00 UTC 2024</v>
          </cell>
          <cell r="G1039" t="str">
            <v>3PTY</v>
          </cell>
          <cell r="H1039" t="str">
            <v>Active</v>
          </cell>
          <cell r="I1039" t="str">
            <v>Narshad,Muhammad Ashik</v>
          </cell>
          <cell r="J1039" t="str">
            <v>QUES</v>
          </cell>
        </row>
        <row r="1040">
          <cell r="A1040">
            <v>204868502</v>
          </cell>
          <cell r="B1040" t="str">
            <v>pamoesse</v>
          </cell>
          <cell r="C1040" t="str">
            <v>AMO ESSEL,PRINCE</v>
          </cell>
          <cell r="D1040">
            <v>12902962</v>
          </cell>
          <cell r="E1040">
            <v>1299</v>
          </cell>
          <cell r="F1040" t="str">
            <v>Mon Aug 25 00:00:00 UTC 2025</v>
          </cell>
          <cell r="G1040" t="str">
            <v>3PTY</v>
          </cell>
          <cell r="H1040" t="str">
            <v>Active</v>
          </cell>
          <cell r="I1040" t="str">
            <v>Narshad,Muhammad Ashik</v>
          </cell>
          <cell r="J1040" t="str">
            <v>DULS</v>
          </cell>
        </row>
        <row r="1041">
          <cell r="A1041">
            <v>205839289</v>
          </cell>
          <cell r="B1041" t="str">
            <v>turinawa</v>
          </cell>
          <cell r="C1041" t="str">
            <v>TURINAWE,AMOS</v>
          </cell>
          <cell r="D1041">
            <v>14534159</v>
          </cell>
          <cell r="E1041">
            <v>1299</v>
          </cell>
          <cell r="F1041" t="str">
            <v>Mon Aug 25 00:00:00 UTC 2025</v>
          </cell>
          <cell r="G1041" t="str">
            <v>3PTY</v>
          </cell>
          <cell r="H1041" t="str">
            <v>Active</v>
          </cell>
          <cell r="I1041" t="str">
            <v>Thomas,Binil</v>
          </cell>
          <cell r="J1041" t="str">
            <v>DULS</v>
          </cell>
        </row>
        <row r="1042">
          <cell r="A1042">
            <v>203736772</v>
          </cell>
          <cell r="B1042" t="str">
            <v>shahidgm</v>
          </cell>
          <cell r="C1042" t="str">
            <v>SHAHID,MOHAMMAD SARFARAZ ANSARI</v>
          </cell>
          <cell r="D1042">
            <v>15268038</v>
          </cell>
          <cell r="E1042">
            <v>1299</v>
          </cell>
          <cell r="F1042" t="str">
            <v>Mon Jul 29 00:00:00 UTC 2024</v>
          </cell>
          <cell r="G1042" t="str">
            <v>3PTY</v>
          </cell>
          <cell r="H1042" t="str">
            <v>Active</v>
          </cell>
          <cell r="I1042" t="str">
            <v>Katyal,Varun</v>
          </cell>
          <cell r="J1042" t="str">
            <v>ADEC</v>
          </cell>
        </row>
        <row r="1043">
          <cell r="A1043">
            <v>203800468</v>
          </cell>
          <cell r="B1043" t="str">
            <v>saoansar</v>
          </cell>
          <cell r="C1043" t="str">
            <v>ANSARI,SAIM</v>
          </cell>
          <cell r="D1043">
            <v>14629025</v>
          </cell>
          <cell r="E1043">
            <v>1299</v>
          </cell>
          <cell r="F1043" t="str">
            <v>Fri Aug 09 00:00:00 UTC 2024</v>
          </cell>
          <cell r="G1043" t="str">
            <v>3PTY</v>
          </cell>
          <cell r="H1043" t="str">
            <v>Active</v>
          </cell>
          <cell r="I1043" t="str">
            <v>POGALA,HAREESH</v>
          </cell>
          <cell r="J1043" t="str">
            <v>KBTS</v>
          </cell>
        </row>
        <row r="1044">
          <cell r="A1044">
            <v>204246604</v>
          </cell>
          <cell r="B1044" t="str">
            <v>amizmoha</v>
          </cell>
          <cell r="C1044" t="str">
            <v>Aminu,Mohammed</v>
          </cell>
          <cell r="D1044">
            <v>13683186</v>
          </cell>
          <cell r="E1044">
            <v>1299</v>
          </cell>
          <cell r="F1044" t="str">
            <v>Mon Oct 14 00:00:00 UTC 2024</v>
          </cell>
          <cell r="G1044" t="str">
            <v>3PTY</v>
          </cell>
          <cell r="H1044" t="str">
            <v>Active</v>
          </cell>
          <cell r="I1044" t="str">
            <v>Katyal,Varun</v>
          </cell>
          <cell r="J1044" t="str">
            <v>QUES</v>
          </cell>
        </row>
        <row r="1045">
          <cell r="A1045">
            <v>205495355</v>
          </cell>
          <cell r="B1045" t="str">
            <v>biyeahe</v>
          </cell>
          <cell r="C1045" t="str">
            <v>BIYEAH,EDWIN</v>
          </cell>
          <cell r="D1045">
            <v>15204042</v>
          </cell>
          <cell r="E1045">
            <v>1299</v>
          </cell>
          <cell r="F1045" t="str">
            <v>Mon Jun 23 00:00:00 UTC 2025</v>
          </cell>
          <cell r="G1045" t="str">
            <v>3PTY</v>
          </cell>
          <cell r="H1045" t="str">
            <v>Active</v>
          </cell>
          <cell r="I1045" t="str">
            <v>Katyal,Varun</v>
          </cell>
          <cell r="J1045" t="str">
            <v>EFSV</v>
          </cell>
        </row>
        <row r="1046">
          <cell r="A1046">
            <v>203800442</v>
          </cell>
          <cell r="B1046" t="str">
            <v>bansmohd</v>
          </cell>
          <cell r="C1046" t="str">
            <v>ANSARI,MOHD ABEJ</v>
          </cell>
          <cell r="D1046">
            <v>15338550</v>
          </cell>
          <cell r="E1046">
            <v>1299</v>
          </cell>
          <cell r="F1046" t="str">
            <v>Fri Aug 09 00:00:00 UTC 2024</v>
          </cell>
          <cell r="G1046" t="str">
            <v>3PTY</v>
          </cell>
          <cell r="H1046" t="str">
            <v>Active</v>
          </cell>
          <cell r="I1046" t="str">
            <v>Rajendran,Ajith Kumar</v>
          </cell>
          <cell r="J1046" t="str">
            <v>KBTS</v>
          </cell>
        </row>
        <row r="1047">
          <cell r="A1047">
            <v>205127248</v>
          </cell>
          <cell r="B1047" t="str">
            <v>wedwinki</v>
          </cell>
          <cell r="C1047" t="str">
            <v>Wandui,Edwin Kimani</v>
          </cell>
          <cell r="D1047">
            <v>11233896</v>
          </cell>
          <cell r="E1047">
            <v>1299</v>
          </cell>
          <cell r="F1047" t="str">
            <v>Thu Apr 10 00:00:00 UTC 2025</v>
          </cell>
          <cell r="G1047" t="str">
            <v>3PTY</v>
          </cell>
          <cell r="H1047" t="str">
            <v>Active</v>
          </cell>
          <cell r="I1047" t="str">
            <v>elrashid,Hassan</v>
          </cell>
          <cell r="J1047" t="str">
            <v>EFSV</v>
          </cell>
        </row>
        <row r="1048">
          <cell r="A1048">
            <v>203800416</v>
          </cell>
          <cell r="B1048" t="str">
            <v>samseran</v>
          </cell>
          <cell r="C1048" t="str">
            <v>ANSARI,SAMSER</v>
          </cell>
          <cell r="D1048">
            <v>12012413</v>
          </cell>
          <cell r="E1048">
            <v>1299</v>
          </cell>
          <cell r="F1048" t="str">
            <v>Fri Aug 09 00:00:00 UTC 2024</v>
          </cell>
          <cell r="G1048" t="str">
            <v>3PTY</v>
          </cell>
          <cell r="H1048" t="str">
            <v>Active</v>
          </cell>
          <cell r="I1048" t="str">
            <v>POGALA,HAREESH</v>
          </cell>
          <cell r="J1048" t="str">
            <v>KBTS</v>
          </cell>
        </row>
        <row r="1049">
          <cell r="A1049">
            <v>204013736</v>
          </cell>
          <cell r="B1049" t="str">
            <v>tabifors</v>
          </cell>
          <cell r="C1049" t="str">
            <v>Tabifor,Sergeo</v>
          </cell>
          <cell r="D1049">
            <v>11945122</v>
          </cell>
          <cell r="E1049">
            <v>1299</v>
          </cell>
          <cell r="F1049" t="str">
            <v>Mon Sep 16 00:00:00 UTC 2024</v>
          </cell>
          <cell r="G1049" t="str">
            <v>3PTY</v>
          </cell>
          <cell r="H1049" t="str">
            <v>Active</v>
          </cell>
          <cell r="I1049" t="str">
            <v>Dinberu,Eden</v>
          </cell>
          <cell r="J1049" t="str">
            <v>FLO</v>
          </cell>
        </row>
        <row r="1050">
          <cell r="A1050">
            <v>206897553</v>
          </cell>
          <cell r="B1050" t="str">
            <v>banjatab</v>
          </cell>
          <cell r="C1050" t="str">
            <v>B JAH,BANJATA</v>
          </cell>
          <cell r="D1050">
            <v>13701673</v>
          </cell>
          <cell r="E1050">
            <v>1299</v>
          </cell>
          <cell r="F1050" t="str">
            <v>Thu Jan 08 00:00:00 UTC 2026</v>
          </cell>
          <cell r="G1050" t="str">
            <v>3PTY</v>
          </cell>
          <cell r="H1050" t="str">
            <v>Active</v>
          </cell>
          <cell r="I1050" t="str">
            <v>Narshad,Muhammad Ashik</v>
          </cell>
          <cell r="J1050" t="str">
            <v>FLO</v>
          </cell>
        </row>
        <row r="1051">
          <cell r="A1051">
            <v>204053439</v>
          </cell>
          <cell r="B1051" t="str">
            <v>moabo</v>
          </cell>
          <cell r="C1051" t="str">
            <v>Abdullah,Mohammed</v>
          </cell>
          <cell r="D1051">
            <v>12998692</v>
          </cell>
          <cell r="E1051">
            <v>1299</v>
          </cell>
          <cell r="F1051" t="str">
            <v>Mon Sep 23 00:00:00 UTC 2024</v>
          </cell>
          <cell r="G1051" t="str">
            <v>3PTY</v>
          </cell>
          <cell r="H1051" t="str">
            <v>Active</v>
          </cell>
          <cell r="I1051" t="str">
            <v>Lakkireddy,Sai Raghavendra Reddy</v>
          </cell>
          <cell r="J1051" t="str">
            <v>ADEC</v>
          </cell>
        </row>
        <row r="1052">
          <cell r="A1052">
            <v>203736781</v>
          </cell>
          <cell r="B1052" t="str">
            <v>zsagramd</v>
          </cell>
          <cell r="C1052" t="str">
            <v>Ramdan,Sagar</v>
          </cell>
          <cell r="D1052">
            <v>15252194</v>
          </cell>
          <cell r="E1052">
            <v>1299</v>
          </cell>
          <cell r="F1052" t="str">
            <v>Mon Jul 29 00:00:00 UTC 2024</v>
          </cell>
          <cell r="G1052" t="str">
            <v>3PTY</v>
          </cell>
          <cell r="H1052" t="str">
            <v>Active</v>
          </cell>
          <cell r="I1052" t="str">
            <v>Katyal,Varun</v>
          </cell>
          <cell r="J1052" t="str">
            <v>ADEC</v>
          </cell>
        </row>
        <row r="1053">
          <cell r="A1053">
            <v>203709595</v>
          </cell>
          <cell r="B1053" t="str">
            <v>moshareb</v>
          </cell>
          <cell r="C1053" t="str">
            <v>SHAREEF KUTTILA,MOHAMMED VALAPPIL</v>
          </cell>
          <cell r="D1053">
            <v>11598997</v>
          </cell>
          <cell r="E1053">
            <v>1299</v>
          </cell>
          <cell r="F1053" t="str">
            <v>Mon Jul 22 00:00:00 UTC 2024</v>
          </cell>
          <cell r="G1053" t="str">
            <v>3PTY</v>
          </cell>
          <cell r="H1053" t="str">
            <v>Active</v>
          </cell>
          <cell r="I1053" t="str">
            <v>Katyal,Varun</v>
          </cell>
          <cell r="J1053" t="str">
            <v>ADEC</v>
          </cell>
        </row>
        <row r="1054">
          <cell r="A1054">
            <v>205845555</v>
          </cell>
          <cell r="B1054" t="str">
            <v>luswatst</v>
          </cell>
          <cell r="C1054" t="str">
            <v>LUSWATA,STEPHEN</v>
          </cell>
          <cell r="D1054">
            <v>14254410</v>
          </cell>
          <cell r="E1054">
            <v>1299</v>
          </cell>
          <cell r="F1054" t="str">
            <v>Mon Aug 25 00:00:00 UTC 2025</v>
          </cell>
          <cell r="G1054" t="str">
            <v>3PTY</v>
          </cell>
          <cell r="H1054" t="str">
            <v>Active</v>
          </cell>
          <cell r="I1054" t="str">
            <v>Ansari,Ammar Abdullah</v>
          </cell>
          <cell r="J1054" t="str">
            <v>DULS</v>
          </cell>
        </row>
        <row r="1055">
          <cell r="A1055">
            <v>206137337</v>
          </cell>
          <cell r="B1055" t="str">
            <v>alisalsu</v>
          </cell>
          <cell r="C1055" t="str">
            <v>Ali Saleh,Suleiman</v>
          </cell>
          <cell r="D1055">
            <v>14253477</v>
          </cell>
          <cell r="E1055">
            <v>1299</v>
          </cell>
          <cell r="F1055" t="str">
            <v>Mon Sep 29 00:00:00 UTC 2025</v>
          </cell>
          <cell r="G1055" t="str">
            <v>3PTY</v>
          </cell>
          <cell r="H1055" t="str">
            <v>Active</v>
          </cell>
          <cell r="I1055" t="str">
            <v>Thomas,Binil</v>
          </cell>
          <cell r="J1055" t="str">
            <v>FLO</v>
          </cell>
        </row>
        <row r="1056">
          <cell r="A1056">
            <v>206137339</v>
          </cell>
          <cell r="B1056" t="str">
            <v>tshomuzh</v>
          </cell>
          <cell r="C1056" t="str">
            <v>SHOMUZHANGA,THERESA</v>
          </cell>
          <cell r="D1056">
            <v>13692594</v>
          </cell>
          <cell r="E1056">
            <v>1299</v>
          </cell>
          <cell r="F1056" t="str">
            <v>Mon Sep 29 00:00:00 UTC 2025</v>
          </cell>
          <cell r="G1056" t="str">
            <v>3PTY</v>
          </cell>
          <cell r="H1056" t="str">
            <v>Active</v>
          </cell>
          <cell r="I1056" t="str">
            <v>Thomas,Binil</v>
          </cell>
          <cell r="J1056" t="str">
            <v>FLO</v>
          </cell>
        </row>
        <row r="1057">
          <cell r="A1057">
            <v>205496019</v>
          </cell>
          <cell r="B1057" t="str">
            <v>rejinaae</v>
          </cell>
          <cell r="C1057" t="str">
            <v>ANNAN,REJINA  ABA</v>
          </cell>
          <cell r="D1057">
            <v>13238885</v>
          </cell>
          <cell r="E1057">
            <v>1299</v>
          </cell>
          <cell r="F1057" t="str">
            <v>Mon Jun 23 00:00:00 UTC 2025</v>
          </cell>
          <cell r="G1057" t="str">
            <v>3PTY</v>
          </cell>
          <cell r="H1057" t="str">
            <v>Active</v>
          </cell>
          <cell r="I1057" t="str">
            <v>Katyal,Varun</v>
          </cell>
          <cell r="J1057" t="str">
            <v>EFSV</v>
          </cell>
        </row>
        <row r="1058">
          <cell r="A1058">
            <v>206604501</v>
          </cell>
          <cell r="B1058" t="str">
            <v>kipkosgj</v>
          </cell>
          <cell r="C1058" t="str">
            <v>KIPKOSGEI,MATHEW KIMELI</v>
          </cell>
          <cell r="D1058">
            <v>11156098</v>
          </cell>
          <cell r="E1058">
            <v>1299</v>
          </cell>
          <cell r="F1058" t="str">
            <v>Mon Nov 17 00:00:00 UTC 2025</v>
          </cell>
          <cell r="G1058" t="str">
            <v>3PTY</v>
          </cell>
          <cell r="H1058" t="str">
            <v>Active</v>
          </cell>
          <cell r="I1058" t="str">
            <v>elrashid,Hassan</v>
          </cell>
          <cell r="J1058" t="str">
            <v>EFSV</v>
          </cell>
        </row>
        <row r="1059">
          <cell r="A1059">
            <v>203908908</v>
          </cell>
          <cell r="B1059" t="str">
            <v>katumbnb</v>
          </cell>
          <cell r="C1059" t="str">
            <v>KATUMBA,NASIB</v>
          </cell>
          <cell r="D1059">
            <v>11527270</v>
          </cell>
          <cell r="E1059">
            <v>1299</v>
          </cell>
          <cell r="F1059" t="str">
            <v>Mon Sep 02 00:00:00 UTC 2024</v>
          </cell>
          <cell r="G1059" t="str">
            <v>3PTY</v>
          </cell>
          <cell r="H1059" t="str">
            <v>Active</v>
          </cell>
          <cell r="I1059" t="str">
            <v>Narshad,Muhammad Ashik</v>
          </cell>
          <cell r="J1059" t="str">
            <v>DULS</v>
          </cell>
        </row>
        <row r="1060">
          <cell r="A1060">
            <v>207572327</v>
          </cell>
          <cell r="B1060" t="str">
            <v>cjunaiij</v>
          </cell>
          <cell r="C1060" t="str">
            <v>Ijaz,Junaid Ijaz Muhammad</v>
          </cell>
          <cell r="D1060">
            <v>15271281</v>
          </cell>
          <cell r="E1060">
            <v>1299</v>
          </cell>
          <cell r="F1060" t="str">
            <v>Tue May 26 00:00:00 UTC 2026</v>
          </cell>
          <cell r="G1060" t="str">
            <v>3PTY</v>
          </cell>
          <cell r="H1060" t="str">
            <v>Active</v>
          </cell>
          <cell r="I1060" t="str">
            <v>Parungao,Priscila Montejo</v>
          </cell>
          <cell r="J1060" t="str">
            <v>VSTG</v>
          </cell>
        </row>
        <row r="1061">
          <cell r="A1061">
            <v>206886735</v>
          </cell>
          <cell r="B1061" t="str">
            <v>mokkwedh</v>
          </cell>
          <cell r="C1061" t="str">
            <v>KWEDI,MOKA EKWALLA</v>
          </cell>
          <cell r="D1061">
            <v>11358909</v>
          </cell>
          <cell r="E1061">
            <v>1299</v>
          </cell>
          <cell r="F1061" t="str">
            <v>Mon Jan 05 00:00:00 UTC 2026</v>
          </cell>
          <cell r="G1061" t="str">
            <v>3PTY</v>
          </cell>
          <cell r="H1061" t="str">
            <v>Active</v>
          </cell>
          <cell r="I1061" t="str">
            <v>Narshad,Muhammad Ashik</v>
          </cell>
          <cell r="J1061" t="str">
            <v>EFSV</v>
          </cell>
        </row>
        <row r="1062">
          <cell r="A1062">
            <v>203816296</v>
          </cell>
          <cell r="B1062" t="str">
            <v>malemuhg</v>
          </cell>
          <cell r="C1062" t="str">
            <v>Male,Muhammed Kiwanuka</v>
          </cell>
          <cell r="D1062">
            <v>188482</v>
          </cell>
          <cell r="E1062">
            <v>1299</v>
          </cell>
          <cell r="F1062" t="str">
            <v>Wed Aug 14 00:00:00 UTC 2024</v>
          </cell>
          <cell r="G1062" t="str">
            <v>3PTY</v>
          </cell>
          <cell r="H1062" t="str">
            <v>Active</v>
          </cell>
          <cell r="I1062" t="str">
            <v>Meera,Bava Bahrudeen</v>
          </cell>
          <cell r="J1062" t="str">
            <v>DULS</v>
          </cell>
        </row>
        <row r="1063">
          <cell r="A1063">
            <v>204010041</v>
          </cell>
          <cell r="B1063" t="str">
            <v>damiakat</v>
          </cell>
          <cell r="C1063" t="str">
            <v>KATO,DAMIANO</v>
          </cell>
          <cell r="D1063">
            <v>13232790</v>
          </cell>
          <cell r="E1063">
            <v>1299</v>
          </cell>
          <cell r="F1063" t="str">
            <v>Mon Sep 16 00:00:00 UTC 2024</v>
          </cell>
          <cell r="G1063" t="str">
            <v>3PTY</v>
          </cell>
          <cell r="H1063" t="str">
            <v>Active</v>
          </cell>
          <cell r="I1063" t="str">
            <v>Scaria,Varghese</v>
          </cell>
          <cell r="J1063" t="str">
            <v>DULS</v>
          </cell>
        </row>
        <row r="1064">
          <cell r="A1064">
            <v>204865037</v>
          </cell>
          <cell r="B1064" t="str">
            <v>cudjoeif</v>
          </cell>
          <cell r="C1064" t="str">
            <v>CUDJOE,FRANCIS</v>
          </cell>
          <cell r="D1064">
            <v>15328958</v>
          </cell>
          <cell r="E1064">
            <v>1299</v>
          </cell>
          <cell r="F1064" t="str">
            <v>Mon Aug 25 00:00:00 UTC 2025</v>
          </cell>
          <cell r="G1064" t="str">
            <v>3PTY</v>
          </cell>
          <cell r="H1064" t="str">
            <v>Active</v>
          </cell>
          <cell r="I1064" t="str">
            <v>Lakkireddy,Sai Raghavendra Reddy</v>
          </cell>
          <cell r="J1064" t="str">
            <v>DULS</v>
          </cell>
        </row>
        <row r="1065">
          <cell r="A1065">
            <v>205848051</v>
          </cell>
          <cell r="B1065" t="str">
            <v>affulben</v>
          </cell>
          <cell r="C1065" t="str">
            <v>AFFUL,BENJAMIN</v>
          </cell>
          <cell r="D1065">
            <v>14008973</v>
          </cell>
          <cell r="E1065">
            <v>1299</v>
          </cell>
          <cell r="F1065" t="str">
            <v>Mon Aug 25 00:00:00 UTC 2025</v>
          </cell>
          <cell r="G1065" t="str">
            <v>3PTY</v>
          </cell>
          <cell r="H1065" t="str">
            <v>Active</v>
          </cell>
          <cell r="I1065" t="str">
            <v>Lakkireddy,Sai Raghavendra Reddy</v>
          </cell>
          <cell r="J1065" t="str">
            <v>EFSV</v>
          </cell>
        </row>
        <row r="1066">
          <cell r="A1066">
            <v>204299070</v>
          </cell>
          <cell r="B1066" t="str">
            <v>naimejes</v>
          </cell>
          <cell r="C1066" t="str">
            <v>Nkurunziza,Aime Jesus</v>
          </cell>
          <cell r="D1066">
            <v>12871964</v>
          </cell>
          <cell r="E1066">
            <v>1299</v>
          </cell>
          <cell r="F1066" t="str">
            <v>Mon Oct 21 00:00:00 UTC 2024</v>
          </cell>
          <cell r="G1066" t="str">
            <v>3PTY</v>
          </cell>
          <cell r="H1066" t="str">
            <v>Active</v>
          </cell>
          <cell r="I1066" t="str">
            <v>Scaria,Varghese</v>
          </cell>
          <cell r="J1066" t="str">
            <v>QUES</v>
          </cell>
        </row>
        <row r="1067">
          <cell r="A1067">
            <v>204868861</v>
          </cell>
          <cell r="B1067" t="str">
            <v>stelasar</v>
          </cell>
          <cell r="C1067" t="str">
            <v>Asare,Stella Nyarko</v>
          </cell>
          <cell r="D1067">
            <v>11074926</v>
          </cell>
          <cell r="E1067">
            <v>1299</v>
          </cell>
          <cell r="F1067" t="str">
            <v>Mon Feb 03 00:00:00 UTC 2025</v>
          </cell>
          <cell r="G1067" t="str">
            <v>3PTY</v>
          </cell>
          <cell r="H1067" t="str">
            <v>Active</v>
          </cell>
          <cell r="I1067" t="str">
            <v>Katyal,Varun</v>
          </cell>
          <cell r="J1067" t="str">
            <v>QUES</v>
          </cell>
        </row>
        <row r="1068">
          <cell r="A1068">
            <v>207282341</v>
          </cell>
          <cell r="B1068" t="str">
            <v>arathikx</v>
          </cell>
          <cell r="C1068" t="str">
            <v>KARICHERY,ARATHI</v>
          </cell>
          <cell r="D1068">
            <v>12145248</v>
          </cell>
          <cell r="E1068">
            <v>1299</v>
          </cell>
          <cell r="F1068" t="str">
            <v>Sat Apr 11 00:00:00 UTC 2026</v>
          </cell>
          <cell r="G1068" t="str">
            <v>3PTY</v>
          </cell>
          <cell r="H1068" t="str">
            <v>Active</v>
          </cell>
          <cell r="I1068" t="str">
            <v>Joshi,Anirudh</v>
          </cell>
          <cell r="J1068" t="str">
            <v>EFSV</v>
          </cell>
        </row>
        <row r="1069">
          <cell r="A1069">
            <v>203816295</v>
          </cell>
          <cell r="B1069" t="str">
            <v>posiblji</v>
          </cell>
          <cell r="C1069" t="str">
            <v>Jingo,Posible</v>
          </cell>
          <cell r="D1069">
            <v>14287779</v>
          </cell>
          <cell r="E1069">
            <v>1299</v>
          </cell>
          <cell r="F1069" t="str">
            <v>Tue Aug 20 00:00:00 UTC 2024</v>
          </cell>
          <cell r="G1069" t="str">
            <v>3PTY</v>
          </cell>
          <cell r="H1069" t="str">
            <v>Active</v>
          </cell>
          <cell r="I1069" t="str">
            <v>Katyal,Varun</v>
          </cell>
          <cell r="J1069" t="str">
            <v>DULS</v>
          </cell>
        </row>
        <row r="1070">
          <cell r="A1070">
            <v>206953801</v>
          </cell>
          <cell r="B1070" t="str">
            <v>jkusasir</v>
          </cell>
          <cell r="C1070" t="str">
            <v>KUSASIRA,JOSEPHATE</v>
          </cell>
          <cell r="D1070">
            <v>11568637</v>
          </cell>
          <cell r="E1070">
            <v>1299</v>
          </cell>
          <cell r="F1070" t="str">
            <v>Wed Jan 28 00:00:00 UTC 2026</v>
          </cell>
          <cell r="G1070" t="str">
            <v>3PTY</v>
          </cell>
          <cell r="H1070" t="str">
            <v>Active</v>
          </cell>
          <cell r="I1070" t="str">
            <v>Katyal,Varun</v>
          </cell>
          <cell r="J1070" t="str">
            <v>DULS</v>
          </cell>
        </row>
        <row r="1071">
          <cell r="A1071">
            <v>203342654</v>
          </cell>
          <cell r="B1071" t="str">
            <v>qcatampa</v>
          </cell>
          <cell r="C1071" t="str">
            <v>TAMPA,CARINTINE</v>
          </cell>
          <cell r="D1071">
            <v>11467261</v>
          </cell>
          <cell r="E1071">
            <v>1299</v>
          </cell>
          <cell r="F1071" t="str">
            <v>Mon May 20 00:00:00 UTC 2024</v>
          </cell>
          <cell r="G1071" t="str">
            <v>3PTY</v>
          </cell>
          <cell r="H1071" t="str">
            <v>Active</v>
          </cell>
          <cell r="I1071" t="str">
            <v>Lakkireddy,Sai Raghavendra Reddy</v>
          </cell>
          <cell r="J1071" t="str">
            <v>ADEC</v>
          </cell>
        </row>
        <row r="1072">
          <cell r="A1072">
            <v>205845554</v>
          </cell>
          <cell r="B1072" t="str">
            <v>yusufoke</v>
          </cell>
          <cell r="C1072" t="str">
            <v>OKELLO,YUSUF</v>
          </cell>
          <cell r="D1072">
            <v>14491832</v>
          </cell>
          <cell r="E1072">
            <v>1299</v>
          </cell>
          <cell r="F1072" t="str">
            <v>Mon Aug 25 00:00:00 UTC 2025</v>
          </cell>
          <cell r="G1072" t="str">
            <v>3PTY</v>
          </cell>
          <cell r="H1072" t="str">
            <v>Active</v>
          </cell>
          <cell r="I1072" t="str">
            <v>Thomas,Binil</v>
          </cell>
          <cell r="J1072" t="str">
            <v>DULS</v>
          </cell>
        </row>
        <row r="1073">
          <cell r="A1073">
            <v>203468401</v>
          </cell>
          <cell r="B1073" t="str">
            <v>francpam</v>
          </cell>
          <cell r="C1073" t="str">
            <v>Ampong,Francis</v>
          </cell>
          <cell r="D1073">
            <v>274650</v>
          </cell>
          <cell r="E1073">
            <v>1299</v>
          </cell>
          <cell r="F1073" t="str">
            <v>Thu Jun 13 00:00:00 UTC 2024</v>
          </cell>
          <cell r="G1073" t="str">
            <v>3PTY</v>
          </cell>
          <cell r="H1073" t="str">
            <v>Active</v>
          </cell>
          <cell r="I1073" t="str">
            <v>Katyal,Varun</v>
          </cell>
          <cell r="J1073" t="str">
            <v>FLO</v>
          </cell>
        </row>
        <row r="1074">
          <cell r="A1074">
            <v>203800443</v>
          </cell>
          <cell r="B1074" t="str">
            <v>remmagra</v>
          </cell>
          <cell r="C1074" t="str">
            <v>RAJ,REMMA</v>
          </cell>
          <cell r="D1074">
            <v>11718296</v>
          </cell>
          <cell r="E1074">
            <v>1299</v>
          </cell>
          <cell r="F1074" t="str">
            <v>Fri Aug 09 00:00:00 UTC 2024</v>
          </cell>
          <cell r="G1074" t="str">
            <v>3PTY</v>
          </cell>
          <cell r="H1074" t="str">
            <v>Active</v>
          </cell>
          <cell r="I1074" t="str">
            <v>Rajendran,Ajith Kumar</v>
          </cell>
          <cell r="J1074" t="str">
            <v>KBTS</v>
          </cell>
        </row>
        <row r="1075">
          <cell r="A1075">
            <v>205108378</v>
          </cell>
          <cell r="B1075" t="str">
            <v>vadhipuj</v>
          </cell>
          <cell r="C1075" t="str">
            <v>Adhikari Bhatta,Puja</v>
          </cell>
          <cell r="D1075">
            <v>13207407</v>
          </cell>
          <cell r="E1075">
            <v>1712</v>
          </cell>
          <cell r="F1075" t="str">
            <v>Thu Apr 03 00:00:00 UTC 2025</v>
          </cell>
          <cell r="G1075" t="str">
            <v>3PTY</v>
          </cell>
          <cell r="H1075" t="str">
            <v>Active</v>
          </cell>
          <cell r="I1075" t="str">
            <v>POGALA,HAREESH</v>
          </cell>
          <cell r="J1075" t="str">
            <v>KBTS</v>
          </cell>
        </row>
        <row r="1076">
          <cell r="A1076">
            <v>203285820</v>
          </cell>
          <cell r="B1076" t="str">
            <v>atuajose</v>
          </cell>
          <cell r="C1076" t="str">
            <v>Atuahene,Joseph</v>
          </cell>
          <cell r="D1076">
            <v>14815433</v>
          </cell>
          <cell r="E1076">
            <v>1299</v>
          </cell>
          <cell r="F1076" t="str">
            <v>Thu Sep 26 00:00:00 UTC 2024</v>
          </cell>
          <cell r="G1076" t="str">
            <v>3PTY</v>
          </cell>
          <cell r="H1076" t="str">
            <v>Active</v>
          </cell>
          <cell r="I1076" t="str">
            <v>Scaria,Varghese</v>
          </cell>
          <cell r="J1076" t="str">
            <v>FLO</v>
          </cell>
        </row>
        <row r="1077">
          <cell r="A1077">
            <v>204246172</v>
          </cell>
          <cell r="B1077" t="str">
            <v>dogfranc</v>
          </cell>
          <cell r="C1077" t="str">
            <v>Dogli,Francis Yaw</v>
          </cell>
          <cell r="D1077">
            <v>14637465</v>
          </cell>
          <cell r="E1077">
            <v>1299</v>
          </cell>
          <cell r="F1077" t="str">
            <v>Mon Dec 29 00:00:00 UTC 2025</v>
          </cell>
          <cell r="G1077" t="str">
            <v>3PTY</v>
          </cell>
          <cell r="H1077" t="str">
            <v>Active</v>
          </cell>
          <cell r="I1077" t="str">
            <v>Sohail,Anis</v>
          </cell>
          <cell r="J1077" t="str">
            <v>QUES</v>
          </cell>
        </row>
        <row r="1078">
          <cell r="A1078">
            <v>203850646</v>
          </cell>
          <cell r="B1078" t="str">
            <v>abrajnse</v>
          </cell>
          <cell r="C1078" t="str">
            <v>Nsengiunva,Abraham</v>
          </cell>
          <cell r="D1078">
            <v>15146525</v>
          </cell>
          <cell r="E1078">
            <v>1299</v>
          </cell>
          <cell r="F1078" t="str">
            <v>Tue Aug 20 00:00:00 UTC 2024</v>
          </cell>
          <cell r="G1078" t="str">
            <v>3PTY</v>
          </cell>
          <cell r="H1078" t="str">
            <v>Active</v>
          </cell>
          <cell r="I1078" t="str">
            <v>Katyal,Varun</v>
          </cell>
          <cell r="J1078" t="str">
            <v>DULS</v>
          </cell>
        </row>
        <row r="1079">
          <cell r="A1079">
            <v>203993281</v>
          </cell>
          <cell r="B1079" t="str">
            <v>turaisha</v>
          </cell>
          <cell r="C1079" t="str">
            <v>Turay,Isha</v>
          </cell>
          <cell r="D1079">
            <v>13120967</v>
          </cell>
          <cell r="E1079">
            <v>1299</v>
          </cell>
          <cell r="F1079" t="str">
            <v>Thu Sep 12 00:00:00 UTC 2024</v>
          </cell>
          <cell r="G1079" t="str">
            <v>3PTY</v>
          </cell>
          <cell r="H1079" t="str">
            <v>Active</v>
          </cell>
          <cell r="I1079" t="str">
            <v>Lakkireddy,Sai Raghavendra Reddy</v>
          </cell>
          <cell r="J1079" t="str">
            <v>FLO</v>
          </cell>
        </row>
        <row r="1080">
          <cell r="A1080">
            <v>203800778</v>
          </cell>
          <cell r="B1080" t="str">
            <v>mohanjhp</v>
          </cell>
          <cell r="C1080" t="str">
            <v>JHA,MOHAN KUMAR</v>
          </cell>
          <cell r="D1080">
            <v>13500715</v>
          </cell>
          <cell r="E1080">
            <v>1299</v>
          </cell>
          <cell r="F1080" t="str">
            <v>Mon Jan 27 00:00:00 UTC 2025</v>
          </cell>
          <cell r="G1080" t="str">
            <v>3PTY</v>
          </cell>
          <cell r="H1080" t="str">
            <v>Active</v>
          </cell>
          <cell r="I1080" t="str">
            <v>Thomas,Binil</v>
          </cell>
          <cell r="J1080" t="str">
            <v>DULS</v>
          </cell>
        </row>
        <row r="1081">
          <cell r="A1081">
            <v>203341964</v>
          </cell>
          <cell r="B1081" t="str">
            <v>ampritac</v>
          </cell>
          <cell r="C1081" t="str">
            <v>AMPONSAH,RITA ABBIW</v>
          </cell>
          <cell r="D1081">
            <v>15065586</v>
          </cell>
          <cell r="E1081">
            <v>1299</v>
          </cell>
          <cell r="F1081" t="str">
            <v>Mon May 20 00:00:00 UTC 2024</v>
          </cell>
          <cell r="G1081" t="str">
            <v>3PTY</v>
          </cell>
          <cell r="H1081" t="str">
            <v>Active</v>
          </cell>
          <cell r="I1081" t="str">
            <v>Narshad,Muhammad Ashik</v>
          </cell>
          <cell r="J1081" t="str">
            <v>ADEC</v>
          </cell>
        </row>
        <row r="1082">
          <cell r="A1082">
            <v>206450389</v>
          </cell>
          <cell r="B1082" t="str">
            <v>narayrip</v>
          </cell>
          <cell r="C1082" t="str">
            <v>Narayan Das,Ripon Das</v>
          </cell>
          <cell r="D1082">
            <v>14495710</v>
          </cell>
          <cell r="E1082">
            <v>1299</v>
          </cell>
          <cell r="F1082" t="str">
            <v>Sat Nov 01 00:00:00 UTC 2025</v>
          </cell>
          <cell r="G1082" t="str">
            <v>3PTY</v>
          </cell>
          <cell r="H1082" t="str">
            <v>Active</v>
          </cell>
          <cell r="I1082" t="str">
            <v>Parungao,Priscila Montejo</v>
          </cell>
          <cell r="J1082" t="str">
            <v>STWC</v>
          </cell>
        </row>
        <row r="1083">
          <cell r="A1083">
            <v>205608621</v>
          </cell>
          <cell r="B1083" t="str">
            <v>abkwaben</v>
          </cell>
          <cell r="C1083" t="str">
            <v>ABOBIRE,KWABENA</v>
          </cell>
          <cell r="D1083">
            <v>14250349</v>
          </cell>
          <cell r="E1083">
            <v>1299</v>
          </cell>
          <cell r="F1083" t="str">
            <v>Mon Jul 07 00:00:00 UTC 2025</v>
          </cell>
          <cell r="G1083" t="str">
            <v>3PTY</v>
          </cell>
          <cell r="H1083" t="str">
            <v>Active</v>
          </cell>
          <cell r="I1083" t="str">
            <v>Katyal,Varun</v>
          </cell>
          <cell r="J1083" t="str">
            <v>DULS</v>
          </cell>
        </row>
        <row r="1084">
          <cell r="A1084">
            <v>207759311</v>
          </cell>
          <cell r="B1084" t="str">
            <v>sanbisha</v>
          </cell>
          <cell r="C1084" t="str">
            <v>sangraula,Bishal</v>
          </cell>
          <cell r="D1084">
            <v>11120925</v>
          </cell>
          <cell r="E1084">
            <v>1316</v>
          </cell>
          <cell r="F1084" t="str">
            <v>Tue Jun 16 00:00:00 UTC 2026</v>
          </cell>
          <cell r="G1084" t="str">
            <v>3PTY</v>
          </cell>
          <cell r="H1084" t="str">
            <v>Active</v>
          </cell>
          <cell r="I1084" t="str">
            <v>Akhtar,Muhammad Zohaib</v>
          </cell>
          <cell r="J1084" t="str">
            <v>WOFZ</v>
          </cell>
        </row>
        <row r="1085">
          <cell r="A1085">
            <v>205852638</v>
          </cell>
          <cell r="B1085" t="str">
            <v>kimufrid</v>
          </cell>
          <cell r="C1085" t="str">
            <v>KIMUNJOS,FRIDAH</v>
          </cell>
          <cell r="D1085">
            <v>13745883</v>
          </cell>
          <cell r="E1085">
            <v>1299</v>
          </cell>
          <cell r="F1085" t="str">
            <v>Mon Aug 25 00:00:00 UTC 2025</v>
          </cell>
          <cell r="G1085" t="str">
            <v>3PTY</v>
          </cell>
          <cell r="H1085" t="str">
            <v>Active</v>
          </cell>
          <cell r="I1085" t="str">
            <v>Scaria,Varghese</v>
          </cell>
          <cell r="J1085" t="str">
            <v>EFSV</v>
          </cell>
        </row>
        <row r="1086">
          <cell r="A1086">
            <v>207419486</v>
          </cell>
          <cell r="B1086" t="str">
            <v>yurbudh</v>
          </cell>
          <cell r="C1086" t="str">
            <v>BUDHA,YURAJ</v>
          </cell>
          <cell r="D1086">
            <v>13868700</v>
          </cell>
          <cell r="E1086">
            <v>1712</v>
          </cell>
          <cell r="F1086" t="str">
            <v>Sat May 02 00:00:00 UTC 2026</v>
          </cell>
          <cell r="G1086" t="str">
            <v>3PTY</v>
          </cell>
          <cell r="H1086" t="str">
            <v>Active</v>
          </cell>
          <cell r="I1086" t="str">
            <v>Rizvan,Mohamed</v>
          </cell>
          <cell r="J1086" t="str">
            <v>KBTS</v>
          </cell>
        </row>
        <row r="1087">
          <cell r="A1087">
            <v>203555845</v>
          </cell>
          <cell r="B1087" t="str">
            <v>visdasab</v>
          </cell>
          <cell r="C1087" t="str">
            <v>DASAN,VISHNU NELLOOLIPADIKKAL</v>
          </cell>
          <cell r="D1087">
            <v>15146378</v>
          </cell>
          <cell r="E1087">
            <v>1299</v>
          </cell>
          <cell r="F1087" t="str">
            <v>Thu Jun 27 00:00:00 UTC 2024</v>
          </cell>
          <cell r="G1087" t="str">
            <v>3PTY</v>
          </cell>
          <cell r="H1087" t="str">
            <v>Active</v>
          </cell>
          <cell r="I1087" t="str">
            <v>Narshad,Muhammad Ashik</v>
          </cell>
          <cell r="J1087" t="str">
            <v>ADEC</v>
          </cell>
        </row>
        <row r="1088">
          <cell r="A1088">
            <v>205231273</v>
          </cell>
          <cell r="B1088" t="str">
            <v>gunasgur</v>
          </cell>
          <cell r="C1088" t="str">
            <v>Gunasekaran,Guruprasath</v>
          </cell>
          <cell r="D1088">
            <v>13331622</v>
          </cell>
          <cell r="E1088">
            <v>1711</v>
          </cell>
          <cell r="F1088" t="str">
            <v>Thu May 01 00:00:00 UTC 2025</v>
          </cell>
          <cell r="G1088" t="str">
            <v>3PTY</v>
          </cell>
          <cell r="H1088" t="str">
            <v>Active</v>
          </cell>
          <cell r="I1088" t="str">
            <v>Abdul Hakkim,Muhammed</v>
          </cell>
          <cell r="J1088" t="str">
            <v>KBTS</v>
          </cell>
        </row>
        <row r="1089">
          <cell r="A1089">
            <v>204117684</v>
          </cell>
          <cell r="B1089" t="str">
            <v>matilove</v>
          </cell>
          <cell r="C1089" t="str">
            <v>Matika,Lovejoy</v>
          </cell>
          <cell r="D1089">
            <v>13095598</v>
          </cell>
          <cell r="E1089">
            <v>1299</v>
          </cell>
          <cell r="F1089" t="str">
            <v>Thu Sep 26 00:00:00 UTC 2024</v>
          </cell>
          <cell r="G1089" t="str">
            <v>3PTY</v>
          </cell>
          <cell r="H1089" t="str">
            <v>Active</v>
          </cell>
          <cell r="I1089" t="str">
            <v>Thomas,Binil</v>
          </cell>
          <cell r="J1089" t="str">
            <v>QUES</v>
          </cell>
        </row>
        <row r="1090">
          <cell r="A1090">
            <v>203521137</v>
          </cell>
          <cell r="B1090" t="str">
            <v>earbajen</v>
          </cell>
          <cell r="C1090" t="str">
            <v>Arbah,Jennifer</v>
          </cell>
          <cell r="D1090">
            <v>11725247</v>
          </cell>
          <cell r="E1090">
            <v>1299</v>
          </cell>
          <cell r="F1090" t="str">
            <v>Thu Jun 20 00:00:00 UTC 2024</v>
          </cell>
          <cell r="G1090" t="str">
            <v>3PTY</v>
          </cell>
          <cell r="H1090" t="str">
            <v>Active</v>
          </cell>
          <cell r="I1090" t="str">
            <v>Narshad,Muhammad Ashik</v>
          </cell>
          <cell r="J1090" t="str">
            <v>FLO</v>
          </cell>
        </row>
        <row r="1091">
          <cell r="A1091">
            <v>205647835</v>
          </cell>
          <cell r="B1091" t="str">
            <v>ustemain</v>
          </cell>
          <cell r="C1091" t="str">
            <v>Maina,Steve Mbugua</v>
          </cell>
          <cell r="D1091">
            <v>15339132</v>
          </cell>
          <cell r="E1091">
            <v>1299</v>
          </cell>
          <cell r="F1091" t="str">
            <v>Mon Jul 14 00:00:00 UTC 2025</v>
          </cell>
          <cell r="G1091" t="str">
            <v>3PTY</v>
          </cell>
          <cell r="H1091" t="str">
            <v>Active</v>
          </cell>
          <cell r="I1091" t="str">
            <v>Meera,Bava Bahrudeen</v>
          </cell>
          <cell r="J1091" t="str">
            <v>EFSV</v>
          </cell>
        </row>
        <row r="1092">
          <cell r="A1092">
            <v>203965458</v>
          </cell>
          <cell r="B1092" t="str">
            <v>apodehan</v>
          </cell>
          <cell r="C1092" t="str">
            <v>Apodei Agudey,Hans</v>
          </cell>
          <cell r="D1092">
            <v>12306719</v>
          </cell>
          <cell r="E1092">
            <v>1299</v>
          </cell>
          <cell r="F1092" t="str">
            <v>Mon Sep 09 00:00:00 UTC 2024</v>
          </cell>
          <cell r="G1092" t="str">
            <v>3PTY</v>
          </cell>
          <cell r="H1092" t="str">
            <v>Active</v>
          </cell>
          <cell r="I1092" t="str">
            <v>Lakkireddy,Sai Raghavendra Reddy</v>
          </cell>
          <cell r="J1092" t="str">
            <v>FLO</v>
          </cell>
        </row>
        <row r="1093">
          <cell r="A1093">
            <v>206072867</v>
          </cell>
          <cell r="B1093" t="str">
            <v>ngabirco</v>
          </cell>
          <cell r="C1093" t="str">
            <v>Ngabirano,Cosma</v>
          </cell>
          <cell r="D1093">
            <v>11983881</v>
          </cell>
          <cell r="E1093">
            <v>1299</v>
          </cell>
          <cell r="F1093" t="str">
            <v>Mon Sep 22 00:00:00 UTC 2025</v>
          </cell>
          <cell r="G1093" t="str">
            <v>3PTY</v>
          </cell>
          <cell r="H1093" t="str">
            <v>Active</v>
          </cell>
          <cell r="I1093" t="str">
            <v>Sohail,Anis</v>
          </cell>
          <cell r="J1093" t="str">
            <v>FLO</v>
          </cell>
        </row>
        <row r="1094">
          <cell r="A1094">
            <v>204967052</v>
          </cell>
          <cell r="B1094" t="str">
            <v>malkmaha</v>
          </cell>
          <cell r="C1094" t="str">
            <v>MAHAMA,MALIK</v>
          </cell>
          <cell r="D1094">
            <v>11231168</v>
          </cell>
          <cell r="E1094">
            <v>1299</v>
          </cell>
          <cell r="F1094" t="str">
            <v>Mon Mar 03 00:00:00 UTC 2025</v>
          </cell>
          <cell r="G1094" t="str">
            <v>3PTY</v>
          </cell>
          <cell r="H1094" t="str">
            <v>Active</v>
          </cell>
          <cell r="I1094" t="str">
            <v>Lakkireddy,Sai Raghavendra Reddy</v>
          </cell>
          <cell r="J1094" t="str">
            <v>DULS</v>
          </cell>
        </row>
        <row r="1095">
          <cell r="A1095">
            <v>204299562</v>
          </cell>
          <cell r="B1095" t="str">
            <v>alectilo</v>
          </cell>
          <cell r="C1095" t="str">
            <v>Tilowakuti,Alec</v>
          </cell>
          <cell r="D1095">
            <v>14035522</v>
          </cell>
          <cell r="E1095">
            <v>1299</v>
          </cell>
          <cell r="F1095" t="str">
            <v>Mon Oct 21 00:00:00 UTC 2024</v>
          </cell>
          <cell r="G1095" t="str">
            <v>3PTY</v>
          </cell>
          <cell r="H1095" t="str">
            <v>Active</v>
          </cell>
          <cell r="I1095" t="str">
            <v>Sohail,Anis</v>
          </cell>
          <cell r="J1095" t="str">
            <v>QUES</v>
          </cell>
        </row>
        <row r="1096">
          <cell r="A1096">
            <v>204869088</v>
          </cell>
          <cell r="B1096" t="str">
            <v>maththum</v>
          </cell>
          <cell r="C1096" t="str">
            <v>Mathe,Thumelo Ethan</v>
          </cell>
          <cell r="D1096">
            <v>14809884</v>
          </cell>
          <cell r="E1096">
            <v>1299</v>
          </cell>
          <cell r="F1096" t="str">
            <v>Mon Feb 03 00:00:00 UTC 2025</v>
          </cell>
          <cell r="G1096" t="str">
            <v>3PTY</v>
          </cell>
          <cell r="H1096" t="str">
            <v>Active</v>
          </cell>
          <cell r="I1096" t="str">
            <v>Katyal,Varun</v>
          </cell>
          <cell r="J1096" t="str">
            <v>QUES</v>
          </cell>
        </row>
        <row r="1097">
          <cell r="A1097">
            <v>207799317</v>
          </cell>
          <cell r="B1097" t="str">
            <v>hrvaibha</v>
          </cell>
          <cell r="C1097" t="str">
            <v>Vaibhav,Ram Ram</v>
          </cell>
          <cell r="D1097">
            <v>15318250</v>
          </cell>
          <cell r="E1097">
            <v>1712</v>
          </cell>
          <cell r="F1097" t="str">
            <v>Mon Jun 22 00:00:00 UTC 2026</v>
          </cell>
          <cell r="G1097" t="str">
            <v>3PTY</v>
          </cell>
          <cell r="H1097" t="str">
            <v>Active</v>
          </cell>
          <cell r="I1097" t="str">
            <v>Raynold,Shine</v>
          </cell>
          <cell r="J1097" t="str">
            <v>KBTS</v>
          </cell>
        </row>
        <row r="1098">
          <cell r="A1098">
            <v>206850964</v>
          </cell>
          <cell r="B1098" t="str">
            <v>akaminno</v>
          </cell>
          <cell r="C1098" t="str">
            <v>AKAMPA,INNOCENT</v>
          </cell>
          <cell r="D1098">
            <v>14201396</v>
          </cell>
          <cell r="E1098">
            <v>1299</v>
          </cell>
          <cell r="F1098" t="str">
            <v>Mon Dec 22 00:00:00 UTC 2025</v>
          </cell>
          <cell r="G1098" t="str">
            <v>3PTY</v>
          </cell>
          <cell r="H1098" t="str">
            <v>Active</v>
          </cell>
          <cell r="I1098" t="str">
            <v>Narshad,Muhammad Ashik</v>
          </cell>
          <cell r="J1098" t="str">
            <v>DULS</v>
          </cell>
        </row>
        <row r="1099">
          <cell r="A1099">
            <v>203908885</v>
          </cell>
          <cell r="B1099" t="str">
            <v>tsindijo</v>
          </cell>
          <cell r="C1099" t="str">
            <v>TSINDIKA,JOCKUS</v>
          </cell>
          <cell r="D1099">
            <v>15153445</v>
          </cell>
          <cell r="E1099">
            <v>1299</v>
          </cell>
          <cell r="F1099" t="str">
            <v>Mon Sep 02 00:00:00 UTC 2024</v>
          </cell>
          <cell r="G1099" t="str">
            <v>3PTY</v>
          </cell>
          <cell r="H1099" t="str">
            <v>Active</v>
          </cell>
          <cell r="I1099" t="str">
            <v>Thomas,Binil</v>
          </cell>
          <cell r="J1099" t="str">
            <v>DULS</v>
          </cell>
        </row>
        <row r="1100">
          <cell r="A1100">
            <v>203342030</v>
          </cell>
          <cell r="B1100" t="str">
            <v>avinkorm</v>
          </cell>
          <cell r="C1100" t="str">
            <v>KORUKONDA,AVINASH KORUKONDA</v>
          </cell>
          <cell r="D1100">
            <v>14662172</v>
          </cell>
          <cell r="E1100">
            <v>1299</v>
          </cell>
          <cell r="F1100" t="str">
            <v>Mon May 20 00:00:00 UTC 2024</v>
          </cell>
          <cell r="G1100" t="str">
            <v>3PTY</v>
          </cell>
          <cell r="H1100" t="str">
            <v>Active</v>
          </cell>
          <cell r="I1100" t="str">
            <v>Narshad,Muhammad Ashik</v>
          </cell>
          <cell r="J1100" t="str">
            <v>ADEC</v>
          </cell>
        </row>
        <row r="1101">
          <cell r="A1101">
            <v>205323362</v>
          </cell>
          <cell r="B1101" t="str">
            <v>ashfnkha</v>
          </cell>
          <cell r="C1101" t="str">
            <v>Khan,Ashfaq Ahmad Mira</v>
          </cell>
          <cell r="D1101">
            <v>11308073</v>
          </cell>
          <cell r="E1101">
            <v>1287</v>
          </cell>
          <cell r="F1101" t="str">
            <v>Fri May 23 00:00:00 UTC 2025</v>
          </cell>
          <cell r="G1101" t="str">
            <v>3PTY</v>
          </cell>
          <cell r="H1101" t="str">
            <v>Active</v>
          </cell>
          <cell r="I1101" t="str">
            <v>Ouseph,Vinu</v>
          </cell>
          <cell r="J1101" t="str">
            <v>MOIZ</v>
          </cell>
        </row>
        <row r="1102">
          <cell r="A1102">
            <v>206926474</v>
          </cell>
          <cell r="B1102" t="str">
            <v>awudkale</v>
          </cell>
          <cell r="C1102" t="str">
            <v>KALENZI,AWUDU</v>
          </cell>
          <cell r="D1102">
            <v>11434801</v>
          </cell>
          <cell r="E1102">
            <v>1299</v>
          </cell>
          <cell r="F1102" t="str">
            <v>Thu Jan 15 00:00:00 UTC 2026</v>
          </cell>
          <cell r="G1102" t="str">
            <v>3PTY</v>
          </cell>
          <cell r="H1102" t="str">
            <v>Active</v>
          </cell>
          <cell r="I1102" t="str">
            <v>Lakkireddy,Sai Raghavendra Reddy</v>
          </cell>
          <cell r="J1102" t="str">
            <v>DULS</v>
          </cell>
        </row>
        <row r="1103">
          <cell r="A1103">
            <v>206504132</v>
          </cell>
          <cell r="B1103" t="str">
            <v>ssegilbe</v>
          </cell>
          <cell r="C1103" t="str">
            <v>SSEMBOGGA,GILBERT</v>
          </cell>
          <cell r="D1103">
            <v>15245859</v>
          </cell>
          <cell r="E1103">
            <v>1299</v>
          </cell>
          <cell r="F1103" t="str">
            <v>Mon Nov 10 00:00:00 UTC 2025</v>
          </cell>
          <cell r="G1103" t="str">
            <v>3PTY</v>
          </cell>
          <cell r="H1103" t="str">
            <v>Active</v>
          </cell>
          <cell r="I1103" t="str">
            <v>Katyal,Varun</v>
          </cell>
          <cell r="J1103" t="str">
            <v>DULS</v>
          </cell>
        </row>
        <row r="1104">
          <cell r="A1104">
            <v>203815016</v>
          </cell>
          <cell r="B1104" t="str">
            <v>ansariqk</v>
          </cell>
          <cell r="C1104" t="str">
            <v>Ansari,Kalamuddin</v>
          </cell>
          <cell r="D1104">
            <v>12274591</v>
          </cell>
          <cell r="E1104">
            <v>1299</v>
          </cell>
          <cell r="F1104" t="str">
            <v>Mon Aug 12 00:00:00 UTC 2024</v>
          </cell>
          <cell r="G1104" t="str">
            <v>3PTY</v>
          </cell>
          <cell r="H1104" t="str">
            <v>Active</v>
          </cell>
          <cell r="I1104" t="str">
            <v>Adhikari,Nayab</v>
          </cell>
          <cell r="J1104" t="str">
            <v>TDTS</v>
          </cell>
        </row>
        <row r="1105">
          <cell r="A1105">
            <v>205477618</v>
          </cell>
          <cell r="B1105" t="str">
            <v>alusikor</v>
          </cell>
          <cell r="C1105" t="str">
            <v>KOROMA,ALUSINE</v>
          </cell>
          <cell r="D1105">
            <v>13867546</v>
          </cell>
          <cell r="E1105">
            <v>1299</v>
          </cell>
          <cell r="F1105" t="str">
            <v>Mon Jun 23 00:00:00 UTC 2025</v>
          </cell>
          <cell r="G1105" t="str">
            <v>3PTY</v>
          </cell>
          <cell r="H1105" t="str">
            <v>Active</v>
          </cell>
          <cell r="I1105" t="str">
            <v>Katyal,Varun</v>
          </cell>
          <cell r="J1105" t="str">
            <v>DULS</v>
          </cell>
        </row>
        <row r="1106">
          <cell r="A1106">
            <v>205231263</v>
          </cell>
          <cell r="B1106" t="str">
            <v>kartbmut</v>
          </cell>
          <cell r="C1106" t="str">
            <v>Muthukumar,Karthickeyan</v>
          </cell>
          <cell r="D1106">
            <v>11655510</v>
          </cell>
          <cell r="E1106">
            <v>1711</v>
          </cell>
          <cell r="F1106" t="str">
            <v>Thu May 01 00:00:00 UTC 2025</v>
          </cell>
          <cell r="G1106" t="str">
            <v>3PTY</v>
          </cell>
          <cell r="H1106" t="str">
            <v>Active</v>
          </cell>
          <cell r="I1106" t="str">
            <v>Abdul Hakkim,Muhammed</v>
          </cell>
          <cell r="J1106" t="str">
            <v>KBTS</v>
          </cell>
        </row>
        <row r="1107">
          <cell r="A1107">
            <v>206247771</v>
          </cell>
          <cell r="B1107" t="str">
            <v>depporah</v>
          </cell>
          <cell r="C1107" t="str">
            <v>Samwel,Depporah Nyamusi</v>
          </cell>
          <cell r="D1107">
            <v>14405567</v>
          </cell>
          <cell r="E1107">
            <v>1299</v>
          </cell>
          <cell r="F1107" t="str">
            <v>Thu Jul 23 00:00:00 UTC 2026</v>
          </cell>
          <cell r="G1107" t="str">
            <v>3PTY</v>
          </cell>
          <cell r="H1107" t="str">
            <v>Active</v>
          </cell>
          <cell r="I1107" t="str">
            <v>Thomas,Binil</v>
          </cell>
          <cell r="J1107" t="str">
            <v>EFSV</v>
          </cell>
        </row>
        <row r="1108">
          <cell r="A1108">
            <v>206015634</v>
          </cell>
          <cell r="B1108" t="str">
            <v>umarkas</v>
          </cell>
          <cell r="C1108" t="str">
            <v>Umar,Kassim</v>
          </cell>
          <cell r="D1108">
            <v>14215662</v>
          </cell>
          <cell r="E1108">
            <v>1299</v>
          </cell>
          <cell r="F1108" t="str">
            <v>Mon Sep 15 00:00:00 UTC 2025</v>
          </cell>
          <cell r="G1108" t="str">
            <v>3PTY</v>
          </cell>
          <cell r="H1108" t="str">
            <v>Active</v>
          </cell>
          <cell r="I1108" t="str">
            <v>Katyal,Varun</v>
          </cell>
          <cell r="J1108" t="str">
            <v>FLO</v>
          </cell>
        </row>
        <row r="1109">
          <cell r="A1109">
            <v>205214478</v>
          </cell>
          <cell r="B1109" t="str">
            <v>rsaphari</v>
          </cell>
          <cell r="C1109" t="str">
            <v>Harijan,Sappu</v>
          </cell>
          <cell r="D1109">
            <v>13399840</v>
          </cell>
          <cell r="E1109">
            <v>1712</v>
          </cell>
          <cell r="F1109" t="str">
            <v>Sun Apr 27 00:00:00 UTC 2025</v>
          </cell>
          <cell r="G1109" t="str">
            <v>3PTY</v>
          </cell>
          <cell r="H1109" t="str">
            <v>Active</v>
          </cell>
          <cell r="I1109" t="str">
            <v>POGALA,HAREESH</v>
          </cell>
          <cell r="J1109" t="str">
            <v>KBTS</v>
          </cell>
        </row>
        <row r="1110">
          <cell r="A1110">
            <v>203735959</v>
          </cell>
          <cell r="B1110" t="str">
            <v>arinasap</v>
          </cell>
          <cell r="C1110" t="str">
            <v>ARINAITWE,ASAPH</v>
          </cell>
          <cell r="D1110">
            <v>163530</v>
          </cell>
          <cell r="E1110">
            <v>1299</v>
          </cell>
          <cell r="F1110" t="str">
            <v>Mon Jul 29 00:00:00 UTC 2024</v>
          </cell>
          <cell r="G1110" t="str">
            <v>3PTY</v>
          </cell>
          <cell r="H1110" t="str">
            <v>Active</v>
          </cell>
          <cell r="I1110" t="str">
            <v>Thomas,Binil</v>
          </cell>
          <cell r="J1110" t="str">
            <v>DULS</v>
          </cell>
        </row>
        <row r="1111">
          <cell r="A1111">
            <v>206845692</v>
          </cell>
          <cell r="B1111" t="str">
            <v>mukamaay</v>
          </cell>
          <cell r="C1111" t="str">
            <v>MUKAMA,AYUBU</v>
          </cell>
          <cell r="D1111">
            <v>13277995</v>
          </cell>
          <cell r="E1111">
            <v>1299</v>
          </cell>
          <cell r="F1111" t="str">
            <v>Mon Dec 22 00:00:00 UTC 2025</v>
          </cell>
          <cell r="G1111" t="str">
            <v>3PTY</v>
          </cell>
          <cell r="H1111" t="str">
            <v>Active</v>
          </cell>
          <cell r="I1111" t="str">
            <v>Katyal,Varun</v>
          </cell>
          <cell r="J1111" t="str">
            <v>DULS</v>
          </cell>
        </row>
        <row r="1112">
          <cell r="A1112">
            <v>204967148</v>
          </cell>
          <cell r="B1112" t="str">
            <v>muhapibr</v>
          </cell>
          <cell r="C1112" t="str">
            <v>IBRAHIM,MUHAMMED</v>
          </cell>
          <cell r="D1112">
            <v>14655090</v>
          </cell>
          <cell r="E1112">
            <v>1299</v>
          </cell>
          <cell r="F1112" t="str">
            <v>Wed Jun 18 00:00:00 UTC 2025</v>
          </cell>
          <cell r="G1112" t="str">
            <v>3PTY</v>
          </cell>
          <cell r="H1112" t="str">
            <v>Active</v>
          </cell>
          <cell r="I1112" t="str">
            <v>Katyal,Varun</v>
          </cell>
          <cell r="J1112" t="str">
            <v>DULS</v>
          </cell>
        </row>
        <row r="1113">
          <cell r="A1113">
            <v>203850934</v>
          </cell>
          <cell r="B1113" t="str">
            <v>uemodoom</v>
          </cell>
          <cell r="C1113" t="str">
            <v>Odoom,Emmanuel</v>
          </cell>
          <cell r="D1113">
            <v>11589372</v>
          </cell>
          <cell r="E1113">
            <v>1299</v>
          </cell>
          <cell r="F1113" t="str">
            <v>Tue Aug 20 00:00:00 UTC 2024</v>
          </cell>
          <cell r="G1113" t="str">
            <v>3PTY</v>
          </cell>
          <cell r="H1113" t="str">
            <v>Active</v>
          </cell>
          <cell r="I1113" t="str">
            <v>Dinberu,Eden</v>
          </cell>
          <cell r="J1113" t="str">
            <v>FLO</v>
          </cell>
        </row>
        <row r="1114">
          <cell r="A1114">
            <v>203850929</v>
          </cell>
          <cell r="B1114" t="str">
            <v>emmafian</v>
          </cell>
          <cell r="C1114" t="str">
            <v>Fianu,Emmanuel</v>
          </cell>
          <cell r="D1114">
            <v>12916746</v>
          </cell>
          <cell r="E1114">
            <v>1299</v>
          </cell>
          <cell r="F1114" t="str">
            <v>Tue Aug 20 00:00:00 UTC 2024</v>
          </cell>
          <cell r="G1114" t="str">
            <v>3PTY</v>
          </cell>
          <cell r="H1114" t="str">
            <v>Active</v>
          </cell>
          <cell r="I1114" t="str">
            <v>Sohail,Anis</v>
          </cell>
          <cell r="J1114" t="str">
            <v>FLO</v>
          </cell>
        </row>
        <row r="1115">
          <cell r="A1115">
            <v>206192237</v>
          </cell>
          <cell r="B1115" t="str">
            <v>chkwinni</v>
          </cell>
          <cell r="C1115" t="str">
            <v>Chepchirchir,Winnie</v>
          </cell>
          <cell r="D1115">
            <v>12120262</v>
          </cell>
          <cell r="E1115">
            <v>1290</v>
          </cell>
          <cell r="F1115" t="str">
            <v>Thu Jul 23 00:00:00 UTC 2026</v>
          </cell>
          <cell r="G1115" t="str">
            <v>3PTY</v>
          </cell>
          <cell r="H1115" t="str">
            <v>Active</v>
          </cell>
          <cell r="I1115" t="str">
            <v>Thomas,Binil</v>
          </cell>
          <cell r="J1115" t="str">
            <v>EFSV</v>
          </cell>
        </row>
        <row r="1116">
          <cell r="A1116">
            <v>203850937</v>
          </cell>
          <cell r="B1116" t="str">
            <v>yenorber</v>
          </cell>
          <cell r="C1116" t="str">
            <v>Yeboah,Norbert</v>
          </cell>
          <cell r="D1116">
            <v>12708068</v>
          </cell>
          <cell r="E1116">
            <v>1299</v>
          </cell>
          <cell r="F1116" t="str">
            <v>Tue Aug 20 00:00:00 UTC 2024</v>
          </cell>
          <cell r="G1116" t="str">
            <v>3PTY</v>
          </cell>
          <cell r="H1116" t="str">
            <v>Active</v>
          </cell>
          <cell r="I1116" t="str">
            <v>Katyal,Varun</v>
          </cell>
          <cell r="J1116" t="str">
            <v>FLO</v>
          </cell>
        </row>
        <row r="1117">
          <cell r="A1117">
            <v>206846535</v>
          </cell>
          <cell r="B1117" t="str">
            <v>btugumea</v>
          </cell>
          <cell r="C1117" t="str">
            <v>BRIAN,TUGUME</v>
          </cell>
          <cell r="D1117">
            <v>12259946</v>
          </cell>
          <cell r="E1117">
            <v>1299</v>
          </cell>
          <cell r="F1117" t="str">
            <v>Mon Dec 22 00:00:00 UTC 2025</v>
          </cell>
          <cell r="G1117" t="str">
            <v>3PTY</v>
          </cell>
          <cell r="H1117" t="str">
            <v>Active</v>
          </cell>
          <cell r="I1117" t="str">
            <v>elrashid,Hassan</v>
          </cell>
          <cell r="J1117" t="str">
            <v>DULS</v>
          </cell>
        </row>
        <row r="1118">
          <cell r="A1118">
            <v>203160804</v>
          </cell>
          <cell r="B1118" t="str">
            <v>bahadudg</v>
          </cell>
          <cell r="C1118" t="str">
            <v>BAHADUR,DIL</v>
          </cell>
          <cell r="D1118">
            <v>14687535</v>
          </cell>
          <cell r="E1118">
            <v>1299</v>
          </cell>
          <cell r="F1118" t="str">
            <v>Sun Mar 31 00:00:00 UTC 2024</v>
          </cell>
          <cell r="G1118" t="str">
            <v>3PTY</v>
          </cell>
          <cell r="H1118" t="str">
            <v>Active</v>
          </cell>
          <cell r="I1118" t="str">
            <v>Akhtar,Muhammad Zohaib</v>
          </cell>
          <cell r="J1118" t="str">
            <v>WOFZ</v>
          </cell>
        </row>
        <row r="1119">
          <cell r="A1119">
            <v>203813078</v>
          </cell>
          <cell r="B1119" t="str">
            <v>sudqsonu</v>
          </cell>
          <cell r="C1119" t="str">
            <v>SUDHA,SONU KRISHNA</v>
          </cell>
          <cell r="D1119">
            <v>15292290</v>
          </cell>
          <cell r="E1119">
            <v>1299</v>
          </cell>
          <cell r="F1119" t="str">
            <v>Tue Aug 13 00:00:00 UTC 2024</v>
          </cell>
          <cell r="G1119" t="str">
            <v>3PTY</v>
          </cell>
          <cell r="H1119" t="str">
            <v>Active</v>
          </cell>
          <cell r="I1119" t="str">
            <v>Meera,Bava Bahrudeen</v>
          </cell>
          <cell r="J1119" t="str">
            <v>ADEC</v>
          </cell>
        </row>
        <row r="1120">
          <cell r="A1120">
            <v>205938163</v>
          </cell>
          <cell r="B1120" t="str">
            <v>ibrnafig</v>
          </cell>
          <cell r="C1120" t="str">
            <v>Ibrahim,Nafiu</v>
          </cell>
          <cell r="D1120">
            <v>11265829</v>
          </cell>
          <cell r="E1120">
            <v>1299</v>
          </cell>
          <cell r="F1120" t="str">
            <v>Mon Sep 08 00:00:00 UTC 2025</v>
          </cell>
          <cell r="G1120" t="str">
            <v>3PTY</v>
          </cell>
          <cell r="H1120" t="str">
            <v>Active</v>
          </cell>
          <cell r="I1120" t="str">
            <v>Narshad,Muhammad Ashik</v>
          </cell>
          <cell r="J1120" t="str">
            <v>EFSV</v>
          </cell>
        </row>
        <row r="1121">
          <cell r="A1121">
            <v>206897636</v>
          </cell>
          <cell r="B1121" t="str">
            <v>wafulakv</v>
          </cell>
          <cell r="C1121" t="str">
            <v>WAFULA KHAMILA,EMMANUEL</v>
          </cell>
          <cell r="D1121">
            <v>15197435</v>
          </cell>
          <cell r="E1121">
            <v>1299</v>
          </cell>
          <cell r="F1121" t="str">
            <v>Thu Jan 08 00:00:00 UTC 2026</v>
          </cell>
          <cell r="G1121" t="str">
            <v>3PTY</v>
          </cell>
          <cell r="H1121" t="str">
            <v>Active</v>
          </cell>
          <cell r="I1121" t="str">
            <v>Narshad,Muhammad Ashik</v>
          </cell>
          <cell r="J1121" t="str">
            <v>FLO</v>
          </cell>
        </row>
        <row r="1122">
          <cell r="A1122">
            <v>204013737</v>
          </cell>
          <cell r="B1122" t="str">
            <v>roabatab</v>
          </cell>
          <cell r="C1122" t="str">
            <v>Aba Taboh,Roland</v>
          </cell>
          <cell r="D1122">
            <v>12059708</v>
          </cell>
          <cell r="E1122">
            <v>1299</v>
          </cell>
          <cell r="F1122" t="str">
            <v>Mon Sep 16 00:00:00 UTC 2024</v>
          </cell>
          <cell r="G1122" t="str">
            <v>3PTY</v>
          </cell>
          <cell r="H1122" t="str">
            <v>Active</v>
          </cell>
          <cell r="I1122" t="str">
            <v>Katyal,Varun</v>
          </cell>
          <cell r="J1122" t="str">
            <v>FLO</v>
          </cell>
        </row>
        <row r="1123">
          <cell r="A1123">
            <v>204246601</v>
          </cell>
          <cell r="B1123" t="str">
            <v>honoadan</v>
          </cell>
          <cell r="C1123" t="str">
            <v>Adang,Honorine Eyandong</v>
          </cell>
          <cell r="D1123">
            <v>14522538</v>
          </cell>
          <cell r="E1123">
            <v>1299</v>
          </cell>
          <cell r="F1123" t="str">
            <v>Mon Oct 14 00:00:00 UTC 2024</v>
          </cell>
          <cell r="G1123" t="str">
            <v>3PTY</v>
          </cell>
          <cell r="H1123" t="str">
            <v>Active</v>
          </cell>
          <cell r="I1123" t="str">
            <v>Katyal,Varun</v>
          </cell>
          <cell r="J1123" t="str">
            <v>QUES</v>
          </cell>
        </row>
        <row r="1124">
          <cell r="A1124">
            <v>206006416</v>
          </cell>
          <cell r="B1124" t="str">
            <v>chinaabo</v>
          </cell>
          <cell r="C1124" t="str">
            <v>CHINARINE EFEUTLAKA,ABOUH</v>
          </cell>
          <cell r="D1124">
            <v>70987</v>
          </cell>
          <cell r="E1124">
            <v>1299</v>
          </cell>
          <cell r="F1124" t="str">
            <v>Mon Sep 15 00:00:00 UTC 2025</v>
          </cell>
          <cell r="G1124" t="str">
            <v>3PTY</v>
          </cell>
          <cell r="H1124" t="str">
            <v>Active</v>
          </cell>
          <cell r="I1124" t="str">
            <v>Katyal,Varun</v>
          </cell>
          <cell r="J1124" t="str">
            <v>FLO</v>
          </cell>
        </row>
        <row r="1125">
          <cell r="A1125">
            <v>203512964</v>
          </cell>
          <cell r="B1125" t="str">
            <v>adjsusan</v>
          </cell>
          <cell r="C1125" t="str">
            <v>Adjei,Susana</v>
          </cell>
          <cell r="D1125">
            <v>12462970</v>
          </cell>
          <cell r="E1125">
            <v>1299</v>
          </cell>
          <cell r="F1125" t="str">
            <v>Thu Jun 20 00:00:00 UTC 2024</v>
          </cell>
          <cell r="G1125" t="str">
            <v>3PTY</v>
          </cell>
          <cell r="H1125" t="str">
            <v>Active</v>
          </cell>
          <cell r="I1125" t="str">
            <v>Narshad,Muhammad Ashik</v>
          </cell>
          <cell r="J1125" t="str">
            <v>FLO</v>
          </cell>
        </row>
        <row r="1126">
          <cell r="A1126">
            <v>207514977</v>
          </cell>
          <cell r="B1126" t="str">
            <v>pramuha</v>
          </cell>
          <cell r="C1126" t="str">
            <v>Rashid,Muhammad</v>
          </cell>
          <cell r="D1126">
            <v>12995168</v>
          </cell>
          <cell r="E1126">
            <v>1712</v>
          </cell>
          <cell r="F1126" t="str">
            <v>Sun May 17 00:00:00 UTC 2026</v>
          </cell>
          <cell r="G1126" t="str">
            <v>3PTY</v>
          </cell>
          <cell r="H1126" t="str">
            <v>Active</v>
          </cell>
          <cell r="I1126" t="str">
            <v>ramadoss,vadivel</v>
          </cell>
          <cell r="J1126" t="str">
            <v>KBTS</v>
          </cell>
        </row>
        <row r="1127">
          <cell r="A1127">
            <v>207820206</v>
          </cell>
          <cell r="B1127" t="str">
            <v>eliaswis</v>
          </cell>
          <cell r="C1127" t="str">
            <v>Schuchnig,Elias Willibald</v>
          </cell>
          <cell r="D1127">
            <v>13425898</v>
          </cell>
          <cell r="E1127">
            <v>1200</v>
          </cell>
          <cell r="F1127" t="str">
            <v>Wed Jul 01 00:00:00 UTC 2026</v>
          </cell>
          <cell r="G1127" t="str">
            <v>3PTY</v>
          </cell>
          <cell r="H1127" t="str">
            <v>Active</v>
          </cell>
          <cell r="I1127" t="str">
            <v>Alhashmi,Abdulla</v>
          </cell>
          <cell r="J1127" t="str">
            <v>SSIS</v>
          </cell>
        </row>
        <row r="1128">
          <cell r="A1128">
            <v>203555404</v>
          </cell>
          <cell r="B1128" t="str">
            <v>tashindu</v>
          </cell>
          <cell r="C1128" t="str">
            <v>Dumba,Tashinga Widdy</v>
          </cell>
          <cell r="D1128">
            <v>12362784</v>
          </cell>
          <cell r="E1128">
            <v>1299</v>
          </cell>
          <cell r="F1128" t="str">
            <v>Thu Jun 27 00:00:00 UTC 2024</v>
          </cell>
          <cell r="G1128" t="str">
            <v>3PTY</v>
          </cell>
          <cell r="H1128" t="str">
            <v>Active</v>
          </cell>
          <cell r="I1128" t="str">
            <v>Meera,Bava Bahrudeen</v>
          </cell>
          <cell r="J1128" t="str">
            <v>FLO</v>
          </cell>
        </row>
        <row r="1129">
          <cell r="A1129">
            <v>201536170</v>
          </cell>
          <cell r="B1129" t="str">
            <v>thusaidu</v>
          </cell>
          <cell r="C1129" t="str">
            <v>Thullah,Saidu Brima</v>
          </cell>
          <cell r="D1129">
            <v>13445355</v>
          </cell>
          <cell r="E1129">
            <v>1299</v>
          </cell>
          <cell r="F1129" t="str">
            <v>Thu Oct 03 00:00:00 UTC 2024</v>
          </cell>
          <cell r="G1129" t="str">
            <v>3PTY</v>
          </cell>
          <cell r="H1129" t="str">
            <v>Active</v>
          </cell>
          <cell r="I1129" t="str">
            <v>Ansari,Ammar Abdullah</v>
          </cell>
          <cell r="J1129" t="str">
            <v>QUES</v>
          </cell>
        </row>
        <row r="1130">
          <cell r="A1130">
            <v>206964130</v>
          </cell>
          <cell r="B1130" t="str">
            <v>niwandig</v>
          </cell>
          <cell r="C1130" t="str">
            <v>NIWANDINDA,GIFT</v>
          </cell>
          <cell r="D1130">
            <v>12571336</v>
          </cell>
          <cell r="E1130">
            <v>1712</v>
          </cell>
          <cell r="F1130" t="str">
            <v>Fri Jan 23 00:00:00 UTC 2026</v>
          </cell>
          <cell r="G1130" t="str">
            <v>3PTY</v>
          </cell>
          <cell r="H1130" t="str">
            <v>Active</v>
          </cell>
          <cell r="I1130" t="str">
            <v>Rajendran,Ajith Kumar</v>
          </cell>
          <cell r="J1130" t="str">
            <v>KBTS</v>
          </cell>
        </row>
        <row r="1131">
          <cell r="A1131">
            <v>206129616</v>
          </cell>
          <cell r="B1131" t="str">
            <v>adorrabq</v>
          </cell>
          <cell r="C1131" t="str">
            <v>Ador,Rabbi</v>
          </cell>
          <cell r="D1131">
            <v>11915442</v>
          </cell>
          <cell r="E1131">
            <v>1299</v>
          </cell>
          <cell r="F1131" t="str">
            <v>Mon Sep 29 00:00:00 UTC 2025</v>
          </cell>
          <cell r="G1131" t="str">
            <v>3PTY</v>
          </cell>
          <cell r="H1131" t="str">
            <v>Active</v>
          </cell>
          <cell r="I1131" t="str">
            <v>Ansari,Ammar Abdullah</v>
          </cell>
          <cell r="J1131" t="str">
            <v>FLO</v>
          </cell>
        </row>
        <row r="1132">
          <cell r="A1132">
            <v>113090848</v>
          </cell>
          <cell r="B1132" t="str">
            <v>arsmuhar</v>
          </cell>
          <cell r="C1132" t="str">
            <v>Arshad,Muhammad Ali</v>
          </cell>
          <cell r="D1132">
            <v>14181866</v>
          </cell>
          <cell r="E1132">
            <v>1299</v>
          </cell>
          <cell r="F1132" t="str">
            <v>Mon Oct 21 00:00:00 UTC 2024</v>
          </cell>
          <cell r="G1132" t="str">
            <v>3PTY</v>
          </cell>
          <cell r="H1132" t="str">
            <v>Active</v>
          </cell>
          <cell r="I1132" t="str">
            <v>Scaria,Varghese</v>
          </cell>
          <cell r="J1132" t="str">
            <v>QUES</v>
          </cell>
        </row>
        <row r="1133">
          <cell r="A1133">
            <v>206348214</v>
          </cell>
          <cell r="B1133" t="str">
            <v>lestanak</v>
          </cell>
          <cell r="C1133" t="str">
            <v>NYAMVURA,TANAKA LESLIE</v>
          </cell>
          <cell r="D1133">
            <v>11095445</v>
          </cell>
          <cell r="E1133">
            <v>1299</v>
          </cell>
          <cell r="F1133" t="str">
            <v>Mon Oct 27 00:00:00 UTC 2025</v>
          </cell>
          <cell r="G1133" t="str">
            <v>3PTY</v>
          </cell>
          <cell r="H1133" t="str">
            <v>Active</v>
          </cell>
          <cell r="I1133" t="str">
            <v>Dinberu,Eden</v>
          </cell>
          <cell r="J1133" t="str">
            <v>FLO</v>
          </cell>
        </row>
        <row r="1134">
          <cell r="A1134">
            <v>204053437</v>
          </cell>
          <cell r="B1134" t="str">
            <v>kallbnik</v>
          </cell>
          <cell r="C1134" t="str">
            <v>Kallingal,Nikhil</v>
          </cell>
          <cell r="D1134">
            <v>14779531</v>
          </cell>
          <cell r="E1134">
            <v>1299</v>
          </cell>
          <cell r="F1134" t="str">
            <v>Mon Sep 23 00:00:00 UTC 2024</v>
          </cell>
          <cell r="G1134" t="str">
            <v>3PTY</v>
          </cell>
          <cell r="H1134" t="str">
            <v>Active</v>
          </cell>
          <cell r="I1134" t="str">
            <v>Ansari,Ammar Abdullah</v>
          </cell>
          <cell r="J1134" t="str">
            <v>ADEC</v>
          </cell>
        </row>
        <row r="1135">
          <cell r="A1135">
            <v>203468395</v>
          </cell>
          <cell r="B1135" t="str">
            <v>frimpofr</v>
          </cell>
          <cell r="C1135" t="str">
            <v>Frimpong,Francis Owusu</v>
          </cell>
          <cell r="D1135">
            <v>12367688</v>
          </cell>
          <cell r="E1135">
            <v>1299</v>
          </cell>
          <cell r="F1135" t="str">
            <v>Thu Jun 13 00:00:00 UTC 2024</v>
          </cell>
          <cell r="G1135" t="str">
            <v>3PTY</v>
          </cell>
          <cell r="H1135" t="str">
            <v>Active</v>
          </cell>
          <cell r="I1135" t="str">
            <v>Katyal,Varun</v>
          </cell>
          <cell r="J1135" t="str">
            <v>FLO</v>
          </cell>
        </row>
        <row r="1136">
          <cell r="A1136">
            <v>205406277</v>
          </cell>
          <cell r="B1136" t="str">
            <v>rjkumary</v>
          </cell>
          <cell r="C1136" t="str">
            <v>Kumar Yadav,Rajesh</v>
          </cell>
          <cell r="D1136">
            <v>14616232</v>
          </cell>
          <cell r="E1136">
            <v>1712</v>
          </cell>
          <cell r="F1136" t="str">
            <v>Fri Jun 06 00:00:00 UTC 2025</v>
          </cell>
          <cell r="G1136" t="str">
            <v>3PTY</v>
          </cell>
          <cell r="H1136" t="str">
            <v>Active</v>
          </cell>
          <cell r="I1136" t="str">
            <v>POGALA,HAREESH</v>
          </cell>
          <cell r="J1136" t="str">
            <v>KBTS</v>
          </cell>
        </row>
        <row r="1137">
          <cell r="A1137">
            <v>203965493</v>
          </cell>
          <cell r="B1137" t="str">
            <v>bibrahio</v>
          </cell>
          <cell r="C1137" t="str">
            <v>Ibrahim,Osman</v>
          </cell>
          <cell r="D1137">
            <v>12365248</v>
          </cell>
          <cell r="E1137">
            <v>1299</v>
          </cell>
          <cell r="F1137" t="str">
            <v>Mon Sep 09 00:00:00 UTC 2024</v>
          </cell>
          <cell r="G1137" t="str">
            <v>3PTY</v>
          </cell>
          <cell r="H1137" t="str">
            <v>Active</v>
          </cell>
          <cell r="I1137" t="str">
            <v>Katyal,Varun</v>
          </cell>
          <cell r="J1137" t="str">
            <v>FLO</v>
          </cell>
        </row>
        <row r="1138">
          <cell r="A1138">
            <v>203964990</v>
          </cell>
          <cell r="B1138" t="str">
            <v>roycshub</v>
          </cell>
          <cell r="C1138" t="str">
            <v>Roy,Shubhadeep</v>
          </cell>
          <cell r="D1138">
            <v>14272115</v>
          </cell>
          <cell r="E1138">
            <v>1299</v>
          </cell>
          <cell r="F1138" t="str">
            <v>Mon Sep 09 00:00:00 UTC 2024</v>
          </cell>
          <cell r="G1138" t="str">
            <v>3PTY</v>
          </cell>
          <cell r="H1138" t="str">
            <v>Active</v>
          </cell>
          <cell r="I1138" t="str">
            <v>Ansari,Ammar Abdullah</v>
          </cell>
          <cell r="J1138" t="str">
            <v>ADEC</v>
          </cell>
        </row>
        <row r="1139">
          <cell r="A1139">
            <v>203736776</v>
          </cell>
          <cell r="B1139" t="str">
            <v>ikeharsa</v>
          </cell>
          <cell r="C1139" t="str">
            <v>Sing,Kehar Sing</v>
          </cell>
          <cell r="D1139">
            <v>11672443</v>
          </cell>
          <cell r="E1139">
            <v>1299</v>
          </cell>
          <cell r="F1139" t="str">
            <v>Mon Jul 29 00:00:00 UTC 2024</v>
          </cell>
          <cell r="G1139" t="str">
            <v>3PTY</v>
          </cell>
          <cell r="H1139" t="str">
            <v>Active</v>
          </cell>
          <cell r="I1139" t="str">
            <v>Katyal,Varun</v>
          </cell>
          <cell r="J1139" t="str">
            <v>ADEC</v>
          </cell>
        </row>
        <row r="1140">
          <cell r="A1140">
            <v>202383469</v>
          </cell>
          <cell r="B1140" t="str">
            <v>javmuhak</v>
          </cell>
          <cell r="C1140" t="str">
            <v>Usman,Muhammad</v>
          </cell>
          <cell r="D1140">
            <v>11158110</v>
          </cell>
          <cell r="E1140">
            <v>1299</v>
          </cell>
          <cell r="F1140" t="str">
            <v>Thu Oct 31 00:00:00 UTC 2024</v>
          </cell>
          <cell r="G1140" t="str">
            <v>3PTY</v>
          </cell>
          <cell r="H1140" t="str">
            <v>Active</v>
          </cell>
          <cell r="I1140" t="str">
            <v>Joshi,Anirudh</v>
          </cell>
          <cell r="J1140" t="str">
            <v>QUES</v>
          </cell>
        </row>
        <row r="1141">
          <cell r="A1141">
            <v>203512949</v>
          </cell>
          <cell r="B1141" t="str">
            <v>hnkansah</v>
          </cell>
          <cell r="C1141" t="str">
            <v>Nkansah,Harriet Anto</v>
          </cell>
          <cell r="D1141">
            <v>11085199</v>
          </cell>
          <cell r="E1141">
            <v>1299</v>
          </cell>
          <cell r="F1141" t="str">
            <v>Thu Jun 20 00:00:00 UTC 2024</v>
          </cell>
          <cell r="G1141" t="str">
            <v>3PTY</v>
          </cell>
          <cell r="H1141" t="str">
            <v>Active</v>
          </cell>
          <cell r="I1141" t="str">
            <v>Scaria,Varghese</v>
          </cell>
          <cell r="J1141" t="str">
            <v>FLO</v>
          </cell>
        </row>
        <row r="1142">
          <cell r="A1142">
            <v>205608373</v>
          </cell>
          <cell r="B1142" t="str">
            <v>tiacquah</v>
          </cell>
          <cell r="C1142" t="str">
            <v>TIMOTHY,ACQUAH</v>
          </cell>
          <cell r="D1142">
            <v>11557143</v>
          </cell>
          <cell r="E1142">
            <v>1299</v>
          </cell>
          <cell r="F1142" t="str">
            <v>Mon Jul 07 00:00:00 UTC 2025</v>
          </cell>
          <cell r="G1142" t="str">
            <v>3PTY</v>
          </cell>
          <cell r="H1142" t="str">
            <v>Active</v>
          </cell>
          <cell r="I1142" t="str">
            <v>Sohail,Anis</v>
          </cell>
          <cell r="J1142" t="str">
            <v>DULS</v>
          </cell>
        </row>
        <row r="1143">
          <cell r="A1143">
            <v>203635494</v>
          </cell>
          <cell r="B1143" t="str">
            <v>kudapinj</v>
          </cell>
          <cell r="C1143" t="str">
            <v>Pinjisi,Kudakwashe Ernest</v>
          </cell>
          <cell r="D1143">
            <v>12942036</v>
          </cell>
          <cell r="E1143">
            <v>1299</v>
          </cell>
          <cell r="F1143" t="str">
            <v>Wed Oct 09 00:00:00 UTC 2024</v>
          </cell>
          <cell r="G1143" t="str">
            <v>3PTY</v>
          </cell>
          <cell r="H1143" t="str">
            <v>Active</v>
          </cell>
          <cell r="I1143" t="str">
            <v>Lakkireddy,Sai Raghavendra Reddy</v>
          </cell>
          <cell r="J1143" t="str">
            <v>FLO</v>
          </cell>
        </row>
        <row r="1144">
          <cell r="A1144">
            <v>203850771</v>
          </cell>
          <cell r="B1144" t="str">
            <v>museriya</v>
          </cell>
          <cell r="C1144" t="str">
            <v>Musoke,Eriya</v>
          </cell>
          <cell r="D1144">
            <v>14641236</v>
          </cell>
          <cell r="E1144">
            <v>1299</v>
          </cell>
          <cell r="F1144" t="str">
            <v>Tue Aug 20 00:00:00 UTC 2024</v>
          </cell>
          <cell r="G1144" t="str">
            <v>3PTY</v>
          </cell>
          <cell r="H1144" t="str">
            <v>Active</v>
          </cell>
          <cell r="I1144" t="str">
            <v>Lakkireddy,Sai Raghavendra Reddy</v>
          </cell>
          <cell r="J1144" t="str">
            <v>DULS</v>
          </cell>
        </row>
        <row r="1145">
          <cell r="A1145">
            <v>206191926</v>
          </cell>
          <cell r="B1145" t="str">
            <v>bushirna</v>
          </cell>
          <cell r="C1145" t="str">
            <v>Nassonko,Bushira</v>
          </cell>
          <cell r="D1145">
            <v>13348730</v>
          </cell>
          <cell r="E1145">
            <v>1299</v>
          </cell>
          <cell r="F1145" t="str">
            <v>Mon Oct 06 00:00:00 UTC 2025</v>
          </cell>
          <cell r="G1145" t="str">
            <v>3PTY</v>
          </cell>
          <cell r="H1145" t="str">
            <v>Active</v>
          </cell>
          <cell r="I1145" t="str">
            <v>Ansari,Ammar Abdullah</v>
          </cell>
          <cell r="J1145" t="str">
            <v>EFSV</v>
          </cell>
        </row>
        <row r="1146">
          <cell r="A1146">
            <v>206853664</v>
          </cell>
          <cell r="B1146" t="str">
            <v>mugenkag</v>
          </cell>
          <cell r="C1146" t="str">
            <v>MUGENYI,KAAWA</v>
          </cell>
          <cell r="D1146">
            <v>11986914</v>
          </cell>
          <cell r="E1146">
            <v>1299</v>
          </cell>
          <cell r="F1146" t="str">
            <v>Mon Dec 22 00:00:00 UTC 2025</v>
          </cell>
          <cell r="G1146" t="str">
            <v>3PTY</v>
          </cell>
          <cell r="H1146" t="str">
            <v>Active</v>
          </cell>
          <cell r="I1146" t="str">
            <v>Meera,Bava Bahrudeen</v>
          </cell>
          <cell r="J1146" t="str">
            <v>DULS</v>
          </cell>
        </row>
        <row r="1147">
          <cell r="A1147">
            <v>204094216</v>
          </cell>
          <cell r="B1147" t="str">
            <v>ndiranio</v>
          </cell>
          <cell r="C1147" t="str">
            <v>Omah,Diranie Buteh</v>
          </cell>
          <cell r="D1147">
            <v>197144</v>
          </cell>
          <cell r="E1147">
            <v>1299</v>
          </cell>
          <cell r="F1147" t="str">
            <v>Thu Sep 26 00:00:00 UTC 2024</v>
          </cell>
          <cell r="G1147" t="str">
            <v>3PTY</v>
          </cell>
          <cell r="H1147" t="str">
            <v>Active</v>
          </cell>
          <cell r="I1147" t="str">
            <v>Scaria,Varghese</v>
          </cell>
          <cell r="J1147" t="str">
            <v>QUES</v>
          </cell>
        </row>
        <row r="1148">
          <cell r="A1148">
            <v>205252357</v>
          </cell>
          <cell r="B1148" t="str">
            <v>bremwang</v>
          </cell>
          <cell r="C1148" t="str">
            <v>Mwangi,Brenda Wangui</v>
          </cell>
          <cell r="D1148">
            <v>13167272</v>
          </cell>
          <cell r="E1148">
            <v>1299</v>
          </cell>
          <cell r="F1148" t="str">
            <v>Tue Aug 04 00:00:00 UTC 2026</v>
          </cell>
          <cell r="G1148" t="str">
            <v>3PTY</v>
          </cell>
          <cell r="H1148" t="str">
            <v>Active</v>
          </cell>
          <cell r="I1148" t="str">
            <v>Narshad,Muhammad Ashik</v>
          </cell>
          <cell r="J1148" t="str">
            <v>EFSV</v>
          </cell>
        </row>
        <row r="1149">
          <cell r="A1149">
            <v>203881601</v>
          </cell>
          <cell r="B1149" t="str">
            <v>ashiegbi</v>
          </cell>
          <cell r="C1149" t="str">
            <v>Ashiegbi,Clemence</v>
          </cell>
          <cell r="D1149">
            <v>13238914</v>
          </cell>
          <cell r="E1149">
            <v>1299</v>
          </cell>
          <cell r="F1149" t="str">
            <v>Mon Aug 26 00:00:00 UTC 2024</v>
          </cell>
          <cell r="G1149" t="str">
            <v>3PTY</v>
          </cell>
          <cell r="H1149" t="str">
            <v>Active</v>
          </cell>
          <cell r="I1149" t="str">
            <v>Katyal,Varun</v>
          </cell>
          <cell r="J1149" t="str">
            <v>FLO</v>
          </cell>
        </row>
        <row r="1150">
          <cell r="A1150">
            <v>204029060</v>
          </cell>
          <cell r="B1150" t="str">
            <v>arconcey</v>
          </cell>
          <cell r="C1150" t="str">
            <v>Concepcion,Artemio</v>
          </cell>
          <cell r="D1150">
            <v>14581477</v>
          </cell>
          <cell r="E1150">
            <v>1299</v>
          </cell>
          <cell r="F1150" t="str">
            <v>Sun Sep 15 00:00:00 UTC 2024</v>
          </cell>
          <cell r="G1150" t="str">
            <v>3PTY</v>
          </cell>
          <cell r="H1150" t="str">
            <v>Active</v>
          </cell>
          <cell r="I1150" t="str">
            <v>Akhtar,Muhammad Zohaib</v>
          </cell>
          <cell r="J1150" t="str">
            <v>WOFZ</v>
          </cell>
        </row>
        <row r="1151">
          <cell r="A1151">
            <v>203851001</v>
          </cell>
          <cell r="B1151" t="str">
            <v>maragbev</v>
          </cell>
          <cell r="C1151" t="str">
            <v>Agbeviade,Mary</v>
          </cell>
          <cell r="D1151">
            <v>11636674</v>
          </cell>
          <cell r="E1151">
            <v>1299</v>
          </cell>
          <cell r="F1151" t="str">
            <v>Mon Sep 09 00:00:00 UTC 2024</v>
          </cell>
          <cell r="G1151" t="str">
            <v>3PTY</v>
          </cell>
          <cell r="H1151" t="str">
            <v>Active</v>
          </cell>
          <cell r="I1151" t="str">
            <v>Ansari,Ammar Abdullah</v>
          </cell>
          <cell r="J1151" t="str">
            <v>FLO</v>
          </cell>
        </row>
        <row r="1152">
          <cell r="A1152">
            <v>206015654</v>
          </cell>
          <cell r="B1152" t="str">
            <v>roedieme</v>
          </cell>
          <cell r="C1152" t="str">
            <v>Ediemejang Muankume,Roland</v>
          </cell>
          <cell r="D1152">
            <v>14236273</v>
          </cell>
          <cell r="E1152">
            <v>1299</v>
          </cell>
          <cell r="F1152" t="str">
            <v>Mon Sep 15 00:00:00 UTC 2025</v>
          </cell>
          <cell r="G1152" t="str">
            <v>3PTY</v>
          </cell>
          <cell r="H1152" t="str">
            <v>Active</v>
          </cell>
          <cell r="I1152" t="str">
            <v>Dinberu,Eden</v>
          </cell>
          <cell r="J1152" t="str">
            <v>FLO</v>
          </cell>
        </row>
        <row r="1153">
          <cell r="A1153">
            <v>206930130</v>
          </cell>
          <cell r="B1153" t="str">
            <v>annwamum</v>
          </cell>
          <cell r="C1153" t="str">
            <v>MUHIAH,ANN WAMBUI</v>
          </cell>
          <cell r="D1153">
            <v>13048175</v>
          </cell>
          <cell r="E1153">
            <v>1299</v>
          </cell>
          <cell r="F1153" t="str">
            <v>Thu Jan 15 00:00:00 UTC 2026</v>
          </cell>
          <cell r="G1153" t="str">
            <v>3PTY</v>
          </cell>
          <cell r="H1153" t="str">
            <v>Active</v>
          </cell>
          <cell r="I1153" t="str">
            <v>Thomas,Binil</v>
          </cell>
          <cell r="J1153" t="str">
            <v>EFSV</v>
          </cell>
        </row>
        <row r="1154">
          <cell r="A1154">
            <v>204403651</v>
          </cell>
          <cell r="B1154" t="str">
            <v>jalanssh</v>
          </cell>
          <cell r="C1154" t="str">
            <v>SHIJU,ALAN SHIJU</v>
          </cell>
          <cell r="D1154">
            <v>12885098</v>
          </cell>
          <cell r="E1154">
            <v>1299</v>
          </cell>
          <cell r="F1154" t="str">
            <v>Thu Oct 31 00:00:00 UTC 2024</v>
          </cell>
          <cell r="G1154" t="str">
            <v>3PTY</v>
          </cell>
          <cell r="H1154" t="str">
            <v>Active</v>
          </cell>
          <cell r="I1154" t="str">
            <v>Sohail,Anis</v>
          </cell>
          <cell r="J1154" t="str">
            <v>ADEC</v>
          </cell>
        </row>
        <row r="1155">
          <cell r="A1155">
            <v>206239215</v>
          </cell>
          <cell r="B1155" t="str">
            <v>wendpoku</v>
          </cell>
          <cell r="C1155" t="str">
            <v>POKUAAH,WENDY</v>
          </cell>
          <cell r="D1155">
            <v>13643493</v>
          </cell>
          <cell r="E1155">
            <v>1299</v>
          </cell>
          <cell r="F1155" t="str">
            <v>Mon Oct 13 00:00:00 UTC 2025</v>
          </cell>
          <cell r="G1155" t="str">
            <v>3PTY</v>
          </cell>
          <cell r="H1155" t="str">
            <v>Active</v>
          </cell>
          <cell r="I1155" t="str">
            <v>Narshad,Muhammad Ashik</v>
          </cell>
          <cell r="J1155" t="str">
            <v>FLO</v>
          </cell>
        </row>
        <row r="1156">
          <cell r="A1156">
            <v>204967145</v>
          </cell>
          <cell r="B1156" t="str">
            <v>prisarpo</v>
          </cell>
          <cell r="C1156" t="str">
            <v>SARPONG,PRINCE</v>
          </cell>
          <cell r="D1156">
            <v>14137418</v>
          </cell>
          <cell r="E1156">
            <v>1299</v>
          </cell>
          <cell r="F1156" t="str">
            <v>Mon Mar 03 00:00:00 UTC 2025</v>
          </cell>
          <cell r="G1156" t="str">
            <v>3PTY</v>
          </cell>
          <cell r="H1156" t="str">
            <v>Active</v>
          </cell>
          <cell r="I1156" t="str">
            <v>Narshad,Muhammad Ashik</v>
          </cell>
          <cell r="J1156" t="str">
            <v>DULS</v>
          </cell>
        </row>
        <row r="1157">
          <cell r="A1157">
            <v>203521427</v>
          </cell>
          <cell r="B1157" t="str">
            <v>kamargib</v>
          </cell>
          <cell r="C1157" t="str">
            <v>kamara,Gibrilla</v>
          </cell>
          <cell r="D1157">
            <v>14533338</v>
          </cell>
          <cell r="E1157">
            <v>1299</v>
          </cell>
          <cell r="F1157" t="str">
            <v>Thu Jun 20 00:00:00 UTC 2024</v>
          </cell>
          <cell r="G1157" t="str">
            <v>3PTY</v>
          </cell>
          <cell r="H1157" t="str">
            <v>Active</v>
          </cell>
          <cell r="I1157" t="str">
            <v>Katyal,Varun</v>
          </cell>
          <cell r="J1157" t="str">
            <v>FLO</v>
          </cell>
        </row>
        <row r="1158">
          <cell r="A1158">
            <v>206930700</v>
          </cell>
          <cell r="B1158" t="str">
            <v>andmutun</v>
          </cell>
          <cell r="C1158" t="str">
            <v>MUTUNGI,ANDREW</v>
          </cell>
          <cell r="D1158">
            <v>12205585</v>
          </cell>
          <cell r="E1158">
            <v>1299</v>
          </cell>
          <cell r="F1158" t="str">
            <v>Mon Jan 26 00:00:00 UTC 2026</v>
          </cell>
          <cell r="G1158" t="str">
            <v>3PTY</v>
          </cell>
          <cell r="H1158" t="str">
            <v>Active</v>
          </cell>
          <cell r="I1158" t="str">
            <v>Sohail,Anis</v>
          </cell>
          <cell r="J1158" t="str">
            <v>DULS</v>
          </cell>
        </row>
        <row r="1159">
          <cell r="A1159">
            <v>206915794</v>
          </cell>
          <cell r="B1159" t="str">
            <v>vincphir</v>
          </cell>
          <cell r="C1159" t="str">
            <v>PHIRI,VINCENT</v>
          </cell>
          <cell r="D1159">
            <v>14392027</v>
          </cell>
          <cell r="E1159">
            <v>1299</v>
          </cell>
          <cell r="F1159" t="str">
            <v>Mon Jan 12 00:00:00 UTC 2026</v>
          </cell>
          <cell r="G1159" t="str">
            <v>3PTY</v>
          </cell>
          <cell r="H1159" t="str">
            <v>Active</v>
          </cell>
          <cell r="I1159" t="str">
            <v>Ansari,Ammar Abdullah</v>
          </cell>
          <cell r="J1159" t="str">
            <v>DULS</v>
          </cell>
        </row>
        <row r="1160">
          <cell r="A1160">
            <v>205839585</v>
          </cell>
          <cell r="B1160" t="str">
            <v>faroukki</v>
          </cell>
          <cell r="C1160" t="str">
            <v>KIBALAMA,FAROUK</v>
          </cell>
          <cell r="D1160">
            <v>14361390</v>
          </cell>
          <cell r="E1160">
            <v>1299</v>
          </cell>
          <cell r="F1160" t="str">
            <v>Mon Aug 25 00:00:00 UTC 2025</v>
          </cell>
          <cell r="G1160" t="str">
            <v>3PTY</v>
          </cell>
          <cell r="H1160" t="str">
            <v>Active</v>
          </cell>
          <cell r="I1160" t="str">
            <v>Thomas,Binil</v>
          </cell>
          <cell r="J1160" t="str">
            <v>DULS</v>
          </cell>
        </row>
        <row r="1161">
          <cell r="A1161">
            <v>204138503</v>
          </cell>
          <cell r="B1161" t="str">
            <v>kodugraf</v>
          </cell>
          <cell r="C1161" t="str">
            <v>kodua,grace</v>
          </cell>
          <cell r="D1161">
            <v>303931</v>
          </cell>
          <cell r="E1161">
            <v>1299</v>
          </cell>
          <cell r="F1161" t="str">
            <v>Mon Sep 30 00:00:00 UTC 2024</v>
          </cell>
          <cell r="G1161" t="str">
            <v>3PTY</v>
          </cell>
          <cell r="H1161" t="str">
            <v>Active</v>
          </cell>
          <cell r="I1161" t="str">
            <v>Ansari,Ammar Abdullah</v>
          </cell>
          <cell r="J1161" t="str">
            <v>FLO</v>
          </cell>
        </row>
        <row r="1162">
          <cell r="A1162">
            <v>203813082</v>
          </cell>
          <cell r="B1162" t="str">
            <v>gprincsi</v>
          </cell>
          <cell r="C1162" t="str">
            <v>SINGH,PRINCEPAL</v>
          </cell>
          <cell r="D1162">
            <v>12050137</v>
          </cell>
          <cell r="E1162">
            <v>1299</v>
          </cell>
          <cell r="F1162" t="str">
            <v>Tue Aug 13 00:00:00 UTC 2024</v>
          </cell>
          <cell r="G1162" t="str">
            <v>3PTY</v>
          </cell>
          <cell r="H1162" t="str">
            <v>Active</v>
          </cell>
          <cell r="I1162" t="str">
            <v>Katyal,Varun</v>
          </cell>
          <cell r="J1162" t="str">
            <v>ADEC</v>
          </cell>
        </row>
        <row r="1163">
          <cell r="A1163">
            <v>204009672</v>
          </cell>
          <cell r="B1163" t="str">
            <v>ankinew</v>
          </cell>
          <cell r="C1163" t="str">
            <v>NEWAR,ANKIT</v>
          </cell>
          <cell r="D1163">
            <v>778811</v>
          </cell>
          <cell r="E1163">
            <v>1299</v>
          </cell>
          <cell r="F1163" t="str">
            <v>Mon Sep 16 00:00:00 UTC 2024</v>
          </cell>
          <cell r="G1163" t="str">
            <v>3PTY</v>
          </cell>
          <cell r="H1163" t="str">
            <v>Active</v>
          </cell>
          <cell r="I1163" t="str">
            <v>Narshad,Muhammad Ashik</v>
          </cell>
          <cell r="J1163" t="str">
            <v>DULS</v>
          </cell>
        </row>
        <row r="1164">
          <cell r="A1164">
            <v>207019316</v>
          </cell>
          <cell r="B1164" t="str">
            <v>nkentasi</v>
          </cell>
          <cell r="C1164" t="str">
            <v>kentara,Asire alko</v>
          </cell>
          <cell r="D1164">
            <v>13123253</v>
          </cell>
          <cell r="E1164">
            <v>1712</v>
          </cell>
          <cell r="F1164" t="str">
            <v>Tue Feb 10 00:00:00 UTC 2026</v>
          </cell>
          <cell r="G1164" t="str">
            <v>3PTY</v>
          </cell>
          <cell r="H1164" t="str">
            <v>Active</v>
          </cell>
          <cell r="I1164" t="str">
            <v>ramadoss,vadivel</v>
          </cell>
          <cell r="J1164" t="str">
            <v>KBTS</v>
          </cell>
        </row>
        <row r="1165">
          <cell r="A1165">
            <v>203800523</v>
          </cell>
          <cell r="B1165" t="str">
            <v>ansjirfa</v>
          </cell>
          <cell r="C1165" t="str">
            <v>ANSARI,IRFAN</v>
          </cell>
          <cell r="D1165">
            <v>12424171</v>
          </cell>
          <cell r="E1165">
            <v>1299</v>
          </cell>
          <cell r="F1165" t="str">
            <v>Fri Aug 09 00:00:00 UTC 2024</v>
          </cell>
          <cell r="G1165" t="str">
            <v>3PTY</v>
          </cell>
          <cell r="H1165" t="str">
            <v>Active</v>
          </cell>
          <cell r="I1165" t="str">
            <v>Rajendran,Ajith Kumar</v>
          </cell>
          <cell r="J1165" t="str">
            <v>KBTS</v>
          </cell>
        </row>
        <row r="1166">
          <cell r="A1166">
            <v>206607035</v>
          </cell>
          <cell r="B1166" t="str">
            <v>rjwanjir</v>
          </cell>
          <cell r="C1166" t="str">
            <v>WANJIRU,JOSEPH NJUGUNA</v>
          </cell>
          <cell r="D1166">
            <v>13760885</v>
          </cell>
          <cell r="E1166">
            <v>1299</v>
          </cell>
          <cell r="F1166" t="str">
            <v>Mon Nov 17 00:00:00 UTC 2025</v>
          </cell>
          <cell r="G1166" t="str">
            <v>3PTY</v>
          </cell>
          <cell r="H1166" t="str">
            <v>Active</v>
          </cell>
          <cell r="I1166" t="str">
            <v>Thomas,Binil</v>
          </cell>
          <cell r="J1166" t="str">
            <v>EFSV</v>
          </cell>
        </row>
        <row r="1167">
          <cell r="A1167">
            <v>203850767</v>
          </cell>
          <cell r="B1167" t="str">
            <v>frategek</v>
          </cell>
          <cell r="C1167" t="str">
            <v>Ategeka,Francis</v>
          </cell>
          <cell r="D1167">
            <v>12778647</v>
          </cell>
          <cell r="E1167">
            <v>1299</v>
          </cell>
          <cell r="F1167" t="str">
            <v>Tue Aug 20 00:00:00 UTC 2024</v>
          </cell>
          <cell r="G1167" t="str">
            <v>3PTY</v>
          </cell>
          <cell r="H1167" t="str">
            <v>Active</v>
          </cell>
          <cell r="I1167" t="str">
            <v>Thomas,Binil</v>
          </cell>
          <cell r="J1167" t="str">
            <v>DULS</v>
          </cell>
        </row>
        <row r="1168">
          <cell r="A1168">
            <v>203521134</v>
          </cell>
          <cell r="B1168" t="str">
            <v>evanasam</v>
          </cell>
          <cell r="C1168" t="str">
            <v>Asamoah,Evans</v>
          </cell>
          <cell r="D1168">
            <v>12478863</v>
          </cell>
          <cell r="E1168">
            <v>1299</v>
          </cell>
          <cell r="F1168" t="str">
            <v>Thu Jun 20 00:00:00 UTC 2024</v>
          </cell>
          <cell r="G1168" t="str">
            <v>3PTY</v>
          </cell>
          <cell r="H1168" t="str">
            <v>Active</v>
          </cell>
          <cell r="I1168" t="str">
            <v>Katyal,Varun</v>
          </cell>
          <cell r="J1168" t="str">
            <v>FLO</v>
          </cell>
        </row>
        <row r="1169">
          <cell r="A1169">
            <v>206930336</v>
          </cell>
          <cell r="B1169" t="str">
            <v>jeropfar</v>
          </cell>
          <cell r="C1169" t="str">
            <v>JEROP,FAITH</v>
          </cell>
          <cell r="D1169">
            <v>13141256</v>
          </cell>
          <cell r="E1169">
            <v>1299</v>
          </cell>
          <cell r="F1169" t="str">
            <v>Thu Jan 15 00:00:00 UTC 2026</v>
          </cell>
          <cell r="G1169" t="str">
            <v>3PTY</v>
          </cell>
          <cell r="H1169" t="str">
            <v>Active</v>
          </cell>
          <cell r="I1169" t="str">
            <v>Thomas,Binil</v>
          </cell>
          <cell r="J1169" t="str">
            <v>EFSV</v>
          </cell>
        </row>
        <row r="1170">
          <cell r="A1170">
            <v>203030143</v>
          </cell>
          <cell r="B1170" t="str">
            <v>kishjaga</v>
          </cell>
          <cell r="C1170" t="str">
            <v>Kishan,Jagatiya</v>
          </cell>
          <cell r="D1170">
            <v>13926065</v>
          </cell>
          <cell r="E1170">
            <v>1299</v>
          </cell>
          <cell r="F1170" t="str">
            <v>Mon Feb 19 00:00:00 UTC 2024</v>
          </cell>
          <cell r="G1170" t="str">
            <v>3PTY</v>
          </cell>
          <cell r="H1170" t="str">
            <v>Active</v>
          </cell>
          <cell r="I1170" t="str">
            <v>Rizvan,Mohamed</v>
          </cell>
          <cell r="J1170" t="str">
            <v>KBTS</v>
          </cell>
        </row>
        <row r="1171">
          <cell r="A1171">
            <v>207868611</v>
          </cell>
          <cell r="B1171" t="str">
            <v>nelliojo</v>
          </cell>
          <cell r="C1171" t="str">
            <v>Elliot,Josh</v>
          </cell>
          <cell r="D1171">
            <v>12966584</v>
          </cell>
          <cell r="E1171">
            <v>1200</v>
          </cell>
          <cell r="F1171" t="str">
            <v>Mon Jul 06 00:00:00 UTC 2026</v>
          </cell>
          <cell r="G1171" t="str">
            <v>3PTY</v>
          </cell>
          <cell r="H1171" t="str">
            <v>Active</v>
          </cell>
          <cell r="I1171" t="str">
            <v>Alhashmi,Abdulla</v>
          </cell>
          <cell r="J1171" t="str">
            <v>MEUE</v>
          </cell>
        </row>
        <row r="1172">
          <cell r="A1172">
            <v>205609884</v>
          </cell>
          <cell r="B1172" t="str">
            <v>sattabob</v>
          </cell>
          <cell r="C1172" t="str">
            <v>ATTA BOAHENE,BRIGHT</v>
          </cell>
          <cell r="D1172">
            <v>14706671</v>
          </cell>
          <cell r="E1172">
            <v>1299</v>
          </cell>
          <cell r="F1172" t="str">
            <v>Mon Jul 07 00:00:00 UTC 2025</v>
          </cell>
          <cell r="G1172" t="str">
            <v>3PTY</v>
          </cell>
          <cell r="H1172" t="str">
            <v>Active</v>
          </cell>
          <cell r="I1172" t="str">
            <v>Katyal,Varun</v>
          </cell>
          <cell r="J1172" t="str">
            <v>DULS</v>
          </cell>
        </row>
        <row r="1173">
          <cell r="A1173">
            <v>206915790</v>
          </cell>
          <cell r="B1173" t="str">
            <v>amativin</v>
          </cell>
          <cell r="C1173" t="str">
            <v>AMATI,VINCENT</v>
          </cell>
          <cell r="D1173">
            <v>12552714</v>
          </cell>
          <cell r="E1173">
            <v>1299</v>
          </cell>
          <cell r="F1173" t="str">
            <v>Mon Jan 12 00:00:00 UTC 2026</v>
          </cell>
          <cell r="G1173" t="str">
            <v>3PTY</v>
          </cell>
          <cell r="H1173" t="str">
            <v>Active</v>
          </cell>
          <cell r="I1173" t="str">
            <v>elrashid,Hassan</v>
          </cell>
          <cell r="J1173" t="str">
            <v>DULS</v>
          </cell>
        </row>
        <row r="1174">
          <cell r="A1174">
            <v>205214438</v>
          </cell>
          <cell r="B1174" t="str">
            <v>dybahadu</v>
          </cell>
          <cell r="C1174" t="str">
            <v>Bahadur Rokaya,Dhoj</v>
          </cell>
          <cell r="D1174">
            <v>14966311</v>
          </cell>
          <cell r="E1174">
            <v>1712</v>
          </cell>
          <cell r="F1174" t="str">
            <v>Sun Apr 27 00:00:00 UTC 2025</v>
          </cell>
          <cell r="G1174" t="str">
            <v>3PTY</v>
          </cell>
          <cell r="H1174" t="str">
            <v>Active</v>
          </cell>
          <cell r="I1174" t="str">
            <v>POGALA,HAREESH</v>
          </cell>
          <cell r="J1174" t="str">
            <v>KBTS</v>
          </cell>
        </row>
        <row r="1175">
          <cell r="A1175">
            <v>203468402</v>
          </cell>
          <cell r="B1175" t="str">
            <v>mbvirapf</v>
          </cell>
          <cell r="C1175" t="str">
            <v>Mbvira Pfouma,Rogers Francis</v>
          </cell>
          <cell r="D1175">
            <v>13410827</v>
          </cell>
          <cell r="E1175">
            <v>1299</v>
          </cell>
          <cell r="F1175" t="str">
            <v>Thu Jun 13 00:00:00 UTC 2024</v>
          </cell>
          <cell r="G1175" t="str">
            <v>3PTY</v>
          </cell>
          <cell r="H1175" t="str">
            <v>Active</v>
          </cell>
          <cell r="I1175" t="str">
            <v>Katyal,Varun</v>
          </cell>
          <cell r="J1175" t="str">
            <v>FLO</v>
          </cell>
        </row>
        <row r="1176">
          <cell r="A1176">
            <v>206131223</v>
          </cell>
          <cell r="B1176" t="str">
            <v>thefokuo</v>
          </cell>
          <cell r="C1176" t="str">
            <v>Fokuo,Theresah</v>
          </cell>
          <cell r="D1176">
            <v>11157345</v>
          </cell>
          <cell r="E1176">
            <v>1712</v>
          </cell>
          <cell r="F1176" t="str">
            <v>Wed Sep 24 00:00:00 UTC 2025</v>
          </cell>
          <cell r="G1176" t="str">
            <v>3PTY</v>
          </cell>
          <cell r="H1176" t="str">
            <v>Active</v>
          </cell>
          <cell r="I1176" t="str">
            <v>Rizvan,Mohamed</v>
          </cell>
          <cell r="J1176" t="str">
            <v>KBTS</v>
          </cell>
        </row>
        <row r="1177">
          <cell r="A1177">
            <v>203908354</v>
          </cell>
          <cell r="B1177" t="str">
            <v>ksesteph</v>
          </cell>
          <cell r="C1177" t="str">
            <v>SEETA,STEPHEN</v>
          </cell>
          <cell r="D1177">
            <v>14020529</v>
          </cell>
          <cell r="E1177">
            <v>1299</v>
          </cell>
          <cell r="F1177" t="str">
            <v>Mon Jan 27 00:00:00 UTC 2025</v>
          </cell>
          <cell r="G1177" t="str">
            <v>3PTY</v>
          </cell>
          <cell r="H1177" t="str">
            <v>Active</v>
          </cell>
          <cell r="I1177" t="str">
            <v>Meera,Bava Bahrudeen</v>
          </cell>
          <cell r="J1177" t="str">
            <v>DULS</v>
          </cell>
        </row>
        <row r="1178">
          <cell r="A1178">
            <v>203709884</v>
          </cell>
          <cell r="B1178" t="str">
            <v>pyaminso</v>
          </cell>
          <cell r="C1178" t="str">
            <v>Soe,Yamin Kyaw</v>
          </cell>
          <cell r="D1178">
            <v>14851329</v>
          </cell>
          <cell r="E1178">
            <v>1299</v>
          </cell>
          <cell r="F1178" t="str">
            <v>Mon Jul 22 00:00:00 UTC 2024</v>
          </cell>
          <cell r="G1178" t="str">
            <v>3PTY</v>
          </cell>
          <cell r="H1178" t="str">
            <v>Active</v>
          </cell>
          <cell r="I1178" t="str">
            <v>Dinberu,Eden</v>
          </cell>
          <cell r="J1178" t="str">
            <v>ADEC</v>
          </cell>
        </row>
        <row r="1179">
          <cell r="A1179">
            <v>203469051</v>
          </cell>
          <cell r="B1179" t="str">
            <v>bowusuda</v>
          </cell>
          <cell r="C1179" t="str">
            <v>Owusu,Daniel</v>
          </cell>
          <cell r="D1179">
            <v>11503784</v>
          </cell>
          <cell r="E1179">
            <v>1299</v>
          </cell>
          <cell r="F1179" t="str">
            <v>Thu Jun 13 00:00:00 UTC 2024</v>
          </cell>
          <cell r="G1179" t="str">
            <v>3PTY</v>
          </cell>
          <cell r="H1179" t="str">
            <v>Active</v>
          </cell>
          <cell r="I1179" t="str">
            <v>Sohail,Anis</v>
          </cell>
          <cell r="J1179" t="str">
            <v>FLO</v>
          </cell>
        </row>
        <row r="1180">
          <cell r="A1180">
            <v>203782887</v>
          </cell>
          <cell r="B1180" t="str">
            <v>eumshehz</v>
          </cell>
          <cell r="C1180" t="str">
            <v>Shehzad,Umer</v>
          </cell>
          <cell r="D1180">
            <v>15040423</v>
          </cell>
          <cell r="E1180">
            <v>1299</v>
          </cell>
          <cell r="F1180" t="str">
            <v>Tue Aug 06 00:00:00 UTC 2024</v>
          </cell>
          <cell r="G1180" t="str">
            <v>3PTY</v>
          </cell>
          <cell r="H1180" t="str">
            <v>Active</v>
          </cell>
          <cell r="I1180" t="str">
            <v>Islam,Emdadul</v>
          </cell>
          <cell r="J1180" t="str">
            <v>WOFZ</v>
          </cell>
        </row>
        <row r="1181">
          <cell r="A1181">
            <v>206873549</v>
          </cell>
          <cell r="B1181" t="str">
            <v>embatavi</v>
          </cell>
          <cell r="C1181" t="str">
            <v>VIVIAN,EMBATA</v>
          </cell>
          <cell r="D1181">
            <v>14759895</v>
          </cell>
          <cell r="E1181">
            <v>1299</v>
          </cell>
          <cell r="F1181" t="str">
            <v>Mon Dec 29 00:00:00 UTC 2025</v>
          </cell>
          <cell r="G1181" t="str">
            <v>3PTY</v>
          </cell>
          <cell r="H1181" t="str">
            <v>Active</v>
          </cell>
          <cell r="I1181" t="str">
            <v>Katyal,Varun</v>
          </cell>
          <cell r="J1181" t="str">
            <v>FLO</v>
          </cell>
        </row>
        <row r="1182">
          <cell r="A1182">
            <v>203813135</v>
          </cell>
          <cell r="B1182" t="str">
            <v>vislrave</v>
          </cell>
          <cell r="C1182" t="str">
            <v>RAVEENDRAN,VISHNU KIZHAKKERIKAL</v>
          </cell>
          <cell r="D1182">
            <v>11228191</v>
          </cell>
          <cell r="E1182">
            <v>1299</v>
          </cell>
          <cell r="F1182" t="str">
            <v>Tue Aug 13 00:00:00 UTC 2024</v>
          </cell>
          <cell r="G1182" t="str">
            <v>3PTY</v>
          </cell>
          <cell r="H1182" t="str">
            <v>Active</v>
          </cell>
          <cell r="I1182" t="str">
            <v>Katyal,Varun</v>
          </cell>
          <cell r="J1182" t="str">
            <v>ADEC</v>
          </cell>
        </row>
        <row r="1183">
          <cell r="A1183">
            <v>205615858</v>
          </cell>
          <cell r="B1183" t="str">
            <v>roquearn</v>
          </cell>
          <cell r="C1183" t="str">
            <v>ROQUE,ARNOLD LIMON</v>
          </cell>
          <cell r="D1183">
            <v>11194292</v>
          </cell>
          <cell r="E1183">
            <v>1287</v>
          </cell>
          <cell r="F1183" t="str">
            <v>Fri Jul 04 00:00:00 UTC 2025</v>
          </cell>
          <cell r="G1183" t="str">
            <v>3PTY</v>
          </cell>
          <cell r="H1183" t="str">
            <v>Active</v>
          </cell>
          <cell r="I1183" t="str">
            <v>Ouseph,Vinu</v>
          </cell>
          <cell r="J1183" t="str">
            <v>MGFZ</v>
          </cell>
        </row>
        <row r="1184">
          <cell r="A1184">
            <v>205252530</v>
          </cell>
          <cell r="B1184" t="str">
            <v>kourever</v>
          </cell>
          <cell r="C1184" t="str">
            <v>Ouru,Everline Nyamoita</v>
          </cell>
          <cell r="D1184">
            <v>15195048</v>
          </cell>
          <cell r="E1184">
            <v>1299</v>
          </cell>
          <cell r="F1184" t="str">
            <v>Mon May 12 00:00:00 UTC 2025</v>
          </cell>
          <cell r="G1184" t="str">
            <v>3PTY</v>
          </cell>
          <cell r="H1184" t="str">
            <v>Active</v>
          </cell>
          <cell r="I1184" t="str">
            <v>Narshad,Muhammad Ashik</v>
          </cell>
          <cell r="J1184" t="str">
            <v>EFSV</v>
          </cell>
        </row>
        <row r="1185">
          <cell r="A1185">
            <v>203512666</v>
          </cell>
          <cell r="B1185" t="str">
            <v>ykwadwoj</v>
          </cell>
          <cell r="C1185" t="str">
            <v>Kwadwo,Joseph Sunkwa</v>
          </cell>
          <cell r="D1185">
            <v>11049582</v>
          </cell>
          <cell r="E1185">
            <v>1299</v>
          </cell>
          <cell r="F1185" t="str">
            <v>Thu Jun 20 00:00:00 UTC 2024</v>
          </cell>
          <cell r="G1185" t="str">
            <v>3PTY</v>
          </cell>
          <cell r="H1185" t="str">
            <v>Active</v>
          </cell>
          <cell r="I1185" t="str">
            <v>Lakkireddy,Sai Raghavendra Reddy</v>
          </cell>
          <cell r="J1185" t="str">
            <v>FLO</v>
          </cell>
        </row>
        <row r="1186">
          <cell r="A1186">
            <v>206016552</v>
          </cell>
          <cell r="B1186" t="str">
            <v>nyasnoah</v>
          </cell>
          <cell r="C1186" t="str">
            <v>NYASHA BUNU,NOAH</v>
          </cell>
          <cell r="D1186">
            <v>14736734</v>
          </cell>
          <cell r="E1186">
            <v>1299</v>
          </cell>
          <cell r="F1186" t="str">
            <v>Mon Sep 15 00:00:00 UTC 2025</v>
          </cell>
          <cell r="G1186" t="str">
            <v>3PTY</v>
          </cell>
          <cell r="H1186" t="str">
            <v>Active</v>
          </cell>
          <cell r="I1186" t="str">
            <v>Meera,Bava Bahrudeen</v>
          </cell>
          <cell r="J1186" t="str">
            <v>FLO</v>
          </cell>
        </row>
        <row r="1187">
          <cell r="A1187">
            <v>205113887</v>
          </cell>
          <cell r="B1187" t="str">
            <v>ismaimdd</v>
          </cell>
          <cell r="C1187" t="str">
            <v>Ismail Hossain,MD</v>
          </cell>
          <cell r="D1187">
            <v>14218719</v>
          </cell>
          <cell r="E1187">
            <v>1712</v>
          </cell>
          <cell r="F1187" t="str">
            <v>Fri Apr 04 00:00:00 UTC 2025</v>
          </cell>
          <cell r="G1187" t="str">
            <v>3PTY</v>
          </cell>
          <cell r="H1187" t="str">
            <v>Active</v>
          </cell>
          <cell r="I1187" t="str">
            <v>POGALA,HAREESH</v>
          </cell>
          <cell r="J1187" t="str">
            <v>KBTS</v>
          </cell>
        </row>
        <row r="1188">
          <cell r="A1188">
            <v>205214432</v>
          </cell>
          <cell r="B1188" t="str">
            <v>mkamarea</v>
          </cell>
          <cell r="C1188" t="str">
            <v>Kamare Alam,MD</v>
          </cell>
          <cell r="D1188">
            <v>14583298</v>
          </cell>
          <cell r="E1188">
            <v>1712</v>
          </cell>
          <cell r="F1188" t="str">
            <v>Sun Apr 27 00:00:00 UTC 2025</v>
          </cell>
          <cell r="G1188" t="str">
            <v>3PTY</v>
          </cell>
          <cell r="H1188" t="str">
            <v>Active</v>
          </cell>
          <cell r="I1188" t="str">
            <v>POGALA,HAREESH</v>
          </cell>
          <cell r="J1188" t="str">
            <v>KBTS</v>
          </cell>
        </row>
        <row r="1189">
          <cell r="A1189">
            <v>207865023</v>
          </cell>
          <cell r="B1189" t="str">
            <v>varbaran</v>
          </cell>
          <cell r="C1189" t="str">
            <v>Baranov,Artem</v>
          </cell>
          <cell r="D1189">
            <v>14432659</v>
          </cell>
          <cell r="E1189">
            <v>1200</v>
          </cell>
          <cell r="F1189" t="str">
            <v>Sun Jul 05 00:00:00 UTC 2026</v>
          </cell>
          <cell r="G1189" t="str">
            <v>3PTY</v>
          </cell>
          <cell r="H1189" t="str">
            <v>Active</v>
          </cell>
          <cell r="I1189" t="str">
            <v>Alhashmi,Abdulla</v>
          </cell>
          <cell r="J1189" t="str">
            <v>SSIS</v>
          </cell>
        </row>
        <row r="1190">
          <cell r="A1190">
            <v>203850923</v>
          </cell>
          <cell r="B1190" t="str">
            <v>rssemand</v>
          </cell>
          <cell r="C1190" t="str">
            <v>Ssemanda,Ronald</v>
          </cell>
          <cell r="D1190">
            <v>345728</v>
          </cell>
          <cell r="E1190">
            <v>1299</v>
          </cell>
          <cell r="F1190" t="str">
            <v>Tue Aug 20 00:00:00 UTC 2024</v>
          </cell>
          <cell r="G1190" t="str">
            <v>3PTY</v>
          </cell>
          <cell r="H1190" t="str">
            <v>Active</v>
          </cell>
          <cell r="I1190" t="str">
            <v>Scaria,Varghese</v>
          </cell>
          <cell r="J1190" t="str">
            <v>DULS</v>
          </cell>
        </row>
        <row r="1191">
          <cell r="A1191">
            <v>206926475</v>
          </cell>
          <cell r="B1191" t="str">
            <v>basmagan</v>
          </cell>
          <cell r="C1191" t="str">
            <v>MAGANDA,BASHIR</v>
          </cell>
          <cell r="D1191">
            <v>11800463</v>
          </cell>
          <cell r="E1191">
            <v>1299</v>
          </cell>
          <cell r="F1191" t="str">
            <v>Thu Jan 15 00:00:00 UTC 2026</v>
          </cell>
          <cell r="G1191" t="str">
            <v>3PTY</v>
          </cell>
          <cell r="H1191" t="str">
            <v>Active</v>
          </cell>
          <cell r="I1191" t="str">
            <v>elrashid,Hassan</v>
          </cell>
          <cell r="J1191" t="str">
            <v>DULS</v>
          </cell>
        </row>
        <row r="1192">
          <cell r="A1192">
            <v>206791438</v>
          </cell>
          <cell r="B1192" t="str">
            <v>twinamas</v>
          </cell>
          <cell r="C1192" t="str">
            <v>TWINAMASIKO,COLLINS</v>
          </cell>
          <cell r="D1192">
            <v>13875771</v>
          </cell>
          <cell r="E1192">
            <v>1299</v>
          </cell>
          <cell r="F1192" t="str">
            <v>Mon Dec 08 00:00:00 UTC 2025</v>
          </cell>
          <cell r="G1192" t="str">
            <v>3PTY</v>
          </cell>
          <cell r="H1192" t="str">
            <v>Active</v>
          </cell>
          <cell r="I1192" t="str">
            <v>Katyal,Varun</v>
          </cell>
          <cell r="J1192" t="str">
            <v>DULS</v>
          </cell>
        </row>
        <row r="1193">
          <cell r="A1193">
            <v>204883244</v>
          </cell>
          <cell r="B1193" t="str">
            <v>pkamhuru</v>
          </cell>
          <cell r="C1193" t="str">
            <v>Kamhuru,Sharon Shingirirai</v>
          </cell>
          <cell r="D1193">
            <v>14112437</v>
          </cell>
          <cell r="E1193">
            <v>1299</v>
          </cell>
          <cell r="F1193" t="str">
            <v>Mon Feb 03 00:00:00 UTC 2025</v>
          </cell>
          <cell r="G1193" t="str">
            <v>3PTY</v>
          </cell>
          <cell r="H1193" t="str">
            <v>Active</v>
          </cell>
          <cell r="I1193" t="str">
            <v>Meera,Bava Bahrudeen</v>
          </cell>
          <cell r="J1193" t="str">
            <v>QUES</v>
          </cell>
        </row>
        <row r="1194">
          <cell r="A1194">
            <v>203030142</v>
          </cell>
          <cell r="B1194" t="str">
            <v>veeragkr</v>
          </cell>
          <cell r="C1194" t="str">
            <v>Veeragopi,Krishanan</v>
          </cell>
          <cell r="D1194">
            <v>12963875</v>
          </cell>
          <cell r="E1194">
            <v>1299</v>
          </cell>
          <cell r="F1194" t="str">
            <v>Mon Feb 19 00:00:00 UTC 2024</v>
          </cell>
          <cell r="G1194" t="str">
            <v>3PTY</v>
          </cell>
          <cell r="H1194" t="str">
            <v>Active</v>
          </cell>
          <cell r="I1194" t="str">
            <v>Rizvan,Mohamed</v>
          </cell>
          <cell r="J1194" t="str">
            <v>KBTS</v>
          </cell>
        </row>
        <row r="1195">
          <cell r="A1195">
            <v>206873785</v>
          </cell>
          <cell r="B1195" t="str">
            <v>ocpjohnc</v>
          </cell>
          <cell r="C1195" t="str">
            <v>JOHN CHARLES,OCHOM</v>
          </cell>
          <cell r="D1195">
            <v>14791276</v>
          </cell>
          <cell r="E1195">
            <v>1299</v>
          </cell>
          <cell r="F1195" t="str">
            <v>Mon Dec 29 00:00:00 UTC 2025</v>
          </cell>
          <cell r="G1195" t="str">
            <v>3PTY</v>
          </cell>
          <cell r="H1195" t="str">
            <v>Active</v>
          </cell>
          <cell r="I1195" t="str">
            <v>Meera,Bava Bahrudeen</v>
          </cell>
          <cell r="J1195" t="str">
            <v>DULS</v>
          </cell>
        </row>
        <row r="1196">
          <cell r="A1196">
            <v>203800471</v>
          </cell>
          <cell r="B1196" t="str">
            <v>kamdipen</v>
          </cell>
          <cell r="C1196" t="str">
            <v>KAMAIT,DIPENDRA KUMAR</v>
          </cell>
          <cell r="D1196">
            <v>11830873</v>
          </cell>
          <cell r="E1196">
            <v>1299</v>
          </cell>
          <cell r="F1196" t="str">
            <v>Fri Aug 09 00:00:00 UTC 2024</v>
          </cell>
          <cell r="G1196" t="str">
            <v>3PTY</v>
          </cell>
          <cell r="H1196" t="str">
            <v>Active</v>
          </cell>
          <cell r="I1196" t="str">
            <v>POGALA,HAREESH</v>
          </cell>
          <cell r="J1196" t="str">
            <v>KBTS</v>
          </cell>
        </row>
        <row r="1197">
          <cell r="A1197">
            <v>203682331</v>
          </cell>
          <cell r="B1197" t="str">
            <v>franokai</v>
          </cell>
          <cell r="C1197" t="str">
            <v>Okai,Francis</v>
          </cell>
          <cell r="D1197">
            <v>11086776</v>
          </cell>
          <cell r="E1197">
            <v>1299</v>
          </cell>
          <cell r="F1197" t="str">
            <v>Mon Jul 15 00:00:00 UTC 2024</v>
          </cell>
          <cell r="G1197" t="str">
            <v>3PTY</v>
          </cell>
          <cell r="H1197" t="str">
            <v>Active</v>
          </cell>
          <cell r="I1197" t="str">
            <v>Sohail,Anis</v>
          </cell>
          <cell r="J1197" t="str">
            <v>ADEC</v>
          </cell>
        </row>
        <row r="1198">
          <cell r="A1198">
            <v>204009348</v>
          </cell>
          <cell r="B1198" t="str">
            <v>shrashif</v>
          </cell>
          <cell r="C1198" t="str">
            <v>SHRESTHA,ASHISH</v>
          </cell>
          <cell r="D1198">
            <v>11474085</v>
          </cell>
          <cell r="E1198">
            <v>1299</v>
          </cell>
          <cell r="F1198" t="str">
            <v>Mon Sep 16 00:00:00 UTC 2024</v>
          </cell>
          <cell r="G1198" t="str">
            <v>3PTY</v>
          </cell>
          <cell r="H1198" t="str">
            <v>Active</v>
          </cell>
          <cell r="I1198" t="str">
            <v>Thomas,Binil</v>
          </cell>
          <cell r="J1198" t="str">
            <v>DULS</v>
          </cell>
        </row>
        <row r="1199">
          <cell r="A1199">
            <v>203911255</v>
          </cell>
          <cell r="B1199" t="str">
            <v>okumarje</v>
          </cell>
          <cell r="C1199" t="str">
            <v>Kumar,Jeevan</v>
          </cell>
          <cell r="D1199">
            <v>14432012</v>
          </cell>
          <cell r="E1199">
            <v>1299</v>
          </cell>
          <cell r="F1199" t="str">
            <v>Mon Sep 02 00:00:00 UTC 2024</v>
          </cell>
          <cell r="G1199" t="str">
            <v>3PTY</v>
          </cell>
          <cell r="H1199" t="str">
            <v>Active</v>
          </cell>
          <cell r="I1199" t="str">
            <v>Thomas,Binil</v>
          </cell>
          <cell r="J1199" t="str">
            <v>ADEC</v>
          </cell>
        </row>
        <row r="1200">
          <cell r="A1200">
            <v>203737252</v>
          </cell>
          <cell r="B1200" t="str">
            <v>shafinda</v>
          </cell>
          <cell r="C1200" t="str">
            <v>NDAWULA,SHAFIK KYAZE</v>
          </cell>
          <cell r="D1200">
            <v>12175465</v>
          </cell>
          <cell r="E1200">
            <v>1299</v>
          </cell>
          <cell r="F1200" t="str">
            <v>Mon Jul 29 00:00:00 UTC 2024</v>
          </cell>
          <cell r="G1200" t="str">
            <v>3PTY</v>
          </cell>
          <cell r="H1200" t="str">
            <v>Active</v>
          </cell>
          <cell r="I1200" t="str">
            <v>Katyal,Varun</v>
          </cell>
          <cell r="J1200" t="str">
            <v>DULS</v>
          </cell>
        </row>
        <row r="1201">
          <cell r="A1201">
            <v>207590448</v>
          </cell>
          <cell r="B1201" t="str">
            <v>samiudkh</v>
          </cell>
          <cell r="C1201" t="str">
            <v>Khan,Samiuddin Momin</v>
          </cell>
          <cell r="D1201">
            <v>39151</v>
          </cell>
          <cell r="E1201">
            <v>1299</v>
          </cell>
          <cell r="F1201" t="str">
            <v>Wed May 27 00:00:00 UTC 2026</v>
          </cell>
          <cell r="G1201" t="str">
            <v>3PTY</v>
          </cell>
          <cell r="H1201" t="str">
            <v>Active</v>
          </cell>
          <cell r="I1201" t="str">
            <v>Parungao,Priscila Montejo</v>
          </cell>
          <cell r="J1201" t="str">
            <v>VSTG</v>
          </cell>
        </row>
        <row r="1202">
          <cell r="A1202">
            <v>205647585</v>
          </cell>
          <cell r="B1202" t="str">
            <v>sentshaf</v>
          </cell>
          <cell r="C1202" t="str">
            <v>Sentongo,Shafik</v>
          </cell>
          <cell r="D1202">
            <v>11749291</v>
          </cell>
          <cell r="E1202">
            <v>1299</v>
          </cell>
          <cell r="F1202" t="str">
            <v>Mon Jul 14 00:00:00 UTC 2025</v>
          </cell>
          <cell r="G1202" t="str">
            <v>3PTY</v>
          </cell>
          <cell r="H1202" t="str">
            <v>Active</v>
          </cell>
          <cell r="I1202" t="str">
            <v>Meera,Bava Bahrudeen</v>
          </cell>
          <cell r="J1202" t="str">
            <v>EFSV</v>
          </cell>
        </row>
        <row r="1203">
          <cell r="A1203">
            <v>203800277</v>
          </cell>
          <cell r="B1203" t="str">
            <v>sanataku</v>
          </cell>
          <cell r="C1203" t="str">
            <v>KUMAR,SANATA</v>
          </cell>
          <cell r="D1203">
            <v>14979519</v>
          </cell>
          <cell r="E1203">
            <v>1299</v>
          </cell>
          <cell r="F1203" t="str">
            <v>Fri Aug 09 00:00:00 UTC 2024</v>
          </cell>
          <cell r="G1203" t="str">
            <v>3PTY</v>
          </cell>
          <cell r="H1203" t="str">
            <v>Active</v>
          </cell>
          <cell r="I1203" t="str">
            <v>Rajendran,Ajith Kumar</v>
          </cell>
          <cell r="J1203" t="str">
            <v>KBTS</v>
          </cell>
        </row>
        <row r="1204">
          <cell r="A1204">
            <v>206192253</v>
          </cell>
          <cell r="B1204" t="str">
            <v>kipngehi</v>
          </cell>
          <cell r="C1204" t="str">
            <v>kipngetich,Hillary kiprop</v>
          </cell>
          <cell r="D1204">
            <v>12225591</v>
          </cell>
          <cell r="E1204">
            <v>1299</v>
          </cell>
          <cell r="F1204" t="str">
            <v>Mon Oct 06 00:00:00 UTC 2025</v>
          </cell>
          <cell r="G1204" t="str">
            <v>3PTY</v>
          </cell>
          <cell r="H1204" t="str">
            <v>Active</v>
          </cell>
          <cell r="I1204" t="str">
            <v>Sohail,Anis</v>
          </cell>
          <cell r="J1204" t="str">
            <v>EFSV</v>
          </cell>
        </row>
        <row r="1205">
          <cell r="A1205">
            <v>203851004</v>
          </cell>
          <cell r="B1205" t="str">
            <v>denniaap</v>
          </cell>
          <cell r="C1205" t="str">
            <v>Appau,Dennis Kwabena</v>
          </cell>
          <cell r="D1205">
            <v>14587023</v>
          </cell>
          <cell r="E1205">
            <v>1299</v>
          </cell>
          <cell r="F1205" t="str">
            <v>Tue Aug 20 00:00:00 UTC 2024</v>
          </cell>
          <cell r="G1205" t="str">
            <v>3PTY</v>
          </cell>
          <cell r="H1205" t="str">
            <v>Active</v>
          </cell>
          <cell r="I1205" t="str">
            <v>Katyal,Varun</v>
          </cell>
          <cell r="J1205" t="str">
            <v>FLO</v>
          </cell>
        </row>
        <row r="1206">
          <cell r="A1206">
            <v>207867353</v>
          </cell>
          <cell r="B1206" t="str">
            <v>fazleeil</v>
          </cell>
          <cell r="C1206" t="str">
            <v>Fazleev,Ilmir</v>
          </cell>
          <cell r="D1206">
            <v>11749276</v>
          </cell>
          <cell r="E1206">
            <v>1200</v>
          </cell>
          <cell r="F1206" t="str">
            <v>Fri Jul 03 00:00:00 UTC 2026</v>
          </cell>
          <cell r="G1206" t="str">
            <v>3PTY</v>
          </cell>
          <cell r="H1206" t="str">
            <v>Active</v>
          </cell>
          <cell r="I1206" t="str">
            <v>Alhashmi,Abdulla</v>
          </cell>
          <cell r="J1206" t="str">
            <v>SSIS</v>
          </cell>
        </row>
        <row r="1207">
          <cell r="A1207">
            <v>202436104</v>
          </cell>
          <cell r="B1207" t="str">
            <v>kingklik</v>
          </cell>
          <cell r="C1207" t="str">
            <v>Kliko,Kingsford</v>
          </cell>
          <cell r="D1207">
            <v>13553718</v>
          </cell>
          <cell r="E1207">
            <v>1299</v>
          </cell>
          <cell r="F1207" t="str">
            <v>Mon Oct 21 00:00:00 UTC 2024</v>
          </cell>
          <cell r="G1207" t="str">
            <v>3PTY</v>
          </cell>
          <cell r="H1207" t="str">
            <v>Active</v>
          </cell>
          <cell r="I1207" t="str">
            <v>Thomas,Binil</v>
          </cell>
          <cell r="J1207" t="str">
            <v>QUES</v>
          </cell>
        </row>
        <row r="1208">
          <cell r="A1208">
            <v>203555224</v>
          </cell>
          <cell r="B1208" t="str">
            <v>beryllin</v>
          </cell>
          <cell r="C1208" t="str">
            <v>Okine,Berylline Naa Ayeley</v>
          </cell>
          <cell r="D1208">
            <v>12797290</v>
          </cell>
          <cell r="E1208">
            <v>1299</v>
          </cell>
          <cell r="F1208" t="str">
            <v>Thu Jun 27 00:00:00 UTC 2024</v>
          </cell>
          <cell r="G1208" t="str">
            <v>3PTY</v>
          </cell>
          <cell r="H1208" t="str">
            <v>Active</v>
          </cell>
          <cell r="I1208" t="str">
            <v>Dinberu,Eden</v>
          </cell>
          <cell r="J1208" t="str">
            <v>FLO</v>
          </cell>
        </row>
        <row r="1209">
          <cell r="A1209">
            <v>206934195</v>
          </cell>
          <cell r="B1209" t="str">
            <v>javahmai</v>
          </cell>
          <cell r="C1209" t="str">
            <v>MAINA,JAVANES KINGORI</v>
          </cell>
          <cell r="D1209">
            <v>13054739</v>
          </cell>
          <cell r="E1209">
            <v>1299</v>
          </cell>
          <cell r="F1209" t="str">
            <v>Mon Jan 19 00:00:00 UTC 2026</v>
          </cell>
          <cell r="G1209" t="str">
            <v>3PTY</v>
          </cell>
          <cell r="H1209" t="str">
            <v>Active</v>
          </cell>
          <cell r="I1209" t="str">
            <v>Katyal,Varun</v>
          </cell>
          <cell r="J1209" t="str">
            <v>EFSV</v>
          </cell>
        </row>
        <row r="1210">
          <cell r="A1210">
            <v>204869099</v>
          </cell>
          <cell r="B1210" t="str">
            <v>fondwhit</v>
          </cell>
          <cell r="C1210" t="str">
            <v>Fondanui,Whitney-Lois Fenui</v>
          </cell>
          <cell r="D1210">
            <v>11954429</v>
          </cell>
          <cell r="E1210">
            <v>1299</v>
          </cell>
          <cell r="F1210" t="str">
            <v>Mon Feb 03 00:00:00 UTC 2025</v>
          </cell>
          <cell r="G1210" t="str">
            <v>3PTY</v>
          </cell>
          <cell r="H1210" t="str">
            <v>Active</v>
          </cell>
          <cell r="I1210" t="str">
            <v>Narshad,Muhammad Ashik</v>
          </cell>
          <cell r="J1210" t="str">
            <v>QUES</v>
          </cell>
        </row>
        <row r="1211">
          <cell r="A1211">
            <v>203817154</v>
          </cell>
          <cell r="B1211" t="str">
            <v>vicwquay</v>
          </cell>
          <cell r="C1211" t="str">
            <v>QUAYSON,VICTORIA</v>
          </cell>
          <cell r="D1211">
            <v>15054588</v>
          </cell>
          <cell r="E1211">
            <v>1299</v>
          </cell>
          <cell r="F1211" t="str">
            <v>Tue Aug 13 00:00:00 UTC 2024</v>
          </cell>
          <cell r="G1211" t="str">
            <v>3PTY</v>
          </cell>
          <cell r="H1211" t="str">
            <v>Active</v>
          </cell>
          <cell r="I1211" t="str">
            <v>Meera,Bava Bahrudeen</v>
          </cell>
          <cell r="J1211" t="str">
            <v>FLO</v>
          </cell>
        </row>
        <row r="1212">
          <cell r="A1212">
            <v>203802272</v>
          </cell>
          <cell r="B1212" t="str">
            <v>fuseawal</v>
          </cell>
          <cell r="C1212" t="str">
            <v>FUSEINI,AWAL</v>
          </cell>
          <cell r="D1212">
            <v>12975385</v>
          </cell>
          <cell r="E1212">
            <v>1299</v>
          </cell>
          <cell r="F1212" t="str">
            <v>Tue Aug 13 00:00:00 UTC 2024</v>
          </cell>
          <cell r="G1212" t="str">
            <v>3PTY</v>
          </cell>
          <cell r="H1212" t="str">
            <v>Active</v>
          </cell>
          <cell r="I1212" t="str">
            <v>Katyal,Varun</v>
          </cell>
          <cell r="J1212" t="str">
            <v>FLO</v>
          </cell>
        </row>
        <row r="1213">
          <cell r="A1213">
            <v>204967558</v>
          </cell>
          <cell r="B1213" t="str">
            <v>kwlsimon</v>
          </cell>
          <cell r="C1213" t="str">
            <v>KWAO,SIMON</v>
          </cell>
          <cell r="D1213">
            <v>12376142</v>
          </cell>
          <cell r="E1213">
            <v>1299</v>
          </cell>
          <cell r="F1213" t="str">
            <v>Wed Jun 18 00:00:00 UTC 2025</v>
          </cell>
          <cell r="G1213" t="str">
            <v>3PTY</v>
          </cell>
          <cell r="H1213" t="str">
            <v>Active</v>
          </cell>
          <cell r="I1213" t="str">
            <v>Katyal,Varun</v>
          </cell>
          <cell r="J1213" t="str">
            <v>DULS</v>
          </cell>
        </row>
        <row r="1214">
          <cell r="A1214">
            <v>203850933</v>
          </cell>
          <cell r="B1214" t="str">
            <v>emmaabug</v>
          </cell>
          <cell r="C1214" t="str">
            <v>Abugri,Emmanuel</v>
          </cell>
          <cell r="D1214">
            <v>13058218</v>
          </cell>
          <cell r="E1214">
            <v>1299</v>
          </cell>
          <cell r="F1214" t="str">
            <v>Tue Aug 20 00:00:00 UTC 2024</v>
          </cell>
          <cell r="G1214" t="str">
            <v>3PTY</v>
          </cell>
          <cell r="H1214" t="str">
            <v>Active</v>
          </cell>
          <cell r="I1214" t="str">
            <v>Dinberu,Eden</v>
          </cell>
          <cell r="J1214" t="str">
            <v>FLO</v>
          </cell>
        </row>
        <row r="1215">
          <cell r="A1215">
            <v>204072301</v>
          </cell>
          <cell r="B1215" t="str">
            <v>musingge</v>
          </cell>
          <cell r="C1215" t="str">
            <v>MUSINGUZI,GERALD</v>
          </cell>
          <cell r="D1215">
            <v>12142585</v>
          </cell>
          <cell r="E1215">
            <v>1299</v>
          </cell>
          <cell r="F1215" t="str">
            <v>Mon Sep 23 00:00:00 UTC 2024</v>
          </cell>
          <cell r="G1215" t="str">
            <v>3PTY</v>
          </cell>
          <cell r="H1215" t="str">
            <v>Active</v>
          </cell>
          <cell r="I1215" t="str">
            <v>Ansari,Ammar Abdullah</v>
          </cell>
          <cell r="J1215" t="str">
            <v>DULS</v>
          </cell>
        </row>
        <row r="1216">
          <cell r="A1216">
            <v>206006079</v>
          </cell>
          <cell r="B1216" t="str">
            <v>agyarjac</v>
          </cell>
          <cell r="C1216" t="str">
            <v>AGYARE,JACOBEL</v>
          </cell>
          <cell r="D1216">
            <v>11769133</v>
          </cell>
          <cell r="E1216">
            <v>1299</v>
          </cell>
          <cell r="F1216" t="str">
            <v>Mon Sep 15 00:00:00 UTC 2025</v>
          </cell>
          <cell r="G1216" t="str">
            <v>3PTY</v>
          </cell>
          <cell r="H1216" t="str">
            <v>Active</v>
          </cell>
          <cell r="I1216" t="str">
            <v>Sohail,Anis</v>
          </cell>
          <cell r="J1216" t="str">
            <v>FLO</v>
          </cell>
        </row>
        <row r="1217">
          <cell r="A1217">
            <v>203800527</v>
          </cell>
          <cell r="B1217" t="str">
            <v>bhyammar</v>
          </cell>
          <cell r="C1217" t="str">
            <v>BHANDARI,AMMAR</v>
          </cell>
          <cell r="D1217">
            <v>14290069</v>
          </cell>
          <cell r="E1217">
            <v>1299</v>
          </cell>
          <cell r="F1217" t="str">
            <v>Fri Aug 09 00:00:00 UTC 2024</v>
          </cell>
          <cell r="G1217" t="str">
            <v>3PTY</v>
          </cell>
          <cell r="H1217" t="str">
            <v>Active</v>
          </cell>
          <cell r="I1217" t="str">
            <v>Rajendran,Ajith Kumar</v>
          </cell>
          <cell r="J1217" t="str">
            <v>KBTS</v>
          </cell>
        </row>
        <row r="1218">
          <cell r="A1218">
            <v>204246612</v>
          </cell>
          <cell r="B1218" t="str">
            <v>tamanyet</v>
          </cell>
          <cell r="C1218" t="str">
            <v>Manyetu,Tariro</v>
          </cell>
          <cell r="D1218">
            <v>13514432</v>
          </cell>
          <cell r="E1218">
            <v>1299</v>
          </cell>
          <cell r="F1218" t="str">
            <v>Mon Oct 14 00:00:00 UTC 2024</v>
          </cell>
          <cell r="G1218" t="str">
            <v>3PTY</v>
          </cell>
          <cell r="H1218" t="str">
            <v>Active</v>
          </cell>
          <cell r="I1218" t="str">
            <v>Katyal,Varun</v>
          </cell>
          <cell r="J1218" t="str">
            <v>QUES</v>
          </cell>
        </row>
        <row r="1219">
          <cell r="A1219">
            <v>204883236</v>
          </cell>
          <cell r="B1219" t="str">
            <v>makaflor</v>
          </cell>
          <cell r="C1219" t="str">
            <v>Makamure,Florence Ottilia Tsitsi</v>
          </cell>
          <cell r="D1219">
            <v>11401371</v>
          </cell>
          <cell r="E1219">
            <v>1299</v>
          </cell>
          <cell r="F1219" t="str">
            <v>Mon Feb 03 00:00:00 UTC 2025</v>
          </cell>
          <cell r="G1219" t="str">
            <v>3PTY</v>
          </cell>
          <cell r="H1219" t="str">
            <v>Active</v>
          </cell>
          <cell r="I1219" t="str">
            <v>Katyal,Varun</v>
          </cell>
          <cell r="J1219" t="str">
            <v>QUES</v>
          </cell>
        </row>
        <row r="1220">
          <cell r="A1220">
            <v>203469458</v>
          </cell>
          <cell r="B1220" t="str">
            <v>ndanzyco</v>
          </cell>
          <cell r="C1220" t="str">
            <v>NDANZE,CONGRATES MOFORKENG</v>
          </cell>
          <cell r="D1220">
            <v>14482387</v>
          </cell>
          <cell r="E1220">
            <v>1299</v>
          </cell>
          <cell r="F1220" t="str">
            <v>Thu Jun 13 00:00:00 UTC 2024</v>
          </cell>
          <cell r="G1220" t="str">
            <v>3PTY</v>
          </cell>
          <cell r="H1220" t="str">
            <v>Active</v>
          </cell>
          <cell r="I1220" t="str">
            <v>Sohail,Anis</v>
          </cell>
          <cell r="J1220" t="str">
            <v>ADEC</v>
          </cell>
        </row>
        <row r="1221">
          <cell r="A1221">
            <v>207865016</v>
          </cell>
          <cell r="B1221" t="str">
            <v>jnurkhoz</v>
          </cell>
          <cell r="C1221" t="str">
            <v>Nurkhozhayev,Samat</v>
          </cell>
          <cell r="D1221">
            <v>13550036</v>
          </cell>
          <cell r="E1221">
            <v>1200</v>
          </cell>
          <cell r="F1221" t="str">
            <v>Sun Jul 05 00:00:00 UTC 2026</v>
          </cell>
          <cell r="G1221" t="str">
            <v>3PTY</v>
          </cell>
          <cell r="H1221" t="str">
            <v>Active</v>
          </cell>
          <cell r="I1221" t="str">
            <v>Alhashmi,Abdulla</v>
          </cell>
          <cell r="J1221" t="str">
            <v>SSIS</v>
          </cell>
        </row>
        <row r="1222">
          <cell r="A1222">
            <v>203964997</v>
          </cell>
          <cell r="B1222" t="str">
            <v>lmathewt</v>
          </cell>
          <cell r="C1222" t="str">
            <v>Mathew,Tom</v>
          </cell>
          <cell r="D1222">
            <v>11954398</v>
          </cell>
          <cell r="E1222">
            <v>1299</v>
          </cell>
          <cell r="F1222" t="str">
            <v>Mon Sep 09 00:00:00 UTC 2024</v>
          </cell>
          <cell r="G1222" t="str">
            <v>3PTY</v>
          </cell>
          <cell r="H1222" t="str">
            <v>Active</v>
          </cell>
          <cell r="I1222" t="str">
            <v>Ansari,Ammar Abdullah</v>
          </cell>
          <cell r="J1222" t="str">
            <v>ADEC</v>
          </cell>
        </row>
        <row r="1223">
          <cell r="A1223">
            <v>203341966</v>
          </cell>
          <cell r="B1223" t="str">
            <v>lanshapa</v>
          </cell>
          <cell r="C1223" t="str">
            <v>LANSHA,PAUL TAPING</v>
          </cell>
          <cell r="D1223">
            <v>14440944</v>
          </cell>
          <cell r="E1223">
            <v>1299</v>
          </cell>
          <cell r="F1223" t="str">
            <v>Mon May 20 00:00:00 UTC 2024</v>
          </cell>
          <cell r="G1223" t="str">
            <v>3PTY</v>
          </cell>
          <cell r="H1223" t="str">
            <v>Active</v>
          </cell>
          <cell r="I1223" t="str">
            <v>Ansari,Ammar Abdullah</v>
          </cell>
          <cell r="J1223" t="str">
            <v>ADEC</v>
          </cell>
        </row>
        <row r="1224">
          <cell r="A1224">
            <v>207019330</v>
          </cell>
          <cell r="B1224" t="str">
            <v>eyobmerm</v>
          </cell>
          <cell r="C1224" t="str">
            <v>mejo,Eyob merteta</v>
          </cell>
          <cell r="D1224">
            <v>11774394</v>
          </cell>
          <cell r="E1224">
            <v>1712</v>
          </cell>
          <cell r="F1224" t="str">
            <v>Tue Feb 10 00:00:00 UTC 2026</v>
          </cell>
          <cell r="G1224" t="str">
            <v>3PTY</v>
          </cell>
          <cell r="H1224" t="str">
            <v>Active</v>
          </cell>
          <cell r="I1224" t="str">
            <v>ramadoss,vadivel</v>
          </cell>
          <cell r="J1224" t="str">
            <v>KBTS</v>
          </cell>
        </row>
        <row r="1225">
          <cell r="A1225">
            <v>204319462</v>
          </cell>
          <cell r="B1225" t="str">
            <v>emmanhme</v>
          </cell>
          <cell r="C1225" t="str">
            <v>Mensah,Emmanuel</v>
          </cell>
          <cell r="D1225">
            <v>12685696</v>
          </cell>
          <cell r="E1225">
            <v>1299</v>
          </cell>
          <cell r="F1225" t="str">
            <v>Thu Oct 24 00:00:00 UTC 2024</v>
          </cell>
          <cell r="G1225" t="str">
            <v>3PTY</v>
          </cell>
          <cell r="H1225" t="str">
            <v>Active</v>
          </cell>
          <cell r="I1225" t="str">
            <v>Sohail,Anis</v>
          </cell>
          <cell r="J1225" t="str">
            <v>QUES</v>
          </cell>
        </row>
        <row r="1226">
          <cell r="A1226">
            <v>206065208</v>
          </cell>
          <cell r="B1226" t="str">
            <v>araalfra</v>
          </cell>
          <cell r="C1226" t="str">
            <v>ARAALI MUTEGEKI,FRANCIS</v>
          </cell>
          <cell r="D1226">
            <v>13676093</v>
          </cell>
          <cell r="E1226">
            <v>1299</v>
          </cell>
          <cell r="F1226" t="str">
            <v>Thu Jul 23 00:00:00 UTC 2026</v>
          </cell>
          <cell r="G1226" t="str">
            <v>3PTY</v>
          </cell>
          <cell r="H1226" t="str">
            <v>Active</v>
          </cell>
          <cell r="I1226" t="str">
            <v>elrashid,Hassan</v>
          </cell>
          <cell r="J1226" t="str">
            <v>FLO</v>
          </cell>
        </row>
        <row r="1227">
          <cell r="A1227">
            <v>206873654</v>
          </cell>
          <cell r="B1227" t="str">
            <v>ahiakosa</v>
          </cell>
          <cell r="C1227" t="str">
            <v>AHIAKOR,SANDRA</v>
          </cell>
          <cell r="D1227">
            <v>14700942</v>
          </cell>
          <cell r="E1227">
            <v>1299</v>
          </cell>
          <cell r="F1227" t="str">
            <v>Mon Dec 29 00:00:00 UTC 2025</v>
          </cell>
          <cell r="G1227" t="str">
            <v>3PTY</v>
          </cell>
          <cell r="H1227" t="str">
            <v>Active</v>
          </cell>
          <cell r="I1227" t="str">
            <v>Katyal,Varun</v>
          </cell>
          <cell r="J1227" t="str">
            <v>FLO</v>
          </cell>
        </row>
        <row r="1228">
          <cell r="A1228">
            <v>206239763</v>
          </cell>
          <cell r="B1228" t="str">
            <v>anitofoc</v>
          </cell>
          <cell r="C1228" t="str">
            <v>OFORIWAA ADU,ANITA</v>
          </cell>
          <cell r="D1228">
            <v>11637656</v>
          </cell>
          <cell r="E1228">
            <v>1299</v>
          </cell>
          <cell r="F1228" t="str">
            <v>Mon Oct 13 00:00:00 UTC 2025</v>
          </cell>
          <cell r="G1228" t="str">
            <v>3PTY</v>
          </cell>
          <cell r="H1228" t="str">
            <v>Active</v>
          </cell>
          <cell r="I1228" t="str">
            <v>Narshad,Muhammad Ashik</v>
          </cell>
          <cell r="J1228" t="str">
            <v>FLO</v>
          </cell>
        </row>
        <row r="1229">
          <cell r="A1229">
            <v>204930908</v>
          </cell>
          <cell r="B1229" t="str">
            <v>sarwasee</v>
          </cell>
          <cell r="C1229" t="str">
            <v>Waseem,Sarafraz Mohd</v>
          </cell>
          <cell r="D1229">
            <v>12293926</v>
          </cell>
          <cell r="E1229">
            <v>1299</v>
          </cell>
          <cell r="F1229" t="str">
            <v>Thu Feb 13 00:00:00 UTC 2025</v>
          </cell>
          <cell r="G1229" t="str">
            <v>3PTY</v>
          </cell>
          <cell r="H1229" t="str">
            <v>Active</v>
          </cell>
          <cell r="I1229" t="str">
            <v>Parungao,Priscila Montejo</v>
          </cell>
          <cell r="J1229" t="str">
            <v>VSTG</v>
          </cell>
        </row>
        <row r="1230">
          <cell r="A1230">
            <v>207047584</v>
          </cell>
          <cell r="B1230" t="str">
            <v>uzsarwar</v>
          </cell>
          <cell r="C1230" t="str">
            <v>sarwar,usman</v>
          </cell>
          <cell r="D1230">
            <v>14701282</v>
          </cell>
          <cell r="E1230">
            <v>1299</v>
          </cell>
          <cell r="F1230" t="str">
            <v>Wed Feb 18 00:00:00 UTC 2026</v>
          </cell>
          <cell r="G1230" t="str">
            <v>3PTY</v>
          </cell>
          <cell r="H1230" t="str">
            <v>Active</v>
          </cell>
          <cell r="I1230" t="str">
            <v>Elsaadany,Sara</v>
          </cell>
          <cell r="J1230" t="str">
            <v>EFS</v>
          </cell>
        </row>
        <row r="1231">
          <cell r="A1231">
            <v>206886515</v>
          </cell>
          <cell r="B1231" t="str">
            <v>merabelf</v>
          </cell>
          <cell r="C1231" t="str">
            <v>MBIYDZENYUY,MERABEL FENIBEE</v>
          </cell>
          <cell r="D1231">
            <v>11233433</v>
          </cell>
          <cell r="E1231">
            <v>1299</v>
          </cell>
          <cell r="F1231" t="str">
            <v>Mon Jan 05 00:00:00 UTC 2026</v>
          </cell>
          <cell r="G1231" t="str">
            <v>3PTY</v>
          </cell>
          <cell r="H1231" t="str">
            <v>Active</v>
          </cell>
          <cell r="I1231" t="str">
            <v>Thomas,Binil</v>
          </cell>
          <cell r="J1231" t="str">
            <v>EFSV</v>
          </cell>
        </row>
        <row r="1232">
          <cell r="A1232">
            <v>203851274</v>
          </cell>
          <cell r="B1232" t="str">
            <v>munisuku</v>
          </cell>
          <cell r="C1232" t="str">
            <v>Kumar,Munish</v>
          </cell>
          <cell r="D1232">
            <v>12925789</v>
          </cell>
          <cell r="E1232">
            <v>1299</v>
          </cell>
          <cell r="F1232" t="str">
            <v>Tue Aug 20 00:00:00 UTC 2024</v>
          </cell>
          <cell r="G1232" t="str">
            <v>3PTY</v>
          </cell>
          <cell r="H1232" t="str">
            <v>Active</v>
          </cell>
          <cell r="I1232" t="str">
            <v>Katyal,Varun</v>
          </cell>
          <cell r="J1232" t="str">
            <v>ADEC</v>
          </cell>
        </row>
        <row r="1233">
          <cell r="A1233">
            <v>206846698</v>
          </cell>
          <cell r="B1233" t="str">
            <v>mosekiiz</v>
          </cell>
          <cell r="C1233" t="str">
            <v>MOSES,KIIZA</v>
          </cell>
          <cell r="D1233">
            <v>14270749</v>
          </cell>
          <cell r="E1233">
            <v>1299</v>
          </cell>
          <cell r="F1233" t="str">
            <v>Mon Dec 22 00:00:00 UTC 2025</v>
          </cell>
          <cell r="G1233" t="str">
            <v>3PTY</v>
          </cell>
          <cell r="H1233" t="str">
            <v>Active</v>
          </cell>
          <cell r="I1233" t="str">
            <v>elrashid,Hassan</v>
          </cell>
          <cell r="J1233" t="str">
            <v>DULS</v>
          </cell>
        </row>
        <row r="1234">
          <cell r="A1234">
            <v>113433097</v>
          </cell>
          <cell r="B1234" t="str">
            <v>kamorash</v>
          </cell>
          <cell r="C1234" t="str">
            <v>KAMAL..,MORAS.</v>
          </cell>
          <cell r="D1234">
            <v>14424899</v>
          </cell>
          <cell r="E1234">
            <v>1299</v>
          </cell>
          <cell r="F1234" t="str">
            <v>Mon Sep 02 00:00:00 UTC 2024</v>
          </cell>
          <cell r="G1234" t="str">
            <v>3PTY</v>
          </cell>
          <cell r="H1234" t="str">
            <v>Active</v>
          </cell>
          <cell r="I1234" t="str">
            <v>Narshad,Muhammad Ashik</v>
          </cell>
          <cell r="J1234" t="str">
            <v>ADEC</v>
          </cell>
        </row>
        <row r="1235">
          <cell r="A1235">
            <v>201228114</v>
          </cell>
          <cell r="B1235" t="str">
            <v>tuleoleo</v>
          </cell>
          <cell r="C1235" t="str">
            <v>Tumay,Leo Leonardo</v>
          </cell>
          <cell r="D1235">
            <v>12433619</v>
          </cell>
          <cell r="E1235">
            <v>1299</v>
          </cell>
          <cell r="F1235" t="str">
            <v>Thu Oct 31 00:00:00 UTC 2024</v>
          </cell>
          <cell r="G1235" t="str">
            <v>3PTY</v>
          </cell>
          <cell r="H1235" t="str">
            <v>Active</v>
          </cell>
          <cell r="I1235" t="str">
            <v>Dinberu,Eden</v>
          </cell>
          <cell r="J1235" t="str">
            <v>QUES</v>
          </cell>
        </row>
        <row r="1236">
          <cell r="A1236">
            <v>206873651</v>
          </cell>
          <cell r="B1236" t="str">
            <v>mtsagued</v>
          </cell>
          <cell r="C1236" t="str">
            <v>TSAGUE DONFACK EPSE NDONGO,MAIVA</v>
          </cell>
          <cell r="D1236">
            <v>13742340</v>
          </cell>
          <cell r="E1236">
            <v>1299</v>
          </cell>
          <cell r="F1236" t="str">
            <v>Mon Dec 29 00:00:00 UTC 2025</v>
          </cell>
          <cell r="G1236" t="str">
            <v>3PTY</v>
          </cell>
          <cell r="H1236" t="str">
            <v>Active</v>
          </cell>
          <cell r="I1236" t="str">
            <v>Katyal,Varun</v>
          </cell>
          <cell r="J1236" t="str">
            <v>FLO</v>
          </cell>
        </row>
        <row r="1237">
          <cell r="A1237">
            <v>204226130</v>
          </cell>
          <cell r="B1237" t="str">
            <v>grajanbk</v>
          </cell>
          <cell r="C1237" t="str">
            <v>B K,Rajan</v>
          </cell>
          <cell r="D1237">
            <v>12490770</v>
          </cell>
          <cell r="E1237">
            <v>1299</v>
          </cell>
          <cell r="F1237" t="str">
            <v>Thu Oct 10 00:00:00 UTC 2024</v>
          </cell>
          <cell r="G1237" t="str">
            <v>3PTY</v>
          </cell>
          <cell r="H1237" t="str">
            <v>Active</v>
          </cell>
          <cell r="I1237" t="str">
            <v>Rizvan,Mohamed</v>
          </cell>
          <cell r="J1237" t="str">
            <v>KBTS</v>
          </cell>
        </row>
        <row r="1238">
          <cell r="A1238">
            <v>207867359</v>
          </cell>
          <cell r="B1238" t="str">
            <v>vrajneup</v>
          </cell>
          <cell r="C1238" t="str">
            <v>Neupane,Rajesh</v>
          </cell>
          <cell r="D1238">
            <v>13743039</v>
          </cell>
          <cell r="E1238">
            <v>1200</v>
          </cell>
          <cell r="F1238" t="str">
            <v>Fri Jul 03 00:00:00 UTC 2026</v>
          </cell>
          <cell r="G1238" t="str">
            <v>3PTY</v>
          </cell>
          <cell r="H1238" t="str">
            <v>Active</v>
          </cell>
          <cell r="I1238" t="str">
            <v>Alhashmi,Abdulla</v>
          </cell>
          <cell r="J1238" t="str">
            <v>SSIS</v>
          </cell>
        </row>
        <row r="1239">
          <cell r="A1239">
            <v>206200807</v>
          </cell>
          <cell r="B1239" t="str">
            <v>pyisikib</v>
          </cell>
          <cell r="C1239" t="str">
            <v>YISIKIBA MBENKUM,PILATE</v>
          </cell>
          <cell r="D1239">
            <v>14783557</v>
          </cell>
          <cell r="E1239">
            <v>1299</v>
          </cell>
          <cell r="F1239" t="str">
            <v>Mon Oct 06 00:00:00 UTC 2025</v>
          </cell>
          <cell r="G1239" t="str">
            <v>3PTY</v>
          </cell>
          <cell r="H1239" t="str">
            <v>Active</v>
          </cell>
          <cell r="I1239" t="str">
            <v>elrashid,Hassan</v>
          </cell>
          <cell r="J1239" t="str">
            <v>FLO</v>
          </cell>
        </row>
        <row r="1240">
          <cell r="A1240">
            <v>207740269</v>
          </cell>
          <cell r="B1240" t="str">
            <v>emmabonl</v>
          </cell>
          <cell r="C1240" t="str">
            <v>bonsu,Emmanuel</v>
          </cell>
          <cell r="D1240">
            <v>14559788</v>
          </cell>
          <cell r="E1240">
            <v>1712</v>
          </cell>
          <cell r="F1240" t="str">
            <v>Sat Jun 13 00:00:00 UTC 2026</v>
          </cell>
          <cell r="G1240" t="str">
            <v>3PTY</v>
          </cell>
          <cell r="H1240" t="str">
            <v>Active</v>
          </cell>
          <cell r="I1240" t="str">
            <v>ramadoss,vadivel</v>
          </cell>
          <cell r="J1240" t="str">
            <v>KBTS</v>
          </cell>
        </row>
        <row r="1241">
          <cell r="A1241">
            <v>206491340</v>
          </cell>
          <cell r="B1241" t="str">
            <v>jopkolin</v>
          </cell>
          <cell r="C1241" t="str">
            <v>JOPKOEECH,LINDAH</v>
          </cell>
          <cell r="D1241">
            <v>13730562</v>
          </cell>
          <cell r="E1241">
            <v>1299</v>
          </cell>
          <cell r="F1241" t="str">
            <v>Mon Nov 10 00:00:00 UTC 2025</v>
          </cell>
          <cell r="G1241" t="str">
            <v>3PTY</v>
          </cell>
          <cell r="H1241" t="str">
            <v>Active</v>
          </cell>
          <cell r="I1241" t="str">
            <v>Narshad,Muhammad Ashik</v>
          </cell>
          <cell r="J1241" t="str">
            <v>EFSV</v>
          </cell>
        </row>
        <row r="1242">
          <cell r="A1242">
            <v>203522194</v>
          </cell>
          <cell r="B1242" t="str">
            <v>ramjbang</v>
          </cell>
          <cell r="C1242" t="str">
            <v>Bangura,Ramatu</v>
          </cell>
          <cell r="D1242">
            <v>12446320</v>
          </cell>
          <cell r="E1242">
            <v>1299</v>
          </cell>
          <cell r="F1242" t="str">
            <v>Thu Jun 20 00:00:00 UTC 2024</v>
          </cell>
          <cell r="G1242" t="str">
            <v>3PTY</v>
          </cell>
          <cell r="H1242" t="str">
            <v>Active</v>
          </cell>
          <cell r="I1242" t="str">
            <v>Ansari,Ammar Abdullah</v>
          </cell>
          <cell r="J1242" t="str">
            <v>ADEC</v>
          </cell>
        </row>
        <row r="1243">
          <cell r="A1243">
            <v>203965497</v>
          </cell>
          <cell r="B1243" t="str">
            <v>bundtenl</v>
          </cell>
          <cell r="C1243" t="str">
            <v>Bundoo,Tengbeh</v>
          </cell>
          <cell r="D1243">
            <v>12293274</v>
          </cell>
          <cell r="E1243">
            <v>1299</v>
          </cell>
          <cell r="F1243" t="str">
            <v>Mon Sep 09 00:00:00 UTC 2024</v>
          </cell>
          <cell r="G1243" t="str">
            <v>3PTY</v>
          </cell>
          <cell r="H1243" t="str">
            <v>Active</v>
          </cell>
          <cell r="I1243" t="str">
            <v>Narshad,Muhammad Ashik</v>
          </cell>
          <cell r="J1243" t="str">
            <v>FLO</v>
          </cell>
        </row>
        <row r="1244">
          <cell r="A1244">
            <v>204009358</v>
          </cell>
          <cell r="B1244" t="str">
            <v>shamumbe</v>
          </cell>
          <cell r="C1244" t="str">
            <v>MUMBERE,SHAFFI</v>
          </cell>
          <cell r="D1244">
            <v>14710999</v>
          </cell>
          <cell r="E1244">
            <v>1299</v>
          </cell>
          <cell r="F1244" t="str">
            <v>Mon Sep 16 00:00:00 UTC 2024</v>
          </cell>
          <cell r="G1244" t="str">
            <v>3PTY</v>
          </cell>
          <cell r="H1244" t="str">
            <v>Active</v>
          </cell>
          <cell r="I1244" t="str">
            <v>Ansari,Ammar Abdullah</v>
          </cell>
          <cell r="J1244" t="str">
            <v>DULS</v>
          </cell>
        </row>
        <row r="1245">
          <cell r="A1245">
            <v>206192232</v>
          </cell>
          <cell r="B1245" t="str">
            <v>maurrono</v>
          </cell>
          <cell r="C1245" t="str">
            <v>Rono,Maureen Chebet</v>
          </cell>
          <cell r="D1245">
            <v>77442</v>
          </cell>
          <cell r="E1245">
            <v>1299</v>
          </cell>
          <cell r="F1245" t="str">
            <v>Tue Aug 04 00:00:00 UTC 2026</v>
          </cell>
          <cell r="G1245" t="str">
            <v>3PTY</v>
          </cell>
          <cell r="H1245" t="str">
            <v>Active</v>
          </cell>
          <cell r="I1245" t="str">
            <v>Narshad,Muhammad Ashik</v>
          </cell>
          <cell r="J1245" t="str">
            <v>EFSV</v>
          </cell>
        </row>
        <row r="1246">
          <cell r="A1246">
            <v>205608619</v>
          </cell>
          <cell r="B1246" t="str">
            <v>omamudka</v>
          </cell>
          <cell r="C1246" t="str">
            <v>KASSIM,MAMUDU</v>
          </cell>
          <cell r="D1246">
            <v>11330835</v>
          </cell>
          <cell r="E1246">
            <v>1299</v>
          </cell>
          <cell r="F1246" t="str">
            <v>Mon Jul 07 00:00:00 UTC 2025</v>
          </cell>
          <cell r="G1246" t="str">
            <v>3PTY</v>
          </cell>
          <cell r="H1246" t="str">
            <v>Active</v>
          </cell>
          <cell r="I1246" t="str">
            <v>Meera,Bava Bahrudeen</v>
          </cell>
          <cell r="J1246" t="str">
            <v>DULS</v>
          </cell>
        </row>
        <row r="1247">
          <cell r="A1247">
            <v>204010043</v>
          </cell>
          <cell r="B1247" t="str">
            <v>juesaidi</v>
          </cell>
          <cell r="C1247" t="str">
            <v>JUNIOR LUBEGA,SAIDI</v>
          </cell>
          <cell r="D1247">
            <v>11728605</v>
          </cell>
          <cell r="E1247">
            <v>1299</v>
          </cell>
          <cell r="F1247" t="str">
            <v>Mon Sep 16 00:00:00 UTC 2024</v>
          </cell>
          <cell r="G1247" t="str">
            <v>3PTY</v>
          </cell>
          <cell r="H1247" t="str">
            <v>Active</v>
          </cell>
          <cell r="I1247" t="str">
            <v>Narshad,Muhammad Ashik</v>
          </cell>
          <cell r="J1247" t="str">
            <v>DULS</v>
          </cell>
        </row>
        <row r="1248">
          <cell r="A1248">
            <v>206850966</v>
          </cell>
          <cell r="B1248" t="str">
            <v>niwjames</v>
          </cell>
          <cell r="C1248" t="str">
            <v>JAMES,NIWARINDA</v>
          </cell>
          <cell r="D1248">
            <v>11555565</v>
          </cell>
          <cell r="E1248">
            <v>1299</v>
          </cell>
          <cell r="F1248" t="str">
            <v>Thu Jan 08 00:00:00 UTC 2026</v>
          </cell>
          <cell r="G1248" t="str">
            <v>3PTY</v>
          </cell>
          <cell r="H1248" t="str">
            <v>Active</v>
          </cell>
          <cell r="I1248" t="str">
            <v>Ansari,Ammar Abdullah</v>
          </cell>
          <cell r="J1248" t="str">
            <v>DULS</v>
          </cell>
        </row>
        <row r="1249">
          <cell r="A1249">
            <v>203816298</v>
          </cell>
          <cell r="B1249" t="str">
            <v>ainisaac</v>
          </cell>
          <cell r="C1249" t="str">
            <v>Ainebyona,Isaac</v>
          </cell>
          <cell r="D1249">
            <v>13390442</v>
          </cell>
          <cell r="E1249">
            <v>1299</v>
          </cell>
          <cell r="F1249" t="str">
            <v>Wed Jun 18 00:00:00 UTC 2025</v>
          </cell>
          <cell r="G1249" t="str">
            <v>3PTY</v>
          </cell>
          <cell r="H1249" t="str">
            <v>Active</v>
          </cell>
          <cell r="I1249" t="str">
            <v>Katyal,Varun</v>
          </cell>
          <cell r="J1249" t="str">
            <v>DULS</v>
          </cell>
        </row>
        <row r="1250">
          <cell r="A1250">
            <v>204013689</v>
          </cell>
          <cell r="B1250" t="str">
            <v>curtgonl</v>
          </cell>
          <cell r="C1250" t="str">
            <v>Gonluee Scell,Curtis</v>
          </cell>
          <cell r="D1250">
            <v>12791092</v>
          </cell>
          <cell r="E1250">
            <v>1299</v>
          </cell>
          <cell r="F1250" t="str">
            <v>Mon Sep 16 00:00:00 UTC 2024</v>
          </cell>
          <cell r="G1250" t="str">
            <v>3PTY</v>
          </cell>
          <cell r="H1250" t="str">
            <v>Active</v>
          </cell>
          <cell r="I1250" t="str">
            <v>Thomas,Binil</v>
          </cell>
          <cell r="J1250" t="str">
            <v>FLO</v>
          </cell>
        </row>
        <row r="1251">
          <cell r="A1251">
            <v>204246611</v>
          </cell>
          <cell r="B1251" t="str">
            <v>appiajul</v>
          </cell>
          <cell r="C1251" t="str">
            <v>Appiah,Juliet</v>
          </cell>
          <cell r="D1251">
            <v>12805181</v>
          </cell>
          <cell r="E1251">
            <v>1299</v>
          </cell>
          <cell r="F1251" t="str">
            <v>Mon Oct 14 00:00:00 UTC 2024</v>
          </cell>
          <cell r="G1251" t="str">
            <v>3PTY</v>
          </cell>
          <cell r="H1251" t="str">
            <v>Active</v>
          </cell>
          <cell r="I1251" t="str">
            <v>Katyal,Varun</v>
          </cell>
          <cell r="J1251" t="str">
            <v>QUES</v>
          </cell>
        </row>
        <row r="1252">
          <cell r="A1252">
            <v>207513794</v>
          </cell>
          <cell r="B1252" t="str">
            <v>gmushari</v>
          </cell>
          <cell r="C1252" t="str">
            <v>Sharif,Ahsan</v>
          </cell>
          <cell r="D1252">
            <v>13185224</v>
          </cell>
          <cell r="E1252">
            <v>1171</v>
          </cell>
          <cell r="F1252" t="str">
            <v>Mon Jul 06 00:00:00 UTC 2026</v>
          </cell>
          <cell r="G1252" t="str">
            <v>3PTY</v>
          </cell>
          <cell r="H1252" t="str">
            <v>Active</v>
          </cell>
          <cell r="I1252" t="str">
            <v>Niazi,Mohammad Fazal</v>
          </cell>
          <cell r="J1252" t="str">
            <v>CSDS</v>
          </cell>
        </row>
        <row r="1253">
          <cell r="A1253">
            <v>206294541</v>
          </cell>
          <cell r="B1253" t="str">
            <v>amkkamar</v>
          </cell>
          <cell r="C1253" t="str">
            <v>KAMARA,AMIDU</v>
          </cell>
          <cell r="D1253">
            <v>12612065</v>
          </cell>
          <cell r="E1253">
            <v>1299</v>
          </cell>
          <cell r="F1253" t="str">
            <v>Mon Oct 20 00:00:00 UTC 2025</v>
          </cell>
          <cell r="G1253" t="str">
            <v>3PTY</v>
          </cell>
          <cell r="H1253" t="str">
            <v>Active</v>
          </cell>
          <cell r="I1253" t="str">
            <v>Sohail,Anis</v>
          </cell>
          <cell r="J1253" t="str">
            <v>EFSV</v>
          </cell>
        </row>
        <row r="1254">
          <cell r="A1254">
            <v>205256720</v>
          </cell>
          <cell r="B1254" t="str">
            <v>abdallhg</v>
          </cell>
          <cell r="C1254" t="str">
            <v>Haza,Abdallah</v>
          </cell>
          <cell r="D1254">
            <v>15333914</v>
          </cell>
          <cell r="E1254">
            <v>1299</v>
          </cell>
          <cell r="F1254" t="str">
            <v>Thu May 15 00:00:00 UTC 2025</v>
          </cell>
          <cell r="G1254" t="str">
            <v>3PTY</v>
          </cell>
          <cell r="H1254" t="str">
            <v>Active</v>
          </cell>
          <cell r="I1254" t="str">
            <v>Lakkireddy,Sai Raghavendra Reddy</v>
          </cell>
          <cell r="J1254" t="str">
            <v>EFSV</v>
          </cell>
        </row>
        <row r="1255">
          <cell r="A1255">
            <v>203342033</v>
          </cell>
          <cell r="B1255" t="str">
            <v>lleonakw</v>
          </cell>
          <cell r="C1255" t="str">
            <v>KWAMOGHA,LEONARD LIWIEKWO</v>
          </cell>
          <cell r="D1255">
            <v>187992</v>
          </cell>
          <cell r="E1255">
            <v>1299</v>
          </cell>
          <cell r="F1255" t="str">
            <v>Mon May 20 00:00:00 UTC 2024</v>
          </cell>
          <cell r="G1255" t="str">
            <v>3PTY</v>
          </cell>
          <cell r="H1255" t="str">
            <v>Active</v>
          </cell>
          <cell r="I1255" t="str">
            <v>Lakkireddy,Sai Raghavendra Reddy</v>
          </cell>
          <cell r="J1255" t="str">
            <v>ADEC</v>
          </cell>
        </row>
        <row r="1256">
          <cell r="A1256">
            <v>203850997</v>
          </cell>
          <cell r="B1256" t="str">
            <v>auguszad</v>
          </cell>
          <cell r="C1256" t="str">
            <v>Adjei,Augustine</v>
          </cell>
          <cell r="D1256">
            <v>13205387</v>
          </cell>
          <cell r="E1256">
            <v>1299</v>
          </cell>
          <cell r="F1256" t="str">
            <v>Tue Aug 20 00:00:00 UTC 2024</v>
          </cell>
          <cell r="G1256" t="str">
            <v>3PTY</v>
          </cell>
          <cell r="H1256" t="str">
            <v>Active</v>
          </cell>
          <cell r="I1256" t="str">
            <v>Scaria,Varghese</v>
          </cell>
          <cell r="J1256" t="str">
            <v>FLO</v>
          </cell>
        </row>
        <row r="1257">
          <cell r="A1257">
            <v>203709876</v>
          </cell>
          <cell r="B1257" t="str">
            <v>qkhinmek</v>
          </cell>
          <cell r="C1257" t="str">
            <v>Me Ko,Khin Me</v>
          </cell>
          <cell r="D1257">
            <v>115243</v>
          </cell>
          <cell r="E1257">
            <v>1299</v>
          </cell>
          <cell r="F1257" t="str">
            <v>Mon Jul 22 00:00:00 UTC 2024</v>
          </cell>
          <cell r="G1257" t="str">
            <v>3PTY</v>
          </cell>
          <cell r="H1257" t="str">
            <v>Active</v>
          </cell>
          <cell r="I1257" t="str">
            <v>Dinberu,Eden</v>
          </cell>
          <cell r="J1257" t="str">
            <v>ADEC</v>
          </cell>
        </row>
        <row r="1258">
          <cell r="A1258">
            <v>203800417</v>
          </cell>
          <cell r="B1258" t="str">
            <v>santchao</v>
          </cell>
          <cell r="C1258" t="str">
            <v>CHANDRA,SANTARAM KUMAL</v>
          </cell>
          <cell r="D1258">
            <v>13183232</v>
          </cell>
          <cell r="E1258">
            <v>1299</v>
          </cell>
          <cell r="F1258" t="str">
            <v>Fri Aug 09 00:00:00 UTC 2024</v>
          </cell>
          <cell r="G1258" t="str">
            <v>3PTY</v>
          </cell>
          <cell r="H1258" t="str">
            <v>Active</v>
          </cell>
          <cell r="I1258" t="str">
            <v>POGALA,HAREESH</v>
          </cell>
          <cell r="J1258" t="str">
            <v>KBTS</v>
          </cell>
        </row>
        <row r="1259">
          <cell r="A1259">
            <v>203881713</v>
          </cell>
          <cell r="B1259" t="str">
            <v>cctakund</v>
          </cell>
          <cell r="C1259" t="str">
            <v>Chagwedera,Takundanashe Irvine</v>
          </cell>
          <cell r="D1259">
            <v>14836986</v>
          </cell>
          <cell r="E1259">
            <v>1299</v>
          </cell>
          <cell r="F1259" t="str">
            <v>Mon Aug 26 00:00:00 UTC 2024</v>
          </cell>
          <cell r="G1259" t="str">
            <v>3PTY</v>
          </cell>
          <cell r="H1259" t="str">
            <v>Active</v>
          </cell>
          <cell r="I1259" t="str">
            <v>Ansari,Ammar Abdullah</v>
          </cell>
          <cell r="J1259" t="str">
            <v>FLO</v>
          </cell>
        </row>
        <row r="1260">
          <cell r="A1260">
            <v>206137334</v>
          </cell>
          <cell r="B1260" t="str">
            <v>erneyebo</v>
          </cell>
          <cell r="C1260" t="str">
            <v>YEBOAH,ERNESTINA</v>
          </cell>
          <cell r="D1260">
            <v>41935</v>
          </cell>
          <cell r="E1260">
            <v>1299</v>
          </cell>
          <cell r="F1260" t="str">
            <v>Mon Sep 29 00:00:00 UTC 2025</v>
          </cell>
          <cell r="G1260" t="str">
            <v>3PTY</v>
          </cell>
          <cell r="H1260" t="str">
            <v>Active</v>
          </cell>
          <cell r="I1260" t="str">
            <v>Thomas,Binil</v>
          </cell>
          <cell r="J1260" t="str">
            <v>FLO</v>
          </cell>
        </row>
        <row r="1261">
          <cell r="A1261">
            <v>204882806</v>
          </cell>
          <cell r="B1261" t="str">
            <v>moiddris</v>
          </cell>
          <cell r="C1261" t="str">
            <v>MOHAMMED,IDDRISS</v>
          </cell>
          <cell r="D1261">
            <v>14876388</v>
          </cell>
          <cell r="E1261">
            <v>1299</v>
          </cell>
          <cell r="F1261" t="str">
            <v>Mon Feb 03 00:00:00 UTC 2025</v>
          </cell>
          <cell r="G1261" t="str">
            <v>3PTY</v>
          </cell>
          <cell r="H1261" t="str">
            <v>Active</v>
          </cell>
          <cell r="I1261" t="str">
            <v>Katyal,Varun</v>
          </cell>
          <cell r="J1261" t="str">
            <v>DULS</v>
          </cell>
        </row>
        <row r="1262">
          <cell r="A1262">
            <v>206873878</v>
          </cell>
          <cell r="B1262" t="str">
            <v>lubsulah</v>
          </cell>
          <cell r="C1262" t="str">
            <v>LUBWAMA,SULAH</v>
          </cell>
          <cell r="D1262">
            <v>15360374</v>
          </cell>
          <cell r="E1262">
            <v>1299</v>
          </cell>
          <cell r="F1262" t="str">
            <v>Mon Dec 29 00:00:00 UTC 2025</v>
          </cell>
          <cell r="G1262" t="str">
            <v>3PTY</v>
          </cell>
          <cell r="H1262" t="str">
            <v>Active</v>
          </cell>
          <cell r="I1262" t="str">
            <v>Katyal,Varun</v>
          </cell>
          <cell r="J1262" t="str">
            <v>DULS</v>
          </cell>
        </row>
        <row r="1263">
          <cell r="A1263">
            <v>206957735</v>
          </cell>
          <cell r="B1263" t="str">
            <v>bfedwink</v>
          </cell>
          <cell r="C1263" t="str">
            <v>Bomet,Edwin Kiplimo</v>
          </cell>
          <cell r="D1263">
            <v>11260050</v>
          </cell>
          <cell r="E1263">
            <v>1299</v>
          </cell>
          <cell r="F1263" t="str">
            <v>Mon Jan 26 00:00:00 UTC 2026</v>
          </cell>
          <cell r="G1263" t="str">
            <v>3PTY</v>
          </cell>
          <cell r="H1263" t="str">
            <v>Active</v>
          </cell>
          <cell r="I1263" t="str">
            <v>Sohail,Anis</v>
          </cell>
          <cell r="J1263" t="str">
            <v>EFSV</v>
          </cell>
        </row>
        <row r="1264">
          <cell r="A1264">
            <v>203993118</v>
          </cell>
          <cell r="B1264" t="str">
            <v>nkamivan</v>
          </cell>
          <cell r="C1264" t="str">
            <v>NKAMUHABWA,IVAN</v>
          </cell>
          <cell r="D1264">
            <v>12452867</v>
          </cell>
          <cell r="E1264">
            <v>1299</v>
          </cell>
          <cell r="F1264" t="str">
            <v>Thu Sep 12 00:00:00 UTC 2024</v>
          </cell>
          <cell r="G1264" t="str">
            <v>3PTY</v>
          </cell>
          <cell r="H1264" t="str">
            <v>Active</v>
          </cell>
          <cell r="I1264" t="str">
            <v>Scaria,Varghese</v>
          </cell>
          <cell r="J1264" t="str">
            <v>DULS</v>
          </cell>
        </row>
        <row r="1265">
          <cell r="A1265">
            <v>205848048</v>
          </cell>
          <cell r="B1265" t="str">
            <v>mureiche</v>
          </cell>
          <cell r="C1265" t="str">
            <v>MUREI,CHEPTOO ORBA</v>
          </cell>
          <cell r="D1265">
            <v>102660</v>
          </cell>
          <cell r="E1265">
            <v>1299</v>
          </cell>
          <cell r="F1265" t="str">
            <v>Mon Aug 25 00:00:00 UTC 2025</v>
          </cell>
          <cell r="G1265" t="str">
            <v>3PTY</v>
          </cell>
          <cell r="H1265" t="str">
            <v>Active</v>
          </cell>
          <cell r="I1265" t="str">
            <v>Narshad,Muhammad Ashik</v>
          </cell>
          <cell r="J1265" t="str">
            <v>EFSV</v>
          </cell>
        </row>
        <row r="1266">
          <cell r="A1266">
            <v>203679313</v>
          </cell>
          <cell r="B1266" t="str">
            <v>kadelias</v>
          </cell>
          <cell r="C1266" t="str">
            <v>Kaduwa,Elias</v>
          </cell>
          <cell r="D1266">
            <v>14748134</v>
          </cell>
          <cell r="E1266">
            <v>1299</v>
          </cell>
          <cell r="F1266" t="str">
            <v>Mon Jul 15 00:00:00 UTC 2024</v>
          </cell>
          <cell r="G1266" t="str">
            <v>3PTY</v>
          </cell>
          <cell r="H1266" t="str">
            <v>Active</v>
          </cell>
          <cell r="I1266" t="str">
            <v>Sohail,Anis</v>
          </cell>
          <cell r="J1266" t="str">
            <v>FLO</v>
          </cell>
        </row>
        <row r="1267">
          <cell r="A1267">
            <v>203687851</v>
          </cell>
          <cell r="B1267" t="str">
            <v>nbalakji</v>
          </cell>
          <cell r="C1267" t="str">
            <v>BALAKRISHNAN,JISHNU KIDANGAYATH</v>
          </cell>
          <cell r="D1267">
            <v>12044807</v>
          </cell>
          <cell r="E1267">
            <v>1299</v>
          </cell>
          <cell r="F1267" t="str">
            <v>Mon Jul 15 00:00:00 UTC 2024</v>
          </cell>
          <cell r="G1267" t="str">
            <v>3PTY</v>
          </cell>
          <cell r="H1267" t="str">
            <v>Active</v>
          </cell>
          <cell r="I1267" t="str">
            <v>Sohail,Anis</v>
          </cell>
          <cell r="J1267" t="str">
            <v>ADEC</v>
          </cell>
        </row>
        <row r="1268">
          <cell r="A1268">
            <v>203850878</v>
          </cell>
          <cell r="B1268" t="str">
            <v>kakimera</v>
          </cell>
          <cell r="C1268" t="str">
            <v>Kimera,Kato Ivan</v>
          </cell>
          <cell r="D1268">
            <v>15362501</v>
          </cell>
          <cell r="E1268">
            <v>1299</v>
          </cell>
          <cell r="F1268" t="str">
            <v>Tue Aug 20 00:00:00 UTC 2024</v>
          </cell>
          <cell r="G1268" t="str">
            <v>3PTY</v>
          </cell>
          <cell r="H1268" t="str">
            <v>Active</v>
          </cell>
          <cell r="I1268" t="str">
            <v>Lakkireddy,Sai Raghavendra Reddy</v>
          </cell>
          <cell r="J1268" t="str">
            <v>DULS</v>
          </cell>
        </row>
        <row r="1269">
          <cell r="A1269">
            <v>204967153</v>
          </cell>
          <cell r="B1269" t="str">
            <v>jkissawk</v>
          </cell>
          <cell r="C1269" t="str">
            <v>KISSAW,KASIM</v>
          </cell>
          <cell r="D1269">
            <v>13143864</v>
          </cell>
          <cell r="E1269">
            <v>1299</v>
          </cell>
          <cell r="F1269" t="str">
            <v>Wed Jun 18 00:00:00 UTC 2025</v>
          </cell>
          <cell r="G1269" t="str">
            <v>3PTY</v>
          </cell>
          <cell r="H1269" t="str">
            <v>Active</v>
          </cell>
          <cell r="I1269" t="str">
            <v>Katyal,Varun</v>
          </cell>
          <cell r="J1269" t="str">
            <v>DULS</v>
          </cell>
        </row>
        <row r="1270">
          <cell r="A1270">
            <v>206873556</v>
          </cell>
          <cell r="B1270" t="str">
            <v>ferawerk</v>
          </cell>
          <cell r="C1270" t="str">
            <v>WERENGA AMANG,FERAND</v>
          </cell>
          <cell r="D1270">
            <v>13003460</v>
          </cell>
          <cell r="E1270">
            <v>1299</v>
          </cell>
          <cell r="F1270" t="str">
            <v>Mon Dec 29 00:00:00 UTC 2025</v>
          </cell>
          <cell r="G1270" t="str">
            <v>3PTY</v>
          </cell>
          <cell r="H1270" t="str">
            <v>Active</v>
          </cell>
          <cell r="I1270" t="str">
            <v>Katyal,Varun</v>
          </cell>
          <cell r="J1270" t="str">
            <v>FLO</v>
          </cell>
        </row>
        <row r="1271">
          <cell r="A1271">
            <v>203908323</v>
          </cell>
          <cell r="B1271" t="str">
            <v>fakiyumr</v>
          </cell>
          <cell r="C1271" t="str">
            <v>FAIZAL,KIYEMBA</v>
          </cell>
          <cell r="D1271">
            <v>11284662</v>
          </cell>
          <cell r="E1271">
            <v>1299</v>
          </cell>
          <cell r="F1271" t="str">
            <v>Mon May 12 00:00:00 UTC 2025</v>
          </cell>
          <cell r="G1271" t="str">
            <v>3PTY</v>
          </cell>
          <cell r="H1271" t="str">
            <v>Active</v>
          </cell>
          <cell r="I1271" t="str">
            <v>elrashid,Hassan</v>
          </cell>
          <cell r="J1271" t="str">
            <v>DULS</v>
          </cell>
        </row>
        <row r="1272">
          <cell r="A1272">
            <v>205127500</v>
          </cell>
          <cell r="B1272" t="str">
            <v>ntwaivan</v>
          </cell>
          <cell r="C1272" t="str">
            <v>Ntwatwa,Ivan</v>
          </cell>
          <cell r="D1272">
            <v>14166724</v>
          </cell>
          <cell r="E1272">
            <v>1299</v>
          </cell>
          <cell r="F1272" t="str">
            <v>Thu Apr 10 00:00:00 UTC 2025</v>
          </cell>
          <cell r="G1272" t="str">
            <v>3PTY</v>
          </cell>
          <cell r="H1272" t="str">
            <v>Active</v>
          </cell>
          <cell r="I1272" t="str">
            <v>elrashid,Hassan</v>
          </cell>
          <cell r="J1272" t="str">
            <v>EFSV</v>
          </cell>
        </row>
        <row r="1273">
          <cell r="A1273">
            <v>206239528</v>
          </cell>
          <cell r="B1273" t="str">
            <v>oykeziah</v>
          </cell>
          <cell r="C1273" t="str">
            <v>OYE,KEZIAH OYE</v>
          </cell>
          <cell r="D1273">
            <v>11381304</v>
          </cell>
          <cell r="E1273">
            <v>1299</v>
          </cell>
          <cell r="F1273" t="str">
            <v>Mon Oct 13 00:00:00 UTC 2025</v>
          </cell>
          <cell r="G1273" t="str">
            <v>3PTY</v>
          </cell>
          <cell r="H1273" t="str">
            <v>Active</v>
          </cell>
          <cell r="I1273" t="str">
            <v>Dinberu,Eden</v>
          </cell>
          <cell r="J1273" t="str">
            <v>FLO</v>
          </cell>
        </row>
        <row r="1274">
          <cell r="A1274">
            <v>203725682</v>
          </cell>
          <cell r="B1274" t="str">
            <v>bimaskey</v>
          </cell>
          <cell r="C1274" t="str">
            <v>MASKEY,BIMAL DEEP</v>
          </cell>
          <cell r="D1274">
            <v>14455991</v>
          </cell>
          <cell r="E1274">
            <v>1299</v>
          </cell>
          <cell r="F1274" t="str">
            <v>Mon Jul 22 00:00:00 UTC 2024</v>
          </cell>
          <cell r="G1274" t="str">
            <v>3PTY</v>
          </cell>
          <cell r="H1274" t="str">
            <v>Active</v>
          </cell>
          <cell r="I1274" t="str">
            <v>Akhtar,Muhammad Zohaib</v>
          </cell>
          <cell r="J1274" t="str">
            <v>WOFZ</v>
          </cell>
        </row>
        <row r="1275">
          <cell r="A1275">
            <v>113090891</v>
          </cell>
          <cell r="B1275" t="str">
            <v>mulatifx</v>
          </cell>
          <cell r="C1275" t="str">
            <v>Latif,Muhammad Nauman</v>
          </cell>
          <cell r="D1275">
            <v>14222703</v>
          </cell>
          <cell r="E1275">
            <v>1299</v>
          </cell>
          <cell r="F1275" t="str">
            <v>Thu Oct 24 00:00:00 UTC 2024</v>
          </cell>
          <cell r="G1275" t="str">
            <v>3PTY</v>
          </cell>
          <cell r="H1275" t="str">
            <v>Active</v>
          </cell>
          <cell r="I1275" t="str">
            <v>Lakkireddy,Sai Raghavendra Reddy</v>
          </cell>
          <cell r="J1275" t="str">
            <v>QUES</v>
          </cell>
        </row>
        <row r="1276">
          <cell r="A1276">
            <v>204967040</v>
          </cell>
          <cell r="B1276" t="str">
            <v>dprincer</v>
          </cell>
          <cell r="C1276" t="str">
            <v>DARKO SRAHA,PRINCE RICHARD</v>
          </cell>
          <cell r="D1276">
            <v>12309808</v>
          </cell>
          <cell r="E1276">
            <v>1299</v>
          </cell>
          <cell r="F1276" t="str">
            <v>Mon Mar 03 00:00:00 UTC 2025</v>
          </cell>
          <cell r="G1276" t="str">
            <v>3PTY</v>
          </cell>
          <cell r="H1276" t="str">
            <v>Active</v>
          </cell>
          <cell r="I1276" t="str">
            <v>Dinberu,Eden</v>
          </cell>
          <cell r="J1276" t="str">
            <v>DULS</v>
          </cell>
        </row>
        <row r="1277">
          <cell r="A1277">
            <v>203800285</v>
          </cell>
          <cell r="B1277" t="str">
            <v>sandihbh</v>
          </cell>
          <cell r="C1277" t="str">
            <v>BHANDARI,SANDIP</v>
          </cell>
          <cell r="D1277">
            <v>15003439</v>
          </cell>
          <cell r="E1277">
            <v>1299</v>
          </cell>
          <cell r="F1277" t="str">
            <v>Fri Aug 09 00:00:00 UTC 2024</v>
          </cell>
          <cell r="G1277" t="str">
            <v>3PTY</v>
          </cell>
          <cell r="H1277" t="str">
            <v>Active</v>
          </cell>
          <cell r="I1277" t="str">
            <v>Rajendran,Ajith Kumar</v>
          </cell>
          <cell r="J1277" t="str">
            <v>KBTS</v>
          </cell>
        </row>
        <row r="1278">
          <cell r="A1278">
            <v>206131219</v>
          </cell>
          <cell r="B1278" t="str">
            <v>rahiabul</v>
          </cell>
          <cell r="C1278" t="str">
            <v>Abul Hossin,Rahim Ullah Late</v>
          </cell>
          <cell r="D1278">
            <v>15306228</v>
          </cell>
          <cell r="E1278">
            <v>1712</v>
          </cell>
          <cell r="F1278" t="str">
            <v>Wed Sep 24 00:00:00 UTC 2025</v>
          </cell>
          <cell r="G1278" t="str">
            <v>3PTY</v>
          </cell>
          <cell r="H1278" t="str">
            <v>Active</v>
          </cell>
          <cell r="I1278" t="str">
            <v>Rizvan,Mohamed</v>
          </cell>
          <cell r="J1278" t="str">
            <v>KBTS</v>
          </cell>
        </row>
        <row r="1279">
          <cell r="A1279">
            <v>205854086</v>
          </cell>
          <cell r="B1279" t="str">
            <v>viappiat</v>
          </cell>
          <cell r="C1279" t="str">
            <v>APPIAH,VIDA</v>
          </cell>
          <cell r="D1279">
            <v>13132902</v>
          </cell>
          <cell r="E1279">
            <v>1299</v>
          </cell>
          <cell r="F1279" t="str">
            <v>Mon Aug 25 00:00:00 UTC 2025</v>
          </cell>
          <cell r="G1279" t="str">
            <v>3PTY</v>
          </cell>
          <cell r="H1279" t="str">
            <v>Active</v>
          </cell>
          <cell r="I1279" t="str">
            <v>Ansari,Ammar Abdullah</v>
          </cell>
          <cell r="J1279" t="str">
            <v>EFSV</v>
          </cell>
        </row>
        <row r="1280">
          <cell r="A1280">
            <v>202218633</v>
          </cell>
          <cell r="B1280" t="str">
            <v>wiafgord</v>
          </cell>
          <cell r="C1280" t="str">
            <v>WIAFE,GORDON</v>
          </cell>
          <cell r="D1280">
            <v>14132009</v>
          </cell>
          <cell r="E1280">
            <v>1299</v>
          </cell>
          <cell r="F1280" t="str">
            <v>Mon Oct 21 00:00:00 UTC 2024</v>
          </cell>
          <cell r="G1280" t="str">
            <v>3PTY</v>
          </cell>
          <cell r="H1280" t="str">
            <v>Active</v>
          </cell>
          <cell r="I1280" t="str">
            <v>Katyal,Varun</v>
          </cell>
          <cell r="J1280" t="str">
            <v>QUES</v>
          </cell>
        </row>
        <row r="1281">
          <cell r="A1281">
            <v>206514852</v>
          </cell>
          <cell r="B1281" t="str">
            <v>tamawand</v>
          </cell>
          <cell r="C1281" t="str">
            <v>ANDREW KASAGGA,MAWANDA</v>
          </cell>
          <cell r="D1281">
            <v>14331130</v>
          </cell>
          <cell r="E1281">
            <v>1299</v>
          </cell>
          <cell r="F1281" t="str">
            <v>Mon Nov 10 00:00:00 UTC 2025</v>
          </cell>
          <cell r="G1281" t="str">
            <v>3PTY</v>
          </cell>
          <cell r="H1281" t="str">
            <v>Active</v>
          </cell>
          <cell r="I1281" t="str">
            <v>Meera,Bava Bahrudeen</v>
          </cell>
          <cell r="J1281" t="str">
            <v>DULS</v>
          </cell>
        </row>
        <row r="1282">
          <cell r="A1282">
            <v>203469395</v>
          </cell>
          <cell r="B1282" t="str">
            <v>mwiiroja</v>
          </cell>
          <cell r="C1282" t="str">
            <v>MWIIRO,JANE WANJIKU</v>
          </cell>
          <cell r="D1282">
            <v>11038350</v>
          </cell>
          <cell r="E1282">
            <v>1299</v>
          </cell>
          <cell r="F1282" t="str">
            <v>Thu Jun 13 00:00:00 UTC 2024</v>
          </cell>
          <cell r="G1282" t="str">
            <v>3PTY</v>
          </cell>
          <cell r="H1282" t="str">
            <v>Active</v>
          </cell>
          <cell r="I1282" t="str">
            <v>Sohail,Anis</v>
          </cell>
          <cell r="J1282" t="str">
            <v>ADEC</v>
          </cell>
        </row>
        <row r="1283">
          <cell r="A1283">
            <v>203800522</v>
          </cell>
          <cell r="B1283" t="str">
            <v>salnpand</v>
          </cell>
          <cell r="C1283" t="str">
            <v>PANDEY,SALIKRAM</v>
          </cell>
          <cell r="D1283">
            <v>11922669</v>
          </cell>
          <cell r="E1283">
            <v>1299</v>
          </cell>
          <cell r="F1283" t="str">
            <v>Fri Aug 09 00:00:00 UTC 2024</v>
          </cell>
          <cell r="G1283" t="str">
            <v>3PTY</v>
          </cell>
          <cell r="H1283" t="str">
            <v>Active</v>
          </cell>
          <cell r="I1283" t="str">
            <v>Rajendran,Ajith Kumar</v>
          </cell>
          <cell r="J1283" t="str">
            <v>KBTS</v>
          </cell>
        </row>
        <row r="1284">
          <cell r="A1284">
            <v>206015572</v>
          </cell>
          <cell r="B1284" t="str">
            <v>owuevely</v>
          </cell>
          <cell r="C1284" t="str">
            <v>OWUSUA MENSAH,EVELYN</v>
          </cell>
          <cell r="D1284">
            <v>14835451</v>
          </cell>
          <cell r="E1284">
            <v>1299</v>
          </cell>
          <cell r="F1284" t="str">
            <v>Mon Sep 15 00:00:00 UTC 2025</v>
          </cell>
          <cell r="G1284" t="str">
            <v>3PTY</v>
          </cell>
          <cell r="H1284" t="str">
            <v>Active</v>
          </cell>
          <cell r="I1284" t="str">
            <v>Sohail,Anis</v>
          </cell>
          <cell r="J1284" t="str">
            <v>FLO</v>
          </cell>
        </row>
        <row r="1285">
          <cell r="A1285">
            <v>205861620</v>
          </cell>
          <cell r="B1285" t="str">
            <v>lewmaina</v>
          </cell>
          <cell r="C1285" t="str">
            <v>Maina,Lewis Mathenge</v>
          </cell>
          <cell r="D1285">
            <v>14658573</v>
          </cell>
          <cell r="E1285">
            <v>1299</v>
          </cell>
          <cell r="F1285" t="str">
            <v>Mon Sep 01 00:00:00 UTC 2025</v>
          </cell>
          <cell r="G1285" t="str">
            <v>3PTY</v>
          </cell>
          <cell r="H1285" t="str">
            <v>Active</v>
          </cell>
          <cell r="I1285" t="str">
            <v>Thomas,Binil</v>
          </cell>
          <cell r="J1285" t="str">
            <v>EFSV</v>
          </cell>
        </row>
        <row r="1286">
          <cell r="A1286">
            <v>206890218</v>
          </cell>
          <cell r="B1286" t="str">
            <v>jerstelt</v>
          </cell>
          <cell r="C1286" t="str">
            <v>JEROP,STELLAH</v>
          </cell>
          <cell r="D1286">
            <v>11354047</v>
          </cell>
          <cell r="E1286">
            <v>1299</v>
          </cell>
          <cell r="F1286" t="str">
            <v>Mon Jan 05 00:00:00 UTC 2026</v>
          </cell>
          <cell r="G1286" t="str">
            <v>3PTY</v>
          </cell>
          <cell r="H1286" t="str">
            <v>Active</v>
          </cell>
          <cell r="I1286" t="str">
            <v>Thomas,Binil</v>
          </cell>
          <cell r="J1286" t="str">
            <v>EFSV</v>
          </cell>
        </row>
        <row r="1287">
          <cell r="A1287">
            <v>203850901</v>
          </cell>
          <cell r="B1287" t="str">
            <v>pemagezi</v>
          </cell>
          <cell r="C1287" t="str">
            <v>Magezi,Peter Ricky</v>
          </cell>
          <cell r="D1287">
            <v>11289040</v>
          </cell>
          <cell r="E1287">
            <v>1299</v>
          </cell>
          <cell r="F1287" t="str">
            <v>Tue Aug 20 00:00:00 UTC 2024</v>
          </cell>
          <cell r="G1287" t="str">
            <v>3PTY</v>
          </cell>
          <cell r="H1287" t="str">
            <v>Active</v>
          </cell>
          <cell r="I1287" t="str">
            <v>Narshad,Muhammad Ashik</v>
          </cell>
          <cell r="J1287" t="str">
            <v>DULS</v>
          </cell>
        </row>
        <row r="1288">
          <cell r="A1288">
            <v>205257122</v>
          </cell>
          <cell r="B1288" t="str">
            <v>kengachu</v>
          </cell>
          <cell r="C1288" t="str">
            <v>Gachui,Kennedy Maina</v>
          </cell>
          <cell r="D1288">
            <v>11918988</v>
          </cell>
          <cell r="E1288">
            <v>1299</v>
          </cell>
          <cell r="F1288" t="str">
            <v>Mon May 12 00:00:00 UTC 2025</v>
          </cell>
          <cell r="G1288" t="str">
            <v>3PTY</v>
          </cell>
          <cell r="H1288" t="str">
            <v>Active</v>
          </cell>
          <cell r="I1288" t="str">
            <v>Lakkireddy,Sai Raghavendra Reddy</v>
          </cell>
          <cell r="J1288" t="str">
            <v>EFSV</v>
          </cell>
        </row>
        <row r="1289">
          <cell r="A1289">
            <v>203736258</v>
          </cell>
          <cell r="B1289" t="str">
            <v>robembug</v>
          </cell>
          <cell r="C1289" t="str">
            <v>MBUGHEKI,ROBERT</v>
          </cell>
          <cell r="D1289">
            <v>15268829</v>
          </cell>
          <cell r="E1289">
            <v>1299</v>
          </cell>
          <cell r="F1289" t="str">
            <v>Mon Jul 29 00:00:00 UTC 2024</v>
          </cell>
          <cell r="G1289" t="str">
            <v>3PTY</v>
          </cell>
          <cell r="H1289" t="str">
            <v>Active</v>
          </cell>
          <cell r="I1289" t="str">
            <v>Katyal,Varun</v>
          </cell>
          <cell r="J1289" t="str">
            <v>DULS</v>
          </cell>
        </row>
        <row r="1290">
          <cell r="A1290">
            <v>204137704</v>
          </cell>
          <cell r="B1290" t="str">
            <v>waltuffo</v>
          </cell>
          <cell r="C1290" t="str">
            <v>Tuffour,Wallace Agyemang</v>
          </cell>
          <cell r="D1290">
            <v>13907352</v>
          </cell>
          <cell r="E1290">
            <v>1299</v>
          </cell>
          <cell r="F1290" t="str">
            <v>Mon Sep 30 00:00:00 UTC 2024</v>
          </cell>
          <cell r="G1290" t="str">
            <v>3PTY</v>
          </cell>
          <cell r="H1290" t="str">
            <v>Active</v>
          </cell>
          <cell r="I1290" t="str">
            <v>Ansari,Ammar Abdullah</v>
          </cell>
          <cell r="J1290" t="str">
            <v>QUES</v>
          </cell>
        </row>
        <row r="1291">
          <cell r="A1291">
            <v>206890217</v>
          </cell>
          <cell r="B1291" t="str">
            <v>jepkirja</v>
          </cell>
          <cell r="C1291" t="str">
            <v>JEPKIRUI,JANE</v>
          </cell>
          <cell r="D1291">
            <v>11349360</v>
          </cell>
          <cell r="E1291">
            <v>1299</v>
          </cell>
          <cell r="F1291" t="str">
            <v>Mon Jan 05 00:00:00 UTC 2026</v>
          </cell>
          <cell r="G1291" t="str">
            <v>3PTY</v>
          </cell>
          <cell r="H1291" t="str">
            <v>Active</v>
          </cell>
          <cell r="I1291" t="str">
            <v>Ansari,Ammar Abdullah</v>
          </cell>
          <cell r="J1291" t="str">
            <v>EFSV</v>
          </cell>
        </row>
        <row r="1292">
          <cell r="A1292">
            <v>206851164</v>
          </cell>
          <cell r="B1292" t="str">
            <v>mugerwsi</v>
          </cell>
          <cell r="C1292" t="str">
            <v>MUGERWA,SIMON</v>
          </cell>
          <cell r="D1292">
            <v>11166914</v>
          </cell>
          <cell r="E1292">
            <v>1299</v>
          </cell>
          <cell r="F1292" t="str">
            <v>Thu Jan 08 00:00:00 UTC 2026</v>
          </cell>
          <cell r="G1292" t="str">
            <v>3PTY</v>
          </cell>
          <cell r="H1292" t="str">
            <v>Active</v>
          </cell>
          <cell r="I1292" t="str">
            <v>Ansari,Ammar Abdullah</v>
          </cell>
          <cell r="J1292" t="str">
            <v>DULS</v>
          </cell>
        </row>
        <row r="1293">
          <cell r="A1293">
            <v>205506107</v>
          </cell>
          <cell r="B1293" t="str">
            <v>lameckoe</v>
          </cell>
          <cell r="C1293" t="str">
            <v>KOECH,LAMECK KIPKURGAT</v>
          </cell>
          <cell r="D1293">
            <v>11416098</v>
          </cell>
          <cell r="E1293">
            <v>1299</v>
          </cell>
          <cell r="F1293" t="str">
            <v>Mon Jun 23 00:00:00 UTC 2025</v>
          </cell>
          <cell r="G1293" t="str">
            <v>3PTY</v>
          </cell>
          <cell r="H1293" t="str">
            <v>Active</v>
          </cell>
          <cell r="I1293" t="str">
            <v>Katyal,Varun</v>
          </cell>
          <cell r="J1293" t="str">
            <v>EFSV</v>
          </cell>
        </row>
        <row r="1294">
          <cell r="A1294">
            <v>203881597</v>
          </cell>
          <cell r="B1294" t="str">
            <v>marvingx</v>
          </cell>
          <cell r="C1294" t="str">
            <v>Akanang,Marvinge Mokabe</v>
          </cell>
          <cell r="D1294">
            <v>13241950</v>
          </cell>
          <cell r="E1294">
            <v>1299</v>
          </cell>
          <cell r="F1294" t="str">
            <v>Mon Aug 26 00:00:00 UTC 2024</v>
          </cell>
          <cell r="G1294" t="str">
            <v>3PTY</v>
          </cell>
          <cell r="H1294" t="str">
            <v>Active</v>
          </cell>
          <cell r="I1294" t="str">
            <v>Katyal,Varun</v>
          </cell>
          <cell r="J1294" t="str">
            <v>FLO</v>
          </cell>
        </row>
        <row r="1295">
          <cell r="A1295">
            <v>206137338</v>
          </cell>
          <cell r="B1295" t="str">
            <v>nyasuflo</v>
          </cell>
          <cell r="C1295" t="str">
            <v>Florence Ladu Ezbon,Nyasu</v>
          </cell>
          <cell r="D1295">
            <v>15038135</v>
          </cell>
          <cell r="E1295">
            <v>1299</v>
          </cell>
          <cell r="F1295" t="str">
            <v>Mon Sep 29 00:00:00 UTC 2025</v>
          </cell>
          <cell r="G1295" t="str">
            <v>3PTY</v>
          </cell>
          <cell r="H1295" t="str">
            <v>Active</v>
          </cell>
          <cell r="I1295" t="str">
            <v>Scaria,Varghese</v>
          </cell>
          <cell r="J1295" t="str">
            <v>FLO</v>
          </cell>
        </row>
        <row r="1296">
          <cell r="A1296">
            <v>203800485</v>
          </cell>
          <cell r="B1296" t="str">
            <v>edsomweb</v>
          </cell>
          <cell r="C1296" t="str">
            <v>MWEBESA,EDSON</v>
          </cell>
          <cell r="D1296">
            <v>13601692</v>
          </cell>
          <cell r="E1296">
            <v>1299</v>
          </cell>
          <cell r="F1296" t="str">
            <v>Mon Aug 12 00:00:00 UTC 2024</v>
          </cell>
          <cell r="G1296" t="str">
            <v>3PTY</v>
          </cell>
          <cell r="H1296" t="str">
            <v>Active</v>
          </cell>
          <cell r="I1296" t="str">
            <v>Lakkireddy,Sai Raghavendra Reddy</v>
          </cell>
          <cell r="J1296" t="str">
            <v>DULS</v>
          </cell>
        </row>
        <row r="1297">
          <cell r="A1297">
            <v>203599606</v>
          </cell>
          <cell r="B1297" t="str">
            <v>johnyoky</v>
          </cell>
          <cell r="C1297" t="str">
            <v>OKYERE,JOHN</v>
          </cell>
          <cell r="D1297">
            <v>13822650</v>
          </cell>
          <cell r="E1297">
            <v>1299</v>
          </cell>
          <cell r="F1297" t="str">
            <v>Mon Sep 09 00:00:00 UTC 2024</v>
          </cell>
          <cell r="G1297" t="str">
            <v>3PTY</v>
          </cell>
          <cell r="H1297" t="str">
            <v>Active</v>
          </cell>
          <cell r="I1297" t="str">
            <v>Katyal,Varun</v>
          </cell>
          <cell r="J1297" t="str">
            <v>FLO</v>
          </cell>
        </row>
        <row r="1298">
          <cell r="A1298">
            <v>203469169</v>
          </cell>
          <cell r="B1298" t="str">
            <v>quayeell</v>
          </cell>
          <cell r="C1298" t="str">
            <v>Quaye,Lloyd</v>
          </cell>
          <cell r="D1298">
            <v>11555875</v>
          </cell>
          <cell r="E1298">
            <v>1299</v>
          </cell>
          <cell r="F1298" t="str">
            <v>Thu Jun 13 00:00:00 UTC 2024</v>
          </cell>
          <cell r="G1298" t="str">
            <v>3PTY</v>
          </cell>
          <cell r="H1298" t="str">
            <v>Active</v>
          </cell>
          <cell r="I1298" t="str">
            <v>Meera,Bava Bahrudeen</v>
          </cell>
          <cell r="J1298" t="str">
            <v>FLO</v>
          </cell>
        </row>
        <row r="1299">
          <cell r="A1299">
            <v>204072308</v>
          </cell>
          <cell r="B1299" t="str">
            <v>turykenn</v>
          </cell>
          <cell r="C1299" t="str">
            <v>TURYAMUREBA,KENNETH</v>
          </cell>
          <cell r="D1299">
            <v>15302186</v>
          </cell>
          <cell r="E1299">
            <v>1299</v>
          </cell>
          <cell r="F1299" t="str">
            <v>Mon Sep 23 00:00:00 UTC 2024</v>
          </cell>
          <cell r="G1299" t="str">
            <v>3PTY</v>
          </cell>
          <cell r="H1299" t="str">
            <v>Active</v>
          </cell>
          <cell r="I1299" t="str">
            <v>Ansari,Ammar Abdullah</v>
          </cell>
          <cell r="J1299" t="str">
            <v>DULS</v>
          </cell>
        </row>
        <row r="1300">
          <cell r="A1300">
            <v>206915298</v>
          </cell>
          <cell r="B1300" t="str">
            <v>bakawesa</v>
          </cell>
          <cell r="C1300" t="str">
            <v>KAWESA,BASHIRI</v>
          </cell>
          <cell r="D1300">
            <v>11965188</v>
          </cell>
          <cell r="E1300">
            <v>1299</v>
          </cell>
          <cell r="F1300" t="str">
            <v>Mon Jan 12 00:00:00 UTC 2026</v>
          </cell>
          <cell r="G1300" t="str">
            <v>3PTY</v>
          </cell>
          <cell r="H1300" t="str">
            <v>Active</v>
          </cell>
          <cell r="I1300" t="str">
            <v>Katyal,Varun</v>
          </cell>
          <cell r="J1300" t="str">
            <v>DULS</v>
          </cell>
        </row>
        <row r="1301">
          <cell r="A1301">
            <v>204299544</v>
          </cell>
          <cell r="B1301" t="str">
            <v>daangmor</v>
          </cell>
          <cell r="C1301" t="str">
            <v>Angmortey,Daniel Teye-Kwasi</v>
          </cell>
          <cell r="D1301">
            <v>13533882</v>
          </cell>
          <cell r="E1301">
            <v>1299</v>
          </cell>
          <cell r="F1301" t="str">
            <v>Mon Oct 21 00:00:00 UTC 2024</v>
          </cell>
          <cell r="G1301" t="str">
            <v>3PTY</v>
          </cell>
          <cell r="H1301" t="str">
            <v>Active</v>
          </cell>
          <cell r="I1301" t="str">
            <v>Sohail,Anis</v>
          </cell>
          <cell r="J1301" t="str">
            <v>QUES</v>
          </cell>
        </row>
        <row r="1302">
          <cell r="A1302">
            <v>204010090</v>
          </cell>
          <cell r="B1302" t="str">
            <v>qmukalaz</v>
          </cell>
          <cell r="C1302" t="str">
            <v>MUKALAZI,JACOB</v>
          </cell>
          <cell r="D1302">
            <v>12197</v>
          </cell>
          <cell r="E1302">
            <v>1299</v>
          </cell>
          <cell r="F1302" t="str">
            <v>Mon Sep 16 00:00:00 UTC 2024</v>
          </cell>
          <cell r="G1302" t="str">
            <v>3PTY</v>
          </cell>
          <cell r="H1302" t="str">
            <v>Active</v>
          </cell>
          <cell r="I1302" t="str">
            <v>Ansari,Ammar Abdullah</v>
          </cell>
          <cell r="J1302" t="str">
            <v>DULS</v>
          </cell>
        </row>
        <row r="1303">
          <cell r="A1303">
            <v>206934491</v>
          </cell>
          <cell r="B1303" t="str">
            <v>munsaamu</v>
          </cell>
          <cell r="C1303" t="str">
            <v>NSAAMU,MUDASHIRU</v>
          </cell>
          <cell r="D1303">
            <v>13629225</v>
          </cell>
          <cell r="E1303">
            <v>1299</v>
          </cell>
          <cell r="F1303" t="str">
            <v>Mon Jan 26 00:00:00 UTC 2026</v>
          </cell>
          <cell r="G1303" t="str">
            <v>3PTY</v>
          </cell>
          <cell r="H1303" t="str">
            <v>Active</v>
          </cell>
          <cell r="I1303" t="str">
            <v>Meera,Bava Bahrudeen</v>
          </cell>
          <cell r="J1303" t="str">
            <v>DULS</v>
          </cell>
        </row>
        <row r="1304">
          <cell r="A1304">
            <v>203709877</v>
          </cell>
          <cell r="B1304" t="str">
            <v>nyeineb</v>
          </cell>
          <cell r="C1304" t="str">
            <v>Nyein,Ei Ei</v>
          </cell>
          <cell r="D1304">
            <v>12377466</v>
          </cell>
          <cell r="E1304">
            <v>1299</v>
          </cell>
          <cell r="F1304" t="str">
            <v>Mon Jul 22 00:00:00 UTC 2024</v>
          </cell>
          <cell r="G1304" t="str">
            <v>3PTY</v>
          </cell>
          <cell r="H1304" t="str">
            <v>Active</v>
          </cell>
          <cell r="I1304" t="str">
            <v>Dinberu,Eden</v>
          </cell>
          <cell r="J1304" t="str">
            <v>ADEC</v>
          </cell>
        </row>
        <row r="1305">
          <cell r="A1305">
            <v>203752570</v>
          </cell>
          <cell r="B1305" t="str">
            <v>manraqgu</v>
          </cell>
          <cell r="C1305" t="str">
            <v>Gurung,Man Raj</v>
          </cell>
          <cell r="D1305">
            <v>12404828</v>
          </cell>
          <cell r="E1305">
            <v>1299</v>
          </cell>
          <cell r="F1305" t="str">
            <v>Mon Jul 29 00:00:00 UTC 2024</v>
          </cell>
          <cell r="G1305" t="str">
            <v>3PTY</v>
          </cell>
          <cell r="H1305" t="str">
            <v>Active</v>
          </cell>
          <cell r="I1305" t="str">
            <v>Akhtar,Muhammad Zohaib</v>
          </cell>
          <cell r="J1305" t="str">
            <v>WOFZ</v>
          </cell>
        </row>
        <row r="1306">
          <cell r="A1306">
            <v>206297429</v>
          </cell>
          <cell r="B1306" t="str">
            <v>jfsheila</v>
          </cell>
          <cell r="C1306" t="str">
            <v>Jeptoo,Sheilah Kuttoh</v>
          </cell>
          <cell r="D1306">
            <v>12252412</v>
          </cell>
          <cell r="E1306">
            <v>1299</v>
          </cell>
          <cell r="F1306" t="str">
            <v>Mon Oct 20 00:00:00 UTC 2025</v>
          </cell>
          <cell r="G1306" t="str">
            <v>3PTY</v>
          </cell>
          <cell r="H1306" t="str">
            <v>Active</v>
          </cell>
          <cell r="I1306" t="str">
            <v>Meera,Bava Bahrudeen</v>
          </cell>
          <cell r="J1306" t="str">
            <v>EFSV</v>
          </cell>
        </row>
        <row r="1307">
          <cell r="A1307">
            <v>206930331</v>
          </cell>
          <cell r="B1307" t="str">
            <v>kibevely</v>
          </cell>
          <cell r="C1307" t="str">
            <v>KIBAGE,EVELYN</v>
          </cell>
          <cell r="D1307">
            <v>14427369</v>
          </cell>
          <cell r="E1307">
            <v>1299</v>
          </cell>
          <cell r="F1307" t="str">
            <v>Tue Aug 04 00:00:00 UTC 2026</v>
          </cell>
          <cell r="G1307" t="str">
            <v>3PTY</v>
          </cell>
          <cell r="H1307" t="str">
            <v>Active</v>
          </cell>
          <cell r="I1307" t="str">
            <v>Narshad,Muhammad Ashik</v>
          </cell>
          <cell r="J1307" t="str">
            <v>EFSV</v>
          </cell>
        </row>
        <row r="1308">
          <cell r="A1308">
            <v>206450557</v>
          </cell>
          <cell r="B1308" t="str">
            <v>islamvri</v>
          </cell>
          <cell r="C1308" t="str">
            <v>Islam,Riyad Ahmed Nurul</v>
          </cell>
          <cell r="D1308">
            <v>14296931</v>
          </cell>
          <cell r="E1308">
            <v>1299</v>
          </cell>
          <cell r="F1308" t="str">
            <v>Sat Nov 01 00:00:00 UTC 2025</v>
          </cell>
          <cell r="G1308" t="str">
            <v>3PTY</v>
          </cell>
          <cell r="H1308" t="str">
            <v>Active</v>
          </cell>
          <cell r="I1308" t="str">
            <v>Parungao,Priscila Montejo</v>
          </cell>
          <cell r="J1308" t="str">
            <v>STWC</v>
          </cell>
        </row>
        <row r="1309">
          <cell r="A1309">
            <v>206873645</v>
          </cell>
          <cell r="B1309" t="str">
            <v>umarmabi</v>
          </cell>
          <cell r="C1309" t="str">
            <v>MABIRIZI,UMARUH</v>
          </cell>
          <cell r="D1309">
            <v>14082170</v>
          </cell>
          <cell r="E1309">
            <v>1299</v>
          </cell>
          <cell r="F1309" t="str">
            <v>Mon Dec 29 00:00:00 UTC 2025</v>
          </cell>
          <cell r="G1309" t="str">
            <v>3PTY</v>
          </cell>
          <cell r="H1309" t="str">
            <v>Active</v>
          </cell>
          <cell r="I1309" t="str">
            <v>Katyal,Varun</v>
          </cell>
          <cell r="J1309" t="str">
            <v>FLO</v>
          </cell>
        </row>
        <row r="1310">
          <cell r="A1310">
            <v>204880567</v>
          </cell>
          <cell r="B1310" t="str">
            <v>edwamans</v>
          </cell>
          <cell r="C1310" t="str">
            <v>MANSARAY,EDWARD IBRAHIM</v>
          </cell>
          <cell r="D1310">
            <v>13086333</v>
          </cell>
          <cell r="E1310">
            <v>1299</v>
          </cell>
          <cell r="F1310" t="str">
            <v>Wed Jun 18 00:00:00 UTC 2025</v>
          </cell>
          <cell r="G1310" t="str">
            <v>3PTY</v>
          </cell>
          <cell r="H1310" t="str">
            <v>Active</v>
          </cell>
          <cell r="I1310" t="str">
            <v>Katyal,Varun</v>
          </cell>
          <cell r="J1310" t="str">
            <v>DULS</v>
          </cell>
        </row>
        <row r="1311">
          <cell r="A1311">
            <v>203908896</v>
          </cell>
          <cell r="B1311" t="str">
            <v>kulmika</v>
          </cell>
          <cell r="C1311" t="str">
            <v>KULE,MIKA MUSIME</v>
          </cell>
          <cell r="D1311">
            <v>20842</v>
          </cell>
          <cell r="E1311">
            <v>1299</v>
          </cell>
          <cell r="F1311" t="str">
            <v>Mon May 12 00:00:00 UTC 2025</v>
          </cell>
          <cell r="G1311" t="str">
            <v>3PTY</v>
          </cell>
          <cell r="H1311" t="str">
            <v>Active</v>
          </cell>
          <cell r="I1311" t="str">
            <v>Narshad,Muhammad Ashik</v>
          </cell>
          <cell r="J1311" t="str">
            <v>DULS</v>
          </cell>
        </row>
        <row r="1312">
          <cell r="A1312">
            <v>206897663</v>
          </cell>
          <cell r="B1312" t="str">
            <v>sselugya</v>
          </cell>
          <cell r="C1312" t="str">
            <v>SSELUGYA,SADAT</v>
          </cell>
          <cell r="D1312">
            <v>333859</v>
          </cell>
          <cell r="E1312">
            <v>1299</v>
          </cell>
          <cell r="F1312" t="str">
            <v>Thu Jan 08 00:00:00 UTC 2026</v>
          </cell>
          <cell r="G1312" t="str">
            <v>3PTY</v>
          </cell>
          <cell r="H1312" t="str">
            <v>Active</v>
          </cell>
          <cell r="I1312" t="str">
            <v>Narshad,Muhammad Ashik</v>
          </cell>
          <cell r="J1312" t="str">
            <v>FLO</v>
          </cell>
        </row>
        <row r="1313">
          <cell r="A1313">
            <v>203736752</v>
          </cell>
          <cell r="B1313" t="str">
            <v>musthais</v>
          </cell>
          <cell r="C1313" t="str">
            <v>MUSTHAFA,ISMAIL THEKKE KUNNUMMAL</v>
          </cell>
          <cell r="D1313">
            <v>14722607</v>
          </cell>
          <cell r="E1313">
            <v>1299</v>
          </cell>
          <cell r="F1313" t="str">
            <v>Mon Jul 29 00:00:00 UTC 2024</v>
          </cell>
          <cell r="G1313" t="str">
            <v>3PTY</v>
          </cell>
          <cell r="H1313" t="str">
            <v>Active</v>
          </cell>
          <cell r="I1313" t="str">
            <v>Ansari,Ammar Abdullah</v>
          </cell>
          <cell r="J1313" t="str">
            <v>ADEC</v>
          </cell>
        </row>
        <row r="1314">
          <cell r="A1314">
            <v>204095810</v>
          </cell>
          <cell r="B1314" t="str">
            <v>xmakeyak</v>
          </cell>
          <cell r="C1314" t="str">
            <v>Makedjene,Yakta Koffi</v>
          </cell>
          <cell r="D1314">
            <v>12201194</v>
          </cell>
          <cell r="E1314">
            <v>1299</v>
          </cell>
          <cell r="F1314" t="str">
            <v>Thu Sep 26 00:00:00 UTC 2024</v>
          </cell>
          <cell r="G1314" t="str">
            <v>3PTY</v>
          </cell>
          <cell r="H1314" t="str">
            <v>Active</v>
          </cell>
          <cell r="I1314" t="str">
            <v>Scaria,Varghese</v>
          </cell>
          <cell r="J1314" t="str">
            <v>QUES</v>
          </cell>
        </row>
        <row r="1315">
          <cell r="A1315">
            <v>207794654</v>
          </cell>
          <cell r="B1315" t="str">
            <v>khaakmaf</v>
          </cell>
          <cell r="C1315" t="str">
            <v>Khan,Muhammad Akmal</v>
          </cell>
          <cell r="D1315">
            <v>12603704</v>
          </cell>
          <cell r="E1315">
            <v>1171</v>
          </cell>
          <cell r="F1315" t="str">
            <v>Sun Jun 21 00:00:00 UTC 2026</v>
          </cell>
          <cell r="G1315" t="str">
            <v>3PTY</v>
          </cell>
          <cell r="H1315" t="str">
            <v>Active</v>
          </cell>
          <cell r="I1315" t="str">
            <v>Niazi,Mohammad Fazal</v>
          </cell>
          <cell r="J1315" t="str">
            <v>GLCR</v>
          </cell>
        </row>
        <row r="1316">
          <cell r="A1316">
            <v>203908331</v>
          </cell>
          <cell r="B1316" t="str">
            <v>muniiive</v>
          </cell>
          <cell r="C1316" t="str">
            <v>IVAN,MUNIINA</v>
          </cell>
          <cell r="D1316">
            <v>15298703</v>
          </cell>
          <cell r="E1316">
            <v>1299</v>
          </cell>
          <cell r="F1316" t="str">
            <v>Mon Sep 02 00:00:00 UTC 2024</v>
          </cell>
          <cell r="G1316" t="str">
            <v>3PTY</v>
          </cell>
          <cell r="H1316" t="str">
            <v>Active</v>
          </cell>
          <cell r="I1316" t="str">
            <v>Narshad,Muhammad Ashik</v>
          </cell>
          <cell r="J1316" t="str">
            <v>DULS</v>
          </cell>
        </row>
        <row r="1317">
          <cell r="A1317">
            <v>206875146</v>
          </cell>
          <cell r="B1317" t="str">
            <v>alphaatk</v>
          </cell>
          <cell r="C1317" t="str">
            <v>KINYAPALA,ALPHA ATHANASIO</v>
          </cell>
          <cell r="D1317">
            <v>12000454</v>
          </cell>
          <cell r="E1317">
            <v>1299</v>
          </cell>
          <cell r="F1317" t="str">
            <v>Mon Dec 29 00:00:00 UTC 2025</v>
          </cell>
          <cell r="G1317" t="str">
            <v>3PTY</v>
          </cell>
          <cell r="H1317" t="str">
            <v>Active</v>
          </cell>
          <cell r="I1317" t="str">
            <v>Sohail,Anis</v>
          </cell>
          <cell r="J1317" t="str">
            <v>DULS</v>
          </cell>
        </row>
        <row r="1318">
          <cell r="A1318">
            <v>207352996</v>
          </cell>
          <cell r="B1318" t="str">
            <v>borrocyr</v>
          </cell>
          <cell r="C1318" t="str">
            <v>Borromeo,Cyril</v>
          </cell>
          <cell r="D1318">
            <v>14057946</v>
          </cell>
          <cell r="E1318">
            <v>1290</v>
          </cell>
          <cell r="F1318" t="str">
            <v>Thu Apr 23 00:00:00 UTC 2026</v>
          </cell>
          <cell r="G1318" t="str">
            <v>3PTY</v>
          </cell>
          <cell r="H1318" t="str">
            <v>Active</v>
          </cell>
          <cell r="I1318" t="str">
            <v>Kumar,Arun</v>
          </cell>
          <cell r="J1318" t="str">
            <v>EMIR</v>
          </cell>
        </row>
        <row r="1319">
          <cell r="A1319">
            <v>203800483</v>
          </cell>
          <cell r="B1319" t="str">
            <v>germubir</v>
          </cell>
          <cell r="C1319" t="str">
            <v>MUBIRU,GERALD</v>
          </cell>
          <cell r="D1319">
            <v>13763534</v>
          </cell>
          <cell r="E1319">
            <v>1299</v>
          </cell>
          <cell r="F1319" t="str">
            <v>Mon Aug 12 00:00:00 UTC 2024</v>
          </cell>
          <cell r="G1319" t="str">
            <v>3PTY</v>
          </cell>
          <cell r="H1319" t="str">
            <v>Active</v>
          </cell>
          <cell r="I1319" t="str">
            <v>Sohail,Anis</v>
          </cell>
          <cell r="J1319" t="str">
            <v>DULS</v>
          </cell>
        </row>
        <row r="1320">
          <cell r="A1320">
            <v>203800379</v>
          </cell>
          <cell r="B1320" t="str">
            <v>mavuzaid</v>
          </cell>
          <cell r="C1320" t="str">
            <v>MAVUGA,ZAIDI</v>
          </cell>
          <cell r="D1320">
            <v>15386671</v>
          </cell>
          <cell r="E1320">
            <v>1299</v>
          </cell>
          <cell r="F1320" t="str">
            <v>Mon Aug 12 00:00:00 UTC 2024</v>
          </cell>
          <cell r="G1320" t="str">
            <v>3PTY</v>
          </cell>
          <cell r="H1320" t="str">
            <v>Active</v>
          </cell>
          <cell r="I1320" t="str">
            <v>Katyal,Varun</v>
          </cell>
          <cell r="J1320" t="str">
            <v>DULS</v>
          </cell>
        </row>
        <row r="1321">
          <cell r="A1321">
            <v>204872907</v>
          </cell>
          <cell r="B1321" t="str">
            <v>danabuak</v>
          </cell>
          <cell r="C1321" t="str">
            <v>ABU AKPARIBO,DANIEL</v>
          </cell>
          <cell r="D1321">
            <v>12356476</v>
          </cell>
          <cell r="E1321">
            <v>1299</v>
          </cell>
          <cell r="F1321" t="str">
            <v>Wed Jun 18 00:00:00 UTC 2025</v>
          </cell>
          <cell r="G1321" t="str">
            <v>3PTY</v>
          </cell>
          <cell r="H1321" t="str">
            <v>Active</v>
          </cell>
          <cell r="I1321" t="str">
            <v>Katyal,Varun</v>
          </cell>
          <cell r="J1321" t="str">
            <v>DULS</v>
          </cell>
        </row>
        <row r="1322">
          <cell r="A1322">
            <v>204246608</v>
          </cell>
          <cell r="B1322" t="str">
            <v>uknijosh</v>
          </cell>
          <cell r="C1322" t="str">
            <v>Knight,Joshua Chuchuboy</v>
          </cell>
          <cell r="D1322">
            <v>15062494</v>
          </cell>
          <cell r="E1322">
            <v>1299</v>
          </cell>
          <cell r="F1322" t="str">
            <v>Mon Oct 14 00:00:00 UTC 2024</v>
          </cell>
          <cell r="G1322" t="str">
            <v>3PTY</v>
          </cell>
          <cell r="H1322" t="str">
            <v>Active</v>
          </cell>
          <cell r="I1322" t="str">
            <v>Katyal,Varun</v>
          </cell>
          <cell r="J1322" t="str">
            <v>QUES</v>
          </cell>
        </row>
        <row r="1323">
          <cell r="A1323">
            <v>203965456</v>
          </cell>
          <cell r="B1323" t="str">
            <v>habimsha</v>
          </cell>
          <cell r="C1323" t="str">
            <v>Habimana,Sharif</v>
          </cell>
          <cell r="D1323">
            <v>12368238</v>
          </cell>
          <cell r="E1323">
            <v>1299</v>
          </cell>
          <cell r="F1323" t="str">
            <v>Mon Sep 09 00:00:00 UTC 2024</v>
          </cell>
          <cell r="G1323" t="str">
            <v>3PTY</v>
          </cell>
          <cell r="H1323" t="str">
            <v>Active</v>
          </cell>
          <cell r="I1323" t="str">
            <v>Scaria,Varghese</v>
          </cell>
          <cell r="J1323" t="str">
            <v>FLO</v>
          </cell>
        </row>
        <row r="1324">
          <cell r="A1324">
            <v>206949318</v>
          </cell>
          <cell r="B1324" t="str">
            <v>mogumusi</v>
          </cell>
          <cell r="C1324" t="str">
            <v>GUMUSIRIZA,MOSES</v>
          </cell>
          <cell r="D1324">
            <v>15264306</v>
          </cell>
          <cell r="E1324">
            <v>1299</v>
          </cell>
          <cell r="F1324" t="str">
            <v>Mon Jan 26 00:00:00 UTC 2026</v>
          </cell>
          <cell r="G1324" t="str">
            <v>3PTY</v>
          </cell>
          <cell r="H1324" t="str">
            <v>Active</v>
          </cell>
          <cell r="I1324" t="str">
            <v>Meera,Bava Bahrudeen</v>
          </cell>
          <cell r="J1324" t="str">
            <v>DULS</v>
          </cell>
        </row>
        <row r="1325">
          <cell r="A1325">
            <v>206073369</v>
          </cell>
          <cell r="B1325" t="str">
            <v>asargrav</v>
          </cell>
          <cell r="C1325" t="str">
            <v>Asare,Grace</v>
          </cell>
          <cell r="D1325">
            <v>12464828</v>
          </cell>
          <cell r="E1325">
            <v>1299</v>
          </cell>
          <cell r="F1325" t="str">
            <v>Mon Sep 22 00:00:00 UTC 2025</v>
          </cell>
          <cell r="G1325" t="str">
            <v>3PTY</v>
          </cell>
          <cell r="H1325" t="str">
            <v>Active</v>
          </cell>
          <cell r="I1325" t="str">
            <v>Katyal,Varun</v>
          </cell>
          <cell r="J1325" t="str">
            <v>FLO</v>
          </cell>
        </row>
        <row r="1326">
          <cell r="A1326">
            <v>205502951</v>
          </cell>
          <cell r="B1326" t="str">
            <v>kamaesth</v>
          </cell>
          <cell r="C1326" t="str">
            <v>KAMAU,ESTHER WAIRIMU</v>
          </cell>
          <cell r="D1326">
            <v>15167620</v>
          </cell>
          <cell r="E1326">
            <v>1299</v>
          </cell>
          <cell r="F1326" t="str">
            <v>Mon Jun 23 00:00:00 UTC 2025</v>
          </cell>
          <cell r="G1326" t="str">
            <v>3PTY</v>
          </cell>
          <cell r="H1326" t="str">
            <v>Active</v>
          </cell>
          <cell r="I1326" t="str">
            <v>Katyal,Varun</v>
          </cell>
          <cell r="J1326" t="str">
            <v>EFSV</v>
          </cell>
        </row>
        <row r="1327">
          <cell r="A1327">
            <v>205786041</v>
          </cell>
          <cell r="B1327" t="str">
            <v>janakbag</v>
          </cell>
          <cell r="C1327" t="str">
            <v>JANAK BAHADUR GHARTI,GYABIRAL GHARTI</v>
          </cell>
          <cell r="D1327">
            <v>13048975</v>
          </cell>
          <cell r="E1327">
            <v>1712</v>
          </cell>
          <cell r="F1327" t="str">
            <v>Sat Aug 09 00:00:00 UTC 2025</v>
          </cell>
          <cell r="G1327" t="str">
            <v>3PTY</v>
          </cell>
          <cell r="H1327" t="str">
            <v>Active</v>
          </cell>
          <cell r="I1327" t="str">
            <v>POGALA,HAREESH</v>
          </cell>
          <cell r="J1327" t="str">
            <v>KBTS</v>
          </cell>
        </row>
        <row r="1328">
          <cell r="A1328">
            <v>206192271</v>
          </cell>
          <cell r="B1328" t="str">
            <v>jermercy</v>
          </cell>
          <cell r="C1328" t="str">
            <v>JERUTO,MERCY</v>
          </cell>
          <cell r="D1328">
            <v>11191472</v>
          </cell>
          <cell r="E1328">
            <v>1299</v>
          </cell>
          <cell r="F1328" t="str">
            <v>Mon Oct 06 00:00:00 UTC 2025</v>
          </cell>
          <cell r="G1328" t="str">
            <v>3PTY</v>
          </cell>
          <cell r="H1328" t="str">
            <v>Active</v>
          </cell>
          <cell r="I1328" t="str">
            <v>Thomas,Binil</v>
          </cell>
          <cell r="J1328" t="str">
            <v>EFSV</v>
          </cell>
        </row>
        <row r="1329">
          <cell r="A1329">
            <v>204095444</v>
          </cell>
          <cell r="B1329" t="str">
            <v>larteydo</v>
          </cell>
          <cell r="C1329" t="str">
            <v>Lartey,Dorcas Larteley</v>
          </cell>
          <cell r="D1329">
            <v>13460706</v>
          </cell>
          <cell r="E1329">
            <v>1299</v>
          </cell>
          <cell r="F1329" t="str">
            <v>Thu Sep 26 00:00:00 UTC 2024</v>
          </cell>
          <cell r="G1329" t="str">
            <v>3PTY</v>
          </cell>
          <cell r="H1329" t="str">
            <v>Active</v>
          </cell>
          <cell r="I1329" t="str">
            <v>Sohail,Anis</v>
          </cell>
          <cell r="J1329" t="str">
            <v>QUES</v>
          </cell>
        </row>
        <row r="1330">
          <cell r="A1330">
            <v>203737145</v>
          </cell>
          <cell r="B1330" t="str">
            <v>kukulago</v>
          </cell>
          <cell r="C1330" t="str">
            <v>Kukulagoda Ullege,Anusha Dilrukshi Gunathilake</v>
          </cell>
          <cell r="D1330">
            <v>11642028</v>
          </cell>
          <cell r="E1330">
            <v>1299</v>
          </cell>
          <cell r="F1330" t="str">
            <v>Mon Jul 29 00:00:00 UTC 2024</v>
          </cell>
          <cell r="G1330" t="str">
            <v>3PTY</v>
          </cell>
          <cell r="H1330" t="str">
            <v>Active</v>
          </cell>
          <cell r="I1330" t="str">
            <v>Katyal,Varun</v>
          </cell>
          <cell r="J1330" t="str">
            <v>FLO</v>
          </cell>
        </row>
        <row r="1331">
          <cell r="A1331">
            <v>204011575</v>
          </cell>
          <cell r="B1331" t="str">
            <v>kampmesh</v>
          </cell>
          <cell r="C1331" t="str">
            <v>KAMPAME,MESHACH</v>
          </cell>
          <cell r="D1331">
            <v>13483201</v>
          </cell>
          <cell r="E1331">
            <v>1299</v>
          </cell>
          <cell r="F1331" t="str">
            <v>Mon Sep 16 00:00:00 UTC 2024</v>
          </cell>
          <cell r="G1331" t="str">
            <v>3PTY</v>
          </cell>
          <cell r="H1331" t="str">
            <v>Active</v>
          </cell>
          <cell r="I1331" t="str">
            <v>Ansari,Ammar Abdullah</v>
          </cell>
          <cell r="J1331" t="str">
            <v>DULS</v>
          </cell>
        </row>
        <row r="1332">
          <cell r="A1332">
            <v>206072868</v>
          </cell>
          <cell r="B1332" t="str">
            <v>andohogi</v>
          </cell>
          <cell r="C1332" t="str">
            <v>Andoh,Gifty</v>
          </cell>
          <cell r="D1332">
            <v>14718096</v>
          </cell>
          <cell r="E1332">
            <v>1299</v>
          </cell>
          <cell r="F1332" t="str">
            <v>Mon Sep 22 00:00:00 UTC 2025</v>
          </cell>
          <cell r="G1332" t="str">
            <v>3PTY</v>
          </cell>
          <cell r="H1332" t="str">
            <v>Active</v>
          </cell>
          <cell r="I1332" t="str">
            <v>Katyal,Varun</v>
          </cell>
          <cell r="J1332" t="str">
            <v>FLO</v>
          </cell>
        </row>
        <row r="1333">
          <cell r="A1333">
            <v>206073365</v>
          </cell>
          <cell r="B1333" t="str">
            <v>letiowus</v>
          </cell>
          <cell r="C1333" t="str">
            <v>Owusu,Leticia</v>
          </cell>
          <cell r="D1333">
            <v>12182424</v>
          </cell>
          <cell r="E1333">
            <v>1299</v>
          </cell>
          <cell r="F1333" t="str">
            <v>Mon Sep 22 00:00:00 UTC 2025</v>
          </cell>
          <cell r="G1333" t="str">
            <v>3PTY</v>
          </cell>
          <cell r="H1333" t="str">
            <v>Active</v>
          </cell>
          <cell r="I1333" t="str">
            <v>Katyal,Varun</v>
          </cell>
          <cell r="J1333" t="str">
            <v>FLO</v>
          </cell>
        </row>
        <row r="1334">
          <cell r="A1334">
            <v>206296189</v>
          </cell>
          <cell r="B1334" t="str">
            <v>mambbfra</v>
          </cell>
          <cell r="C1334" t="str">
            <v>MAMBWE,FRANCIS</v>
          </cell>
          <cell r="D1334">
            <v>11041352</v>
          </cell>
          <cell r="E1334">
            <v>1299</v>
          </cell>
          <cell r="F1334" t="str">
            <v>Mon Oct 20 00:00:00 UTC 2025</v>
          </cell>
          <cell r="G1334" t="str">
            <v>3PTY</v>
          </cell>
          <cell r="H1334" t="str">
            <v>Active</v>
          </cell>
          <cell r="I1334" t="str">
            <v>Sohail,Anis</v>
          </cell>
          <cell r="J1334" t="str">
            <v>EFSV</v>
          </cell>
        </row>
        <row r="1335">
          <cell r="A1335">
            <v>206517353</v>
          </cell>
          <cell r="B1335" t="str">
            <v>jingekwa</v>
          </cell>
          <cell r="C1335" t="str">
            <v>EKWALLA,JINA MOSINGA</v>
          </cell>
          <cell r="D1335">
            <v>12875604</v>
          </cell>
          <cell r="E1335">
            <v>1299</v>
          </cell>
          <cell r="F1335" t="str">
            <v>Mon Nov 10 00:00:00 UTC 2025</v>
          </cell>
          <cell r="G1335" t="str">
            <v>3PTY</v>
          </cell>
          <cell r="H1335" t="str">
            <v>Active</v>
          </cell>
          <cell r="I1335" t="str">
            <v>Narshad,Muhammad Ashik</v>
          </cell>
          <cell r="J1335" t="str">
            <v>EFSV</v>
          </cell>
        </row>
        <row r="1336">
          <cell r="A1336">
            <v>208024060</v>
          </cell>
          <cell r="B1336" t="str">
            <v>mohdibem</v>
          </cell>
          <cell r="C1336" t="str">
            <v>Mahmood Alam,Mohd Ibrahim</v>
          </cell>
          <cell r="D1336">
            <v>14783617</v>
          </cell>
          <cell r="E1336">
            <v>1200</v>
          </cell>
          <cell r="F1336" t="str">
            <v>Thu Jul 16 00:00:00 UTC 2026</v>
          </cell>
          <cell r="G1336" t="str">
            <v>3PTY</v>
          </cell>
          <cell r="H1336" t="str">
            <v>Active</v>
          </cell>
          <cell r="I1336" t="str">
            <v>Alhashmi,Abdulla</v>
          </cell>
          <cell r="J1336" t="str">
            <v>SNTC</v>
          </cell>
        </row>
        <row r="1337">
          <cell r="A1337">
            <v>205977116</v>
          </cell>
          <cell r="B1337" t="str">
            <v>andrmulv</v>
          </cell>
          <cell r="C1337" t="str">
            <v>MULUUTA,ANDREW</v>
          </cell>
          <cell r="D1337">
            <v>11011187</v>
          </cell>
          <cell r="E1337">
            <v>1299</v>
          </cell>
          <cell r="F1337" t="str">
            <v>Mon Sep 15 00:00:00 UTC 2025</v>
          </cell>
          <cell r="G1337" t="str">
            <v>3PTY</v>
          </cell>
          <cell r="H1337" t="str">
            <v>Active</v>
          </cell>
          <cell r="I1337" t="str">
            <v>Thomas,Binil</v>
          </cell>
          <cell r="J1337" t="str">
            <v>DULS</v>
          </cell>
        </row>
        <row r="1338">
          <cell r="A1338">
            <v>203712972</v>
          </cell>
          <cell r="B1338" t="str">
            <v>hbinepal</v>
          </cell>
          <cell r="C1338" t="str">
            <v>NEPALI,BIKASH</v>
          </cell>
          <cell r="D1338">
            <v>12661175</v>
          </cell>
          <cell r="E1338">
            <v>1299</v>
          </cell>
          <cell r="F1338" t="str">
            <v>Tue Aug 13 00:00:00 UTC 2024</v>
          </cell>
          <cell r="G1338" t="str">
            <v>3PTY</v>
          </cell>
          <cell r="H1338" t="str">
            <v>Active</v>
          </cell>
          <cell r="I1338" t="str">
            <v>Katyal,Varun</v>
          </cell>
          <cell r="J1338" t="str">
            <v>ADEC</v>
          </cell>
        </row>
        <row r="1339">
          <cell r="A1339">
            <v>206875152</v>
          </cell>
          <cell r="B1339" t="str">
            <v>xfunhami</v>
          </cell>
          <cell r="C1339" t="str">
            <v>FUNDI MUSSA,HAMISI</v>
          </cell>
          <cell r="D1339">
            <v>14238371</v>
          </cell>
          <cell r="E1339">
            <v>1299</v>
          </cell>
          <cell r="F1339" t="str">
            <v>Mon Dec 29 00:00:00 UTC 2025</v>
          </cell>
          <cell r="G1339" t="str">
            <v>3PTY</v>
          </cell>
          <cell r="H1339" t="str">
            <v>Active</v>
          </cell>
          <cell r="I1339" t="str">
            <v>Sohail,Anis</v>
          </cell>
          <cell r="J1339" t="str">
            <v>DULS</v>
          </cell>
        </row>
        <row r="1340">
          <cell r="A1340">
            <v>206004608</v>
          </cell>
          <cell r="B1340" t="str">
            <v>drichani</v>
          </cell>
          <cell r="C1340" t="str">
            <v>ANIM,RICHARD</v>
          </cell>
          <cell r="D1340">
            <v>13023367</v>
          </cell>
          <cell r="E1340">
            <v>1299</v>
          </cell>
          <cell r="F1340" t="str">
            <v>Mon Sep 15 00:00:00 UTC 2025</v>
          </cell>
          <cell r="G1340" t="str">
            <v>3PTY</v>
          </cell>
          <cell r="H1340" t="str">
            <v>Active</v>
          </cell>
          <cell r="I1340" t="str">
            <v>Katyal,Varun</v>
          </cell>
          <cell r="J1340" t="str">
            <v>FLO</v>
          </cell>
        </row>
        <row r="1341">
          <cell r="A1341">
            <v>203850766</v>
          </cell>
          <cell r="B1341" t="str">
            <v>dekiwanu</v>
          </cell>
          <cell r="C1341" t="str">
            <v>Kiwanuka,Derrick</v>
          </cell>
          <cell r="D1341">
            <v>14040257</v>
          </cell>
          <cell r="E1341">
            <v>1299</v>
          </cell>
          <cell r="F1341" t="str">
            <v>Tue Aug 20 00:00:00 UTC 2024</v>
          </cell>
          <cell r="G1341" t="str">
            <v>3PTY</v>
          </cell>
          <cell r="H1341" t="str">
            <v>Active</v>
          </cell>
          <cell r="I1341" t="str">
            <v>Thomas,Binil</v>
          </cell>
          <cell r="J1341" t="str">
            <v>DULS</v>
          </cell>
        </row>
        <row r="1342">
          <cell r="A1342">
            <v>207470996</v>
          </cell>
          <cell r="B1342" t="str">
            <v>uttambk</v>
          </cell>
          <cell r="C1342" t="str">
            <v>B K,Uttam</v>
          </cell>
          <cell r="D1342">
            <v>12089704</v>
          </cell>
          <cell r="E1342">
            <v>1712</v>
          </cell>
          <cell r="F1342" t="str">
            <v>Sun May 10 00:00:00 UTC 2026</v>
          </cell>
          <cell r="G1342" t="str">
            <v>3PTY</v>
          </cell>
          <cell r="H1342" t="str">
            <v>Active</v>
          </cell>
          <cell r="I1342" t="str">
            <v>ramadoss,vadivel</v>
          </cell>
          <cell r="J1342" t="str">
            <v>KBTS</v>
          </cell>
        </row>
        <row r="1343">
          <cell r="A1343">
            <v>203468318</v>
          </cell>
          <cell r="B1343" t="str">
            <v>dorasare</v>
          </cell>
          <cell r="C1343" t="str">
            <v>Asare,Dorothy</v>
          </cell>
          <cell r="D1343">
            <v>12850503</v>
          </cell>
          <cell r="E1343">
            <v>1299</v>
          </cell>
          <cell r="F1343" t="str">
            <v>Thu Jun 13 00:00:00 UTC 2024</v>
          </cell>
          <cell r="G1343" t="str">
            <v>3PTY</v>
          </cell>
          <cell r="H1343" t="str">
            <v>Active</v>
          </cell>
          <cell r="I1343" t="str">
            <v>Katyal,Varun</v>
          </cell>
          <cell r="J1343" t="str">
            <v>FLO</v>
          </cell>
        </row>
        <row r="1344">
          <cell r="A1344">
            <v>205152124</v>
          </cell>
          <cell r="B1344" t="str">
            <v>sujsivan</v>
          </cell>
          <cell r="C1344" t="str">
            <v>SIVANPILLAI,SUJITH</v>
          </cell>
          <cell r="D1344">
            <v>13503240</v>
          </cell>
          <cell r="E1344">
            <v>1712</v>
          </cell>
          <cell r="F1344" t="str">
            <v>Mon Apr 14 00:00:00 UTC 2025</v>
          </cell>
          <cell r="G1344" t="str">
            <v>3PTY</v>
          </cell>
          <cell r="H1344" t="str">
            <v>Active</v>
          </cell>
          <cell r="I1344" t="str">
            <v>Rizvan,Mohamed</v>
          </cell>
          <cell r="J1344" t="str">
            <v>BHIZ</v>
          </cell>
        </row>
        <row r="1345">
          <cell r="A1345">
            <v>205609143</v>
          </cell>
          <cell r="B1345" t="str">
            <v>umaymusa</v>
          </cell>
          <cell r="C1345" t="str">
            <v>MUSA MUBI,UMARU</v>
          </cell>
          <cell r="D1345">
            <v>13420010</v>
          </cell>
          <cell r="E1345">
            <v>1299</v>
          </cell>
          <cell r="F1345" t="str">
            <v>Mon Jul 07 00:00:00 UTC 2025</v>
          </cell>
          <cell r="G1345" t="str">
            <v>3PTY</v>
          </cell>
          <cell r="H1345" t="str">
            <v>Active</v>
          </cell>
          <cell r="I1345" t="str">
            <v>Meera,Bava Bahrudeen</v>
          </cell>
          <cell r="J1345" t="str">
            <v>DULS</v>
          </cell>
        </row>
        <row r="1346">
          <cell r="A1346">
            <v>203850876</v>
          </cell>
          <cell r="B1346" t="str">
            <v>momukisa</v>
          </cell>
          <cell r="C1346" t="str">
            <v>Mukisa,Moses</v>
          </cell>
          <cell r="D1346">
            <v>14436598</v>
          </cell>
          <cell r="E1346">
            <v>1299</v>
          </cell>
          <cell r="F1346" t="str">
            <v>Tue Aug 20 00:00:00 UTC 2024</v>
          </cell>
          <cell r="G1346" t="str">
            <v>3PTY</v>
          </cell>
          <cell r="H1346" t="str">
            <v>Active</v>
          </cell>
          <cell r="I1346" t="str">
            <v>Narshad,Muhammad Ashik</v>
          </cell>
          <cell r="J1346" t="str">
            <v>DULS</v>
          </cell>
        </row>
        <row r="1347">
          <cell r="A1347">
            <v>206873650</v>
          </cell>
          <cell r="B1347" t="str">
            <v>paswellx</v>
          </cell>
          <cell r="C1347" t="str">
            <v>GYAMFI,PASWELL</v>
          </cell>
          <cell r="D1347">
            <v>14184923</v>
          </cell>
          <cell r="E1347">
            <v>1299</v>
          </cell>
          <cell r="F1347" t="str">
            <v>Mon Dec 29 00:00:00 UTC 2025</v>
          </cell>
          <cell r="G1347" t="str">
            <v>3PTY</v>
          </cell>
          <cell r="H1347" t="str">
            <v>Active</v>
          </cell>
          <cell r="I1347" t="str">
            <v>Katyal,Varun</v>
          </cell>
          <cell r="J1347" t="str">
            <v>FLO</v>
          </cell>
        </row>
        <row r="1348">
          <cell r="A1348">
            <v>204072306</v>
          </cell>
          <cell r="B1348" t="str">
            <v>nasasjoh</v>
          </cell>
          <cell r="C1348" t="str">
            <v>NASASIRA,JOHN</v>
          </cell>
          <cell r="D1348">
            <v>12066447</v>
          </cell>
          <cell r="E1348">
            <v>1299</v>
          </cell>
          <cell r="F1348" t="str">
            <v>Mon Sep 23 00:00:00 UTC 2024</v>
          </cell>
          <cell r="G1348" t="str">
            <v>3PTY</v>
          </cell>
          <cell r="H1348" t="str">
            <v>Active</v>
          </cell>
          <cell r="I1348" t="str">
            <v>Ansari,Ammar Abdullah</v>
          </cell>
          <cell r="J1348" t="str">
            <v>DULS</v>
          </cell>
        </row>
        <row r="1349">
          <cell r="A1349">
            <v>203468750</v>
          </cell>
          <cell r="B1349" t="str">
            <v>enleopol</v>
          </cell>
          <cell r="C1349" t="str">
            <v>Ntong,Leopold</v>
          </cell>
          <cell r="D1349">
            <v>13540732</v>
          </cell>
          <cell r="E1349">
            <v>1299</v>
          </cell>
          <cell r="F1349" t="str">
            <v>Thu Jun 13 00:00:00 UTC 2024</v>
          </cell>
          <cell r="G1349" t="str">
            <v>3PTY</v>
          </cell>
          <cell r="H1349" t="str">
            <v>Active</v>
          </cell>
          <cell r="I1349" t="str">
            <v>Lakkireddy,Sai Raghavendra Reddy</v>
          </cell>
          <cell r="J1349" t="str">
            <v>FLO</v>
          </cell>
        </row>
        <row r="1350">
          <cell r="A1350">
            <v>203512943</v>
          </cell>
          <cell r="B1350" t="str">
            <v>cshingai</v>
          </cell>
          <cell r="C1350" t="str">
            <v>Chinaa,Shingai</v>
          </cell>
          <cell r="D1350">
            <v>13963506</v>
          </cell>
          <cell r="E1350">
            <v>1299</v>
          </cell>
          <cell r="F1350" t="str">
            <v>Thu Jun 20 00:00:00 UTC 2024</v>
          </cell>
          <cell r="G1350" t="str">
            <v>3PTY</v>
          </cell>
          <cell r="H1350" t="str">
            <v>Active</v>
          </cell>
          <cell r="I1350" t="str">
            <v>Ansari,Ammar Abdullah</v>
          </cell>
          <cell r="J1350" t="str">
            <v>FLO</v>
          </cell>
        </row>
        <row r="1351">
          <cell r="A1351">
            <v>203555714</v>
          </cell>
          <cell r="B1351" t="str">
            <v>tsadorca</v>
          </cell>
          <cell r="C1351" t="str">
            <v>Sakyiamah,Dorcas</v>
          </cell>
          <cell r="D1351">
            <v>13448938</v>
          </cell>
          <cell r="E1351">
            <v>1299</v>
          </cell>
          <cell r="F1351" t="str">
            <v>Thu Jun 27 00:00:00 UTC 2024</v>
          </cell>
          <cell r="G1351" t="str">
            <v>3PTY</v>
          </cell>
          <cell r="H1351" t="str">
            <v>Active</v>
          </cell>
          <cell r="I1351" t="str">
            <v>Katyal,Varun</v>
          </cell>
          <cell r="J1351" t="str">
            <v>FLO</v>
          </cell>
        </row>
        <row r="1352">
          <cell r="A1352">
            <v>203160763</v>
          </cell>
          <cell r="B1352" t="str">
            <v>momohiya</v>
          </cell>
          <cell r="C1352" t="str">
            <v>MOHAMMED,MOHIYADHEEN KOVVAL</v>
          </cell>
          <cell r="D1352">
            <v>15014257</v>
          </cell>
          <cell r="E1352">
            <v>1299</v>
          </cell>
          <cell r="F1352" t="str">
            <v>Sun Mar 31 00:00:00 UTC 2024</v>
          </cell>
          <cell r="G1352" t="str">
            <v>3PTY</v>
          </cell>
          <cell r="H1352" t="str">
            <v>Active</v>
          </cell>
          <cell r="I1352" t="str">
            <v>Akhtar,Muhammad Zohaib</v>
          </cell>
          <cell r="J1352" t="str">
            <v>WOFZ</v>
          </cell>
        </row>
        <row r="1353">
          <cell r="A1353">
            <v>206850963</v>
          </cell>
          <cell r="B1353" t="str">
            <v>mssemjul</v>
          </cell>
          <cell r="C1353" t="str">
            <v>SSEMAKULA,JULIUS</v>
          </cell>
          <cell r="D1353">
            <v>14809920</v>
          </cell>
          <cell r="E1353">
            <v>1299</v>
          </cell>
          <cell r="F1353" t="str">
            <v>Mon Dec 22 00:00:00 UTC 2025</v>
          </cell>
          <cell r="G1353" t="str">
            <v>3PTY</v>
          </cell>
          <cell r="H1353" t="str">
            <v>Active</v>
          </cell>
          <cell r="I1353" t="str">
            <v>Ansari,Ammar Abdullah</v>
          </cell>
          <cell r="J1353" t="str">
            <v>DULS</v>
          </cell>
        </row>
        <row r="1354">
          <cell r="A1354">
            <v>204299911</v>
          </cell>
          <cell r="B1354" t="str">
            <v>emekweni</v>
          </cell>
          <cell r="C1354" t="str">
            <v>Ekweni,Emmanuel Obase</v>
          </cell>
          <cell r="D1354">
            <v>11128083</v>
          </cell>
          <cell r="E1354">
            <v>1299</v>
          </cell>
          <cell r="F1354" t="str">
            <v>Mon Oct 21 00:00:00 UTC 2024</v>
          </cell>
          <cell r="G1354" t="str">
            <v>3PTY</v>
          </cell>
          <cell r="H1354" t="str">
            <v>Active</v>
          </cell>
          <cell r="I1354" t="str">
            <v>Sohail,Anis</v>
          </cell>
          <cell r="J1354" t="str">
            <v>QUES</v>
          </cell>
        </row>
        <row r="1355">
          <cell r="A1355">
            <v>203881599</v>
          </cell>
          <cell r="B1355" t="str">
            <v>mmensahf</v>
          </cell>
          <cell r="C1355" t="str">
            <v>Mensah,Mary</v>
          </cell>
          <cell r="D1355">
            <v>43293</v>
          </cell>
          <cell r="E1355">
            <v>1299</v>
          </cell>
          <cell r="F1355" t="str">
            <v>Mon Aug 26 00:00:00 UTC 2024</v>
          </cell>
          <cell r="G1355" t="str">
            <v>3PTY</v>
          </cell>
          <cell r="H1355" t="str">
            <v>Active</v>
          </cell>
          <cell r="I1355" t="str">
            <v>Katyal,Varun</v>
          </cell>
          <cell r="J1355" t="str">
            <v>FLO</v>
          </cell>
        </row>
        <row r="1356">
          <cell r="A1356">
            <v>203635600</v>
          </cell>
          <cell r="B1356" t="str">
            <v>ansahfsa</v>
          </cell>
          <cell r="C1356" t="str">
            <v>Ansah,Samuel Kwesi</v>
          </cell>
          <cell r="D1356">
            <v>11181803</v>
          </cell>
          <cell r="E1356">
            <v>1299</v>
          </cell>
          <cell r="F1356" t="str">
            <v>Mon Jul 08 00:00:00 UTC 2024</v>
          </cell>
          <cell r="G1356" t="str">
            <v>3PTY</v>
          </cell>
          <cell r="H1356" t="str">
            <v>Active</v>
          </cell>
          <cell r="I1356" t="str">
            <v>Dinberu,Eden</v>
          </cell>
          <cell r="J1356" t="str">
            <v>FLO</v>
          </cell>
        </row>
        <row r="1357">
          <cell r="A1357">
            <v>206958448</v>
          </cell>
          <cell r="B1357" t="str">
            <v>kialicew</v>
          </cell>
          <cell r="C1357" t="str">
            <v>Kinyanjui,Alice Wanjiru</v>
          </cell>
          <cell r="D1357">
            <v>14206644</v>
          </cell>
          <cell r="E1357">
            <v>1299</v>
          </cell>
          <cell r="F1357" t="str">
            <v>Mon Jan 26 00:00:00 UTC 2026</v>
          </cell>
          <cell r="G1357" t="str">
            <v>3PTY</v>
          </cell>
          <cell r="H1357" t="str">
            <v>Active</v>
          </cell>
          <cell r="I1357" t="str">
            <v>Katyal,Varun</v>
          </cell>
          <cell r="J1357" t="str">
            <v>EFSV</v>
          </cell>
        </row>
        <row r="1358">
          <cell r="A1358">
            <v>204138118</v>
          </cell>
          <cell r="B1358" t="str">
            <v>appialet</v>
          </cell>
          <cell r="C1358" t="str">
            <v>Appiah,Leticia</v>
          </cell>
          <cell r="D1358">
            <v>12562702</v>
          </cell>
          <cell r="E1358">
            <v>1299</v>
          </cell>
          <cell r="F1358" t="str">
            <v>Mon Sep 30 00:00:00 UTC 2024</v>
          </cell>
          <cell r="G1358" t="str">
            <v>3PTY</v>
          </cell>
          <cell r="H1358" t="str">
            <v>Active</v>
          </cell>
          <cell r="I1358" t="str">
            <v>Lakkireddy,Sai Raghavendra Reddy</v>
          </cell>
          <cell r="J1358" t="str">
            <v>QUES</v>
          </cell>
        </row>
        <row r="1359">
          <cell r="A1359">
            <v>203850898</v>
          </cell>
          <cell r="B1359" t="str">
            <v>rictorac</v>
          </cell>
          <cell r="C1359" t="str">
            <v>Torach,Richard Akena</v>
          </cell>
          <cell r="D1359">
            <v>13803169</v>
          </cell>
          <cell r="E1359">
            <v>1299</v>
          </cell>
          <cell r="F1359" t="str">
            <v>Tue Aug 20 00:00:00 UTC 2024</v>
          </cell>
          <cell r="G1359" t="str">
            <v>3PTY</v>
          </cell>
          <cell r="H1359" t="str">
            <v>Active</v>
          </cell>
          <cell r="I1359" t="str">
            <v>Scaria,Varghese</v>
          </cell>
          <cell r="J1359" t="str">
            <v>DULS</v>
          </cell>
        </row>
        <row r="1360">
          <cell r="A1360">
            <v>207865015</v>
          </cell>
          <cell r="B1360" t="str">
            <v>sianakha</v>
          </cell>
          <cell r="C1360" t="str">
            <v>Nakhayenka,Siarhei</v>
          </cell>
          <cell r="D1360">
            <v>13216996</v>
          </cell>
          <cell r="E1360">
            <v>1200</v>
          </cell>
          <cell r="F1360" t="str">
            <v>Sun Jul 05 00:00:00 UTC 2026</v>
          </cell>
          <cell r="G1360" t="str">
            <v>3PTY</v>
          </cell>
          <cell r="H1360" t="str">
            <v>Active</v>
          </cell>
          <cell r="I1360" t="str">
            <v>Alhashmi,Abdulla</v>
          </cell>
          <cell r="J1360" t="str">
            <v>SSIS</v>
          </cell>
        </row>
        <row r="1361">
          <cell r="A1361">
            <v>205839586</v>
          </cell>
          <cell r="B1361" t="str">
            <v>edtwinam</v>
          </cell>
          <cell r="C1361" t="str">
            <v>TWINAMATSIKO,EDGAR</v>
          </cell>
          <cell r="D1361">
            <v>11703131</v>
          </cell>
          <cell r="E1361">
            <v>1299</v>
          </cell>
          <cell r="F1361" t="str">
            <v>Mon Aug 25 00:00:00 UTC 2025</v>
          </cell>
          <cell r="G1361" t="str">
            <v>3PTY</v>
          </cell>
          <cell r="H1361" t="str">
            <v>Active</v>
          </cell>
          <cell r="I1361" t="str">
            <v>Ansari,Ammar Abdullah</v>
          </cell>
          <cell r="J1361" t="str">
            <v>DULS</v>
          </cell>
        </row>
        <row r="1362">
          <cell r="A1362">
            <v>203736329</v>
          </cell>
          <cell r="B1362" t="str">
            <v>joolubeg</v>
          </cell>
          <cell r="C1362" t="str">
            <v>LUBEGA,JOHN</v>
          </cell>
          <cell r="D1362">
            <v>13935666</v>
          </cell>
          <cell r="E1362">
            <v>1299</v>
          </cell>
          <cell r="F1362" t="str">
            <v>Mon Jul 29 00:00:00 UTC 2024</v>
          </cell>
          <cell r="G1362" t="str">
            <v>3PTY</v>
          </cell>
          <cell r="H1362" t="str">
            <v>Active</v>
          </cell>
          <cell r="I1362" t="str">
            <v>Katyal,Varun</v>
          </cell>
          <cell r="J1362" t="str">
            <v>DULS</v>
          </cell>
        </row>
        <row r="1363">
          <cell r="A1363">
            <v>203802274</v>
          </cell>
          <cell r="B1363" t="str">
            <v>chicharf</v>
          </cell>
          <cell r="C1363" t="str">
            <v>CHIBINDI,CHARLES</v>
          </cell>
          <cell r="D1363">
            <v>13606820</v>
          </cell>
          <cell r="E1363">
            <v>1299</v>
          </cell>
          <cell r="F1363" t="str">
            <v>Mon Aug 12 00:00:00 UTC 2024</v>
          </cell>
          <cell r="G1363" t="str">
            <v>3PTY</v>
          </cell>
          <cell r="H1363" t="str">
            <v>Active</v>
          </cell>
          <cell r="I1363" t="str">
            <v>Katyal,Varun</v>
          </cell>
          <cell r="J1363" t="str">
            <v>FLO</v>
          </cell>
        </row>
        <row r="1364">
          <cell r="A1364">
            <v>206873657</v>
          </cell>
          <cell r="B1364" t="str">
            <v>magdanya</v>
          </cell>
          <cell r="C1364" t="str">
            <v>NYARKOA ASANT,MAGDALENE</v>
          </cell>
          <cell r="D1364">
            <v>13929725</v>
          </cell>
          <cell r="E1364">
            <v>1299</v>
          </cell>
          <cell r="F1364" t="str">
            <v>Mon Dec 29 00:00:00 UTC 2025</v>
          </cell>
          <cell r="G1364" t="str">
            <v>3PTY</v>
          </cell>
          <cell r="H1364" t="str">
            <v>Active</v>
          </cell>
          <cell r="I1364" t="str">
            <v>Katyal,Varun</v>
          </cell>
          <cell r="J1364" t="str">
            <v>FLO</v>
          </cell>
        </row>
        <row r="1365">
          <cell r="A1365">
            <v>203965410</v>
          </cell>
          <cell r="B1365" t="str">
            <v>kingwaym</v>
          </cell>
          <cell r="C1365" t="str">
            <v>Kingway Barrie,Mohamed</v>
          </cell>
          <cell r="D1365">
            <v>14452670</v>
          </cell>
          <cell r="E1365">
            <v>1299</v>
          </cell>
          <cell r="F1365" t="str">
            <v>Mon Sep 09 00:00:00 UTC 2024</v>
          </cell>
          <cell r="G1365" t="str">
            <v>3PTY</v>
          </cell>
          <cell r="H1365" t="str">
            <v>Active</v>
          </cell>
          <cell r="I1365" t="str">
            <v>Lakkireddy,Sai Raghavendra Reddy</v>
          </cell>
          <cell r="J1365" t="str">
            <v>FLO</v>
          </cell>
        </row>
        <row r="1366">
          <cell r="A1366">
            <v>203594431</v>
          </cell>
          <cell r="B1366" t="str">
            <v>twenewka</v>
          </cell>
          <cell r="C1366" t="str">
            <v>TWENEWAA,KATE</v>
          </cell>
          <cell r="D1366">
            <v>12739261</v>
          </cell>
          <cell r="E1366">
            <v>1299</v>
          </cell>
          <cell r="F1366" t="str">
            <v>Mon Sep 15 00:00:00 UTC 2025</v>
          </cell>
          <cell r="G1366" t="str">
            <v>3PTY</v>
          </cell>
          <cell r="H1366" t="str">
            <v>Active</v>
          </cell>
          <cell r="I1366" t="str">
            <v>Meera,Bava Bahrudeen</v>
          </cell>
          <cell r="J1366" t="str">
            <v>FLO</v>
          </cell>
        </row>
        <row r="1367">
          <cell r="A1367">
            <v>206348033</v>
          </cell>
          <cell r="B1367" t="str">
            <v>esiraben</v>
          </cell>
          <cell r="C1367" t="str">
            <v>ESI RAMSON,BENEDICTA</v>
          </cell>
          <cell r="D1367">
            <v>14994288</v>
          </cell>
          <cell r="E1367">
            <v>1299</v>
          </cell>
          <cell r="F1367" t="str">
            <v>Mon Oct 27 00:00:00 UTC 2025</v>
          </cell>
          <cell r="G1367" t="str">
            <v>3PTY</v>
          </cell>
          <cell r="H1367" t="str">
            <v>Active</v>
          </cell>
          <cell r="I1367" t="str">
            <v>Dinberu,Eden</v>
          </cell>
          <cell r="J1367" t="str">
            <v>FLO</v>
          </cell>
        </row>
        <row r="1368">
          <cell r="A1368">
            <v>204299899</v>
          </cell>
          <cell r="B1368" t="str">
            <v>ybbright</v>
          </cell>
          <cell r="C1368" t="str">
            <v>Bonah,Bright</v>
          </cell>
          <cell r="D1368">
            <v>12465480</v>
          </cell>
          <cell r="E1368">
            <v>1299</v>
          </cell>
          <cell r="F1368" t="str">
            <v>Thu Oct 24 00:00:00 UTC 2024</v>
          </cell>
          <cell r="G1368" t="str">
            <v>3PTY</v>
          </cell>
          <cell r="H1368" t="str">
            <v>Active</v>
          </cell>
          <cell r="I1368" t="str">
            <v>Sohail,Anis</v>
          </cell>
          <cell r="J1368" t="str">
            <v>QUES</v>
          </cell>
        </row>
        <row r="1369">
          <cell r="A1369">
            <v>205845553</v>
          </cell>
          <cell r="B1369" t="str">
            <v>abigaboi</v>
          </cell>
          <cell r="C1369" t="str">
            <v>ABIGABA,ONESMAS</v>
          </cell>
          <cell r="D1369">
            <v>13848541</v>
          </cell>
          <cell r="E1369">
            <v>1299</v>
          </cell>
          <cell r="F1369" t="str">
            <v>Mon Aug 25 00:00:00 UTC 2025</v>
          </cell>
          <cell r="G1369" t="str">
            <v>3PTY</v>
          </cell>
          <cell r="H1369" t="str">
            <v>Active</v>
          </cell>
          <cell r="I1369" t="str">
            <v>Thomas,Binil</v>
          </cell>
          <cell r="J1369" t="str">
            <v>DULS</v>
          </cell>
        </row>
        <row r="1370">
          <cell r="A1370">
            <v>204095447</v>
          </cell>
          <cell r="B1370" t="str">
            <v>vaduyebo</v>
          </cell>
          <cell r="C1370" t="str">
            <v>Adu Yeboah,Theresa</v>
          </cell>
          <cell r="D1370">
            <v>160183</v>
          </cell>
          <cell r="E1370">
            <v>1299</v>
          </cell>
          <cell r="F1370" t="str">
            <v>Thu Sep 26 00:00:00 UTC 2024</v>
          </cell>
          <cell r="G1370" t="str">
            <v>3PTY</v>
          </cell>
          <cell r="H1370" t="str">
            <v>Active</v>
          </cell>
          <cell r="I1370" t="str">
            <v>Narshad,Muhammad Ashik</v>
          </cell>
          <cell r="J1370" t="str">
            <v>QUES</v>
          </cell>
        </row>
        <row r="1371">
          <cell r="A1371">
            <v>206015636</v>
          </cell>
          <cell r="B1371" t="str">
            <v>kkengtis</v>
          </cell>
          <cell r="C1371" t="str">
            <v>KENG TIBA,SCOLITITH</v>
          </cell>
          <cell r="D1371">
            <v>12400574</v>
          </cell>
          <cell r="E1371">
            <v>1299</v>
          </cell>
          <cell r="F1371" t="str">
            <v>Mon Sep 15 00:00:00 UTC 2025</v>
          </cell>
          <cell r="G1371" t="str">
            <v>3PTY</v>
          </cell>
          <cell r="H1371" t="str">
            <v>Active</v>
          </cell>
          <cell r="I1371" t="str">
            <v>Katyal,Varun</v>
          </cell>
          <cell r="J1371" t="str">
            <v>FLO</v>
          </cell>
        </row>
        <row r="1372">
          <cell r="A1372">
            <v>206930332</v>
          </cell>
          <cell r="B1372" t="str">
            <v>elizmung</v>
          </cell>
          <cell r="C1372" t="str">
            <v>MUNGUTI,ELIZABETH NDUNGE</v>
          </cell>
          <cell r="D1372">
            <v>14246531</v>
          </cell>
          <cell r="E1372">
            <v>1299</v>
          </cell>
          <cell r="F1372" t="str">
            <v>Thu Jul 23 00:00:00 UTC 2026</v>
          </cell>
          <cell r="G1372" t="str">
            <v>3PTY</v>
          </cell>
          <cell r="H1372" t="str">
            <v>Active</v>
          </cell>
          <cell r="I1372" t="str">
            <v>Thomas,Binil</v>
          </cell>
          <cell r="J1372" t="str">
            <v>EFSV</v>
          </cell>
        </row>
        <row r="1373">
          <cell r="A1373">
            <v>204138115</v>
          </cell>
          <cell r="B1373" t="str">
            <v>ganymaid</v>
          </cell>
          <cell r="C1373" t="str">
            <v>Ganyata,Maidei</v>
          </cell>
          <cell r="D1373">
            <v>11990708</v>
          </cell>
          <cell r="E1373">
            <v>1299</v>
          </cell>
          <cell r="F1373" t="str">
            <v>Mon Sep 30 00:00:00 UTC 2024</v>
          </cell>
          <cell r="G1373" t="str">
            <v>3PTY</v>
          </cell>
          <cell r="H1373" t="str">
            <v>Active</v>
          </cell>
          <cell r="I1373" t="str">
            <v>Ansari,Ammar Abdullah</v>
          </cell>
          <cell r="J1373" t="str">
            <v>QUES</v>
          </cell>
        </row>
        <row r="1374">
          <cell r="A1374">
            <v>206997123</v>
          </cell>
          <cell r="B1374" t="str">
            <v>enneanou</v>
          </cell>
          <cell r="C1374" t="str">
            <v>ennechi,Anouar</v>
          </cell>
          <cell r="D1374">
            <v>12289183</v>
          </cell>
          <cell r="E1374">
            <v>1316</v>
          </cell>
          <cell r="F1374" t="str">
            <v>Tue Feb 03 00:00:00 UTC 2026</v>
          </cell>
          <cell r="G1374" t="str">
            <v>3PTY</v>
          </cell>
          <cell r="H1374" t="str">
            <v>Active</v>
          </cell>
          <cell r="I1374" t="str">
            <v>Akhtar,Muhammad Zohaib</v>
          </cell>
          <cell r="J1374" t="str">
            <v>WOFZ</v>
          </cell>
        </row>
        <row r="1375">
          <cell r="A1375">
            <v>206004601</v>
          </cell>
          <cell r="B1375" t="str">
            <v>owunanie</v>
          </cell>
          <cell r="C1375" t="str">
            <v>OWUSU ANSAH,NANIES</v>
          </cell>
          <cell r="D1375">
            <v>347489</v>
          </cell>
          <cell r="E1375">
            <v>1299</v>
          </cell>
          <cell r="F1375" t="str">
            <v>Mon Sep 15 00:00:00 UTC 2025</v>
          </cell>
          <cell r="G1375" t="str">
            <v>3PTY</v>
          </cell>
          <cell r="H1375" t="str">
            <v>Active</v>
          </cell>
          <cell r="I1375" t="str">
            <v>Ansari,Ammar Abdullah</v>
          </cell>
          <cell r="J1375" t="str">
            <v>FLO</v>
          </cell>
        </row>
        <row r="1376">
          <cell r="A1376">
            <v>203800375</v>
          </cell>
          <cell r="B1376" t="str">
            <v>mwrmarti</v>
          </cell>
          <cell r="C1376" t="str">
            <v>MWANGU,MARTIN</v>
          </cell>
          <cell r="D1376">
            <v>14621156</v>
          </cell>
          <cell r="E1376">
            <v>1299</v>
          </cell>
          <cell r="F1376" t="str">
            <v>Mon Aug 12 00:00:00 UTC 2024</v>
          </cell>
          <cell r="G1376" t="str">
            <v>3PTY</v>
          </cell>
          <cell r="H1376" t="str">
            <v>Active</v>
          </cell>
          <cell r="I1376" t="str">
            <v>Meera,Bava Bahrudeen</v>
          </cell>
          <cell r="J1376" t="str">
            <v>DULS</v>
          </cell>
        </row>
        <row r="1377">
          <cell r="A1377">
            <v>203371216</v>
          </cell>
          <cell r="B1377" t="str">
            <v>tmuhaahs</v>
          </cell>
          <cell r="C1377" t="str">
            <v>Aslam,Muhammad</v>
          </cell>
          <cell r="D1377">
            <v>11102421</v>
          </cell>
          <cell r="E1377">
            <v>1171</v>
          </cell>
          <cell r="F1377" t="str">
            <v>Mon Jun 22 00:00:00 UTC 2026</v>
          </cell>
          <cell r="G1377" t="str">
            <v>3PTY</v>
          </cell>
          <cell r="H1377" t="str">
            <v>Active</v>
          </cell>
          <cell r="I1377" t="str">
            <v>Niazi,Mohammad Fazal</v>
          </cell>
          <cell r="J1377" t="str">
            <v>GLCR</v>
          </cell>
        </row>
        <row r="1378">
          <cell r="A1378">
            <v>203850880</v>
          </cell>
          <cell r="B1378" t="str">
            <v>kennenav</v>
          </cell>
          <cell r="C1378" t="str">
            <v>Nayebare,Kenneth</v>
          </cell>
          <cell r="D1378">
            <v>14450832</v>
          </cell>
          <cell r="E1378">
            <v>1299</v>
          </cell>
          <cell r="F1378" t="str">
            <v>Tue Aug 20 00:00:00 UTC 2024</v>
          </cell>
          <cell r="G1378" t="str">
            <v>3PTY</v>
          </cell>
          <cell r="H1378" t="str">
            <v>Active</v>
          </cell>
          <cell r="I1378" t="str">
            <v>Narshad,Muhammad Ashik</v>
          </cell>
          <cell r="J1378" t="str">
            <v>DULS</v>
          </cell>
        </row>
        <row r="1379">
          <cell r="A1379">
            <v>203735945</v>
          </cell>
          <cell r="B1379" t="str">
            <v>wmasolwi</v>
          </cell>
          <cell r="C1379" t="str">
            <v>MASOLE,WILLIAM</v>
          </cell>
          <cell r="D1379">
            <v>12653489</v>
          </cell>
          <cell r="E1379">
            <v>1299</v>
          </cell>
          <cell r="F1379" t="str">
            <v>Mon Jul 29 00:00:00 UTC 2024</v>
          </cell>
          <cell r="G1379" t="str">
            <v>3PTY</v>
          </cell>
          <cell r="H1379" t="str">
            <v>Active</v>
          </cell>
          <cell r="I1379" t="str">
            <v>Meera,Bava Bahrudeen</v>
          </cell>
          <cell r="J1379" t="str">
            <v>DULS</v>
          </cell>
        </row>
        <row r="1380">
          <cell r="A1380">
            <v>205236900</v>
          </cell>
          <cell r="B1380" t="str">
            <v>sarpbism</v>
          </cell>
          <cell r="C1380" t="str">
            <v>SARPONG,BISMARK</v>
          </cell>
          <cell r="D1380">
            <v>13877704</v>
          </cell>
          <cell r="E1380">
            <v>1299</v>
          </cell>
          <cell r="F1380" t="str">
            <v>Mon Jun 23 00:00:00 UTC 2025</v>
          </cell>
          <cell r="G1380" t="str">
            <v>3PTY</v>
          </cell>
          <cell r="H1380" t="str">
            <v>Active</v>
          </cell>
          <cell r="I1380" t="str">
            <v>Katyal,Varun</v>
          </cell>
          <cell r="J1380" t="str">
            <v>DULS</v>
          </cell>
        </row>
        <row r="1381">
          <cell r="A1381">
            <v>205214444</v>
          </cell>
          <cell r="B1381" t="str">
            <v>preolalb</v>
          </cell>
          <cell r="C1381" t="str">
            <v>Lal Bhar,Prem</v>
          </cell>
          <cell r="D1381">
            <v>14158618</v>
          </cell>
          <cell r="E1381">
            <v>1712</v>
          </cell>
          <cell r="F1381" t="str">
            <v>Sun Apr 27 00:00:00 UTC 2025</v>
          </cell>
          <cell r="G1381" t="str">
            <v>3PTY</v>
          </cell>
          <cell r="H1381" t="str">
            <v>Active</v>
          </cell>
          <cell r="I1381" t="str">
            <v>POGALA,HAREESH</v>
          </cell>
          <cell r="J1381" t="str">
            <v>KBTS</v>
          </cell>
        </row>
        <row r="1382">
          <cell r="A1382">
            <v>203468745</v>
          </cell>
          <cell r="B1382" t="str">
            <v>otooibra</v>
          </cell>
          <cell r="C1382" t="str">
            <v>Otoo,Ibrahim</v>
          </cell>
          <cell r="D1382">
            <v>13686874</v>
          </cell>
          <cell r="E1382">
            <v>1299</v>
          </cell>
          <cell r="F1382" t="str">
            <v>Thu Jun 13 00:00:00 UTC 2024</v>
          </cell>
          <cell r="G1382" t="str">
            <v>3PTY</v>
          </cell>
          <cell r="H1382" t="str">
            <v>Active</v>
          </cell>
          <cell r="I1382" t="str">
            <v>Scaria,Varghese</v>
          </cell>
          <cell r="J1382" t="str">
            <v>FLO</v>
          </cell>
        </row>
        <row r="1383">
          <cell r="A1383">
            <v>203512671</v>
          </cell>
          <cell r="B1383" t="str">
            <v>mbehclau</v>
          </cell>
          <cell r="C1383" t="str">
            <v>Mbeh,Claudette Nkobo</v>
          </cell>
          <cell r="D1383">
            <v>11825121</v>
          </cell>
          <cell r="E1383">
            <v>1299</v>
          </cell>
          <cell r="F1383" t="str">
            <v>Thu Jun 20 00:00:00 UTC 2024</v>
          </cell>
          <cell r="G1383" t="str">
            <v>3PTY</v>
          </cell>
          <cell r="H1383" t="str">
            <v>Active</v>
          </cell>
          <cell r="I1383" t="str">
            <v>elrashid,Hassan</v>
          </cell>
          <cell r="J1383" t="str">
            <v>FLO</v>
          </cell>
        </row>
        <row r="1384">
          <cell r="A1384">
            <v>202238249</v>
          </cell>
          <cell r="B1384" t="str">
            <v>princeor</v>
          </cell>
          <cell r="C1384" t="str">
            <v>Jackson,Prince Oheneba</v>
          </cell>
          <cell r="D1384">
            <v>11545608</v>
          </cell>
          <cell r="E1384">
            <v>1299</v>
          </cell>
          <cell r="F1384" t="str">
            <v>Mon Oct 21 00:00:00 UTC 2024</v>
          </cell>
          <cell r="G1384" t="str">
            <v>3PTY</v>
          </cell>
          <cell r="H1384" t="str">
            <v>Active</v>
          </cell>
          <cell r="I1384" t="str">
            <v>Meera,Bava Bahrudeen</v>
          </cell>
          <cell r="J1384" t="str">
            <v>QUES</v>
          </cell>
        </row>
        <row r="1385">
          <cell r="A1385">
            <v>203741612</v>
          </cell>
          <cell r="B1385" t="str">
            <v>yankeant</v>
          </cell>
          <cell r="C1385" t="str">
            <v>YANKEY,ANTHONY</v>
          </cell>
          <cell r="D1385">
            <v>14417028</v>
          </cell>
          <cell r="E1385">
            <v>1299</v>
          </cell>
          <cell r="F1385" t="str">
            <v>Mon Aug 12 00:00:00 UTC 2024</v>
          </cell>
          <cell r="G1385" t="str">
            <v>3PTY</v>
          </cell>
          <cell r="H1385" t="str">
            <v>Active</v>
          </cell>
          <cell r="I1385" t="str">
            <v>Katyal,Varun</v>
          </cell>
          <cell r="J1385" t="str">
            <v>FLO</v>
          </cell>
        </row>
        <row r="1386">
          <cell r="A1386">
            <v>204029041</v>
          </cell>
          <cell r="B1386" t="str">
            <v>gankaawm</v>
          </cell>
          <cell r="C1386" t="str">
            <v>Gankaawa,Faruk</v>
          </cell>
          <cell r="D1386">
            <v>13988227</v>
          </cell>
          <cell r="E1386">
            <v>1316</v>
          </cell>
          <cell r="F1386" t="str">
            <v>Tue Apr 28 00:00:00 UTC 2026</v>
          </cell>
          <cell r="G1386" t="str">
            <v>3PTY</v>
          </cell>
          <cell r="H1386" t="str">
            <v>Active</v>
          </cell>
          <cell r="I1386" t="str">
            <v>Akhtar,Muhammad Zohaib</v>
          </cell>
          <cell r="J1386" t="str">
            <v>WOFZ</v>
          </cell>
        </row>
        <row r="1387">
          <cell r="A1387">
            <v>206868006</v>
          </cell>
          <cell r="B1387" t="str">
            <v>knkumbuj</v>
          </cell>
          <cell r="C1387" t="str">
            <v>NKUMBU CHI,JOSEPHINE</v>
          </cell>
          <cell r="D1387">
            <v>14781468</v>
          </cell>
          <cell r="E1387">
            <v>1299</v>
          </cell>
          <cell r="F1387" t="str">
            <v>Thu Dec 25 00:00:00 UTC 2025</v>
          </cell>
          <cell r="G1387" t="str">
            <v>3PTY</v>
          </cell>
          <cell r="H1387" t="str">
            <v>Active</v>
          </cell>
          <cell r="I1387" t="str">
            <v>Scaria,Varghese</v>
          </cell>
          <cell r="J1387" t="str">
            <v>FLO</v>
          </cell>
        </row>
        <row r="1388">
          <cell r="A1388">
            <v>205854085</v>
          </cell>
          <cell r="B1388" t="str">
            <v>jrosenyw</v>
          </cell>
          <cell r="C1388" t="str">
            <v>JAIRUS,ROSE NYANCHERA</v>
          </cell>
          <cell r="D1388">
            <v>14256264</v>
          </cell>
          <cell r="E1388">
            <v>1299</v>
          </cell>
          <cell r="F1388" t="str">
            <v>Mon Aug 25 00:00:00 UTC 2025</v>
          </cell>
          <cell r="G1388" t="str">
            <v>3PTY</v>
          </cell>
          <cell r="H1388" t="str">
            <v>Active</v>
          </cell>
          <cell r="I1388" t="str">
            <v>Ansari,Ammar Abdullah</v>
          </cell>
          <cell r="J1388" t="str">
            <v>EFSV</v>
          </cell>
        </row>
        <row r="1389">
          <cell r="A1389">
            <v>203908861</v>
          </cell>
          <cell r="B1389" t="str">
            <v>sserutua</v>
          </cell>
          <cell r="C1389" t="str">
            <v>SSERUTUKA,ADAM</v>
          </cell>
          <cell r="D1389">
            <v>11333447</v>
          </cell>
          <cell r="E1389">
            <v>1299</v>
          </cell>
          <cell r="F1389" t="str">
            <v>Mon Sep 02 00:00:00 UTC 2024</v>
          </cell>
          <cell r="G1389" t="str">
            <v>3PTY</v>
          </cell>
          <cell r="H1389" t="str">
            <v>Active</v>
          </cell>
          <cell r="I1389" t="str">
            <v>Ansari,Ammar Abdullah</v>
          </cell>
          <cell r="J1389" t="str">
            <v>DULS</v>
          </cell>
        </row>
        <row r="1390">
          <cell r="A1390">
            <v>204966775</v>
          </cell>
          <cell r="B1390" t="str">
            <v>oseithay</v>
          </cell>
          <cell r="C1390" t="str">
            <v>OSEI,HAYFORD</v>
          </cell>
          <cell r="D1390">
            <v>11153860</v>
          </cell>
          <cell r="E1390">
            <v>1299</v>
          </cell>
          <cell r="F1390" t="str">
            <v>Mon Mar 03 00:00:00 UTC 2025</v>
          </cell>
          <cell r="G1390" t="str">
            <v>3PTY</v>
          </cell>
          <cell r="H1390" t="str">
            <v>Active</v>
          </cell>
          <cell r="I1390" t="str">
            <v>Lakkireddy,Sai Raghavendra Reddy</v>
          </cell>
          <cell r="J1390" t="str">
            <v>DULS</v>
          </cell>
        </row>
        <row r="1391">
          <cell r="A1391">
            <v>206791444</v>
          </cell>
          <cell r="B1391" t="str">
            <v>muwofaha</v>
          </cell>
          <cell r="C1391" t="str">
            <v>MUWONGE,FAHAD</v>
          </cell>
          <cell r="D1391">
            <v>12276838</v>
          </cell>
          <cell r="E1391">
            <v>1299</v>
          </cell>
          <cell r="F1391" t="str">
            <v>Mon Dec 08 00:00:00 UTC 2025</v>
          </cell>
          <cell r="G1391" t="str">
            <v>3PTY</v>
          </cell>
          <cell r="H1391" t="str">
            <v>Active</v>
          </cell>
          <cell r="I1391" t="str">
            <v>Katyal,Varun</v>
          </cell>
          <cell r="J1391" t="str">
            <v>DULS</v>
          </cell>
        </row>
        <row r="1392">
          <cell r="A1392">
            <v>204094492</v>
          </cell>
          <cell r="B1392" t="str">
            <v>muramuny</v>
          </cell>
          <cell r="C1392" t="str">
            <v>Muranga,Munyaradzi</v>
          </cell>
          <cell r="D1392">
            <v>13334545</v>
          </cell>
          <cell r="E1392">
            <v>1299</v>
          </cell>
          <cell r="F1392" t="str">
            <v>Thu Sep 26 00:00:00 UTC 2024</v>
          </cell>
          <cell r="G1392" t="str">
            <v>3PTY</v>
          </cell>
          <cell r="H1392" t="str">
            <v>Active</v>
          </cell>
          <cell r="I1392" t="str">
            <v>Ansari,Ammar Abdullah</v>
          </cell>
          <cell r="J1392" t="str">
            <v>QUES</v>
          </cell>
        </row>
        <row r="1393">
          <cell r="A1393">
            <v>207699710</v>
          </cell>
          <cell r="B1393" t="str">
            <v>tobsoeta</v>
          </cell>
          <cell r="C1393" t="str">
            <v>Soetan,Tobi Michael</v>
          </cell>
          <cell r="D1393">
            <v>13661310</v>
          </cell>
          <cell r="E1393">
            <v>1200</v>
          </cell>
          <cell r="F1393" t="str">
            <v>Mon Jun 15 00:00:00 UTC 2026</v>
          </cell>
          <cell r="G1393" t="str">
            <v>3PTY</v>
          </cell>
          <cell r="H1393" t="str">
            <v>Active</v>
          </cell>
          <cell r="I1393" t="str">
            <v>Mohammed Sali,Mubeena</v>
          </cell>
          <cell r="J1393" t="str">
            <v>PRXZ</v>
          </cell>
        </row>
        <row r="1394">
          <cell r="A1394">
            <v>206873782</v>
          </cell>
          <cell r="B1394" t="str">
            <v>kivuanto</v>
          </cell>
          <cell r="C1394" t="str">
            <v>ANTONY LUTAAYA,KIVUNBI</v>
          </cell>
          <cell r="D1394">
            <v>13939303</v>
          </cell>
          <cell r="E1394">
            <v>1299</v>
          </cell>
          <cell r="F1394" t="str">
            <v>Thu Jan 08 00:00:00 UTC 2026</v>
          </cell>
          <cell r="G1394" t="str">
            <v>3PTY</v>
          </cell>
          <cell r="H1394" t="str">
            <v>Active</v>
          </cell>
          <cell r="I1394" t="str">
            <v>Lakkireddy,Sai Raghavendra Reddy</v>
          </cell>
          <cell r="J1394" t="str">
            <v>DULS</v>
          </cell>
        </row>
        <row r="1395">
          <cell r="A1395">
            <v>203468509</v>
          </cell>
          <cell r="B1395" t="str">
            <v>xcemmanu</v>
          </cell>
          <cell r="C1395" t="str">
            <v>Cudjoe,Emmanuel</v>
          </cell>
          <cell r="D1395">
            <v>15316784</v>
          </cell>
          <cell r="E1395">
            <v>1299</v>
          </cell>
          <cell r="F1395" t="str">
            <v>Thu Jun 13 00:00:00 UTC 2024</v>
          </cell>
          <cell r="G1395" t="str">
            <v>3PTY</v>
          </cell>
          <cell r="H1395" t="str">
            <v>Active</v>
          </cell>
          <cell r="I1395" t="str">
            <v>Dinberu,Eden</v>
          </cell>
          <cell r="J1395" t="str">
            <v>FLO</v>
          </cell>
        </row>
        <row r="1396">
          <cell r="A1396">
            <v>204246605</v>
          </cell>
          <cell r="B1396" t="str">
            <v>gamprosp</v>
          </cell>
          <cell r="C1396" t="str">
            <v>Gamah,Prosper</v>
          </cell>
          <cell r="D1396">
            <v>242001</v>
          </cell>
          <cell r="E1396">
            <v>1299</v>
          </cell>
          <cell r="F1396" t="str">
            <v>Mon Oct 14 00:00:00 UTC 2024</v>
          </cell>
          <cell r="G1396" t="str">
            <v>3PTY</v>
          </cell>
          <cell r="H1396" t="str">
            <v>Active</v>
          </cell>
          <cell r="I1396" t="str">
            <v>Katyal,Varun</v>
          </cell>
          <cell r="J1396" t="str">
            <v>QUES</v>
          </cell>
        </row>
        <row r="1397">
          <cell r="A1397">
            <v>203341958</v>
          </cell>
          <cell r="B1397" t="str">
            <v>khaztanv</v>
          </cell>
          <cell r="C1397" t="str">
            <v>KHAN,TANVEER</v>
          </cell>
          <cell r="D1397">
            <v>12169788</v>
          </cell>
          <cell r="E1397">
            <v>1299</v>
          </cell>
          <cell r="F1397" t="str">
            <v>Mon May 20 00:00:00 UTC 2024</v>
          </cell>
          <cell r="G1397" t="str">
            <v>3PTY</v>
          </cell>
          <cell r="H1397" t="str">
            <v>Active</v>
          </cell>
          <cell r="I1397" t="str">
            <v>Scaria,Varghese</v>
          </cell>
          <cell r="J1397" t="str">
            <v>ADEC</v>
          </cell>
        </row>
        <row r="1398">
          <cell r="A1398">
            <v>203881596</v>
          </cell>
          <cell r="B1398" t="str">
            <v>maxtokpr</v>
          </cell>
          <cell r="C1398" t="str">
            <v>Tokpor,Maxwell</v>
          </cell>
          <cell r="D1398">
            <v>250660</v>
          </cell>
          <cell r="E1398">
            <v>1299</v>
          </cell>
          <cell r="F1398" t="str">
            <v>Mon Aug 26 00:00:00 UTC 2024</v>
          </cell>
          <cell r="G1398" t="str">
            <v>3PTY</v>
          </cell>
          <cell r="H1398" t="str">
            <v>Active</v>
          </cell>
          <cell r="I1398" t="str">
            <v>Katyal,Varun</v>
          </cell>
          <cell r="J1398" t="str">
            <v>FLO</v>
          </cell>
        </row>
        <row r="1399">
          <cell r="A1399">
            <v>206962049</v>
          </cell>
          <cell r="B1399" t="str">
            <v>kinyawen</v>
          </cell>
          <cell r="C1399" t="str">
            <v>KINYAGA,Wendy Wanja</v>
          </cell>
          <cell r="D1399">
            <v>14336095</v>
          </cell>
          <cell r="E1399">
            <v>1299</v>
          </cell>
          <cell r="F1399" t="str">
            <v>Mon Jan 26 00:00:00 UTC 2026</v>
          </cell>
          <cell r="G1399" t="str">
            <v>3PTY</v>
          </cell>
          <cell r="H1399" t="str">
            <v>Active</v>
          </cell>
          <cell r="I1399" t="str">
            <v>Katyal,Varun</v>
          </cell>
          <cell r="J1399" t="str">
            <v>EFSV</v>
          </cell>
        </row>
        <row r="1400">
          <cell r="A1400">
            <v>203709883</v>
          </cell>
          <cell r="B1400" t="str">
            <v>minooxye</v>
          </cell>
          <cell r="C1400" t="str">
            <v>Min Oo,Ye</v>
          </cell>
          <cell r="D1400">
            <v>11302299</v>
          </cell>
          <cell r="E1400">
            <v>1299</v>
          </cell>
          <cell r="F1400" t="str">
            <v>Mon Jul 22 00:00:00 UTC 2024</v>
          </cell>
          <cell r="G1400" t="str">
            <v>3PTY</v>
          </cell>
          <cell r="H1400" t="str">
            <v>Active</v>
          </cell>
          <cell r="I1400" t="str">
            <v>Dinberu,Eden</v>
          </cell>
          <cell r="J1400" t="str">
            <v>ADEC</v>
          </cell>
        </row>
        <row r="1401">
          <cell r="A1401">
            <v>203679326</v>
          </cell>
          <cell r="B1401" t="str">
            <v>ruteshun</v>
          </cell>
          <cell r="C1401" t="str">
            <v>Eshun,Ruth</v>
          </cell>
          <cell r="D1401">
            <v>11475348</v>
          </cell>
          <cell r="E1401">
            <v>1299</v>
          </cell>
          <cell r="F1401" t="str">
            <v>Mon Jul 15 00:00:00 UTC 2024</v>
          </cell>
          <cell r="G1401" t="str">
            <v>3PTY</v>
          </cell>
          <cell r="H1401" t="str">
            <v>Active</v>
          </cell>
          <cell r="I1401" t="str">
            <v>Meera,Bava Bahrudeen</v>
          </cell>
          <cell r="J1401" t="str">
            <v>FLO</v>
          </cell>
        </row>
        <row r="1402">
          <cell r="A1402">
            <v>203355686</v>
          </cell>
          <cell r="B1402" t="str">
            <v>jeawcruz</v>
          </cell>
          <cell r="C1402" t="str">
            <v>Cruz,Jearic B . Dela</v>
          </cell>
          <cell r="D1402">
            <v>14754710</v>
          </cell>
          <cell r="E1402">
            <v>1299</v>
          </cell>
          <cell r="F1402" t="str">
            <v>Mon May 20 00:00:00 UTC 2024</v>
          </cell>
          <cell r="G1402" t="str">
            <v>3PTY</v>
          </cell>
          <cell r="H1402" t="str">
            <v>Active</v>
          </cell>
          <cell r="I1402" t="str">
            <v>Narshad,Muhammad Ashik</v>
          </cell>
          <cell r="J1402" t="str">
            <v>ADEC</v>
          </cell>
        </row>
        <row r="1403">
          <cell r="A1403">
            <v>203469404</v>
          </cell>
          <cell r="B1403" t="str">
            <v>musakmwe</v>
          </cell>
          <cell r="C1403" t="str">
            <v>Mwebe,Musa Nkata</v>
          </cell>
          <cell r="D1403">
            <v>75325</v>
          </cell>
          <cell r="E1403">
            <v>1299</v>
          </cell>
          <cell r="F1403" t="str">
            <v>Thu Jun 13 00:00:00 UTC 2024</v>
          </cell>
          <cell r="G1403" t="str">
            <v>3PTY</v>
          </cell>
          <cell r="H1403" t="str">
            <v>Active</v>
          </cell>
          <cell r="I1403" t="str">
            <v>Meera,Bava Bahrudeen</v>
          </cell>
          <cell r="J1403" t="str">
            <v>ADEC</v>
          </cell>
        </row>
        <row r="1404">
          <cell r="A1404">
            <v>206260811</v>
          </cell>
          <cell r="B1404" t="str">
            <v>kisakyde</v>
          </cell>
          <cell r="C1404" t="str">
            <v>Kisakye,Denis</v>
          </cell>
          <cell r="D1404">
            <v>15068460</v>
          </cell>
          <cell r="E1404">
            <v>1712</v>
          </cell>
          <cell r="F1404" t="str">
            <v>Sun Oct 12 00:00:00 UTC 2025</v>
          </cell>
          <cell r="G1404" t="str">
            <v>3PTY</v>
          </cell>
          <cell r="H1404" t="str">
            <v>Active</v>
          </cell>
          <cell r="I1404" t="str">
            <v>Rizvan,Mohamed</v>
          </cell>
          <cell r="J1404" t="str">
            <v>KBTS</v>
          </cell>
        </row>
        <row r="1405">
          <cell r="A1405">
            <v>206853791</v>
          </cell>
          <cell r="B1405" t="str">
            <v>muzamirm</v>
          </cell>
          <cell r="C1405" t="str">
            <v>MWANJE,MUZAMIRU</v>
          </cell>
          <cell r="D1405">
            <v>12118556</v>
          </cell>
          <cell r="E1405">
            <v>1299</v>
          </cell>
          <cell r="F1405" t="str">
            <v>Thu Jan 08 00:00:00 UTC 2026</v>
          </cell>
          <cell r="G1405" t="str">
            <v>3PTY</v>
          </cell>
          <cell r="H1405" t="str">
            <v>Active</v>
          </cell>
          <cell r="I1405" t="str">
            <v>Lakkireddy,Sai Raghavendra Reddy</v>
          </cell>
          <cell r="J1405" t="str">
            <v>DULS</v>
          </cell>
        </row>
        <row r="1406">
          <cell r="A1406">
            <v>206065200</v>
          </cell>
          <cell r="B1406" t="str">
            <v>abiadcon</v>
          </cell>
          <cell r="C1406" t="str">
            <v>Abiadoo Bentum,Constance</v>
          </cell>
          <cell r="D1406">
            <v>11540195</v>
          </cell>
          <cell r="E1406">
            <v>1299</v>
          </cell>
          <cell r="F1406" t="str">
            <v>Mon Sep 22 00:00:00 UTC 2025</v>
          </cell>
          <cell r="G1406" t="str">
            <v>3PTY</v>
          </cell>
          <cell r="H1406" t="str">
            <v>Active</v>
          </cell>
          <cell r="I1406" t="str">
            <v>Katyal,Varun</v>
          </cell>
          <cell r="J1406" t="str">
            <v>FLO</v>
          </cell>
        </row>
        <row r="1407">
          <cell r="A1407">
            <v>112649477</v>
          </cell>
          <cell r="B1407" t="str">
            <v>alirfanv</v>
          </cell>
          <cell r="C1407" t="str">
            <v>Ali,Irfan Ali Muhammad</v>
          </cell>
          <cell r="D1407">
            <v>11437605</v>
          </cell>
          <cell r="E1407">
            <v>1299</v>
          </cell>
          <cell r="F1407" t="str">
            <v>Thu Oct 03 00:00:00 UTC 2024</v>
          </cell>
          <cell r="G1407" t="str">
            <v>3PTY</v>
          </cell>
          <cell r="H1407" t="str">
            <v>Active</v>
          </cell>
          <cell r="I1407" t="str">
            <v>Narshad,Muhammad Ashik</v>
          </cell>
          <cell r="J1407" t="str">
            <v>QUES</v>
          </cell>
        </row>
        <row r="1408">
          <cell r="A1408">
            <v>207470992</v>
          </cell>
          <cell r="B1408" t="str">
            <v>bbobrigh</v>
          </cell>
          <cell r="C1408" t="str">
            <v>Boamah,Bright</v>
          </cell>
          <cell r="D1408">
            <v>11004434</v>
          </cell>
          <cell r="E1408">
            <v>1712</v>
          </cell>
          <cell r="F1408" t="str">
            <v>Sun May 10 00:00:00 UTC 2026</v>
          </cell>
          <cell r="G1408" t="str">
            <v>3PTY</v>
          </cell>
          <cell r="H1408" t="str">
            <v>Active</v>
          </cell>
          <cell r="I1408" t="str">
            <v>ramadoss,vadivel</v>
          </cell>
          <cell r="J1408" t="str">
            <v>KBTS</v>
          </cell>
        </row>
        <row r="1409">
          <cell r="A1409">
            <v>206886516</v>
          </cell>
          <cell r="B1409" t="str">
            <v>ikitusyl</v>
          </cell>
          <cell r="C1409" t="str">
            <v>KITUR,SYLYN CHEROP</v>
          </cell>
          <cell r="D1409">
            <v>15120202</v>
          </cell>
          <cell r="E1409">
            <v>1299</v>
          </cell>
          <cell r="F1409" t="str">
            <v>Mon Jan 05 00:00:00 UTC 2026</v>
          </cell>
          <cell r="G1409" t="str">
            <v>3PTY</v>
          </cell>
          <cell r="H1409" t="str">
            <v>Active</v>
          </cell>
          <cell r="I1409" t="str">
            <v>Scaria,Varghese</v>
          </cell>
          <cell r="J1409" t="str">
            <v>EFSV</v>
          </cell>
        </row>
        <row r="1410">
          <cell r="A1410">
            <v>204172225</v>
          </cell>
          <cell r="B1410" t="str">
            <v>sahaviny</v>
          </cell>
          <cell r="C1410" t="str">
            <v>SAH,AVINASH</v>
          </cell>
          <cell r="D1410">
            <v>72881</v>
          </cell>
          <cell r="E1410">
            <v>1299</v>
          </cell>
          <cell r="F1410" t="str">
            <v>Thu Oct 03 00:00:00 UTC 2024</v>
          </cell>
          <cell r="G1410" t="str">
            <v>3PTY</v>
          </cell>
          <cell r="H1410" t="str">
            <v>Active</v>
          </cell>
          <cell r="I1410" t="str">
            <v>Lakkireddy,Sai Raghavendra Reddy</v>
          </cell>
          <cell r="J1410" t="str">
            <v>DULS</v>
          </cell>
        </row>
        <row r="1411">
          <cell r="A1411">
            <v>203470579</v>
          </cell>
          <cell r="B1411" t="str">
            <v>fzizinga</v>
          </cell>
          <cell r="C1411" t="str">
            <v>Faizal,Zizinga</v>
          </cell>
          <cell r="D1411">
            <v>14732903</v>
          </cell>
          <cell r="E1411">
            <v>1299</v>
          </cell>
          <cell r="F1411" t="str">
            <v>Thu Jun 13 00:00:00 UTC 2024</v>
          </cell>
          <cell r="G1411" t="str">
            <v>3PTY</v>
          </cell>
          <cell r="H1411" t="str">
            <v>Active</v>
          </cell>
          <cell r="I1411" t="str">
            <v>Dinberu,Eden</v>
          </cell>
          <cell r="J1411" t="str">
            <v>ADEC</v>
          </cell>
        </row>
        <row r="1412">
          <cell r="A1412">
            <v>204011579</v>
          </cell>
          <cell r="B1412" t="str">
            <v>henrjora</v>
          </cell>
          <cell r="C1412" t="str">
            <v>HENRY WONIALA,JORAM</v>
          </cell>
          <cell r="D1412">
            <v>12580286</v>
          </cell>
          <cell r="E1412">
            <v>1299</v>
          </cell>
          <cell r="F1412" t="str">
            <v>Mon Sep 16 00:00:00 UTC 2024</v>
          </cell>
          <cell r="G1412" t="str">
            <v>3PTY</v>
          </cell>
          <cell r="H1412" t="str">
            <v>Active</v>
          </cell>
          <cell r="I1412" t="str">
            <v>Narshad,Muhammad Ashik</v>
          </cell>
          <cell r="J1412" t="str">
            <v>DULS</v>
          </cell>
        </row>
        <row r="1413">
          <cell r="A1413">
            <v>204070590</v>
          </cell>
          <cell r="B1413" t="str">
            <v>kibgasto</v>
          </cell>
          <cell r="C1413" t="str">
            <v>KIBUGA,GASTON</v>
          </cell>
          <cell r="D1413">
            <v>15025206</v>
          </cell>
          <cell r="E1413">
            <v>1299</v>
          </cell>
          <cell r="F1413" t="str">
            <v>Mon Sep 23 00:00:00 UTC 2024</v>
          </cell>
          <cell r="G1413" t="str">
            <v>3PTY</v>
          </cell>
          <cell r="H1413" t="str">
            <v>Active</v>
          </cell>
          <cell r="I1413" t="str">
            <v>Ansari,Ammar Abdullah</v>
          </cell>
          <cell r="J1413" t="str">
            <v>DULS</v>
          </cell>
        </row>
        <row r="1414">
          <cell r="A1414">
            <v>202435289</v>
          </cell>
          <cell r="B1414" t="str">
            <v>vingohma</v>
          </cell>
          <cell r="C1414" t="str">
            <v>Ngoh Mayah,Violet</v>
          </cell>
          <cell r="D1414">
            <v>12205312</v>
          </cell>
          <cell r="E1414">
            <v>1299</v>
          </cell>
          <cell r="F1414" t="str">
            <v>Wed Oct 16 00:00:00 UTC 2024</v>
          </cell>
          <cell r="G1414" t="str">
            <v>3PTY</v>
          </cell>
          <cell r="H1414" t="str">
            <v>Active</v>
          </cell>
          <cell r="I1414" t="str">
            <v>Katyal,Varun</v>
          </cell>
          <cell r="J1414" t="str">
            <v>QUES</v>
          </cell>
        </row>
        <row r="1415">
          <cell r="A1415">
            <v>205996133</v>
          </cell>
          <cell r="B1415" t="str">
            <v>kusiisa</v>
          </cell>
          <cell r="C1415" t="str">
            <v>KUSI MENSAH,ISAAC</v>
          </cell>
          <cell r="D1415">
            <v>14791969</v>
          </cell>
          <cell r="E1415">
            <v>1299</v>
          </cell>
          <cell r="F1415" t="str">
            <v>Mon Sep 15 00:00:00 UTC 2025</v>
          </cell>
          <cell r="G1415" t="str">
            <v>3PTY</v>
          </cell>
          <cell r="H1415" t="str">
            <v>Active</v>
          </cell>
          <cell r="I1415" t="str">
            <v>elrashid,Hassan</v>
          </cell>
          <cell r="J1415" t="str">
            <v>FLO</v>
          </cell>
        </row>
        <row r="1416">
          <cell r="A1416">
            <v>203468743</v>
          </cell>
          <cell r="B1416" t="str">
            <v>abfsesay</v>
          </cell>
          <cell r="C1416" t="str">
            <v>Sesay,Abu</v>
          </cell>
          <cell r="D1416">
            <v>12057676</v>
          </cell>
          <cell r="E1416">
            <v>1299</v>
          </cell>
          <cell r="F1416" t="str">
            <v>Thu Jun 13 00:00:00 UTC 2024</v>
          </cell>
          <cell r="G1416" t="str">
            <v>3PTY</v>
          </cell>
          <cell r="H1416" t="str">
            <v>Active</v>
          </cell>
          <cell r="I1416" t="str">
            <v>Thomas,Binil</v>
          </cell>
          <cell r="J1416" t="str">
            <v>FLO</v>
          </cell>
        </row>
        <row r="1417">
          <cell r="A1417">
            <v>202249751</v>
          </cell>
          <cell r="B1417" t="str">
            <v>hamumuni</v>
          </cell>
          <cell r="C1417" t="str">
            <v>Hassana,Mumuni</v>
          </cell>
          <cell r="D1417">
            <v>12310949</v>
          </cell>
          <cell r="E1417">
            <v>1299</v>
          </cell>
          <cell r="F1417" t="str">
            <v>Mon Oct 16 00:00:00 UTC 2023</v>
          </cell>
          <cell r="G1417" t="str">
            <v>3PTY</v>
          </cell>
          <cell r="H1417" t="str">
            <v>Active</v>
          </cell>
          <cell r="I1417" t="str">
            <v>Scaria,Varghese</v>
          </cell>
          <cell r="J1417" t="str">
            <v>FLO</v>
          </cell>
        </row>
        <row r="1418">
          <cell r="A1418">
            <v>204013688</v>
          </cell>
          <cell r="B1418" t="str">
            <v>sbabucan</v>
          </cell>
          <cell r="C1418" t="str">
            <v>Sowe,Babucarr</v>
          </cell>
          <cell r="D1418">
            <v>11136294</v>
          </cell>
          <cell r="E1418">
            <v>1299</v>
          </cell>
          <cell r="F1418" t="str">
            <v>Mon Sep 16 00:00:00 UTC 2024</v>
          </cell>
          <cell r="G1418" t="str">
            <v>3PTY</v>
          </cell>
          <cell r="H1418" t="str">
            <v>Active</v>
          </cell>
          <cell r="I1418" t="str">
            <v>Thomas,Binil</v>
          </cell>
          <cell r="J1418" t="str">
            <v>FLO</v>
          </cell>
        </row>
        <row r="1419">
          <cell r="A1419">
            <v>207740270</v>
          </cell>
          <cell r="B1419" t="str">
            <v>kassimuy</v>
          </cell>
          <cell r="C1419" t="str">
            <v>Yakubu,Kassimu</v>
          </cell>
          <cell r="D1419">
            <v>13447834</v>
          </cell>
          <cell r="E1419">
            <v>1712</v>
          </cell>
          <cell r="F1419" t="str">
            <v>Sat Jun 13 00:00:00 UTC 2026</v>
          </cell>
          <cell r="G1419" t="str">
            <v>3PTY</v>
          </cell>
          <cell r="H1419" t="str">
            <v>Active</v>
          </cell>
          <cell r="I1419" t="str">
            <v>ramadoss,vadivel</v>
          </cell>
          <cell r="J1419" t="str">
            <v>KBTS</v>
          </cell>
        </row>
        <row r="1420">
          <cell r="A1420">
            <v>206128869</v>
          </cell>
          <cell r="B1420" t="str">
            <v>kevirgin</v>
          </cell>
          <cell r="C1420" t="str">
            <v>Virgin IE Nalowa,Kedze</v>
          </cell>
          <cell r="D1420">
            <v>15020817</v>
          </cell>
          <cell r="E1420">
            <v>1299</v>
          </cell>
          <cell r="F1420" t="str">
            <v>Mon Sep 29 00:00:00 UTC 2025</v>
          </cell>
          <cell r="G1420" t="str">
            <v>3PTY</v>
          </cell>
          <cell r="H1420" t="str">
            <v>Active</v>
          </cell>
          <cell r="I1420" t="str">
            <v>elrashid,Hassan</v>
          </cell>
          <cell r="J1420" t="str">
            <v>FLO</v>
          </cell>
        </row>
        <row r="1421">
          <cell r="A1421">
            <v>204010535</v>
          </cell>
          <cell r="B1421" t="str">
            <v>elagabae</v>
          </cell>
          <cell r="C1421" t="str">
            <v>AGABA,ELIJAH</v>
          </cell>
          <cell r="D1421">
            <v>14132878</v>
          </cell>
          <cell r="E1421">
            <v>1299</v>
          </cell>
          <cell r="F1421" t="str">
            <v>Mon Sep 16 00:00:00 UTC 2024</v>
          </cell>
          <cell r="G1421" t="str">
            <v>3PTY</v>
          </cell>
          <cell r="H1421" t="str">
            <v>Active</v>
          </cell>
          <cell r="I1421" t="str">
            <v>Thomas,Binil</v>
          </cell>
          <cell r="J1421" t="str">
            <v>DULS</v>
          </cell>
        </row>
        <row r="1422">
          <cell r="A1422">
            <v>206015673</v>
          </cell>
          <cell r="B1422" t="str">
            <v>ikomhari</v>
          </cell>
          <cell r="C1422" t="str">
            <v>Ikome Mbah,Harikia</v>
          </cell>
          <cell r="D1422">
            <v>14264315</v>
          </cell>
          <cell r="E1422">
            <v>1299</v>
          </cell>
          <cell r="F1422" t="str">
            <v>Mon Sep 15 00:00:00 UTC 2025</v>
          </cell>
          <cell r="G1422" t="str">
            <v>3PTY</v>
          </cell>
          <cell r="H1422" t="str">
            <v>Active</v>
          </cell>
          <cell r="I1422" t="str">
            <v>Sohail,Anis</v>
          </cell>
          <cell r="J1422" t="str">
            <v>FLO</v>
          </cell>
        </row>
        <row r="1423">
          <cell r="A1423">
            <v>206926477</v>
          </cell>
          <cell r="B1423" t="str">
            <v>ssentumg</v>
          </cell>
          <cell r="C1423" t="str">
            <v>SSENTUMBWE,GODFREY</v>
          </cell>
          <cell r="D1423">
            <v>15015917</v>
          </cell>
          <cell r="E1423">
            <v>1299</v>
          </cell>
          <cell r="F1423" t="str">
            <v>Mon Jan 26 00:00:00 UTC 2026</v>
          </cell>
          <cell r="G1423" t="str">
            <v>3PTY</v>
          </cell>
          <cell r="H1423" t="str">
            <v>Active</v>
          </cell>
          <cell r="I1423" t="str">
            <v>Sohail,Anis</v>
          </cell>
          <cell r="J1423" t="str">
            <v>DULS</v>
          </cell>
        </row>
        <row r="1424">
          <cell r="A1424">
            <v>206791753</v>
          </cell>
          <cell r="B1424" t="str">
            <v>kasasabd</v>
          </cell>
          <cell r="C1424" t="str">
            <v>ABDUL,KASASA</v>
          </cell>
          <cell r="D1424">
            <v>12618196</v>
          </cell>
          <cell r="E1424">
            <v>1299</v>
          </cell>
          <cell r="F1424" t="str">
            <v>Mon Dec 08 00:00:00 UTC 2025</v>
          </cell>
          <cell r="G1424" t="str">
            <v>3PTY</v>
          </cell>
          <cell r="H1424" t="str">
            <v>Active</v>
          </cell>
          <cell r="I1424" t="str">
            <v>Katyal,Varun</v>
          </cell>
          <cell r="J1424" t="str">
            <v>DULS</v>
          </cell>
        </row>
        <row r="1425">
          <cell r="A1425">
            <v>206137333</v>
          </cell>
          <cell r="B1425" t="str">
            <v>waltunoa</v>
          </cell>
          <cell r="C1425" t="str">
            <v>Walt Kwaku Amoaben,Noah</v>
          </cell>
          <cell r="D1425">
            <v>14459653</v>
          </cell>
          <cell r="E1425">
            <v>1299</v>
          </cell>
          <cell r="F1425" t="str">
            <v>Mon Sep 29 00:00:00 UTC 2025</v>
          </cell>
          <cell r="G1425" t="str">
            <v>3PTY</v>
          </cell>
          <cell r="H1425" t="str">
            <v>Active</v>
          </cell>
          <cell r="I1425" t="str">
            <v>Scaria,Varghese</v>
          </cell>
          <cell r="J1425" t="str">
            <v>FLO</v>
          </cell>
        </row>
        <row r="1426">
          <cell r="A1426">
            <v>204981177</v>
          </cell>
          <cell r="B1426" t="str">
            <v>gmdabhaq</v>
          </cell>
          <cell r="C1426" t="str">
            <v>Haque,Md Abdul Hennan Md Obidul</v>
          </cell>
          <cell r="D1426">
            <v>14757626</v>
          </cell>
          <cell r="E1426">
            <v>1299</v>
          </cell>
          <cell r="F1426" t="str">
            <v>Mon Mar 03 00:00:00 UTC 2025</v>
          </cell>
          <cell r="G1426" t="str">
            <v>3PTY</v>
          </cell>
          <cell r="H1426" t="str">
            <v>Active</v>
          </cell>
          <cell r="I1426" t="str">
            <v>Parungao,Priscila Montejo</v>
          </cell>
          <cell r="J1426" t="str">
            <v>STWC</v>
          </cell>
        </row>
        <row r="1427">
          <cell r="A1427">
            <v>203160808</v>
          </cell>
          <cell r="B1427" t="str">
            <v>sasunare</v>
          </cell>
          <cell r="C1427" t="str">
            <v>SUNAR,SAUBHAGYA</v>
          </cell>
          <cell r="D1427">
            <v>15017572</v>
          </cell>
          <cell r="E1427">
            <v>1299</v>
          </cell>
          <cell r="F1427" t="str">
            <v>Sun Mar 31 00:00:00 UTC 2024</v>
          </cell>
          <cell r="G1427" t="str">
            <v>3PTY</v>
          </cell>
          <cell r="H1427" t="str">
            <v>Active</v>
          </cell>
          <cell r="I1427" t="str">
            <v>Akhtar,Muhammad Zohaib</v>
          </cell>
          <cell r="J1427" t="str">
            <v>WOFZ</v>
          </cell>
        </row>
        <row r="1428">
          <cell r="A1428">
            <v>205247340</v>
          </cell>
          <cell r="B1428" t="str">
            <v>sheshame</v>
          </cell>
          <cell r="C1428" t="str">
            <v>Shameer,Sheikh Muhammad</v>
          </cell>
          <cell r="D1428">
            <v>12757923</v>
          </cell>
          <cell r="E1428">
            <v>1299</v>
          </cell>
          <cell r="F1428" t="str">
            <v>Thu May 08 00:00:00 UTC 2025</v>
          </cell>
          <cell r="G1428" t="str">
            <v>3PTY</v>
          </cell>
          <cell r="H1428" t="str">
            <v>Active</v>
          </cell>
          <cell r="I1428" t="str">
            <v>Joshi,Anirudh</v>
          </cell>
          <cell r="J1428" t="str">
            <v>QUES</v>
          </cell>
        </row>
        <row r="1429">
          <cell r="A1429">
            <v>206886731</v>
          </cell>
          <cell r="B1429" t="str">
            <v>chjoycec</v>
          </cell>
          <cell r="C1429" t="str">
            <v>CHERUIYOT,JOYCE CHEROP</v>
          </cell>
          <cell r="D1429">
            <v>13394288</v>
          </cell>
          <cell r="E1429">
            <v>1299</v>
          </cell>
          <cell r="F1429" t="str">
            <v>Mon Jan 05 00:00:00 UTC 2026</v>
          </cell>
          <cell r="G1429" t="str">
            <v>3PTY</v>
          </cell>
          <cell r="H1429" t="str">
            <v>Active</v>
          </cell>
          <cell r="I1429" t="str">
            <v>Ansari,Ammar Abdullah</v>
          </cell>
          <cell r="J1429" t="str">
            <v>EFSV</v>
          </cell>
        </row>
        <row r="1430">
          <cell r="A1430">
            <v>204364005</v>
          </cell>
          <cell r="B1430" t="str">
            <v>xchauram</v>
          </cell>
          <cell r="C1430" t="str">
            <v>Chauhan,Ram Byas</v>
          </cell>
          <cell r="D1430">
            <v>11698512</v>
          </cell>
          <cell r="E1430">
            <v>1712</v>
          </cell>
          <cell r="F1430" t="str">
            <v>Fri Oct 25 00:00:00 UTC 2024</v>
          </cell>
          <cell r="G1430" t="str">
            <v>3PTY</v>
          </cell>
          <cell r="H1430" t="str">
            <v>Active</v>
          </cell>
          <cell r="I1430" t="str">
            <v>Rizvan,Mohamed</v>
          </cell>
          <cell r="J1430" t="str">
            <v>KBTS</v>
          </cell>
        </row>
        <row r="1431">
          <cell r="A1431">
            <v>206933423</v>
          </cell>
          <cell r="B1431" t="str">
            <v>utraicym</v>
          </cell>
          <cell r="C1431" t="str">
            <v>MAINA,TRAICY CHEBET</v>
          </cell>
          <cell r="D1431">
            <v>14199429</v>
          </cell>
          <cell r="E1431">
            <v>1299</v>
          </cell>
          <cell r="F1431" t="str">
            <v>Mon Jan 19 00:00:00 UTC 2026</v>
          </cell>
          <cell r="G1431" t="str">
            <v>3PTY</v>
          </cell>
          <cell r="H1431" t="str">
            <v>Active</v>
          </cell>
          <cell r="I1431" t="str">
            <v>Katyal,Varun</v>
          </cell>
          <cell r="J1431" t="str">
            <v>EFSV</v>
          </cell>
        </row>
        <row r="1432">
          <cell r="A1432">
            <v>203851104</v>
          </cell>
          <cell r="B1432" t="str">
            <v>elliepet</v>
          </cell>
          <cell r="C1432" t="str">
            <v>Ellie,Peter Sahr</v>
          </cell>
          <cell r="D1432">
            <v>14021219</v>
          </cell>
          <cell r="E1432">
            <v>1299</v>
          </cell>
          <cell r="F1432" t="str">
            <v>Tue Aug 20 00:00:00 UTC 2024</v>
          </cell>
          <cell r="G1432" t="str">
            <v>3PTY</v>
          </cell>
          <cell r="H1432" t="str">
            <v>Active</v>
          </cell>
          <cell r="I1432" t="str">
            <v>Ansari,Ammar Abdullah</v>
          </cell>
          <cell r="J1432" t="str">
            <v>FLO</v>
          </cell>
        </row>
        <row r="1433">
          <cell r="A1433">
            <v>205638322</v>
          </cell>
          <cell r="B1433" t="str">
            <v>tumyatum</v>
          </cell>
          <cell r="C1433" t="str">
            <v>Tumbapo,Tumyahang</v>
          </cell>
          <cell r="D1433">
            <v>14382212</v>
          </cell>
          <cell r="E1433">
            <v>1712</v>
          </cell>
          <cell r="F1433" t="str">
            <v>Tue Jul 08 00:00:00 UTC 2025</v>
          </cell>
          <cell r="G1433" t="str">
            <v>3PTY</v>
          </cell>
          <cell r="H1433" t="str">
            <v>Active</v>
          </cell>
          <cell r="I1433" t="str">
            <v>Rizvan,Mohamed</v>
          </cell>
          <cell r="J1433" t="str">
            <v>KBTS</v>
          </cell>
        </row>
        <row r="1434">
          <cell r="A1434">
            <v>205495599</v>
          </cell>
          <cell r="B1434" t="str">
            <v>muriipau</v>
          </cell>
          <cell r="C1434" t="str">
            <v>MURIITHI,PAULINE SAWERIA WANGU</v>
          </cell>
          <cell r="D1434">
            <v>12046726</v>
          </cell>
          <cell r="E1434">
            <v>1299</v>
          </cell>
          <cell r="F1434" t="str">
            <v>Mon Jun 23 00:00:00 UTC 2025</v>
          </cell>
          <cell r="G1434" t="str">
            <v>3PTY</v>
          </cell>
          <cell r="H1434" t="str">
            <v>Active</v>
          </cell>
          <cell r="I1434" t="str">
            <v>Katyal,Varun</v>
          </cell>
          <cell r="J1434" t="str">
            <v>EFSV</v>
          </cell>
        </row>
        <row r="1435">
          <cell r="A1435">
            <v>206192230</v>
          </cell>
          <cell r="B1435" t="str">
            <v>jepkirtf</v>
          </cell>
          <cell r="C1435" t="str">
            <v>Jepkirui,Faith</v>
          </cell>
          <cell r="D1435">
            <v>11035132</v>
          </cell>
          <cell r="E1435">
            <v>1299</v>
          </cell>
          <cell r="F1435" t="str">
            <v>Mon Oct 06 00:00:00 UTC 2025</v>
          </cell>
          <cell r="G1435" t="str">
            <v>3PTY</v>
          </cell>
          <cell r="H1435" t="str">
            <v>Active</v>
          </cell>
          <cell r="I1435" t="str">
            <v>Scaria,Varghese</v>
          </cell>
          <cell r="J1435" t="str">
            <v>EFSV</v>
          </cell>
        </row>
        <row r="1436">
          <cell r="A1436">
            <v>204868859</v>
          </cell>
          <cell r="B1436" t="str">
            <v>ridadzid</v>
          </cell>
          <cell r="C1436" t="str">
            <v>Dadzie,Richard</v>
          </cell>
          <cell r="D1436">
            <v>13014973</v>
          </cell>
          <cell r="E1436">
            <v>1299</v>
          </cell>
          <cell r="F1436" t="str">
            <v>Mon Feb 03 00:00:00 UTC 2025</v>
          </cell>
          <cell r="G1436" t="str">
            <v>3PTY</v>
          </cell>
          <cell r="H1436" t="str">
            <v>Active</v>
          </cell>
          <cell r="I1436" t="str">
            <v>Katyal,Varun</v>
          </cell>
          <cell r="J1436" t="str">
            <v>QUES</v>
          </cell>
        </row>
        <row r="1437">
          <cell r="A1437">
            <v>206491343</v>
          </cell>
          <cell r="B1437" t="str">
            <v>mumonicv</v>
          </cell>
          <cell r="C1437" t="str">
            <v>MUTUA,MONICA MUENI</v>
          </cell>
          <cell r="D1437">
            <v>14118477</v>
          </cell>
          <cell r="E1437">
            <v>1299</v>
          </cell>
          <cell r="F1437" t="str">
            <v>Tue Aug 04 00:00:00 UTC 2026</v>
          </cell>
          <cell r="G1437" t="str">
            <v>3PTY</v>
          </cell>
          <cell r="H1437" t="str">
            <v>Active</v>
          </cell>
          <cell r="I1437" t="str">
            <v>Narshad,Muhammad Ashik</v>
          </cell>
          <cell r="J1437" t="str">
            <v>EFSV</v>
          </cell>
        </row>
        <row r="1438">
          <cell r="A1438">
            <v>206229082</v>
          </cell>
          <cell r="B1438" t="str">
            <v>zslum</v>
          </cell>
          <cell r="C1438" t="str">
            <v>Mohamed,Abdulaziz Temam</v>
          </cell>
          <cell r="D1438">
            <v>13438602</v>
          </cell>
          <cell r="E1438">
            <v>1712</v>
          </cell>
          <cell r="F1438" t="str">
            <v>Wed Oct 08 00:00:00 UTC 2025</v>
          </cell>
          <cell r="G1438" t="str">
            <v>3PTY</v>
          </cell>
          <cell r="H1438" t="str">
            <v>Active</v>
          </cell>
          <cell r="I1438" t="str">
            <v>Rizvan,Mohamed</v>
          </cell>
          <cell r="J1438" t="str">
            <v>KBTS</v>
          </cell>
        </row>
        <row r="1439">
          <cell r="A1439">
            <v>208097332</v>
          </cell>
          <cell r="B1439" t="str">
            <v>gyatgupt</v>
          </cell>
          <cell r="C1439" t="str">
            <v>Gupta,Yatin</v>
          </cell>
          <cell r="D1439">
            <v>14127712</v>
          </cell>
          <cell r="E1439">
            <v>1299</v>
          </cell>
          <cell r="F1439" t="str">
            <v>Wed Jul 29 00:00:00 UTC 2026</v>
          </cell>
          <cell r="G1439" t="str">
            <v>3PTY</v>
          </cell>
          <cell r="H1439" t="str">
            <v>Active</v>
          </cell>
          <cell r="I1439" t="str">
            <v>Jamal,Firdous</v>
          </cell>
          <cell r="J1439" t="str">
            <v>EFS</v>
          </cell>
        </row>
        <row r="1440">
          <cell r="A1440">
            <v>204786353</v>
          </cell>
          <cell r="B1440" t="str">
            <v>mdmamunh</v>
          </cell>
          <cell r="C1440" t="str">
            <v>Mamun Howlader,MD</v>
          </cell>
          <cell r="D1440">
            <v>12349131</v>
          </cell>
          <cell r="E1440">
            <v>1711</v>
          </cell>
          <cell r="F1440" t="str">
            <v>Wed Dec 25 00:00:00 UTC 2024</v>
          </cell>
          <cell r="G1440" t="str">
            <v>3PTY</v>
          </cell>
          <cell r="H1440" t="str">
            <v>Active</v>
          </cell>
          <cell r="I1440" t="str">
            <v>Abdul Hakkim,Muhammed</v>
          </cell>
          <cell r="J1440" t="str">
            <v>KBTS</v>
          </cell>
        </row>
        <row r="1441">
          <cell r="A1441">
            <v>202189563</v>
          </cell>
          <cell r="B1441" t="str">
            <v>prosarth</v>
          </cell>
          <cell r="C1441" t="str">
            <v>Arthur,Prosper</v>
          </cell>
          <cell r="D1441">
            <v>13150857</v>
          </cell>
          <cell r="E1441">
            <v>1299</v>
          </cell>
          <cell r="F1441" t="str">
            <v>Mon Sep 02 00:00:00 UTC 2024</v>
          </cell>
          <cell r="G1441" t="str">
            <v>3PTY</v>
          </cell>
          <cell r="H1441" t="str">
            <v>Active</v>
          </cell>
          <cell r="I1441" t="str">
            <v>Ansari,Ammar Abdullah</v>
          </cell>
          <cell r="J1441" t="str">
            <v>FLO</v>
          </cell>
        </row>
        <row r="1442">
          <cell r="A1442">
            <v>203800381</v>
          </cell>
          <cell r="B1442" t="str">
            <v>mikegalc</v>
          </cell>
          <cell r="C1442" t="str">
            <v>GALIWANGO,MIKE</v>
          </cell>
          <cell r="D1442">
            <v>15390173</v>
          </cell>
          <cell r="E1442">
            <v>1299</v>
          </cell>
          <cell r="F1442" t="str">
            <v>Mon Aug 12 00:00:00 UTC 2024</v>
          </cell>
          <cell r="G1442" t="str">
            <v>3PTY</v>
          </cell>
          <cell r="H1442" t="str">
            <v>Active</v>
          </cell>
          <cell r="I1442" t="str">
            <v>Katyal,Varun</v>
          </cell>
          <cell r="J1442" t="str">
            <v>DULS</v>
          </cell>
        </row>
        <row r="1443">
          <cell r="A1443">
            <v>205872523</v>
          </cell>
          <cell r="B1443" t="str">
            <v>mugisric</v>
          </cell>
          <cell r="C1443" t="str">
            <v>MUGISHA,RICHARD</v>
          </cell>
          <cell r="D1443">
            <v>13982675</v>
          </cell>
          <cell r="E1443">
            <v>1299</v>
          </cell>
          <cell r="F1443" t="str">
            <v>Mon Aug 25 00:00:00 UTC 2025</v>
          </cell>
          <cell r="G1443" t="str">
            <v>3PTY</v>
          </cell>
          <cell r="H1443" t="str">
            <v>Active</v>
          </cell>
          <cell r="I1443" t="str">
            <v>Scaria,Varghese</v>
          </cell>
          <cell r="J1443" t="str">
            <v>DULS</v>
          </cell>
        </row>
        <row r="1444">
          <cell r="A1444">
            <v>203508542</v>
          </cell>
          <cell r="B1444" t="str">
            <v>asongtia</v>
          </cell>
          <cell r="C1444" t="str">
            <v>Asongtia,Valentine Acha</v>
          </cell>
          <cell r="D1444">
            <v>13940337</v>
          </cell>
          <cell r="E1444">
            <v>1299</v>
          </cell>
          <cell r="F1444" t="str">
            <v>Mon Jun 17 00:00:00 UTC 2024</v>
          </cell>
          <cell r="G1444" t="str">
            <v>3PTY</v>
          </cell>
          <cell r="H1444" t="str">
            <v>Active</v>
          </cell>
          <cell r="I1444" t="str">
            <v>Akhtar,Muhammad Zohaib</v>
          </cell>
          <cell r="J1444" t="str">
            <v>WOFZ</v>
          </cell>
        </row>
        <row r="1445">
          <cell r="A1445">
            <v>205651024</v>
          </cell>
          <cell r="B1445" t="str">
            <v>taatinde</v>
          </cell>
          <cell r="C1445" t="str">
            <v>Atinde,Tabitha Monica</v>
          </cell>
          <cell r="D1445">
            <v>13078650</v>
          </cell>
          <cell r="E1445">
            <v>1299</v>
          </cell>
          <cell r="F1445" t="str">
            <v>Mon Jul 14 00:00:00 UTC 2025</v>
          </cell>
          <cell r="G1445" t="str">
            <v>3PTY</v>
          </cell>
          <cell r="H1445" t="str">
            <v>Active</v>
          </cell>
          <cell r="I1445" t="str">
            <v>Meera,Bava Bahrudeen</v>
          </cell>
          <cell r="J1445" t="str">
            <v>EFSV</v>
          </cell>
        </row>
        <row r="1446">
          <cell r="A1446">
            <v>206964173</v>
          </cell>
          <cell r="B1446" t="str">
            <v>hssekimu</v>
          </cell>
          <cell r="C1446" t="str">
            <v>SSEKIMULI,SAULO</v>
          </cell>
          <cell r="D1446">
            <v>12396435</v>
          </cell>
          <cell r="E1446">
            <v>1712</v>
          </cell>
          <cell r="F1446" t="str">
            <v>Fri Jan 23 00:00:00 UTC 2026</v>
          </cell>
          <cell r="G1446" t="str">
            <v>3PTY</v>
          </cell>
          <cell r="H1446" t="str">
            <v>Active</v>
          </cell>
          <cell r="I1446" t="str">
            <v>Rajendran,Ajith Kumar</v>
          </cell>
          <cell r="J1446" t="str">
            <v>KBTS</v>
          </cell>
        </row>
        <row r="1447">
          <cell r="A1447">
            <v>204869091</v>
          </cell>
          <cell r="B1447" t="str">
            <v>skyeseli</v>
          </cell>
          <cell r="C1447" t="str">
            <v>Kyerewaa,Selina</v>
          </cell>
          <cell r="D1447">
            <v>12679682</v>
          </cell>
          <cell r="E1447">
            <v>1299</v>
          </cell>
          <cell r="F1447" t="str">
            <v>Mon Feb 03 00:00:00 UTC 2025</v>
          </cell>
          <cell r="G1447" t="str">
            <v>3PTY</v>
          </cell>
          <cell r="H1447" t="str">
            <v>Active</v>
          </cell>
          <cell r="I1447" t="str">
            <v>Meera,Bava Bahrudeen</v>
          </cell>
          <cell r="J1447" t="str">
            <v>QUES</v>
          </cell>
        </row>
        <row r="1448">
          <cell r="A1448">
            <v>205638320</v>
          </cell>
          <cell r="B1448" t="str">
            <v>qkusubas</v>
          </cell>
          <cell r="C1448" t="str">
            <v>Kumar BK,Subash</v>
          </cell>
          <cell r="D1448">
            <v>14158843</v>
          </cell>
          <cell r="E1448">
            <v>1712</v>
          </cell>
          <cell r="F1448" t="str">
            <v>Tue Jul 08 00:00:00 UTC 2025</v>
          </cell>
          <cell r="G1448" t="str">
            <v>3PTY</v>
          </cell>
          <cell r="H1448" t="str">
            <v>Active</v>
          </cell>
          <cell r="I1448" t="str">
            <v>Rizvan,Mohamed</v>
          </cell>
          <cell r="J1448" t="str">
            <v>KBTS</v>
          </cell>
        </row>
        <row r="1449">
          <cell r="A1449">
            <v>204117189</v>
          </cell>
          <cell r="B1449" t="str">
            <v>diddabdu</v>
          </cell>
          <cell r="C1449" t="str">
            <v>Iddrisu,Abdul Hadi</v>
          </cell>
          <cell r="D1449">
            <v>13260691</v>
          </cell>
          <cell r="E1449">
            <v>1299</v>
          </cell>
          <cell r="F1449" t="str">
            <v>Thu Sep 26 00:00:00 UTC 2024</v>
          </cell>
          <cell r="G1449" t="str">
            <v>3PTY</v>
          </cell>
          <cell r="H1449" t="str">
            <v>Active</v>
          </cell>
          <cell r="I1449" t="str">
            <v>Thomas,Binil</v>
          </cell>
          <cell r="J1449" t="str">
            <v>QUES</v>
          </cell>
        </row>
        <row r="1450">
          <cell r="A1450">
            <v>206850959</v>
          </cell>
          <cell r="B1450" t="str">
            <v>bakisurf</v>
          </cell>
          <cell r="C1450" t="str">
            <v>BAKISULA,FRED</v>
          </cell>
          <cell r="D1450">
            <v>13910912</v>
          </cell>
          <cell r="E1450">
            <v>1299</v>
          </cell>
          <cell r="F1450" t="str">
            <v>Mon Dec 22 00:00:00 UTC 2025</v>
          </cell>
          <cell r="G1450" t="str">
            <v>3PTY</v>
          </cell>
          <cell r="H1450" t="str">
            <v>Active</v>
          </cell>
          <cell r="I1450" t="str">
            <v>Narshad,Muhammad Ashik</v>
          </cell>
          <cell r="J1450" t="str">
            <v>DULS</v>
          </cell>
        </row>
        <row r="1451">
          <cell r="A1451">
            <v>206897671</v>
          </cell>
          <cell r="B1451" t="str">
            <v>wilfwood</v>
          </cell>
          <cell r="C1451" t="str">
            <v>WOODE BROWN,WILFRED</v>
          </cell>
          <cell r="D1451">
            <v>12707739</v>
          </cell>
          <cell r="E1451">
            <v>1299</v>
          </cell>
          <cell r="F1451" t="str">
            <v>Tue Aug 04 00:00:00 UTC 2026</v>
          </cell>
          <cell r="G1451" t="str">
            <v>3PTY</v>
          </cell>
          <cell r="H1451" t="str">
            <v>Active</v>
          </cell>
          <cell r="I1451" t="str">
            <v>Scaria,Varghese</v>
          </cell>
          <cell r="J1451" t="str">
            <v>FLO</v>
          </cell>
        </row>
        <row r="1452">
          <cell r="A1452">
            <v>203752448</v>
          </cell>
          <cell r="B1452" t="str">
            <v>mukatunz</v>
          </cell>
          <cell r="C1452" t="str">
            <v>Katunze,Muzafalu</v>
          </cell>
          <cell r="D1452">
            <v>14952751</v>
          </cell>
          <cell r="E1452">
            <v>1299</v>
          </cell>
          <cell r="F1452" t="str">
            <v>Mon Jul 29 00:00:00 UTC 2024</v>
          </cell>
          <cell r="G1452" t="str">
            <v>3PTY</v>
          </cell>
          <cell r="H1452" t="str">
            <v>Active</v>
          </cell>
          <cell r="I1452" t="str">
            <v>Akhtar,Muhammad Zohaib</v>
          </cell>
          <cell r="J1452" t="str">
            <v>WOFZ</v>
          </cell>
        </row>
        <row r="1453">
          <cell r="A1453">
            <v>207759310</v>
          </cell>
          <cell r="B1453" t="str">
            <v>chaulsud</v>
          </cell>
          <cell r="C1453" t="str">
            <v>chaudhary,Sudarshan Kumar</v>
          </cell>
          <cell r="D1453">
            <v>11592199</v>
          </cell>
          <cell r="E1453">
            <v>1316</v>
          </cell>
          <cell r="F1453" t="str">
            <v>Tue Jun 16 00:00:00 UTC 2026</v>
          </cell>
          <cell r="G1453" t="str">
            <v>3PTY</v>
          </cell>
          <cell r="H1453" t="str">
            <v>Active</v>
          </cell>
          <cell r="I1453" t="str">
            <v>Akhtar,Muhammad Zohaib</v>
          </cell>
          <cell r="J1453" t="str">
            <v>WOFZ</v>
          </cell>
        </row>
        <row r="1454">
          <cell r="A1454">
            <v>203813088</v>
          </cell>
          <cell r="B1454" t="str">
            <v>thosanjq</v>
          </cell>
          <cell r="C1454" t="str">
            <v>THOMAS,SANJU</v>
          </cell>
          <cell r="D1454">
            <v>12389950</v>
          </cell>
          <cell r="E1454">
            <v>1299</v>
          </cell>
          <cell r="F1454" t="str">
            <v>Tue Aug 13 00:00:00 UTC 2024</v>
          </cell>
          <cell r="G1454" t="str">
            <v>3PTY</v>
          </cell>
          <cell r="H1454" t="str">
            <v>Active</v>
          </cell>
          <cell r="I1454" t="str">
            <v>Meera,Bava Bahrudeen</v>
          </cell>
          <cell r="J1454" t="str">
            <v>ADEC</v>
          </cell>
        </row>
        <row r="1455">
          <cell r="A1455">
            <v>203813081</v>
          </cell>
          <cell r="B1455" t="str">
            <v>njomajoh</v>
          </cell>
          <cell r="C1455" t="str">
            <v>JOMAN,JOHNSON ANTONY</v>
          </cell>
          <cell r="D1455">
            <v>12605873</v>
          </cell>
          <cell r="E1455">
            <v>1299</v>
          </cell>
          <cell r="F1455" t="str">
            <v>Tue Aug 13 00:00:00 UTC 2024</v>
          </cell>
          <cell r="G1455" t="str">
            <v>3PTY</v>
          </cell>
          <cell r="H1455" t="str">
            <v>Active</v>
          </cell>
          <cell r="I1455" t="str">
            <v>Ansari,Ammar Abdullah</v>
          </cell>
          <cell r="J1455" t="str">
            <v>ADEC</v>
          </cell>
        </row>
        <row r="1456">
          <cell r="A1456">
            <v>203850899</v>
          </cell>
          <cell r="B1456" t="str">
            <v>owebabig</v>
          </cell>
          <cell r="C1456" t="str">
            <v>Babigumira,Owen</v>
          </cell>
          <cell r="D1456">
            <v>11857986</v>
          </cell>
          <cell r="E1456">
            <v>1299</v>
          </cell>
          <cell r="F1456" t="str">
            <v>Tue Aug 20 00:00:00 UTC 2024</v>
          </cell>
          <cell r="G1456" t="str">
            <v>3PTY</v>
          </cell>
          <cell r="H1456" t="str">
            <v>Active</v>
          </cell>
          <cell r="I1456" t="str">
            <v>Thomas,Binil</v>
          </cell>
          <cell r="J1456" t="str">
            <v>DULS</v>
          </cell>
        </row>
        <row r="1457">
          <cell r="A1457">
            <v>204405779</v>
          </cell>
          <cell r="B1457" t="str">
            <v>nichwtak</v>
          </cell>
          <cell r="C1457" t="str">
            <v>Takyi,Nicholas</v>
          </cell>
          <cell r="D1457">
            <v>12531656</v>
          </cell>
          <cell r="E1457">
            <v>1299</v>
          </cell>
          <cell r="F1457" t="str">
            <v>Thu Oct 31 00:00:00 UTC 2024</v>
          </cell>
          <cell r="G1457" t="str">
            <v>3PTY</v>
          </cell>
          <cell r="H1457" t="str">
            <v>Active</v>
          </cell>
          <cell r="I1457" t="str">
            <v>Katyal,Varun</v>
          </cell>
          <cell r="J1457" t="str">
            <v>QUES</v>
          </cell>
        </row>
        <row r="1458">
          <cell r="A1458">
            <v>203083928</v>
          </cell>
          <cell r="B1458" t="str">
            <v>galeowus</v>
          </cell>
          <cell r="C1458" t="str">
            <v>Owusu,Alex</v>
          </cell>
          <cell r="D1458">
            <v>13625250</v>
          </cell>
          <cell r="E1458">
            <v>1299</v>
          </cell>
          <cell r="F1458" t="str">
            <v>Mon Jul 15 00:00:00 UTC 2024</v>
          </cell>
          <cell r="G1458" t="str">
            <v>3PTY</v>
          </cell>
          <cell r="H1458" t="str">
            <v>Active</v>
          </cell>
          <cell r="I1458" t="str">
            <v>Sohail,Anis</v>
          </cell>
          <cell r="J1458" t="str">
            <v>FLO</v>
          </cell>
        </row>
        <row r="1459">
          <cell r="A1459">
            <v>203813038</v>
          </cell>
          <cell r="B1459" t="str">
            <v>kodataks</v>
          </cell>
          <cell r="C1459" t="str">
            <v>KODATHAMVALLY,AKSHAY</v>
          </cell>
          <cell r="D1459">
            <v>12204596</v>
          </cell>
          <cell r="E1459">
            <v>1299</v>
          </cell>
          <cell r="F1459" t="str">
            <v>Tue Aug 13 00:00:00 UTC 2024</v>
          </cell>
          <cell r="G1459" t="str">
            <v>3PTY</v>
          </cell>
          <cell r="H1459" t="str">
            <v>Active</v>
          </cell>
          <cell r="I1459" t="str">
            <v>Katyal,Varun</v>
          </cell>
          <cell r="J1459" t="str">
            <v>ADEC</v>
          </cell>
        </row>
        <row r="1460">
          <cell r="A1460">
            <v>204989741</v>
          </cell>
          <cell r="B1460" t="str">
            <v>silambgu</v>
          </cell>
          <cell r="C1460" t="str">
            <v>Gunasekaran,Silambarasan</v>
          </cell>
          <cell r="D1460">
            <v>13704152</v>
          </cell>
          <cell r="E1460">
            <v>1712</v>
          </cell>
          <cell r="F1460" t="str">
            <v>Sat Mar 01 00:00:00 UTC 2025</v>
          </cell>
          <cell r="G1460" t="str">
            <v>3PTY</v>
          </cell>
          <cell r="H1460" t="str">
            <v>Active</v>
          </cell>
          <cell r="I1460" t="str">
            <v>Rizvan,Mohamed</v>
          </cell>
          <cell r="J1460" t="str">
            <v>KBTS</v>
          </cell>
        </row>
        <row r="1461">
          <cell r="A1461">
            <v>206129614</v>
          </cell>
          <cell r="B1461" t="str">
            <v>reginodj</v>
          </cell>
          <cell r="C1461" t="str">
            <v>Regina Narkie,Odjam</v>
          </cell>
          <cell r="D1461">
            <v>14476398</v>
          </cell>
          <cell r="E1461">
            <v>1299</v>
          </cell>
          <cell r="F1461" t="str">
            <v>Mon Sep 29 00:00:00 UTC 2025</v>
          </cell>
          <cell r="G1461" t="str">
            <v>3PTY</v>
          </cell>
          <cell r="H1461" t="str">
            <v>Active</v>
          </cell>
          <cell r="I1461" t="str">
            <v>Ansari,Ammar Abdullah</v>
          </cell>
          <cell r="J1461" t="str">
            <v>FLO</v>
          </cell>
        </row>
        <row r="1462">
          <cell r="A1462">
            <v>206138254</v>
          </cell>
          <cell r="B1462" t="str">
            <v>isabarim</v>
          </cell>
          <cell r="C1462" t="str">
            <v>BARIMAH TWUM,ISAAC</v>
          </cell>
          <cell r="D1462">
            <v>14727197</v>
          </cell>
          <cell r="E1462">
            <v>1299</v>
          </cell>
          <cell r="F1462" t="str">
            <v>Mon Sep 29 00:00:00 UTC 2025</v>
          </cell>
          <cell r="G1462" t="str">
            <v>3PTY</v>
          </cell>
          <cell r="H1462" t="str">
            <v>Active</v>
          </cell>
          <cell r="I1462" t="str">
            <v>Scaria,Varghese</v>
          </cell>
          <cell r="J1462" t="str">
            <v>FLO</v>
          </cell>
        </row>
        <row r="1463">
          <cell r="A1463">
            <v>207867356</v>
          </cell>
          <cell r="B1463" t="str">
            <v>selinnar</v>
          </cell>
          <cell r="C1463" t="str">
            <v>Seling,Naresh</v>
          </cell>
          <cell r="D1463">
            <v>13489817</v>
          </cell>
          <cell r="E1463">
            <v>1200</v>
          </cell>
          <cell r="F1463" t="str">
            <v>Fri Jul 03 00:00:00 UTC 2026</v>
          </cell>
          <cell r="G1463" t="str">
            <v>3PTY</v>
          </cell>
          <cell r="H1463" t="str">
            <v>Active</v>
          </cell>
          <cell r="I1463" t="str">
            <v>Alhashmi,Abdulla</v>
          </cell>
          <cell r="J1463" t="str">
            <v>SSIS</v>
          </cell>
        </row>
        <row r="1464">
          <cell r="A1464">
            <v>204341339</v>
          </cell>
          <cell r="B1464" t="str">
            <v>elizbaku</v>
          </cell>
          <cell r="C1464" t="str">
            <v>Akuoko,Elizbeth</v>
          </cell>
          <cell r="D1464">
            <v>14883210</v>
          </cell>
          <cell r="E1464">
            <v>1299</v>
          </cell>
          <cell r="F1464" t="str">
            <v>Thu Oct 24 00:00:00 UTC 2024</v>
          </cell>
          <cell r="G1464" t="str">
            <v>3PTY</v>
          </cell>
          <cell r="H1464" t="str">
            <v>Active</v>
          </cell>
          <cell r="I1464" t="str">
            <v>Joshi,Anirudh</v>
          </cell>
          <cell r="J1464" t="str">
            <v>DULS</v>
          </cell>
        </row>
        <row r="1465">
          <cell r="A1465">
            <v>204011576</v>
          </cell>
          <cell r="B1465" t="str">
            <v>tkalfran</v>
          </cell>
          <cell r="C1465" t="str">
            <v>KALULE,FRANK</v>
          </cell>
          <cell r="D1465">
            <v>14255687</v>
          </cell>
          <cell r="E1465">
            <v>1299</v>
          </cell>
          <cell r="F1465" t="str">
            <v>Mon May 12 00:00:00 UTC 2025</v>
          </cell>
          <cell r="G1465" t="str">
            <v>3PTY</v>
          </cell>
          <cell r="H1465" t="str">
            <v>Active</v>
          </cell>
          <cell r="I1465" t="str">
            <v>Narshad,Muhammad Ashik</v>
          </cell>
          <cell r="J1465" t="str">
            <v>DULS</v>
          </cell>
        </row>
        <row r="1466">
          <cell r="A1466">
            <v>205977126</v>
          </cell>
          <cell r="B1466" t="str">
            <v>ssettinp</v>
          </cell>
          <cell r="C1466" t="str">
            <v>SSETTINBA,PETER</v>
          </cell>
          <cell r="D1466">
            <v>14417816</v>
          </cell>
          <cell r="E1466">
            <v>1299</v>
          </cell>
          <cell r="F1466" t="str">
            <v>Mon Sep 15 00:00:00 UTC 2025</v>
          </cell>
          <cell r="G1466" t="str">
            <v>3PTY</v>
          </cell>
          <cell r="H1466" t="str">
            <v>Active</v>
          </cell>
          <cell r="I1466" t="str">
            <v>Katyal,Varun</v>
          </cell>
          <cell r="J1466" t="str">
            <v>DULS</v>
          </cell>
        </row>
        <row r="1467">
          <cell r="A1467">
            <v>206886730</v>
          </cell>
          <cell r="B1467" t="str">
            <v>jepchval</v>
          </cell>
          <cell r="C1467" t="str">
            <v>JEPCHIRCHIR,VALENTINE</v>
          </cell>
          <cell r="D1467">
            <v>12450429</v>
          </cell>
          <cell r="E1467">
            <v>1299</v>
          </cell>
          <cell r="F1467" t="str">
            <v>Mon Jan 05 00:00:00 UTC 2026</v>
          </cell>
          <cell r="G1467" t="str">
            <v>3PTY</v>
          </cell>
          <cell r="H1467" t="str">
            <v>Active</v>
          </cell>
          <cell r="I1467" t="str">
            <v>Ansari,Ammar Abdullah</v>
          </cell>
          <cell r="J1467" t="str">
            <v>EFSV</v>
          </cell>
        </row>
        <row r="1468">
          <cell r="A1468">
            <v>205837449</v>
          </cell>
          <cell r="B1468" t="str">
            <v>canudamo</v>
          </cell>
          <cell r="C1468" t="str">
            <v>Damodaran,Anu</v>
          </cell>
          <cell r="D1468">
            <v>15132872</v>
          </cell>
          <cell r="E1468">
            <v>1299</v>
          </cell>
          <cell r="F1468" t="str">
            <v>Thu Aug 21 00:00:00 UTC 2025</v>
          </cell>
          <cell r="G1468" t="str">
            <v>3PTY</v>
          </cell>
          <cell r="H1468" t="str">
            <v>Active</v>
          </cell>
          <cell r="I1468" t="str">
            <v>Joshi,Anirudh</v>
          </cell>
          <cell r="J1468" t="str">
            <v>EFSV</v>
          </cell>
        </row>
        <row r="1469">
          <cell r="A1469">
            <v>207647502</v>
          </cell>
          <cell r="B1469" t="str">
            <v>habibuhz</v>
          </cell>
          <cell r="C1469" t="str">
            <v>Zubair,Habib Ullah Muhammad</v>
          </cell>
          <cell r="D1469">
            <v>12221535</v>
          </cell>
          <cell r="E1469">
            <v>1299</v>
          </cell>
          <cell r="F1469" t="str">
            <v>Wed Jun 03 00:00:00 UTC 2026</v>
          </cell>
          <cell r="G1469" t="str">
            <v>3PTY</v>
          </cell>
          <cell r="H1469" t="str">
            <v>Active</v>
          </cell>
          <cell r="I1469" t="str">
            <v>Parungao,Priscila Montejo</v>
          </cell>
          <cell r="J1469" t="str">
            <v>VSTG</v>
          </cell>
        </row>
        <row r="1470">
          <cell r="A1470">
            <v>204246158</v>
          </cell>
          <cell r="B1470" t="str">
            <v>festusnd</v>
          </cell>
          <cell r="C1470" t="str">
            <v>Darko,Festus Nii</v>
          </cell>
          <cell r="D1470">
            <v>14722361</v>
          </cell>
          <cell r="E1470">
            <v>1299</v>
          </cell>
          <cell r="F1470" t="str">
            <v>Mon Oct 14 00:00:00 UTC 2024</v>
          </cell>
          <cell r="G1470" t="str">
            <v>3PTY</v>
          </cell>
          <cell r="H1470" t="str">
            <v>Active</v>
          </cell>
          <cell r="I1470" t="str">
            <v>Katyal,Varun</v>
          </cell>
          <cell r="J1470" t="str">
            <v>QUES</v>
          </cell>
        </row>
        <row r="1471">
          <cell r="A1471">
            <v>203993454</v>
          </cell>
          <cell r="B1471" t="str">
            <v>tesadamu</v>
          </cell>
          <cell r="C1471" t="str">
            <v>SADAMU,TEBIGWAYO</v>
          </cell>
          <cell r="D1471">
            <v>11903296</v>
          </cell>
          <cell r="E1471">
            <v>1299</v>
          </cell>
          <cell r="F1471" t="str">
            <v>Mon Sep 16 00:00:00 UTC 2024</v>
          </cell>
          <cell r="G1471" t="str">
            <v>3PTY</v>
          </cell>
          <cell r="H1471" t="str">
            <v>Active</v>
          </cell>
          <cell r="I1471" t="str">
            <v>Ansari,Ammar Abdullah</v>
          </cell>
          <cell r="J1471" t="str">
            <v>DULS</v>
          </cell>
        </row>
        <row r="1472">
          <cell r="A1472">
            <v>206008709</v>
          </cell>
          <cell r="B1472" t="str">
            <v>ayukakos</v>
          </cell>
          <cell r="C1472" t="str">
            <v>AYUK AKO,SCHOLASTIKA</v>
          </cell>
          <cell r="D1472">
            <v>14900730</v>
          </cell>
          <cell r="E1472">
            <v>1299</v>
          </cell>
          <cell r="F1472" t="str">
            <v>Mon Sep 15 00:00:00 UTC 2025</v>
          </cell>
          <cell r="G1472" t="str">
            <v>3PTY</v>
          </cell>
          <cell r="H1472" t="str">
            <v>Active</v>
          </cell>
          <cell r="I1472" t="str">
            <v>Katyal,Varun</v>
          </cell>
          <cell r="J1472" t="str">
            <v>FLO</v>
          </cell>
        </row>
        <row r="1473">
          <cell r="A1473">
            <v>203709740</v>
          </cell>
          <cell r="B1473" t="str">
            <v>aungphy</v>
          </cell>
          <cell r="C1473" t="str">
            <v>Phyo,Aung Thu Ya</v>
          </cell>
          <cell r="D1473">
            <v>13252507</v>
          </cell>
          <cell r="E1473">
            <v>1299</v>
          </cell>
          <cell r="F1473" t="str">
            <v>Mon Jul 22 00:00:00 UTC 2024</v>
          </cell>
          <cell r="G1473" t="str">
            <v>3PTY</v>
          </cell>
          <cell r="H1473" t="str">
            <v>Active</v>
          </cell>
          <cell r="I1473" t="str">
            <v>Katyal,Varun</v>
          </cell>
          <cell r="J1473" t="str">
            <v>ADEC</v>
          </cell>
        </row>
        <row r="1474">
          <cell r="A1474">
            <v>203469406</v>
          </cell>
          <cell r="B1474" t="str">
            <v>ncusilet</v>
          </cell>
          <cell r="C1474" t="str">
            <v>NCUBE,SILETHEMBA</v>
          </cell>
          <cell r="D1474">
            <v>12345779</v>
          </cell>
          <cell r="E1474">
            <v>1299</v>
          </cell>
          <cell r="F1474" t="str">
            <v>Thu Jun 13 00:00:00 UTC 2024</v>
          </cell>
          <cell r="G1474" t="str">
            <v>3PTY</v>
          </cell>
          <cell r="H1474" t="str">
            <v>Active</v>
          </cell>
          <cell r="I1474" t="str">
            <v>Meera,Bava Bahrudeen</v>
          </cell>
          <cell r="J1474" t="str">
            <v>ADEC</v>
          </cell>
        </row>
        <row r="1475">
          <cell r="A1475">
            <v>206065199</v>
          </cell>
          <cell r="B1475" t="str">
            <v>enanemma</v>
          </cell>
          <cell r="C1475" t="str">
            <v>Enang Nkwonji,Emmanuel</v>
          </cell>
          <cell r="D1475">
            <v>13087185</v>
          </cell>
          <cell r="E1475">
            <v>1299</v>
          </cell>
          <cell r="F1475" t="str">
            <v>Mon Sep 22 00:00:00 UTC 2025</v>
          </cell>
          <cell r="G1475" t="str">
            <v>3PTY</v>
          </cell>
          <cell r="H1475" t="str">
            <v>Active</v>
          </cell>
          <cell r="I1475" t="str">
            <v>Katyal,Varun</v>
          </cell>
          <cell r="J1475" t="str">
            <v>FLO</v>
          </cell>
        </row>
        <row r="1476">
          <cell r="A1476">
            <v>206873877</v>
          </cell>
          <cell r="B1476" t="str">
            <v>kalugerk</v>
          </cell>
          <cell r="C1476" t="str">
            <v>GERALD,KALULE</v>
          </cell>
          <cell r="D1476">
            <v>13619640</v>
          </cell>
          <cell r="E1476">
            <v>1299</v>
          </cell>
          <cell r="F1476" t="str">
            <v>Mon Dec 29 00:00:00 UTC 2025</v>
          </cell>
          <cell r="G1476" t="str">
            <v>3PTY</v>
          </cell>
          <cell r="H1476" t="str">
            <v>Active</v>
          </cell>
          <cell r="I1476" t="str">
            <v>Meera,Bava Bahrudeen</v>
          </cell>
          <cell r="J1476" t="str">
            <v>DULS</v>
          </cell>
        </row>
        <row r="1477">
          <cell r="A1477">
            <v>206850962</v>
          </cell>
          <cell r="B1477" t="str">
            <v>isamutub</v>
          </cell>
          <cell r="C1477" t="str">
            <v>MUTUBA,ISAYA</v>
          </cell>
          <cell r="D1477">
            <v>14380302</v>
          </cell>
          <cell r="E1477">
            <v>1299</v>
          </cell>
          <cell r="F1477" t="str">
            <v>Mon Dec 22 00:00:00 UTC 2025</v>
          </cell>
          <cell r="G1477" t="str">
            <v>3PTY</v>
          </cell>
          <cell r="H1477" t="str">
            <v>Active</v>
          </cell>
          <cell r="I1477" t="str">
            <v>Ansari,Ammar Abdullah</v>
          </cell>
          <cell r="J1477" t="str">
            <v>DULS</v>
          </cell>
        </row>
        <row r="1478">
          <cell r="A1478">
            <v>206260772</v>
          </cell>
          <cell r="B1478" t="str">
            <v>michmuya</v>
          </cell>
          <cell r="C1478" t="str">
            <v>Muyanja Mayega,Michael</v>
          </cell>
          <cell r="D1478">
            <v>13409495</v>
          </cell>
          <cell r="E1478">
            <v>1712</v>
          </cell>
          <cell r="F1478" t="str">
            <v>Sun Oct 12 00:00:00 UTC 2025</v>
          </cell>
          <cell r="G1478" t="str">
            <v>3PTY</v>
          </cell>
          <cell r="H1478" t="str">
            <v>Active</v>
          </cell>
          <cell r="I1478" t="str">
            <v>Rizvan,Mohamed</v>
          </cell>
          <cell r="J1478" t="str">
            <v>KBTS</v>
          </cell>
        </row>
        <row r="1479">
          <cell r="A1479">
            <v>207419493</v>
          </cell>
          <cell r="B1479" t="str">
            <v>bhlekhab</v>
          </cell>
          <cell r="C1479" t="str">
            <v>BHUJEL,LEKHA BAHADUR</v>
          </cell>
          <cell r="D1479">
            <v>14450622</v>
          </cell>
          <cell r="E1479">
            <v>1712</v>
          </cell>
          <cell r="F1479" t="str">
            <v>Sat May 02 00:00:00 UTC 2026</v>
          </cell>
          <cell r="G1479" t="str">
            <v>3PTY</v>
          </cell>
          <cell r="H1479" t="str">
            <v>Active</v>
          </cell>
          <cell r="I1479" t="str">
            <v>Rizvan,Mohamed</v>
          </cell>
          <cell r="J1479" t="str">
            <v>KBTS</v>
          </cell>
        </row>
        <row r="1480">
          <cell r="A1480">
            <v>206200000</v>
          </cell>
          <cell r="B1480" t="str">
            <v>tysonasm</v>
          </cell>
          <cell r="C1480" t="str">
            <v>TYSON ANCHE NGWAFONG,MAC</v>
          </cell>
          <cell r="D1480">
            <v>14434989</v>
          </cell>
          <cell r="E1480">
            <v>1299</v>
          </cell>
          <cell r="F1480" t="str">
            <v>Mon Oct 06 00:00:00 UTC 2025</v>
          </cell>
          <cell r="G1480" t="str">
            <v>3PTY</v>
          </cell>
          <cell r="H1480" t="str">
            <v>Active</v>
          </cell>
          <cell r="I1480" t="str">
            <v>elrashid,Hassan</v>
          </cell>
          <cell r="J1480" t="str">
            <v>FLO</v>
          </cell>
        </row>
        <row r="1481">
          <cell r="A1481">
            <v>204246610</v>
          </cell>
          <cell r="B1481" t="str">
            <v>appiakin</v>
          </cell>
          <cell r="C1481" t="str">
            <v>Appiah,Kingsley</v>
          </cell>
          <cell r="D1481">
            <v>14529894</v>
          </cell>
          <cell r="E1481">
            <v>1299</v>
          </cell>
          <cell r="F1481" t="str">
            <v>Mon Oct 14 00:00:00 UTC 2024</v>
          </cell>
          <cell r="G1481" t="str">
            <v>3PTY</v>
          </cell>
          <cell r="H1481" t="str">
            <v>Active</v>
          </cell>
          <cell r="I1481" t="str">
            <v>Katyal,Varun</v>
          </cell>
          <cell r="J1481" t="str">
            <v>QUES</v>
          </cell>
        </row>
        <row r="1482">
          <cell r="A1482">
            <v>206238897</v>
          </cell>
          <cell r="B1482" t="str">
            <v>ayoncari</v>
          </cell>
          <cell r="C1482" t="str">
            <v>AYONG BIH,CARINE</v>
          </cell>
          <cell r="D1482">
            <v>14645247</v>
          </cell>
          <cell r="E1482">
            <v>1299</v>
          </cell>
          <cell r="F1482" t="str">
            <v>Mon Oct 13 00:00:00 UTC 2025</v>
          </cell>
          <cell r="G1482" t="str">
            <v>3PTY</v>
          </cell>
          <cell r="H1482" t="str">
            <v>Active</v>
          </cell>
          <cell r="I1482" t="str">
            <v>elrashid,Hassan</v>
          </cell>
          <cell r="J1482" t="str">
            <v>FLO</v>
          </cell>
        </row>
        <row r="1483">
          <cell r="A1483">
            <v>203469060</v>
          </cell>
          <cell r="B1483" t="str">
            <v>manjegra</v>
          </cell>
          <cell r="C1483" t="str">
            <v>manjengwa,Grace</v>
          </cell>
          <cell r="D1483">
            <v>13200084</v>
          </cell>
          <cell r="E1483">
            <v>1299</v>
          </cell>
          <cell r="F1483" t="str">
            <v>Thu Jun 13 00:00:00 UTC 2024</v>
          </cell>
          <cell r="G1483" t="str">
            <v>3PTY</v>
          </cell>
          <cell r="H1483" t="str">
            <v>Active</v>
          </cell>
          <cell r="I1483" t="str">
            <v>Sohail,Anis</v>
          </cell>
          <cell r="J1483" t="str">
            <v>FLO</v>
          </cell>
        </row>
        <row r="1484">
          <cell r="A1484">
            <v>204868706</v>
          </cell>
          <cell r="B1484" t="str">
            <v>eamosamu</v>
          </cell>
          <cell r="C1484" t="str">
            <v>AMOAKO,SAMUEL</v>
          </cell>
          <cell r="D1484">
            <v>13634578</v>
          </cell>
          <cell r="E1484">
            <v>1299</v>
          </cell>
          <cell r="F1484" t="str">
            <v>Mon Aug 25 00:00:00 UTC 2025</v>
          </cell>
          <cell r="G1484" t="str">
            <v>3PTY</v>
          </cell>
          <cell r="H1484" t="str">
            <v>Active</v>
          </cell>
          <cell r="I1484" t="str">
            <v>Ansari,Ammar Abdullah</v>
          </cell>
          <cell r="J1484" t="str">
            <v>DULS</v>
          </cell>
        </row>
        <row r="1485">
          <cell r="A1485">
            <v>205192973</v>
          </cell>
          <cell r="B1485" t="str">
            <v>robmiah</v>
          </cell>
          <cell r="C1485" t="str">
            <v>MIAH,ROBEL</v>
          </cell>
          <cell r="D1485">
            <v>15294226</v>
          </cell>
          <cell r="E1485">
            <v>1287</v>
          </cell>
          <cell r="F1485" t="str">
            <v>Wed Apr 23 00:00:00 UTC 2025</v>
          </cell>
          <cell r="G1485" t="str">
            <v>3PTY</v>
          </cell>
          <cell r="H1485" t="str">
            <v>Active</v>
          </cell>
          <cell r="I1485" t="str">
            <v>Ouseph,Vinu</v>
          </cell>
          <cell r="J1485" t="str">
            <v>FRIZ</v>
          </cell>
        </row>
        <row r="1486">
          <cell r="A1486">
            <v>206886513</v>
          </cell>
          <cell r="B1486" t="str">
            <v>schelanw</v>
          </cell>
          <cell r="C1486" t="str">
            <v>CHELANGAT,SHARON</v>
          </cell>
          <cell r="D1486">
            <v>11068185</v>
          </cell>
          <cell r="E1486">
            <v>1299</v>
          </cell>
          <cell r="F1486" t="str">
            <v>Mon Jan 05 00:00:00 UTC 2026</v>
          </cell>
          <cell r="G1486" t="str">
            <v>3PTY</v>
          </cell>
          <cell r="H1486" t="str">
            <v>Active</v>
          </cell>
          <cell r="I1486" t="str">
            <v>Narshad,Muhammad Ashik</v>
          </cell>
          <cell r="J1486" t="str">
            <v>EFSV</v>
          </cell>
        </row>
        <row r="1487">
          <cell r="A1487">
            <v>205852637</v>
          </cell>
          <cell r="B1487" t="str">
            <v>fjefaith</v>
          </cell>
          <cell r="C1487" t="str">
            <v>JEROP,FAITH</v>
          </cell>
          <cell r="D1487">
            <v>12369880</v>
          </cell>
          <cell r="E1487">
            <v>1299</v>
          </cell>
          <cell r="F1487" t="str">
            <v>Mon Aug 25 00:00:00 UTC 2025</v>
          </cell>
          <cell r="G1487" t="str">
            <v>3PTY</v>
          </cell>
          <cell r="H1487" t="str">
            <v>Active</v>
          </cell>
          <cell r="I1487" t="str">
            <v>Scaria,Varghese</v>
          </cell>
          <cell r="J1487" t="str">
            <v>EFSV</v>
          </cell>
        </row>
        <row r="1488">
          <cell r="A1488">
            <v>204869089</v>
          </cell>
          <cell r="B1488" t="str">
            <v>nyikadzp</v>
          </cell>
          <cell r="C1488" t="str">
            <v>Nyikadzino,Patson</v>
          </cell>
          <cell r="D1488">
            <v>12749206</v>
          </cell>
          <cell r="E1488">
            <v>1299</v>
          </cell>
          <cell r="F1488" t="str">
            <v>Mon Feb 03 00:00:00 UTC 2025</v>
          </cell>
          <cell r="G1488" t="str">
            <v>3PTY</v>
          </cell>
          <cell r="H1488" t="str">
            <v>Active</v>
          </cell>
          <cell r="I1488" t="str">
            <v>Katyal,Varun</v>
          </cell>
          <cell r="J1488" t="str">
            <v>QUES</v>
          </cell>
        </row>
        <row r="1489">
          <cell r="A1489">
            <v>203512670</v>
          </cell>
          <cell r="B1489" t="str">
            <v>brmusanz</v>
          </cell>
          <cell r="C1489" t="str">
            <v>Musanzika,Brenda</v>
          </cell>
          <cell r="D1489">
            <v>13374364</v>
          </cell>
          <cell r="E1489">
            <v>1299</v>
          </cell>
          <cell r="F1489" t="str">
            <v>Thu Jun 20 00:00:00 UTC 2024</v>
          </cell>
          <cell r="G1489" t="str">
            <v>3PTY</v>
          </cell>
          <cell r="H1489" t="str">
            <v>Active</v>
          </cell>
          <cell r="I1489" t="str">
            <v>Scaria,Varghese</v>
          </cell>
          <cell r="J1489" t="str">
            <v>FLO</v>
          </cell>
        </row>
        <row r="1490">
          <cell r="A1490">
            <v>206850851</v>
          </cell>
          <cell r="B1490" t="str">
            <v>akanbria</v>
          </cell>
          <cell r="C1490" t="str">
            <v>BRIAN,AKANKWATSA</v>
          </cell>
          <cell r="D1490">
            <v>11807548</v>
          </cell>
          <cell r="E1490">
            <v>1299</v>
          </cell>
          <cell r="F1490" t="str">
            <v>Mon Dec 22 00:00:00 UTC 2025</v>
          </cell>
          <cell r="G1490" t="str">
            <v>3PTY</v>
          </cell>
          <cell r="H1490" t="str">
            <v>Active</v>
          </cell>
          <cell r="I1490" t="str">
            <v>Lakkireddy,Sai Raghavendra Reddy</v>
          </cell>
          <cell r="J1490" t="str">
            <v>DULS</v>
          </cell>
        </row>
        <row r="1491">
          <cell r="A1491">
            <v>203635501</v>
          </cell>
          <cell r="B1491" t="str">
            <v>sedbakoh</v>
          </cell>
          <cell r="C1491" t="str">
            <v>Bakoh,Sedoline  Ndongo</v>
          </cell>
          <cell r="D1491">
            <v>11689009</v>
          </cell>
          <cell r="E1491">
            <v>1299</v>
          </cell>
          <cell r="F1491" t="str">
            <v>Mon Jul 08 00:00:00 UTC 2024</v>
          </cell>
          <cell r="G1491" t="str">
            <v>3PTY</v>
          </cell>
          <cell r="H1491" t="str">
            <v>Active</v>
          </cell>
          <cell r="I1491" t="str">
            <v>Katyal,Varun</v>
          </cell>
          <cell r="J1491" t="str">
            <v>FLO</v>
          </cell>
        </row>
        <row r="1492">
          <cell r="A1492">
            <v>203736755</v>
          </cell>
          <cell r="B1492" t="str">
            <v>maxmrith</v>
          </cell>
          <cell r="C1492" t="str">
            <v>Maxy,Mrithul</v>
          </cell>
          <cell r="D1492">
            <v>11300840</v>
          </cell>
          <cell r="E1492">
            <v>1299</v>
          </cell>
          <cell r="F1492" t="str">
            <v>Mon Jul 29 00:00:00 UTC 2024</v>
          </cell>
          <cell r="G1492" t="str">
            <v>3PTY</v>
          </cell>
          <cell r="H1492" t="str">
            <v>Active</v>
          </cell>
          <cell r="I1492" t="str">
            <v>Katyal,Varun</v>
          </cell>
          <cell r="J1492" t="str">
            <v>ADEC</v>
          </cell>
        </row>
        <row r="1493">
          <cell r="A1493">
            <v>206934437</v>
          </cell>
          <cell r="B1493" t="str">
            <v>maxmijer</v>
          </cell>
          <cell r="C1493" t="str">
            <v>JERUTO,MAXMILLILA</v>
          </cell>
          <cell r="D1493">
            <v>13234264</v>
          </cell>
          <cell r="E1493">
            <v>1299</v>
          </cell>
          <cell r="F1493" t="str">
            <v>Mon Jan 19 00:00:00 UTC 2026</v>
          </cell>
          <cell r="G1493" t="str">
            <v>3PTY</v>
          </cell>
          <cell r="H1493" t="str">
            <v>Active</v>
          </cell>
          <cell r="I1493" t="str">
            <v>Katyal,Varun</v>
          </cell>
          <cell r="J1493" t="str">
            <v>EFSV</v>
          </cell>
        </row>
        <row r="1494">
          <cell r="A1494">
            <v>203965011</v>
          </cell>
          <cell r="B1494" t="str">
            <v>puthanvv</v>
          </cell>
          <cell r="C1494" t="str">
            <v>Puthanpurakkal,Vibin</v>
          </cell>
          <cell r="D1494">
            <v>11329828</v>
          </cell>
          <cell r="E1494">
            <v>1299</v>
          </cell>
          <cell r="F1494" t="str">
            <v>Mon Sep 09 00:00:00 UTC 2024</v>
          </cell>
          <cell r="G1494" t="str">
            <v>3PTY</v>
          </cell>
          <cell r="H1494" t="str">
            <v>Active</v>
          </cell>
          <cell r="I1494" t="str">
            <v>Narshad,Muhammad Ashik</v>
          </cell>
          <cell r="J1494" t="str">
            <v>ADEC</v>
          </cell>
        </row>
        <row r="1495">
          <cell r="A1495">
            <v>205830658</v>
          </cell>
          <cell r="B1495" t="str">
            <v>mahaliku</v>
          </cell>
          <cell r="C1495" t="str">
            <v>Mahalingam,Kumar</v>
          </cell>
          <cell r="D1495">
            <v>11204618</v>
          </cell>
          <cell r="E1495">
            <v>1712</v>
          </cell>
          <cell r="F1495" t="str">
            <v>Mon Aug 18 00:00:00 UTC 2025</v>
          </cell>
          <cell r="G1495" t="str">
            <v>3PTY</v>
          </cell>
          <cell r="H1495" t="str">
            <v>Active</v>
          </cell>
          <cell r="I1495" t="str">
            <v>POGALA,HAREESH</v>
          </cell>
          <cell r="J1495" t="str">
            <v>KBTS</v>
          </cell>
        </row>
        <row r="1496">
          <cell r="A1496">
            <v>206605136</v>
          </cell>
          <cell r="B1496" t="str">
            <v>fredrimw</v>
          </cell>
          <cell r="C1496" t="str">
            <v>MWANIKI,FREDRICK MWENDWA</v>
          </cell>
          <cell r="D1496">
            <v>12295594</v>
          </cell>
          <cell r="E1496">
            <v>1299</v>
          </cell>
          <cell r="F1496" t="str">
            <v>Mon Nov 17 00:00:00 UTC 2025</v>
          </cell>
          <cell r="G1496" t="str">
            <v>3PTY</v>
          </cell>
          <cell r="H1496" t="str">
            <v>Active</v>
          </cell>
          <cell r="I1496" t="str">
            <v>Lakkireddy,Sai Raghavendra Reddy</v>
          </cell>
          <cell r="J1496" t="str">
            <v>EFSV</v>
          </cell>
        </row>
        <row r="1497">
          <cell r="A1497">
            <v>206137344</v>
          </cell>
          <cell r="B1497" t="str">
            <v>opokderi</v>
          </cell>
          <cell r="C1497" t="str">
            <v>Opoku,Eric</v>
          </cell>
          <cell r="D1497">
            <v>314881</v>
          </cell>
          <cell r="E1497">
            <v>1299</v>
          </cell>
          <cell r="F1497" t="str">
            <v>Mon Sep 29 00:00:00 UTC 2025</v>
          </cell>
          <cell r="G1497" t="str">
            <v>3PTY</v>
          </cell>
          <cell r="H1497" t="str">
            <v>Active</v>
          </cell>
          <cell r="I1497" t="str">
            <v>Thomas,Binil</v>
          </cell>
          <cell r="J1497" t="str">
            <v>FLO</v>
          </cell>
        </row>
        <row r="1498">
          <cell r="A1498">
            <v>206174727</v>
          </cell>
          <cell r="B1498" t="str">
            <v>harickda</v>
          </cell>
          <cell r="C1498" t="str">
            <v>DANSO,HARICK</v>
          </cell>
          <cell r="D1498">
            <v>14065301</v>
          </cell>
          <cell r="E1498">
            <v>1299</v>
          </cell>
          <cell r="F1498" t="str">
            <v>Thu Oct 02 00:00:00 UTC 2025</v>
          </cell>
          <cell r="G1498" t="str">
            <v>3PTY</v>
          </cell>
          <cell r="H1498" t="str">
            <v>Active</v>
          </cell>
          <cell r="I1498" t="str">
            <v>Sohail,Anis</v>
          </cell>
          <cell r="J1498" t="str">
            <v>FLO</v>
          </cell>
        </row>
        <row r="1499">
          <cell r="A1499">
            <v>206192235</v>
          </cell>
          <cell r="B1499" t="str">
            <v>chirviol</v>
          </cell>
          <cell r="C1499" t="str">
            <v>chirchir,Viola chepkemboi</v>
          </cell>
          <cell r="D1499">
            <v>15081201</v>
          </cell>
          <cell r="E1499">
            <v>1299</v>
          </cell>
          <cell r="F1499" t="str">
            <v>Mon Oct 06 00:00:00 UTC 2025</v>
          </cell>
          <cell r="G1499" t="str">
            <v>3PTY</v>
          </cell>
          <cell r="H1499" t="str">
            <v>Active</v>
          </cell>
          <cell r="I1499" t="str">
            <v>Meera,Bava Bahrudeen</v>
          </cell>
          <cell r="J1499" t="str">
            <v>EFSV</v>
          </cell>
        </row>
        <row r="1500">
          <cell r="A1500">
            <v>203908328</v>
          </cell>
          <cell r="B1500" t="str">
            <v>ahabwebi</v>
          </cell>
          <cell r="C1500" t="str">
            <v>AHABWE,BISMARK</v>
          </cell>
          <cell r="D1500">
            <v>13297937</v>
          </cell>
          <cell r="E1500">
            <v>1299</v>
          </cell>
          <cell r="F1500" t="str">
            <v>Mon Sep 02 00:00:00 UTC 2024</v>
          </cell>
          <cell r="G1500" t="str">
            <v>3PTY</v>
          </cell>
          <cell r="H1500" t="str">
            <v>Active</v>
          </cell>
          <cell r="I1500" t="str">
            <v>Ansari,Ammar Abdullah</v>
          </cell>
          <cell r="J1500" t="str">
            <v>DULS</v>
          </cell>
        </row>
        <row r="1501">
          <cell r="A1501">
            <v>205133785</v>
          </cell>
          <cell r="B1501" t="str">
            <v>damatile</v>
          </cell>
          <cell r="C1501" t="str">
            <v>Damai,Tilesh</v>
          </cell>
          <cell r="D1501">
            <v>12935829</v>
          </cell>
          <cell r="E1501">
            <v>1299</v>
          </cell>
          <cell r="F1501" t="str">
            <v>Thu Apr 10 00:00:00 UTC 2025</v>
          </cell>
          <cell r="G1501" t="str">
            <v>3PTY</v>
          </cell>
          <cell r="H1501" t="str">
            <v>Active</v>
          </cell>
          <cell r="I1501" t="str">
            <v>Scaria,Varghese</v>
          </cell>
          <cell r="J1501" t="str">
            <v>EFSV</v>
          </cell>
        </row>
        <row r="1502">
          <cell r="A1502">
            <v>203160755</v>
          </cell>
          <cell r="B1502" t="str">
            <v>nawarara</v>
          </cell>
          <cell r="C1502" t="str">
            <v>RAI,NAWARAJ</v>
          </cell>
          <cell r="D1502">
            <v>13564999</v>
          </cell>
          <cell r="E1502">
            <v>1299</v>
          </cell>
          <cell r="F1502" t="str">
            <v>Sun Mar 31 00:00:00 UTC 2024</v>
          </cell>
          <cell r="G1502" t="str">
            <v>3PTY</v>
          </cell>
          <cell r="H1502" t="str">
            <v>Active</v>
          </cell>
          <cell r="I1502" t="str">
            <v>Akhtar,Muhammad Zohaib</v>
          </cell>
          <cell r="J1502" t="str">
            <v>WOFZ</v>
          </cell>
        </row>
        <row r="1503">
          <cell r="A1503">
            <v>203850881</v>
          </cell>
          <cell r="B1503" t="str">
            <v>kawenahm</v>
          </cell>
          <cell r="C1503" t="str">
            <v>Ahmed,Kawenja Swadiq</v>
          </cell>
          <cell r="D1503">
            <v>13807699</v>
          </cell>
          <cell r="E1503">
            <v>1299</v>
          </cell>
          <cell r="F1503" t="str">
            <v>Tue Aug 20 00:00:00 UTC 2024</v>
          </cell>
          <cell r="G1503" t="str">
            <v>3PTY</v>
          </cell>
          <cell r="H1503" t="str">
            <v>Active</v>
          </cell>
          <cell r="I1503" t="str">
            <v>Lakkireddy,Sai Raghavendra Reddy</v>
          </cell>
          <cell r="J1503" t="str">
            <v>DULS</v>
          </cell>
        </row>
        <row r="1504">
          <cell r="A1504">
            <v>204967143</v>
          </cell>
          <cell r="B1504" t="str">
            <v>ananecle</v>
          </cell>
          <cell r="C1504" t="str">
            <v>ANANE GEYI,CLEMENT</v>
          </cell>
          <cell r="D1504">
            <v>12378315</v>
          </cell>
          <cell r="E1504">
            <v>1299</v>
          </cell>
          <cell r="F1504" t="str">
            <v>Wed Jun 18 00:00:00 UTC 2025</v>
          </cell>
          <cell r="G1504" t="str">
            <v>3PTY</v>
          </cell>
          <cell r="H1504" t="str">
            <v>Active</v>
          </cell>
          <cell r="I1504" t="str">
            <v>Katyal,Varun</v>
          </cell>
          <cell r="J1504" t="str">
            <v>DULS</v>
          </cell>
        </row>
        <row r="1505">
          <cell r="A1505">
            <v>203468317</v>
          </cell>
          <cell r="B1505" t="str">
            <v>pdavadom</v>
          </cell>
          <cell r="C1505" t="str">
            <v>Adom,David Benjamin</v>
          </cell>
          <cell r="D1505">
            <v>15267234</v>
          </cell>
          <cell r="E1505">
            <v>1299</v>
          </cell>
          <cell r="F1505" t="str">
            <v>Thu Jun 13 00:00:00 UTC 2024</v>
          </cell>
          <cell r="G1505" t="str">
            <v>3PTY</v>
          </cell>
          <cell r="H1505" t="str">
            <v>Active</v>
          </cell>
          <cell r="I1505" t="str">
            <v>Katyal,Varun</v>
          </cell>
          <cell r="J1505" t="str">
            <v>FLO</v>
          </cell>
        </row>
        <row r="1506">
          <cell r="A1506">
            <v>206889907</v>
          </cell>
          <cell r="B1506" t="str">
            <v>bmaximki</v>
          </cell>
          <cell r="C1506" t="str">
            <v>KIPTUI,MAXIMILAR JEPCHUMBA</v>
          </cell>
          <cell r="D1506">
            <v>11727081</v>
          </cell>
          <cell r="E1506">
            <v>1299</v>
          </cell>
          <cell r="F1506" t="str">
            <v>Mon Jan 05 00:00:00 UTC 2026</v>
          </cell>
          <cell r="G1506" t="str">
            <v>3PTY</v>
          </cell>
          <cell r="H1506" t="str">
            <v>Active</v>
          </cell>
          <cell r="I1506" t="str">
            <v>Thomas,Binil</v>
          </cell>
          <cell r="J1506" t="str">
            <v>EFSV</v>
          </cell>
        </row>
        <row r="1507">
          <cell r="A1507">
            <v>203965181</v>
          </cell>
          <cell r="B1507" t="str">
            <v>mfatorib</v>
          </cell>
          <cell r="C1507" t="str">
            <v>Fatorma Dakowa,Ibrahim</v>
          </cell>
          <cell r="D1507">
            <v>14988038</v>
          </cell>
          <cell r="E1507">
            <v>1299</v>
          </cell>
          <cell r="F1507" t="str">
            <v>Mon Sep 09 00:00:00 UTC 2024</v>
          </cell>
          <cell r="G1507" t="str">
            <v>3PTY</v>
          </cell>
          <cell r="H1507" t="str">
            <v>Active</v>
          </cell>
          <cell r="I1507" t="str">
            <v>Thomas,Binil</v>
          </cell>
          <cell r="J1507" t="str">
            <v>FLO</v>
          </cell>
        </row>
        <row r="1508">
          <cell r="A1508">
            <v>206953811</v>
          </cell>
          <cell r="B1508" t="str">
            <v>allanmub</v>
          </cell>
          <cell r="C1508" t="str">
            <v>MUBANGIZI,ALLAN</v>
          </cell>
          <cell r="D1508">
            <v>13384849</v>
          </cell>
          <cell r="E1508">
            <v>1299</v>
          </cell>
          <cell r="F1508" t="str">
            <v>Mon Jan 26 00:00:00 UTC 2026</v>
          </cell>
          <cell r="G1508" t="str">
            <v>3PTY</v>
          </cell>
          <cell r="H1508" t="str">
            <v>Active</v>
          </cell>
          <cell r="I1508" t="str">
            <v>Meera,Bava Bahrudeen</v>
          </cell>
          <cell r="J1508" t="str">
            <v>DULS</v>
          </cell>
        </row>
        <row r="1509">
          <cell r="A1509">
            <v>203851103</v>
          </cell>
          <cell r="B1509" t="str">
            <v>tuajenic</v>
          </cell>
          <cell r="C1509" t="str">
            <v>Tucker,Ajenical Baby</v>
          </cell>
          <cell r="D1509">
            <v>13497098</v>
          </cell>
          <cell r="E1509">
            <v>1299</v>
          </cell>
          <cell r="F1509" t="str">
            <v>Tue Aug 20 00:00:00 UTC 2024</v>
          </cell>
          <cell r="G1509" t="str">
            <v>3PTY</v>
          </cell>
          <cell r="H1509" t="str">
            <v>Active</v>
          </cell>
          <cell r="I1509" t="str">
            <v>Lakkireddy,Sai Raghavendra Reddy</v>
          </cell>
          <cell r="J1509" t="str">
            <v>FLO</v>
          </cell>
        </row>
        <row r="1510">
          <cell r="A1510">
            <v>203800615</v>
          </cell>
          <cell r="B1510" t="str">
            <v>vokuma</v>
          </cell>
          <cell r="C1510" t="str">
            <v>Kumar,Vijay</v>
          </cell>
          <cell r="D1510">
            <v>14794369</v>
          </cell>
          <cell r="E1510">
            <v>1299</v>
          </cell>
          <cell r="F1510" t="str">
            <v>Fri Aug 09 00:00:00 UTC 2024</v>
          </cell>
          <cell r="G1510" t="str">
            <v>3PTY</v>
          </cell>
          <cell r="H1510" t="str">
            <v>Active</v>
          </cell>
          <cell r="I1510" t="str">
            <v>POGALA,HAREESH</v>
          </cell>
          <cell r="J1510" t="str">
            <v>KBTS</v>
          </cell>
        </row>
        <row r="1511">
          <cell r="A1511">
            <v>205638318</v>
          </cell>
          <cell r="B1511" t="str">
            <v>nishrail</v>
          </cell>
          <cell r="C1511" t="str">
            <v>Rai,Nishanta</v>
          </cell>
          <cell r="D1511">
            <v>12556448</v>
          </cell>
          <cell r="E1511">
            <v>1712</v>
          </cell>
          <cell r="F1511" t="str">
            <v>Tue Jul 08 00:00:00 UTC 2025</v>
          </cell>
          <cell r="G1511" t="str">
            <v>3PTY</v>
          </cell>
          <cell r="H1511" t="str">
            <v>Active</v>
          </cell>
          <cell r="I1511" t="str">
            <v>Rizvan,Mohamed</v>
          </cell>
          <cell r="J1511" t="str">
            <v>KBTS</v>
          </cell>
        </row>
        <row r="1512">
          <cell r="A1512">
            <v>204864416</v>
          </cell>
          <cell r="B1512" t="str">
            <v>adarkwno</v>
          </cell>
          <cell r="C1512" t="str">
            <v>ADARKWAH,NOAH</v>
          </cell>
          <cell r="D1512">
            <v>303658</v>
          </cell>
          <cell r="E1512">
            <v>1299</v>
          </cell>
          <cell r="F1512" t="str">
            <v>Mon Jan 27 00:00:00 UTC 2025</v>
          </cell>
          <cell r="G1512" t="str">
            <v>3PTY</v>
          </cell>
          <cell r="H1512" t="str">
            <v>Active</v>
          </cell>
          <cell r="I1512" t="str">
            <v>Meera,Bava Bahrudeen</v>
          </cell>
          <cell r="J1512" t="str">
            <v>DULS</v>
          </cell>
        </row>
        <row r="1513">
          <cell r="A1513">
            <v>207865019</v>
          </cell>
          <cell r="B1513" t="str">
            <v>keltnasr</v>
          </cell>
          <cell r="C1513" t="str">
            <v>Nasrulaev,Kelbiali</v>
          </cell>
          <cell r="D1513">
            <v>14664841</v>
          </cell>
          <cell r="E1513">
            <v>1200</v>
          </cell>
          <cell r="F1513" t="str">
            <v>Sun Jul 05 00:00:00 UTC 2026</v>
          </cell>
          <cell r="G1513" t="str">
            <v>3PTY</v>
          </cell>
          <cell r="H1513" t="str">
            <v>Active</v>
          </cell>
          <cell r="I1513" t="str">
            <v>Alhashmi,Abdulla</v>
          </cell>
          <cell r="J1513" t="str">
            <v>SSIS</v>
          </cell>
        </row>
        <row r="1514">
          <cell r="A1514">
            <v>205189275</v>
          </cell>
          <cell r="B1514" t="str">
            <v>jkapfere</v>
          </cell>
          <cell r="C1514" t="str">
            <v>Kapferer,Joachim</v>
          </cell>
          <cell r="D1514">
            <v>12565395</v>
          </cell>
          <cell r="E1514">
            <v>1200</v>
          </cell>
          <cell r="F1514" t="str">
            <v>Wed Jul 01 00:00:00 UTC 2026</v>
          </cell>
          <cell r="G1514" t="str">
            <v>3PTY</v>
          </cell>
          <cell r="H1514" t="str">
            <v>Active</v>
          </cell>
          <cell r="I1514" t="str">
            <v>Alhashmi,Abdulla</v>
          </cell>
          <cell r="J1514" t="str">
            <v>SSIS</v>
          </cell>
        </row>
        <row r="1515">
          <cell r="A1515">
            <v>203737010</v>
          </cell>
          <cell r="B1515" t="str">
            <v>ansafraz</v>
          </cell>
          <cell r="C1515" t="str">
            <v>Ansah,Francis Owusu</v>
          </cell>
          <cell r="D1515">
            <v>14899683</v>
          </cell>
          <cell r="E1515">
            <v>1299</v>
          </cell>
          <cell r="F1515" t="str">
            <v>Mon Jul 29 00:00:00 UTC 2024</v>
          </cell>
          <cell r="G1515" t="str">
            <v>3PTY</v>
          </cell>
          <cell r="H1515" t="str">
            <v>Active</v>
          </cell>
          <cell r="I1515" t="str">
            <v>Narshad,Muhammad Ashik</v>
          </cell>
          <cell r="J1515" t="str">
            <v>FLO</v>
          </cell>
        </row>
        <row r="1516">
          <cell r="A1516">
            <v>204009949</v>
          </cell>
          <cell r="B1516" t="str">
            <v>shrrabib</v>
          </cell>
          <cell r="C1516" t="str">
            <v>SHRESTHA,RABIN</v>
          </cell>
          <cell r="D1516">
            <v>13177384</v>
          </cell>
          <cell r="E1516">
            <v>1299</v>
          </cell>
          <cell r="F1516" t="str">
            <v>Mon May 12 00:00:00 UTC 2025</v>
          </cell>
          <cell r="G1516" t="str">
            <v>3PTY</v>
          </cell>
          <cell r="H1516" t="str">
            <v>Active</v>
          </cell>
          <cell r="I1516" t="str">
            <v>Ansari,Ammar Abdullah</v>
          </cell>
          <cell r="J1516" t="str">
            <v>DULS</v>
          </cell>
        </row>
        <row r="1517">
          <cell r="A1517">
            <v>205608624</v>
          </cell>
          <cell r="B1517" t="str">
            <v>kyeqeben</v>
          </cell>
          <cell r="C1517" t="str">
            <v>EBENEZER,KYEM STEPHEN</v>
          </cell>
          <cell r="D1517">
            <v>14253117</v>
          </cell>
          <cell r="E1517">
            <v>1299</v>
          </cell>
          <cell r="F1517" t="str">
            <v>Mon Jul 07 00:00:00 UTC 2025</v>
          </cell>
          <cell r="G1517" t="str">
            <v>3PTY</v>
          </cell>
          <cell r="H1517" t="str">
            <v>Active</v>
          </cell>
          <cell r="I1517" t="str">
            <v>Meera,Bava Bahrudeen</v>
          </cell>
          <cell r="J1517" t="str">
            <v>DULS</v>
          </cell>
        </row>
        <row r="1518">
          <cell r="A1518">
            <v>206953981</v>
          </cell>
          <cell r="B1518" t="str">
            <v>fsangula</v>
          </cell>
          <cell r="C1518" t="str">
            <v>SANGULAYA,FREDO</v>
          </cell>
          <cell r="D1518">
            <v>14006304</v>
          </cell>
          <cell r="E1518">
            <v>1299</v>
          </cell>
          <cell r="F1518" t="str">
            <v>Mon Jan 26 00:00:00 UTC 2026</v>
          </cell>
          <cell r="G1518" t="str">
            <v>3PTY</v>
          </cell>
          <cell r="H1518" t="str">
            <v>Active</v>
          </cell>
          <cell r="I1518" t="str">
            <v>Sohail,Anis</v>
          </cell>
          <cell r="J1518" t="str">
            <v>DULS</v>
          </cell>
        </row>
        <row r="1519">
          <cell r="A1519">
            <v>204137705</v>
          </cell>
          <cell r="B1519" t="str">
            <v>kufranc</v>
          </cell>
          <cell r="C1519" t="str">
            <v>Kuma,Francis</v>
          </cell>
          <cell r="D1519">
            <v>14985911</v>
          </cell>
          <cell r="E1519">
            <v>1299</v>
          </cell>
          <cell r="F1519" t="str">
            <v>Mon Sep 30 00:00:00 UTC 2024</v>
          </cell>
          <cell r="G1519" t="str">
            <v>3PTY</v>
          </cell>
          <cell r="H1519" t="str">
            <v>Active</v>
          </cell>
          <cell r="I1519" t="str">
            <v>Scaria,Varghese</v>
          </cell>
          <cell r="J1519" t="str">
            <v>QUES</v>
          </cell>
        </row>
        <row r="1520">
          <cell r="A1520">
            <v>206926479</v>
          </cell>
          <cell r="B1520" t="str">
            <v>huzamita</v>
          </cell>
          <cell r="C1520" t="str">
            <v>MITALA,HUZAIFAH</v>
          </cell>
          <cell r="D1520">
            <v>11170127</v>
          </cell>
          <cell r="E1520">
            <v>1299</v>
          </cell>
          <cell r="F1520" t="str">
            <v>Thu Jan 15 00:00:00 UTC 2026</v>
          </cell>
          <cell r="G1520" t="str">
            <v>3PTY</v>
          </cell>
          <cell r="H1520" t="str">
            <v>Active</v>
          </cell>
          <cell r="I1520" t="str">
            <v>Lakkireddy,Sai Raghavendra Reddy</v>
          </cell>
          <cell r="J1520" t="str">
            <v>DULS</v>
          </cell>
        </row>
        <row r="1521">
          <cell r="A1521">
            <v>205839583</v>
          </cell>
          <cell r="B1521" t="str">
            <v>tibainhd</v>
          </cell>
          <cell r="C1521" t="str">
            <v>TIBAINGANA,DAN</v>
          </cell>
          <cell r="D1521">
            <v>15164965</v>
          </cell>
          <cell r="E1521">
            <v>1299</v>
          </cell>
          <cell r="F1521" t="str">
            <v>Mon Aug 25 00:00:00 UTC 2025</v>
          </cell>
          <cell r="G1521" t="str">
            <v>3PTY</v>
          </cell>
          <cell r="H1521" t="str">
            <v>Active</v>
          </cell>
          <cell r="I1521" t="str">
            <v>Thomas,Binil</v>
          </cell>
          <cell r="J1521" t="str">
            <v>DULS</v>
          </cell>
        </row>
        <row r="1522">
          <cell r="A1522">
            <v>204246606</v>
          </cell>
          <cell r="B1522" t="str">
            <v>rosethea</v>
          </cell>
          <cell r="C1522" t="str">
            <v>Thea,Rose</v>
          </cell>
          <cell r="D1522">
            <v>12582349</v>
          </cell>
          <cell r="E1522">
            <v>1299</v>
          </cell>
          <cell r="F1522" t="str">
            <v>Mon Oct 14 00:00:00 UTC 2024</v>
          </cell>
          <cell r="G1522" t="str">
            <v>3PTY</v>
          </cell>
          <cell r="H1522" t="str">
            <v>Active</v>
          </cell>
          <cell r="I1522" t="str">
            <v>Katyal,Varun</v>
          </cell>
          <cell r="J1522" t="str">
            <v>QUES</v>
          </cell>
        </row>
        <row r="1523">
          <cell r="A1523">
            <v>203800445</v>
          </cell>
          <cell r="B1523" t="str">
            <v>nithapaa</v>
          </cell>
          <cell r="C1523" t="str">
            <v>THAPA,NIRAJAN</v>
          </cell>
          <cell r="D1523">
            <v>13873618</v>
          </cell>
          <cell r="E1523">
            <v>1299</v>
          </cell>
          <cell r="F1523" t="str">
            <v>Fri Aug 09 00:00:00 UTC 2024</v>
          </cell>
          <cell r="G1523" t="str">
            <v>3PTY</v>
          </cell>
          <cell r="H1523" t="str">
            <v>Active</v>
          </cell>
          <cell r="I1523" t="str">
            <v>Rajendran,Ajith Kumar</v>
          </cell>
          <cell r="J1523" t="str">
            <v>KBTS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Y1373" totalsRowShown="0" headerRowDxfId="29" dataDxfId="27" headerRowBorderDxfId="28" tableBorderDxfId="26" totalsRowBorderDxfId="25" dataCellStyle="Percent">
  <autoFilter ref="A6:Y1373" xr:uid="{D11D776E-8BD3-41FA-8717-273CB2AA9E41}">
    <filterColumn colId="19">
      <filters>
        <filter val="AB"/>
        <filter val="SL"/>
      </filters>
    </filterColumn>
  </autoFilter>
  <tableColumns count="25">
    <tableColumn id="1" xr3:uid="{BCE29A67-12E8-4558-8580-3259C3F345D1}" name="S.No" dataDxfId="24" dataCellStyle="Percent"/>
    <tableColumn id="2" xr3:uid="{2A531BA2-670E-47B6-8C54-A268061DF0C4}" name="Psoft No" dataDxfId="23" dataCellStyle="Percent"/>
    <tableColumn id="3" xr3:uid="{5211A305-297F-4148-BFE0-A822C9572ABC}" name="AMZ ID" dataDxfId="22" dataCellStyle="Comma"/>
    <tableColumn id="4" xr3:uid="{3A164886-BB7E-4199-B547-D765B2D8E209}" name="EMP Name" dataDxfId="21" dataCellStyle="Comma"/>
    <tableColumn id="21" xr3:uid="{B96A5737-172D-4C27-A01A-D01707DF4279}" name="Employment Type" dataDxfId="20" dataCellStyle="Percent"/>
    <tableColumn id="5" xr3:uid="{5F7A53E1-02F5-47EB-81C8-97C09FA2B568}" name="Country" dataDxfId="19" dataCellStyle="Percent"/>
    <tableColumn id="7" xr3:uid="{200B394F-49B2-4204-9B36-0BE27E346183}" name="Building"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calculatedColumnFormula>VLOOKUP(Table1[[#This Row],[Psoft No]],[1]Roster!$C$1:$AJ$1369,9,0)</calculatedColumnFormula>
    </tableColumn>
    <tableColumn id="23" xr3:uid="{4F2A0626-A831-4633-B9B7-D7736BC61A21}" name="Shift Difference" dataDxfId="14" dataCellStyle="Percent"/>
    <tableColumn id="10" xr3:uid="{3039464D-2B75-4E9D-8C2B-C45F2AE0EA25}" name="OFF1" dataDxfId="13" dataCellStyle="Percent">
      <calculatedColumnFormula>VLOOKUP(Table1[[#This Row],[Psoft No]],[1]Roster!$C$1:$AJ$1369,11,0)</calculatedColumnFormula>
    </tableColumn>
    <tableColumn id="11" xr3:uid="{FB40016D-4358-4A88-BE20-305D2220A7D7}" name="OFF2" dataDxfId="12" dataCellStyle="Percent">
      <calculatedColumnFormula>VLOOKUP(Table1[[#This Row],[Psoft No]],[1]Roster!$C$1:$AJ$1369,12,0)</calculatedColumnFormula>
    </tableColumn>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calculatedColumnFormula>IF(COUNTIFS('DWD RAW File'!$E:$E,$B7,'DWD RAW File'!$AF:$AF,$C$1)&gt;0, IF(COUNTIFS('DWD RAW File'!$E:$E,$B7,'DWD RAW File'!$AF:$AF,$C$1,'DWD RAW File'!$AB:$AB,"Present")&gt;0,"6th Day OT","OFF"), IF(COUNTIFS('DWD RAW File'!$E:$E,$B7,'DWD RAW File'!$AG:$AG,$C$1)&gt;0, IF(COUNTIFS('DWD RAW File'!$E:$E,$B7,'DWD RAW File'!$AG:$AG,$C$1,'DWD RAW File'!$AB:$AB,"Present")&gt;0,"7th Day OT","OFF"), IF(COUNTIFS('DWD RAW File'!$E:$E,$B7,'DWD RAW File'!$AB:$AB,"Present")&gt;0, "P", IF(COUNTIFS('DWD RAW File'!$E:$E,$B7,'DWD RAW File'!$AB:$AB,"Not Present",'DWD RAW File'!$AK:$AK,"&lt;&gt;")&gt;0, _xlfn.XLOOKUP($B7,'DWD RAW File'!$E:$E,'DWD RAW File'!$AK:$AK,""), IF(COUNTIFS('DWD RAW File'!$E:$E,$B7,'DWD RAW File'!$AB:$AB,"Not Present",'DWD RAW File'!$AL:$AL,"&lt;&gt;")&gt;0, _xlfn.XLOOKUP($B7,'DWD RAW File'!$E:$E,'DWD RAW File'!$AL:$AL,""), "AB")))))</calculatedColumnFormula>
    </tableColumn>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0CB7A2F6-48BE-4E5D-8064-CEA4994B0888}" name="Column1" dataDxfId="1" dataCellStyle="Percent">
      <calculatedColumnFormula>VLOOKUP(Table1[[#This Row],[Psoft No]],[2]Roster_1788384531598!$E$1:$AU$1334,28,0)</calculatedColumnFormula>
    </tableColumn>
    <tableColumn id="14" xr3:uid="{CB798605-039B-4E30-925E-ADA485BF452D}" name="Column2" dataDxfId="0" dataCellStyle="Percent">
      <calculatedColumnFormula>Table1[[#This Row],[Column1]]=Table1[[#This Row],[OFF1]]</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table" Target="../tables/table1.x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5"/>
  <sheetViews>
    <sheetView showGridLines="0" topLeftCell="L2" zoomScale="70" zoomScaleNormal="70" workbookViewId="0">
      <selection activeCell="G37" sqref="G37"/>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38" t="s">
        <v>64</v>
      </c>
      <c r="B1" s="138"/>
      <c r="C1" s="138"/>
      <c r="D1" s="138"/>
      <c r="E1" s="138"/>
      <c r="F1" s="138"/>
      <c r="G1" s="138"/>
      <c r="H1" s="138"/>
      <c r="I1" s="138"/>
      <c r="J1" s="138"/>
      <c r="K1" s="138"/>
      <c r="L1" s="138"/>
      <c r="M1" s="138"/>
      <c r="N1" s="66"/>
      <c r="O1" s="66"/>
      <c r="P1" s="66"/>
      <c r="Q1" s="66"/>
      <c r="R1" s="137"/>
      <c r="S1" s="134" t="s">
        <v>65</v>
      </c>
      <c r="T1" s="135"/>
      <c r="U1" s="135"/>
      <c r="V1" s="135"/>
      <c r="W1" s="135"/>
      <c r="X1" s="135"/>
      <c r="Y1" s="135"/>
      <c r="Z1" s="135"/>
      <c r="AA1" s="135"/>
      <c r="AB1" s="135"/>
      <c r="AC1" s="135"/>
      <c r="AD1" s="136"/>
      <c r="AE1" s="137"/>
      <c r="AF1" s="134" t="s">
        <v>66</v>
      </c>
      <c r="AG1" s="135"/>
      <c r="AH1" s="135"/>
      <c r="AI1" s="135"/>
      <c r="AJ1" s="135"/>
      <c r="AK1" s="135"/>
      <c r="AL1" s="135"/>
      <c r="AM1" s="135"/>
      <c r="AN1" s="135"/>
      <c r="AO1" s="135"/>
      <c r="AP1" s="135"/>
      <c r="AQ1" s="136"/>
    </row>
    <row r="2" spans="1:43" s="8" customFormat="1" ht="24">
      <c r="A2" s="34" t="s">
        <v>40</v>
      </c>
      <c r="B2" s="53" t="s">
        <v>41</v>
      </c>
      <c r="C2" s="34" t="s">
        <v>42</v>
      </c>
      <c r="D2" s="34" t="s">
        <v>43</v>
      </c>
      <c r="E2" s="34" t="s">
        <v>44</v>
      </c>
      <c r="F2" s="34" t="s">
        <v>45</v>
      </c>
      <c r="G2" s="34" t="s">
        <v>46</v>
      </c>
      <c r="H2" s="148" t="s">
        <v>30</v>
      </c>
      <c r="I2" s="148"/>
      <c r="J2" s="148"/>
      <c r="K2" s="148"/>
      <c r="L2" s="148"/>
      <c r="M2" s="148"/>
      <c r="N2" s="67"/>
      <c r="O2" s="67"/>
      <c r="P2" s="67"/>
      <c r="Q2" s="67"/>
      <c r="R2" s="137"/>
      <c r="S2" s="33" t="s">
        <v>40</v>
      </c>
      <c r="T2" s="34" t="s">
        <v>41</v>
      </c>
      <c r="U2" s="34" t="s">
        <v>42</v>
      </c>
      <c r="V2" s="34" t="s">
        <v>43</v>
      </c>
      <c r="W2" s="34" t="s">
        <v>44</v>
      </c>
      <c r="X2" s="34" t="s">
        <v>45</v>
      </c>
      <c r="Y2" s="34" t="s">
        <v>46</v>
      </c>
      <c r="Z2" s="148" t="s">
        <v>30</v>
      </c>
      <c r="AA2" s="148"/>
      <c r="AB2" s="148"/>
      <c r="AC2" s="148"/>
      <c r="AD2" s="148"/>
      <c r="AE2" s="137"/>
      <c r="AF2" s="33" t="s">
        <v>40</v>
      </c>
      <c r="AG2" s="34" t="s">
        <v>41</v>
      </c>
      <c r="AH2" s="34" t="s">
        <v>42</v>
      </c>
      <c r="AI2" s="34" t="s">
        <v>43</v>
      </c>
      <c r="AJ2" s="34" t="s">
        <v>44</v>
      </c>
      <c r="AK2" s="34" t="s">
        <v>45</v>
      </c>
      <c r="AL2" s="34" t="s">
        <v>46</v>
      </c>
      <c r="AM2" s="148" t="s">
        <v>30</v>
      </c>
      <c r="AN2" s="148"/>
      <c r="AO2" s="148"/>
      <c r="AP2" s="148"/>
      <c r="AQ2" s="164"/>
    </row>
    <row r="3" spans="1:43" s="9" customFormat="1">
      <c r="A3" s="19">
        <v>1198</v>
      </c>
      <c r="B3" s="11">
        <f>COUNTIFS(Roster!N:N,"FC Associate III",Roster!G:G,"AUH1",Roster!P:P,"Direct")</f>
        <v>30</v>
      </c>
      <c r="C3" s="11">
        <f>COUNTIFS(Roster!E:E,"Regular",Roster!G:G,"AUH1",Roster!P:P,"Direct")</f>
        <v>60</v>
      </c>
      <c r="D3" s="11">
        <f>COUNTIFS(Roster!E:E,"Temporary",Roster!G:G,"AUH1",Roster!P:P,"Direct")</f>
        <v>1137</v>
      </c>
      <c r="E3" s="11">
        <f>C3+D3</f>
        <v>1197</v>
      </c>
      <c r="F3" s="19">
        <f>E3</f>
        <v>1197</v>
      </c>
      <c r="G3" s="12">
        <f>E3/F3</f>
        <v>1</v>
      </c>
      <c r="H3" s="149" t="s">
        <v>3647</v>
      </c>
      <c r="I3" s="131"/>
      <c r="J3" s="131"/>
      <c r="K3" s="131"/>
      <c r="L3" s="131"/>
      <c r="M3" s="131"/>
      <c r="R3" s="137"/>
      <c r="S3" s="20">
        <v>82</v>
      </c>
      <c r="T3" s="11">
        <f>COUNTIFS(Roster!N:N,"Hub Supervisor",Roster!P:P,"Direct",Roster!O:O,"Warehouse Deals")</f>
        <v>4</v>
      </c>
      <c r="U3" s="11">
        <f>COUNTIFS(Roster!E:E,"Regular",Roster!P:P,"Direct",Roster!O:O,"Warehouse Deals")</f>
        <v>14</v>
      </c>
      <c r="V3" s="11">
        <f>COUNTIFS(Roster!E:E,"Temporary",Roster!P:P,"Direct",Roster!O:O,"Warehouse Deals")</f>
        <v>89</v>
      </c>
      <c r="W3" s="11">
        <f>U3+V3</f>
        <v>103</v>
      </c>
      <c r="X3" s="20">
        <f>W3</f>
        <v>103</v>
      </c>
      <c r="Y3" s="12">
        <f>W3/X3</f>
        <v>1</v>
      </c>
      <c r="Z3" s="150"/>
      <c r="AA3" s="151"/>
      <c r="AB3" s="151"/>
      <c r="AC3" s="151"/>
      <c r="AD3" s="152"/>
      <c r="AE3" s="137"/>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31"/>
      <c r="AN3" s="131"/>
      <c r="AO3" s="131"/>
      <c r="AP3" s="131"/>
      <c r="AQ3" s="133"/>
    </row>
    <row r="4" spans="1:43">
      <c r="A4" s="42">
        <f>Roster!B1</f>
        <v>46267</v>
      </c>
      <c r="B4" s="131"/>
      <c r="C4" s="131"/>
      <c r="D4" s="131"/>
      <c r="E4" s="131"/>
      <c r="F4" s="131"/>
      <c r="G4" s="131"/>
      <c r="H4" s="131"/>
      <c r="I4" s="131"/>
      <c r="J4" s="131"/>
      <c r="K4" s="131"/>
      <c r="L4" s="132"/>
      <c r="M4" s="133"/>
      <c r="N4" s="9"/>
      <c r="O4" s="9"/>
      <c r="P4" s="9"/>
      <c r="Q4" s="9"/>
      <c r="R4" s="137"/>
      <c r="S4" s="42">
        <f>Roster!B1</f>
        <v>46267</v>
      </c>
      <c r="T4" s="131"/>
      <c r="U4" s="131"/>
      <c r="V4" s="131"/>
      <c r="W4" s="131"/>
      <c r="X4" s="131"/>
      <c r="Y4" s="131"/>
      <c r="Z4" s="131"/>
      <c r="AA4" s="131"/>
      <c r="AB4" s="131"/>
      <c r="AC4" s="131"/>
      <c r="AD4" s="133"/>
      <c r="AE4" s="137"/>
      <c r="AF4" s="42">
        <f>Roster!B1</f>
        <v>46267</v>
      </c>
      <c r="AG4" s="159"/>
      <c r="AH4" s="159"/>
      <c r="AI4" s="159"/>
      <c r="AJ4" s="159"/>
      <c r="AK4" s="159"/>
      <c r="AL4" s="159"/>
      <c r="AM4" s="159"/>
      <c r="AN4" s="159"/>
      <c r="AO4" s="159"/>
      <c r="AP4" s="159"/>
      <c r="AQ4" s="160"/>
    </row>
    <row r="5" spans="1:43" s="8" customFormat="1" ht="24">
      <c r="A5" s="33" t="s">
        <v>20</v>
      </c>
      <c r="B5" s="34" t="s">
        <v>47</v>
      </c>
      <c r="C5" s="34" t="s">
        <v>48</v>
      </c>
      <c r="D5" s="34" t="s">
        <v>49</v>
      </c>
      <c r="E5" s="34" t="s">
        <v>7</v>
      </c>
      <c r="F5" s="34" t="s">
        <v>36</v>
      </c>
      <c r="G5" s="34" t="s">
        <v>50</v>
      </c>
      <c r="H5" s="34" t="s">
        <v>2</v>
      </c>
      <c r="I5" s="34" t="s">
        <v>71</v>
      </c>
      <c r="J5" s="34" t="s">
        <v>52</v>
      </c>
      <c r="K5" s="34" t="s">
        <v>53</v>
      </c>
      <c r="L5" s="58"/>
      <c r="M5" s="139"/>
      <c r="R5" s="137"/>
      <c r="S5" s="33" t="s">
        <v>20</v>
      </c>
      <c r="T5" s="34" t="s">
        <v>47</v>
      </c>
      <c r="U5" s="34" t="s">
        <v>48</v>
      </c>
      <c r="V5" s="34" t="s">
        <v>49</v>
      </c>
      <c r="W5" s="34" t="s">
        <v>7</v>
      </c>
      <c r="X5" s="34" t="s">
        <v>36</v>
      </c>
      <c r="Y5" s="34" t="s">
        <v>50</v>
      </c>
      <c r="Z5" s="34" t="s">
        <v>2</v>
      </c>
      <c r="AA5" s="34" t="s">
        <v>51</v>
      </c>
      <c r="AB5" s="34" t="s">
        <v>52</v>
      </c>
      <c r="AC5" s="34" t="s">
        <v>53</v>
      </c>
      <c r="AD5" s="153"/>
      <c r="AE5" s="137"/>
      <c r="AF5" s="33" t="s">
        <v>20</v>
      </c>
      <c r="AG5" s="34" t="s">
        <v>47</v>
      </c>
      <c r="AH5" s="34" t="s">
        <v>48</v>
      </c>
      <c r="AI5" s="34" t="s">
        <v>49</v>
      </c>
      <c r="AJ5" s="34" t="s">
        <v>7</v>
      </c>
      <c r="AK5" s="34" t="s">
        <v>50</v>
      </c>
      <c r="AL5" s="34" t="s">
        <v>36</v>
      </c>
      <c r="AM5" s="34" t="s">
        <v>2</v>
      </c>
      <c r="AN5" s="34" t="s">
        <v>51</v>
      </c>
      <c r="AO5" s="34" t="s">
        <v>52</v>
      </c>
      <c r="AP5" s="34" t="s">
        <v>53</v>
      </c>
      <c r="AQ5" s="139"/>
    </row>
    <row r="6" spans="1:43">
      <c r="A6" s="11" t="s">
        <v>32</v>
      </c>
      <c r="B6" s="11">
        <f>COUNTIFS(Roster!G:G,"AUH1",Roster!P:P,"Direct",Roster!J:J,"Day Shift")</f>
        <v>641</v>
      </c>
      <c r="C6" s="11">
        <f>SUMIFS($D$12:$D$27,$B$12:$B$27,"Day Shift")</f>
        <v>140</v>
      </c>
      <c r="D6" s="11">
        <f>SUMIFS($K$12:$K$27,$B$12:$B$27,"Day Shift")</f>
        <v>463</v>
      </c>
      <c r="E6" s="11">
        <f>SUMIFS($E$12:$E$27,$B$12:$B$27,"Day Shift")</f>
        <v>48</v>
      </c>
      <c r="F6" s="11">
        <f>COUNTIFS(Table1[[#All],[Building]],"AUH1",Table1[[#All],[Shift]],"Day Shift",Table1[[#All],[OFF1]],"OT",Table1[[#All],[Type]],"Direct")+COUNTIFS(Table1[[#All],[Building]],"AUH1",Table1[[#All],[Shift]],"Day Shift",Table1[[#All],[OFF2]],"OT",Table1[[#All],[Type]],"Direct")</f>
        <v>38</v>
      </c>
      <c r="G6" s="11">
        <f>SUMIFS($H$12:$H$26,$B$12:$B$26,"Day Shift")+SUMIFS($I$12:$I$26,$B$12:$B$26,"Day Shift")</f>
        <v>33</v>
      </c>
      <c r="H6" s="11">
        <f>D6-E6-G6</f>
        <v>382</v>
      </c>
      <c r="I6" s="12">
        <f>H6/D6</f>
        <v>0.82505399568034554</v>
      </c>
      <c r="J6" s="21">
        <v>0.87225806451612897</v>
      </c>
      <c r="K6" s="12">
        <f>I6/J6</f>
        <v>0.94588290924891694</v>
      </c>
      <c r="L6" s="59"/>
      <c r="M6" s="139"/>
      <c r="N6" s="8"/>
      <c r="O6" s="8"/>
      <c r="P6" s="8"/>
      <c r="Q6" s="8"/>
      <c r="R6" s="137"/>
      <c r="S6" s="13" t="s">
        <v>32</v>
      </c>
      <c r="T6" s="11">
        <f>COUNTIFS(Roster!G:G,"AUH3",Roster!P:P,"Direct",Roster!J:J,"Day Shift")+COUNTIFS(Roster!G:G,"DDB1",Roster!P:P,"Direct",Roster!J:J,"Day Shift")</f>
        <v>46</v>
      </c>
      <c r="U6" s="11">
        <f>SUMIFS($V$12:$V$14,$T$12:$T$14,"Day Shift")</f>
        <v>12</v>
      </c>
      <c r="V6" s="11">
        <f>SUMIFS($AC$12:$AC$14,$T$12:$T$14,"Day Shift")</f>
        <v>32</v>
      </c>
      <c r="W6" s="11">
        <f>SUMIFS($W$12:$W$14,$T$12:$T$14,"Day Shift")</f>
        <v>3</v>
      </c>
      <c r="X6" s="11">
        <f>COUNTIFS(Table1[[#All],[Building]],"AUH3",Table1[[#All],[Shift]],"Day Shift",Table1[[#All],[OFF1]],"OT",Table1[[#All],[Type]],"Direct")+COUNTIFS(Table1[[#All],[Building]],"AUH3",Table1[[#All],[Shift]],"Day Shift",Table1[[#All],[OFF2]],"OT",Table1[[#All],[Type]],"Direct")</f>
        <v>2</v>
      </c>
      <c r="Y6" s="11">
        <f>SUMIFS($Z$12:$Z$14,$T$12:$T$14,"Day Shift")+SUMIFS($AA$12:$AA$14,$T$12:$T$14,"Day Shift")</f>
        <v>3</v>
      </c>
      <c r="Z6" s="11">
        <f>V6-W6-Y6</f>
        <v>26</v>
      </c>
      <c r="AA6" s="12">
        <f>Z6/V6</f>
        <v>0.8125</v>
      </c>
      <c r="AB6" s="21">
        <v>0.89857142857142858</v>
      </c>
      <c r="AC6" s="12">
        <f>AA6/AB6</f>
        <v>0.90421303656597773</v>
      </c>
      <c r="AD6" s="154"/>
      <c r="AE6" s="137"/>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39"/>
    </row>
    <row r="7" spans="1:4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H7/D7</f>
        <v>#DIV/0!</v>
      </c>
      <c r="J7" s="21">
        <v>0</v>
      </c>
      <c r="K7" s="52" t="e">
        <f>I7/J7</f>
        <v>#DIV/0!</v>
      </c>
      <c r="L7" s="60"/>
      <c r="M7" s="139"/>
      <c r="N7" s="8"/>
      <c r="O7" s="8"/>
      <c r="P7" s="8"/>
      <c r="Q7" s="8"/>
      <c r="R7" s="137"/>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54"/>
      <c r="AE7" s="137"/>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39"/>
    </row>
    <row r="8" spans="1:43">
      <c r="A8" s="11" t="s">
        <v>39</v>
      </c>
      <c r="B8" s="11">
        <f>COUNTIFS(Roster!G:G,"AUH1",Roster!P:P,"Direct",Roster!J:J,"Night Shift")</f>
        <v>556</v>
      </c>
      <c r="C8" s="11">
        <f>SUMIFS($D$12:$D$27,$B$12:$B$27,"Night Shift")</f>
        <v>138</v>
      </c>
      <c r="D8" s="11">
        <f>SUMIFS($K$12:$K$27,$B$12:$B$27,"Night Shift")</f>
        <v>398</v>
      </c>
      <c r="E8" s="11">
        <f>SUMIFS($E$12:$E$27,$B$12:$B$27,"Night Shift")</f>
        <v>24</v>
      </c>
      <c r="F8" s="11">
        <f>COUNTIFS(Table1[[#All],[Building]],"AUH1",Table1[[#All],[Shift]],"Night Shift",Table1[[#All],[OFF1]],"OT",Table1[[#All],[Type]],"Direct")+COUNTIFS(Table1[[#All],[Building]],"AUH1",Table1[[#All],[Shift]],"Night Shift",Table1[[#All],[OFF2]],"OT",Table1[[#All],[Type]],"Direct")</f>
        <v>20</v>
      </c>
      <c r="G8" s="11">
        <f>SUMIFS($H$12:$H$27,$B$12:$B$27,"Night Shift")+SUMIFS($I$12:$I$27,$B$12:$B$27,"Night Shift")</f>
        <v>30</v>
      </c>
      <c r="H8" s="11">
        <f>D8-E8-G8</f>
        <v>344</v>
      </c>
      <c r="I8" s="12">
        <f>H8/D8</f>
        <v>0.86432160804020097</v>
      </c>
      <c r="J8" s="21">
        <v>0.90957831325301197</v>
      </c>
      <c r="K8" s="12">
        <f>I8/J8</f>
        <v>0.95024430051442732</v>
      </c>
      <c r="L8" s="59"/>
      <c r="M8" s="139"/>
      <c r="N8" s="109"/>
      <c r="O8" s="8"/>
      <c r="P8" s="8"/>
      <c r="Q8" s="8"/>
      <c r="R8" s="137"/>
      <c r="S8" s="13" t="s">
        <v>39</v>
      </c>
      <c r="T8" s="11">
        <f>COUNTIFS(Roster!G:G,"AUH3",Roster!P:P,"Direct",Roster!J:J,"Night Shift")+COUNTIFS(Roster!G:G,"DDB1",Roster!P:P,"Direct",Roster!J:J,"Night Shift")</f>
        <v>57</v>
      </c>
      <c r="U8" s="11">
        <f>SUMIFS($V$12:$V$14,$T$12:$T$14,"Night Shift")</f>
        <v>15</v>
      </c>
      <c r="V8" s="11">
        <f>SUMIFS($AC$12:$AC$14,$T$12:$T$14,"Night Shift")</f>
        <v>39</v>
      </c>
      <c r="W8" s="11">
        <f>SUMIFS($W$12:$W$14,$T$12:$T$14,"Night Shift")</f>
        <v>4</v>
      </c>
      <c r="X8" s="11">
        <f>COUNTIFS(Table1[[#All],[Building]],"AUH3",Table1[[#All],[Shift]],"Night Shift",Table1[[#All],[OFF1]],"OT",Table1[[#All],[Type]],"Direct")+COUNTIFS(Table1[[#All],[Building]],"AUH3",Table1[[#All],[Shift]],"Night Shift",Table1[[#All],[OFF2]],"OT",Table1[[#All],[Type]],"Direct")</f>
        <v>3</v>
      </c>
      <c r="Y8" s="11">
        <f>SUMIFS($Z$12:$Z$14,$T$12:$T$14,"Night Shift")+SUMIFS($AA$12:$AA$14,$T$12:$T$14,"Night Shift")</f>
        <v>0</v>
      </c>
      <c r="Z8" s="11">
        <f>V8-W8-Y8</f>
        <v>35</v>
      </c>
      <c r="AA8" s="12">
        <f>Z8/V8</f>
        <v>0.89743589743589747</v>
      </c>
      <c r="AB8" s="21">
        <v>0.92744680851063832</v>
      </c>
      <c r="AC8" s="12">
        <f>AA8/AB8</f>
        <v>0.96764136681548929</v>
      </c>
      <c r="AD8" s="154"/>
      <c r="AE8" s="137"/>
      <c r="AF8" s="14" t="s">
        <v>39</v>
      </c>
      <c r="AG8" s="2">
        <f>COUNTIFS(Roster!G:G,"DAD1",Roster!P:P,"Support",Roster!J:J,"Night Shift")</f>
        <v>12</v>
      </c>
      <c r="AH8" s="2">
        <f>SUMIFS($AI$12:$AI$15,$AG$12:$AG$15,"Night Shift")</f>
        <v>4</v>
      </c>
      <c r="AI8" s="2">
        <f>SUMIFS($AP$12:$AP$15,$AG$12:$AG$15,"Night Shift")</f>
        <v>8</v>
      </c>
      <c r="AJ8" s="2">
        <f>SUMIFS($AJ$12:$AJ$15,$AG$12:$AG$15,"Night Shift")</f>
        <v>0</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8</v>
      </c>
      <c r="AN8" s="15">
        <f>AM8/AI8</f>
        <v>1</v>
      </c>
      <c r="AO8" s="22">
        <v>0.95679999999999998</v>
      </c>
      <c r="AP8" s="15">
        <f>AN8/AO8</f>
        <v>1.0451505016722409</v>
      </c>
      <c r="AQ8" s="139"/>
    </row>
    <row r="9" spans="1:43">
      <c r="A9" s="34" t="s">
        <v>54</v>
      </c>
      <c r="B9" s="35">
        <f t="shared" ref="B9:H9" si="0">SUM(B6:B8)</f>
        <v>1197</v>
      </c>
      <c r="C9" s="35">
        <f t="shared" si="0"/>
        <v>278</v>
      </c>
      <c r="D9" s="35">
        <f t="shared" si="0"/>
        <v>861</v>
      </c>
      <c r="E9" s="35">
        <f t="shared" si="0"/>
        <v>72</v>
      </c>
      <c r="F9" s="35">
        <f t="shared" si="0"/>
        <v>58</v>
      </c>
      <c r="G9" s="35">
        <f>SUM(G6:G8)</f>
        <v>63</v>
      </c>
      <c r="H9" s="35">
        <f t="shared" si="0"/>
        <v>726</v>
      </c>
      <c r="I9" s="36">
        <f>H9/D9</f>
        <v>0.84320557491289194</v>
      </c>
      <c r="J9" s="36">
        <v>0.88925905598243693</v>
      </c>
      <c r="K9" s="36">
        <f>I9/J9</f>
        <v>0.94821140053652198</v>
      </c>
      <c r="L9" s="61"/>
      <c r="M9" s="139"/>
      <c r="N9" s="8"/>
      <c r="O9" s="68"/>
      <c r="P9" s="69"/>
      <c r="Q9" s="8"/>
      <c r="R9" s="137"/>
      <c r="S9" s="33" t="s">
        <v>54</v>
      </c>
      <c r="T9" s="35">
        <f t="shared" ref="T9:Z9" si="1">SUM(T6:T8)</f>
        <v>103</v>
      </c>
      <c r="U9" s="35">
        <f t="shared" si="1"/>
        <v>27</v>
      </c>
      <c r="V9" s="35">
        <f t="shared" si="1"/>
        <v>71</v>
      </c>
      <c r="W9" s="35">
        <f t="shared" si="1"/>
        <v>7</v>
      </c>
      <c r="X9" s="35">
        <f t="shared" si="1"/>
        <v>5</v>
      </c>
      <c r="Y9" s="35">
        <f t="shared" si="1"/>
        <v>3</v>
      </c>
      <c r="Z9" s="35">
        <f t="shared" si="1"/>
        <v>61</v>
      </c>
      <c r="AA9" s="36">
        <f>Z9/V9</f>
        <v>0.85915492957746475</v>
      </c>
      <c r="AB9" s="36">
        <v>0.91666666666666663</v>
      </c>
      <c r="AC9" s="36">
        <f>AA9/AB9</f>
        <v>0.93725992317541618</v>
      </c>
      <c r="AD9" s="155"/>
      <c r="AE9" s="137"/>
      <c r="AF9" s="33" t="s">
        <v>54</v>
      </c>
      <c r="AG9" s="35">
        <f t="shared" ref="AG9:AM9" si="2">SUM(AG6:AG8)</f>
        <v>12</v>
      </c>
      <c r="AH9" s="35">
        <f t="shared" si="2"/>
        <v>4</v>
      </c>
      <c r="AI9" s="35">
        <f t="shared" si="2"/>
        <v>8</v>
      </c>
      <c r="AJ9" s="35">
        <f t="shared" si="2"/>
        <v>0</v>
      </c>
      <c r="AK9" s="35">
        <f t="shared" si="2"/>
        <v>0</v>
      </c>
      <c r="AL9" s="35">
        <f t="shared" si="2"/>
        <v>0</v>
      </c>
      <c r="AM9" s="35">
        <f t="shared" si="2"/>
        <v>8</v>
      </c>
      <c r="AN9" s="39">
        <f>AM9/AI9</f>
        <v>1</v>
      </c>
      <c r="AO9" s="39">
        <f>AVERAGE(AO6,AO7,AO8)</f>
        <v>0.95483333333333331</v>
      </c>
      <c r="AP9" s="39">
        <f>AN9/AO9</f>
        <v>1.0473031942747426</v>
      </c>
      <c r="AQ9" s="139"/>
    </row>
    <row r="10" spans="1:43">
      <c r="A10" s="13"/>
      <c r="B10" s="131"/>
      <c r="C10" s="131"/>
      <c r="D10" s="131"/>
      <c r="E10" s="131"/>
      <c r="F10" s="131"/>
      <c r="G10" s="131"/>
      <c r="H10" s="131"/>
      <c r="I10" s="131"/>
      <c r="J10" s="131"/>
      <c r="K10" s="131"/>
      <c r="L10" s="132"/>
      <c r="M10" s="133"/>
      <c r="N10" s="9"/>
      <c r="O10" s="9"/>
      <c r="P10" s="9"/>
      <c r="Q10" s="9"/>
      <c r="R10" s="137"/>
      <c r="S10" s="156"/>
      <c r="T10" s="157"/>
      <c r="U10" s="157"/>
      <c r="V10" s="157"/>
      <c r="W10" s="157"/>
      <c r="X10" s="157"/>
      <c r="Y10" s="157"/>
      <c r="Z10" s="157"/>
      <c r="AA10" s="157"/>
      <c r="AB10" s="157"/>
      <c r="AC10" s="157"/>
      <c r="AD10" s="158"/>
      <c r="AE10" s="137"/>
      <c r="AF10" s="14"/>
      <c r="AG10" s="2"/>
      <c r="AH10" s="2"/>
      <c r="AI10" s="2"/>
      <c r="AJ10" s="2"/>
      <c r="AK10" s="2"/>
      <c r="AL10" s="2"/>
      <c r="AM10" s="2"/>
      <c r="AN10" s="2"/>
      <c r="AO10" s="2"/>
      <c r="AP10" s="2"/>
      <c r="AQ10" s="139"/>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1570</v>
      </c>
      <c r="N11" s="34" t="s">
        <v>1595</v>
      </c>
      <c r="O11" s="34" t="s">
        <v>1596</v>
      </c>
      <c r="P11" s="34" t="s">
        <v>1597</v>
      </c>
      <c r="Q11" s="34" t="s">
        <v>1598</v>
      </c>
      <c r="R11" s="137"/>
      <c r="S11" s="33" t="s">
        <v>24</v>
      </c>
      <c r="T11" s="34" t="s">
        <v>20</v>
      </c>
      <c r="U11" s="34">
        <v>0</v>
      </c>
      <c r="V11" s="34" t="s">
        <v>10</v>
      </c>
      <c r="W11" s="34" t="s">
        <v>7</v>
      </c>
      <c r="X11" s="34" t="s">
        <v>36</v>
      </c>
      <c r="Y11" s="34" t="s">
        <v>2</v>
      </c>
      <c r="Z11" s="34" t="s">
        <v>3</v>
      </c>
      <c r="AA11" s="34" t="s">
        <v>55</v>
      </c>
      <c r="AB11" s="34" t="s">
        <v>54</v>
      </c>
      <c r="AC11" s="34" t="s">
        <v>56</v>
      </c>
      <c r="AD11" s="40" t="s">
        <v>60</v>
      </c>
      <c r="AE11" s="137"/>
      <c r="AF11" s="33" t="s">
        <v>24</v>
      </c>
      <c r="AG11" s="34" t="s">
        <v>20</v>
      </c>
      <c r="AH11" s="34">
        <v>0</v>
      </c>
      <c r="AI11" s="34" t="s">
        <v>10</v>
      </c>
      <c r="AJ11" s="34" t="s">
        <v>7</v>
      </c>
      <c r="AK11" s="34" t="s">
        <v>2</v>
      </c>
      <c r="AL11" s="34" t="s">
        <v>36</v>
      </c>
      <c r="AM11" s="34" t="s">
        <v>3</v>
      </c>
      <c r="AN11" s="34" t="s">
        <v>55</v>
      </c>
      <c r="AO11" s="34" t="s">
        <v>54</v>
      </c>
      <c r="AP11" s="34" t="s">
        <v>56</v>
      </c>
      <c r="AQ11" s="40" t="s">
        <v>60</v>
      </c>
    </row>
    <row r="12" spans="1:43">
      <c r="A12" s="131" t="s">
        <v>33</v>
      </c>
      <c r="B12" s="11" t="s">
        <v>32</v>
      </c>
      <c r="C12" s="11">
        <f>COUNTIFS(Roster!T:T,"0",Roster!O:O,"ICQA",Roster!J:J,"Day Shift",Roster!P:P,"Direct",Roster!G:G,"AUH1")</f>
        <v>0</v>
      </c>
      <c r="D12" s="11">
        <f>COUNTIFS(Roster!T:T,"OFF",Roster!O:O,"ICQA",Roster!J:J,"Day Shift",Roster!P:P,"Direct",Roster!G:G,"AUH1")</f>
        <v>11</v>
      </c>
      <c r="E12" s="11">
        <f>COUNTIFS(Roster!T:T,"PL",Roster!O:O,"ICQA",Roster!J:J,"Day Shift",Roster!P:P,"Direct",Roster!G:G,"AUH1")</f>
        <v>3</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27</v>
      </c>
      <c r="H12" s="11">
        <f>COUNTIFS(Roster!T:T,"SL",Roster!O:O,"ICQA",Roster!J:J,"Day Shift",Roster!P:P,"Direct",Roster!G:G,"AUH1")</f>
        <v>1</v>
      </c>
      <c r="I12" s="11">
        <f>COUNTIFS(Roster!T:T,"AB",Roster!O:O,"ICQA",Roster!J:J,"Day Shift",Roster!P:P,"Direct",Roster!G:G,"AUH1")+COUNTIFS(Roster!T:T,"ABWI",Roster!O:O,"ICQA",Roster!J:J,"Day Shift",Roster!P:P,"Direct",Roster!G:G,"AUH1")</f>
        <v>2</v>
      </c>
      <c r="J12" s="11">
        <f>SUM(G12:I12,)+SUM(C12:E12)</f>
        <v>44</v>
      </c>
      <c r="K12" s="11">
        <f>(J12-D12)-C12-F12</f>
        <v>33</v>
      </c>
      <c r="L12" s="62">
        <v>0.86822580645161285</v>
      </c>
      <c r="M12" s="12">
        <f t="shared" ref="M12:M28" si="3">(G12-F12)/(K12)</f>
        <v>0.81818181818181823</v>
      </c>
      <c r="N12" s="12">
        <f>G12/K12</f>
        <v>0.81818181818181823</v>
      </c>
      <c r="O12" s="12"/>
      <c r="P12" s="12"/>
      <c r="Q12" s="12"/>
      <c r="R12" s="137"/>
      <c r="S12" s="147"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12</v>
      </c>
      <c r="W12" s="11">
        <f>COUNTIFS(Roster!T:T,"PL",Roster!O:O,"Warehouse Deals",Roster!J:J,"Day Shift",Roster!P:P,"Direct",Roster!G:G,"AUH3")+COUNTIFS(Roster!T:T,"PL",Roster!O:O,"Warehouse Deals",Roster!J:J,"Day Shift",Roster!P:P,"Direct",Roster!G:G,"DDB1")</f>
        <v>3</v>
      </c>
      <c r="X12" s="11">
        <f>COUNTIFS(Table1[[#All],[Building]],"AUH3",Table1[[#All],[Shift]],"Day Shift",Table1[[#All],[OFF1]],"OT",Table1[[#All],[Department]],Dashboard!S12)+COUNTIFS(Table1[[#All],[Building]],"AUH3",Table1[[#All],[Shift]],"Day Shift",Table1[[#All],[OFF2]],"OT",Table1[[#All],[Department]],Dashboard!S12)</f>
        <v>2</v>
      </c>
      <c r="Y12" s="11">
        <f>COUNTIFS(Roster!T:T,"P",Roster!O:O,"Warehouse Deals",Roster!J:J,"Day Shift",Roster!P:P,"Direct",Roster!G:G,"AUH3")+COUNTIFS(Roster!T:T,"P",Roster!O:O,"Warehouse Deals",Roster!J:J,"Day Shift",Roster!P:P,"Direct",Roster!G:G,"DDB1")</f>
        <v>28</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3</v>
      </c>
      <c r="AB12" s="11">
        <f>SUM(Y12:AA12,)+SUM(U12:W12)</f>
        <v>46</v>
      </c>
      <c r="AC12" s="11">
        <f>(AB12-V12)-U12-X12</f>
        <v>32</v>
      </c>
      <c r="AD12" s="16">
        <f>Y12/AC12</f>
        <v>0.875</v>
      </c>
      <c r="AE12" s="137"/>
      <c r="AF12" s="147"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40"/>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37"/>
      <c r="S13" s="147"/>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37"/>
      <c r="AF13" s="147"/>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c r="A14" s="131"/>
      <c r="B14" s="11" t="s">
        <v>39</v>
      </c>
      <c r="C14" s="11">
        <f>COUNTIFS(Roster!T:T,"0",Roster!O:O,"ICQA",Roster!J:J,"Night Shift",Roster!P:P,"Direct",Roster!G:G,"AUH1")</f>
        <v>0</v>
      </c>
      <c r="D14" s="11">
        <f>COUNTIFS(Roster!T:T,"OFF",Roster!O:O,"ICQA",Roster!J:J,"Night Shift",Roster!P:P,"Direct",Roster!G:G,"AUH1")</f>
        <v>2</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5</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5</v>
      </c>
      <c r="L14" s="62">
        <v>0.76500000000000001</v>
      </c>
      <c r="M14" s="12">
        <f t="shared" si="3"/>
        <v>1</v>
      </c>
      <c r="N14" s="12">
        <f t="shared" ref="N14:N28" si="5">G14/K14</f>
        <v>1</v>
      </c>
      <c r="O14" s="12"/>
      <c r="P14" s="12"/>
      <c r="Q14" s="12"/>
      <c r="R14" s="137"/>
      <c r="S14" s="147"/>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15</v>
      </c>
      <c r="W14" s="11">
        <f>COUNTIFS(Roster!T:T,"PL",Roster!O:O,"Warehouse Deals",Roster!J:J,"Night Shift",Roster!P:P,"Direct",Roster!G:G,"AUH3")+COUNTIFS(Roster!T:T,"PL",Roster!O:O,"Warehouse Deals",Roster!J:J,"Night Shift",Roster!P:P,"Direct",Roster!G:G,"DDB1")</f>
        <v>4</v>
      </c>
      <c r="X14" s="11">
        <f>COUNTIFS(Table1[[#All],[Building]],"AUH3",Table1[[#All],[Shift]],"Night Shift",Table1[[#All],[OFF1]],"OT",Table1[[#All],[Department]],Dashboard!S12)+COUNTIFS(Table1[[#All],[Building]],"AUH3",Table1[[#All],[Shift]],"Night Shift",Table1[[#All],[OFF2]],"OT",Table1[[#All],[Department]],Dashboard!S12)</f>
        <v>3</v>
      </c>
      <c r="Y14" s="11">
        <f>COUNTIFS(Roster!T:T,"P",Roster!O:O,"Warehouse Deals",Roster!J:J,"Night Shift",Roster!P:P,"Direct",Roster!G:G,"AUH3")+COUNTIFS(Roster!T:T,"P",Roster!O:O,"Warehouse Deals",Roster!J:J,"Night Shift",Roster!P:P,"Direct",Roster!G:G,"DDB1")</f>
        <v>38</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57</v>
      </c>
      <c r="AC14" s="11">
        <f>(AB14-V14)-U14-X14</f>
        <v>39</v>
      </c>
      <c r="AD14" s="16">
        <f>Y14/AC14</f>
        <v>0.97435897435897434</v>
      </c>
      <c r="AE14" s="137"/>
      <c r="AF14" s="147"/>
      <c r="AG14" s="2" t="s">
        <v>39</v>
      </c>
      <c r="AH14" s="2">
        <f>COUNTIFS(Roster!T:T,"0",Roster!O:O,"Warehouse Deals",Roster!J:J,"Night Shift",Roster!P:P,"Support",Roster!G:G,"DAD1")</f>
        <v>0</v>
      </c>
      <c r="AI14" s="2">
        <f>COUNTIFS(Roster!T:T,"OFF",Roster!O:O,"Warehouse Deals",Roster!J:J,"Night Shift",Roster!P:P,"Support",Roster!G:G,"DAD1")</f>
        <v>4</v>
      </c>
      <c r="AJ14" s="2">
        <f>COUNTIFS(Roster!T:T,"PL",Roster!O:O,"Warehouse Deals",Roster!J:J,"Night Shift",Roster!P:P,"Support",Roster!G:G,"DAD1")</f>
        <v>0</v>
      </c>
      <c r="AK14" s="2">
        <f>COUNTIFS(Roster!T:T,"P",Roster!O:O,"Warehouse Deals",Roster!J:J,"Night Shift",Roster!P:P,"Support",Roster!G:G,"DAD1")</f>
        <v>8</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12</v>
      </c>
      <c r="AP14" s="29">
        <f>(AO14-AI14)-AH14</f>
        <v>8</v>
      </c>
      <c r="AQ14" s="32">
        <f>AK14/AP14</f>
        <v>1</v>
      </c>
    </row>
    <row r="15" spans="1:43" s="10" customFormat="1">
      <c r="A15" s="129" t="s">
        <v>57</v>
      </c>
      <c r="B15" s="129"/>
      <c r="C15" s="23">
        <f t="shared" ref="C15:J15" si="6">SUM(C12:C14)</f>
        <v>0</v>
      </c>
      <c r="D15" s="23">
        <f t="shared" si="6"/>
        <v>13</v>
      </c>
      <c r="E15" s="23">
        <f t="shared" si="6"/>
        <v>3</v>
      </c>
      <c r="F15" s="23">
        <f t="shared" si="6"/>
        <v>0</v>
      </c>
      <c r="G15" s="24">
        <f t="shared" si="6"/>
        <v>32</v>
      </c>
      <c r="H15" s="23">
        <f t="shared" si="6"/>
        <v>1</v>
      </c>
      <c r="I15" s="23">
        <f t="shared" si="6"/>
        <v>2</v>
      </c>
      <c r="J15" s="23">
        <f t="shared" si="6"/>
        <v>51</v>
      </c>
      <c r="K15" s="23">
        <f>SUM(K12:K14)</f>
        <v>38</v>
      </c>
      <c r="L15" s="63">
        <v>0.85388888888888892</v>
      </c>
      <c r="M15" s="57">
        <f>(G15-F15)/(K15)</f>
        <v>0.84210526315789469</v>
      </c>
      <c r="N15" s="57">
        <f t="shared" si="5"/>
        <v>0.84210526315789469</v>
      </c>
      <c r="O15" s="84">
        <f>L15*K15</f>
        <v>32.44777777777778</v>
      </c>
      <c r="P15" s="84">
        <f>G15-F15</f>
        <v>32</v>
      </c>
      <c r="Q15" s="84">
        <f>P15-O15</f>
        <v>-0.44777777777778027</v>
      </c>
      <c r="R15" s="137"/>
      <c r="S15" s="163" t="s">
        <v>59</v>
      </c>
      <c r="T15" s="129"/>
      <c r="U15" s="23">
        <f t="shared" ref="U15:AB15" si="7">SUM(U12:U14)</f>
        <v>0</v>
      </c>
      <c r="V15" s="23">
        <f t="shared" si="7"/>
        <v>27</v>
      </c>
      <c r="W15" s="23">
        <f t="shared" si="7"/>
        <v>7</v>
      </c>
      <c r="X15" s="23">
        <f>SUM(X12:X14)</f>
        <v>5</v>
      </c>
      <c r="Y15" s="24">
        <f t="shared" si="7"/>
        <v>66</v>
      </c>
      <c r="Z15" s="23">
        <f t="shared" si="7"/>
        <v>0</v>
      </c>
      <c r="AA15" s="23">
        <f t="shared" si="7"/>
        <v>3</v>
      </c>
      <c r="AB15" s="23">
        <f t="shared" si="7"/>
        <v>103</v>
      </c>
      <c r="AC15" s="23">
        <f>SUM(AC12:AC14)</f>
        <v>71</v>
      </c>
      <c r="AD15" s="25"/>
      <c r="AE15" s="137"/>
      <c r="AF15" s="165" t="s">
        <v>68</v>
      </c>
      <c r="AG15" s="166"/>
      <c r="AH15" s="27">
        <f t="shared" ref="AH15:AN15" si="8">SUM(AH12:AH14)</f>
        <v>0</v>
      </c>
      <c r="AI15" s="27">
        <f t="shared" si="8"/>
        <v>4</v>
      </c>
      <c r="AJ15" s="27">
        <f t="shared" si="8"/>
        <v>0</v>
      </c>
      <c r="AK15" s="26">
        <f t="shared" si="8"/>
        <v>8</v>
      </c>
      <c r="AL15" s="26">
        <f t="shared" si="8"/>
        <v>0</v>
      </c>
      <c r="AM15" s="27">
        <f t="shared" si="8"/>
        <v>0</v>
      </c>
      <c r="AN15" s="27">
        <f t="shared" si="8"/>
        <v>0</v>
      </c>
      <c r="AO15" s="27">
        <f>SUM(AO12:AO14)</f>
        <v>12</v>
      </c>
      <c r="AP15" s="28">
        <f>SUM(AP12:AP14)</f>
        <v>8</v>
      </c>
      <c r="AQ15" s="161"/>
    </row>
    <row r="16" spans="1:43" ht="13.5" thickBot="1">
      <c r="A16" s="144" t="s">
        <v>35</v>
      </c>
      <c r="B16" s="54" t="s">
        <v>32</v>
      </c>
      <c r="C16" s="54">
        <f>COUNTIFS(Roster!T:T,"0",Roster!O:O,"Inbound",Roster!J:J,"Day Shift",Roster!P:P,"Direct",Roster!G:G,"AUH1")</f>
        <v>0</v>
      </c>
      <c r="D16" s="54">
        <f>COUNTIFS(Roster!T:T,"OFF",Roster!O:O,"Inbound",Roster!J:J,"Day Shift",Roster!P:P,"Direct",Roster!G:G,"AUH1")</f>
        <v>51</v>
      </c>
      <c r="E16" s="54">
        <f>COUNTIFS(Roster!T:T,"PL",Roster!O:O,"Inbound",Roster!J:J,"Day Shift",Roster!P:P,"Direct",Roster!G:G,"AUH1")</f>
        <v>17</v>
      </c>
      <c r="F16" s="54">
        <f>COUNTIFS(Table1[[#All],[Building]],"AUH1",Table1[[#All],[Shift]],"Day Shift",Table1[[#All],[OFF1]],"OT",Table1[[#All],[Department]],Dashboard!A16)+COUNTIFS(Table1[[#All],[Building]],"AUH1",Table1[[#All],[Shift]],"Day Shift",Table1[[#All],[OFF2]],"OT",Table1[[#All],[Department]],Dashboard!A16)</f>
        <v>8</v>
      </c>
      <c r="G16" s="54">
        <f>COUNTIFS(Roster!T:T,"P",Roster!O:O,"Inbound",Roster!J:J,"Day Shift",Roster!P:P,"Direct",Roster!G:G,"AUH1")</f>
        <v>142</v>
      </c>
      <c r="H16" s="54">
        <f>COUNTIFS(Roster!T:T,"SL",Roster!O:O,"Inbound",Roster!J:J,"Day Shift",Roster!P:P,"Direct",Roster!G:G,"AUH1")</f>
        <v>1</v>
      </c>
      <c r="I16" s="54">
        <f>COUNTIFS(Roster!T:T,"AB",Roster!O:O,"Inbound",Roster!J:J,"Day Shift",Roster!P:P,"Direct",Roster!G:G,"AUH1")+COUNTIFS(Roster!T:T,"ABWI",Roster!O:O,"Inbound",Roster!J:J,"Day Shift",Roster!P:P,"Direct",Roster!G:G,"AUH1")</f>
        <v>9</v>
      </c>
      <c r="J16" s="54">
        <f t="shared" si="4"/>
        <v>220</v>
      </c>
      <c r="K16" s="54">
        <f>(J16-D16)-C16-F16</f>
        <v>161</v>
      </c>
      <c r="L16" s="62">
        <v>0.8833673469387755</v>
      </c>
      <c r="M16" s="12">
        <f t="shared" si="3"/>
        <v>0.83229813664596275</v>
      </c>
      <c r="N16" s="12">
        <f t="shared" si="5"/>
        <v>0.88198757763975155</v>
      </c>
      <c r="O16" s="91"/>
      <c r="P16" s="91"/>
      <c r="Q16" s="12"/>
      <c r="R16" s="137"/>
      <c r="S16" s="147"/>
      <c r="T16" s="131"/>
      <c r="U16" s="131"/>
      <c r="V16" s="131"/>
      <c r="W16" s="131"/>
      <c r="X16" s="131"/>
      <c r="Y16" s="131"/>
      <c r="Z16" s="131"/>
      <c r="AA16" s="131"/>
      <c r="AB16" s="131"/>
      <c r="AC16" s="131"/>
      <c r="AD16" s="133"/>
      <c r="AE16" s="137"/>
      <c r="AF16" s="167" t="s">
        <v>54</v>
      </c>
      <c r="AG16" s="168"/>
      <c r="AH16" s="38">
        <f>AH15</f>
        <v>0</v>
      </c>
      <c r="AI16" s="38">
        <f t="shared" ref="AI16:AP16" si="9">AI15</f>
        <v>4</v>
      </c>
      <c r="AJ16" s="38">
        <f t="shared" si="9"/>
        <v>0</v>
      </c>
      <c r="AK16" s="38">
        <f t="shared" si="9"/>
        <v>8</v>
      </c>
      <c r="AL16" s="38">
        <f t="shared" si="9"/>
        <v>0</v>
      </c>
      <c r="AM16" s="38">
        <f t="shared" si="9"/>
        <v>0</v>
      </c>
      <c r="AN16" s="38">
        <f t="shared" si="9"/>
        <v>0</v>
      </c>
      <c r="AO16" s="38">
        <f t="shared" si="9"/>
        <v>12</v>
      </c>
      <c r="AP16" s="41">
        <f t="shared" si="9"/>
        <v>8</v>
      </c>
      <c r="AQ16" s="162"/>
    </row>
    <row r="17" spans="1:43" hidden="1">
      <c r="A17" s="145"/>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v>0.84560000000000002</v>
      </c>
      <c r="M17" s="12" t="e">
        <f t="shared" si="3"/>
        <v>#DIV/0!</v>
      </c>
      <c r="N17" s="12" t="e">
        <f t="shared" si="5"/>
        <v>#DIV/0!</v>
      </c>
      <c r="O17" s="91"/>
      <c r="P17" s="91"/>
      <c r="Q17" s="12"/>
      <c r="R17" s="137"/>
      <c r="S17" s="33" t="s">
        <v>24</v>
      </c>
      <c r="T17" s="34" t="s">
        <v>20</v>
      </c>
      <c r="U17" s="34">
        <v>0</v>
      </c>
      <c r="V17" s="34" t="s">
        <v>10</v>
      </c>
      <c r="W17" s="34" t="s">
        <v>7</v>
      </c>
      <c r="X17" s="34" t="s">
        <v>36</v>
      </c>
      <c r="Y17" s="35" t="s">
        <v>2</v>
      </c>
      <c r="Z17" s="34" t="s">
        <v>3</v>
      </c>
      <c r="AA17" s="34" t="s">
        <v>55</v>
      </c>
      <c r="AB17" s="34" t="s">
        <v>54</v>
      </c>
      <c r="AC17" s="34" t="s">
        <v>56</v>
      </c>
      <c r="AD17" s="37" t="s">
        <v>60</v>
      </c>
      <c r="AE17" s="137"/>
    </row>
    <row r="18" spans="1:43">
      <c r="A18" s="140"/>
      <c r="B18" s="11" t="s">
        <v>39</v>
      </c>
      <c r="C18" s="11">
        <f>COUNTIFS(Roster!T:T,"0",Roster!O:O,"Inbound",Roster!J:J,"Night Shift",Roster!P:P,"Direct",Roster!G:G,"AUH1")</f>
        <v>0</v>
      </c>
      <c r="D18" s="11">
        <f>COUNTIFS(Roster!T:T,"OFF",Roster!O:O,"Inbound",Roster!J:J,"Night Shift",Roster!P:P,"Direct",Roster!G:G,"AUH1")</f>
        <v>25</v>
      </c>
      <c r="E18" s="11">
        <f>COUNTIFS(Roster!T:T,"PL",Roster!O:O,"Inbound",Roster!J:J,"Night Shift",Roster!P:P,"Direct",Roster!G:G,"AUH1")</f>
        <v>2</v>
      </c>
      <c r="F18" s="11">
        <f>COUNTIFS(Table1[[#All],[Building]],"AUH1",Table1[[#All],[Shift]],"Night Shift",Table1[[#All],[OFF1]],"OT",Table1[[#All],[Department]],Dashboard!A16)+COUNTIFS(Table1[[#All],[Building]],"AUH1",Table1[[#All],[Shift]],"Night Shift",Table1[[#All],[OFF2]],"OT",Table1[[#All],[Department]],Dashboard!A16)</f>
        <v>3</v>
      </c>
      <c r="G18" s="11">
        <f>COUNTIFS(Roster!T:T,"P",Roster!O:O,"Inbound",Roster!J:J,"Night Shift",Roster!P:P,"Direct",Roster!G:G,"AUH1")</f>
        <v>55</v>
      </c>
      <c r="H18" s="11">
        <f>COUNTIFS(Roster!T:T,"SL",Roster!O:O,"Inbound",Roster!J:J,"Night Shift",Roster!P:P,"Direct",Roster!G:G,"AUH1")</f>
        <v>0</v>
      </c>
      <c r="I18" s="11">
        <f>COUNTIFS(Roster!T:T,"AB",Roster!O:O,"Inbound",Roster!J:J,"Night Shift",Roster!P:P,"Direct",Roster!G:G,"AUH1")+COUNTIFS(Roster!T:T,"ABWI",Roster!O:O,"Inbound",Roster!J:J,"Night Shift",Roster!P:P,"Direct",Roster!G:G,"AUH1")</f>
        <v>4</v>
      </c>
      <c r="J18" s="11">
        <f t="shared" si="4"/>
        <v>86</v>
      </c>
      <c r="K18" s="54">
        <f>(J18-D18)-C18-F18</f>
        <v>58</v>
      </c>
      <c r="L18" s="62">
        <v>0.90249999999999997</v>
      </c>
      <c r="M18" s="12">
        <f t="shared" si="3"/>
        <v>0.89655172413793105</v>
      </c>
      <c r="N18" s="12">
        <f t="shared" si="5"/>
        <v>0.94827586206896552</v>
      </c>
      <c r="O18" s="91"/>
      <c r="P18" s="91"/>
      <c r="Q18" s="12"/>
      <c r="R18" s="137"/>
      <c r="S18" s="147"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1</v>
      </c>
      <c r="W18" s="11">
        <f>COUNTIFS(Roster!G:G,"AUH3",Roster!P:P,"Direct",Roster!T:T,"PL",Roster!E:E,"Regular")+COUNTIFS(Roster!G:G,"DDB1",Roster!P:P,"Direct",Roster!T:T,"PL",Roster!E:E,"Regular")</f>
        <v>1</v>
      </c>
      <c r="X18" s="11">
        <f>COUNTIFS(Table1[[#All],[Building]],"AUH3",Table1[[#All],[Employment Type]],"Regular",Table1[[#All],[OFF1]],"OT",Table1[[#All],[Department]],Dashboard!S18)+COUNTIFS(Table1[[#All],[Building]],"AUH3",Table1[[#All],[Employment Type]],"Regular",Table1[[#All],[OFF2]],"OT",Table1[[#All],[Department]],Dashboard!S18)</f>
        <v>1</v>
      </c>
      <c r="Y18" s="11">
        <f>COUNTIFS(Roster!G:G,"AUH3",Roster!P:P,"Direct",Roster!T:T,"P",Roster!E:E,"Regular")+COUNTIFS(Roster!G:G,"DDB1",Roster!P:P,"Direct",Roster!T:T,"P",Roster!E:E,"Regular")</f>
        <v>12</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13</v>
      </c>
      <c r="AD18" s="16">
        <f>Y18/AC18</f>
        <v>0.92307692307692313</v>
      </c>
      <c r="AE18" s="137"/>
      <c r="AL18" s="7">
        <f>1443+83</f>
        <v>1526</v>
      </c>
    </row>
    <row r="19" spans="1:43" s="10" customFormat="1">
      <c r="A19" s="129" t="s">
        <v>70</v>
      </c>
      <c r="B19" s="129"/>
      <c r="C19" s="23">
        <f>SUM(C16:C18)</f>
        <v>0</v>
      </c>
      <c r="D19" s="23">
        <f t="shared" ref="D19:J19" si="10">SUM(D16:D18)</f>
        <v>76</v>
      </c>
      <c r="E19" s="23">
        <f>SUM(E16:E18)</f>
        <v>19</v>
      </c>
      <c r="F19" s="23">
        <f>SUM(F16:F18)</f>
        <v>11</v>
      </c>
      <c r="G19" s="24">
        <f t="shared" si="10"/>
        <v>197</v>
      </c>
      <c r="H19" s="23">
        <f t="shared" si="10"/>
        <v>1</v>
      </c>
      <c r="I19" s="23">
        <f t="shared" si="10"/>
        <v>13</v>
      </c>
      <c r="J19" s="23">
        <f t="shared" si="10"/>
        <v>306</v>
      </c>
      <c r="K19" s="23">
        <f>SUM(K16:K18)</f>
        <v>219</v>
      </c>
      <c r="L19" s="63">
        <v>0.8880769230769231</v>
      </c>
      <c r="M19" s="57">
        <f>(G19-F19)/(K19)</f>
        <v>0.84931506849315064</v>
      </c>
      <c r="N19" s="57">
        <f t="shared" si="5"/>
        <v>0.8995433789954338</v>
      </c>
      <c r="O19" s="84">
        <f>L19*K19</f>
        <v>194.48884615384617</v>
      </c>
      <c r="P19" s="84">
        <f>G19-F19</f>
        <v>186</v>
      </c>
      <c r="Q19" s="84">
        <f>P19-O19</f>
        <v>-8.4888461538461684</v>
      </c>
      <c r="R19" s="137"/>
      <c r="S19" s="147"/>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26</v>
      </c>
      <c r="W19" s="11">
        <f>COUNTIFS(Roster!G:G,"AUH3",Roster!P:P,"Direct",Roster!T:T,"PL",Roster!E:E,"Temporary")+COUNTIFS(Roster!G:G,"DDB1",Roster!P:P,"Direct",Roster!T:T,"PL",Roster!E:E,"Temporary")</f>
        <v>6</v>
      </c>
      <c r="X19" s="11">
        <f>COUNTIFS(Table1[[#All],[Building]],"AUH3",Table1[[#All],[Employment Type]],"Temporary",Table1[[#All],[OFF1]],"OT",Table1[[#All],[Department]],Dashboard!S18)+COUNTIFS(Table1[[#All],[Building]],"AUH3",Table1[[#All],[Employment Type]],"Temporary",Table1[[#All],[OFF2]],"OT",Table1[[#All],[Department]],Dashboard!S18)</f>
        <v>4</v>
      </c>
      <c r="Y19" s="11">
        <f>COUNTIFS(Roster!G:G,"AUH3",Roster!P:P,"Direct",Roster!T:T,"P",Roster!E:E,"Temporary")+COUNTIFS(Roster!G:G,"DDB1",Roster!P:P,"Direct",Roster!T:T,"P",Roster!E:E,"Temporary")</f>
        <v>54</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3</v>
      </c>
      <c r="AB19" s="11">
        <f>SUM(Y19:AA19,)+SUM(U19:W19)</f>
        <v>89</v>
      </c>
      <c r="AC19" s="11">
        <f>(AB19-V19)-U19</f>
        <v>63</v>
      </c>
      <c r="AD19" s="16">
        <f>Y19/AC19</f>
        <v>0.8571428571428571</v>
      </c>
      <c r="AE19" s="137"/>
      <c r="AF19" s="7"/>
      <c r="AG19" s="7"/>
      <c r="AH19" s="7"/>
      <c r="AI19" s="7"/>
      <c r="AJ19" s="7"/>
      <c r="AK19" s="7"/>
      <c r="AL19" s="7"/>
      <c r="AM19" s="7"/>
      <c r="AN19" s="7"/>
      <c r="AO19" s="7"/>
      <c r="AP19" s="7"/>
      <c r="AQ19" s="7"/>
    </row>
    <row r="20" spans="1:43">
      <c r="A20" s="131" t="s">
        <v>37</v>
      </c>
      <c r="B20" s="11" t="s">
        <v>32</v>
      </c>
      <c r="C20" s="11">
        <f>COUNTIFS(Roster!T:T,"0",Roster!O:O,"Outbound",Roster!J:J,"Day Shift",Roster!P:P,"Direct",Roster!G:G,"AUH1")</f>
        <v>0</v>
      </c>
      <c r="D20" s="11">
        <f>COUNTIFS(Roster!T:T,"OFF",Roster!O:O,"Outbound",Roster!J:J,"Day Shift",Roster!P:P,"Direct",Roster!G:G,"AUH1")</f>
        <v>55</v>
      </c>
      <c r="E20" s="11">
        <f>COUNTIFS(Roster!T:T,"PL",Roster!O:O,"Outbound",Roster!J:J,"Day Shift",Roster!P:P,"Direct",Roster!G:G,"AUH1")</f>
        <v>16</v>
      </c>
      <c r="F20" s="11">
        <f>COUNTIFS(Table1[[#All],[Building]],"AUH1",Table1[[#All],[Shift]],"Day Shift",Table1[[#All],[OFF1]],"OT",Table1[[#All],[Department]],Dashboard!A20)+COUNTIFS(Table1[[#All],[Building]],"AUH1",Table1[[#All],[Shift]],"Day Shift",Table1[[#All],[OFF2]],"OT",Table1[[#All],[Department]],Dashboard!A20)</f>
        <v>19</v>
      </c>
      <c r="G20" s="11">
        <f>COUNTIFS(Roster!T:T,"P",Roster!O:O,"Outbound",Roster!J:J,"Day Shift",Roster!P:P,"Direct",Roster!G:G,"AUH1")</f>
        <v>165</v>
      </c>
      <c r="H20" s="11">
        <f>COUNTIFS(Roster!T:T,"SL",Roster!O:O,"Outbound",Roster!J:J,"Day Shift",Roster!P:P,"Direct",Roster!G:G,"AUH1")</f>
        <v>0</v>
      </c>
      <c r="I20" s="11">
        <f>COUNTIFS(Roster!T:T,"AB",Roster!O:O,"Outbound",Roster!J:J,"Day Shift",Roster!P:P,"Direct",Roster!G:G,"AUH1")+COUNTIFS(Roster!T:T,"ABWI",Roster!O:O,"Outbound",Roster!J:J,"Day Shift",Roster!P:P,"Direct",Roster!G:G,"AUH1")</f>
        <v>13</v>
      </c>
      <c r="J20" s="11">
        <f>SUM(G20:I20,)+SUM(C20:E20)</f>
        <v>249</v>
      </c>
      <c r="K20" s="11">
        <f>(J20-D20)-C20-F20</f>
        <v>175</v>
      </c>
      <c r="L20" s="62">
        <v>0.87251445086705204</v>
      </c>
      <c r="M20" s="12">
        <f t="shared" si="3"/>
        <v>0.8342857142857143</v>
      </c>
      <c r="N20" s="12">
        <f t="shared" si="5"/>
        <v>0.94285714285714284</v>
      </c>
      <c r="O20" s="91"/>
      <c r="P20" s="91"/>
      <c r="Q20" s="12"/>
      <c r="R20" s="137"/>
      <c r="S20" s="163" t="s">
        <v>59</v>
      </c>
      <c r="T20" s="129"/>
      <c r="U20" s="23">
        <f t="shared" ref="U20:AA20" si="11">SUM(U17:U19)</f>
        <v>0</v>
      </c>
      <c r="V20" s="23">
        <f t="shared" si="11"/>
        <v>27</v>
      </c>
      <c r="W20" s="23">
        <f t="shared" si="11"/>
        <v>7</v>
      </c>
      <c r="X20" s="23">
        <f t="shared" si="11"/>
        <v>5</v>
      </c>
      <c r="Y20" s="24">
        <f t="shared" si="11"/>
        <v>66</v>
      </c>
      <c r="Z20" s="23">
        <f t="shared" si="11"/>
        <v>0</v>
      </c>
      <c r="AA20" s="23">
        <f t="shared" si="11"/>
        <v>3</v>
      </c>
      <c r="AB20" s="23">
        <f>SUM(AB17:AB19)</f>
        <v>103</v>
      </c>
      <c r="AC20" s="23">
        <f>SUM(AC18:AC19)</f>
        <v>76</v>
      </c>
      <c r="AD20" s="25"/>
      <c r="AE20" s="137"/>
    </row>
    <row r="21" spans="1:43" hidden="1">
      <c r="A21" s="140"/>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1"/>
      <c r="P21" s="91"/>
      <c r="Q21" s="12"/>
      <c r="R21" s="137"/>
      <c r="S21" s="147"/>
      <c r="T21" s="131"/>
      <c r="U21" s="131"/>
      <c r="V21" s="131"/>
      <c r="W21" s="131"/>
      <c r="X21" s="131"/>
      <c r="Y21" s="131"/>
      <c r="Z21" s="131"/>
      <c r="AA21" s="131"/>
      <c r="AB21" s="131"/>
      <c r="AC21" s="131"/>
      <c r="AD21" s="133"/>
      <c r="AE21" s="137"/>
    </row>
    <row r="22" spans="1:43">
      <c r="A22" s="146"/>
      <c r="B22" s="54" t="s">
        <v>39</v>
      </c>
      <c r="C22" s="54">
        <f>COUNTIFS(Roster!T:T,"0",Roster!O:O,"Outbound",Roster!J:J,"Night Shift",Roster!P:P,"Direct",Roster!G:G,"AUH1")</f>
        <v>0</v>
      </c>
      <c r="D22" s="54">
        <f>COUNTIFS(Roster!T:T,"OFF",Roster!O:O,"Outbound",Roster!J:J,"Night Shift",Roster!P:P,"Direct",Roster!G:G,"AUH1")</f>
        <v>95</v>
      </c>
      <c r="E22" s="54">
        <f>COUNTIFS(Roster!T:T,"PL",Roster!O:O,"Outbound",Roster!J:J,"Night Shift",Roster!P:P,"Direct",Roster!G:G,"AUH1")</f>
        <v>16</v>
      </c>
      <c r="F22" s="54">
        <f>COUNTIFS(Table1[[#All],[Building]],"AUH1",Table1[[#All],[Shift]],"Night Shift",Table1[[#All],[OFF1]],"OT",Table1[[#All],[Department]],Dashboard!A20)+COUNTIFS(Table1[[#All],[Building]],"AUH1",Table1[[#All],[Shift]],"Night Shift",Table1[[#All],[OFF2]],"OT",Table1[[#All],[Department]],Dashboard!A20)</f>
        <v>11</v>
      </c>
      <c r="G22" s="54">
        <f>COUNTIFS(Roster!T:T,"P",Roster!O:O,"Outbound",Roster!J:J,"Night Shift",Roster!P:P,"Direct",Roster!G:G,"AUH1")</f>
        <v>242</v>
      </c>
      <c r="H22" s="54">
        <f>COUNTIFS(Roster!T:T,"SL",Roster!O:O,"Outbound",Roster!J:J,"Night Shift",Roster!P:P,"Direct",Roster!G:G,"AUH1")</f>
        <v>0</v>
      </c>
      <c r="I22" s="54">
        <f>COUNTIFS(Roster!T:T,"AB",Roster!O:O,"Outbound",Roster!J:J,"Night Shift",Roster!P:P,"Direct",Roster!G:G,"AUH1")+COUNTIFS(Roster!T:T,"ABWI",Roster!O:O,"Outbound",Roster!J:J,"Night Shift",Roster!P:P,"Direct",Roster!G:G,"AUH1")</f>
        <v>22</v>
      </c>
      <c r="J22" s="54">
        <f t="shared" si="4"/>
        <v>375</v>
      </c>
      <c r="K22" s="54">
        <f>(J22-D22)-C22-F22</f>
        <v>269</v>
      </c>
      <c r="L22" s="62">
        <v>0.91873665480427047</v>
      </c>
      <c r="M22" s="65">
        <f t="shared" si="3"/>
        <v>0.85873605947955389</v>
      </c>
      <c r="N22" s="65">
        <f t="shared" si="5"/>
        <v>0.8996282527881041</v>
      </c>
      <c r="O22" s="92"/>
      <c r="P22" s="92"/>
      <c r="Q22" s="12"/>
      <c r="R22" s="137"/>
      <c r="S22" s="33" t="s">
        <v>20</v>
      </c>
      <c r="T22" s="34" t="s">
        <v>47</v>
      </c>
      <c r="U22" s="34" t="s">
        <v>48</v>
      </c>
      <c r="V22" s="34" t="s">
        <v>49</v>
      </c>
      <c r="W22" s="34" t="s">
        <v>7</v>
      </c>
      <c r="X22" s="34" t="s">
        <v>36</v>
      </c>
      <c r="Y22" s="34" t="s">
        <v>50</v>
      </c>
      <c r="Z22" s="34" t="s">
        <v>2</v>
      </c>
      <c r="AA22" s="34" t="s">
        <v>51</v>
      </c>
      <c r="AB22" s="34" t="s">
        <v>52</v>
      </c>
      <c r="AC22" s="34" t="s">
        <v>53</v>
      </c>
      <c r="AD22" s="141"/>
      <c r="AE22" s="137"/>
    </row>
    <row r="23" spans="1:43" s="10" customFormat="1">
      <c r="A23" s="129" t="s">
        <v>58</v>
      </c>
      <c r="B23" s="129"/>
      <c r="C23" s="23">
        <f t="shared" ref="C23:J23" si="12">SUM(C20:C22)</f>
        <v>0</v>
      </c>
      <c r="D23" s="23">
        <f t="shared" si="12"/>
        <v>150</v>
      </c>
      <c r="E23" s="23">
        <f t="shared" si="12"/>
        <v>32</v>
      </c>
      <c r="F23" s="23">
        <f>SUM(F20:F22)</f>
        <v>30</v>
      </c>
      <c r="G23" s="24">
        <f t="shared" si="12"/>
        <v>407</v>
      </c>
      <c r="H23" s="23">
        <f t="shared" si="12"/>
        <v>0</v>
      </c>
      <c r="I23" s="23">
        <f t="shared" si="12"/>
        <v>35</v>
      </c>
      <c r="J23" s="23">
        <f t="shared" si="12"/>
        <v>624</v>
      </c>
      <c r="K23" s="23">
        <f>SUM(K20:K22)</f>
        <v>444</v>
      </c>
      <c r="L23" s="63">
        <v>0.90112334801762117</v>
      </c>
      <c r="M23" s="57">
        <f>(G23-F23)/(K23)</f>
        <v>0.84909909909909909</v>
      </c>
      <c r="N23" s="57">
        <f t="shared" si="5"/>
        <v>0.91666666666666663</v>
      </c>
      <c r="O23" s="84">
        <f>L23*K23</f>
        <v>400.09876651982381</v>
      </c>
      <c r="P23" s="84">
        <f>G23-F23</f>
        <v>377</v>
      </c>
      <c r="Q23" s="84">
        <f>P23-O23</f>
        <v>-23.098766519823812</v>
      </c>
      <c r="R23" s="137"/>
      <c r="S23" s="13" t="s">
        <v>34</v>
      </c>
      <c r="T23" s="11">
        <f>COUNTIFS(Roster!G:G,"AUH3",Roster!E:E,"Regular")+COUNTIFS(Roster!G:G,"DDB1",Roster!E:E,"Regular",Roster!P:P,"Direct")</f>
        <v>14</v>
      </c>
      <c r="U23" s="11">
        <f>COUNTIFS(Roster!G:G,"AUH3",Roster!E:E,"Regular",Roster!T:T,"OFF",Roster!P:P,"Direct")+COUNTIFS(Roster!G:G,"DDB1",Roster!E:E,"Regular",Roster!T:T,"OFF",Roster!P:P,"Direct")</f>
        <v>1</v>
      </c>
      <c r="V23" s="11">
        <f>SUMIFS($AC$18:$AC$19,$T$18:$T$19,"Regular")</f>
        <v>13</v>
      </c>
      <c r="W23" s="11">
        <f>COUNTIFS(Roster!G:G,"AUH3",Roster!E:E,"Regular",Roster!T:T,"PL",Roster!P:P,"Direct")+COUNTIFS(Roster!G:G,"DDB1",Roster!E:E,"Regular",Roster!T:T,"PL",Roster!P:P,"Direct")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12</v>
      </c>
      <c r="AA23" s="12">
        <f>Z23/V23</f>
        <v>0.92307692307692313</v>
      </c>
      <c r="AB23" s="21">
        <v>0.92384615384615376</v>
      </c>
      <c r="AC23" s="12">
        <f>AA23/AB23</f>
        <v>0.99916736053288946</v>
      </c>
      <c r="AD23" s="142"/>
      <c r="AE23" s="137"/>
      <c r="AF23" s="7"/>
      <c r="AG23" s="7"/>
      <c r="AH23" s="7"/>
      <c r="AI23" s="7"/>
      <c r="AJ23" s="7"/>
      <c r="AK23" s="7"/>
      <c r="AL23" s="7"/>
      <c r="AM23" s="7"/>
      <c r="AN23" s="7"/>
      <c r="AO23" s="7"/>
      <c r="AP23" s="7"/>
      <c r="AQ23" s="7"/>
    </row>
    <row r="24" spans="1:43" s="10" customFormat="1" ht="12.5" thickBot="1">
      <c r="A24" s="131" t="s">
        <v>67</v>
      </c>
      <c r="B24" s="11" t="s">
        <v>32</v>
      </c>
      <c r="C24" s="11">
        <f>COUNTIFS(Roster!T:T,"0",Roster!O:O,"CRET",Roster!J:J,"Day Shift",Roster!P:P,"Direct",Roster!G:G,"AUH1")</f>
        <v>0</v>
      </c>
      <c r="D24" s="11">
        <f>COUNTIFS(Roster!T:T,"OFF",Roster!O:O,"CRET",Roster!J:J,"Day Shift",Roster!P:P,"Direct",Roster!G:G,"AUH1")</f>
        <v>23</v>
      </c>
      <c r="E24" s="11">
        <f>COUNTIFS(Roster!T:T,"PL",Roster!O:O,"CRET",Roster!J:J,"Day Shift",Roster!P:P,"Direct",Roster!G:G,"AUH1")</f>
        <v>12</v>
      </c>
      <c r="F24" s="11">
        <f>COUNTIFS(Table1[[#All],[Building]],"AUH1",Table1[[#All],[Shift]],"Day Shift",Table1[[#All],[OFF1]],"OT",Table1[[#All],[Department]],Dashboard!A24)+COUNTIFS(Table1[[#All],[Building]],"AUH1",Table1[[#All],[Shift]],"Day Shift",Table1[[#All],[OFF2]],"OT",Table1[[#All],[Department]],Dashboard!A24)</f>
        <v>11</v>
      </c>
      <c r="G24" s="11">
        <f>COUNTIFS(Roster!T:T,"P",Roster!O:O,"CRET",Roster!J:J,"Day Shift",Roster!P:P,"Direct",Roster!G:G,"AUH1")</f>
        <v>86</v>
      </c>
      <c r="H24" s="11">
        <f>COUNTIFS(Roster!T:T,"SL",Roster!O:O,"CRET",Roster!J:J,"Day Shift",Roster!P:P,"Direct",Roster!G:G,"AUH1")</f>
        <v>0</v>
      </c>
      <c r="I24" s="11">
        <f>COUNTIFS(Roster!T:T,"AB",Roster!O:O,"CRET",Roster!J:J,"Day Shift",Roster!P:P,"Direct",Roster!G:G,"AUH1")+COUNTIFS(Roster!T:T,"ABWI",Roster!O:O,"CRET",Roster!J:J,"Day Shift",Roster!P:P,"Direct",Roster!G:G,"AUH1")</f>
        <v>7</v>
      </c>
      <c r="J24" s="11">
        <f t="shared" si="4"/>
        <v>128</v>
      </c>
      <c r="K24" s="11">
        <f>(J24-D24)-C24-F24</f>
        <v>94</v>
      </c>
      <c r="L24" s="62">
        <v>0.8504166666666666</v>
      </c>
      <c r="M24" s="12">
        <f t="shared" si="3"/>
        <v>0.7978723404255319</v>
      </c>
      <c r="N24" s="12">
        <f t="shared" si="5"/>
        <v>0.91489361702127658</v>
      </c>
      <c r="O24" s="91"/>
      <c r="P24" s="91"/>
      <c r="Q24" s="12"/>
      <c r="R24" s="137"/>
      <c r="S24" s="17" t="s">
        <v>31</v>
      </c>
      <c r="T24" s="18">
        <f>COUNTIFS(Roster!G:G,"AUH3",Roster!E:E,"Temporary")+COUNTIFS(Roster!G:G,"DDB1",Roster!E:E,"Temporary",Roster!P:P,"Direct")</f>
        <v>89</v>
      </c>
      <c r="U24" s="18">
        <f>COUNTIFS(Roster!G:G,"AUH3",Roster!E:E,"Temporary",Roster!T:T,"OFF",Roster!P:P,"Direct")+COUNTIFS(Roster!G:G,"DDB1",Roster!E:E,"Temporary",Roster!T:T,"OFF",Roster!P:P,"Direct")</f>
        <v>26</v>
      </c>
      <c r="V24" s="18">
        <f>SUMIFS($AC$18:$AC$19,$T$18:$T$19,"Temporary")</f>
        <v>63</v>
      </c>
      <c r="W24" s="18">
        <f>COUNTIFS(Roster!G:G,"AUH3",Roster!E:E,"Temporary",Roster!T:T,"PL",Roster!P:P,"Direct")+COUNTIFS(Roster!G:G,"DDB1",Roster!E:E,"Temporary",Roster!T:T,"PL",Roster!P:P,"Direct")</f>
        <v>6</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3</v>
      </c>
      <c r="Z24" s="18">
        <f>V24-W24-Y24</f>
        <v>54</v>
      </c>
      <c r="AA24" s="12">
        <f>Z24/V24</f>
        <v>0.8571428571428571</v>
      </c>
      <c r="AB24" s="21">
        <v>0.90181818181818185</v>
      </c>
      <c r="AC24" s="12">
        <f>AA24/AB24</f>
        <v>0.95046082949308752</v>
      </c>
      <c r="AD24" s="143"/>
      <c r="AE24" s="137"/>
      <c r="AF24" s="7"/>
      <c r="AG24" s="7"/>
      <c r="AH24" s="7"/>
      <c r="AI24" s="7"/>
      <c r="AJ24" s="7"/>
      <c r="AK24" s="7"/>
      <c r="AL24" s="7"/>
      <c r="AM24" s="7"/>
      <c r="AN24" s="7"/>
      <c r="AO24" s="7"/>
      <c r="AP24" s="7"/>
      <c r="AQ24" s="7"/>
    </row>
    <row r="25" spans="1:43" s="10" customFormat="1" hidden="1">
      <c r="A25" s="140"/>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1"/>
      <c r="P25" s="91"/>
      <c r="Q25" s="12"/>
      <c r="R25" s="137"/>
      <c r="S25" s="7"/>
      <c r="T25" s="7"/>
      <c r="U25" s="7"/>
      <c r="V25" s="7"/>
      <c r="W25" s="7"/>
      <c r="X25" s="7"/>
      <c r="Y25" s="7"/>
      <c r="Z25" s="7"/>
      <c r="AA25" s="7"/>
      <c r="AB25" s="7"/>
      <c r="AC25" s="7"/>
      <c r="AD25" s="7"/>
      <c r="AE25" s="137"/>
      <c r="AF25" s="7"/>
      <c r="AG25" s="7"/>
      <c r="AH25" s="7"/>
      <c r="AI25" s="7"/>
      <c r="AJ25" s="7"/>
      <c r="AK25" s="7"/>
      <c r="AL25" s="7"/>
      <c r="AM25" s="7"/>
      <c r="AN25" s="7"/>
      <c r="AO25" s="7"/>
      <c r="AP25" s="7"/>
      <c r="AQ25" s="7"/>
    </row>
    <row r="26" spans="1:43" s="10" customFormat="1">
      <c r="A26" s="131"/>
      <c r="B26" s="11" t="s">
        <v>39</v>
      </c>
      <c r="C26" s="11">
        <f>COUNTIFS(Roster!T:T,"0",Roster!O:O,"CRET",Roster!J:J,"Night Shift",Roster!P:P,"Direct",Roster!G:G,"AUH1")</f>
        <v>0</v>
      </c>
      <c r="D26" s="11">
        <f>COUNTIFS(Roster!T:T,"OFF",Roster!O:O,"CRET",Roster!J:J,"Night Shift",Roster!P:P,"Direct",Roster!G:G,"AUH1")</f>
        <v>16</v>
      </c>
      <c r="E26" s="11">
        <f>COUNTIFS(Roster!T:T,"PL",Roster!O:O,"CRET",Roster!J:J,"Night Shift",Roster!P:P,"Direct",Roster!G:G,"AUH1")</f>
        <v>6</v>
      </c>
      <c r="F26" s="11">
        <f>COUNTIFS(Table1[[#All],[Building]],"AUH1",Table1[[#All],[Shift]],"Night Shift",Table1[[#All],[OFF1]],"OT",Table1[[#All],[Department]],Dashboard!A24)+COUNTIFS(Table1[[#All],[Building]],"AUH1",Table1[[#All],[Shift]],"Night Shift",Table1[[#All],[OFF2]],"OT",Table1[[#All],[Department]],Dashboard!A24)</f>
        <v>6</v>
      </c>
      <c r="G26" s="11">
        <f>COUNTIFS(Roster!T:T,"P",Roster!O:O,"CRET",Roster!J:J,"Night Shift",Roster!P:P,"Direct",Roster!G:G,"AUH1")</f>
        <v>62</v>
      </c>
      <c r="H26" s="11">
        <f>COUNTIFS(Roster!T:T,"SL",Roster!O:O,"CRET",Roster!J:J,"Night Shift",Roster!P:P,"Direct",Roster!G:G,"AUH1")</f>
        <v>0</v>
      </c>
      <c r="I26" s="11">
        <f>COUNTIFS(Roster!T:T,"AB",Roster!O:O,"CRET",Roster!J:J,"Night Shift",Roster!P:P,"Direct",Roster!G:G,"AUH1")+COUNTIFS(Roster!T:T,"ABWI",Roster!O:O,"CRET",Roster!J:J,"Night Shift",Roster!P:P,"Direct",Roster!G:G,"AUH1")</f>
        <v>4</v>
      </c>
      <c r="J26" s="11">
        <f t="shared" si="4"/>
        <v>88</v>
      </c>
      <c r="K26" s="11">
        <f>(J26-D26)-C26-F26</f>
        <v>66</v>
      </c>
      <c r="L26" s="62">
        <v>0.8880769230769231</v>
      </c>
      <c r="M26" s="12">
        <f t="shared" si="3"/>
        <v>0.84848484848484851</v>
      </c>
      <c r="N26" s="12">
        <f t="shared" si="5"/>
        <v>0.93939393939393945</v>
      </c>
      <c r="O26" s="91"/>
      <c r="P26" s="91"/>
      <c r="Q26" s="12"/>
      <c r="R26" s="137"/>
      <c r="S26" s="7"/>
      <c r="T26" s="7"/>
      <c r="U26" s="7"/>
      <c r="V26" s="7"/>
      <c r="W26" s="7"/>
      <c r="X26" s="7"/>
      <c r="Y26" s="7"/>
      <c r="Z26" s="7"/>
      <c r="AA26" s="7"/>
      <c r="AB26" s="7"/>
      <c r="AC26" s="7"/>
      <c r="AD26" s="7"/>
      <c r="AE26" s="137"/>
      <c r="AF26" s="7"/>
      <c r="AG26" s="7"/>
      <c r="AH26" s="7"/>
      <c r="AI26" s="7"/>
      <c r="AJ26" s="7"/>
      <c r="AK26" s="7"/>
      <c r="AL26" s="7"/>
      <c r="AM26" s="7"/>
      <c r="AN26" s="7"/>
      <c r="AO26" s="7"/>
      <c r="AP26" s="7"/>
      <c r="AQ26" s="7"/>
    </row>
    <row r="27" spans="1:43" s="10" customFormat="1">
      <c r="A27" s="129" t="s">
        <v>69</v>
      </c>
      <c r="B27" s="129"/>
      <c r="C27" s="23">
        <f t="shared" ref="C27:J27" si="13">SUM(C24:C26)</f>
        <v>0</v>
      </c>
      <c r="D27" s="23">
        <f t="shared" si="13"/>
        <v>39</v>
      </c>
      <c r="E27" s="23">
        <f t="shared" si="13"/>
        <v>18</v>
      </c>
      <c r="F27" s="23">
        <f>SUM(F24:F26)</f>
        <v>17</v>
      </c>
      <c r="G27" s="24">
        <f t="shared" si="13"/>
        <v>148</v>
      </c>
      <c r="H27" s="23">
        <f t="shared" si="13"/>
        <v>0</v>
      </c>
      <c r="I27" s="23">
        <f t="shared" si="13"/>
        <v>11</v>
      </c>
      <c r="J27" s="23">
        <f t="shared" si="13"/>
        <v>216</v>
      </c>
      <c r="K27" s="23">
        <f>SUM(K24:K26)</f>
        <v>160</v>
      </c>
      <c r="L27" s="63">
        <v>0.86562111801242236</v>
      </c>
      <c r="M27" s="57">
        <f t="shared" si="3"/>
        <v>0.81874999999999998</v>
      </c>
      <c r="N27" s="63">
        <f t="shared" si="5"/>
        <v>0.92500000000000004</v>
      </c>
      <c r="O27" s="84">
        <f>L27*K27</f>
        <v>138.49937888198758</v>
      </c>
      <c r="P27" s="84">
        <f>G27-F27</f>
        <v>131</v>
      </c>
      <c r="Q27" s="84">
        <f>P27-O27</f>
        <v>-7.4993788819875817</v>
      </c>
      <c r="R27" s="137"/>
      <c r="S27" s="7"/>
      <c r="T27" s="7"/>
      <c r="U27" s="7"/>
      <c r="V27" s="7"/>
      <c r="W27" s="46">
        <f>W9/(V9-X9)</f>
        <v>0.10606060606060606</v>
      </c>
      <c r="X27" s="7"/>
      <c r="Y27" s="46">
        <f>Y9/(V9-X9)</f>
        <v>4.5454545454545456E-2</v>
      </c>
      <c r="Z27" s="46"/>
      <c r="AA27" s="7"/>
      <c r="AB27" s="7"/>
      <c r="AC27" s="7"/>
      <c r="AD27" s="7"/>
      <c r="AE27" s="137"/>
      <c r="AF27" s="7"/>
      <c r="AG27" s="7"/>
      <c r="AH27" s="7"/>
      <c r="AI27" s="7"/>
      <c r="AJ27" s="7"/>
      <c r="AK27" s="7"/>
      <c r="AL27" s="7"/>
      <c r="AM27" s="7"/>
      <c r="AN27" s="7"/>
      <c r="AO27" s="7"/>
      <c r="AP27" s="7"/>
      <c r="AQ27" s="7"/>
    </row>
    <row r="28" spans="1:43" ht="13">
      <c r="A28" s="130" t="s">
        <v>54</v>
      </c>
      <c r="B28" s="130"/>
      <c r="C28" s="50">
        <f t="shared" ref="C28:J28" si="14">C15+C19+C23+C27</f>
        <v>0</v>
      </c>
      <c r="D28" s="50">
        <f t="shared" si="14"/>
        <v>278</v>
      </c>
      <c r="E28" s="50">
        <f t="shared" si="14"/>
        <v>72</v>
      </c>
      <c r="F28" s="50">
        <f t="shared" si="14"/>
        <v>58</v>
      </c>
      <c r="G28" s="50">
        <f t="shared" si="14"/>
        <v>784</v>
      </c>
      <c r="H28" s="50">
        <f t="shared" si="14"/>
        <v>2</v>
      </c>
      <c r="I28" s="50">
        <f t="shared" si="14"/>
        <v>61</v>
      </c>
      <c r="J28" s="50">
        <f t="shared" si="14"/>
        <v>1197</v>
      </c>
      <c r="K28" s="50">
        <f>K15+K19+K23+K27</f>
        <v>861</v>
      </c>
      <c r="L28" s="36">
        <v>0.88929999999999998</v>
      </c>
      <c r="M28" s="64">
        <f t="shared" si="3"/>
        <v>0.84320557491289194</v>
      </c>
      <c r="N28" s="64">
        <f t="shared" si="5"/>
        <v>0.91056910569105687</v>
      </c>
      <c r="O28" s="84">
        <f>L28*K28</f>
        <v>765.68729999999994</v>
      </c>
      <c r="P28" s="84">
        <f>G28-F28</f>
        <v>726</v>
      </c>
      <c r="Q28" s="85">
        <f>P28-O28</f>
        <v>-39.687299999999937</v>
      </c>
      <c r="R28" s="137"/>
      <c r="AE28" s="137"/>
    </row>
    <row r="29" spans="1:43">
      <c r="E29" s="46"/>
      <c r="G29" s="46"/>
    </row>
    <row r="30" spans="1:43">
      <c r="E30" s="46">
        <f>E9/(D9-F9)</f>
        <v>8.9663760896637607E-2</v>
      </c>
      <c r="G30" s="46"/>
      <c r="H30" s="81"/>
      <c r="J30" s="55"/>
    </row>
    <row r="31" spans="1:43">
      <c r="E31" s="46"/>
      <c r="G31" s="46"/>
      <c r="I31" s="7">
        <v>57</v>
      </c>
    </row>
    <row r="32" spans="1:43">
      <c r="E32" s="46"/>
      <c r="G32" s="46"/>
      <c r="J32" s="46"/>
    </row>
    <row r="33" spans="4:6">
      <c r="D33" s="7" t="s">
        <v>36</v>
      </c>
      <c r="E33" s="7">
        <v>57</v>
      </c>
    </row>
    <row r="34" spans="4:6">
      <c r="D34" s="7" t="s">
        <v>50</v>
      </c>
      <c r="E34" s="127">
        <v>57</v>
      </c>
      <c r="F34" s="46">
        <f>E34/(D9-E33)</f>
        <v>7.0895522388059698E-2</v>
      </c>
    </row>
    <row r="35" spans="4:6">
      <c r="F35" s="46">
        <f>E9/(D9-E33)</f>
        <v>8.9552238805970144E-2</v>
      </c>
    </row>
  </sheetData>
  <sheetProtection formatCells="0" formatColumns="0" formatRows="0" insertColumns="0" insertRows="0" insertHyperlinks="0" deleteColumns="0" deleteRows="0" sort="0" autoFilter="0" pivotTables="0"/>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73"/>
  <sheetViews>
    <sheetView tabSelected="1" zoomScale="70" zoomScaleNormal="70" workbookViewId="0">
      <selection activeCell="G1" sqref="G1"/>
    </sheetView>
  </sheetViews>
  <sheetFormatPr defaultColWidth="14.26953125" defaultRowHeight="13" customHeight="1"/>
  <cols>
    <col min="1" max="1" width="4.81640625" bestFit="1" customWidth="1"/>
    <col min="2" max="2" width="9.26953125" bestFit="1" customWidth="1"/>
    <col min="3" max="3" width="10.36328125" bestFit="1" customWidth="1"/>
    <col min="4" max="4" width="37.453125" bestFit="1" customWidth="1"/>
    <col min="5" max="5" width="13.81640625" bestFit="1" customWidth="1"/>
    <col min="6" max="6" width="6.54296875" bestFit="1" customWidth="1"/>
    <col min="7" max="7" width="6.453125" bestFit="1" customWidth="1"/>
    <col min="8" max="8" width="3.7265625" bestFit="1" customWidth="1"/>
    <col min="9" max="9" width="9.26953125" bestFit="1" customWidth="1"/>
    <col min="10" max="10" width="9.81640625" bestFit="1" customWidth="1"/>
    <col min="11" max="11" width="12" bestFit="1" customWidth="1"/>
    <col min="12" max="13" width="9.54296875" bestFit="1" customWidth="1"/>
    <col min="14" max="14" width="23.81640625" bestFit="1" customWidth="1"/>
    <col min="15" max="15" width="13.6328125" bestFit="1" customWidth="1"/>
    <col min="16" max="16" width="6.453125" bestFit="1" customWidth="1"/>
    <col min="17" max="17" width="8.6328125" bestFit="1" customWidth="1"/>
    <col min="18" max="18" width="14.7265625" bestFit="1" customWidth="1"/>
    <col min="19" max="19" width="26.08984375" bestFit="1" customWidth="1"/>
    <col min="20" max="20" width="9.54296875" style="56" customWidth="1"/>
    <col min="21" max="21" width="16.453125" bestFit="1" customWidth="1"/>
    <col min="22" max="22" width="8.6328125" bestFit="1" customWidth="1"/>
    <col min="23" max="23" width="13.6328125" bestFit="1" customWidth="1"/>
  </cols>
  <sheetData>
    <row r="1" spans="1:25" ht="13" customHeight="1" thickBot="1">
      <c r="A1" s="43" t="s">
        <v>0</v>
      </c>
      <c r="B1" s="44">
        <v>46267</v>
      </c>
      <c r="C1" s="45" t="str">
        <f>TEXT(B1,"dddd")</f>
        <v>Wednesday</v>
      </c>
      <c r="F1" t="s">
        <v>3648</v>
      </c>
      <c r="G1" s="128">
        <v>5.33E-2</v>
      </c>
      <c r="Q1" s="1" t="s">
        <v>1</v>
      </c>
      <c r="R1" s="2" t="s">
        <v>2</v>
      </c>
      <c r="S1" s="2" t="s">
        <v>3</v>
      </c>
      <c r="T1"/>
    </row>
    <row r="2" spans="1:25" ht="13" customHeight="1">
      <c r="Q2" s="3" t="s">
        <v>4</v>
      </c>
      <c r="R2" s="2" t="s">
        <v>5</v>
      </c>
      <c r="S2" s="2" t="s">
        <v>6</v>
      </c>
      <c r="T2"/>
    </row>
    <row r="3" spans="1:25" ht="13" customHeight="1">
      <c r="Q3" s="4" t="s">
        <v>7</v>
      </c>
      <c r="R3" s="2" t="s">
        <v>8</v>
      </c>
      <c r="S3" s="5" t="s">
        <v>9</v>
      </c>
      <c r="T3"/>
    </row>
    <row r="4" spans="1:25" ht="13" customHeight="1">
      <c r="Q4" s="72" t="s">
        <v>10</v>
      </c>
      <c r="R4" s="2" t="s">
        <v>11</v>
      </c>
      <c r="S4" s="6">
        <v>0</v>
      </c>
      <c r="T4"/>
    </row>
    <row r="5" spans="1:25" ht="13" customHeight="1">
      <c r="J5" t="s">
        <v>2620</v>
      </c>
      <c r="T5"/>
    </row>
    <row r="6" spans="1:25" ht="13" customHeight="1">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2929</v>
      </c>
      <c r="U6" s="108" t="s">
        <v>30</v>
      </c>
      <c r="V6" s="70" t="s">
        <v>16</v>
      </c>
      <c r="W6" s="107" t="s">
        <v>25</v>
      </c>
      <c r="X6" s="122" t="s">
        <v>3645</v>
      </c>
      <c r="Y6" s="122" t="s">
        <v>3646</v>
      </c>
    </row>
    <row r="7" spans="1:25" ht="13" hidden="1" customHeight="1">
      <c r="A7" s="11">
        <v>1</v>
      </c>
      <c r="B7" s="47">
        <v>206875258</v>
      </c>
      <c r="C7" s="87" t="s">
        <v>1699</v>
      </c>
      <c r="D7" s="11" t="s">
        <v>1700</v>
      </c>
      <c r="E7" s="48" t="s">
        <v>31</v>
      </c>
      <c r="F7" s="48" t="s">
        <v>74</v>
      </c>
      <c r="G7" s="48" t="s">
        <v>64</v>
      </c>
      <c r="H7" s="48" t="s">
        <v>75</v>
      </c>
      <c r="I7" s="11">
        <v>1299</v>
      </c>
      <c r="J7" s="49" t="str">
        <f>VLOOKUP(Table1[[#This Row],[Psoft No]],[1]Roster!$C$1:$AJ$1369,9,0)</f>
        <v>Day Shift</v>
      </c>
      <c r="K7" s="49" t="s">
        <v>76</v>
      </c>
      <c r="L7" s="49" t="str">
        <f>VLOOKUP(Table1[[#This Row],[Psoft No]],[1]Roster!$C$1:$AJ$1369,11,0)</f>
        <v>Sunday</v>
      </c>
      <c r="M7" s="49" t="str">
        <f>VLOOKUP(Table1[[#This Row],[Psoft No]],[1]Roster!$C$1:$AJ$1369,12,0)</f>
        <v>Monday</v>
      </c>
      <c r="N7" s="49" t="s">
        <v>89</v>
      </c>
      <c r="O7" s="48" t="s">
        <v>67</v>
      </c>
      <c r="P7" s="48" t="s">
        <v>80</v>
      </c>
      <c r="Q7" s="11" t="s">
        <v>90</v>
      </c>
      <c r="R7" s="11" t="s">
        <v>82</v>
      </c>
      <c r="S7" s="11" t="s">
        <v>2647</v>
      </c>
      <c r="T7" s="126" t="str">
        <f>IF(COUNTIFS('DWD RAW File'!$E:$E,$B7,'DWD RAW File'!$AF:$AF,$C$1)&gt;0, IF(COUNTIFS('DWD RAW File'!$E:$E,$B7,'DWD RAW File'!$AF:$AF,$C$1,'DWD RAW File'!$AB:$AB,"Present")&gt;0,"6th Day OT","OFF"), IF(COUNTIFS('DWD RAW File'!$E:$E,$B7,'DWD RAW File'!$AG:$AG,$C$1)&gt;0, IF(COUNTIFS('DWD RAW File'!$E:$E,$B7,'DWD RAW File'!$AG:$AG,$C$1,'DWD RAW File'!$AB:$AB,"Present")&gt;0,"7th Day OT","OFF"), IF(COUNTIFS('DWD RAW File'!$E:$E,$B7,'DWD RAW File'!$AB:$AB,"Present")&gt;0, "P", IF(COUNTIFS('DWD RAW File'!$E:$E,$B7,'DWD RAW File'!$AB:$AB,"Not Present",'DWD RAW File'!$AK:$AK,"&lt;&gt;")&gt;0, _xlfn.XLOOKUP($B7,'DWD RAW File'!$E:$E,'DWD RAW File'!$AK:$AK,""), IF(COUNTIFS('DWD RAW File'!$E:$E,$B7,'DWD RAW File'!$AB:$AB,"Not Present",'DWD RAW File'!$AL:$AL,"&lt;&gt;")&gt;0, _xlfn.XLOOKUP($B7,'DWD RAW File'!$E:$E,'DWD RAW File'!$AL:$AL,""), "AB")))))</f>
        <v>P</v>
      </c>
      <c r="U7" s="97"/>
      <c r="V7" s="51">
        <v>46051</v>
      </c>
      <c r="W7" s="11" t="s">
        <v>1553</v>
      </c>
      <c r="X7" s="121" t="str">
        <f>VLOOKUP(Table1[[#This Row],[Psoft No]],[2]Roster_1788384531598!$E$1:$AU$1334,28,0)</f>
        <v>Sunday</v>
      </c>
      <c r="Y7" s="121" t="b">
        <f>Table1[[#This Row],[Column1]]=Table1[[#This Row],[OFF1]]</f>
        <v>1</v>
      </c>
    </row>
    <row r="8" spans="1:25" ht="13" hidden="1" customHeight="1">
      <c r="A8" s="11">
        <v>2</v>
      </c>
      <c r="B8" s="47">
        <v>206873715</v>
      </c>
      <c r="C8" s="87" t="s">
        <v>1689</v>
      </c>
      <c r="D8" s="11" t="s">
        <v>1690</v>
      </c>
      <c r="E8" s="48" t="s">
        <v>31</v>
      </c>
      <c r="F8" s="48" t="s">
        <v>74</v>
      </c>
      <c r="G8" s="48" t="s">
        <v>64</v>
      </c>
      <c r="H8" s="48" t="s">
        <v>75</v>
      </c>
      <c r="I8" s="11">
        <v>1299</v>
      </c>
      <c r="J8" s="49" t="str">
        <f>VLOOKUP(Table1[[#This Row],[Psoft No]],[1]Roster!$C$1:$AJ$1369,9,0)</f>
        <v>Day Shift</v>
      </c>
      <c r="K8" s="49" t="s">
        <v>76</v>
      </c>
      <c r="L8" s="49" t="str">
        <f>VLOOKUP(Table1[[#This Row],[Psoft No]],[1]Roster!$C$1:$AJ$1369,11,0)</f>
        <v>Saturday</v>
      </c>
      <c r="M8" s="49" t="str">
        <f>VLOOKUP(Table1[[#This Row],[Psoft No]],[1]Roster!$C$1:$AJ$1369,12,0)</f>
        <v>Sunday</v>
      </c>
      <c r="N8" s="49" t="s">
        <v>89</v>
      </c>
      <c r="O8" s="48" t="s">
        <v>67</v>
      </c>
      <c r="P8" s="48" t="s">
        <v>80</v>
      </c>
      <c r="Q8" s="11" t="s">
        <v>90</v>
      </c>
      <c r="R8" s="11" t="s">
        <v>82</v>
      </c>
      <c r="S8" s="11" t="s">
        <v>2647</v>
      </c>
      <c r="T8" s="126" t="str">
        <f>IF(COUNTIFS('DWD RAW File'!$E:$E,$B8,'DWD RAW File'!$AF:$AF,$C$1)&gt;0, IF(COUNTIFS('DWD RAW File'!$E:$E,$B8,'DWD RAW File'!$AF:$AF,$C$1,'DWD RAW File'!$AB:$AB,"Present")&gt;0,"6th Day OT","OFF"), IF(COUNTIFS('DWD RAW File'!$E:$E,$B8,'DWD RAW File'!$AG:$AG,$C$1)&gt;0, IF(COUNTIFS('DWD RAW File'!$E:$E,$B8,'DWD RAW File'!$AG:$AG,$C$1,'DWD RAW File'!$AB:$AB,"Present")&gt;0,"7th Day OT","OFF"), IF(COUNTIFS('DWD RAW File'!$E:$E,$B8,'DWD RAW File'!$AB:$AB,"Present")&gt;0, "P", IF(COUNTIFS('DWD RAW File'!$E:$E,$B8,'DWD RAW File'!$AB:$AB,"Not Present",'DWD RAW File'!$AK:$AK,"&lt;&gt;")&gt;0, _xlfn.XLOOKUP($B8,'DWD RAW File'!$E:$E,'DWD RAW File'!$AK:$AK,""), IF(COUNTIFS('DWD RAW File'!$E:$E,$B8,'DWD RAW File'!$AB:$AB,"Not Present",'DWD RAW File'!$AL:$AL,"&lt;&gt;")&gt;0, _xlfn.XLOOKUP($B8,'DWD RAW File'!$E:$E,'DWD RAW File'!$AL:$AL,""), "AB")))))</f>
        <v>P</v>
      </c>
      <c r="U8" s="97"/>
      <c r="V8" s="51">
        <v>46020</v>
      </c>
      <c r="W8" s="11" t="s">
        <v>1553</v>
      </c>
      <c r="X8" s="121" t="str">
        <f>VLOOKUP(Table1[[#This Row],[Psoft No]],[2]Roster_1788384531598!$E$1:$AU$1334,28,0)</f>
        <v>Saturday</v>
      </c>
      <c r="Y8" s="121" t="b">
        <f>Table1[[#This Row],[Column1]]=Table1[[#This Row],[OFF1]]</f>
        <v>1</v>
      </c>
    </row>
    <row r="9" spans="1:25" ht="13" hidden="1" customHeight="1">
      <c r="A9" s="11">
        <v>3</v>
      </c>
      <c r="B9" s="47">
        <v>203679309</v>
      </c>
      <c r="C9" s="87" t="s">
        <v>2152</v>
      </c>
      <c r="D9" s="11" t="s">
        <v>2153</v>
      </c>
      <c r="E9" s="48" t="s">
        <v>31</v>
      </c>
      <c r="F9" s="48" t="s">
        <v>74</v>
      </c>
      <c r="G9" s="11" t="s">
        <v>64</v>
      </c>
      <c r="H9" s="11" t="s">
        <v>75</v>
      </c>
      <c r="I9" s="11">
        <v>1299</v>
      </c>
      <c r="J9" s="49" t="str">
        <f>VLOOKUP(Table1[[#This Row],[Psoft No]],[1]Roster!$C$1:$AJ$1369,9,0)</f>
        <v>Night Shift</v>
      </c>
      <c r="K9" s="49" t="s">
        <v>76</v>
      </c>
      <c r="L9" s="49" t="str">
        <f>VLOOKUP(Table1[[#This Row],[Psoft No]],[1]Roster!$C$1:$AJ$1369,11,0)</f>
        <v>Sunday</v>
      </c>
      <c r="M9" s="49" t="str">
        <f>VLOOKUP(Table1[[#This Row],[Psoft No]],[1]Roster!$C$1:$AJ$1369,12,0)</f>
        <v>Monday</v>
      </c>
      <c r="N9" s="48" t="s">
        <v>79</v>
      </c>
      <c r="O9" s="49" t="s">
        <v>67</v>
      </c>
      <c r="P9" s="11" t="s">
        <v>80</v>
      </c>
      <c r="Q9" s="11" t="s">
        <v>81</v>
      </c>
      <c r="R9" s="11" t="s">
        <v>82</v>
      </c>
      <c r="S9" s="11" t="s">
        <v>2647</v>
      </c>
      <c r="T9" s="126" t="str">
        <f>IF(COUNTIFS('DWD RAW File'!$E:$E,$B9,'DWD RAW File'!$AF:$AF,$C$1)&gt;0, IF(COUNTIFS('DWD RAW File'!$E:$E,$B9,'DWD RAW File'!$AF:$AF,$C$1,'DWD RAW File'!$AB:$AB,"Present")&gt;0,"6th Day OT","OFF"), IF(COUNTIFS('DWD RAW File'!$E:$E,$B9,'DWD RAW File'!$AG:$AG,$C$1)&gt;0, IF(COUNTIFS('DWD RAW File'!$E:$E,$B9,'DWD RAW File'!$AG:$AG,$C$1,'DWD RAW File'!$AB:$AB,"Present")&gt;0,"7th Day OT","OFF"), IF(COUNTIFS('DWD RAW File'!$E:$E,$B9,'DWD RAW File'!$AB:$AB,"Present")&gt;0, "P", IF(COUNTIFS('DWD RAW File'!$E:$E,$B9,'DWD RAW File'!$AB:$AB,"Not Present",'DWD RAW File'!$AK:$AK,"&lt;&gt;")&gt;0, _xlfn.XLOOKUP($B9,'DWD RAW File'!$E:$E,'DWD RAW File'!$AK:$AK,""), IF(COUNTIFS('DWD RAW File'!$E:$E,$B9,'DWD RAW File'!$AB:$AB,"Not Present",'DWD RAW File'!$AL:$AL,"&lt;&gt;")&gt;0, _xlfn.XLOOKUP($B9,'DWD RAW File'!$E:$E,'DWD RAW File'!$AL:$AL,""), "AB")))))</f>
        <v>P</v>
      </c>
      <c r="U9" s="97"/>
      <c r="V9" s="51">
        <v>45488</v>
      </c>
      <c r="W9" s="11" t="s">
        <v>1553</v>
      </c>
      <c r="X9" s="121" t="str">
        <f>VLOOKUP(Table1[[#This Row],[Psoft No]],[2]Roster_1788384531598!$E$1:$AU$1334,28,0)</f>
        <v>Sunday</v>
      </c>
      <c r="Y9" s="121" t="b">
        <f>Table1[[#This Row],[Column1]]=Table1[[#This Row],[OFF1]]</f>
        <v>1</v>
      </c>
    </row>
    <row r="10" spans="1:25" ht="13" hidden="1" customHeight="1">
      <c r="A10" s="11">
        <v>4</v>
      </c>
      <c r="B10" s="47">
        <v>204864408</v>
      </c>
      <c r="C10" s="87" t="s">
        <v>91</v>
      </c>
      <c r="D10" s="11" t="s">
        <v>1945</v>
      </c>
      <c r="E10" s="48" t="s">
        <v>31</v>
      </c>
      <c r="F10" s="48" t="s">
        <v>74</v>
      </c>
      <c r="G10" s="11" t="s">
        <v>64</v>
      </c>
      <c r="H10" s="11" t="s">
        <v>75</v>
      </c>
      <c r="I10" s="11">
        <v>1299</v>
      </c>
      <c r="J10" s="49" t="str">
        <f>VLOOKUP(Table1[[#This Row],[Psoft No]],[1]Roster!$C$1:$AJ$1369,9,0)</f>
        <v>Night Shift</v>
      </c>
      <c r="K10" s="49" t="s">
        <v>76</v>
      </c>
      <c r="L10" s="49" t="str">
        <f>VLOOKUP(Table1[[#This Row],[Psoft No]],[1]Roster!$C$1:$AJ$1369,11,0)</f>
        <v>Sunday</v>
      </c>
      <c r="M10" s="49" t="str">
        <f>VLOOKUP(Table1[[#This Row],[Psoft No]],[1]Roster!$C$1:$AJ$1369,12,0)</f>
        <v>Monday</v>
      </c>
      <c r="N10" s="49" t="s">
        <v>89</v>
      </c>
      <c r="O10" s="49" t="s">
        <v>67</v>
      </c>
      <c r="P10" s="11" t="s">
        <v>80</v>
      </c>
      <c r="Q10" s="11" t="s">
        <v>90</v>
      </c>
      <c r="R10" s="11" t="s">
        <v>82</v>
      </c>
      <c r="S10" s="11" t="s">
        <v>2647</v>
      </c>
      <c r="T10" s="126" t="str">
        <f>IF(COUNTIFS('DWD RAW File'!$E:$E,$B10,'DWD RAW File'!$AF:$AF,$C$1)&gt;0, IF(COUNTIFS('DWD RAW File'!$E:$E,$B10,'DWD RAW File'!$AF:$AF,$C$1,'DWD RAW File'!$AB:$AB,"Present")&gt;0,"6th Day OT","OFF"), IF(COUNTIFS('DWD RAW File'!$E:$E,$B10,'DWD RAW File'!$AG:$AG,$C$1)&gt;0, IF(COUNTIFS('DWD RAW File'!$E:$E,$B10,'DWD RAW File'!$AG:$AG,$C$1,'DWD RAW File'!$AB:$AB,"Present")&gt;0,"7th Day OT","OFF"), IF(COUNTIFS('DWD RAW File'!$E:$E,$B10,'DWD RAW File'!$AB:$AB,"Present")&gt;0, "P", IF(COUNTIFS('DWD RAW File'!$E:$E,$B10,'DWD RAW File'!$AB:$AB,"Not Present",'DWD RAW File'!$AK:$AK,"&lt;&gt;")&gt;0, _xlfn.XLOOKUP($B10,'DWD RAW File'!$E:$E,'DWD RAW File'!$AK:$AK,""), IF(COUNTIFS('DWD RAW File'!$E:$E,$B10,'DWD RAW File'!$AB:$AB,"Not Present",'DWD RAW File'!$AL:$AL,"&lt;&gt;")&gt;0, _xlfn.XLOOKUP($B10,'DWD RAW File'!$E:$E,'DWD RAW File'!$AL:$AL,""), "AB")))))</f>
        <v>P</v>
      </c>
      <c r="U10" s="97"/>
      <c r="V10" s="51">
        <v>45684</v>
      </c>
      <c r="W10" s="11" t="s">
        <v>1553</v>
      </c>
      <c r="X10" s="121" t="str">
        <f>VLOOKUP(Table1[[#This Row],[Psoft No]],[2]Roster_1788384531598!$E$1:$AU$1334,28,0)</f>
        <v>Sunday</v>
      </c>
      <c r="Y10" s="121" t="b">
        <f>Table1[[#This Row],[Column1]]=Table1[[#This Row],[OFF1]]</f>
        <v>1</v>
      </c>
    </row>
    <row r="11" spans="1:25" ht="13" hidden="1" customHeight="1">
      <c r="A11" s="11">
        <v>5</v>
      </c>
      <c r="B11" s="47">
        <v>203800376</v>
      </c>
      <c r="C11" s="87" t="s">
        <v>2154</v>
      </c>
      <c r="D11" s="11" t="s">
        <v>2155</v>
      </c>
      <c r="E11" s="48" t="s">
        <v>31</v>
      </c>
      <c r="F11" s="48" t="s">
        <v>74</v>
      </c>
      <c r="G11" s="11" t="s">
        <v>64</v>
      </c>
      <c r="H11" s="11" t="s">
        <v>75</v>
      </c>
      <c r="I11" s="11">
        <v>1299</v>
      </c>
      <c r="J11" s="49" t="str">
        <f>VLOOKUP(Table1[[#This Row],[Psoft No]],[1]Roster!$C$1:$AJ$1369,9,0)</f>
        <v>Day Shift</v>
      </c>
      <c r="K11" s="49" t="s">
        <v>76</v>
      </c>
      <c r="L11" s="49" t="s">
        <v>36</v>
      </c>
      <c r="M11" s="49" t="str">
        <f>VLOOKUP(Table1[[#This Row],[Psoft No]],[1]Roster!$C$1:$AJ$1369,12,0)</f>
        <v>Thursday</v>
      </c>
      <c r="N11" s="49" t="s">
        <v>89</v>
      </c>
      <c r="O11" s="49" t="s">
        <v>67</v>
      </c>
      <c r="P11" s="11" t="s">
        <v>80</v>
      </c>
      <c r="Q11" s="11" t="s">
        <v>90</v>
      </c>
      <c r="R11" s="11" t="s">
        <v>82</v>
      </c>
      <c r="S11" s="11" t="s">
        <v>2647</v>
      </c>
      <c r="T11" s="126" t="s">
        <v>1</v>
      </c>
      <c r="U11" s="97" t="s">
        <v>2930</v>
      </c>
      <c r="V11" s="51">
        <v>45516</v>
      </c>
      <c r="W11" s="11" t="s">
        <v>1553</v>
      </c>
      <c r="X11" s="121" t="str">
        <f>VLOOKUP(Table1[[#This Row],[Psoft No]],[2]Roster_1788384531598!$E$1:$AU$1334,28,0)</f>
        <v>Wednesday</v>
      </c>
      <c r="Y11" s="121" t="b">
        <f>Table1[[#This Row],[Column1]]=Table1[[#This Row],[OFF1]]</f>
        <v>0</v>
      </c>
    </row>
    <row r="12" spans="1:25" ht="13" hidden="1" customHeight="1">
      <c r="A12" s="11">
        <v>6</v>
      </c>
      <c r="B12" s="47">
        <v>206953791</v>
      </c>
      <c r="C12" s="88" t="s">
        <v>2095</v>
      </c>
      <c r="D12" s="100" t="s">
        <v>2096</v>
      </c>
      <c r="E12" s="48" t="s">
        <v>31</v>
      </c>
      <c r="F12" s="48" t="s">
        <v>74</v>
      </c>
      <c r="G12" s="11" t="s">
        <v>64</v>
      </c>
      <c r="H12" s="11" t="s">
        <v>75</v>
      </c>
      <c r="I12" s="11">
        <v>1299</v>
      </c>
      <c r="J12" s="49" t="str">
        <f>VLOOKUP(Table1[[#This Row],[Psoft No]],[1]Roster!$C$1:$AJ$1369,9,0)</f>
        <v>Day Shift</v>
      </c>
      <c r="K12" s="49" t="s">
        <v>76</v>
      </c>
      <c r="L12" s="49" t="str">
        <f>VLOOKUP(Table1[[#This Row],[Psoft No]],[1]Roster!$C$1:$AJ$1369,11,0)</f>
        <v>Thursday</v>
      </c>
      <c r="M12" s="49" t="str">
        <f>VLOOKUP(Table1[[#This Row],[Psoft No]],[1]Roster!$C$1:$AJ$1369,12,0)</f>
        <v>Friday</v>
      </c>
      <c r="N12" s="48" t="s">
        <v>86</v>
      </c>
      <c r="O12" s="49" t="s">
        <v>67</v>
      </c>
      <c r="P12" s="49" t="s">
        <v>80</v>
      </c>
      <c r="Q12" s="49" t="s">
        <v>90</v>
      </c>
      <c r="R12" s="11" t="s">
        <v>82</v>
      </c>
      <c r="S12" s="11" t="s">
        <v>2647</v>
      </c>
      <c r="T12" s="126" t="str">
        <f>IF(COUNTIFS('DWD RAW File'!$E:$E,$B12,'DWD RAW File'!$AF:$AF,$C$1)&gt;0, IF(COUNTIFS('DWD RAW File'!$E:$E,$B12,'DWD RAW File'!$AF:$AF,$C$1,'DWD RAW File'!$AB:$AB,"Present")&gt;0,"6th Day OT","OFF"), IF(COUNTIFS('DWD RAW File'!$E:$E,$B12,'DWD RAW File'!$AG:$AG,$C$1)&gt;0, IF(COUNTIFS('DWD RAW File'!$E:$E,$B12,'DWD RAW File'!$AG:$AG,$C$1,'DWD RAW File'!$AB:$AB,"Present")&gt;0,"7th Day OT","OFF"), IF(COUNTIFS('DWD RAW File'!$E:$E,$B12,'DWD RAW File'!$AB:$AB,"Present")&gt;0, "P", IF(COUNTIFS('DWD RAW File'!$E:$E,$B12,'DWD RAW File'!$AB:$AB,"Not Present",'DWD RAW File'!$AK:$AK,"&lt;&gt;")&gt;0, _xlfn.XLOOKUP($B12,'DWD RAW File'!$E:$E,'DWD RAW File'!$AK:$AK,""), IF(COUNTIFS('DWD RAW File'!$E:$E,$B12,'DWD RAW File'!$AB:$AB,"Not Present",'DWD RAW File'!$AL:$AL,"&lt;&gt;")&gt;0, _xlfn.XLOOKUP($B12,'DWD RAW File'!$E:$E,'DWD RAW File'!$AL:$AL,""), "AB")))))</f>
        <v>P</v>
      </c>
      <c r="U12" s="97"/>
      <c r="V12" s="51">
        <v>46048</v>
      </c>
      <c r="W12" s="11" t="s">
        <v>1553</v>
      </c>
      <c r="X12" s="121" t="str">
        <f>VLOOKUP(Table1[[#This Row],[Psoft No]],[2]Roster_1788384531598!$E$1:$AU$1334,28,0)</f>
        <v>Thursday</v>
      </c>
      <c r="Y12" s="121" t="b">
        <f>Table1[[#This Row],[Column1]]=Table1[[#This Row],[OFF1]]</f>
        <v>1</v>
      </c>
    </row>
    <row r="13" spans="1:25" ht="13" hidden="1" customHeight="1">
      <c r="A13" s="11">
        <v>7</v>
      </c>
      <c r="B13" s="47">
        <v>205608373</v>
      </c>
      <c r="C13" s="87" t="s">
        <v>231</v>
      </c>
      <c r="D13" s="11" t="s">
        <v>1946</v>
      </c>
      <c r="E13" s="48" t="s">
        <v>31</v>
      </c>
      <c r="F13" s="48" t="s">
        <v>74</v>
      </c>
      <c r="G13" s="11" t="s">
        <v>64</v>
      </c>
      <c r="H13" s="11" t="s">
        <v>75</v>
      </c>
      <c r="I13" s="11">
        <v>1299</v>
      </c>
      <c r="J13" s="49" t="str">
        <f>VLOOKUP(Table1[[#This Row],[Psoft No]],[1]Roster!$C$1:$AJ$1369,9,0)</f>
        <v>Night Shift</v>
      </c>
      <c r="K13" s="49" t="s">
        <v>76</v>
      </c>
      <c r="L13" s="49" t="s">
        <v>36</v>
      </c>
      <c r="M13" s="49" t="str">
        <f>VLOOKUP(Table1[[#This Row],[Psoft No]],[1]Roster!$C$1:$AJ$1369,12,0)</f>
        <v>Thursday</v>
      </c>
      <c r="N13" s="49" t="s">
        <v>89</v>
      </c>
      <c r="O13" s="49" t="s">
        <v>67</v>
      </c>
      <c r="P13" s="11" t="s">
        <v>80</v>
      </c>
      <c r="Q13" s="11" t="s">
        <v>90</v>
      </c>
      <c r="R13" s="11" t="s">
        <v>82</v>
      </c>
      <c r="S13" s="11" t="s">
        <v>2647</v>
      </c>
      <c r="T13" s="126" t="s">
        <v>1</v>
      </c>
      <c r="U13" s="97" t="s">
        <v>2930</v>
      </c>
      <c r="V13" s="51">
        <v>45845</v>
      </c>
      <c r="W13" s="11" t="s">
        <v>1553</v>
      </c>
      <c r="X13" s="121" t="str">
        <f>VLOOKUP(Table1[[#This Row],[Psoft No]],[2]Roster_1788384531598!$E$1:$AU$1334,28,0)</f>
        <v>Wednesday</v>
      </c>
      <c r="Y13" s="121" t="b">
        <f>Table1[[#This Row],[Column1]]=Table1[[#This Row],[OFF1]]</f>
        <v>0</v>
      </c>
    </row>
    <row r="14" spans="1:25" ht="13" hidden="1" customHeight="1">
      <c r="A14" s="11">
        <v>8</v>
      </c>
      <c r="B14" s="47">
        <v>204869098</v>
      </c>
      <c r="C14" s="87" t="s">
        <v>93</v>
      </c>
      <c r="D14" s="11" t="s">
        <v>94</v>
      </c>
      <c r="E14" s="48" t="s">
        <v>31</v>
      </c>
      <c r="F14" s="48" t="s">
        <v>74</v>
      </c>
      <c r="G14" s="11" t="s">
        <v>64</v>
      </c>
      <c r="H14" s="11" t="s">
        <v>75</v>
      </c>
      <c r="I14" s="11">
        <v>1299</v>
      </c>
      <c r="J14" s="49" t="str">
        <f>VLOOKUP(Table1[[#This Row],[Psoft No]],[1]Roster!$C$1:$AJ$1369,9,0)</f>
        <v>Night Shift</v>
      </c>
      <c r="K14" s="49" t="s">
        <v>76</v>
      </c>
      <c r="L14" s="49" t="str">
        <f>VLOOKUP(Table1[[#This Row],[Psoft No]],[1]Roster!$C$1:$AJ$1369,11,0)</f>
        <v>Friday</v>
      </c>
      <c r="M14" s="49" t="str">
        <f>VLOOKUP(Table1[[#This Row],[Psoft No]],[1]Roster!$C$1:$AJ$1369,12,0)</f>
        <v>Saturday</v>
      </c>
      <c r="N14" s="49" t="s">
        <v>89</v>
      </c>
      <c r="O14" s="49" t="s">
        <v>67</v>
      </c>
      <c r="P14" s="11" t="s">
        <v>80</v>
      </c>
      <c r="Q14" s="11" t="s">
        <v>87</v>
      </c>
      <c r="R14" s="11" t="s">
        <v>82</v>
      </c>
      <c r="S14" s="11" t="s">
        <v>2647</v>
      </c>
      <c r="T14" s="126" t="str">
        <f>IF(COUNTIFS('DWD RAW File'!$E:$E,$B14,'DWD RAW File'!$AF:$AF,$C$1)&gt;0, IF(COUNTIFS('DWD RAW File'!$E:$E,$B14,'DWD RAW File'!$AF:$AF,$C$1,'DWD RAW File'!$AB:$AB,"Present")&gt;0,"6th Day OT","OFF"), IF(COUNTIFS('DWD RAW File'!$E:$E,$B14,'DWD RAW File'!$AG:$AG,$C$1)&gt;0, IF(COUNTIFS('DWD RAW File'!$E:$E,$B14,'DWD RAW File'!$AG:$AG,$C$1,'DWD RAW File'!$AB:$AB,"Present")&gt;0,"7th Day OT","OFF"), IF(COUNTIFS('DWD RAW File'!$E:$E,$B14,'DWD RAW File'!$AB:$AB,"Present")&gt;0, "P", IF(COUNTIFS('DWD RAW File'!$E:$E,$B14,'DWD RAW File'!$AB:$AB,"Not Present",'DWD RAW File'!$AK:$AK,"&lt;&gt;")&gt;0, _xlfn.XLOOKUP($B14,'DWD RAW File'!$E:$E,'DWD RAW File'!$AK:$AK,""), IF(COUNTIFS('DWD RAW File'!$E:$E,$B14,'DWD RAW File'!$AB:$AB,"Not Present",'DWD RAW File'!$AL:$AL,"&lt;&gt;")&gt;0, _xlfn.XLOOKUP($B14,'DWD RAW File'!$E:$E,'DWD RAW File'!$AL:$AL,""), "AB")))))</f>
        <v>P</v>
      </c>
      <c r="U14" s="97"/>
      <c r="V14" s="51">
        <v>45691</v>
      </c>
      <c r="W14" s="11" t="s">
        <v>1553</v>
      </c>
      <c r="X14" s="121" t="str">
        <f>VLOOKUP(Table1[[#This Row],[Psoft No]],[2]Roster_1788384531598!$E$1:$AU$1334,28,0)</f>
        <v>Friday</v>
      </c>
      <c r="Y14" s="121" t="b">
        <f>Table1[[#This Row],[Column1]]=Table1[[#This Row],[OFF1]]</f>
        <v>1</v>
      </c>
    </row>
    <row r="15" spans="1:25" ht="13" hidden="1" customHeight="1">
      <c r="A15" s="11">
        <v>9</v>
      </c>
      <c r="B15" s="47">
        <v>206875144</v>
      </c>
      <c r="C15" s="87" t="s">
        <v>1693</v>
      </c>
      <c r="D15" s="11" t="s">
        <v>1694</v>
      </c>
      <c r="E15" s="48" t="s">
        <v>31</v>
      </c>
      <c r="F15" s="48" t="s">
        <v>74</v>
      </c>
      <c r="G15" s="48" t="s">
        <v>64</v>
      </c>
      <c r="H15" s="48" t="s">
        <v>75</v>
      </c>
      <c r="I15" s="11">
        <v>1299</v>
      </c>
      <c r="J15" s="49" t="str">
        <f>VLOOKUP(Table1[[#This Row],[Psoft No]],[1]Roster!$C$1:$AJ$1369,9,0)</f>
        <v>Night Shift</v>
      </c>
      <c r="K15" s="49" t="s">
        <v>76</v>
      </c>
      <c r="L15" s="49" t="str">
        <f>VLOOKUP(Table1[[#This Row],[Psoft No]],[1]Roster!$C$1:$AJ$1369,11,0)</f>
        <v>Sunday</v>
      </c>
      <c r="M15" s="49" t="str">
        <f>VLOOKUP(Table1[[#This Row],[Psoft No]],[1]Roster!$C$1:$AJ$1369,12,0)</f>
        <v>Monday</v>
      </c>
      <c r="N15" s="49" t="s">
        <v>89</v>
      </c>
      <c r="O15" s="48" t="s">
        <v>67</v>
      </c>
      <c r="P15" s="48" t="s">
        <v>80</v>
      </c>
      <c r="Q15" s="11" t="s">
        <v>90</v>
      </c>
      <c r="R15" s="11" t="s">
        <v>82</v>
      </c>
      <c r="S15" s="11" t="s">
        <v>2647</v>
      </c>
      <c r="T15" s="126" t="str">
        <f>IF(COUNTIFS('DWD RAW File'!$E:$E,$B15,'DWD RAW File'!$AF:$AF,$C$1)&gt;0, IF(COUNTIFS('DWD RAW File'!$E:$E,$B15,'DWD RAW File'!$AF:$AF,$C$1,'DWD RAW File'!$AB:$AB,"Present")&gt;0,"6th Day OT","OFF"), IF(COUNTIFS('DWD RAW File'!$E:$E,$B15,'DWD RAW File'!$AG:$AG,$C$1)&gt;0, IF(COUNTIFS('DWD RAW File'!$E:$E,$B15,'DWD RAW File'!$AG:$AG,$C$1,'DWD RAW File'!$AB:$AB,"Present")&gt;0,"7th Day OT","OFF"), IF(COUNTIFS('DWD RAW File'!$E:$E,$B15,'DWD RAW File'!$AB:$AB,"Present")&gt;0, "P", IF(COUNTIFS('DWD RAW File'!$E:$E,$B15,'DWD RAW File'!$AB:$AB,"Not Present",'DWD RAW File'!$AK:$AK,"&lt;&gt;")&gt;0, _xlfn.XLOOKUP($B15,'DWD RAW File'!$E:$E,'DWD RAW File'!$AK:$AK,""), IF(COUNTIFS('DWD RAW File'!$E:$E,$B15,'DWD RAW File'!$AB:$AB,"Not Present",'DWD RAW File'!$AL:$AL,"&lt;&gt;")&gt;0, _xlfn.XLOOKUP($B15,'DWD RAW File'!$E:$E,'DWD RAW File'!$AL:$AL,""), "AB")))))</f>
        <v>P</v>
      </c>
      <c r="U15" s="97"/>
      <c r="V15" s="51">
        <v>46020</v>
      </c>
      <c r="W15" s="11" t="s">
        <v>1553</v>
      </c>
      <c r="X15" s="121" t="str">
        <f>VLOOKUP(Table1[[#This Row],[Psoft No]],[2]Roster_1788384531598!$E$1:$AU$1334,28,0)</f>
        <v>Sunday</v>
      </c>
      <c r="Y15" s="121" t="b">
        <f>Table1[[#This Row],[Column1]]=Table1[[#This Row],[OFF1]]</f>
        <v>1</v>
      </c>
    </row>
    <row r="16" spans="1:25" ht="13" hidden="1" customHeight="1">
      <c r="A16" s="11">
        <v>10</v>
      </c>
      <c r="B16" s="47">
        <v>204299542</v>
      </c>
      <c r="C16" s="87" t="s">
        <v>2156</v>
      </c>
      <c r="D16" s="11" t="s">
        <v>2157</v>
      </c>
      <c r="E16" s="48" t="s">
        <v>31</v>
      </c>
      <c r="F16" s="48" t="s">
        <v>74</v>
      </c>
      <c r="G16" s="11" t="s">
        <v>64</v>
      </c>
      <c r="H16" s="11" t="s">
        <v>75</v>
      </c>
      <c r="I16" s="11">
        <v>1299</v>
      </c>
      <c r="J16" s="49" t="str">
        <f>VLOOKUP(Table1[[#This Row],[Psoft No]],[1]Roster!$C$1:$AJ$1369,9,0)</f>
        <v>Night Shift</v>
      </c>
      <c r="K16" s="49" t="s">
        <v>76</v>
      </c>
      <c r="L16" s="49" t="str">
        <f>VLOOKUP(Table1[[#This Row],[Psoft No]],[1]Roster!$C$1:$AJ$1369,11,0)</f>
        <v>Thursday</v>
      </c>
      <c r="M16" s="49" t="str">
        <f>VLOOKUP(Table1[[#This Row],[Psoft No]],[1]Roster!$C$1:$AJ$1369,12,0)</f>
        <v>Friday</v>
      </c>
      <c r="N16" s="49" t="s">
        <v>89</v>
      </c>
      <c r="O16" s="49" t="s">
        <v>67</v>
      </c>
      <c r="P16" s="11" t="s">
        <v>80</v>
      </c>
      <c r="Q16" s="11" t="s">
        <v>87</v>
      </c>
      <c r="R16" s="11" t="s">
        <v>82</v>
      </c>
      <c r="S16" s="11" t="s">
        <v>2647</v>
      </c>
      <c r="T16" s="126" t="str">
        <f>IF(COUNTIFS('DWD RAW File'!$E:$E,$B16,'DWD RAW File'!$AF:$AF,$C$1)&gt;0, IF(COUNTIFS('DWD RAW File'!$E:$E,$B16,'DWD RAW File'!$AF:$AF,$C$1,'DWD RAW File'!$AB:$AB,"Present")&gt;0,"6th Day OT","OFF"), IF(COUNTIFS('DWD RAW File'!$E:$E,$B16,'DWD RAW File'!$AG:$AG,$C$1)&gt;0, IF(COUNTIFS('DWD RAW File'!$E:$E,$B16,'DWD RAW File'!$AG:$AG,$C$1,'DWD RAW File'!$AB:$AB,"Present")&gt;0,"7th Day OT","OFF"), IF(COUNTIFS('DWD RAW File'!$E:$E,$B16,'DWD RAW File'!$AB:$AB,"Present")&gt;0, "P", IF(COUNTIFS('DWD RAW File'!$E:$E,$B16,'DWD RAW File'!$AB:$AB,"Not Present",'DWD RAW File'!$AK:$AK,"&lt;&gt;")&gt;0, _xlfn.XLOOKUP($B16,'DWD RAW File'!$E:$E,'DWD RAW File'!$AK:$AK,""), IF(COUNTIFS('DWD RAW File'!$E:$E,$B16,'DWD RAW File'!$AB:$AB,"Not Present",'DWD RAW File'!$AL:$AL,"&lt;&gt;")&gt;0, _xlfn.XLOOKUP($B16,'DWD RAW File'!$E:$E,'DWD RAW File'!$AL:$AL,""), "AB")))))</f>
        <v>P</v>
      </c>
      <c r="U16" s="97"/>
      <c r="V16" s="51">
        <v>45586</v>
      </c>
      <c r="W16" s="11" t="s">
        <v>1553</v>
      </c>
      <c r="X16" s="121" t="str">
        <f>VLOOKUP(Table1[[#This Row],[Psoft No]],[2]Roster_1788384531598!$E$1:$AU$1334,28,0)</f>
        <v>Thursday</v>
      </c>
      <c r="Y16" s="121" t="b">
        <f>Table1[[#This Row],[Column1]]=Table1[[#This Row],[OFF1]]</f>
        <v>1</v>
      </c>
    </row>
    <row r="17" spans="1:25" ht="13" hidden="1" customHeight="1">
      <c r="A17" s="11">
        <v>11</v>
      </c>
      <c r="B17" s="47">
        <v>206873708</v>
      </c>
      <c r="C17" s="87" t="s">
        <v>1687</v>
      </c>
      <c r="D17" s="11" t="s">
        <v>1688</v>
      </c>
      <c r="E17" s="48" t="s">
        <v>31</v>
      </c>
      <c r="F17" s="48" t="s">
        <v>74</v>
      </c>
      <c r="G17" s="48" t="s">
        <v>64</v>
      </c>
      <c r="H17" s="48" t="s">
        <v>75</v>
      </c>
      <c r="I17" s="11">
        <v>1299</v>
      </c>
      <c r="J17" s="49" t="str">
        <f>VLOOKUP(Table1[[#This Row],[Psoft No]],[1]Roster!$C$1:$AJ$1369,9,0)</f>
        <v>Day Shift</v>
      </c>
      <c r="K17" s="49" t="s">
        <v>76</v>
      </c>
      <c r="L17" s="49" t="str">
        <f>VLOOKUP(Table1[[#This Row],[Psoft No]],[1]Roster!$C$1:$AJ$1369,11,0)</f>
        <v>Saturday</v>
      </c>
      <c r="M17" s="49" t="str">
        <f>VLOOKUP(Table1[[#This Row],[Psoft No]],[1]Roster!$C$1:$AJ$1369,12,0)</f>
        <v>Sunday</v>
      </c>
      <c r="N17" s="49" t="s">
        <v>89</v>
      </c>
      <c r="O17" s="48" t="s">
        <v>67</v>
      </c>
      <c r="P17" s="48" t="s">
        <v>80</v>
      </c>
      <c r="Q17" s="11" t="s">
        <v>90</v>
      </c>
      <c r="R17" s="11" t="s">
        <v>82</v>
      </c>
      <c r="S17" s="11" t="s">
        <v>2647</v>
      </c>
      <c r="T17" s="126" t="str">
        <f>IF(COUNTIFS('DWD RAW File'!$E:$E,$B17,'DWD RAW File'!$AF:$AF,$C$1)&gt;0, IF(COUNTIFS('DWD RAW File'!$E:$E,$B17,'DWD RAW File'!$AF:$AF,$C$1,'DWD RAW File'!$AB:$AB,"Present")&gt;0,"6th Day OT","OFF"), IF(COUNTIFS('DWD RAW File'!$E:$E,$B17,'DWD RAW File'!$AG:$AG,$C$1)&gt;0, IF(COUNTIFS('DWD RAW File'!$E:$E,$B17,'DWD RAW File'!$AG:$AG,$C$1,'DWD RAW File'!$AB:$AB,"Present")&gt;0,"7th Day OT","OFF"), IF(COUNTIFS('DWD RAW File'!$E:$E,$B17,'DWD RAW File'!$AB:$AB,"Present")&gt;0, "P", IF(COUNTIFS('DWD RAW File'!$E:$E,$B17,'DWD RAW File'!$AB:$AB,"Not Present",'DWD RAW File'!$AK:$AK,"&lt;&gt;")&gt;0, _xlfn.XLOOKUP($B17,'DWD RAW File'!$E:$E,'DWD RAW File'!$AK:$AK,""), IF(COUNTIFS('DWD RAW File'!$E:$E,$B17,'DWD RAW File'!$AB:$AB,"Not Present",'DWD RAW File'!$AL:$AL,"&lt;&gt;")&gt;0, _xlfn.XLOOKUP($B17,'DWD RAW File'!$E:$E,'DWD RAW File'!$AL:$AL,""), "AB")))))</f>
        <v>P</v>
      </c>
      <c r="U17" s="97"/>
      <c r="V17" s="51">
        <v>46020</v>
      </c>
      <c r="W17" s="11" t="s">
        <v>1553</v>
      </c>
      <c r="X17" s="121" t="str">
        <f>VLOOKUP(Table1[[#This Row],[Psoft No]],[2]Roster_1788384531598!$E$1:$AU$1334,28,0)</f>
        <v>Saturday</v>
      </c>
      <c r="Y17" s="121" t="b">
        <f>Table1[[#This Row],[Column1]]=Table1[[#This Row],[OFF1]]</f>
        <v>1</v>
      </c>
    </row>
    <row r="18" spans="1:25" ht="13" customHeight="1">
      <c r="A18" s="11">
        <v>12</v>
      </c>
      <c r="B18" s="47">
        <v>107117478</v>
      </c>
      <c r="C18" s="87" t="s">
        <v>2621</v>
      </c>
      <c r="D18" s="11" t="s">
        <v>2622</v>
      </c>
      <c r="E18" s="48" t="s">
        <v>34</v>
      </c>
      <c r="F18" s="48" t="s">
        <v>74</v>
      </c>
      <c r="G18" s="11" t="s">
        <v>64</v>
      </c>
      <c r="H18" s="11" t="s">
        <v>75</v>
      </c>
      <c r="I18" s="11">
        <v>1299</v>
      </c>
      <c r="J18" s="49" t="str">
        <f>VLOOKUP(Table1[[#This Row],[Psoft No]],[1]Roster!$C$1:$AJ$1369,9,0)</f>
        <v>Day Shift</v>
      </c>
      <c r="K18" s="49" t="s">
        <v>76</v>
      </c>
      <c r="L18" s="49" t="str">
        <f>VLOOKUP(Table1[[#This Row],[Psoft No]],[1]Roster!$C$1:$AJ$1369,11,0)</f>
        <v>Thursday</v>
      </c>
      <c r="M18" s="49" t="str">
        <f>VLOOKUP(Table1[[#This Row],[Psoft No]],[1]Roster!$C$1:$AJ$1369,12,0)</f>
        <v>Friday</v>
      </c>
      <c r="N18" s="48" t="s">
        <v>97</v>
      </c>
      <c r="O18" s="49" t="s">
        <v>67</v>
      </c>
      <c r="P18" s="11" t="s">
        <v>80</v>
      </c>
      <c r="Q18" s="11" t="s">
        <v>98</v>
      </c>
      <c r="R18" s="11" t="s">
        <v>82</v>
      </c>
      <c r="S18" s="11" t="s">
        <v>2647</v>
      </c>
      <c r="T18" s="126" t="s">
        <v>4</v>
      </c>
      <c r="U18" s="97"/>
      <c r="V18" s="51">
        <v>44797</v>
      </c>
      <c r="W18" s="11" t="s">
        <v>1553</v>
      </c>
      <c r="X18" s="121" t="str">
        <f>VLOOKUP(Table1[[#This Row],[Psoft No]],[2]Roster_1788384531598!$E$1:$AU$1334,28,0)</f>
        <v>Thursday</v>
      </c>
      <c r="Y18" s="121" t="b">
        <f>Table1[[#This Row],[Column1]]=Table1[[#This Row],[OFF1]]</f>
        <v>1</v>
      </c>
    </row>
    <row r="19" spans="1:25" ht="13" hidden="1" customHeight="1">
      <c r="A19" s="11">
        <v>13</v>
      </c>
      <c r="B19" s="47">
        <v>204403651</v>
      </c>
      <c r="C19" s="87" t="s">
        <v>2158</v>
      </c>
      <c r="D19" s="11" t="s">
        <v>2159</v>
      </c>
      <c r="E19" s="48" t="s">
        <v>31</v>
      </c>
      <c r="F19" s="48" t="s">
        <v>74</v>
      </c>
      <c r="G19" s="11" t="s">
        <v>64</v>
      </c>
      <c r="H19" s="11" t="s">
        <v>75</v>
      </c>
      <c r="I19" s="11">
        <v>1299</v>
      </c>
      <c r="J19" s="49" t="str">
        <f>VLOOKUP(Table1[[#This Row],[Psoft No]],[1]Roster!$C$1:$AJ$1369,9,0)</f>
        <v>Night Shift</v>
      </c>
      <c r="K19" s="49" t="s">
        <v>76</v>
      </c>
      <c r="L19" s="49" t="str">
        <f>VLOOKUP(Table1[[#This Row],[Psoft No]],[1]Roster!$C$1:$AJ$1369,11,0)</f>
        <v>Wednesday</v>
      </c>
      <c r="M19" s="49" t="str">
        <f>VLOOKUP(Table1[[#This Row],[Psoft No]],[1]Roster!$C$1:$AJ$1369,12,0)</f>
        <v>Thursday</v>
      </c>
      <c r="N19" s="48" t="s">
        <v>86</v>
      </c>
      <c r="O19" s="49" t="s">
        <v>67</v>
      </c>
      <c r="P19" s="11" t="s">
        <v>80</v>
      </c>
      <c r="Q19" s="11" t="s">
        <v>99</v>
      </c>
      <c r="R19" s="11" t="s">
        <v>82</v>
      </c>
      <c r="S19" s="11" t="s">
        <v>2647</v>
      </c>
      <c r="T19" s="126" t="str">
        <f>IF(COUNTIFS('DWD RAW File'!$E:$E,$B19,'DWD RAW File'!$AF:$AF,$C$1)&gt;0, IF(COUNTIFS('DWD RAW File'!$E:$E,$B19,'DWD RAW File'!$AF:$AF,$C$1,'DWD RAW File'!$AB:$AB,"Present")&gt;0,"6th Day OT","OFF"), IF(COUNTIFS('DWD RAW File'!$E:$E,$B19,'DWD RAW File'!$AG:$AG,$C$1)&gt;0, IF(COUNTIFS('DWD RAW File'!$E:$E,$B19,'DWD RAW File'!$AG:$AG,$C$1,'DWD RAW File'!$AB:$AB,"Present")&gt;0,"7th Day OT","OFF"), IF(COUNTIFS('DWD RAW File'!$E:$E,$B19,'DWD RAW File'!$AB:$AB,"Present")&gt;0, "P", IF(COUNTIFS('DWD RAW File'!$E:$E,$B19,'DWD RAW File'!$AB:$AB,"Not Present",'DWD RAW File'!$AK:$AK,"&lt;&gt;")&gt;0, _xlfn.XLOOKUP($B19,'DWD RAW File'!$E:$E,'DWD RAW File'!$AK:$AK,""), IF(COUNTIFS('DWD RAW File'!$E:$E,$B19,'DWD RAW File'!$AB:$AB,"Not Present",'DWD RAW File'!$AL:$AL,"&lt;&gt;")&gt;0, _xlfn.XLOOKUP($B19,'DWD RAW File'!$E:$E,'DWD RAW File'!$AL:$AL,""), "AB")))))</f>
        <v>OFF</v>
      </c>
      <c r="U19" s="97"/>
      <c r="V19" s="51">
        <v>45596</v>
      </c>
      <c r="W19" s="11" t="s">
        <v>1553</v>
      </c>
      <c r="X19" s="121" t="str">
        <f>VLOOKUP(Table1[[#This Row],[Psoft No]],[2]Roster_1788384531598!$E$1:$AU$1334,28,0)</f>
        <v>Wednesday</v>
      </c>
      <c r="Y19" s="121" t="b">
        <f>Table1[[#This Row],[Column1]]=Table1[[#This Row],[OFF1]]</f>
        <v>1</v>
      </c>
    </row>
    <row r="20" spans="1:25" ht="13" hidden="1" customHeight="1">
      <c r="A20" s="11">
        <v>14</v>
      </c>
      <c r="B20" s="47">
        <v>204299562</v>
      </c>
      <c r="C20" s="87" t="s">
        <v>2160</v>
      </c>
      <c r="D20" s="11" t="s">
        <v>2161</v>
      </c>
      <c r="E20" s="48" t="s">
        <v>31</v>
      </c>
      <c r="F20" s="48" t="s">
        <v>74</v>
      </c>
      <c r="G20" s="11" t="s">
        <v>64</v>
      </c>
      <c r="H20" s="11" t="s">
        <v>75</v>
      </c>
      <c r="I20" s="11">
        <v>1299</v>
      </c>
      <c r="J20" s="49" t="str">
        <f>VLOOKUP(Table1[[#This Row],[Psoft No]],[1]Roster!$C$1:$AJ$1369,9,0)</f>
        <v>Night Shift</v>
      </c>
      <c r="K20" s="49" t="s">
        <v>76</v>
      </c>
      <c r="L20" s="49" t="str">
        <f>VLOOKUP(Table1[[#This Row],[Psoft No]],[1]Roster!$C$1:$AJ$1369,11,0)</f>
        <v>Monday</v>
      </c>
      <c r="M20" s="49" t="str">
        <f>VLOOKUP(Table1[[#This Row],[Psoft No]],[1]Roster!$C$1:$AJ$1369,12,0)</f>
        <v>Tuesday</v>
      </c>
      <c r="N20" s="48" t="s">
        <v>86</v>
      </c>
      <c r="O20" s="49" t="s">
        <v>67</v>
      </c>
      <c r="P20" s="11" t="s">
        <v>80</v>
      </c>
      <c r="Q20" s="11" t="s">
        <v>87</v>
      </c>
      <c r="R20" s="11" t="s">
        <v>82</v>
      </c>
      <c r="S20" s="11" t="s">
        <v>2647</v>
      </c>
      <c r="T20" s="126" t="str">
        <f>IF(COUNTIFS('DWD RAW File'!$E:$E,$B20,'DWD RAW File'!$AF:$AF,$C$1)&gt;0, IF(COUNTIFS('DWD RAW File'!$E:$E,$B20,'DWD RAW File'!$AF:$AF,$C$1,'DWD RAW File'!$AB:$AB,"Present")&gt;0,"6th Day OT","OFF"), IF(COUNTIFS('DWD RAW File'!$E:$E,$B20,'DWD RAW File'!$AG:$AG,$C$1)&gt;0, IF(COUNTIFS('DWD RAW File'!$E:$E,$B20,'DWD RAW File'!$AG:$AG,$C$1,'DWD RAW File'!$AB:$AB,"Present")&gt;0,"7th Day OT","OFF"), IF(COUNTIFS('DWD RAW File'!$E:$E,$B20,'DWD RAW File'!$AB:$AB,"Present")&gt;0, "P", IF(COUNTIFS('DWD RAW File'!$E:$E,$B20,'DWD RAW File'!$AB:$AB,"Not Present",'DWD RAW File'!$AK:$AK,"&lt;&gt;")&gt;0, _xlfn.XLOOKUP($B20,'DWD RAW File'!$E:$E,'DWD RAW File'!$AK:$AK,""), IF(COUNTIFS('DWD RAW File'!$E:$E,$B20,'DWD RAW File'!$AB:$AB,"Not Present",'DWD RAW File'!$AL:$AL,"&lt;&gt;")&gt;0, _xlfn.XLOOKUP($B20,'DWD RAW File'!$E:$E,'DWD RAW File'!$AL:$AL,""), "AB")))))</f>
        <v>P</v>
      </c>
      <c r="U20" s="97"/>
      <c r="V20" s="51">
        <v>45586</v>
      </c>
      <c r="W20" s="11" t="s">
        <v>1553</v>
      </c>
      <c r="X20" s="121" t="str">
        <f>VLOOKUP(Table1[[#This Row],[Psoft No]],[2]Roster_1788384531598!$E$1:$AU$1334,28,0)</f>
        <v>Monday</v>
      </c>
      <c r="Y20" s="121" t="b">
        <f>Table1[[#This Row],[Column1]]=Table1[[#This Row],[OFF1]]</f>
        <v>1</v>
      </c>
    </row>
    <row r="21" spans="1:25" ht="13" hidden="1" customHeight="1">
      <c r="A21" s="11">
        <v>15</v>
      </c>
      <c r="B21" s="47">
        <v>206949071</v>
      </c>
      <c r="C21" s="88" t="s">
        <v>2099</v>
      </c>
      <c r="D21" s="100" t="s">
        <v>2100</v>
      </c>
      <c r="E21" s="48" t="s">
        <v>31</v>
      </c>
      <c r="F21" s="48" t="s">
        <v>74</v>
      </c>
      <c r="G21" s="11" t="s">
        <v>64</v>
      </c>
      <c r="H21" s="11" t="s">
        <v>75</v>
      </c>
      <c r="I21" s="11">
        <v>1299</v>
      </c>
      <c r="J21" s="49" t="str">
        <f>VLOOKUP(Table1[[#This Row],[Psoft No]],[1]Roster!$C$1:$AJ$1369,9,0)</f>
        <v>Night Shift</v>
      </c>
      <c r="K21" s="49" t="s">
        <v>76</v>
      </c>
      <c r="L21" s="49" t="str">
        <f>VLOOKUP(Table1[[#This Row],[Psoft No]],[1]Roster!$C$1:$AJ$1369,11,0)</f>
        <v>Thursday</v>
      </c>
      <c r="M21" s="49" t="str">
        <f>VLOOKUP(Table1[[#This Row],[Psoft No]],[1]Roster!$C$1:$AJ$1369,12,0)</f>
        <v>Friday</v>
      </c>
      <c r="N21" s="48" t="s">
        <v>86</v>
      </c>
      <c r="O21" s="49" t="s">
        <v>67</v>
      </c>
      <c r="P21" s="49" t="s">
        <v>80</v>
      </c>
      <c r="Q21" s="49" t="s">
        <v>90</v>
      </c>
      <c r="R21" s="11" t="s">
        <v>82</v>
      </c>
      <c r="S21" s="11" t="s">
        <v>2647</v>
      </c>
      <c r="T21" s="126" t="str">
        <f>IF(COUNTIFS('DWD RAW File'!$E:$E,$B21,'DWD RAW File'!$AF:$AF,$C$1)&gt;0, IF(COUNTIFS('DWD RAW File'!$E:$E,$B21,'DWD RAW File'!$AF:$AF,$C$1,'DWD RAW File'!$AB:$AB,"Present")&gt;0,"6th Day OT","OFF"), IF(COUNTIFS('DWD RAW File'!$E:$E,$B21,'DWD RAW File'!$AG:$AG,$C$1)&gt;0, IF(COUNTIFS('DWD RAW File'!$E:$E,$B21,'DWD RAW File'!$AG:$AG,$C$1,'DWD RAW File'!$AB:$AB,"Present")&gt;0,"7th Day OT","OFF"), IF(COUNTIFS('DWD RAW File'!$E:$E,$B21,'DWD RAW File'!$AB:$AB,"Present")&gt;0, "P", IF(COUNTIFS('DWD RAW File'!$E:$E,$B21,'DWD RAW File'!$AB:$AB,"Not Present",'DWD RAW File'!$AK:$AK,"&lt;&gt;")&gt;0, _xlfn.XLOOKUP($B21,'DWD RAW File'!$E:$E,'DWD RAW File'!$AK:$AK,""), IF(COUNTIFS('DWD RAW File'!$E:$E,$B21,'DWD RAW File'!$AB:$AB,"Not Present",'DWD RAW File'!$AL:$AL,"&lt;&gt;")&gt;0, _xlfn.XLOOKUP($B21,'DWD RAW File'!$E:$E,'DWD RAW File'!$AL:$AL,""), "AB")))))</f>
        <v>P</v>
      </c>
      <c r="U21" s="97"/>
      <c r="V21" s="51">
        <v>46048</v>
      </c>
      <c r="W21" s="11" t="s">
        <v>1553</v>
      </c>
      <c r="X21" s="121" t="str">
        <f>VLOOKUP(Table1[[#This Row],[Psoft No]],[2]Roster_1788384531598!$E$1:$AU$1334,28,0)</f>
        <v>Thursday</v>
      </c>
      <c r="Y21" s="121" t="b">
        <f>Table1[[#This Row],[Column1]]=Table1[[#This Row],[OFF1]]</f>
        <v>1</v>
      </c>
    </row>
    <row r="22" spans="1:25" ht="13" hidden="1" customHeight="1">
      <c r="A22" s="11">
        <v>16</v>
      </c>
      <c r="B22" s="47">
        <v>203083928</v>
      </c>
      <c r="C22" s="87" t="s">
        <v>100</v>
      </c>
      <c r="D22" s="11" t="s">
        <v>1949</v>
      </c>
      <c r="E22" s="48" t="s">
        <v>31</v>
      </c>
      <c r="F22" s="48" t="s">
        <v>74</v>
      </c>
      <c r="G22" s="11" t="s">
        <v>64</v>
      </c>
      <c r="H22" s="11" t="s">
        <v>75</v>
      </c>
      <c r="I22" s="11">
        <v>1299</v>
      </c>
      <c r="J22" s="49" t="str">
        <f>VLOOKUP(Table1[[#This Row],[Psoft No]],[1]Roster!$C$1:$AJ$1369,9,0)</f>
        <v>Day Shift</v>
      </c>
      <c r="K22" s="49" t="s">
        <v>76</v>
      </c>
      <c r="L22" s="49" t="s">
        <v>36</v>
      </c>
      <c r="M22" s="49" t="str">
        <f>VLOOKUP(Table1[[#This Row],[Psoft No]],[1]Roster!$C$1:$AJ$1369,12,0)</f>
        <v>Thursday</v>
      </c>
      <c r="N22" s="48" t="s">
        <v>79</v>
      </c>
      <c r="O22" s="49" t="s">
        <v>67</v>
      </c>
      <c r="P22" s="11" t="s">
        <v>80</v>
      </c>
      <c r="Q22" s="11" t="s">
        <v>81</v>
      </c>
      <c r="R22" s="11" t="s">
        <v>82</v>
      </c>
      <c r="S22" s="11" t="s">
        <v>2647</v>
      </c>
      <c r="T22" s="126" t="s">
        <v>1</v>
      </c>
      <c r="U22" s="97" t="s">
        <v>2930</v>
      </c>
      <c r="V22" s="51">
        <v>45488</v>
      </c>
      <c r="W22" s="11" t="s">
        <v>1553</v>
      </c>
      <c r="X22" s="121" t="str">
        <f>VLOOKUP(Table1[[#This Row],[Psoft No]],[2]Roster_1788384531598!$E$1:$AU$1334,28,0)</f>
        <v>Wednesday</v>
      </c>
      <c r="Y22" s="121" t="b">
        <f>Table1[[#This Row],[Column1]]=Table1[[#This Row],[OFF1]]</f>
        <v>0</v>
      </c>
    </row>
    <row r="23" spans="1:25" ht="13" hidden="1" customHeight="1">
      <c r="A23" s="11">
        <v>17</v>
      </c>
      <c r="B23" s="47">
        <v>206926473</v>
      </c>
      <c r="C23" s="87" t="s">
        <v>2127</v>
      </c>
      <c r="D23" s="11" t="s">
        <v>1999</v>
      </c>
      <c r="E23" s="48" t="s">
        <v>31</v>
      </c>
      <c r="F23" s="48" t="s">
        <v>74</v>
      </c>
      <c r="G23" s="11" t="s">
        <v>64</v>
      </c>
      <c r="H23" s="11" t="s">
        <v>75</v>
      </c>
      <c r="I23" s="11">
        <v>1299</v>
      </c>
      <c r="J23" s="49" t="str">
        <f>VLOOKUP(Table1[[#This Row],[Psoft No]],[1]Roster!$C$1:$AJ$1369,9,0)</f>
        <v>Day Shift</v>
      </c>
      <c r="K23" s="49" t="s">
        <v>76</v>
      </c>
      <c r="L23" s="49" t="str">
        <f>VLOOKUP(Table1[[#This Row],[Psoft No]],[1]Roster!$C$1:$AJ$1369,11,0)</f>
        <v>Tuesday</v>
      </c>
      <c r="M23" s="49" t="str">
        <f>VLOOKUP(Table1[[#This Row],[Psoft No]],[1]Roster!$C$1:$AJ$1369,12,0)</f>
        <v>Wednesday</v>
      </c>
      <c r="N23" s="48" t="s">
        <v>89</v>
      </c>
      <c r="O23" s="49" t="s">
        <v>67</v>
      </c>
      <c r="P23" s="11" t="s">
        <v>80</v>
      </c>
      <c r="Q23" s="11" t="s">
        <v>90</v>
      </c>
      <c r="R23" s="11" t="s">
        <v>82</v>
      </c>
      <c r="S23" s="11" t="s">
        <v>2647</v>
      </c>
      <c r="T23" s="126" t="str">
        <f>IF(COUNTIFS('DWD RAW File'!$E:$E,$B23,'DWD RAW File'!$AF:$AF,$C$1)&gt;0, IF(COUNTIFS('DWD RAW File'!$E:$E,$B23,'DWD RAW File'!$AF:$AF,$C$1,'DWD RAW File'!$AB:$AB,"Present")&gt;0,"6th Day OT","OFF"), IF(COUNTIFS('DWD RAW File'!$E:$E,$B23,'DWD RAW File'!$AG:$AG,$C$1)&gt;0, IF(COUNTIFS('DWD RAW File'!$E:$E,$B23,'DWD RAW File'!$AG:$AG,$C$1,'DWD RAW File'!$AB:$AB,"Present")&gt;0,"7th Day OT","OFF"), IF(COUNTIFS('DWD RAW File'!$E:$E,$B23,'DWD RAW File'!$AB:$AB,"Present")&gt;0, "P", IF(COUNTIFS('DWD RAW File'!$E:$E,$B23,'DWD RAW File'!$AB:$AB,"Not Present",'DWD RAW File'!$AK:$AK,"&lt;&gt;")&gt;0, _xlfn.XLOOKUP($B23,'DWD RAW File'!$E:$E,'DWD RAW File'!$AK:$AK,""), IF(COUNTIFS('DWD RAW File'!$E:$E,$B23,'DWD RAW File'!$AB:$AB,"Not Present",'DWD RAW File'!$AL:$AL,"&lt;&gt;")&gt;0, _xlfn.XLOOKUP($B23,'DWD RAW File'!$E:$E,'DWD RAW File'!$AL:$AL,""), "AB")))))</f>
        <v>OFF</v>
      </c>
      <c r="U23" s="97"/>
      <c r="V23" s="51">
        <v>46048</v>
      </c>
      <c r="W23" s="11" t="s">
        <v>1553</v>
      </c>
      <c r="X23" s="121" t="str">
        <f>VLOOKUP(Table1[[#This Row],[Psoft No]],[2]Roster_1788384531598!$E$1:$AU$1334,28,0)</f>
        <v>Tuesday</v>
      </c>
      <c r="Y23" s="121" t="b">
        <f>Table1[[#This Row],[Column1]]=Table1[[#This Row],[OFF1]]</f>
        <v>1</v>
      </c>
    </row>
    <row r="24" spans="1:25" ht="13" hidden="1" customHeight="1">
      <c r="A24" s="11">
        <v>18</v>
      </c>
      <c r="B24" s="47">
        <v>203469072</v>
      </c>
      <c r="C24" s="87" t="s">
        <v>2162</v>
      </c>
      <c r="D24" s="11" t="s">
        <v>2163</v>
      </c>
      <c r="E24" s="48" t="s">
        <v>31</v>
      </c>
      <c r="F24" s="48" t="s">
        <v>74</v>
      </c>
      <c r="G24" s="11" t="s">
        <v>64</v>
      </c>
      <c r="H24" s="11" t="s">
        <v>75</v>
      </c>
      <c r="I24" s="11">
        <v>1299</v>
      </c>
      <c r="J24" s="49" t="str">
        <f>VLOOKUP(Table1[[#This Row],[Psoft No]],[1]Roster!$C$1:$AJ$1369,9,0)</f>
        <v>Night Shift</v>
      </c>
      <c r="K24" s="49" t="s">
        <v>76</v>
      </c>
      <c r="L24" s="49" t="str">
        <f>VLOOKUP(Table1[[#This Row],[Psoft No]],[1]Roster!$C$1:$AJ$1369,11,0)</f>
        <v>Friday</v>
      </c>
      <c r="M24" s="49" t="str">
        <f>VLOOKUP(Table1[[#This Row],[Psoft No]],[1]Roster!$C$1:$AJ$1369,12,0)</f>
        <v>Saturday</v>
      </c>
      <c r="N24" s="48" t="s">
        <v>79</v>
      </c>
      <c r="O24" s="49" t="s">
        <v>67</v>
      </c>
      <c r="P24" s="11" t="s">
        <v>80</v>
      </c>
      <c r="Q24" s="11" t="s">
        <v>81</v>
      </c>
      <c r="R24" s="11" t="s">
        <v>82</v>
      </c>
      <c r="S24" s="11" t="s">
        <v>2647</v>
      </c>
      <c r="T24" s="126" t="str">
        <f>IF(COUNTIFS('DWD RAW File'!$E:$E,$B24,'DWD RAW File'!$AF:$AF,$C$1)&gt;0, IF(COUNTIFS('DWD RAW File'!$E:$E,$B24,'DWD RAW File'!$AF:$AF,$C$1,'DWD RAW File'!$AB:$AB,"Present")&gt;0,"6th Day OT","OFF"), IF(COUNTIFS('DWD RAW File'!$E:$E,$B24,'DWD RAW File'!$AG:$AG,$C$1)&gt;0, IF(COUNTIFS('DWD RAW File'!$E:$E,$B24,'DWD RAW File'!$AG:$AG,$C$1,'DWD RAW File'!$AB:$AB,"Present")&gt;0,"7th Day OT","OFF"), IF(COUNTIFS('DWD RAW File'!$E:$E,$B24,'DWD RAW File'!$AB:$AB,"Present")&gt;0, "P", IF(COUNTIFS('DWD RAW File'!$E:$E,$B24,'DWD RAW File'!$AB:$AB,"Not Present",'DWD RAW File'!$AK:$AK,"&lt;&gt;")&gt;0, _xlfn.XLOOKUP($B24,'DWD RAW File'!$E:$E,'DWD RAW File'!$AK:$AK,""), IF(COUNTIFS('DWD RAW File'!$E:$E,$B24,'DWD RAW File'!$AB:$AB,"Not Present",'DWD RAW File'!$AL:$AL,"&lt;&gt;")&gt;0, _xlfn.XLOOKUP($B24,'DWD RAW File'!$E:$E,'DWD RAW File'!$AL:$AL,""), "AB")))))</f>
        <v>P</v>
      </c>
      <c r="U24" s="97"/>
      <c r="V24" s="51">
        <v>45456</v>
      </c>
      <c r="W24" s="11" t="s">
        <v>1553</v>
      </c>
      <c r="X24" s="121" t="str">
        <f>VLOOKUP(Table1[[#This Row],[Psoft No]],[2]Roster_1788384531598!$E$1:$AU$1334,28,0)</f>
        <v>Friday</v>
      </c>
      <c r="Y24" s="121" t="b">
        <f>Table1[[#This Row],[Column1]]=Table1[[#This Row],[OFF1]]</f>
        <v>1</v>
      </c>
    </row>
    <row r="25" spans="1:25" ht="13" hidden="1" customHeight="1">
      <c r="A25" s="11">
        <v>19</v>
      </c>
      <c r="B25" s="47">
        <v>206875142</v>
      </c>
      <c r="C25" s="87" t="s">
        <v>1703</v>
      </c>
      <c r="D25" s="11" t="s">
        <v>1704</v>
      </c>
      <c r="E25" s="48" t="s">
        <v>31</v>
      </c>
      <c r="F25" s="48" t="s">
        <v>74</v>
      </c>
      <c r="G25" s="48" t="s">
        <v>64</v>
      </c>
      <c r="H25" s="48" t="s">
        <v>75</v>
      </c>
      <c r="I25" s="11">
        <v>1299</v>
      </c>
      <c r="J25" s="49" t="str">
        <f>VLOOKUP(Table1[[#This Row],[Psoft No]],[1]Roster!$C$1:$AJ$1369,9,0)</f>
        <v>Night Shift</v>
      </c>
      <c r="K25" s="49" t="s">
        <v>76</v>
      </c>
      <c r="L25" s="49" t="str">
        <f>VLOOKUP(Table1[[#This Row],[Psoft No]],[1]Roster!$C$1:$AJ$1369,11,0)</f>
        <v>Sunday</v>
      </c>
      <c r="M25" s="49" t="str">
        <f>VLOOKUP(Table1[[#This Row],[Psoft No]],[1]Roster!$C$1:$AJ$1369,12,0)</f>
        <v>Monday</v>
      </c>
      <c r="N25" s="49" t="s">
        <v>89</v>
      </c>
      <c r="O25" s="48" t="s">
        <v>67</v>
      </c>
      <c r="P25" s="48" t="s">
        <v>80</v>
      </c>
      <c r="Q25" s="11" t="s">
        <v>90</v>
      </c>
      <c r="R25" s="11" t="s">
        <v>82</v>
      </c>
      <c r="S25" s="11" t="s">
        <v>2647</v>
      </c>
      <c r="T25" s="126" t="str">
        <f>IF(COUNTIFS('DWD RAW File'!$E:$E,$B25,'DWD RAW File'!$AF:$AF,$C$1)&gt;0, IF(COUNTIFS('DWD RAW File'!$E:$E,$B25,'DWD RAW File'!$AF:$AF,$C$1,'DWD RAW File'!$AB:$AB,"Present")&gt;0,"6th Day OT","OFF"), IF(COUNTIFS('DWD RAW File'!$E:$E,$B25,'DWD RAW File'!$AG:$AG,$C$1)&gt;0, IF(COUNTIFS('DWD RAW File'!$E:$E,$B25,'DWD RAW File'!$AG:$AG,$C$1,'DWD RAW File'!$AB:$AB,"Present")&gt;0,"7th Day OT","OFF"), IF(COUNTIFS('DWD RAW File'!$E:$E,$B25,'DWD RAW File'!$AB:$AB,"Present")&gt;0, "P", IF(COUNTIFS('DWD RAW File'!$E:$E,$B25,'DWD RAW File'!$AB:$AB,"Not Present",'DWD RAW File'!$AK:$AK,"&lt;&gt;")&gt;0, _xlfn.XLOOKUP($B25,'DWD RAW File'!$E:$E,'DWD RAW File'!$AK:$AK,""), IF(COUNTIFS('DWD RAW File'!$E:$E,$B25,'DWD RAW File'!$AB:$AB,"Not Present",'DWD RAW File'!$AL:$AL,"&lt;&gt;")&gt;0, _xlfn.XLOOKUP($B25,'DWD RAW File'!$E:$E,'DWD RAW File'!$AL:$AL,""), "AB")))))</f>
        <v>P</v>
      </c>
      <c r="U25" s="97"/>
      <c r="V25" s="51">
        <v>46020</v>
      </c>
      <c r="W25" s="11" t="s">
        <v>1553</v>
      </c>
      <c r="X25" s="121" t="str">
        <f>VLOOKUP(Table1[[#This Row],[Psoft No]],[2]Roster_1788384531598!$E$1:$AU$1334,28,0)</f>
        <v>Sunday</v>
      </c>
      <c r="Y25" s="121" t="b">
        <f>Table1[[#This Row],[Column1]]=Table1[[#This Row],[OFF1]]</f>
        <v>1</v>
      </c>
    </row>
    <row r="26" spans="1:25" ht="13" hidden="1" customHeight="1">
      <c r="A26" s="11">
        <v>20</v>
      </c>
      <c r="B26" s="47">
        <v>206953811</v>
      </c>
      <c r="C26" s="87" t="s">
        <v>2128</v>
      </c>
      <c r="D26" s="11" t="s">
        <v>2129</v>
      </c>
      <c r="E26" s="48" t="s">
        <v>31</v>
      </c>
      <c r="F26" s="48" t="s">
        <v>74</v>
      </c>
      <c r="G26" s="11" t="s">
        <v>64</v>
      </c>
      <c r="H26" s="11" t="s">
        <v>75</v>
      </c>
      <c r="I26" s="11">
        <v>1299</v>
      </c>
      <c r="J26" s="49" t="str">
        <f>VLOOKUP(Table1[[#This Row],[Psoft No]],[1]Roster!$C$1:$AJ$1369,9,0)</f>
        <v>Night Shift</v>
      </c>
      <c r="K26" s="49" t="s">
        <v>76</v>
      </c>
      <c r="L26" s="49" t="str">
        <f>VLOOKUP(Table1[[#This Row],[Psoft No]],[1]Roster!$C$1:$AJ$1369,11,0)</f>
        <v>Thursday</v>
      </c>
      <c r="M26" s="49" t="str">
        <f>VLOOKUP(Table1[[#This Row],[Psoft No]],[1]Roster!$C$1:$AJ$1369,12,0)</f>
        <v>Friday</v>
      </c>
      <c r="N26" s="49" t="s">
        <v>86</v>
      </c>
      <c r="O26" s="49" t="s">
        <v>67</v>
      </c>
      <c r="P26" s="11" t="s">
        <v>80</v>
      </c>
      <c r="Q26" s="82" t="s">
        <v>90</v>
      </c>
      <c r="R26" s="11" t="s">
        <v>2645</v>
      </c>
      <c r="S26" s="11" t="s">
        <v>2646</v>
      </c>
      <c r="T26" s="126" t="str">
        <f>IF(COUNTIFS('DWD RAW File'!$E:$E,$B26,'DWD RAW File'!$AF:$AF,$C$1)&gt;0, IF(COUNTIFS('DWD RAW File'!$E:$E,$B26,'DWD RAW File'!$AF:$AF,$C$1,'DWD RAW File'!$AB:$AB,"Present")&gt;0,"6th Day OT","OFF"), IF(COUNTIFS('DWD RAW File'!$E:$E,$B26,'DWD RAW File'!$AG:$AG,$C$1)&gt;0, IF(COUNTIFS('DWD RAW File'!$E:$E,$B26,'DWD RAW File'!$AG:$AG,$C$1,'DWD RAW File'!$AB:$AB,"Present")&gt;0,"7th Day OT","OFF"), IF(COUNTIFS('DWD RAW File'!$E:$E,$B26,'DWD RAW File'!$AB:$AB,"Present")&gt;0, "P", IF(COUNTIFS('DWD RAW File'!$E:$E,$B26,'DWD RAW File'!$AB:$AB,"Not Present",'DWD RAW File'!$AK:$AK,"&lt;&gt;")&gt;0, _xlfn.XLOOKUP($B26,'DWD RAW File'!$E:$E,'DWD RAW File'!$AK:$AK,""), IF(COUNTIFS('DWD RAW File'!$E:$E,$B26,'DWD RAW File'!$AB:$AB,"Not Present",'DWD RAW File'!$AL:$AL,"&lt;&gt;")&gt;0, _xlfn.XLOOKUP($B26,'DWD RAW File'!$E:$E,'DWD RAW File'!$AL:$AL,""), "AB")))))</f>
        <v>P</v>
      </c>
      <c r="U26" s="97"/>
      <c r="V26" s="51">
        <v>46048</v>
      </c>
      <c r="W26" s="11" t="s">
        <v>1553</v>
      </c>
      <c r="X26" s="121" t="str">
        <f>VLOOKUP(Table1[[#This Row],[Psoft No]],[2]Roster_1788384531598!$E$1:$AU$1334,28,0)</f>
        <v>Thursday</v>
      </c>
      <c r="Y26" s="121" t="b">
        <f>Table1[[#This Row],[Column1]]=Table1[[#This Row],[OFF1]]</f>
        <v>1</v>
      </c>
    </row>
    <row r="27" spans="1:25" ht="13" hidden="1" customHeight="1">
      <c r="A27" s="11">
        <v>21</v>
      </c>
      <c r="B27" s="47">
        <v>206875146</v>
      </c>
      <c r="C27" s="87" t="s">
        <v>1727</v>
      </c>
      <c r="D27" s="11" t="s">
        <v>1728</v>
      </c>
      <c r="E27" s="48" t="s">
        <v>31</v>
      </c>
      <c r="F27" s="48" t="s">
        <v>74</v>
      </c>
      <c r="G27" s="48" t="s">
        <v>64</v>
      </c>
      <c r="H27" s="48" t="s">
        <v>75</v>
      </c>
      <c r="I27" s="11">
        <v>1299</v>
      </c>
      <c r="J27" s="49" t="str">
        <f>VLOOKUP(Table1[[#This Row],[Psoft No]],[1]Roster!$C$1:$AJ$1369,9,0)</f>
        <v>Night Shift</v>
      </c>
      <c r="K27" s="49" t="s">
        <v>76</v>
      </c>
      <c r="L27" s="49" t="str">
        <f>VLOOKUP(Table1[[#This Row],[Psoft No]],[1]Roster!$C$1:$AJ$1369,11,0)</f>
        <v>Saturday</v>
      </c>
      <c r="M27" s="49" t="str">
        <f>VLOOKUP(Table1[[#This Row],[Psoft No]],[1]Roster!$C$1:$AJ$1369,12,0)</f>
        <v>Sunday</v>
      </c>
      <c r="N27" s="49" t="s">
        <v>89</v>
      </c>
      <c r="O27" s="11" t="s">
        <v>67</v>
      </c>
      <c r="P27" s="48" t="s">
        <v>80</v>
      </c>
      <c r="Q27" s="11" t="s">
        <v>90</v>
      </c>
      <c r="R27" s="11" t="s">
        <v>82</v>
      </c>
      <c r="S27" s="11" t="s">
        <v>2647</v>
      </c>
      <c r="T27" s="126" t="str">
        <f>IF(COUNTIFS('DWD RAW File'!$E:$E,$B27,'DWD RAW File'!$AF:$AF,$C$1)&gt;0, IF(COUNTIFS('DWD RAW File'!$E:$E,$B27,'DWD RAW File'!$AF:$AF,$C$1,'DWD RAW File'!$AB:$AB,"Present")&gt;0,"6th Day OT","OFF"), IF(COUNTIFS('DWD RAW File'!$E:$E,$B27,'DWD RAW File'!$AG:$AG,$C$1)&gt;0, IF(COUNTIFS('DWD RAW File'!$E:$E,$B27,'DWD RAW File'!$AG:$AG,$C$1,'DWD RAW File'!$AB:$AB,"Present")&gt;0,"7th Day OT","OFF"), IF(COUNTIFS('DWD RAW File'!$E:$E,$B27,'DWD RAW File'!$AB:$AB,"Present")&gt;0, "P", IF(COUNTIFS('DWD RAW File'!$E:$E,$B27,'DWD RAW File'!$AB:$AB,"Not Present",'DWD RAW File'!$AK:$AK,"&lt;&gt;")&gt;0, _xlfn.XLOOKUP($B27,'DWD RAW File'!$E:$E,'DWD RAW File'!$AK:$AK,""), IF(COUNTIFS('DWD RAW File'!$E:$E,$B27,'DWD RAW File'!$AB:$AB,"Not Present",'DWD RAW File'!$AL:$AL,"&lt;&gt;")&gt;0, _xlfn.XLOOKUP($B27,'DWD RAW File'!$E:$E,'DWD RAW File'!$AL:$AL,""), "AB")))))</f>
        <v>P</v>
      </c>
      <c r="U27" s="97"/>
      <c r="V27" s="51">
        <v>46020</v>
      </c>
      <c r="W27" s="11" t="s">
        <v>1553</v>
      </c>
      <c r="X27" s="121" t="str">
        <f>VLOOKUP(Table1[[#This Row],[Psoft No]],[2]Roster_1788384531598!$E$1:$AU$1334,28,0)</f>
        <v>Saturday</v>
      </c>
      <c r="Y27" s="121" t="b">
        <f>Table1[[#This Row],[Column1]]=Table1[[#This Row],[OFF1]]</f>
        <v>1</v>
      </c>
    </row>
    <row r="28" spans="1:25" ht="13" hidden="1" customHeight="1">
      <c r="A28" s="11">
        <v>22</v>
      </c>
      <c r="B28" s="47">
        <v>205496017</v>
      </c>
      <c r="C28" s="87" t="s">
        <v>250</v>
      </c>
      <c r="D28" s="11" t="s">
        <v>1872</v>
      </c>
      <c r="E28" s="48" t="s">
        <v>31</v>
      </c>
      <c r="F28" s="48" t="s">
        <v>74</v>
      </c>
      <c r="G28" s="11" t="s">
        <v>64</v>
      </c>
      <c r="H28" s="11" t="s">
        <v>75</v>
      </c>
      <c r="I28" s="11">
        <v>1299</v>
      </c>
      <c r="J28" s="49" t="str">
        <f>VLOOKUP(Table1[[#This Row],[Psoft No]],[1]Roster!$C$1:$AJ$1369,9,0)</f>
        <v>Night Shift</v>
      </c>
      <c r="K28" s="49" t="s">
        <v>76</v>
      </c>
      <c r="L28" s="49" t="str">
        <f>VLOOKUP(Table1[[#This Row],[Psoft No]],[1]Roster!$C$1:$AJ$1369,11,0)</f>
        <v>Tuesday</v>
      </c>
      <c r="M28" s="49" t="str">
        <f>VLOOKUP(Table1[[#This Row],[Psoft No]],[1]Roster!$C$1:$AJ$1369,12,0)</f>
        <v>Wednesday</v>
      </c>
      <c r="N28" s="49" t="s">
        <v>89</v>
      </c>
      <c r="O28" s="49" t="s">
        <v>67</v>
      </c>
      <c r="P28" s="11" t="s">
        <v>80</v>
      </c>
      <c r="Q28" s="11" t="s">
        <v>96</v>
      </c>
      <c r="R28" s="11" t="s">
        <v>82</v>
      </c>
      <c r="S28" s="11" t="s">
        <v>2647</v>
      </c>
      <c r="T28" s="126" t="str">
        <f>IF(COUNTIFS('DWD RAW File'!$E:$E,$B28,'DWD RAW File'!$AF:$AF,$C$1)&gt;0, IF(COUNTIFS('DWD RAW File'!$E:$E,$B28,'DWD RAW File'!$AF:$AF,$C$1,'DWD RAW File'!$AB:$AB,"Present")&gt;0,"6th Day OT","OFF"), IF(COUNTIFS('DWD RAW File'!$E:$E,$B28,'DWD RAW File'!$AG:$AG,$C$1)&gt;0, IF(COUNTIFS('DWD RAW File'!$E:$E,$B28,'DWD RAW File'!$AG:$AG,$C$1,'DWD RAW File'!$AB:$AB,"Present")&gt;0,"7th Day OT","OFF"), IF(COUNTIFS('DWD RAW File'!$E:$E,$B28,'DWD RAW File'!$AB:$AB,"Present")&gt;0, "P", IF(COUNTIFS('DWD RAW File'!$E:$E,$B28,'DWD RAW File'!$AB:$AB,"Not Present",'DWD RAW File'!$AK:$AK,"&lt;&gt;")&gt;0, _xlfn.XLOOKUP($B28,'DWD RAW File'!$E:$E,'DWD RAW File'!$AK:$AK,""), IF(COUNTIFS('DWD RAW File'!$E:$E,$B28,'DWD RAW File'!$AB:$AB,"Not Present",'DWD RAW File'!$AL:$AL,"&lt;&gt;")&gt;0, _xlfn.XLOOKUP($B28,'DWD RAW File'!$E:$E,'DWD RAW File'!$AL:$AL,""), "AB")))))</f>
        <v>OFF</v>
      </c>
      <c r="U28" s="97"/>
      <c r="V28" s="51">
        <v>45831</v>
      </c>
      <c r="W28" s="11" t="s">
        <v>1553</v>
      </c>
      <c r="X28" s="121" t="str">
        <f>VLOOKUP(Table1[[#This Row],[Psoft No]],[2]Roster_1788384531598!$E$1:$AU$1334,28,0)</f>
        <v>Tuesday</v>
      </c>
      <c r="Y28" s="121" t="b">
        <f>Table1[[#This Row],[Column1]]=Table1[[#This Row],[OFF1]]</f>
        <v>1</v>
      </c>
    </row>
    <row r="29" spans="1:25" ht="13" hidden="1" customHeight="1">
      <c r="A29" s="11">
        <v>23</v>
      </c>
      <c r="B29" s="47">
        <v>206294541</v>
      </c>
      <c r="C29" s="87" t="s">
        <v>2164</v>
      </c>
      <c r="D29" s="11" t="s">
        <v>2165</v>
      </c>
      <c r="E29" s="48" t="s">
        <v>31</v>
      </c>
      <c r="F29" s="48" t="s">
        <v>74</v>
      </c>
      <c r="G29" s="11" t="s">
        <v>64</v>
      </c>
      <c r="H29" s="11" t="s">
        <v>75</v>
      </c>
      <c r="I29" s="11">
        <v>1299</v>
      </c>
      <c r="J29" s="49" t="str">
        <f>VLOOKUP(Table1[[#This Row],[Psoft No]],[1]Roster!$C$1:$AJ$1369,9,0)</f>
        <v>Night Shift</v>
      </c>
      <c r="K29" s="49" t="s">
        <v>76</v>
      </c>
      <c r="L29" s="49" t="str">
        <f>VLOOKUP(Table1[[#This Row],[Psoft No]],[1]Roster!$C$1:$AJ$1369,11,0)</f>
        <v>Thursday</v>
      </c>
      <c r="M29" s="49" t="str">
        <f>VLOOKUP(Table1[[#This Row],[Psoft No]],[1]Roster!$C$1:$AJ$1369,12,0)</f>
        <v>Friday</v>
      </c>
      <c r="N29" s="49" t="s">
        <v>89</v>
      </c>
      <c r="O29" s="49" t="s">
        <v>67</v>
      </c>
      <c r="P29" s="11" t="s">
        <v>80</v>
      </c>
      <c r="Q29" s="11" t="s">
        <v>96</v>
      </c>
      <c r="R29" s="11" t="s">
        <v>82</v>
      </c>
      <c r="S29" s="11" t="s">
        <v>2647</v>
      </c>
      <c r="T29" s="126" t="str">
        <f>IF(COUNTIFS('DWD RAW File'!$E:$E,$B29,'DWD RAW File'!$AF:$AF,$C$1)&gt;0, IF(COUNTIFS('DWD RAW File'!$E:$E,$B29,'DWD RAW File'!$AF:$AF,$C$1,'DWD RAW File'!$AB:$AB,"Present")&gt;0,"6th Day OT","OFF"), IF(COUNTIFS('DWD RAW File'!$E:$E,$B29,'DWD RAW File'!$AG:$AG,$C$1)&gt;0, IF(COUNTIFS('DWD RAW File'!$E:$E,$B29,'DWD RAW File'!$AG:$AG,$C$1,'DWD RAW File'!$AB:$AB,"Present")&gt;0,"7th Day OT","OFF"), IF(COUNTIFS('DWD RAW File'!$E:$E,$B29,'DWD RAW File'!$AB:$AB,"Present")&gt;0, "P", IF(COUNTIFS('DWD RAW File'!$E:$E,$B29,'DWD RAW File'!$AB:$AB,"Not Present",'DWD RAW File'!$AK:$AK,"&lt;&gt;")&gt;0, _xlfn.XLOOKUP($B29,'DWD RAW File'!$E:$E,'DWD RAW File'!$AK:$AK,""), IF(COUNTIFS('DWD RAW File'!$E:$E,$B29,'DWD RAW File'!$AB:$AB,"Not Present",'DWD RAW File'!$AL:$AL,"&lt;&gt;")&gt;0, _xlfn.XLOOKUP($B29,'DWD RAW File'!$E:$E,'DWD RAW File'!$AL:$AL,""), "AB")))))</f>
        <v>P</v>
      </c>
      <c r="U29" s="97"/>
      <c r="V29" s="51">
        <v>45950</v>
      </c>
      <c r="W29" s="11" t="s">
        <v>1553</v>
      </c>
      <c r="X29" s="121" t="str">
        <f>VLOOKUP(Table1[[#This Row],[Psoft No]],[2]Roster_1788384531598!$E$1:$AU$1334,28,0)</f>
        <v>Thursday</v>
      </c>
      <c r="Y29" s="121" t="b">
        <f>Table1[[#This Row],[Column1]]=Table1[[#This Row],[OFF1]]</f>
        <v>1</v>
      </c>
    </row>
    <row r="30" spans="1:25" ht="13" hidden="1" customHeight="1">
      <c r="A30" s="11">
        <v>24</v>
      </c>
      <c r="B30" s="47">
        <v>203800382</v>
      </c>
      <c r="C30" s="87" t="s">
        <v>2400</v>
      </c>
      <c r="D30" s="11" t="s">
        <v>2401</v>
      </c>
      <c r="E30" s="48" t="s">
        <v>31</v>
      </c>
      <c r="F30" s="48" t="s">
        <v>74</v>
      </c>
      <c r="G30" s="11" t="s">
        <v>64</v>
      </c>
      <c r="H30" s="11" t="s">
        <v>75</v>
      </c>
      <c r="I30" s="11">
        <v>1299</v>
      </c>
      <c r="J30" s="49" t="str">
        <f>VLOOKUP(Table1[[#This Row],[Psoft No]],[1]Roster!$C$1:$AJ$1369,9,0)</f>
        <v>Day Shift</v>
      </c>
      <c r="K30" s="49" t="s">
        <v>76</v>
      </c>
      <c r="L30" s="49" t="str">
        <f>VLOOKUP(Table1[[#This Row],[Psoft No]],[1]Roster!$C$1:$AJ$1369,11,0)</f>
        <v>Thursday</v>
      </c>
      <c r="M30" s="49" t="str">
        <f>VLOOKUP(Table1[[#This Row],[Psoft No]],[1]Roster!$C$1:$AJ$1369,12,0)</f>
        <v>Friday</v>
      </c>
      <c r="N30" s="49" t="s">
        <v>89</v>
      </c>
      <c r="O30" s="49" t="s">
        <v>67</v>
      </c>
      <c r="P30" s="11" t="s">
        <v>80</v>
      </c>
      <c r="Q30" s="11" t="s">
        <v>90</v>
      </c>
      <c r="R30" s="11" t="s">
        <v>82</v>
      </c>
      <c r="S30" s="11" t="s">
        <v>2647</v>
      </c>
      <c r="T30" s="126" t="str">
        <f>IF(COUNTIFS('DWD RAW File'!$E:$E,$B30,'DWD RAW File'!$AF:$AF,$C$1)&gt;0, IF(COUNTIFS('DWD RAW File'!$E:$E,$B30,'DWD RAW File'!$AF:$AF,$C$1,'DWD RAW File'!$AB:$AB,"Present")&gt;0,"6th Day OT","OFF"), IF(COUNTIFS('DWD RAW File'!$E:$E,$B30,'DWD RAW File'!$AG:$AG,$C$1)&gt;0, IF(COUNTIFS('DWD RAW File'!$E:$E,$B30,'DWD RAW File'!$AG:$AG,$C$1,'DWD RAW File'!$AB:$AB,"Present")&gt;0,"7th Day OT","OFF"), IF(COUNTIFS('DWD RAW File'!$E:$E,$B30,'DWD RAW File'!$AB:$AB,"Present")&gt;0, "P", IF(COUNTIFS('DWD RAW File'!$E:$E,$B30,'DWD RAW File'!$AB:$AB,"Not Present",'DWD RAW File'!$AK:$AK,"&lt;&gt;")&gt;0, _xlfn.XLOOKUP($B30,'DWD RAW File'!$E:$E,'DWD RAW File'!$AK:$AK,""), IF(COUNTIFS('DWD RAW File'!$E:$E,$B30,'DWD RAW File'!$AB:$AB,"Not Present",'DWD RAW File'!$AL:$AL,"&lt;&gt;")&gt;0, _xlfn.XLOOKUP($B30,'DWD RAW File'!$E:$E,'DWD RAW File'!$AL:$AL,""), "AB")))))</f>
        <v>P</v>
      </c>
      <c r="U30" s="97"/>
      <c r="V30" s="51">
        <v>45516</v>
      </c>
      <c r="W30" s="11" t="s">
        <v>1553</v>
      </c>
      <c r="X30" s="121" t="str">
        <f>VLOOKUP(Table1[[#This Row],[Psoft No]],[2]Roster_1788384531598!$E$1:$AU$1334,28,0)</f>
        <v>Thursday</v>
      </c>
      <c r="Y30" s="121" t="b">
        <f>Table1[[#This Row],[Column1]]=Table1[[#This Row],[OFF1]]</f>
        <v>1</v>
      </c>
    </row>
    <row r="31" spans="1:25" ht="13" hidden="1" customHeight="1">
      <c r="A31" s="11">
        <v>25</v>
      </c>
      <c r="B31" s="47">
        <v>206930700</v>
      </c>
      <c r="C31" s="87" t="s">
        <v>2070</v>
      </c>
      <c r="D31" s="11" t="s">
        <v>2002</v>
      </c>
      <c r="E31" s="48" t="s">
        <v>31</v>
      </c>
      <c r="F31" s="48" t="s">
        <v>74</v>
      </c>
      <c r="G31" s="11" t="s">
        <v>64</v>
      </c>
      <c r="H31" s="11" t="s">
        <v>75</v>
      </c>
      <c r="I31" s="11">
        <v>1299</v>
      </c>
      <c r="J31" s="49" t="str">
        <f>VLOOKUP(Table1[[#This Row],[Psoft No]],[1]Roster!$C$1:$AJ$1369,9,0)</f>
        <v>Day Shift</v>
      </c>
      <c r="K31" s="49" t="s">
        <v>76</v>
      </c>
      <c r="L31" s="49" t="str">
        <f>VLOOKUP(Table1[[#This Row],[Psoft No]],[1]Roster!$C$1:$AJ$1369,11,0)</f>
        <v>Saturday</v>
      </c>
      <c r="M31" s="49" t="str">
        <f>VLOOKUP(Table1[[#This Row],[Psoft No]],[1]Roster!$C$1:$AJ$1369,12,0)</f>
        <v>Sunday</v>
      </c>
      <c r="N31" s="48" t="s">
        <v>86</v>
      </c>
      <c r="O31" s="49" t="s">
        <v>67</v>
      </c>
      <c r="P31" s="11" t="s">
        <v>80</v>
      </c>
      <c r="Q31" s="11" t="s">
        <v>90</v>
      </c>
      <c r="R31" s="11" t="s">
        <v>82</v>
      </c>
      <c r="S31" s="11" t="s">
        <v>2647</v>
      </c>
      <c r="T31" s="126" t="str">
        <f>IF(COUNTIFS('DWD RAW File'!$E:$E,$B31,'DWD RAW File'!$AF:$AF,$C$1)&gt;0, IF(COUNTIFS('DWD RAW File'!$E:$E,$B31,'DWD RAW File'!$AF:$AF,$C$1,'DWD RAW File'!$AB:$AB,"Present")&gt;0,"6th Day OT","OFF"), IF(COUNTIFS('DWD RAW File'!$E:$E,$B31,'DWD RAW File'!$AG:$AG,$C$1)&gt;0, IF(COUNTIFS('DWD RAW File'!$E:$E,$B31,'DWD RAW File'!$AG:$AG,$C$1,'DWD RAW File'!$AB:$AB,"Present")&gt;0,"7th Day OT","OFF"), IF(COUNTIFS('DWD RAW File'!$E:$E,$B31,'DWD RAW File'!$AB:$AB,"Present")&gt;0, "P", IF(COUNTIFS('DWD RAW File'!$E:$E,$B31,'DWD RAW File'!$AB:$AB,"Not Present",'DWD RAW File'!$AK:$AK,"&lt;&gt;")&gt;0, _xlfn.XLOOKUP($B31,'DWD RAW File'!$E:$E,'DWD RAW File'!$AK:$AK,""), IF(COUNTIFS('DWD RAW File'!$E:$E,$B31,'DWD RAW File'!$AB:$AB,"Not Present",'DWD RAW File'!$AL:$AL,"&lt;&gt;")&gt;0, _xlfn.XLOOKUP($B31,'DWD RAW File'!$E:$E,'DWD RAW File'!$AL:$AL,""), "AB")))))</f>
        <v>P</v>
      </c>
      <c r="U31" s="97"/>
      <c r="V31" s="51">
        <v>46048</v>
      </c>
      <c r="W31" s="11" t="s">
        <v>1553</v>
      </c>
      <c r="X31" s="121" t="str">
        <f>VLOOKUP(Table1[[#This Row],[Psoft No]],[2]Roster_1788384531598!$E$1:$AU$1334,28,0)</f>
        <v>Saturday</v>
      </c>
      <c r="Y31" s="121" t="b">
        <f>Table1[[#This Row],[Column1]]=Table1[[#This Row],[OFF1]]</f>
        <v>1</v>
      </c>
    </row>
    <row r="32" spans="1:25" ht="13" hidden="1" customHeight="1">
      <c r="A32" s="11">
        <v>26</v>
      </c>
      <c r="B32" s="47">
        <v>206953786</v>
      </c>
      <c r="C32" s="87" t="s">
        <v>2076</v>
      </c>
      <c r="D32" s="11" t="s">
        <v>2010</v>
      </c>
      <c r="E32" s="48" t="s">
        <v>31</v>
      </c>
      <c r="F32" s="48" t="s">
        <v>74</v>
      </c>
      <c r="G32" s="11" t="s">
        <v>64</v>
      </c>
      <c r="H32" s="11" t="s">
        <v>75</v>
      </c>
      <c r="I32" s="11">
        <v>1299</v>
      </c>
      <c r="J32" s="49" t="str">
        <f>VLOOKUP(Table1[[#This Row],[Psoft No]],[1]Roster!$C$1:$AJ$1369,9,0)</f>
        <v>Day Shift</v>
      </c>
      <c r="K32" s="49" t="s">
        <v>76</v>
      </c>
      <c r="L32" s="49" t="str">
        <f>VLOOKUP(Table1[[#This Row],[Psoft No]],[1]Roster!$C$1:$AJ$1369,11,0)</f>
        <v>Sunday</v>
      </c>
      <c r="M32" s="49" t="str">
        <f>VLOOKUP(Table1[[#This Row],[Psoft No]],[1]Roster!$C$1:$AJ$1369,12,0)</f>
        <v>Monday</v>
      </c>
      <c r="N32" s="48" t="s">
        <v>89</v>
      </c>
      <c r="O32" s="49" t="s">
        <v>67</v>
      </c>
      <c r="P32" s="11" t="s">
        <v>80</v>
      </c>
      <c r="Q32" s="11" t="s">
        <v>90</v>
      </c>
      <c r="R32" s="11" t="s">
        <v>82</v>
      </c>
      <c r="S32" s="11" t="s">
        <v>2647</v>
      </c>
      <c r="T32" s="126" t="str">
        <f>IF(COUNTIFS('DWD RAW File'!$E:$E,$B32,'DWD RAW File'!$AF:$AF,$C$1)&gt;0, IF(COUNTIFS('DWD RAW File'!$E:$E,$B32,'DWD RAW File'!$AF:$AF,$C$1,'DWD RAW File'!$AB:$AB,"Present")&gt;0,"6th Day OT","OFF"), IF(COUNTIFS('DWD RAW File'!$E:$E,$B32,'DWD RAW File'!$AG:$AG,$C$1)&gt;0, IF(COUNTIFS('DWD RAW File'!$E:$E,$B32,'DWD RAW File'!$AG:$AG,$C$1,'DWD RAW File'!$AB:$AB,"Present")&gt;0,"7th Day OT","OFF"), IF(COUNTIFS('DWD RAW File'!$E:$E,$B32,'DWD RAW File'!$AB:$AB,"Present")&gt;0, "P", IF(COUNTIFS('DWD RAW File'!$E:$E,$B32,'DWD RAW File'!$AB:$AB,"Not Present",'DWD RAW File'!$AK:$AK,"&lt;&gt;")&gt;0, _xlfn.XLOOKUP($B32,'DWD RAW File'!$E:$E,'DWD RAW File'!$AK:$AK,""), IF(COUNTIFS('DWD RAW File'!$E:$E,$B32,'DWD RAW File'!$AB:$AB,"Not Present",'DWD RAW File'!$AL:$AL,"&lt;&gt;")&gt;0, _xlfn.XLOOKUP($B32,'DWD RAW File'!$E:$E,'DWD RAW File'!$AL:$AL,""), "AB")))))</f>
        <v>P</v>
      </c>
      <c r="U32" s="97"/>
      <c r="V32" s="51">
        <v>46048</v>
      </c>
      <c r="W32" s="11" t="s">
        <v>1553</v>
      </c>
      <c r="X32" s="121" t="str">
        <f>VLOOKUP(Table1[[#This Row],[Psoft No]],[2]Roster_1788384531598!$E$1:$AU$1334,28,0)</f>
        <v>Sunday</v>
      </c>
      <c r="Y32" s="121" t="b">
        <f>Table1[[#This Row],[Column1]]=Table1[[#This Row],[OFF1]]</f>
        <v>1</v>
      </c>
    </row>
    <row r="33" spans="1:25" ht="13" hidden="1" customHeight="1">
      <c r="A33" s="11">
        <v>27</v>
      </c>
      <c r="B33" s="47">
        <v>206875143</v>
      </c>
      <c r="C33" s="87" t="s">
        <v>1691</v>
      </c>
      <c r="D33" s="11" t="s">
        <v>1692</v>
      </c>
      <c r="E33" s="48" t="s">
        <v>31</v>
      </c>
      <c r="F33" s="48" t="s">
        <v>74</v>
      </c>
      <c r="G33" s="48" t="s">
        <v>64</v>
      </c>
      <c r="H33" s="48" t="s">
        <v>75</v>
      </c>
      <c r="I33" s="11">
        <v>1299</v>
      </c>
      <c r="J33" s="49" t="str">
        <f>VLOOKUP(Table1[[#This Row],[Psoft No]],[1]Roster!$C$1:$AJ$1369,9,0)</f>
        <v>Day Shift</v>
      </c>
      <c r="K33" s="49" t="s">
        <v>76</v>
      </c>
      <c r="L33" s="49" t="str">
        <f>VLOOKUP(Table1[[#This Row],[Psoft No]],[1]Roster!$C$1:$AJ$1369,11,0)</f>
        <v>Sunday</v>
      </c>
      <c r="M33" s="49" t="str">
        <f>VLOOKUP(Table1[[#This Row],[Psoft No]],[1]Roster!$C$1:$AJ$1369,12,0)</f>
        <v>Monday</v>
      </c>
      <c r="N33" s="49" t="s">
        <v>89</v>
      </c>
      <c r="O33" s="48" t="s">
        <v>67</v>
      </c>
      <c r="P33" s="48" t="s">
        <v>80</v>
      </c>
      <c r="Q33" s="11" t="s">
        <v>90</v>
      </c>
      <c r="R33" s="11" t="s">
        <v>82</v>
      </c>
      <c r="S33" s="11" t="s">
        <v>2647</v>
      </c>
      <c r="T33" s="126" t="str">
        <f>IF(COUNTIFS('DWD RAW File'!$E:$E,$B33,'DWD RAW File'!$AF:$AF,$C$1)&gt;0, IF(COUNTIFS('DWD RAW File'!$E:$E,$B33,'DWD RAW File'!$AF:$AF,$C$1,'DWD RAW File'!$AB:$AB,"Present")&gt;0,"6th Day OT","OFF"), IF(COUNTIFS('DWD RAW File'!$E:$E,$B33,'DWD RAW File'!$AG:$AG,$C$1)&gt;0, IF(COUNTIFS('DWD RAW File'!$E:$E,$B33,'DWD RAW File'!$AG:$AG,$C$1,'DWD RAW File'!$AB:$AB,"Present")&gt;0,"7th Day OT","OFF"), IF(COUNTIFS('DWD RAW File'!$E:$E,$B33,'DWD RAW File'!$AB:$AB,"Present")&gt;0, "P", IF(COUNTIFS('DWD RAW File'!$E:$E,$B33,'DWD RAW File'!$AB:$AB,"Not Present",'DWD RAW File'!$AK:$AK,"&lt;&gt;")&gt;0, _xlfn.XLOOKUP($B33,'DWD RAW File'!$E:$E,'DWD RAW File'!$AK:$AK,""), IF(COUNTIFS('DWD RAW File'!$E:$E,$B33,'DWD RAW File'!$AB:$AB,"Not Present",'DWD RAW File'!$AL:$AL,"&lt;&gt;")&gt;0, _xlfn.XLOOKUP($B33,'DWD RAW File'!$E:$E,'DWD RAW File'!$AL:$AL,""), "AB")))))</f>
        <v>P</v>
      </c>
      <c r="U33" s="97"/>
      <c r="V33" s="51">
        <v>46020</v>
      </c>
      <c r="W33" s="11" t="s">
        <v>1553</v>
      </c>
      <c r="X33" s="121" t="str">
        <f>VLOOKUP(Table1[[#This Row],[Psoft No]],[2]Roster_1788384531598!$E$1:$AU$1334,28,0)</f>
        <v>Sunday</v>
      </c>
      <c r="Y33" s="121" t="b">
        <f>Table1[[#This Row],[Column1]]=Table1[[#This Row],[OFF1]]</f>
        <v>1</v>
      </c>
    </row>
    <row r="34" spans="1:25" ht="13" customHeight="1">
      <c r="A34" s="11">
        <v>28</v>
      </c>
      <c r="B34" s="47">
        <v>205647826</v>
      </c>
      <c r="C34" s="87" t="s">
        <v>2166</v>
      </c>
      <c r="D34" s="11" t="s">
        <v>2623</v>
      </c>
      <c r="E34" s="48" t="s">
        <v>31</v>
      </c>
      <c r="F34" s="48" t="s">
        <v>74</v>
      </c>
      <c r="G34" s="11" t="s">
        <v>64</v>
      </c>
      <c r="H34" s="11" t="s">
        <v>75</v>
      </c>
      <c r="I34" s="11">
        <v>1299</v>
      </c>
      <c r="J34" s="49" t="str">
        <f>VLOOKUP(Table1[[#This Row],[Psoft No]],[1]Roster!$C$1:$AJ$1369,9,0)</f>
        <v>Night Shift</v>
      </c>
      <c r="K34" s="49" t="s">
        <v>76</v>
      </c>
      <c r="L34" s="49" t="str">
        <f>VLOOKUP(Table1[[#This Row],[Psoft No]],[1]Roster!$C$1:$AJ$1369,11,0)</f>
        <v>Monday</v>
      </c>
      <c r="M34" s="49" t="str">
        <f>VLOOKUP(Table1[[#This Row],[Psoft No]],[1]Roster!$C$1:$AJ$1369,12,0)</f>
        <v>Tuesday</v>
      </c>
      <c r="N34" s="49" t="s">
        <v>89</v>
      </c>
      <c r="O34" s="49" t="s">
        <v>67</v>
      </c>
      <c r="P34" s="11" t="s">
        <v>80</v>
      </c>
      <c r="Q34" s="11" t="s">
        <v>96</v>
      </c>
      <c r="R34" s="11" t="s">
        <v>82</v>
      </c>
      <c r="S34" s="11" t="s">
        <v>2647</v>
      </c>
      <c r="T34" s="126" t="s">
        <v>4</v>
      </c>
      <c r="U34" s="97"/>
      <c r="V34" s="51">
        <v>45852</v>
      </c>
      <c r="W34" s="11" t="s">
        <v>1553</v>
      </c>
      <c r="X34" s="121" t="str">
        <f>VLOOKUP(Table1[[#This Row],[Psoft No]],[2]Roster_1788384531598!$E$1:$AU$1334,28,0)</f>
        <v>Monday</v>
      </c>
      <c r="Y34" s="121" t="b">
        <f>Table1[[#This Row],[Column1]]=Table1[[#This Row],[OFF1]]</f>
        <v>1</v>
      </c>
    </row>
    <row r="35" spans="1:25" ht="13" hidden="1" customHeight="1">
      <c r="A35" s="11">
        <v>29</v>
      </c>
      <c r="B35" s="47">
        <v>206875148</v>
      </c>
      <c r="C35" s="87" t="s">
        <v>1705</v>
      </c>
      <c r="D35" s="11" t="s">
        <v>1706</v>
      </c>
      <c r="E35" s="48" t="s">
        <v>31</v>
      </c>
      <c r="F35" s="48" t="s">
        <v>74</v>
      </c>
      <c r="G35" s="48" t="s">
        <v>64</v>
      </c>
      <c r="H35" s="48" t="s">
        <v>75</v>
      </c>
      <c r="I35" s="11">
        <v>1299</v>
      </c>
      <c r="J35" s="49" t="str">
        <f>VLOOKUP(Table1[[#This Row],[Psoft No]],[1]Roster!$C$1:$AJ$1369,9,0)</f>
        <v>Night Shift</v>
      </c>
      <c r="K35" s="49" t="s">
        <v>76</v>
      </c>
      <c r="L35" s="49" t="str">
        <f>VLOOKUP(Table1[[#This Row],[Psoft No]],[1]Roster!$C$1:$AJ$1369,11,0)</f>
        <v>Thursday</v>
      </c>
      <c r="M35" s="49" t="str">
        <f>VLOOKUP(Table1[[#This Row],[Psoft No]],[1]Roster!$C$1:$AJ$1369,12,0)</f>
        <v>Friday</v>
      </c>
      <c r="N35" s="49" t="s">
        <v>89</v>
      </c>
      <c r="O35" s="48" t="s">
        <v>67</v>
      </c>
      <c r="P35" s="48" t="s">
        <v>80</v>
      </c>
      <c r="Q35" s="11" t="s">
        <v>90</v>
      </c>
      <c r="R35" s="11" t="s">
        <v>82</v>
      </c>
      <c r="S35" s="11" t="s">
        <v>2647</v>
      </c>
      <c r="T35" s="126" t="str">
        <f>IF(COUNTIFS('DWD RAW File'!$E:$E,$B35,'DWD RAW File'!$AF:$AF,$C$1)&gt;0, IF(COUNTIFS('DWD RAW File'!$E:$E,$B35,'DWD RAW File'!$AF:$AF,$C$1,'DWD RAW File'!$AB:$AB,"Present")&gt;0,"6th Day OT","OFF"), IF(COUNTIFS('DWD RAW File'!$E:$E,$B35,'DWD RAW File'!$AG:$AG,$C$1)&gt;0, IF(COUNTIFS('DWD RAW File'!$E:$E,$B35,'DWD RAW File'!$AG:$AG,$C$1,'DWD RAW File'!$AB:$AB,"Present")&gt;0,"7th Day OT","OFF"), IF(COUNTIFS('DWD RAW File'!$E:$E,$B35,'DWD RAW File'!$AB:$AB,"Present")&gt;0, "P", IF(COUNTIFS('DWD RAW File'!$E:$E,$B35,'DWD RAW File'!$AB:$AB,"Not Present",'DWD RAW File'!$AK:$AK,"&lt;&gt;")&gt;0, _xlfn.XLOOKUP($B35,'DWD RAW File'!$E:$E,'DWD RAW File'!$AK:$AK,""), IF(COUNTIFS('DWD RAW File'!$E:$E,$B35,'DWD RAW File'!$AB:$AB,"Not Present",'DWD RAW File'!$AL:$AL,"&lt;&gt;")&gt;0, _xlfn.XLOOKUP($B35,'DWD RAW File'!$E:$E,'DWD RAW File'!$AL:$AL,""), "AB")))))</f>
        <v>P</v>
      </c>
      <c r="U35" s="97"/>
      <c r="V35" s="51">
        <v>46020</v>
      </c>
      <c r="W35" s="11" t="s">
        <v>1553</v>
      </c>
      <c r="X35" s="121" t="str">
        <f>VLOOKUP(Table1[[#This Row],[Psoft No]],[2]Roster_1788384531598!$E$1:$AU$1334,28,0)</f>
        <v>Thursday</v>
      </c>
      <c r="Y35" s="121" t="b">
        <f>Table1[[#This Row],[Column1]]=Table1[[#This Row],[OFF1]]</f>
        <v>1</v>
      </c>
    </row>
    <row r="36" spans="1:25" ht="13" customHeight="1">
      <c r="A36" s="11">
        <v>30</v>
      </c>
      <c r="B36" s="47">
        <v>205609430</v>
      </c>
      <c r="C36" s="87" t="s">
        <v>265</v>
      </c>
      <c r="D36" s="11" t="s">
        <v>1947</v>
      </c>
      <c r="E36" s="48" t="s">
        <v>31</v>
      </c>
      <c r="F36" s="48" t="s">
        <v>74</v>
      </c>
      <c r="G36" s="11" t="s">
        <v>64</v>
      </c>
      <c r="H36" s="11" t="s">
        <v>75</v>
      </c>
      <c r="I36" s="11">
        <v>1299</v>
      </c>
      <c r="J36" s="49" t="str">
        <f>VLOOKUP(Table1[[#This Row],[Psoft No]],[1]Roster!$C$1:$AJ$1369,9,0)</f>
        <v>Night Shift</v>
      </c>
      <c r="K36" s="49" t="s">
        <v>76</v>
      </c>
      <c r="L36" s="49" t="str">
        <f>VLOOKUP(Table1[[#This Row],[Psoft No]],[1]Roster!$C$1:$AJ$1369,11,0)</f>
        <v>Monday</v>
      </c>
      <c r="M36" s="49" t="str">
        <f>VLOOKUP(Table1[[#This Row],[Psoft No]],[1]Roster!$C$1:$AJ$1369,12,0)</f>
        <v>Tuesday</v>
      </c>
      <c r="N36" s="49" t="s">
        <v>89</v>
      </c>
      <c r="O36" s="49" t="s">
        <v>67</v>
      </c>
      <c r="P36" s="11" t="s">
        <v>80</v>
      </c>
      <c r="Q36" s="11" t="s">
        <v>90</v>
      </c>
      <c r="R36" s="11" t="s">
        <v>82</v>
      </c>
      <c r="S36" s="11" t="s">
        <v>2647</v>
      </c>
      <c r="T36" s="126" t="s">
        <v>4</v>
      </c>
      <c r="U36" s="97"/>
      <c r="V36" s="51">
        <v>45845</v>
      </c>
      <c r="W36" s="11" t="s">
        <v>1553</v>
      </c>
      <c r="X36" s="121" t="str">
        <f>VLOOKUP(Table1[[#This Row],[Psoft No]],[2]Roster_1788384531598!$E$1:$AU$1334,28,0)</f>
        <v>Monday</v>
      </c>
      <c r="Y36" s="121" t="b">
        <f>Table1[[#This Row],[Column1]]=Table1[[#This Row],[OFF1]]</f>
        <v>1</v>
      </c>
    </row>
    <row r="37" spans="1:25" ht="13" hidden="1" customHeight="1">
      <c r="A37" s="11">
        <v>31</v>
      </c>
      <c r="B37" s="47">
        <v>203555399</v>
      </c>
      <c r="C37" s="87" t="s">
        <v>101</v>
      </c>
      <c r="D37" s="11" t="s">
        <v>1948</v>
      </c>
      <c r="E37" s="48" t="s">
        <v>31</v>
      </c>
      <c r="F37" s="48" t="s">
        <v>74</v>
      </c>
      <c r="G37" s="11" t="s">
        <v>64</v>
      </c>
      <c r="H37" s="11" t="s">
        <v>75</v>
      </c>
      <c r="I37" s="11">
        <v>1299</v>
      </c>
      <c r="J37" s="49" t="str">
        <f>VLOOKUP(Table1[[#This Row],[Psoft No]],[1]Roster!$C$1:$AJ$1369,9,0)</f>
        <v>Day Shift</v>
      </c>
      <c r="K37" s="49" t="s">
        <v>76</v>
      </c>
      <c r="L37" s="49" t="str">
        <f>VLOOKUP(Table1[[#This Row],[Psoft No]],[1]Roster!$C$1:$AJ$1369,11,0)</f>
        <v>Thursday</v>
      </c>
      <c r="M37" s="49" t="str">
        <f>VLOOKUP(Table1[[#This Row],[Psoft No]],[1]Roster!$C$1:$AJ$1369,12,0)</f>
        <v>Friday</v>
      </c>
      <c r="N37" s="48" t="s">
        <v>79</v>
      </c>
      <c r="O37" s="49" t="s">
        <v>67</v>
      </c>
      <c r="P37" s="11" t="s">
        <v>80</v>
      </c>
      <c r="Q37" s="11" t="s">
        <v>81</v>
      </c>
      <c r="R37" s="11" t="s">
        <v>82</v>
      </c>
      <c r="S37" s="11" t="s">
        <v>2647</v>
      </c>
      <c r="T37" s="126" t="str">
        <f>IF(COUNTIFS('DWD RAW File'!$E:$E,$B37,'DWD RAW File'!$AF:$AF,$C$1)&gt;0, IF(COUNTIFS('DWD RAW File'!$E:$E,$B37,'DWD RAW File'!$AF:$AF,$C$1,'DWD RAW File'!$AB:$AB,"Present")&gt;0,"6th Day OT","OFF"), IF(COUNTIFS('DWD RAW File'!$E:$E,$B37,'DWD RAW File'!$AG:$AG,$C$1)&gt;0, IF(COUNTIFS('DWD RAW File'!$E:$E,$B37,'DWD RAW File'!$AG:$AG,$C$1,'DWD RAW File'!$AB:$AB,"Present")&gt;0,"7th Day OT","OFF"), IF(COUNTIFS('DWD RAW File'!$E:$E,$B37,'DWD RAW File'!$AB:$AB,"Present")&gt;0, "P", IF(COUNTIFS('DWD RAW File'!$E:$E,$B37,'DWD RAW File'!$AB:$AB,"Not Present",'DWD RAW File'!$AK:$AK,"&lt;&gt;")&gt;0, _xlfn.XLOOKUP($B37,'DWD RAW File'!$E:$E,'DWD RAW File'!$AK:$AK,""), IF(COUNTIFS('DWD RAW File'!$E:$E,$B37,'DWD RAW File'!$AB:$AB,"Not Present",'DWD RAW File'!$AL:$AL,"&lt;&gt;")&gt;0, _xlfn.XLOOKUP($B37,'DWD RAW File'!$E:$E,'DWD RAW File'!$AL:$AL,""), "AB")))))</f>
        <v>P</v>
      </c>
      <c r="U37" s="97"/>
      <c r="V37" s="51">
        <v>45470</v>
      </c>
      <c r="W37" s="11" t="s">
        <v>1553</v>
      </c>
      <c r="X37" s="121" t="str">
        <f>VLOOKUP(Table1[[#This Row],[Psoft No]],[2]Roster_1788384531598!$E$1:$AU$1334,28,0)</f>
        <v>Thursday</v>
      </c>
      <c r="Y37" s="121" t="b">
        <f>Table1[[#This Row],[Column1]]=Table1[[#This Row],[OFF1]]</f>
        <v>1</v>
      </c>
    </row>
    <row r="38" spans="1:25" ht="13" hidden="1" customHeight="1">
      <c r="A38" s="11">
        <v>32</v>
      </c>
      <c r="B38" s="47">
        <v>205997628</v>
      </c>
      <c r="C38" s="87" t="s">
        <v>2167</v>
      </c>
      <c r="D38" s="11" t="s">
        <v>2168</v>
      </c>
      <c r="E38" s="48" t="s">
        <v>31</v>
      </c>
      <c r="F38" s="48" t="s">
        <v>74</v>
      </c>
      <c r="G38" s="11" t="s">
        <v>64</v>
      </c>
      <c r="H38" s="11" t="s">
        <v>75</v>
      </c>
      <c r="I38" s="11">
        <v>1299</v>
      </c>
      <c r="J38" s="49" t="str">
        <f>VLOOKUP(Table1[[#This Row],[Psoft No]],[1]Roster!$C$1:$AJ$1369,9,0)</f>
        <v>Day Shift</v>
      </c>
      <c r="K38" s="49" t="s">
        <v>76</v>
      </c>
      <c r="L38" s="49" t="str">
        <f>VLOOKUP(Table1[[#This Row],[Psoft No]],[1]Roster!$C$1:$AJ$1369,11,0)</f>
        <v>Thursday</v>
      </c>
      <c r="M38" s="49" t="str">
        <f>VLOOKUP(Table1[[#This Row],[Psoft No]],[1]Roster!$C$1:$AJ$1369,12,0)</f>
        <v>Friday</v>
      </c>
      <c r="N38" s="49" t="s">
        <v>89</v>
      </c>
      <c r="O38" s="49" t="s">
        <v>67</v>
      </c>
      <c r="P38" s="11" t="s">
        <v>80</v>
      </c>
      <c r="Q38" s="11" t="s">
        <v>81</v>
      </c>
      <c r="R38" s="11" t="s">
        <v>82</v>
      </c>
      <c r="S38" s="11" t="s">
        <v>2647</v>
      </c>
      <c r="T38" s="126" t="str">
        <f>IF(COUNTIFS('DWD RAW File'!$E:$E,$B38,'DWD RAW File'!$AF:$AF,$C$1)&gt;0, IF(COUNTIFS('DWD RAW File'!$E:$E,$B38,'DWD RAW File'!$AF:$AF,$C$1,'DWD RAW File'!$AB:$AB,"Present")&gt;0,"6th Day OT","OFF"), IF(COUNTIFS('DWD RAW File'!$E:$E,$B38,'DWD RAW File'!$AG:$AG,$C$1)&gt;0, IF(COUNTIFS('DWD RAW File'!$E:$E,$B38,'DWD RAW File'!$AG:$AG,$C$1,'DWD RAW File'!$AB:$AB,"Present")&gt;0,"7th Day OT","OFF"), IF(COUNTIFS('DWD RAW File'!$E:$E,$B38,'DWD RAW File'!$AB:$AB,"Present")&gt;0, "P", IF(COUNTIFS('DWD RAW File'!$E:$E,$B38,'DWD RAW File'!$AB:$AB,"Not Present",'DWD RAW File'!$AK:$AK,"&lt;&gt;")&gt;0, _xlfn.XLOOKUP($B38,'DWD RAW File'!$E:$E,'DWD RAW File'!$AK:$AK,""), IF(COUNTIFS('DWD RAW File'!$E:$E,$B38,'DWD RAW File'!$AB:$AB,"Not Present",'DWD RAW File'!$AL:$AL,"&lt;&gt;")&gt;0, _xlfn.XLOOKUP($B38,'DWD RAW File'!$E:$E,'DWD RAW File'!$AL:$AL,""), "AB")))))</f>
        <v>P</v>
      </c>
      <c r="U38" s="97"/>
      <c r="V38" s="51">
        <v>45915</v>
      </c>
      <c r="W38" s="11" t="s">
        <v>1553</v>
      </c>
      <c r="X38" s="121" t="str">
        <f>VLOOKUP(Table1[[#This Row],[Psoft No]],[2]Roster_1788384531598!$E$1:$AU$1334,28,0)</f>
        <v>Thursday</v>
      </c>
      <c r="Y38" s="121" t="b">
        <f>Table1[[#This Row],[Column1]]=Table1[[#This Row],[OFF1]]</f>
        <v>1</v>
      </c>
    </row>
    <row r="39" spans="1:25" ht="13" hidden="1" customHeight="1">
      <c r="A39" s="11">
        <v>33</v>
      </c>
      <c r="B39" s="47">
        <v>203555402</v>
      </c>
      <c r="C39" s="87" t="s">
        <v>102</v>
      </c>
      <c r="D39" s="11" t="s">
        <v>2624</v>
      </c>
      <c r="E39" s="48" t="s">
        <v>31</v>
      </c>
      <c r="F39" s="48" t="s">
        <v>74</v>
      </c>
      <c r="G39" s="11" t="s">
        <v>64</v>
      </c>
      <c r="H39" s="11" t="s">
        <v>75</v>
      </c>
      <c r="I39" s="11">
        <v>1299</v>
      </c>
      <c r="J39" s="49" t="str">
        <f>VLOOKUP(Table1[[#This Row],[Psoft No]],[1]Roster!$C$1:$AJ$1369,9,0)</f>
        <v>Night Shift</v>
      </c>
      <c r="K39" s="49" t="s">
        <v>76</v>
      </c>
      <c r="L39" s="49" t="str">
        <f>VLOOKUP(Table1[[#This Row],[Psoft No]],[1]Roster!$C$1:$AJ$1369,11,0)</f>
        <v>Thursday</v>
      </c>
      <c r="M39" s="49" t="str">
        <f>VLOOKUP(Table1[[#This Row],[Psoft No]],[1]Roster!$C$1:$AJ$1369,12,0)</f>
        <v>Friday</v>
      </c>
      <c r="N39" s="48" t="s">
        <v>79</v>
      </c>
      <c r="O39" s="49" t="s">
        <v>67</v>
      </c>
      <c r="P39" s="11" t="s">
        <v>80</v>
      </c>
      <c r="Q39" s="11" t="s">
        <v>81</v>
      </c>
      <c r="R39" s="11" t="s">
        <v>82</v>
      </c>
      <c r="S39" s="11" t="s">
        <v>2647</v>
      </c>
      <c r="T39" s="126" t="str">
        <f>IF(COUNTIFS('DWD RAW File'!$E:$E,$B39,'DWD RAW File'!$AF:$AF,$C$1)&gt;0, IF(COUNTIFS('DWD RAW File'!$E:$E,$B39,'DWD RAW File'!$AF:$AF,$C$1,'DWD RAW File'!$AB:$AB,"Present")&gt;0,"6th Day OT","OFF"), IF(COUNTIFS('DWD RAW File'!$E:$E,$B39,'DWD RAW File'!$AG:$AG,$C$1)&gt;0, IF(COUNTIFS('DWD RAW File'!$E:$E,$B39,'DWD RAW File'!$AG:$AG,$C$1,'DWD RAW File'!$AB:$AB,"Present")&gt;0,"7th Day OT","OFF"), IF(COUNTIFS('DWD RAW File'!$E:$E,$B39,'DWD RAW File'!$AB:$AB,"Present")&gt;0, "P", IF(COUNTIFS('DWD RAW File'!$E:$E,$B39,'DWD RAW File'!$AB:$AB,"Not Present",'DWD RAW File'!$AK:$AK,"&lt;&gt;")&gt;0, _xlfn.XLOOKUP($B39,'DWD RAW File'!$E:$E,'DWD RAW File'!$AK:$AK,""), IF(COUNTIFS('DWD RAW File'!$E:$E,$B39,'DWD RAW File'!$AB:$AB,"Not Present",'DWD RAW File'!$AL:$AL,"&lt;&gt;")&gt;0, _xlfn.XLOOKUP($B39,'DWD RAW File'!$E:$E,'DWD RAW File'!$AL:$AL,""), "AB")))))</f>
        <v>P</v>
      </c>
      <c r="U39" s="97"/>
      <c r="V39" s="51">
        <v>45470</v>
      </c>
      <c r="W39" s="11" t="s">
        <v>1553</v>
      </c>
      <c r="X39" s="121" t="str">
        <f>VLOOKUP(Table1[[#This Row],[Psoft No]],[2]Roster_1788384531598!$E$1:$AU$1334,28,0)</f>
        <v>Thursday</v>
      </c>
      <c r="Y39" s="121" t="b">
        <f>Table1[[#This Row],[Column1]]=Table1[[#This Row],[OFF1]]</f>
        <v>1</v>
      </c>
    </row>
    <row r="40" spans="1:25" ht="13" hidden="1" customHeight="1">
      <c r="A40" s="11">
        <v>34</v>
      </c>
      <c r="B40" s="47">
        <v>206953810</v>
      </c>
      <c r="C40" s="87" t="s">
        <v>1994</v>
      </c>
      <c r="D40" s="11" t="s">
        <v>1995</v>
      </c>
      <c r="E40" s="48" t="s">
        <v>31</v>
      </c>
      <c r="F40" s="48" t="s">
        <v>74</v>
      </c>
      <c r="G40" s="11" t="s">
        <v>64</v>
      </c>
      <c r="H40" s="11" t="s">
        <v>75</v>
      </c>
      <c r="I40" s="11">
        <v>1299</v>
      </c>
      <c r="J40" s="49" t="str">
        <f>VLOOKUP(Table1[[#This Row],[Psoft No]],[1]Roster!$C$1:$AJ$1369,9,0)</f>
        <v>Day Shift</v>
      </c>
      <c r="K40" s="49" t="s">
        <v>76</v>
      </c>
      <c r="L40" s="49" t="str">
        <f>VLOOKUP(Table1[[#This Row],[Psoft No]],[1]Roster!$C$1:$AJ$1369,11,0)</f>
        <v>Tuesday</v>
      </c>
      <c r="M40" s="49" t="str">
        <f>VLOOKUP(Table1[[#This Row],[Psoft No]],[1]Roster!$C$1:$AJ$1369,12,0)</f>
        <v>Wednesday</v>
      </c>
      <c r="N40" s="48" t="s">
        <v>86</v>
      </c>
      <c r="O40" s="49" t="s">
        <v>67</v>
      </c>
      <c r="P40" s="11" t="s">
        <v>80</v>
      </c>
      <c r="Q40" s="11" t="s">
        <v>90</v>
      </c>
      <c r="R40" s="11" t="s">
        <v>82</v>
      </c>
      <c r="S40" s="11" t="s">
        <v>2647</v>
      </c>
      <c r="T40" s="126" t="str">
        <f>IF(COUNTIFS('DWD RAW File'!$E:$E,$B40,'DWD RAW File'!$AF:$AF,$C$1)&gt;0, IF(COUNTIFS('DWD RAW File'!$E:$E,$B40,'DWD RAW File'!$AF:$AF,$C$1,'DWD RAW File'!$AB:$AB,"Present")&gt;0,"6th Day OT","OFF"), IF(COUNTIFS('DWD RAW File'!$E:$E,$B40,'DWD RAW File'!$AG:$AG,$C$1)&gt;0, IF(COUNTIFS('DWD RAW File'!$E:$E,$B40,'DWD RAW File'!$AG:$AG,$C$1,'DWD RAW File'!$AB:$AB,"Present")&gt;0,"7th Day OT","OFF"), IF(COUNTIFS('DWD RAW File'!$E:$E,$B40,'DWD RAW File'!$AB:$AB,"Present")&gt;0, "P", IF(COUNTIFS('DWD RAW File'!$E:$E,$B40,'DWD RAW File'!$AB:$AB,"Not Present",'DWD RAW File'!$AK:$AK,"&lt;&gt;")&gt;0, _xlfn.XLOOKUP($B40,'DWD RAW File'!$E:$E,'DWD RAW File'!$AK:$AK,""), IF(COUNTIFS('DWD RAW File'!$E:$E,$B40,'DWD RAW File'!$AB:$AB,"Not Present",'DWD RAW File'!$AL:$AL,"&lt;&gt;")&gt;0, _xlfn.XLOOKUP($B40,'DWD RAW File'!$E:$E,'DWD RAW File'!$AL:$AL,""), "AB")))))</f>
        <v>OFF</v>
      </c>
      <c r="U40" s="97"/>
      <c r="V40" s="51">
        <v>46048</v>
      </c>
      <c r="W40" s="11" t="s">
        <v>1553</v>
      </c>
      <c r="X40" s="121" t="str">
        <f>VLOOKUP(Table1[[#This Row],[Psoft No]],[2]Roster_1788384531598!$E$1:$AU$1334,28,0)</f>
        <v>Tuesday</v>
      </c>
      <c r="Y40" s="121" t="b">
        <f>Table1[[#This Row],[Column1]]=Table1[[#This Row],[OFF1]]</f>
        <v>1</v>
      </c>
    </row>
    <row r="41" spans="1:25" ht="13" hidden="1" customHeight="1">
      <c r="A41" s="11">
        <v>35</v>
      </c>
      <c r="B41" s="47">
        <v>204299899</v>
      </c>
      <c r="C41" s="87" t="s">
        <v>103</v>
      </c>
      <c r="D41" s="11" t="s">
        <v>1873</v>
      </c>
      <c r="E41" s="48" t="s">
        <v>31</v>
      </c>
      <c r="F41" s="48" t="s">
        <v>74</v>
      </c>
      <c r="G41" s="11" t="s">
        <v>64</v>
      </c>
      <c r="H41" s="11" t="s">
        <v>75</v>
      </c>
      <c r="I41" s="11">
        <v>1299</v>
      </c>
      <c r="J41" s="49" t="str">
        <f>VLOOKUP(Table1[[#This Row],[Psoft No]],[1]Roster!$C$1:$AJ$1369,9,0)</f>
        <v>Night Shift</v>
      </c>
      <c r="K41" s="49" t="s">
        <v>76</v>
      </c>
      <c r="L41" s="49" t="str">
        <f>VLOOKUP(Table1[[#This Row],[Psoft No]],[1]Roster!$C$1:$AJ$1369,11,0)</f>
        <v>Saturday</v>
      </c>
      <c r="M41" s="49" t="str">
        <f>VLOOKUP(Table1[[#This Row],[Psoft No]],[1]Roster!$C$1:$AJ$1369,12,0)</f>
        <v>Sunday</v>
      </c>
      <c r="N41" s="48" t="s">
        <v>86</v>
      </c>
      <c r="O41" s="49" t="s">
        <v>67</v>
      </c>
      <c r="P41" s="11" t="s">
        <v>80</v>
      </c>
      <c r="Q41" s="11" t="s">
        <v>87</v>
      </c>
      <c r="R41" s="11" t="s">
        <v>82</v>
      </c>
      <c r="S41" s="11" t="s">
        <v>2647</v>
      </c>
      <c r="T41" s="126" t="str">
        <f>IF(COUNTIFS('DWD RAW File'!$E:$E,$B41,'DWD RAW File'!$AF:$AF,$C$1)&gt;0, IF(COUNTIFS('DWD RAW File'!$E:$E,$B41,'DWD RAW File'!$AF:$AF,$C$1,'DWD RAW File'!$AB:$AB,"Present")&gt;0,"6th Day OT","OFF"), IF(COUNTIFS('DWD RAW File'!$E:$E,$B41,'DWD RAW File'!$AG:$AG,$C$1)&gt;0, IF(COUNTIFS('DWD RAW File'!$E:$E,$B41,'DWD RAW File'!$AG:$AG,$C$1,'DWD RAW File'!$AB:$AB,"Present")&gt;0,"7th Day OT","OFF"), IF(COUNTIFS('DWD RAW File'!$E:$E,$B41,'DWD RAW File'!$AB:$AB,"Present")&gt;0, "P", IF(COUNTIFS('DWD RAW File'!$E:$E,$B41,'DWD RAW File'!$AB:$AB,"Not Present",'DWD RAW File'!$AK:$AK,"&lt;&gt;")&gt;0, _xlfn.XLOOKUP($B41,'DWD RAW File'!$E:$E,'DWD RAW File'!$AK:$AK,""), IF(COUNTIFS('DWD RAW File'!$E:$E,$B41,'DWD RAW File'!$AB:$AB,"Not Present",'DWD RAW File'!$AL:$AL,"&lt;&gt;")&gt;0, _xlfn.XLOOKUP($B41,'DWD RAW File'!$E:$E,'DWD RAW File'!$AL:$AL,""), "AB")))))</f>
        <v>P</v>
      </c>
      <c r="U41" s="97"/>
      <c r="V41" s="51">
        <v>45589</v>
      </c>
      <c r="W41" s="11" t="s">
        <v>1553</v>
      </c>
      <c r="X41" s="121" t="str">
        <f>VLOOKUP(Table1[[#This Row],[Psoft No]],[2]Roster_1788384531598!$E$1:$AU$1334,28,0)</f>
        <v>Saturday</v>
      </c>
      <c r="Y41" s="121" t="b">
        <f>Table1[[#This Row],[Column1]]=Table1[[#This Row],[OFF1]]</f>
        <v>1</v>
      </c>
    </row>
    <row r="42" spans="1:25" ht="13" hidden="1" customHeight="1">
      <c r="A42" s="11">
        <v>36</v>
      </c>
      <c r="B42" s="47">
        <v>206953815</v>
      </c>
      <c r="C42" s="88" t="s">
        <v>2109</v>
      </c>
      <c r="D42" s="100" t="s">
        <v>2110</v>
      </c>
      <c r="E42" s="48" t="s">
        <v>31</v>
      </c>
      <c r="F42" s="48" t="s">
        <v>74</v>
      </c>
      <c r="G42" s="11" t="s">
        <v>64</v>
      </c>
      <c r="H42" s="11" t="s">
        <v>75</v>
      </c>
      <c r="I42" s="11">
        <v>1299</v>
      </c>
      <c r="J42" s="49" t="str">
        <f>VLOOKUP(Table1[[#This Row],[Psoft No]],[1]Roster!$C$1:$AJ$1369,9,0)</f>
        <v>Day Shift</v>
      </c>
      <c r="K42" s="49" t="s">
        <v>76</v>
      </c>
      <c r="L42" s="49" t="str">
        <f>VLOOKUP(Table1[[#This Row],[Psoft No]],[1]Roster!$C$1:$AJ$1369,11,0)</f>
        <v>Tuesday</v>
      </c>
      <c r="M42" s="49" t="str">
        <f>VLOOKUP(Table1[[#This Row],[Psoft No]],[1]Roster!$C$1:$AJ$1369,12,0)</f>
        <v>Wednesday</v>
      </c>
      <c r="N42" s="48" t="s">
        <v>86</v>
      </c>
      <c r="O42" s="49" t="s">
        <v>67</v>
      </c>
      <c r="P42" s="49" t="s">
        <v>80</v>
      </c>
      <c r="Q42" s="49" t="s">
        <v>90</v>
      </c>
      <c r="R42" s="11" t="s">
        <v>82</v>
      </c>
      <c r="S42" s="11" t="s">
        <v>2647</v>
      </c>
      <c r="T42" s="126" t="str">
        <f>IF(COUNTIFS('DWD RAW File'!$E:$E,$B42,'DWD RAW File'!$AF:$AF,$C$1)&gt;0, IF(COUNTIFS('DWD RAW File'!$E:$E,$B42,'DWD RAW File'!$AF:$AF,$C$1,'DWD RAW File'!$AB:$AB,"Present")&gt;0,"6th Day OT","OFF"), IF(COUNTIFS('DWD RAW File'!$E:$E,$B42,'DWD RAW File'!$AG:$AG,$C$1)&gt;0, IF(COUNTIFS('DWD RAW File'!$E:$E,$B42,'DWD RAW File'!$AG:$AG,$C$1,'DWD RAW File'!$AB:$AB,"Present")&gt;0,"7th Day OT","OFF"), IF(COUNTIFS('DWD RAW File'!$E:$E,$B42,'DWD RAW File'!$AB:$AB,"Present")&gt;0, "P", IF(COUNTIFS('DWD RAW File'!$E:$E,$B42,'DWD RAW File'!$AB:$AB,"Not Present",'DWD RAW File'!$AK:$AK,"&lt;&gt;")&gt;0, _xlfn.XLOOKUP($B42,'DWD RAW File'!$E:$E,'DWD RAW File'!$AK:$AK,""), IF(COUNTIFS('DWD RAW File'!$E:$E,$B42,'DWD RAW File'!$AB:$AB,"Not Present",'DWD RAW File'!$AL:$AL,"&lt;&gt;")&gt;0, _xlfn.XLOOKUP($B42,'DWD RAW File'!$E:$E,'DWD RAW File'!$AL:$AL,""), "AB")))))</f>
        <v>OFF</v>
      </c>
      <c r="U42" s="97"/>
      <c r="V42" s="51">
        <v>46048</v>
      </c>
      <c r="W42" s="11" t="s">
        <v>1553</v>
      </c>
      <c r="X42" s="121" t="str">
        <f>VLOOKUP(Table1[[#This Row],[Psoft No]],[2]Roster_1788384531598!$E$1:$AU$1334,28,0)</f>
        <v>Tuesday</v>
      </c>
      <c r="Y42" s="121" t="b">
        <f>Table1[[#This Row],[Column1]]=Table1[[#This Row],[OFF1]]</f>
        <v>1</v>
      </c>
    </row>
    <row r="43" spans="1:25" ht="13" hidden="1" customHeight="1">
      <c r="A43" s="11">
        <v>37</v>
      </c>
      <c r="B43" s="47">
        <v>206016551</v>
      </c>
      <c r="C43" s="87" t="s">
        <v>294</v>
      </c>
      <c r="D43" s="11" t="s">
        <v>1874</v>
      </c>
      <c r="E43" s="48" t="s">
        <v>31</v>
      </c>
      <c r="F43" s="48" t="s">
        <v>74</v>
      </c>
      <c r="G43" s="11" t="s">
        <v>64</v>
      </c>
      <c r="H43" s="11" t="s">
        <v>75</v>
      </c>
      <c r="I43" s="11">
        <v>1299</v>
      </c>
      <c r="J43" s="49" t="str">
        <f>VLOOKUP(Table1[[#This Row],[Psoft No]],[1]Roster!$C$1:$AJ$1369,9,0)</f>
        <v>Day Shift</v>
      </c>
      <c r="K43" s="49" t="s">
        <v>76</v>
      </c>
      <c r="L43" s="49" t="str">
        <f>VLOOKUP(Table1[[#This Row],[Psoft No]],[1]Roster!$C$1:$AJ$1369,11,0)</f>
        <v>Saturday</v>
      </c>
      <c r="M43" s="49" t="str">
        <f>VLOOKUP(Table1[[#This Row],[Psoft No]],[1]Roster!$C$1:$AJ$1369,12,0)</f>
        <v>Sunday</v>
      </c>
      <c r="N43" s="49" t="s">
        <v>89</v>
      </c>
      <c r="O43" s="49" t="s">
        <v>67</v>
      </c>
      <c r="P43" s="11" t="s">
        <v>80</v>
      </c>
      <c r="Q43" s="11" t="s">
        <v>81</v>
      </c>
      <c r="R43" s="11" t="s">
        <v>82</v>
      </c>
      <c r="S43" s="11" t="s">
        <v>2647</v>
      </c>
      <c r="T43" s="126" t="str">
        <f>IF(COUNTIFS('DWD RAW File'!$E:$E,$B43,'DWD RAW File'!$AF:$AF,$C$1)&gt;0, IF(COUNTIFS('DWD RAW File'!$E:$E,$B43,'DWD RAW File'!$AF:$AF,$C$1,'DWD RAW File'!$AB:$AB,"Present")&gt;0,"6th Day OT","OFF"), IF(COUNTIFS('DWD RAW File'!$E:$E,$B43,'DWD RAW File'!$AG:$AG,$C$1)&gt;0, IF(COUNTIFS('DWD RAW File'!$E:$E,$B43,'DWD RAW File'!$AG:$AG,$C$1,'DWD RAW File'!$AB:$AB,"Present")&gt;0,"7th Day OT","OFF"), IF(COUNTIFS('DWD RAW File'!$E:$E,$B43,'DWD RAW File'!$AB:$AB,"Present")&gt;0, "P", IF(COUNTIFS('DWD RAW File'!$E:$E,$B43,'DWD RAW File'!$AB:$AB,"Not Present",'DWD RAW File'!$AK:$AK,"&lt;&gt;")&gt;0, _xlfn.XLOOKUP($B43,'DWD RAW File'!$E:$E,'DWD RAW File'!$AK:$AK,""), IF(COUNTIFS('DWD RAW File'!$E:$E,$B43,'DWD RAW File'!$AB:$AB,"Not Present",'DWD RAW File'!$AL:$AL,"&lt;&gt;")&gt;0, _xlfn.XLOOKUP($B43,'DWD RAW File'!$E:$E,'DWD RAW File'!$AL:$AL,""), "AB")))))</f>
        <v>P</v>
      </c>
      <c r="U43" s="97"/>
      <c r="V43" s="51">
        <v>45915</v>
      </c>
      <c r="W43" s="11" t="s">
        <v>1553</v>
      </c>
      <c r="X43" s="121" t="str">
        <f>VLOOKUP(Table1[[#This Row],[Psoft No]],[2]Roster_1788384531598!$E$1:$AU$1334,28,0)</f>
        <v>Saturday</v>
      </c>
      <c r="Y43" s="121" t="b">
        <f>Table1[[#This Row],[Column1]]=Table1[[#This Row],[OFF1]]</f>
        <v>1</v>
      </c>
    </row>
    <row r="44" spans="1:25" ht="13" hidden="1" customHeight="1">
      <c r="A44" s="11">
        <v>38</v>
      </c>
      <c r="B44" s="47">
        <v>203741547</v>
      </c>
      <c r="C44" s="87" t="s">
        <v>2169</v>
      </c>
      <c r="D44" s="11" t="s">
        <v>2170</v>
      </c>
      <c r="E44" s="48" t="s">
        <v>31</v>
      </c>
      <c r="F44" s="48" t="s">
        <v>74</v>
      </c>
      <c r="G44" s="11" t="s">
        <v>64</v>
      </c>
      <c r="H44" s="11" t="s">
        <v>75</v>
      </c>
      <c r="I44" s="11">
        <v>1299</v>
      </c>
      <c r="J44" s="49" t="str">
        <f>VLOOKUP(Table1[[#This Row],[Psoft No]],[1]Roster!$C$1:$AJ$1369,9,0)</f>
        <v>Day Shift</v>
      </c>
      <c r="K44" s="49" t="s">
        <v>76</v>
      </c>
      <c r="L44" s="49" t="str">
        <f>VLOOKUP(Table1[[#This Row],[Psoft No]],[1]Roster!$C$1:$AJ$1369,11,0)</f>
        <v>Friday</v>
      </c>
      <c r="M44" s="49" t="str">
        <f>VLOOKUP(Table1[[#This Row],[Psoft No]],[1]Roster!$C$1:$AJ$1369,12,0)</f>
        <v>Saturday</v>
      </c>
      <c r="N44" s="48" t="s">
        <v>79</v>
      </c>
      <c r="O44" s="49" t="s">
        <v>67</v>
      </c>
      <c r="P44" s="11" t="s">
        <v>80</v>
      </c>
      <c r="Q44" s="11" t="s">
        <v>81</v>
      </c>
      <c r="R44" s="11" t="s">
        <v>82</v>
      </c>
      <c r="S44" s="11" t="s">
        <v>2647</v>
      </c>
      <c r="T44" s="126" t="str">
        <f>IF(COUNTIFS('DWD RAW File'!$E:$E,$B44,'DWD RAW File'!$AF:$AF,$C$1)&gt;0, IF(COUNTIFS('DWD RAW File'!$E:$E,$B44,'DWD RAW File'!$AF:$AF,$C$1,'DWD RAW File'!$AB:$AB,"Present")&gt;0,"6th Day OT","OFF"), IF(COUNTIFS('DWD RAW File'!$E:$E,$B44,'DWD RAW File'!$AG:$AG,$C$1)&gt;0, IF(COUNTIFS('DWD RAW File'!$E:$E,$B44,'DWD RAW File'!$AG:$AG,$C$1,'DWD RAW File'!$AB:$AB,"Present")&gt;0,"7th Day OT","OFF"), IF(COUNTIFS('DWD RAW File'!$E:$E,$B44,'DWD RAW File'!$AB:$AB,"Present")&gt;0, "P", IF(COUNTIFS('DWD RAW File'!$E:$E,$B44,'DWD RAW File'!$AB:$AB,"Not Present",'DWD RAW File'!$AK:$AK,"&lt;&gt;")&gt;0, _xlfn.XLOOKUP($B44,'DWD RAW File'!$E:$E,'DWD RAW File'!$AK:$AK,""), IF(COUNTIFS('DWD RAW File'!$E:$E,$B44,'DWD RAW File'!$AB:$AB,"Not Present",'DWD RAW File'!$AL:$AL,"&lt;&gt;")&gt;0, _xlfn.XLOOKUP($B44,'DWD RAW File'!$E:$E,'DWD RAW File'!$AL:$AL,""), "AB")))))</f>
        <v>P</v>
      </c>
      <c r="U44" s="97"/>
      <c r="V44" s="51">
        <v>45517</v>
      </c>
      <c r="W44" s="11" t="s">
        <v>1553</v>
      </c>
      <c r="X44" s="121" t="str">
        <f>VLOOKUP(Table1[[#This Row],[Psoft No]],[2]Roster_1788384531598!$E$1:$AU$1334,28,0)</f>
        <v>Friday</v>
      </c>
      <c r="Y44" s="121" t="b">
        <f>Table1[[#This Row],[Column1]]=Table1[[#This Row],[OFF1]]</f>
        <v>1</v>
      </c>
    </row>
    <row r="45" spans="1:25" ht="13" hidden="1" customHeight="1">
      <c r="A45" s="11">
        <v>39</v>
      </c>
      <c r="B45" s="47">
        <v>205608617</v>
      </c>
      <c r="C45" s="87" t="s">
        <v>300</v>
      </c>
      <c r="D45" s="11" t="s">
        <v>1875</v>
      </c>
      <c r="E45" s="48" t="s">
        <v>31</v>
      </c>
      <c r="F45" s="48" t="s">
        <v>74</v>
      </c>
      <c r="G45" s="11" t="s">
        <v>64</v>
      </c>
      <c r="H45" s="11" t="s">
        <v>75</v>
      </c>
      <c r="I45" s="11">
        <v>1299</v>
      </c>
      <c r="J45" s="49" t="str">
        <f>VLOOKUP(Table1[[#This Row],[Psoft No]],[1]Roster!$C$1:$AJ$1369,9,0)</f>
        <v>Day Shift</v>
      </c>
      <c r="K45" s="49" t="s">
        <v>76</v>
      </c>
      <c r="L45" s="49" t="str">
        <f>VLOOKUP(Table1[[#This Row],[Psoft No]],[1]Roster!$C$1:$AJ$1369,11,0)</f>
        <v>Monday</v>
      </c>
      <c r="M45" s="49" t="str">
        <f>VLOOKUP(Table1[[#This Row],[Psoft No]],[1]Roster!$C$1:$AJ$1369,12,0)</f>
        <v>Tuesday</v>
      </c>
      <c r="N45" s="49" t="s">
        <v>89</v>
      </c>
      <c r="O45" s="49" t="s">
        <v>67</v>
      </c>
      <c r="P45" s="11" t="s">
        <v>80</v>
      </c>
      <c r="Q45" s="11" t="s">
        <v>90</v>
      </c>
      <c r="R45" s="11" t="s">
        <v>82</v>
      </c>
      <c r="S45" s="11" t="s">
        <v>2647</v>
      </c>
      <c r="T45" s="126" t="s">
        <v>7</v>
      </c>
      <c r="U45" s="97"/>
      <c r="V45" s="51">
        <v>45845</v>
      </c>
      <c r="W45" s="11" t="s">
        <v>1553</v>
      </c>
      <c r="X45" s="121" t="str">
        <f>VLOOKUP(Table1[[#This Row],[Psoft No]],[2]Roster_1788384531598!$E$1:$AU$1334,28,0)</f>
        <v>Monday</v>
      </c>
      <c r="Y45" s="121" t="b">
        <f>Table1[[#This Row],[Column1]]=Table1[[#This Row],[OFF1]]</f>
        <v>1</v>
      </c>
    </row>
    <row r="46" spans="1:25" ht="13" hidden="1" customHeight="1">
      <c r="A46" s="11">
        <v>40</v>
      </c>
      <c r="B46" s="47">
        <v>206953974</v>
      </c>
      <c r="C46" s="87" t="s">
        <v>2066</v>
      </c>
      <c r="D46" s="11" t="s">
        <v>1997</v>
      </c>
      <c r="E46" s="48" t="s">
        <v>31</v>
      </c>
      <c r="F46" s="48" t="s">
        <v>74</v>
      </c>
      <c r="G46" s="11" t="s">
        <v>64</v>
      </c>
      <c r="H46" s="11" t="s">
        <v>75</v>
      </c>
      <c r="I46" s="11">
        <v>1299</v>
      </c>
      <c r="J46" s="49" t="str">
        <f>VLOOKUP(Table1[[#This Row],[Psoft No]],[1]Roster!$C$1:$AJ$1369,9,0)</f>
        <v>Day Shift</v>
      </c>
      <c r="K46" s="49" t="s">
        <v>76</v>
      </c>
      <c r="L46" s="49" t="str">
        <f>VLOOKUP(Table1[[#This Row],[Psoft No]],[1]Roster!$C$1:$AJ$1369,11,0)</f>
        <v>Tuesday</v>
      </c>
      <c r="M46" s="49" t="str">
        <f>VLOOKUP(Table1[[#This Row],[Psoft No]],[1]Roster!$C$1:$AJ$1369,12,0)</f>
        <v>Wednesday</v>
      </c>
      <c r="N46" s="48" t="s">
        <v>86</v>
      </c>
      <c r="O46" s="49" t="s">
        <v>67</v>
      </c>
      <c r="P46" s="11" t="s">
        <v>80</v>
      </c>
      <c r="Q46" s="11" t="s">
        <v>90</v>
      </c>
      <c r="R46" s="11" t="s">
        <v>82</v>
      </c>
      <c r="S46" s="11" t="s">
        <v>2647</v>
      </c>
      <c r="T46" s="126" t="str">
        <f>IF(COUNTIFS('DWD RAW File'!$E:$E,$B46,'DWD RAW File'!$AF:$AF,$C$1)&gt;0, IF(COUNTIFS('DWD RAW File'!$E:$E,$B46,'DWD RAW File'!$AF:$AF,$C$1,'DWD RAW File'!$AB:$AB,"Present")&gt;0,"6th Day OT","OFF"), IF(COUNTIFS('DWD RAW File'!$E:$E,$B46,'DWD RAW File'!$AG:$AG,$C$1)&gt;0, IF(COUNTIFS('DWD RAW File'!$E:$E,$B46,'DWD RAW File'!$AG:$AG,$C$1,'DWD RAW File'!$AB:$AB,"Present")&gt;0,"7th Day OT","OFF"), IF(COUNTIFS('DWD RAW File'!$E:$E,$B46,'DWD RAW File'!$AB:$AB,"Present")&gt;0, "P", IF(COUNTIFS('DWD RAW File'!$E:$E,$B46,'DWD RAW File'!$AB:$AB,"Not Present",'DWD RAW File'!$AK:$AK,"&lt;&gt;")&gt;0, _xlfn.XLOOKUP($B46,'DWD RAW File'!$E:$E,'DWD RAW File'!$AK:$AK,""), IF(COUNTIFS('DWD RAW File'!$E:$E,$B46,'DWD RAW File'!$AB:$AB,"Not Present",'DWD RAW File'!$AL:$AL,"&lt;&gt;")&gt;0, _xlfn.XLOOKUP($B46,'DWD RAW File'!$E:$E,'DWD RAW File'!$AL:$AL,""), "AB")))))</f>
        <v>OFF</v>
      </c>
      <c r="U46" s="97"/>
      <c r="V46" s="51">
        <v>46048</v>
      </c>
      <c r="W46" s="11" t="s">
        <v>1553</v>
      </c>
      <c r="X46" s="121" t="str">
        <f>VLOOKUP(Table1[[#This Row],[Psoft No]],[2]Roster_1788384531598!$E$1:$AU$1334,28,0)</f>
        <v>Tuesday</v>
      </c>
      <c r="Y46" s="121" t="b">
        <f>Table1[[#This Row],[Column1]]=Table1[[#This Row],[OFF1]]</f>
        <v>1</v>
      </c>
    </row>
    <row r="47" spans="1:25" ht="13" hidden="1" customHeight="1">
      <c r="A47" s="11">
        <v>41</v>
      </c>
      <c r="B47" s="47">
        <v>203555403</v>
      </c>
      <c r="C47" s="87" t="s">
        <v>2171</v>
      </c>
      <c r="D47" s="11" t="s">
        <v>2172</v>
      </c>
      <c r="E47" s="48" t="s">
        <v>31</v>
      </c>
      <c r="F47" s="48" t="s">
        <v>74</v>
      </c>
      <c r="G47" s="11" t="s">
        <v>64</v>
      </c>
      <c r="H47" s="11" t="s">
        <v>75</v>
      </c>
      <c r="I47" s="11">
        <v>1299</v>
      </c>
      <c r="J47" s="49" t="str">
        <f>VLOOKUP(Table1[[#This Row],[Psoft No]],[1]Roster!$C$1:$AJ$1369,9,0)</f>
        <v>Day Shift</v>
      </c>
      <c r="K47" s="49" t="s">
        <v>76</v>
      </c>
      <c r="L47" s="49" t="str">
        <f>VLOOKUP(Table1[[#This Row],[Psoft No]],[1]Roster!$C$1:$AJ$1369,11,0)</f>
        <v>Saturday</v>
      </c>
      <c r="M47" s="49" t="str">
        <f>VLOOKUP(Table1[[#This Row],[Psoft No]],[1]Roster!$C$1:$AJ$1369,12,0)</f>
        <v>Sunday</v>
      </c>
      <c r="N47" s="48" t="s">
        <v>79</v>
      </c>
      <c r="O47" s="49" t="s">
        <v>67</v>
      </c>
      <c r="P47" s="11" t="s">
        <v>80</v>
      </c>
      <c r="Q47" s="11" t="s">
        <v>81</v>
      </c>
      <c r="R47" s="11" t="s">
        <v>82</v>
      </c>
      <c r="S47" s="11" t="s">
        <v>2647</v>
      </c>
      <c r="T47" s="126" t="str">
        <f>IF(COUNTIFS('DWD RAW File'!$E:$E,$B47,'DWD RAW File'!$AF:$AF,$C$1)&gt;0, IF(COUNTIFS('DWD RAW File'!$E:$E,$B47,'DWD RAW File'!$AF:$AF,$C$1,'DWD RAW File'!$AB:$AB,"Present")&gt;0,"6th Day OT","OFF"), IF(COUNTIFS('DWD RAW File'!$E:$E,$B47,'DWD RAW File'!$AG:$AG,$C$1)&gt;0, IF(COUNTIFS('DWD RAW File'!$E:$E,$B47,'DWD RAW File'!$AG:$AG,$C$1,'DWD RAW File'!$AB:$AB,"Present")&gt;0,"7th Day OT","OFF"), IF(COUNTIFS('DWD RAW File'!$E:$E,$B47,'DWD RAW File'!$AB:$AB,"Present")&gt;0, "P", IF(COUNTIFS('DWD RAW File'!$E:$E,$B47,'DWD RAW File'!$AB:$AB,"Not Present",'DWD RAW File'!$AK:$AK,"&lt;&gt;")&gt;0, _xlfn.XLOOKUP($B47,'DWD RAW File'!$E:$E,'DWD RAW File'!$AK:$AK,""), IF(COUNTIFS('DWD RAW File'!$E:$E,$B47,'DWD RAW File'!$AB:$AB,"Not Present",'DWD RAW File'!$AL:$AL,"&lt;&gt;")&gt;0, _xlfn.XLOOKUP($B47,'DWD RAW File'!$E:$E,'DWD RAW File'!$AL:$AL,""), "AB")))))</f>
        <v>P</v>
      </c>
      <c r="U47" s="97"/>
      <c r="V47" s="51">
        <v>45470</v>
      </c>
      <c r="W47" s="11" t="s">
        <v>1553</v>
      </c>
      <c r="X47" s="121" t="str">
        <f>VLOOKUP(Table1[[#This Row],[Psoft No]],[2]Roster_1788384531598!$E$1:$AU$1334,28,0)</f>
        <v>Saturday</v>
      </c>
      <c r="Y47" s="121" t="b">
        <f>Table1[[#This Row],[Column1]]=Table1[[#This Row],[OFF1]]</f>
        <v>1</v>
      </c>
    </row>
    <row r="48" spans="1:25" ht="13" hidden="1" customHeight="1">
      <c r="A48" s="11">
        <v>42</v>
      </c>
      <c r="B48" s="47">
        <v>203469458</v>
      </c>
      <c r="C48" s="87" t="s">
        <v>104</v>
      </c>
      <c r="D48" s="11" t="s">
        <v>1876</v>
      </c>
      <c r="E48" s="48" t="s">
        <v>31</v>
      </c>
      <c r="F48" s="48" t="s">
        <v>74</v>
      </c>
      <c r="G48" s="11" t="s">
        <v>64</v>
      </c>
      <c r="H48" s="11" t="s">
        <v>75</v>
      </c>
      <c r="I48" s="11">
        <v>1299</v>
      </c>
      <c r="J48" s="49" t="str">
        <f>VLOOKUP(Table1[[#This Row],[Psoft No]],[1]Roster!$C$1:$AJ$1369,9,0)</f>
        <v>Day Shift</v>
      </c>
      <c r="K48" s="49" t="s">
        <v>76</v>
      </c>
      <c r="L48" s="49" t="str">
        <f>VLOOKUP(Table1[[#This Row],[Psoft No]],[1]Roster!$C$1:$AJ$1369,11,0)</f>
        <v>Monday</v>
      </c>
      <c r="M48" s="49" t="str">
        <f>VLOOKUP(Table1[[#This Row],[Psoft No]],[1]Roster!$C$1:$AJ$1369,12,0)</f>
        <v>Tuesday</v>
      </c>
      <c r="N48" s="48" t="s">
        <v>86</v>
      </c>
      <c r="O48" s="49" t="s">
        <v>67</v>
      </c>
      <c r="P48" s="11" t="s">
        <v>80</v>
      </c>
      <c r="Q48" s="11" t="s">
        <v>99</v>
      </c>
      <c r="R48" s="11" t="s">
        <v>82</v>
      </c>
      <c r="S48" s="11" t="s">
        <v>2647</v>
      </c>
      <c r="T48" s="126" t="s">
        <v>7</v>
      </c>
      <c r="U48" s="97"/>
      <c r="V48" s="51">
        <v>45456</v>
      </c>
      <c r="W48" s="11" t="s">
        <v>1553</v>
      </c>
      <c r="X48" s="121" t="str">
        <f>VLOOKUP(Table1[[#This Row],[Psoft No]],[2]Roster_1788384531598!$E$1:$AU$1334,28,0)</f>
        <v>Monday</v>
      </c>
      <c r="Y48" s="121" t="b">
        <f>Table1[[#This Row],[Column1]]=Table1[[#This Row],[OFF1]]</f>
        <v>1</v>
      </c>
    </row>
    <row r="49" spans="1:25" ht="13" hidden="1" customHeight="1">
      <c r="A49" s="11">
        <v>43</v>
      </c>
      <c r="B49" s="47">
        <v>206072867</v>
      </c>
      <c r="C49" s="87" t="s">
        <v>2406</v>
      </c>
      <c r="D49" s="11" t="s">
        <v>2407</v>
      </c>
      <c r="E49" s="48" t="s">
        <v>31</v>
      </c>
      <c r="F49" s="48" t="s">
        <v>74</v>
      </c>
      <c r="G49" s="11" t="s">
        <v>64</v>
      </c>
      <c r="H49" s="11" t="s">
        <v>75</v>
      </c>
      <c r="I49" s="11">
        <v>1299</v>
      </c>
      <c r="J49" s="49" t="str">
        <f>VLOOKUP(Table1[[#This Row],[Psoft No]],[1]Roster!$C$1:$AJ$1369,9,0)</f>
        <v>Day Shift</v>
      </c>
      <c r="K49" s="49" t="s">
        <v>76</v>
      </c>
      <c r="L49" s="49" t="str">
        <f>VLOOKUP(Table1[[#This Row],[Psoft No]],[1]Roster!$C$1:$AJ$1369,11,0)</f>
        <v>Sunday</v>
      </c>
      <c r="M49" s="49" t="str">
        <f>VLOOKUP(Table1[[#This Row],[Psoft No]],[1]Roster!$C$1:$AJ$1369,12,0)</f>
        <v>Monday</v>
      </c>
      <c r="N49" s="49" t="s">
        <v>89</v>
      </c>
      <c r="O49" s="49" t="s">
        <v>67</v>
      </c>
      <c r="P49" s="11" t="s">
        <v>80</v>
      </c>
      <c r="Q49" s="11" t="s">
        <v>81</v>
      </c>
      <c r="R49" s="11" t="s">
        <v>82</v>
      </c>
      <c r="S49" s="11" t="s">
        <v>2647</v>
      </c>
      <c r="T49" s="126" t="str">
        <f>IF(COUNTIFS('DWD RAW File'!$E:$E,$B49,'DWD RAW File'!$AF:$AF,$C$1)&gt;0, IF(COUNTIFS('DWD RAW File'!$E:$E,$B49,'DWD RAW File'!$AF:$AF,$C$1,'DWD RAW File'!$AB:$AB,"Present")&gt;0,"6th Day OT","OFF"), IF(COUNTIFS('DWD RAW File'!$E:$E,$B49,'DWD RAW File'!$AG:$AG,$C$1)&gt;0, IF(COUNTIFS('DWD RAW File'!$E:$E,$B49,'DWD RAW File'!$AG:$AG,$C$1,'DWD RAW File'!$AB:$AB,"Present")&gt;0,"7th Day OT","OFF"), IF(COUNTIFS('DWD RAW File'!$E:$E,$B49,'DWD RAW File'!$AB:$AB,"Present")&gt;0, "P", IF(COUNTIFS('DWD RAW File'!$E:$E,$B49,'DWD RAW File'!$AB:$AB,"Not Present",'DWD RAW File'!$AK:$AK,"&lt;&gt;")&gt;0, _xlfn.XLOOKUP($B49,'DWD RAW File'!$E:$E,'DWD RAW File'!$AK:$AK,""), IF(COUNTIFS('DWD RAW File'!$E:$E,$B49,'DWD RAW File'!$AB:$AB,"Not Present",'DWD RAW File'!$AL:$AL,"&lt;&gt;")&gt;0, _xlfn.XLOOKUP($B49,'DWD RAW File'!$E:$E,'DWD RAW File'!$AL:$AL,""), "AB")))))</f>
        <v>P</v>
      </c>
      <c r="U49" s="97"/>
      <c r="V49" s="51">
        <v>45922</v>
      </c>
      <c r="W49" s="11" t="s">
        <v>1553</v>
      </c>
      <c r="X49" s="121" t="str">
        <f>VLOOKUP(Table1[[#This Row],[Psoft No]],[2]Roster_1788384531598!$E$1:$AU$1334,28,0)</f>
        <v>Sunday</v>
      </c>
      <c r="Y49" s="121" t="b">
        <f>Table1[[#This Row],[Column1]]=Table1[[#This Row],[OFF1]]</f>
        <v>1</v>
      </c>
    </row>
    <row r="50" spans="1:25" ht="13" hidden="1" customHeight="1">
      <c r="A50" s="11">
        <v>44</v>
      </c>
      <c r="B50" s="47">
        <v>206953984</v>
      </c>
      <c r="C50" s="87" t="s">
        <v>2071</v>
      </c>
      <c r="D50" s="11" t="s">
        <v>2003</v>
      </c>
      <c r="E50" s="48" t="s">
        <v>31</v>
      </c>
      <c r="F50" s="48" t="s">
        <v>74</v>
      </c>
      <c r="G50" s="11" t="s">
        <v>64</v>
      </c>
      <c r="H50" s="11" t="s">
        <v>75</v>
      </c>
      <c r="I50" s="11">
        <v>1299</v>
      </c>
      <c r="J50" s="49" t="str">
        <f>VLOOKUP(Table1[[#This Row],[Psoft No]],[1]Roster!$C$1:$AJ$1369,9,0)</f>
        <v>Day Shift</v>
      </c>
      <c r="K50" s="49" t="s">
        <v>76</v>
      </c>
      <c r="L50" s="49" t="str">
        <f>VLOOKUP(Table1[[#This Row],[Psoft No]],[1]Roster!$C$1:$AJ$1369,11,0)</f>
        <v>Friday</v>
      </c>
      <c r="M50" s="49" t="str">
        <f>VLOOKUP(Table1[[#This Row],[Psoft No]],[1]Roster!$C$1:$AJ$1369,12,0)</f>
        <v>Saturday</v>
      </c>
      <c r="N50" s="48" t="s">
        <v>86</v>
      </c>
      <c r="O50" s="49" t="s">
        <v>67</v>
      </c>
      <c r="P50" s="11" t="s">
        <v>80</v>
      </c>
      <c r="Q50" s="11" t="s">
        <v>90</v>
      </c>
      <c r="R50" s="11" t="s">
        <v>82</v>
      </c>
      <c r="S50" s="11" t="s">
        <v>2647</v>
      </c>
      <c r="T50" s="126" t="str">
        <f>IF(COUNTIFS('DWD RAW File'!$E:$E,$B50,'DWD RAW File'!$AF:$AF,$C$1)&gt;0, IF(COUNTIFS('DWD RAW File'!$E:$E,$B50,'DWD RAW File'!$AF:$AF,$C$1,'DWD RAW File'!$AB:$AB,"Present")&gt;0,"6th Day OT","OFF"), IF(COUNTIFS('DWD RAW File'!$E:$E,$B50,'DWD RAW File'!$AG:$AG,$C$1)&gt;0, IF(COUNTIFS('DWD RAW File'!$E:$E,$B50,'DWD RAW File'!$AG:$AG,$C$1,'DWD RAW File'!$AB:$AB,"Present")&gt;0,"7th Day OT","OFF"), IF(COUNTIFS('DWD RAW File'!$E:$E,$B50,'DWD RAW File'!$AB:$AB,"Present")&gt;0, "P", IF(COUNTIFS('DWD RAW File'!$E:$E,$B50,'DWD RAW File'!$AB:$AB,"Not Present",'DWD RAW File'!$AK:$AK,"&lt;&gt;")&gt;0, _xlfn.XLOOKUP($B50,'DWD RAW File'!$E:$E,'DWD RAW File'!$AK:$AK,""), IF(COUNTIFS('DWD RAW File'!$E:$E,$B50,'DWD RAW File'!$AB:$AB,"Not Present",'DWD RAW File'!$AL:$AL,"&lt;&gt;")&gt;0, _xlfn.XLOOKUP($B50,'DWD RAW File'!$E:$E,'DWD RAW File'!$AL:$AL,""), "AB")))))</f>
        <v>P</v>
      </c>
      <c r="U50" s="97"/>
      <c r="V50" s="51">
        <v>46048</v>
      </c>
      <c r="W50" s="11" t="s">
        <v>1553</v>
      </c>
      <c r="X50" s="121" t="str">
        <f>VLOOKUP(Table1[[#This Row],[Psoft No]],[2]Roster_1788384531598!$E$1:$AU$1334,28,0)</f>
        <v>Friday</v>
      </c>
      <c r="Y50" s="121" t="b">
        <f>Table1[[#This Row],[Column1]]=Table1[[#This Row],[OFF1]]</f>
        <v>1</v>
      </c>
    </row>
    <row r="51" spans="1:25" ht="13" hidden="1" customHeight="1">
      <c r="A51" s="11">
        <v>45</v>
      </c>
      <c r="B51" s="47">
        <v>203469449</v>
      </c>
      <c r="C51" s="87" t="s">
        <v>105</v>
      </c>
      <c r="D51" s="11" t="s">
        <v>1877</v>
      </c>
      <c r="E51" s="48" t="s">
        <v>31</v>
      </c>
      <c r="F51" s="48" t="s">
        <v>74</v>
      </c>
      <c r="G51" s="11" t="s">
        <v>64</v>
      </c>
      <c r="H51" s="11" t="s">
        <v>75</v>
      </c>
      <c r="I51" s="11">
        <v>1299</v>
      </c>
      <c r="J51" s="49" t="str">
        <f>VLOOKUP(Table1[[#This Row],[Psoft No]],[1]Roster!$C$1:$AJ$1369,9,0)</f>
        <v>Day Shift</v>
      </c>
      <c r="K51" s="49" t="s">
        <v>76</v>
      </c>
      <c r="L51" s="49" t="str">
        <f>VLOOKUP(Table1[[#This Row],[Psoft No]],[1]Roster!$C$1:$AJ$1369,11,0)</f>
        <v>Friday</v>
      </c>
      <c r="M51" s="49" t="str">
        <f>VLOOKUP(Table1[[#This Row],[Psoft No]],[1]Roster!$C$1:$AJ$1369,12,0)</f>
        <v>Saturday</v>
      </c>
      <c r="N51" s="48" t="s">
        <v>86</v>
      </c>
      <c r="O51" s="49" t="s">
        <v>67</v>
      </c>
      <c r="P51" s="11" t="s">
        <v>80</v>
      </c>
      <c r="Q51" s="11" t="s">
        <v>99</v>
      </c>
      <c r="R51" s="11" t="s">
        <v>82</v>
      </c>
      <c r="S51" s="11" t="s">
        <v>2647</v>
      </c>
      <c r="T51" s="126" t="str">
        <f>IF(COUNTIFS('DWD RAW File'!$E:$E,$B51,'DWD RAW File'!$AF:$AF,$C$1)&gt;0, IF(COUNTIFS('DWD RAW File'!$E:$E,$B51,'DWD RAW File'!$AF:$AF,$C$1,'DWD RAW File'!$AB:$AB,"Present")&gt;0,"6th Day OT","OFF"), IF(COUNTIFS('DWD RAW File'!$E:$E,$B51,'DWD RAW File'!$AG:$AG,$C$1)&gt;0, IF(COUNTIFS('DWD RAW File'!$E:$E,$B51,'DWD RAW File'!$AG:$AG,$C$1,'DWD RAW File'!$AB:$AB,"Present")&gt;0,"7th Day OT","OFF"), IF(COUNTIFS('DWD RAW File'!$E:$E,$B51,'DWD RAW File'!$AB:$AB,"Present")&gt;0, "P", IF(COUNTIFS('DWD RAW File'!$E:$E,$B51,'DWD RAW File'!$AB:$AB,"Not Present",'DWD RAW File'!$AK:$AK,"&lt;&gt;")&gt;0, _xlfn.XLOOKUP($B51,'DWD RAW File'!$E:$E,'DWD RAW File'!$AK:$AK,""), IF(COUNTIFS('DWD RAW File'!$E:$E,$B51,'DWD RAW File'!$AB:$AB,"Not Present",'DWD RAW File'!$AL:$AL,"&lt;&gt;")&gt;0, _xlfn.XLOOKUP($B51,'DWD RAW File'!$E:$E,'DWD RAW File'!$AL:$AL,""), "AB")))))</f>
        <v>P</v>
      </c>
      <c r="U51" s="97"/>
      <c r="V51" s="51">
        <v>45456</v>
      </c>
      <c r="W51" s="11" t="s">
        <v>1553</v>
      </c>
      <c r="X51" s="121" t="str">
        <f>VLOOKUP(Table1[[#This Row],[Psoft No]],[2]Roster_1788384531598!$E$1:$AU$1334,28,0)</f>
        <v>Friday</v>
      </c>
      <c r="Y51" s="121" t="b">
        <f>Table1[[#This Row],[Column1]]=Table1[[#This Row],[OFF1]]</f>
        <v>1</v>
      </c>
    </row>
    <row r="52" spans="1:25" ht="13" hidden="1" customHeight="1">
      <c r="A52" s="11">
        <v>46</v>
      </c>
      <c r="B52" s="47">
        <v>204299548</v>
      </c>
      <c r="C52" s="87" t="s">
        <v>2173</v>
      </c>
      <c r="D52" s="11" t="s">
        <v>2174</v>
      </c>
      <c r="E52" s="48" t="s">
        <v>31</v>
      </c>
      <c r="F52" s="48" t="s">
        <v>74</v>
      </c>
      <c r="G52" s="11" t="s">
        <v>64</v>
      </c>
      <c r="H52" s="11" t="s">
        <v>75</v>
      </c>
      <c r="I52" s="11">
        <v>1299</v>
      </c>
      <c r="J52" s="49" t="str">
        <f>VLOOKUP(Table1[[#This Row],[Psoft No]],[1]Roster!$C$1:$AJ$1369,9,0)</f>
        <v>Day Shift</v>
      </c>
      <c r="K52" s="49" t="s">
        <v>76</v>
      </c>
      <c r="L52" s="49" t="str">
        <f>VLOOKUP(Table1[[#This Row],[Psoft No]],[1]Roster!$C$1:$AJ$1369,11,0)</f>
        <v>Saturday</v>
      </c>
      <c r="M52" s="49" t="str">
        <f>VLOOKUP(Table1[[#This Row],[Psoft No]],[1]Roster!$C$1:$AJ$1369,12,0)</f>
        <v>Sunday</v>
      </c>
      <c r="N52" s="49" t="s">
        <v>89</v>
      </c>
      <c r="O52" s="49" t="s">
        <v>67</v>
      </c>
      <c r="P52" s="11" t="s">
        <v>80</v>
      </c>
      <c r="Q52" s="11" t="s">
        <v>87</v>
      </c>
      <c r="R52" s="11" t="s">
        <v>82</v>
      </c>
      <c r="S52" s="11" t="s">
        <v>2647</v>
      </c>
      <c r="T52" s="126" t="str">
        <f>IF(COUNTIFS('DWD RAW File'!$E:$E,$B52,'DWD RAW File'!$AF:$AF,$C$1)&gt;0, IF(COUNTIFS('DWD RAW File'!$E:$E,$B52,'DWD RAW File'!$AF:$AF,$C$1,'DWD RAW File'!$AB:$AB,"Present")&gt;0,"6th Day OT","OFF"), IF(COUNTIFS('DWD RAW File'!$E:$E,$B52,'DWD RAW File'!$AG:$AG,$C$1)&gt;0, IF(COUNTIFS('DWD RAW File'!$E:$E,$B52,'DWD RAW File'!$AG:$AG,$C$1,'DWD RAW File'!$AB:$AB,"Present")&gt;0,"7th Day OT","OFF"), IF(COUNTIFS('DWD RAW File'!$E:$E,$B52,'DWD RAW File'!$AB:$AB,"Present")&gt;0, "P", IF(COUNTIFS('DWD RAW File'!$E:$E,$B52,'DWD RAW File'!$AB:$AB,"Not Present",'DWD RAW File'!$AK:$AK,"&lt;&gt;")&gt;0, _xlfn.XLOOKUP($B52,'DWD RAW File'!$E:$E,'DWD RAW File'!$AK:$AK,""), IF(COUNTIFS('DWD RAW File'!$E:$E,$B52,'DWD RAW File'!$AB:$AB,"Not Present",'DWD RAW File'!$AL:$AL,"&lt;&gt;")&gt;0, _xlfn.XLOOKUP($B52,'DWD RAW File'!$E:$E,'DWD RAW File'!$AL:$AL,""), "AB")))))</f>
        <v>P</v>
      </c>
      <c r="U52" s="97"/>
      <c r="V52" s="51">
        <v>45586</v>
      </c>
      <c r="W52" s="11" t="s">
        <v>1553</v>
      </c>
      <c r="X52" s="121" t="str">
        <f>VLOOKUP(Table1[[#This Row],[Psoft No]],[2]Roster_1788384531598!$E$1:$AU$1334,28,0)</f>
        <v>Saturday</v>
      </c>
      <c r="Y52" s="121" t="b">
        <f>Table1[[#This Row],[Column1]]=Table1[[#This Row],[OFF1]]</f>
        <v>1</v>
      </c>
    </row>
    <row r="53" spans="1:25" ht="13" hidden="1" customHeight="1">
      <c r="A53" s="11">
        <v>47</v>
      </c>
      <c r="B53" s="47">
        <v>203469051</v>
      </c>
      <c r="C53" s="87" t="s">
        <v>2175</v>
      </c>
      <c r="D53" s="11" t="s">
        <v>2176</v>
      </c>
      <c r="E53" s="48" t="s">
        <v>31</v>
      </c>
      <c r="F53" s="48" t="s">
        <v>74</v>
      </c>
      <c r="G53" s="11" t="s">
        <v>64</v>
      </c>
      <c r="H53" s="11" t="s">
        <v>75</v>
      </c>
      <c r="I53" s="11">
        <v>1299</v>
      </c>
      <c r="J53" s="49" t="str">
        <f>VLOOKUP(Table1[[#This Row],[Psoft No]],[1]Roster!$C$1:$AJ$1369,9,0)</f>
        <v>Day Shift</v>
      </c>
      <c r="K53" s="49" t="s">
        <v>76</v>
      </c>
      <c r="L53" s="49" t="str">
        <f>VLOOKUP(Table1[[#This Row],[Psoft No]],[1]Roster!$C$1:$AJ$1369,11,0)</f>
        <v>Tuesday</v>
      </c>
      <c r="M53" s="49" t="str">
        <f>VLOOKUP(Table1[[#This Row],[Psoft No]],[1]Roster!$C$1:$AJ$1369,12,0)</f>
        <v>Wednesday</v>
      </c>
      <c r="N53" s="48" t="s">
        <v>79</v>
      </c>
      <c r="O53" s="49" t="s">
        <v>67</v>
      </c>
      <c r="P53" s="11" t="s">
        <v>80</v>
      </c>
      <c r="Q53" s="11" t="s">
        <v>81</v>
      </c>
      <c r="R53" s="11" t="s">
        <v>82</v>
      </c>
      <c r="S53" s="11" t="s">
        <v>2647</v>
      </c>
      <c r="T53" s="126" t="str">
        <f>IF(COUNTIFS('DWD RAW File'!$E:$E,$B53,'DWD RAW File'!$AF:$AF,$C$1)&gt;0, IF(COUNTIFS('DWD RAW File'!$E:$E,$B53,'DWD RAW File'!$AF:$AF,$C$1,'DWD RAW File'!$AB:$AB,"Present")&gt;0,"6th Day OT","OFF"), IF(COUNTIFS('DWD RAW File'!$E:$E,$B53,'DWD RAW File'!$AG:$AG,$C$1)&gt;0, IF(COUNTIFS('DWD RAW File'!$E:$E,$B53,'DWD RAW File'!$AG:$AG,$C$1,'DWD RAW File'!$AB:$AB,"Present")&gt;0,"7th Day OT","OFF"), IF(COUNTIFS('DWD RAW File'!$E:$E,$B53,'DWD RAW File'!$AB:$AB,"Present")&gt;0, "P", IF(COUNTIFS('DWD RAW File'!$E:$E,$B53,'DWD RAW File'!$AB:$AB,"Not Present",'DWD RAW File'!$AK:$AK,"&lt;&gt;")&gt;0, _xlfn.XLOOKUP($B53,'DWD RAW File'!$E:$E,'DWD RAW File'!$AK:$AK,""), IF(COUNTIFS('DWD RAW File'!$E:$E,$B53,'DWD RAW File'!$AB:$AB,"Not Present",'DWD RAW File'!$AL:$AL,"&lt;&gt;")&gt;0, _xlfn.XLOOKUP($B53,'DWD RAW File'!$E:$E,'DWD RAW File'!$AL:$AL,""), "AB")))))</f>
        <v>OFF</v>
      </c>
      <c r="U53" s="97"/>
      <c r="V53" s="51">
        <v>45456</v>
      </c>
      <c r="W53" s="11" t="s">
        <v>1553</v>
      </c>
      <c r="X53" s="121" t="str">
        <f>VLOOKUP(Table1[[#This Row],[Psoft No]],[2]Roster_1788384531598!$E$1:$AU$1334,28,0)</f>
        <v>Tuesday</v>
      </c>
      <c r="Y53" s="121" t="b">
        <f>Table1[[#This Row],[Column1]]=Table1[[#This Row],[OFF1]]</f>
        <v>1</v>
      </c>
    </row>
    <row r="54" spans="1:25" ht="13" hidden="1" customHeight="1">
      <c r="A54" s="11">
        <v>48</v>
      </c>
      <c r="B54" s="47">
        <v>204299544</v>
      </c>
      <c r="C54" s="87" t="s">
        <v>106</v>
      </c>
      <c r="D54" s="11" t="s">
        <v>1878</v>
      </c>
      <c r="E54" s="48" t="s">
        <v>31</v>
      </c>
      <c r="F54" s="48" t="s">
        <v>74</v>
      </c>
      <c r="G54" s="11" t="s">
        <v>64</v>
      </c>
      <c r="H54" s="11" t="s">
        <v>75</v>
      </c>
      <c r="I54" s="11">
        <v>1299</v>
      </c>
      <c r="J54" s="49" t="str">
        <f>VLOOKUP(Table1[[#This Row],[Psoft No]],[1]Roster!$C$1:$AJ$1369,9,0)</f>
        <v>Night Shift</v>
      </c>
      <c r="K54" s="49" t="s">
        <v>76</v>
      </c>
      <c r="L54" s="49" t="s">
        <v>36</v>
      </c>
      <c r="M54" s="49" t="str">
        <f>VLOOKUP(Table1[[#This Row],[Psoft No]],[1]Roster!$C$1:$AJ$1369,12,0)</f>
        <v>Thursday</v>
      </c>
      <c r="N54" s="48" t="s">
        <v>86</v>
      </c>
      <c r="O54" s="49" t="s">
        <v>67</v>
      </c>
      <c r="P54" s="11" t="s">
        <v>80</v>
      </c>
      <c r="Q54" s="11" t="s">
        <v>87</v>
      </c>
      <c r="R54" s="11" t="s">
        <v>82</v>
      </c>
      <c r="S54" s="11" t="s">
        <v>2647</v>
      </c>
      <c r="T54" s="126" t="s">
        <v>1</v>
      </c>
      <c r="U54" s="97" t="s">
        <v>2930</v>
      </c>
      <c r="V54" s="51">
        <v>45586</v>
      </c>
      <c r="W54" s="11" t="s">
        <v>1553</v>
      </c>
      <c r="X54" s="121" t="str">
        <f>VLOOKUP(Table1[[#This Row],[Psoft No]],[2]Roster_1788384531598!$E$1:$AU$1334,28,0)</f>
        <v>Wednesday</v>
      </c>
      <c r="Y54" s="121" t="b">
        <f>Table1[[#This Row],[Column1]]=Table1[[#This Row],[OFF1]]</f>
        <v>0</v>
      </c>
    </row>
    <row r="55" spans="1:25" ht="13" hidden="1" customHeight="1">
      <c r="A55" s="11">
        <v>49</v>
      </c>
      <c r="B55" s="47">
        <v>206949308</v>
      </c>
      <c r="C55" s="88" t="s">
        <v>2103</v>
      </c>
      <c r="D55" s="100" t="s">
        <v>2104</v>
      </c>
      <c r="E55" s="48" t="s">
        <v>31</v>
      </c>
      <c r="F55" s="48" t="s">
        <v>74</v>
      </c>
      <c r="G55" s="11" t="s">
        <v>64</v>
      </c>
      <c r="H55" s="11" t="s">
        <v>75</v>
      </c>
      <c r="I55" s="11">
        <v>1299</v>
      </c>
      <c r="J55" s="49" t="str">
        <f>VLOOKUP(Table1[[#This Row],[Psoft No]],[1]Roster!$C$1:$AJ$1369,9,0)</f>
        <v>Day Shift</v>
      </c>
      <c r="K55" s="49" t="s">
        <v>76</v>
      </c>
      <c r="L55" s="49" t="str">
        <f>VLOOKUP(Table1[[#This Row],[Psoft No]],[1]Roster!$C$1:$AJ$1369,11,0)</f>
        <v>Tuesday</v>
      </c>
      <c r="M55" s="49" t="str">
        <f>VLOOKUP(Table1[[#This Row],[Psoft No]],[1]Roster!$C$1:$AJ$1369,12,0)</f>
        <v>Wednesday</v>
      </c>
      <c r="N55" s="48" t="s">
        <v>86</v>
      </c>
      <c r="O55" s="49" t="s">
        <v>67</v>
      </c>
      <c r="P55" s="49" t="s">
        <v>80</v>
      </c>
      <c r="Q55" s="49" t="s">
        <v>90</v>
      </c>
      <c r="R55" s="11" t="s">
        <v>82</v>
      </c>
      <c r="S55" s="11" t="s">
        <v>2647</v>
      </c>
      <c r="T55" s="126" t="str">
        <f>IF(COUNTIFS('DWD RAW File'!$E:$E,$B55,'DWD RAW File'!$AF:$AF,$C$1)&gt;0, IF(COUNTIFS('DWD RAW File'!$E:$E,$B55,'DWD RAW File'!$AF:$AF,$C$1,'DWD RAW File'!$AB:$AB,"Present")&gt;0,"6th Day OT","OFF"), IF(COUNTIFS('DWD RAW File'!$E:$E,$B55,'DWD RAW File'!$AG:$AG,$C$1)&gt;0, IF(COUNTIFS('DWD RAW File'!$E:$E,$B55,'DWD RAW File'!$AG:$AG,$C$1,'DWD RAW File'!$AB:$AB,"Present")&gt;0,"7th Day OT","OFF"), IF(COUNTIFS('DWD RAW File'!$E:$E,$B55,'DWD RAW File'!$AB:$AB,"Present")&gt;0, "P", IF(COUNTIFS('DWD RAW File'!$E:$E,$B55,'DWD RAW File'!$AB:$AB,"Not Present",'DWD RAW File'!$AK:$AK,"&lt;&gt;")&gt;0, _xlfn.XLOOKUP($B55,'DWD RAW File'!$E:$E,'DWD RAW File'!$AK:$AK,""), IF(COUNTIFS('DWD RAW File'!$E:$E,$B55,'DWD RAW File'!$AB:$AB,"Not Present",'DWD RAW File'!$AL:$AL,"&lt;&gt;")&gt;0, _xlfn.XLOOKUP($B55,'DWD RAW File'!$E:$E,'DWD RAW File'!$AL:$AL,""), "AB")))))</f>
        <v>OFF</v>
      </c>
      <c r="U55" s="97"/>
      <c r="V55" s="51">
        <v>46048</v>
      </c>
      <c r="W55" s="11" t="s">
        <v>1553</v>
      </c>
      <c r="X55" s="121" t="str">
        <f>VLOOKUP(Table1[[#This Row],[Psoft No]],[2]Roster_1788384531598!$E$1:$AU$1334,28,0)</f>
        <v>Tuesday</v>
      </c>
      <c r="Y55" s="121" t="b">
        <f>Table1[[#This Row],[Column1]]=Table1[[#This Row],[OFF1]]</f>
        <v>1</v>
      </c>
    </row>
    <row r="56" spans="1:25" ht="13" hidden="1" customHeight="1">
      <c r="A56" s="11">
        <v>50</v>
      </c>
      <c r="B56" s="47">
        <v>206949309</v>
      </c>
      <c r="C56" s="88" t="s">
        <v>2107</v>
      </c>
      <c r="D56" s="100" t="s">
        <v>2108</v>
      </c>
      <c r="E56" s="48" t="s">
        <v>31</v>
      </c>
      <c r="F56" s="48" t="s">
        <v>74</v>
      </c>
      <c r="G56" s="11" t="s">
        <v>64</v>
      </c>
      <c r="H56" s="11" t="s">
        <v>75</v>
      </c>
      <c r="I56" s="11">
        <v>1299</v>
      </c>
      <c r="J56" s="49" t="str">
        <f>VLOOKUP(Table1[[#This Row],[Psoft No]],[1]Roster!$C$1:$AJ$1369,9,0)</f>
        <v>Night Shift</v>
      </c>
      <c r="K56" s="49" t="s">
        <v>76</v>
      </c>
      <c r="L56" s="49" t="str">
        <f>VLOOKUP(Table1[[#This Row],[Psoft No]],[1]Roster!$C$1:$AJ$1369,11,0)</f>
        <v>Tuesday</v>
      </c>
      <c r="M56" s="49" t="str">
        <f>VLOOKUP(Table1[[#This Row],[Psoft No]],[1]Roster!$C$1:$AJ$1369,12,0)</f>
        <v>Wednesday</v>
      </c>
      <c r="N56" s="48" t="s">
        <v>86</v>
      </c>
      <c r="O56" s="49" t="s">
        <v>67</v>
      </c>
      <c r="P56" s="49" t="s">
        <v>80</v>
      </c>
      <c r="Q56" s="49" t="s">
        <v>90</v>
      </c>
      <c r="R56" s="11" t="s">
        <v>82</v>
      </c>
      <c r="S56" s="11" t="s">
        <v>2647</v>
      </c>
      <c r="T56" s="126" t="str">
        <f>IF(COUNTIFS('DWD RAW File'!$E:$E,$B56,'DWD RAW File'!$AF:$AF,$C$1)&gt;0, IF(COUNTIFS('DWD RAW File'!$E:$E,$B56,'DWD RAW File'!$AF:$AF,$C$1,'DWD RAW File'!$AB:$AB,"Present")&gt;0,"6th Day OT","OFF"), IF(COUNTIFS('DWD RAW File'!$E:$E,$B56,'DWD RAW File'!$AG:$AG,$C$1)&gt;0, IF(COUNTIFS('DWD RAW File'!$E:$E,$B56,'DWD RAW File'!$AG:$AG,$C$1,'DWD RAW File'!$AB:$AB,"Present")&gt;0,"7th Day OT","OFF"), IF(COUNTIFS('DWD RAW File'!$E:$E,$B56,'DWD RAW File'!$AB:$AB,"Present")&gt;0, "P", IF(COUNTIFS('DWD RAW File'!$E:$E,$B56,'DWD RAW File'!$AB:$AB,"Not Present",'DWD RAW File'!$AK:$AK,"&lt;&gt;")&gt;0, _xlfn.XLOOKUP($B56,'DWD RAW File'!$E:$E,'DWD RAW File'!$AK:$AK,""), IF(COUNTIFS('DWD RAW File'!$E:$E,$B56,'DWD RAW File'!$AB:$AB,"Not Present",'DWD RAW File'!$AL:$AL,"&lt;&gt;")&gt;0, _xlfn.XLOOKUP($B56,'DWD RAW File'!$E:$E,'DWD RAW File'!$AL:$AL,""), "AB")))))</f>
        <v>OFF</v>
      </c>
      <c r="U56" s="97"/>
      <c r="V56" s="51">
        <v>46048</v>
      </c>
      <c r="W56" s="11" t="s">
        <v>1553</v>
      </c>
      <c r="X56" s="121" t="str">
        <f>VLOOKUP(Table1[[#This Row],[Psoft No]],[2]Roster_1788384531598!$E$1:$AU$1334,28,0)</f>
        <v>Tuesday</v>
      </c>
      <c r="Y56" s="121" t="b">
        <f>Table1[[#This Row],[Column1]]=Table1[[#This Row],[OFF1]]</f>
        <v>1</v>
      </c>
    </row>
    <row r="57" spans="1:25" ht="13" hidden="1" customHeight="1">
      <c r="A57" s="11">
        <v>51</v>
      </c>
      <c r="B57" s="47">
        <v>102207650</v>
      </c>
      <c r="C57" s="87" t="s">
        <v>2625</v>
      </c>
      <c r="D57" s="11" t="s">
        <v>2626</v>
      </c>
      <c r="E57" s="48" t="s">
        <v>34</v>
      </c>
      <c r="F57" s="48" t="s">
        <v>74</v>
      </c>
      <c r="G57" s="11" t="s">
        <v>64</v>
      </c>
      <c r="H57" s="11" t="s">
        <v>75</v>
      </c>
      <c r="I57" s="11">
        <v>1299</v>
      </c>
      <c r="J57" s="49" t="str">
        <f>VLOOKUP(Table1[[#This Row],[Psoft No]],[1]Roster!$C$1:$AJ$1369,9,0)</f>
        <v>Day Shift</v>
      </c>
      <c r="K57" s="49" t="s">
        <v>76</v>
      </c>
      <c r="L57" s="49" t="s">
        <v>36</v>
      </c>
      <c r="M57" s="49" t="str">
        <f>VLOOKUP(Table1[[#This Row],[Psoft No]],[1]Roster!$C$1:$AJ$1369,12,0)</f>
        <v>Thursday</v>
      </c>
      <c r="N57" s="48" t="s">
        <v>108</v>
      </c>
      <c r="O57" s="49" t="s">
        <v>67</v>
      </c>
      <c r="P57" s="11" t="s">
        <v>80</v>
      </c>
      <c r="Q57" s="11" t="s">
        <v>98</v>
      </c>
      <c r="R57" s="11" t="s">
        <v>82</v>
      </c>
      <c r="S57" s="11" t="s">
        <v>2647</v>
      </c>
      <c r="T57" s="126" t="s">
        <v>1</v>
      </c>
      <c r="U57" s="97" t="s">
        <v>2930</v>
      </c>
      <c r="V57" s="51">
        <v>42868</v>
      </c>
      <c r="W57" s="11" t="s">
        <v>1553</v>
      </c>
      <c r="X57" s="121" t="str">
        <f>VLOOKUP(Table1[[#This Row],[Psoft No]],[2]Roster_1788384531598!$E$1:$AU$1334,28,0)</f>
        <v>Wednesday</v>
      </c>
      <c r="Y57" s="121" t="b">
        <f>Table1[[#This Row],[Column1]]=Table1[[#This Row],[OFF1]]</f>
        <v>0</v>
      </c>
    </row>
    <row r="58" spans="1:25" ht="13" hidden="1" customHeight="1">
      <c r="A58" s="11">
        <v>52</v>
      </c>
      <c r="B58" s="47">
        <v>204095444</v>
      </c>
      <c r="C58" s="87" t="s">
        <v>1344</v>
      </c>
      <c r="D58" s="11" t="s">
        <v>1937</v>
      </c>
      <c r="E58" s="48" t="s">
        <v>31</v>
      </c>
      <c r="F58" s="48" t="s">
        <v>74</v>
      </c>
      <c r="G58" s="11" t="s">
        <v>64</v>
      </c>
      <c r="H58" s="11" t="s">
        <v>75</v>
      </c>
      <c r="I58" s="11">
        <v>1299</v>
      </c>
      <c r="J58" s="49" t="str">
        <f>VLOOKUP(Table1[[#This Row],[Psoft No]],[1]Roster!$C$1:$AJ$1369,9,0)</f>
        <v>Night Shift</v>
      </c>
      <c r="K58" s="49" t="s">
        <v>76</v>
      </c>
      <c r="L58" s="49" t="str">
        <f>VLOOKUP(Table1[[#This Row],[Psoft No]],[1]Roster!$C$1:$AJ$1369,11,0)</f>
        <v>Thursday</v>
      </c>
      <c r="M58" s="49" t="str">
        <f>VLOOKUP(Table1[[#This Row],[Psoft No]],[1]Roster!$C$1:$AJ$1369,12,0)</f>
        <v>Friday</v>
      </c>
      <c r="N58" s="48" t="s">
        <v>86</v>
      </c>
      <c r="O58" s="49" t="s">
        <v>67</v>
      </c>
      <c r="P58" s="11" t="s">
        <v>80</v>
      </c>
      <c r="Q58" s="11" t="s">
        <v>87</v>
      </c>
      <c r="R58" s="11" t="s">
        <v>82</v>
      </c>
      <c r="S58" s="11" t="s">
        <v>2647</v>
      </c>
      <c r="T58" s="126" t="str">
        <f>IF(COUNTIFS('DWD RAW File'!$E:$E,$B58,'DWD RAW File'!$AF:$AF,$C$1)&gt;0, IF(COUNTIFS('DWD RAW File'!$E:$E,$B58,'DWD RAW File'!$AF:$AF,$C$1,'DWD RAW File'!$AB:$AB,"Present")&gt;0,"6th Day OT","OFF"), IF(COUNTIFS('DWD RAW File'!$E:$E,$B58,'DWD RAW File'!$AG:$AG,$C$1)&gt;0, IF(COUNTIFS('DWD RAW File'!$E:$E,$B58,'DWD RAW File'!$AG:$AG,$C$1,'DWD RAW File'!$AB:$AB,"Present")&gt;0,"7th Day OT","OFF"), IF(COUNTIFS('DWD RAW File'!$E:$E,$B58,'DWD RAW File'!$AB:$AB,"Present")&gt;0, "P", IF(COUNTIFS('DWD RAW File'!$E:$E,$B58,'DWD RAW File'!$AB:$AB,"Not Present",'DWD RAW File'!$AK:$AK,"&lt;&gt;")&gt;0, _xlfn.XLOOKUP($B58,'DWD RAW File'!$E:$E,'DWD RAW File'!$AK:$AK,""), IF(COUNTIFS('DWD RAW File'!$E:$E,$B58,'DWD RAW File'!$AB:$AB,"Not Present",'DWD RAW File'!$AL:$AL,"&lt;&gt;")&gt;0, _xlfn.XLOOKUP($B58,'DWD RAW File'!$E:$E,'DWD RAW File'!$AL:$AL,""), "AB")))))</f>
        <v>P</v>
      </c>
      <c r="U58" s="97"/>
      <c r="V58" s="51">
        <v>45561</v>
      </c>
      <c r="W58" s="11" t="s">
        <v>1553</v>
      </c>
      <c r="X58" s="121" t="str">
        <f>VLOOKUP(Table1[[#This Row],[Psoft No]],[2]Roster_1788384531598!$E$1:$AU$1334,28,0)</f>
        <v>Thursday</v>
      </c>
      <c r="Y58" s="121" t="b">
        <f>Table1[[#This Row],[Column1]]=Table1[[#This Row],[OFF1]]</f>
        <v>1</v>
      </c>
    </row>
    <row r="59" spans="1:25" ht="13" hidden="1" customHeight="1">
      <c r="A59" s="11">
        <v>53</v>
      </c>
      <c r="B59" s="47">
        <v>206348021</v>
      </c>
      <c r="C59" s="87" t="s">
        <v>1684</v>
      </c>
      <c r="D59" s="11" t="s">
        <v>1938</v>
      </c>
      <c r="E59" s="48" t="s">
        <v>31</v>
      </c>
      <c r="F59" s="48" t="s">
        <v>74</v>
      </c>
      <c r="G59" s="11" t="s">
        <v>64</v>
      </c>
      <c r="H59" s="11" t="s">
        <v>75</v>
      </c>
      <c r="I59" s="11">
        <v>1299</v>
      </c>
      <c r="J59" s="49" t="str">
        <f>VLOOKUP(Table1[[#This Row],[Psoft No]],[1]Roster!$C$1:$AJ$1369,9,0)</f>
        <v>Night Shift</v>
      </c>
      <c r="K59" s="49" t="s">
        <v>76</v>
      </c>
      <c r="L59" s="49" t="str">
        <f>VLOOKUP(Table1[[#This Row],[Psoft No]],[1]Roster!$C$1:$AJ$1369,11,0)</f>
        <v>Sunday</v>
      </c>
      <c r="M59" s="49" t="str">
        <f>VLOOKUP(Table1[[#This Row],[Psoft No]],[1]Roster!$C$1:$AJ$1369,12,0)</f>
        <v>Monday</v>
      </c>
      <c r="N59" s="49" t="s">
        <v>79</v>
      </c>
      <c r="O59" s="49" t="s">
        <v>67</v>
      </c>
      <c r="P59" s="11" t="s">
        <v>80</v>
      </c>
      <c r="Q59" s="11" t="s">
        <v>81</v>
      </c>
      <c r="R59" s="11" t="s">
        <v>82</v>
      </c>
      <c r="S59" s="11" t="s">
        <v>2647</v>
      </c>
      <c r="T59" s="126" t="str">
        <f>IF(COUNTIFS('DWD RAW File'!$E:$E,$B59,'DWD RAW File'!$AF:$AF,$C$1)&gt;0, IF(COUNTIFS('DWD RAW File'!$E:$E,$B59,'DWD RAW File'!$AF:$AF,$C$1,'DWD RAW File'!$AB:$AB,"Present")&gt;0,"6th Day OT","OFF"), IF(COUNTIFS('DWD RAW File'!$E:$E,$B59,'DWD RAW File'!$AG:$AG,$C$1)&gt;0, IF(COUNTIFS('DWD RAW File'!$E:$E,$B59,'DWD RAW File'!$AG:$AG,$C$1,'DWD RAW File'!$AB:$AB,"Present")&gt;0,"7th Day OT","OFF"), IF(COUNTIFS('DWD RAW File'!$E:$E,$B59,'DWD RAW File'!$AB:$AB,"Present")&gt;0, "P", IF(COUNTIFS('DWD RAW File'!$E:$E,$B59,'DWD RAW File'!$AB:$AB,"Not Present",'DWD RAW File'!$AK:$AK,"&lt;&gt;")&gt;0, _xlfn.XLOOKUP($B59,'DWD RAW File'!$E:$E,'DWD RAW File'!$AK:$AK,""), IF(COUNTIFS('DWD RAW File'!$E:$E,$B59,'DWD RAW File'!$AB:$AB,"Not Present",'DWD RAW File'!$AL:$AL,"&lt;&gt;")&gt;0, _xlfn.XLOOKUP($B59,'DWD RAW File'!$E:$E,'DWD RAW File'!$AL:$AL,""), "AB")))))</f>
        <v>P</v>
      </c>
      <c r="U59" s="97"/>
      <c r="V59" s="51">
        <v>45957</v>
      </c>
      <c r="W59" s="11" t="s">
        <v>1553</v>
      </c>
      <c r="X59" s="121" t="str">
        <f>VLOOKUP(Table1[[#This Row],[Psoft No]],[2]Roster_1788384531598!$E$1:$AU$1334,28,0)</f>
        <v>Sunday</v>
      </c>
      <c r="Y59" s="121" t="b">
        <f>Table1[[#This Row],[Column1]]=Table1[[#This Row],[OFF1]]</f>
        <v>1</v>
      </c>
    </row>
    <row r="60" spans="1:25" ht="13" hidden="1" customHeight="1">
      <c r="A60" s="11">
        <v>54</v>
      </c>
      <c r="B60" s="47">
        <v>206957735</v>
      </c>
      <c r="C60" s="87" t="s">
        <v>2058</v>
      </c>
      <c r="D60" s="11" t="s">
        <v>1987</v>
      </c>
      <c r="E60" s="48" t="s">
        <v>31</v>
      </c>
      <c r="F60" s="48" t="s">
        <v>74</v>
      </c>
      <c r="G60" s="11" t="s">
        <v>64</v>
      </c>
      <c r="H60" s="11" t="s">
        <v>75</v>
      </c>
      <c r="I60" s="11">
        <v>1299</v>
      </c>
      <c r="J60" s="49" t="str">
        <f>VLOOKUP(Table1[[#This Row],[Psoft No]],[1]Roster!$C$1:$AJ$1369,9,0)</f>
        <v>Day Shift</v>
      </c>
      <c r="K60" s="49" t="s">
        <v>76</v>
      </c>
      <c r="L60" s="49" t="str">
        <f>VLOOKUP(Table1[[#This Row],[Psoft No]],[1]Roster!$C$1:$AJ$1369,11,0)</f>
        <v>Monday</v>
      </c>
      <c r="M60" s="49" t="str">
        <f>VLOOKUP(Table1[[#This Row],[Psoft No]],[1]Roster!$C$1:$AJ$1369,12,0)</f>
        <v>Tuesday</v>
      </c>
      <c r="N60" s="49" t="s">
        <v>89</v>
      </c>
      <c r="O60" s="49" t="s">
        <v>67</v>
      </c>
      <c r="P60" s="11" t="s">
        <v>80</v>
      </c>
      <c r="Q60" s="11" t="s">
        <v>96</v>
      </c>
      <c r="R60" s="11" t="s">
        <v>82</v>
      </c>
      <c r="S60" s="11" t="s">
        <v>2647</v>
      </c>
      <c r="T60" s="126" t="str">
        <f>IF(COUNTIFS('DWD RAW File'!$E:$E,$B60,'DWD RAW File'!$AF:$AF,$C$1)&gt;0, IF(COUNTIFS('DWD RAW File'!$E:$E,$B60,'DWD RAW File'!$AF:$AF,$C$1,'DWD RAW File'!$AB:$AB,"Present")&gt;0,"6th Day OT","OFF"), IF(COUNTIFS('DWD RAW File'!$E:$E,$B60,'DWD RAW File'!$AG:$AG,$C$1)&gt;0, IF(COUNTIFS('DWD RAW File'!$E:$E,$B60,'DWD RAW File'!$AG:$AG,$C$1,'DWD RAW File'!$AB:$AB,"Present")&gt;0,"7th Day OT","OFF"), IF(COUNTIFS('DWD RAW File'!$E:$E,$B60,'DWD RAW File'!$AB:$AB,"Present")&gt;0, "P", IF(COUNTIFS('DWD RAW File'!$E:$E,$B60,'DWD RAW File'!$AB:$AB,"Not Present",'DWD RAW File'!$AK:$AK,"&lt;&gt;")&gt;0, _xlfn.XLOOKUP($B60,'DWD RAW File'!$E:$E,'DWD RAW File'!$AK:$AK,""), IF(COUNTIFS('DWD RAW File'!$E:$E,$B60,'DWD RAW File'!$AB:$AB,"Not Present",'DWD RAW File'!$AL:$AL,"&lt;&gt;")&gt;0, _xlfn.XLOOKUP($B60,'DWD RAW File'!$E:$E,'DWD RAW File'!$AL:$AL,""), "AB")))))</f>
        <v>P</v>
      </c>
      <c r="U60" s="97"/>
      <c r="V60" s="51">
        <v>46048</v>
      </c>
      <c r="W60" s="11" t="s">
        <v>1553</v>
      </c>
      <c r="X60" s="121" t="str">
        <f>VLOOKUP(Table1[[#This Row],[Psoft No]],[2]Roster_1788384531598!$E$1:$AU$1334,28,0)</f>
        <v>Monday</v>
      </c>
      <c r="Y60" s="121" t="b">
        <f>Table1[[#This Row],[Column1]]=Table1[[#This Row],[OFF1]]</f>
        <v>1</v>
      </c>
    </row>
    <row r="61" spans="1:25" ht="13" hidden="1" customHeight="1">
      <c r="A61" s="11">
        <v>55</v>
      </c>
      <c r="B61" s="47">
        <v>203679313</v>
      </c>
      <c r="C61" s="87" t="s">
        <v>109</v>
      </c>
      <c r="D61" s="11" t="s">
        <v>1880</v>
      </c>
      <c r="E61" s="48" t="s">
        <v>31</v>
      </c>
      <c r="F61" s="48" t="s">
        <v>74</v>
      </c>
      <c r="G61" s="11" t="s">
        <v>64</v>
      </c>
      <c r="H61" s="11" t="s">
        <v>75</v>
      </c>
      <c r="I61" s="11">
        <v>1299</v>
      </c>
      <c r="J61" s="49" t="str">
        <f>VLOOKUP(Table1[[#This Row],[Psoft No]],[1]Roster!$C$1:$AJ$1369,9,0)</f>
        <v>Day Shift</v>
      </c>
      <c r="K61" s="49" t="s">
        <v>76</v>
      </c>
      <c r="L61" s="49" t="str">
        <f>VLOOKUP(Table1[[#This Row],[Psoft No]],[1]Roster!$C$1:$AJ$1369,11,0)</f>
        <v>Thursday</v>
      </c>
      <c r="M61" s="49" t="str">
        <f>VLOOKUP(Table1[[#This Row],[Psoft No]],[1]Roster!$C$1:$AJ$1369,12,0)</f>
        <v>Friday</v>
      </c>
      <c r="N61" s="48" t="s">
        <v>79</v>
      </c>
      <c r="O61" s="49" t="s">
        <v>67</v>
      </c>
      <c r="P61" s="11" t="s">
        <v>80</v>
      </c>
      <c r="Q61" s="11" t="s">
        <v>81</v>
      </c>
      <c r="R61" s="11" t="s">
        <v>82</v>
      </c>
      <c r="S61" s="11" t="s">
        <v>2647</v>
      </c>
      <c r="T61" s="126" t="str">
        <f>IF(COUNTIFS('DWD RAW File'!$E:$E,$B61,'DWD RAW File'!$AF:$AF,$C$1)&gt;0, IF(COUNTIFS('DWD RAW File'!$E:$E,$B61,'DWD RAW File'!$AF:$AF,$C$1,'DWD RAW File'!$AB:$AB,"Present")&gt;0,"6th Day OT","OFF"), IF(COUNTIFS('DWD RAW File'!$E:$E,$B61,'DWD RAW File'!$AG:$AG,$C$1)&gt;0, IF(COUNTIFS('DWD RAW File'!$E:$E,$B61,'DWD RAW File'!$AG:$AG,$C$1,'DWD RAW File'!$AB:$AB,"Present")&gt;0,"7th Day OT","OFF"), IF(COUNTIFS('DWD RAW File'!$E:$E,$B61,'DWD RAW File'!$AB:$AB,"Present")&gt;0, "P", IF(COUNTIFS('DWD RAW File'!$E:$E,$B61,'DWD RAW File'!$AB:$AB,"Not Present",'DWD RAW File'!$AK:$AK,"&lt;&gt;")&gt;0, _xlfn.XLOOKUP($B61,'DWD RAW File'!$E:$E,'DWD RAW File'!$AK:$AK,""), IF(COUNTIFS('DWD RAW File'!$E:$E,$B61,'DWD RAW File'!$AB:$AB,"Not Present",'DWD RAW File'!$AL:$AL,"&lt;&gt;")&gt;0, _xlfn.XLOOKUP($B61,'DWD RAW File'!$E:$E,'DWD RAW File'!$AL:$AL,""), "AB")))))</f>
        <v>P</v>
      </c>
      <c r="U61" s="97"/>
      <c r="V61" s="51">
        <v>45488</v>
      </c>
      <c r="W61" s="11" t="s">
        <v>1553</v>
      </c>
      <c r="X61" s="121" t="str">
        <f>VLOOKUP(Table1[[#This Row],[Psoft No]],[2]Roster_1788384531598!$E$1:$AU$1334,28,0)</f>
        <v>Thursday</v>
      </c>
      <c r="Y61" s="121" t="b">
        <f>Table1[[#This Row],[Column1]]=Table1[[#This Row],[OFF1]]</f>
        <v>1</v>
      </c>
    </row>
    <row r="62" spans="1:25" ht="13" customHeight="1">
      <c r="A62" s="11">
        <v>56</v>
      </c>
      <c r="B62" s="47">
        <v>206957724</v>
      </c>
      <c r="C62" s="87" t="s">
        <v>2059</v>
      </c>
      <c r="D62" s="11" t="s">
        <v>1988</v>
      </c>
      <c r="E62" s="48" t="s">
        <v>31</v>
      </c>
      <c r="F62" s="48" t="s">
        <v>74</v>
      </c>
      <c r="G62" s="11" t="s">
        <v>64</v>
      </c>
      <c r="H62" s="11" t="s">
        <v>75</v>
      </c>
      <c r="I62" s="11">
        <v>1299</v>
      </c>
      <c r="J62" s="49" t="str">
        <f>VLOOKUP(Table1[[#This Row],[Psoft No]],[1]Roster!$C$1:$AJ$1369,9,0)</f>
        <v>Day Shift</v>
      </c>
      <c r="K62" s="49" t="s">
        <v>76</v>
      </c>
      <c r="L62" s="49" t="str">
        <f>VLOOKUP(Table1[[#This Row],[Psoft No]],[1]Roster!$C$1:$AJ$1369,11,0)</f>
        <v>Saturday</v>
      </c>
      <c r="M62" s="49" t="str">
        <f>VLOOKUP(Table1[[#This Row],[Psoft No]],[1]Roster!$C$1:$AJ$1369,12,0)</f>
        <v>Sunday</v>
      </c>
      <c r="N62" s="49" t="s">
        <v>89</v>
      </c>
      <c r="O62" s="49" t="s">
        <v>67</v>
      </c>
      <c r="P62" s="11" t="s">
        <v>80</v>
      </c>
      <c r="Q62" s="11" t="s">
        <v>96</v>
      </c>
      <c r="R62" s="11" t="s">
        <v>82</v>
      </c>
      <c r="S62" s="11" t="s">
        <v>2647</v>
      </c>
      <c r="T62" s="126" t="s">
        <v>4</v>
      </c>
      <c r="U62" s="97"/>
      <c r="V62" s="51">
        <v>46048</v>
      </c>
      <c r="W62" s="11" t="s">
        <v>1553</v>
      </c>
      <c r="X62" s="121" t="str">
        <f>VLOOKUP(Table1[[#This Row],[Psoft No]],[2]Roster_1788384531598!$E$1:$AU$1334,28,0)</f>
        <v>Saturday</v>
      </c>
      <c r="Y62" s="121" t="b">
        <f>Table1[[#This Row],[Column1]]=Table1[[#This Row],[OFF1]]</f>
        <v>1</v>
      </c>
    </row>
    <row r="63" spans="1:25" ht="13" hidden="1" customHeight="1">
      <c r="A63" s="11">
        <v>57</v>
      </c>
      <c r="B63" s="47">
        <v>206954239</v>
      </c>
      <c r="C63" s="88" t="s">
        <v>2093</v>
      </c>
      <c r="D63" s="100" t="s">
        <v>2094</v>
      </c>
      <c r="E63" s="48" t="s">
        <v>31</v>
      </c>
      <c r="F63" s="48" t="s">
        <v>74</v>
      </c>
      <c r="G63" s="11" t="s">
        <v>64</v>
      </c>
      <c r="H63" s="11" t="s">
        <v>75</v>
      </c>
      <c r="I63" s="11">
        <v>1299</v>
      </c>
      <c r="J63" s="49" t="str">
        <f>VLOOKUP(Table1[[#This Row],[Psoft No]],[1]Roster!$C$1:$AJ$1369,9,0)</f>
        <v>Night Shift</v>
      </c>
      <c r="K63" s="49" t="s">
        <v>76</v>
      </c>
      <c r="L63" s="49" t="str">
        <f>VLOOKUP(Table1[[#This Row],[Psoft No]],[1]Roster!$C$1:$AJ$1369,11,0)</f>
        <v>Thursday</v>
      </c>
      <c r="M63" s="49" t="str">
        <f>VLOOKUP(Table1[[#This Row],[Psoft No]],[1]Roster!$C$1:$AJ$1369,12,0)</f>
        <v>Friday</v>
      </c>
      <c r="N63" s="48" t="s">
        <v>86</v>
      </c>
      <c r="O63" s="49" t="s">
        <v>67</v>
      </c>
      <c r="P63" s="49" t="s">
        <v>80</v>
      </c>
      <c r="Q63" s="49" t="s">
        <v>90</v>
      </c>
      <c r="R63" s="11" t="s">
        <v>82</v>
      </c>
      <c r="S63" s="11" t="s">
        <v>2647</v>
      </c>
      <c r="T63" s="126" t="str">
        <f>IF(COUNTIFS('DWD RAW File'!$E:$E,$B63,'DWD RAW File'!$AF:$AF,$C$1)&gt;0, IF(COUNTIFS('DWD RAW File'!$E:$E,$B63,'DWD RAW File'!$AF:$AF,$C$1,'DWD RAW File'!$AB:$AB,"Present")&gt;0,"6th Day OT","OFF"), IF(COUNTIFS('DWD RAW File'!$E:$E,$B63,'DWD RAW File'!$AG:$AG,$C$1)&gt;0, IF(COUNTIFS('DWD RAW File'!$E:$E,$B63,'DWD RAW File'!$AG:$AG,$C$1,'DWD RAW File'!$AB:$AB,"Present")&gt;0,"7th Day OT","OFF"), IF(COUNTIFS('DWD RAW File'!$E:$E,$B63,'DWD RAW File'!$AB:$AB,"Present")&gt;0, "P", IF(COUNTIFS('DWD RAW File'!$E:$E,$B63,'DWD RAW File'!$AB:$AB,"Not Present",'DWD RAW File'!$AK:$AK,"&lt;&gt;")&gt;0, _xlfn.XLOOKUP($B63,'DWD RAW File'!$E:$E,'DWD RAW File'!$AK:$AK,""), IF(COUNTIFS('DWD RAW File'!$E:$E,$B63,'DWD RAW File'!$AB:$AB,"Not Present",'DWD RAW File'!$AL:$AL,"&lt;&gt;")&gt;0, _xlfn.XLOOKUP($B63,'DWD RAW File'!$E:$E,'DWD RAW File'!$AL:$AL,""), "AB")))))</f>
        <v>P</v>
      </c>
      <c r="U63" s="97"/>
      <c r="V63" s="51">
        <v>46048</v>
      </c>
      <c r="W63" s="11" t="s">
        <v>1553</v>
      </c>
      <c r="X63" s="121" t="str">
        <f>VLOOKUP(Table1[[#This Row],[Psoft No]],[2]Roster_1788384531598!$E$1:$AU$1334,28,0)</f>
        <v>Thursday</v>
      </c>
      <c r="Y63" s="121" t="b">
        <f>Table1[[#This Row],[Column1]]=Table1[[#This Row],[OFF1]]</f>
        <v>1</v>
      </c>
    </row>
    <row r="64" spans="1:25" ht="13" hidden="1" customHeight="1">
      <c r="A64" s="11">
        <v>58</v>
      </c>
      <c r="B64" s="47">
        <v>206875150</v>
      </c>
      <c r="C64" s="87" t="s">
        <v>1695</v>
      </c>
      <c r="D64" s="11" t="s">
        <v>1696</v>
      </c>
      <c r="E64" s="48" t="s">
        <v>31</v>
      </c>
      <c r="F64" s="48" t="s">
        <v>74</v>
      </c>
      <c r="G64" s="48" t="s">
        <v>64</v>
      </c>
      <c r="H64" s="48" t="s">
        <v>75</v>
      </c>
      <c r="I64" s="11">
        <v>1299</v>
      </c>
      <c r="J64" s="49" t="str">
        <f>VLOOKUP(Table1[[#This Row],[Psoft No]],[1]Roster!$C$1:$AJ$1369,9,0)</f>
        <v>Day Shift</v>
      </c>
      <c r="K64" s="49" t="s">
        <v>76</v>
      </c>
      <c r="L64" s="49" t="str">
        <f>VLOOKUP(Table1[[#This Row],[Psoft No]],[1]Roster!$C$1:$AJ$1369,11,0)</f>
        <v>Sunday</v>
      </c>
      <c r="M64" s="49" t="str">
        <f>VLOOKUP(Table1[[#This Row],[Psoft No]],[1]Roster!$C$1:$AJ$1369,12,0)</f>
        <v>Monday</v>
      </c>
      <c r="N64" s="49" t="s">
        <v>89</v>
      </c>
      <c r="O64" s="48" t="s">
        <v>67</v>
      </c>
      <c r="P64" s="48" t="s">
        <v>80</v>
      </c>
      <c r="Q64" s="11" t="s">
        <v>90</v>
      </c>
      <c r="R64" s="11" t="s">
        <v>82</v>
      </c>
      <c r="S64" s="11" t="s">
        <v>2647</v>
      </c>
      <c r="T64" s="126" t="str">
        <f>IF(COUNTIFS('DWD RAW File'!$E:$E,$B64,'DWD RAW File'!$AF:$AF,$C$1)&gt;0, IF(COUNTIFS('DWD RAW File'!$E:$E,$B64,'DWD RAW File'!$AF:$AF,$C$1,'DWD RAW File'!$AB:$AB,"Present")&gt;0,"6th Day OT","OFF"), IF(COUNTIFS('DWD RAW File'!$E:$E,$B64,'DWD RAW File'!$AG:$AG,$C$1)&gt;0, IF(COUNTIFS('DWD RAW File'!$E:$E,$B64,'DWD RAW File'!$AG:$AG,$C$1,'DWD RAW File'!$AB:$AB,"Present")&gt;0,"7th Day OT","OFF"), IF(COUNTIFS('DWD RAW File'!$E:$E,$B64,'DWD RAW File'!$AB:$AB,"Present")&gt;0, "P", IF(COUNTIFS('DWD RAW File'!$E:$E,$B64,'DWD RAW File'!$AB:$AB,"Not Present",'DWD RAW File'!$AK:$AK,"&lt;&gt;")&gt;0, _xlfn.XLOOKUP($B64,'DWD RAW File'!$E:$E,'DWD RAW File'!$AK:$AK,""), IF(COUNTIFS('DWD RAW File'!$E:$E,$B64,'DWD RAW File'!$AB:$AB,"Not Present",'DWD RAW File'!$AL:$AL,"&lt;&gt;")&gt;0, _xlfn.XLOOKUP($B64,'DWD RAW File'!$E:$E,'DWD RAW File'!$AL:$AL,""), "AB")))))</f>
        <v>P</v>
      </c>
      <c r="U64" s="97"/>
      <c r="V64" s="51">
        <v>46020</v>
      </c>
      <c r="W64" s="11" t="s">
        <v>1553</v>
      </c>
      <c r="X64" s="121" t="str">
        <f>VLOOKUP(Table1[[#This Row],[Psoft No]],[2]Roster_1788384531598!$E$1:$AU$1334,28,0)</f>
        <v>Sunday</v>
      </c>
      <c r="Y64" s="121" t="b">
        <f>Table1[[#This Row],[Column1]]=Table1[[#This Row],[OFF1]]</f>
        <v>1</v>
      </c>
    </row>
    <row r="65" spans="1:25" ht="13" hidden="1" customHeight="1">
      <c r="A65" s="11">
        <v>59</v>
      </c>
      <c r="B65" s="47">
        <v>203469452</v>
      </c>
      <c r="C65" s="87" t="s">
        <v>2177</v>
      </c>
      <c r="D65" s="11" t="s">
        <v>2627</v>
      </c>
      <c r="E65" s="48" t="s">
        <v>31</v>
      </c>
      <c r="F65" s="48" t="s">
        <v>74</v>
      </c>
      <c r="G65" s="11" t="s">
        <v>64</v>
      </c>
      <c r="H65" s="11" t="s">
        <v>75</v>
      </c>
      <c r="I65" s="11">
        <v>1299</v>
      </c>
      <c r="J65" s="49" t="str">
        <f>VLOOKUP(Table1[[#This Row],[Psoft No]],[1]Roster!$C$1:$AJ$1369,9,0)</f>
        <v>Night Shift</v>
      </c>
      <c r="K65" s="49" t="s">
        <v>76</v>
      </c>
      <c r="L65" s="49" t="str">
        <f>VLOOKUP(Table1[[#This Row],[Psoft No]],[1]Roster!$C$1:$AJ$1369,11,0)</f>
        <v>Monday</v>
      </c>
      <c r="M65" s="49" t="str">
        <f>VLOOKUP(Table1[[#This Row],[Psoft No]],[1]Roster!$C$1:$AJ$1369,12,0)</f>
        <v>Tuesday</v>
      </c>
      <c r="N65" s="48" t="s">
        <v>86</v>
      </c>
      <c r="O65" s="49" t="s">
        <v>67</v>
      </c>
      <c r="P65" s="11" t="s">
        <v>80</v>
      </c>
      <c r="Q65" s="11" t="s">
        <v>99</v>
      </c>
      <c r="R65" s="11" t="s">
        <v>82</v>
      </c>
      <c r="S65" s="11" t="s">
        <v>2647</v>
      </c>
      <c r="T65" s="126" t="s">
        <v>7</v>
      </c>
      <c r="U65" s="97"/>
      <c r="V65" s="51">
        <v>45456</v>
      </c>
      <c r="W65" s="11" t="s">
        <v>1553</v>
      </c>
      <c r="X65" s="121" t="str">
        <f>VLOOKUP(Table1[[#This Row],[Psoft No]],[2]Roster_1788384531598!$E$1:$AU$1334,28,0)</f>
        <v>Monday</v>
      </c>
      <c r="Y65" s="121" t="b">
        <f>Table1[[#This Row],[Column1]]=Table1[[#This Row],[OFF1]]</f>
        <v>1</v>
      </c>
    </row>
    <row r="66" spans="1:25" ht="13" customHeight="1">
      <c r="A66" s="11">
        <v>60</v>
      </c>
      <c r="B66" s="47">
        <v>204299903</v>
      </c>
      <c r="C66" s="87" t="s">
        <v>2387</v>
      </c>
      <c r="D66" s="11" t="s">
        <v>2628</v>
      </c>
      <c r="E66" s="48" t="s">
        <v>31</v>
      </c>
      <c r="F66" s="48" t="s">
        <v>74</v>
      </c>
      <c r="G66" s="11" t="s">
        <v>64</v>
      </c>
      <c r="H66" s="11" t="s">
        <v>75</v>
      </c>
      <c r="I66" s="11">
        <v>1299</v>
      </c>
      <c r="J66" s="49" t="str">
        <f>VLOOKUP(Table1[[#This Row],[Psoft No]],[1]Roster!$C$1:$AJ$1369,9,0)</f>
        <v>Night Shift</v>
      </c>
      <c r="K66" s="49" t="s">
        <v>76</v>
      </c>
      <c r="L66" s="49" t="str">
        <f>VLOOKUP(Table1[[#This Row],[Psoft No]],[1]Roster!$C$1:$AJ$1369,11,0)</f>
        <v>Monday</v>
      </c>
      <c r="M66" s="49" t="str">
        <f>VLOOKUP(Table1[[#This Row],[Psoft No]],[1]Roster!$C$1:$AJ$1369,12,0)</f>
        <v>Tuesday</v>
      </c>
      <c r="N66" s="48" t="s">
        <v>86</v>
      </c>
      <c r="O66" s="49" t="s">
        <v>67</v>
      </c>
      <c r="P66" s="11" t="s">
        <v>80</v>
      </c>
      <c r="Q66" s="11" t="s">
        <v>87</v>
      </c>
      <c r="R66" s="11" t="s">
        <v>82</v>
      </c>
      <c r="S66" s="11" t="s">
        <v>2647</v>
      </c>
      <c r="T66" s="126" t="s">
        <v>4</v>
      </c>
      <c r="U66" s="97"/>
      <c r="V66" s="51">
        <v>45586</v>
      </c>
      <c r="W66" s="11" t="s">
        <v>1553</v>
      </c>
      <c r="X66" s="121" t="str">
        <f>VLOOKUP(Table1[[#This Row],[Psoft No]],[2]Roster_1788384531598!$E$1:$AU$1334,28,0)</f>
        <v>Monday</v>
      </c>
      <c r="Y66" s="121" t="b">
        <f>Table1[[#This Row],[Column1]]=Table1[[#This Row],[OFF1]]</f>
        <v>1</v>
      </c>
    </row>
    <row r="67" spans="1:25" ht="13" hidden="1" customHeight="1">
      <c r="A67" s="11">
        <v>61</v>
      </c>
      <c r="B67" s="47">
        <v>204299902</v>
      </c>
      <c r="C67" s="87" t="s">
        <v>2178</v>
      </c>
      <c r="D67" s="11" t="s">
        <v>2629</v>
      </c>
      <c r="E67" s="48" t="s">
        <v>31</v>
      </c>
      <c r="F67" s="48" t="s">
        <v>74</v>
      </c>
      <c r="G67" s="11" t="s">
        <v>64</v>
      </c>
      <c r="H67" s="11" t="s">
        <v>75</v>
      </c>
      <c r="I67" s="11">
        <v>1299</v>
      </c>
      <c r="J67" s="49" t="str">
        <f>VLOOKUP(Table1[[#This Row],[Psoft No]],[1]Roster!$C$1:$AJ$1369,9,0)</f>
        <v>Day Shift</v>
      </c>
      <c r="K67" s="49" t="s">
        <v>76</v>
      </c>
      <c r="L67" s="49" t="s">
        <v>36</v>
      </c>
      <c r="M67" s="49" t="str">
        <f>VLOOKUP(Table1[[#This Row],[Psoft No]],[1]Roster!$C$1:$AJ$1369,12,0)</f>
        <v>Thursday</v>
      </c>
      <c r="N67" s="49" t="s">
        <v>89</v>
      </c>
      <c r="O67" s="49" t="s">
        <v>67</v>
      </c>
      <c r="P67" s="11" t="s">
        <v>80</v>
      </c>
      <c r="Q67" s="11" t="s">
        <v>87</v>
      </c>
      <c r="R67" s="11" t="s">
        <v>82</v>
      </c>
      <c r="S67" s="11" t="s">
        <v>2647</v>
      </c>
      <c r="T67" s="126" t="s">
        <v>1</v>
      </c>
      <c r="U67" s="97" t="s">
        <v>2930</v>
      </c>
      <c r="V67" s="51">
        <v>45586</v>
      </c>
      <c r="W67" s="11" t="s">
        <v>1553</v>
      </c>
      <c r="X67" s="121" t="str">
        <f>VLOOKUP(Table1[[#This Row],[Psoft No]],[2]Roster_1788384531598!$E$1:$AU$1334,28,0)</f>
        <v>Wednesday</v>
      </c>
      <c r="Y67" s="121" t="b">
        <f>Table1[[#This Row],[Column1]]=Table1[[#This Row],[OFF1]]</f>
        <v>0</v>
      </c>
    </row>
    <row r="68" spans="1:25" ht="13" hidden="1" customHeight="1">
      <c r="A68" s="11">
        <v>62</v>
      </c>
      <c r="B68" s="47">
        <v>204319462</v>
      </c>
      <c r="C68" s="87" t="s">
        <v>110</v>
      </c>
      <c r="D68" s="11" t="s">
        <v>1881</v>
      </c>
      <c r="E68" s="48" t="s">
        <v>31</v>
      </c>
      <c r="F68" s="48" t="s">
        <v>74</v>
      </c>
      <c r="G68" s="11" t="s">
        <v>64</v>
      </c>
      <c r="H68" s="11" t="s">
        <v>75</v>
      </c>
      <c r="I68" s="11">
        <v>1299</v>
      </c>
      <c r="J68" s="49" t="str">
        <f>VLOOKUP(Table1[[#This Row],[Psoft No]],[1]Roster!$C$1:$AJ$1369,9,0)</f>
        <v>Night Shift</v>
      </c>
      <c r="K68" s="49" t="s">
        <v>76</v>
      </c>
      <c r="L68" s="49" t="str">
        <f>VLOOKUP(Table1[[#This Row],[Psoft No]],[1]Roster!$C$1:$AJ$1369,11,0)</f>
        <v>Monday</v>
      </c>
      <c r="M68" s="49" t="str">
        <f>VLOOKUP(Table1[[#This Row],[Psoft No]],[1]Roster!$C$1:$AJ$1369,12,0)</f>
        <v>Tuesday</v>
      </c>
      <c r="N68" s="49" t="s">
        <v>89</v>
      </c>
      <c r="O68" s="49" t="s">
        <v>67</v>
      </c>
      <c r="P68" s="11" t="s">
        <v>80</v>
      </c>
      <c r="Q68" s="11" t="s">
        <v>87</v>
      </c>
      <c r="R68" s="11" t="s">
        <v>82</v>
      </c>
      <c r="S68" s="11" t="s">
        <v>2647</v>
      </c>
      <c r="T68" s="126" t="str">
        <f>IF(COUNTIFS('DWD RAW File'!$E:$E,$B68,'DWD RAW File'!$AF:$AF,$C$1)&gt;0, IF(COUNTIFS('DWD RAW File'!$E:$E,$B68,'DWD RAW File'!$AF:$AF,$C$1,'DWD RAW File'!$AB:$AB,"Present")&gt;0,"6th Day OT","OFF"), IF(COUNTIFS('DWD RAW File'!$E:$E,$B68,'DWD RAW File'!$AG:$AG,$C$1)&gt;0, IF(COUNTIFS('DWD RAW File'!$E:$E,$B68,'DWD RAW File'!$AG:$AG,$C$1,'DWD RAW File'!$AB:$AB,"Present")&gt;0,"7th Day OT","OFF"), IF(COUNTIFS('DWD RAW File'!$E:$E,$B68,'DWD RAW File'!$AB:$AB,"Present")&gt;0, "P", IF(COUNTIFS('DWD RAW File'!$E:$E,$B68,'DWD RAW File'!$AB:$AB,"Not Present",'DWD RAW File'!$AK:$AK,"&lt;&gt;")&gt;0, _xlfn.XLOOKUP($B68,'DWD RAW File'!$E:$E,'DWD RAW File'!$AK:$AK,""), IF(COUNTIFS('DWD RAW File'!$E:$E,$B68,'DWD RAW File'!$AB:$AB,"Not Present",'DWD RAW File'!$AL:$AL,"&lt;&gt;")&gt;0, _xlfn.XLOOKUP($B68,'DWD RAW File'!$E:$E,'DWD RAW File'!$AL:$AL,""), "AB")))))</f>
        <v>P</v>
      </c>
      <c r="U68" s="97"/>
      <c r="V68" s="51">
        <v>45589</v>
      </c>
      <c r="W68" s="11" t="s">
        <v>1553</v>
      </c>
      <c r="X68" s="121" t="str">
        <f>VLOOKUP(Table1[[#This Row],[Psoft No]],[2]Roster_1788384531598!$E$1:$AU$1334,28,0)</f>
        <v>Monday</v>
      </c>
      <c r="Y68" s="121" t="b">
        <f>Table1[[#This Row],[Column1]]=Table1[[#This Row],[OFF1]]</f>
        <v>1</v>
      </c>
    </row>
    <row r="69" spans="1:25" ht="13" hidden="1" customHeight="1">
      <c r="A69" s="11">
        <v>63</v>
      </c>
      <c r="B69" s="47">
        <v>204299911</v>
      </c>
      <c r="C69" s="87" t="s">
        <v>2408</v>
      </c>
      <c r="D69" s="11" t="s">
        <v>2409</v>
      </c>
      <c r="E69" s="48" t="s">
        <v>31</v>
      </c>
      <c r="F69" s="48" t="s">
        <v>74</v>
      </c>
      <c r="G69" s="11" t="s">
        <v>64</v>
      </c>
      <c r="H69" s="11" t="s">
        <v>75</v>
      </c>
      <c r="I69" s="11">
        <v>1299</v>
      </c>
      <c r="J69" s="49" t="str">
        <f>VLOOKUP(Table1[[#This Row],[Psoft No]],[1]Roster!$C$1:$AJ$1369,9,0)</f>
        <v>Night Shift</v>
      </c>
      <c r="K69" s="49" t="s">
        <v>76</v>
      </c>
      <c r="L69" s="49" t="str">
        <f>VLOOKUP(Table1[[#This Row],[Psoft No]],[1]Roster!$C$1:$AJ$1369,11,0)</f>
        <v>Friday</v>
      </c>
      <c r="M69" s="49" t="str">
        <f>VLOOKUP(Table1[[#This Row],[Psoft No]],[1]Roster!$C$1:$AJ$1369,12,0)</f>
        <v>Saturday</v>
      </c>
      <c r="N69" s="48" t="s">
        <v>86</v>
      </c>
      <c r="O69" s="49" t="s">
        <v>67</v>
      </c>
      <c r="P69" s="11" t="s">
        <v>80</v>
      </c>
      <c r="Q69" s="11" t="s">
        <v>87</v>
      </c>
      <c r="R69" s="11" t="s">
        <v>82</v>
      </c>
      <c r="S69" s="11" t="s">
        <v>2647</v>
      </c>
      <c r="T69" s="126" t="str">
        <f>IF(COUNTIFS('DWD RAW File'!$E:$E,$B69,'DWD RAW File'!$AF:$AF,$C$1)&gt;0, IF(COUNTIFS('DWD RAW File'!$E:$E,$B69,'DWD RAW File'!$AF:$AF,$C$1,'DWD RAW File'!$AB:$AB,"Present")&gt;0,"6th Day OT","OFF"), IF(COUNTIFS('DWD RAW File'!$E:$E,$B69,'DWD RAW File'!$AG:$AG,$C$1)&gt;0, IF(COUNTIFS('DWD RAW File'!$E:$E,$B69,'DWD RAW File'!$AG:$AG,$C$1,'DWD RAW File'!$AB:$AB,"Present")&gt;0,"7th Day OT","OFF"), IF(COUNTIFS('DWD RAW File'!$E:$E,$B69,'DWD RAW File'!$AB:$AB,"Present")&gt;0, "P", IF(COUNTIFS('DWD RAW File'!$E:$E,$B69,'DWD RAW File'!$AB:$AB,"Not Present",'DWD RAW File'!$AK:$AK,"&lt;&gt;")&gt;0, _xlfn.XLOOKUP($B69,'DWD RAW File'!$E:$E,'DWD RAW File'!$AK:$AK,""), IF(COUNTIFS('DWD RAW File'!$E:$E,$B69,'DWD RAW File'!$AB:$AB,"Not Present",'DWD RAW File'!$AL:$AL,"&lt;&gt;")&gt;0, _xlfn.XLOOKUP($B69,'DWD RAW File'!$E:$E,'DWD RAW File'!$AL:$AL,""), "AB")))))</f>
        <v>P</v>
      </c>
      <c r="U69" s="97"/>
      <c r="V69" s="51">
        <v>45586</v>
      </c>
      <c r="W69" s="11" t="s">
        <v>1553</v>
      </c>
      <c r="X69" s="121" t="str">
        <f>VLOOKUP(Table1[[#This Row],[Psoft No]],[2]Roster_1788384531598!$E$1:$AU$1334,28,0)</f>
        <v>Friday</v>
      </c>
      <c r="Y69" s="121" t="b">
        <f>Table1[[#This Row],[Column1]]=Table1[[#This Row],[OFF1]]</f>
        <v>1</v>
      </c>
    </row>
    <row r="70" spans="1:25" ht="13" hidden="1" customHeight="1">
      <c r="A70" s="11">
        <v>64</v>
      </c>
      <c r="B70" s="47">
        <v>203679308</v>
      </c>
      <c r="C70" s="87" t="s">
        <v>2179</v>
      </c>
      <c r="D70" s="11" t="s">
        <v>2180</v>
      </c>
      <c r="E70" s="48" t="s">
        <v>31</v>
      </c>
      <c r="F70" s="48" t="s">
        <v>74</v>
      </c>
      <c r="G70" s="11" t="s">
        <v>64</v>
      </c>
      <c r="H70" s="11" t="s">
        <v>75</v>
      </c>
      <c r="I70" s="11">
        <v>1299</v>
      </c>
      <c r="J70" s="49" t="str">
        <f>VLOOKUP(Table1[[#This Row],[Psoft No]],[1]Roster!$C$1:$AJ$1369,9,0)</f>
        <v>Day Shift</v>
      </c>
      <c r="K70" s="49" t="s">
        <v>76</v>
      </c>
      <c r="L70" s="49" t="str">
        <f>VLOOKUP(Table1[[#This Row],[Psoft No]],[1]Roster!$C$1:$AJ$1369,11,0)</f>
        <v>Thursday</v>
      </c>
      <c r="M70" s="49" t="str">
        <f>VLOOKUP(Table1[[#This Row],[Psoft No]],[1]Roster!$C$1:$AJ$1369,12,0)</f>
        <v>Friday</v>
      </c>
      <c r="N70" s="48" t="s">
        <v>79</v>
      </c>
      <c r="O70" s="49" t="s">
        <v>67</v>
      </c>
      <c r="P70" s="11" t="s">
        <v>80</v>
      </c>
      <c r="Q70" s="11" t="s">
        <v>81</v>
      </c>
      <c r="R70" s="11" t="s">
        <v>82</v>
      </c>
      <c r="S70" s="11" t="s">
        <v>2647</v>
      </c>
      <c r="T70" s="126" t="str">
        <f>IF(COUNTIFS('DWD RAW File'!$E:$E,$B70,'DWD RAW File'!$AF:$AF,$C$1)&gt;0, IF(COUNTIFS('DWD RAW File'!$E:$E,$B70,'DWD RAW File'!$AF:$AF,$C$1,'DWD RAW File'!$AB:$AB,"Present")&gt;0,"6th Day OT","OFF"), IF(COUNTIFS('DWD RAW File'!$E:$E,$B70,'DWD RAW File'!$AG:$AG,$C$1)&gt;0, IF(COUNTIFS('DWD RAW File'!$E:$E,$B70,'DWD RAW File'!$AG:$AG,$C$1,'DWD RAW File'!$AB:$AB,"Present")&gt;0,"7th Day OT","OFF"), IF(COUNTIFS('DWD RAW File'!$E:$E,$B70,'DWD RAW File'!$AB:$AB,"Present")&gt;0, "P", IF(COUNTIFS('DWD RAW File'!$E:$E,$B70,'DWD RAW File'!$AB:$AB,"Not Present",'DWD RAW File'!$AK:$AK,"&lt;&gt;")&gt;0, _xlfn.XLOOKUP($B70,'DWD RAW File'!$E:$E,'DWD RAW File'!$AK:$AK,""), IF(COUNTIFS('DWD RAW File'!$E:$E,$B70,'DWD RAW File'!$AB:$AB,"Not Present",'DWD RAW File'!$AL:$AL,"&lt;&gt;")&gt;0, _xlfn.XLOOKUP($B70,'DWD RAW File'!$E:$E,'DWD RAW File'!$AL:$AL,""), "AB")))))</f>
        <v>P</v>
      </c>
      <c r="U70" s="97"/>
      <c r="V70" s="51">
        <v>45488</v>
      </c>
      <c r="W70" s="11" t="s">
        <v>1553</v>
      </c>
      <c r="X70" s="121" t="str">
        <f>VLOOKUP(Table1[[#This Row],[Psoft No]],[2]Roster_1788384531598!$E$1:$AU$1334,28,0)</f>
        <v>Thursday</v>
      </c>
      <c r="Y70" s="121" t="b">
        <f>Table1[[#This Row],[Column1]]=Table1[[#This Row],[OFF1]]</f>
        <v>1</v>
      </c>
    </row>
    <row r="71" spans="1:25" ht="13" hidden="1" customHeight="1">
      <c r="A71" s="11">
        <v>65</v>
      </c>
      <c r="B71" s="47">
        <v>206072869</v>
      </c>
      <c r="C71" s="87" t="s">
        <v>2410</v>
      </c>
      <c r="D71" s="11" t="s">
        <v>2630</v>
      </c>
      <c r="E71" s="48" t="s">
        <v>31</v>
      </c>
      <c r="F71" s="48" t="s">
        <v>74</v>
      </c>
      <c r="G71" s="11" t="s">
        <v>64</v>
      </c>
      <c r="H71" s="11" t="s">
        <v>75</v>
      </c>
      <c r="I71" s="11">
        <v>1299</v>
      </c>
      <c r="J71" s="49" t="str">
        <f>VLOOKUP(Table1[[#This Row],[Psoft No]],[1]Roster!$C$1:$AJ$1369,9,0)</f>
        <v>Day Shift</v>
      </c>
      <c r="K71" s="49" t="s">
        <v>76</v>
      </c>
      <c r="L71" s="49" t="str">
        <f>VLOOKUP(Table1[[#This Row],[Psoft No]],[1]Roster!$C$1:$AJ$1369,11,0)</f>
        <v>Friday</v>
      </c>
      <c r="M71" s="49" t="str">
        <f>VLOOKUP(Table1[[#This Row],[Psoft No]],[1]Roster!$C$1:$AJ$1369,12,0)</f>
        <v>Saturday</v>
      </c>
      <c r="N71" s="49" t="s">
        <v>79</v>
      </c>
      <c r="O71" s="49" t="s">
        <v>67</v>
      </c>
      <c r="P71" s="11" t="s">
        <v>80</v>
      </c>
      <c r="Q71" s="11" t="s">
        <v>81</v>
      </c>
      <c r="R71" s="11" t="s">
        <v>82</v>
      </c>
      <c r="S71" s="11" t="s">
        <v>2647</v>
      </c>
      <c r="T71" s="126" t="str">
        <f>IF(COUNTIFS('DWD RAW File'!$E:$E,$B71,'DWD RAW File'!$AF:$AF,$C$1)&gt;0, IF(COUNTIFS('DWD RAW File'!$E:$E,$B71,'DWD RAW File'!$AF:$AF,$C$1,'DWD RAW File'!$AB:$AB,"Present")&gt;0,"6th Day OT","OFF"), IF(COUNTIFS('DWD RAW File'!$E:$E,$B71,'DWD RAW File'!$AG:$AG,$C$1)&gt;0, IF(COUNTIFS('DWD RAW File'!$E:$E,$B71,'DWD RAW File'!$AG:$AG,$C$1,'DWD RAW File'!$AB:$AB,"Present")&gt;0,"7th Day OT","OFF"), IF(COUNTIFS('DWD RAW File'!$E:$E,$B71,'DWD RAW File'!$AB:$AB,"Present")&gt;0, "P", IF(COUNTIFS('DWD RAW File'!$E:$E,$B71,'DWD RAW File'!$AB:$AB,"Not Present",'DWD RAW File'!$AK:$AK,"&lt;&gt;")&gt;0, _xlfn.XLOOKUP($B71,'DWD RAW File'!$E:$E,'DWD RAW File'!$AK:$AK,""), IF(COUNTIFS('DWD RAW File'!$E:$E,$B71,'DWD RAW File'!$AB:$AB,"Not Present",'DWD RAW File'!$AL:$AL,"&lt;&gt;")&gt;0, _xlfn.XLOOKUP($B71,'DWD RAW File'!$E:$E,'DWD RAW File'!$AL:$AL,""), "AB")))))</f>
        <v>P</v>
      </c>
      <c r="U71" s="97"/>
      <c r="V71" s="51">
        <v>45922</v>
      </c>
      <c r="W71" s="11" t="s">
        <v>1553</v>
      </c>
      <c r="X71" s="121" t="str">
        <f>VLOOKUP(Table1[[#This Row],[Psoft No]],[2]Roster_1788384531598!$E$1:$AU$1334,28,0)</f>
        <v>Friday</v>
      </c>
      <c r="Y71" s="121" t="b">
        <f>Table1[[#This Row],[Column1]]=Table1[[#This Row],[OFF1]]</f>
        <v>1</v>
      </c>
    </row>
    <row r="72" spans="1:25" ht="13" hidden="1" customHeight="1">
      <c r="A72" s="11">
        <v>66</v>
      </c>
      <c r="B72" s="47">
        <v>204299913</v>
      </c>
      <c r="C72" s="87" t="s">
        <v>2181</v>
      </c>
      <c r="D72" s="11" t="s">
        <v>2182</v>
      </c>
      <c r="E72" s="48" t="s">
        <v>31</v>
      </c>
      <c r="F72" s="48" t="s">
        <v>74</v>
      </c>
      <c r="G72" s="11" t="s">
        <v>64</v>
      </c>
      <c r="H72" s="11" t="s">
        <v>75</v>
      </c>
      <c r="I72" s="11">
        <v>1299</v>
      </c>
      <c r="J72" s="49" t="str">
        <f>VLOOKUP(Table1[[#This Row],[Psoft No]],[1]Roster!$C$1:$AJ$1369,9,0)</f>
        <v>Night Shift</v>
      </c>
      <c r="K72" s="49" t="s">
        <v>76</v>
      </c>
      <c r="L72" s="49" t="str">
        <f>VLOOKUP(Table1[[#This Row],[Psoft No]],[1]Roster!$C$1:$AJ$1369,11,0)</f>
        <v>Thursday</v>
      </c>
      <c r="M72" s="49" t="str">
        <f>VLOOKUP(Table1[[#This Row],[Psoft No]],[1]Roster!$C$1:$AJ$1369,12,0)</f>
        <v>Friday</v>
      </c>
      <c r="N72" s="48" t="s">
        <v>86</v>
      </c>
      <c r="O72" s="49" t="s">
        <v>67</v>
      </c>
      <c r="P72" s="11" t="s">
        <v>80</v>
      </c>
      <c r="Q72" s="11" t="s">
        <v>87</v>
      </c>
      <c r="R72" s="11" t="s">
        <v>82</v>
      </c>
      <c r="S72" s="11" t="s">
        <v>2647</v>
      </c>
      <c r="T72" s="126" t="str">
        <f>IF(COUNTIFS('DWD RAW File'!$E:$E,$B72,'DWD RAW File'!$AF:$AF,$C$1)&gt;0, IF(COUNTIFS('DWD RAW File'!$E:$E,$B72,'DWD RAW File'!$AF:$AF,$C$1,'DWD RAW File'!$AB:$AB,"Present")&gt;0,"6th Day OT","OFF"), IF(COUNTIFS('DWD RAW File'!$E:$E,$B72,'DWD RAW File'!$AG:$AG,$C$1)&gt;0, IF(COUNTIFS('DWD RAW File'!$E:$E,$B72,'DWD RAW File'!$AG:$AG,$C$1,'DWD RAW File'!$AB:$AB,"Present")&gt;0,"7th Day OT","OFF"), IF(COUNTIFS('DWD RAW File'!$E:$E,$B72,'DWD RAW File'!$AB:$AB,"Present")&gt;0, "P", IF(COUNTIFS('DWD RAW File'!$E:$E,$B72,'DWD RAW File'!$AB:$AB,"Not Present",'DWD RAW File'!$AK:$AK,"&lt;&gt;")&gt;0, _xlfn.XLOOKUP($B72,'DWD RAW File'!$E:$E,'DWD RAW File'!$AK:$AK,""), IF(COUNTIFS('DWD RAW File'!$E:$E,$B72,'DWD RAW File'!$AB:$AB,"Not Present",'DWD RAW File'!$AL:$AL,"&lt;&gt;")&gt;0, _xlfn.XLOOKUP($B72,'DWD RAW File'!$E:$E,'DWD RAW File'!$AL:$AL,""), "AB")))))</f>
        <v>P</v>
      </c>
      <c r="U72" s="97"/>
      <c r="V72" s="51">
        <v>45586</v>
      </c>
      <c r="W72" s="11" t="s">
        <v>1553</v>
      </c>
      <c r="X72" s="121" t="str">
        <f>VLOOKUP(Table1[[#This Row],[Psoft No]],[2]Roster_1788384531598!$E$1:$AU$1334,28,0)</f>
        <v>Thursday</v>
      </c>
      <c r="Y72" s="121" t="b">
        <f>Table1[[#This Row],[Column1]]=Table1[[#This Row],[OFF1]]</f>
        <v>1</v>
      </c>
    </row>
    <row r="73" spans="1:25" ht="13" hidden="1" customHeight="1">
      <c r="A73" s="11">
        <v>67</v>
      </c>
      <c r="B73" s="47">
        <v>203635601</v>
      </c>
      <c r="C73" s="87" t="s">
        <v>1347</v>
      </c>
      <c r="D73" s="11" t="s">
        <v>2631</v>
      </c>
      <c r="E73" s="48" t="s">
        <v>31</v>
      </c>
      <c r="F73" s="48" t="s">
        <v>74</v>
      </c>
      <c r="G73" s="11" t="s">
        <v>64</v>
      </c>
      <c r="H73" s="11" t="s">
        <v>75</v>
      </c>
      <c r="I73" s="11">
        <v>1181</v>
      </c>
      <c r="J73" s="49" t="str">
        <f>VLOOKUP(Table1[[#This Row],[Psoft No]],[1]Roster!$C$1:$AJ$1369,9,0)</f>
        <v>Day Shift</v>
      </c>
      <c r="K73" s="49" t="s">
        <v>76</v>
      </c>
      <c r="L73" s="49" t="str">
        <f>VLOOKUP(Table1[[#This Row],[Psoft No]],[1]Roster!$C$1:$AJ$1369,11,0)</f>
        <v>Tuesday</v>
      </c>
      <c r="M73" s="49" t="str">
        <f>VLOOKUP(Table1[[#This Row],[Psoft No]],[1]Roster!$C$1:$AJ$1369,12,0)</f>
        <v>Wednesday</v>
      </c>
      <c r="N73" s="48" t="s">
        <v>79</v>
      </c>
      <c r="O73" s="49" t="s">
        <v>67</v>
      </c>
      <c r="P73" s="11" t="s">
        <v>80</v>
      </c>
      <c r="Q73" s="11" t="s">
        <v>81</v>
      </c>
      <c r="R73" s="11" t="s">
        <v>82</v>
      </c>
      <c r="S73" s="11" t="s">
        <v>2647</v>
      </c>
      <c r="T73" s="126" t="str">
        <f>IF(COUNTIFS('DWD RAW File'!$E:$E,$B73,'DWD RAW File'!$AF:$AF,$C$1)&gt;0, IF(COUNTIFS('DWD RAW File'!$E:$E,$B73,'DWD RAW File'!$AF:$AF,$C$1,'DWD RAW File'!$AB:$AB,"Present")&gt;0,"6th Day OT","OFF"), IF(COUNTIFS('DWD RAW File'!$E:$E,$B73,'DWD RAW File'!$AG:$AG,$C$1)&gt;0, IF(COUNTIFS('DWD RAW File'!$E:$E,$B73,'DWD RAW File'!$AG:$AG,$C$1,'DWD RAW File'!$AB:$AB,"Present")&gt;0,"7th Day OT","OFF"), IF(COUNTIFS('DWD RAW File'!$E:$E,$B73,'DWD RAW File'!$AB:$AB,"Present")&gt;0, "P", IF(COUNTIFS('DWD RAW File'!$E:$E,$B73,'DWD RAW File'!$AB:$AB,"Not Present",'DWD RAW File'!$AK:$AK,"&lt;&gt;")&gt;0, _xlfn.XLOOKUP($B73,'DWD RAW File'!$E:$E,'DWD RAW File'!$AK:$AK,""), IF(COUNTIFS('DWD RAW File'!$E:$E,$B73,'DWD RAW File'!$AB:$AB,"Not Present",'DWD RAW File'!$AL:$AL,"&lt;&gt;")&gt;0, _xlfn.XLOOKUP($B73,'DWD RAW File'!$E:$E,'DWD RAW File'!$AL:$AL,""), "AB")))))</f>
        <v>OFF</v>
      </c>
      <c r="U73" s="97"/>
      <c r="V73" s="51">
        <v>45481</v>
      </c>
      <c r="W73" s="11" t="s">
        <v>1553</v>
      </c>
      <c r="X73" s="121" t="str">
        <f>VLOOKUP(Table1[[#This Row],[Psoft No]],[2]Roster_1788384531598!$E$1:$AU$1334,28,0)</f>
        <v>Tuesday</v>
      </c>
      <c r="Y73" s="121" t="b">
        <f>Table1[[#This Row],[Column1]]=Table1[[#This Row],[OFF1]]</f>
        <v>1</v>
      </c>
    </row>
    <row r="74" spans="1:25" ht="13" hidden="1" customHeight="1">
      <c r="A74" s="11">
        <v>68</v>
      </c>
      <c r="B74" s="47">
        <v>206953385</v>
      </c>
      <c r="C74" s="87" t="s">
        <v>2054</v>
      </c>
      <c r="D74" s="11" t="s">
        <v>1983</v>
      </c>
      <c r="E74" s="48" t="s">
        <v>31</v>
      </c>
      <c r="F74" s="48" t="s">
        <v>74</v>
      </c>
      <c r="G74" s="11" t="s">
        <v>64</v>
      </c>
      <c r="H74" s="11" t="s">
        <v>75</v>
      </c>
      <c r="I74" s="11">
        <v>1299</v>
      </c>
      <c r="J74" s="49" t="str">
        <f>VLOOKUP(Table1[[#This Row],[Psoft No]],[1]Roster!$C$1:$AJ$1369,9,0)</f>
        <v>Day Shift</v>
      </c>
      <c r="K74" s="49" t="s">
        <v>76</v>
      </c>
      <c r="L74" s="49" t="str">
        <f>VLOOKUP(Table1[[#This Row],[Psoft No]],[1]Roster!$C$1:$AJ$1369,11,0)</f>
        <v>Thursday</v>
      </c>
      <c r="M74" s="49" t="str">
        <f>VLOOKUP(Table1[[#This Row],[Psoft No]],[1]Roster!$C$1:$AJ$1369,12,0)</f>
        <v>Friday</v>
      </c>
      <c r="N74" s="49" t="s">
        <v>79</v>
      </c>
      <c r="O74" s="49" t="s">
        <v>67</v>
      </c>
      <c r="P74" s="11" t="s">
        <v>80</v>
      </c>
      <c r="Q74" s="11" t="s">
        <v>96</v>
      </c>
      <c r="R74" s="11" t="s">
        <v>82</v>
      </c>
      <c r="S74" s="11" t="s">
        <v>2647</v>
      </c>
      <c r="T74" s="126" t="str">
        <f>IF(COUNTIFS('DWD RAW File'!$E:$E,$B74,'DWD RAW File'!$AF:$AF,$C$1)&gt;0, IF(COUNTIFS('DWD RAW File'!$E:$E,$B74,'DWD RAW File'!$AF:$AF,$C$1,'DWD RAW File'!$AB:$AB,"Present")&gt;0,"6th Day OT","OFF"), IF(COUNTIFS('DWD RAW File'!$E:$E,$B74,'DWD RAW File'!$AG:$AG,$C$1)&gt;0, IF(COUNTIFS('DWD RAW File'!$E:$E,$B74,'DWD RAW File'!$AG:$AG,$C$1,'DWD RAW File'!$AB:$AB,"Present")&gt;0,"7th Day OT","OFF"), IF(COUNTIFS('DWD RAW File'!$E:$E,$B74,'DWD RAW File'!$AB:$AB,"Present")&gt;0, "P", IF(COUNTIFS('DWD RAW File'!$E:$E,$B74,'DWD RAW File'!$AB:$AB,"Not Present",'DWD RAW File'!$AK:$AK,"&lt;&gt;")&gt;0, _xlfn.XLOOKUP($B74,'DWD RAW File'!$E:$E,'DWD RAW File'!$AK:$AK,""), IF(COUNTIFS('DWD RAW File'!$E:$E,$B74,'DWD RAW File'!$AB:$AB,"Not Present",'DWD RAW File'!$AL:$AL,"&lt;&gt;")&gt;0, _xlfn.XLOOKUP($B74,'DWD RAW File'!$E:$E,'DWD RAW File'!$AL:$AL,""), "AB")))))</f>
        <v>P</v>
      </c>
      <c r="U74" s="97"/>
      <c r="V74" s="51">
        <v>46048</v>
      </c>
      <c r="W74" s="11" t="s">
        <v>1553</v>
      </c>
      <c r="X74" s="121" t="str">
        <f>VLOOKUP(Table1[[#This Row],[Psoft No]],[2]Roster_1788384531598!$E$1:$AU$1334,28,0)</f>
        <v>Thursday</v>
      </c>
      <c r="Y74" s="121" t="b">
        <f>Table1[[#This Row],[Column1]]=Table1[[#This Row],[OFF1]]</f>
        <v>1</v>
      </c>
    </row>
    <row r="75" spans="1:25" ht="13" hidden="1" customHeight="1">
      <c r="A75" s="11">
        <v>69</v>
      </c>
      <c r="B75" s="47">
        <v>206015572</v>
      </c>
      <c r="C75" s="87" t="s">
        <v>2183</v>
      </c>
      <c r="D75" s="11" t="s">
        <v>2632</v>
      </c>
      <c r="E75" s="48" t="s">
        <v>31</v>
      </c>
      <c r="F75" s="48" t="s">
        <v>74</v>
      </c>
      <c r="G75" s="11" t="s">
        <v>64</v>
      </c>
      <c r="H75" s="11" t="s">
        <v>75</v>
      </c>
      <c r="I75" s="11">
        <v>1299</v>
      </c>
      <c r="J75" s="49" t="str">
        <f>VLOOKUP(Table1[[#This Row],[Psoft No]],[1]Roster!$C$1:$AJ$1369,9,0)</f>
        <v>Night Shift</v>
      </c>
      <c r="K75" s="49" t="s">
        <v>76</v>
      </c>
      <c r="L75" s="49" t="str">
        <f>VLOOKUP(Table1[[#This Row],[Psoft No]],[1]Roster!$C$1:$AJ$1369,11,0)</f>
        <v>Saturday</v>
      </c>
      <c r="M75" s="49" t="str">
        <f>VLOOKUP(Table1[[#This Row],[Psoft No]],[1]Roster!$C$1:$AJ$1369,12,0)</f>
        <v>Sunday</v>
      </c>
      <c r="N75" s="49" t="s">
        <v>89</v>
      </c>
      <c r="O75" s="49" t="s">
        <v>67</v>
      </c>
      <c r="P75" s="11" t="s">
        <v>80</v>
      </c>
      <c r="Q75" s="11" t="s">
        <v>81</v>
      </c>
      <c r="R75" s="11" t="s">
        <v>82</v>
      </c>
      <c r="S75" s="11" t="s">
        <v>2647</v>
      </c>
      <c r="T75" s="126" t="str">
        <f>IF(COUNTIFS('DWD RAW File'!$E:$E,$B75,'DWD RAW File'!$AF:$AF,$C$1)&gt;0, IF(COUNTIFS('DWD RAW File'!$E:$E,$B75,'DWD RAW File'!$AF:$AF,$C$1,'DWD RAW File'!$AB:$AB,"Present")&gt;0,"6th Day OT","OFF"), IF(COUNTIFS('DWD RAW File'!$E:$E,$B75,'DWD RAW File'!$AG:$AG,$C$1)&gt;0, IF(COUNTIFS('DWD RAW File'!$E:$E,$B75,'DWD RAW File'!$AG:$AG,$C$1,'DWD RAW File'!$AB:$AB,"Present")&gt;0,"7th Day OT","OFF"), IF(COUNTIFS('DWD RAW File'!$E:$E,$B75,'DWD RAW File'!$AB:$AB,"Present")&gt;0, "P", IF(COUNTIFS('DWD RAW File'!$E:$E,$B75,'DWD RAW File'!$AB:$AB,"Not Present",'DWD RAW File'!$AK:$AK,"&lt;&gt;")&gt;0, _xlfn.XLOOKUP($B75,'DWD RAW File'!$E:$E,'DWD RAW File'!$AK:$AK,""), IF(COUNTIFS('DWD RAW File'!$E:$E,$B75,'DWD RAW File'!$AB:$AB,"Not Present",'DWD RAW File'!$AL:$AL,"&lt;&gt;")&gt;0, _xlfn.XLOOKUP($B75,'DWD RAW File'!$E:$E,'DWD RAW File'!$AL:$AL,""), "AB")))))</f>
        <v>P</v>
      </c>
      <c r="U75" s="97"/>
      <c r="V75" s="51">
        <v>45915</v>
      </c>
      <c r="W75" s="11" t="s">
        <v>1553</v>
      </c>
      <c r="X75" s="121" t="str">
        <f>VLOOKUP(Table1[[#This Row],[Psoft No]],[2]Roster_1788384531598!$E$1:$AU$1334,28,0)</f>
        <v>Saturday</v>
      </c>
      <c r="Y75" s="121" t="b">
        <f>Table1[[#This Row],[Column1]]=Table1[[#This Row],[OFF1]]</f>
        <v>1</v>
      </c>
    </row>
    <row r="76" spans="1:25" ht="13" hidden="1" customHeight="1">
      <c r="A76" s="11">
        <v>70</v>
      </c>
      <c r="B76" s="47">
        <v>203469399</v>
      </c>
      <c r="C76" s="87" t="s">
        <v>111</v>
      </c>
      <c r="D76" s="11" t="s">
        <v>2633</v>
      </c>
      <c r="E76" s="48" t="s">
        <v>31</v>
      </c>
      <c r="F76" s="48" t="s">
        <v>74</v>
      </c>
      <c r="G76" s="11" t="s">
        <v>64</v>
      </c>
      <c r="H76" s="11" t="s">
        <v>75</v>
      </c>
      <c r="I76" s="11">
        <v>1299</v>
      </c>
      <c r="J76" s="49" t="str">
        <f>VLOOKUP(Table1[[#This Row],[Psoft No]],[1]Roster!$C$1:$AJ$1369,9,0)</f>
        <v>Day Shift</v>
      </c>
      <c r="K76" s="49" t="s">
        <v>76</v>
      </c>
      <c r="L76" s="49" t="s">
        <v>36</v>
      </c>
      <c r="M76" s="49" t="str">
        <f>VLOOKUP(Table1[[#This Row],[Psoft No]],[1]Roster!$C$1:$AJ$1369,12,0)</f>
        <v>Thursday</v>
      </c>
      <c r="N76" s="48" t="s">
        <v>86</v>
      </c>
      <c r="O76" s="49" t="s">
        <v>67</v>
      </c>
      <c r="P76" s="11" t="s">
        <v>80</v>
      </c>
      <c r="Q76" s="11" t="s">
        <v>99</v>
      </c>
      <c r="R76" s="11" t="s">
        <v>82</v>
      </c>
      <c r="S76" s="11" t="s">
        <v>2647</v>
      </c>
      <c r="T76" s="126" t="s">
        <v>1</v>
      </c>
      <c r="U76" s="97" t="s">
        <v>2930</v>
      </c>
      <c r="V76" s="51">
        <v>45456</v>
      </c>
      <c r="W76" s="11" t="s">
        <v>1553</v>
      </c>
      <c r="X76" s="121" t="str">
        <f>VLOOKUP(Table1[[#This Row],[Psoft No]],[2]Roster_1788384531598!$E$1:$AU$1334,28,0)</f>
        <v>Wednesday</v>
      </c>
      <c r="Y76" s="121" t="b">
        <f>Table1[[#This Row],[Column1]]=Table1[[#This Row],[OFF1]]</f>
        <v>0</v>
      </c>
    </row>
    <row r="77" spans="1:25" ht="13" hidden="1" customHeight="1">
      <c r="A77" s="11">
        <v>71</v>
      </c>
      <c r="B77" s="47">
        <v>206953383</v>
      </c>
      <c r="C77" s="87" t="s">
        <v>2055</v>
      </c>
      <c r="D77" s="11" t="s">
        <v>1984</v>
      </c>
      <c r="E77" s="48" t="s">
        <v>31</v>
      </c>
      <c r="F77" s="48" t="s">
        <v>74</v>
      </c>
      <c r="G77" s="11" t="s">
        <v>64</v>
      </c>
      <c r="H77" s="11" t="s">
        <v>75</v>
      </c>
      <c r="I77" s="11">
        <v>1299</v>
      </c>
      <c r="J77" s="49" t="str">
        <f>VLOOKUP(Table1[[#This Row],[Psoft No]],[1]Roster!$C$1:$AJ$1369,9,0)</f>
        <v>Day Shift</v>
      </c>
      <c r="K77" s="49" t="s">
        <v>76</v>
      </c>
      <c r="L77" s="49" t="str">
        <f>VLOOKUP(Table1[[#This Row],[Psoft No]],[1]Roster!$C$1:$AJ$1369,11,0)</f>
        <v>Thursday</v>
      </c>
      <c r="M77" s="49" t="str">
        <f>VLOOKUP(Table1[[#This Row],[Psoft No]],[1]Roster!$C$1:$AJ$1369,12,0)</f>
        <v>Friday</v>
      </c>
      <c r="N77" s="49" t="s">
        <v>79</v>
      </c>
      <c r="O77" s="49" t="s">
        <v>67</v>
      </c>
      <c r="P77" s="11" t="s">
        <v>80</v>
      </c>
      <c r="Q77" s="11" t="s">
        <v>96</v>
      </c>
      <c r="R77" s="11" t="s">
        <v>82</v>
      </c>
      <c r="S77" s="11" t="s">
        <v>2647</v>
      </c>
      <c r="T77" s="126" t="str">
        <f>IF(COUNTIFS('DWD RAW File'!$E:$E,$B77,'DWD RAW File'!$AF:$AF,$C$1)&gt;0, IF(COUNTIFS('DWD RAW File'!$E:$E,$B77,'DWD RAW File'!$AF:$AF,$C$1,'DWD RAW File'!$AB:$AB,"Present")&gt;0,"6th Day OT","OFF"), IF(COUNTIFS('DWD RAW File'!$E:$E,$B77,'DWD RAW File'!$AG:$AG,$C$1)&gt;0, IF(COUNTIFS('DWD RAW File'!$E:$E,$B77,'DWD RAW File'!$AG:$AG,$C$1,'DWD RAW File'!$AB:$AB,"Present")&gt;0,"7th Day OT","OFF"), IF(COUNTIFS('DWD RAW File'!$E:$E,$B77,'DWD RAW File'!$AB:$AB,"Present")&gt;0, "P", IF(COUNTIFS('DWD RAW File'!$E:$E,$B77,'DWD RAW File'!$AB:$AB,"Not Present",'DWD RAW File'!$AK:$AK,"&lt;&gt;")&gt;0, _xlfn.XLOOKUP($B77,'DWD RAW File'!$E:$E,'DWD RAW File'!$AK:$AK,""), IF(COUNTIFS('DWD RAW File'!$E:$E,$B77,'DWD RAW File'!$AB:$AB,"Not Present",'DWD RAW File'!$AL:$AL,"&lt;&gt;")&gt;0, _xlfn.XLOOKUP($B77,'DWD RAW File'!$E:$E,'DWD RAW File'!$AL:$AL,""), "AB")))))</f>
        <v>P</v>
      </c>
      <c r="U77" s="97"/>
      <c r="V77" s="51">
        <v>46048</v>
      </c>
      <c r="W77" s="11" t="s">
        <v>1553</v>
      </c>
      <c r="X77" s="121" t="str">
        <f>VLOOKUP(Table1[[#This Row],[Psoft No]],[2]Roster_1788384531598!$E$1:$AU$1334,28,0)</f>
        <v>Thursday</v>
      </c>
      <c r="Y77" s="121" t="b">
        <f>Table1[[#This Row],[Column1]]=Table1[[#This Row],[OFF1]]</f>
        <v>1</v>
      </c>
    </row>
    <row r="78" spans="1:25" ht="13" hidden="1" customHeight="1">
      <c r="A78" s="11">
        <v>72</v>
      </c>
      <c r="B78" s="47">
        <v>205647827</v>
      </c>
      <c r="C78" s="87" t="s">
        <v>2184</v>
      </c>
      <c r="D78" s="11" t="s">
        <v>2634</v>
      </c>
      <c r="E78" s="48" t="s">
        <v>31</v>
      </c>
      <c r="F78" s="48" t="s">
        <v>74</v>
      </c>
      <c r="G78" s="11" t="s">
        <v>64</v>
      </c>
      <c r="H78" s="11" t="s">
        <v>75</v>
      </c>
      <c r="I78" s="11">
        <v>1299</v>
      </c>
      <c r="J78" s="49" t="str">
        <f>VLOOKUP(Table1[[#This Row],[Psoft No]],[1]Roster!$C$1:$AJ$1369,9,0)</f>
        <v>Night Shift</v>
      </c>
      <c r="K78" s="49" t="s">
        <v>76</v>
      </c>
      <c r="L78" s="49" t="str">
        <f>VLOOKUP(Table1[[#This Row],[Psoft No]],[1]Roster!$C$1:$AJ$1369,11,0)</f>
        <v>Tuesday</v>
      </c>
      <c r="M78" s="49" t="str">
        <f>VLOOKUP(Table1[[#This Row],[Psoft No]],[1]Roster!$C$1:$AJ$1369,12,0)</f>
        <v>Wednesday</v>
      </c>
      <c r="N78" s="49" t="s">
        <v>89</v>
      </c>
      <c r="O78" s="49" t="s">
        <v>67</v>
      </c>
      <c r="P78" s="11" t="s">
        <v>80</v>
      </c>
      <c r="Q78" s="11" t="s">
        <v>96</v>
      </c>
      <c r="R78" s="11" t="s">
        <v>82</v>
      </c>
      <c r="S78" s="11" t="s">
        <v>2647</v>
      </c>
      <c r="T78" s="126" t="str">
        <f>IF(COUNTIFS('DWD RAW File'!$E:$E,$B78,'DWD RAW File'!$AF:$AF,$C$1)&gt;0, IF(COUNTIFS('DWD RAW File'!$E:$E,$B78,'DWD RAW File'!$AF:$AF,$C$1,'DWD RAW File'!$AB:$AB,"Present")&gt;0,"6th Day OT","OFF"), IF(COUNTIFS('DWD RAW File'!$E:$E,$B78,'DWD RAW File'!$AG:$AG,$C$1)&gt;0, IF(COUNTIFS('DWD RAW File'!$E:$E,$B78,'DWD RAW File'!$AG:$AG,$C$1,'DWD RAW File'!$AB:$AB,"Present")&gt;0,"7th Day OT","OFF"), IF(COUNTIFS('DWD RAW File'!$E:$E,$B78,'DWD RAW File'!$AB:$AB,"Present")&gt;0, "P", IF(COUNTIFS('DWD RAW File'!$E:$E,$B78,'DWD RAW File'!$AB:$AB,"Not Present",'DWD RAW File'!$AK:$AK,"&lt;&gt;")&gt;0, _xlfn.XLOOKUP($B78,'DWD RAW File'!$E:$E,'DWD RAW File'!$AK:$AK,""), IF(COUNTIFS('DWD RAW File'!$E:$E,$B78,'DWD RAW File'!$AB:$AB,"Not Present",'DWD RAW File'!$AL:$AL,"&lt;&gt;")&gt;0, _xlfn.XLOOKUP($B78,'DWD RAW File'!$E:$E,'DWD RAW File'!$AL:$AL,""), "AB")))))</f>
        <v>OFF</v>
      </c>
      <c r="U78" s="97"/>
      <c r="V78" s="51">
        <v>45852</v>
      </c>
      <c r="W78" s="11" t="s">
        <v>1553</v>
      </c>
      <c r="X78" s="121" t="str">
        <f>VLOOKUP(Table1[[#This Row],[Psoft No]],[2]Roster_1788384531598!$E$1:$AU$1334,28,0)</f>
        <v>Tuesday</v>
      </c>
      <c r="Y78" s="121" t="b">
        <f>Table1[[#This Row],[Column1]]=Table1[[#This Row],[OFF1]]</f>
        <v>1</v>
      </c>
    </row>
    <row r="79" spans="1:25" ht="13" hidden="1" customHeight="1">
      <c r="A79" s="11">
        <v>73</v>
      </c>
      <c r="B79" s="11">
        <v>206873779</v>
      </c>
      <c r="C79" s="87" t="s">
        <v>1721</v>
      </c>
      <c r="D79" s="11" t="s">
        <v>1722</v>
      </c>
      <c r="E79" s="48" t="s">
        <v>31</v>
      </c>
      <c r="F79" s="48" t="s">
        <v>74</v>
      </c>
      <c r="G79" s="48" t="s">
        <v>64</v>
      </c>
      <c r="H79" s="48" t="s">
        <v>75</v>
      </c>
      <c r="I79" s="11">
        <v>1299</v>
      </c>
      <c r="J79" s="49" t="str">
        <f>VLOOKUP(Table1[[#This Row],[Psoft No]],[1]Roster!$C$1:$AJ$1369,9,0)</f>
        <v>Night Shift</v>
      </c>
      <c r="K79" s="49" t="s">
        <v>76</v>
      </c>
      <c r="L79" s="49" t="str">
        <f>VLOOKUP(Table1[[#This Row],[Psoft No]],[1]Roster!$C$1:$AJ$1369,11,0)</f>
        <v>Sunday</v>
      </c>
      <c r="M79" s="49" t="str">
        <f>VLOOKUP(Table1[[#This Row],[Psoft No]],[1]Roster!$C$1:$AJ$1369,12,0)</f>
        <v>Monday</v>
      </c>
      <c r="N79" s="49" t="s">
        <v>89</v>
      </c>
      <c r="O79" s="11" t="s">
        <v>67</v>
      </c>
      <c r="P79" s="48" t="s">
        <v>80</v>
      </c>
      <c r="Q79" s="11" t="s">
        <v>90</v>
      </c>
      <c r="R79" s="11" t="s">
        <v>82</v>
      </c>
      <c r="S79" s="11" t="s">
        <v>2647</v>
      </c>
      <c r="T79" s="126" t="str">
        <f>IF(COUNTIFS('DWD RAW File'!$E:$E,$B79,'DWD RAW File'!$AF:$AF,$C$1)&gt;0, IF(COUNTIFS('DWD RAW File'!$E:$E,$B79,'DWD RAW File'!$AF:$AF,$C$1,'DWD RAW File'!$AB:$AB,"Present")&gt;0,"6th Day OT","OFF"), IF(COUNTIFS('DWD RAW File'!$E:$E,$B79,'DWD RAW File'!$AG:$AG,$C$1)&gt;0, IF(COUNTIFS('DWD RAW File'!$E:$E,$B79,'DWD RAW File'!$AG:$AG,$C$1,'DWD RAW File'!$AB:$AB,"Present")&gt;0,"7th Day OT","OFF"), IF(COUNTIFS('DWD RAW File'!$E:$E,$B79,'DWD RAW File'!$AB:$AB,"Present")&gt;0, "P", IF(COUNTIFS('DWD RAW File'!$E:$E,$B79,'DWD RAW File'!$AB:$AB,"Not Present",'DWD RAW File'!$AK:$AK,"&lt;&gt;")&gt;0, _xlfn.XLOOKUP($B79,'DWD RAW File'!$E:$E,'DWD RAW File'!$AK:$AK,""), IF(COUNTIFS('DWD RAW File'!$E:$E,$B79,'DWD RAW File'!$AB:$AB,"Not Present",'DWD RAW File'!$AL:$AL,"&lt;&gt;")&gt;0, _xlfn.XLOOKUP($B79,'DWD RAW File'!$E:$E,'DWD RAW File'!$AL:$AL,""), "AB")))))</f>
        <v>P</v>
      </c>
      <c r="U79" s="97"/>
      <c r="V79" s="51">
        <v>46020</v>
      </c>
      <c r="W79" s="11" t="s">
        <v>1553</v>
      </c>
      <c r="X79" s="121" t="str">
        <f>VLOOKUP(Table1[[#This Row],[Psoft No]],[2]Roster_1788384531598!$E$1:$AU$1334,28,0)</f>
        <v>Sunday</v>
      </c>
      <c r="Y79" s="121" t="b">
        <f>Table1[[#This Row],[Column1]]=Table1[[#This Row],[OFF1]]</f>
        <v>1</v>
      </c>
    </row>
    <row r="80" spans="1:25" ht="13" hidden="1" customHeight="1">
      <c r="A80" s="11">
        <v>74</v>
      </c>
      <c r="B80" s="47">
        <v>203635497</v>
      </c>
      <c r="C80" s="87" t="s">
        <v>1358</v>
      </c>
      <c r="D80" s="11" t="s">
        <v>1939</v>
      </c>
      <c r="E80" s="48" t="s">
        <v>31</v>
      </c>
      <c r="F80" s="48" t="s">
        <v>74</v>
      </c>
      <c r="G80" s="11" t="s">
        <v>64</v>
      </c>
      <c r="H80" s="11" t="s">
        <v>75</v>
      </c>
      <c r="I80" s="11">
        <v>1299</v>
      </c>
      <c r="J80" s="49" t="str">
        <f>VLOOKUP(Table1[[#This Row],[Psoft No]],[1]Roster!$C$1:$AJ$1369,9,0)</f>
        <v>Night Shift</v>
      </c>
      <c r="K80" s="49" t="s">
        <v>76</v>
      </c>
      <c r="L80" s="49" t="str">
        <f>VLOOKUP(Table1[[#This Row],[Psoft No]],[1]Roster!$C$1:$AJ$1369,11,0)</f>
        <v>Wednesday</v>
      </c>
      <c r="M80" s="49" t="str">
        <f>VLOOKUP(Table1[[#This Row],[Psoft No]],[1]Roster!$C$1:$AJ$1369,12,0)</f>
        <v>Thursday</v>
      </c>
      <c r="N80" s="48" t="s">
        <v>79</v>
      </c>
      <c r="O80" s="49" t="s">
        <v>67</v>
      </c>
      <c r="P80" s="11" t="s">
        <v>80</v>
      </c>
      <c r="Q80" s="11" t="s">
        <v>81</v>
      </c>
      <c r="R80" s="11" t="s">
        <v>82</v>
      </c>
      <c r="S80" s="11" t="s">
        <v>2647</v>
      </c>
      <c r="T80" s="126" t="str">
        <f>IF(COUNTIFS('DWD RAW File'!$E:$E,$B80,'DWD RAW File'!$AF:$AF,$C$1)&gt;0, IF(COUNTIFS('DWD RAW File'!$E:$E,$B80,'DWD RAW File'!$AF:$AF,$C$1,'DWD RAW File'!$AB:$AB,"Present")&gt;0,"6th Day OT","OFF"), IF(COUNTIFS('DWD RAW File'!$E:$E,$B80,'DWD RAW File'!$AG:$AG,$C$1)&gt;0, IF(COUNTIFS('DWD RAW File'!$E:$E,$B80,'DWD RAW File'!$AG:$AG,$C$1,'DWD RAW File'!$AB:$AB,"Present")&gt;0,"7th Day OT","OFF"), IF(COUNTIFS('DWD RAW File'!$E:$E,$B80,'DWD RAW File'!$AB:$AB,"Present")&gt;0, "P", IF(COUNTIFS('DWD RAW File'!$E:$E,$B80,'DWD RAW File'!$AB:$AB,"Not Present",'DWD RAW File'!$AK:$AK,"&lt;&gt;")&gt;0, _xlfn.XLOOKUP($B80,'DWD RAW File'!$E:$E,'DWD RAW File'!$AK:$AK,""), IF(COUNTIFS('DWD RAW File'!$E:$E,$B80,'DWD RAW File'!$AB:$AB,"Not Present",'DWD RAW File'!$AL:$AL,"&lt;&gt;")&gt;0, _xlfn.XLOOKUP($B80,'DWD RAW File'!$E:$E,'DWD RAW File'!$AL:$AL,""), "AB")))))</f>
        <v>OFF</v>
      </c>
      <c r="U80" s="97"/>
      <c r="V80" s="51">
        <v>45481</v>
      </c>
      <c r="W80" s="11" t="s">
        <v>1553</v>
      </c>
      <c r="X80" s="121" t="str">
        <f>VLOOKUP(Table1[[#This Row],[Psoft No]],[2]Roster_1788384531598!$E$1:$AU$1334,28,0)</f>
        <v>Wednesday</v>
      </c>
      <c r="Y80" s="121" t="b">
        <f>Table1[[#This Row],[Column1]]=Table1[[#This Row],[OFF1]]</f>
        <v>1</v>
      </c>
    </row>
    <row r="81" spans="1:25" ht="13" hidden="1" customHeight="1">
      <c r="A81" s="11">
        <v>75</v>
      </c>
      <c r="B81" s="47">
        <v>204246172</v>
      </c>
      <c r="C81" s="87" t="s">
        <v>1718</v>
      </c>
      <c r="D81" s="11" t="s">
        <v>1719</v>
      </c>
      <c r="E81" s="48" t="s">
        <v>31</v>
      </c>
      <c r="F81" s="48" t="s">
        <v>74</v>
      </c>
      <c r="G81" s="48" t="s">
        <v>64</v>
      </c>
      <c r="H81" s="48" t="s">
        <v>75</v>
      </c>
      <c r="I81" s="11">
        <v>1299</v>
      </c>
      <c r="J81" s="49" t="str">
        <f>VLOOKUP(Table1[[#This Row],[Psoft No]],[1]Roster!$C$1:$AJ$1369,9,0)</f>
        <v>Night Shift</v>
      </c>
      <c r="K81" s="49" t="s">
        <v>76</v>
      </c>
      <c r="L81" s="49" t="str">
        <f>VLOOKUP(Table1[[#This Row],[Psoft No]],[1]Roster!$C$1:$AJ$1369,11,0)</f>
        <v>Thursday</v>
      </c>
      <c r="M81" s="49" t="str">
        <f>VLOOKUP(Table1[[#This Row],[Psoft No]],[1]Roster!$C$1:$AJ$1369,12,0)</f>
        <v>Friday</v>
      </c>
      <c r="N81" s="49" t="s">
        <v>89</v>
      </c>
      <c r="O81" s="48" t="s">
        <v>67</v>
      </c>
      <c r="P81" s="48" t="s">
        <v>80</v>
      </c>
      <c r="Q81" s="11" t="s">
        <v>1720</v>
      </c>
      <c r="R81" s="11" t="s">
        <v>82</v>
      </c>
      <c r="S81" s="11" t="s">
        <v>2647</v>
      </c>
      <c r="T81" s="126" t="str">
        <f>IF(COUNTIFS('DWD RAW File'!$E:$E,$B81,'DWD RAW File'!$AF:$AF,$C$1)&gt;0, IF(COUNTIFS('DWD RAW File'!$E:$E,$B81,'DWD RAW File'!$AF:$AF,$C$1,'DWD RAW File'!$AB:$AB,"Present")&gt;0,"6th Day OT","OFF"), IF(COUNTIFS('DWD RAW File'!$E:$E,$B81,'DWD RAW File'!$AG:$AG,$C$1)&gt;0, IF(COUNTIFS('DWD RAW File'!$E:$E,$B81,'DWD RAW File'!$AG:$AG,$C$1,'DWD RAW File'!$AB:$AB,"Present")&gt;0,"7th Day OT","OFF"), IF(COUNTIFS('DWD RAW File'!$E:$E,$B81,'DWD RAW File'!$AB:$AB,"Present")&gt;0, "P", IF(COUNTIFS('DWD RAW File'!$E:$E,$B81,'DWD RAW File'!$AB:$AB,"Not Present",'DWD RAW File'!$AK:$AK,"&lt;&gt;")&gt;0, _xlfn.XLOOKUP($B81,'DWD RAW File'!$E:$E,'DWD RAW File'!$AK:$AK,""), IF(COUNTIFS('DWD RAW File'!$E:$E,$B81,'DWD RAW File'!$AB:$AB,"Not Present",'DWD RAW File'!$AL:$AL,"&lt;&gt;")&gt;0, _xlfn.XLOOKUP($B81,'DWD RAW File'!$E:$E,'DWD RAW File'!$AL:$AL,""), "AB")))))</f>
        <v>P</v>
      </c>
      <c r="U81" s="97"/>
      <c r="V81" s="51">
        <v>46020</v>
      </c>
      <c r="W81" s="11" t="s">
        <v>1553</v>
      </c>
      <c r="X81" s="121" t="str">
        <f>VLOOKUP(Table1[[#This Row],[Psoft No]],[2]Roster_1788384531598!$E$1:$AU$1334,28,0)</f>
        <v>Thursday</v>
      </c>
      <c r="Y81" s="121" t="b">
        <f>Table1[[#This Row],[Column1]]=Table1[[#This Row],[OFF1]]</f>
        <v>1</v>
      </c>
    </row>
    <row r="82" spans="1:25" ht="13" hidden="1" customHeight="1">
      <c r="A82" s="11">
        <v>76</v>
      </c>
      <c r="B82" s="47">
        <v>206296189</v>
      </c>
      <c r="C82" s="87" t="s">
        <v>2185</v>
      </c>
      <c r="D82" s="11" t="s">
        <v>2635</v>
      </c>
      <c r="E82" s="48" t="s">
        <v>31</v>
      </c>
      <c r="F82" s="48" t="s">
        <v>74</v>
      </c>
      <c r="G82" s="11" t="s">
        <v>64</v>
      </c>
      <c r="H82" s="11" t="s">
        <v>75</v>
      </c>
      <c r="I82" s="11">
        <v>1299</v>
      </c>
      <c r="J82" s="49" t="str">
        <f>VLOOKUP(Table1[[#This Row],[Psoft No]],[1]Roster!$C$1:$AJ$1369,9,0)</f>
        <v>Day Shift</v>
      </c>
      <c r="K82" s="49" t="s">
        <v>76</v>
      </c>
      <c r="L82" s="49" t="str">
        <f>VLOOKUP(Table1[[#This Row],[Psoft No]],[1]Roster!$C$1:$AJ$1369,11,0)</f>
        <v>Tuesday</v>
      </c>
      <c r="M82" s="49" t="str">
        <f>VLOOKUP(Table1[[#This Row],[Psoft No]],[1]Roster!$C$1:$AJ$1369,12,0)</f>
        <v>Wednesday</v>
      </c>
      <c r="N82" s="49" t="s">
        <v>89</v>
      </c>
      <c r="O82" s="49" t="s">
        <v>67</v>
      </c>
      <c r="P82" s="11" t="s">
        <v>80</v>
      </c>
      <c r="Q82" s="11" t="s">
        <v>96</v>
      </c>
      <c r="R82" s="11" t="s">
        <v>82</v>
      </c>
      <c r="S82" s="11" t="s">
        <v>2647</v>
      </c>
      <c r="T82" s="126" t="str">
        <f>IF(COUNTIFS('DWD RAW File'!$E:$E,$B82,'DWD RAW File'!$AF:$AF,$C$1)&gt;0, IF(COUNTIFS('DWD RAW File'!$E:$E,$B82,'DWD RAW File'!$AF:$AF,$C$1,'DWD RAW File'!$AB:$AB,"Present")&gt;0,"6th Day OT","OFF"), IF(COUNTIFS('DWD RAW File'!$E:$E,$B82,'DWD RAW File'!$AG:$AG,$C$1)&gt;0, IF(COUNTIFS('DWD RAW File'!$E:$E,$B82,'DWD RAW File'!$AG:$AG,$C$1,'DWD RAW File'!$AB:$AB,"Present")&gt;0,"7th Day OT","OFF"), IF(COUNTIFS('DWD RAW File'!$E:$E,$B82,'DWD RAW File'!$AB:$AB,"Present")&gt;0, "P", IF(COUNTIFS('DWD RAW File'!$E:$E,$B82,'DWD RAW File'!$AB:$AB,"Not Present",'DWD RAW File'!$AK:$AK,"&lt;&gt;")&gt;0, _xlfn.XLOOKUP($B82,'DWD RAW File'!$E:$E,'DWD RAW File'!$AK:$AK,""), IF(COUNTIFS('DWD RAW File'!$E:$E,$B82,'DWD RAW File'!$AB:$AB,"Not Present",'DWD RAW File'!$AL:$AL,"&lt;&gt;")&gt;0, _xlfn.XLOOKUP($B82,'DWD RAW File'!$E:$E,'DWD RAW File'!$AL:$AL,""), "AB")))))</f>
        <v>OFF</v>
      </c>
      <c r="U82" s="97"/>
      <c r="V82" s="51">
        <v>45950</v>
      </c>
      <c r="W82" s="11" t="s">
        <v>1553</v>
      </c>
      <c r="X82" s="121" t="str">
        <f>VLOOKUP(Table1[[#This Row],[Psoft No]],[2]Roster_1788384531598!$E$1:$AU$1334,28,0)</f>
        <v>Tuesday</v>
      </c>
      <c r="Y82" s="121" t="b">
        <f>Table1[[#This Row],[Column1]]=Table1[[#This Row],[OFF1]]</f>
        <v>1</v>
      </c>
    </row>
    <row r="83" spans="1:25" ht="13" hidden="1" customHeight="1">
      <c r="A83" s="11">
        <v>77</v>
      </c>
      <c r="B83" s="47">
        <v>203682331</v>
      </c>
      <c r="C83" s="87" t="s">
        <v>2186</v>
      </c>
      <c r="D83" s="11" t="s">
        <v>2636</v>
      </c>
      <c r="E83" s="48" t="s">
        <v>31</v>
      </c>
      <c r="F83" s="48" t="s">
        <v>74</v>
      </c>
      <c r="G83" s="11" t="s">
        <v>64</v>
      </c>
      <c r="H83" s="11" t="s">
        <v>75</v>
      </c>
      <c r="I83" s="11">
        <v>1299</v>
      </c>
      <c r="J83" s="49" t="str">
        <f>VLOOKUP(Table1[[#This Row],[Psoft No]],[1]Roster!$C$1:$AJ$1369,9,0)</f>
        <v>Night Shift</v>
      </c>
      <c r="K83" s="49" t="s">
        <v>76</v>
      </c>
      <c r="L83" s="49" t="str">
        <f>VLOOKUP(Table1[[#This Row],[Psoft No]],[1]Roster!$C$1:$AJ$1369,11,0)</f>
        <v>Sunday</v>
      </c>
      <c r="M83" s="49" t="str">
        <f>VLOOKUP(Table1[[#This Row],[Psoft No]],[1]Roster!$C$1:$AJ$1369,12,0)</f>
        <v>Monday</v>
      </c>
      <c r="N83" s="48" t="s">
        <v>86</v>
      </c>
      <c r="O83" s="49" t="s">
        <v>67</v>
      </c>
      <c r="P83" s="11" t="s">
        <v>80</v>
      </c>
      <c r="Q83" s="11" t="s">
        <v>99</v>
      </c>
      <c r="R83" s="11" t="s">
        <v>82</v>
      </c>
      <c r="S83" s="11" t="s">
        <v>2647</v>
      </c>
      <c r="T83" s="126" t="str">
        <f>IF(COUNTIFS('DWD RAW File'!$E:$E,$B83,'DWD RAW File'!$AF:$AF,$C$1)&gt;0, IF(COUNTIFS('DWD RAW File'!$E:$E,$B83,'DWD RAW File'!$AF:$AF,$C$1,'DWD RAW File'!$AB:$AB,"Present")&gt;0,"6th Day OT","OFF"), IF(COUNTIFS('DWD RAW File'!$E:$E,$B83,'DWD RAW File'!$AG:$AG,$C$1)&gt;0, IF(COUNTIFS('DWD RAW File'!$E:$E,$B83,'DWD RAW File'!$AG:$AG,$C$1,'DWD RAW File'!$AB:$AB,"Present")&gt;0,"7th Day OT","OFF"), IF(COUNTIFS('DWD RAW File'!$E:$E,$B83,'DWD RAW File'!$AB:$AB,"Present")&gt;0, "P", IF(COUNTIFS('DWD RAW File'!$E:$E,$B83,'DWD RAW File'!$AB:$AB,"Not Present",'DWD RAW File'!$AK:$AK,"&lt;&gt;")&gt;0, _xlfn.XLOOKUP($B83,'DWD RAW File'!$E:$E,'DWD RAW File'!$AK:$AK,""), IF(COUNTIFS('DWD RAW File'!$E:$E,$B83,'DWD RAW File'!$AB:$AB,"Not Present",'DWD RAW File'!$AL:$AL,"&lt;&gt;")&gt;0, _xlfn.XLOOKUP($B83,'DWD RAW File'!$E:$E,'DWD RAW File'!$AL:$AL,""), "AB")))))</f>
        <v>P</v>
      </c>
      <c r="U83" s="97"/>
      <c r="V83" s="51">
        <v>45488</v>
      </c>
      <c r="W83" s="11" t="s">
        <v>1553</v>
      </c>
      <c r="X83" s="121" t="str">
        <f>VLOOKUP(Table1[[#This Row],[Psoft No]],[2]Roster_1788384531598!$E$1:$AU$1334,28,0)</f>
        <v>Sunday</v>
      </c>
      <c r="Y83" s="121" t="b">
        <f>Table1[[#This Row],[Column1]]=Table1[[#This Row],[OFF1]]</f>
        <v>1</v>
      </c>
    </row>
    <row r="84" spans="1:25" ht="13" customHeight="1">
      <c r="A84" s="11">
        <v>78</v>
      </c>
      <c r="B84" s="47">
        <v>206846113</v>
      </c>
      <c r="C84" s="87" t="s">
        <v>1707</v>
      </c>
      <c r="D84" s="11" t="s">
        <v>1708</v>
      </c>
      <c r="E84" s="48" t="s">
        <v>31</v>
      </c>
      <c r="F84" s="48" t="s">
        <v>74</v>
      </c>
      <c r="G84" s="48" t="s">
        <v>64</v>
      </c>
      <c r="H84" s="48" t="s">
        <v>75</v>
      </c>
      <c r="I84" s="11">
        <v>1299</v>
      </c>
      <c r="J84" s="49" t="str">
        <f>VLOOKUP(Table1[[#This Row],[Psoft No]],[1]Roster!$C$1:$AJ$1369,9,0)</f>
        <v>Day Shift</v>
      </c>
      <c r="K84" s="49" t="s">
        <v>76</v>
      </c>
      <c r="L84" s="49" t="str">
        <f>VLOOKUP(Table1[[#This Row],[Psoft No]],[1]Roster!$C$1:$AJ$1369,11,0)</f>
        <v>Monday</v>
      </c>
      <c r="M84" s="49" t="str">
        <f>VLOOKUP(Table1[[#This Row],[Psoft No]],[1]Roster!$C$1:$AJ$1369,12,0)</f>
        <v>Tuesday</v>
      </c>
      <c r="N84" s="49" t="s">
        <v>89</v>
      </c>
      <c r="O84" s="48" t="s">
        <v>67</v>
      </c>
      <c r="P84" s="48" t="s">
        <v>80</v>
      </c>
      <c r="Q84" s="11" t="s">
        <v>90</v>
      </c>
      <c r="R84" s="11" t="s">
        <v>82</v>
      </c>
      <c r="S84" s="11" t="s">
        <v>2647</v>
      </c>
      <c r="T84" s="126" t="s">
        <v>4</v>
      </c>
      <c r="U84" s="97"/>
      <c r="V84" s="51">
        <v>46020</v>
      </c>
      <c r="W84" s="11" t="s">
        <v>1553</v>
      </c>
      <c r="X84" s="121" t="str">
        <f>VLOOKUP(Table1[[#This Row],[Psoft No]],[2]Roster_1788384531598!$E$1:$AU$1334,28,0)</f>
        <v>Monday</v>
      </c>
      <c r="Y84" s="121" t="b">
        <f>Table1[[#This Row],[Column1]]=Table1[[#This Row],[OFF1]]</f>
        <v>1</v>
      </c>
    </row>
    <row r="85" spans="1:25" ht="13" customHeight="1">
      <c r="A85" s="11">
        <v>79</v>
      </c>
      <c r="B85" s="47">
        <v>206953981</v>
      </c>
      <c r="C85" s="87" t="s">
        <v>2004</v>
      </c>
      <c r="D85" s="11" t="s">
        <v>2005</v>
      </c>
      <c r="E85" s="48" t="s">
        <v>31</v>
      </c>
      <c r="F85" s="48" t="s">
        <v>74</v>
      </c>
      <c r="G85" s="11" t="s">
        <v>64</v>
      </c>
      <c r="H85" s="11" t="s">
        <v>75</v>
      </c>
      <c r="I85" s="11">
        <v>1299</v>
      </c>
      <c r="J85" s="49" t="str">
        <f>VLOOKUP(Table1[[#This Row],[Psoft No]],[1]Roster!$C$1:$AJ$1369,9,0)</f>
        <v>Day Shift</v>
      </c>
      <c r="K85" s="49" t="s">
        <v>76</v>
      </c>
      <c r="L85" s="49" t="str">
        <f>VLOOKUP(Table1[[#This Row],[Psoft No]],[1]Roster!$C$1:$AJ$1369,11,0)</f>
        <v>Monday</v>
      </c>
      <c r="M85" s="49" t="str">
        <f>VLOOKUP(Table1[[#This Row],[Psoft No]],[1]Roster!$C$1:$AJ$1369,12,0)</f>
        <v>Tuesday</v>
      </c>
      <c r="N85" s="48" t="s">
        <v>86</v>
      </c>
      <c r="O85" s="49" t="s">
        <v>67</v>
      </c>
      <c r="P85" s="11" t="s">
        <v>80</v>
      </c>
      <c r="Q85" s="11" t="s">
        <v>90</v>
      </c>
      <c r="R85" s="11" t="s">
        <v>82</v>
      </c>
      <c r="S85" s="11" t="s">
        <v>2647</v>
      </c>
      <c r="T85" s="126" t="s">
        <v>4</v>
      </c>
      <c r="U85" s="97"/>
      <c r="V85" s="51">
        <v>46048</v>
      </c>
      <c r="W85" s="11" t="s">
        <v>1553</v>
      </c>
      <c r="X85" s="121" t="str">
        <f>VLOOKUP(Table1[[#This Row],[Psoft No]],[2]Roster_1788384531598!$E$1:$AU$1334,28,0)</f>
        <v>Monday</v>
      </c>
      <c r="Y85" s="121" t="b">
        <f>Table1[[#This Row],[Column1]]=Table1[[#This Row],[OFF1]]</f>
        <v>1</v>
      </c>
    </row>
    <row r="86" spans="1:25" ht="13" hidden="1" customHeight="1">
      <c r="A86" s="11">
        <v>80</v>
      </c>
      <c r="B86" s="47">
        <v>203555400</v>
      </c>
      <c r="C86" s="87" t="s">
        <v>112</v>
      </c>
      <c r="D86" s="11" t="s">
        <v>2637</v>
      </c>
      <c r="E86" s="48" t="s">
        <v>31</v>
      </c>
      <c r="F86" s="48" t="s">
        <v>74</v>
      </c>
      <c r="G86" s="11" t="s">
        <v>64</v>
      </c>
      <c r="H86" s="11" t="s">
        <v>75</v>
      </c>
      <c r="I86" s="11">
        <v>1299</v>
      </c>
      <c r="J86" s="49" t="str">
        <f>VLOOKUP(Table1[[#This Row],[Psoft No]],[1]Roster!$C$1:$AJ$1369,9,0)</f>
        <v>Night Shift</v>
      </c>
      <c r="K86" s="49" t="s">
        <v>76</v>
      </c>
      <c r="L86" s="49" t="str">
        <f>VLOOKUP(Table1[[#This Row],[Psoft No]],[1]Roster!$C$1:$AJ$1369,11,0)</f>
        <v>Sunday</v>
      </c>
      <c r="M86" s="49" t="str">
        <f>VLOOKUP(Table1[[#This Row],[Psoft No]],[1]Roster!$C$1:$AJ$1369,12,0)</f>
        <v>Monday</v>
      </c>
      <c r="N86" s="48" t="s">
        <v>79</v>
      </c>
      <c r="O86" s="49" t="s">
        <v>67</v>
      </c>
      <c r="P86" s="11" t="s">
        <v>80</v>
      </c>
      <c r="Q86" s="11" t="s">
        <v>81</v>
      </c>
      <c r="R86" s="11" t="s">
        <v>82</v>
      </c>
      <c r="S86" s="11" t="s">
        <v>2647</v>
      </c>
      <c r="T86" s="126" t="str">
        <f>IF(COUNTIFS('DWD RAW File'!$E:$E,$B86,'DWD RAW File'!$AF:$AF,$C$1)&gt;0, IF(COUNTIFS('DWD RAW File'!$E:$E,$B86,'DWD RAW File'!$AF:$AF,$C$1,'DWD RAW File'!$AB:$AB,"Present")&gt;0,"6th Day OT","OFF"), IF(COUNTIFS('DWD RAW File'!$E:$E,$B86,'DWD RAW File'!$AG:$AG,$C$1)&gt;0, IF(COUNTIFS('DWD RAW File'!$E:$E,$B86,'DWD RAW File'!$AG:$AG,$C$1,'DWD RAW File'!$AB:$AB,"Present")&gt;0,"7th Day OT","OFF"), IF(COUNTIFS('DWD RAW File'!$E:$E,$B86,'DWD RAW File'!$AB:$AB,"Present")&gt;0, "P", IF(COUNTIFS('DWD RAW File'!$E:$E,$B86,'DWD RAW File'!$AB:$AB,"Not Present",'DWD RAW File'!$AK:$AK,"&lt;&gt;")&gt;0, _xlfn.XLOOKUP($B86,'DWD RAW File'!$E:$E,'DWD RAW File'!$AK:$AK,""), IF(COUNTIFS('DWD RAW File'!$E:$E,$B86,'DWD RAW File'!$AB:$AB,"Not Present",'DWD RAW File'!$AL:$AL,"&lt;&gt;")&gt;0, _xlfn.XLOOKUP($B86,'DWD RAW File'!$E:$E,'DWD RAW File'!$AL:$AL,""), "AB")))))</f>
        <v>P</v>
      </c>
      <c r="U86" s="97"/>
      <c r="V86" s="51">
        <v>45470</v>
      </c>
      <c r="W86" s="11" t="s">
        <v>1553</v>
      </c>
      <c r="X86" s="121" t="str">
        <f>VLOOKUP(Table1[[#This Row],[Psoft No]],[2]Roster_1788384531598!$E$1:$AU$1334,28,0)</f>
        <v>Sunday</v>
      </c>
      <c r="Y86" s="121" t="b">
        <f>Table1[[#This Row],[Column1]]=Table1[[#This Row],[OFF1]]</f>
        <v>1</v>
      </c>
    </row>
    <row r="87" spans="1:25" ht="13" hidden="1" customHeight="1">
      <c r="A87" s="11">
        <v>81</v>
      </c>
      <c r="B87" s="47">
        <v>203800483</v>
      </c>
      <c r="C87" s="87" t="s">
        <v>2187</v>
      </c>
      <c r="D87" s="11" t="s">
        <v>2638</v>
      </c>
      <c r="E87" s="48" t="s">
        <v>31</v>
      </c>
      <c r="F87" s="48" t="s">
        <v>74</v>
      </c>
      <c r="G87" s="11" t="s">
        <v>64</v>
      </c>
      <c r="H87" s="11" t="s">
        <v>75</v>
      </c>
      <c r="I87" s="11">
        <v>1299</v>
      </c>
      <c r="J87" s="49" t="str">
        <f>VLOOKUP(Table1[[#This Row],[Psoft No]],[1]Roster!$C$1:$AJ$1369,9,0)</f>
        <v>Night Shift</v>
      </c>
      <c r="K87" s="49" t="s">
        <v>76</v>
      </c>
      <c r="L87" s="49" t="str">
        <f>VLOOKUP(Table1[[#This Row],[Psoft No]],[1]Roster!$C$1:$AJ$1369,11,0)</f>
        <v>Thursday</v>
      </c>
      <c r="M87" s="49" t="str">
        <f>VLOOKUP(Table1[[#This Row],[Psoft No]],[1]Roster!$C$1:$AJ$1369,12,0)</f>
        <v>Friday</v>
      </c>
      <c r="N87" s="49" t="s">
        <v>89</v>
      </c>
      <c r="O87" s="49" t="s">
        <v>67</v>
      </c>
      <c r="P87" s="11" t="s">
        <v>80</v>
      </c>
      <c r="Q87" s="11" t="s">
        <v>90</v>
      </c>
      <c r="R87" s="11" t="s">
        <v>82</v>
      </c>
      <c r="S87" s="11" t="s">
        <v>2647</v>
      </c>
      <c r="T87" s="126" t="str">
        <f>IF(COUNTIFS('DWD RAW File'!$E:$E,$B87,'DWD RAW File'!$AF:$AF,$C$1)&gt;0, IF(COUNTIFS('DWD RAW File'!$E:$E,$B87,'DWD RAW File'!$AF:$AF,$C$1,'DWD RAW File'!$AB:$AB,"Present")&gt;0,"6th Day OT","OFF"), IF(COUNTIFS('DWD RAW File'!$E:$E,$B87,'DWD RAW File'!$AG:$AG,$C$1)&gt;0, IF(COUNTIFS('DWD RAW File'!$E:$E,$B87,'DWD RAW File'!$AG:$AG,$C$1,'DWD RAW File'!$AB:$AB,"Present")&gt;0,"7th Day OT","OFF"), IF(COUNTIFS('DWD RAW File'!$E:$E,$B87,'DWD RAW File'!$AB:$AB,"Present")&gt;0, "P", IF(COUNTIFS('DWD RAW File'!$E:$E,$B87,'DWD RAW File'!$AB:$AB,"Not Present",'DWD RAW File'!$AK:$AK,"&lt;&gt;")&gt;0, _xlfn.XLOOKUP($B87,'DWD RAW File'!$E:$E,'DWD RAW File'!$AK:$AK,""), IF(COUNTIFS('DWD RAW File'!$E:$E,$B87,'DWD RAW File'!$AB:$AB,"Not Present",'DWD RAW File'!$AL:$AL,"&lt;&gt;")&gt;0, _xlfn.XLOOKUP($B87,'DWD RAW File'!$E:$E,'DWD RAW File'!$AL:$AL,""), "AB")))))</f>
        <v>P</v>
      </c>
      <c r="U87" s="97"/>
      <c r="V87" s="51">
        <v>45516</v>
      </c>
      <c r="W87" s="11" t="s">
        <v>1553</v>
      </c>
      <c r="X87" s="121" t="str">
        <f>VLOOKUP(Table1[[#This Row],[Psoft No]],[2]Roster_1788384531598!$E$1:$AU$1334,28,0)</f>
        <v>Thursday</v>
      </c>
      <c r="Y87" s="121" t="b">
        <f>Table1[[#This Row],[Column1]]=Table1[[#This Row],[OFF1]]</f>
        <v>1</v>
      </c>
    </row>
    <row r="88" spans="1:25" ht="13" hidden="1" customHeight="1">
      <c r="A88" s="11">
        <v>82</v>
      </c>
      <c r="B88" s="47">
        <v>103476446</v>
      </c>
      <c r="C88" s="87" t="s">
        <v>2188</v>
      </c>
      <c r="D88" s="11" t="s">
        <v>2189</v>
      </c>
      <c r="E88" s="48" t="s">
        <v>34</v>
      </c>
      <c r="F88" s="48" t="s">
        <v>74</v>
      </c>
      <c r="G88" s="11" t="s">
        <v>64</v>
      </c>
      <c r="H88" s="11" t="s">
        <v>75</v>
      </c>
      <c r="I88" s="11">
        <v>1299</v>
      </c>
      <c r="J88" s="49" t="str">
        <f>VLOOKUP(Table1[[#This Row],[Psoft No]],[1]Roster!$C$1:$AJ$1369,9,0)</f>
        <v>Day Shift</v>
      </c>
      <c r="K88" s="49" t="s">
        <v>76</v>
      </c>
      <c r="L88" s="49" t="str">
        <f>VLOOKUP(Table1[[#This Row],[Psoft No]],[1]Roster!$C$1:$AJ$1369,11,0)</f>
        <v>Sunday</v>
      </c>
      <c r="M88" s="49" t="str">
        <f>VLOOKUP(Table1[[#This Row],[Psoft No]],[1]Roster!$C$1:$AJ$1369,12,0)</f>
        <v>Monday</v>
      </c>
      <c r="N88" s="48" t="s">
        <v>108</v>
      </c>
      <c r="O88" s="49" t="s">
        <v>67</v>
      </c>
      <c r="P88" s="11" t="s">
        <v>80</v>
      </c>
      <c r="Q88" s="11" t="s">
        <v>98</v>
      </c>
      <c r="R88" s="11" t="s">
        <v>82</v>
      </c>
      <c r="S88" s="11" t="s">
        <v>2647</v>
      </c>
      <c r="T88" s="126" t="str">
        <f>IF(COUNTIFS('DWD RAW File'!$E:$E,$B88,'DWD RAW File'!$AF:$AF,$C$1)&gt;0, IF(COUNTIFS('DWD RAW File'!$E:$E,$B88,'DWD RAW File'!$AF:$AF,$C$1,'DWD RAW File'!$AB:$AB,"Present")&gt;0,"6th Day OT","OFF"), IF(COUNTIFS('DWD RAW File'!$E:$E,$B88,'DWD RAW File'!$AG:$AG,$C$1)&gt;0, IF(COUNTIFS('DWD RAW File'!$E:$E,$B88,'DWD RAW File'!$AG:$AG,$C$1,'DWD RAW File'!$AB:$AB,"Present")&gt;0,"7th Day OT","OFF"), IF(COUNTIFS('DWD RAW File'!$E:$E,$B88,'DWD RAW File'!$AB:$AB,"Present")&gt;0, "P", IF(COUNTIFS('DWD RAW File'!$E:$E,$B88,'DWD RAW File'!$AB:$AB,"Not Present",'DWD RAW File'!$AK:$AK,"&lt;&gt;")&gt;0, _xlfn.XLOOKUP($B88,'DWD RAW File'!$E:$E,'DWD RAW File'!$AK:$AK,""), IF(COUNTIFS('DWD RAW File'!$E:$E,$B88,'DWD RAW File'!$AB:$AB,"Not Present",'DWD RAW File'!$AL:$AL,"&lt;&gt;")&gt;0, _xlfn.XLOOKUP($B88,'DWD RAW File'!$E:$E,'DWD RAW File'!$AL:$AL,""), "AB")))))</f>
        <v>P</v>
      </c>
      <c r="U88" s="97"/>
      <c r="V88" s="51">
        <v>43306</v>
      </c>
      <c r="W88" s="11" t="s">
        <v>1553</v>
      </c>
      <c r="X88" s="121" t="str">
        <f>VLOOKUP(Table1[[#This Row],[Psoft No]],[2]Roster_1788384531598!$E$1:$AU$1334,28,0)</f>
        <v>Sunday</v>
      </c>
      <c r="Y88" s="121" t="b">
        <f>Table1[[#This Row],[Column1]]=Table1[[#This Row],[OFF1]]</f>
        <v>1</v>
      </c>
    </row>
    <row r="89" spans="1:25" ht="13" hidden="1" customHeight="1">
      <c r="A89" s="11">
        <v>83</v>
      </c>
      <c r="B89" s="47">
        <v>206065204</v>
      </c>
      <c r="C89" s="87" t="s">
        <v>379</v>
      </c>
      <c r="D89" s="11" t="s">
        <v>2639</v>
      </c>
      <c r="E89" s="48" t="s">
        <v>31</v>
      </c>
      <c r="F89" s="48" t="s">
        <v>74</v>
      </c>
      <c r="G89" s="11" t="s">
        <v>64</v>
      </c>
      <c r="H89" s="11" t="s">
        <v>75</v>
      </c>
      <c r="I89" s="11">
        <v>1299</v>
      </c>
      <c r="J89" s="49" t="str">
        <f>VLOOKUP(Table1[[#This Row],[Psoft No]],[1]Roster!$C$1:$AJ$1369,9,0)</f>
        <v>Day Shift</v>
      </c>
      <c r="K89" s="49" t="s">
        <v>76</v>
      </c>
      <c r="L89" s="49" t="str">
        <f>VLOOKUP(Table1[[#This Row],[Psoft No]],[1]Roster!$C$1:$AJ$1369,11,0)</f>
        <v>Sunday</v>
      </c>
      <c r="M89" s="49" t="str">
        <f>VLOOKUP(Table1[[#This Row],[Psoft No]],[1]Roster!$C$1:$AJ$1369,12,0)</f>
        <v>Monday</v>
      </c>
      <c r="N89" s="49" t="s">
        <v>89</v>
      </c>
      <c r="O89" s="49" t="s">
        <v>67</v>
      </c>
      <c r="P89" s="11" t="s">
        <v>80</v>
      </c>
      <c r="Q89" s="11" t="s">
        <v>81</v>
      </c>
      <c r="R89" s="11" t="s">
        <v>82</v>
      </c>
      <c r="S89" s="11" t="s">
        <v>2647</v>
      </c>
      <c r="T89" s="126" t="str">
        <f>IF(COUNTIFS('DWD RAW File'!$E:$E,$B89,'DWD RAW File'!$AF:$AF,$C$1)&gt;0, IF(COUNTIFS('DWD RAW File'!$E:$E,$B89,'DWD RAW File'!$AF:$AF,$C$1,'DWD RAW File'!$AB:$AB,"Present")&gt;0,"6th Day OT","OFF"), IF(COUNTIFS('DWD RAW File'!$E:$E,$B89,'DWD RAW File'!$AG:$AG,$C$1)&gt;0, IF(COUNTIFS('DWD RAW File'!$E:$E,$B89,'DWD RAW File'!$AG:$AG,$C$1,'DWD RAW File'!$AB:$AB,"Present")&gt;0,"7th Day OT","OFF"), IF(COUNTIFS('DWD RAW File'!$E:$E,$B89,'DWD RAW File'!$AB:$AB,"Present")&gt;0, "P", IF(COUNTIFS('DWD RAW File'!$E:$E,$B89,'DWD RAW File'!$AB:$AB,"Not Present",'DWD RAW File'!$AK:$AK,"&lt;&gt;")&gt;0, _xlfn.XLOOKUP($B89,'DWD RAW File'!$E:$E,'DWD RAW File'!$AK:$AK,""), IF(COUNTIFS('DWD RAW File'!$E:$E,$B89,'DWD RAW File'!$AB:$AB,"Not Present",'DWD RAW File'!$AL:$AL,"&lt;&gt;")&gt;0, _xlfn.XLOOKUP($B89,'DWD RAW File'!$E:$E,'DWD RAW File'!$AL:$AL,""), "AB")))))</f>
        <v>P</v>
      </c>
      <c r="U89" s="97"/>
      <c r="V89" s="51">
        <v>45922</v>
      </c>
      <c r="W89" s="11" t="s">
        <v>1553</v>
      </c>
      <c r="X89" s="121" t="str">
        <f>VLOOKUP(Table1[[#This Row],[Psoft No]],[2]Roster_1788384531598!$E$1:$AU$1334,28,0)</f>
        <v>Sunday</v>
      </c>
      <c r="Y89" s="121" t="b">
        <f>Table1[[#This Row],[Column1]]=Table1[[#This Row],[OFF1]]</f>
        <v>1</v>
      </c>
    </row>
    <row r="90" spans="1:25" ht="13" hidden="1" customHeight="1">
      <c r="A90" s="11">
        <v>84</v>
      </c>
      <c r="B90" s="47">
        <v>203469400</v>
      </c>
      <c r="C90" s="87" t="s">
        <v>113</v>
      </c>
      <c r="D90" s="11" t="s">
        <v>2640</v>
      </c>
      <c r="E90" s="48" t="s">
        <v>31</v>
      </c>
      <c r="F90" s="48" t="s">
        <v>74</v>
      </c>
      <c r="G90" s="11" t="s">
        <v>64</v>
      </c>
      <c r="H90" s="11" t="s">
        <v>75</v>
      </c>
      <c r="I90" s="11">
        <v>1299</v>
      </c>
      <c r="J90" s="49" t="str">
        <f>VLOOKUP(Table1[[#This Row],[Psoft No]],[1]Roster!$C$1:$AJ$1369,9,0)</f>
        <v>Night Shift</v>
      </c>
      <c r="K90" s="49" t="s">
        <v>76</v>
      </c>
      <c r="L90" s="49" t="str">
        <f>VLOOKUP(Table1[[#This Row],[Psoft No]],[1]Roster!$C$1:$AJ$1369,11,0)</f>
        <v>Friday</v>
      </c>
      <c r="M90" s="49" t="str">
        <f>VLOOKUP(Table1[[#This Row],[Psoft No]],[1]Roster!$C$1:$AJ$1369,12,0)</f>
        <v>Saturday</v>
      </c>
      <c r="N90" s="48" t="s">
        <v>86</v>
      </c>
      <c r="O90" s="49" t="s">
        <v>67</v>
      </c>
      <c r="P90" s="11" t="s">
        <v>80</v>
      </c>
      <c r="Q90" s="11" t="s">
        <v>99</v>
      </c>
      <c r="R90" s="11" t="s">
        <v>82</v>
      </c>
      <c r="S90" s="11" t="s">
        <v>2647</v>
      </c>
      <c r="T90" s="126" t="s">
        <v>7</v>
      </c>
      <c r="U90" s="97"/>
      <c r="V90" s="51">
        <v>45456</v>
      </c>
      <c r="W90" s="11" t="s">
        <v>1553</v>
      </c>
      <c r="X90" s="121" t="str">
        <f>VLOOKUP(Table1[[#This Row],[Psoft No]],[2]Roster_1788384531598!$E$1:$AU$1334,28,0)</f>
        <v>Friday</v>
      </c>
      <c r="Y90" s="121" t="b">
        <f>Table1[[#This Row],[Column1]]=Table1[[#This Row],[OFF1]]</f>
        <v>1</v>
      </c>
    </row>
    <row r="91" spans="1:25" ht="13" hidden="1" customHeight="1">
      <c r="A91" s="11">
        <v>85</v>
      </c>
      <c r="B91" s="47">
        <v>206926477</v>
      </c>
      <c r="C91" s="87" t="s">
        <v>2068</v>
      </c>
      <c r="D91" s="11" t="s">
        <v>2000</v>
      </c>
      <c r="E91" s="48" t="s">
        <v>31</v>
      </c>
      <c r="F91" s="48" t="s">
        <v>74</v>
      </c>
      <c r="G91" s="11" t="s">
        <v>64</v>
      </c>
      <c r="H91" s="11" t="s">
        <v>75</v>
      </c>
      <c r="I91" s="11">
        <v>1299</v>
      </c>
      <c r="J91" s="49" t="str">
        <f>VLOOKUP(Table1[[#This Row],[Psoft No]],[1]Roster!$C$1:$AJ$1369,9,0)</f>
        <v>Day Shift</v>
      </c>
      <c r="K91" s="49" t="s">
        <v>76</v>
      </c>
      <c r="L91" s="49" t="str">
        <f>VLOOKUP(Table1[[#This Row],[Psoft No]],[1]Roster!$C$1:$AJ$1369,11,0)</f>
        <v>Saturday</v>
      </c>
      <c r="M91" s="49" t="str">
        <f>VLOOKUP(Table1[[#This Row],[Psoft No]],[1]Roster!$C$1:$AJ$1369,12,0)</f>
        <v>Sunday</v>
      </c>
      <c r="N91" s="48" t="s">
        <v>86</v>
      </c>
      <c r="O91" s="49" t="s">
        <v>67</v>
      </c>
      <c r="P91" s="11" t="s">
        <v>80</v>
      </c>
      <c r="Q91" s="11" t="s">
        <v>90</v>
      </c>
      <c r="R91" s="11" t="s">
        <v>82</v>
      </c>
      <c r="S91" s="11" t="s">
        <v>2647</v>
      </c>
      <c r="T91" s="126" t="str">
        <f>IF(COUNTIFS('DWD RAW File'!$E:$E,$B91,'DWD RAW File'!$AF:$AF,$C$1)&gt;0, IF(COUNTIFS('DWD RAW File'!$E:$E,$B91,'DWD RAW File'!$AF:$AF,$C$1,'DWD RAW File'!$AB:$AB,"Present")&gt;0,"6th Day OT","OFF"), IF(COUNTIFS('DWD RAW File'!$E:$E,$B91,'DWD RAW File'!$AG:$AG,$C$1)&gt;0, IF(COUNTIFS('DWD RAW File'!$E:$E,$B91,'DWD RAW File'!$AG:$AG,$C$1,'DWD RAW File'!$AB:$AB,"Present")&gt;0,"7th Day OT","OFF"), IF(COUNTIFS('DWD RAW File'!$E:$E,$B91,'DWD RAW File'!$AB:$AB,"Present")&gt;0, "P", IF(COUNTIFS('DWD RAW File'!$E:$E,$B91,'DWD RAW File'!$AB:$AB,"Not Present",'DWD RAW File'!$AK:$AK,"&lt;&gt;")&gt;0, _xlfn.XLOOKUP($B91,'DWD RAW File'!$E:$E,'DWD RAW File'!$AK:$AK,""), IF(COUNTIFS('DWD RAW File'!$E:$E,$B91,'DWD RAW File'!$AB:$AB,"Not Present",'DWD RAW File'!$AL:$AL,"&lt;&gt;")&gt;0, _xlfn.XLOOKUP($B91,'DWD RAW File'!$E:$E,'DWD RAW File'!$AL:$AL,""), "AB")))))</f>
        <v>P</v>
      </c>
      <c r="U91" s="97"/>
      <c r="V91" s="51">
        <v>46048</v>
      </c>
      <c r="W91" s="11" t="s">
        <v>1553</v>
      </c>
      <c r="X91" s="121" t="str">
        <f>VLOOKUP(Table1[[#This Row],[Psoft No]],[2]Roster_1788384531598!$E$1:$AU$1334,28,0)</f>
        <v>Saturday</v>
      </c>
      <c r="Y91" s="121" t="b">
        <f>Table1[[#This Row],[Column1]]=Table1[[#This Row],[OFF1]]</f>
        <v>1</v>
      </c>
    </row>
    <row r="92" spans="1:25" ht="13" hidden="1" customHeight="1">
      <c r="A92" s="11">
        <v>86</v>
      </c>
      <c r="B92" s="47">
        <v>203679317</v>
      </c>
      <c r="C92" s="87" t="s">
        <v>114</v>
      </c>
      <c r="D92" s="11" t="s">
        <v>1882</v>
      </c>
      <c r="E92" s="48" t="s">
        <v>31</v>
      </c>
      <c r="F92" s="48" t="s">
        <v>74</v>
      </c>
      <c r="G92" s="11" t="s">
        <v>64</v>
      </c>
      <c r="H92" s="11" t="s">
        <v>75</v>
      </c>
      <c r="I92" s="11">
        <v>1299</v>
      </c>
      <c r="J92" s="49" t="str">
        <f>VLOOKUP(Table1[[#This Row],[Psoft No]],[1]Roster!$C$1:$AJ$1369,9,0)</f>
        <v>Day Shift</v>
      </c>
      <c r="K92" s="49" t="s">
        <v>76</v>
      </c>
      <c r="L92" s="49" t="str">
        <f>VLOOKUP(Table1[[#This Row],[Psoft No]],[1]Roster!$C$1:$AJ$1369,11,0)</f>
        <v>Thursday</v>
      </c>
      <c r="M92" s="49" t="str">
        <f>VLOOKUP(Table1[[#This Row],[Psoft No]],[1]Roster!$C$1:$AJ$1369,12,0)</f>
        <v>Friday</v>
      </c>
      <c r="N92" s="48" t="s">
        <v>79</v>
      </c>
      <c r="O92" s="49" t="s">
        <v>67</v>
      </c>
      <c r="P92" s="11" t="s">
        <v>80</v>
      </c>
      <c r="Q92" s="11" t="s">
        <v>81</v>
      </c>
      <c r="R92" s="11" t="s">
        <v>82</v>
      </c>
      <c r="S92" s="11" t="s">
        <v>2647</v>
      </c>
      <c r="T92" s="126" t="s">
        <v>7</v>
      </c>
      <c r="U92" s="97"/>
      <c r="V92" s="51">
        <v>45488</v>
      </c>
      <c r="W92" s="11" t="s">
        <v>1553</v>
      </c>
      <c r="X92" s="121" t="str">
        <f>VLOOKUP(Table1[[#This Row],[Psoft No]],[2]Roster_1788384531598!$E$1:$AU$1334,28,0)</f>
        <v>Thursday</v>
      </c>
      <c r="Y92" s="121" t="b">
        <f>Table1[[#This Row],[Column1]]=Table1[[#This Row],[OFF1]]</f>
        <v>1</v>
      </c>
    </row>
    <row r="93" spans="1:25" ht="13" hidden="1" customHeight="1">
      <c r="A93" s="11">
        <v>87</v>
      </c>
      <c r="B93" s="47">
        <v>203469060</v>
      </c>
      <c r="C93" s="87" t="s">
        <v>2190</v>
      </c>
      <c r="D93" s="11" t="s">
        <v>2191</v>
      </c>
      <c r="E93" s="48" t="s">
        <v>31</v>
      </c>
      <c r="F93" s="48" t="s">
        <v>74</v>
      </c>
      <c r="G93" s="11" t="s">
        <v>64</v>
      </c>
      <c r="H93" s="11" t="s">
        <v>75</v>
      </c>
      <c r="I93" s="11">
        <v>1299</v>
      </c>
      <c r="J93" s="49" t="str">
        <f>VLOOKUP(Table1[[#This Row],[Psoft No]],[1]Roster!$C$1:$AJ$1369,9,0)</f>
        <v>Day Shift</v>
      </c>
      <c r="K93" s="49" t="s">
        <v>76</v>
      </c>
      <c r="L93" s="49" t="str">
        <f>VLOOKUP(Table1[[#This Row],[Psoft No]],[1]Roster!$C$1:$AJ$1369,11,0)</f>
        <v>Tuesday</v>
      </c>
      <c r="M93" s="49" t="str">
        <f>VLOOKUP(Table1[[#This Row],[Psoft No]],[1]Roster!$C$1:$AJ$1369,12,0)</f>
        <v>Wednesday</v>
      </c>
      <c r="N93" s="48" t="s">
        <v>79</v>
      </c>
      <c r="O93" s="49" t="s">
        <v>67</v>
      </c>
      <c r="P93" s="11" t="s">
        <v>80</v>
      </c>
      <c r="Q93" s="11" t="s">
        <v>81</v>
      </c>
      <c r="R93" s="11" t="s">
        <v>82</v>
      </c>
      <c r="S93" s="11" t="s">
        <v>2647</v>
      </c>
      <c r="T93" s="126" t="str">
        <f>IF(COUNTIFS('DWD RAW File'!$E:$E,$B93,'DWD RAW File'!$AF:$AF,$C$1)&gt;0, IF(COUNTIFS('DWD RAW File'!$E:$E,$B93,'DWD RAW File'!$AF:$AF,$C$1,'DWD RAW File'!$AB:$AB,"Present")&gt;0,"6th Day OT","OFF"), IF(COUNTIFS('DWD RAW File'!$E:$E,$B93,'DWD RAW File'!$AG:$AG,$C$1)&gt;0, IF(COUNTIFS('DWD RAW File'!$E:$E,$B93,'DWD RAW File'!$AG:$AG,$C$1,'DWD RAW File'!$AB:$AB,"Present")&gt;0,"7th Day OT","OFF"), IF(COUNTIFS('DWD RAW File'!$E:$E,$B93,'DWD RAW File'!$AB:$AB,"Present")&gt;0, "P", IF(COUNTIFS('DWD RAW File'!$E:$E,$B93,'DWD RAW File'!$AB:$AB,"Not Present",'DWD RAW File'!$AK:$AK,"&lt;&gt;")&gt;0, _xlfn.XLOOKUP($B93,'DWD RAW File'!$E:$E,'DWD RAW File'!$AK:$AK,""), IF(COUNTIFS('DWD RAW File'!$E:$E,$B93,'DWD RAW File'!$AB:$AB,"Not Present",'DWD RAW File'!$AL:$AL,"&lt;&gt;")&gt;0, _xlfn.XLOOKUP($B93,'DWD RAW File'!$E:$E,'DWD RAW File'!$AL:$AL,""), "AB")))))</f>
        <v>OFF</v>
      </c>
      <c r="U93" s="97"/>
      <c r="V93" s="51">
        <v>45456</v>
      </c>
      <c r="W93" s="11" t="s">
        <v>1553</v>
      </c>
      <c r="X93" s="121" t="str">
        <f>VLOOKUP(Table1[[#This Row],[Psoft No]],[2]Roster_1788384531598!$E$1:$AU$1334,28,0)</f>
        <v>Tuesday</v>
      </c>
      <c r="Y93" s="121" t="b">
        <f>Table1[[#This Row],[Column1]]=Table1[[#This Row],[OFF1]]</f>
        <v>1</v>
      </c>
    </row>
    <row r="94" spans="1:25" ht="13" hidden="1" customHeight="1">
      <c r="A94" s="11">
        <v>88</v>
      </c>
      <c r="B94" s="47">
        <v>206875152</v>
      </c>
      <c r="C94" s="87" t="s">
        <v>1697</v>
      </c>
      <c r="D94" s="11" t="s">
        <v>1698</v>
      </c>
      <c r="E94" s="48" t="s">
        <v>31</v>
      </c>
      <c r="F94" s="48" t="s">
        <v>74</v>
      </c>
      <c r="G94" s="48" t="s">
        <v>64</v>
      </c>
      <c r="H94" s="48" t="s">
        <v>75</v>
      </c>
      <c r="I94" s="11">
        <v>1299</v>
      </c>
      <c r="J94" s="49" t="str">
        <f>VLOOKUP(Table1[[#This Row],[Psoft No]],[1]Roster!$C$1:$AJ$1369,9,0)</f>
        <v>Night Shift</v>
      </c>
      <c r="K94" s="49" t="s">
        <v>76</v>
      </c>
      <c r="L94" s="49" t="str">
        <f>VLOOKUP(Table1[[#This Row],[Psoft No]],[1]Roster!$C$1:$AJ$1369,11,0)</f>
        <v>Sunday</v>
      </c>
      <c r="M94" s="49" t="str">
        <f>VLOOKUP(Table1[[#This Row],[Psoft No]],[1]Roster!$C$1:$AJ$1369,12,0)</f>
        <v>Monday</v>
      </c>
      <c r="N94" s="49" t="s">
        <v>89</v>
      </c>
      <c r="O94" s="48" t="s">
        <v>67</v>
      </c>
      <c r="P94" s="48" t="s">
        <v>80</v>
      </c>
      <c r="Q94" s="11" t="s">
        <v>90</v>
      </c>
      <c r="R94" s="11" t="s">
        <v>82</v>
      </c>
      <c r="S94" s="11" t="s">
        <v>2647</v>
      </c>
      <c r="T94" s="126" t="str">
        <f>IF(COUNTIFS('DWD RAW File'!$E:$E,$B94,'DWD RAW File'!$AF:$AF,$C$1)&gt;0, IF(COUNTIFS('DWD RAW File'!$E:$E,$B94,'DWD RAW File'!$AF:$AF,$C$1,'DWD RAW File'!$AB:$AB,"Present")&gt;0,"6th Day OT","OFF"), IF(COUNTIFS('DWD RAW File'!$E:$E,$B94,'DWD RAW File'!$AG:$AG,$C$1)&gt;0, IF(COUNTIFS('DWD RAW File'!$E:$E,$B94,'DWD RAW File'!$AG:$AG,$C$1,'DWD RAW File'!$AB:$AB,"Present")&gt;0,"7th Day OT","OFF"), IF(COUNTIFS('DWD RAW File'!$E:$E,$B94,'DWD RAW File'!$AB:$AB,"Present")&gt;0, "P", IF(COUNTIFS('DWD RAW File'!$E:$E,$B94,'DWD RAW File'!$AB:$AB,"Not Present",'DWD RAW File'!$AK:$AK,"&lt;&gt;")&gt;0, _xlfn.XLOOKUP($B94,'DWD RAW File'!$E:$E,'DWD RAW File'!$AK:$AK,""), IF(COUNTIFS('DWD RAW File'!$E:$E,$B94,'DWD RAW File'!$AB:$AB,"Not Present",'DWD RAW File'!$AL:$AL,"&lt;&gt;")&gt;0, _xlfn.XLOOKUP($B94,'DWD RAW File'!$E:$E,'DWD RAW File'!$AL:$AL,""), "AB")))))</f>
        <v>P</v>
      </c>
      <c r="U94" s="97"/>
      <c r="V94" s="51">
        <v>46020</v>
      </c>
      <c r="W94" s="11" t="s">
        <v>1553</v>
      </c>
      <c r="X94" s="121" t="str">
        <f>VLOOKUP(Table1[[#This Row],[Psoft No]],[2]Roster_1788384531598!$E$1:$AU$1334,28,0)</f>
        <v>Sunday</v>
      </c>
      <c r="Y94" s="121" t="b">
        <f>Table1[[#This Row],[Column1]]=Table1[[#This Row],[OFF1]]</f>
        <v>1</v>
      </c>
    </row>
    <row r="95" spans="1:25" ht="13" hidden="1" customHeight="1">
      <c r="A95" s="11">
        <v>89</v>
      </c>
      <c r="B95" s="47">
        <v>206174727</v>
      </c>
      <c r="C95" s="87" t="s">
        <v>2192</v>
      </c>
      <c r="D95" s="11" t="s">
        <v>2193</v>
      </c>
      <c r="E95" s="48" t="s">
        <v>31</v>
      </c>
      <c r="F95" s="48" t="s">
        <v>74</v>
      </c>
      <c r="G95" s="11" t="s">
        <v>64</v>
      </c>
      <c r="H95" s="11" t="s">
        <v>75</v>
      </c>
      <c r="I95" s="11">
        <v>1299</v>
      </c>
      <c r="J95" s="49" t="str">
        <f>VLOOKUP(Table1[[#This Row],[Psoft No]],[1]Roster!$C$1:$AJ$1369,9,0)</f>
        <v>Night Shift</v>
      </c>
      <c r="K95" s="49" t="s">
        <v>76</v>
      </c>
      <c r="L95" s="49" t="str">
        <f>VLOOKUP(Table1[[#This Row],[Psoft No]],[1]Roster!$C$1:$AJ$1369,11,0)</f>
        <v>Tuesday</v>
      </c>
      <c r="M95" s="49" t="str">
        <f>VLOOKUP(Table1[[#This Row],[Psoft No]],[1]Roster!$C$1:$AJ$1369,12,0)</f>
        <v>Wednesday</v>
      </c>
      <c r="N95" s="49" t="s">
        <v>79</v>
      </c>
      <c r="O95" s="49" t="s">
        <v>67</v>
      </c>
      <c r="P95" s="11" t="s">
        <v>80</v>
      </c>
      <c r="Q95" s="11" t="s">
        <v>81</v>
      </c>
      <c r="R95" s="11" t="s">
        <v>82</v>
      </c>
      <c r="S95" s="11" t="s">
        <v>2647</v>
      </c>
      <c r="T95" s="126" t="str">
        <f>IF(COUNTIFS('DWD RAW File'!$E:$E,$B95,'DWD RAW File'!$AF:$AF,$C$1)&gt;0, IF(COUNTIFS('DWD RAW File'!$E:$E,$B95,'DWD RAW File'!$AF:$AF,$C$1,'DWD RAW File'!$AB:$AB,"Present")&gt;0,"6th Day OT","OFF"), IF(COUNTIFS('DWD RAW File'!$E:$E,$B95,'DWD RAW File'!$AG:$AG,$C$1)&gt;0, IF(COUNTIFS('DWD RAW File'!$E:$E,$B95,'DWD RAW File'!$AG:$AG,$C$1,'DWD RAW File'!$AB:$AB,"Present")&gt;0,"7th Day OT","OFF"), IF(COUNTIFS('DWD RAW File'!$E:$E,$B95,'DWD RAW File'!$AB:$AB,"Present")&gt;0, "P", IF(COUNTIFS('DWD RAW File'!$E:$E,$B95,'DWD RAW File'!$AB:$AB,"Not Present",'DWD RAW File'!$AK:$AK,"&lt;&gt;")&gt;0, _xlfn.XLOOKUP($B95,'DWD RAW File'!$E:$E,'DWD RAW File'!$AK:$AK,""), IF(COUNTIFS('DWD RAW File'!$E:$E,$B95,'DWD RAW File'!$AB:$AB,"Not Present",'DWD RAW File'!$AL:$AL,"&lt;&gt;")&gt;0, _xlfn.XLOOKUP($B95,'DWD RAW File'!$E:$E,'DWD RAW File'!$AL:$AL,""), "AB")))))</f>
        <v>OFF</v>
      </c>
      <c r="U95" s="97"/>
      <c r="V95" s="51">
        <v>45932</v>
      </c>
      <c r="W95" s="11" t="s">
        <v>1553</v>
      </c>
      <c r="X95" s="121" t="str">
        <f>VLOOKUP(Table1[[#This Row],[Psoft No]],[2]Roster_1788384531598!$E$1:$AU$1334,28,0)</f>
        <v>Tuesday</v>
      </c>
      <c r="Y95" s="121" t="b">
        <f>Table1[[#This Row],[Column1]]=Table1[[#This Row],[OFF1]]</f>
        <v>1</v>
      </c>
    </row>
    <row r="96" spans="1:25" ht="13" hidden="1" customHeight="1">
      <c r="A96" s="11">
        <v>90</v>
      </c>
      <c r="B96" s="47">
        <v>206296194</v>
      </c>
      <c r="C96" s="87" t="s">
        <v>1633</v>
      </c>
      <c r="D96" s="11" t="s">
        <v>2137</v>
      </c>
      <c r="E96" s="48" t="s">
        <v>31</v>
      </c>
      <c r="F96" s="48" t="s">
        <v>74</v>
      </c>
      <c r="G96" s="11" t="s">
        <v>64</v>
      </c>
      <c r="H96" s="11" t="s">
        <v>75</v>
      </c>
      <c r="I96" s="11">
        <v>1299</v>
      </c>
      <c r="J96" s="49" t="str">
        <f>VLOOKUP(Table1[[#This Row],[Psoft No]],[1]Roster!$C$1:$AJ$1369,9,0)</f>
        <v>Day Shift</v>
      </c>
      <c r="K96" s="49" t="s">
        <v>76</v>
      </c>
      <c r="L96" s="49" t="str">
        <f>VLOOKUP(Table1[[#This Row],[Psoft No]],[1]Roster!$C$1:$AJ$1369,11,0)</f>
        <v>Tuesday</v>
      </c>
      <c r="M96" s="49" t="str">
        <f>VLOOKUP(Table1[[#This Row],[Psoft No]],[1]Roster!$C$1:$AJ$1369,12,0)</f>
        <v>Wednesday</v>
      </c>
      <c r="N96" s="49" t="s">
        <v>89</v>
      </c>
      <c r="O96" s="49" t="s">
        <v>67</v>
      </c>
      <c r="P96" s="11" t="s">
        <v>80</v>
      </c>
      <c r="Q96" s="11" t="s">
        <v>96</v>
      </c>
      <c r="R96" s="11" t="s">
        <v>82</v>
      </c>
      <c r="S96" s="11" t="s">
        <v>2647</v>
      </c>
      <c r="T96" s="126" t="str">
        <f>IF(COUNTIFS('DWD RAW File'!$E:$E,$B96,'DWD RAW File'!$AF:$AF,$C$1)&gt;0, IF(COUNTIFS('DWD RAW File'!$E:$E,$B96,'DWD RAW File'!$AF:$AF,$C$1,'DWD RAW File'!$AB:$AB,"Present")&gt;0,"6th Day OT","OFF"), IF(COUNTIFS('DWD RAW File'!$E:$E,$B96,'DWD RAW File'!$AG:$AG,$C$1)&gt;0, IF(COUNTIFS('DWD RAW File'!$E:$E,$B96,'DWD RAW File'!$AG:$AG,$C$1,'DWD RAW File'!$AB:$AB,"Present")&gt;0,"7th Day OT","OFF"), IF(COUNTIFS('DWD RAW File'!$E:$E,$B96,'DWD RAW File'!$AB:$AB,"Present")&gt;0, "P", IF(COUNTIFS('DWD RAW File'!$E:$E,$B96,'DWD RAW File'!$AB:$AB,"Not Present",'DWD RAW File'!$AK:$AK,"&lt;&gt;")&gt;0, _xlfn.XLOOKUP($B96,'DWD RAW File'!$E:$E,'DWD RAW File'!$AK:$AK,""), IF(COUNTIFS('DWD RAW File'!$E:$E,$B96,'DWD RAW File'!$AB:$AB,"Not Present",'DWD RAW File'!$AL:$AL,"&lt;&gt;")&gt;0, _xlfn.XLOOKUP($B96,'DWD RAW File'!$E:$E,'DWD RAW File'!$AL:$AL,""), "AB")))))</f>
        <v>OFF</v>
      </c>
      <c r="U96" s="97"/>
      <c r="V96" s="51">
        <v>45950</v>
      </c>
      <c r="W96" s="11" t="s">
        <v>1553</v>
      </c>
      <c r="X96" s="121" t="str">
        <f>VLOOKUP(Table1[[#This Row],[Psoft No]],[2]Roster_1788384531598!$E$1:$AU$1334,28,0)</f>
        <v>Tuesday</v>
      </c>
      <c r="Y96" s="121" t="b">
        <f>Table1[[#This Row],[Column1]]=Table1[[#This Row],[OFF1]]</f>
        <v>1</v>
      </c>
    </row>
    <row r="97" spans="1:25" ht="13" hidden="1" customHeight="1">
      <c r="A97" s="11">
        <v>91</v>
      </c>
      <c r="B97" s="47">
        <v>206937730</v>
      </c>
      <c r="C97" s="87" t="s">
        <v>2067</v>
      </c>
      <c r="D97" s="11" t="s">
        <v>1998</v>
      </c>
      <c r="E97" s="48" t="s">
        <v>31</v>
      </c>
      <c r="F97" s="48" t="s">
        <v>74</v>
      </c>
      <c r="G97" s="11" t="s">
        <v>64</v>
      </c>
      <c r="H97" s="11" t="s">
        <v>75</v>
      </c>
      <c r="I97" s="11">
        <v>1299</v>
      </c>
      <c r="J97" s="49" t="str">
        <f>VLOOKUP(Table1[[#This Row],[Psoft No]],[1]Roster!$C$1:$AJ$1369,9,0)</f>
        <v>Day Shift</v>
      </c>
      <c r="K97" s="49" t="s">
        <v>76</v>
      </c>
      <c r="L97" s="49" t="str">
        <f>VLOOKUP(Table1[[#This Row],[Psoft No]],[1]Roster!$C$1:$AJ$1369,11,0)</f>
        <v>Tuesday</v>
      </c>
      <c r="M97" s="49" t="str">
        <f>VLOOKUP(Table1[[#This Row],[Psoft No]],[1]Roster!$C$1:$AJ$1369,12,0)</f>
        <v>Wednesday</v>
      </c>
      <c r="N97" s="48" t="s">
        <v>86</v>
      </c>
      <c r="O97" s="49" t="s">
        <v>67</v>
      </c>
      <c r="P97" s="11" t="s">
        <v>80</v>
      </c>
      <c r="Q97" s="11" t="s">
        <v>90</v>
      </c>
      <c r="R97" s="11" t="s">
        <v>82</v>
      </c>
      <c r="S97" s="11" t="s">
        <v>2647</v>
      </c>
      <c r="T97" s="126" t="str">
        <f>IF(COUNTIFS('DWD RAW File'!$E:$E,$B97,'DWD RAW File'!$AF:$AF,$C$1)&gt;0, IF(COUNTIFS('DWD RAW File'!$E:$E,$B97,'DWD RAW File'!$AF:$AF,$C$1,'DWD RAW File'!$AB:$AB,"Present")&gt;0,"6th Day OT","OFF"), IF(COUNTIFS('DWD RAW File'!$E:$E,$B97,'DWD RAW File'!$AG:$AG,$C$1)&gt;0, IF(COUNTIFS('DWD RAW File'!$E:$E,$B97,'DWD RAW File'!$AG:$AG,$C$1,'DWD RAW File'!$AB:$AB,"Present")&gt;0,"7th Day OT","OFF"), IF(COUNTIFS('DWD RAW File'!$E:$E,$B97,'DWD RAW File'!$AB:$AB,"Present")&gt;0, "P", IF(COUNTIFS('DWD RAW File'!$E:$E,$B97,'DWD RAW File'!$AB:$AB,"Not Present",'DWD RAW File'!$AK:$AK,"&lt;&gt;")&gt;0, _xlfn.XLOOKUP($B97,'DWD RAW File'!$E:$E,'DWD RAW File'!$AK:$AK,""), IF(COUNTIFS('DWD RAW File'!$E:$E,$B97,'DWD RAW File'!$AB:$AB,"Not Present",'DWD RAW File'!$AL:$AL,"&lt;&gt;")&gt;0, _xlfn.XLOOKUP($B97,'DWD RAW File'!$E:$E,'DWD RAW File'!$AL:$AL,""), "AB")))))</f>
        <v>OFF</v>
      </c>
      <c r="U97" s="97"/>
      <c r="V97" s="51">
        <v>46048</v>
      </c>
      <c r="W97" s="11" t="s">
        <v>1553</v>
      </c>
      <c r="X97" s="121" t="str">
        <f>VLOOKUP(Table1[[#This Row],[Psoft No]],[2]Roster_1788384531598!$E$1:$AU$1334,28,0)</f>
        <v>Tuesday</v>
      </c>
      <c r="Y97" s="121" t="b">
        <f>Table1[[#This Row],[Column1]]=Table1[[#This Row],[OFF1]]</f>
        <v>1</v>
      </c>
    </row>
    <row r="98" spans="1:25" ht="13" hidden="1" customHeight="1">
      <c r="A98" s="11">
        <v>92</v>
      </c>
      <c r="B98" s="47">
        <v>206192253</v>
      </c>
      <c r="C98" s="87" t="s">
        <v>2411</v>
      </c>
      <c r="D98" s="11" t="s">
        <v>2412</v>
      </c>
      <c r="E98" s="48" t="s">
        <v>31</v>
      </c>
      <c r="F98" s="48" t="s">
        <v>74</v>
      </c>
      <c r="G98" s="11" t="s">
        <v>64</v>
      </c>
      <c r="H98" s="11" t="s">
        <v>75</v>
      </c>
      <c r="I98" s="11">
        <v>1299</v>
      </c>
      <c r="J98" s="49" t="str">
        <f>VLOOKUP(Table1[[#This Row],[Psoft No]],[1]Roster!$C$1:$AJ$1369,9,0)</f>
        <v>Night Shift</v>
      </c>
      <c r="K98" s="49" t="s">
        <v>76</v>
      </c>
      <c r="L98" s="49" t="str">
        <f>VLOOKUP(Table1[[#This Row],[Psoft No]],[1]Roster!$C$1:$AJ$1369,11,0)</f>
        <v>Tuesday</v>
      </c>
      <c r="M98" s="49" t="str">
        <f>VLOOKUP(Table1[[#This Row],[Psoft No]],[1]Roster!$C$1:$AJ$1369,12,0)</f>
        <v>Wednesday</v>
      </c>
      <c r="N98" s="49" t="s">
        <v>79</v>
      </c>
      <c r="O98" s="49" t="s">
        <v>67</v>
      </c>
      <c r="P98" s="11" t="s">
        <v>80</v>
      </c>
      <c r="Q98" s="11" t="s">
        <v>96</v>
      </c>
      <c r="R98" s="11" t="s">
        <v>82</v>
      </c>
      <c r="S98" s="11" t="s">
        <v>2647</v>
      </c>
      <c r="T98" s="126" t="str">
        <f>IF(COUNTIFS('DWD RAW File'!$E:$E,$B98,'DWD RAW File'!$AF:$AF,$C$1)&gt;0, IF(COUNTIFS('DWD RAW File'!$E:$E,$B98,'DWD RAW File'!$AF:$AF,$C$1,'DWD RAW File'!$AB:$AB,"Present")&gt;0,"6th Day OT","OFF"), IF(COUNTIFS('DWD RAW File'!$E:$E,$B98,'DWD RAW File'!$AG:$AG,$C$1)&gt;0, IF(COUNTIFS('DWD RAW File'!$E:$E,$B98,'DWD RAW File'!$AG:$AG,$C$1,'DWD RAW File'!$AB:$AB,"Present")&gt;0,"7th Day OT","OFF"), IF(COUNTIFS('DWD RAW File'!$E:$E,$B98,'DWD RAW File'!$AB:$AB,"Present")&gt;0, "P", IF(COUNTIFS('DWD RAW File'!$E:$E,$B98,'DWD RAW File'!$AB:$AB,"Not Present",'DWD RAW File'!$AK:$AK,"&lt;&gt;")&gt;0, _xlfn.XLOOKUP($B98,'DWD RAW File'!$E:$E,'DWD RAW File'!$AK:$AK,""), IF(COUNTIFS('DWD RAW File'!$E:$E,$B98,'DWD RAW File'!$AB:$AB,"Not Present",'DWD RAW File'!$AL:$AL,"&lt;&gt;")&gt;0, _xlfn.XLOOKUP($B98,'DWD RAW File'!$E:$E,'DWD RAW File'!$AL:$AL,""), "AB")))))</f>
        <v>OFF</v>
      </c>
      <c r="U98" s="97"/>
      <c r="V98" s="51">
        <v>45936</v>
      </c>
      <c r="W98" s="11" t="s">
        <v>1553</v>
      </c>
      <c r="X98" s="121" t="str">
        <f>VLOOKUP(Table1[[#This Row],[Psoft No]],[2]Roster_1788384531598!$E$1:$AU$1334,28,0)</f>
        <v>Tuesday</v>
      </c>
      <c r="Y98" s="121" t="b">
        <f>Table1[[#This Row],[Column1]]=Table1[[#This Row],[OFF1]]</f>
        <v>1</v>
      </c>
    </row>
    <row r="99" spans="1:25" ht="13" hidden="1" customHeight="1">
      <c r="A99" s="11">
        <v>93</v>
      </c>
      <c r="B99" s="47">
        <v>204373675</v>
      </c>
      <c r="C99" s="87" t="s">
        <v>115</v>
      </c>
      <c r="D99" s="11" t="s">
        <v>1883</v>
      </c>
      <c r="E99" s="48" t="s">
        <v>31</v>
      </c>
      <c r="F99" s="48" t="s">
        <v>74</v>
      </c>
      <c r="G99" s="11" t="s">
        <v>64</v>
      </c>
      <c r="H99" s="11" t="s">
        <v>75</v>
      </c>
      <c r="I99" s="11">
        <v>1299</v>
      </c>
      <c r="J99" s="49" t="str">
        <f>VLOOKUP(Table1[[#This Row],[Psoft No]],[1]Roster!$C$1:$AJ$1369,9,0)</f>
        <v>Day Shift</v>
      </c>
      <c r="K99" s="49" t="s">
        <v>76</v>
      </c>
      <c r="L99" s="49" t="str">
        <f>VLOOKUP(Table1[[#This Row],[Psoft No]],[1]Roster!$C$1:$AJ$1369,11,0)</f>
        <v>Friday</v>
      </c>
      <c r="M99" s="49" t="str">
        <f>VLOOKUP(Table1[[#This Row],[Psoft No]],[1]Roster!$C$1:$AJ$1369,12,0)</f>
        <v>Saturday</v>
      </c>
      <c r="N99" s="48" t="s">
        <v>86</v>
      </c>
      <c r="O99" s="49" t="s">
        <v>67</v>
      </c>
      <c r="P99" s="11" t="s">
        <v>80</v>
      </c>
      <c r="Q99" s="11" t="s">
        <v>99</v>
      </c>
      <c r="R99" s="11" t="s">
        <v>82</v>
      </c>
      <c r="S99" s="11" t="s">
        <v>2647</v>
      </c>
      <c r="T99" s="126" t="str">
        <f>IF(COUNTIFS('DWD RAW File'!$E:$E,$B99,'DWD RAW File'!$AF:$AF,$C$1)&gt;0, IF(COUNTIFS('DWD RAW File'!$E:$E,$B99,'DWD RAW File'!$AF:$AF,$C$1,'DWD RAW File'!$AB:$AB,"Present")&gt;0,"6th Day OT","OFF"), IF(COUNTIFS('DWD RAW File'!$E:$E,$B99,'DWD RAW File'!$AG:$AG,$C$1)&gt;0, IF(COUNTIFS('DWD RAW File'!$E:$E,$B99,'DWD RAW File'!$AG:$AG,$C$1,'DWD RAW File'!$AB:$AB,"Present")&gt;0,"7th Day OT","OFF"), IF(COUNTIFS('DWD RAW File'!$E:$E,$B99,'DWD RAW File'!$AB:$AB,"Present")&gt;0, "P", IF(COUNTIFS('DWD RAW File'!$E:$E,$B99,'DWD RAW File'!$AB:$AB,"Not Present",'DWD RAW File'!$AK:$AK,"&lt;&gt;")&gt;0, _xlfn.XLOOKUP($B99,'DWD RAW File'!$E:$E,'DWD RAW File'!$AK:$AK,""), IF(COUNTIFS('DWD RAW File'!$E:$E,$B99,'DWD RAW File'!$AB:$AB,"Not Present",'DWD RAW File'!$AL:$AL,"&lt;&gt;")&gt;0, _xlfn.XLOOKUP($B99,'DWD RAW File'!$E:$E,'DWD RAW File'!$AL:$AL,""), "AB")))))</f>
        <v>P</v>
      </c>
      <c r="U99" s="97"/>
      <c r="V99" s="51">
        <v>45593</v>
      </c>
      <c r="W99" s="11" t="s">
        <v>1553</v>
      </c>
      <c r="X99" s="121" t="str">
        <f>VLOOKUP(Table1[[#This Row],[Psoft No]],[2]Roster_1788384531598!$E$1:$AU$1334,28,0)</f>
        <v>Friday</v>
      </c>
      <c r="Y99" s="121" t="b">
        <f>Table1[[#This Row],[Column1]]=Table1[[#This Row],[OFF1]]</f>
        <v>1</v>
      </c>
    </row>
    <row r="100" spans="1:25" ht="13" hidden="1" customHeight="1">
      <c r="A100" s="11">
        <v>94</v>
      </c>
      <c r="B100" s="47">
        <v>204319464</v>
      </c>
      <c r="C100" s="87" t="s">
        <v>116</v>
      </c>
      <c r="D100" s="11" t="s">
        <v>1884</v>
      </c>
      <c r="E100" s="48" t="s">
        <v>31</v>
      </c>
      <c r="F100" s="48" t="s">
        <v>74</v>
      </c>
      <c r="G100" s="11" t="s">
        <v>64</v>
      </c>
      <c r="H100" s="11" t="s">
        <v>75</v>
      </c>
      <c r="I100" s="11">
        <v>1299</v>
      </c>
      <c r="J100" s="49" t="str">
        <f>VLOOKUP(Table1[[#This Row],[Psoft No]],[1]Roster!$C$1:$AJ$1369,9,0)</f>
        <v>Day Shift</v>
      </c>
      <c r="K100" s="49" t="s">
        <v>76</v>
      </c>
      <c r="L100" s="49" t="str">
        <f>VLOOKUP(Table1[[#This Row],[Psoft No]],[1]Roster!$C$1:$AJ$1369,11,0)</f>
        <v>Tuesday</v>
      </c>
      <c r="M100" s="49" t="str">
        <f>VLOOKUP(Table1[[#This Row],[Psoft No]],[1]Roster!$C$1:$AJ$1369,12,0)</f>
        <v>Wednesday</v>
      </c>
      <c r="N100" s="49" t="s">
        <v>89</v>
      </c>
      <c r="O100" s="49" t="s">
        <v>67</v>
      </c>
      <c r="P100" s="11" t="s">
        <v>80</v>
      </c>
      <c r="Q100" s="11" t="s">
        <v>87</v>
      </c>
      <c r="R100" s="11" t="s">
        <v>82</v>
      </c>
      <c r="S100" s="11" t="s">
        <v>2647</v>
      </c>
      <c r="T100" s="126" t="str">
        <f>IF(COUNTIFS('DWD RAW File'!$E:$E,$B100,'DWD RAW File'!$AF:$AF,$C$1)&gt;0, IF(COUNTIFS('DWD RAW File'!$E:$E,$B100,'DWD RAW File'!$AF:$AF,$C$1,'DWD RAW File'!$AB:$AB,"Present")&gt;0,"6th Day OT","OFF"), IF(COUNTIFS('DWD RAW File'!$E:$E,$B100,'DWD RAW File'!$AG:$AG,$C$1)&gt;0, IF(COUNTIFS('DWD RAW File'!$E:$E,$B100,'DWD RAW File'!$AG:$AG,$C$1,'DWD RAW File'!$AB:$AB,"Present")&gt;0,"7th Day OT","OFF"), IF(COUNTIFS('DWD RAW File'!$E:$E,$B100,'DWD RAW File'!$AB:$AB,"Present")&gt;0, "P", IF(COUNTIFS('DWD RAW File'!$E:$E,$B100,'DWD RAW File'!$AB:$AB,"Not Present",'DWD RAW File'!$AK:$AK,"&lt;&gt;")&gt;0, _xlfn.XLOOKUP($B100,'DWD RAW File'!$E:$E,'DWD RAW File'!$AK:$AK,""), IF(COUNTIFS('DWD RAW File'!$E:$E,$B100,'DWD RAW File'!$AB:$AB,"Not Present",'DWD RAW File'!$AL:$AL,"&lt;&gt;")&gt;0, _xlfn.XLOOKUP($B100,'DWD RAW File'!$E:$E,'DWD RAW File'!$AL:$AL,""), "AB")))))</f>
        <v>OFF</v>
      </c>
      <c r="U100" s="97"/>
      <c r="V100" s="51">
        <v>45589</v>
      </c>
      <c r="W100" s="11" t="s">
        <v>1553</v>
      </c>
      <c r="X100" s="121" t="str">
        <f>VLOOKUP(Table1[[#This Row],[Psoft No]],[2]Roster_1788384531598!$E$1:$AU$1334,28,0)</f>
        <v>Tuesday</v>
      </c>
      <c r="Y100" s="121" t="b">
        <f>Table1[[#This Row],[Column1]]=Table1[[#This Row],[OFF1]]</f>
        <v>1</v>
      </c>
    </row>
    <row r="101" spans="1:25" ht="13" hidden="1" customHeight="1">
      <c r="A101" s="11">
        <v>95</v>
      </c>
      <c r="B101" s="47">
        <v>206015673</v>
      </c>
      <c r="C101" s="87" t="s">
        <v>2194</v>
      </c>
      <c r="D101" s="11" t="s">
        <v>2195</v>
      </c>
      <c r="E101" s="48" t="s">
        <v>31</v>
      </c>
      <c r="F101" s="48" t="s">
        <v>74</v>
      </c>
      <c r="G101" s="11" t="s">
        <v>64</v>
      </c>
      <c r="H101" s="11" t="s">
        <v>75</v>
      </c>
      <c r="I101" s="11">
        <v>1299</v>
      </c>
      <c r="J101" s="49" t="str">
        <f>VLOOKUP(Table1[[#This Row],[Psoft No]],[1]Roster!$C$1:$AJ$1369,9,0)</f>
        <v>Day Shift</v>
      </c>
      <c r="K101" s="49" t="s">
        <v>76</v>
      </c>
      <c r="L101" s="49" t="str">
        <f>VLOOKUP(Table1[[#This Row],[Psoft No]],[1]Roster!$C$1:$AJ$1369,11,0)</f>
        <v>Saturday</v>
      </c>
      <c r="M101" s="49" t="str">
        <f>VLOOKUP(Table1[[#This Row],[Psoft No]],[1]Roster!$C$1:$AJ$1369,12,0)</f>
        <v>Sunday</v>
      </c>
      <c r="N101" s="49" t="s">
        <v>89</v>
      </c>
      <c r="O101" s="49" t="s">
        <v>67</v>
      </c>
      <c r="P101" s="11" t="s">
        <v>80</v>
      </c>
      <c r="Q101" s="11" t="s">
        <v>81</v>
      </c>
      <c r="R101" s="11" t="s">
        <v>82</v>
      </c>
      <c r="S101" s="11" t="s">
        <v>2647</v>
      </c>
      <c r="T101" s="126" t="str">
        <f>IF(COUNTIFS('DWD RAW File'!$E:$E,$B101,'DWD RAW File'!$AF:$AF,$C$1)&gt;0, IF(COUNTIFS('DWD RAW File'!$E:$E,$B101,'DWD RAW File'!$AF:$AF,$C$1,'DWD RAW File'!$AB:$AB,"Present")&gt;0,"6th Day OT","OFF"), IF(COUNTIFS('DWD RAW File'!$E:$E,$B101,'DWD RAW File'!$AG:$AG,$C$1)&gt;0, IF(COUNTIFS('DWD RAW File'!$E:$E,$B101,'DWD RAW File'!$AG:$AG,$C$1,'DWD RAW File'!$AB:$AB,"Present")&gt;0,"7th Day OT","OFF"), IF(COUNTIFS('DWD RAW File'!$E:$E,$B101,'DWD RAW File'!$AB:$AB,"Present")&gt;0, "P", IF(COUNTIFS('DWD RAW File'!$E:$E,$B101,'DWD RAW File'!$AB:$AB,"Not Present",'DWD RAW File'!$AK:$AK,"&lt;&gt;")&gt;0, _xlfn.XLOOKUP($B101,'DWD RAW File'!$E:$E,'DWD RAW File'!$AK:$AK,""), IF(COUNTIFS('DWD RAW File'!$E:$E,$B101,'DWD RAW File'!$AB:$AB,"Not Present",'DWD RAW File'!$AL:$AL,"&lt;&gt;")&gt;0, _xlfn.XLOOKUP($B101,'DWD RAW File'!$E:$E,'DWD RAW File'!$AL:$AL,""), "AB")))))</f>
        <v>P</v>
      </c>
      <c r="U101" s="97"/>
      <c r="V101" s="51">
        <v>45915</v>
      </c>
      <c r="W101" s="11" t="s">
        <v>1553</v>
      </c>
      <c r="X101" s="121" t="str">
        <f>VLOOKUP(Table1[[#This Row],[Psoft No]],[2]Roster_1788384531598!$E$1:$AU$1334,28,0)</f>
        <v>Saturday</v>
      </c>
      <c r="Y101" s="121" t="b">
        <f>Table1[[#This Row],[Column1]]=Table1[[#This Row],[OFF1]]</f>
        <v>1</v>
      </c>
    </row>
    <row r="102" spans="1:25" ht="13" hidden="1" customHeight="1">
      <c r="A102" s="11">
        <v>96</v>
      </c>
      <c r="B102" s="47">
        <v>206006079</v>
      </c>
      <c r="C102" s="87" t="s">
        <v>400</v>
      </c>
      <c r="D102" s="11" t="s">
        <v>1885</v>
      </c>
      <c r="E102" s="48" t="s">
        <v>31</v>
      </c>
      <c r="F102" s="48" t="s">
        <v>74</v>
      </c>
      <c r="G102" s="11" t="s">
        <v>64</v>
      </c>
      <c r="H102" s="11" t="s">
        <v>75</v>
      </c>
      <c r="I102" s="11">
        <v>1299</v>
      </c>
      <c r="J102" s="49" t="str">
        <f>VLOOKUP(Table1[[#This Row],[Psoft No]],[1]Roster!$C$1:$AJ$1369,9,0)</f>
        <v>Night Shift</v>
      </c>
      <c r="K102" s="49" t="s">
        <v>76</v>
      </c>
      <c r="L102" s="49" t="str">
        <f>VLOOKUP(Table1[[#This Row],[Psoft No]],[1]Roster!$C$1:$AJ$1369,11,0)</f>
        <v>Monday</v>
      </c>
      <c r="M102" s="49" t="str">
        <f>VLOOKUP(Table1[[#This Row],[Psoft No]],[1]Roster!$C$1:$AJ$1369,12,0)</f>
        <v>Tuesday</v>
      </c>
      <c r="N102" s="49" t="s">
        <v>79</v>
      </c>
      <c r="O102" s="49" t="s">
        <v>67</v>
      </c>
      <c r="P102" s="11" t="s">
        <v>80</v>
      </c>
      <c r="Q102" s="11" t="s">
        <v>81</v>
      </c>
      <c r="R102" s="11" t="s">
        <v>82</v>
      </c>
      <c r="S102" s="11" t="s">
        <v>2647</v>
      </c>
      <c r="T102" s="126" t="str">
        <f>IF(COUNTIFS('DWD RAW File'!$E:$E,$B102,'DWD RAW File'!$AF:$AF,$C$1)&gt;0, IF(COUNTIFS('DWD RAW File'!$E:$E,$B102,'DWD RAW File'!$AF:$AF,$C$1,'DWD RAW File'!$AB:$AB,"Present")&gt;0,"6th Day OT","OFF"), IF(COUNTIFS('DWD RAW File'!$E:$E,$B102,'DWD RAW File'!$AG:$AG,$C$1)&gt;0, IF(COUNTIFS('DWD RAW File'!$E:$E,$B102,'DWD RAW File'!$AG:$AG,$C$1,'DWD RAW File'!$AB:$AB,"Present")&gt;0,"7th Day OT","OFF"), IF(COUNTIFS('DWD RAW File'!$E:$E,$B102,'DWD RAW File'!$AB:$AB,"Present")&gt;0, "P", IF(COUNTIFS('DWD RAW File'!$E:$E,$B102,'DWD RAW File'!$AB:$AB,"Not Present",'DWD RAW File'!$AK:$AK,"&lt;&gt;")&gt;0, _xlfn.XLOOKUP($B102,'DWD RAW File'!$E:$E,'DWD RAW File'!$AK:$AK,""), IF(COUNTIFS('DWD RAW File'!$E:$E,$B102,'DWD RAW File'!$AB:$AB,"Not Present",'DWD RAW File'!$AL:$AL,"&lt;&gt;")&gt;0, _xlfn.XLOOKUP($B102,'DWD RAW File'!$E:$E,'DWD RAW File'!$AL:$AL,""), "AB")))))</f>
        <v>P</v>
      </c>
      <c r="U102" s="97"/>
      <c r="V102" s="51">
        <v>45915</v>
      </c>
      <c r="W102" s="11" t="s">
        <v>1553</v>
      </c>
      <c r="X102" s="121" t="str">
        <f>VLOOKUP(Table1[[#This Row],[Psoft No]],[2]Roster_1788384531598!$E$1:$AU$1334,28,0)</f>
        <v>Monday</v>
      </c>
      <c r="Y102" s="121" t="b">
        <f>Table1[[#This Row],[Column1]]=Table1[[#This Row],[OFF1]]</f>
        <v>1</v>
      </c>
    </row>
    <row r="103" spans="1:25" ht="13" hidden="1" customHeight="1">
      <c r="A103" s="11">
        <v>97</v>
      </c>
      <c r="B103" s="47">
        <v>204373628</v>
      </c>
      <c r="C103" s="87" t="s">
        <v>117</v>
      </c>
      <c r="D103" s="11" t="s">
        <v>1886</v>
      </c>
      <c r="E103" s="48" t="s">
        <v>31</v>
      </c>
      <c r="F103" s="48" t="s">
        <v>74</v>
      </c>
      <c r="G103" s="11" t="s">
        <v>64</v>
      </c>
      <c r="H103" s="11" t="s">
        <v>75</v>
      </c>
      <c r="I103" s="11">
        <v>1299</v>
      </c>
      <c r="J103" s="49" t="str">
        <f>VLOOKUP(Table1[[#This Row],[Psoft No]],[1]Roster!$C$1:$AJ$1369,9,0)</f>
        <v>Day Shift</v>
      </c>
      <c r="K103" s="49" t="s">
        <v>76</v>
      </c>
      <c r="L103" s="49" t="str">
        <f>VLOOKUP(Table1[[#This Row],[Psoft No]],[1]Roster!$C$1:$AJ$1369,11,0)</f>
        <v>Sunday</v>
      </c>
      <c r="M103" s="49" t="str">
        <f>VLOOKUP(Table1[[#This Row],[Psoft No]],[1]Roster!$C$1:$AJ$1369,12,0)</f>
        <v>Monday</v>
      </c>
      <c r="N103" s="48" t="s">
        <v>86</v>
      </c>
      <c r="O103" s="49" t="s">
        <v>67</v>
      </c>
      <c r="P103" s="11" t="s">
        <v>80</v>
      </c>
      <c r="Q103" s="11" t="s">
        <v>87</v>
      </c>
      <c r="R103" s="11" t="s">
        <v>82</v>
      </c>
      <c r="S103" s="11" t="s">
        <v>2647</v>
      </c>
      <c r="T103" s="126" t="str">
        <f>IF(COUNTIFS('DWD RAW File'!$E:$E,$B103,'DWD RAW File'!$AF:$AF,$C$1)&gt;0, IF(COUNTIFS('DWD RAW File'!$E:$E,$B103,'DWD RAW File'!$AF:$AF,$C$1,'DWD RAW File'!$AB:$AB,"Present")&gt;0,"6th Day OT","OFF"), IF(COUNTIFS('DWD RAW File'!$E:$E,$B103,'DWD RAW File'!$AG:$AG,$C$1)&gt;0, IF(COUNTIFS('DWD RAW File'!$E:$E,$B103,'DWD RAW File'!$AG:$AG,$C$1,'DWD RAW File'!$AB:$AB,"Present")&gt;0,"7th Day OT","OFF"), IF(COUNTIFS('DWD RAW File'!$E:$E,$B103,'DWD RAW File'!$AB:$AB,"Present")&gt;0, "P", IF(COUNTIFS('DWD RAW File'!$E:$E,$B103,'DWD RAW File'!$AB:$AB,"Not Present",'DWD RAW File'!$AK:$AK,"&lt;&gt;")&gt;0, _xlfn.XLOOKUP($B103,'DWD RAW File'!$E:$E,'DWD RAW File'!$AK:$AK,""), IF(COUNTIFS('DWD RAW File'!$E:$E,$B103,'DWD RAW File'!$AB:$AB,"Not Present",'DWD RAW File'!$AL:$AL,"&lt;&gt;")&gt;0, _xlfn.XLOOKUP($B103,'DWD RAW File'!$E:$E,'DWD RAW File'!$AL:$AL,""), "AB")))))</f>
        <v>P</v>
      </c>
      <c r="U103" s="97"/>
      <c r="V103" s="51">
        <v>45593</v>
      </c>
      <c r="W103" s="11" t="s">
        <v>1553</v>
      </c>
      <c r="X103" s="121" t="str">
        <f>VLOOKUP(Table1[[#This Row],[Psoft No]],[2]Roster_1788384531598!$E$1:$AU$1334,28,0)</f>
        <v>Sunday</v>
      </c>
      <c r="Y103" s="121" t="b">
        <f>Table1[[#This Row],[Column1]]=Table1[[#This Row],[OFF1]]</f>
        <v>1</v>
      </c>
    </row>
    <row r="104" spans="1:25" ht="13" hidden="1" customHeight="1">
      <c r="A104" s="11">
        <v>98</v>
      </c>
      <c r="B104" s="47">
        <v>206957730</v>
      </c>
      <c r="C104" s="87" t="s">
        <v>2060</v>
      </c>
      <c r="D104" s="11" t="s">
        <v>1989</v>
      </c>
      <c r="E104" s="48" t="s">
        <v>31</v>
      </c>
      <c r="F104" s="48" t="s">
        <v>74</v>
      </c>
      <c r="G104" s="11" t="s">
        <v>64</v>
      </c>
      <c r="H104" s="11" t="s">
        <v>75</v>
      </c>
      <c r="I104" s="11">
        <v>1299</v>
      </c>
      <c r="J104" s="49" t="str">
        <f>VLOOKUP(Table1[[#This Row],[Psoft No]],[1]Roster!$C$1:$AJ$1369,9,0)</f>
        <v>Day Shift</v>
      </c>
      <c r="K104" s="49" t="s">
        <v>76</v>
      </c>
      <c r="L104" s="49" t="str">
        <f>VLOOKUP(Table1[[#This Row],[Psoft No]],[1]Roster!$C$1:$AJ$1369,11,0)</f>
        <v>Friday</v>
      </c>
      <c r="M104" s="49" t="str">
        <f>VLOOKUP(Table1[[#This Row],[Psoft No]],[1]Roster!$C$1:$AJ$1369,12,0)</f>
        <v>Saturday</v>
      </c>
      <c r="N104" s="49" t="s">
        <v>89</v>
      </c>
      <c r="O104" s="49" t="s">
        <v>67</v>
      </c>
      <c r="P104" s="11" t="s">
        <v>80</v>
      </c>
      <c r="Q104" s="11" t="s">
        <v>96</v>
      </c>
      <c r="R104" s="11" t="s">
        <v>82</v>
      </c>
      <c r="S104" s="11" t="s">
        <v>2647</v>
      </c>
      <c r="T104" s="126" t="str">
        <f>IF(COUNTIFS('DWD RAW File'!$E:$E,$B104,'DWD RAW File'!$AF:$AF,$C$1)&gt;0, IF(COUNTIFS('DWD RAW File'!$E:$E,$B104,'DWD RAW File'!$AF:$AF,$C$1,'DWD RAW File'!$AB:$AB,"Present")&gt;0,"6th Day OT","OFF"), IF(COUNTIFS('DWD RAW File'!$E:$E,$B104,'DWD RAW File'!$AG:$AG,$C$1)&gt;0, IF(COUNTIFS('DWD RAW File'!$E:$E,$B104,'DWD RAW File'!$AG:$AG,$C$1,'DWD RAW File'!$AB:$AB,"Present")&gt;0,"7th Day OT","OFF"), IF(COUNTIFS('DWD RAW File'!$E:$E,$B104,'DWD RAW File'!$AB:$AB,"Present")&gt;0, "P", IF(COUNTIFS('DWD RAW File'!$E:$E,$B104,'DWD RAW File'!$AB:$AB,"Not Present",'DWD RAW File'!$AK:$AK,"&lt;&gt;")&gt;0, _xlfn.XLOOKUP($B104,'DWD RAW File'!$E:$E,'DWD RAW File'!$AK:$AK,""), IF(COUNTIFS('DWD RAW File'!$E:$E,$B104,'DWD RAW File'!$AB:$AB,"Not Present",'DWD RAW File'!$AL:$AL,"&lt;&gt;")&gt;0, _xlfn.XLOOKUP($B104,'DWD RAW File'!$E:$E,'DWD RAW File'!$AL:$AL,""), "AB")))))</f>
        <v>P</v>
      </c>
      <c r="U104" s="97"/>
      <c r="V104" s="51">
        <v>46048</v>
      </c>
      <c r="W104" s="11" t="s">
        <v>1553</v>
      </c>
      <c r="X104" s="121" t="str">
        <f>VLOOKUP(Table1[[#This Row],[Psoft No]],[2]Roster_1788384531598!$E$1:$AU$1334,28,0)</f>
        <v>Friday</v>
      </c>
      <c r="Y104" s="121" t="b">
        <f>Table1[[#This Row],[Column1]]=Table1[[#This Row],[OFF1]]</f>
        <v>1</v>
      </c>
    </row>
    <row r="105" spans="1:25" ht="13" hidden="1" customHeight="1">
      <c r="A105" s="11">
        <v>99</v>
      </c>
      <c r="B105" s="47">
        <v>206953803</v>
      </c>
      <c r="C105" s="87" t="s">
        <v>2056</v>
      </c>
      <c r="D105" s="11" t="s">
        <v>1985</v>
      </c>
      <c r="E105" s="48" t="s">
        <v>31</v>
      </c>
      <c r="F105" s="48" t="s">
        <v>74</v>
      </c>
      <c r="G105" s="11" t="s">
        <v>64</v>
      </c>
      <c r="H105" s="11" t="s">
        <v>75</v>
      </c>
      <c r="I105" s="11">
        <v>1299</v>
      </c>
      <c r="J105" s="49" t="str">
        <f>VLOOKUP(Table1[[#This Row],[Psoft No]],[1]Roster!$C$1:$AJ$1369,9,0)</f>
        <v>Day Shift</v>
      </c>
      <c r="K105" s="49" t="s">
        <v>76</v>
      </c>
      <c r="L105" s="49" t="str">
        <f>VLOOKUP(Table1[[#This Row],[Psoft No]],[1]Roster!$C$1:$AJ$1369,11,0)</f>
        <v>Thursday</v>
      </c>
      <c r="M105" s="49" t="str">
        <f>VLOOKUP(Table1[[#This Row],[Psoft No]],[1]Roster!$C$1:$AJ$1369,12,0)</f>
        <v>Friday</v>
      </c>
      <c r="N105" s="49" t="s">
        <v>79</v>
      </c>
      <c r="O105" s="49" t="s">
        <v>67</v>
      </c>
      <c r="P105" s="11" t="s">
        <v>80</v>
      </c>
      <c r="Q105" s="11" t="s">
        <v>96</v>
      </c>
      <c r="R105" s="11" t="s">
        <v>82</v>
      </c>
      <c r="S105" s="11" t="s">
        <v>2647</v>
      </c>
      <c r="T105" s="126" t="str">
        <f>IF(COUNTIFS('DWD RAW File'!$E:$E,$B105,'DWD RAW File'!$AF:$AF,$C$1)&gt;0, IF(COUNTIFS('DWD RAW File'!$E:$E,$B105,'DWD RAW File'!$AF:$AF,$C$1,'DWD RAW File'!$AB:$AB,"Present")&gt;0,"6th Day OT","OFF"), IF(COUNTIFS('DWD RAW File'!$E:$E,$B105,'DWD RAW File'!$AG:$AG,$C$1)&gt;0, IF(COUNTIFS('DWD RAW File'!$E:$E,$B105,'DWD RAW File'!$AG:$AG,$C$1,'DWD RAW File'!$AB:$AB,"Present")&gt;0,"7th Day OT","OFF"), IF(COUNTIFS('DWD RAW File'!$E:$E,$B105,'DWD RAW File'!$AB:$AB,"Present")&gt;0, "P", IF(COUNTIFS('DWD RAW File'!$E:$E,$B105,'DWD RAW File'!$AB:$AB,"Not Present",'DWD RAW File'!$AK:$AK,"&lt;&gt;")&gt;0, _xlfn.XLOOKUP($B105,'DWD RAW File'!$E:$E,'DWD RAW File'!$AK:$AK,""), IF(COUNTIFS('DWD RAW File'!$E:$E,$B105,'DWD RAW File'!$AB:$AB,"Not Present",'DWD RAW File'!$AL:$AL,"&lt;&gt;")&gt;0, _xlfn.XLOOKUP($B105,'DWD RAW File'!$E:$E,'DWD RAW File'!$AL:$AL,""), "AB")))))</f>
        <v>P</v>
      </c>
      <c r="U105" s="97"/>
      <c r="V105" s="51">
        <v>46048</v>
      </c>
      <c r="W105" s="11" t="s">
        <v>1553</v>
      </c>
      <c r="X105" s="121" t="str">
        <f>VLOOKUP(Table1[[#This Row],[Psoft No]],[2]Roster_1788384531598!$E$1:$AU$1334,28,0)</f>
        <v>Thursday</v>
      </c>
      <c r="Y105" s="121" t="b">
        <f>Table1[[#This Row],[Column1]]=Table1[[#This Row],[OFF1]]</f>
        <v>1</v>
      </c>
    </row>
    <row r="106" spans="1:25" ht="13" hidden="1" customHeight="1">
      <c r="A106" s="11">
        <v>100</v>
      </c>
      <c r="B106" s="47">
        <v>206192268</v>
      </c>
      <c r="C106" s="87" t="s">
        <v>1583</v>
      </c>
      <c r="D106" s="11" t="s">
        <v>1887</v>
      </c>
      <c r="E106" s="48" t="s">
        <v>31</v>
      </c>
      <c r="F106" s="48" t="s">
        <v>74</v>
      </c>
      <c r="G106" s="11" t="s">
        <v>64</v>
      </c>
      <c r="H106" s="11" t="s">
        <v>75</v>
      </c>
      <c r="I106" s="11">
        <v>1299</v>
      </c>
      <c r="J106" s="49" t="str">
        <f>VLOOKUP(Table1[[#This Row],[Psoft No]],[1]Roster!$C$1:$AJ$1369,9,0)</f>
        <v>Day Shift</v>
      </c>
      <c r="K106" s="49" t="s">
        <v>76</v>
      </c>
      <c r="L106" s="49" t="str">
        <f>VLOOKUP(Table1[[#This Row],[Psoft No]],[1]Roster!$C$1:$AJ$1369,11,0)</f>
        <v>Friday</v>
      </c>
      <c r="M106" s="49" t="str">
        <f>VLOOKUP(Table1[[#This Row],[Psoft No]],[1]Roster!$C$1:$AJ$1369,12,0)</f>
        <v>Saturday</v>
      </c>
      <c r="N106" s="49" t="s">
        <v>79</v>
      </c>
      <c r="O106" s="49" t="s">
        <v>67</v>
      </c>
      <c r="P106" s="11" t="s">
        <v>80</v>
      </c>
      <c r="Q106" s="11" t="s">
        <v>96</v>
      </c>
      <c r="R106" s="11" t="s">
        <v>82</v>
      </c>
      <c r="S106" s="11" t="s">
        <v>2647</v>
      </c>
      <c r="T106" s="126" t="s">
        <v>7</v>
      </c>
      <c r="U106" s="97"/>
      <c r="V106" s="51">
        <v>45936</v>
      </c>
      <c r="W106" s="11" t="s">
        <v>1553</v>
      </c>
      <c r="X106" s="121" t="str">
        <f>VLOOKUP(Table1[[#This Row],[Psoft No]],[2]Roster_1788384531598!$E$1:$AU$1334,28,0)</f>
        <v>Friday</v>
      </c>
      <c r="Y106" s="121" t="b">
        <f>Table1[[#This Row],[Column1]]=Table1[[#This Row],[OFF1]]</f>
        <v>1</v>
      </c>
    </row>
    <row r="107" spans="1:25" ht="13" hidden="1" customHeight="1">
      <c r="A107" s="11">
        <v>101</v>
      </c>
      <c r="B107" s="47">
        <v>203469395</v>
      </c>
      <c r="C107" s="87" t="s">
        <v>118</v>
      </c>
      <c r="D107" s="11" t="s">
        <v>1888</v>
      </c>
      <c r="E107" s="48" t="s">
        <v>31</v>
      </c>
      <c r="F107" s="48" t="s">
        <v>74</v>
      </c>
      <c r="G107" s="11" t="s">
        <v>64</v>
      </c>
      <c r="H107" s="11" t="s">
        <v>75</v>
      </c>
      <c r="I107" s="11">
        <v>1299</v>
      </c>
      <c r="J107" s="49" t="str">
        <f>VLOOKUP(Table1[[#This Row],[Psoft No]],[1]Roster!$C$1:$AJ$1369,9,0)</f>
        <v>Day Shift</v>
      </c>
      <c r="K107" s="49" t="s">
        <v>76</v>
      </c>
      <c r="L107" s="49" t="str">
        <f>VLOOKUP(Table1[[#This Row],[Psoft No]],[1]Roster!$C$1:$AJ$1369,11,0)</f>
        <v>Sunday</v>
      </c>
      <c r="M107" s="49" t="str">
        <f>VLOOKUP(Table1[[#This Row],[Psoft No]],[1]Roster!$C$1:$AJ$1369,12,0)</f>
        <v>Monday</v>
      </c>
      <c r="N107" s="48" t="s">
        <v>86</v>
      </c>
      <c r="O107" s="49" t="s">
        <v>67</v>
      </c>
      <c r="P107" s="11" t="s">
        <v>80</v>
      </c>
      <c r="Q107" s="11" t="s">
        <v>99</v>
      </c>
      <c r="R107" s="11" t="s">
        <v>82</v>
      </c>
      <c r="S107" s="11" t="s">
        <v>2647</v>
      </c>
      <c r="T107" s="126" t="str">
        <f>IF(COUNTIFS('DWD RAW File'!$E:$E,$B107,'DWD RAW File'!$AF:$AF,$C$1)&gt;0, IF(COUNTIFS('DWD RAW File'!$E:$E,$B107,'DWD RAW File'!$AF:$AF,$C$1,'DWD RAW File'!$AB:$AB,"Present")&gt;0,"6th Day OT","OFF"), IF(COUNTIFS('DWD RAW File'!$E:$E,$B107,'DWD RAW File'!$AG:$AG,$C$1)&gt;0, IF(COUNTIFS('DWD RAW File'!$E:$E,$B107,'DWD RAW File'!$AG:$AG,$C$1,'DWD RAW File'!$AB:$AB,"Present")&gt;0,"7th Day OT","OFF"), IF(COUNTIFS('DWD RAW File'!$E:$E,$B107,'DWD RAW File'!$AB:$AB,"Present")&gt;0, "P", IF(COUNTIFS('DWD RAW File'!$E:$E,$B107,'DWD RAW File'!$AB:$AB,"Not Present",'DWD RAW File'!$AK:$AK,"&lt;&gt;")&gt;0, _xlfn.XLOOKUP($B107,'DWD RAW File'!$E:$E,'DWD RAW File'!$AK:$AK,""), IF(COUNTIFS('DWD RAW File'!$E:$E,$B107,'DWD RAW File'!$AB:$AB,"Not Present",'DWD RAW File'!$AL:$AL,"&lt;&gt;")&gt;0, _xlfn.XLOOKUP($B107,'DWD RAW File'!$E:$E,'DWD RAW File'!$AL:$AL,""), "AB")))))</f>
        <v>P</v>
      </c>
      <c r="U107" s="97"/>
      <c r="V107" s="51">
        <v>45456</v>
      </c>
      <c r="W107" s="11" t="s">
        <v>1553</v>
      </c>
      <c r="X107" s="121" t="str">
        <f>VLOOKUP(Table1[[#This Row],[Psoft No]],[2]Roster_1788384531598!$E$1:$AU$1334,28,0)</f>
        <v>Sunday</v>
      </c>
      <c r="Y107" s="121" t="b">
        <f>Table1[[#This Row],[Column1]]=Table1[[#This Row],[OFF1]]</f>
        <v>1</v>
      </c>
    </row>
    <row r="108" spans="1:25" ht="13" hidden="1" customHeight="1">
      <c r="A108" s="11">
        <v>102</v>
      </c>
      <c r="B108" s="47">
        <v>102582334</v>
      </c>
      <c r="C108" s="87" t="s">
        <v>2641</v>
      </c>
      <c r="D108" s="11" t="s">
        <v>2642</v>
      </c>
      <c r="E108" s="48" t="s">
        <v>34</v>
      </c>
      <c r="F108" s="48" t="s">
        <v>74</v>
      </c>
      <c r="G108" s="11" t="s">
        <v>64</v>
      </c>
      <c r="H108" s="11" t="s">
        <v>75</v>
      </c>
      <c r="I108" s="11">
        <v>1299</v>
      </c>
      <c r="J108" s="49" t="str">
        <f>VLOOKUP(Table1[[#This Row],[Psoft No]],[1]Roster!$C$1:$AJ$1369,9,0)</f>
        <v>Day Shift</v>
      </c>
      <c r="K108" s="49" t="s">
        <v>76</v>
      </c>
      <c r="L108" s="49" t="str">
        <f>VLOOKUP(Table1[[#This Row],[Psoft No]],[1]Roster!$C$1:$AJ$1369,11,0)</f>
        <v>Tuesday</v>
      </c>
      <c r="M108" s="49" t="str">
        <f>VLOOKUP(Table1[[#This Row],[Psoft No]],[1]Roster!$C$1:$AJ$1369,12,0)</f>
        <v>Wednesday</v>
      </c>
      <c r="N108" s="48" t="s">
        <v>108</v>
      </c>
      <c r="O108" s="49" t="s">
        <v>67</v>
      </c>
      <c r="P108" s="11" t="s">
        <v>80</v>
      </c>
      <c r="Q108" s="11" t="s">
        <v>98</v>
      </c>
      <c r="R108" s="11" t="s">
        <v>2645</v>
      </c>
      <c r="S108" s="11" t="s">
        <v>2646</v>
      </c>
      <c r="T108" s="126" t="str">
        <f>IF(COUNTIFS('DWD RAW File'!$E:$E,$B108,'DWD RAW File'!$AF:$AF,$C$1)&gt;0, IF(COUNTIFS('DWD RAW File'!$E:$E,$B108,'DWD RAW File'!$AF:$AF,$C$1,'DWD RAW File'!$AB:$AB,"Present")&gt;0,"6th Day OT","OFF"), IF(COUNTIFS('DWD RAW File'!$E:$E,$B108,'DWD RAW File'!$AG:$AG,$C$1)&gt;0, IF(COUNTIFS('DWD RAW File'!$E:$E,$B108,'DWD RAW File'!$AG:$AG,$C$1,'DWD RAW File'!$AB:$AB,"Present")&gt;0,"7th Day OT","OFF"), IF(COUNTIFS('DWD RAW File'!$E:$E,$B108,'DWD RAW File'!$AB:$AB,"Present")&gt;0, "P", IF(COUNTIFS('DWD RAW File'!$E:$E,$B108,'DWD RAW File'!$AB:$AB,"Not Present",'DWD RAW File'!$AK:$AK,"&lt;&gt;")&gt;0, _xlfn.XLOOKUP($B108,'DWD RAW File'!$E:$E,'DWD RAW File'!$AK:$AK,""), IF(COUNTIFS('DWD RAW File'!$E:$E,$B108,'DWD RAW File'!$AB:$AB,"Not Present",'DWD RAW File'!$AL:$AL,"&lt;&gt;")&gt;0, _xlfn.XLOOKUP($B108,'DWD RAW File'!$E:$E,'DWD RAW File'!$AL:$AL,""), "AB")))))</f>
        <v>OFF</v>
      </c>
      <c r="U108" s="97"/>
      <c r="V108" s="51">
        <v>42960</v>
      </c>
      <c r="W108" s="11" t="s">
        <v>1553</v>
      </c>
      <c r="X108" s="121" t="str">
        <f>VLOOKUP(Table1[[#This Row],[Psoft No]],[2]Roster_1788384531598!$E$1:$AU$1334,28,0)</f>
        <v>Tuesday</v>
      </c>
      <c r="Y108" s="121" t="b">
        <f>Table1[[#This Row],[Column1]]=Table1[[#This Row],[OFF1]]</f>
        <v>1</v>
      </c>
    </row>
    <row r="109" spans="1:25" ht="13" hidden="1" customHeight="1">
      <c r="A109" s="11">
        <v>103</v>
      </c>
      <c r="B109" s="47">
        <v>203687851</v>
      </c>
      <c r="C109" s="87" t="s">
        <v>2196</v>
      </c>
      <c r="D109" s="11" t="s">
        <v>2197</v>
      </c>
      <c r="E109" s="48" t="s">
        <v>31</v>
      </c>
      <c r="F109" s="48" t="s">
        <v>74</v>
      </c>
      <c r="G109" s="11" t="s">
        <v>64</v>
      </c>
      <c r="H109" s="11" t="s">
        <v>75</v>
      </c>
      <c r="I109" s="11">
        <v>1299</v>
      </c>
      <c r="J109" s="49" t="str">
        <f>VLOOKUP(Table1[[#This Row],[Psoft No]],[1]Roster!$C$1:$AJ$1369,9,0)</f>
        <v>Night Shift</v>
      </c>
      <c r="K109" s="49" t="s">
        <v>76</v>
      </c>
      <c r="L109" s="49" t="str">
        <f>VLOOKUP(Table1[[#This Row],[Psoft No]],[1]Roster!$C$1:$AJ$1369,11,0)</f>
        <v>Saturday</v>
      </c>
      <c r="M109" s="49" t="str">
        <f>VLOOKUP(Table1[[#This Row],[Psoft No]],[1]Roster!$C$1:$AJ$1369,12,0)</f>
        <v>Sunday</v>
      </c>
      <c r="N109" s="48" t="s">
        <v>86</v>
      </c>
      <c r="O109" s="49" t="s">
        <v>67</v>
      </c>
      <c r="P109" s="11" t="s">
        <v>80</v>
      </c>
      <c r="Q109" s="11" t="s">
        <v>99</v>
      </c>
      <c r="R109" s="11" t="s">
        <v>82</v>
      </c>
      <c r="S109" s="11" t="s">
        <v>2647</v>
      </c>
      <c r="T109" s="126" t="str">
        <f>IF(COUNTIFS('DWD RAW File'!$E:$E,$B109,'DWD RAW File'!$AF:$AF,$C$1)&gt;0, IF(COUNTIFS('DWD RAW File'!$E:$E,$B109,'DWD RAW File'!$AF:$AF,$C$1,'DWD RAW File'!$AB:$AB,"Present")&gt;0,"6th Day OT","OFF"), IF(COUNTIFS('DWD RAW File'!$E:$E,$B109,'DWD RAW File'!$AG:$AG,$C$1)&gt;0, IF(COUNTIFS('DWD RAW File'!$E:$E,$B109,'DWD RAW File'!$AG:$AG,$C$1,'DWD RAW File'!$AB:$AB,"Present")&gt;0,"7th Day OT","OFF"), IF(COUNTIFS('DWD RAW File'!$E:$E,$B109,'DWD RAW File'!$AB:$AB,"Present")&gt;0, "P", IF(COUNTIFS('DWD RAW File'!$E:$E,$B109,'DWD RAW File'!$AB:$AB,"Not Present",'DWD RAW File'!$AK:$AK,"&lt;&gt;")&gt;0, _xlfn.XLOOKUP($B109,'DWD RAW File'!$E:$E,'DWD RAW File'!$AK:$AK,""), IF(COUNTIFS('DWD RAW File'!$E:$E,$B109,'DWD RAW File'!$AB:$AB,"Not Present",'DWD RAW File'!$AL:$AL,"&lt;&gt;")&gt;0, _xlfn.XLOOKUP($B109,'DWD RAW File'!$E:$E,'DWD RAW File'!$AL:$AL,""), "AB")))))</f>
        <v>P</v>
      </c>
      <c r="U109" s="97"/>
      <c r="V109" s="51">
        <v>45488</v>
      </c>
      <c r="W109" s="11" t="s">
        <v>1553</v>
      </c>
      <c r="X109" s="121" t="str">
        <f>VLOOKUP(Table1[[#This Row],[Psoft No]],[2]Roster_1788384531598!$E$1:$AU$1334,28,0)</f>
        <v>Saturday</v>
      </c>
      <c r="Y109" s="121" t="b">
        <f>Table1[[#This Row],[Column1]]=Table1[[#This Row],[OFF1]]</f>
        <v>1</v>
      </c>
    </row>
    <row r="110" spans="1:25" ht="13" hidden="1" customHeight="1">
      <c r="A110" s="11">
        <v>104</v>
      </c>
      <c r="B110" s="47">
        <v>206953570</v>
      </c>
      <c r="C110" s="87" t="s">
        <v>2057</v>
      </c>
      <c r="D110" s="11" t="s">
        <v>1986</v>
      </c>
      <c r="E110" s="48" t="s">
        <v>31</v>
      </c>
      <c r="F110" s="48" t="s">
        <v>74</v>
      </c>
      <c r="G110" s="11" t="s">
        <v>64</v>
      </c>
      <c r="H110" s="11" t="s">
        <v>75</v>
      </c>
      <c r="I110" s="11">
        <v>1299</v>
      </c>
      <c r="J110" s="49" t="str">
        <f>VLOOKUP(Table1[[#This Row],[Psoft No]],[1]Roster!$C$1:$AJ$1369,9,0)</f>
        <v>Day Shift</v>
      </c>
      <c r="K110" s="49" t="s">
        <v>76</v>
      </c>
      <c r="L110" s="49" t="str">
        <f>VLOOKUP(Table1[[#This Row],[Psoft No]],[1]Roster!$C$1:$AJ$1369,11,0)</f>
        <v>Thursday</v>
      </c>
      <c r="M110" s="49" t="str">
        <f>VLOOKUP(Table1[[#This Row],[Psoft No]],[1]Roster!$C$1:$AJ$1369,12,0)</f>
        <v>Friday</v>
      </c>
      <c r="N110" s="49" t="s">
        <v>79</v>
      </c>
      <c r="O110" s="49" t="s">
        <v>67</v>
      </c>
      <c r="P110" s="11" t="s">
        <v>80</v>
      </c>
      <c r="Q110" s="11" t="s">
        <v>96</v>
      </c>
      <c r="R110" s="11" t="s">
        <v>82</v>
      </c>
      <c r="S110" s="11" t="s">
        <v>2647</v>
      </c>
      <c r="T110" s="126" t="str">
        <f>IF(COUNTIFS('DWD RAW File'!$E:$E,$B110,'DWD RAW File'!$AF:$AF,$C$1)&gt;0, IF(COUNTIFS('DWD RAW File'!$E:$E,$B110,'DWD RAW File'!$AF:$AF,$C$1,'DWD RAW File'!$AB:$AB,"Present")&gt;0,"6th Day OT","OFF"), IF(COUNTIFS('DWD RAW File'!$E:$E,$B110,'DWD RAW File'!$AG:$AG,$C$1)&gt;0, IF(COUNTIFS('DWD RAW File'!$E:$E,$B110,'DWD RAW File'!$AG:$AG,$C$1,'DWD RAW File'!$AB:$AB,"Present")&gt;0,"7th Day OT","OFF"), IF(COUNTIFS('DWD RAW File'!$E:$E,$B110,'DWD RAW File'!$AB:$AB,"Present")&gt;0, "P", IF(COUNTIFS('DWD RAW File'!$E:$E,$B110,'DWD RAW File'!$AB:$AB,"Not Present",'DWD RAW File'!$AK:$AK,"&lt;&gt;")&gt;0, _xlfn.XLOOKUP($B110,'DWD RAW File'!$E:$E,'DWD RAW File'!$AK:$AK,""), IF(COUNTIFS('DWD RAW File'!$E:$E,$B110,'DWD RAW File'!$AB:$AB,"Not Present",'DWD RAW File'!$AL:$AL,"&lt;&gt;")&gt;0, _xlfn.XLOOKUP($B110,'DWD RAW File'!$E:$E,'DWD RAW File'!$AL:$AL,""), "AB")))))</f>
        <v>P</v>
      </c>
      <c r="U110" s="97"/>
      <c r="V110" s="51">
        <v>46048</v>
      </c>
      <c r="W110" s="11" t="s">
        <v>1553</v>
      </c>
      <c r="X110" s="121" t="str">
        <f>VLOOKUP(Table1[[#This Row],[Psoft No]],[2]Roster_1788384531598!$E$1:$AU$1334,28,0)</f>
        <v>Thursday</v>
      </c>
      <c r="Y110" s="121" t="b">
        <f>Table1[[#This Row],[Column1]]=Table1[[#This Row],[OFF1]]</f>
        <v>1</v>
      </c>
    </row>
    <row r="111" spans="1:25" ht="13" hidden="1" customHeight="1">
      <c r="A111" s="11">
        <v>105</v>
      </c>
      <c r="B111" s="47">
        <v>203469053</v>
      </c>
      <c r="C111" s="87" t="s">
        <v>119</v>
      </c>
      <c r="D111" s="11" t="s">
        <v>1889</v>
      </c>
      <c r="E111" s="48" t="s">
        <v>31</v>
      </c>
      <c r="F111" s="48" t="s">
        <v>74</v>
      </c>
      <c r="G111" s="11" t="s">
        <v>64</v>
      </c>
      <c r="H111" s="11" t="s">
        <v>75</v>
      </c>
      <c r="I111" s="11">
        <v>1299</v>
      </c>
      <c r="J111" s="49" t="str">
        <f>VLOOKUP(Table1[[#This Row],[Psoft No]],[1]Roster!$C$1:$AJ$1369,9,0)</f>
        <v>Night Shift</v>
      </c>
      <c r="K111" s="49" t="s">
        <v>76</v>
      </c>
      <c r="L111" s="49" t="s">
        <v>36</v>
      </c>
      <c r="M111" s="49" t="str">
        <f>VLOOKUP(Table1[[#This Row],[Psoft No]],[1]Roster!$C$1:$AJ$1369,12,0)</f>
        <v>Thursday</v>
      </c>
      <c r="N111" s="48" t="s">
        <v>79</v>
      </c>
      <c r="O111" s="49" t="s">
        <v>67</v>
      </c>
      <c r="P111" s="11" t="s">
        <v>80</v>
      </c>
      <c r="Q111" s="11" t="s">
        <v>81</v>
      </c>
      <c r="R111" s="11" t="s">
        <v>82</v>
      </c>
      <c r="S111" s="11" t="s">
        <v>2647</v>
      </c>
      <c r="T111" s="126" t="s">
        <v>1</v>
      </c>
      <c r="U111" s="97" t="s">
        <v>2930</v>
      </c>
      <c r="V111" s="51">
        <v>45456</v>
      </c>
      <c r="W111" s="11" t="s">
        <v>1553</v>
      </c>
      <c r="X111" s="121" t="str">
        <f>VLOOKUP(Table1[[#This Row],[Psoft No]],[2]Roster_1788384531598!$E$1:$AU$1334,28,0)</f>
        <v>Wednesday</v>
      </c>
      <c r="Y111" s="121" t="b">
        <f>Table1[[#This Row],[Column1]]=Table1[[#This Row],[OFF1]]</f>
        <v>0</v>
      </c>
    </row>
    <row r="112" spans="1:25" ht="13" hidden="1" customHeight="1">
      <c r="A112" s="11">
        <v>106</v>
      </c>
      <c r="B112" s="47">
        <v>206949312</v>
      </c>
      <c r="C112" s="88" t="s">
        <v>2097</v>
      </c>
      <c r="D112" s="100" t="s">
        <v>2098</v>
      </c>
      <c r="E112" s="100" t="s">
        <v>31</v>
      </c>
      <c r="F112" s="48" t="s">
        <v>74</v>
      </c>
      <c r="G112" s="11" t="s">
        <v>64</v>
      </c>
      <c r="H112" s="11" t="s">
        <v>75</v>
      </c>
      <c r="I112" s="11">
        <v>1299</v>
      </c>
      <c r="J112" s="49" t="str">
        <f>VLOOKUP(Table1[[#This Row],[Psoft No]],[1]Roster!$C$1:$AJ$1369,9,0)</f>
        <v>Day Shift</v>
      </c>
      <c r="K112" s="49" t="s">
        <v>76</v>
      </c>
      <c r="L112" s="49" t="str">
        <f>VLOOKUP(Table1[[#This Row],[Psoft No]],[1]Roster!$C$1:$AJ$1369,11,0)</f>
        <v>Thursday</v>
      </c>
      <c r="M112" s="49" t="str">
        <f>VLOOKUP(Table1[[#This Row],[Psoft No]],[1]Roster!$C$1:$AJ$1369,12,0)</f>
        <v>Friday</v>
      </c>
      <c r="N112" s="48" t="s">
        <v>86</v>
      </c>
      <c r="O112" s="49" t="s">
        <v>67</v>
      </c>
      <c r="P112" s="49" t="s">
        <v>80</v>
      </c>
      <c r="Q112" s="49" t="s">
        <v>90</v>
      </c>
      <c r="R112" s="11" t="s">
        <v>82</v>
      </c>
      <c r="S112" s="11" t="s">
        <v>2647</v>
      </c>
      <c r="T112" s="126" t="str">
        <f>IF(COUNTIFS('DWD RAW File'!$E:$E,$B112,'DWD RAW File'!$AF:$AF,$C$1)&gt;0, IF(COUNTIFS('DWD RAW File'!$E:$E,$B112,'DWD RAW File'!$AF:$AF,$C$1,'DWD RAW File'!$AB:$AB,"Present")&gt;0,"6th Day OT","OFF"), IF(COUNTIFS('DWD RAW File'!$E:$E,$B112,'DWD RAW File'!$AG:$AG,$C$1)&gt;0, IF(COUNTIFS('DWD RAW File'!$E:$E,$B112,'DWD RAW File'!$AG:$AG,$C$1,'DWD RAW File'!$AB:$AB,"Present")&gt;0,"7th Day OT","OFF"), IF(COUNTIFS('DWD RAW File'!$E:$E,$B112,'DWD RAW File'!$AB:$AB,"Present")&gt;0, "P", IF(COUNTIFS('DWD RAW File'!$E:$E,$B112,'DWD RAW File'!$AB:$AB,"Not Present",'DWD RAW File'!$AK:$AK,"&lt;&gt;")&gt;0, _xlfn.XLOOKUP($B112,'DWD RAW File'!$E:$E,'DWD RAW File'!$AK:$AK,""), IF(COUNTIFS('DWD RAW File'!$E:$E,$B112,'DWD RAW File'!$AB:$AB,"Not Present",'DWD RAW File'!$AL:$AL,"&lt;&gt;")&gt;0, _xlfn.XLOOKUP($B112,'DWD RAW File'!$E:$E,'DWD RAW File'!$AL:$AL,""), "AB")))))</f>
        <v>P</v>
      </c>
      <c r="U112" s="97"/>
      <c r="V112" s="51">
        <v>46048</v>
      </c>
      <c r="W112" s="11" t="s">
        <v>1553</v>
      </c>
      <c r="X112" s="121" t="str">
        <f>VLOOKUP(Table1[[#This Row],[Psoft No]],[2]Roster_1788384531598!$E$1:$AU$1334,28,0)</f>
        <v>Thursday</v>
      </c>
      <c r="Y112" s="121" t="b">
        <f>Table1[[#This Row],[Column1]]=Table1[[#This Row],[OFF1]]</f>
        <v>1</v>
      </c>
    </row>
    <row r="113" spans="1:25" ht="13" hidden="1" customHeight="1">
      <c r="A113" s="11">
        <v>107</v>
      </c>
      <c r="B113" s="47">
        <v>203469401</v>
      </c>
      <c r="C113" s="87" t="s">
        <v>120</v>
      </c>
      <c r="D113" s="11" t="s">
        <v>1890</v>
      </c>
      <c r="E113" s="48" t="s">
        <v>31</v>
      </c>
      <c r="F113" s="48" t="s">
        <v>74</v>
      </c>
      <c r="G113" s="11" t="s">
        <v>64</v>
      </c>
      <c r="H113" s="11" t="s">
        <v>75</v>
      </c>
      <c r="I113" s="11">
        <v>1299</v>
      </c>
      <c r="J113" s="49" t="str">
        <f>VLOOKUP(Table1[[#This Row],[Psoft No]],[1]Roster!$C$1:$AJ$1369,9,0)</f>
        <v>Day Shift</v>
      </c>
      <c r="K113" s="49" t="s">
        <v>76</v>
      </c>
      <c r="L113" s="49" t="str">
        <f>VLOOKUP(Table1[[#This Row],[Psoft No]],[1]Roster!$C$1:$AJ$1369,11,0)</f>
        <v>Thursday</v>
      </c>
      <c r="M113" s="49" t="str">
        <f>VLOOKUP(Table1[[#This Row],[Psoft No]],[1]Roster!$C$1:$AJ$1369,12,0)</f>
        <v>Friday</v>
      </c>
      <c r="N113" s="48" t="s">
        <v>86</v>
      </c>
      <c r="O113" s="49" t="s">
        <v>67</v>
      </c>
      <c r="P113" s="11" t="s">
        <v>80</v>
      </c>
      <c r="Q113" s="11" t="s">
        <v>99</v>
      </c>
      <c r="R113" s="11" t="s">
        <v>82</v>
      </c>
      <c r="S113" s="11" t="s">
        <v>2647</v>
      </c>
      <c r="T113" s="126" t="s">
        <v>7</v>
      </c>
      <c r="U113" s="97"/>
      <c r="V113" s="51">
        <v>45456</v>
      </c>
      <c r="W113" s="11" t="s">
        <v>1553</v>
      </c>
      <c r="X113" s="121" t="str">
        <f>VLOOKUP(Table1[[#This Row],[Psoft No]],[2]Roster_1788384531598!$E$1:$AU$1334,28,0)</f>
        <v>Thursday</v>
      </c>
      <c r="Y113" s="121" t="b">
        <f>Table1[[#This Row],[Column1]]=Table1[[#This Row],[OFF1]]</f>
        <v>1</v>
      </c>
    </row>
    <row r="114" spans="1:25" ht="13" hidden="1" customHeight="1">
      <c r="A114" s="11">
        <v>108</v>
      </c>
      <c r="B114" s="47">
        <v>206192274</v>
      </c>
      <c r="C114" s="87" t="s">
        <v>2198</v>
      </c>
      <c r="D114" s="11" t="s">
        <v>2199</v>
      </c>
      <c r="E114" s="48" t="s">
        <v>31</v>
      </c>
      <c r="F114" s="48" t="s">
        <v>74</v>
      </c>
      <c r="G114" s="11" t="s">
        <v>64</v>
      </c>
      <c r="H114" s="11" t="s">
        <v>75</v>
      </c>
      <c r="I114" s="11">
        <v>1299</v>
      </c>
      <c r="J114" s="49" t="str">
        <f>VLOOKUP(Table1[[#This Row],[Psoft No]],[1]Roster!$C$1:$AJ$1369,9,0)</f>
        <v>Night Shift</v>
      </c>
      <c r="K114" s="49" t="s">
        <v>76</v>
      </c>
      <c r="L114" s="49" t="s">
        <v>36</v>
      </c>
      <c r="M114" s="49" t="str">
        <f>VLOOKUP(Table1[[#This Row],[Psoft No]],[1]Roster!$C$1:$AJ$1369,12,0)</f>
        <v>Thursday</v>
      </c>
      <c r="N114" s="49" t="s">
        <v>89</v>
      </c>
      <c r="O114" s="49" t="s">
        <v>67</v>
      </c>
      <c r="P114" s="11" t="s">
        <v>80</v>
      </c>
      <c r="Q114" s="11" t="s">
        <v>96</v>
      </c>
      <c r="R114" s="11" t="s">
        <v>82</v>
      </c>
      <c r="S114" s="11" t="s">
        <v>2647</v>
      </c>
      <c r="T114" s="126" t="s">
        <v>1</v>
      </c>
      <c r="U114" s="97" t="s">
        <v>2930</v>
      </c>
      <c r="V114" s="51">
        <v>45936</v>
      </c>
      <c r="W114" s="11" t="s">
        <v>1553</v>
      </c>
      <c r="X114" s="121" t="str">
        <f>VLOOKUP(Table1[[#This Row],[Psoft No]],[2]Roster_1788384531598!$E$1:$AU$1334,28,0)</f>
        <v>Wednesday</v>
      </c>
      <c r="Y114" s="121" t="b">
        <f>Table1[[#This Row],[Column1]]=Table1[[#This Row],[OFF1]]</f>
        <v>0</v>
      </c>
    </row>
    <row r="115" spans="1:25" ht="13" hidden="1" customHeight="1">
      <c r="A115" s="11">
        <v>109</v>
      </c>
      <c r="B115" s="47">
        <v>203469078</v>
      </c>
      <c r="C115" s="87" t="s">
        <v>121</v>
      </c>
      <c r="D115" s="11" t="s">
        <v>1891</v>
      </c>
      <c r="E115" s="48" t="s">
        <v>31</v>
      </c>
      <c r="F115" s="48" t="s">
        <v>74</v>
      </c>
      <c r="G115" s="11" t="s">
        <v>64</v>
      </c>
      <c r="H115" s="11" t="s">
        <v>75</v>
      </c>
      <c r="I115" s="11">
        <v>1299</v>
      </c>
      <c r="J115" s="49" t="str">
        <f>VLOOKUP(Table1[[#This Row],[Psoft No]],[1]Roster!$C$1:$AJ$1369,9,0)</f>
        <v>Day Shift</v>
      </c>
      <c r="K115" s="49" t="s">
        <v>76</v>
      </c>
      <c r="L115" s="49" t="s">
        <v>36</v>
      </c>
      <c r="M115" s="49" t="str">
        <f>VLOOKUP(Table1[[#This Row],[Psoft No]],[1]Roster!$C$1:$AJ$1369,12,0)</f>
        <v>Thursday</v>
      </c>
      <c r="N115" s="48" t="s">
        <v>79</v>
      </c>
      <c r="O115" s="49" t="s">
        <v>67</v>
      </c>
      <c r="P115" s="11" t="s">
        <v>80</v>
      </c>
      <c r="Q115" s="11" t="s">
        <v>81</v>
      </c>
      <c r="R115" s="11" t="s">
        <v>82</v>
      </c>
      <c r="S115" s="11" t="s">
        <v>2647</v>
      </c>
      <c r="T115" s="126" t="s">
        <v>1</v>
      </c>
      <c r="U115" s="97" t="s">
        <v>2930</v>
      </c>
      <c r="V115" s="51">
        <v>45456</v>
      </c>
      <c r="W115" s="11" t="s">
        <v>1553</v>
      </c>
      <c r="X115" s="121" t="str">
        <f>VLOOKUP(Table1[[#This Row],[Psoft No]],[2]Roster_1788384531598!$E$1:$AU$1334,28,0)</f>
        <v>Wednesday</v>
      </c>
      <c r="Y115" s="121" t="b">
        <f>Table1[[#This Row],[Column1]]=Table1[[#This Row],[OFF1]]</f>
        <v>0</v>
      </c>
    </row>
    <row r="116" spans="1:25" ht="13" hidden="1" customHeight="1">
      <c r="A116" s="11">
        <v>110</v>
      </c>
      <c r="B116" s="47">
        <v>206953972</v>
      </c>
      <c r="C116" s="87" t="s">
        <v>2073</v>
      </c>
      <c r="D116" s="11" t="s">
        <v>2007</v>
      </c>
      <c r="E116" s="48" t="s">
        <v>31</v>
      </c>
      <c r="F116" s="48" t="s">
        <v>74</v>
      </c>
      <c r="G116" s="11" t="s">
        <v>64</v>
      </c>
      <c r="H116" s="11" t="s">
        <v>75</v>
      </c>
      <c r="I116" s="11">
        <v>1299</v>
      </c>
      <c r="J116" s="49" t="str">
        <f>VLOOKUP(Table1[[#This Row],[Psoft No]],[1]Roster!$C$1:$AJ$1369,9,0)</f>
        <v>Day Shift</v>
      </c>
      <c r="K116" s="49" t="s">
        <v>76</v>
      </c>
      <c r="L116" s="49" t="str">
        <f>VLOOKUP(Table1[[#This Row],[Psoft No]],[1]Roster!$C$1:$AJ$1369,11,0)</f>
        <v>Thursday</v>
      </c>
      <c r="M116" s="49" t="str">
        <f>VLOOKUP(Table1[[#This Row],[Psoft No]],[1]Roster!$C$1:$AJ$1369,12,0)</f>
        <v>Friday</v>
      </c>
      <c r="N116" s="48" t="s">
        <v>89</v>
      </c>
      <c r="O116" s="49" t="s">
        <v>67</v>
      </c>
      <c r="P116" s="11" t="s">
        <v>80</v>
      </c>
      <c r="Q116" s="11" t="s">
        <v>90</v>
      </c>
      <c r="R116" s="11" t="s">
        <v>82</v>
      </c>
      <c r="S116" s="11" t="s">
        <v>2647</v>
      </c>
      <c r="T116" s="126" t="str">
        <f>IF(COUNTIFS('DWD RAW File'!$E:$E,$B116,'DWD RAW File'!$AF:$AF,$C$1)&gt;0, IF(COUNTIFS('DWD RAW File'!$E:$E,$B116,'DWD RAW File'!$AF:$AF,$C$1,'DWD RAW File'!$AB:$AB,"Present")&gt;0,"6th Day OT","OFF"), IF(COUNTIFS('DWD RAW File'!$E:$E,$B116,'DWD RAW File'!$AG:$AG,$C$1)&gt;0, IF(COUNTIFS('DWD RAW File'!$E:$E,$B116,'DWD RAW File'!$AG:$AG,$C$1,'DWD RAW File'!$AB:$AB,"Present")&gt;0,"7th Day OT","OFF"), IF(COUNTIFS('DWD RAW File'!$E:$E,$B116,'DWD RAW File'!$AB:$AB,"Present")&gt;0, "P", IF(COUNTIFS('DWD RAW File'!$E:$E,$B116,'DWD RAW File'!$AB:$AB,"Not Present",'DWD RAW File'!$AK:$AK,"&lt;&gt;")&gt;0, _xlfn.XLOOKUP($B116,'DWD RAW File'!$E:$E,'DWD RAW File'!$AK:$AK,""), IF(COUNTIFS('DWD RAW File'!$E:$E,$B116,'DWD RAW File'!$AB:$AB,"Not Present",'DWD RAW File'!$AL:$AL,"&lt;&gt;")&gt;0, _xlfn.XLOOKUP($B116,'DWD RAW File'!$E:$E,'DWD RAW File'!$AL:$AL,""), "AB")))))</f>
        <v>P</v>
      </c>
      <c r="U116" s="97"/>
      <c r="V116" s="51">
        <v>46048</v>
      </c>
      <c r="W116" s="11" t="s">
        <v>1553</v>
      </c>
      <c r="X116" s="121" t="str">
        <f>VLOOKUP(Table1[[#This Row],[Psoft No]],[2]Roster_1788384531598!$E$1:$AU$1334,28,0)</f>
        <v>Thursday</v>
      </c>
      <c r="Y116" s="121" t="b">
        <f>Table1[[#This Row],[Column1]]=Table1[[#This Row],[OFF1]]</f>
        <v>1</v>
      </c>
    </row>
    <row r="117" spans="1:25" ht="13" hidden="1" customHeight="1">
      <c r="A117" s="11">
        <v>111</v>
      </c>
      <c r="B117" s="47">
        <v>203469052</v>
      </c>
      <c r="C117" s="87" t="s">
        <v>122</v>
      </c>
      <c r="D117" s="11" t="s">
        <v>1892</v>
      </c>
      <c r="E117" s="48" t="s">
        <v>31</v>
      </c>
      <c r="F117" s="48" t="s">
        <v>74</v>
      </c>
      <c r="G117" s="11" t="s">
        <v>64</v>
      </c>
      <c r="H117" s="11" t="s">
        <v>75</v>
      </c>
      <c r="I117" s="11">
        <v>1299</v>
      </c>
      <c r="J117" s="49" t="str">
        <f>VLOOKUP(Table1[[#This Row],[Psoft No]],[1]Roster!$C$1:$AJ$1369,9,0)</f>
        <v>Day Shift</v>
      </c>
      <c r="K117" s="49" t="s">
        <v>76</v>
      </c>
      <c r="L117" s="49" t="s">
        <v>36</v>
      </c>
      <c r="M117" s="49" t="str">
        <f>VLOOKUP(Table1[[#This Row],[Psoft No]],[1]Roster!$C$1:$AJ$1369,12,0)</f>
        <v>Thursday</v>
      </c>
      <c r="N117" s="48" t="s">
        <v>79</v>
      </c>
      <c r="O117" s="49" t="s">
        <v>67</v>
      </c>
      <c r="P117" s="11" t="s">
        <v>80</v>
      </c>
      <c r="Q117" s="11" t="s">
        <v>81</v>
      </c>
      <c r="R117" s="11" t="s">
        <v>82</v>
      </c>
      <c r="S117" s="11" t="s">
        <v>2647</v>
      </c>
      <c r="T117" s="126" t="s">
        <v>1</v>
      </c>
      <c r="U117" s="97" t="s">
        <v>2930</v>
      </c>
      <c r="V117" s="51">
        <v>45456</v>
      </c>
      <c r="W117" s="11" t="s">
        <v>1553</v>
      </c>
      <c r="X117" s="121" t="str">
        <f>VLOOKUP(Table1[[#This Row],[Psoft No]],[2]Roster_1788384531598!$E$1:$AU$1334,28,0)</f>
        <v>Wednesday</v>
      </c>
      <c r="Y117" s="121" t="b">
        <f>Table1[[#This Row],[Column1]]=Table1[[#This Row],[OFF1]]</f>
        <v>0</v>
      </c>
    </row>
    <row r="118" spans="1:25" ht="13" hidden="1" customHeight="1">
      <c r="A118" s="11">
        <v>112</v>
      </c>
      <c r="B118" s="47">
        <v>206875598</v>
      </c>
      <c r="C118" s="87" t="s">
        <v>1716</v>
      </c>
      <c r="D118" s="11" t="s">
        <v>1717</v>
      </c>
      <c r="E118" s="48" t="s">
        <v>31</v>
      </c>
      <c r="F118" s="48" t="s">
        <v>74</v>
      </c>
      <c r="G118" s="48" t="s">
        <v>64</v>
      </c>
      <c r="H118" s="48" t="s">
        <v>75</v>
      </c>
      <c r="I118" s="11">
        <v>1299</v>
      </c>
      <c r="J118" s="49" t="str">
        <f>VLOOKUP(Table1[[#This Row],[Psoft No]],[1]Roster!$C$1:$AJ$1369,9,0)</f>
        <v>Day Shift</v>
      </c>
      <c r="K118" s="49" t="s">
        <v>76</v>
      </c>
      <c r="L118" s="49" t="str">
        <f>VLOOKUP(Table1[[#This Row],[Psoft No]],[1]Roster!$C$1:$AJ$1369,11,0)</f>
        <v>Saturday</v>
      </c>
      <c r="M118" s="49" t="str">
        <f>VLOOKUP(Table1[[#This Row],[Psoft No]],[1]Roster!$C$1:$AJ$1369,12,0)</f>
        <v>Sunday</v>
      </c>
      <c r="N118" s="49" t="s">
        <v>89</v>
      </c>
      <c r="O118" s="48" t="s">
        <v>67</v>
      </c>
      <c r="P118" s="48" t="s">
        <v>80</v>
      </c>
      <c r="Q118" s="11" t="s">
        <v>90</v>
      </c>
      <c r="R118" s="11" t="s">
        <v>82</v>
      </c>
      <c r="S118" s="11" t="s">
        <v>2647</v>
      </c>
      <c r="T118" s="126" t="str">
        <f>IF(COUNTIFS('DWD RAW File'!$E:$E,$B118,'DWD RAW File'!$AF:$AF,$C$1)&gt;0, IF(COUNTIFS('DWD RAW File'!$E:$E,$B118,'DWD RAW File'!$AF:$AF,$C$1,'DWD RAW File'!$AB:$AB,"Present")&gt;0,"6th Day OT","OFF"), IF(COUNTIFS('DWD RAW File'!$E:$E,$B118,'DWD RAW File'!$AG:$AG,$C$1)&gt;0, IF(COUNTIFS('DWD RAW File'!$E:$E,$B118,'DWD RAW File'!$AG:$AG,$C$1,'DWD RAW File'!$AB:$AB,"Present")&gt;0,"7th Day OT","OFF"), IF(COUNTIFS('DWD RAW File'!$E:$E,$B118,'DWD RAW File'!$AB:$AB,"Present")&gt;0, "P", IF(COUNTIFS('DWD RAW File'!$E:$E,$B118,'DWD RAW File'!$AB:$AB,"Not Present",'DWD RAW File'!$AK:$AK,"&lt;&gt;")&gt;0, _xlfn.XLOOKUP($B118,'DWD RAW File'!$E:$E,'DWD RAW File'!$AK:$AK,""), IF(COUNTIFS('DWD RAW File'!$E:$E,$B118,'DWD RAW File'!$AB:$AB,"Not Present",'DWD RAW File'!$AL:$AL,"&lt;&gt;")&gt;0, _xlfn.XLOOKUP($B118,'DWD RAW File'!$E:$E,'DWD RAW File'!$AL:$AL,""), "AB")))))</f>
        <v>P</v>
      </c>
      <c r="U118" s="97"/>
      <c r="V118" s="51">
        <v>46020</v>
      </c>
      <c r="W118" s="11" t="s">
        <v>1553</v>
      </c>
      <c r="X118" s="121" t="str">
        <f>VLOOKUP(Table1[[#This Row],[Psoft No]],[2]Roster_1788384531598!$E$1:$AU$1334,28,0)</f>
        <v>Saturday</v>
      </c>
      <c r="Y118" s="121" t="b">
        <f>Table1[[#This Row],[Column1]]=Table1[[#This Row],[OFF1]]</f>
        <v>1</v>
      </c>
    </row>
    <row r="119" spans="1:25" ht="13" hidden="1" customHeight="1">
      <c r="A119" s="11">
        <v>113</v>
      </c>
      <c r="B119" s="47">
        <v>206957734</v>
      </c>
      <c r="C119" s="87" t="s">
        <v>2061</v>
      </c>
      <c r="D119" s="11" t="s">
        <v>1990</v>
      </c>
      <c r="E119" s="48" t="s">
        <v>31</v>
      </c>
      <c r="F119" s="48" t="s">
        <v>74</v>
      </c>
      <c r="G119" s="11" t="s">
        <v>64</v>
      </c>
      <c r="H119" s="11" t="s">
        <v>75</v>
      </c>
      <c r="I119" s="11">
        <v>1299</v>
      </c>
      <c r="J119" s="49" t="str">
        <f>VLOOKUP(Table1[[#This Row],[Psoft No]],[1]Roster!$C$1:$AJ$1369,9,0)</f>
        <v>Night Shift</v>
      </c>
      <c r="K119" s="49" t="s">
        <v>76</v>
      </c>
      <c r="L119" s="49" t="str">
        <f>VLOOKUP(Table1[[#This Row],[Psoft No]],[1]Roster!$C$1:$AJ$1369,11,0)</f>
        <v>Sunday</v>
      </c>
      <c r="M119" s="49" t="str">
        <f>VLOOKUP(Table1[[#This Row],[Psoft No]],[1]Roster!$C$1:$AJ$1369,12,0)</f>
        <v>Monday</v>
      </c>
      <c r="N119" s="49" t="s">
        <v>89</v>
      </c>
      <c r="O119" s="49" t="s">
        <v>67</v>
      </c>
      <c r="P119" s="11" t="s">
        <v>80</v>
      </c>
      <c r="Q119" s="11" t="s">
        <v>96</v>
      </c>
      <c r="R119" s="11" t="s">
        <v>82</v>
      </c>
      <c r="S119" s="11" t="s">
        <v>2647</v>
      </c>
      <c r="T119" s="126" t="str">
        <f>IF(COUNTIFS('DWD RAW File'!$E:$E,$B119,'DWD RAW File'!$AF:$AF,$C$1)&gt;0, IF(COUNTIFS('DWD RAW File'!$E:$E,$B119,'DWD RAW File'!$AF:$AF,$C$1,'DWD RAW File'!$AB:$AB,"Present")&gt;0,"6th Day OT","OFF"), IF(COUNTIFS('DWD RAW File'!$E:$E,$B119,'DWD RAW File'!$AG:$AG,$C$1)&gt;0, IF(COUNTIFS('DWD RAW File'!$E:$E,$B119,'DWD RAW File'!$AG:$AG,$C$1,'DWD RAW File'!$AB:$AB,"Present")&gt;0,"7th Day OT","OFF"), IF(COUNTIFS('DWD RAW File'!$E:$E,$B119,'DWD RAW File'!$AB:$AB,"Present")&gt;0, "P", IF(COUNTIFS('DWD RAW File'!$E:$E,$B119,'DWD RAW File'!$AB:$AB,"Not Present",'DWD RAW File'!$AK:$AK,"&lt;&gt;")&gt;0, _xlfn.XLOOKUP($B119,'DWD RAW File'!$E:$E,'DWD RAW File'!$AK:$AK,""), IF(COUNTIFS('DWD RAW File'!$E:$E,$B119,'DWD RAW File'!$AB:$AB,"Not Present",'DWD RAW File'!$AL:$AL,"&lt;&gt;")&gt;0, _xlfn.XLOOKUP($B119,'DWD RAW File'!$E:$E,'DWD RAW File'!$AL:$AL,""), "AB")))))</f>
        <v>P</v>
      </c>
      <c r="U119" s="97"/>
      <c r="V119" s="51">
        <v>46048</v>
      </c>
      <c r="W119" s="11" t="s">
        <v>1553</v>
      </c>
      <c r="X119" s="121" t="str">
        <f>VLOOKUP(Table1[[#This Row],[Psoft No]],[2]Roster_1788384531598!$E$1:$AU$1334,28,0)</f>
        <v>Sunday</v>
      </c>
      <c r="Y119" s="121" t="b">
        <f>Table1[[#This Row],[Column1]]=Table1[[#This Row],[OFF1]]</f>
        <v>1</v>
      </c>
    </row>
    <row r="120" spans="1:25" ht="13" hidden="1" customHeight="1">
      <c r="A120" s="11">
        <v>114</v>
      </c>
      <c r="B120" s="47">
        <v>202199024</v>
      </c>
      <c r="C120" s="87" t="s">
        <v>123</v>
      </c>
      <c r="D120" s="11" t="s">
        <v>1893</v>
      </c>
      <c r="E120" s="48" t="s">
        <v>31</v>
      </c>
      <c r="F120" s="48" t="s">
        <v>74</v>
      </c>
      <c r="G120" s="11" t="s">
        <v>64</v>
      </c>
      <c r="H120" s="11" t="s">
        <v>75</v>
      </c>
      <c r="I120" s="11">
        <v>1299</v>
      </c>
      <c r="J120" s="49" t="str">
        <f>VLOOKUP(Table1[[#This Row],[Psoft No]],[1]Roster!$C$1:$AJ$1369,9,0)</f>
        <v>Night Shift</v>
      </c>
      <c r="K120" s="49" t="s">
        <v>76</v>
      </c>
      <c r="L120" s="49" t="str">
        <f>VLOOKUP(Table1[[#This Row],[Psoft No]],[1]Roster!$C$1:$AJ$1369,11,0)</f>
        <v>Saturday</v>
      </c>
      <c r="M120" s="49" t="str">
        <f>VLOOKUP(Table1[[#This Row],[Psoft No]],[1]Roster!$C$1:$AJ$1369,12,0)</f>
        <v>Sunday</v>
      </c>
      <c r="N120" s="48" t="s">
        <v>86</v>
      </c>
      <c r="O120" s="49" t="s">
        <v>67</v>
      </c>
      <c r="P120" s="11" t="s">
        <v>80</v>
      </c>
      <c r="Q120" s="11" t="s">
        <v>87</v>
      </c>
      <c r="R120" s="11" t="s">
        <v>82</v>
      </c>
      <c r="S120" s="11" t="s">
        <v>2647</v>
      </c>
      <c r="T120" s="126" t="s">
        <v>7</v>
      </c>
      <c r="U120" s="97"/>
      <c r="V120" s="51">
        <v>45589</v>
      </c>
      <c r="W120" s="11" t="s">
        <v>1553</v>
      </c>
      <c r="X120" s="121" t="str">
        <f>VLOOKUP(Table1[[#This Row],[Psoft No]],[2]Roster_1788384531598!$E$1:$AU$1334,28,0)</f>
        <v>Saturday</v>
      </c>
      <c r="Y120" s="121" t="b">
        <f>Table1[[#This Row],[Column1]]=Table1[[#This Row],[OFF1]]</f>
        <v>1</v>
      </c>
    </row>
    <row r="121" spans="1:25" ht="13" hidden="1" customHeight="1">
      <c r="A121" s="11">
        <v>115</v>
      </c>
      <c r="B121" s="47">
        <v>203817155</v>
      </c>
      <c r="C121" s="87" t="s">
        <v>124</v>
      </c>
      <c r="D121" s="11" t="s">
        <v>1894</v>
      </c>
      <c r="E121" s="48" t="s">
        <v>31</v>
      </c>
      <c r="F121" s="48" t="s">
        <v>74</v>
      </c>
      <c r="G121" s="11" t="s">
        <v>64</v>
      </c>
      <c r="H121" s="11" t="s">
        <v>75</v>
      </c>
      <c r="I121" s="11">
        <v>1299</v>
      </c>
      <c r="J121" s="49" t="str">
        <f>VLOOKUP(Table1[[#This Row],[Psoft No]],[1]Roster!$C$1:$AJ$1369,9,0)</f>
        <v>Day Shift</v>
      </c>
      <c r="K121" s="49" t="s">
        <v>76</v>
      </c>
      <c r="L121" s="49" t="str">
        <f>VLOOKUP(Table1[[#This Row],[Psoft No]],[1]Roster!$C$1:$AJ$1369,11,0)</f>
        <v>Monday</v>
      </c>
      <c r="M121" s="49" t="str">
        <f>VLOOKUP(Table1[[#This Row],[Psoft No]],[1]Roster!$C$1:$AJ$1369,12,0)</f>
        <v>Tuesday</v>
      </c>
      <c r="N121" s="48" t="s">
        <v>79</v>
      </c>
      <c r="O121" s="49" t="s">
        <v>67</v>
      </c>
      <c r="P121" s="11" t="s">
        <v>80</v>
      </c>
      <c r="Q121" s="11" t="s">
        <v>81</v>
      </c>
      <c r="R121" s="11" t="s">
        <v>2645</v>
      </c>
      <c r="S121" s="11" t="s">
        <v>2646</v>
      </c>
      <c r="T121" s="126" t="str">
        <f>IF(COUNTIFS('DWD RAW File'!$E:$E,$B121,'DWD RAW File'!$AF:$AF,$C$1)&gt;0, IF(COUNTIFS('DWD RAW File'!$E:$E,$B121,'DWD RAW File'!$AF:$AF,$C$1,'DWD RAW File'!$AB:$AB,"Present")&gt;0,"6th Day OT","OFF"), IF(COUNTIFS('DWD RAW File'!$E:$E,$B121,'DWD RAW File'!$AG:$AG,$C$1)&gt;0, IF(COUNTIFS('DWD RAW File'!$E:$E,$B121,'DWD RAW File'!$AG:$AG,$C$1,'DWD RAW File'!$AB:$AB,"Present")&gt;0,"7th Day OT","OFF"), IF(COUNTIFS('DWD RAW File'!$E:$E,$B121,'DWD RAW File'!$AB:$AB,"Present")&gt;0, "P", IF(COUNTIFS('DWD RAW File'!$E:$E,$B121,'DWD RAW File'!$AB:$AB,"Not Present",'DWD RAW File'!$AK:$AK,"&lt;&gt;")&gt;0, _xlfn.XLOOKUP($B121,'DWD RAW File'!$E:$E,'DWD RAW File'!$AK:$AK,""), IF(COUNTIFS('DWD RAW File'!$E:$E,$B121,'DWD RAW File'!$AB:$AB,"Not Present",'DWD RAW File'!$AL:$AL,"&lt;&gt;")&gt;0, _xlfn.XLOOKUP($B121,'DWD RAW File'!$E:$E,'DWD RAW File'!$AL:$AL,""), "AB")))))</f>
        <v>P</v>
      </c>
      <c r="U121" s="97"/>
      <c r="V121" s="51">
        <v>45517</v>
      </c>
      <c r="W121" s="11" t="s">
        <v>1553</v>
      </c>
      <c r="X121" s="121" t="str">
        <f>VLOOKUP(Table1[[#This Row],[Psoft No]],[2]Roster_1788384531598!$E$1:$AU$1334,28,0)</f>
        <v>Monday</v>
      </c>
      <c r="Y121" s="121" t="b">
        <f>Table1[[#This Row],[Column1]]=Table1[[#This Row],[OFF1]]</f>
        <v>1</v>
      </c>
    </row>
    <row r="122" spans="1:25" ht="13" hidden="1" customHeight="1">
      <c r="A122" s="11">
        <v>116</v>
      </c>
      <c r="B122" s="47">
        <v>203679319</v>
      </c>
      <c r="C122" s="87" t="s">
        <v>2388</v>
      </c>
      <c r="D122" s="11" t="s">
        <v>2389</v>
      </c>
      <c r="E122" s="48" t="s">
        <v>31</v>
      </c>
      <c r="F122" s="48" t="s">
        <v>74</v>
      </c>
      <c r="G122" s="11" t="s">
        <v>64</v>
      </c>
      <c r="H122" s="11" t="s">
        <v>75</v>
      </c>
      <c r="I122" s="11">
        <v>1299</v>
      </c>
      <c r="J122" s="49" t="str">
        <f>VLOOKUP(Table1[[#This Row],[Psoft No]],[1]Roster!$C$1:$AJ$1369,9,0)</f>
        <v>Day Shift</v>
      </c>
      <c r="K122" s="49" t="s">
        <v>76</v>
      </c>
      <c r="L122" s="49" t="str">
        <f>VLOOKUP(Table1[[#This Row],[Psoft No]],[1]Roster!$C$1:$AJ$1369,11,0)</f>
        <v>Friday</v>
      </c>
      <c r="M122" s="49" t="str">
        <f>VLOOKUP(Table1[[#This Row],[Psoft No]],[1]Roster!$C$1:$AJ$1369,12,0)</f>
        <v>Saturday</v>
      </c>
      <c r="N122" s="48" t="s">
        <v>79</v>
      </c>
      <c r="O122" s="49" t="s">
        <v>67</v>
      </c>
      <c r="P122" s="11" t="s">
        <v>80</v>
      </c>
      <c r="Q122" s="11" t="s">
        <v>81</v>
      </c>
      <c r="R122" s="11" t="s">
        <v>2645</v>
      </c>
      <c r="S122" s="11" t="s">
        <v>2646</v>
      </c>
      <c r="T122" s="126" t="str">
        <f>IF(COUNTIFS('DWD RAW File'!$E:$E,$B122,'DWD RAW File'!$AF:$AF,$C$1)&gt;0, IF(COUNTIFS('DWD RAW File'!$E:$E,$B122,'DWD RAW File'!$AF:$AF,$C$1,'DWD RAW File'!$AB:$AB,"Present")&gt;0,"6th Day OT","OFF"), IF(COUNTIFS('DWD RAW File'!$E:$E,$B122,'DWD RAW File'!$AG:$AG,$C$1)&gt;0, IF(COUNTIFS('DWD RAW File'!$E:$E,$B122,'DWD RAW File'!$AG:$AG,$C$1,'DWD RAW File'!$AB:$AB,"Present")&gt;0,"7th Day OT","OFF"), IF(COUNTIFS('DWD RAW File'!$E:$E,$B122,'DWD RAW File'!$AB:$AB,"Present")&gt;0, "P", IF(COUNTIFS('DWD RAW File'!$E:$E,$B122,'DWD RAW File'!$AB:$AB,"Not Present",'DWD RAW File'!$AK:$AK,"&lt;&gt;")&gt;0, _xlfn.XLOOKUP($B122,'DWD RAW File'!$E:$E,'DWD RAW File'!$AK:$AK,""), IF(COUNTIFS('DWD RAW File'!$E:$E,$B122,'DWD RAW File'!$AB:$AB,"Not Present",'DWD RAW File'!$AL:$AL,"&lt;&gt;")&gt;0, _xlfn.XLOOKUP($B122,'DWD RAW File'!$E:$E,'DWD RAW File'!$AL:$AL,""), "AB")))))</f>
        <v>P</v>
      </c>
      <c r="U122" s="97"/>
      <c r="V122" s="51">
        <v>45488</v>
      </c>
      <c r="W122" s="11" t="s">
        <v>1553</v>
      </c>
      <c r="X122" s="121" t="str">
        <f>VLOOKUP(Table1[[#This Row],[Psoft No]],[2]Roster_1788384531598!$E$1:$AU$1334,28,0)</f>
        <v>Friday</v>
      </c>
      <c r="Y122" s="121" t="b">
        <f>Table1[[#This Row],[Column1]]=Table1[[#This Row],[OFF1]]</f>
        <v>1</v>
      </c>
    </row>
    <row r="123" spans="1:25" ht="13" hidden="1" customHeight="1">
      <c r="A123" s="11">
        <v>117</v>
      </c>
      <c r="B123" s="47">
        <v>206953967</v>
      </c>
      <c r="C123" s="87" t="s">
        <v>2072</v>
      </c>
      <c r="D123" s="11" t="s">
        <v>2006</v>
      </c>
      <c r="E123" s="48" t="s">
        <v>31</v>
      </c>
      <c r="F123" s="48" t="s">
        <v>74</v>
      </c>
      <c r="G123" s="11" t="s">
        <v>64</v>
      </c>
      <c r="H123" s="11" t="s">
        <v>75</v>
      </c>
      <c r="I123" s="11">
        <v>1299</v>
      </c>
      <c r="J123" s="49" t="str">
        <f>VLOOKUP(Table1[[#This Row],[Psoft No]],[1]Roster!$C$1:$AJ$1369,9,0)</f>
        <v>Day Shift</v>
      </c>
      <c r="K123" s="49" t="s">
        <v>76</v>
      </c>
      <c r="L123" s="49" t="str">
        <f>VLOOKUP(Table1[[#This Row],[Psoft No]],[1]Roster!$C$1:$AJ$1369,11,0)</f>
        <v>Thursday</v>
      </c>
      <c r="M123" s="49" t="str">
        <f>VLOOKUP(Table1[[#This Row],[Psoft No]],[1]Roster!$C$1:$AJ$1369,12,0)</f>
        <v>Friday</v>
      </c>
      <c r="N123" s="48" t="s">
        <v>86</v>
      </c>
      <c r="O123" s="49" t="s">
        <v>67</v>
      </c>
      <c r="P123" s="11" t="s">
        <v>80</v>
      </c>
      <c r="Q123" s="11" t="s">
        <v>90</v>
      </c>
      <c r="R123" s="11" t="s">
        <v>2645</v>
      </c>
      <c r="S123" s="11" t="s">
        <v>2646</v>
      </c>
      <c r="T123" s="126" t="s">
        <v>7</v>
      </c>
      <c r="U123" s="97"/>
      <c r="V123" s="51">
        <v>46048</v>
      </c>
      <c r="W123" s="11" t="s">
        <v>1553</v>
      </c>
      <c r="X123" s="121" t="str">
        <f>VLOOKUP(Table1[[#This Row],[Psoft No]],[2]Roster_1788384531598!$E$1:$AU$1334,28,0)</f>
        <v>Thursday</v>
      </c>
      <c r="Y123" s="121" t="b">
        <f>Table1[[#This Row],[Column1]]=Table1[[#This Row],[OFF1]]</f>
        <v>1</v>
      </c>
    </row>
    <row r="124" spans="1:25" ht="13" hidden="1" customHeight="1">
      <c r="A124" s="11">
        <v>118</v>
      </c>
      <c r="B124" s="47">
        <v>206174652</v>
      </c>
      <c r="C124" s="87" t="s">
        <v>2200</v>
      </c>
      <c r="D124" s="11" t="s">
        <v>2201</v>
      </c>
      <c r="E124" s="48" t="s">
        <v>31</v>
      </c>
      <c r="F124" s="48" t="s">
        <v>74</v>
      </c>
      <c r="G124" s="11" t="s">
        <v>64</v>
      </c>
      <c r="H124" s="11" t="s">
        <v>75</v>
      </c>
      <c r="I124" s="11">
        <v>1299</v>
      </c>
      <c r="J124" s="49" t="str">
        <f>VLOOKUP(Table1[[#This Row],[Psoft No]],[1]Roster!$C$1:$AJ$1369,9,0)</f>
        <v>Night Shift</v>
      </c>
      <c r="K124" s="49" t="s">
        <v>76</v>
      </c>
      <c r="L124" s="49" t="str">
        <f>VLOOKUP(Table1[[#This Row],[Psoft No]],[1]Roster!$C$1:$AJ$1369,11,0)</f>
        <v>Sunday</v>
      </c>
      <c r="M124" s="49" t="str">
        <f>VLOOKUP(Table1[[#This Row],[Psoft No]],[1]Roster!$C$1:$AJ$1369,12,0)</f>
        <v>Monday</v>
      </c>
      <c r="N124" s="49" t="s">
        <v>79</v>
      </c>
      <c r="O124" s="49" t="s">
        <v>67</v>
      </c>
      <c r="P124" s="11" t="s">
        <v>80</v>
      </c>
      <c r="Q124" s="11" t="s">
        <v>81</v>
      </c>
      <c r="R124" s="11" t="s">
        <v>2645</v>
      </c>
      <c r="S124" s="11" t="s">
        <v>2646</v>
      </c>
      <c r="T124" s="126" t="str">
        <f>IF(COUNTIFS('DWD RAW File'!$E:$E,$B124,'DWD RAW File'!$AF:$AF,$C$1)&gt;0, IF(COUNTIFS('DWD RAW File'!$E:$E,$B124,'DWD RAW File'!$AF:$AF,$C$1,'DWD RAW File'!$AB:$AB,"Present")&gt;0,"6th Day OT","OFF"), IF(COUNTIFS('DWD RAW File'!$E:$E,$B124,'DWD RAW File'!$AG:$AG,$C$1)&gt;0, IF(COUNTIFS('DWD RAW File'!$E:$E,$B124,'DWD RAW File'!$AG:$AG,$C$1,'DWD RAW File'!$AB:$AB,"Present")&gt;0,"7th Day OT","OFF"), IF(COUNTIFS('DWD RAW File'!$E:$E,$B124,'DWD RAW File'!$AB:$AB,"Present")&gt;0, "P", IF(COUNTIFS('DWD RAW File'!$E:$E,$B124,'DWD RAW File'!$AB:$AB,"Not Present",'DWD RAW File'!$AK:$AK,"&lt;&gt;")&gt;0, _xlfn.XLOOKUP($B124,'DWD RAW File'!$E:$E,'DWD RAW File'!$AK:$AK,""), IF(COUNTIFS('DWD RAW File'!$E:$E,$B124,'DWD RAW File'!$AB:$AB,"Not Present",'DWD RAW File'!$AL:$AL,"&lt;&gt;")&gt;0, _xlfn.XLOOKUP($B124,'DWD RAW File'!$E:$E,'DWD RAW File'!$AL:$AL,""), "AB")))))</f>
        <v>P</v>
      </c>
      <c r="U124" s="97"/>
      <c r="V124" s="51">
        <v>45932</v>
      </c>
      <c r="W124" s="11" t="s">
        <v>1553</v>
      </c>
      <c r="X124" s="121" t="str">
        <f>VLOOKUP(Table1[[#This Row],[Psoft No]],[2]Roster_1788384531598!$E$1:$AU$1334,28,0)</f>
        <v>Sunday</v>
      </c>
      <c r="Y124" s="121" t="b">
        <f>Table1[[#This Row],[Column1]]=Table1[[#This Row],[OFF1]]</f>
        <v>1</v>
      </c>
    </row>
    <row r="125" spans="1:25" ht="13" hidden="1" customHeight="1">
      <c r="A125" s="11">
        <v>119</v>
      </c>
      <c r="B125" s="47">
        <v>203679318</v>
      </c>
      <c r="C125" s="87" t="s">
        <v>125</v>
      </c>
      <c r="D125" s="11" t="s">
        <v>1895</v>
      </c>
      <c r="E125" s="48" t="s">
        <v>31</v>
      </c>
      <c r="F125" s="48" t="s">
        <v>74</v>
      </c>
      <c r="G125" s="11" t="s">
        <v>64</v>
      </c>
      <c r="H125" s="11" t="s">
        <v>75</v>
      </c>
      <c r="I125" s="11">
        <v>1299</v>
      </c>
      <c r="J125" s="49" t="str">
        <f>VLOOKUP(Table1[[#This Row],[Psoft No]],[1]Roster!$C$1:$AJ$1369,9,0)</f>
        <v>Night Shift</v>
      </c>
      <c r="K125" s="49" t="s">
        <v>76</v>
      </c>
      <c r="L125" s="49" t="str">
        <f>VLOOKUP(Table1[[#This Row],[Psoft No]],[1]Roster!$C$1:$AJ$1369,11,0)</f>
        <v>Saturday</v>
      </c>
      <c r="M125" s="49" t="str">
        <f>VLOOKUP(Table1[[#This Row],[Psoft No]],[1]Roster!$C$1:$AJ$1369,12,0)</f>
        <v>Sunday</v>
      </c>
      <c r="N125" s="48" t="s">
        <v>79</v>
      </c>
      <c r="O125" s="49" t="s">
        <v>67</v>
      </c>
      <c r="P125" s="11" t="s">
        <v>80</v>
      </c>
      <c r="Q125" s="11" t="s">
        <v>81</v>
      </c>
      <c r="R125" s="11" t="s">
        <v>2645</v>
      </c>
      <c r="S125" s="11" t="s">
        <v>2646</v>
      </c>
      <c r="T125" s="126" t="str">
        <f>IF(COUNTIFS('DWD RAW File'!$E:$E,$B125,'DWD RAW File'!$AF:$AF,$C$1)&gt;0, IF(COUNTIFS('DWD RAW File'!$E:$E,$B125,'DWD RAW File'!$AF:$AF,$C$1,'DWD RAW File'!$AB:$AB,"Present")&gt;0,"6th Day OT","OFF"), IF(COUNTIFS('DWD RAW File'!$E:$E,$B125,'DWD RAW File'!$AG:$AG,$C$1)&gt;0, IF(COUNTIFS('DWD RAW File'!$E:$E,$B125,'DWD RAW File'!$AG:$AG,$C$1,'DWD RAW File'!$AB:$AB,"Present")&gt;0,"7th Day OT","OFF"), IF(COUNTIFS('DWD RAW File'!$E:$E,$B125,'DWD RAW File'!$AB:$AB,"Present")&gt;0, "P", IF(COUNTIFS('DWD RAW File'!$E:$E,$B125,'DWD RAW File'!$AB:$AB,"Not Present",'DWD RAW File'!$AK:$AK,"&lt;&gt;")&gt;0, _xlfn.XLOOKUP($B125,'DWD RAW File'!$E:$E,'DWD RAW File'!$AK:$AK,""), IF(COUNTIFS('DWD RAW File'!$E:$E,$B125,'DWD RAW File'!$AB:$AB,"Not Present",'DWD RAW File'!$AL:$AL,"&lt;&gt;")&gt;0, _xlfn.XLOOKUP($B125,'DWD RAW File'!$E:$E,'DWD RAW File'!$AL:$AL,""), "AB")))))</f>
        <v>P</v>
      </c>
      <c r="U125" s="97"/>
      <c r="V125" s="51">
        <v>45488</v>
      </c>
      <c r="W125" s="11" t="s">
        <v>1553</v>
      </c>
      <c r="X125" s="121" t="str">
        <f>VLOOKUP(Table1[[#This Row],[Psoft No]],[2]Roster_1788384531598!$E$1:$AU$1334,28,0)</f>
        <v>Saturday</v>
      </c>
      <c r="Y125" s="121" t="b">
        <f>Table1[[#This Row],[Column1]]=Table1[[#This Row],[OFF1]]</f>
        <v>1</v>
      </c>
    </row>
    <row r="126" spans="1:25" ht="13" hidden="1" customHeight="1">
      <c r="A126" s="11">
        <v>120</v>
      </c>
      <c r="B126" s="47">
        <v>206853664</v>
      </c>
      <c r="C126" s="87" t="s">
        <v>1710</v>
      </c>
      <c r="D126" s="11" t="s">
        <v>1711</v>
      </c>
      <c r="E126" s="48" t="s">
        <v>31</v>
      </c>
      <c r="F126" s="48" t="s">
        <v>74</v>
      </c>
      <c r="G126" s="48" t="s">
        <v>64</v>
      </c>
      <c r="H126" s="48" t="s">
        <v>75</v>
      </c>
      <c r="I126" s="11">
        <v>1299</v>
      </c>
      <c r="J126" s="49" t="str">
        <f>VLOOKUP(Table1[[#This Row],[Psoft No]],[1]Roster!$C$1:$AJ$1369,9,0)</f>
        <v>Day Shift</v>
      </c>
      <c r="K126" s="49" t="s">
        <v>76</v>
      </c>
      <c r="L126" s="49" t="str">
        <f>VLOOKUP(Table1[[#This Row],[Psoft No]],[1]Roster!$C$1:$AJ$1369,11,0)</f>
        <v>Wednesday</v>
      </c>
      <c r="M126" s="49" t="str">
        <f>VLOOKUP(Table1[[#This Row],[Psoft No]],[1]Roster!$C$1:$AJ$1369,12,0)</f>
        <v>Thursday</v>
      </c>
      <c r="N126" s="49" t="s">
        <v>89</v>
      </c>
      <c r="O126" s="48" t="s">
        <v>67</v>
      </c>
      <c r="P126" s="48" t="s">
        <v>80</v>
      </c>
      <c r="Q126" s="11" t="s">
        <v>90</v>
      </c>
      <c r="R126" s="11" t="s">
        <v>2645</v>
      </c>
      <c r="S126" s="11" t="s">
        <v>2646</v>
      </c>
      <c r="T126" s="126" t="str">
        <f>IF(COUNTIFS('DWD RAW File'!$E:$E,$B126,'DWD RAW File'!$AF:$AF,$C$1)&gt;0, IF(COUNTIFS('DWD RAW File'!$E:$E,$B126,'DWD RAW File'!$AF:$AF,$C$1,'DWD RAW File'!$AB:$AB,"Present")&gt;0,"6th Day OT","OFF"), IF(COUNTIFS('DWD RAW File'!$E:$E,$B126,'DWD RAW File'!$AG:$AG,$C$1)&gt;0, IF(COUNTIFS('DWD RAW File'!$E:$E,$B126,'DWD RAW File'!$AG:$AG,$C$1,'DWD RAW File'!$AB:$AB,"Present")&gt;0,"7th Day OT","OFF"), IF(COUNTIFS('DWD RAW File'!$E:$E,$B126,'DWD RAW File'!$AB:$AB,"Present")&gt;0, "P", IF(COUNTIFS('DWD RAW File'!$E:$E,$B126,'DWD RAW File'!$AB:$AB,"Not Present",'DWD RAW File'!$AK:$AK,"&lt;&gt;")&gt;0, _xlfn.XLOOKUP($B126,'DWD RAW File'!$E:$E,'DWD RAW File'!$AK:$AK,""), IF(COUNTIFS('DWD RAW File'!$E:$E,$B126,'DWD RAW File'!$AB:$AB,"Not Present",'DWD RAW File'!$AL:$AL,"&lt;&gt;")&gt;0, _xlfn.XLOOKUP($B126,'DWD RAW File'!$E:$E,'DWD RAW File'!$AL:$AL,""), "AB")))))</f>
        <v>OFF</v>
      </c>
      <c r="U126" s="97"/>
      <c r="V126" s="51">
        <v>46020</v>
      </c>
      <c r="W126" s="11" t="s">
        <v>1553</v>
      </c>
      <c r="X126" s="121" t="str">
        <f>VLOOKUP(Table1[[#This Row],[Psoft No]],[2]Roster_1788384531598!$E$1:$AU$1334,28,0)</f>
        <v>Wednesday</v>
      </c>
      <c r="Y126" s="121" t="b">
        <f>Table1[[#This Row],[Column1]]=Table1[[#This Row],[OFF1]]</f>
        <v>1</v>
      </c>
    </row>
    <row r="127" spans="1:25" ht="13" hidden="1" customHeight="1">
      <c r="A127" s="11">
        <v>121</v>
      </c>
      <c r="B127" s="47">
        <v>206875332</v>
      </c>
      <c r="C127" s="87" t="s">
        <v>1943</v>
      </c>
      <c r="D127" s="11" t="s">
        <v>1709</v>
      </c>
      <c r="E127" s="48" t="s">
        <v>31</v>
      </c>
      <c r="F127" s="48" t="s">
        <v>74</v>
      </c>
      <c r="G127" s="48" t="s">
        <v>64</v>
      </c>
      <c r="H127" s="48" t="s">
        <v>75</v>
      </c>
      <c r="I127" s="11">
        <v>1299</v>
      </c>
      <c r="J127" s="49" t="str">
        <f>VLOOKUP(Table1[[#This Row],[Psoft No]],[1]Roster!$C$1:$AJ$1369,9,0)</f>
        <v>Day Shift</v>
      </c>
      <c r="K127" s="49" t="s">
        <v>76</v>
      </c>
      <c r="L127" s="49" t="s">
        <v>85</v>
      </c>
      <c r="M127" s="49" t="str">
        <f>VLOOKUP(Table1[[#This Row],[Psoft No]],[1]Roster!$C$1:$AJ$1369,12,0)</f>
        <v>Saturday</v>
      </c>
      <c r="N127" s="49" t="s">
        <v>89</v>
      </c>
      <c r="O127" s="48" t="s">
        <v>67</v>
      </c>
      <c r="P127" s="48" t="s">
        <v>80</v>
      </c>
      <c r="Q127" s="11" t="s">
        <v>90</v>
      </c>
      <c r="R127" s="11" t="s">
        <v>2645</v>
      </c>
      <c r="S127" s="11" t="s">
        <v>2646</v>
      </c>
      <c r="T127" s="126" t="s">
        <v>10</v>
      </c>
      <c r="U127" s="97" t="s">
        <v>2938</v>
      </c>
      <c r="V127" s="51">
        <v>46020</v>
      </c>
      <c r="W127" s="11" t="s">
        <v>1553</v>
      </c>
      <c r="X127" s="121" t="str">
        <f>VLOOKUP(Table1[[#This Row],[Psoft No]],[2]Roster_1788384531598!$E$1:$AU$1334,28,0)</f>
        <v>Friday</v>
      </c>
      <c r="Y127" s="121" t="b">
        <f>Table1[[#This Row],[Column1]]=Table1[[#This Row],[OFF1]]</f>
        <v>0</v>
      </c>
    </row>
    <row r="128" spans="1:25" ht="13" hidden="1" customHeight="1">
      <c r="A128" s="11">
        <v>122</v>
      </c>
      <c r="B128" s="11">
        <v>206873877</v>
      </c>
      <c r="C128" s="87" t="s">
        <v>1723</v>
      </c>
      <c r="D128" s="11" t="s">
        <v>1724</v>
      </c>
      <c r="E128" s="48" t="s">
        <v>31</v>
      </c>
      <c r="F128" s="48" t="s">
        <v>74</v>
      </c>
      <c r="G128" s="48" t="s">
        <v>64</v>
      </c>
      <c r="H128" s="48" t="s">
        <v>75</v>
      </c>
      <c r="I128" s="11">
        <v>1299</v>
      </c>
      <c r="J128" s="49" t="str">
        <f>VLOOKUP(Table1[[#This Row],[Psoft No]],[1]Roster!$C$1:$AJ$1369,9,0)</f>
        <v>Night Shift</v>
      </c>
      <c r="K128" s="49" t="s">
        <v>76</v>
      </c>
      <c r="L128" s="49" t="str">
        <f>VLOOKUP(Table1[[#This Row],[Psoft No]],[1]Roster!$C$1:$AJ$1369,11,0)</f>
        <v>Sunday</v>
      </c>
      <c r="M128" s="49" t="str">
        <f>VLOOKUP(Table1[[#This Row],[Psoft No]],[1]Roster!$C$1:$AJ$1369,12,0)</f>
        <v>Monday</v>
      </c>
      <c r="N128" s="49" t="s">
        <v>89</v>
      </c>
      <c r="O128" s="11" t="s">
        <v>67</v>
      </c>
      <c r="P128" s="48" t="s">
        <v>80</v>
      </c>
      <c r="Q128" s="11" t="s">
        <v>90</v>
      </c>
      <c r="R128" s="11" t="s">
        <v>2645</v>
      </c>
      <c r="S128" s="11" t="s">
        <v>2646</v>
      </c>
      <c r="T128" s="126" t="str">
        <f>IF(COUNTIFS('DWD RAW File'!$E:$E,$B128,'DWD RAW File'!$AF:$AF,$C$1)&gt;0, IF(COUNTIFS('DWD RAW File'!$E:$E,$B128,'DWD RAW File'!$AF:$AF,$C$1,'DWD RAW File'!$AB:$AB,"Present")&gt;0,"6th Day OT","OFF"), IF(COUNTIFS('DWD RAW File'!$E:$E,$B128,'DWD RAW File'!$AG:$AG,$C$1)&gt;0, IF(COUNTIFS('DWD RAW File'!$E:$E,$B128,'DWD RAW File'!$AG:$AG,$C$1,'DWD RAW File'!$AB:$AB,"Present")&gt;0,"7th Day OT","OFF"), IF(COUNTIFS('DWD RAW File'!$E:$E,$B128,'DWD RAW File'!$AB:$AB,"Present")&gt;0, "P", IF(COUNTIFS('DWD RAW File'!$E:$E,$B128,'DWD RAW File'!$AB:$AB,"Not Present",'DWD RAW File'!$AK:$AK,"&lt;&gt;")&gt;0, _xlfn.XLOOKUP($B128,'DWD RAW File'!$E:$E,'DWD RAW File'!$AK:$AK,""), IF(COUNTIFS('DWD RAW File'!$E:$E,$B128,'DWD RAW File'!$AB:$AB,"Not Present",'DWD RAW File'!$AL:$AL,"&lt;&gt;")&gt;0, _xlfn.XLOOKUP($B128,'DWD RAW File'!$E:$E,'DWD RAW File'!$AL:$AL,""), "AB")))))</f>
        <v>P</v>
      </c>
      <c r="U128" s="97"/>
      <c r="V128" s="51">
        <v>46020</v>
      </c>
      <c r="W128" s="11" t="s">
        <v>1553</v>
      </c>
      <c r="X128" s="121" t="str">
        <f>VLOOKUP(Table1[[#This Row],[Psoft No]],[2]Roster_1788384531598!$E$1:$AU$1334,28,0)</f>
        <v>Sunday</v>
      </c>
      <c r="Y128" s="121" t="b">
        <f>Table1[[#This Row],[Column1]]=Table1[[#This Row],[OFF1]]</f>
        <v>1</v>
      </c>
    </row>
    <row r="129" spans="1:25" ht="13" hidden="1" customHeight="1">
      <c r="A129" s="11">
        <v>123</v>
      </c>
      <c r="B129" s="47">
        <v>204883244</v>
      </c>
      <c r="C129" s="87" t="s">
        <v>431</v>
      </c>
      <c r="D129" s="11" t="s">
        <v>1896</v>
      </c>
      <c r="E129" s="48" t="s">
        <v>31</v>
      </c>
      <c r="F129" s="48" t="s">
        <v>74</v>
      </c>
      <c r="G129" s="11" t="s">
        <v>64</v>
      </c>
      <c r="H129" s="11" t="s">
        <v>75</v>
      </c>
      <c r="I129" s="11">
        <v>1299</v>
      </c>
      <c r="J129" s="49" t="str">
        <f>VLOOKUP(Table1[[#This Row],[Psoft No]],[1]Roster!$C$1:$AJ$1369,9,0)</f>
        <v>Day Shift</v>
      </c>
      <c r="K129" s="49" t="s">
        <v>76</v>
      </c>
      <c r="L129" s="49" t="str">
        <f>VLOOKUP(Table1[[#This Row],[Psoft No]],[1]Roster!$C$1:$AJ$1369,11,0)</f>
        <v>Thursday</v>
      </c>
      <c r="M129" s="49" t="str">
        <f>VLOOKUP(Table1[[#This Row],[Psoft No]],[1]Roster!$C$1:$AJ$1369,12,0)</f>
        <v>Friday</v>
      </c>
      <c r="N129" s="49" t="s">
        <v>89</v>
      </c>
      <c r="O129" s="49" t="s">
        <v>67</v>
      </c>
      <c r="P129" s="11" t="s">
        <v>80</v>
      </c>
      <c r="Q129" s="11" t="s">
        <v>87</v>
      </c>
      <c r="R129" s="11" t="s">
        <v>2645</v>
      </c>
      <c r="S129" s="11" t="s">
        <v>2646</v>
      </c>
      <c r="T129" s="126" t="s">
        <v>7</v>
      </c>
      <c r="U129" s="97"/>
      <c r="V129" s="51">
        <v>45691</v>
      </c>
      <c r="W129" s="11" t="s">
        <v>1553</v>
      </c>
      <c r="X129" s="121" t="str">
        <f>VLOOKUP(Table1[[#This Row],[Psoft No]],[2]Roster_1788384531598!$E$1:$AU$1334,28,0)</f>
        <v>Thursday</v>
      </c>
      <c r="Y129" s="121" t="b">
        <f>Table1[[#This Row],[Column1]]=Table1[[#This Row],[OFF1]]</f>
        <v>1</v>
      </c>
    </row>
    <row r="130" spans="1:25" ht="13" hidden="1" customHeight="1">
      <c r="A130" s="11">
        <v>124</v>
      </c>
      <c r="B130" s="47">
        <v>203594431</v>
      </c>
      <c r="C130" s="87" t="s">
        <v>436</v>
      </c>
      <c r="D130" s="11" t="s">
        <v>1897</v>
      </c>
      <c r="E130" s="48" t="s">
        <v>31</v>
      </c>
      <c r="F130" s="48" t="s">
        <v>74</v>
      </c>
      <c r="G130" s="11" t="s">
        <v>64</v>
      </c>
      <c r="H130" s="11" t="s">
        <v>75</v>
      </c>
      <c r="I130" s="11">
        <v>1299</v>
      </c>
      <c r="J130" s="49" t="str">
        <f>VLOOKUP(Table1[[#This Row],[Psoft No]],[1]Roster!$C$1:$AJ$1369,9,0)</f>
        <v>Day Shift</v>
      </c>
      <c r="K130" s="49" t="s">
        <v>76</v>
      </c>
      <c r="L130" s="49" t="str">
        <f>VLOOKUP(Table1[[#This Row],[Psoft No]],[1]Roster!$C$1:$AJ$1369,11,0)</f>
        <v>Sunday</v>
      </c>
      <c r="M130" s="49" t="str">
        <f>VLOOKUP(Table1[[#This Row],[Psoft No]],[1]Roster!$C$1:$AJ$1369,12,0)</f>
        <v>Monday</v>
      </c>
      <c r="N130" s="49" t="s">
        <v>89</v>
      </c>
      <c r="O130" s="49" t="s">
        <v>67</v>
      </c>
      <c r="P130" s="11" t="s">
        <v>80</v>
      </c>
      <c r="Q130" s="11" t="s">
        <v>81</v>
      </c>
      <c r="R130" s="11" t="s">
        <v>2645</v>
      </c>
      <c r="S130" s="11" t="s">
        <v>2646</v>
      </c>
      <c r="T130" s="126" t="str">
        <f>IF(COUNTIFS('DWD RAW File'!$E:$E,$B130,'DWD RAW File'!$AF:$AF,$C$1)&gt;0, IF(COUNTIFS('DWD RAW File'!$E:$E,$B130,'DWD RAW File'!$AF:$AF,$C$1,'DWD RAW File'!$AB:$AB,"Present")&gt;0,"6th Day OT","OFF"), IF(COUNTIFS('DWD RAW File'!$E:$E,$B130,'DWD RAW File'!$AG:$AG,$C$1)&gt;0, IF(COUNTIFS('DWD RAW File'!$E:$E,$B130,'DWD RAW File'!$AG:$AG,$C$1,'DWD RAW File'!$AB:$AB,"Present")&gt;0,"7th Day OT","OFF"), IF(COUNTIFS('DWD RAW File'!$E:$E,$B130,'DWD RAW File'!$AB:$AB,"Present")&gt;0, "P", IF(COUNTIFS('DWD RAW File'!$E:$E,$B130,'DWD RAW File'!$AB:$AB,"Not Present",'DWD RAW File'!$AK:$AK,"&lt;&gt;")&gt;0, _xlfn.XLOOKUP($B130,'DWD RAW File'!$E:$E,'DWD RAW File'!$AK:$AK,""), IF(COUNTIFS('DWD RAW File'!$E:$E,$B130,'DWD RAW File'!$AB:$AB,"Not Present",'DWD RAW File'!$AL:$AL,"&lt;&gt;")&gt;0, _xlfn.XLOOKUP($B130,'DWD RAW File'!$E:$E,'DWD RAW File'!$AL:$AL,""), "AB")))))</f>
        <v>P</v>
      </c>
      <c r="U130" s="97"/>
      <c r="V130" s="51">
        <v>45915</v>
      </c>
      <c r="W130" s="11" t="s">
        <v>1553</v>
      </c>
      <c r="X130" s="121" t="str">
        <f>VLOOKUP(Table1[[#This Row],[Psoft No]],[2]Roster_1788384531598!$E$1:$AU$1334,28,0)</f>
        <v>Sunday</v>
      </c>
      <c r="Y130" s="121" t="b">
        <f>Table1[[#This Row],[Column1]]=Table1[[#This Row],[OFF1]]</f>
        <v>1</v>
      </c>
    </row>
    <row r="131" spans="1:25" ht="13" hidden="1" customHeight="1">
      <c r="A131" s="11">
        <v>125</v>
      </c>
      <c r="B131" s="47">
        <v>206962042</v>
      </c>
      <c r="C131" s="88" t="s">
        <v>2111</v>
      </c>
      <c r="D131" s="100" t="s">
        <v>2112</v>
      </c>
      <c r="E131" s="100" t="s">
        <v>31</v>
      </c>
      <c r="F131" s="48" t="s">
        <v>74</v>
      </c>
      <c r="G131" s="11" t="s">
        <v>64</v>
      </c>
      <c r="H131" s="11" t="s">
        <v>75</v>
      </c>
      <c r="I131" s="11">
        <v>1299</v>
      </c>
      <c r="J131" s="49" t="str">
        <f>VLOOKUP(Table1[[#This Row],[Psoft No]],[1]Roster!$C$1:$AJ$1369,9,0)</f>
        <v>Night Shift</v>
      </c>
      <c r="K131" s="49" t="s">
        <v>76</v>
      </c>
      <c r="L131" s="49" t="str">
        <f>VLOOKUP(Table1[[#This Row],[Psoft No]],[1]Roster!$C$1:$AJ$1369,11,0)</f>
        <v>Monday</v>
      </c>
      <c r="M131" s="49" t="str">
        <f>VLOOKUP(Table1[[#This Row],[Psoft No]],[1]Roster!$C$1:$AJ$1369,12,0)</f>
        <v>Tuesday</v>
      </c>
      <c r="N131" s="49" t="s">
        <v>79</v>
      </c>
      <c r="O131" s="49" t="s">
        <v>67</v>
      </c>
      <c r="P131" s="49" t="s">
        <v>80</v>
      </c>
      <c r="Q131" s="49" t="s">
        <v>96</v>
      </c>
      <c r="R131" s="11" t="s">
        <v>2645</v>
      </c>
      <c r="S131" s="11" t="s">
        <v>2646</v>
      </c>
      <c r="T131" s="126" t="str">
        <f>IF(COUNTIFS('DWD RAW File'!$E:$E,$B131,'DWD RAW File'!$AF:$AF,$C$1)&gt;0, IF(COUNTIFS('DWD RAW File'!$E:$E,$B131,'DWD RAW File'!$AF:$AF,$C$1,'DWD RAW File'!$AB:$AB,"Present")&gt;0,"6th Day OT","OFF"), IF(COUNTIFS('DWD RAW File'!$E:$E,$B131,'DWD RAW File'!$AG:$AG,$C$1)&gt;0, IF(COUNTIFS('DWD RAW File'!$E:$E,$B131,'DWD RAW File'!$AG:$AG,$C$1,'DWD RAW File'!$AB:$AB,"Present")&gt;0,"7th Day OT","OFF"), IF(COUNTIFS('DWD RAW File'!$E:$E,$B131,'DWD RAW File'!$AB:$AB,"Present")&gt;0, "P", IF(COUNTIFS('DWD RAW File'!$E:$E,$B131,'DWD RAW File'!$AB:$AB,"Not Present",'DWD RAW File'!$AK:$AK,"&lt;&gt;")&gt;0, _xlfn.XLOOKUP($B131,'DWD RAW File'!$E:$E,'DWD RAW File'!$AK:$AK,""), IF(COUNTIFS('DWD RAW File'!$E:$E,$B131,'DWD RAW File'!$AB:$AB,"Not Present",'DWD RAW File'!$AL:$AL,"&lt;&gt;")&gt;0, _xlfn.XLOOKUP($B131,'DWD RAW File'!$E:$E,'DWD RAW File'!$AL:$AL,""), "AB")))))</f>
        <v>P</v>
      </c>
      <c r="U131" s="97"/>
      <c r="V131" s="51">
        <v>46048</v>
      </c>
      <c r="W131" s="11" t="s">
        <v>1553</v>
      </c>
      <c r="X131" s="121" t="str">
        <f>VLOOKUP(Table1[[#This Row],[Psoft No]],[2]Roster_1788384531598!$E$1:$AU$1334,28,0)</f>
        <v>Monday</v>
      </c>
      <c r="Y131" s="121" t="b">
        <f>Table1[[#This Row],[Column1]]=Table1[[#This Row],[OFF1]]</f>
        <v>1</v>
      </c>
    </row>
    <row r="132" spans="1:25" ht="13" hidden="1" customHeight="1">
      <c r="A132" s="11">
        <v>126</v>
      </c>
      <c r="B132" s="47">
        <v>205608624</v>
      </c>
      <c r="C132" s="87" t="s">
        <v>447</v>
      </c>
      <c r="D132" s="11" t="s">
        <v>1898</v>
      </c>
      <c r="E132" s="48" t="s">
        <v>31</v>
      </c>
      <c r="F132" s="48" t="s">
        <v>74</v>
      </c>
      <c r="G132" s="11" t="s">
        <v>64</v>
      </c>
      <c r="H132" s="11" t="s">
        <v>75</v>
      </c>
      <c r="I132" s="11">
        <v>1299</v>
      </c>
      <c r="J132" s="49" t="str">
        <f>VLOOKUP(Table1[[#This Row],[Psoft No]],[1]Roster!$C$1:$AJ$1369,9,0)</f>
        <v>Night Shift</v>
      </c>
      <c r="K132" s="49" t="s">
        <v>76</v>
      </c>
      <c r="L132" s="49" t="s">
        <v>36</v>
      </c>
      <c r="M132" s="49" t="str">
        <f>VLOOKUP(Table1[[#This Row],[Psoft No]],[1]Roster!$C$1:$AJ$1369,12,0)</f>
        <v>Thursday</v>
      </c>
      <c r="N132" s="49" t="s">
        <v>89</v>
      </c>
      <c r="O132" s="49" t="s">
        <v>67</v>
      </c>
      <c r="P132" s="11" t="s">
        <v>80</v>
      </c>
      <c r="Q132" s="11" t="s">
        <v>90</v>
      </c>
      <c r="R132" s="11" t="s">
        <v>2645</v>
      </c>
      <c r="S132" s="11" t="s">
        <v>2646</v>
      </c>
      <c r="T132" s="126" t="s">
        <v>1</v>
      </c>
      <c r="U132" s="97" t="s">
        <v>2930</v>
      </c>
      <c r="V132" s="51">
        <v>45845</v>
      </c>
      <c r="W132" s="11" t="s">
        <v>1553</v>
      </c>
      <c r="X132" s="121" t="str">
        <f>VLOOKUP(Table1[[#This Row],[Psoft No]],[2]Roster_1788384531598!$E$1:$AU$1334,28,0)</f>
        <v>Wednesday</v>
      </c>
      <c r="Y132" s="121" t="b">
        <f>Table1[[#This Row],[Column1]]=Table1[[#This Row],[OFF1]]</f>
        <v>0</v>
      </c>
    </row>
    <row r="133" spans="1:25" ht="13" hidden="1" customHeight="1">
      <c r="A133" s="11">
        <v>127</v>
      </c>
      <c r="B133" s="47">
        <v>204869091</v>
      </c>
      <c r="C133" s="87" t="s">
        <v>126</v>
      </c>
      <c r="D133" s="11" t="s">
        <v>127</v>
      </c>
      <c r="E133" s="48" t="s">
        <v>31</v>
      </c>
      <c r="F133" s="48" t="s">
        <v>74</v>
      </c>
      <c r="G133" s="11" t="s">
        <v>64</v>
      </c>
      <c r="H133" s="11" t="s">
        <v>75</v>
      </c>
      <c r="I133" s="11">
        <v>1299</v>
      </c>
      <c r="J133" s="49" t="str">
        <f>VLOOKUP(Table1[[#This Row],[Psoft No]],[1]Roster!$C$1:$AJ$1369,9,0)</f>
        <v>Night Shift</v>
      </c>
      <c r="K133" s="49" t="s">
        <v>76</v>
      </c>
      <c r="L133" s="49" t="str">
        <f>VLOOKUP(Table1[[#This Row],[Psoft No]],[1]Roster!$C$1:$AJ$1369,11,0)</f>
        <v>Tuesday</v>
      </c>
      <c r="M133" s="49" t="str">
        <f>VLOOKUP(Table1[[#This Row],[Psoft No]],[1]Roster!$C$1:$AJ$1369,12,0)</f>
        <v>Wednesday</v>
      </c>
      <c r="N133" s="49" t="s">
        <v>89</v>
      </c>
      <c r="O133" s="49" t="s">
        <v>67</v>
      </c>
      <c r="P133" s="11" t="s">
        <v>80</v>
      </c>
      <c r="Q133" s="11" t="s">
        <v>87</v>
      </c>
      <c r="R133" s="11" t="s">
        <v>2645</v>
      </c>
      <c r="S133" s="11" t="s">
        <v>2646</v>
      </c>
      <c r="T133" s="126" t="str">
        <f>IF(COUNTIFS('DWD RAW File'!$E:$E,$B133,'DWD RAW File'!$AF:$AF,$C$1)&gt;0, IF(COUNTIFS('DWD RAW File'!$E:$E,$B133,'DWD RAW File'!$AF:$AF,$C$1,'DWD RAW File'!$AB:$AB,"Present")&gt;0,"6th Day OT","OFF"), IF(COUNTIFS('DWD RAW File'!$E:$E,$B133,'DWD RAW File'!$AG:$AG,$C$1)&gt;0, IF(COUNTIFS('DWD RAW File'!$E:$E,$B133,'DWD RAW File'!$AG:$AG,$C$1,'DWD RAW File'!$AB:$AB,"Present")&gt;0,"7th Day OT","OFF"), IF(COUNTIFS('DWD RAW File'!$E:$E,$B133,'DWD RAW File'!$AB:$AB,"Present")&gt;0, "P", IF(COUNTIFS('DWD RAW File'!$E:$E,$B133,'DWD RAW File'!$AB:$AB,"Not Present",'DWD RAW File'!$AK:$AK,"&lt;&gt;")&gt;0, _xlfn.XLOOKUP($B133,'DWD RAW File'!$E:$E,'DWD RAW File'!$AK:$AK,""), IF(COUNTIFS('DWD RAW File'!$E:$E,$B133,'DWD RAW File'!$AB:$AB,"Not Present",'DWD RAW File'!$AL:$AL,"&lt;&gt;")&gt;0, _xlfn.XLOOKUP($B133,'DWD RAW File'!$E:$E,'DWD RAW File'!$AL:$AL,""), "AB")))))</f>
        <v>OFF</v>
      </c>
      <c r="U133" s="97"/>
      <c r="V133" s="51">
        <v>45691</v>
      </c>
      <c r="W133" s="11" t="s">
        <v>1553</v>
      </c>
      <c r="X133" s="121" t="str">
        <f>VLOOKUP(Table1[[#This Row],[Psoft No]],[2]Roster_1788384531598!$E$1:$AU$1334,28,0)</f>
        <v>Tuesday</v>
      </c>
      <c r="Y133" s="121" t="b">
        <f>Table1[[#This Row],[Column1]]=Table1[[#This Row],[OFF1]]</f>
        <v>1</v>
      </c>
    </row>
    <row r="134" spans="1:25" ht="13" hidden="1" customHeight="1">
      <c r="A134" s="11">
        <v>128</v>
      </c>
      <c r="B134" s="47">
        <v>203850779</v>
      </c>
      <c r="C134" s="87" t="s">
        <v>128</v>
      </c>
      <c r="D134" s="11" t="s">
        <v>1899</v>
      </c>
      <c r="E134" s="48" t="s">
        <v>31</v>
      </c>
      <c r="F134" s="48" t="s">
        <v>74</v>
      </c>
      <c r="G134" s="11" t="s">
        <v>64</v>
      </c>
      <c r="H134" s="11" t="s">
        <v>75</v>
      </c>
      <c r="I134" s="11">
        <v>1299</v>
      </c>
      <c r="J134" s="49" t="str">
        <f>VLOOKUP(Table1[[#This Row],[Psoft No]],[1]Roster!$C$1:$AJ$1369,9,0)</f>
        <v>Night Shift</v>
      </c>
      <c r="K134" s="49" t="s">
        <v>76</v>
      </c>
      <c r="L134" s="49" t="str">
        <f>VLOOKUP(Table1[[#This Row],[Psoft No]],[1]Roster!$C$1:$AJ$1369,11,0)</f>
        <v>Wednesday</v>
      </c>
      <c r="M134" s="49" t="str">
        <f>VLOOKUP(Table1[[#This Row],[Psoft No]],[1]Roster!$C$1:$AJ$1369,12,0)</f>
        <v>Thursday</v>
      </c>
      <c r="N134" s="48" t="s">
        <v>79</v>
      </c>
      <c r="O134" s="49" t="s">
        <v>67</v>
      </c>
      <c r="P134" s="11" t="s">
        <v>80</v>
      </c>
      <c r="Q134" s="11" t="s">
        <v>81</v>
      </c>
      <c r="R134" s="11" t="s">
        <v>2645</v>
      </c>
      <c r="S134" s="11" t="s">
        <v>2646</v>
      </c>
      <c r="T134" s="126" t="str">
        <f>IF(COUNTIFS('DWD RAW File'!$E:$E,$B134,'DWD RAW File'!$AF:$AF,$C$1)&gt;0, IF(COUNTIFS('DWD RAW File'!$E:$E,$B134,'DWD RAW File'!$AF:$AF,$C$1,'DWD RAW File'!$AB:$AB,"Present")&gt;0,"6th Day OT","OFF"), IF(COUNTIFS('DWD RAW File'!$E:$E,$B134,'DWD RAW File'!$AG:$AG,$C$1)&gt;0, IF(COUNTIFS('DWD RAW File'!$E:$E,$B134,'DWD RAW File'!$AG:$AG,$C$1,'DWD RAW File'!$AB:$AB,"Present")&gt;0,"7th Day OT","OFF"), IF(COUNTIFS('DWD RAW File'!$E:$E,$B134,'DWD RAW File'!$AB:$AB,"Present")&gt;0, "P", IF(COUNTIFS('DWD RAW File'!$E:$E,$B134,'DWD RAW File'!$AB:$AB,"Not Present",'DWD RAW File'!$AK:$AK,"&lt;&gt;")&gt;0, _xlfn.XLOOKUP($B134,'DWD RAW File'!$E:$E,'DWD RAW File'!$AK:$AK,""), IF(COUNTIFS('DWD RAW File'!$E:$E,$B134,'DWD RAW File'!$AB:$AB,"Not Present",'DWD RAW File'!$AL:$AL,"&lt;&gt;")&gt;0, _xlfn.XLOOKUP($B134,'DWD RAW File'!$E:$E,'DWD RAW File'!$AL:$AL,""), "AB")))))</f>
        <v>OFF</v>
      </c>
      <c r="U134" s="97"/>
      <c r="V134" s="51">
        <v>45524</v>
      </c>
      <c r="W134" s="11" t="s">
        <v>1553</v>
      </c>
      <c r="X134" s="121" t="str">
        <f>VLOOKUP(Table1[[#This Row],[Psoft No]],[2]Roster_1788384531598!$E$1:$AU$1334,28,0)</f>
        <v>Wednesday</v>
      </c>
      <c r="Y134" s="121" t="b">
        <f>Table1[[#This Row],[Column1]]=Table1[[#This Row],[OFF1]]</f>
        <v>1</v>
      </c>
    </row>
    <row r="135" spans="1:25" ht="13" hidden="1" customHeight="1">
      <c r="A135" s="11">
        <v>129</v>
      </c>
      <c r="B135" s="47">
        <v>206958279</v>
      </c>
      <c r="C135" s="87" t="s">
        <v>2062</v>
      </c>
      <c r="D135" s="11" t="s">
        <v>1991</v>
      </c>
      <c r="E135" s="48" t="s">
        <v>31</v>
      </c>
      <c r="F135" s="48" t="s">
        <v>74</v>
      </c>
      <c r="G135" s="11" t="s">
        <v>64</v>
      </c>
      <c r="H135" s="11" t="s">
        <v>75</v>
      </c>
      <c r="I135" s="11">
        <v>1299</v>
      </c>
      <c r="J135" s="49" t="str">
        <f>VLOOKUP(Table1[[#This Row],[Psoft No]],[1]Roster!$C$1:$AJ$1369,9,0)</f>
        <v>Night Shift</v>
      </c>
      <c r="K135" s="49" t="s">
        <v>76</v>
      </c>
      <c r="L135" s="49" t="str">
        <f>VLOOKUP(Table1[[#This Row],[Psoft No]],[1]Roster!$C$1:$AJ$1369,11,0)</f>
        <v>Monday</v>
      </c>
      <c r="M135" s="49" t="str">
        <f>VLOOKUP(Table1[[#This Row],[Psoft No]],[1]Roster!$C$1:$AJ$1369,12,0)</f>
        <v>Tuesday</v>
      </c>
      <c r="N135" s="49" t="s">
        <v>89</v>
      </c>
      <c r="O135" s="49" t="s">
        <v>67</v>
      </c>
      <c r="P135" s="11" t="s">
        <v>80</v>
      </c>
      <c r="Q135" s="11" t="s">
        <v>96</v>
      </c>
      <c r="R135" s="11" t="s">
        <v>2645</v>
      </c>
      <c r="S135" s="11" t="s">
        <v>2646</v>
      </c>
      <c r="T135" s="126" t="str">
        <f>IF(COUNTIFS('DWD RAW File'!$E:$E,$B135,'DWD RAW File'!$AF:$AF,$C$1)&gt;0, IF(COUNTIFS('DWD RAW File'!$E:$E,$B135,'DWD RAW File'!$AF:$AF,$C$1,'DWD RAW File'!$AB:$AB,"Present")&gt;0,"6th Day OT","OFF"), IF(COUNTIFS('DWD RAW File'!$E:$E,$B135,'DWD RAW File'!$AG:$AG,$C$1)&gt;0, IF(COUNTIFS('DWD RAW File'!$E:$E,$B135,'DWD RAW File'!$AG:$AG,$C$1,'DWD RAW File'!$AB:$AB,"Present")&gt;0,"7th Day OT","OFF"), IF(COUNTIFS('DWD RAW File'!$E:$E,$B135,'DWD RAW File'!$AB:$AB,"Present")&gt;0, "P", IF(COUNTIFS('DWD RAW File'!$E:$E,$B135,'DWD RAW File'!$AB:$AB,"Not Present",'DWD RAW File'!$AK:$AK,"&lt;&gt;")&gt;0, _xlfn.XLOOKUP($B135,'DWD RAW File'!$E:$E,'DWD RAW File'!$AK:$AK,""), IF(COUNTIFS('DWD RAW File'!$E:$E,$B135,'DWD RAW File'!$AB:$AB,"Not Present",'DWD RAW File'!$AL:$AL,"&lt;&gt;")&gt;0, _xlfn.XLOOKUP($B135,'DWD RAW File'!$E:$E,'DWD RAW File'!$AL:$AL,""), "AB")))))</f>
        <v>P</v>
      </c>
      <c r="U135" s="97"/>
      <c r="V135" s="51">
        <v>46048</v>
      </c>
      <c r="W135" s="11" t="s">
        <v>1553</v>
      </c>
      <c r="X135" s="121" t="str">
        <f>VLOOKUP(Table1[[#This Row],[Psoft No]],[2]Roster_1788384531598!$E$1:$AU$1334,28,0)</f>
        <v>Monday</v>
      </c>
      <c r="Y135" s="121" t="b">
        <f>Table1[[#This Row],[Column1]]=Table1[[#This Row],[OFF1]]</f>
        <v>1</v>
      </c>
    </row>
    <row r="136" spans="1:25" ht="13" hidden="1" customHeight="1">
      <c r="A136" s="11">
        <v>130</v>
      </c>
      <c r="B136" s="47">
        <v>203555407</v>
      </c>
      <c r="C136" s="87" t="s">
        <v>2202</v>
      </c>
      <c r="D136" s="11" t="s">
        <v>2203</v>
      </c>
      <c r="E136" s="48" t="s">
        <v>31</v>
      </c>
      <c r="F136" s="48" t="s">
        <v>74</v>
      </c>
      <c r="G136" s="11" t="s">
        <v>64</v>
      </c>
      <c r="H136" s="11" t="s">
        <v>75</v>
      </c>
      <c r="I136" s="11">
        <v>1299</v>
      </c>
      <c r="J136" s="49" t="str">
        <f>VLOOKUP(Table1[[#This Row],[Psoft No]],[1]Roster!$C$1:$AJ$1369,9,0)</f>
        <v>Day Shift</v>
      </c>
      <c r="K136" s="49" t="s">
        <v>76</v>
      </c>
      <c r="L136" s="49" t="str">
        <f>VLOOKUP(Table1[[#This Row],[Psoft No]],[1]Roster!$C$1:$AJ$1369,11,0)</f>
        <v>Sunday</v>
      </c>
      <c r="M136" s="49" t="str">
        <f>VLOOKUP(Table1[[#This Row],[Psoft No]],[1]Roster!$C$1:$AJ$1369,12,0)</f>
        <v>Monday</v>
      </c>
      <c r="N136" s="48" t="s">
        <v>79</v>
      </c>
      <c r="O136" s="49" t="s">
        <v>67</v>
      </c>
      <c r="P136" s="11" t="s">
        <v>80</v>
      </c>
      <c r="Q136" s="11" t="s">
        <v>81</v>
      </c>
      <c r="R136" s="11" t="s">
        <v>2645</v>
      </c>
      <c r="S136" s="11" t="s">
        <v>2646</v>
      </c>
      <c r="T136" s="126" t="str">
        <f>IF(COUNTIFS('DWD RAW File'!$E:$E,$B136,'DWD RAW File'!$AF:$AF,$C$1)&gt;0, IF(COUNTIFS('DWD RAW File'!$E:$E,$B136,'DWD RAW File'!$AF:$AF,$C$1,'DWD RAW File'!$AB:$AB,"Present")&gt;0,"6th Day OT","OFF"), IF(COUNTIFS('DWD RAW File'!$E:$E,$B136,'DWD RAW File'!$AG:$AG,$C$1)&gt;0, IF(COUNTIFS('DWD RAW File'!$E:$E,$B136,'DWD RAW File'!$AG:$AG,$C$1,'DWD RAW File'!$AB:$AB,"Present")&gt;0,"7th Day OT","OFF"), IF(COUNTIFS('DWD RAW File'!$E:$E,$B136,'DWD RAW File'!$AB:$AB,"Present")&gt;0, "P", IF(COUNTIFS('DWD RAW File'!$E:$E,$B136,'DWD RAW File'!$AB:$AB,"Not Present",'DWD RAW File'!$AK:$AK,"&lt;&gt;")&gt;0, _xlfn.XLOOKUP($B136,'DWD RAW File'!$E:$E,'DWD RAW File'!$AK:$AK,""), IF(COUNTIFS('DWD RAW File'!$E:$E,$B136,'DWD RAW File'!$AB:$AB,"Not Present",'DWD RAW File'!$AL:$AL,"&lt;&gt;")&gt;0, _xlfn.XLOOKUP($B136,'DWD RAW File'!$E:$E,'DWD RAW File'!$AL:$AL,""), "AB")))))</f>
        <v>P</v>
      </c>
      <c r="U136" s="97"/>
      <c r="V136" s="51">
        <v>45470</v>
      </c>
      <c r="W136" s="11" t="s">
        <v>1553</v>
      </c>
      <c r="X136" s="121" t="str">
        <f>VLOOKUP(Table1[[#This Row],[Psoft No]],[2]Roster_1788384531598!$E$1:$AU$1334,28,0)</f>
        <v>Sunday</v>
      </c>
      <c r="Y136" s="121" t="b">
        <f>Table1[[#This Row],[Column1]]=Table1[[#This Row],[OFF1]]</f>
        <v>1</v>
      </c>
    </row>
    <row r="137" spans="1:25" ht="13" hidden="1" customHeight="1">
      <c r="A137" s="11">
        <v>131</v>
      </c>
      <c r="B137" s="47">
        <v>206175159</v>
      </c>
      <c r="C137" s="87" t="s">
        <v>2413</v>
      </c>
      <c r="D137" s="11" t="s">
        <v>2414</v>
      </c>
      <c r="E137" s="48" t="s">
        <v>31</v>
      </c>
      <c r="F137" s="48" t="s">
        <v>74</v>
      </c>
      <c r="G137" s="11" t="s">
        <v>64</v>
      </c>
      <c r="H137" s="11" t="s">
        <v>75</v>
      </c>
      <c r="I137" s="11">
        <v>1299</v>
      </c>
      <c r="J137" s="49" t="str">
        <f>VLOOKUP(Table1[[#This Row],[Psoft No]],[1]Roster!$C$1:$AJ$1369,9,0)</f>
        <v>Night Shift</v>
      </c>
      <c r="K137" s="49" t="s">
        <v>76</v>
      </c>
      <c r="L137" s="49" t="str">
        <f>VLOOKUP(Table1[[#This Row],[Psoft No]],[1]Roster!$C$1:$AJ$1369,11,0)</f>
        <v>Friday</v>
      </c>
      <c r="M137" s="49" t="str">
        <f>VLOOKUP(Table1[[#This Row],[Psoft No]],[1]Roster!$C$1:$AJ$1369,12,0)</f>
        <v>Saturday</v>
      </c>
      <c r="N137" s="49" t="s">
        <v>79</v>
      </c>
      <c r="O137" s="49" t="s">
        <v>67</v>
      </c>
      <c r="P137" s="11" t="s">
        <v>80</v>
      </c>
      <c r="Q137" s="11" t="s">
        <v>81</v>
      </c>
      <c r="R137" s="11" t="s">
        <v>2645</v>
      </c>
      <c r="S137" s="11" t="s">
        <v>2646</v>
      </c>
      <c r="T137" s="126" t="str">
        <f>IF(COUNTIFS('DWD RAW File'!$E:$E,$B137,'DWD RAW File'!$AF:$AF,$C$1)&gt;0, IF(COUNTIFS('DWD RAW File'!$E:$E,$B137,'DWD RAW File'!$AF:$AF,$C$1,'DWD RAW File'!$AB:$AB,"Present")&gt;0,"6th Day OT","OFF"), IF(COUNTIFS('DWD RAW File'!$E:$E,$B137,'DWD RAW File'!$AG:$AG,$C$1)&gt;0, IF(COUNTIFS('DWD RAW File'!$E:$E,$B137,'DWD RAW File'!$AG:$AG,$C$1,'DWD RAW File'!$AB:$AB,"Present")&gt;0,"7th Day OT","OFF"), IF(COUNTIFS('DWD RAW File'!$E:$E,$B137,'DWD RAW File'!$AB:$AB,"Present")&gt;0, "P", IF(COUNTIFS('DWD RAW File'!$E:$E,$B137,'DWD RAW File'!$AB:$AB,"Not Present",'DWD RAW File'!$AK:$AK,"&lt;&gt;")&gt;0, _xlfn.XLOOKUP($B137,'DWD RAW File'!$E:$E,'DWD RAW File'!$AK:$AK,""), IF(COUNTIFS('DWD RAW File'!$E:$E,$B137,'DWD RAW File'!$AB:$AB,"Not Present",'DWD RAW File'!$AL:$AL,"&lt;&gt;")&gt;0, _xlfn.XLOOKUP($B137,'DWD RAW File'!$E:$E,'DWD RAW File'!$AL:$AL,""), "AB")))))</f>
        <v>P</v>
      </c>
      <c r="U137" s="97"/>
      <c r="V137" s="51">
        <v>45932</v>
      </c>
      <c r="W137" s="11" t="s">
        <v>1553</v>
      </c>
      <c r="X137" s="121" t="str">
        <f>VLOOKUP(Table1[[#This Row],[Psoft No]],[2]Roster_1788384531598!$E$1:$AU$1334,28,0)</f>
        <v>Friday</v>
      </c>
      <c r="Y137" s="121" t="b">
        <f>Table1[[#This Row],[Column1]]=Table1[[#This Row],[OFF1]]</f>
        <v>1</v>
      </c>
    </row>
    <row r="138" spans="1:25" ht="13" hidden="1" customHeight="1">
      <c r="A138" s="11">
        <v>132</v>
      </c>
      <c r="B138" s="47">
        <v>203850775</v>
      </c>
      <c r="C138" s="87" t="s">
        <v>2204</v>
      </c>
      <c r="D138" s="11" t="s">
        <v>2205</v>
      </c>
      <c r="E138" s="48" t="s">
        <v>31</v>
      </c>
      <c r="F138" s="48" t="s">
        <v>74</v>
      </c>
      <c r="G138" s="11" t="s">
        <v>64</v>
      </c>
      <c r="H138" s="11" t="s">
        <v>75</v>
      </c>
      <c r="I138" s="11">
        <v>1299</v>
      </c>
      <c r="J138" s="49" t="str">
        <f>VLOOKUP(Table1[[#This Row],[Psoft No]],[1]Roster!$C$1:$AJ$1369,9,0)</f>
        <v>Day Shift</v>
      </c>
      <c r="K138" s="49" t="s">
        <v>76</v>
      </c>
      <c r="L138" s="49" t="str">
        <f>VLOOKUP(Table1[[#This Row],[Psoft No]],[1]Roster!$C$1:$AJ$1369,11,0)</f>
        <v>Thursday</v>
      </c>
      <c r="M138" s="49" t="str">
        <f>VLOOKUP(Table1[[#This Row],[Psoft No]],[1]Roster!$C$1:$AJ$1369,12,0)</f>
        <v>Friday</v>
      </c>
      <c r="N138" s="48" t="s">
        <v>79</v>
      </c>
      <c r="O138" s="49" t="s">
        <v>67</v>
      </c>
      <c r="P138" s="11" t="s">
        <v>80</v>
      </c>
      <c r="Q138" s="11" t="s">
        <v>81</v>
      </c>
      <c r="R138" s="11" t="s">
        <v>2645</v>
      </c>
      <c r="S138" s="11" t="s">
        <v>2646</v>
      </c>
      <c r="T138" s="126" t="str">
        <f>IF(COUNTIFS('DWD RAW File'!$E:$E,$B138,'DWD RAW File'!$AF:$AF,$C$1)&gt;0, IF(COUNTIFS('DWD RAW File'!$E:$E,$B138,'DWD RAW File'!$AF:$AF,$C$1,'DWD RAW File'!$AB:$AB,"Present")&gt;0,"6th Day OT","OFF"), IF(COUNTIFS('DWD RAW File'!$E:$E,$B138,'DWD RAW File'!$AG:$AG,$C$1)&gt;0, IF(COUNTIFS('DWD RAW File'!$E:$E,$B138,'DWD RAW File'!$AG:$AG,$C$1,'DWD RAW File'!$AB:$AB,"Present")&gt;0,"7th Day OT","OFF"), IF(COUNTIFS('DWD RAW File'!$E:$E,$B138,'DWD RAW File'!$AB:$AB,"Present")&gt;0, "P", IF(COUNTIFS('DWD RAW File'!$E:$E,$B138,'DWD RAW File'!$AB:$AB,"Not Present",'DWD RAW File'!$AK:$AK,"&lt;&gt;")&gt;0, _xlfn.XLOOKUP($B138,'DWD RAW File'!$E:$E,'DWD RAW File'!$AK:$AK,""), IF(COUNTIFS('DWD RAW File'!$E:$E,$B138,'DWD RAW File'!$AB:$AB,"Not Present",'DWD RAW File'!$AL:$AL,"&lt;&gt;")&gt;0, _xlfn.XLOOKUP($B138,'DWD RAW File'!$E:$E,'DWD RAW File'!$AL:$AL,""), "AB")))))</f>
        <v>P</v>
      </c>
      <c r="U138" s="97"/>
      <c r="V138" s="51">
        <v>45524</v>
      </c>
      <c r="W138" s="11" t="s">
        <v>1553</v>
      </c>
      <c r="X138" s="121" t="str">
        <f>VLOOKUP(Table1[[#This Row],[Psoft No]],[2]Roster_1788384531598!$E$1:$AU$1334,28,0)</f>
        <v>Thursday</v>
      </c>
      <c r="Y138" s="121" t="b">
        <f>Table1[[#This Row],[Column1]]=Table1[[#This Row],[OFF1]]</f>
        <v>1</v>
      </c>
    </row>
    <row r="139" spans="1:25" ht="13" hidden="1" customHeight="1">
      <c r="A139" s="11">
        <v>133</v>
      </c>
      <c r="B139" s="47">
        <v>203469169</v>
      </c>
      <c r="C139" s="87" t="s">
        <v>2206</v>
      </c>
      <c r="D139" s="11" t="s">
        <v>2207</v>
      </c>
      <c r="E139" s="48" t="s">
        <v>31</v>
      </c>
      <c r="F139" s="48" t="s">
        <v>74</v>
      </c>
      <c r="G139" s="11" t="s">
        <v>64</v>
      </c>
      <c r="H139" s="11" t="s">
        <v>75</v>
      </c>
      <c r="I139" s="11">
        <v>1299</v>
      </c>
      <c r="J139" s="49" t="str">
        <f>VLOOKUP(Table1[[#This Row],[Psoft No]],[1]Roster!$C$1:$AJ$1369,9,0)</f>
        <v>Day Shift</v>
      </c>
      <c r="K139" s="49" t="s">
        <v>76</v>
      </c>
      <c r="L139" s="49" t="str">
        <f>VLOOKUP(Table1[[#This Row],[Psoft No]],[1]Roster!$C$1:$AJ$1369,11,0)</f>
        <v>Tuesday</v>
      </c>
      <c r="M139" s="49" t="str">
        <f>VLOOKUP(Table1[[#This Row],[Psoft No]],[1]Roster!$C$1:$AJ$1369,12,0)</f>
        <v>Wednesday</v>
      </c>
      <c r="N139" s="48" t="s">
        <v>79</v>
      </c>
      <c r="O139" s="49" t="s">
        <v>67</v>
      </c>
      <c r="P139" s="11" t="s">
        <v>80</v>
      </c>
      <c r="Q139" s="11" t="s">
        <v>81</v>
      </c>
      <c r="R139" s="11" t="s">
        <v>2645</v>
      </c>
      <c r="S139" s="11" t="s">
        <v>2646</v>
      </c>
      <c r="T139" s="126" t="str">
        <f>IF(COUNTIFS('DWD RAW File'!$E:$E,$B139,'DWD RAW File'!$AF:$AF,$C$1)&gt;0, IF(COUNTIFS('DWD RAW File'!$E:$E,$B139,'DWD RAW File'!$AF:$AF,$C$1,'DWD RAW File'!$AB:$AB,"Present")&gt;0,"6th Day OT","OFF"), IF(COUNTIFS('DWD RAW File'!$E:$E,$B139,'DWD RAW File'!$AG:$AG,$C$1)&gt;0, IF(COUNTIFS('DWD RAW File'!$E:$E,$B139,'DWD RAW File'!$AG:$AG,$C$1,'DWD RAW File'!$AB:$AB,"Present")&gt;0,"7th Day OT","OFF"), IF(COUNTIFS('DWD RAW File'!$E:$E,$B139,'DWD RAW File'!$AB:$AB,"Present")&gt;0, "P", IF(COUNTIFS('DWD RAW File'!$E:$E,$B139,'DWD RAW File'!$AB:$AB,"Not Present",'DWD RAW File'!$AK:$AK,"&lt;&gt;")&gt;0, _xlfn.XLOOKUP($B139,'DWD RAW File'!$E:$E,'DWD RAW File'!$AK:$AK,""), IF(COUNTIFS('DWD RAW File'!$E:$E,$B139,'DWD RAW File'!$AB:$AB,"Not Present",'DWD RAW File'!$AL:$AL,"&lt;&gt;")&gt;0, _xlfn.XLOOKUP($B139,'DWD RAW File'!$E:$E,'DWD RAW File'!$AL:$AL,""), "AB")))))</f>
        <v>OFF</v>
      </c>
      <c r="U139" s="97"/>
      <c r="V139" s="51">
        <v>45456</v>
      </c>
      <c r="W139" s="11" t="s">
        <v>1553</v>
      </c>
      <c r="X139" s="121" t="str">
        <f>VLOOKUP(Table1[[#This Row],[Psoft No]],[2]Roster_1788384531598!$E$1:$AU$1334,28,0)</f>
        <v>Tuesday</v>
      </c>
      <c r="Y139" s="121" t="b">
        <f>Table1[[#This Row],[Column1]]=Table1[[#This Row],[OFF1]]</f>
        <v>1</v>
      </c>
    </row>
    <row r="140" spans="1:25" ht="13" hidden="1" customHeight="1">
      <c r="A140" s="11">
        <v>134</v>
      </c>
      <c r="B140" s="47">
        <v>205502952</v>
      </c>
      <c r="C140" s="87" t="s">
        <v>452</v>
      </c>
      <c r="D140" s="11" t="s">
        <v>1900</v>
      </c>
      <c r="E140" s="48" t="s">
        <v>31</v>
      </c>
      <c r="F140" s="48" t="s">
        <v>74</v>
      </c>
      <c r="G140" s="11" t="s">
        <v>64</v>
      </c>
      <c r="H140" s="11" t="s">
        <v>75</v>
      </c>
      <c r="I140" s="11">
        <v>1299</v>
      </c>
      <c r="J140" s="49" t="str">
        <f>VLOOKUP(Table1[[#This Row],[Psoft No]],[1]Roster!$C$1:$AJ$1369,9,0)</f>
        <v>Day Shift</v>
      </c>
      <c r="K140" s="49" t="s">
        <v>76</v>
      </c>
      <c r="L140" s="49" t="s">
        <v>36</v>
      </c>
      <c r="M140" s="49" t="str">
        <f>VLOOKUP(Table1[[#This Row],[Psoft No]],[1]Roster!$C$1:$AJ$1369,12,0)</f>
        <v>Thursday</v>
      </c>
      <c r="N140" s="49" t="s">
        <v>89</v>
      </c>
      <c r="O140" s="49" t="s">
        <v>67</v>
      </c>
      <c r="P140" s="11" t="s">
        <v>80</v>
      </c>
      <c r="Q140" s="11" t="s">
        <v>96</v>
      </c>
      <c r="R140" s="11" t="s">
        <v>2645</v>
      </c>
      <c r="S140" s="11" t="s">
        <v>2646</v>
      </c>
      <c r="T140" s="126" t="s">
        <v>1</v>
      </c>
      <c r="U140" s="97" t="s">
        <v>2930</v>
      </c>
      <c r="V140" s="51">
        <v>45831</v>
      </c>
      <c r="W140" s="11" t="s">
        <v>1553</v>
      </c>
      <c r="X140" s="121" t="str">
        <f>VLOOKUP(Table1[[#This Row],[Psoft No]],[2]Roster_1788384531598!$E$1:$AU$1334,28,0)</f>
        <v>Wednesday</v>
      </c>
      <c r="Y140" s="121" t="b">
        <f>Table1[[#This Row],[Column1]]=Table1[[#This Row],[OFF1]]</f>
        <v>0</v>
      </c>
    </row>
    <row r="141" spans="1:25" ht="13" hidden="1" customHeight="1">
      <c r="A141" s="11">
        <v>135</v>
      </c>
      <c r="B141" s="47">
        <v>205608619</v>
      </c>
      <c r="C141" s="87" t="s">
        <v>459</v>
      </c>
      <c r="D141" s="11" t="s">
        <v>1901</v>
      </c>
      <c r="E141" s="48" t="s">
        <v>31</v>
      </c>
      <c r="F141" s="48" t="s">
        <v>74</v>
      </c>
      <c r="G141" s="11" t="s">
        <v>64</v>
      </c>
      <c r="H141" s="11" t="s">
        <v>75</v>
      </c>
      <c r="I141" s="11">
        <v>1299</v>
      </c>
      <c r="J141" s="49" t="str">
        <f>VLOOKUP(Table1[[#This Row],[Psoft No]],[1]Roster!$C$1:$AJ$1369,9,0)</f>
        <v>Day Shift</v>
      </c>
      <c r="K141" s="49" t="s">
        <v>76</v>
      </c>
      <c r="L141" s="49" t="str">
        <f>VLOOKUP(Table1[[#This Row],[Psoft No]],[1]Roster!$C$1:$AJ$1369,11,0)</f>
        <v>Thursday</v>
      </c>
      <c r="M141" s="49" t="str">
        <f>VLOOKUP(Table1[[#This Row],[Psoft No]],[1]Roster!$C$1:$AJ$1369,12,0)</f>
        <v>Friday</v>
      </c>
      <c r="N141" s="49" t="s">
        <v>89</v>
      </c>
      <c r="O141" s="49" t="s">
        <v>67</v>
      </c>
      <c r="P141" s="11" t="s">
        <v>80</v>
      </c>
      <c r="Q141" s="11" t="s">
        <v>90</v>
      </c>
      <c r="R141" s="11" t="s">
        <v>2645</v>
      </c>
      <c r="S141" s="11" t="s">
        <v>2646</v>
      </c>
      <c r="T141" s="126" t="s">
        <v>7</v>
      </c>
      <c r="U141" s="97"/>
      <c r="V141" s="51">
        <v>45845</v>
      </c>
      <c r="W141" s="11" t="s">
        <v>1553</v>
      </c>
      <c r="X141" s="121" t="str">
        <f>VLOOKUP(Table1[[#This Row],[Psoft No]],[2]Roster_1788384531598!$E$1:$AU$1334,28,0)</f>
        <v>Thursday</v>
      </c>
      <c r="Y141" s="121" t="b">
        <f>Table1[[#This Row],[Column1]]=Table1[[#This Row],[OFF1]]</f>
        <v>1</v>
      </c>
    </row>
    <row r="142" spans="1:25" ht="13" hidden="1" customHeight="1">
      <c r="A142" s="11">
        <v>136</v>
      </c>
      <c r="B142" s="47">
        <v>202219229</v>
      </c>
      <c r="C142" s="87" t="s">
        <v>2415</v>
      </c>
      <c r="D142" s="11" t="s">
        <v>2416</v>
      </c>
      <c r="E142" s="48" t="s">
        <v>31</v>
      </c>
      <c r="F142" s="48" t="s">
        <v>74</v>
      </c>
      <c r="G142" s="11" t="s">
        <v>64</v>
      </c>
      <c r="H142" s="11" t="s">
        <v>75</v>
      </c>
      <c r="I142" s="11">
        <v>1299</v>
      </c>
      <c r="J142" s="49" t="str">
        <f>VLOOKUP(Table1[[#This Row],[Psoft No]],[1]Roster!$C$1:$AJ$1369,9,0)</f>
        <v>Day Shift</v>
      </c>
      <c r="K142" s="49" t="s">
        <v>76</v>
      </c>
      <c r="L142" s="49" t="str">
        <f>VLOOKUP(Table1[[#This Row],[Psoft No]],[1]Roster!$C$1:$AJ$1369,11,0)</f>
        <v>Tuesday</v>
      </c>
      <c r="M142" s="49" t="str">
        <f>VLOOKUP(Table1[[#This Row],[Psoft No]],[1]Roster!$C$1:$AJ$1369,12,0)</f>
        <v>Wednesday</v>
      </c>
      <c r="N142" s="48" t="s">
        <v>79</v>
      </c>
      <c r="O142" s="49" t="s">
        <v>67</v>
      </c>
      <c r="P142" s="11" t="s">
        <v>80</v>
      </c>
      <c r="Q142" s="11" t="s">
        <v>81</v>
      </c>
      <c r="R142" s="11" t="s">
        <v>2645</v>
      </c>
      <c r="S142" s="11" t="s">
        <v>2646</v>
      </c>
      <c r="T142" s="126" t="str">
        <f>IF(COUNTIFS('DWD RAW File'!$E:$E,$B142,'DWD RAW File'!$AF:$AF,$C$1)&gt;0, IF(COUNTIFS('DWD RAW File'!$E:$E,$B142,'DWD RAW File'!$AF:$AF,$C$1,'DWD RAW File'!$AB:$AB,"Present")&gt;0,"6th Day OT","OFF"), IF(COUNTIFS('DWD RAW File'!$E:$E,$B142,'DWD RAW File'!$AG:$AG,$C$1)&gt;0, IF(COUNTIFS('DWD RAW File'!$E:$E,$B142,'DWD RAW File'!$AG:$AG,$C$1,'DWD RAW File'!$AB:$AB,"Present")&gt;0,"7th Day OT","OFF"), IF(COUNTIFS('DWD RAW File'!$E:$E,$B142,'DWD RAW File'!$AB:$AB,"Present")&gt;0, "P", IF(COUNTIFS('DWD RAW File'!$E:$E,$B142,'DWD RAW File'!$AB:$AB,"Not Present",'DWD RAW File'!$AK:$AK,"&lt;&gt;")&gt;0, _xlfn.XLOOKUP($B142,'DWD RAW File'!$E:$E,'DWD RAW File'!$AK:$AK,""), IF(COUNTIFS('DWD RAW File'!$E:$E,$B142,'DWD RAW File'!$AB:$AB,"Not Present",'DWD RAW File'!$AL:$AL,"&lt;&gt;")&gt;0, _xlfn.XLOOKUP($B142,'DWD RAW File'!$E:$E,'DWD RAW File'!$AL:$AL,""), "AB")))))</f>
        <v>OFF</v>
      </c>
      <c r="U142" s="97"/>
      <c r="V142" s="51">
        <v>45596</v>
      </c>
      <c r="W142" s="11" t="s">
        <v>1553</v>
      </c>
      <c r="X142" s="121" t="str">
        <f>VLOOKUP(Table1[[#This Row],[Psoft No]],[2]Roster_1788384531598!$E$1:$AU$1334,28,0)</f>
        <v>Tuesday</v>
      </c>
      <c r="Y142" s="121" t="b">
        <f>Table1[[#This Row],[Column1]]=Table1[[#This Row],[OFF1]]</f>
        <v>1</v>
      </c>
    </row>
    <row r="143" spans="1:25" ht="13" hidden="1" customHeight="1">
      <c r="A143" s="11">
        <v>137</v>
      </c>
      <c r="B143" s="47">
        <v>206953971</v>
      </c>
      <c r="C143" s="87" t="s">
        <v>2074</v>
      </c>
      <c r="D143" s="11" t="s">
        <v>2008</v>
      </c>
      <c r="E143" s="48" t="s">
        <v>31</v>
      </c>
      <c r="F143" s="48" t="s">
        <v>74</v>
      </c>
      <c r="G143" s="11" t="s">
        <v>64</v>
      </c>
      <c r="H143" s="11" t="s">
        <v>75</v>
      </c>
      <c r="I143" s="11">
        <v>1299</v>
      </c>
      <c r="J143" s="49" t="str">
        <f>VLOOKUP(Table1[[#This Row],[Psoft No]],[1]Roster!$C$1:$AJ$1369,9,0)</f>
        <v>Day Shift</v>
      </c>
      <c r="K143" s="49" t="s">
        <v>76</v>
      </c>
      <c r="L143" s="49" t="str">
        <f>VLOOKUP(Table1[[#This Row],[Psoft No]],[1]Roster!$C$1:$AJ$1369,11,0)</f>
        <v>Thursday</v>
      </c>
      <c r="M143" s="49" t="str">
        <f>VLOOKUP(Table1[[#This Row],[Psoft No]],[1]Roster!$C$1:$AJ$1369,12,0)</f>
        <v>Friday</v>
      </c>
      <c r="N143" s="48" t="s">
        <v>89</v>
      </c>
      <c r="O143" s="49" t="s">
        <v>67</v>
      </c>
      <c r="P143" s="11" t="s">
        <v>80</v>
      </c>
      <c r="Q143" s="11" t="s">
        <v>90</v>
      </c>
      <c r="R143" s="11" t="s">
        <v>2645</v>
      </c>
      <c r="S143" s="11" t="s">
        <v>2646</v>
      </c>
      <c r="T143" s="126" t="str">
        <f>IF(COUNTIFS('DWD RAW File'!$E:$E,$B143,'DWD RAW File'!$AF:$AF,$C$1)&gt;0, IF(COUNTIFS('DWD RAW File'!$E:$E,$B143,'DWD RAW File'!$AF:$AF,$C$1,'DWD RAW File'!$AB:$AB,"Present")&gt;0,"6th Day OT","OFF"), IF(COUNTIFS('DWD RAW File'!$E:$E,$B143,'DWD RAW File'!$AG:$AG,$C$1)&gt;0, IF(COUNTIFS('DWD RAW File'!$E:$E,$B143,'DWD RAW File'!$AG:$AG,$C$1,'DWD RAW File'!$AB:$AB,"Present")&gt;0,"7th Day OT","OFF"), IF(COUNTIFS('DWD RAW File'!$E:$E,$B143,'DWD RAW File'!$AB:$AB,"Present")&gt;0, "P", IF(COUNTIFS('DWD RAW File'!$E:$E,$B143,'DWD RAW File'!$AB:$AB,"Not Present",'DWD RAW File'!$AK:$AK,"&lt;&gt;")&gt;0, _xlfn.XLOOKUP($B143,'DWD RAW File'!$E:$E,'DWD RAW File'!$AK:$AK,""), IF(COUNTIFS('DWD RAW File'!$E:$E,$B143,'DWD RAW File'!$AB:$AB,"Not Present",'DWD RAW File'!$AL:$AL,"&lt;&gt;")&gt;0, _xlfn.XLOOKUP($B143,'DWD RAW File'!$E:$E,'DWD RAW File'!$AL:$AL,""), "AB")))))</f>
        <v>P</v>
      </c>
      <c r="U143" s="97"/>
      <c r="V143" s="51">
        <v>46048</v>
      </c>
      <c r="W143" s="11" t="s">
        <v>1553</v>
      </c>
      <c r="X143" s="121" t="str">
        <f>VLOOKUP(Table1[[#This Row],[Psoft No]],[2]Roster_1788384531598!$E$1:$AU$1334,28,0)</f>
        <v>Thursday</v>
      </c>
      <c r="Y143" s="121" t="b">
        <f>Table1[[#This Row],[Column1]]=Table1[[#This Row],[OFF1]]</f>
        <v>1</v>
      </c>
    </row>
    <row r="144" spans="1:25" ht="13" hidden="1" customHeight="1">
      <c r="A144" s="11">
        <v>138</v>
      </c>
      <c r="B144" s="47">
        <v>203800602</v>
      </c>
      <c r="C144" s="87" t="s">
        <v>2208</v>
      </c>
      <c r="D144" s="11" t="s">
        <v>2209</v>
      </c>
      <c r="E144" s="48" t="s">
        <v>31</v>
      </c>
      <c r="F144" s="48" t="s">
        <v>74</v>
      </c>
      <c r="G144" s="11" t="s">
        <v>64</v>
      </c>
      <c r="H144" s="11" t="s">
        <v>75</v>
      </c>
      <c r="I144" s="11">
        <v>1299</v>
      </c>
      <c r="J144" s="49" t="str">
        <f>VLOOKUP(Table1[[#This Row],[Psoft No]],[1]Roster!$C$1:$AJ$1369,9,0)</f>
        <v>Night Shift</v>
      </c>
      <c r="K144" s="49" t="s">
        <v>76</v>
      </c>
      <c r="L144" s="49" t="str">
        <f>VLOOKUP(Table1[[#This Row],[Psoft No]],[1]Roster!$C$1:$AJ$1369,11,0)</f>
        <v>Monday</v>
      </c>
      <c r="M144" s="49" t="str">
        <f>VLOOKUP(Table1[[#This Row],[Psoft No]],[1]Roster!$C$1:$AJ$1369,12,0)</f>
        <v>Tuesday</v>
      </c>
      <c r="N144" s="49" t="s">
        <v>89</v>
      </c>
      <c r="O144" s="49" t="s">
        <v>67</v>
      </c>
      <c r="P144" s="11" t="s">
        <v>80</v>
      </c>
      <c r="Q144" s="11" t="s">
        <v>90</v>
      </c>
      <c r="R144" s="11" t="s">
        <v>2645</v>
      </c>
      <c r="S144" s="11" t="s">
        <v>2646</v>
      </c>
      <c r="T144" s="126" t="str">
        <f>IF(COUNTIFS('DWD RAW File'!$E:$E,$B144,'DWD RAW File'!$AF:$AF,$C$1)&gt;0, IF(COUNTIFS('DWD RAW File'!$E:$E,$B144,'DWD RAW File'!$AF:$AF,$C$1,'DWD RAW File'!$AB:$AB,"Present")&gt;0,"6th Day OT","OFF"), IF(COUNTIFS('DWD RAW File'!$E:$E,$B144,'DWD RAW File'!$AG:$AG,$C$1)&gt;0, IF(COUNTIFS('DWD RAW File'!$E:$E,$B144,'DWD RAW File'!$AG:$AG,$C$1,'DWD RAW File'!$AB:$AB,"Present")&gt;0,"7th Day OT","OFF"), IF(COUNTIFS('DWD RAW File'!$E:$E,$B144,'DWD RAW File'!$AB:$AB,"Present")&gt;0, "P", IF(COUNTIFS('DWD RAW File'!$E:$E,$B144,'DWD RAW File'!$AB:$AB,"Not Present",'DWD RAW File'!$AK:$AK,"&lt;&gt;")&gt;0, _xlfn.XLOOKUP($B144,'DWD RAW File'!$E:$E,'DWD RAW File'!$AK:$AK,""), IF(COUNTIFS('DWD RAW File'!$E:$E,$B144,'DWD RAW File'!$AB:$AB,"Not Present",'DWD RAW File'!$AL:$AL,"&lt;&gt;")&gt;0, _xlfn.XLOOKUP($B144,'DWD RAW File'!$E:$E,'DWD RAW File'!$AL:$AL,""), "AB")))))</f>
        <v>P</v>
      </c>
      <c r="U144" s="97"/>
      <c r="V144" s="51">
        <v>45516</v>
      </c>
      <c r="W144" s="11" t="s">
        <v>1553</v>
      </c>
      <c r="X144" s="121" t="str">
        <f>VLOOKUP(Table1[[#This Row],[Psoft No]],[2]Roster_1788384531598!$E$1:$AU$1334,28,0)</f>
        <v>Monday</v>
      </c>
      <c r="Y144" s="121" t="b">
        <f>Table1[[#This Row],[Column1]]=Table1[[#This Row],[OFF1]]</f>
        <v>1</v>
      </c>
    </row>
    <row r="145" spans="1:25" ht="13" customHeight="1">
      <c r="A145" s="11">
        <v>139</v>
      </c>
      <c r="B145" s="47">
        <v>203800375</v>
      </c>
      <c r="C145" s="87" t="s">
        <v>130</v>
      </c>
      <c r="D145" s="11" t="s">
        <v>1902</v>
      </c>
      <c r="E145" s="48" t="s">
        <v>31</v>
      </c>
      <c r="F145" s="48" t="s">
        <v>74</v>
      </c>
      <c r="G145" s="11" t="s">
        <v>64</v>
      </c>
      <c r="H145" s="11" t="s">
        <v>75</v>
      </c>
      <c r="I145" s="11">
        <v>1299</v>
      </c>
      <c r="J145" s="49" t="str">
        <f>VLOOKUP(Table1[[#This Row],[Psoft No]],[1]Roster!$C$1:$AJ$1369,9,0)</f>
        <v>Day Shift</v>
      </c>
      <c r="K145" s="49" t="s">
        <v>76</v>
      </c>
      <c r="L145" s="49" t="str">
        <f>VLOOKUP(Table1[[#This Row],[Psoft No]],[1]Roster!$C$1:$AJ$1369,11,0)</f>
        <v>Monday</v>
      </c>
      <c r="M145" s="49" t="str">
        <f>VLOOKUP(Table1[[#This Row],[Psoft No]],[1]Roster!$C$1:$AJ$1369,12,0)</f>
        <v>Tuesday</v>
      </c>
      <c r="N145" s="49" t="s">
        <v>89</v>
      </c>
      <c r="O145" s="49" t="s">
        <v>67</v>
      </c>
      <c r="P145" s="11" t="s">
        <v>80</v>
      </c>
      <c r="Q145" s="11" t="s">
        <v>90</v>
      </c>
      <c r="R145" s="11" t="s">
        <v>2645</v>
      </c>
      <c r="S145" s="11" t="s">
        <v>2646</v>
      </c>
      <c r="T145" s="126" t="s">
        <v>4</v>
      </c>
      <c r="U145" s="97"/>
      <c r="V145" s="51">
        <v>45516</v>
      </c>
      <c r="W145" s="11" t="s">
        <v>1553</v>
      </c>
      <c r="X145" s="121" t="str">
        <f>VLOOKUP(Table1[[#This Row],[Psoft No]],[2]Roster_1788384531598!$E$1:$AU$1334,28,0)</f>
        <v>Monday</v>
      </c>
      <c r="Y145" s="121" t="b">
        <f>Table1[[#This Row],[Column1]]=Table1[[#This Row],[OFF1]]</f>
        <v>1</v>
      </c>
    </row>
    <row r="146" spans="1:25" ht="13" hidden="1" customHeight="1">
      <c r="A146" s="11">
        <v>140</v>
      </c>
      <c r="B146" s="47">
        <v>203555405</v>
      </c>
      <c r="C146" s="87" t="s">
        <v>2210</v>
      </c>
      <c r="D146" s="11" t="s">
        <v>2211</v>
      </c>
      <c r="E146" s="48" t="s">
        <v>31</v>
      </c>
      <c r="F146" s="48" t="s">
        <v>74</v>
      </c>
      <c r="G146" s="11" t="s">
        <v>64</v>
      </c>
      <c r="H146" s="11" t="s">
        <v>75</v>
      </c>
      <c r="I146" s="11">
        <v>1299</v>
      </c>
      <c r="J146" s="49" t="str">
        <f>VLOOKUP(Table1[[#This Row],[Psoft No]],[1]Roster!$C$1:$AJ$1369,9,0)</f>
        <v>Day Shift</v>
      </c>
      <c r="K146" s="49" t="s">
        <v>76</v>
      </c>
      <c r="L146" s="49" t="str">
        <f>VLOOKUP(Table1[[#This Row],[Psoft No]],[1]Roster!$C$1:$AJ$1369,11,0)</f>
        <v>Thursday</v>
      </c>
      <c r="M146" s="49" t="str">
        <f>VLOOKUP(Table1[[#This Row],[Psoft No]],[1]Roster!$C$1:$AJ$1369,12,0)</f>
        <v>Friday</v>
      </c>
      <c r="N146" s="48" t="s">
        <v>79</v>
      </c>
      <c r="O146" s="49" t="s">
        <v>67</v>
      </c>
      <c r="P146" s="11" t="s">
        <v>80</v>
      </c>
      <c r="Q146" s="11" t="s">
        <v>81</v>
      </c>
      <c r="R146" s="11" t="s">
        <v>2645</v>
      </c>
      <c r="S146" s="11" t="s">
        <v>2646</v>
      </c>
      <c r="T146" s="126" t="str">
        <f>IF(COUNTIFS('DWD RAW File'!$E:$E,$B146,'DWD RAW File'!$AF:$AF,$C$1)&gt;0, IF(COUNTIFS('DWD RAW File'!$E:$E,$B146,'DWD RAW File'!$AF:$AF,$C$1,'DWD RAW File'!$AB:$AB,"Present")&gt;0,"6th Day OT","OFF"), IF(COUNTIFS('DWD RAW File'!$E:$E,$B146,'DWD RAW File'!$AG:$AG,$C$1)&gt;0, IF(COUNTIFS('DWD RAW File'!$E:$E,$B146,'DWD RAW File'!$AG:$AG,$C$1,'DWD RAW File'!$AB:$AB,"Present")&gt;0,"7th Day OT","OFF"), IF(COUNTIFS('DWD RAW File'!$E:$E,$B146,'DWD RAW File'!$AB:$AB,"Present")&gt;0, "P", IF(COUNTIFS('DWD RAW File'!$E:$E,$B146,'DWD RAW File'!$AB:$AB,"Not Present",'DWD RAW File'!$AK:$AK,"&lt;&gt;")&gt;0, _xlfn.XLOOKUP($B146,'DWD RAW File'!$E:$E,'DWD RAW File'!$AK:$AK,""), IF(COUNTIFS('DWD RAW File'!$E:$E,$B146,'DWD RAW File'!$AB:$AB,"Not Present",'DWD RAW File'!$AL:$AL,"&lt;&gt;")&gt;0, _xlfn.XLOOKUP($B146,'DWD RAW File'!$E:$E,'DWD RAW File'!$AL:$AL,""), "AB")))))</f>
        <v>P</v>
      </c>
      <c r="U146" s="97"/>
      <c r="V146" s="51">
        <v>45470</v>
      </c>
      <c r="W146" s="11" t="s">
        <v>1553</v>
      </c>
      <c r="X146" s="121" t="str">
        <f>VLOOKUP(Table1[[#This Row],[Psoft No]],[2]Roster_1788384531598!$E$1:$AU$1334,28,0)</f>
        <v>Thursday</v>
      </c>
      <c r="Y146" s="121" t="b">
        <f>Table1[[#This Row],[Column1]]=Table1[[#This Row],[OFF1]]</f>
        <v>1</v>
      </c>
    </row>
    <row r="147" spans="1:25" ht="13" customHeight="1">
      <c r="A147" s="11">
        <v>141</v>
      </c>
      <c r="B147" s="47">
        <v>203469396</v>
      </c>
      <c r="C147" s="87" t="s">
        <v>131</v>
      </c>
      <c r="D147" s="11" t="s">
        <v>1903</v>
      </c>
      <c r="E147" s="48" t="s">
        <v>31</v>
      </c>
      <c r="F147" s="48" t="s">
        <v>74</v>
      </c>
      <c r="G147" s="11" t="s">
        <v>64</v>
      </c>
      <c r="H147" s="11" t="s">
        <v>75</v>
      </c>
      <c r="I147" s="11">
        <v>1299</v>
      </c>
      <c r="J147" s="49" t="str">
        <f>VLOOKUP(Table1[[#This Row],[Psoft No]],[1]Roster!$C$1:$AJ$1369,9,0)</f>
        <v>Night Shift</v>
      </c>
      <c r="K147" s="49" t="s">
        <v>76</v>
      </c>
      <c r="L147" s="49" t="str">
        <f>VLOOKUP(Table1[[#This Row],[Psoft No]],[1]Roster!$C$1:$AJ$1369,11,0)</f>
        <v>Friday</v>
      </c>
      <c r="M147" s="49" t="str">
        <f>VLOOKUP(Table1[[#This Row],[Psoft No]],[1]Roster!$C$1:$AJ$1369,12,0)</f>
        <v>Saturday</v>
      </c>
      <c r="N147" s="48" t="s">
        <v>86</v>
      </c>
      <c r="O147" s="49" t="s">
        <v>67</v>
      </c>
      <c r="P147" s="11" t="s">
        <v>80</v>
      </c>
      <c r="Q147" s="11" t="s">
        <v>99</v>
      </c>
      <c r="R147" s="11" t="s">
        <v>2645</v>
      </c>
      <c r="S147" s="11" t="s">
        <v>2646</v>
      </c>
      <c r="T147" s="126" t="s">
        <v>4</v>
      </c>
      <c r="U147" s="97"/>
      <c r="V147" s="51">
        <v>45456</v>
      </c>
      <c r="W147" s="11" t="s">
        <v>1553</v>
      </c>
      <c r="X147" s="121" t="str">
        <f>VLOOKUP(Table1[[#This Row],[Psoft No]],[2]Roster_1788384531598!$E$1:$AU$1334,28,0)</f>
        <v>Friday</v>
      </c>
      <c r="Y147" s="121" t="b">
        <f>Table1[[#This Row],[Column1]]=Table1[[#This Row],[OFF1]]</f>
        <v>1</v>
      </c>
    </row>
    <row r="148" spans="1:25" ht="13" hidden="1" customHeight="1">
      <c r="A148" s="11">
        <v>142</v>
      </c>
      <c r="B148" s="47">
        <v>206514852</v>
      </c>
      <c r="C148" s="87" t="s">
        <v>1677</v>
      </c>
      <c r="D148" s="11" t="s">
        <v>1904</v>
      </c>
      <c r="E148" s="48" t="s">
        <v>31</v>
      </c>
      <c r="F148" s="48" t="s">
        <v>74</v>
      </c>
      <c r="G148" s="11" t="s">
        <v>64</v>
      </c>
      <c r="H148" s="11" t="s">
        <v>75</v>
      </c>
      <c r="I148" s="11">
        <v>1299</v>
      </c>
      <c r="J148" s="49" t="str">
        <f>VLOOKUP(Table1[[#This Row],[Psoft No]],[1]Roster!$C$1:$AJ$1369,9,0)</f>
        <v>Night Shift</v>
      </c>
      <c r="K148" s="49" t="s">
        <v>76</v>
      </c>
      <c r="L148" s="49" t="str">
        <f>VLOOKUP(Table1[[#This Row],[Psoft No]],[1]Roster!$C$1:$AJ$1369,11,0)</f>
        <v>Monday</v>
      </c>
      <c r="M148" s="49" t="str">
        <f>VLOOKUP(Table1[[#This Row],[Psoft No]],[1]Roster!$C$1:$AJ$1369,12,0)</f>
        <v>Tuesday</v>
      </c>
      <c r="N148" s="49" t="s">
        <v>89</v>
      </c>
      <c r="O148" s="49" t="s">
        <v>67</v>
      </c>
      <c r="P148" s="11" t="s">
        <v>80</v>
      </c>
      <c r="Q148" s="11" t="s">
        <v>90</v>
      </c>
      <c r="R148" s="11" t="s">
        <v>2645</v>
      </c>
      <c r="S148" s="11" t="s">
        <v>2646</v>
      </c>
      <c r="T148" s="126" t="str">
        <f>IF(COUNTIFS('DWD RAW File'!$E:$E,$B148,'DWD RAW File'!$AF:$AF,$C$1)&gt;0, IF(COUNTIFS('DWD RAW File'!$E:$E,$B148,'DWD RAW File'!$AF:$AF,$C$1,'DWD RAW File'!$AB:$AB,"Present")&gt;0,"6th Day OT","OFF"), IF(COUNTIFS('DWD RAW File'!$E:$E,$B148,'DWD RAW File'!$AG:$AG,$C$1)&gt;0, IF(COUNTIFS('DWD RAW File'!$E:$E,$B148,'DWD RAW File'!$AG:$AG,$C$1,'DWD RAW File'!$AB:$AB,"Present")&gt;0,"7th Day OT","OFF"), IF(COUNTIFS('DWD RAW File'!$E:$E,$B148,'DWD RAW File'!$AB:$AB,"Present")&gt;0, "P", IF(COUNTIFS('DWD RAW File'!$E:$E,$B148,'DWD RAW File'!$AB:$AB,"Not Present",'DWD RAW File'!$AK:$AK,"&lt;&gt;")&gt;0, _xlfn.XLOOKUP($B148,'DWD RAW File'!$E:$E,'DWD RAW File'!$AK:$AK,""), IF(COUNTIFS('DWD RAW File'!$E:$E,$B148,'DWD RAW File'!$AB:$AB,"Not Present",'DWD RAW File'!$AL:$AL,"&lt;&gt;")&gt;0, _xlfn.XLOOKUP($B148,'DWD RAW File'!$E:$E,'DWD RAW File'!$AL:$AL,""), "AB")))))</f>
        <v>P</v>
      </c>
      <c r="U148" s="97"/>
      <c r="V148" s="51">
        <v>45971</v>
      </c>
      <c r="W148" s="11" t="s">
        <v>1553</v>
      </c>
      <c r="X148" s="121" t="str">
        <f>VLOOKUP(Table1[[#This Row],[Psoft No]],[2]Roster_1788384531598!$E$1:$AU$1334,28,0)</f>
        <v>Monday</v>
      </c>
      <c r="Y148" s="121" t="b">
        <f>Table1[[#This Row],[Column1]]=Table1[[#This Row],[OFF1]]</f>
        <v>1</v>
      </c>
    </row>
    <row r="149" spans="1:25" ht="13" hidden="1" customHeight="1">
      <c r="A149" s="11">
        <v>143</v>
      </c>
      <c r="B149" s="47">
        <v>205647583</v>
      </c>
      <c r="C149" s="87" t="s">
        <v>2212</v>
      </c>
      <c r="D149" s="11" t="s">
        <v>2213</v>
      </c>
      <c r="E149" s="48" t="s">
        <v>31</v>
      </c>
      <c r="F149" s="48" t="s">
        <v>74</v>
      </c>
      <c r="G149" s="11" t="s">
        <v>64</v>
      </c>
      <c r="H149" s="11" t="s">
        <v>75</v>
      </c>
      <c r="I149" s="11">
        <v>1299</v>
      </c>
      <c r="J149" s="49" t="str">
        <f>VLOOKUP(Table1[[#This Row],[Psoft No]],[1]Roster!$C$1:$AJ$1369,9,0)</f>
        <v>Night Shift</v>
      </c>
      <c r="K149" s="49" t="s">
        <v>76</v>
      </c>
      <c r="L149" s="49" t="str">
        <f>VLOOKUP(Table1[[#This Row],[Psoft No]],[1]Roster!$C$1:$AJ$1369,11,0)</f>
        <v>Saturday</v>
      </c>
      <c r="M149" s="49" t="str">
        <f>VLOOKUP(Table1[[#This Row],[Psoft No]],[1]Roster!$C$1:$AJ$1369,12,0)</f>
        <v>Sunday</v>
      </c>
      <c r="N149" s="49" t="s">
        <v>89</v>
      </c>
      <c r="O149" s="49" t="s">
        <v>67</v>
      </c>
      <c r="P149" s="11" t="s">
        <v>80</v>
      </c>
      <c r="Q149" s="11" t="s">
        <v>96</v>
      </c>
      <c r="R149" s="11" t="s">
        <v>2645</v>
      </c>
      <c r="S149" s="11" t="s">
        <v>2646</v>
      </c>
      <c r="T149" s="126" t="str">
        <f>IF(COUNTIFS('DWD RAW File'!$E:$E,$B149,'DWD RAW File'!$AF:$AF,$C$1)&gt;0, IF(COUNTIFS('DWD RAW File'!$E:$E,$B149,'DWD RAW File'!$AF:$AF,$C$1,'DWD RAW File'!$AB:$AB,"Present")&gt;0,"6th Day OT","OFF"), IF(COUNTIFS('DWD RAW File'!$E:$E,$B149,'DWD RAW File'!$AG:$AG,$C$1)&gt;0, IF(COUNTIFS('DWD RAW File'!$E:$E,$B149,'DWD RAW File'!$AG:$AG,$C$1,'DWD RAW File'!$AB:$AB,"Present")&gt;0,"7th Day OT","OFF"), IF(COUNTIFS('DWD RAW File'!$E:$E,$B149,'DWD RAW File'!$AB:$AB,"Present")&gt;0, "P", IF(COUNTIFS('DWD RAW File'!$E:$E,$B149,'DWD RAW File'!$AB:$AB,"Not Present",'DWD RAW File'!$AK:$AK,"&lt;&gt;")&gt;0, _xlfn.XLOOKUP($B149,'DWD RAW File'!$E:$E,'DWD RAW File'!$AK:$AK,""), IF(COUNTIFS('DWD RAW File'!$E:$E,$B149,'DWD RAW File'!$AB:$AB,"Not Present",'DWD RAW File'!$AL:$AL,"&lt;&gt;")&gt;0, _xlfn.XLOOKUP($B149,'DWD RAW File'!$E:$E,'DWD RAW File'!$AL:$AL,""), "AB")))))</f>
        <v>P</v>
      </c>
      <c r="U149" s="97"/>
      <c r="V149" s="51">
        <v>45852</v>
      </c>
      <c r="W149" s="11" t="s">
        <v>1553</v>
      </c>
      <c r="X149" s="121" t="str">
        <f>VLOOKUP(Table1[[#This Row],[Psoft No]],[2]Roster_1788384531598!$E$1:$AU$1334,28,0)</f>
        <v>Saturday</v>
      </c>
      <c r="Y149" s="121" t="b">
        <f>Table1[[#This Row],[Column1]]=Table1[[#This Row],[OFF1]]</f>
        <v>1</v>
      </c>
    </row>
    <row r="150" spans="1:25" ht="13" hidden="1" customHeight="1">
      <c r="A150" s="11">
        <v>144</v>
      </c>
      <c r="B150" s="47">
        <v>206949318</v>
      </c>
      <c r="C150" s="88" t="s">
        <v>2101</v>
      </c>
      <c r="D150" s="100" t="s">
        <v>2102</v>
      </c>
      <c r="E150" s="100" t="s">
        <v>31</v>
      </c>
      <c r="F150" s="48" t="s">
        <v>74</v>
      </c>
      <c r="G150" s="11" t="s">
        <v>64</v>
      </c>
      <c r="H150" s="11" t="s">
        <v>75</v>
      </c>
      <c r="I150" s="11">
        <v>1299</v>
      </c>
      <c r="J150" s="49" t="str">
        <f>VLOOKUP(Table1[[#This Row],[Psoft No]],[1]Roster!$C$1:$AJ$1369,9,0)</f>
        <v>Day Shift</v>
      </c>
      <c r="K150" s="49" t="s">
        <v>76</v>
      </c>
      <c r="L150" s="49" t="str">
        <f>VLOOKUP(Table1[[#This Row],[Psoft No]],[1]Roster!$C$1:$AJ$1369,11,0)</f>
        <v>Tuesday</v>
      </c>
      <c r="M150" s="49" t="str">
        <f>VLOOKUP(Table1[[#This Row],[Psoft No]],[1]Roster!$C$1:$AJ$1369,12,0)</f>
        <v>Wednesday</v>
      </c>
      <c r="N150" s="48" t="s">
        <v>86</v>
      </c>
      <c r="O150" s="49" t="s">
        <v>67</v>
      </c>
      <c r="P150" s="49" t="s">
        <v>80</v>
      </c>
      <c r="Q150" s="49" t="s">
        <v>90</v>
      </c>
      <c r="R150" s="11" t="s">
        <v>2645</v>
      </c>
      <c r="S150" s="11" t="s">
        <v>2646</v>
      </c>
      <c r="T150" s="126" t="str">
        <f>IF(COUNTIFS('DWD RAW File'!$E:$E,$B150,'DWD RAW File'!$AF:$AF,$C$1)&gt;0, IF(COUNTIFS('DWD RAW File'!$E:$E,$B150,'DWD RAW File'!$AF:$AF,$C$1,'DWD RAW File'!$AB:$AB,"Present")&gt;0,"6th Day OT","OFF"), IF(COUNTIFS('DWD RAW File'!$E:$E,$B150,'DWD RAW File'!$AG:$AG,$C$1)&gt;0, IF(COUNTIFS('DWD RAW File'!$E:$E,$B150,'DWD RAW File'!$AG:$AG,$C$1,'DWD RAW File'!$AB:$AB,"Present")&gt;0,"7th Day OT","OFF"), IF(COUNTIFS('DWD RAW File'!$E:$E,$B150,'DWD RAW File'!$AB:$AB,"Present")&gt;0, "P", IF(COUNTIFS('DWD RAW File'!$E:$E,$B150,'DWD RAW File'!$AB:$AB,"Not Present",'DWD RAW File'!$AK:$AK,"&lt;&gt;")&gt;0, _xlfn.XLOOKUP($B150,'DWD RAW File'!$E:$E,'DWD RAW File'!$AK:$AK,""), IF(COUNTIFS('DWD RAW File'!$E:$E,$B150,'DWD RAW File'!$AB:$AB,"Not Present",'DWD RAW File'!$AL:$AL,"&lt;&gt;")&gt;0, _xlfn.XLOOKUP($B150,'DWD RAW File'!$E:$E,'DWD RAW File'!$AL:$AL,""), "AB")))))</f>
        <v>OFF</v>
      </c>
      <c r="U150" s="97"/>
      <c r="V150" s="51">
        <v>46048</v>
      </c>
      <c r="W150" s="11" t="s">
        <v>1553</v>
      </c>
      <c r="X150" s="121" t="str">
        <f>VLOOKUP(Table1[[#This Row],[Psoft No]],[2]Roster_1788384531598!$E$1:$AU$1334,28,0)</f>
        <v>Tuesday</v>
      </c>
      <c r="Y150" s="121" t="b">
        <f>Table1[[#This Row],[Column1]]=Table1[[#This Row],[OFF1]]</f>
        <v>1</v>
      </c>
    </row>
    <row r="151" spans="1:25" ht="13" hidden="1" customHeight="1">
      <c r="A151" s="11">
        <v>145</v>
      </c>
      <c r="B151" s="47">
        <v>206934491</v>
      </c>
      <c r="C151" s="87" t="s">
        <v>2069</v>
      </c>
      <c r="D151" s="11" t="s">
        <v>2001</v>
      </c>
      <c r="E151" s="48" t="s">
        <v>31</v>
      </c>
      <c r="F151" s="48" t="s">
        <v>74</v>
      </c>
      <c r="G151" s="11" t="s">
        <v>64</v>
      </c>
      <c r="H151" s="11" t="s">
        <v>75</v>
      </c>
      <c r="I151" s="11">
        <v>1299</v>
      </c>
      <c r="J151" s="49" t="str">
        <f>VLOOKUP(Table1[[#This Row],[Psoft No]],[1]Roster!$C$1:$AJ$1369,9,0)</f>
        <v>Day Shift</v>
      </c>
      <c r="K151" s="49" t="s">
        <v>76</v>
      </c>
      <c r="L151" s="49" t="str">
        <f>VLOOKUP(Table1[[#This Row],[Psoft No]],[1]Roster!$C$1:$AJ$1369,11,0)</f>
        <v>Saturday</v>
      </c>
      <c r="M151" s="49" t="str">
        <f>VLOOKUP(Table1[[#This Row],[Psoft No]],[1]Roster!$C$1:$AJ$1369,12,0)</f>
        <v>Sunday</v>
      </c>
      <c r="N151" s="48" t="s">
        <v>86</v>
      </c>
      <c r="O151" s="49" t="s">
        <v>67</v>
      </c>
      <c r="P151" s="11" t="s">
        <v>80</v>
      </c>
      <c r="Q151" s="11" t="s">
        <v>90</v>
      </c>
      <c r="R151" s="11" t="s">
        <v>2645</v>
      </c>
      <c r="S151" s="11" t="s">
        <v>2646</v>
      </c>
      <c r="T151" s="126" t="str">
        <f>IF(COUNTIFS('DWD RAW File'!$E:$E,$B151,'DWD RAW File'!$AF:$AF,$C$1)&gt;0, IF(COUNTIFS('DWD RAW File'!$E:$E,$B151,'DWD RAW File'!$AF:$AF,$C$1,'DWD RAW File'!$AB:$AB,"Present")&gt;0,"6th Day OT","OFF"), IF(COUNTIFS('DWD RAW File'!$E:$E,$B151,'DWD RAW File'!$AG:$AG,$C$1)&gt;0, IF(COUNTIFS('DWD RAW File'!$E:$E,$B151,'DWD RAW File'!$AG:$AG,$C$1,'DWD RAW File'!$AB:$AB,"Present")&gt;0,"7th Day OT","OFF"), IF(COUNTIFS('DWD RAW File'!$E:$E,$B151,'DWD RAW File'!$AB:$AB,"Present")&gt;0, "P", IF(COUNTIFS('DWD RAW File'!$E:$E,$B151,'DWD RAW File'!$AB:$AB,"Not Present",'DWD RAW File'!$AK:$AK,"&lt;&gt;")&gt;0, _xlfn.XLOOKUP($B151,'DWD RAW File'!$E:$E,'DWD RAW File'!$AK:$AK,""), IF(COUNTIFS('DWD RAW File'!$E:$E,$B151,'DWD RAW File'!$AB:$AB,"Not Present",'DWD RAW File'!$AL:$AL,"&lt;&gt;")&gt;0, _xlfn.XLOOKUP($B151,'DWD RAW File'!$E:$E,'DWD RAW File'!$AL:$AL,""), "AB")))))</f>
        <v>P</v>
      </c>
      <c r="U151" s="97"/>
      <c r="V151" s="51">
        <v>46048</v>
      </c>
      <c r="W151" s="11" t="s">
        <v>1553</v>
      </c>
      <c r="X151" s="121" t="str">
        <f>VLOOKUP(Table1[[#This Row],[Psoft No]],[2]Roster_1788384531598!$E$1:$AU$1334,28,0)</f>
        <v>Saturday</v>
      </c>
      <c r="Y151" s="121" t="b">
        <f>Table1[[#This Row],[Column1]]=Table1[[#This Row],[OFF1]]</f>
        <v>1</v>
      </c>
    </row>
    <row r="152" spans="1:25" ht="13" hidden="1" customHeight="1">
      <c r="A152" s="11">
        <v>146</v>
      </c>
      <c r="B152" s="47">
        <v>103775146</v>
      </c>
      <c r="C152" s="87" t="s">
        <v>2258</v>
      </c>
      <c r="D152" s="11" t="s">
        <v>2259</v>
      </c>
      <c r="E152" s="48" t="s">
        <v>34</v>
      </c>
      <c r="F152" s="48" t="s">
        <v>74</v>
      </c>
      <c r="G152" s="11" t="s">
        <v>64</v>
      </c>
      <c r="H152" s="11" t="s">
        <v>75</v>
      </c>
      <c r="I152" s="11">
        <v>1299</v>
      </c>
      <c r="J152" s="49" t="str">
        <f>VLOOKUP(Table1[[#This Row],[Psoft No]],[1]Roster!$C$1:$AJ$1369,9,0)</f>
        <v>Day Shift</v>
      </c>
      <c r="K152" s="49" t="s">
        <v>76</v>
      </c>
      <c r="L152" s="49" t="str">
        <f>VLOOKUP(Table1[[#This Row],[Psoft No]],[1]Roster!$C$1:$AJ$1369,11,0)</f>
        <v>Sunday</v>
      </c>
      <c r="M152" s="49" t="str">
        <f>VLOOKUP(Table1[[#This Row],[Psoft No]],[1]Roster!$C$1:$AJ$1369,12,0)</f>
        <v>Monday</v>
      </c>
      <c r="N152" s="48" t="s">
        <v>97</v>
      </c>
      <c r="O152" s="49" t="s">
        <v>67</v>
      </c>
      <c r="P152" s="11" t="s">
        <v>80</v>
      </c>
      <c r="Q152" s="11" t="s">
        <v>98</v>
      </c>
      <c r="R152" s="11" t="s">
        <v>2645</v>
      </c>
      <c r="S152" s="11" t="s">
        <v>2646</v>
      </c>
      <c r="T152" s="126" t="str">
        <f>IF(COUNTIFS('DWD RAW File'!$E:$E,$B152,'DWD RAW File'!$AF:$AF,$C$1)&gt;0, IF(COUNTIFS('DWD RAW File'!$E:$E,$B152,'DWD RAW File'!$AF:$AF,$C$1,'DWD RAW File'!$AB:$AB,"Present")&gt;0,"6th Day OT","OFF"), IF(COUNTIFS('DWD RAW File'!$E:$E,$B152,'DWD RAW File'!$AG:$AG,$C$1)&gt;0, IF(COUNTIFS('DWD RAW File'!$E:$E,$B152,'DWD RAW File'!$AG:$AG,$C$1,'DWD RAW File'!$AB:$AB,"Present")&gt;0,"7th Day OT","OFF"), IF(COUNTIFS('DWD RAW File'!$E:$E,$B152,'DWD RAW File'!$AB:$AB,"Present")&gt;0, "P", IF(COUNTIFS('DWD RAW File'!$E:$E,$B152,'DWD RAW File'!$AB:$AB,"Not Present",'DWD RAW File'!$AK:$AK,"&lt;&gt;")&gt;0, _xlfn.XLOOKUP($B152,'DWD RAW File'!$E:$E,'DWD RAW File'!$AK:$AK,""), IF(COUNTIFS('DWD RAW File'!$E:$E,$B152,'DWD RAW File'!$AB:$AB,"Not Present",'DWD RAW File'!$AL:$AL,"&lt;&gt;")&gt;0, _xlfn.XLOOKUP($B152,'DWD RAW File'!$E:$E,'DWD RAW File'!$AL:$AL,""), "AB")))))</f>
        <v>P</v>
      </c>
      <c r="U152" s="97"/>
      <c r="V152" s="51">
        <v>44067</v>
      </c>
      <c r="W152" s="49" t="s">
        <v>1553</v>
      </c>
      <c r="X152" s="121" t="str">
        <f>VLOOKUP(Table1[[#This Row],[Psoft No]],[2]Roster_1788384531598!$E$1:$AU$1334,28,0)</f>
        <v>Sunday</v>
      </c>
      <c r="Y152" s="121" t="b">
        <f>Table1[[#This Row],[Column1]]=Table1[[#This Row],[OFF1]]</f>
        <v>1</v>
      </c>
    </row>
    <row r="153" spans="1:25" ht="13" customHeight="1">
      <c r="A153" s="11">
        <v>147</v>
      </c>
      <c r="B153" s="47">
        <v>102206211</v>
      </c>
      <c r="C153" s="87" t="s">
        <v>2214</v>
      </c>
      <c r="D153" s="11" t="s">
        <v>2215</v>
      </c>
      <c r="E153" s="48" t="s">
        <v>34</v>
      </c>
      <c r="F153" s="48" t="s">
        <v>74</v>
      </c>
      <c r="G153" s="11" t="s">
        <v>64</v>
      </c>
      <c r="H153" s="11" t="s">
        <v>75</v>
      </c>
      <c r="I153" s="11">
        <v>1299</v>
      </c>
      <c r="J153" s="49" t="str">
        <f>VLOOKUP(Table1[[#This Row],[Psoft No]],[1]Roster!$C$1:$AJ$1369,9,0)</f>
        <v>Day Shift</v>
      </c>
      <c r="K153" s="49" t="s">
        <v>76</v>
      </c>
      <c r="L153" s="49" t="str">
        <f>VLOOKUP(Table1[[#This Row],[Psoft No]],[1]Roster!$C$1:$AJ$1369,11,0)</f>
        <v>Friday</v>
      </c>
      <c r="M153" s="49" t="str">
        <f>VLOOKUP(Table1[[#This Row],[Psoft No]],[1]Roster!$C$1:$AJ$1369,12,0)</f>
        <v>Saturday</v>
      </c>
      <c r="N153" s="48" t="s">
        <v>108</v>
      </c>
      <c r="O153" s="49" t="s">
        <v>67</v>
      </c>
      <c r="P153" s="11" t="s">
        <v>80</v>
      </c>
      <c r="Q153" s="11" t="s">
        <v>98</v>
      </c>
      <c r="R153" s="11" t="s">
        <v>82</v>
      </c>
      <c r="S153" s="11" t="s">
        <v>2647</v>
      </c>
      <c r="T153" s="126" t="s">
        <v>4</v>
      </c>
      <c r="U153" s="97"/>
      <c r="V153" s="51">
        <v>42868</v>
      </c>
      <c r="W153" s="11" t="s">
        <v>1553</v>
      </c>
      <c r="X153" s="121" t="str">
        <f>VLOOKUP(Table1[[#This Row],[Psoft No]],[2]Roster_1788384531598!$E$1:$AU$1334,28,0)</f>
        <v>Friday</v>
      </c>
      <c r="Y153" s="121" t="b">
        <f>Table1[[#This Row],[Column1]]=Table1[[#This Row],[OFF1]]</f>
        <v>1</v>
      </c>
    </row>
    <row r="154" spans="1:25" ht="13" hidden="1" customHeight="1">
      <c r="A154" s="11">
        <v>148</v>
      </c>
      <c r="B154" s="47">
        <v>203816296</v>
      </c>
      <c r="C154" s="87" t="s">
        <v>1683</v>
      </c>
      <c r="D154" s="11" t="s">
        <v>1905</v>
      </c>
      <c r="E154" s="48" t="s">
        <v>31</v>
      </c>
      <c r="F154" s="48" t="s">
        <v>74</v>
      </c>
      <c r="G154" s="11" t="s">
        <v>64</v>
      </c>
      <c r="H154" s="11" t="s">
        <v>75</v>
      </c>
      <c r="I154" s="11">
        <v>1299</v>
      </c>
      <c r="J154" s="49" t="str">
        <f>VLOOKUP(Table1[[#This Row],[Psoft No]],[1]Roster!$C$1:$AJ$1369,9,0)</f>
        <v>Day Shift</v>
      </c>
      <c r="K154" s="49" t="s">
        <v>76</v>
      </c>
      <c r="L154" s="49" t="str">
        <f>VLOOKUP(Table1[[#This Row],[Psoft No]],[1]Roster!$C$1:$AJ$1369,11,0)</f>
        <v>Wednesday</v>
      </c>
      <c r="M154" s="49" t="str">
        <f>VLOOKUP(Table1[[#This Row],[Psoft No]],[1]Roster!$C$1:$AJ$1369,12,0)</f>
        <v>Thursday</v>
      </c>
      <c r="N154" s="49" t="s">
        <v>89</v>
      </c>
      <c r="O154" s="49" t="s">
        <v>67</v>
      </c>
      <c r="P154" s="11" t="s">
        <v>80</v>
      </c>
      <c r="Q154" s="11" t="s">
        <v>90</v>
      </c>
      <c r="R154" s="11" t="s">
        <v>2645</v>
      </c>
      <c r="S154" s="11" t="s">
        <v>2646</v>
      </c>
      <c r="T154" s="126" t="str">
        <f>IF(COUNTIFS('DWD RAW File'!$E:$E,$B154,'DWD RAW File'!$AF:$AF,$C$1)&gt;0, IF(COUNTIFS('DWD RAW File'!$E:$E,$B154,'DWD RAW File'!$AF:$AF,$C$1,'DWD RAW File'!$AB:$AB,"Present")&gt;0,"6th Day OT","OFF"), IF(COUNTIFS('DWD RAW File'!$E:$E,$B154,'DWD RAW File'!$AG:$AG,$C$1)&gt;0, IF(COUNTIFS('DWD RAW File'!$E:$E,$B154,'DWD RAW File'!$AG:$AG,$C$1,'DWD RAW File'!$AB:$AB,"Present")&gt;0,"7th Day OT","OFF"), IF(COUNTIFS('DWD RAW File'!$E:$E,$B154,'DWD RAW File'!$AB:$AB,"Present")&gt;0, "P", IF(COUNTIFS('DWD RAW File'!$E:$E,$B154,'DWD RAW File'!$AB:$AB,"Not Present",'DWD RAW File'!$AK:$AK,"&lt;&gt;")&gt;0, _xlfn.XLOOKUP($B154,'DWD RAW File'!$E:$E,'DWD RAW File'!$AK:$AK,""), IF(COUNTIFS('DWD RAW File'!$E:$E,$B154,'DWD RAW File'!$AB:$AB,"Not Present",'DWD RAW File'!$AL:$AL,"&lt;&gt;")&gt;0, _xlfn.XLOOKUP($B154,'DWD RAW File'!$E:$E,'DWD RAW File'!$AL:$AL,""), "AB")))))</f>
        <v>OFF</v>
      </c>
      <c r="U154" s="97"/>
      <c r="V154" s="51">
        <v>45518</v>
      </c>
      <c r="W154" s="11" t="s">
        <v>1553</v>
      </c>
      <c r="X154" s="121" t="str">
        <f>VLOOKUP(Table1[[#This Row],[Psoft No]],[2]Roster_1788384531598!$E$1:$AU$1334,28,0)</f>
        <v>Wednesday</v>
      </c>
      <c r="Y154" s="121" t="b">
        <f>Table1[[#This Row],[Column1]]=Table1[[#This Row],[OFF1]]</f>
        <v>1</v>
      </c>
    </row>
    <row r="155" spans="1:25" ht="13" hidden="1" customHeight="1">
      <c r="A155" s="11">
        <v>149</v>
      </c>
      <c r="B155" s="47">
        <v>102205456</v>
      </c>
      <c r="C155" s="87" t="s">
        <v>2619</v>
      </c>
      <c r="D155" s="11" t="s">
        <v>2644</v>
      </c>
      <c r="E155" s="48" t="s">
        <v>34</v>
      </c>
      <c r="F155" s="48" t="s">
        <v>74</v>
      </c>
      <c r="G155" s="11" t="s">
        <v>64</v>
      </c>
      <c r="H155" s="11" t="s">
        <v>75</v>
      </c>
      <c r="I155" s="11">
        <v>1299</v>
      </c>
      <c r="J155" s="49" t="str">
        <f>VLOOKUP(Table1[[#This Row],[Psoft No]],[1]Roster!$C$1:$AJ$1369,9,0)</f>
        <v>Day Shift</v>
      </c>
      <c r="K155" s="49" t="s">
        <v>76</v>
      </c>
      <c r="L155" s="49" t="str">
        <f>VLOOKUP(Table1[[#This Row],[Psoft No]],[1]Roster!$C$1:$AJ$1369,11,0)</f>
        <v>Thursday</v>
      </c>
      <c r="M155" s="49" t="str">
        <f>VLOOKUP(Table1[[#This Row],[Psoft No]],[1]Roster!$C$1:$AJ$1369,12,0)</f>
        <v>Friday</v>
      </c>
      <c r="N155" s="48" t="s">
        <v>108</v>
      </c>
      <c r="O155" s="49" t="s">
        <v>67</v>
      </c>
      <c r="P155" s="11" t="s">
        <v>80</v>
      </c>
      <c r="Q155" s="11" t="s">
        <v>98</v>
      </c>
      <c r="R155" s="11" t="s">
        <v>82</v>
      </c>
      <c r="S155" s="11" t="s">
        <v>2647</v>
      </c>
      <c r="T155" s="126" t="str">
        <f>IF(COUNTIFS('DWD RAW File'!$E:$E,$B155,'DWD RAW File'!$AF:$AF,$C$1)&gt;0, IF(COUNTIFS('DWD RAW File'!$E:$E,$B155,'DWD RAW File'!$AF:$AF,$C$1,'DWD RAW File'!$AB:$AB,"Present")&gt;0,"6th Day OT","OFF"), IF(COUNTIFS('DWD RAW File'!$E:$E,$B155,'DWD RAW File'!$AG:$AG,$C$1)&gt;0, IF(COUNTIFS('DWD RAW File'!$E:$E,$B155,'DWD RAW File'!$AG:$AG,$C$1,'DWD RAW File'!$AB:$AB,"Present")&gt;0,"7th Day OT","OFF"), IF(COUNTIFS('DWD RAW File'!$E:$E,$B155,'DWD RAW File'!$AB:$AB,"Present")&gt;0, "P", IF(COUNTIFS('DWD RAW File'!$E:$E,$B155,'DWD RAW File'!$AB:$AB,"Not Present",'DWD RAW File'!$AK:$AK,"&lt;&gt;")&gt;0, _xlfn.XLOOKUP($B155,'DWD RAW File'!$E:$E,'DWD RAW File'!$AK:$AK,""), IF(COUNTIFS('DWD RAW File'!$E:$E,$B155,'DWD RAW File'!$AB:$AB,"Not Present",'DWD RAW File'!$AL:$AL,"&lt;&gt;")&gt;0, _xlfn.XLOOKUP($B155,'DWD RAW File'!$E:$E,'DWD RAW File'!$AL:$AL,""), "AB")))))</f>
        <v>P</v>
      </c>
      <c r="U155" s="97"/>
      <c r="V155" s="51">
        <v>42868</v>
      </c>
      <c r="W155" s="11" t="s">
        <v>1553</v>
      </c>
      <c r="X155" s="121" t="str">
        <f>VLOOKUP(Table1[[#This Row],[Psoft No]],[2]Roster_1788384531598!$E$1:$AU$1334,28,0)</f>
        <v>Thursday</v>
      </c>
      <c r="Y155" s="121" t="b">
        <f>Table1[[#This Row],[Column1]]=Table1[[#This Row],[OFF1]]</f>
        <v>1</v>
      </c>
    </row>
    <row r="156" spans="1:25" ht="13" hidden="1" customHeight="1">
      <c r="A156" s="11">
        <v>150</v>
      </c>
      <c r="B156" s="47">
        <v>203469404</v>
      </c>
      <c r="C156" s="87" t="s">
        <v>132</v>
      </c>
      <c r="D156" s="11" t="s">
        <v>1906</v>
      </c>
      <c r="E156" s="48" t="s">
        <v>31</v>
      </c>
      <c r="F156" s="48" t="s">
        <v>74</v>
      </c>
      <c r="G156" s="11" t="s">
        <v>64</v>
      </c>
      <c r="H156" s="11" t="s">
        <v>75</v>
      </c>
      <c r="I156" s="11">
        <v>1299</v>
      </c>
      <c r="J156" s="49" t="str">
        <f>VLOOKUP(Table1[[#This Row],[Psoft No]],[1]Roster!$C$1:$AJ$1369,9,0)</f>
        <v>Day Shift</v>
      </c>
      <c r="K156" s="49" t="s">
        <v>76</v>
      </c>
      <c r="L156" s="49" t="str">
        <f>VLOOKUP(Table1[[#This Row],[Psoft No]],[1]Roster!$C$1:$AJ$1369,11,0)</f>
        <v>Saturday</v>
      </c>
      <c r="M156" s="49" t="str">
        <f>VLOOKUP(Table1[[#This Row],[Psoft No]],[1]Roster!$C$1:$AJ$1369,12,0)</f>
        <v>Sunday</v>
      </c>
      <c r="N156" s="48" t="s">
        <v>86</v>
      </c>
      <c r="O156" s="49" t="s">
        <v>67</v>
      </c>
      <c r="P156" s="11" t="s">
        <v>80</v>
      </c>
      <c r="Q156" s="11" t="s">
        <v>99</v>
      </c>
      <c r="R156" s="11" t="s">
        <v>2645</v>
      </c>
      <c r="S156" s="11" t="s">
        <v>2646</v>
      </c>
      <c r="T156" s="126" t="str">
        <f>IF(COUNTIFS('DWD RAW File'!$E:$E,$B156,'DWD RAW File'!$AF:$AF,$C$1)&gt;0, IF(COUNTIFS('DWD RAW File'!$E:$E,$B156,'DWD RAW File'!$AF:$AF,$C$1,'DWD RAW File'!$AB:$AB,"Present")&gt;0,"6th Day OT","OFF"), IF(COUNTIFS('DWD RAW File'!$E:$E,$B156,'DWD RAW File'!$AG:$AG,$C$1)&gt;0, IF(COUNTIFS('DWD RAW File'!$E:$E,$B156,'DWD RAW File'!$AG:$AG,$C$1,'DWD RAW File'!$AB:$AB,"Present")&gt;0,"7th Day OT","OFF"), IF(COUNTIFS('DWD RAW File'!$E:$E,$B156,'DWD RAW File'!$AB:$AB,"Present")&gt;0, "P", IF(COUNTIFS('DWD RAW File'!$E:$E,$B156,'DWD RAW File'!$AB:$AB,"Not Present",'DWD RAW File'!$AK:$AK,"&lt;&gt;")&gt;0, _xlfn.XLOOKUP($B156,'DWD RAW File'!$E:$E,'DWD RAW File'!$AK:$AK,""), IF(COUNTIFS('DWD RAW File'!$E:$E,$B156,'DWD RAW File'!$AB:$AB,"Not Present",'DWD RAW File'!$AL:$AL,"&lt;&gt;")&gt;0, _xlfn.XLOOKUP($B156,'DWD RAW File'!$E:$E,'DWD RAW File'!$AL:$AL,""), "AB")))))</f>
        <v>P</v>
      </c>
      <c r="U156" s="97"/>
      <c r="V156" s="51">
        <v>45456</v>
      </c>
      <c r="W156" s="11" t="s">
        <v>1553</v>
      </c>
      <c r="X156" s="121" t="str">
        <f>VLOOKUP(Table1[[#This Row],[Psoft No]],[2]Roster_1788384531598!$E$1:$AU$1334,28,0)</f>
        <v>Saturday</v>
      </c>
      <c r="Y156" s="121" t="b">
        <f>Table1[[#This Row],[Column1]]=Table1[[#This Row],[OFF1]]</f>
        <v>1</v>
      </c>
    </row>
    <row r="157" spans="1:25" ht="13" hidden="1" customHeight="1">
      <c r="A157" s="11">
        <v>151</v>
      </c>
      <c r="B157" s="47">
        <v>206514788</v>
      </c>
      <c r="C157" s="87" t="s">
        <v>1678</v>
      </c>
      <c r="D157" s="11" t="s">
        <v>1907</v>
      </c>
      <c r="E157" s="48" t="s">
        <v>31</v>
      </c>
      <c r="F157" s="48" t="s">
        <v>74</v>
      </c>
      <c r="G157" s="11" t="s">
        <v>64</v>
      </c>
      <c r="H157" s="11" t="s">
        <v>75</v>
      </c>
      <c r="I157" s="11">
        <v>1299</v>
      </c>
      <c r="J157" s="49" t="str">
        <f>VLOOKUP(Table1[[#This Row],[Psoft No]],[1]Roster!$C$1:$AJ$1369,9,0)</f>
        <v>Night Shift</v>
      </c>
      <c r="K157" s="49" t="s">
        <v>76</v>
      </c>
      <c r="L157" s="49" t="str">
        <f>VLOOKUP(Table1[[#This Row],[Psoft No]],[1]Roster!$C$1:$AJ$1369,11,0)</f>
        <v>Saturday</v>
      </c>
      <c r="M157" s="49" t="str">
        <f>VLOOKUP(Table1[[#This Row],[Psoft No]],[1]Roster!$C$1:$AJ$1369,12,0)</f>
        <v>Sunday</v>
      </c>
      <c r="N157" s="49" t="s">
        <v>89</v>
      </c>
      <c r="O157" s="49" t="s">
        <v>67</v>
      </c>
      <c r="P157" s="11" t="s">
        <v>80</v>
      </c>
      <c r="Q157" s="11" t="s">
        <v>90</v>
      </c>
      <c r="R157" s="11" t="s">
        <v>2645</v>
      </c>
      <c r="S157" s="11" t="s">
        <v>2646</v>
      </c>
      <c r="T157" s="126" t="str">
        <f>IF(COUNTIFS('DWD RAW File'!$E:$E,$B157,'DWD RAW File'!$AF:$AF,$C$1)&gt;0, IF(COUNTIFS('DWD RAW File'!$E:$E,$B157,'DWD RAW File'!$AF:$AF,$C$1,'DWD RAW File'!$AB:$AB,"Present")&gt;0,"6th Day OT","OFF"), IF(COUNTIFS('DWD RAW File'!$E:$E,$B157,'DWD RAW File'!$AG:$AG,$C$1)&gt;0, IF(COUNTIFS('DWD RAW File'!$E:$E,$B157,'DWD RAW File'!$AG:$AG,$C$1,'DWD RAW File'!$AB:$AB,"Present")&gt;0,"7th Day OT","OFF"), IF(COUNTIFS('DWD RAW File'!$E:$E,$B157,'DWD RAW File'!$AB:$AB,"Present")&gt;0, "P", IF(COUNTIFS('DWD RAW File'!$E:$E,$B157,'DWD RAW File'!$AB:$AB,"Not Present",'DWD RAW File'!$AK:$AK,"&lt;&gt;")&gt;0, _xlfn.XLOOKUP($B157,'DWD RAW File'!$E:$E,'DWD RAW File'!$AK:$AK,""), IF(COUNTIFS('DWD RAW File'!$E:$E,$B157,'DWD RAW File'!$AB:$AB,"Not Present",'DWD RAW File'!$AL:$AL,"&lt;&gt;")&gt;0, _xlfn.XLOOKUP($B157,'DWD RAW File'!$E:$E,'DWD RAW File'!$AL:$AL,""), "AB")))))</f>
        <v>P</v>
      </c>
      <c r="U157" s="97"/>
      <c r="V157" s="51">
        <v>45971</v>
      </c>
      <c r="W157" s="11" t="s">
        <v>1553</v>
      </c>
      <c r="X157" s="121" t="str">
        <f>VLOOKUP(Table1[[#This Row],[Psoft No]],[2]Roster_1788384531598!$E$1:$AU$1334,28,0)</f>
        <v>Saturday</v>
      </c>
      <c r="Y157" s="121" t="b">
        <f>Table1[[#This Row],[Column1]]=Table1[[#This Row],[OFF1]]</f>
        <v>1</v>
      </c>
    </row>
    <row r="158" spans="1:25" ht="13" hidden="1" customHeight="1">
      <c r="A158" s="11">
        <v>152</v>
      </c>
      <c r="B158" s="47">
        <v>205647581</v>
      </c>
      <c r="C158" s="87" t="s">
        <v>133</v>
      </c>
      <c r="D158" s="11" t="s">
        <v>1908</v>
      </c>
      <c r="E158" s="48" t="s">
        <v>31</v>
      </c>
      <c r="F158" s="48" t="s">
        <v>74</v>
      </c>
      <c r="G158" s="11" t="s">
        <v>64</v>
      </c>
      <c r="H158" s="11" t="s">
        <v>75</v>
      </c>
      <c r="I158" s="11">
        <v>1299</v>
      </c>
      <c r="J158" s="49" t="str">
        <f>VLOOKUP(Table1[[#This Row],[Psoft No]],[1]Roster!$C$1:$AJ$1369,9,0)</f>
        <v>Night Shift</v>
      </c>
      <c r="K158" s="49" t="s">
        <v>76</v>
      </c>
      <c r="L158" s="49" t="str">
        <f>VLOOKUP(Table1[[#This Row],[Psoft No]],[1]Roster!$C$1:$AJ$1369,11,0)</f>
        <v>Friday</v>
      </c>
      <c r="M158" s="49" t="str">
        <f>VLOOKUP(Table1[[#This Row],[Psoft No]],[1]Roster!$C$1:$AJ$1369,12,0)</f>
        <v>Saturday</v>
      </c>
      <c r="N158" s="49" t="s">
        <v>89</v>
      </c>
      <c r="O158" s="49" t="s">
        <v>67</v>
      </c>
      <c r="P158" s="11" t="s">
        <v>80</v>
      </c>
      <c r="Q158" s="11" t="s">
        <v>96</v>
      </c>
      <c r="R158" s="11" t="s">
        <v>2645</v>
      </c>
      <c r="S158" s="11" t="s">
        <v>2646</v>
      </c>
      <c r="T158" s="126" t="str">
        <f>IF(COUNTIFS('DWD RAW File'!$E:$E,$B158,'DWD RAW File'!$AF:$AF,$C$1)&gt;0, IF(COUNTIFS('DWD RAW File'!$E:$E,$B158,'DWD RAW File'!$AF:$AF,$C$1,'DWD RAW File'!$AB:$AB,"Present")&gt;0,"6th Day OT","OFF"), IF(COUNTIFS('DWD RAW File'!$E:$E,$B158,'DWD RAW File'!$AG:$AG,$C$1)&gt;0, IF(COUNTIFS('DWD RAW File'!$E:$E,$B158,'DWD RAW File'!$AG:$AG,$C$1,'DWD RAW File'!$AB:$AB,"Present")&gt;0,"7th Day OT","OFF"), IF(COUNTIFS('DWD RAW File'!$E:$E,$B158,'DWD RAW File'!$AB:$AB,"Present")&gt;0, "P", IF(COUNTIFS('DWD RAW File'!$E:$E,$B158,'DWD RAW File'!$AB:$AB,"Not Present",'DWD RAW File'!$AK:$AK,"&lt;&gt;")&gt;0, _xlfn.XLOOKUP($B158,'DWD RAW File'!$E:$E,'DWD RAW File'!$AK:$AK,""), IF(COUNTIFS('DWD RAW File'!$E:$E,$B158,'DWD RAW File'!$AB:$AB,"Not Present",'DWD RAW File'!$AL:$AL,"&lt;&gt;")&gt;0, _xlfn.XLOOKUP($B158,'DWD RAW File'!$E:$E,'DWD RAW File'!$AL:$AL,""), "AB")))))</f>
        <v>P</v>
      </c>
      <c r="U158" s="97"/>
      <c r="V158" s="51">
        <v>45852</v>
      </c>
      <c r="W158" s="11" t="s">
        <v>1553</v>
      </c>
      <c r="X158" s="121" t="str">
        <f>VLOOKUP(Table1[[#This Row],[Psoft No]],[2]Roster_1788384531598!$E$1:$AU$1334,28,0)</f>
        <v>Friday</v>
      </c>
      <c r="Y158" s="121" t="b">
        <f>Table1[[#This Row],[Column1]]=Table1[[#This Row],[OFF1]]</f>
        <v>1</v>
      </c>
    </row>
    <row r="159" spans="1:25" ht="13" hidden="1" customHeight="1">
      <c r="A159" s="11">
        <v>153</v>
      </c>
      <c r="B159" s="47">
        <v>102981768</v>
      </c>
      <c r="C159" s="87" t="s">
        <v>2216</v>
      </c>
      <c r="D159" s="11" t="s">
        <v>2217</v>
      </c>
      <c r="E159" s="48" t="s">
        <v>34</v>
      </c>
      <c r="F159" s="48" t="s">
        <v>74</v>
      </c>
      <c r="G159" s="11" t="s">
        <v>64</v>
      </c>
      <c r="H159" s="11" t="s">
        <v>75</v>
      </c>
      <c r="I159" s="11">
        <v>1299</v>
      </c>
      <c r="J159" s="49" t="str">
        <f>VLOOKUP(Table1[[#This Row],[Psoft No]],[1]Roster!$C$1:$AJ$1369,9,0)</f>
        <v>Night Shift</v>
      </c>
      <c r="K159" s="49" t="s">
        <v>76</v>
      </c>
      <c r="L159" s="49" t="str">
        <f>VLOOKUP(Table1[[#This Row],[Psoft No]],[1]Roster!$C$1:$AJ$1369,11,0)</f>
        <v>Tuesday</v>
      </c>
      <c r="M159" s="49" t="str">
        <f>VLOOKUP(Table1[[#This Row],[Psoft No]],[1]Roster!$C$1:$AJ$1369,12,0)</f>
        <v>Wednesday</v>
      </c>
      <c r="N159" s="48" t="s">
        <v>97</v>
      </c>
      <c r="O159" s="49" t="s">
        <v>67</v>
      </c>
      <c r="P159" s="11" t="s">
        <v>80</v>
      </c>
      <c r="Q159" s="11" t="s">
        <v>98</v>
      </c>
      <c r="R159" s="11" t="s">
        <v>82</v>
      </c>
      <c r="S159" s="11" t="s">
        <v>2647</v>
      </c>
      <c r="T159" s="126" t="str">
        <f>IF(COUNTIFS('DWD RAW File'!$E:$E,$B159,'DWD RAW File'!$AF:$AF,$C$1)&gt;0, IF(COUNTIFS('DWD RAW File'!$E:$E,$B159,'DWD RAW File'!$AF:$AF,$C$1,'DWD RAW File'!$AB:$AB,"Present")&gt;0,"6th Day OT","OFF"), IF(COUNTIFS('DWD RAW File'!$E:$E,$B159,'DWD RAW File'!$AG:$AG,$C$1)&gt;0, IF(COUNTIFS('DWD RAW File'!$E:$E,$B159,'DWD RAW File'!$AG:$AG,$C$1,'DWD RAW File'!$AB:$AB,"Present")&gt;0,"7th Day OT","OFF"), IF(COUNTIFS('DWD RAW File'!$E:$E,$B159,'DWD RAW File'!$AB:$AB,"Present")&gt;0, "P", IF(COUNTIFS('DWD RAW File'!$E:$E,$B159,'DWD RAW File'!$AB:$AB,"Not Present",'DWD RAW File'!$AK:$AK,"&lt;&gt;")&gt;0, _xlfn.XLOOKUP($B159,'DWD RAW File'!$E:$E,'DWD RAW File'!$AK:$AK,""), IF(COUNTIFS('DWD RAW File'!$E:$E,$B159,'DWD RAW File'!$AB:$AB,"Not Present",'DWD RAW File'!$AL:$AL,"&lt;&gt;")&gt;0, _xlfn.XLOOKUP($B159,'DWD RAW File'!$E:$E,'DWD RAW File'!$AL:$AL,""), "AB")))))</f>
        <v>OFF</v>
      </c>
      <c r="U159" s="97"/>
      <c r="V159" s="51">
        <v>43044</v>
      </c>
      <c r="W159" s="11" t="s">
        <v>1553</v>
      </c>
      <c r="X159" s="121" t="str">
        <f>VLOOKUP(Table1[[#This Row],[Psoft No]],[2]Roster_1788384531598!$E$1:$AU$1334,28,0)</f>
        <v>Tuesday</v>
      </c>
      <c r="Y159" s="121" t="b">
        <f>Table1[[#This Row],[Column1]]=Table1[[#This Row],[OFF1]]</f>
        <v>1</v>
      </c>
    </row>
    <row r="160" spans="1:25" ht="13" hidden="1" customHeight="1">
      <c r="A160" s="11">
        <v>154</v>
      </c>
      <c r="B160" s="47">
        <v>203801393</v>
      </c>
      <c r="C160" s="87" t="s">
        <v>134</v>
      </c>
      <c r="D160" s="11" t="s">
        <v>1909</v>
      </c>
      <c r="E160" s="48" t="s">
        <v>31</v>
      </c>
      <c r="F160" s="48" t="s">
        <v>74</v>
      </c>
      <c r="G160" s="11" t="s">
        <v>64</v>
      </c>
      <c r="H160" s="11" t="s">
        <v>75</v>
      </c>
      <c r="I160" s="11">
        <v>1299</v>
      </c>
      <c r="J160" s="49" t="str">
        <f>VLOOKUP(Table1[[#This Row],[Psoft No]],[1]Roster!$C$1:$AJ$1369,9,0)</f>
        <v>Day Shift</v>
      </c>
      <c r="K160" s="49" t="s">
        <v>76</v>
      </c>
      <c r="L160" s="49" t="str">
        <f>VLOOKUP(Table1[[#This Row],[Psoft No]],[1]Roster!$C$1:$AJ$1369,11,0)</f>
        <v>Monday</v>
      </c>
      <c r="M160" s="49" t="str">
        <f>VLOOKUP(Table1[[#This Row],[Psoft No]],[1]Roster!$C$1:$AJ$1369,12,0)</f>
        <v>Tuesday</v>
      </c>
      <c r="N160" s="48" t="s">
        <v>79</v>
      </c>
      <c r="O160" s="49" t="s">
        <v>67</v>
      </c>
      <c r="P160" s="11" t="s">
        <v>80</v>
      </c>
      <c r="Q160" s="11" t="s">
        <v>81</v>
      </c>
      <c r="R160" s="11" t="s">
        <v>2645</v>
      </c>
      <c r="S160" s="11" t="s">
        <v>2646</v>
      </c>
      <c r="T160" s="126" t="str">
        <f>IF(COUNTIFS('DWD RAW File'!$E:$E,$B160,'DWD RAW File'!$AF:$AF,$C$1)&gt;0, IF(COUNTIFS('DWD RAW File'!$E:$E,$B160,'DWD RAW File'!$AF:$AF,$C$1,'DWD RAW File'!$AB:$AB,"Present")&gt;0,"6th Day OT","OFF"), IF(COUNTIFS('DWD RAW File'!$E:$E,$B160,'DWD RAW File'!$AG:$AG,$C$1)&gt;0, IF(COUNTIFS('DWD RAW File'!$E:$E,$B160,'DWD RAW File'!$AG:$AG,$C$1,'DWD RAW File'!$AB:$AB,"Present")&gt;0,"7th Day OT","OFF"), IF(COUNTIFS('DWD RAW File'!$E:$E,$B160,'DWD RAW File'!$AB:$AB,"Present")&gt;0, "P", IF(COUNTIFS('DWD RAW File'!$E:$E,$B160,'DWD RAW File'!$AB:$AB,"Not Present",'DWD RAW File'!$AK:$AK,"&lt;&gt;")&gt;0, _xlfn.XLOOKUP($B160,'DWD RAW File'!$E:$E,'DWD RAW File'!$AK:$AK,""), IF(COUNTIFS('DWD RAW File'!$E:$E,$B160,'DWD RAW File'!$AB:$AB,"Not Present",'DWD RAW File'!$AL:$AL,"&lt;&gt;")&gt;0, _xlfn.XLOOKUP($B160,'DWD RAW File'!$E:$E,'DWD RAW File'!$AL:$AL,""), "AB")))))</f>
        <v>P</v>
      </c>
      <c r="U160" s="97"/>
      <c r="V160" s="51">
        <v>45517</v>
      </c>
      <c r="W160" s="11" t="s">
        <v>1553</v>
      </c>
      <c r="X160" s="121" t="str">
        <f>VLOOKUP(Table1[[#This Row],[Psoft No]],[2]Roster_1788384531598!$E$1:$AU$1334,28,0)</f>
        <v>Monday</v>
      </c>
      <c r="Y160" s="121" t="b">
        <f>Table1[[#This Row],[Column1]]=Table1[[#This Row],[OFF1]]</f>
        <v>1</v>
      </c>
    </row>
    <row r="161" spans="1:25" ht="13" hidden="1" customHeight="1">
      <c r="A161" s="11">
        <v>155</v>
      </c>
      <c r="B161" s="47">
        <v>204864416</v>
      </c>
      <c r="C161" s="87" t="s">
        <v>135</v>
      </c>
      <c r="D161" s="11" t="s">
        <v>1910</v>
      </c>
      <c r="E161" s="48" t="s">
        <v>31</v>
      </c>
      <c r="F161" s="48" t="s">
        <v>74</v>
      </c>
      <c r="G161" s="11" t="s">
        <v>64</v>
      </c>
      <c r="H161" s="11" t="s">
        <v>75</v>
      </c>
      <c r="I161" s="11">
        <v>1299</v>
      </c>
      <c r="J161" s="49" t="str">
        <f>VLOOKUP(Table1[[#This Row],[Psoft No]],[1]Roster!$C$1:$AJ$1369,9,0)</f>
        <v>Day Shift</v>
      </c>
      <c r="K161" s="49" t="s">
        <v>76</v>
      </c>
      <c r="L161" s="49" t="s">
        <v>36</v>
      </c>
      <c r="M161" s="49" t="str">
        <f>VLOOKUP(Table1[[#This Row],[Psoft No]],[1]Roster!$C$1:$AJ$1369,12,0)</f>
        <v>Thursday</v>
      </c>
      <c r="N161" s="49" t="s">
        <v>89</v>
      </c>
      <c r="O161" s="49" t="s">
        <v>67</v>
      </c>
      <c r="P161" s="11" t="s">
        <v>80</v>
      </c>
      <c r="Q161" s="11" t="s">
        <v>90</v>
      </c>
      <c r="R161" s="11" t="s">
        <v>2645</v>
      </c>
      <c r="S161" s="11" t="s">
        <v>2646</v>
      </c>
      <c r="T161" s="126" t="s">
        <v>1</v>
      </c>
      <c r="U161" s="97" t="s">
        <v>2930</v>
      </c>
      <c r="V161" s="51">
        <v>45684</v>
      </c>
      <c r="W161" s="11" t="s">
        <v>1553</v>
      </c>
      <c r="X161" s="121" t="str">
        <f>VLOOKUP(Table1[[#This Row],[Psoft No]],[2]Roster_1788384531598!$E$1:$AU$1334,28,0)</f>
        <v>Wednesday</v>
      </c>
      <c r="Y161" s="121" t="b">
        <f>Table1[[#This Row],[Column1]]=Table1[[#This Row],[OFF1]]</f>
        <v>0</v>
      </c>
    </row>
    <row r="162" spans="1:25" ht="13" hidden="1" customHeight="1">
      <c r="A162" s="11">
        <v>156</v>
      </c>
      <c r="B162" s="47">
        <v>206016552</v>
      </c>
      <c r="C162" s="87" t="s">
        <v>521</v>
      </c>
      <c r="D162" s="11" t="s">
        <v>1911</v>
      </c>
      <c r="E162" s="48" t="s">
        <v>31</v>
      </c>
      <c r="F162" s="48" t="s">
        <v>74</v>
      </c>
      <c r="G162" s="11" t="s">
        <v>64</v>
      </c>
      <c r="H162" s="11" t="s">
        <v>75</v>
      </c>
      <c r="I162" s="11">
        <v>1299</v>
      </c>
      <c r="J162" s="49" t="str">
        <f>VLOOKUP(Table1[[#This Row],[Psoft No]],[1]Roster!$C$1:$AJ$1369,9,0)</f>
        <v>Day Shift</v>
      </c>
      <c r="K162" s="49" t="s">
        <v>76</v>
      </c>
      <c r="L162" s="49" t="str">
        <f>VLOOKUP(Table1[[#This Row],[Psoft No]],[1]Roster!$C$1:$AJ$1369,11,0)</f>
        <v>Saturday</v>
      </c>
      <c r="M162" s="49" t="str">
        <f>VLOOKUP(Table1[[#This Row],[Psoft No]],[1]Roster!$C$1:$AJ$1369,12,0)</f>
        <v>Sunday</v>
      </c>
      <c r="N162" s="49" t="s">
        <v>89</v>
      </c>
      <c r="O162" s="49" t="s">
        <v>67</v>
      </c>
      <c r="P162" s="11" t="s">
        <v>80</v>
      </c>
      <c r="Q162" s="11" t="s">
        <v>81</v>
      </c>
      <c r="R162" s="11" t="s">
        <v>2645</v>
      </c>
      <c r="S162" s="11" t="s">
        <v>2646</v>
      </c>
      <c r="T162" s="126" t="str">
        <f>IF(COUNTIFS('DWD RAW File'!$E:$E,$B162,'DWD RAW File'!$AF:$AF,$C$1)&gt;0, IF(COUNTIFS('DWD RAW File'!$E:$E,$B162,'DWD RAW File'!$AF:$AF,$C$1,'DWD RAW File'!$AB:$AB,"Present")&gt;0,"6th Day OT","OFF"), IF(COUNTIFS('DWD RAW File'!$E:$E,$B162,'DWD RAW File'!$AG:$AG,$C$1)&gt;0, IF(COUNTIFS('DWD RAW File'!$E:$E,$B162,'DWD RAW File'!$AG:$AG,$C$1,'DWD RAW File'!$AB:$AB,"Present")&gt;0,"7th Day OT","OFF"), IF(COUNTIFS('DWD RAW File'!$E:$E,$B162,'DWD RAW File'!$AB:$AB,"Present")&gt;0, "P", IF(COUNTIFS('DWD RAW File'!$E:$E,$B162,'DWD RAW File'!$AB:$AB,"Not Present",'DWD RAW File'!$AK:$AK,"&lt;&gt;")&gt;0, _xlfn.XLOOKUP($B162,'DWD RAW File'!$E:$E,'DWD RAW File'!$AK:$AK,""), IF(COUNTIFS('DWD RAW File'!$E:$E,$B162,'DWD RAW File'!$AB:$AB,"Not Present",'DWD RAW File'!$AL:$AL,"&lt;&gt;")&gt;0, _xlfn.XLOOKUP($B162,'DWD RAW File'!$E:$E,'DWD RAW File'!$AL:$AL,""), "AB")))))</f>
        <v>P</v>
      </c>
      <c r="U162" s="97"/>
      <c r="V162" s="51">
        <v>45915</v>
      </c>
      <c r="W162" s="11" t="s">
        <v>1553</v>
      </c>
      <c r="X162" s="121" t="str">
        <f>VLOOKUP(Table1[[#This Row],[Psoft No]],[2]Roster_1788384531598!$E$1:$AU$1334,28,0)</f>
        <v>Saturday</v>
      </c>
      <c r="Y162" s="121" t="b">
        <f>Table1[[#This Row],[Column1]]=Table1[[#This Row],[OFF1]]</f>
        <v>1</v>
      </c>
    </row>
    <row r="163" spans="1:25" ht="13" hidden="1" customHeight="1">
      <c r="A163" s="11">
        <v>157</v>
      </c>
      <c r="B163" s="47">
        <v>204403811</v>
      </c>
      <c r="C163" s="87" t="s">
        <v>136</v>
      </c>
      <c r="D163" s="11" t="s">
        <v>1912</v>
      </c>
      <c r="E163" s="48" t="s">
        <v>31</v>
      </c>
      <c r="F163" s="48" t="s">
        <v>74</v>
      </c>
      <c r="G163" s="11" t="s">
        <v>64</v>
      </c>
      <c r="H163" s="11" t="s">
        <v>75</v>
      </c>
      <c r="I163" s="11">
        <v>1299</v>
      </c>
      <c r="J163" s="49" t="str">
        <f>VLOOKUP(Table1[[#This Row],[Psoft No]],[1]Roster!$C$1:$AJ$1369,9,0)</f>
        <v>Day Shift</v>
      </c>
      <c r="K163" s="49" t="s">
        <v>76</v>
      </c>
      <c r="L163" s="49" t="str">
        <f>VLOOKUP(Table1[[#This Row],[Psoft No]],[1]Roster!$C$1:$AJ$1369,11,0)</f>
        <v>Monday</v>
      </c>
      <c r="M163" s="49" t="str">
        <f>VLOOKUP(Table1[[#This Row],[Psoft No]],[1]Roster!$C$1:$AJ$1369,12,0)</f>
        <v>Tuesday</v>
      </c>
      <c r="N163" s="48" t="s">
        <v>79</v>
      </c>
      <c r="O163" s="49" t="s">
        <v>67</v>
      </c>
      <c r="P163" s="11" t="s">
        <v>80</v>
      </c>
      <c r="Q163" s="11" t="s">
        <v>81</v>
      </c>
      <c r="R163" s="11" t="s">
        <v>2645</v>
      </c>
      <c r="S163" s="11" t="s">
        <v>2646</v>
      </c>
      <c r="T163" s="126" t="str">
        <f>IF(COUNTIFS('DWD RAW File'!$E:$E,$B163,'DWD RAW File'!$AF:$AF,$C$1)&gt;0, IF(COUNTIFS('DWD RAW File'!$E:$E,$B163,'DWD RAW File'!$AF:$AF,$C$1,'DWD RAW File'!$AB:$AB,"Present")&gt;0,"6th Day OT","OFF"), IF(COUNTIFS('DWD RAW File'!$E:$E,$B163,'DWD RAW File'!$AG:$AG,$C$1)&gt;0, IF(COUNTIFS('DWD RAW File'!$E:$E,$B163,'DWD RAW File'!$AG:$AG,$C$1,'DWD RAW File'!$AB:$AB,"Present")&gt;0,"7th Day OT","OFF"), IF(COUNTIFS('DWD RAW File'!$E:$E,$B163,'DWD RAW File'!$AB:$AB,"Present")&gt;0, "P", IF(COUNTIFS('DWD RAW File'!$E:$E,$B163,'DWD RAW File'!$AB:$AB,"Not Present",'DWD RAW File'!$AK:$AK,"&lt;&gt;")&gt;0, _xlfn.XLOOKUP($B163,'DWD RAW File'!$E:$E,'DWD RAW File'!$AK:$AK,""), IF(COUNTIFS('DWD RAW File'!$E:$E,$B163,'DWD RAW File'!$AB:$AB,"Not Present",'DWD RAW File'!$AL:$AL,"&lt;&gt;")&gt;0, _xlfn.XLOOKUP($B163,'DWD RAW File'!$E:$E,'DWD RAW File'!$AL:$AL,""), "AB")))))</f>
        <v>P</v>
      </c>
      <c r="U163" s="97"/>
      <c r="V163" s="51">
        <v>45596</v>
      </c>
      <c r="W163" s="11" t="s">
        <v>1553</v>
      </c>
      <c r="X163" s="121" t="str">
        <f>VLOOKUP(Table1[[#This Row],[Psoft No]],[2]Roster_1788384531598!$E$1:$AU$1334,28,0)</f>
        <v>Monday</v>
      </c>
      <c r="Y163" s="121" t="b">
        <f>Table1[[#This Row],[Column1]]=Table1[[#This Row],[OFF1]]</f>
        <v>1</v>
      </c>
    </row>
    <row r="164" spans="1:25" ht="13" hidden="1" customHeight="1">
      <c r="A164" s="11">
        <v>158</v>
      </c>
      <c r="B164" s="47">
        <v>206348053</v>
      </c>
      <c r="C164" s="87" t="s">
        <v>1672</v>
      </c>
      <c r="D164" s="11" t="s">
        <v>1940</v>
      </c>
      <c r="E164" s="48" t="s">
        <v>31</v>
      </c>
      <c r="F164" s="48" t="s">
        <v>74</v>
      </c>
      <c r="G164" s="11" t="s">
        <v>64</v>
      </c>
      <c r="H164" s="11" t="s">
        <v>75</v>
      </c>
      <c r="I164" s="11">
        <v>1299</v>
      </c>
      <c r="J164" s="49" t="str">
        <f>VLOOKUP(Table1[[#This Row],[Psoft No]],[1]Roster!$C$1:$AJ$1369,9,0)</f>
        <v>Night Shift</v>
      </c>
      <c r="K164" s="49" t="s">
        <v>76</v>
      </c>
      <c r="L164" s="49" t="str">
        <f>VLOOKUP(Table1[[#This Row],[Psoft No]],[1]Roster!$C$1:$AJ$1369,11,0)</f>
        <v>Tuesday</v>
      </c>
      <c r="M164" s="49" t="str">
        <f>VLOOKUP(Table1[[#This Row],[Psoft No]],[1]Roster!$C$1:$AJ$1369,12,0)</f>
        <v>Wednesday</v>
      </c>
      <c r="N164" s="49" t="s">
        <v>79</v>
      </c>
      <c r="O164" s="49" t="s">
        <v>67</v>
      </c>
      <c r="P164" s="11" t="s">
        <v>80</v>
      </c>
      <c r="Q164" s="11" t="s">
        <v>81</v>
      </c>
      <c r="R164" s="11" t="s">
        <v>2645</v>
      </c>
      <c r="S164" s="11" t="s">
        <v>2646</v>
      </c>
      <c r="T164" s="126" t="str">
        <f>IF(COUNTIFS('DWD RAW File'!$E:$E,$B164,'DWD RAW File'!$AF:$AF,$C$1)&gt;0, IF(COUNTIFS('DWD RAW File'!$E:$E,$B164,'DWD RAW File'!$AF:$AF,$C$1,'DWD RAW File'!$AB:$AB,"Present")&gt;0,"6th Day OT","OFF"), IF(COUNTIFS('DWD RAW File'!$E:$E,$B164,'DWD RAW File'!$AG:$AG,$C$1)&gt;0, IF(COUNTIFS('DWD RAW File'!$E:$E,$B164,'DWD RAW File'!$AG:$AG,$C$1,'DWD RAW File'!$AB:$AB,"Present")&gt;0,"7th Day OT","OFF"), IF(COUNTIFS('DWD RAW File'!$E:$E,$B164,'DWD RAW File'!$AB:$AB,"Present")&gt;0, "P", IF(COUNTIFS('DWD RAW File'!$E:$E,$B164,'DWD RAW File'!$AB:$AB,"Not Present",'DWD RAW File'!$AK:$AK,"&lt;&gt;")&gt;0, _xlfn.XLOOKUP($B164,'DWD RAW File'!$E:$E,'DWD RAW File'!$AK:$AK,""), IF(COUNTIFS('DWD RAW File'!$E:$E,$B164,'DWD RAW File'!$AB:$AB,"Not Present",'DWD RAW File'!$AL:$AL,"&lt;&gt;")&gt;0, _xlfn.XLOOKUP($B164,'DWD RAW File'!$E:$E,'DWD RAW File'!$AL:$AL,""), "AB")))))</f>
        <v>OFF</v>
      </c>
      <c r="U164" s="97"/>
      <c r="V164" s="51">
        <v>45957</v>
      </c>
      <c r="W164" s="11" t="s">
        <v>1553</v>
      </c>
      <c r="X164" s="121" t="str">
        <f>VLOOKUP(Table1[[#This Row],[Psoft No]],[2]Roster_1788384531598!$E$1:$AU$1334,28,0)</f>
        <v>Tuesday</v>
      </c>
      <c r="Y164" s="121" t="b">
        <f>Table1[[#This Row],[Column1]]=Table1[[#This Row],[OFF1]]</f>
        <v>1</v>
      </c>
    </row>
    <row r="165" spans="1:25" ht="13" hidden="1" customHeight="1">
      <c r="A165" s="11">
        <v>159</v>
      </c>
      <c r="B165" s="47">
        <v>206915011</v>
      </c>
      <c r="C165" s="87" t="s">
        <v>2065</v>
      </c>
      <c r="D165" s="11" t="s">
        <v>1996</v>
      </c>
      <c r="E165" s="48" t="s">
        <v>31</v>
      </c>
      <c r="F165" s="48" t="s">
        <v>74</v>
      </c>
      <c r="G165" s="11" t="s">
        <v>64</v>
      </c>
      <c r="H165" s="11" t="s">
        <v>75</v>
      </c>
      <c r="I165" s="11">
        <v>1299</v>
      </c>
      <c r="J165" s="49" t="str">
        <f>VLOOKUP(Table1[[#This Row],[Psoft No]],[1]Roster!$C$1:$AJ$1369,9,0)</f>
        <v>Day Shift</v>
      </c>
      <c r="K165" s="49" t="s">
        <v>76</v>
      </c>
      <c r="L165" s="49" t="str">
        <f>VLOOKUP(Table1[[#This Row],[Psoft No]],[1]Roster!$C$1:$AJ$1369,11,0)</f>
        <v>Monday</v>
      </c>
      <c r="M165" s="49" t="str">
        <f>VLOOKUP(Table1[[#This Row],[Psoft No]],[1]Roster!$C$1:$AJ$1369,12,0)</f>
        <v>Tuesday</v>
      </c>
      <c r="N165" s="48" t="s">
        <v>86</v>
      </c>
      <c r="O165" s="49" t="s">
        <v>67</v>
      </c>
      <c r="P165" s="11" t="s">
        <v>80</v>
      </c>
      <c r="Q165" s="11" t="s">
        <v>90</v>
      </c>
      <c r="R165" s="11" t="s">
        <v>2645</v>
      </c>
      <c r="S165" s="11" t="s">
        <v>2646</v>
      </c>
      <c r="T165" s="126" t="str">
        <f>IF(COUNTIFS('DWD RAW File'!$E:$E,$B165,'DWD RAW File'!$AF:$AF,$C$1)&gt;0, IF(COUNTIFS('DWD RAW File'!$E:$E,$B165,'DWD RAW File'!$AF:$AF,$C$1,'DWD RAW File'!$AB:$AB,"Present")&gt;0,"6th Day OT","OFF"), IF(COUNTIFS('DWD RAW File'!$E:$E,$B165,'DWD RAW File'!$AG:$AG,$C$1)&gt;0, IF(COUNTIFS('DWD RAW File'!$E:$E,$B165,'DWD RAW File'!$AG:$AG,$C$1,'DWD RAW File'!$AB:$AB,"Present")&gt;0,"7th Day OT","OFF"), IF(COUNTIFS('DWD RAW File'!$E:$E,$B165,'DWD RAW File'!$AB:$AB,"Present")&gt;0, "P", IF(COUNTIFS('DWD RAW File'!$E:$E,$B165,'DWD RAW File'!$AB:$AB,"Not Present",'DWD RAW File'!$AK:$AK,"&lt;&gt;")&gt;0, _xlfn.XLOOKUP($B165,'DWD RAW File'!$E:$E,'DWD RAW File'!$AK:$AK,""), IF(COUNTIFS('DWD RAW File'!$E:$E,$B165,'DWD RAW File'!$AB:$AB,"Not Present",'DWD RAW File'!$AL:$AL,"&lt;&gt;")&gt;0, _xlfn.XLOOKUP($B165,'DWD RAW File'!$E:$E,'DWD RAW File'!$AL:$AL,""), "AB")))))</f>
        <v>P</v>
      </c>
      <c r="U165" s="97"/>
      <c r="V165" s="51">
        <v>46048</v>
      </c>
      <c r="W165" s="11" t="s">
        <v>1553</v>
      </c>
      <c r="X165" s="121" t="str">
        <f>VLOOKUP(Table1[[#This Row],[Psoft No]],[2]Roster_1788384531598!$E$1:$AU$1334,28,0)</f>
        <v>Monday</v>
      </c>
      <c r="Y165" s="121" t="b">
        <f>Table1[[#This Row],[Column1]]=Table1[[#This Row],[OFF1]]</f>
        <v>1</v>
      </c>
    </row>
    <row r="166" spans="1:25" ht="13" hidden="1" customHeight="1">
      <c r="A166" s="11">
        <v>160</v>
      </c>
      <c r="B166" s="47">
        <v>203850788</v>
      </c>
      <c r="C166" s="87" t="s">
        <v>2218</v>
      </c>
      <c r="D166" s="11" t="s">
        <v>2219</v>
      </c>
      <c r="E166" s="48" t="s">
        <v>31</v>
      </c>
      <c r="F166" s="48" t="s">
        <v>74</v>
      </c>
      <c r="G166" s="11" t="s">
        <v>64</v>
      </c>
      <c r="H166" s="11" t="s">
        <v>75</v>
      </c>
      <c r="I166" s="11">
        <v>1299</v>
      </c>
      <c r="J166" s="49" t="str">
        <f>VLOOKUP(Table1[[#This Row],[Psoft No]],[1]Roster!$C$1:$AJ$1369,9,0)</f>
        <v>Night Shift</v>
      </c>
      <c r="K166" s="49" t="s">
        <v>76</v>
      </c>
      <c r="L166" s="49" t="str">
        <f>VLOOKUP(Table1[[#This Row],[Psoft No]],[1]Roster!$C$1:$AJ$1369,11,0)</f>
        <v>Tuesday</v>
      </c>
      <c r="M166" s="49" t="str">
        <f>VLOOKUP(Table1[[#This Row],[Psoft No]],[1]Roster!$C$1:$AJ$1369,12,0)</f>
        <v>Wednesday</v>
      </c>
      <c r="N166" s="48" t="s">
        <v>79</v>
      </c>
      <c r="O166" s="49" t="s">
        <v>67</v>
      </c>
      <c r="P166" s="11" t="s">
        <v>80</v>
      </c>
      <c r="Q166" s="11" t="s">
        <v>81</v>
      </c>
      <c r="R166" s="11" t="s">
        <v>2645</v>
      </c>
      <c r="S166" s="11" t="s">
        <v>2646</v>
      </c>
      <c r="T166" s="126" t="str">
        <f>IF(COUNTIFS('DWD RAW File'!$E:$E,$B166,'DWD RAW File'!$AF:$AF,$C$1)&gt;0, IF(COUNTIFS('DWD RAW File'!$E:$E,$B166,'DWD RAW File'!$AF:$AF,$C$1,'DWD RAW File'!$AB:$AB,"Present")&gt;0,"6th Day OT","OFF"), IF(COUNTIFS('DWD RAW File'!$E:$E,$B166,'DWD RAW File'!$AG:$AG,$C$1)&gt;0, IF(COUNTIFS('DWD RAW File'!$E:$E,$B166,'DWD RAW File'!$AG:$AG,$C$1,'DWD RAW File'!$AB:$AB,"Present")&gt;0,"7th Day OT","OFF"), IF(COUNTIFS('DWD RAW File'!$E:$E,$B166,'DWD RAW File'!$AB:$AB,"Present")&gt;0, "P", IF(COUNTIFS('DWD RAW File'!$E:$E,$B166,'DWD RAW File'!$AB:$AB,"Not Present",'DWD RAW File'!$AK:$AK,"&lt;&gt;")&gt;0, _xlfn.XLOOKUP($B166,'DWD RAW File'!$E:$E,'DWD RAW File'!$AK:$AK,""), IF(COUNTIFS('DWD RAW File'!$E:$E,$B166,'DWD RAW File'!$AB:$AB,"Not Present",'DWD RAW File'!$AL:$AL,"&lt;&gt;")&gt;0, _xlfn.XLOOKUP($B166,'DWD RAW File'!$E:$E,'DWD RAW File'!$AL:$AL,""), "AB")))))</f>
        <v>OFF</v>
      </c>
      <c r="U166" s="97"/>
      <c r="V166" s="51">
        <v>45524</v>
      </c>
      <c r="W166" s="11" t="s">
        <v>1553</v>
      </c>
      <c r="X166" s="121" t="str">
        <f>VLOOKUP(Table1[[#This Row],[Psoft No]],[2]Roster_1788384531598!$E$1:$AU$1334,28,0)</f>
        <v>Tuesday</v>
      </c>
      <c r="Y166" s="121" t="b">
        <f>Table1[[#This Row],[Column1]]=Table1[[#This Row],[OFF1]]</f>
        <v>1</v>
      </c>
    </row>
    <row r="167" spans="1:25" ht="13" hidden="1" customHeight="1">
      <c r="A167" s="11">
        <v>161</v>
      </c>
      <c r="B167" s="11">
        <v>206873785</v>
      </c>
      <c r="C167" s="87" t="s">
        <v>1725</v>
      </c>
      <c r="D167" s="11" t="s">
        <v>1726</v>
      </c>
      <c r="E167" s="48" t="s">
        <v>31</v>
      </c>
      <c r="F167" s="48" t="s">
        <v>74</v>
      </c>
      <c r="G167" s="48" t="s">
        <v>64</v>
      </c>
      <c r="H167" s="48" t="s">
        <v>75</v>
      </c>
      <c r="I167" s="11">
        <v>1299</v>
      </c>
      <c r="J167" s="49" t="str">
        <f>VLOOKUP(Table1[[#This Row],[Psoft No]],[1]Roster!$C$1:$AJ$1369,9,0)</f>
        <v>Night Shift</v>
      </c>
      <c r="K167" s="49" t="s">
        <v>76</v>
      </c>
      <c r="L167" s="49" t="str">
        <f>VLOOKUP(Table1[[#This Row],[Psoft No]],[1]Roster!$C$1:$AJ$1369,11,0)</f>
        <v>Tuesday</v>
      </c>
      <c r="M167" s="49" t="str">
        <f>VLOOKUP(Table1[[#This Row],[Psoft No]],[1]Roster!$C$1:$AJ$1369,12,0)</f>
        <v>Wednesday</v>
      </c>
      <c r="N167" s="49" t="s">
        <v>89</v>
      </c>
      <c r="O167" s="11" t="s">
        <v>67</v>
      </c>
      <c r="P167" s="48" t="s">
        <v>80</v>
      </c>
      <c r="Q167" s="11" t="s">
        <v>90</v>
      </c>
      <c r="R167" s="11" t="s">
        <v>2645</v>
      </c>
      <c r="S167" s="11" t="s">
        <v>2646</v>
      </c>
      <c r="T167" s="126" t="str">
        <f>IF(COUNTIFS('DWD RAW File'!$E:$E,$B167,'DWD RAW File'!$AF:$AF,$C$1)&gt;0, IF(COUNTIFS('DWD RAW File'!$E:$E,$B167,'DWD RAW File'!$AF:$AF,$C$1,'DWD RAW File'!$AB:$AB,"Present")&gt;0,"6th Day OT","OFF"), IF(COUNTIFS('DWD RAW File'!$E:$E,$B167,'DWD RAW File'!$AG:$AG,$C$1)&gt;0, IF(COUNTIFS('DWD RAW File'!$E:$E,$B167,'DWD RAW File'!$AG:$AG,$C$1,'DWD RAW File'!$AB:$AB,"Present")&gt;0,"7th Day OT","OFF"), IF(COUNTIFS('DWD RAW File'!$E:$E,$B167,'DWD RAW File'!$AB:$AB,"Present")&gt;0, "P", IF(COUNTIFS('DWD RAW File'!$E:$E,$B167,'DWD RAW File'!$AB:$AB,"Not Present",'DWD RAW File'!$AK:$AK,"&lt;&gt;")&gt;0, _xlfn.XLOOKUP($B167,'DWD RAW File'!$E:$E,'DWD RAW File'!$AK:$AK,""), IF(COUNTIFS('DWD RAW File'!$E:$E,$B167,'DWD RAW File'!$AB:$AB,"Not Present",'DWD RAW File'!$AL:$AL,"&lt;&gt;")&gt;0, _xlfn.XLOOKUP($B167,'DWD RAW File'!$E:$E,'DWD RAW File'!$AL:$AL,""), "AB")))))</f>
        <v>OFF</v>
      </c>
      <c r="U167" s="97"/>
      <c r="V167" s="51">
        <v>46020</v>
      </c>
      <c r="W167" s="11" t="s">
        <v>1553</v>
      </c>
      <c r="X167" s="121" t="str">
        <f>VLOOKUP(Table1[[#This Row],[Psoft No]],[2]Roster_1788384531598!$E$1:$AU$1334,28,0)</f>
        <v>Tuesday</v>
      </c>
      <c r="Y167" s="121" t="b">
        <f>Table1[[#This Row],[Column1]]=Table1[[#This Row],[OFF1]]</f>
        <v>1</v>
      </c>
    </row>
    <row r="168" spans="1:25" ht="13" hidden="1" customHeight="1">
      <c r="A168" s="11">
        <v>162</v>
      </c>
      <c r="B168" s="47">
        <v>204319468</v>
      </c>
      <c r="C168" s="87" t="s">
        <v>137</v>
      </c>
      <c r="D168" s="11" t="s">
        <v>1913</v>
      </c>
      <c r="E168" s="48" t="s">
        <v>31</v>
      </c>
      <c r="F168" s="48" t="s">
        <v>74</v>
      </c>
      <c r="G168" s="11" t="s">
        <v>64</v>
      </c>
      <c r="H168" s="11" t="s">
        <v>75</v>
      </c>
      <c r="I168" s="11">
        <v>1299</v>
      </c>
      <c r="J168" s="49" t="str">
        <f>VLOOKUP(Table1[[#This Row],[Psoft No]],[1]Roster!$C$1:$AJ$1369,9,0)</f>
        <v>Day Shift</v>
      </c>
      <c r="K168" s="49" t="s">
        <v>76</v>
      </c>
      <c r="L168" s="49" t="str">
        <f>VLOOKUP(Table1[[#This Row],[Psoft No]],[1]Roster!$C$1:$AJ$1369,11,0)</f>
        <v>Monday</v>
      </c>
      <c r="M168" s="49" t="str">
        <f>VLOOKUP(Table1[[#This Row],[Psoft No]],[1]Roster!$C$1:$AJ$1369,12,0)</f>
        <v>Tuesday</v>
      </c>
      <c r="N168" s="48" t="s">
        <v>86</v>
      </c>
      <c r="O168" s="49" t="s">
        <v>67</v>
      </c>
      <c r="P168" s="11" t="s">
        <v>80</v>
      </c>
      <c r="Q168" s="11" t="s">
        <v>87</v>
      </c>
      <c r="R168" s="11" t="s">
        <v>2645</v>
      </c>
      <c r="S168" s="11" t="s">
        <v>2646</v>
      </c>
      <c r="T168" s="126" t="str">
        <f>IF(COUNTIFS('DWD RAW File'!$E:$E,$B168,'DWD RAW File'!$AF:$AF,$C$1)&gt;0, IF(COUNTIFS('DWD RAW File'!$E:$E,$B168,'DWD RAW File'!$AF:$AF,$C$1,'DWD RAW File'!$AB:$AB,"Present")&gt;0,"6th Day OT","OFF"), IF(COUNTIFS('DWD RAW File'!$E:$E,$B168,'DWD RAW File'!$AG:$AG,$C$1)&gt;0, IF(COUNTIFS('DWD RAW File'!$E:$E,$B168,'DWD RAW File'!$AG:$AG,$C$1,'DWD RAW File'!$AB:$AB,"Present")&gt;0,"7th Day OT","OFF"), IF(COUNTIFS('DWD RAW File'!$E:$E,$B168,'DWD RAW File'!$AB:$AB,"Present")&gt;0, "P", IF(COUNTIFS('DWD RAW File'!$E:$E,$B168,'DWD RAW File'!$AB:$AB,"Not Present",'DWD RAW File'!$AK:$AK,"&lt;&gt;")&gt;0, _xlfn.XLOOKUP($B168,'DWD RAW File'!$E:$E,'DWD RAW File'!$AK:$AK,""), IF(COUNTIFS('DWD RAW File'!$E:$E,$B168,'DWD RAW File'!$AB:$AB,"Not Present",'DWD RAW File'!$AL:$AL,"&lt;&gt;")&gt;0, _xlfn.XLOOKUP($B168,'DWD RAW File'!$E:$E,'DWD RAW File'!$AL:$AL,""), "AB")))))</f>
        <v>P</v>
      </c>
      <c r="U168" s="97"/>
      <c r="V168" s="51">
        <v>45589</v>
      </c>
      <c r="W168" s="11" t="s">
        <v>1553</v>
      </c>
      <c r="X168" s="121" t="str">
        <f>VLOOKUP(Table1[[#This Row],[Psoft No]],[2]Roster_1788384531598!$E$1:$AU$1334,28,0)</f>
        <v>Monday</v>
      </c>
      <c r="Y168" s="121" t="b">
        <f>Table1[[#This Row],[Column1]]=Table1[[#This Row],[OFF1]]</f>
        <v>1</v>
      </c>
    </row>
    <row r="169" spans="1:25" ht="13" hidden="1" customHeight="1">
      <c r="A169" s="11">
        <v>163</v>
      </c>
      <c r="B169" s="47">
        <v>204868856</v>
      </c>
      <c r="C169" s="87" t="s">
        <v>138</v>
      </c>
      <c r="D169" s="11" t="s">
        <v>139</v>
      </c>
      <c r="E169" s="48" t="s">
        <v>31</v>
      </c>
      <c r="F169" s="48" t="s">
        <v>74</v>
      </c>
      <c r="G169" s="11" t="s">
        <v>64</v>
      </c>
      <c r="H169" s="11" t="s">
        <v>75</v>
      </c>
      <c r="I169" s="11">
        <v>1299</v>
      </c>
      <c r="J169" s="49" t="str">
        <f>VLOOKUP(Table1[[#This Row],[Psoft No]],[1]Roster!$C$1:$AJ$1369,9,0)</f>
        <v>Night Shift</v>
      </c>
      <c r="K169" s="49" t="s">
        <v>76</v>
      </c>
      <c r="L169" s="49" t="str">
        <f>VLOOKUP(Table1[[#This Row],[Psoft No]],[1]Roster!$C$1:$AJ$1369,11,0)</f>
        <v>Thursday</v>
      </c>
      <c r="M169" s="49" t="str">
        <f>VLOOKUP(Table1[[#This Row],[Psoft No]],[1]Roster!$C$1:$AJ$1369,12,0)</f>
        <v>Friday</v>
      </c>
      <c r="N169" s="49" t="s">
        <v>89</v>
      </c>
      <c r="O169" s="49" t="s">
        <v>67</v>
      </c>
      <c r="P169" s="11" t="s">
        <v>80</v>
      </c>
      <c r="Q169" s="11" t="s">
        <v>87</v>
      </c>
      <c r="R169" s="11" t="s">
        <v>2645</v>
      </c>
      <c r="S169" s="11" t="s">
        <v>2646</v>
      </c>
      <c r="T169" s="126" t="str">
        <f>IF(COUNTIFS('DWD RAW File'!$E:$E,$B169,'DWD RAW File'!$AF:$AF,$C$1)&gt;0, IF(COUNTIFS('DWD RAW File'!$E:$E,$B169,'DWD RAW File'!$AF:$AF,$C$1,'DWD RAW File'!$AB:$AB,"Present")&gt;0,"6th Day OT","OFF"), IF(COUNTIFS('DWD RAW File'!$E:$E,$B169,'DWD RAW File'!$AG:$AG,$C$1)&gt;0, IF(COUNTIFS('DWD RAW File'!$E:$E,$B169,'DWD RAW File'!$AG:$AG,$C$1,'DWD RAW File'!$AB:$AB,"Present")&gt;0,"7th Day OT","OFF"), IF(COUNTIFS('DWD RAW File'!$E:$E,$B169,'DWD RAW File'!$AB:$AB,"Present")&gt;0, "P", IF(COUNTIFS('DWD RAW File'!$E:$E,$B169,'DWD RAW File'!$AB:$AB,"Not Present",'DWD RAW File'!$AK:$AK,"&lt;&gt;")&gt;0, _xlfn.XLOOKUP($B169,'DWD RAW File'!$E:$E,'DWD RAW File'!$AK:$AK,""), IF(COUNTIFS('DWD RAW File'!$E:$E,$B169,'DWD RAW File'!$AB:$AB,"Not Present",'DWD RAW File'!$AL:$AL,"&lt;&gt;")&gt;0, _xlfn.XLOOKUP($B169,'DWD RAW File'!$E:$E,'DWD RAW File'!$AL:$AL,""), "AB")))))</f>
        <v>P</v>
      </c>
      <c r="U169" s="97"/>
      <c r="V169" s="51">
        <v>45691</v>
      </c>
      <c r="W169" s="11" t="s">
        <v>1553</v>
      </c>
      <c r="X169" s="121" t="str">
        <f>VLOOKUP(Table1[[#This Row],[Psoft No]],[2]Roster_1788384531598!$E$1:$AU$1334,28,0)</f>
        <v>Thursday</v>
      </c>
      <c r="Y169" s="121" t="b">
        <f>Table1[[#This Row],[Column1]]=Table1[[#This Row],[OFF1]]</f>
        <v>1</v>
      </c>
    </row>
    <row r="170" spans="1:25" ht="13" hidden="1" customHeight="1">
      <c r="A170" s="11">
        <v>164</v>
      </c>
      <c r="B170" s="47">
        <v>206953812</v>
      </c>
      <c r="C170" s="87" t="s">
        <v>2075</v>
      </c>
      <c r="D170" s="11" t="s">
        <v>2009</v>
      </c>
      <c r="E170" s="48" t="s">
        <v>31</v>
      </c>
      <c r="F170" s="48" t="s">
        <v>74</v>
      </c>
      <c r="G170" s="11" t="s">
        <v>64</v>
      </c>
      <c r="H170" s="11" t="s">
        <v>75</v>
      </c>
      <c r="I170" s="11">
        <v>1299</v>
      </c>
      <c r="J170" s="49" t="str">
        <f>VLOOKUP(Table1[[#This Row],[Psoft No]],[1]Roster!$C$1:$AJ$1369,9,0)</f>
        <v>Day Shift</v>
      </c>
      <c r="K170" s="49" t="s">
        <v>76</v>
      </c>
      <c r="L170" s="49" t="str">
        <f>VLOOKUP(Table1[[#This Row],[Psoft No]],[1]Roster!$C$1:$AJ$1369,11,0)</f>
        <v>Thursday</v>
      </c>
      <c r="M170" s="49" t="str">
        <f>VLOOKUP(Table1[[#This Row],[Psoft No]],[1]Roster!$C$1:$AJ$1369,12,0)</f>
        <v>Friday</v>
      </c>
      <c r="N170" s="48" t="s">
        <v>89</v>
      </c>
      <c r="O170" s="49" t="s">
        <v>67</v>
      </c>
      <c r="P170" s="11" t="s">
        <v>80</v>
      </c>
      <c r="Q170" s="11" t="s">
        <v>90</v>
      </c>
      <c r="R170" s="11" t="s">
        <v>2645</v>
      </c>
      <c r="S170" s="11" t="s">
        <v>2646</v>
      </c>
      <c r="T170" s="126" t="str">
        <f>IF(COUNTIFS('DWD RAW File'!$E:$E,$B170,'DWD RAW File'!$AF:$AF,$C$1)&gt;0, IF(COUNTIFS('DWD RAW File'!$E:$E,$B170,'DWD RAW File'!$AF:$AF,$C$1,'DWD RAW File'!$AB:$AB,"Present")&gt;0,"6th Day OT","OFF"), IF(COUNTIFS('DWD RAW File'!$E:$E,$B170,'DWD RAW File'!$AG:$AG,$C$1)&gt;0, IF(COUNTIFS('DWD RAW File'!$E:$E,$B170,'DWD RAW File'!$AG:$AG,$C$1,'DWD RAW File'!$AB:$AB,"Present")&gt;0,"7th Day OT","OFF"), IF(COUNTIFS('DWD RAW File'!$E:$E,$B170,'DWD RAW File'!$AB:$AB,"Present")&gt;0, "P", IF(COUNTIFS('DWD RAW File'!$E:$E,$B170,'DWD RAW File'!$AB:$AB,"Not Present",'DWD RAW File'!$AK:$AK,"&lt;&gt;")&gt;0, _xlfn.XLOOKUP($B170,'DWD RAW File'!$E:$E,'DWD RAW File'!$AK:$AK,""), IF(COUNTIFS('DWD RAW File'!$E:$E,$B170,'DWD RAW File'!$AB:$AB,"Not Present",'DWD RAW File'!$AL:$AL,"&lt;&gt;")&gt;0, _xlfn.XLOOKUP($B170,'DWD RAW File'!$E:$E,'DWD RAW File'!$AL:$AL,""), "AB")))))</f>
        <v>P</v>
      </c>
      <c r="U170" s="97"/>
      <c r="V170" s="51">
        <v>46048</v>
      </c>
      <c r="W170" s="11" t="s">
        <v>1553</v>
      </c>
      <c r="X170" s="121" t="str">
        <f>VLOOKUP(Table1[[#This Row],[Psoft No]],[2]Roster_1788384531598!$E$1:$AU$1334,28,0)</f>
        <v>Thursday</v>
      </c>
      <c r="Y170" s="121" t="b">
        <f>Table1[[#This Row],[Column1]]=Table1[[#This Row],[OFF1]]</f>
        <v>1</v>
      </c>
    </row>
    <row r="171" spans="1:25" ht="13" hidden="1" customHeight="1">
      <c r="A171" s="11">
        <v>165</v>
      </c>
      <c r="B171" s="47">
        <v>205495602</v>
      </c>
      <c r="C171" s="87" t="s">
        <v>540</v>
      </c>
      <c r="D171" s="11" t="s">
        <v>1914</v>
      </c>
      <c r="E171" s="48" t="s">
        <v>31</v>
      </c>
      <c r="F171" s="48" t="s">
        <v>74</v>
      </c>
      <c r="G171" s="11" t="s">
        <v>64</v>
      </c>
      <c r="H171" s="11" t="s">
        <v>75</v>
      </c>
      <c r="I171" s="11">
        <v>1299</v>
      </c>
      <c r="J171" s="49" t="str">
        <f>VLOOKUP(Table1[[#This Row],[Psoft No]],[1]Roster!$C$1:$AJ$1369,9,0)</f>
        <v>Day Shift</v>
      </c>
      <c r="K171" s="49" t="s">
        <v>76</v>
      </c>
      <c r="L171" s="49" t="str">
        <f>VLOOKUP(Table1[[#This Row],[Psoft No]],[1]Roster!$C$1:$AJ$1369,11,0)</f>
        <v>Friday</v>
      </c>
      <c r="M171" s="49" t="str">
        <f>VLOOKUP(Table1[[#This Row],[Psoft No]],[1]Roster!$C$1:$AJ$1369,12,0)</f>
        <v>Saturday</v>
      </c>
      <c r="N171" s="49" t="s">
        <v>89</v>
      </c>
      <c r="O171" s="49" t="s">
        <v>67</v>
      </c>
      <c r="P171" s="11" t="s">
        <v>80</v>
      </c>
      <c r="Q171" s="11" t="s">
        <v>96</v>
      </c>
      <c r="R171" s="11" t="s">
        <v>2645</v>
      </c>
      <c r="S171" s="11" t="s">
        <v>2646</v>
      </c>
      <c r="T171" s="126" t="s">
        <v>7</v>
      </c>
      <c r="U171" s="97"/>
      <c r="V171" s="51">
        <v>45831</v>
      </c>
      <c r="W171" s="11" t="s">
        <v>1553</v>
      </c>
      <c r="X171" s="121" t="str">
        <f>VLOOKUP(Table1[[#This Row],[Psoft No]],[2]Roster_1788384531598!$E$1:$AU$1334,28,0)</f>
        <v>Friday</v>
      </c>
      <c r="Y171" s="121" t="b">
        <f>Table1[[#This Row],[Column1]]=Table1[[#This Row],[OFF1]]</f>
        <v>1</v>
      </c>
    </row>
    <row r="172" spans="1:25" ht="13" hidden="1" customHeight="1">
      <c r="A172" s="11">
        <v>166</v>
      </c>
      <c r="B172" s="47">
        <v>204299909</v>
      </c>
      <c r="C172" s="87" t="s">
        <v>2220</v>
      </c>
      <c r="D172" s="11" t="s">
        <v>2221</v>
      </c>
      <c r="E172" s="48" t="s">
        <v>31</v>
      </c>
      <c r="F172" s="48" t="s">
        <v>74</v>
      </c>
      <c r="G172" s="11" t="s">
        <v>64</v>
      </c>
      <c r="H172" s="11" t="s">
        <v>75</v>
      </c>
      <c r="I172" s="11">
        <v>1299</v>
      </c>
      <c r="J172" s="49" t="str">
        <f>VLOOKUP(Table1[[#This Row],[Psoft No]],[1]Roster!$C$1:$AJ$1369,9,0)</f>
        <v>Day Shift</v>
      </c>
      <c r="K172" s="49" t="s">
        <v>76</v>
      </c>
      <c r="L172" s="49" t="str">
        <f>VLOOKUP(Table1[[#This Row],[Psoft No]],[1]Roster!$C$1:$AJ$1369,11,0)</f>
        <v>Saturday</v>
      </c>
      <c r="M172" s="49" t="str">
        <f>VLOOKUP(Table1[[#This Row],[Psoft No]],[1]Roster!$C$1:$AJ$1369,12,0)</f>
        <v>Sunday</v>
      </c>
      <c r="N172" s="48" t="s">
        <v>86</v>
      </c>
      <c r="O172" s="49" t="s">
        <v>67</v>
      </c>
      <c r="P172" s="11" t="s">
        <v>80</v>
      </c>
      <c r="Q172" s="11" t="s">
        <v>87</v>
      </c>
      <c r="R172" s="11" t="s">
        <v>2645</v>
      </c>
      <c r="S172" s="11" t="s">
        <v>2646</v>
      </c>
      <c r="T172" s="126" t="str">
        <f>IF(COUNTIFS('DWD RAW File'!$E:$E,$B172,'DWD RAW File'!$AF:$AF,$C$1)&gt;0, IF(COUNTIFS('DWD RAW File'!$E:$E,$B172,'DWD RAW File'!$AF:$AF,$C$1,'DWD RAW File'!$AB:$AB,"Present")&gt;0,"6th Day OT","OFF"), IF(COUNTIFS('DWD RAW File'!$E:$E,$B172,'DWD RAW File'!$AG:$AG,$C$1)&gt;0, IF(COUNTIFS('DWD RAW File'!$E:$E,$B172,'DWD RAW File'!$AG:$AG,$C$1,'DWD RAW File'!$AB:$AB,"Present")&gt;0,"7th Day OT","OFF"), IF(COUNTIFS('DWD RAW File'!$E:$E,$B172,'DWD RAW File'!$AB:$AB,"Present")&gt;0, "P", IF(COUNTIFS('DWD RAW File'!$E:$E,$B172,'DWD RAW File'!$AB:$AB,"Not Present",'DWD RAW File'!$AK:$AK,"&lt;&gt;")&gt;0, _xlfn.XLOOKUP($B172,'DWD RAW File'!$E:$E,'DWD RAW File'!$AK:$AK,""), IF(COUNTIFS('DWD RAW File'!$E:$E,$B172,'DWD RAW File'!$AB:$AB,"Not Present",'DWD RAW File'!$AL:$AL,"&lt;&gt;")&gt;0, _xlfn.XLOOKUP($B172,'DWD RAW File'!$E:$E,'DWD RAW File'!$AL:$AL,""), "AB")))))</f>
        <v>P</v>
      </c>
      <c r="U172" s="97"/>
      <c r="V172" s="51">
        <v>45589</v>
      </c>
      <c r="W172" s="11" t="s">
        <v>1553</v>
      </c>
      <c r="X172" s="121" t="str">
        <f>VLOOKUP(Table1[[#This Row],[Psoft No]],[2]Roster_1788384531598!$E$1:$AU$1334,28,0)</f>
        <v>Saturday</v>
      </c>
      <c r="Y172" s="121" t="b">
        <f>Table1[[#This Row],[Column1]]=Table1[[#This Row],[OFF1]]</f>
        <v>1</v>
      </c>
    </row>
    <row r="173" spans="1:25" ht="13" hidden="1" customHeight="1">
      <c r="A173" s="11">
        <v>167</v>
      </c>
      <c r="B173" s="47">
        <v>203850935</v>
      </c>
      <c r="C173" s="87" t="s">
        <v>2222</v>
      </c>
      <c r="D173" s="11" t="s">
        <v>2223</v>
      </c>
      <c r="E173" s="48" t="s">
        <v>31</v>
      </c>
      <c r="F173" s="48" t="s">
        <v>74</v>
      </c>
      <c r="G173" s="11" t="s">
        <v>64</v>
      </c>
      <c r="H173" s="11" t="s">
        <v>75</v>
      </c>
      <c r="I173" s="11">
        <v>1299</v>
      </c>
      <c r="J173" s="49" t="str">
        <f>VLOOKUP(Table1[[#This Row],[Psoft No]],[1]Roster!$C$1:$AJ$1369,9,0)</f>
        <v>Day Shift</v>
      </c>
      <c r="K173" s="49" t="s">
        <v>76</v>
      </c>
      <c r="L173" s="49" t="str">
        <f>VLOOKUP(Table1[[#This Row],[Psoft No]],[1]Roster!$C$1:$AJ$1369,11,0)</f>
        <v>Saturday</v>
      </c>
      <c r="M173" s="49" t="str">
        <f>VLOOKUP(Table1[[#This Row],[Psoft No]],[1]Roster!$C$1:$AJ$1369,12,0)</f>
        <v>Sunday</v>
      </c>
      <c r="N173" s="48" t="s">
        <v>79</v>
      </c>
      <c r="O173" s="49" t="s">
        <v>67</v>
      </c>
      <c r="P173" s="11" t="s">
        <v>80</v>
      </c>
      <c r="Q173" s="11" t="s">
        <v>81</v>
      </c>
      <c r="R173" s="11" t="s">
        <v>2645</v>
      </c>
      <c r="S173" s="11" t="s">
        <v>2646</v>
      </c>
      <c r="T173" s="126" t="str">
        <f>IF(COUNTIFS('DWD RAW File'!$E:$E,$B173,'DWD RAW File'!$AF:$AF,$C$1)&gt;0, IF(COUNTIFS('DWD RAW File'!$E:$E,$B173,'DWD RAW File'!$AF:$AF,$C$1,'DWD RAW File'!$AB:$AB,"Present")&gt;0,"6th Day OT","OFF"), IF(COUNTIFS('DWD RAW File'!$E:$E,$B173,'DWD RAW File'!$AG:$AG,$C$1)&gt;0, IF(COUNTIFS('DWD RAW File'!$E:$E,$B173,'DWD RAW File'!$AG:$AG,$C$1,'DWD RAW File'!$AB:$AB,"Present")&gt;0,"7th Day OT","OFF"), IF(COUNTIFS('DWD RAW File'!$E:$E,$B173,'DWD RAW File'!$AB:$AB,"Present")&gt;0, "P", IF(COUNTIFS('DWD RAW File'!$E:$E,$B173,'DWD RAW File'!$AB:$AB,"Not Present",'DWD RAW File'!$AK:$AK,"&lt;&gt;")&gt;0, _xlfn.XLOOKUP($B173,'DWD RAW File'!$E:$E,'DWD RAW File'!$AK:$AK,""), IF(COUNTIFS('DWD RAW File'!$E:$E,$B173,'DWD RAW File'!$AB:$AB,"Not Present",'DWD RAW File'!$AL:$AL,"&lt;&gt;")&gt;0, _xlfn.XLOOKUP($B173,'DWD RAW File'!$E:$E,'DWD RAW File'!$AL:$AL,""), "AB")))))</f>
        <v>P</v>
      </c>
      <c r="U173" s="97"/>
      <c r="V173" s="51">
        <v>45524</v>
      </c>
      <c r="W173" s="11" t="s">
        <v>1553</v>
      </c>
      <c r="X173" s="121" t="str">
        <f>VLOOKUP(Table1[[#This Row],[Psoft No]],[2]Roster_1788384531598!$E$1:$AU$1334,28,0)</f>
        <v>Saturday</v>
      </c>
      <c r="Y173" s="121" t="b">
        <f>Table1[[#This Row],[Column1]]=Table1[[#This Row],[OFF1]]</f>
        <v>1</v>
      </c>
    </row>
    <row r="174" spans="1:25" ht="13" hidden="1" customHeight="1">
      <c r="A174" s="11">
        <v>168</v>
      </c>
      <c r="B174" s="47">
        <v>203679325</v>
      </c>
      <c r="C174" s="87" t="s">
        <v>2417</v>
      </c>
      <c r="D174" s="11" t="s">
        <v>2418</v>
      </c>
      <c r="E174" s="48" t="s">
        <v>31</v>
      </c>
      <c r="F174" s="48" t="s">
        <v>74</v>
      </c>
      <c r="G174" s="11" t="s">
        <v>64</v>
      </c>
      <c r="H174" s="11" t="s">
        <v>75</v>
      </c>
      <c r="I174" s="11">
        <v>1299</v>
      </c>
      <c r="J174" s="49" t="str">
        <f>VLOOKUP(Table1[[#This Row],[Psoft No]],[1]Roster!$C$1:$AJ$1369,9,0)</f>
        <v>Day Shift</v>
      </c>
      <c r="K174" s="49" t="s">
        <v>76</v>
      </c>
      <c r="L174" s="49" t="str">
        <f>VLOOKUP(Table1[[#This Row],[Psoft No]],[1]Roster!$C$1:$AJ$1369,11,0)</f>
        <v>Monday</v>
      </c>
      <c r="M174" s="49" t="str">
        <f>VLOOKUP(Table1[[#This Row],[Psoft No]],[1]Roster!$C$1:$AJ$1369,12,0)</f>
        <v>Tuesday</v>
      </c>
      <c r="N174" s="48" t="s">
        <v>79</v>
      </c>
      <c r="O174" s="49" t="s">
        <v>67</v>
      </c>
      <c r="P174" s="11" t="s">
        <v>80</v>
      </c>
      <c r="Q174" s="11" t="s">
        <v>81</v>
      </c>
      <c r="R174" s="11" t="s">
        <v>2645</v>
      </c>
      <c r="S174" s="11" t="s">
        <v>2646</v>
      </c>
      <c r="T174" s="126" t="s">
        <v>7</v>
      </c>
      <c r="U174" s="97"/>
      <c r="V174" s="51">
        <v>45488</v>
      </c>
      <c r="W174" s="11" t="s">
        <v>1553</v>
      </c>
      <c r="X174" s="121" t="str">
        <f>VLOOKUP(Table1[[#This Row],[Psoft No]],[2]Roster_1788384531598!$E$1:$AU$1334,28,0)</f>
        <v>Monday</v>
      </c>
      <c r="Y174" s="121" t="b">
        <f>Table1[[#This Row],[Column1]]=Table1[[#This Row],[OFF1]]</f>
        <v>1</v>
      </c>
    </row>
    <row r="175" spans="1:25" ht="13" hidden="1" customHeight="1">
      <c r="A175" s="11">
        <v>169</v>
      </c>
      <c r="B175" s="47">
        <v>202238249</v>
      </c>
      <c r="C175" s="87" t="s">
        <v>140</v>
      </c>
      <c r="D175" s="11" t="s">
        <v>1915</v>
      </c>
      <c r="E175" s="48" t="s">
        <v>31</v>
      </c>
      <c r="F175" s="48" t="s">
        <v>74</v>
      </c>
      <c r="G175" s="11" t="s">
        <v>64</v>
      </c>
      <c r="H175" s="11" t="s">
        <v>75</v>
      </c>
      <c r="I175" s="11">
        <v>1299</v>
      </c>
      <c r="J175" s="49" t="str">
        <f>VLOOKUP(Table1[[#This Row],[Psoft No]],[1]Roster!$C$1:$AJ$1369,9,0)</f>
        <v>Day Shift</v>
      </c>
      <c r="K175" s="49" t="s">
        <v>76</v>
      </c>
      <c r="L175" s="49" t="str">
        <f>VLOOKUP(Table1[[#This Row],[Psoft No]],[1]Roster!$C$1:$AJ$1369,11,0)</f>
        <v>Sunday</v>
      </c>
      <c r="M175" s="49" t="str">
        <f>VLOOKUP(Table1[[#This Row],[Psoft No]],[1]Roster!$C$1:$AJ$1369,12,0)</f>
        <v>Monday</v>
      </c>
      <c r="N175" s="48" t="s">
        <v>86</v>
      </c>
      <c r="O175" s="49" t="s">
        <v>67</v>
      </c>
      <c r="P175" s="11" t="s">
        <v>80</v>
      </c>
      <c r="Q175" s="11" t="s">
        <v>87</v>
      </c>
      <c r="R175" s="11" t="s">
        <v>2645</v>
      </c>
      <c r="S175" s="11" t="s">
        <v>2646</v>
      </c>
      <c r="T175" s="126" t="str">
        <f>IF(COUNTIFS('DWD RAW File'!$E:$E,$B175,'DWD RAW File'!$AF:$AF,$C$1)&gt;0, IF(COUNTIFS('DWD RAW File'!$E:$E,$B175,'DWD RAW File'!$AF:$AF,$C$1,'DWD RAW File'!$AB:$AB,"Present")&gt;0,"6th Day OT","OFF"), IF(COUNTIFS('DWD RAW File'!$E:$E,$B175,'DWD RAW File'!$AG:$AG,$C$1)&gt;0, IF(COUNTIFS('DWD RAW File'!$E:$E,$B175,'DWD RAW File'!$AG:$AG,$C$1,'DWD RAW File'!$AB:$AB,"Present")&gt;0,"7th Day OT","OFF"), IF(COUNTIFS('DWD RAW File'!$E:$E,$B175,'DWD RAW File'!$AB:$AB,"Present")&gt;0, "P", IF(COUNTIFS('DWD RAW File'!$E:$E,$B175,'DWD RAW File'!$AB:$AB,"Not Present",'DWD RAW File'!$AK:$AK,"&lt;&gt;")&gt;0, _xlfn.XLOOKUP($B175,'DWD RAW File'!$E:$E,'DWD RAW File'!$AK:$AK,""), IF(COUNTIFS('DWD RAW File'!$E:$E,$B175,'DWD RAW File'!$AB:$AB,"Not Present",'DWD RAW File'!$AL:$AL,"&lt;&gt;")&gt;0, _xlfn.XLOOKUP($B175,'DWD RAW File'!$E:$E,'DWD RAW File'!$AL:$AL,""), "AB")))))</f>
        <v>P</v>
      </c>
      <c r="U175" s="97"/>
      <c r="V175" s="51">
        <v>45586</v>
      </c>
      <c r="W175" s="11" t="s">
        <v>1553</v>
      </c>
      <c r="X175" s="121" t="str">
        <f>VLOOKUP(Table1[[#This Row],[Psoft No]],[2]Roster_1788384531598!$E$1:$AU$1334,28,0)</f>
        <v>Sunday</v>
      </c>
      <c r="Y175" s="121" t="b">
        <f>Table1[[#This Row],[Column1]]=Table1[[#This Row],[OFF1]]</f>
        <v>1</v>
      </c>
    </row>
    <row r="176" spans="1:25" ht="13" hidden="1" customHeight="1">
      <c r="A176" s="11">
        <v>170</v>
      </c>
      <c r="B176" s="47">
        <v>102207652</v>
      </c>
      <c r="C176" s="87" t="s">
        <v>141</v>
      </c>
      <c r="D176" s="11" t="s">
        <v>1916</v>
      </c>
      <c r="E176" s="48" t="s">
        <v>34</v>
      </c>
      <c r="F176" s="48" t="s">
        <v>74</v>
      </c>
      <c r="G176" s="11" t="s">
        <v>64</v>
      </c>
      <c r="H176" s="11" t="s">
        <v>75</v>
      </c>
      <c r="I176" s="11">
        <v>1299</v>
      </c>
      <c r="J176" s="49" t="str">
        <f>VLOOKUP(Table1[[#This Row],[Psoft No]],[1]Roster!$C$1:$AJ$1369,9,0)</f>
        <v>Night Shift</v>
      </c>
      <c r="K176" s="49" t="s">
        <v>76</v>
      </c>
      <c r="L176" s="49" t="str">
        <f>VLOOKUP(Table1[[#This Row],[Psoft No]],[1]Roster!$C$1:$AJ$1369,11,0)</f>
        <v>Thursday</v>
      </c>
      <c r="M176" s="49" t="str">
        <f>VLOOKUP(Table1[[#This Row],[Psoft No]],[1]Roster!$C$1:$AJ$1369,12,0)</f>
        <v>Friday</v>
      </c>
      <c r="N176" s="48" t="s">
        <v>108</v>
      </c>
      <c r="O176" s="49" t="s">
        <v>67</v>
      </c>
      <c r="P176" s="11" t="s">
        <v>80</v>
      </c>
      <c r="Q176" s="11" t="s">
        <v>98</v>
      </c>
      <c r="R176" s="11" t="s">
        <v>82</v>
      </c>
      <c r="S176" s="11" t="s">
        <v>2647</v>
      </c>
      <c r="T176" s="126" t="str">
        <f>IF(COUNTIFS('DWD RAW File'!$E:$E,$B176,'DWD RAW File'!$AF:$AF,$C$1)&gt;0, IF(COUNTIFS('DWD RAW File'!$E:$E,$B176,'DWD RAW File'!$AF:$AF,$C$1,'DWD RAW File'!$AB:$AB,"Present")&gt;0,"6th Day OT","OFF"), IF(COUNTIFS('DWD RAW File'!$E:$E,$B176,'DWD RAW File'!$AG:$AG,$C$1)&gt;0, IF(COUNTIFS('DWD RAW File'!$E:$E,$B176,'DWD RAW File'!$AG:$AG,$C$1,'DWD RAW File'!$AB:$AB,"Present")&gt;0,"7th Day OT","OFF"), IF(COUNTIFS('DWD RAW File'!$E:$E,$B176,'DWD RAW File'!$AB:$AB,"Present")&gt;0, "P", IF(COUNTIFS('DWD RAW File'!$E:$E,$B176,'DWD RAW File'!$AB:$AB,"Not Present",'DWD RAW File'!$AK:$AK,"&lt;&gt;")&gt;0, _xlfn.XLOOKUP($B176,'DWD RAW File'!$E:$E,'DWD RAW File'!$AK:$AK,""), IF(COUNTIFS('DWD RAW File'!$E:$E,$B176,'DWD RAW File'!$AB:$AB,"Not Present",'DWD RAW File'!$AL:$AL,"&lt;&gt;")&gt;0, _xlfn.XLOOKUP($B176,'DWD RAW File'!$E:$E,'DWD RAW File'!$AL:$AL,""), "AB")))))</f>
        <v>P</v>
      </c>
      <c r="U176" s="97"/>
      <c r="V176" s="51">
        <v>42868</v>
      </c>
      <c r="W176" s="11" t="s">
        <v>1553</v>
      </c>
      <c r="X176" s="121" t="str">
        <f>VLOOKUP(Table1[[#This Row],[Psoft No]],[2]Roster_1788384531598!$E$1:$AU$1334,28,0)</f>
        <v>Thursday</v>
      </c>
      <c r="Y176" s="121" t="b">
        <f>Table1[[#This Row],[Column1]]=Table1[[#This Row],[OFF1]]</f>
        <v>1</v>
      </c>
    </row>
    <row r="177" spans="1:25" ht="13" hidden="1" customHeight="1">
      <c r="A177" s="11">
        <v>171</v>
      </c>
      <c r="B177" s="47">
        <v>203813085</v>
      </c>
      <c r="C177" s="87" t="s">
        <v>2224</v>
      </c>
      <c r="D177" s="11" t="s">
        <v>2225</v>
      </c>
      <c r="E177" s="48" t="s">
        <v>31</v>
      </c>
      <c r="F177" s="48" t="s">
        <v>74</v>
      </c>
      <c r="G177" s="11" t="s">
        <v>64</v>
      </c>
      <c r="H177" s="11" t="s">
        <v>75</v>
      </c>
      <c r="I177" s="11">
        <v>1299</v>
      </c>
      <c r="J177" s="49" t="str">
        <f>VLOOKUP(Table1[[#This Row],[Psoft No]],[1]Roster!$C$1:$AJ$1369,9,0)</f>
        <v>Day Shift</v>
      </c>
      <c r="K177" s="49" t="s">
        <v>76</v>
      </c>
      <c r="L177" s="49" t="str">
        <f>VLOOKUP(Table1[[#This Row],[Psoft No]],[1]Roster!$C$1:$AJ$1369,11,0)</f>
        <v>Monday</v>
      </c>
      <c r="M177" s="49" t="str">
        <f>VLOOKUP(Table1[[#This Row],[Psoft No]],[1]Roster!$C$1:$AJ$1369,12,0)</f>
        <v>Tuesday</v>
      </c>
      <c r="N177" s="48" t="s">
        <v>86</v>
      </c>
      <c r="O177" s="49" t="s">
        <v>67</v>
      </c>
      <c r="P177" s="11" t="s">
        <v>80</v>
      </c>
      <c r="Q177" s="11" t="s">
        <v>99</v>
      </c>
      <c r="R177" s="11" t="s">
        <v>2645</v>
      </c>
      <c r="S177" s="11" t="s">
        <v>2646</v>
      </c>
      <c r="T177" s="126" t="str">
        <f>IF(COUNTIFS('DWD RAW File'!$E:$E,$B177,'DWD RAW File'!$AF:$AF,$C$1)&gt;0, IF(COUNTIFS('DWD RAW File'!$E:$E,$B177,'DWD RAW File'!$AF:$AF,$C$1,'DWD RAW File'!$AB:$AB,"Present")&gt;0,"6th Day OT","OFF"), IF(COUNTIFS('DWD RAW File'!$E:$E,$B177,'DWD RAW File'!$AG:$AG,$C$1)&gt;0, IF(COUNTIFS('DWD RAW File'!$E:$E,$B177,'DWD RAW File'!$AG:$AG,$C$1,'DWD RAW File'!$AB:$AB,"Present")&gt;0,"7th Day OT","OFF"), IF(COUNTIFS('DWD RAW File'!$E:$E,$B177,'DWD RAW File'!$AB:$AB,"Present")&gt;0, "P", IF(COUNTIFS('DWD RAW File'!$E:$E,$B177,'DWD RAW File'!$AB:$AB,"Not Present",'DWD RAW File'!$AK:$AK,"&lt;&gt;")&gt;0, _xlfn.XLOOKUP($B177,'DWD RAW File'!$E:$E,'DWD RAW File'!$AK:$AK,""), IF(COUNTIFS('DWD RAW File'!$E:$E,$B177,'DWD RAW File'!$AB:$AB,"Not Present",'DWD RAW File'!$AL:$AL,"&lt;&gt;")&gt;0, _xlfn.XLOOKUP($B177,'DWD RAW File'!$E:$E,'DWD RAW File'!$AL:$AL,""), "AB")))))</f>
        <v>P</v>
      </c>
      <c r="U177" s="97"/>
      <c r="V177" s="51">
        <v>45517</v>
      </c>
      <c r="W177" s="11" t="s">
        <v>1553</v>
      </c>
      <c r="X177" s="121" t="str">
        <f>VLOOKUP(Table1[[#This Row],[Psoft No]],[2]Roster_1788384531598!$E$1:$AU$1334,28,0)</f>
        <v>Monday</v>
      </c>
      <c r="Y177" s="121" t="b">
        <f>Table1[[#This Row],[Column1]]=Table1[[#This Row],[OFF1]]</f>
        <v>1</v>
      </c>
    </row>
    <row r="178" spans="1:25" ht="13" hidden="1" customHeight="1">
      <c r="A178" s="11">
        <v>172</v>
      </c>
      <c r="B178" s="47">
        <v>206875145</v>
      </c>
      <c r="C178" s="87" t="s">
        <v>1701</v>
      </c>
      <c r="D178" s="11" t="s">
        <v>1702</v>
      </c>
      <c r="E178" s="48" t="s">
        <v>31</v>
      </c>
      <c r="F178" s="48" t="s">
        <v>74</v>
      </c>
      <c r="G178" s="48" t="s">
        <v>64</v>
      </c>
      <c r="H178" s="48" t="s">
        <v>75</v>
      </c>
      <c r="I178" s="11">
        <v>1299</v>
      </c>
      <c r="J178" s="49" t="str">
        <f>VLOOKUP(Table1[[#This Row],[Psoft No]],[1]Roster!$C$1:$AJ$1369,9,0)</f>
        <v>Day Shift</v>
      </c>
      <c r="K178" s="49" t="s">
        <v>76</v>
      </c>
      <c r="L178" s="49" t="str">
        <f>VLOOKUP(Table1[[#This Row],[Psoft No]],[1]Roster!$C$1:$AJ$1369,11,0)</f>
        <v>Monday</v>
      </c>
      <c r="M178" s="49" t="str">
        <f>VLOOKUP(Table1[[#This Row],[Psoft No]],[1]Roster!$C$1:$AJ$1369,12,0)</f>
        <v>Tuesday</v>
      </c>
      <c r="N178" s="49" t="s">
        <v>89</v>
      </c>
      <c r="O178" s="48" t="s">
        <v>67</v>
      </c>
      <c r="P178" s="48" t="s">
        <v>80</v>
      </c>
      <c r="Q178" s="11" t="s">
        <v>90</v>
      </c>
      <c r="R178" s="11" t="s">
        <v>2645</v>
      </c>
      <c r="S178" s="11" t="s">
        <v>2646</v>
      </c>
      <c r="T178" s="126" t="str">
        <f>IF(COUNTIFS('DWD RAW File'!$E:$E,$B178,'DWD RAW File'!$AF:$AF,$C$1)&gt;0, IF(COUNTIFS('DWD RAW File'!$E:$E,$B178,'DWD RAW File'!$AF:$AF,$C$1,'DWD RAW File'!$AB:$AB,"Present")&gt;0,"6th Day OT","OFF"), IF(COUNTIFS('DWD RAW File'!$E:$E,$B178,'DWD RAW File'!$AG:$AG,$C$1)&gt;0, IF(COUNTIFS('DWD RAW File'!$E:$E,$B178,'DWD RAW File'!$AG:$AG,$C$1,'DWD RAW File'!$AB:$AB,"Present")&gt;0,"7th Day OT","OFF"), IF(COUNTIFS('DWD RAW File'!$E:$E,$B178,'DWD RAW File'!$AB:$AB,"Present")&gt;0, "P", IF(COUNTIFS('DWD RAW File'!$E:$E,$B178,'DWD RAW File'!$AB:$AB,"Not Present",'DWD RAW File'!$AK:$AK,"&lt;&gt;")&gt;0, _xlfn.XLOOKUP($B178,'DWD RAW File'!$E:$E,'DWD RAW File'!$AK:$AK,""), IF(COUNTIFS('DWD RAW File'!$E:$E,$B178,'DWD RAW File'!$AB:$AB,"Not Present",'DWD RAW File'!$AL:$AL,"&lt;&gt;")&gt;0, _xlfn.XLOOKUP($B178,'DWD RAW File'!$E:$E,'DWD RAW File'!$AL:$AL,""), "AB")))))</f>
        <v>P</v>
      </c>
      <c r="U178" s="97"/>
      <c r="V178" s="51">
        <v>46020</v>
      </c>
      <c r="W178" s="11" t="s">
        <v>1553</v>
      </c>
      <c r="X178" s="121" t="str">
        <f>VLOOKUP(Table1[[#This Row],[Psoft No]],[2]Roster_1788384531598!$E$1:$AU$1334,28,0)</f>
        <v>Monday</v>
      </c>
      <c r="Y178" s="121" t="b">
        <f>Table1[[#This Row],[Column1]]=Table1[[#This Row],[OFF1]]</f>
        <v>1</v>
      </c>
    </row>
    <row r="179" spans="1:25" ht="13" hidden="1" customHeight="1">
      <c r="A179" s="11">
        <v>173</v>
      </c>
      <c r="B179" s="47">
        <v>206136724</v>
      </c>
      <c r="C179" s="87" t="s">
        <v>2419</v>
      </c>
      <c r="D179" s="11" t="s">
        <v>2420</v>
      </c>
      <c r="E179" s="48" t="s">
        <v>31</v>
      </c>
      <c r="F179" s="48" t="s">
        <v>74</v>
      </c>
      <c r="G179" s="11" t="s">
        <v>64</v>
      </c>
      <c r="H179" s="11" t="s">
        <v>75</v>
      </c>
      <c r="I179" s="11">
        <v>1299</v>
      </c>
      <c r="J179" s="49" t="str">
        <f>VLOOKUP(Table1[[#This Row],[Psoft No]],[1]Roster!$C$1:$AJ$1369,9,0)</f>
        <v>Day Shift</v>
      </c>
      <c r="K179" s="49" t="s">
        <v>76</v>
      </c>
      <c r="L179" s="49" t="str">
        <f>VLOOKUP(Table1[[#This Row],[Psoft No]],[1]Roster!$C$1:$AJ$1369,11,0)</f>
        <v>Monday</v>
      </c>
      <c r="M179" s="49" t="str">
        <f>VLOOKUP(Table1[[#This Row],[Psoft No]],[1]Roster!$C$1:$AJ$1369,12,0)</f>
        <v>Tuesday</v>
      </c>
      <c r="N179" s="49" t="s">
        <v>89</v>
      </c>
      <c r="O179" s="49" t="s">
        <v>67</v>
      </c>
      <c r="P179" s="11" t="s">
        <v>80</v>
      </c>
      <c r="Q179" s="11" t="s">
        <v>81</v>
      </c>
      <c r="R179" s="11" t="s">
        <v>2645</v>
      </c>
      <c r="S179" s="11" t="s">
        <v>2646</v>
      </c>
      <c r="T179" s="126" t="str">
        <f>IF(COUNTIFS('DWD RAW File'!$E:$E,$B179,'DWD RAW File'!$AF:$AF,$C$1)&gt;0, IF(COUNTIFS('DWD RAW File'!$E:$E,$B179,'DWD RAW File'!$AF:$AF,$C$1,'DWD RAW File'!$AB:$AB,"Present")&gt;0,"6th Day OT","OFF"), IF(COUNTIFS('DWD RAW File'!$E:$E,$B179,'DWD RAW File'!$AG:$AG,$C$1)&gt;0, IF(COUNTIFS('DWD RAW File'!$E:$E,$B179,'DWD RAW File'!$AG:$AG,$C$1,'DWD RAW File'!$AB:$AB,"Present")&gt;0,"7th Day OT","OFF"), IF(COUNTIFS('DWD RAW File'!$E:$E,$B179,'DWD RAW File'!$AB:$AB,"Present")&gt;0, "P", IF(COUNTIFS('DWD RAW File'!$E:$E,$B179,'DWD RAW File'!$AB:$AB,"Not Present",'DWD RAW File'!$AK:$AK,"&lt;&gt;")&gt;0, _xlfn.XLOOKUP($B179,'DWD RAW File'!$E:$E,'DWD RAW File'!$AK:$AK,""), IF(COUNTIFS('DWD RAW File'!$E:$E,$B179,'DWD RAW File'!$AB:$AB,"Not Present",'DWD RAW File'!$AL:$AL,"&lt;&gt;")&gt;0, _xlfn.XLOOKUP($B179,'DWD RAW File'!$E:$E,'DWD RAW File'!$AL:$AL,""), "AB")))))</f>
        <v>P</v>
      </c>
      <c r="U179" s="97"/>
      <c r="V179" s="51">
        <v>45932</v>
      </c>
      <c r="W179" s="11" t="s">
        <v>1553</v>
      </c>
      <c r="X179" s="121" t="str">
        <f>VLOOKUP(Table1[[#This Row],[Psoft No]],[2]Roster_1788384531598!$E$1:$AU$1334,28,0)</f>
        <v>Monday</v>
      </c>
      <c r="Y179" s="121" t="b">
        <f>Table1[[#This Row],[Column1]]=Table1[[#This Row],[OFF1]]</f>
        <v>1</v>
      </c>
    </row>
    <row r="180" spans="1:25" ht="13" hidden="1" customHeight="1">
      <c r="A180" s="11">
        <v>174</v>
      </c>
      <c r="B180" s="47">
        <v>204329123</v>
      </c>
      <c r="C180" s="87" t="s">
        <v>2226</v>
      </c>
      <c r="D180" s="11" t="s">
        <v>2227</v>
      </c>
      <c r="E180" s="48" t="s">
        <v>31</v>
      </c>
      <c r="F180" s="48" t="s">
        <v>74</v>
      </c>
      <c r="G180" s="11" t="s">
        <v>64</v>
      </c>
      <c r="H180" s="11" t="s">
        <v>75</v>
      </c>
      <c r="I180" s="11">
        <v>1299</v>
      </c>
      <c r="J180" s="49" t="str">
        <f>VLOOKUP(Table1[[#This Row],[Psoft No]],[1]Roster!$C$1:$AJ$1369,9,0)</f>
        <v>Night Shift</v>
      </c>
      <c r="K180" s="49" t="s">
        <v>76</v>
      </c>
      <c r="L180" s="49" t="str">
        <f>VLOOKUP(Table1[[#This Row],[Psoft No]],[1]Roster!$C$1:$AJ$1369,11,0)</f>
        <v>Saturday</v>
      </c>
      <c r="M180" s="49" t="str">
        <f>VLOOKUP(Table1[[#This Row],[Psoft No]],[1]Roster!$C$1:$AJ$1369,12,0)</f>
        <v>Sunday</v>
      </c>
      <c r="N180" s="48" t="s">
        <v>86</v>
      </c>
      <c r="O180" s="49" t="s">
        <v>67</v>
      </c>
      <c r="P180" s="11" t="s">
        <v>80</v>
      </c>
      <c r="Q180" s="11" t="s">
        <v>87</v>
      </c>
      <c r="R180" s="11" t="s">
        <v>2645</v>
      </c>
      <c r="S180" s="11" t="s">
        <v>2646</v>
      </c>
      <c r="T180" s="126" t="str">
        <f>IF(COUNTIFS('DWD RAW File'!$E:$E,$B180,'DWD RAW File'!$AF:$AF,$C$1)&gt;0, IF(COUNTIFS('DWD RAW File'!$E:$E,$B180,'DWD RAW File'!$AF:$AF,$C$1,'DWD RAW File'!$AB:$AB,"Present")&gt;0,"6th Day OT","OFF"), IF(COUNTIFS('DWD RAW File'!$E:$E,$B180,'DWD RAW File'!$AG:$AG,$C$1)&gt;0, IF(COUNTIFS('DWD RAW File'!$E:$E,$B180,'DWD RAW File'!$AG:$AG,$C$1,'DWD RAW File'!$AB:$AB,"Present")&gt;0,"7th Day OT","OFF"), IF(COUNTIFS('DWD RAW File'!$E:$E,$B180,'DWD RAW File'!$AB:$AB,"Present")&gt;0, "P", IF(COUNTIFS('DWD RAW File'!$E:$E,$B180,'DWD RAW File'!$AB:$AB,"Not Present",'DWD RAW File'!$AK:$AK,"&lt;&gt;")&gt;0, _xlfn.XLOOKUP($B180,'DWD RAW File'!$E:$E,'DWD RAW File'!$AK:$AK,""), IF(COUNTIFS('DWD RAW File'!$E:$E,$B180,'DWD RAW File'!$AB:$AB,"Not Present",'DWD RAW File'!$AL:$AL,"&lt;&gt;")&gt;0, _xlfn.XLOOKUP($B180,'DWD RAW File'!$E:$E,'DWD RAW File'!$AL:$AL,""), "AB")))))</f>
        <v>P</v>
      </c>
      <c r="U180" s="97"/>
      <c r="V180" s="51">
        <v>45589</v>
      </c>
      <c r="W180" s="11" t="s">
        <v>1553</v>
      </c>
      <c r="X180" s="121" t="str">
        <f>VLOOKUP(Table1[[#This Row],[Psoft No]],[2]Roster_1788384531598!$E$1:$AU$1334,28,0)</f>
        <v>Saturday</v>
      </c>
      <c r="Y180" s="121" t="b">
        <f>Table1[[#This Row],[Column1]]=Table1[[#This Row],[OFF1]]</f>
        <v>1</v>
      </c>
    </row>
    <row r="181" spans="1:25" ht="13" hidden="1" customHeight="1">
      <c r="A181" s="11">
        <v>175</v>
      </c>
      <c r="B181" s="47">
        <v>206851163</v>
      </c>
      <c r="C181" s="87" t="s">
        <v>1712</v>
      </c>
      <c r="D181" s="11" t="s">
        <v>1713</v>
      </c>
      <c r="E181" s="48" t="s">
        <v>31</v>
      </c>
      <c r="F181" s="48" t="s">
        <v>74</v>
      </c>
      <c r="G181" s="48" t="s">
        <v>64</v>
      </c>
      <c r="H181" s="48" t="s">
        <v>75</v>
      </c>
      <c r="I181" s="11">
        <v>1299</v>
      </c>
      <c r="J181" s="49" t="str">
        <f>VLOOKUP(Table1[[#This Row],[Psoft No]],[1]Roster!$C$1:$AJ$1369,9,0)</f>
        <v>Day Shift</v>
      </c>
      <c r="K181" s="49" t="s">
        <v>76</v>
      </c>
      <c r="L181" s="49" t="str">
        <f>VLOOKUP(Table1[[#This Row],[Psoft No]],[1]Roster!$C$1:$AJ$1369,11,0)</f>
        <v>Wednesday</v>
      </c>
      <c r="M181" s="49" t="str">
        <f>VLOOKUP(Table1[[#This Row],[Psoft No]],[1]Roster!$C$1:$AJ$1369,12,0)</f>
        <v>Thursday</v>
      </c>
      <c r="N181" s="49" t="s">
        <v>89</v>
      </c>
      <c r="O181" s="48" t="s">
        <v>67</v>
      </c>
      <c r="P181" s="48" t="s">
        <v>80</v>
      </c>
      <c r="Q181" s="11" t="s">
        <v>90</v>
      </c>
      <c r="R181" s="11" t="s">
        <v>2645</v>
      </c>
      <c r="S181" s="11" t="s">
        <v>2646</v>
      </c>
      <c r="T181" s="126" t="str">
        <f>IF(COUNTIFS('DWD RAW File'!$E:$E,$B181,'DWD RAW File'!$AF:$AF,$C$1)&gt;0, IF(COUNTIFS('DWD RAW File'!$E:$E,$B181,'DWD RAW File'!$AF:$AF,$C$1,'DWD RAW File'!$AB:$AB,"Present")&gt;0,"6th Day OT","OFF"), IF(COUNTIFS('DWD RAW File'!$E:$E,$B181,'DWD RAW File'!$AG:$AG,$C$1)&gt;0, IF(COUNTIFS('DWD RAW File'!$E:$E,$B181,'DWD RAW File'!$AG:$AG,$C$1,'DWD RAW File'!$AB:$AB,"Present")&gt;0,"7th Day OT","OFF"), IF(COUNTIFS('DWD RAW File'!$E:$E,$B181,'DWD RAW File'!$AB:$AB,"Present")&gt;0, "P", IF(COUNTIFS('DWD RAW File'!$E:$E,$B181,'DWD RAW File'!$AB:$AB,"Not Present",'DWD RAW File'!$AK:$AK,"&lt;&gt;")&gt;0, _xlfn.XLOOKUP($B181,'DWD RAW File'!$E:$E,'DWD RAW File'!$AK:$AK,""), IF(COUNTIFS('DWD RAW File'!$E:$E,$B181,'DWD RAW File'!$AB:$AB,"Not Present",'DWD RAW File'!$AL:$AL,"&lt;&gt;")&gt;0, _xlfn.XLOOKUP($B181,'DWD RAW File'!$E:$E,'DWD RAW File'!$AL:$AL,""), "AB")))))</f>
        <v>OFF</v>
      </c>
      <c r="U181" s="97"/>
      <c r="V181" s="51">
        <v>46020</v>
      </c>
      <c r="W181" s="11" t="s">
        <v>1553</v>
      </c>
      <c r="X181" s="121" t="str">
        <f>VLOOKUP(Table1[[#This Row],[Psoft No]],[2]Roster_1788384531598!$E$1:$AU$1334,28,0)</f>
        <v>Wednesday</v>
      </c>
      <c r="Y181" s="121" t="b">
        <f>Table1[[#This Row],[Column1]]=Table1[[#This Row],[OFF1]]</f>
        <v>1</v>
      </c>
    </row>
    <row r="182" spans="1:25" ht="13" hidden="1" customHeight="1">
      <c r="A182" s="11">
        <v>176</v>
      </c>
      <c r="B182" s="47">
        <v>203469083</v>
      </c>
      <c r="C182" s="87" t="s">
        <v>2228</v>
      </c>
      <c r="D182" s="11" t="s">
        <v>2229</v>
      </c>
      <c r="E182" s="48" t="s">
        <v>31</v>
      </c>
      <c r="F182" s="48" t="s">
        <v>74</v>
      </c>
      <c r="G182" s="11" t="s">
        <v>64</v>
      </c>
      <c r="H182" s="11" t="s">
        <v>75</v>
      </c>
      <c r="I182" s="11">
        <v>1299</v>
      </c>
      <c r="J182" s="49" t="str">
        <f>VLOOKUP(Table1[[#This Row],[Psoft No]],[1]Roster!$C$1:$AJ$1369,9,0)</f>
        <v>Night Shift</v>
      </c>
      <c r="K182" s="49" t="s">
        <v>76</v>
      </c>
      <c r="L182" s="49" t="str">
        <f>VLOOKUP(Table1[[#This Row],[Psoft No]],[1]Roster!$C$1:$AJ$1369,11,0)</f>
        <v>Friday</v>
      </c>
      <c r="M182" s="49" t="str">
        <f>VLOOKUP(Table1[[#This Row],[Psoft No]],[1]Roster!$C$1:$AJ$1369,12,0)</f>
        <v>Saturday</v>
      </c>
      <c r="N182" s="48" t="s">
        <v>79</v>
      </c>
      <c r="O182" s="49" t="s">
        <v>67</v>
      </c>
      <c r="P182" s="11" t="s">
        <v>80</v>
      </c>
      <c r="Q182" s="11" t="s">
        <v>81</v>
      </c>
      <c r="R182" s="11" t="s">
        <v>2645</v>
      </c>
      <c r="S182" s="11" t="s">
        <v>2646</v>
      </c>
      <c r="T182" s="126" t="str">
        <f>IF(COUNTIFS('DWD RAW File'!$E:$E,$B182,'DWD RAW File'!$AF:$AF,$C$1)&gt;0, IF(COUNTIFS('DWD RAW File'!$E:$E,$B182,'DWD RAW File'!$AF:$AF,$C$1,'DWD RAW File'!$AB:$AB,"Present")&gt;0,"6th Day OT","OFF"), IF(COUNTIFS('DWD RAW File'!$E:$E,$B182,'DWD RAW File'!$AG:$AG,$C$1)&gt;0, IF(COUNTIFS('DWD RAW File'!$E:$E,$B182,'DWD RAW File'!$AG:$AG,$C$1,'DWD RAW File'!$AB:$AB,"Present")&gt;0,"7th Day OT","OFF"), IF(COUNTIFS('DWD RAW File'!$E:$E,$B182,'DWD RAW File'!$AB:$AB,"Present")&gt;0, "P", IF(COUNTIFS('DWD RAW File'!$E:$E,$B182,'DWD RAW File'!$AB:$AB,"Not Present",'DWD RAW File'!$AK:$AK,"&lt;&gt;")&gt;0, _xlfn.XLOOKUP($B182,'DWD RAW File'!$E:$E,'DWD RAW File'!$AK:$AK,""), IF(COUNTIFS('DWD RAW File'!$E:$E,$B182,'DWD RAW File'!$AB:$AB,"Not Present",'DWD RAW File'!$AL:$AL,"&lt;&gt;")&gt;0, _xlfn.XLOOKUP($B182,'DWD RAW File'!$E:$E,'DWD RAW File'!$AL:$AL,""), "AB")))))</f>
        <v>P</v>
      </c>
      <c r="U182" s="97"/>
      <c r="V182" s="51">
        <v>45456</v>
      </c>
      <c r="W182" s="11" t="s">
        <v>1553</v>
      </c>
      <c r="X182" s="121" t="str">
        <f>VLOOKUP(Table1[[#This Row],[Psoft No]],[2]Roster_1788384531598!$E$1:$AU$1334,28,0)</f>
        <v>Friday</v>
      </c>
      <c r="Y182" s="121" t="b">
        <f>Table1[[#This Row],[Column1]]=Table1[[#This Row],[OFF1]]</f>
        <v>1</v>
      </c>
    </row>
    <row r="183" spans="1:25" ht="13" hidden="1" customHeight="1">
      <c r="A183" s="11">
        <v>177</v>
      </c>
      <c r="B183" s="47">
        <v>203679326</v>
      </c>
      <c r="C183" s="87" t="s">
        <v>2230</v>
      </c>
      <c r="D183" s="11" t="s">
        <v>2231</v>
      </c>
      <c r="E183" s="48" t="s">
        <v>31</v>
      </c>
      <c r="F183" s="48" t="s">
        <v>74</v>
      </c>
      <c r="G183" s="11" t="s">
        <v>64</v>
      </c>
      <c r="H183" s="11" t="s">
        <v>75</v>
      </c>
      <c r="I183" s="11">
        <v>1299</v>
      </c>
      <c r="J183" s="49" t="str">
        <f>VLOOKUP(Table1[[#This Row],[Psoft No]],[1]Roster!$C$1:$AJ$1369,9,0)</f>
        <v>Day Shift</v>
      </c>
      <c r="K183" s="49" t="s">
        <v>76</v>
      </c>
      <c r="L183" s="49" t="str">
        <f>VLOOKUP(Table1[[#This Row],[Psoft No]],[1]Roster!$C$1:$AJ$1369,11,0)</f>
        <v>Saturday</v>
      </c>
      <c r="M183" s="49" t="str">
        <f>VLOOKUP(Table1[[#This Row],[Psoft No]],[1]Roster!$C$1:$AJ$1369,12,0)</f>
        <v>Sunday</v>
      </c>
      <c r="N183" s="48" t="s">
        <v>79</v>
      </c>
      <c r="O183" s="49" t="s">
        <v>67</v>
      </c>
      <c r="P183" s="11" t="s">
        <v>80</v>
      </c>
      <c r="Q183" s="11" t="s">
        <v>81</v>
      </c>
      <c r="R183" s="11" t="s">
        <v>2645</v>
      </c>
      <c r="S183" s="11" t="s">
        <v>2646</v>
      </c>
      <c r="T183" s="126" t="str">
        <f>IF(COUNTIFS('DWD RAW File'!$E:$E,$B183,'DWD RAW File'!$AF:$AF,$C$1)&gt;0, IF(COUNTIFS('DWD RAW File'!$E:$E,$B183,'DWD RAW File'!$AF:$AF,$C$1,'DWD RAW File'!$AB:$AB,"Present")&gt;0,"6th Day OT","OFF"), IF(COUNTIFS('DWD RAW File'!$E:$E,$B183,'DWD RAW File'!$AG:$AG,$C$1)&gt;0, IF(COUNTIFS('DWD RAW File'!$E:$E,$B183,'DWD RAW File'!$AG:$AG,$C$1,'DWD RAW File'!$AB:$AB,"Present")&gt;0,"7th Day OT","OFF"), IF(COUNTIFS('DWD RAW File'!$E:$E,$B183,'DWD RAW File'!$AB:$AB,"Present")&gt;0, "P", IF(COUNTIFS('DWD RAW File'!$E:$E,$B183,'DWD RAW File'!$AB:$AB,"Not Present",'DWD RAW File'!$AK:$AK,"&lt;&gt;")&gt;0, _xlfn.XLOOKUP($B183,'DWD RAW File'!$E:$E,'DWD RAW File'!$AK:$AK,""), IF(COUNTIFS('DWD RAW File'!$E:$E,$B183,'DWD RAW File'!$AB:$AB,"Not Present",'DWD RAW File'!$AL:$AL,"&lt;&gt;")&gt;0, _xlfn.XLOOKUP($B183,'DWD RAW File'!$E:$E,'DWD RAW File'!$AL:$AL,""), "AB")))))</f>
        <v>P</v>
      </c>
      <c r="U183" s="97"/>
      <c r="V183" s="51">
        <v>45488</v>
      </c>
      <c r="W183" s="11" t="s">
        <v>1553</v>
      </c>
      <c r="X183" s="121" t="str">
        <f>VLOOKUP(Table1[[#This Row],[Psoft No]],[2]Roster_1788384531598!$E$1:$AU$1334,28,0)</f>
        <v>Saturday</v>
      </c>
      <c r="Y183" s="121" t="b">
        <f>Table1[[#This Row],[Column1]]=Table1[[#This Row],[OFF1]]</f>
        <v>1</v>
      </c>
    </row>
    <row r="184" spans="1:25" ht="13" hidden="1" customHeight="1">
      <c r="A184" s="11">
        <v>178</v>
      </c>
      <c r="B184" s="47">
        <v>205301874</v>
      </c>
      <c r="C184" s="87" t="s">
        <v>1634</v>
      </c>
      <c r="D184" s="11" t="s">
        <v>1917</v>
      </c>
      <c r="E184" s="48" t="s">
        <v>31</v>
      </c>
      <c r="F184" s="48" t="s">
        <v>74</v>
      </c>
      <c r="G184" s="11" t="s">
        <v>64</v>
      </c>
      <c r="H184" s="11" t="s">
        <v>75</v>
      </c>
      <c r="I184" s="11">
        <v>1299</v>
      </c>
      <c r="J184" s="49" t="str">
        <f>VLOOKUP(Table1[[#This Row],[Psoft No]],[1]Roster!$C$1:$AJ$1369,9,0)</f>
        <v>Day Shift</v>
      </c>
      <c r="K184" s="49" t="s">
        <v>76</v>
      </c>
      <c r="L184" s="49" t="str">
        <f>VLOOKUP(Table1[[#This Row],[Psoft No]],[1]Roster!$C$1:$AJ$1369,11,0)</f>
        <v>Saturday</v>
      </c>
      <c r="M184" s="49" t="str">
        <f>VLOOKUP(Table1[[#This Row],[Psoft No]],[1]Roster!$C$1:$AJ$1369,12,0)</f>
        <v>Sunday</v>
      </c>
      <c r="N184" s="49" t="s">
        <v>89</v>
      </c>
      <c r="O184" s="49" t="s">
        <v>67</v>
      </c>
      <c r="P184" s="11" t="s">
        <v>80</v>
      </c>
      <c r="Q184" s="11" t="s">
        <v>96</v>
      </c>
      <c r="R184" s="11" t="s">
        <v>2645</v>
      </c>
      <c r="S184" s="11" t="s">
        <v>2646</v>
      </c>
      <c r="T184" s="126" t="s">
        <v>7</v>
      </c>
      <c r="U184" s="97"/>
      <c r="V184" s="51">
        <v>45950</v>
      </c>
      <c r="W184" s="11" t="s">
        <v>1553</v>
      </c>
      <c r="X184" s="121" t="str">
        <f>VLOOKUP(Table1[[#This Row],[Psoft No]],[2]Roster_1788384531598!$E$1:$AU$1334,28,0)</f>
        <v>Saturday</v>
      </c>
      <c r="Y184" s="121" t="b">
        <f>Table1[[#This Row],[Column1]]=Table1[[#This Row],[OFF1]]</f>
        <v>1</v>
      </c>
    </row>
    <row r="185" spans="1:25" ht="13" hidden="1" customHeight="1">
      <c r="A185" s="11">
        <v>179</v>
      </c>
      <c r="B185" s="47">
        <v>206008708</v>
      </c>
      <c r="C185" s="87" t="s">
        <v>2232</v>
      </c>
      <c r="D185" s="11" t="s">
        <v>2233</v>
      </c>
      <c r="E185" s="48" t="s">
        <v>31</v>
      </c>
      <c r="F185" s="48" t="s">
        <v>74</v>
      </c>
      <c r="G185" s="11" t="s">
        <v>64</v>
      </c>
      <c r="H185" s="11" t="s">
        <v>75</v>
      </c>
      <c r="I185" s="11">
        <v>1299</v>
      </c>
      <c r="J185" s="49" t="str">
        <f>VLOOKUP(Table1[[#This Row],[Psoft No]],[1]Roster!$C$1:$AJ$1369,9,0)</f>
        <v>Day Shift</v>
      </c>
      <c r="K185" s="49" t="s">
        <v>76</v>
      </c>
      <c r="L185" s="49" t="str">
        <f>VLOOKUP(Table1[[#This Row],[Psoft No]],[1]Roster!$C$1:$AJ$1369,11,0)</f>
        <v>Saturday</v>
      </c>
      <c r="M185" s="49" t="str">
        <f>VLOOKUP(Table1[[#This Row],[Psoft No]],[1]Roster!$C$1:$AJ$1369,12,0)</f>
        <v>Sunday</v>
      </c>
      <c r="N185" s="49" t="s">
        <v>89</v>
      </c>
      <c r="O185" s="49" t="s">
        <v>67</v>
      </c>
      <c r="P185" s="11" t="s">
        <v>80</v>
      </c>
      <c r="Q185" s="11" t="s">
        <v>81</v>
      </c>
      <c r="R185" s="11" t="s">
        <v>2645</v>
      </c>
      <c r="S185" s="11" t="s">
        <v>2646</v>
      </c>
      <c r="T185" s="126" t="str">
        <f>IF(COUNTIFS('DWD RAW File'!$E:$E,$B185,'DWD RAW File'!$AF:$AF,$C$1)&gt;0, IF(COUNTIFS('DWD RAW File'!$E:$E,$B185,'DWD RAW File'!$AF:$AF,$C$1,'DWD RAW File'!$AB:$AB,"Present")&gt;0,"6th Day OT","OFF"), IF(COUNTIFS('DWD RAW File'!$E:$E,$B185,'DWD RAW File'!$AG:$AG,$C$1)&gt;0, IF(COUNTIFS('DWD RAW File'!$E:$E,$B185,'DWD RAW File'!$AG:$AG,$C$1,'DWD RAW File'!$AB:$AB,"Present")&gt;0,"7th Day OT","OFF"), IF(COUNTIFS('DWD RAW File'!$E:$E,$B185,'DWD RAW File'!$AB:$AB,"Present")&gt;0, "P", IF(COUNTIFS('DWD RAW File'!$E:$E,$B185,'DWD RAW File'!$AB:$AB,"Not Present",'DWD RAW File'!$AK:$AK,"&lt;&gt;")&gt;0, _xlfn.XLOOKUP($B185,'DWD RAW File'!$E:$E,'DWD RAW File'!$AK:$AK,""), IF(COUNTIFS('DWD RAW File'!$E:$E,$B185,'DWD RAW File'!$AB:$AB,"Not Present",'DWD RAW File'!$AL:$AL,"&lt;&gt;")&gt;0, _xlfn.XLOOKUP($B185,'DWD RAW File'!$E:$E,'DWD RAW File'!$AL:$AL,""), "AB")))))</f>
        <v>P</v>
      </c>
      <c r="U185" s="97"/>
      <c r="V185" s="51">
        <v>45915</v>
      </c>
      <c r="W185" s="11" t="s">
        <v>1553</v>
      </c>
      <c r="X185" s="121" t="str">
        <f>VLOOKUP(Table1[[#This Row],[Psoft No]],[2]Roster_1788384531598!$E$1:$AU$1334,28,0)</f>
        <v>Saturday</v>
      </c>
      <c r="Y185" s="121" t="b">
        <f>Table1[[#This Row],[Column1]]=Table1[[#This Row],[OFF1]]</f>
        <v>1</v>
      </c>
    </row>
    <row r="186" spans="1:25" ht="13" hidden="1" customHeight="1">
      <c r="A186" s="11">
        <v>180</v>
      </c>
      <c r="B186" s="47">
        <v>206873881</v>
      </c>
      <c r="C186" s="87" t="s">
        <v>1685</v>
      </c>
      <c r="D186" s="11" t="s">
        <v>1686</v>
      </c>
      <c r="E186" s="48" t="s">
        <v>31</v>
      </c>
      <c r="F186" s="48" t="s">
        <v>74</v>
      </c>
      <c r="G186" s="48" t="s">
        <v>64</v>
      </c>
      <c r="H186" s="48" t="s">
        <v>75</v>
      </c>
      <c r="I186" s="11">
        <v>1299</v>
      </c>
      <c r="J186" s="49" t="str">
        <f>VLOOKUP(Table1[[#This Row],[Psoft No]],[1]Roster!$C$1:$AJ$1369,9,0)</f>
        <v>Day Shift</v>
      </c>
      <c r="K186" s="49" t="s">
        <v>76</v>
      </c>
      <c r="L186" s="49" t="str">
        <f>VLOOKUP(Table1[[#This Row],[Psoft No]],[1]Roster!$C$1:$AJ$1369,11,0)</f>
        <v>Saturday</v>
      </c>
      <c r="M186" s="49" t="str">
        <f>VLOOKUP(Table1[[#This Row],[Psoft No]],[1]Roster!$C$1:$AJ$1369,12,0)</f>
        <v>Sunday</v>
      </c>
      <c r="N186" s="49" t="s">
        <v>89</v>
      </c>
      <c r="O186" s="48" t="s">
        <v>67</v>
      </c>
      <c r="P186" s="48" t="s">
        <v>80</v>
      </c>
      <c r="Q186" s="11" t="s">
        <v>90</v>
      </c>
      <c r="R186" s="11" t="s">
        <v>2645</v>
      </c>
      <c r="S186" s="11" t="s">
        <v>2646</v>
      </c>
      <c r="T186" s="126" t="str">
        <f>IF(COUNTIFS('DWD RAW File'!$E:$E,$B186,'DWD RAW File'!$AF:$AF,$C$1)&gt;0, IF(COUNTIFS('DWD RAW File'!$E:$E,$B186,'DWD RAW File'!$AF:$AF,$C$1,'DWD RAW File'!$AB:$AB,"Present")&gt;0,"6th Day OT","OFF"), IF(COUNTIFS('DWD RAW File'!$E:$E,$B186,'DWD RAW File'!$AG:$AG,$C$1)&gt;0, IF(COUNTIFS('DWD RAW File'!$E:$E,$B186,'DWD RAW File'!$AG:$AG,$C$1,'DWD RAW File'!$AB:$AB,"Present")&gt;0,"7th Day OT","OFF"), IF(COUNTIFS('DWD RAW File'!$E:$E,$B186,'DWD RAW File'!$AB:$AB,"Present")&gt;0, "P", IF(COUNTIFS('DWD RAW File'!$E:$E,$B186,'DWD RAW File'!$AB:$AB,"Not Present",'DWD RAW File'!$AK:$AK,"&lt;&gt;")&gt;0, _xlfn.XLOOKUP($B186,'DWD RAW File'!$E:$E,'DWD RAW File'!$AK:$AK,""), IF(COUNTIFS('DWD RAW File'!$E:$E,$B186,'DWD RAW File'!$AB:$AB,"Not Present",'DWD RAW File'!$AL:$AL,"&lt;&gt;")&gt;0, _xlfn.XLOOKUP($B186,'DWD RAW File'!$E:$E,'DWD RAW File'!$AL:$AL,""), "AB")))))</f>
        <v>P</v>
      </c>
      <c r="U186" s="97"/>
      <c r="V186" s="51">
        <v>46020</v>
      </c>
      <c r="W186" s="11" t="s">
        <v>1553</v>
      </c>
      <c r="X186" s="121" t="str">
        <f>VLOOKUP(Table1[[#This Row],[Psoft No]],[2]Roster_1788384531598!$E$1:$AU$1334,28,0)</f>
        <v>Saturday</v>
      </c>
      <c r="Y186" s="121" t="b">
        <f>Table1[[#This Row],[Column1]]=Table1[[#This Row],[OFF1]]</f>
        <v>1</v>
      </c>
    </row>
    <row r="187" spans="1:25" ht="13" hidden="1" customHeight="1">
      <c r="A187" s="11">
        <v>181</v>
      </c>
      <c r="B187" s="47">
        <v>206175107</v>
      </c>
      <c r="C187" s="87" t="s">
        <v>2421</v>
      </c>
      <c r="D187" s="11" t="s">
        <v>2422</v>
      </c>
      <c r="E187" s="48" t="s">
        <v>31</v>
      </c>
      <c r="F187" s="48" t="s">
        <v>74</v>
      </c>
      <c r="G187" s="11" t="s">
        <v>64</v>
      </c>
      <c r="H187" s="11" t="s">
        <v>75</v>
      </c>
      <c r="I187" s="11">
        <v>1299</v>
      </c>
      <c r="J187" s="49" t="str">
        <f>VLOOKUP(Table1[[#This Row],[Psoft No]],[1]Roster!$C$1:$AJ$1369,9,0)</f>
        <v>Day Shift</v>
      </c>
      <c r="K187" s="49" t="s">
        <v>76</v>
      </c>
      <c r="L187" s="49" t="str">
        <f>VLOOKUP(Table1[[#This Row],[Psoft No]],[1]Roster!$C$1:$AJ$1369,11,0)</f>
        <v>Saturday</v>
      </c>
      <c r="M187" s="49" t="str">
        <f>VLOOKUP(Table1[[#This Row],[Psoft No]],[1]Roster!$C$1:$AJ$1369,12,0)</f>
        <v>Sunday</v>
      </c>
      <c r="N187" s="49" t="s">
        <v>89</v>
      </c>
      <c r="O187" s="49" t="s">
        <v>67</v>
      </c>
      <c r="P187" s="11" t="s">
        <v>80</v>
      </c>
      <c r="Q187" s="11" t="s">
        <v>81</v>
      </c>
      <c r="R187" s="11" t="s">
        <v>2645</v>
      </c>
      <c r="S187" s="11" t="s">
        <v>2646</v>
      </c>
      <c r="T187" s="126" t="str">
        <f>IF(COUNTIFS('DWD RAW File'!$E:$E,$B187,'DWD RAW File'!$AF:$AF,$C$1)&gt;0, IF(COUNTIFS('DWD RAW File'!$E:$E,$B187,'DWD RAW File'!$AF:$AF,$C$1,'DWD RAW File'!$AB:$AB,"Present")&gt;0,"6th Day OT","OFF"), IF(COUNTIFS('DWD RAW File'!$E:$E,$B187,'DWD RAW File'!$AG:$AG,$C$1)&gt;0, IF(COUNTIFS('DWD RAW File'!$E:$E,$B187,'DWD RAW File'!$AG:$AG,$C$1,'DWD RAW File'!$AB:$AB,"Present")&gt;0,"7th Day OT","OFF"), IF(COUNTIFS('DWD RAW File'!$E:$E,$B187,'DWD RAW File'!$AB:$AB,"Present")&gt;0, "P", IF(COUNTIFS('DWD RAW File'!$E:$E,$B187,'DWD RAW File'!$AB:$AB,"Not Present",'DWD RAW File'!$AK:$AK,"&lt;&gt;")&gt;0, _xlfn.XLOOKUP($B187,'DWD RAW File'!$E:$E,'DWD RAW File'!$AK:$AK,""), IF(COUNTIFS('DWD RAW File'!$E:$E,$B187,'DWD RAW File'!$AB:$AB,"Not Present",'DWD RAW File'!$AL:$AL,"&lt;&gt;")&gt;0, _xlfn.XLOOKUP($B187,'DWD RAW File'!$E:$E,'DWD RAW File'!$AL:$AL,""), "AB")))))</f>
        <v>P</v>
      </c>
      <c r="U187" s="97"/>
      <c r="V187" s="51">
        <v>45932</v>
      </c>
      <c r="W187" s="11" t="s">
        <v>1553</v>
      </c>
      <c r="X187" s="121" t="str">
        <f>VLOOKUP(Table1[[#This Row],[Psoft No]],[2]Roster_1788384531598!$E$1:$AU$1334,28,0)</f>
        <v>Saturday</v>
      </c>
      <c r="Y187" s="121" t="b">
        <f>Table1[[#This Row],[Column1]]=Table1[[#This Row],[OFF1]]</f>
        <v>1</v>
      </c>
    </row>
    <row r="188" spans="1:25" ht="13" hidden="1" customHeight="1">
      <c r="A188" s="11">
        <v>182</v>
      </c>
      <c r="B188" s="47">
        <v>203469455</v>
      </c>
      <c r="C188" s="87" t="s">
        <v>2234</v>
      </c>
      <c r="D188" s="11" t="s">
        <v>2235</v>
      </c>
      <c r="E188" s="48" t="s">
        <v>31</v>
      </c>
      <c r="F188" s="48" t="s">
        <v>74</v>
      </c>
      <c r="G188" s="11" t="s">
        <v>64</v>
      </c>
      <c r="H188" s="11" t="s">
        <v>75</v>
      </c>
      <c r="I188" s="11">
        <v>1299</v>
      </c>
      <c r="J188" s="49" t="str">
        <f>VLOOKUP(Table1[[#This Row],[Psoft No]],[1]Roster!$C$1:$AJ$1369,9,0)</f>
        <v>Night Shift</v>
      </c>
      <c r="K188" s="49" t="s">
        <v>76</v>
      </c>
      <c r="L188" s="49" t="str">
        <f>VLOOKUP(Table1[[#This Row],[Psoft No]],[1]Roster!$C$1:$AJ$1369,11,0)</f>
        <v>Wednesday</v>
      </c>
      <c r="M188" s="49" t="str">
        <f>VLOOKUP(Table1[[#This Row],[Psoft No]],[1]Roster!$C$1:$AJ$1369,12,0)</f>
        <v>Thursday</v>
      </c>
      <c r="N188" s="48" t="s">
        <v>86</v>
      </c>
      <c r="O188" s="49" t="s">
        <v>67</v>
      </c>
      <c r="P188" s="11" t="s">
        <v>80</v>
      </c>
      <c r="Q188" s="11" t="s">
        <v>99</v>
      </c>
      <c r="R188" s="11" t="s">
        <v>2645</v>
      </c>
      <c r="S188" s="11" t="s">
        <v>2646</v>
      </c>
      <c r="T188" s="126" t="str">
        <f>IF(COUNTIFS('DWD RAW File'!$E:$E,$B188,'DWD RAW File'!$AF:$AF,$C$1)&gt;0, IF(COUNTIFS('DWD RAW File'!$E:$E,$B188,'DWD RAW File'!$AF:$AF,$C$1,'DWD RAW File'!$AB:$AB,"Present")&gt;0,"6th Day OT","OFF"), IF(COUNTIFS('DWD RAW File'!$E:$E,$B188,'DWD RAW File'!$AG:$AG,$C$1)&gt;0, IF(COUNTIFS('DWD RAW File'!$E:$E,$B188,'DWD RAW File'!$AG:$AG,$C$1,'DWD RAW File'!$AB:$AB,"Present")&gt;0,"7th Day OT","OFF"), IF(COUNTIFS('DWD RAW File'!$E:$E,$B188,'DWD RAW File'!$AB:$AB,"Present")&gt;0, "P", IF(COUNTIFS('DWD RAW File'!$E:$E,$B188,'DWD RAW File'!$AB:$AB,"Not Present",'DWD RAW File'!$AK:$AK,"&lt;&gt;")&gt;0, _xlfn.XLOOKUP($B188,'DWD RAW File'!$E:$E,'DWD RAW File'!$AK:$AK,""), IF(COUNTIFS('DWD RAW File'!$E:$E,$B188,'DWD RAW File'!$AB:$AB,"Not Present",'DWD RAW File'!$AL:$AL,"&lt;&gt;")&gt;0, _xlfn.XLOOKUP($B188,'DWD RAW File'!$E:$E,'DWD RAW File'!$AL:$AL,""), "AB")))))</f>
        <v>OFF</v>
      </c>
      <c r="U188" s="97"/>
      <c r="V188" s="51">
        <v>45456</v>
      </c>
      <c r="W188" s="11" t="s">
        <v>1553</v>
      </c>
      <c r="X188" s="121" t="str">
        <f>VLOOKUP(Table1[[#This Row],[Psoft No]],[2]Roster_1788384531598!$E$1:$AU$1334,28,0)</f>
        <v>Wednesday</v>
      </c>
      <c r="Y188" s="121" t="b">
        <f>Table1[[#This Row],[Column1]]=Table1[[#This Row],[OFF1]]</f>
        <v>1</v>
      </c>
    </row>
    <row r="189" spans="1:25" ht="13" hidden="1" customHeight="1">
      <c r="A189" s="11">
        <v>183</v>
      </c>
      <c r="B189" s="47">
        <v>203813088</v>
      </c>
      <c r="C189" s="87" t="s">
        <v>142</v>
      </c>
      <c r="D189" s="11" t="s">
        <v>1919</v>
      </c>
      <c r="E189" s="48" t="s">
        <v>31</v>
      </c>
      <c r="F189" s="48" t="s">
        <v>74</v>
      </c>
      <c r="G189" s="11" t="s">
        <v>64</v>
      </c>
      <c r="H189" s="11" t="s">
        <v>75</v>
      </c>
      <c r="I189" s="11">
        <v>1299</v>
      </c>
      <c r="J189" s="49" t="str">
        <f>VLOOKUP(Table1[[#This Row],[Psoft No]],[1]Roster!$C$1:$AJ$1369,9,0)</f>
        <v>Night Shift</v>
      </c>
      <c r="K189" s="49" t="s">
        <v>76</v>
      </c>
      <c r="L189" s="49" t="str">
        <f>VLOOKUP(Table1[[#This Row],[Psoft No]],[1]Roster!$C$1:$AJ$1369,11,0)</f>
        <v>Monday</v>
      </c>
      <c r="M189" s="49" t="str">
        <f>VLOOKUP(Table1[[#This Row],[Psoft No]],[1]Roster!$C$1:$AJ$1369,12,0)</f>
        <v>Tuesday</v>
      </c>
      <c r="N189" s="48" t="s">
        <v>86</v>
      </c>
      <c r="O189" s="49" t="s">
        <v>67</v>
      </c>
      <c r="P189" s="11" t="s">
        <v>80</v>
      </c>
      <c r="Q189" s="11" t="s">
        <v>99</v>
      </c>
      <c r="R189" s="11" t="s">
        <v>2645</v>
      </c>
      <c r="S189" s="11" t="s">
        <v>2646</v>
      </c>
      <c r="T189" s="126" t="str">
        <f>IF(COUNTIFS('DWD RAW File'!$E:$E,$B189,'DWD RAW File'!$AF:$AF,$C$1)&gt;0, IF(COUNTIFS('DWD RAW File'!$E:$E,$B189,'DWD RAW File'!$AF:$AF,$C$1,'DWD RAW File'!$AB:$AB,"Present")&gt;0,"6th Day OT","OFF"), IF(COUNTIFS('DWD RAW File'!$E:$E,$B189,'DWD RAW File'!$AG:$AG,$C$1)&gt;0, IF(COUNTIFS('DWD RAW File'!$E:$E,$B189,'DWD RAW File'!$AG:$AG,$C$1,'DWD RAW File'!$AB:$AB,"Present")&gt;0,"7th Day OT","OFF"), IF(COUNTIFS('DWD RAW File'!$E:$E,$B189,'DWD RAW File'!$AB:$AB,"Present")&gt;0, "P", IF(COUNTIFS('DWD RAW File'!$E:$E,$B189,'DWD RAW File'!$AB:$AB,"Not Present",'DWD RAW File'!$AK:$AK,"&lt;&gt;")&gt;0, _xlfn.XLOOKUP($B189,'DWD RAW File'!$E:$E,'DWD RAW File'!$AK:$AK,""), IF(COUNTIFS('DWD RAW File'!$E:$E,$B189,'DWD RAW File'!$AB:$AB,"Not Present",'DWD RAW File'!$AL:$AL,"&lt;&gt;")&gt;0, _xlfn.XLOOKUP($B189,'DWD RAW File'!$E:$E,'DWD RAW File'!$AL:$AL,""), "AB")))))</f>
        <v>P</v>
      </c>
      <c r="U189" s="97"/>
      <c r="V189" s="51">
        <v>45517</v>
      </c>
      <c r="W189" s="11" t="s">
        <v>1553</v>
      </c>
      <c r="X189" s="121" t="str">
        <f>VLOOKUP(Table1[[#This Row],[Psoft No]],[2]Roster_1788384531598!$E$1:$AU$1334,28,0)</f>
        <v>Monday</v>
      </c>
      <c r="Y189" s="121" t="b">
        <f>Table1[[#This Row],[Column1]]=Table1[[#This Row],[OFF1]]</f>
        <v>1</v>
      </c>
    </row>
    <row r="190" spans="1:25" ht="13" hidden="1" customHeight="1">
      <c r="A190" s="11">
        <v>184</v>
      </c>
      <c r="B190" s="47">
        <v>204072320</v>
      </c>
      <c r="C190" s="87" t="s">
        <v>143</v>
      </c>
      <c r="D190" s="11" t="s">
        <v>1920</v>
      </c>
      <c r="E190" s="48" t="s">
        <v>31</v>
      </c>
      <c r="F190" s="48" t="s">
        <v>74</v>
      </c>
      <c r="G190" s="11" t="s">
        <v>64</v>
      </c>
      <c r="H190" s="11" t="s">
        <v>75</v>
      </c>
      <c r="I190" s="11">
        <v>1299</v>
      </c>
      <c r="J190" s="49" t="str">
        <f>VLOOKUP(Table1[[#This Row],[Psoft No]],[1]Roster!$C$1:$AJ$1369,9,0)</f>
        <v>Night Shift</v>
      </c>
      <c r="K190" s="49" t="s">
        <v>76</v>
      </c>
      <c r="L190" s="49" t="str">
        <f>VLOOKUP(Table1[[#This Row],[Psoft No]],[1]Roster!$C$1:$AJ$1369,11,0)</f>
        <v>Wednesday</v>
      </c>
      <c r="M190" s="49" t="str">
        <f>VLOOKUP(Table1[[#This Row],[Psoft No]],[1]Roster!$C$1:$AJ$1369,12,0)</f>
        <v>Thursday</v>
      </c>
      <c r="N190" s="49" t="s">
        <v>89</v>
      </c>
      <c r="O190" s="49" t="s">
        <v>67</v>
      </c>
      <c r="P190" s="11" t="s">
        <v>80</v>
      </c>
      <c r="Q190" s="11" t="s">
        <v>90</v>
      </c>
      <c r="R190" s="11" t="s">
        <v>2645</v>
      </c>
      <c r="S190" s="11" t="s">
        <v>2646</v>
      </c>
      <c r="T190" s="126" t="str">
        <f>IF(COUNTIFS('DWD RAW File'!$E:$E,$B190,'DWD RAW File'!$AF:$AF,$C$1)&gt;0, IF(COUNTIFS('DWD RAW File'!$E:$E,$B190,'DWD RAW File'!$AF:$AF,$C$1,'DWD RAW File'!$AB:$AB,"Present")&gt;0,"6th Day OT","OFF"), IF(COUNTIFS('DWD RAW File'!$E:$E,$B190,'DWD RAW File'!$AG:$AG,$C$1)&gt;0, IF(COUNTIFS('DWD RAW File'!$E:$E,$B190,'DWD RAW File'!$AG:$AG,$C$1,'DWD RAW File'!$AB:$AB,"Present")&gt;0,"7th Day OT","OFF"), IF(COUNTIFS('DWD RAW File'!$E:$E,$B190,'DWD RAW File'!$AB:$AB,"Present")&gt;0, "P", IF(COUNTIFS('DWD RAW File'!$E:$E,$B190,'DWD RAW File'!$AB:$AB,"Not Present",'DWD RAW File'!$AK:$AK,"&lt;&gt;")&gt;0, _xlfn.XLOOKUP($B190,'DWD RAW File'!$E:$E,'DWD RAW File'!$AK:$AK,""), IF(COUNTIFS('DWD RAW File'!$E:$E,$B190,'DWD RAW File'!$AB:$AB,"Not Present",'DWD RAW File'!$AL:$AL,"&lt;&gt;")&gt;0, _xlfn.XLOOKUP($B190,'DWD RAW File'!$E:$E,'DWD RAW File'!$AL:$AL,""), "AB")))))</f>
        <v>OFF</v>
      </c>
      <c r="U190" s="97"/>
      <c r="V190" s="51">
        <v>45684</v>
      </c>
      <c r="W190" s="11" t="s">
        <v>1553</v>
      </c>
      <c r="X190" s="121" t="str">
        <f>VLOOKUP(Table1[[#This Row],[Psoft No]],[2]Roster_1788384531598!$E$1:$AU$1334,28,0)</f>
        <v>Wednesday</v>
      </c>
      <c r="Y190" s="121" t="b">
        <f>Table1[[#This Row],[Column1]]=Table1[[#This Row],[OFF1]]</f>
        <v>1</v>
      </c>
    </row>
    <row r="191" spans="1:25" ht="13" hidden="1" customHeight="1">
      <c r="A191" s="11">
        <v>185</v>
      </c>
      <c r="B191" s="47">
        <v>204299908</v>
      </c>
      <c r="C191" s="87" t="s">
        <v>144</v>
      </c>
      <c r="D191" s="11" t="s">
        <v>1921</v>
      </c>
      <c r="E191" s="48" t="s">
        <v>31</v>
      </c>
      <c r="F191" s="48" t="s">
        <v>74</v>
      </c>
      <c r="G191" s="11" t="s">
        <v>64</v>
      </c>
      <c r="H191" s="11" t="s">
        <v>75</v>
      </c>
      <c r="I191" s="11">
        <v>1299</v>
      </c>
      <c r="J191" s="49" t="str">
        <f>VLOOKUP(Table1[[#This Row],[Psoft No]],[1]Roster!$C$1:$AJ$1369,9,0)</f>
        <v>Night Shift</v>
      </c>
      <c r="K191" s="49" t="s">
        <v>76</v>
      </c>
      <c r="L191" s="49" t="str">
        <f>VLOOKUP(Table1[[#This Row],[Psoft No]],[1]Roster!$C$1:$AJ$1369,11,0)</f>
        <v>Saturday</v>
      </c>
      <c r="M191" s="49" t="str">
        <f>VLOOKUP(Table1[[#This Row],[Psoft No]],[1]Roster!$C$1:$AJ$1369,12,0)</f>
        <v>Sunday</v>
      </c>
      <c r="N191" s="48" t="s">
        <v>86</v>
      </c>
      <c r="O191" s="49" t="s">
        <v>67</v>
      </c>
      <c r="P191" s="11" t="s">
        <v>80</v>
      </c>
      <c r="Q191" s="11" t="s">
        <v>87</v>
      </c>
      <c r="R191" s="11" t="s">
        <v>2645</v>
      </c>
      <c r="S191" s="11" t="s">
        <v>2646</v>
      </c>
      <c r="T191" s="126" t="str">
        <f>IF(COUNTIFS('DWD RAW File'!$E:$E,$B191,'DWD RAW File'!$AF:$AF,$C$1)&gt;0, IF(COUNTIFS('DWD RAW File'!$E:$E,$B191,'DWD RAW File'!$AF:$AF,$C$1,'DWD RAW File'!$AB:$AB,"Present")&gt;0,"6th Day OT","OFF"), IF(COUNTIFS('DWD RAW File'!$E:$E,$B191,'DWD RAW File'!$AG:$AG,$C$1)&gt;0, IF(COUNTIFS('DWD RAW File'!$E:$E,$B191,'DWD RAW File'!$AG:$AG,$C$1,'DWD RAW File'!$AB:$AB,"Present")&gt;0,"7th Day OT","OFF"), IF(COUNTIFS('DWD RAW File'!$E:$E,$B191,'DWD RAW File'!$AB:$AB,"Present")&gt;0, "P", IF(COUNTIFS('DWD RAW File'!$E:$E,$B191,'DWD RAW File'!$AB:$AB,"Not Present",'DWD RAW File'!$AK:$AK,"&lt;&gt;")&gt;0, _xlfn.XLOOKUP($B191,'DWD RAW File'!$E:$E,'DWD RAW File'!$AK:$AK,""), IF(COUNTIFS('DWD RAW File'!$E:$E,$B191,'DWD RAW File'!$AB:$AB,"Not Present",'DWD RAW File'!$AL:$AL,"&lt;&gt;")&gt;0, _xlfn.XLOOKUP($B191,'DWD RAW File'!$E:$E,'DWD RAW File'!$AL:$AL,""), "AB")))))</f>
        <v>P</v>
      </c>
      <c r="U191" s="97"/>
      <c r="V191" s="51">
        <v>45589</v>
      </c>
      <c r="W191" s="11" t="s">
        <v>1553</v>
      </c>
      <c r="X191" s="121" t="str">
        <f>VLOOKUP(Table1[[#This Row],[Psoft No]],[2]Roster_1788384531598!$E$1:$AU$1334,28,0)</f>
        <v>Saturday</v>
      </c>
      <c r="Y191" s="121" t="b">
        <f>Table1[[#This Row],[Column1]]=Table1[[#This Row],[OFF1]]</f>
        <v>1</v>
      </c>
    </row>
    <row r="192" spans="1:25" ht="13" hidden="1" customHeight="1">
      <c r="A192" s="11">
        <v>186</v>
      </c>
      <c r="B192" s="47">
        <v>205647585</v>
      </c>
      <c r="C192" s="87" t="s">
        <v>2236</v>
      </c>
      <c r="D192" s="11" t="s">
        <v>2237</v>
      </c>
      <c r="E192" s="48" t="s">
        <v>31</v>
      </c>
      <c r="F192" s="48" t="s">
        <v>74</v>
      </c>
      <c r="G192" s="11" t="s">
        <v>64</v>
      </c>
      <c r="H192" s="11" t="s">
        <v>75</v>
      </c>
      <c r="I192" s="11">
        <v>1299</v>
      </c>
      <c r="J192" s="49" t="str">
        <f>VLOOKUP(Table1[[#This Row],[Psoft No]],[1]Roster!$C$1:$AJ$1369,9,0)</f>
        <v>Day Shift</v>
      </c>
      <c r="K192" s="49" t="s">
        <v>76</v>
      </c>
      <c r="L192" s="49" t="str">
        <f>VLOOKUP(Table1[[#This Row],[Psoft No]],[1]Roster!$C$1:$AJ$1369,11,0)</f>
        <v>Friday</v>
      </c>
      <c r="M192" s="49" t="str">
        <f>VLOOKUP(Table1[[#This Row],[Psoft No]],[1]Roster!$C$1:$AJ$1369,12,0)</f>
        <v>Saturday</v>
      </c>
      <c r="N192" s="49" t="s">
        <v>89</v>
      </c>
      <c r="O192" s="49" t="s">
        <v>67</v>
      </c>
      <c r="P192" s="11" t="s">
        <v>80</v>
      </c>
      <c r="Q192" s="11" t="s">
        <v>96</v>
      </c>
      <c r="R192" s="11" t="s">
        <v>2645</v>
      </c>
      <c r="S192" s="11" t="s">
        <v>2646</v>
      </c>
      <c r="T192" s="126" t="str">
        <f>IF(COUNTIFS('DWD RAW File'!$E:$E,$B192,'DWD RAW File'!$AF:$AF,$C$1)&gt;0, IF(COUNTIFS('DWD RAW File'!$E:$E,$B192,'DWD RAW File'!$AF:$AF,$C$1,'DWD RAW File'!$AB:$AB,"Present")&gt;0,"6th Day OT","OFF"), IF(COUNTIFS('DWD RAW File'!$E:$E,$B192,'DWD RAW File'!$AG:$AG,$C$1)&gt;0, IF(COUNTIFS('DWD RAW File'!$E:$E,$B192,'DWD RAW File'!$AG:$AG,$C$1,'DWD RAW File'!$AB:$AB,"Present")&gt;0,"7th Day OT","OFF"), IF(COUNTIFS('DWD RAW File'!$E:$E,$B192,'DWD RAW File'!$AB:$AB,"Present")&gt;0, "P", IF(COUNTIFS('DWD RAW File'!$E:$E,$B192,'DWD RAW File'!$AB:$AB,"Not Present",'DWD RAW File'!$AK:$AK,"&lt;&gt;")&gt;0, _xlfn.XLOOKUP($B192,'DWD RAW File'!$E:$E,'DWD RAW File'!$AK:$AK,""), IF(COUNTIFS('DWD RAW File'!$E:$E,$B192,'DWD RAW File'!$AB:$AB,"Not Present",'DWD RAW File'!$AL:$AL,"&lt;&gt;")&gt;0, _xlfn.XLOOKUP($B192,'DWD RAW File'!$E:$E,'DWD RAW File'!$AL:$AL,""), "AB")))))</f>
        <v>P</v>
      </c>
      <c r="U192" s="97"/>
      <c r="V192" s="51">
        <v>45852</v>
      </c>
      <c r="W192" s="11" t="s">
        <v>1553</v>
      </c>
      <c r="X192" s="121" t="str">
        <f>VLOOKUP(Table1[[#This Row],[Psoft No]],[2]Roster_1788384531598!$E$1:$AU$1334,28,0)</f>
        <v>Friday</v>
      </c>
      <c r="Y192" s="121" t="b">
        <f>Table1[[#This Row],[Column1]]=Table1[[#This Row],[OFF1]]</f>
        <v>1</v>
      </c>
    </row>
    <row r="193" spans="1:25" ht="13" hidden="1" customHeight="1">
      <c r="A193" s="11">
        <v>187</v>
      </c>
      <c r="B193" s="47">
        <v>205647825</v>
      </c>
      <c r="C193" s="87" t="s">
        <v>145</v>
      </c>
      <c r="D193" s="11" t="s">
        <v>1922</v>
      </c>
      <c r="E193" s="48" t="s">
        <v>31</v>
      </c>
      <c r="F193" s="48" t="s">
        <v>74</v>
      </c>
      <c r="G193" s="11" t="s">
        <v>64</v>
      </c>
      <c r="H193" s="11" t="s">
        <v>75</v>
      </c>
      <c r="I193" s="11">
        <v>1299</v>
      </c>
      <c r="J193" s="49" t="str">
        <f>VLOOKUP(Table1[[#This Row],[Psoft No]],[1]Roster!$C$1:$AJ$1369,9,0)</f>
        <v>Day Shift</v>
      </c>
      <c r="K193" s="49" t="s">
        <v>76</v>
      </c>
      <c r="L193" s="49" t="str">
        <f>VLOOKUP(Table1[[#This Row],[Psoft No]],[1]Roster!$C$1:$AJ$1369,11,0)</f>
        <v>Thursday</v>
      </c>
      <c r="M193" s="49" t="str">
        <f>VLOOKUP(Table1[[#This Row],[Psoft No]],[1]Roster!$C$1:$AJ$1369,12,0)</f>
        <v>Friday</v>
      </c>
      <c r="N193" s="49" t="s">
        <v>89</v>
      </c>
      <c r="O193" s="49" t="s">
        <v>67</v>
      </c>
      <c r="P193" s="11" t="s">
        <v>80</v>
      </c>
      <c r="Q193" s="11" t="s">
        <v>96</v>
      </c>
      <c r="R193" s="11" t="s">
        <v>2645</v>
      </c>
      <c r="S193" s="11" t="s">
        <v>2646</v>
      </c>
      <c r="T193" s="126" t="str">
        <f>IF(COUNTIFS('DWD RAW File'!$E:$E,$B193,'DWD RAW File'!$AF:$AF,$C$1)&gt;0, IF(COUNTIFS('DWD RAW File'!$E:$E,$B193,'DWD RAW File'!$AF:$AF,$C$1,'DWD RAW File'!$AB:$AB,"Present")&gt;0,"6th Day OT","OFF"), IF(COUNTIFS('DWD RAW File'!$E:$E,$B193,'DWD RAW File'!$AG:$AG,$C$1)&gt;0, IF(COUNTIFS('DWD RAW File'!$E:$E,$B193,'DWD RAW File'!$AG:$AG,$C$1,'DWD RAW File'!$AB:$AB,"Present")&gt;0,"7th Day OT","OFF"), IF(COUNTIFS('DWD RAW File'!$E:$E,$B193,'DWD RAW File'!$AB:$AB,"Present")&gt;0, "P", IF(COUNTIFS('DWD RAW File'!$E:$E,$B193,'DWD RAW File'!$AB:$AB,"Not Present",'DWD RAW File'!$AK:$AK,"&lt;&gt;")&gt;0, _xlfn.XLOOKUP($B193,'DWD RAW File'!$E:$E,'DWD RAW File'!$AK:$AK,""), IF(COUNTIFS('DWD RAW File'!$E:$E,$B193,'DWD RAW File'!$AB:$AB,"Not Present",'DWD RAW File'!$AL:$AL,"&lt;&gt;")&gt;0, _xlfn.XLOOKUP($B193,'DWD RAW File'!$E:$E,'DWD RAW File'!$AL:$AL,""), "AB")))))</f>
        <v>P</v>
      </c>
      <c r="U193" s="97"/>
      <c r="V193" s="51">
        <v>45852</v>
      </c>
      <c r="W193" s="11" t="s">
        <v>1553</v>
      </c>
      <c r="X193" s="121" t="str">
        <f>VLOOKUP(Table1[[#This Row],[Psoft No]],[2]Roster_1788384531598!$E$1:$AU$1334,28,0)</f>
        <v>Thursday</v>
      </c>
      <c r="Y193" s="121" t="b">
        <f>Table1[[#This Row],[Column1]]=Table1[[#This Row],[OFF1]]</f>
        <v>1</v>
      </c>
    </row>
    <row r="194" spans="1:25" ht="13" hidden="1" customHeight="1">
      <c r="A194" s="11">
        <v>188</v>
      </c>
      <c r="B194" s="47">
        <v>206297429</v>
      </c>
      <c r="C194" s="87" t="s">
        <v>1636</v>
      </c>
      <c r="D194" s="11" t="s">
        <v>1923</v>
      </c>
      <c r="E194" s="48" t="s">
        <v>31</v>
      </c>
      <c r="F194" s="48" t="s">
        <v>74</v>
      </c>
      <c r="G194" s="11" t="s">
        <v>64</v>
      </c>
      <c r="H194" s="11" t="s">
        <v>75</v>
      </c>
      <c r="I194" s="11">
        <v>1299</v>
      </c>
      <c r="J194" s="49" t="str">
        <f>VLOOKUP(Table1[[#This Row],[Psoft No]],[1]Roster!$C$1:$AJ$1369,9,0)</f>
        <v>Night Shift</v>
      </c>
      <c r="K194" s="49" t="s">
        <v>76</v>
      </c>
      <c r="L194" s="49" t="str">
        <f>VLOOKUP(Table1[[#This Row],[Psoft No]],[1]Roster!$C$1:$AJ$1369,11,0)</f>
        <v>Saturday</v>
      </c>
      <c r="M194" s="49" t="str">
        <f>VLOOKUP(Table1[[#This Row],[Psoft No]],[1]Roster!$C$1:$AJ$1369,12,0)</f>
        <v>Sunday</v>
      </c>
      <c r="N194" s="49" t="s">
        <v>79</v>
      </c>
      <c r="O194" s="49" t="s">
        <v>67</v>
      </c>
      <c r="P194" s="11" t="s">
        <v>80</v>
      </c>
      <c r="Q194" s="11" t="s">
        <v>96</v>
      </c>
      <c r="R194" s="11" t="s">
        <v>2645</v>
      </c>
      <c r="S194" s="11" t="s">
        <v>2646</v>
      </c>
      <c r="T194" s="126" t="str">
        <f>IF(COUNTIFS('DWD RAW File'!$E:$E,$B194,'DWD RAW File'!$AF:$AF,$C$1)&gt;0, IF(COUNTIFS('DWD RAW File'!$E:$E,$B194,'DWD RAW File'!$AF:$AF,$C$1,'DWD RAW File'!$AB:$AB,"Present")&gt;0,"6th Day OT","OFF"), IF(COUNTIFS('DWD RAW File'!$E:$E,$B194,'DWD RAW File'!$AG:$AG,$C$1)&gt;0, IF(COUNTIFS('DWD RAW File'!$E:$E,$B194,'DWD RAW File'!$AG:$AG,$C$1,'DWD RAW File'!$AB:$AB,"Present")&gt;0,"7th Day OT","OFF"), IF(COUNTIFS('DWD RAW File'!$E:$E,$B194,'DWD RAW File'!$AB:$AB,"Present")&gt;0, "P", IF(COUNTIFS('DWD RAW File'!$E:$E,$B194,'DWD RAW File'!$AB:$AB,"Not Present",'DWD RAW File'!$AK:$AK,"&lt;&gt;")&gt;0, _xlfn.XLOOKUP($B194,'DWD RAW File'!$E:$E,'DWD RAW File'!$AK:$AK,""), IF(COUNTIFS('DWD RAW File'!$E:$E,$B194,'DWD RAW File'!$AB:$AB,"Not Present",'DWD RAW File'!$AL:$AL,"&lt;&gt;")&gt;0, _xlfn.XLOOKUP($B194,'DWD RAW File'!$E:$E,'DWD RAW File'!$AL:$AL,""), "AB")))))</f>
        <v>P</v>
      </c>
      <c r="U194" s="97"/>
      <c r="V194" s="51">
        <v>45950</v>
      </c>
      <c r="W194" s="11" t="s">
        <v>1553</v>
      </c>
      <c r="X194" s="121" t="str">
        <f>VLOOKUP(Table1[[#This Row],[Psoft No]],[2]Roster_1788384531598!$E$1:$AU$1334,28,0)</f>
        <v>Saturday</v>
      </c>
      <c r="Y194" s="121" t="b">
        <f>Table1[[#This Row],[Column1]]=Table1[[#This Row],[OFF1]]</f>
        <v>1</v>
      </c>
    </row>
    <row r="195" spans="1:25" ht="13" hidden="1" customHeight="1">
      <c r="A195" s="11">
        <v>189</v>
      </c>
      <c r="B195" s="47">
        <v>203469406</v>
      </c>
      <c r="C195" s="87" t="s">
        <v>146</v>
      </c>
      <c r="D195" s="11" t="s">
        <v>1924</v>
      </c>
      <c r="E195" s="48" t="s">
        <v>31</v>
      </c>
      <c r="F195" s="48" t="s">
        <v>74</v>
      </c>
      <c r="G195" s="11" t="s">
        <v>64</v>
      </c>
      <c r="H195" s="11" t="s">
        <v>75</v>
      </c>
      <c r="I195" s="11">
        <v>1299</v>
      </c>
      <c r="J195" s="49" t="str">
        <f>VLOOKUP(Table1[[#This Row],[Psoft No]],[1]Roster!$C$1:$AJ$1369,9,0)</f>
        <v>Day Shift</v>
      </c>
      <c r="K195" s="49" t="s">
        <v>76</v>
      </c>
      <c r="L195" s="49" t="s">
        <v>36</v>
      </c>
      <c r="M195" s="49" t="str">
        <f>VLOOKUP(Table1[[#This Row],[Psoft No]],[1]Roster!$C$1:$AJ$1369,12,0)</f>
        <v>Thursday</v>
      </c>
      <c r="N195" s="48" t="s">
        <v>86</v>
      </c>
      <c r="O195" s="49" t="s">
        <v>67</v>
      </c>
      <c r="P195" s="11" t="s">
        <v>80</v>
      </c>
      <c r="Q195" s="11" t="s">
        <v>99</v>
      </c>
      <c r="R195" s="11" t="s">
        <v>2645</v>
      </c>
      <c r="S195" s="11" t="s">
        <v>2646</v>
      </c>
      <c r="T195" s="126" t="s">
        <v>1</v>
      </c>
      <c r="U195" s="97" t="s">
        <v>2930</v>
      </c>
      <c r="V195" s="51">
        <v>45456</v>
      </c>
      <c r="W195" s="11" t="s">
        <v>1553</v>
      </c>
      <c r="X195" s="121" t="str">
        <f>VLOOKUP(Table1[[#This Row],[Psoft No]],[2]Roster_1788384531598!$E$1:$AU$1334,28,0)</f>
        <v>Wednesday</v>
      </c>
      <c r="Y195" s="121" t="b">
        <f>Table1[[#This Row],[Column1]]=Table1[[#This Row],[OFF1]]</f>
        <v>0</v>
      </c>
    </row>
    <row r="196" spans="1:25" ht="13" hidden="1" customHeight="1">
      <c r="A196" s="11">
        <v>190</v>
      </c>
      <c r="B196" s="47">
        <v>203555408</v>
      </c>
      <c r="C196" s="87" t="s">
        <v>147</v>
      </c>
      <c r="D196" s="11" t="s">
        <v>1925</v>
      </c>
      <c r="E196" s="48" t="s">
        <v>31</v>
      </c>
      <c r="F196" s="48" t="s">
        <v>74</v>
      </c>
      <c r="G196" s="11" t="s">
        <v>64</v>
      </c>
      <c r="H196" s="11" t="s">
        <v>75</v>
      </c>
      <c r="I196" s="11">
        <v>1299</v>
      </c>
      <c r="J196" s="49" t="str">
        <f>VLOOKUP(Table1[[#This Row],[Psoft No]],[1]Roster!$C$1:$AJ$1369,9,0)</f>
        <v>Night Shift</v>
      </c>
      <c r="K196" s="49" t="s">
        <v>76</v>
      </c>
      <c r="L196" s="49" t="str">
        <f>VLOOKUP(Table1[[#This Row],[Psoft No]],[1]Roster!$C$1:$AJ$1369,11,0)</f>
        <v>Saturday</v>
      </c>
      <c r="M196" s="49" t="str">
        <f>VLOOKUP(Table1[[#This Row],[Psoft No]],[1]Roster!$C$1:$AJ$1369,12,0)</f>
        <v>Sunday</v>
      </c>
      <c r="N196" s="48" t="s">
        <v>79</v>
      </c>
      <c r="O196" s="49" t="s">
        <v>67</v>
      </c>
      <c r="P196" s="11" t="s">
        <v>80</v>
      </c>
      <c r="Q196" s="11" t="s">
        <v>81</v>
      </c>
      <c r="R196" s="11" t="s">
        <v>2645</v>
      </c>
      <c r="S196" s="11" t="s">
        <v>2646</v>
      </c>
      <c r="T196" s="126" t="str">
        <f>IF(COUNTIFS('DWD RAW File'!$E:$E,$B196,'DWD RAW File'!$AF:$AF,$C$1)&gt;0, IF(COUNTIFS('DWD RAW File'!$E:$E,$B196,'DWD RAW File'!$AF:$AF,$C$1,'DWD RAW File'!$AB:$AB,"Present")&gt;0,"6th Day OT","OFF"), IF(COUNTIFS('DWD RAW File'!$E:$E,$B196,'DWD RAW File'!$AG:$AG,$C$1)&gt;0, IF(COUNTIFS('DWD RAW File'!$E:$E,$B196,'DWD RAW File'!$AG:$AG,$C$1,'DWD RAW File'!$AB:$AB,"Present")&gt;0,"7th Day OT","OFF"), IF(COUNTIFS('DWD RAW File'!$E:$E,$B196,'DWD RAW File'!$AB:$AB,"Present")&gt;0, "P", IF(COUNTIFS('DWD RAW File'!$E:$E,$B196,'DWD RAW File'!$AB:$AB,"Not Present",'DWD RAW File'!$AK:$AK,"&lt;&gt;")&gt;0, _xlfn.XLOOKUP($B196,'DWD RAW File'!$E:$E,'DWD RAW File'!$AK:$AK,""), IF(COUNTIFS('DWD RAW File'!$E:$E,$B196,'DWD RAW File'!$AB:$AB,"Not Present",'DWD RAW File'!$AL:$AL,"&lt;&gt;")&gt;0, _xlfn.XLOOKUP($B196,'DWD RAW File'!$E:$E,'DWD RAW File'!$AL:$AL,""), "AB")))))</f>
        <v>P</v>
      </c>
      <c r="U196" s="97"/>
      <c r="V196" s="51">
        <v>45470</v>
      </c>
      <c r="W196" s="11" t="s">
        <v>1553</v>
      </c>
      <c r="X196" s="121" t="str">
        <f>VLOOKUP(Table1[[#This Row],[Psoft No]],[2]Roster_1788384531598!$E$1:$AU$1334,28,0)</f>
        <v>Saturday</v>
      </c>
      <c r="Y196" s="121" t="b">
        <f>Table1[[#This Row],[Column1]]=Table1[[#This Row],[OFF1]]</f>
        <v>1</v>
      </c>
    </row>
    <row r="197" spans="1:25" ht="13" hidden="1" customHeight="1">
      <c r="A197" s="11">
        <v>191</v>
      </c>
      <c r="B197" s="47">
        <v>203469114</v>
      </c>
      <c r="C197" s="87" t="s">
        <v>148</v>
      </c>
      <c r="D197" s="11" t="s">
        <v>1926</v>
      </c>
      <c r="E197" s="48" t="s">
        <v>31</v>
      </c>
      <c r="F197" s="48" t="s">
        <v>74</v>
      </c>
      <c r="G197" s="11" t="s">
        <v>64</v>
      </c>
      <c r="H197" s="11" t="s">
        <v>75</v>
      </c>
      <c r="I197" s="11">
        <v>1299</v>
      </c>
      <c r="J197" s="49" t="str">
        <f>VLOOKUP(Table1[[#This Row],[Psoft No]],[1]Roster!$C$1:$AJ$1369,9,0)</f>
        <v>Day Shift</v>
      </c>
      <c r="K197" s="49" t="s">
        <v>76</v>
      </c>
      <c r="L197" s="49" t="str">
        <f>VLOOKUP(Table1[[#This Row],[Psoft No]],[1]Roster!$C$1:$AJ$1369,11,0)</f>
        <v>Thursday</v>
      </c>
      <c r="M197" s="49" t="str">
        <f>VLOOKUP(Table1[[#This Row],[Psoft No]],[1]Roster!$C$1:$AJ$1369,12,0)</f>
        <v>Friday</v>
      </c>
      <c r="N197" s="48" t="s">
        <v>79</v>
      </c>
      <c r="O197" s="49" t="s">
        <v>67</v>
      </c>
      <c r="P197" s="11" t="s">
        <v>80</v>
      </c>
      <c r="Q197" s="11" t="s">
        <v>81</v>
      </c>
      <c r="R197" s="11" t="s">
        <v>2645</v>
      </c>
      <c r="S197" s="11" t="s">
        <v>2646</v>
      </c>
      <c r="T197" s="126" t="str">
        <f>IF(COUNTIFS('DWD RAW File'!$E:$E,$B197,'DWD RAW File'!$AF:$AF,$C$1)&gt;0, IF(COUNTIFS('DWD RAW File'!$E:$E,$B197,'DWD RAW File'!$AF:$AF,$C$1,'DWD RAW File'!$AB:$AB,"Present")&gt;0,"6th Day OT","OFF"), IF(COUNTIFS('DWD RAW File'!$E:$E,$B197,'DWD RAW File'!$AG:$AG,$C$1)&gt;0, IF(COUNTIFS('DWD RAW File'!$E:$E,$B197,'DWD RAW File'!$AG:$AG,$C$1,'DWD RAW File'!$AB:$AB,"Present")&gt;0,"7th Day OT","OFF"), IF(COUNTIFS('DWD RAW File'!$E:$E,$B197,'DWD RAW File'!$AB:$AB,"Present")&gt;0, "P", IF(COUNTIFS('DWD RAW File'!$E:$E,$B197,'DWD RAW File'!$AB:$AB,"Not Present",'DWD RAW File'!$AK:$AK,"&lt;&gt;")&gt;0, _xlfn.XLOOKUP($B197,'DWD RAW File'!$E:$E,'DWD RAW File'!$AK:$AK,""), IF(COUNTIFS('DWD RAW File'!$E:$E,$B197,'DWD RAW File'!$AB:$AB,"Not Present",'DWD RAW File'!$AL:$AL,"&lt;&gt;")&gt;0, _xlfn.XLOOKUP($B197,'DWD RAW File'!$E:$E,'DWD RAW File'!$AL:$AL,""), "AB")))))</f>
        <v>P</v>
      </c>
      <c r="U197" s="97"/>
      <c r="V197" s="51">
        <v>45456</v>
      </c>
      <c r="W197" s="11" t="s">
        <v>1553</v>
      </c>
      <c r="X197" s="121" t="str">
        <f>VLOOKUP(Table1[[#This Row],[Psoft No]],[2]Roster_1788384531598!$E$1:$AU$1334,28,0)</f>
        <v>Thursday</v>
      </c>
      <c r="Y197" s="121" t="b">
        <f>Table1[[#This Row],[Column1]]=Table1[[#This Row],[OFF1]]</f>
        <v>1</v>
      </c>
    </row>
    <row r="198" spans="1:25" ht="13" hidden="1" customHeight="1">
      <c r="A198" s="11">
        <v>192</v>
      </c>
      <c r="B198" s="47">
        <v>203813078</v>
      </c>
      <c r="C198" s="87" t="s">
        <v>149</v>
      </c>
      <c r="D198" s="11" t="s">
        <v>1927</v>
      </c>
      <c r="E198" s="48" t="s">
        <v>31</v>
      </c>
      <c r="F198" s="48" t="s">
        <v>74</v>
      </c>
      <c r="G198" s="11" t="s">
        <v>64</v>
      </c>
      <c r="H198" s="11" t="s">
        <v>75</v>
      </c>
      <c r="I198" s="11">
        <v>1299</v>
      </c>
      <c r="J198" s="49" t="str">
        <f>VLOOKUP(Table1[[#This Row],[Psoft No]],[1]Roster!$C$1:$AJ$1369,9,0)</f>
        <v>Night Shift</v>
      </c>
      <c r="K198" s="49" t="s">
        <v>76</v>
      </c>
      <c r="L198" s="49" t="str">
        <f>VLOOKUP(Table1[[#This Row],[Psoft No]],[1]Roster!$C$1:$AJ$1369,11,0)</f>
        <v>Sunday</v>
      </c>
      <c r="M198" s="49" t="str">
        <f>VLOOKUP(Table1[[#This Row],[Psoft No]],[1]Roster!$C$1:$AJ$1369,12,0)</f>
        <v>Monday</v>
      </c>
      <c r="N198" s="48" t="s">
        <v>86</v>
      </c>
      <c r="O198" s="49" t="s">
        <v>67</v>
      </c>
      <c r="P198" s="11" t="s">
        <v>80</v>
      </c>
      <c r="Q198" s="11" t="s">
        <v>99</v>
      </c>
      <c r="R198" s="11" t="s">
        <v>2645</v>
      </c>
      <c r="S198" s="11" t="s">
        <v>2646</v>
      </c>
      <c r="T198" s="126" t="str">
        <f>IF(COUNTIFS('DWD RAW File'!$E:$E,$B198,'DWD RAW File'!$AF:$AF,$C$1)&gt;0, IF(COUNTIFS('DWD RAW File'!$E:$E,$B198,'DWD RAW File'!$AF:$AF,$C$1,'DWD RAW File'!$AB:$AB,"Present")&gt;0,"6th Day OT","OFF"), IF(COUNTIFS('DWD RAW File'!$E:$E,$B198,'DWD RAW File'!$AG:$AG,$C$1)&gt;0, IF(COUNTIFS('DWD RAW File'!$E:$E,$B198,'DWD RAW File'!$AG:$AG,$C$1,'DWD RAW File'!$AB:$AB,"Present")&gt;0,"7th Day OT","OFF"), IF(COUNTIFS('DWD RAW File'!$E:$E,$B198,'DWD RAW File'!$AB:$AB,"Present")&gt;0, "P", IF(COUNTIFS('DWD RAW File'!$E:$E,$B198,'DWD RAW File'!$AB:$AB,"Not Present",'DWD RAW File'!$AK:$AK,"&lt;&gt;")&gt;0, _xlfn.XLOOKUP($B198,'DWD RAW File'!$E:$E,'DWD RAW File'!$AK:$AK,""), IF(COUNTIFS('DWD RAW File'!$E:$E,$B198,'DWD RAW File'!$AB:$AB,"Not Present",'DWD RAW File'!$AL:$AL,"&lt;&gt;")&gt;0, _xlfn.XLOOKUP($B198,'DWD RAW File'!$E:$E,'DWD RAW File'!$AL:$AL,""), "AB")))))</f>
        <v>P</v>
      </c>
      <c r="U198" s="97"/>
      <c r="V198" s="51">
        <v>45517</v>
      </c>
      <c r="W198" s="11" t="s">
        <v>1553</v>
      </c>
      <c r="X198" s="121" t="str">
        <f>VLOOKUP(Table1[[#This Row],[Psoft No]],[2]Roster_1788384531598!$E$1:$AU$1334,28,0)</f>
        <v>Sunday</v>
      </c>
      <c r="Y198" s="121" t="b">
        <f>Table1[[#This Row],[Column1]]=Table1[[#This Row],[OFF1]]</f>
        <v>1</v>
      </c>
    </row>
    <row r="199" spans="1:25" ht="13" hidden="1" customHeight="1">
      <c r="A199" s="11">
        <v>193</v>
      </c>
      <c r="B199" s="47">
        <v>206952968</v>
      </c>
      <c r="C199" s="87" t="s">
        <v>2064</v>
      </c>
      <c r="D199" s="11" t="s">
        <v>1993</v>
      </c>
      <c r="E199" s="48" t="s">
        <v>31</v>
      </c>
      <c r="F199" s="48" t="s">
        <v>74</v>
      </c>
      <c r="G199" s="11" t="s">
        <v>64</v>
      </c>
      <c r="H199" s="11" t="s">
        <v>75</v>
      </c>
      <c r="I199" s="11">
        <v>1299</v>
      </c>
      <c r="J199" s="49" t="str">
        <f>VLOOKUP(Table1[[#This Row],[Psoft No]],[1]Roster!$C$1:$AJ$1369,9,0)</f>
        <v>Day Shift</v>
      </c>
      <c r="K199" s="49" t="s">
        <v>76</v>
      </c>
      <c r="L199" s="49" t="str">
        <f>VLOOKUP(Table1[[#This Row],[Psoft No]],[1]Roster!$C$1:$AJ$1369,11,0)</f>
        <v>Tuesday</v>
      </c>
      <c r="M199" s="49" t="str">
        <f>VLOOKUP(Table1[[#This Row],[Psoft No]],[1]Roster!$C$1:$AJ$1369,12,0)</f>
        <v>Wednesday</v>
      </c>
      <c r="N199" s="48" t="s">
        <v>86</v>
      </c>
      <c r="O199" s="49" t="s">
        <v>67</v>
      </c>
      <c r="P199" s="11" t="s">
        <v>80</v>
      </c>
      <c r="Q199" s="11" t="s">
        <v>90</v>
      </c>
      <c r="R199" s="11" t="s">
        <v>2645</v>
      </c>
      <c r="S199" s="11" t="s">
        <v>2646</v>
      </c>
      <c r="T199" s="126" t="str">
        <f>IF(COUNTIFS('DWD RAW File'!$E:$E,$B199,'DWD RAW File'!$AF:$AF,$C$1)&gt;0, IF(COUNTIFS('DWD RAW File'!$E:$E,$B199,'DWD RAW File'!$AF:$AF,$C$1,'DWD RAW File'!$AB:$AB,"Present")&gt;0,"6th Day OT","OFF"), IF(COUNTIFS('DWD RAW File'!$E:$E,$B199,'DWD RAW File'!$AG:$AG,$C$1)&gt;0, IF(COUNTIFS('DWD RAW File'!$E:$E,$B199,'DWD RAW File'!$AG:$AG,$C$1,'DWD RAW File'!$AB:$AB,"Present")&gt;0,"7th Day OT","OFF"), IF(COUNTIFS('DWD RAW File'!$E:$E,$B199,'DWD RAW File'!$AB:$AB,"Present")&gt;0, "P", IF(COUNTIFS('DWD RAW File'!$E:$E,$B199,'DWD RAW File'!$AB:$AB,"Not Present",'DWD RAW File'!$AK:$AK,"&lt;&gt;")&gt;0, _xlfn.XLOOKUP($B199,'DWD RAW File'!$E:$E,'DWD RAW File'!$AK:$AK,""), IF(COUNTIFS('DWD RAW File'!$E:$E,$B199,'DWD RAW File'!$AB:$AB,"Not Present",'DWD RAW File'!$AL:$AL,"&lt;&gt;")&gt;0, _xlfn.XLOOKUP($B199,'DWD RAW File'!$E:$E,'DWD RAW File'!$AL:$AL,""), "AB")))))</f>
        <v>OFF</v>
      </c>
      <c r="U199" s="97"/>
      <c r="V199" s="51">
        <v>46048</v>
      </c>
      <c r="W199" s="11" t="s">
        <v>1553</v>
      </c>
      <c r="X199" s="121" t="str">
        <f>VLOOKUP(Table1[[#This Row],[Psoft No]],[2]Roster_1788384531598!$E$1:$AU$1334,28,0)</f>
        <v>Tuesday</v>
      </c>
      <c r="Y199" s="121" t="b">
        <f>Table1[[#This Row],[Column1]]=Table1[[#This Row],[OFF1]]</f>
        <v>1</v>
      </c>
    </row>
    <row r="200" spans="1:25" ht="13" hidden="1" customHeight="1">
      <c r="A200" s="11">
        <v>194</v>
      </c>
      <c r="B200" s="47">
        <v>205608882</v>
      </c>
      <c r="C200" s="87" t="s">
        <v>589</v>
      </c>
      <c r="D200" s="11" t="s">
        <v>1928</v>
      </c>
      <c r="E200" s="48" t="s">
        <v>31</v>
      </c>
      <c r="F200" s="48" t="s">
        <v>74</v>
      </c>
      <c r="G200" s="11" t="s">
        <v>64</v>
      </c>
      <c r="H200" s="11" t="s">
        <v>75</v>
      </c>
      <c r="I200" s="11">
        <v>1299</v>
      </c>
      <c r="J200" s="49" t="str">
        <f>VLOOKUP(Table1[[#This Row],[Psoft No]],[1]Roster!$C$1:$AJ$1369,9,0)</f>
        <v>Night Shift</v>
      </c>
      <c r="K200" s="49" t="s">
        <v>76</v>
      </c>
      <c r="L200" s="49" t="str">
        <f>VLOOKUP(Table1[[#This Row],[Psoft No]],[1]Roster!$C$1:$AJ$1369,11,0)</f>
        <v>Monday</v>
      </c>
      <c r="M200" s="49" t="str">
        <f>VLOOKUP(Table1[[#This Row],[Psoft No]],[1]Roster!$C$1:$AJ$1369,12,0)</f>
        <v>Tuesday</v>
      </c>
      <c r="N200" s="49" t="s">
        <v>89</v>
      </c>
      <c r="O200" s="49" t="s">
        <v>67</v>
      </c>
      <c r="P200" s="11" t="s">
        <v>80</v>
      </c>
      <c r="Q200" s="11" t="s">
        <v>90</v>
      </c>
      <c r="R200" s="11" t="s">
        <v>2645</v>
      </c>
      <c r="S200" s="11" t="s">
        <v>2646</v>
      </c>
      <c r="T200" s="126" t="s">
        <v>7</v>
      </c>
      <c r="U200" s="97"/>
      <c r="V200" s="51">
        <v>45845</v>
      </c>
      <c r="W200" s="11" t="s">
        <v>1553</v>
      </c>
      <c r="X200" s="121" t="str">
        <f>VLOOKUP(Table1[[#This Row],[Psoft No]],[2]Roster_1788384531598!$E$1:$AU$1334,28,0)</f>
        <v>Monday</v>
      </c>
      <c r="Y200" s="121" t="b">
        <f>Table1[[#This Row],[Column1]]=Table1[[#This Row],[OFF1]]</f>
        <v>1</v>
      </c>
    </row>
    <row r="201" spans="1:25" ht="13" hidden="1" customHeight="1">
      <c r="A201" s="11">
        <v>195</v>
      </c>
      <c r="B201" s="47">
        <v>205276100</v>
      </c>
      <c r="C201" s="87" t="s">
        <v>1419</v>
      </c>
      <c r="D201" s="11" t="s">
        <v>1941</v>
      </c>
      <c r="E201" s="48" t="s">
        <v>31</v>
      </c>
      <c r="F201" s="48" t="s">
        <v>74</v>
      </c>
      <c r="G201" s="11" t="s">
        <v>64</v>
      </c>
      <c r="H201" s="11" t="s">
        <v>75</v>
      </c>
      <c r="I201" s="11">
        <v>1299</v>
      </c>
      <c r="J201" s="49" t="str">
        <f>VLOOKUP(Table1[[#This Row],[Psoft No]],[1]Roster!$C$1:$AJ$1369,9,0)</f>
        <v>Night Shift</v>
      </c>
      <c r="K201" s="49" t="s">
        <v>76</v>
      </c>
      <c r="L201" s="49" t="str">
        <f>VLOOKUP(Table1[[#This Row],[Psoft No]],[1]Roster!$C$1:$AJ$1369,11,0)</f>
        <v>Saturday</v>
      </c>
      <c r="M201" s="49" t="str">
        <f>VLOOKUP(Table1[[#This Row],[Psoft No]],[1]Roster!$C$1:$AJ$1369,12,0)</f>
        <v>Sunday</v>
      </c>
      <c r="N201" s="48" t="s">
        <v>89</v>
      </c>
      <c r="O201" s="49" t="s">
        <v>67</v>
      </c>
      <c r="P201" s="11" t="s">
        <v>80</v>
      </c>
      <c r="Q201" s="11" t="s">
        <v>90</v>
      </c>
      <c r="R201" s="11" t="s">
        <v>2645</v>
      </c>
      <c r="S201" s="11" t="s">
        <v>2646</v>
      </c>
      <c r="T201" s="126" t="s">
        <v>7</v>
      </c>
      <c r="U201" s="97"/>
      <c r="V201" s="51">
        <v>45796</v>
      </c>
      <c r="W201" s="11" t="s">
        <v>1553</v>
      </c>
      <c r="X201" s="121" t="str">
        <f>VLOOKUP(Table1[[#This Row],[Psoft No]],[2]Roster_1788384531598!$E$1:$AU$1334,28,0)</f>
        <v>Saturday</v>
      </c>
      <c r="Y201" s="121" t="b">
        <f>Table1[[#This Row],[Column1]]=Table1[[#This Row],[OFF1]]</f>
        <v>1</v>
      </c>
    </row>
    <row r="202" spans="1:25" ht="13" customHeight="1">
      <c r="A202" s="11">
        <v>196</v>
      </c>
      <c r="B202" s="47">
        <v>203908354</v>
      </c>
      <c r="C202" s="87" t="s">
        <v>2238</v>
      </c>
      <c r="D202" s="11" t="s">
        <v>2239</v>
      </c>
      <c r="E202" s="48" t="s">
        <v>31</v>
      </c>
      <c r="F202" s="48" t="s">
        <v>74</v>
      </c>
      <c r="G202" s="11" t="s">
        <v>64</v>
      </c>
      <c r="H202" s="11" t="s">
        <v>75</v>
      </c>
      <c r="I202" s="11">
        <v>1299</v>
      </c>
      <c r="J202" s="49" t="str">
        <f>VLOOKUP(Table1[[#This Row],[Psoft No]],[1]Roster!$C$1:$AJ$1369,9,0)</f>
        <v>Day Shift</v>
      </c>
      <c r="K202" s="49" t="s">
        <v>76</v>
      </c>
      <c r="L202" s="49" t="str">
        <f>VLOOKUP(Table1[[#This Row],[Psoft No]],[1]Roster!$C$1:$AJ$1369,11,0)</f>
        <v>Friday</v>
      </c>
      <c r="M202" s="49" t="str">
        <f>VLOOKUP(Table1[[#This Row],[Psoft No]],[1]Roster!$C$1:$AJ$1369,12,0)</f>
        <v>Saturday</v>
      </c>
      <c r="N202" s="49" t="s">
        <v>89</v>
      </c>
      <c r="O202" s="49" t="s">
        <v>67</v>
      </c>
      <c r="P202" s="11" t="s">
        <v>80</v>
      </c>
      <c r="Q202" s="11" t="s">
        <v>90</v>
      </c>
      <c r="R202" s="11" t="s">
        <v>2645</v>
      </c>
      <c r="S202" s="11" t="s">
        <v>2646</v>
      </c>
      <c r="T202" s="126" t="s">
        <v>4</v>
      </c>
      <c r="U202" s="97"/>
      <c r="V202" s="51">
        <v>45684</v>
      </c>
      <c r="W202" s="11" t="s">
        <v>1553</v>
      </c>
      <c r="X202" s="121" t="str">
        <f>VLOOKUP(Table1[[#This Row],[Psoft No]],[2]Roster_1788384531598!$E$1:$AU$1334,28,0)</f>
        <v>Friday</v>
      </c>
      <c r="Y202" s="121" t="b">
        <f>Table1[[#This Row],[Column1]]=Table1[[#This Row],[OFF1]]</f>
        <v>1</v>
      </c>
    </row>
    <row r="203" spans="1:25" ht="13" hidden="1" customHeight="1">
      <c r="A203" s="11">
        <v>197</v>
      </c>
      <c r="B203" s="47">
        <v>205647835</v>
      </c>
      <c r="C203" s="87" t="s">
        <v>2240</v>
      </c>
      <c r="D203" s="11" t="s">
        <v>2241</v>
      </c>
      <c r="E203" s="48" t="s">
        <v>31</v>
      </c>
      <c r="F203" s="48" t="s">
        <v>74</v>
      </c>
      <c r="G203" s="11" t="s">
        <v>64</v>
      </c>
      <c r="H203" s="11" t="s">
        <v>75</v>
      </c>
      <c r="I203" s="11">
        <v>1299</v>
      </c>
      <c r="J203" s="49" t="str">
        <f>VLOOKUP(Table1[[#This Row],[Psoft No]],[1]Roster!$C$1:$AJ$1369,9,0)</f>
        <v>Day Shift</v>
      </c>
      <c r="K203" s="49" t="s">
        <v>76</v>
      </c>
      <c r="L203" s="49" t="s">
        <v>36</v>
      </c>
      <c r="M203" s="49" t="str">
        <f>VLOOKUP(Table1[[#This Row],[Psoft No]],[1]Roster!$C$1:$AJ$1369,12,0)</f>
        <v>Thursday</v>
      </c>
      <c r="N203" s="49" t="s">
        <v>89</v>
      </c>
      <c r="O203" s="49" t="s">
        <v>67</v>
      </c>
      <c r="P203" s="11" t="s">
        <v>80</v>
      </c>
      <c r="Q203" s="11" t="s">
        <v>96</v>
      </c>
      <c r="R203" s="11" t="s">
        <v>2645</v>
      </c>
      <c r="S203" s="11" t="s">
        <v>2646</v>
      </c>
      <c r="T203" s="126" t="s">
        <v>1</v>
      </c>
      <c r="U203" s="97" t="s">
        <v>2930</v>
      </c>
      <c r="V203" s="51">
        <v>45852</v>
      </c>
      <c r="W203" s="11" t="s">
        <v>1553</v>
      </c>
      <c r="X203" s="121" t="str">
        <f>VLOOKUP(Table1[[#This Row],[Psoft No]],[2]Roster_1788384531598!$E$1:$AU$1334,28,0)</f>
        <v>Wednesday</v>
      </c>
      <c r="Y203" s="121" t="b">
        <f>Table1[[#This Row],[Column1]]=Table1[[#This Row],[OFF1]]</f>
        <v>0</v>
      </c>
    </row>
    <row r="204" spans="1:25" ht="13" hidden="1" customHeight="1">
      <c r="A204" s="11">
        <v>198</v>
      </c>
      <c r="B204" s="47">
        <v>203850776</v>
      </c>
      <c r="C204" s="87" t="s">
        <v>2423</v>
      </c>
      <c r="D204" s="11" t="s">
        <v>2424</v>
      </c>
      <c r="E204" s="48" t="s">
        <v>31</v>
      </c>
      <c r="F204" s="48" t="s">
        <v>74</v>
      </c>
      <c r="G204" s="11" t="s">
        <v>64</v>
      </c>
      <c r="H204" s="11" t="s">
        <v>75</v>
      </c>
      <c r="I204" s="11">
        <v>1299</v>
      </c>
      <c r="J204" s="49" t="str">
        <f>VLOOKUP(Table1[[#This Row],[Psoft No]],[1]Roster!$C$1:$AJ$1369,9,0)</f>
        <v>Day Shift</v>
      </c>
      <c r="K204" s="49" t="s">
        <v>76</v>
      </c>
      <c r="L204" s="49" t="str">
        <f>VLOOKUP(Table1[[#This Row],[Psoft No]],[1]Roster!$C$1:$AJ$1369,11,0)</f>
        <v>Saturday</v>
      </c>
      <c r="M204" s="49" t="str">
        <f>VLOOKUP(Table1[[#This Row],[Psoft No]],[1]Roster!$C$1:$AJ$1369,12,0)</f>
        <v>Sunday</v>
      </c>
      <c r="N204" s="48" t="s">
        <v>79</v>
      </c>
      <c r="O204" s="49" t="s">
        <v>67</v>
      </c>
      <c r="P204" s="11" t="s">
        <v>80</v>
      </c>
      <c r="Q204" s="11" t="s">
        <v>81</v>
      </c>
      <c r="R204" s="11" t="s">
        <v>2645</v>
      </c>
      <c r="S204" s="11" t="s">
        <v>2646</v>
      </c>
      <c r="T204" s="126" t="str">
        <f>IF(COUNTIFS('DWD RAW File'!$E:$E,$B204,'DWD RAW File'!$AF:$AF,$C$1)&gt;0, IF(COUNTIFS('DWD RAW File'!$E:$E,$B204,'DWD RAW File'!$AF:$AF,$C$1,'DWD RAW File'!$AB:$AB,"Present")&gt;0,"6th Day OT","OFF"), IF(COUNTIFS('DWD RAW File'!$E:$E,$B204,'DWD RAW File'!$AG:$AG,$C$1)&gt;0, IF(COUNTIFS('DWD RAW File'!$E:$E,$B204,'DWD RAW File'!$AG:$AG,$C$1,'DWD RAW File'!$AB:$AB,"Present")&gt;0,"7th Day OT","OFF"), IF(COUNTIFS('DWD RAW File'!$E:$E,$B204,'DWD RAW File'!$AB:$AB,"Present")&gt;0, "P", IF(COUNTIFS('DWD RAW File'!$E:$E,$B204,'DWD RAW File'!$AB:$AB,"Not Present",'DWD RAW File'!$AK:$AK,"&lt;&gt;")&gt;0, _xlfn.XLOOKUP($B204,'DWD RAW File'!$E:$E,'DWD RAW File'!$AK:$AK,""), IF(COUNTIFS('DWD RAW File'!$E:$E,$B204,'DWD RAW File'!$AB:$AB,"Not Present",'DWD RAW File'!$AL:$AL,"&lt;&gt;")&gt;0, _xlfn.XLOOKUP($B204,'DWD RAW File'!$E:$E,'DWD RAW File'!$AL:$AL,""), "AB")))))</f>
        <v>P</v>
      </c>
      <c r="U204" s="97"/>
      <c r="V204" s="51">
        <v>45524</v>
      </c>
      <c r="W204" s="11" t="s">
        <v>1553</v>
      </c>
      <c r="X204" s="121" t="str">
        <f>VLOOKUP(Table1[[#This Row],[Psoft No]],[2]Roster_1788384531598!$E$1:$AU$1334,28,0)</f>
        <v>Saturday</v>
      </c>
      <c r="Y204" s="121" t="b">
        <f>Table1[[#This Row],[Column1]]=Table1[[#This Row],[OFF1]]</f>
        <v>1</v>
      </c>
    </row>
    <row r="205" spans="1:25" ht="13" hidden="1" customHeight="1">
      <c r="A205" s="11">
        <v>199</v>
      </c>
      <c r="B205" s="47">
        <v>203469168</v>
      </c>
      <c r="C205" s="87" t="s">
        <v>2242</v>
      </c>
      <c r="D205" s="11" t="s">
        <v>2243</v>
      </c>
      <c r="E205" s="48" t="s">
        <v>31</v>
      </c>
      <c r="F205" s="48" t="s">
        <v>74</v>
      </c>
      <c r="G205" s="11" t="s">
        <v>64</v>
      </c>
      <c r="H205" s="11" t="s">
        <v>75</v>
      </c>
      <c r="I205" s="11">
        <v>1299</v>
      </c>
      <c r="J205" s="49" t="str">
        <f>VLOOKUP(Table1[[#This Row],[Psoft No]],[1]Roster!$C$1:$AJ$1369,9,0)</f>
        <v>Night Shift</v>
      </c>
      <c r="K205" s="49" t="s">
        <v>76</v>
      </c>
      <c r="L205" s="49" t="str">
        <f>VLOOKUP(Table1[[#This Row],[Psoft No]],[1]Roster!$C$1:$AJ$1369,11,0)</f>
        <v>Tuesday</v>
      </c>
      <c r="M205" s="49" t="str">
        <f>VLOOKUP(Table1[[#This Row],[Psoft No]],[1]Roster!$C$1:$AJ$1369,12,0)</f>
        <v>Wednesday</v>
      </c>
      <c r="N205" s="48" t="s">
        <v>79</v>
      </c>
      <c r="O205" s="49" t="s">
        <v>67</v>
      </c>
      <c r="P205" s="11" t="s">
        <v>80</v>
      </c>
      <c r="Q205" s="11" t="s">
        <v>81</v>
      </c>
      <c r="R205" s="11" t="s">
        <v>2645</v>
      </c>
      <c r="S205" s="11" t="s">
        <v>2646</v>
      </c>
      <c r="T205" s="126" t="str">
        <f>IF(COUNTIFS('DWD RAW File'!$E:$E,$B205,'DWD RAW File'!$AF:$AF,$C$1)&gt;0, IF(COUNTIFS('DWD RAW File'!$E:$E,$B205,'DWD RAW File'!$AF:$AF,$C$1,'DWD RAW File'!$AB:$AB,"Present")&gt;0,"6th Day OT","OFF"), IF(COUNTIFS('DWD RAW File'!$E:$E,$B205,'DWD RAW File'!$AG:$AG,$C$1)&gt;0, IF(COUNTIFS('DWD RAW File'!$E:$E,$B205,'DWD RAW File'!$AG:$AG,$C$1,'DWD RAW File'!$AB:$AB,"Present")&gt;0,"7th Day OT","OFF"), IF(COUNTIFS('DWD RAW File'!$E:$E,$B205,'DWD RAW File'!$AB:$AB,"Present")&gt;0, "P", IF(COUNTIFS('DWD RAW File'!$E:$E,$B205,'DWD RAW File'!$AB:$AB,"Not Present",'DWD RAW File'!$AK:$AK,"&lt;&gt;")&gt;0, _xlfn.XLOOKUP($B205,'DWD RAW File'!$E:$E,'DWD RAW File'!$AK:$AK,""), IF(COUNTIFS('DWD RAW File'!$E:$E,$B205,'DWD RAW File'!$AB:$AB,"Not Present",'DWD RAW File'!$AL:$AL,"&lt;&gt;")&gt;0, _xlfn.XLOOKUP($B205,'DWD RAW File'!$E:$E,'DWD RAW File'!$AL:$AL,""), "AB")))))</f>
        <v>OFF</v>
      </c>
      <c r="U205" s="97"/>
      <c r="V205" s="51">
        <v>45456</v>
      </c>
      <c r="W205" s="11" t="s">
        <v>1553</v>
      </c>
      <c r="X205" s="121" t="str">
        <f>VLOOKUP(Table1[[#This Row],[Psoft No]],[2]Roster_1788384531598!$E$1:$AU$1334,28,0)</f>
        <v>Tuesday</v>
      </c>
      <c r="Y205" s="121" t="b">
        <f>Table1[[#This Row],[Column1]]=Table1[[#This Row],[OFF1]]</f>
        <v>1</v>
      </c>
    </row>
    <row r="206" spans="1:25" ht="13" hidden="1" customHeight="1">
      <c r="A206" s="11">
        <v>200</v>
      </c>
      <c r="B206" s="47">
        <v>205651024</v>
      </c>
      <c r="C206" s="87" t="s">
        <v>2244</v>
      </c>
      <c r="D206" s="11" t="s">
        <v>2245</v>
      </c>
      <c r="E206" s="48" t="s">
        <v>31</v>
      </c>
      <c r="F206" s="48" t="s">
        <v>74</v>
      </c>
      <c r="G206" s="11" t="s">
        <v>64</v>
      </c>
      <c r="H206" s="11" t="s">
        <v>75</v>
      </c>
      <c r="I206" s="11">
        <v>1299</v>
      </c>
      <c r="J206" s="49" t="str">
        <f>VLOOKUP(Table1[[#This Row],[Psoft No]],[1]Roster!$C$1:$AJ$1369,9,0)</f>
        <v>Day Shift</v>
      </c>
      <c r="K206" s="49" t="s">
        <v>76</v>
      </c>
      <c r="L206" s="49" t="str">
        <f>VLOOKUP(Table1[[#This Row],[Psoft No]],[1]Roster!$C$1:$AJ$1369,11,0)</f>
        <v>Friday</v>
      </c>
      <c r="M206" s="49" t="str">
        <f>VLOOKUP(Table1[[#This Row],[Psoft No]],[1]Roster!$C$1:$AJ$1369,12,0)</f>
        <v>Saturday</v>
      </c>
      <c r="N206" s="49" t="s">
        <v>89</v>
      </c>
      <c r="O206" s="49" t="s">
        <v>67</v>
      </c>
      <c r="P206" s="11" t="s">
        <v>80</v>
      </c>
      <c r="Q206" s="11" t="s">
        <v>96</v>
      </c>
      <c r="R206" s="11" t="s">
        <v>2645</v>
      </c>
      <c r="S206" s="11" t="s">
        <v>2646</v>
      </c>
      <c r="T206" s="126" t="str">
        <f>IF(COUNTIFS('DWD RAW File'!$E:$E,$B206,'DWD RAW File'!$AF:$AF,$C$1)&gt;0, IF(COUNTIFS('DWD RAW File'!$E:$E,$B206,'DWD RAW File'!$AF:$AF,$C$1,'DWD RAW File'!$AB:$AB,"Present")&gt;0,"6th Day OT","OFF"), IF(COUNTIFS('DWD RAW File'!$E:$E,$B206,'DWD RAW File'!$AG:$AG,$C$1)&gt;0, IF(COUNTIFS('DWD RAW File'!$E:$E,$B206,'DWD RAW File'!$AG:$AG,$C$1,'DWD RAW File'!$AB:$AB,"Present")&gt;0,"7th Day OT","OFF"), IF(COUNTIFS('DWD RAW File'!$E:$E,$B206,'DWD RAW File'!$AB:$AB,"Present")&gt;0, "P", IF(COUNTIFS('DWD RAW File'!$E:$E,$B206,'DWD RAW File'!$AB:$AB,"Not Present",'DWD RAW File'!$AK:$AK,"&lt;&gt;")&gt;0, _xlfn.XLOOKUP($B206,'DWD RAW File'!$E:$E,'DWD RAW File'!$AK:$AK,""), IF(COUNTIFS('DWD RAW File'!$E:$E,$B206,'DWD RAW File'!$AB:$AB,"Not Present",'DWD RAW File'!$AL:$AL,"&lt;&gt;")&gt;0, _xlfn.XLOOKUP($B206,'DWD RAW File'!$E:$E,'DWD RAW File'!$AL:$AL,""), "AB")))))</f>
        <v>P</v>
      </c>
      <c r="U206" s="97"/>
      <c r="V206" s="51">
        <v>45852</v>
      </c>
      <c r="W206" s="11" t="s">
        <v>1553</v>
      </c>
      <c r="X206" s="121" t="str">
        <f>VLOOKUP(Table1[[#This Row],[Psoft No]],[2]Roster_1788384531598!$E$1:$AU$1334,28,0)</f>
        <v>Friday</v>
      </c>
      <c r="Y206" s="121" t="b">
        <f>Table1[[#This Row],[Column1]]=Table1[[#This Row],[OFF1]]</f>
        <v>1</v>
      </c>
    </row>
    <row r="207" spans="1:25" ht="13" hidden="1" customHeight="1">
      <c r="A207" s="11">
        <v>201</v>
      </c>
      <c r="B207" s="47">
        <v>205647828</v>
      </c>
      <c r="C207" s="87" t="s">
        <v>2246</v>
      </c>
      <c r="D207" s="11" t="s">
        <v>2247</v>
      </c>
      <c r="E207" s="48" t="s">
        <v>31</v>
      </c>
      <c r="F207" s="48" t="s">
        <v>74</v>
      </c>
      <c r="G207" s="11" t="s">
        <v>64</v>
      </c>
      <c r="H207" s="11" t="s">
        <v>75</v>
      </c>
      <c r="I207" s="11">
        <v>1299</v>
      </c>
      <c r="J207" s="49" t="str">
        <f>VLOOKUP(Table1[[#This Row],[Psoft No]],[1]Roster!$C$1:$AJ$1369,9,0)</f>
        <v>Day Shift</v>
      </c>
      <c r="K207" s="49" t="s">
        <v>76</v>
      </c>
      <c r="L207" s="49" t="str">
        <f>VLOOKUP(Table1[[#This Row],[Psoft No]],[1]Roster!$C$1:$AJ$1369,11,0)</f>
        <v>Monday</v>
      </c>
      <c r="M207" s="49" t="str">
        <f>VLOOKUP(Table1[[#This Row],[Psoft No]],[1]Roster!$C$1:$AJ$1369,12,0)</f>
        <v>Tuesday</v>
      </c>
      <c r="N207" s="49" t="s">
        <v>89</v>
      </c>
      <c r="O207" s="49" t="s">
        <v>67</v>
      </c>
      <c r="P207" s="11" t="s">
        <v>80</v>
      </c>
      <c r="Q207" s="11" t="s">
        <v>96</v>
      </c>
      <c r="R207" s="11" t="s">
        <v>2645</v>
      </c>
      <c r="S207" s="11" t="s">
        <v>2646</v>
      </c>
      <c r="T207" s="126" t="s">
        <v>7</v>
      </c>
      <c r="U207" s="97"/>
      <c r="V207" s="51">
        <v>45852</v>
      </c>
      <c r="W207" s="11" t="s">
        <v>1553</v>
      </c>
      <c r="X207" s="121" t="str">
        <f>VLOOKUP(Table1[[#This Row],[Psoft No]],[2]Roster_1788384531598!$E$1:$AU$1334,28,0)</f>
        <v>Monday</v>
      </c>
      <c r="Y207" s="121" t="b">
        <f>Table1[[#This Row],[Column1]]=Table1[[#This Row],[OFF1]]</f>
        <v>1</v>
      </c>
    </row>
    <row r="208" spans="1:25" ht="13" hidden="1" customHeight="1">
      <c r="A208" s="11">
        <v>202</v>
      </c>
      <c r="B208" s="47">
        <v>203555404</v>
      </c>
      <c r="C208" s="87" t="s">
        <v>2248</v>
      </c>
      <c r="D208" s="11" t="s">
        <v>2249</v>
      </c>
      <c r="E208" s="48" t="s">
        <v>31</v>
      </c>
      <c r="F208" s="48" t="s">
        <v>74</v>
      </c>
      <c r="G208" s="11" t="s">
        <v>64</v>
      </c>
      <c r="H208" s="11" t="s">
        <v>75</v>
      </c>
      <c r="I208" s="11">
        <v>1299</v>
      </c>
      <c r="J208" s="49" t="str">
        <f>VLOOKUP(Table1[[#This Row],[Psoft No]],[1]Roster!$C$1:$AJ$1369,9,0)</f>
        <v>Day Shift</v>
      </c>
      <c r="K208" s="49" t="s">
        <v>76</v>
      </c>
      <c r="L208" s="49" t="str">
        <f>VLOOKUP(Table1[[#This Row],[Psoft No]],[1]Roster!$C$1:$AJ$1369,11,0)</f>
        <v>Thursday</v>
      </c>
      <c r="M208" s="49" t="str">
        <f>VLOOKUP(Table1[[#This Row],[Psoft No]],[1]Roster!$C$1:$AJ$1369,12,0)</f>
        <v>Friday</v>
      </c>
      <c r="N208" s="48" t="s">
        <v>79</v>
      </c>
      <c r="O208" s="49" t="s">
        <v>67</v>
      </c>
      <c r="P208" s="11" t="s">
        <v>80</v>
      </c>
      <c r="Q208" s="11" t="s">
        <v>81</v>
      </c>
      <c r="R208" s="11" t="s">
        <v>2645</v>
      </c>
      <c r="S208" s="11" t="s">
        <v>2646</v>
      </c>
      <c r="T208" s="126" t="str">
        <f>IF(COUNTIFS('DWD RAW File'!$E:$E,$B208,'DWD RAW File'!$AF:$AF,$C$1)&gt;0, IF(COUNTIFS('DWD RAW File'!$E:$E,$B208,'DWD RAW File'!$AF:$AF,$C$1,'DWD RAW File'!$AB:$AB,"Present")&gt;0,"6th Day OT","OFF"), IF(COUNTIFS('DWD RAW File'!$E:$E,$B208,'DWD RAW File'!$AG:$AG,$C$1)&gt;0, IF(COUNTIFS('DWD RAW File'!$E:$E,$B208,'DWD RAW File'!$AG:$AG,$C$1,'DWD RAW File'!$AB:$AB,"Present")&gt;0,"7th Day OT","OFF"), IF(COUNTIFS('DWD RAW File'!$E:$E,$B208,'DWD RAW File'!$AB:$AB,"Present")&gt;0, "P", IF(COUNTIFS('DWD RAW File'!$E:$E,$B208,'DWD RAW File'!$AB:$AB,"Not Present",'DWD RAW File'!$AK:$AK,"&lt;&gt;")&gt;0, _xlfn.XLOOKUP($B208,'DWD RAW File'!$E:$E,'DWD RAW File'!$AK:$AK,""), IF(COUNTIFS('DWD RAW File'!$E:$E,$B208,'DWD RAW File'!$AB:$AB,"Not Present",'DWD RAW File'!$AL:$AL,"&lt;&gt;")&gt;0, _xlfn.XLOOKUP($B208,'DWD RAW File'!$E:$E,'DWD RAW File'!$AL:$AL,""), "AB")))))</f>
        <v>P</v>
      </c>
      <c r="U208" s="97"/>
      <c r="V208" s="51">
        <v>45470</v>
      </c>
      <c r="W208" s="11" t="s">
        <v>1553</v>
      </c>
      <c r="X208" s="121" t="str">
        <f>VLOOKUP(Table1[[#This Row],[Psoft No]],[2]Roster_1788384531598!$E$1:$AU$1334,28,0)</f>
        <v>Thursday</v>
      </c>
      <c r="Y208" s="121" t="b">
        <f>Table1[[#This Row],[Column1]]=Table1[[#This Row],[OFF1]]</f>
        <v>1</v>
      </c>
    </row>
    <row r="209" spans="1:25" ht="13" hidden="1" customHeight="1">
      <c r="A209" s="11">
        <v>203</v>
      </c>
      <c r="B209" s="47">
        <v>102434105</v>
      </c>
      <c r="C209" s="87" t="s">
        <v>150</v>
      </c>
      <c r="D209" s="11" t="s">
        <v>151</v>
      </c>
      <c r="E209" s="48" t="s">
        <v>34</v>
      </c>
      <c r="F209" s="48" t="s">
        <v>74</v>
      </c>
      <c r="G209" s="11" t="s">
        <v>64</v>
      </c>
      <c r="H209" s="11" t="s">
        <v>75</v>
      </c>
      <c r="I209" s="11">
        <v>1299</v>
      </c>
      <c r="J209" s="49" t="str">
        <f>VLOOKUP(Table1[[#This Row],[Psoft No]],[1]Roster!$C$1:$AJ$1369,9,0)</f>
        <v>Day Shift</v>
      </c>
      <c r="K209" s="49" t="s">
        <v>76</v>
      </c>
      <c r="L209" s="49" t="str">
        <f>VLOOKUP(Table1[[#This Row],[Psoft No]],[1]Roster!$C$1:$AJ$1369,11,0)</f>
        <v>Sunday</v>
      </c>
      <c r="M209" s="49" t="str">
        <f>VLOOKUP(Table1[[#This Row],[Psoft No]],[1]Roster!$C$1:$AJ$1369,12,0)</f>
        <v>Monday</v>
      </c>
      <c r="N209" s="48" t="s">
        <v>108</v>
      </c>
      <c r="O209" s="49" t="s">
        <v>67</v>
      </c>
      <c r="P209" s="11" t="s">
        <v>80</v>
      </c>
      <c r="Q209" s="11" t="s">
        <v>98</v>
      </c>
      <c r="R209" s="11" t="s">
        <v>2645</v>
      </c>
      <c r="S209" s="11" t="s">
        <v>2646</v>
      </c>
      <c r="T209" s="126" t="str">
        <f>IF(COUNTIFS('DWD RAW File'!$E:$E,$B209,'DWD RAW File'!$AF:$AF,$C$1)&gt;0, IF(COUNTIFS('DWD RAW File'!$E:$E,$B209,'DWD RAW File'!$AF:$AF,$C$1,'DWD RAW File'!$AB:$AB,"Present")&gt;0,"6th Day OT","OFF"), IF(COUNTIFS('DWD RAW File'!$E:$E,$B209,'DWD RAW File'!$AG:$AG,$C$1)&gt;0, IF(COUNTIFS('DWD RAW File'!$E:$E,$B209,'DWD RAW File'!$AG:$AG,$C$1,'DWD RAW File'!$AB:$AB,"Present")&gt;0,"7th Day OT","OFF"), IF(COUNTIFS('DWD RAW File'!$E:$E,$B209,'DWD RAW File'!$AB:$AB,"Present")&gt;0, "P", IF(COUNTIFS('DWD RAW File'!$E:$E,$B209,'DWD RAW File'!$AB:$AB,"Not Present",'DWD RAW File'!$AK:$AK,"&lt;&gt;")&gt;0, _xlfn.XLOOKUP($B209,'DWD RAW File'!$E:$E,'DWD RAW File'!$AK:$AK,""), IF(COUNTIFS('DWD RAW File'!$E:$E,$B209,'DWD RAW File'!$AB:$AB,"Not Present",'DWD RAW File'!$AL:$AL,"&lt;&gt;")&gt;0, _xlfn.XLOOKUP($B209,'DWD RAW File'!$E:$E,'DWD RAW File'!$AL:$AL,""), "AB")))))</f>
        <v>P</v>
      </c>
      <c r="U209" s="97"/>
      <c r="V209" s="51">
        <v>42883</v>
      </c>
      <c r="W209" s="11" t="s">
        <v>1553</v>
      </c>
      <c r="X209" s="121" t="str">
        <f>VLOOKUP(Table1[[#This Row],[Psoft No]],[2]Roster_1788384531598!$E$1:$AU$1334,28,0)</f>
        <v>Sunday</v>
      </c>
      <c r="Y209" s="121" t="b">
        <f>Table1[[#This Row],[Column1]]=Table1[[#This Row],[OFF1]]</f>
        <v>1</v>
      </c>
    </row>
    <row r="210" spans="1:25" ht="13" hidden="1" customHeight="1">
      <c r="A210" s="11">
        <v>204</v>
      </c>
      <c r="B210" s="47">
        <v>204319805</v>
      </c>
      <c r="C210" s="87" t="s">
        <v>2250</v>
      </c>
      <c r="D210" s="11" t="s">
        <v>2251</v>
      </c>
      <c r="E210" s="48" t="s">
        <v>31</v>
      </c>
      <c r="F210" s="48" t="s">
        <v>74</v>
      </c>
      <c r="G210" s="11" t="s">
        <v>64</v>
      </c>
      <c r="H210" s="11" t="s">
        <v>75</v>
      </c>
      <c r="I210" s="11">
        <v>1299</v>
      </c>
      <c r="J210" s="49" t="str">
        <f>VLOOKUP(Table1[[#This Row],[Psoft No]],[1]Roster!$C$1:$AJ$1369,9,0)</f>
        <v>Night Shift</v>
      </c>
      <c r="K210" s="49" t="s">
        <v>76</v>
      </c>
      <c r="L210" s="49" t="str">
        <f>VLOOKUP(Table1[[#This Row],[Psoft No]],[1]Roster!$C$1:$AJ$1369,11,0)</f>
        <v>Saturday</v>
      </c>
      <c r="M210" s="49" t="str">
        <f>VLOOKUP(Table1[[#This Row],[Psoft No]],[1]Roster!$C$1:$AJ$1369,12,0)</f>
        <v>Sunday</v>
      </c>
      <c r="N210" s="48" t="s">
        <v>86</v>
      </c>
      <c r="O210" s="49" t="s">
        <v>67</v>
      </c>
      <c r="P210" s="11" t="s">
        <v>80</v>
      </c>
      <c r="Q210" s="11" t="s">
        <v>87</v>
      </c>
      <c r="R210" s="11" t="s">
        <v>2645</v>
      </c>
      <c r="S210" s="11" t="s">
        <v>2646</v>
      </c>
      <c r="T210" s="126" t="str">
        <f>IF(COUNTIFS('DWD RAW File'!$E:$E,$B210,'DWD RAW File'!$AF:$AF,$C$1)&gt;0, IF(COUNTIFS('DWD RAW File'!$E:$E,$B210,'DWD RAW File'!$AF:$AF,$C$1,'DWD RAW File'!$AB:$AB,"Present")&gt;0,"6th Day OT","OFF"), IF(COUNTIFS('DWD RAW File'!$E:$E,$B210,'DWD RAW File'!$AG:$AG,$C$1)&gt;0, IF(COUNTIFS('DWD RAW File'!$E:$E,$B210,'DWD RAW File'!$AG:$AG,$C$1,'DWD RAW File'!$AB:$AB,"Present")&gt;0,"7th Day OT","OFF"), IF(COUNTIFS('DWD RAW File'!$E:$E,$B210,'DWD RAW File'!$AB:$AB,"Present")&gt;0, "P", IF(COUNTIFS('DWD RAW File'!$E:$E,$B210,'DWD RAW File'!$AB:$AB,"Not Present",'DWD RAW File'!$AK:$AK,"&lt;&gt;")&gt;0, _xlfn.XLOOKUP($B210,'DWD RAW File'!$E:$E,'DWD RAW File'!$AK:$AK,""), IF(COUNTIFS('DWD RAW File'!$E:$E,$B210,'DWD RAW File'!$AB:$AB,"Not Present",'DWD RAW File'!$AL:$AL,"&lt;&gt;")&gt;0, _xlfn.XLOOKUP($B210,'DWD RAW File'!$E:$E,'DWD RAW File'!$AL:$AL,""), "AB")))))</f>
        <v>P</v>
      </c>
      <c r="U210" s="97"/>
      <c r="V210" s="51">
        <v>45589</v>
      </c>
      <c r="W210" s="11" t="s">
        <v>1553</v>
      </c>
      <c r="X210" s="121" t="str">
        <f>VLOOKUP(Table1[[#This Row],[Psoft No]],[2]Roster_1788384531598!$E$1:$AU$1334,28,0)</f>
        <v>Saturday</v>
      </c>
      <c r="Y210" s="121" t="b">
        <f>Table1[[#This Row],[Column1]]=Table1[[#This Row],[OFF1]]</f>
        <v>1</v>
      </c>
    </row>
    <row r="211" spans="1:25" ht="13" hidden="1" customHeight="1">
      <c r="A211" s="11">
        <v>205</v>
      </c>
      <c r="B211" s="47">
        <v>206949310</v>
      </c>
      <c r="C211" s="88" t="s">
        <v>2105</v>
      </c>
      <c r="D211" s="100" t="s">
        <v>2106</v>
      </c>
      <c r="E211" s="100" t="s">
        <v>31</v>
      </c>
      <c r="F211" s="48" t="s">
        <v>74</v>
      </c>
      <c r="G211" s="11" t="s">
        <v>64</v>
      </c>
      <c r="H211" s="11" t="s">
        <v>75</v>
      </c>
      <c r="I211" s="11">
        <v>1299</v>
      </c>
      <c r="J211" s="49" t="str">
        <f>VLOOKUP(Table1[[#This Row],[Psoft No]],[1]Roster!$C$1:$AJ$1369,9,0)</f>
        <v>Day Shift</v>
      </c>
      <c r="K211" s="49" t="s">
        <v>76</v>
      </c>
      <c r="L211" s="49" t="str">
        <f>VLOOKUP(Table1[[#This Row],[Psoft No]],[1]Roster!$C$1:$AJ$1369,11,0)</f>
        <v>Tuesday</v>
      </c>
      <c r="M211" s="49" t="str">
        <f>VLOOKUP(Table1[[#This Row],[Psoft No]],[1]Roster!$C$1:$AJ$1369,12,0)</f>
        <v>Wednesday</v>
      </c>
      <c r="N211" s="48" t="s">
        <v>86</v>
      </c>
      <c r="O211" s="49" t="s">
        <v>67</v>
      </c>
      <c r="P211" s="49" t="s">
        <v>80</v>
      </c>
      <c r="Q211" s="49" t="s">
        <v>90</v>
      </c>
      <c r="R211" s="11" t="s">
        <v>2645</v>
      </c>
      <c r="S211" s="11" t="s">
        <v>2646</v>
      </c>
      <c r="T211" s="126" t="str">
        <f>IF(COUNTIFS('DWD RAW File'!$E:$E,$B211,'DWD RAW File'!$AF:$AF,$C$1)&gt;0, IF(COUNTIFS('DWD RAW File'!$E:$E,$B211,'DWD RAW File'!$AF:$AF,$C$1,'DWD RAW File'!$AB:$AB,"Present")&gt;0,"6th Day OT","OFF"), IF(COUNTIFS('DWD RAW File'!$E:$E,$B211,'DWD RAW File'!$AG:$AG,$C$1)&gt;0, IF(COUNTIFS('DWD RAW File'!$E:$E,$B211,'DWD RAW File'!$AG:$AG,$C$1,'DWD RAW File'!$AB:$AB,"Present")&gt;0,"7th Day OT","OFF"), IF(COUNTIFS('DWD RAW File'!$E:$E,$B211,'DWD RAW File'!$AB:$AB,"Present")&gt;0, "P", IF(COUNTIFS('DWD RAW File'!$E:$E,$B211,'DWD RAW File'!$AB:$AB,"Not Present",'DWD RAW File'!$AK:$AK,"&lt;&gt;")&gt;0, _xlfn.XLOOKUP($B211,'DWD RAW File'!$E:$E,'DWD RAW File'!$AK:$AK,""), IF(COUNTIFS('DWD RAW File'!$E:$E,$B211,'DWD RAW File'!$AB:$AB,"Not Present",'DWD RAW File'!$AL:$AL,"&lt;&gt;")&gt;0, _xlfn.XLOOKUP($B211,'DWD RAW File'!$E:$E,'DWD RAW File'!$AL:$AL,""), "AB")))))</f>
        <v>OFF</v>
      </c>
      <c r="U211" s="97"/>
      <c r="V211" s="51">
        <v>46048</v>
      </c>
      <c r="W211" s="11" t="s">
        <v>1553</v>
      </c>
      <c r="X211" s="121" t="str">
        <f>VLOOKUP(Table1[[#This Row],[Psoft No]],[2]Roster_1788384531598!$E$1:$AU$1334,28,0)</f>
        <v>Tuesday</v>
      </c>
      <c r="Y211" s="121" t="b">
        <f>Table1[[#This Row],[Column1]]=Table1[[#This Row],[OFF1]]</f>
        <v>1</v>
      </c>
    </row>
    <row r="212" spans="1:25" ht="13" hidden="1" customHeight="1">
      <c r="A212" s="11">
        <v>206</v>
      </c>
      <c r="B212" s="47">
        <v>206007530</v>
      </c>
      <c r="C212" s="87" t="s">
        <v>604</v>
      </c>
      <c r="D212" s="11" t="s">
        <v>1929</v>
      </c>
      <c r="E212" s="48" t="s">
        <v>31</v>
      </c>
      <c r="F212" s="48" t="s">
        <v>74</v>
      </c>
      <c r="G212" s="11" t="s">
        <v>64</v>
      </c>
      <c r="H212" s="11" t="s">
        <v>75</v>
      </c>
      <c r="I212" s="11">
        <v>1299</v>
      </c>
      <c r="J212" s="49" t="str">
        <f>VLOOKUP(Table1[[#This Row],[Psoft No]],[1]Roster!$C$1:$AJ$1369,9,0)</f>
        <v>Day Shift</v>
      </c>
      <c r="K212" s="49" t="s">
        <v>76</v>
      </c>
      <c r="L212" s="49" t="str">
        <f>VLOOKUP(Table1[[#This Row],[Psoft No]],[1]Roster!$C$1:$AJ$1369,11,0)</f>
        <v>Thursday</v>
      </c>
      <c r="M212" s="49" t="str">
        <f>VLOOKUP(Table1[[#This Row],[Psoft No]],[1]Roster!$C$1:$AJ$1369,12,0)</f>
        <v>Friday</v>
      </c>
      <c r="N212" s="49" t="s">
        <v>89</v>
      </c>
      <c r="O212" s="49" t="s">
        <v>67</v>
      </c>
      <c r="P212" s="11" t="s">
        <v>80</v>
      </c>
      <c r="Q212" s="11" t="s">
        <v>81</v>
      </c>
      <c r="R212" s="11" t="s">
        <v>2645</v>
      </c>
      <c r="S212" s="11" t="s">
        <v>2646</v>
      </c>
      <c r="T212" s="126" t="str">
        <f>IF(COUNTIFS('DWD RAW File'!$E:$E,$B212,'DWD RAW File'!$AF:$AF,$C$1)&gt;0, IF(COUNTIFS('DWD RAW File'!$E:$E,$B212,'DWD RAW File'!$AF:$AF,$C$1,'DWD RAW File'!$AB:$AB,"Present")&gt;0,"6th Day OT","OFF"), IF(COUNTIFS('DWD RAW File'!$E:$E,$B212,'DWD RAW File'!$AG:$AG,$C$1)&gt;0, IF(COUNTIFS('DWD RAW File'!$E:$E,$B212,'DWD RAW File'!$AG:$AG,$C$1,'DWD RAW File'!$AB:$AB,"Present")&gt;0,"7th Day OT","OFF"), IF(COUNTIFS('DWD RAW File'!$E:$E,$B212,'DWD RAW File'!$AB:$AB,"Present")&gt;0, "P", IF(COUNTIFS('DWD RAW File'!$E:$E,$B212,'DWD RAW File'!$AB:$AB,"Not Present",'DWD RAW File'!$AK:$AK,"&lt;&gt;")&gt;0, _xlfn.XLOOKUP($B212,'DWD RAW File'!$E:$E,'DWD RAW File'!$AK:$AK,""), IF(COUNTIFS('DWD RAW File'!$E:$E,$B212,'DWD RAW File'!$AB:$AB,"Not Present",'DWD RAW File'!$AL:$AL,"&lt;&gt;")&gt;0, _xlfn.XLOOKUP($B212,'DWD RAW File'!$E:$E,'DWD RAW File'!$AL:$AL,""), "AB")))))</f>
        <v>P</v>
      </c>
      <c r="U212" s="97"/>
      <c r="V212" s="51">
        <v>45915</v>
      </c>
      <c r="W212" s="11" t="s">
        <v>1553</v>
      </c>
      <c r="X212" s="121" t="str">
        <f>VLOOKUP(Table1[[#This Row],[Psoft No]],[2]Roster_1788384531598!$E$1:$AU$1334,28,0)</f>
        <v>Thursday</v>
      </c>
      <c r="Y212" s="121" t="b">
        <f>Table1[[#This Row],[Column1]]=Table1[[#This Row],[OFF1]]</f>
        <v>1</v>
      </c>
    </row>
    <row r="213" spans="1:25" ht="13" hidden="1" customHeight="1">
      <c r="A213" s="11">
        <v>207</v>
      </c>
      <c r="B213" s="47">
        <v>203800377</v>
      </c>
      <c r="C213" s="87" t="s">
        <v>2252</v>
      </c>
      <c r="D213" s="11" t="s">
        <v>2253</v>
      </c>
      <c r="E213" s="48" t="s">
        <v>31</v>
      </c>
      <c r="F213" s="48" t="s">
        <v>74</v>
      </c>
      <c r="G213" s="11" t="s">
        <v>64</v>
      </c>
      <c r="H213" s="11" t="s">
        <v>75</v>
      </c>
      <c r="I213" s="11">
        <v>1299</v>
      </c>
      <c r="J213" s="49" t="str">
        <f>VLOOKUP(Table1[[#This Row],[Psoft No]],[1]Roster!$C$1:$AJ$1369,9,0)</f>
        <v>Day Shift</v>
      </c>
      <c r="K213" s="49" t="s">
        <v>76</v>
      </c>
      <c r="L213" s="49" t="str">
        <f>VLOOKUP(Table1[[#This Row],[Psoft No]],[1]Roster!$C$1:$AJ$1369,11,0)</f>
        <v>Tuesday</v>
      </c>
      <c r="M213" s="49" t="str">
        <f>VLOOKUP(Table1[[#This Row],[Psoft No]],[1]Roster!$C$1:$AJ$1369,12,0)</f>
        <v>Wednesday</v>
      </c>
      <c r="N213" s="49" t="s">
        <v>89</v>
      </c>
      <c r="O213" s="49" t="s">
        <v>67</v>
      </c>
      <c r="P213" s="11" t="s">
        <v>80</v>
      </c>
      <c r="Q213" s="11" t="s">
        <v>90</v>
      </c>
      <c r="R213" s="11" t="s">
        <v>2645</v>
      </c>
      <c r="S213" s="11" t="s">
        <v>2646</v>
      </c>
      <c r="T213" s="126" t="str">
        <f>IF(COUNTIFS('DWD RAW File'!$E:$E,$B213,'DWD RAW File'!$AF:$AF,$C$1)&gt;0, IF(COUNTIFS('DWD RAW File'!$E:$E,$B213,'DWD RAW File'!$AF:$AF,$C$1,'DWD RAW File'!$AB:$AB,"Present")&gt;0,"6th Day OT","OFF"), IF(COUNTIFS('DWD RAW File'!$E:$E,$B213,'DWD RAW File'!$AG:$AG,$C$1)&gt;0, IF(COUNTIFS('DWD RAW File'!$E:$E,$B213,'DWD RAW File'!$AG:$AG,$C$1,'DWD RAW File'!$AB:$AB,"Present")&gt;0,"7th Day OT","OFF"), IF(COUNTIFS('DWD RAW File'!$E:$E,$B213,'DWD RAW File'!$AB:$AB,"Present")&gt;0, "P", IF(COUNTIFS('DWD RAW File'!$E:$E,$B213,'DWD RAW File'!$AB:$AB,"Not Present",'DWD RAW File'!$AK:$AK,"&lt;&gt;")&gt;0, _xlfn.XLOOKUP($B213,'DWD RAW File'!$E:$E,'DWD RAW File'!$AK:$AK,""), IF(COUNTIFS('DWD RAW File'!$E:$E,$B213,'DWD RAW File'!$AB:$AB,"Not Present",'DWD RAW File'!$AL:$AL,"&lt;&gt;")&gt;0, _xlfn.XLOOKUP($B213,'DWD RAW File'!$E:$E,'DWD RAW File'!$AL:$AL,""), "AB")))))</f>
        <v>OFF</v>
      </c>
      <c r="U213" s="97"/>
      <c r="V213" s="51">
        <v>45516</v>
      </c>
      <c r="W213" s="11" t="s">
        <v>1553</v>
      </c>
      <c r="X213" s="121" t="str">
        <f>VLOOKUP(Table1[[#This Row],[Psoft No]],[2]Roster_1788384531598!$E$1:$AU$1334,28,0)</f>
        <v>Tuesday</v>
      </c>
      <c r="Y213" s="121" t="b">
        <f>Table1[[#This Row],[Column1]]=Table1[[#This Row],[OFF1]]</f>
        <v>1</v>
      </c>
    </row>
    <row r="214" spans="1:25" ht="13" hidden="1" customHeight="1">
      <c r="A214" s="11">
        <v>208</v>
      </c>
      <c r="B214" s="47">
        <v>205609143</v>
      </c>
      <c r="C214" s="87" t="s">
        <v>605</v>
      </c>
      <c r="D214" s="11" t="s">
        <v>1930</v>
      </c>
      <c r="E214" s="48" t="s">
        <v>31</v>
      </c>
      <c r="F214" s="48" t="s">
        <v>74</v>
      </c>
      <c r="G214" s="11" t="s">
        <v>64</v>
      </c>
      <c r="H214" s="11" t="s">
        <v>75</v>
      </c>
      <c r="I214" s="11">
        <v>1299</v>
      </c>
      <c r="J214" s="49" t="str">
        <f>VLOOKUP(Table1[[#This Row],[Psoft No]],[1]Roster!$C$1:$AJ$1369,9,0)</f>
        <v>Night Shift</v>
      </c>
      <c r="K214" s="49" t="s">
        <v>76</v>
      </c>
      <c r="L214" s="49" t="str">
        <f>VLOOKUP(Table1[[#This Row],[Psoft No]],[1]Roster!$C$1:$AJ$1369,11,0)</f>
        <v>Thursday</v>
      </c>
      <c r="M214" s="49" t="str">
        <f>VLOOKUP(Table1[[#This Row],[Psoft No]],[1]Roster!$C$1:$AJ$1369,12,0)</f>
        <v>Friday</v>
      </c>
      <c r="N214" s="49" t="s">
        <v>89</v>
      </c>
      <c r="O214" s="49" t="s">
        <v>67</v>
      </c>
      <c r="P214" s="11" t="s">
        <v>80</v>
      </c>
      <c r="Q214" s="11" t="s">
        <v>90</v>
      </c>
      <c r="R214" s="11" t="s">
        <v>2645</v>
      </c>
      <c r="S214" s="11" t="s">
        <v>2646</v>
      </c>
      <c r="T214" s="126" t="str">
        <f>IF(COUNTIFS('DWD RAW File'!$E:$E,$B214,'DWD RAW File'!$AF:$AF,$C$1)&gt;0, IF(COUNTIFS('DWD RAW File'!$E:$E,$B214,'DWD RAW File'!$AF:$AF,$C$1,'DWD RAW File'!$AB:$AB,"Present")&gt;0,"6th Day OT","OFF"), IF(COUNTIFS('DWD RAW File'!$E:$E,$B214,'DWD RAW File'!$AG:$AG,$C$1)&gt;0, IF(COUNTIFS('DWD RAW File'!$E:$E,$B214,'DWD RAW File'!$AG:$AG,$C$1,'DWD RAW File'!$AB:$AB,"Present")&gt;0,"7th Day OT","OFF"), IF(COUNTIFS('DWD RAW File'!$E:$E,$B214,'DWD RAW File'!$AB:$AB,"Present")&gt;0, "P", IF(COUNTIFS('DWD RAW File'!$E:$E,$B214,'DWD RAW File'!$AB:$AB,"Not Present",'DWD RAW File'!$AK:$AK,"&lt;&gt;")&gt;0, _xlfn.XLOOKUP($B214,'DWD RAW File'!$E:$E,'DWD RAW File'!$AK:$AK,""), IF(COUNTIFS('DWD RAW File'!$E:$E,$B214,'DWD RAW File'!$AB:$AB,"Not Present",'DWD RAW File'!$AL:$AL,"&lt;&gt;")&gt;0, _xlfn.XLOOKUP($B214,'DWD RAW File'!$E:$E,'DWD RAW File'!$AL:$AL,""), "AB")))))</f>
        <v>P</v>
      </c>
      <c r="U214" s="97"/>
      <c r="V214" s="51">
        <v>45845</v>
      </c>
      <c r="W214" s="11" t="s">
        <v>1553</v>
      </c>
      <c r="X214" s="121" t="str">
        <f>VLOOKUP(Table1[[#This Row],[Psoft No]],[2]Roster_1788384531598!$E$1:$AU$1334,28,0)</f>
        <v>Thursday</v>
      </c>
      <c r="Y214" s="121" t="b">
        <f>Table1[[#This Row],[Column1]]=Table1[[#This Row],[OFF1]]</f>
        <v>1</v>
      </c>
    </row>
    <row r="215" spans="1:25" ht="13" hidden="1" customHeight="1">
      <c r="A215" s="11">
        <v>209</v>
      </c>
      <c r="B215" s="47">
        <v>206296205</v>
      </c>
      <c r="C215" s="87" t="s">
        <v>1637</v>
      </c>
      <c r="D215" s="11" t="s">
        <v>1931</v>
      </c>
      <c r="E215" s="48" t="s">
        <v>31</v>
      </c>
      <c r="F215" s="48" t="s">
        <v>74</v>
      </c>
      <c r="G215" s="11" t="s">
        <v>64</v>
      </c>
      <c r="H215" s="11" t="s">
        <v>75</v>
      </c>
      <c r="I215" s="11">
        <v>1299</v>
      </c>
      <c r="J215" s="49" t="str">
        <f>VLOOKUP(Table1[[#This Row],[Psoft No]],[1]Roster!$C$1:$AJ$1369,9,0)</f>
        <v>Night Shift</v>
      </c>
      <c r="K215" s="49" t="s">
        <v>76</v>
      </c>
      <c r="L215" s="49" t="str">
        <f>VLOOKUP(Table1[[#This Row],[Psoft No]],[1]Roster!$C$1:$AJ$1369,11,0)</f>
        <v>Monday</v>
      </c>
      <c r="M215" s="49" t="str">
        <f>VLOOKUP(Table1[[#This Row],[Psoft No]],[1]Roster!$C$1:$AJ$1369,12,0)</f>
        <v>Tuesday</v>
      </c>
      <c r="N215" s="49" t="s">
        <v>89</v>
      </c>
      <c r="O215" s="49" t="s">
        <v>67</v>
      </c>
      <c r="P215" s="11" t="s">
        <v>80</v>
      </c>
      <c r="Q215" s="11" t="s">
        <v>96</v>
      </c>
      <c r="R215" s="11" t="s">
        <v>2645</v>
      </c>
      <c r="S215" s="11" t="s">
        <v>2646</v>
      </c>
      <c r="T215" s="126" t="str">
        <f>IF(COUNTIFS('DWD RAW File'!$E:$E,$B215,'DWD RAW File'!$AF:$AF,$C$1)&gt;0, IF(COUNTIFS('DWD RAW File'!$E:$E,$B215,'DWD RAW File'!$AF:$AF,$C$1,'DWD RAW File'!$AB:$AB,"Present")&gt;0,"6th Day OT","OFF"), IF(COUNTIFS('DWD RAW File'!$E:$E,$B215,'DWD RAW File'!$AG:$AG,$C$1)&gt;0, IF(COUNTIFS('DWD RAW File'!$E:$E,$B215,'DWD RAW File'!$AG:$AG,$C$1,'DWD RAW File'!$AB:$AB,"Present")&gt;0,"7th Day OT","OFF"), IF(COUNTIFS('DWD RAW File'!$E:$E,$B215,'DWD RAW File'!$AB:$AB,"Present")&gt;0, "P", IF(COUNTIFS('DWD RAW File'!$E:$E,$B215,'DWD RAW File'!$AB:$AB,"Not Present",'DWD RAW File'!$AK:$AK,"&lt;&gt;")&gt;0, _xlfn.XLOOKUP($B215,'DWD RAW File'!$E:$E,'DWD RAW File'!$AK:$AK,""), IF(COUNTIFS('DWD RAW File'!$E:$E,$B215,'DWD RAW File'!$AB:$AB,"Not Present",'DWD RAW File'!$AL:$AL,"&lt;&gt;")&gt;0, _xlfn.XLOOKUP($B215,'DWD RAW File'!$E:$E,'DWD RAW File'!$AL:$AL,""), "AB")))))</f>
        <v>P</v>
      </c>
      <c r="U215" s="97"/>
      <c r="V215" s="51">
        <v>45950</v>
      </c>
      <c r="W215" s="11" t="s">
        <v>1553</v>
      </c>
      <c r="X215" s="121" t="str">
        <f>VLOOKUP(Table1[[#This Row],[Psoft No]],[2]Roster_1788384531598!$E$1:$AU$1334,28,0)</f>
        <v>Monday</v>
      </c>
      <c r="Y215" s="121" t="b">
        <f>Table1[[#This Row],[Column1]]=Table1[[#This Row],[OFF1]]</f>
        <v>1</v>
      </c>
    </row>
    <row r="216" spans="1:25" ht="13" hidden="1" customHeight="1">
      <c r="A216" s="11">
        <v>210</v>
      </c>
      <c r="B216" s="47">
        <v>203555406</v>
      </c>
      <c r="C216" s="87" t="s">
        <v>152</v>
      </c>
      <c r="D216" s="11" t="s">
        <v>1932</v>
      </c>
      <c r="E216" s="48" t="s">
        <v>31</v>
      </c>
      <c r="F216" s="48" t="s">
        <v>74</v>
      </c>
      <c r="G216" s="11" t="s">
        <v>64</v>
      </c>
      <c r="H216" s="11" t="s">
        <v>75</v>
      </c>
      <c r="I216" s="11">
        <v>1299</v>
      </c>
      <c r="J216" s="49" t="str">
        <f>VLOOKUP(Table1[[#This Row],[Psoft No]],[1]Roster!$C$1:$AJ$1369,9,0)</f>
        <v>Day Shift</v>
      </c>
      <c r="K216" s="49" t="s">
        <v>76</v>
      </c>
      <c r="L216" s="49" t="str">
        <f>VLOOKUP(Table1[[#This Row],[Psoft No]],[1]Roster!$C$1:$AJ$1369,11,0)</f>
        <v>Sunday</v>
      </c>
      <c r="M216" s="49" t="str">
        <f>VLOOKUP(Table1[[#This Row],[Psoft No]],[1]Roster!$C$1:$AJ$1369,12,0)</f>
        <v>Monday</v>
      </c>
      <c r="N216" s="48" t="s">
        <v>79</v>
      </c>
      <c r="O216" s="49" t="s">
        <v>67</v>
      </c>
      <c r="P216" s="11" t="s">
        <v>80</v>
      </c>
      <c r="Q216" s="11" t="s">
        <v>81</v>
      </c>
      <c r="R216" s="11" t="s">
        <v>2645</v>
      </c>
      <c r="S216" s="11" t="s">
        <v>2646</v>
      </c>
      <c r="T216" s="126" t="str">
        <f>IF(COUNTIFS('DWD RAW File'!$E:$E,$B216,'DWD RAW File'!$AF:$AF,$C$1)&gt;0, IF(COUNTIFS('DWD RAW File'!$E:$E,$B216,'DWD RAW File'!$AF:$AF,$C$1,'DWD RAW File'!$AB:$AB,"Present")&gt;0,"6th Day OT","OFF"), IF(COUNTIFS('DWD RAW File'!$E:$E,$B216,'DWD RAW File'!$AG:$AG,$C$1)&gt;0, IF(COUNTIFS('DWD RAW File'!$E:$E,$B216,'DWD RAW File'!$AG:$AG,$C$1,'DWD RAW File'!$AB:$AB,"Present")&gt;0,"7th Day OT","OFF"), IF(COUNTIFS('DWD RAW File'!$E:$E,$B216,'DWD RAW File'!$AB:$AB,"Present")&gt;0, "P", IF(COUNTIFS('DWD RAW File'!$E:$E,$B216,'DWD RAW File'!$AB:$AB,"Not Present",'DWD RAW File'!$AK:$AK,"&lt;&gt;")&gt;0, _xlfn.XLOOKUP($B216,'DWD RAW File'!$E:$E,'DWD RAW File'!$AK:$AK,""), IF(COUNTIFS('DWD RAW File'!$E:$E,$B216,'DWD RAW File'!$AB:$AB,"Not Present",'DWD RAW File'!$AL:$AL,"&lt;&gt;")&gt;0, _xlfn.XLOOKUP($B216,'DWD RAW File'!$E:$E,'DWD RAW File'!$AL:$AL,""), "AB")))))</f>
        <v>P</v>
      </c>
      <c r="U216" s="97"/>
      <c r="V216" s="51">
        <v>45470</v>
      </c>
      <c r="W216" s="11" t="s">
        <v>1553</v>
      </c>
      <c r="X216" s="121" t="str">
        <f>VLOOKUP(Table1[[#This Row],[Psoft No]],[2]Roster_1788384531598!$E$1:$AU$1334,28,0)</f>
        <v>Sunday</v>
      </c>
      <c r="Y216" s="121" t="b">
        <f>Table1[[#This Row],[Column1]]=Table1[[#This Row],[OFF1]]</f>
        <v>1</v>
      </c>
    </row>
    <row r="217" spans="1:25" ht="13" hidden="1" customHeight="1">
      <c r="A217" s="11">
        <v>211</v>
      </c>
      <c r="B217" s="47">
        <v>203817154</v>
      </c>
      <c r="C217" s="87" t="s">
        <v>2254</v>
      </c>
      <c r="D217" s="11" t="s">
        <v>2255</v>
      </c>
      <c r="E217" s="48" t="s">
        <v>31</v>
      </c>
      <c r="F217" s="48" t="s">
        <v>74</v>
      </c>
      <c r="G217" s="11" t="s">
        <v>64</v>
      </c>
      <c r="H217" s="11" t="s">
        <v>75</v>
      </c>
      <c r="I217" s="11">
        <v>1299</v>
      </c>
      <c r="J217" s="49" t="str">
        <f>VLOOKUP(Table1[[#This Row],[Psoft No]],[1]Roster!$C$1:$AJ$1369,9,0)</f>
        <v>Night Shift</v>
      </c>
      <c r="K217" s="49" t="s">
        <v>76</v>
      </c>
      <c r="L217" s="49" t="str">
        <f>VLOOKUP(Table1[[#This Row],[Psoft No]],[1]Roster!$C$1:$AJ$1369,11,0)</f>
        <v>Monday</v>
      </c>
      <c r="M217" s="49" t="str">
        <f>VLOOKUP(Table1[[#This Row],[Psoft No]],[1]Roster!$C$1:$AJ$1369,12,0)</f>
        <v>Tuesday</v>
      </c>
      <c r="N217" s="48" t="s">
        <v>79</v>
      </c>
      <c r="O217" s="49" t="s">
        <v>67</v>
      </c>
      <c r="P217" s="11" t="s">
        <v>80</v>
      </c>
      <c r="Q217" s="11" t="s">
        <v>81</v>
      </c>
      <c r="R217" s="11" t="s">
        <v>2645</v>
      </c>
      <c r="S217" s="11" t="s">
        <v>2646</v>
      </c>
      <c r="T217" s="126" t="str">
        <f>IF(COUNTIFS('DWD RAW File'!$E:$E,$B217,'DWD RAW File'!$AF:$AF,$C$1)&gt;0, IF(COUNTIFS('DWD RAW File'!$E:$E,$B217,'DWD RAW File'!$AF:$AF,$C$1,'DWD RAW File'!$AB:$AB,"Present")&gt;0,"6th Day OT","OFF"), IF(COUNTIFS('DWD RAW File'!$E:$E,$B217,'DWD RAW File'!$AG:$AG,$C$1)&gt;0, IF(COUNTIFS('DWD RAW File'!$E:$E,$B217,'DWD RAW File'!$AG:$AG,$C$1,'DWD RAW File'!$AB:$AB,"Present")&gt;0,"7th Day OT","OFF"), IF(COUNTIFS('DWD RAW File'!$E:$E,$B217,'DWD RAW File'!$AB:$AB,"Present")&gt;0, "P", IF(COUNTIFS('DWD RAW File'!$E:$E,$B217,'DWD RAW File'!$AB:$AB,"Not Present",'DWD RAW File'!$AK:$AK,"&lt;&gt;")&gt;0, _xlfn.XLOOKUP($B217,'DWD RAW File'!$E:$E,'DWD RAW File'!$AK:$AK,""), IF(COUNTIFS('DWD RAW File'!$E:$E,$B217,'DWD RAW File'!$AB:$AB,"Not Present",'DWD RAW File'!$AL:$AL,"&lt;&gt;")&gt;0, _xlfn.XLOOKUP($B217,'DWD RAW File'!$E:$E,'DWD RAW File'!$AL:$AL,""), "AB")))))</f>
        <v>P</v>
      </c>
      <c r="U217" s="97"/>
      <c r="V217" s="51">
        <v>45517</v>
      </c>
      <c r="W217" s="11" t="s">
        <v>1553</v>
      </c>
      <c r="X217" s="121" t="str">
        <f>VLOOKUP(Table1[[#This Row],[Psoft No]],[2]Roster_1788384531598!$E$1:$AU$1334,28,0)</f>
        <v>Monday</v>
      </c>
      <c r="Y217" s="121" t="b">
        <f>Table1[[#This Row],[Column1]]=Table1[[#This Row],[OFF1]]</f>
        <v>1</v>
      </c>
    </row>
    <row r="218" spans="1:25" ht="13" hidden="1" customHeight="1">
      <c r="A218" s="11">
        <v>212</v>
      </c>
      <c r="B218" s="47">
        <v>206192235</v>
      </c>
      <c r="C218" s="87" t="s">
        <v>1584</v>
      </c>
      <c r="D218" s="11" t="s">
        <v>1933</v>
      </c>
      <c r="E218" s="48" t="s">
        <v>31</v>
      </c>
      <c r="F218" s="48" t="s">
        <v>74</v>
      </c>
      <c r="G218" s="11" t="s">
        <v>64</v>
      </c>
      <c r="H218" s="11" t="s">
        <v>75</v>
      </c>
      <c r="I218" s="11">
        <v>1299</v>
      </c>
      <c r="J218" s="49" t="str">
        <f>VLOOKUP(Table1[[#This Row],[Psoft No]],[1]Roster!$C$1:$AJ$1369,9,0)</f>
        <v>Day Shift</v>
      </c>
      <c r="K218" s="49" t="s">
        <v>76</v>
      </c>
      <c r="L218" s="49" t="str">
        <f>VLOOKUP(Table1[[#This Row],[Psoft No]],[1]Roster!$C$1:$AJ$1369,11,0)</f>
        <v>Saturday</v>
      </c>
      <c r="M218" s="49" t="str">
        <f>VLOOKUP(Table1[[#This Row],[Psoft No]],[1]Roster!$C$1:$AJ$1369,12,0)</f>
        <v>Sunday</v>
      </c>
      <c r="N218" s="49" t="s">
        <v>79</v>
      </c>
      <c r="O218" s="49" t="s">
        <v>67</v>
      </c>
      <c r="P218" s="11" t="s">
        <v>80</v>
      </c>
      <c r="Q218" s="11" t="s">
        <v>96</v>
      </c>
      <c r="R218" s="11" t="s">
        <v>2645</v>
      </c>
      <c r="S218" s="11" t="s">
        <v>2646</v>
      </c>
      <c r="T218" s="126" t="str">
        <f>IF(COUNTIFS('DWD RAW File'!$E:$E,$B218,'DWD RAW File'!$AF:$AF,$C$1)&gt;0, IF(COUNTIFS('DWD RAW File'!$E:$E,$B218,'DWD RAW File'!$AF:$AF,$C$1,'DWD RAW File'!$AB:$AB,"Present")&gt;0,"6th Day OT","OFF"), IF(COUNTIFS('DWD RAW File'!$E:$E,$B218,'DWD RAW File'!$AG:$AG,$C$1)&gt;0, IF(COUNTIFS('DWD RAW File'!$E:$E,$B218,'DWD RAW File'!$AG:$AG,$C$1,'DWD RAW File'!$AB:$AB,"Present")&gt;0,"7th Day OT","OFF"), IF(COUNTIFS('DWD RAW File'!$E:$E,$B218,'DWD RAW File'!$AB:$AB,"Present")&gt;0, "P", IF(COUNTIFS('DWD RAW File'!$E:$E,$B218,'DWD RAW File'!$AB:$AB,"Not Present",'DWD RAW File'!$AK:$AK,"&lt;&gt;")&gt;0, _xlfn.XLOOKUP($B218,'DWD RAW File'!$E:$E,'DWD RAW File'!$AK:$AK,""), IF(COUNTIFS('DWD RAW File'!$E:$E,$B218,'DWD RAW File'!$AB:$AB,"Not Present",'DWD RAW File'!$AL:$AL,"&lt;&gt;")&gt;0, _xlfn.XLOOKUP($B218,'DWD RAW File'!$E:$E,'DWD RAW File'!$AL:$AL,""), "AB")))))</f>
        <v>P</v>
      </c>
      <c r="U218" s="97"/>
      <c r="V218" s="51">
        <v>45936</v>
      </c>
      <c r="W218" s="11" t="s">
        <v>1553</v>
      </c>
      <c r="X218" s="121" t="str">
        <f>VLOOKUP(Table1[[#This Row],[Psoft No]],[2]Roster_1788384531598!$E$1:$AU$1334,28,0)</f>
        <v>Saturday</v>
      </c>
      <c r="Y218" s="121" t="b">
        <f>Table1[[#This Row],[Column1]]=Table1[[#This Row],[OFF1]]</f>
        <v>1</v>
      </c>
    </row>
    <row r="219" spans="1:25" ht="13" hidden="1" customHeight="1">
      <c r="A219" s="11">
        <v>213</v>
      </c>
      <c r="B219" s="47">
        <v>203813132</v>
      </c>
      <c r="C219" s="87" t="s">
        <v>153</v>
      </c>
      <c r="D219" s="11" t="s">
        <v>1934</v>
      </c>
      <c r="E219" s="48" t="s">
        <v>31</v>
      </c>
      <c r="F219" s="48" t="s">
        <v>74</v>
      </c>
      <c r="G219" s="11" t="s">
        <v>64</v>
      </c>
      <c r="H219" s="11" t="s">
        <v>75</v>
      </c>
      <c r="I219" s="11">
        <v>1299</v>
      </c>
      <c r="J219" s="49" t="str">
        <f>VLOOKUP(Table1[[#This Row],[Psoft No]],[1]Roster!$C$1:$AJ$1369,9,0)</f>
        <v>Night Shift</v>
      </c>
      <c r="K219" s="49" t="s">
        <v>76</v>
      </c>
      <c r="L219" s="49" t="str">
        <f>VLOOKUP(Table1[[#This Row],[Psoft No]],[1]Roster!$C$1:$AJ$1369,11,0)</f>
        <v>Friday</v>
      </c>
      <c r="M219" s="49" t="str">
        <f>VLOOKUP(Table1[[#This Row],[Psoft No]],[1]Roster!$C$1:$AJ$1369,12,0)</f>
        <v>Saturday</v>
      </c>
      <c r="N219" s="48" t="s">
        <v>86</v>
      </c>
      <c r="O219" s="49" t="s">
        <v>67</v>
      </c>
      <c r="P219" s="11" t="s">
        <v>80</v>
      </c>
      <c r="Q219" s="11" t="s">
        <v>99</v>
      </c>
      <c r="R219" s="11" t="s">
        <v>2645</v>
      </c>
      <c r="S219" s="11" t="s">
        <v>2646</v>
      </c>
      <c r="T219" s="126" t="str">
        <f>IF(COUNTIFS('DWD RAW File'!$E:$E,$B219,'DWD RAW File'!$AF:$AF,$C$1)&gt;0, IF(COUNTIFS('DWD RAW File'!$E:$E,$B219,'DWD RAW File'!$AF:$AF,$C$1,'DWD RAW File'!$AB:$AB,"Present")&gt;0,"6th Day OT","OFF"), IF(COUNTIFS('DWD RAW File'!$E:$E,$B219,'DWD RAW File'!$AG:$AG,$C$1)&gt;0, IF(COUNTIFS('DWD RAW File'!$E:$E,$B219,'DWD RAW File'!$AG:$AG,$C$1,'DWD RAW File'!$AB:$AB,"Present")&gt;0,"7th Day OT","OFF"), IF(COUNTIFS('DWD RAW File'!$E:$E,$B219,'DWD RAW File'!$AB:$AB,"Present")&gt;0, "P", IF(COUNTIFS('DWD RAW File'!$E:$E,$B219,'DWD RAW File'!$AB:$AB,"Not Present",'DWD RAW File'!$AK:$AK,"&lt;&gt;")&gt;0, _xlfn.XLOOKUP($B219,'DWD RAW File'!$E:$E,'DWD RAW File'!$AK:$AK,""), IF(COUNTIFS('DWD RAW File'!$E:$E,$B219,'DWD RAW File'!$AB:$AB,"Not Present",'DWD RAW File'!$AL:$AL,"&lt;&gt;")&gt;0, _xlfn.XLOOKUP($B219,'DWD RAW File'!$E:$E,'DWD RAW File'!$AL:$AL,""), "AB")))))</f>
        <v>P</v>
      </c>
      <c r="U219" s="97"/>
      <c r="V219" s="51">
        <v>45517</v>
      </c>
      <c r="W219" s="11" t="s">
        <v>1553</v>
      </c>
      <c r="X219" s="121" t="str">
        <f>VLOOKUP(Table1[[#This Row],[Psoft No]],[2]Roster_1788384531598!$E$1:$AU$1334,28,0)</f>
        <v>Friday</v>
      </c>
      <c r="Y219" s="121" t="b">
        <f>Table1[[#This Row],[Column1]]=Table1[[#This Row],[OFF1]]</f>
        <v>1</v>
      </c>
    </row>
    <row r="220" spans="1:25" ht="13" hidden="1" customHeight="1">
      <c r="A220" s="11">
        <v>214</v>
      </c>
      <c r="B220" s="47">
        <v>203735945</v>
      </c>
      <c r="C220" s="87" t="s">
        <v>2402</v>
      </c>
      <c r="D220" s="11" t="s">
        <v>2403</v>
      </c>
      <c r="E220" s="48" t="s">
        <v>31</v>
      </c>
      <c r="F220" s="48" t="s">
        <v>74</v>
      </c>
      <c r="G220" s="11" t="s">
        <v>64</v>
      </c>
      <c r="H220" s="11" t="s">
        <v>75</v>
      </c>
      <c r="I220" s="11">
        <v>1299</v>
      </c>
      <c r="J220" s="49" t="str">
        <f>VLOOKUP(Table1[[#This Row],[Psoft No]],[1]Roster!$C$1:$AJ$1369,9,0)</f>
        <v>Night Shift</v>
      </c>
      <c r="K220" s="49" t="s">
        <v>76</v>
      </c>
      <c r="L220" s="49" t="s">
        <v>36</v>
      </c>
      <c r="M220" s="49" t="str">
        <f>VLOOKUP(Table1[[#This Row],[Psoft No]],[1]Roster!$C$1:$AJ$1369,12,0)</f>
        <v>Thursday</v>
      </c>
      <c r="N220" s="49" t="s">
        <v>89</v>
      </c>
      <c r="O220" s="49" t="s">
        <v>67</v>
      </c>
      <c r="P220" s="11" t="s">
        <v>80</v>
      </c>
      <c r="Q220" s="11" t="s">
        <v>90</v>
      </c>
      <c r="R220" s="11" t="s">
        <v>2645</v>
      </c>
      <c r="S220" s="11" t="s">
        <v>2646</v>
      </c>
      <c r="T220" s="126" t="s">
        <v>1</v>
      </c>
      <c r="U220" s="97" t="s">
        <v>2930</v>
      </c>
      <c r="V220" s="51">
        <v>45502</v>
      </c>
      <c r="W220" s="11" t="s">
        <v>1553</v>
      </c>
      <c r="X220" s="121" t="str">
        <f>VLOOKUP(Table1[[#This Row],[Psoft No]],[2]Roster_1788384531598!$E$1:$AU$1334,28,0)</f>
        <v>Wednesday</v>
      </c>
      <c r="Y220" s="121" t="b">
        <f>Table1[[#This Row],[Column1]]=Table1[[#This Row],[OFF1]]</f>
        <v>0</v>
      </c>
    </row>
    <row r="221" spans="1:25" ht="13" hidden="1" customHeight="1">
      <c r="A221" s="11">
        <v>215</v>
      </c>
      <c r="B221" s="47">
        <v>203816755</v>
      </c>
      <c r="C221" s="87" t="s">
        <v>2404</v>
      </c>
      <c r="D221" s="11" t="s">
        <v>2405</v>
      </c>
      <c r="E221" s="48" t="s">
        <v>31</v>
      </c>
      <c r="F221" s="48" t="s">
        <v>74</v>
      </c>
      <c r="G221" s="11" t="s">
        <v>64</v>
      </c>
      <c r="H221" s="11" t="s">
        <v>75</v>
      </c>
      <c r="I221" s="11">
        <v>1299</v>
      </c>
      <c r="J221" s="49" t="str">
        <f>VLOOKUP(Table1[[#This Row],[Psoft No]],[1]Roster!$C$1:$AJ$1369,9,0)</f>
        <v>Night Shift</v>
      </c>
      <c r="K221" s="49" t="s">
        <v>76</v>
      </c>
      <c r="L221" s="49" t="str">
        <f>VLOOKUP(Table1[[#This Row],[Psoft No]],[1]Roster!$C$1:$AJ$1369,11,0)</f>
        <v>Sunday</v>
      </c>
      <c r="M221" s="49" t="str">
        <f>VLOOKUP(Table1[[#This Row],[Psoft No]],[1]Roster!$C$1:$AJ$1369,12,0)</f>
        <v>Monday</v>
      </c>
      <c r="N221" s="49" t="s">
        <v>89</v>
      </c>
      <c r="O221" s="49" t="s">
        <v>67</v>
      </c>
      <c r="P221" s="11" t="s">
        <v>80</v>
      </c>
      <c r="Q221" s="11" t="s">
        <v>90</v>
      </c>
      <c r="R221" s="11" t="s">
        <v>2645</v>
      </c>
      <c r="S221" s="11" t="s">
        <v>2646</v>
      </c>
      <c r="T221" s="126" t="s">
        <v>7</v>
      </c>
      <c r="U221" s="97"/>
      <c r="V221" s="51">
        <v>45518</v>
      </c>
      <c r="W221" s="11" t="s">
        <v>1553</v>
      </c>
      <c r="X221" s="121" t="str">
        <f>VLOOKUP(Table1[[#This Row],[Psoft No]],[2]Roster_1788384531598!$E$1:$AU$1334,28,0)</f>
        <v>Sunday</v>
      </c>
      <c r="Y221" s="121" t="b">
        <f>Table1[[#This Row],[Column1]]=Table1[[#This Row],[OFF1]]</f>
        <v>1</v>
      </c>
    </row>
    <row r="222" spans="1:25" ht="13" hidden="1" customHeight="1">
      <c r="A222" s="11">
        <v>216</v>
      </c>
      <c r="B222" s="47">
        <v>205275635</v>
      </c>
      <c r="C222" s="87" t="s">
        <v>1638</v>
      </c>
      <c r="D222" s="11" t="s">
        <v>1935</v>
      </c>
      <c r="E222" s="48" t="s">
        <v>31</v>
      </c>
      <c r="F222" s="48" t="s">
        <v>74</v>
      </c>
      <c r="G222" s="11" t="s">
        <v>64</v>
      </c>
      <c r="H222" s="11" t="s">
        <v>75</v>
      </c>
      <c r="I222" s="11">
        <v>1299</v>
      </c>
      <c r="J222" s="49" t="str">
        <f>VLOOKUP(Table1[[#This Row],[Psoft No]],[1]Roster!$C$1:$AJ$1369,9,0)</f>
        <v>Day Shift</v>
      </c>
      <c r="K222" s="49" t="s">
        <v>76</v>
      </c>
      <c r="L222" s="49" t="str">
        <f>VLOOKUP(Table1[[#This Row],[Psoft No]],[1]Roster!$C$1:$AJ$1369,11,0)</f>
        <v>Saturday</v>
      </c>
      <c r="M222" s="49" t="str">
        <f>VLOOKUP(Table1[[#This Row],[Psoft No]],[1]Roster!$C$1:$AJ$1369,12,0)</f>
        <v>Sunday</v>
      </c>
      <c r="N222" s="49" t="s">
        <v>89</v>
      </c>
      <c r="O222" s="49" t="s">
        <v>67</v>
      </c>
      <c r="P222" s="11" t="s">
        <v>80</v>
      </c>
      <c r="Q222" s="11" t="s">
        <v>96</v>
      </c>
      <c r="R222" s="11" t="s">
        <v>2645</v>
      </c>
      <c r="S222" s="11" t="s">
        <v>2646</v>
      </c>
      <c r="T222" s="126" t="str">
        <f>IF(COUNTIFS('DWD RAW File'!$E:$E,$B222,'DWD RAW File'!$AF:$AF,$C$1)&gt;0, IF(COUNTIFS('DWD RAW File'!$E:$E,$B222,'DWD RAW File'!$AF:$AF,$C$1,'DWD RAW File'!$AB:$AB,"Present")&gt;0,"6th Day OT","OFF"), IF(COUNTIFS('DWD RAW File'!$E:$E,$B222,'DWD RAW File'!$AG:$AG,$C$1)&gt;0, IF(COUNTIFS('DWD RAW File'!$E:$E,$B222,'DWD RAW File'!$AG:$AG,$C$1,'DWD RAW File'!$AB:$AB,"Present")&gt;0,"7th Day OT","OFF"), IF(COUNTIFS('DWD RAW File'!$E:$E,$B222,'DWD RAW File'!$AB:$AB,"Present")&gt;0, "P", IF(COUNTIFS('DWD RAW File'!$E:$E,$B222,'DWD RAW File'!$AB:$AB,"Not Present",'DWD RAW File'!$AK:$AK,"&lt;&gt;")&gt;0, _xlfn.XLOOKUP($B222,'DWD RAW File'!$E:$E,'DWD RAW File'!$AK:$AK,""), IF(COUNTIFS('DWD RAW File'!$E:$E,$B222,'DWD RAW File'!$AB:$AB,"Not Present",'DWD RAW File'!$AL:$AL,"&lt;&gt;")&gt;0, _xlfn.XLOOKUP($B222,'DWD RAW File'!$E:$E,'DWD RAW File'!$AL:$AL,""), "AB")))))</f>
        <v>P</v>
      </c>
      <c r="U222" s="97"/>
      <c r="V222" s="51">
        <v>45950</v>
      </c>
      <c r="W222" s="11" t="s">
        <v>1553</v>
      </c>
      <c r="X222" s="121" t="str">
        <f>VLOOKUP(Table1[[#This Row],[Psoft No]],[2]Roster_1788384531598!$E$1:$AU$1334,28,0)</f>
        <v>Saturday</v>
      </c>
      <c r="Y222" s="121" t="b">
        <f>Table1[[#This Row],[Column1]]=Table1[[#This Row],[OFF1]]</f>
        <v>1</v>
      </c>
    </row>
    <row r="223" spans="1:25" ht="13" hidden="1" customHeight="1">
      <c r="A223" s="11">
        <v>217</v>
      </c>
      <c r="B223" s="47">
        <v>203468510</v>
      </c>
      <c r="C223" s="87" t="s">
        <v>154</v>
      </c>
      <c r="D223" s="11" t="s">
        <v>155</v>
      </c>
      <c r="E223" s="48" t="s">
        <v>31</v>
      </c>
      <c r="F223" s="48" t="s">
        <v>74</v>
      </c>
      <c r="G223" s="11" t="s">
        <v>64</v>
      </c>
      <c r="H223" s="11" t="s">
        <v>75</v>
      </c>
      <c r="I223" s="11">
        <v>1299</v>
      </c>
      <c r="J223" s="49" t="str">
        <f>VLOOKUP(Table1[[#This Row],[Psoft No]],[1]Roster!$C$1:$AJ$1369,9,0)</f>
        <v>Night Shift</v>
      </c>
      <c r="K223" s="49" t="s">
        <v>76</v>
      </c>
      <c r="L223" s="49" t="str">
        <f>VLOOKUP(Table1[[#This Row],[Psoft No]],[1]Roster!$C$1:$AJ$1369,11,0)</f>
        <v>Friday</v>
      </c>
      <c r="M223" s="49" t="str">
        <f>VLOOKUP(Table1[[#This Row],[Psoft No]],[1]Roster!$C$1:$AJ$1369,12,0)</f>
        <v>Saturday</v>
      </c>
      <c r="N223" s="48" t="s">
        <v>79</v>
      </c>
      <c r="O223" s="49" t="s">
        <v>33</v>
      </c>
      <c r="P223" s="11" t="s">
        <v>80</v>
      </c>
      <c r="Q223" s="11" t="s">
        <v>81</v>
      </c>
      <c r="R223" s="11" t="s">
        <v>158</v>
      </c>
      <c r="S223" s="11" t="s">
        <v>2648</v>
      </c>
      <c r="T223" s="126" t="str">
        <f>IF(COUNTIFS('DWD RAW File'!$E:$E,$B223,'DWD RAW File'!$AF:$AF,$C$1)&gt;0, IF(COUNTIFS('DWD RAW File'!$E:$E,$B223,'DWD RAW File'!$AF:$AF,$C$1,'DWD RAW File'!$AB:$AB,"Present")&gt;0,"6th Day OT","OFF"), IF(COUNTIFS('DWD RAW File'!$E:$E,$B223,'DWD RAW File'!$AG:$AG,$C$1)&gt;0, IF(COUNTIFS('DWD RAW File'!$E:$E,$B223,'DWD RAW File'!$AG:$AG,$C$1,'DWD RAW File'!$AB:$AB,"Present")&gt;0,"7th Day OT","OFF"), IF(COUNTIFS('DWD RAW File'!$E:$E,$B223,'DWD RAW File'!$AB:$AB,"Present")&gt;0, "P", IF(COUNTIFS('DWD RAW File'!$E:$E,$B223,'DWD RAW File'!$AB:$AB,"Not Present",'DWD RAW File'!$AK:$AK,"&lt;&gt;")&gt;0, _xlfn.XLOOKUP($B223,'DWD RAW File'!$E:$E,'DWD RAW File'!$AK:$AK,""), IF(COUNTIFS('DWD RAW File'!$E:$E,$B223,'DWD RAW File'!$AB:$AB,"Not Present",'DWD RAW File'!$AL:$AL,"&lt;&gt;")&gt;0, _xlfn.XLOOKUP($B223,'DWD RAW File'!$E:$E,'DWD RAW File'!$AL:$AL,""), "AB")))))</f>
        <v>P</v>
      </c>
      <c r="U223" s="97"/>
      <c r="V223" s="51">
        <v>45456</v>
      </c>
      <c r="W223" s="49" t="s">
        <v>1554</v>
      </c>
      <c r="X223" s="121" t="str">
        <f>VLOOKUP(Table1[[#This Row],[Psoft No]],[2]Roster_1788384531598!$E$1:$AU$1334,28,0)</f>
        <v>Friday</v>
      </c>
      <c r="Y223" s="121" t="b">
        <f>Table1[[#This Row],[Column1]]=Table1[[#This Row],[OFF1]]</f>
        <v>1</v>
      </c>
    </row>
    <row r="224" spans="1:25" ht="13" customHeight="1">
      <c r="A224" s="11">
        <v>218</v>
      </c>
      <c r="B224" s="47">
        <v>202308467</v>
      </c>
      <c r="C224" s="87" t="s">
        <v>156</v>
      </c>
      <c r="D224" s="11" t="s">
        <v>157</v>
      </c>
      <c r="E224" s="48" t="s">
        <v>31</v>
      </c>
      <c r="F224" s="48" t="s">
        <v>74</v>
      </c>
      <c r="G224" s="11" t="s">
        <v>64</v>
      </c>
      <c r="H224" s="11" t="s">
        <v>75</v>
      </c>
      <c r="I224" s="11">
        <v>1299</v>
      </c>
      <c r="J224" s="49" t="str">
        <f>VLOOKUP(Table1[[#This Row],[Psoft No]],[1]Roster!$C$1:$AJ$1369,9,0)</f>
        <v>Day Shift</v>
      </c>
      <c r="K224" s="49" t="s">
        <v>76</v>
      </c>
      <c r="L224" s="49" t="str">
        <f>VLOOKUP(Table1[[#This Row],[Psoft No]],[1]Roster!$C$1:$AJ$1369,11,0)</f>
        <v>Monday</v>
      </c>
      <c r="M224" s="49" t="str">
        <f>VLOOKUP(Table1[[#This Row],[Psoft No]],[1]Roster!$C$1:$AJ$1369,12,0)</f>
        <v>Tuesday</v>
      </c>
      <c r="N224" s="48" t="s">
        <v>79</v>
      </c>
      <c r="O224" s="49" t="s">
        <v>33</v>
      </c>
      <c r="P224" s="11" t="s">
        <v>80</v>
      </c>
      <c r="Q224" s="11" t="s">
        <v>81</v>
      </c>
      <c r="R224" s="11" t="s">
        <v>158</v>
      </c>
      <c r="S224" s="11" t="s">
        <v>2648</v>
      </c>
      <c r="T224" s="126" t="s">
        <v>4</v>
      </c>
      <c r="U224" s="97"/>
      <c r="V224" s="51">
        <v>45915</v>
      </c>
      <c r="W224" s="49" t="s">
        <v>1554</v>
      </c>
      <c r="X224" s="121" t="str">
        <f>VLOOKUP(Table1[[#This Row],[Psoft No]],[2]Roster_1788384531598!$E$1:$AU$1334,28,0)</f>
        <v>Monday</v>
      </c>
      <c r="Y224" s="121" t="b">
        <f>Table1[[#This Row],[Column1]]=Table1[[#This Row],[OFF1]]</f>
        <v>1</v>
      </c>
    </row>
    <row r="225" spans="1:25" ht="13" hidden="1" customHeight="1">
      <c r="A225" s="11">
        <v>219</v>
      </c>
      <c r="B225" s="47">
        <v>204246160</v>
      </c>
      <c r="C225" s="87" t="s">
        <v>159</v>
      </c>
      <c r="D225" s="11" t="s">
        <v>160</v>
      </c>
      <c r="E225" s="48" t="s">
        <v>31</v>
      </c>
      <c r="F225" s="48" t="s">
        <v>74</v>
      </c>
      <c r="G225" s="11" t="s">
        <v>64</v>
      </c>
      <c r="H225" s="11" t="s">
        <v>75</v>
      </c>
      <c r="I225" s="11">
        <v>1299</v>
      </c>
      <c r="J225" s="49" t="str">
        <f>VLOOKUP(Table1[[#This Row],[Psoft No]],[1]Roster!$C$1:$AJ$1369,9,0)</f>
        <v>Day Shift</v>
      </c>
      <c r="K225" s="49" t="s">
        <v>76</v>
      </c>
      <c r="L225" s="49" t="str">
        <f>VLOOKUP(Table1[[#This Row],[Psoft No]],[1]Roster!$C$1:$AJ$1369,11,0)</f>
        <v>Tuesday</v>
      </c>
      <c r="M225" s="49" t="str">
        <f>VLOOKUP(Table1[[#This Row],[Psoft No]],[1]Roster!$C$1:$AJ$1369,12,0)</f>
        <v>Wednesday</v>
      </c>
      <c r="N225" s="48" t="s">
        <v>86</v>
      </c>
      <c r="O225" s="49" t="s">
        <v>33</v>
      </c>
      <c r="P225" s="11" t="s">
        <v>80</v>
      </c>
      <c r="Q225" s="11" t="s">
        <v>87</v>
      </c>
      <c r="R225" s="11" t="s">
        <v>158</v>
      </c>
      <c r="S225" s="11" t="s">
        <v>2648</v>
      </c>
      <c r="T225" s="126" t="str">
        <f>IF(COUNTIFS('DWD RAW File'!$E:$E,$B225,'DWD RAW File'!$AF:$AF,$C$1)&gt;0, IF(COUNTIFS('DWD RAW File'!$E:$E,$B225,'DWD RAW File'!$AF:$AF,$C$1,'DWD RAW File'!$AB:$AB,"Present")&gt;0,"6th Day OT","OFF"), IF(COUNTIFS('DWD RAW File'!$E:$E,$B225,'DWD RAW File'!$AG:$AG,$C$1)&gt;0, IF(COUNTIFS('DWD RAW File'!$E:$E,$B225,'DWD RAW File'!$AG:$AG,$C$1,'DWD RAW File'!$AB:$AB,"Present")&gt;0,"7th Day OT","OFF"), IF(COUNTIFS('DWD RAW File'!$E:$E,$B225,'DWD RAW File'!$AB:$AB,"Present")&gt;0, "P", IF(COUNTIFS('DWD RAW File'!$E:$E,$B225,'DWD RAW File'!$AB:$AB,"Not Present",'DWD RAW File'!$AK:$AK,"&lt;&gt;")&gt;0, _xlfn.XLOOKUP($B225,'DWD RAW File'!$E:$E,'DWD RAW File'!$AK:$AK,""), IF(COUNTIFS('DWD RAW File'!$E:$E,$B225,'DWD RAW File'!$AB:$AB,"Not Present",'DWD RAW File'!$AL:$AL,"&lt;&gt;")&gt;0, _xlfn.XLOOKUP($B225,'DWD RAW File'!$E:$E,'DWD RAW File'!$AL:$AL,""), "AB")))))</f>
        <v>OFF</v>
      </c>
      <c r="U225" s="97"/>
      <c r="V225" s="51">
        <v>45579</v>
      </c>
      <c r="W225" s="49" t="s">
        <v>1554</v>
      </c>
      <c r="X225" s="121" t="str">
        <f>VLOOKUP(Table1[[#This Row],[Psoft No]],[2]Roster_1788384531598!$E$1:$AU$1334,28,0)</f>
        <v>Tuesday</v>
      </c>
      <c r="Y225" s="121" t="b">
        <f>Table1[[#This Row],[Column1]]=Table1[[#This Row],[OFF1]]</f>
        <v>1</v>
      </c>
    </row>
    <row r="226" spans="1:25" ht="13" hidden="1" customHeight="1">
      <c r="A226" s="11">
        <v>220</v>
      </c>
      <c r="B226" s="47">
        <v>207220266</v>
      </c>
      <c r="C226" s="87" t="s">
        <v>2297</v>
      </c>
      <c r="D226" s="11" t="s">
        <v>2298</v>
      </c>
      <c r="E226" s="48" t="s">
        <v>34</v>
      </c>
      <c r="F226" s="48" t="s">
        <v>74</v>
      </c>
      <c r="G226" s="11" t="s">
        <v>64</v>
      </c>
      <c r="H226" s="11" t="s">
        <v>75</v>
      </c>
      <c r="I226" s="11">
        <v>1299</v>
      </c>
      <c r="J226" s="49" t="str">
        <f>VLOOKUP(Table1[[#This Row],[Psoft No]],[1]Roster!$C$1:$AJ$1369,9,0)</f>
        <v>Day Shift</v>
      </c>
      <c r="K226" s="49" t="s">
        <v>76</v>
      </c>
      <c r="L226" s="49" t="str">
        <f>VLOOKUP(Table1[[#This Row],[Psoft No]],[1]Roster!$C$1:$AJ$1369,11,0)</f>
        <v>Saturday</v>
      </c>
      <c r="M226" s="49" t="str">
        <f>VLOOKUP(Table1[[#This Row],[Psoft No]],[1]Roster!$C$1:$AJ$1369,12,0)</f>
        <v>Sunday</v>
      </c>
      <c r="N226" s="48" t="s">
        <v>97</v>
      </c>
      <c r="O226" s="49" t="s">
        <v>33</v>
      </c>
      <c r="P226" s="11" t="s">
        <v>80</v>
      </c>
      <c r="Q226" s="11" t="s">
        <v>98</v>
      </c>
      <c r="R226" s="11" t="s">
        <v>158</v>
      </c>
      <c r="S226" s="11" t="s">
        <v>2648</v>
      </c>
      <c r="T226" s="126" t="str">
        <f>VLOOKUP(Table1[[#This Row],[Psoft No]],'[3]employeeAttendance-AUH1-2026090'!$A$1:$G$3618,7,0)</f>
        <v>P</v>
      </c>
      <c r="U226" s="97"/>
      <c r="V226" s="51">
        <v>46147</v>
      </c>
      <c r="W226" s="49" t="s">
        <v>1554</v>
      </c>
      <c r="X226" s="121" t="e">
        <f>VLOOKUP(Table1[[#This Row],[Psoft No]],[2]Roster_1788384531598!$E$1:$AU$1334,28,0)</f>
        <v>#N/A</v>
      </c>
      <c r="Y226" s="121" t="e">
        <f>Table1[[#This Row],[Column1]]=Table1[[#This Row],[OFF1]]</f>
        <v>#N/A</v>
      </c>
    </row>
    <row r="227" spans="1:25" ht="13" hidden="1" customHeight="1">
      <c r="A227" s="11">
        <v>221</v>
      </c>
      <c r="B227" s="47">
        <v>203850930</v>
      </c>
      <c r="C227" s="87" t="s">
        <v>161</v>
      </c>
      <c r="D227" s="11" t="s">
        <v>162</v>
      </c>
      <c r="E227" s="48" t="s">
        <v>31</v>
      </c>
      <c r="F227" s="48" t="s">
        <v>74</v>
      </c>
      <c r="G227" s="11" t="s">
        <v>64</v>
      </c>
      <c r="H227" s="11" t="s">
        <v>75</v>
      </c>
      <c r="I227" s="11">
        <v>1299</v>
      </c>
      <c r="J227" s="49" t="str">
        <f>VLOOKUP(Table1[[#This Row],[Psoft No]],[1]Roster!$C$1:$AJ$1369,9,0)</f>
        <v>Day Shift</v>
      </c>
      <c r="K227" s="49" t="s">
        <v>76</v>
      </c>
      <c r="L227" s="49" t="str">
        <f>VLOOKUP(Table1[[#This Row],[Psoft No]],[1]Roster!$C$1:$AJ$1369,11,0)</f>
        <v>Tuesday</v>
      </c>
      <c r="M227" s="49" t="str">
        <f>VLOOKUP(Table1[[#This Row],[Psoft No]],[1]Roster!$C$1:$AJ$1369,12,0)</f>
        <v>Wednesday</v>
      </c>
      <c r="N227" s="48" t="s">
        <v>79</v>
      </c>
      <c r="O227" s="49" t="s">
        <v>33</v>
      </c>
      <c r="P227" s="11" t="s">
        <v>80</v>
      </c>
      <c r="Q227" s="11" t="s">
        <v>81</v>
      </c>
      <c r="R227" s="11" t="s">
        <v>158</v>
      </c>
      <c r="S227" s="11" t="s">
        <v>2648</v>
      </c>
      <c r="T227" s="126" t="str">
        <f>IF(COUNTIFS('DWD RAW File'!$E:$E,$B227,'DWD RAW File'!$AF:$AF,$C$1)&gt;0, IF(COUNTIFS('DWD RAW File'!$E:$E,$B227,'DWD RAW File'!$AF:$AF,$C$1,'DWD RAW File'!$AB:$AB,"Present")&gt;0,"6th Day OT","OFF"), IF(COUNTIFS('DWD RAW File'!$E:$E,$B227,'DWD RAW File'!$AG:$AG,$C$1)&gt;0, IF(COUNTIFS('DWD RAW File'!$E:$E,$B227,'DWD RAW File'!$AG:$AG,$C$1,'DWD RAW File'!$AB:$AB,"Present")&gt;0,"7th Day OT","OFF"), IF(COUNTIFS('DWD RAW File'!$E:$E,$B227,'DWD RAW File'!$AB:$AB,"Present")&gt;0, "P", IF(COUNTIFS('DWD RAW File'!$E:$E,$B227,'DWD RAW File'!$AB:$AB,"Not Present",'DWD RAW File'!$AK:$AK,"&lt;&gt;")&gt;0, _xlfn.XLOOKUP($B227,'DWD RAW File'!$E:$E,'DWD RAW File'!$AK:$AK,""), IF(COUNTIFS('DWD RAW File'!$E:$E,$B227,'DWD RAW File'!$AB:$AB,"Not Present",'DWD RAW File'!$AL:$AL,"&lt;&gt;")&gt;0, _xlfn.XLOOKUP($B227,'DWD RAW File'!$E:$E,'DWD RAW File'!$AL:$AL,""), "AB")))))</f>
        <v>OFF</v>
      </c>
      <c r="U227" s="97"/>
      <c r="V227" s="51">
        <v>45524</v>
      </c>
      <c r="W227" s="49" t="s">
        <v>1554</v>
      </c>
      <c r="X227" s="121" t="str">
        <f>VLOOKUP(Table1[[#This Row],[Psoft No]],[2]Roster_1788384531598!$E$1:$AU$1334,28,0)</f>
        <v>Tuesday</v>
      </c>
      <c r="Y227" s="121" t="b">
        <f>Table1[[#This Row],[Column1]]=Table1[[#This Row],[OFF1]]</f>
        <v>1</v>
      </c>
    </row>
    <row r="228" spans="1:25" ht="13" hidden="1" customHeight="1">
      <c r="A228" s="11">
        <v>222</v>
      </c>
      <c r="B228" s="47">
        <v>206953795</v>
      </c>
      <c r="C228" s="87" t="s">
        <v>2050</v>
      </c>
      <c r="D228" s="11" t="s">
        <v>1979</v>
      </c>
      <c r="E228" s="48" t="s">
        <v>31</v>
      </c>
      <c r="F228" s="48" t="s">
        <v>74</v>
      </c>
      <c r="G228" s="11" t="s">
        <v>64</v>
      </c>
      <c r="H228" s="11" t="s">
        <v>75</v>
      </c>
      <c r="I228" s="11">
        <v>1299</v>
      </c>
      <c r="J228" s="49" t="str">
        <f>VLOOKUP(Table1[[#This Row],[Psoft No]],[1]Roster!$C$1:$AJ$1369,9,0)</f>
        <v>Day Shift</v>
      </c>
      <c r="K228" s="49" t="s">
        <v>76</v>
      </c>
      <c r="L228" s="49" t="str">
        <f>VLOOKUP(Table1[[#This Row],[Psoft No]],[1]Roster!$C$1:$AJ$1369,11,0)</f>
        <v>Monday</v>
      </c>
      <c r="M228" s="49" t="str">
        <f>VLOOKUP(Table1[[#This Row],[Psoft No]],[1]Roster!$C$1:$AJ$1369,12,0)</f>
        <v>Tuesday</v>
      </c>
      <c r="N228" s="49" t="s">
        <v>86</v>
      </c>
      <c r="O228" s="49" t="s">
        <v>33</v>
      </c>
      <c r="P228" s="11" t="s">
        <v>80</v>
      </c>
      <c r="Q228" s="11" t="s">
        <v>96</v>
      </c>
      <c r="R228" s="11" t="s">
        <v>158</v>
      </c>
      <c r="S228" s="11" t="s">
        <v>2648</v>
      </c>
      <c r="T228" s="126" t="str">
        <f>IF(COUNTIFS('DWD RAW File'!$E:$E,$B228,'DWD RAW File'!$AF:$AF,$C$1)&gt;0, IF(COUNTIFS('DWD RAW File'!$E:$E,$B228,'DWD RAW File'!$AF:$AF,$C$1,'DWD RAW File'!$AB:$AB,"Present")&gt;0,"6th Day OT","OFF"), IF(COUNTIFS('DWD RAW File'!$E:$E,$B228,'DWD RAW File'!$AG:$AG,$C$1)&gt;0, IF(COUNTIFS('DWD RAW File'!$E:$E,$B228,'DWD RAW File'!$AG:$AG,$C$1,'DWD RAW File'!$AB:$AB,"Present")&gt;0,"7th Day OT","OFF"), IF(COUNTIFS('DWD RAW File'!$E:$E,$B228,'DWD RAW File'!$AB:$AB,"Present")&gt;0, "P", IF(COUNTIFS('DWD RAW File'!$E:$E,$B228,'DWD RAW File'!$AB:$AB,"Not Present",'DWD RAW File'!$AK:$AK,"&lt;&gt;")&gt;0, _xlfn.XLOOKUP($B228,'DWD RAW File'!$E:$E,'DWD RAW File'!$AK:$AK,""), IF(COUNTIFS('DWD RAW File'!$E:$E,$B228,'DWD RAW File'!$AB:$AB,"Not Present",'DWD RAW File'!$AL:$AL,"&lt;&gt;")&gt;0, _xlfn.XLOOKUP($B228,'DWD RAW File'!$E:$E,'DWD RAW File'!$AL:$AL,""), "AB")))))</f>
        <v>P</v>
      </c>
      <c r="U228" s="97"/>
      <c r="V228" s="51">
        <v>46048</v>
      </c>
      <c r="W228" s="49" t="s">
        <v>1554</v>
      </c>
      <c r="X228" s="121" t="str">
        <f>VLOOKUP(Table1[[#This Row],[Psoft No]],[2]Roster_1788384531598!$E$1:$AU$1334,28,0)</f>
        <v>Monday</v>
      </c>
      <c r="Y228" s="121" t="b">
        <f>Table1[[#This Row],[Column1]]=Table1[[#This Row],[OFF1]]</f>
        <v>1</v>
      </c>
    </row>
    <row r="229" spans="1:25" ht="13" hidden="1" customHeight="1">
      <c r="A229" s="11">
        <v>223</v>
      </c>
      <c r="B229" s="47">
        <v>206348033</v>
      </c>
      <c r="C229" s="87" t="s">
        <v>1639</v>
      </c>
      <c r="D229" s="11" t="s">
        <v>1640</v>
      </c>
      <c r="E229" s="48" t="s">
        <v>31</v>
      </c>
      <c r="F229" s="48" t="s">
        <v>74</v>
      </c>
      <c r="G229" s="11" t="s">
        <v>64</v>
      </c>
      <c r="H229" s="11" t="s">
        <v>75</v>
      </c>
      <c r="I229" s="11">
        <v>1299</v>
      </c>
      <c r="J229" s="49" t="str">
        <f>VLOOKUP(Table1[[#This Row],[Psoft No]],[1]Roster!$C$1:$AJ$1369,9,0)</f>
        <v>Day Shift</v>
      </c>
      <c r="K229" s="49" t="s">
        <v>76</v>
      </c>
      <c r="L229" s="49" t="str">
        <f>VLOOKUP(Table1[[#This Row],[Psoft No]],[1]Roster!$C$1:$AJ$1369,11,0)</f>
        <v>Saturday</v>
      </c>
      <c r="M229" s="49" t="str">
        <f>VLOOKUP(Table1[[#This Row],[Psoft No]],[1]Roster!$C$1:$AJ$1369,12,0)</f>
        <v>Sunday</v>
      </c>
      <c r="N229" s="48" t="s">
        <v>79</v>
      </c>
      <c r="O229" s="49" t="s">
        <v>33</v>
      </c>
      <c r="P229" s="11" t="s">
        <v>80</v>
      </c>
      <c r="Q229" s="11" t="s">
        <v>81</v>
      </c>
      <c r="R229" s="11" t="s">
        <v>158</v>
      </c>
      <c r="S229" s="11" t="s">
        <v>2648</v>
      </c>
      <c r="T229" s="126" t="str">
        <f>IF(COUNTIFS('DWD RAW File'!$E:$E,$B229,'DWD RAW File'!$AF:$AF,$C$1)&gt;0, IF(COUNTIFS('DWD RAW File'!$E:$E,$B229,'DWD RAW File'!$AF:$AF,$C$1,'DWD RAW File'!$AB:$AB,"Present")&gt;0,"6th Day OT","OFF"), IF(COUNTIFS('DWD RAW File'!$E:$E,$B229,'DWD RAW File'!$AG:$AG,$C$1)&gt;0, IF(COUNTIFS('DWD RAW File'!$E:$E,$B229,'DWD RAW File'!$AG:$AG,$C$1,'DWD RAW File'!$AB:$AB,"Present")&gt;0,"7th Day OT","OFF"), IF(COUNTIFS('DWD RAW File'!$E:$E,$B229,'DWD RAW File'!$AB:$AB,"Present")&gt;0, "P", IF(COUNTIFS('DWD RAW File'!$E:$E,$B229,'DWD RAW File'!$AB:$AB,"Not Present",'DWD RAW File'!$AK:$AK,"&lt;&gt;")&gt;0, _xlfn.XLOOKUP($B229,'DWD RAW File'!$E:$E,'DWD RAW File'!$AK:$AK,""), IF(COUNTIFS('DWD RAW File'!$E:$E,$B229,'DWD RAW File'!$AB:$AB,"Not Present",'DWD RAW File'!$AL:$AL,"&lt;&gt;")&gt;0, _xlfn.XLOOKUP($B229,'DWD RAW File'!$E:$E,'DWD RAW File'!$AL:$AL,""), "AB")))))</f>
        <v>P</v>
      </c>
      <c r="U229" s="97"/>
      <c r="V229" s="51">
        <v>45957</v>
      </c>
      <c r="W229" s="49" t="s">
        <v>1554</v>
      </c>
      <c r="X229" s="121" t="str">
        <f>VLOOKUP(Table1[[#This Row],[Psoft No]],[2]Roster_1788384531598!$E$1:$AU$1334,28,0)</f>
        <v>Saturday</v>
      </c>
      <c r="Y229" s="121" t="b">
        <f>Table1[[#This Row],[Column1]]=Table1[[#This Row],[OFF1]]</f>
        <v>1</v>
      </c>
    </row>
    <row r="230" spans="1:25" ht="13" hidden="1" customHeight="1">
      <c r="A230" s="11">
        <v>224</v>
      </c>
      <c r="B230" s="47">
        <v>205977130</v>
      </c>
      <c r="C230" s="87" t="s">
        <v>163</v>
      </c>
      <c r="D230" s="11" t="s">
        <v>164</v>
      </c>
      <c r="E230" s="48" t="s">
        <v>31</v>
      </c>
      <c r="F230" s="48" t="s">
        <v>74</v>
      </c>
      <c r="G230" s="11" t="s">
        <v>64</v>
      </c>
      <c r="H230" s="11" t="s">
        <v>75</v>
      </c>
      <c r="I230" s="11">
        <v>1299</v>
      </c>
      <c r="J230" s="49" t="str">
        <f>VLOOKUP(Table1[[#This Row],[Psoft No]],[1]Roster!$C$1:$AJ$1369,9,0)</f>
        <v>Day Shift</v>
      </c>
      <c r="K230" s="49" t="s">
        <v>76</v>
      </c>
      <c r="L230" s="49" t="str">
        <f>VLOOKUP(Table1[[#This Row],[Psoft No]],[1]Roster!$C$1:$AJ$1369,11,0)</f>
        <v>Monday</v>
      </c>
      <c r="M230" s="49" t="str">
        <f>VLOOKUP(Table1[[#This Row],[Psoft No]],[1]Roster!$C$1:$AJ$1369,12,0)</f>
        <v>Tuesday</v>
      </c>
      <c r="N230" s="48" t="s">
        <v>86</v>
      </c>
      <c r="O230" s="49" t="s">
        <v>33</v>
      </c>
      <c r="P230" s="11" t="s">
        <v>80</v>
      </c>
      <c r="Q230" s="11" t="s">
        <v>90</v>
      </c>
      <c r="R230" s="11" t="s">
        <v>158</v>
      </c>
      <c r="S230" s="11" t="s">
        <v>2648</v>
      </c>
      <c r="T230" s="126" t="str">
        <f>IF(COUNTIFS('DWD RAW File'!$E:$E,$B230,'DWD RAW File'!$AF:$AF,$C$1)&gt;0, IF(COUNTIFS('DWD RAW File'!$E:$E,$B230,'DWD RAW File'!$AF:$AF,$C$1,'DWD RAW File'!$AB:$AB,"Present")&gt;0,"6th Day OT","OFF"), IF(COUNTIFS('DWD RAW File'!$E:$E,$B230,'DWD RAW File'!$AG:$AG,$C$1)&gt;0, IF(COUNTIFS('DWD RAW File'!$E:$E,$B230,'DWD RAW File'!$AG:$AG,$C$1,'DWD RAW File'!$AB:$AB,"Present")&gt;0,"7th Day OT","OFF"), IF(COUNTIFS('DWD RAW File'!$E:$E,$B230,'DWD RAW File'!$AB:$AB,"Present")&gt;0, "P", IF(COUNTIFS('DWD RAW File'!$E:$E,$B230,'DWD RAW File'!$AB:$AB,"Not Present",'DWD RAW File'!$AK:$AK,"&lt;&gt;")&gt;0, _xlfn.XLOOKUP($B230,'DWD RAW File'!$E:$E,'DWD RAW File'!$AK:$AK,""), IF(COUNTIFS('DWD RAW File'!$E:$E,$B230,'DWD RAW File'!$AB:$AB,"Not Present",'DWD RAW File'!$AL:$AL,"&lt;&gt;")&gt;0, _xlfn.XLOOKUP($B230,'DWD RAW File'!$E:$E,'DWD RAW File'!$AL:$AL,""), "AB")))))</f>
        <v>P</v>
      </c>
      <c r="U230" s="97"/>
      <c r="V230" s="51">
        <v>45915</v>
      </c>
      <c r="W230" s="49" t="s">
        <v>1554</v>
      </c>
      <c r="X230" s="121" t="str">
        <f>VLOOKUP(Table1[[#This Row],[Psoft No]],[2]Roster_1788384531598!$E$1:$AU$1334,28,0)</f>
        <v>Monday</v>
      </c>
      <c r="Y230" s="121" t="b">
        <f>Table1[[#This Row],[Column1]]=Table1[[#This Row],[OFF1]]</f>
        <v>1</v>
      </c>
    </row>
    <row r="231" spans="1:25" ht="13" hidden="1" customHeight="1">
      <c r="A231" s="11">
        <v>225</v>
      </c>
      <c r="B231" s="47">
        <v>203555224</v>
      </c>
      <c r="C231" s="87" t="s">
        <v>1333</v>
      </c>
      <c r="D231" s="11" t="s">
        <v>1334</v>
      </c>
      <c r="E231" s="48" t="s">
        <v>31</v>
      </c>
      <c r="F231" s="48" t="s">
        <v>74</v>
      </c>
      <c r="G231" s="11" t="s">
        <v>64</v>
      </c>
      <c r="H231" s="11" t="s">
        <v>75</v>
      </c>
      <c r="I231" s="11">
        <v>1299</v>
      </c>
      <c r="J231" s="49" t="str">
        <f>VLOOKUP(Table1[[#This Row],[Psoft No]],[1]Roster!$C$1:$AJ$1369,9,0)</f>
        <v>Day Shift</v>
      </c>
      <c r="K231" s="49" t="s">
        <v>76</v>
      </c>
      <c r="L231" s="49" t="str">
        <f>VLOOKUP(Table1[[#This Row],[Psoft No]],[1]Roster!$C$1:$AJ$1369,11,0)</f>
        <v>Saturday</v>
      </c>
      <c r="M231" s="49" t="str">
        <f>VLOOKUP(Table1[[#This Row],[Psoft No]],[1]Roster!$C$1:$AJ$1369,12,0)</f>
        <v>Sunday</v>
      </c>
      <c r="N231" s="48" t="s">
        <v>79</v>
      </c>
      <c r="O231" s="49" t="s">
        <v>33</v>
      </c>
      <c r="P231" s="11" t="s">
        <v>80</v>
      </c>
      <c r="Q231" s="11" t="s">
        <v>81</v>
      </c>
      <c r="R231" s="11" t="s">
        <v>158</v>
      </c>
      <c r="S231" s="11" t="s">
        <v>2648</v>
      </c>
      <c r="T231" s="126" t="str">
        <f>IF(COUNTIFS('DWD RAW File'!$E:$E,$B231,'DWD RAW File'!$AF:$AF,$C$1)&gt;0, IF(COUNTIFS('DWD RAW File'!$E:$E,$B231,'DWD RAW File'!$AF:$AF,$C$1,'DWD RAW File'!$AB:$AB,"Present")&gt;0,"6th Day OT","OFF"), IF(COUNTIFS('DWD RAW File'!$E:$E,$B231,'DWD RAW File'!$AG:$AG,$C$1)&gt;0, IF(COUNTIFS('DWD RAW File'!$E:$E,$B231,'DWD RAW File'!$AG:$AG,$C$1,'DWD RAW File'!$AB:$AB,"Present")&gt;0,"7th Day OT","OFF"), IF(COUNTIFS('DWD RAW File'!$E:$E,$B231,'DWD RAW File'!$AB:$AB,"Present")&gt;0, "P", IF(COUNTIFS('DWD RAW File'!$E:$E,$B231,'DWD RAW File'!$AB:$AB,"Not Present",'DWD RAW File'!$AK:$AK,"&lt;&gt;")&gt;0, _xlfn.XLOOKUP($B231,'DWD RAW File'!$E:$E,'DWD RAW File'!$AK:$AK,""), IF(COUNTIFS('DWD RAW File'!$E:$E,$B231,'DWD RAW File'!$AB:$AB,"Not Present",'DWD RAW File'!$AL:$AL,"&lt;&gt;")&gt;0, _xlfn.XLOOKUP($B231,'DWD RAW File'!$E:$E,'DWD RAW File'!$AL:$AL,""), "AB")))))</f>
        <v>P</v>
      </c>
      <c r="U231" s="97"/>
      <c r="V231" s="51">
        <v>45470</v>
      </c>
      <c r="W231" s="49" t="s">
        <v>68</v>
      </c>
      <c r="X231" s="121" t="str">
        <f>VLOOKUP(Table1[[#This Row],[Psoft No]],[2]Roster_1788384531598!$E$1:$AU$1334,28,0)</f>
        <v>Saturday</v>
      </c>
      <c r="Y231" s="121" t="b">
        <f>Table1[[#This Row],[Column1]]=Table1[[#This Row],[OFF1]]</f>
        <v>1</v>
      </c>
    </row>
    <row r="232" spans="1:25" ht="13" hidden="1" customHeight="1">
      <c r="A232" s="11">
        <v>226</v>
      </c>
      <c r="B232" s="47">
        <v>206953381</v>
      </c>
      <c r="C232" s="87" t="s">
        <v>2051</v>
      </c>
      <c r="D232" s="11" t="s">
        <v>1980</v>
      </c>
      <c r="E232" s="48" t="s">
        <v>31</v>
      </c>
      <c r="F232" s="48" t="s">
        <v>74</v>
      </c>
      <c r="G232" s="11" t="s">
        <v>64</v>
      </c>
      <c r="H232" s="11" t="s">
        <v>75</v>
      </c>
      <c r="I232" s="11">
        <v>1299</v>
      </c>
      <c r="J232" s="49" t="str">
        <f>VLOOKUP(Table1[[#This Row],[Psoft No]],[1]Roster!$C$1:$AJ$1369,9,0)</f>
        <v>Day Shift</v>
      </c>
      <c r="K232" s="49" t="s">
        <v>76</v>
      </c>
      <c r="L232" s="49" t="str">
        <f>VLOOKUP(Table1[[#This Row],[Psoft No]],[1]Roster!$C$1:$AJ$1369,11,0)</f>
        <v>Monday</v>
      </c>
      <c r="M232" s="49" t="str">
        <f>VLOOKUP(Table1[[#This Row],[Psoft No]],[1]Roster!$C$1:$AJ$1369,12,0)</f>
        <v>Tuesday</v>
      </c>
      <c r="N232" s="49" t="s">
        <v>86</v>
      </c>
      <c r="O232" s="49" t="s">
        <v>33</v>
      </c>
      <c r="P232" s="11" t="s">
        <v>80</v>
      </c>
      <c r="Q232" s="11" t="s">
        <v>96</v>
      </c>
      <c r="R232" s="11" t="s">
        <v>158</v>
      </c>
      <c r="S232" s="11" t="s">
        <v>2648</v>
      </c>
      <c r="T232" s="126" t="str">
        <f>IF(COUNTIFS('DWD RAW File'!$E:$E,$B232,'DWD RAW File'!$AF:$AF,$C$1)&gt;0, IF(COUNTIFS('DWD RAW File'!$E:$E,$B232,'DWD RAW File'!$AF:$AF,$C$1,'DWD RAW File'!$AB:$AB,"Present")&gt;0,"6th Day OT","OFF"), IF(COUNTIFS('DWD RAW File'!$E:$E,$B232,'DWD RAW File'!$AG:$AG,$C$1)&gt;0, IF(COUNTIFS('DWD RAW File'!$E:$E,$B232,'DWD RAW File'!$AG:$AG,$C$1,'DWD RAW File'!$AB:$AB,"Present")&gt;0,"7th Day OT","OFF"), IF(COUNTIFS('DWD RAW File'!$E:$E,$B232,'DWD RAW File'!$AB:$AB,"Present")&gt;0, "P", IF(COUNTIFS('DWD RAW File'!$E:$E,$B232,'DWD RAW File'!$AB:$AB,"Not Present",'DWD RAW File'!$AK:$AK,"&lt;&gt;")&gt;0, _xlfn.XLOOKUP($B232,'DWD RAW File'!$E:$E,'DWD RAW File'!$AK:$AK,""), IF(COUNTIFS('DWD RAW File'!$E:$E,$B232,'DWD RAW File'!$AB:$AB,"Not Present",'DWD RAW File'!$AL:$AL,"&lt;&gt;")&gt;0, _xlfn.XLOOKUP($B232,'DWD RAW File'!$E:$E,'DWD RAW File'!$AL:$AL,""), "AB")))))</f>
        <v>P</v>
      </c>
      <c r="U232" s="97"/>
      <c r="V232" s="51">
        <v>46048</v>
      </c>
      <c r="W232" s="49" t="s">
        <v>1554</v>
      </c>
      <c r="X232" s="121" t="str">
        <f>VLOOKUP(Table1[[#This Row],[Psoft No]],[2]Roster_1788384531598!$E$1:$AU$1334,28,0)</f>
        <v>Monday</v>
      </c>
      <c r="Y232" s="121" t="b">
        <f>Table1[[#This Row],[Column1]]=Table1[[#This Row],[OFF1]]</f>
        <v>1</v>
      </c>
    </row>
    <row r="233" spans="1:25" ht="13" hidden="1" customHeight="1">
      <c r="A233" s="11">
        <v>227</v>
      </c>
      <c r="B233" s="47">
        <v>205996683</v>
      </c>
      <c r="C233" s="87" t="s">
        <v>165</v>
      </c>
      <c r="D233" s="11" t="s">
        <v>166</v>
      </c>
      <c r="E233" s="48" t="s">
        <v>31</v>
      </c>
      <c r="F233" s="48" t="s">
        <v>74</v>
      </c>
      <c r="G233" s="11" t="s">
        <v>64</v>
      </c>
      <c r="H233" s="11" t="s">
        <v>75</v>
      </c>
      <c r="I233" s="11">
        <v>1299</v>
      </c>
      <c r="J233" s="49" t="str">
        <f>VLOOKUP(Table1[[#This Row],[Psoft No]],[1]Roster!$C$1:$AJ$1369,9,0)</f>
        <v>Day Shift</v>
      </c>
      <c r="K233" s="49" t="s">
        <v>76</v>
      </c>
      <c r="L233" s="49" t="str">
        <f>VLOOKUP(Table1[[#This Row],[Psoft No]],[1]Roster!$C$1:$AJ$1369,11,0)</f>
        <v>Tuesday</v>
      </c>
      <c r="M233" s="49" t="str">
        <f>VLOOKUP(Table1[[#This Row],[Psoft No]],[1]Roster!$C$1:$AJ$1369,12,0)</f>
        <v>Wednesday</v>
      </c>
      <c r="N233" s="48" t="s">
        <v>79</v>
      </c>
      <c r="O233" s="49" t="s">
        <v>33</v>
      </c>
      <c r="P233" s="11" t="s">
        <v>80</v>
      </c>
      <c r="Q233" s="11" t="s">
        <v>81</v>
      </c>
      <c r="R233" s="11" t="s">
        <v>158</v>
      </c>
      <c r="S233" s="11" t="s">
        <v>2648</v>
      </c>
      <c r="T233" s="126" t="str">
        <f>IF(COUNTIFS('DWD RAW File'!$E:$E,$B233,'DWD RAW File'!$AF:$AF,$C$1)&gt;0, IF(COUNTIFS('DWD RAW File'!$E:$E,$B233,'DWD RAW File'!$AF:$AF,$C$1,'DWD RAW File'!$AB:$AB,"Present")&gt;0,"6th Day OT","OFF"), IF(COUNTIFS('DWD RAW File'!$E:$E,$B233,'DWD RAW File'!$AG:$AG,$C$1)&gt;0, IF(COUNTIFS('DWD RAW File'!$E:$E,$B233,'DWD RAW File'!$AG:$AG,$C$1,'DWD RAW File'!$AB:$AB,"Present")&gt;0,"7th Day OT","OFF"), IF(COUNTIFS('DWD RAW File'!$E:$E,$B233,'DWD RAW File'!$AB:$AB,"Present")&gt;0, "P", IF(COUNTIFS('DWD RAW File'!$E:$E,$B233,'DWD RAW File'!$AB:$AB,"Not Present",'DWD RAW File'!$AK:$AK,"&lt;&gt;")&gt;0, _xlfn.XLOOKUP($B233,'DWD RAW File'!$E:$E,'DWD RAW File'!$AK:$AK,""), IF(COUNTIFS('DWD RAW File'!$E:$E,$B233,'DWD RAW File'!$AB:$AB,"Not Present",'DWD RAW File'!$AL:$AL,"&lt;&gt;")&gt;0, _xlfn.XLOOKUP($B233,'DWD RAW File'!$E:$E,'DWD RAW File'!$AL:$AL,""), "AB")))))</f>
        <v>OFF</v>
      </c>
      <c r="U233" s="97"/>
      <c r="V233" s="51">
        <v>45915</v>
      </c>
      <c r="W233" s="49" t="s">
        <v>1554</v>
      </c>
      <c r="X233" s="121" t="str">
        <f>VLOOKUP(Table1[[#This Row],[Psoft No]],[2]Roster_1788384531598!$E$1:$AU$1334,28,0)</f>
        <v>Tuesday</v>
      </c>
      <c r="Y233" s="121" t="b">
        <f>Table1[[#This Row],[Column1]]=Table1[[#This Row],[OFF1]]</f>
        <v>1</v>
      </c>
    </row>
    <row r="234" spans="1:25" ht="13" hidden="1" customHeight="1">
      <c r="A234" s="11">
        <v>228</v>
      </c>
      <c r="B234" s="47">
        <v>206192647</v>
      </c>
      <c r="C234" s="87" t="s">
        <v>1622</v>
      </c>
      <c r="D234" s="11" t="s">
        <v>1608</v>
      </c>
      <c r="E234" s="48" t="s">
        <v>31</v>
      </c>
      <c r="F234" s="48" t="s">
        <v>74</v>
      </c>
      <c r="G234" s="11" t="s">
        <v>64</v>
      </c>
      <c r="H234" s="11" t="s">
        <v>75</v>
      </c>
      <c r="I234" s="11">
        <v>1299</v>
      </c>
      <c r="J234" s="49" t="str">
        <f>VLOOKUP(Table1[[#This Row],[Psoft No]],[1]Roster!$C$1:$AJ$1369,9,0)</f>
        <v>Day Shift</v>
      </c>
      <c r="K234" s="49" t="s">
        <v>76</v>
      </c>
      <c r="L234" s="49" t="str">
        <f>VLOOKUP(Table1[[#This Row],[Psoft No]],[1]Roster!$C$1:$AJ$1369,11,0)</f>
        <v>Sunday</v>
      </c>
      <c r="M234" s="49" t="str">
        <f>VLOOKUP(Table1[[#This Row],[Psoft No]],[1]Roster!$C$1:$AJ$1369,12,0)</f>
        <v>Monday</v>
      </c>
      <c r="N234" s="48" t="s">
        <v>79</v>
      </c>
      <c r="O234" s="49" t="s">
        <v>33</v>
      </c>
      <c r="P234" s="11" t="s">
        <v>80</v>
      </c>
      <c r="Q234" s="11" t="s">
        <v>96</v>
      </c>
      <c r="R234" s="11" t="s">
        <v>158</v>
      </c>
      <c r="S234" s="11" t="s">
        <v>2648</v>
      </c>
      <c r="T234" s="126" t="s">
        <v>7</v>
      </c>
      <c r="U234" s="97"/>
      <c r="V234" s="51">
        <v>45943</v>
      </c>
      <c r="W234" s="49" t="s">
        <v>1554</v>
      </c>
      <c r="X234" s="121" t="str">
        <f>VLOOKUP(Table1[[#This Row],[Psoft No]],[2]Roster_1788384531598!$E$1:$AU$1334,28,0)</f>
        <v>Sunday</v>
      </c>
      <c r="Y234" s="121" t="b">
        <f>Table1[[#This Row],[Column1]]=Table1[[#This Row],[OFF1]]</f>
        <v>1</v>
      </c>
    </row>
    <row r="235" spans="1:25" ht="13" hidden="1" customHeight="1">
      <c r="A235" s="11">
        <v>229</v>
      </c>
      <c r="B235" s="47">
        <v>206953797</v>
      </c>
      <c r="C235" s="87" t="s">
        <v>2052</v>
      </c>
      <c r="D235" s="11" t="s">
        <v>1981</v>
      </c>
      <c r="E235" s="48" t="s">
        <v>31</v>
      </c>
      <c r="F235" s="48" t="s">
        <v>74</v>
      </c>
      <c r="G235" s="11" t="s">
        <v>64</v>
      </c>
      <c r="H235" s="11" t="s">
        <v>75</v>
      </c>
      <c r="I235" s="11">
        <v>1299</v>
      </c>
      <c r="J235" s="49" t="str">
        <f>VLOOKUP(Table1[[#This Row],[Psoft No]],[1]Roster!$C$1:$AJ$1369,9,0)</f>
        <v>Day Shift</v>
      </c>
      <c r="K235" s="49" t="s">
        <v>76</v>
      </c>
      <c r="L235" s="49" t="str">
        <f>VLOOKUP(Table1[[#This Row],[Psoft No]],[1]Roster!$C$1:$AJ$1369,11,0)</f>
        <v>Monday</v>
      </c>
      <c r="M235" s="49" t="str">
        <f>VLOOKUP(Table1[[#This Row],[Psoft No]],[1]Roster!$C$1:$AJ$1369,12,0)</f>
        <v>Tuesday</v>
      </c>
      <c r="N235" s="49" t="s">
        <v>86</v>
      </c>
      <c r="O235" s="49" t="s">
        <v>33</v>
      </c>
      <c r="P235" s="11" t="s">
        <v>80</v>
      </c>
      <c r="Q235" s="11" t="s">
        <v>96</v>
      </c>
      <c r="R235" s="11" t="s">
        <v>158</v>
      </c>
      <c r="S235" s="11" t="s">
        <v>2648</v>
      </c>
      <c r="T235" s="126" t="str">
        <f>IF(COUNTIFS('DWD RAW File'!$E:$E,$B235,'DWD RAW File'!$AF:$AF,$C$1)&gt;0, IF(COUNTIFS('DWD RAW File'!$E:$E,$B235,'DWD RAW File'!$AF:$AF,$C$1,'DWD RAW File'!$AB:$AB,"Present")&gt;0,"6th Day OT","OFF"), IF(COUNTIFS('DWD RAW File'!$E:$E,$B235,'DWD RAW File'!$AG:$AG,$C$1)&gt;0, IF(COUNTIFS('DWD RAW File'!$E:$E,$B235,'DWD RAW File'!$AG:$AG,$C$1,'DWD RAW File'!$AB:$AB,"Present")&gt;0,"7th Day OT","OFF"), IF(COUNTIFS('DWD RAW File'!$E:$E,$B235,'DWD RAW File'!$AB:$AB,"Present")&gt;0, "P", IF(COUNTIFS('DWD RAW File'!$E:$E,$B235,'DWD RAW File'!$AB:$AB,"Not Present",'DWD RAW File'!$AK:$AK,"&lt;&gt;")&gt;0, _xlfn.XLOOKUP($B235,'DWD RAW File'!$E:$E,'DWD RAW File'!$AK:$AK,""), IF(COUNTIFS('DWD RAW File'!$E:$E,$B235,'DWD RAW File'!$AB:$AB,"Not Present",'DWD RAW File'!$AL:$AL,"&lt;&gt;")&gt;0, _xlfn.XLOOKUP($B235,'DWD RAW File'!$E:$E,'DWD RAW File'!$AL:$AL,""), "AB")))))</f>
        <v>P</v>
      </c>
      <c r="U235" s="97"/>
      <c r="V235" s="51">
        <v>46048</v>
      </c>
      <c r="W235" s="49" t="s">
        <v>1554</v>
      </c>
      <c r="X235" s="121" t="str">
        <f>VLOOKUP(Table1[[#This Row],[Psoft No]],[2]Roster_1788384531598!$E$1:$AU$1334,28,0)</f>
        <v>Monday</v>
      </c>
      <c r="Y235" s="121" t="b">
        <f>Table1[[#This Row],[Column1]]=Table1[[#This Row],[OFF1]]</f>
        <v>1</v>
      </c>
    </row>
    <row r="236" spans="1:25" ht="13" hidden="1" customHeight="1">
      <c r="A236" s="11">
        <v>230</v>
      </c>
      <c r="B236" s="47">
        <v>203850932</v>
      </c>
      <c r="C236" s="87" t="s">
        <v>167</v>
      </c>
      <c r="D236" s="11" t="s">
        <v>168</v>
      </c>
      <c r="E236" s="48" t="s">
        <v>31</v>
      </c>
      <c r="F236" s="48" t="s">
        <v>74</v>
      </c>
      <c r="G236" s="11" t="s">
        <v>64</v>
      </c>
      <c r="H236" s="11" t="s">
        <v>75</v>
      </c>
      <c r="I236" s="11">
        <v>1299</v>
      </c>
      <c r="J236" s="49" t="str">
        <f>VLOOKUP(Table1[[#This Row],[Psoft No]],[1]Roster!$C$1:$AJ$1369,9,0)</f>
        <v>Day Shift</v>
      </c>
      <c r="K236" s="49" t="s">
        <v>76</v>
      </c>
      <c r="L236" s="49" t="str">
        <f>VLOOKUP(Table1[[#This Row],[Psoft No]],[1]Roster!$C$1:$AJ$1369,11,0)</f>
        <v>Tuesday</v>
      </c>
      <c r="M236" s="49" t="str">
        <f>VLOOKUP(Table1[[#This Row],[Psoft No]],[1]Roster!$C$1:$AJ$1369,12,0)</f>
        <v>Wednesday</v>
      </c>
      <c r="N236" s="48" t="s">
        <v>79</v>
      </c>
      <c r="O236" s="49" t="s">
        <v>33</v>
      </c>
      <c r="P236" s="11" t="s">
        <v>80</v>
      </c>
      <c r="Q236" s="11" t="s">
        <v>81</v>
      </c>
      <c r="R236" s="11" t="s">
        <v>158</v>
      </c>
      <c r="S236" s="11" t="s">
        <v>2648</v>
      </c>
      <c r="T236" s="126" t="str">
        <f>IF(COUNTIFS('DWD RAW File'!$E:$E,$B236,'DWD RAW File'!$AF:$AF,$C$1)&gt;0, IF(COUNTIFS('DWD RAW File'!$E:$E,$B236,'DWD RAW File'!$AF:$AF,$C$1,'DWD RAW File'!$AB:$AB,"Present")&gt;0,"6th Day OT","OFF"), IF(COUNTIFS('DWD RAW File'!$E:$E,$B236,'DWD RAW File'!$AG:$AG,$C$1)&gt;0, IF(COUNTIFS('DWD RAW File'!$E:$E,$B236,'DWD RAW File'!$AG:$AG,$C$1,'DWD RAW File'!$AB:$AB,"Present")&gt;0,"7th Day OT","OFF"), IF(COUNTIFS('DWD RAW File'!$E:$E,$B236,'DWD RAW File'!$AB:$AB,"Present")&gt;0, "P", IF(COUNTIFS('DWD RAW File'!$E:$E,$B236,'DWD RAW File'!$AB:$AB,"Not Present",'DWD RAW File'!$AK:$AK,"&lt;&gt;")&gt;0, _xlfn.XLOOKUP($B236,'DWD RAW File'!$E:$E,'DWD RAW File'!$AK:$AK,""), IF(COUNTIFS('DWD RAW File'!$E:$E,$B236,'DWD RAW File'!$AB:$AB,"Not Present",'DWD RAW File'!$AL:$AL,"&lt;&gt;")&gt;0, _xlfn.XLOOKUP($B236,'DWD RAW File'!$E:$E,'DWD RAW File'!$AL:$AL,""), "AB")))))</f>
        <v>OFF</v>
      </c>
      <c r="U236" s="97"/>
      <c r="V236" s="51">
        <v>45524</v>
      </c>
      <c r="W236" s="49" t="s">
        <v>1554</v>
      </c>
      <c r="X236" s="121" t="str">
        <f>VLOOKUP(Table1[[#This Row],[Psoft No]],[2]Roster_1788384531598!$E$1:$AU$1334,28,0)</f>
        <v>Tuesday</v>
      </c>
      <c r="Y236" s="121" t="b">
        <f>Table1[[#This Row],[Column1]]=Table1[[#This Row],[OFF1]]</f>
        <v>1</v>
      </c>
    </row>
    <row r="237" spans="1:25" ht="13" hidden="1" customHeight="1">
      <c r="A237" s="11">
        <v>231</v>
      </c>
      <c r="B237" s="47">
        <v>203709877</v>
      </c>
      <c r="C237" s="87" t="s">
        <v>169</v>
      </c>
      <c r="D237" s="11" t="s">
        <v>170</v>
      </c>
      <c r="E237" s="48" t="s">
        <v>31</v>
      </c>
      <c r="F237" s="48" t="s">
        <v>74</v>
      </c>
      <c r="G237" s="11" t="s">
        <v>64</v>
      </c>
      <c r="H237" s="11" t="s">
        <v>75</v>
      </c>
      <c r="I237" s="11">
        <v>1299</v>
      </c>
      <c r="J237" s="49" t="str">
        <f>VLOOKUP(Table1[[#This Row],[Psoft No]],[1]Roster!$C$1:$AJ$1369,9,0)</f>
        <v>Day Shift</v>
      </c>
      <c r="K237" s="49" t="s">
        <v>76</v>
      </c>
      <c r="L237" s="49" t="str">
        <f>VLOOKUP(Table1[[#This Row],[Psoft No]],[1]Roster!$C$1:$AJ$1369,11,0)</f>
        <v>Saturday</v>
      </c>
      <c r="M237" s="49" t="str">
        <f>VLOOKUP(Table1[[#This Row],[Psoft No]],[1]Roster!$C$1:$AJ$1369,12,0)</f>
        <v>Sunday</v>
      </c>
      <c r="N237" s="48" t="s">
        <v>86</v>
      </c>
      <c r="O237" s="49" t="s">
        <v>33</v>
      </c>
      <c r="P237" s="11" t="s">
        <v>80</v>
      </c>
      <c r="Q237" s="11" t="s">
        <v>99</v>
      </c>
      <c r="R237" s="11" t="s">
        <v>158</v>
      </c>
      <c r="S237" s="11" t="s">
        <v>2648</v>
      </c>
      <c r="T237" s="126" t="str">
        <f>IF(COUNTIFS('DWD RAW File'!$E:$E,$B237,'DWD RAW File'!$AF:$AF,$C$1)&gt;0, IF(COUNTIFS('DWD RAW File'!$E:$E,$B237,'DWD RAW File'!$AF:$AF,$C$1,'DWD RAW File'!$AB:$AB,"Present")&gt;0,"6th Day OT","OFF"), IF(COUNTIFS('DWD RAW File'!$E:$E,$B237,'DWD RAW File'!$AG:$AG,$C$1)&gt;0, IF(COUNTIFS('DWD RAW File'!$E:$E,$B237,'DWD RAW File'!$AG:$AG,$C$1,'DWD RAW File'!$AB:$AB,"Present")&gt;0,"7th Day OT","OFF"), IF(COUNTIFS('DWD RAW File'!$E:$E,$B237,'DWD RAW File'!$AB:$AB,"Present")&gt;0, "P", IF(COUNTIFS('DWD RAW File'!$E:$E,$B237,'DWD RAW File'!$AB:$AB,"Not Present",'DWD RAW File'!$AK:$AK,"&lt;&gt;")&gt;0, _xlfn.XLOOKUP($B237,'DWD RAW File'!$E:$E,'DWD RAW File'!$AK:$AK,""), IF(COUNTIFS('DWD RAW File'!$E:$E,$B237,'DWD RAW File'!$AB:$AB,"Not Present",'DWD RAW File'!$AL:$AL,"&lt;&gt;")&gt;0, _xlfn.XLOOKUP($B237,'DWD RAW File'!$E:$E,'DWD RAW File'!$AL:$AL,""), "AB")))))</f>
        <v>P</v>
      </c>
      <c r="U237" s="97"/>
      <c r="V237" s="51">
        <v>45495</v>
      </c>
      <c r="W237" s="49" t="s">
        <v>1554</v>
      </c>
      <c r="X237" s="121" t="str">
        <f>VLOOKUP(Table1[[#This Row],[Psoft No]],[2]Roster_1788384531598!$E$1:$AU$1334,28,0)</f>
        <v>Saturday</v>
      </c>
      <c r="Y237" s="121" t="b">
        <f>Table1[[#This Row],[Column1]]=Table1[[#This Row],[OFF1]]</f>
        <v>1</v>
      </c>
    </row>
    <row r="238" spans="1:25" ht="13" hidden="1" customHeight="1">
      <c r="A238" s="11">
        <v>232</v>
      </c>
      <c r="B238" s="47">
        <v>206953796</v>
      </c>
      <c r="C238" s="87" t="s">
        <v>2053</v>
      </c>
      <c r="D238" s="11" t="s">
        <v>1982</v>
      </c>
      <c r="E238" s="48" t="s">
        <v>31</v>
      </c>
      <c r="F238" s="48" t="s">
        <v>74</v>
      </c>
      <c r="G238" s="11" t="s">
        <v>64</v>
      </c>
      <c r="H238" s="11" t="s">
        <v>75</v>
      </c>
      <c r="I238" s="11">
        <v>1299</v>
      </c>
      <c r="J238" s="49" t="str">
        <f>VLOOKUP(Table1[[#This Row],[Psoft No]],[1]Roster!$C$1:$AJ$1369,9,0)</f>
        <v>Day Shift</v>
      </c>
      <c r="K238" s="49" t="s">
        <v>76</v>
      </c>
      <c r="L238" s="49" t="str">
        <f>VLOOKUP(Table1[[#This Row],[Psoft No]],[1]Roster!$C$1:$AJ$1369,11,0)</f>
        <v>Monday</v>
      </c>
      <c r="M238" s="49" t="str">
        <f>VLOOKUP(Table1[[#This Row],[Psoft No]],[1]Roster!$C$1:$AJ$1369,12,0)</f>
        <v>Tuesday</v>
      </c>
      <c r="N238" s="49" t="s">
        <v>86</v>
      </c>
      <c r="O238" s="49" t="s">
        <v>33</v>
      </c>
      <c r="P238" s="11" t="s">
        <v>80</v>
      </c>
      <c r="Q238" s="11" t="s">
        <v>96</v>
      </c>
      <c r="R238" s="11" t="s">
        <v>158</v>
      </c>
      <c r="S238" s="11" t="s">
        <v>2648</v>
      </c>
      <c r="T238" s="126" t="str">
        <f>IF(COUNTIFS('DWD RAW File'!$E:$E,$B238,'DWD RAW File'!$AF:$AF,$C$1)&gt;0, IF(COUNTIFS('DWD RAW File'!$E:$E,$B238,'DWD RAW File'!$AF:$AF,$C$1,'DWD RAW File'!$AB:$AB,"Present")&gt;0,"6th Day OT","OFF"), IF(COUNTIFS('DWD RAW File'!$E:$E,$B238,'DWD RAW File'!$AG:$AG,$C$1)&gt;0, IF(COUNTIFS('DWD RAW File'!$E:$E,$B238,'DWD RAW File'!$AG:$AG,$C$1,'DWD RAW File'!$AB:$AB,"Present")&gt;0,"7th Day OT","OFF"), IF(COUNTIFS('DWD RAW File'!$E:$E,$B238,'DWD RAW File'!$AB:$AB,"Present")&gt;0, "P", IF(COUNTIFS('DWD RAW File'!$E:$E,$B238,'DWD RAW File'!$AB:$AB,"Not Present",'DWD RAW File'!$AK:$AK,"&lt;&gt;")&gt;0, _xlfn.XLOOKUP($B238,'DWD RAW File'!$E:$E,'DWD RAW File'!$AK:$AK,""), IF(COUNTIFS('DWD RAW File'!$E:$E,$B238,'DWD RAW File'!$AB:$AB,"Not Present",'DWD RAW File'!$AL:$AL,"&lt;&gt;")&gt;0, _xlfn.XLOOKUP($B238,'DWD RAW File'!$E:$E,'DWD RAW File'!$AL:$AL,""), "AB")))))</f>
        <v>P</v>
      </c>
      <c r="U238" s="97"/>
      <c r="V238" s="51">
        <v>46048</v>
      </c>
      <c r="W238" s="49" t="s">
        <v>1554</v>
      </c>
      <c r="X238" s="121" t="str">
        <f>VLOOKUP(Table1[[#This Row],[Psoft No]],[2]Roster_1788384531598!$E$1:$AU$1334,28,0)</f>
        <v>Monday</v>
      </c>
      <c r="Y238" s="121" t="b">
        <f>Table1[[#This Row],[Column1]]=Table1[[#This Row],[OFF1]]</f>
        <v>1</v>
      </c>
    </row>
    <row r="239" spans="1:25" ht="13" hidden="1" customHeight="1">
      <c r="A239" s="11">
        <v>233</v>
      </c>
      <c r="B239" s="47">
        <v>203850933</v>
      </c>
      <c r="C239" s="87" t="s">
        <v>171</v>
      </c>
      <c r="D239" s="11" t="s">
        <v>172</v>
      </c>
      <c r="E239" s="48" t="s">
        <v>31</v>
      </c>
      <c r="F239" s="48" t="s">
        <v>74</v>
      </c>
      <c r="G239" s="11" t="s">
        <v>64</v>
      </c>
      <c r="H239" s="11" t="s">
        <v>75</v>
      </c>
      <c r="I239" s="11">
        <v>1299</v>
      </c>
      <c r="J239" s="49" t="str">
        <f>VLOOKUP(Table1[[#This Row],[Psoft No]],[1]Roster!$C$1:$AJ$1369,9,0)</f>
        <v>Day Shift</v>
      </c>
      <c r="K239" s="49" t="s">
        <v>76</v>
      </c>
      <c r="L239" s="49" t="str">
        <f>VLOOKUP(Table1[[#This Row],[Psoft No]],[1]Roster!$C$1:$AJ$1369,11,0)</f>
        <v>Friday</v>
      </c>
      <c r="M239" s="49" t="str">
        <f>VLOOKUP(Table1[[#This Row],[Psoft No]],[1]Roster!$C$1:$AJ$1369,12,0)</f>
        <v>Saturday</v>
      </c>
      <c r="N239" s="48" t="s">
        <v>79</v>
      </c>
      <c r="O239" s="49" t="s">
        <v>33</v>
      </c>
      <c r="P239" s="11" t="s">
        <v>80</v>
      </c>
      <c r="Q239" s="11" t="s">
        <v>81</v>
      </c>
      <c r="R239" s="11" t="s">
        <v>158</v>
      </c>
      <c r="S239" s="11" t="s">
        <v>2648</v>
      </c>
      <c r="T239" s="126" t="str">
        <f>IF(COUNTIFS('DWD RAW File'!$E:$E,$B239,'DWD RAW File'!$AF:$AF,$C$1)&gt;0, IF(COUNTIFS('DWD RAW File'!$E:$E,$B239,'DWD RAW File'!$AF:$AF,$C$1,'DWD RAW File'!$AB:$AB,"Present")&gt;0,"6th Day OT","OFF"), IF(COUNTIFS('DWD RAW File'!$E:$E,$B239,'DWD RAW File'!$AG:$AG,$C$1)&gt;0, IF(COUNTIFS('DWD RAW File'!$E:$E,$B239,'DWD RAW File'!$AG:$AG,$C$1,'DWD RAW File'!$AB:$AB,"Present")&gt;0,"7th Day OT","OFF"), IF(COUNTIFS('DWD RAW File'!$E:$E,$B239,'DWD RAW File'!$AB:$AB,"Present")&gt;0, "P", IF(COUNTIFS('DWD RAW File'!$E:$E,$B239,'DWD RAW File'!$AB:$AB,"Not Present",'DWD RAW File'!$AK:$AK,"&lt;&gt;")&gt;0, _xlfn.XLOOKUP($B239,'DWD RAW File'!$E:$E,'DWD RAW File'!$AK:$AK,""), IF(COUNTIFS('DWD RAW File'!$E:$E,$B239,'DWD RAW File'!$AB:$AB,"Not Present",'DWD RAW File'!$AL:$AL,"&lt;&gt;")&gt;0, _xlfn.XLOOKUP($B239,'DWD RAW File'!$E:$E,'DWD RAW File'!$AL:$AL,""), "AB")))))</f>
        <v>P</v>
      </c>
      <c r="U239" s="97"/>
      <c r="V239" s="51">
        <v>45524</v>
      </c>
      <c r="W239" s="49" t="s">
        <v>1554</v>
      </c>
      <c r="X239" s="121" t="str">
        <f>VLOOKUP(Table1[[#This Row],[Psoft No]],[2]Roster_1788384531598!$E$1:$AU$1334,28,0)</f>
        <v>Friday</v>
      </c>
      <c r="Y239" s="121" t="b">
        <f>Table1[[#This Row],[Column1]]=Table1[[#This Row],[OFF1]]</f>
        <v>1</v>
      </c>
    </row>
    <row r="240" spans="1:25" ht="13" hidden="1" customHeight="1">
      <c r="A240" s="11">
        <v>234</v>
      </c>
      <c r="B240" s="47">
        <v>203468509</v>
      </c>
      <c r="C240" s="87" t="s">
        <v>173</v>
      </c>
      <c r="D240" s="11" t="s">
        <v>174</v>
      </c>
      <c r="E240" s="48" t="s">
        <v>31</v>
      </c>
      <c r="F240" s="48" t="s">
        <v>74</v>
      </c>
      <c r="G240" s="11" t="s">
        <v>64</v>
      </c>
      <c r="H240" s="11" t="s">
        <v>75</v>
      </c>
      <c r="I240" s="11">
        <v>1299</v>
      </c>
      <c r="J240" s="49" t="str">
        <f>VLOOKUP(Table1[[#This Row],[Psoft No]],[1]Roster!$C$1:$AJ$1369,9,0)</f>
        <v>Day Shift</v>
      </c>
      <c r="K240" s="49" t="s">
        <v>76</v>
      </c>
      <c r="L240" s="49" t="str">
        <f>VLOOKUP(Table1[[#This Row],[Psoft No]],[1]Roster!$C$1:$AJ$1369,11,0)</f>
        <v>Friday</v>
      </c>
      <c r="M240" s="49" t="str">
        <f>VLOOKUP(Table1[[#This Row],[Psoft No]],[1]Roster!$C$1:$AJ$1369,12,0)</f>
        <v>Saturday</v>
      </c>
      <c r="N240" s="48" t="s">
        <v>79</v>
      </c>
      <c r="O240" s="49" t="s">
        <v>33</v>
      </c>
      <c r="P240" s="11" t="s">
        <v>80</v>
      </c>
      <c r="Q240" s="11" t="s">
        <v>81</v>
      </c>
      <c r="R240" s="11" t="s">
        <v>158</v>
      </c>
      <c r="S240" s="11" t="s">
        <v>2648</v>
      </c>
      <c r="T240" s="126" t="str">
        <f>IF(COUNTIFS('DWD RAW File'!$E:$E,$B240,'DWD RAW File'!$AF:$AF,$C$1)&gt;0, IF(COUNTIFS('DWD RAW File'!$E:$E,$B240,'DWD RAW File'!$AF:$AF,$C$1,'DWD RAW File'!$AB:$AB,"Present")&gt;0,"6th Day OT","OFF"), IF(COUNTIFS('DWD RAW File'!$E:$E,$B240,'DWD RAW File'!$AG:$AG,$C$1)&gt;0, IF(COUNTIFS('DWD RAW File'!$E:$E,$B240,'DWD RAW File'!$AG:$AG,$C$1,'DWD RAW File'!$AB:$AB,"Present")&gt;0,"7th Day OT","OFF"), IF(COUNTIFS('DWD RAW File'!$E:$E,$B240,'DWD RAW File'!$AB:$AB,"Present")&gt;0, "P", IF(COUNTIFS('DWD RAW File'!$E:$E,$B240,'DWD RAW File'!$AB:$AB,"Not Present",'DWD RAW File'!$AK:$AK,"&lt;&gt;")&gt;0, _xlfn.XLOOKUP($B240,'DWD RAW File'!$E:$E,'DWD RAW File'!$AK:$AK,""), IF(COUNTIFS('DWD RAW File'!$E:$E,$B240,'DWD RAW File'!$AB:$AB,"Not Present",'DWD RAW File'!$AL:$AL,"&lt;&gt;")&gt;0, _xlfn.XLOOKUP($B240,'DWD RAW File'!$E:$E,'DWD RAW File'!$AL:$AL,""), "AB")))))</f>
        <v>P</v>
      </c>
      <c r="U240" s="97"/>
      <c r="V240" s="51">
        <v>45456</v>
      </c>
      <c r="W240" s="49" t="s">
        <v>1554</v>
      </c>
      <c r="X240" s="121" t="str">
        <f>VLOOKUP(Table1[[#This Row],[Psoft No]],[2]Roster_1788384531598!$E$1:$AU$1334,28,0)</f>
        <v>Friday</v>
      </c>
      <c r="Y240" s="121" t="b">
        <f>Table1[[#This Row],[Column1]]=Table1[[#This Row],[OFF1]]</f>
        <v>1</v>
      </c>
    </row>
    <row r="241" spans="1:25" ht="13" hidden="1" customHeight="1">
      <c r="A241" s="11">
        <v>235</v>
      </c>
      <c r="B241" s="47">
        <v>206361763</v>
      </c>
      <c r="C241" s="87" t="s">
        <v>1641</v>
      </c>
      <c r="D241" s="11" t="s">
        <v>1642</v>
      </c>
      <c r="E241" s="48" t="s">
        <v>31</v>
      </c>
      <c r="F241" s="48" t="s">
        <v>74</v>
      </c>
      <c r="G241" s="11" t="s">
        <v>64</v>
      </c>
      <c r="H241" s="11" t="s">
        <v>75</v>
      </c>
      <c r="I241" s="11">
        <v>1299</v>
      </c>
      <c r="J241" s="49" t="str">
        <f>VLOOKUP(Table1[[#This Row],[Psoft No]],[1]Roster!$C$1:$AJ$1369,9,0)</f>
        <v>Day Shift</v>
      </c>
      <c r="K241" s="49" t="s">
        <v>76</v>
      </c>
      <c r="L241" s="49" t="str">
        <f>VLOOKUP(Table1[[#This Row],[Psoft No]],[1]Roster!$C$1:$AJ$1369,11,0)</f>
        <v>Monday</v>
      </c>
      <c r="M241" s="49" t="str">
        <f>VLOOKUP(Table1[[#This Row],[Psoft No]],[1]Roster!$C$1:$AJ$1369,12,0)</f>
        <v>Tuesday</v>
      </c>
      <c r="N241" s="49" t="s">
        <v>89</v>
      </c>
      <c r="O241" s="49" t="s">
        <v>33</v>
      </c>
      <c r="P241" s="11" t="s">
        <v>80</v>
      </c>
      <c r="Q241" s="11" t="s">
        <v>81</v>
      </c>
      <c r="R241" s="11" t="s">
        <v>158</v>
      </c>
      <c r="S241" s="11" t="s">
        <v>2648</v>
      </c>
      <c r="T241" s="126" t="str">
        <f>IF(COUNTIFS('DWD RAW File'!$E:$E,$B241,'DWD RAW File'!$AF:$AF,$C$1)&gt;0, IF(COUNTIFS('DWD RAW File'!$E:$E,$B241,'DWD RAW File'!$AF:$AF,$C$1,'DWD RAW File'!$AB:$AB,"Present")&gt;0,"6th Day OT","OFF"), IF(COUNTIFS('DWD RAW File'!$E:$E,$B241,'DWD RAW File'!$AG:$AG,$C$1)&gt;0, IF(COUNTIFS('DWD RAW File'!$E:$E,$B241,'DWD RAW File'!$AG:$AG,$C$1,'DWD RAW File'!$AB:$AB,"Present")&gt;0,"7th Day OT","OFF"), IF(COUNTIFS('DWD RAW File'!$E:$E,$B241,'DWD RAW File'!$AB:$AB,"Present")&gt;0, "P", IF(COUNTIFS('DWD RAW File'!$E:$E,$B241,'DWD RAW File'!$AB:$AB,"Not Present",'DWD RAW File'!$AK:$AK,"&lt;&gt;")&gt;0, _xlfn.XLOOKUP($B241,'DWD RAW File'!$E:$E,'DWD RAW File'!$AK:$AK,""), IF(COUNTIFS('DWD RAW File'!$E:$E,$B241,'DWD RAW File'!$AB:$AB,"Not Present",'DWD RAW File'!$AL:$AL,"&lt;&gt;")&gt;0, _xlfn.XLOOKUP($B241,'DWD RAW File'!$E:$E,'DWD RAW File'!$AL:$AL,""), "AB")))))</f>
        <v>P</v>
      </c>
      <c r="U241" s="97"/>
      <c r="V241" s="51">
        <v>45957</v>
      </c>
      <c r="W241" s="49" t="s">
        <v>1554</v>
      </c>
      <c r="X241" s="121" t="str">
        <f>VLOOKUP(Table1[[#This Row],[Psoft No]],[2]Roster_1788384531598!$E$1:$AU$1334,28,0)</f>
        <v>Monday</v>
      </c>
      <c r="Y241" s="121" t="b">
        <f>Table1[[#This Row],[Column1]]=Table1[[#This Row],[OFF1]]</f>
        <v>1</v>
      </c>
    </row>
    <row r="242" spans="1:25" ht="13" hidden="1" customHeight="1">
      <c r="A242" s="11">
        <v>236</v>
      </c>
      <c r="B242" s="47">
        <v>203850934</v>
      </c>
      <c r="C242" s="87" t="s">
        <v>175</v>
      </c>
      <c r="D242" s="11" t="s">
        <v>176</v>
      </c>
      <c r="E242" s="48" t="s">
        <v>31</v>
      </c>
      <c r="F242" s="48" t="s">
        <v>74</v>
      </c>
      <c r="G242" s="11" t="s">
        <v>64</v>
      </c>
      <c r="H242" s="11" t="s">
        <v>75</v>
      </c>
      <c r="I242" s="11">
        <v>1299</v>
      </c>
      <c r="J242" s="49" t="str">
        <f>VLOOKUP(Table1[[#This Row],[Psoft No]],[1]Roster!$C$1:$AJ$1369,9,0)</f>
        <v>Day Shift</v>
      </c>
      <c r="K242" s="49" t="s">
        <v>76</v>
      </c>
      <c r="L242" s="49" t="str">
        <f>VLOOKUP(Table1[[#This Row],[Psoft No]],[1]Roster!$C$1:$AJ$1369,11,0)</f>
        <v>Wednesday</v>
      </c>
      <c r="M242" s="49" t="str">
        <f>VLOOKUP(Table1[[#This Row],[Psoft No]],[1]Roster!$C$1:$AJ$1369,12,0)</f>
        <v>Thursday</v>
      </c>
      <c r="N242" s="48" t="s">
        <v>79</v>
      </c>
      <c r="O242" s="49" t="s">
        <v>33</v>
      </c>
      <c r="P242" s="11" t="s">
        <v>80</v>
      </c>
      <c r="Q242" s="11" t="s">
        <v>81</v>
      </c>
      <c r="R242" s="11" t="s">
        <v>158</v>
      </c>
      <c r="S242" s="11" t="s">
        <v>2648</v>
      </c>
      <c r="T242" s="126" t="str">
        <f>IF(COUNTIFS('DWD RAW File'!$E:$E,$B242,'DWD RAW File'!$AF:$AF,$C$1)&gt;0, IF(COUNTIFS('DWD RAW File'!$E:$E,$B242,'DWD RAW File'!$AF:$AF,$C$1,'DWD RAW File'!$AB:$AB,"Present")&gt;0,"6th Day OT","OFF"), IF(COUNTIFS('DWD RAW File'!$E:$E,$B242,'DWD RAW File'!$AG:$AG,$C$1)&gt;0, IF(COUNTIFS('DWD RAW File'!$E:$E,$B242,'DWD RAW File'!$AG:$AG,$C$1,'DWD RAW File'!$AB:$AB,"Present")&gt;0,"7th Day OT","OFF"), IF(COUNTIFS('DWD RAW File'!$E:$E,$B242,'DWD RAW File'!$AB:$AB,"Present")&gt;0, "P", IF(COUNTIFS('DWD RAW File'!$E:$E,$B242,'DWD RAW File'!$AB:$AB,"Not Present",'DWD RAW File'!$AK:$AK,"&lt;&gt;")&gt;0, _xlfn.XLOOKUP($B242,'DWD RAW File'!$E:$E,'DWD RAW File'!$AK:$AK,""), IF(COUNTIFS('DWD RAW File'!$E:$E,$B242,'DWD RAW File'!$AB:$AB,"Not Present",'DWD RAW File'!$AL:$AL,"&lt;&gt;")&gt;0, _xlfn.XLOOKUP($B242,'DWD RAW File'!$E:$E,'DWD RAW File'!$AL:$AL,""), "AB")))))</f>
        <v>OFF</v>
      </c>
      <c r="U242" s="97"/>
      <c r="V242" s="51">
        <v>45524</v>
      </c>
      <c r="W242" s="49" t="s">
        <v>1554</v>
      </c>
      <c r="X242" s="121" t="str">
        <f>VLOOKUP(Table1[[#This Row],[Psoft No]],[2]Roster_1788384531598!$E$1:$AU$1334,28,0)</f>
        <v>Wednesday</v>
      </c>
      <c r="Y242" s="121" t="b">
        <f>Table1[[#This Row],[Column1]]=Table1[[#This Row],[OFF1]]</f>
        <v>1</v>
      </c>
    </row>
    <row r="243" spans="1:25" ht="13" customHeight="1">
      <c r="A243" s="11">
        <v>237</v>
      </c>
      <c r="B243" s="47">
        <v>205996686</v>
      </c>
      <c r="C243" s="87" t="s">
        <v>177</v>
      </c>
      <c r="D243" s="11" t="s">
        <v>178</v>
      </c>
      <c r="E243" s="48" t="s">
        <v>31</v>
      </c>
      <c r="F243" s="48" t="s">
        <v>74</v>
      </c>
      <c r="G243" s="11" t="s">
        <v>64</v>
      </c>
      <c r="H243" s="11" t="s">
        <v>75</v>
      </c>
      <c r="I243" s="11">
        <v>1299</v>
      </c>
      <c r="J243" s="49" t="str">
        <f>VLOOKUP(Table1[[#This Row],[Psoft No]],[1]Roster!$C$1:$AJ$1369,9,0)</f>
        <v>Day Shift</v>
      </c>
      <c r="K243" s="49" t="s">
        <v>76</v>
      </c>
      <c r="L243" s="49" t="str">
        <f>VLOOKUP(Table1[[#This Row],[Psoft No]],[1]Roster!$C$1:$AJ$1369,11,0)</f>
        <v>Thursday</v>
      </c>
      <c r="M243" s="49" t="str">
        <f>VLOOKUP(Table1[[#This Row],[Psoft No]],[1]Roster!$C$1:$AJ$1369,12,0)</f>
        <v>Friday</v>
      </c>
      <c r="N243" s="49" t="s">
        <v>89</v>
      </c>
      <c r="O243" s="49" t="s">
        <v>33</v>
      </c>
      <c r="P243" s="11" t="s">
        <v>80</v>
      </c>
      <c r="Q243" s="11" t="s">
        <v>81</v>
      </c>
      <c r="R243" s="11" t="s">
        <v>158</v>
      </c>
      <c r="S243" s="11" t="s">
        <v>2648</v>
      </c>
      <c r="T243" s="126" t="s">
        <v>4</v>
      </c>
      <c r="U243" s="97"/>
      <c r="V243" s="51">
        <v>45915</v>
      </c>
      <c r="W243" s="49" t="s">
        <v>1554</v>
      </c>
      <c r="X243" s="121" t="str">
        <f>VLOOKUP(Table1[[#This Row],[Psoft No]],[2]Roster_1788384531598!$E$1:$AU$1334,28,0)</f>
        <v>Thursday</v>
      </c>
      <c r="Y243" s="121" t="b">
        <f>Table1[[#This Row],[Column1]]=Table1[[#This Row],[OFF1]]</f>
        <v>1</v>
      </c>
    </row>
    <row r="244" spans="1:25" ht="13" hidden="1" customHeight="1">
      <c r="A244" s="11">
        <v>238</v>
      </c>
      <c r="B244" s="47">
        <v>203468508</v>
      </c>
      <c r="C244" s="87" t="s">
        <v>179</v>
      </c>
      <c r="D244" s="11" t="s">
        <v>180</v>
      </c>
      <c r="E244" s="48" t="s">
        <v>31</v>
      </c>
      <c r="F244" s="48" t="s">
        <v>74</v>
      </c>
      <c r="G244" s="11" t="s">
        <v>64</v>
      </c>
      <c r="H244" s="11" t="s">
        <v>75</v>
      </c>
      <c r="I244" s="11">
        <v>1299</v>
      </c>
      <c r="J244" s="49" t="str">
        <f>VLOOKUP(Table1[[#This Row],[Psoft No]],[1]Roster!$C$1:$AJ$1369,9,0)</f>
        <v>Day Shift</v>
      </c>
      <c r="K244" s="49" t="s">
        <v>76</v>
      </c>
      <c r="L244" s="49" t="str">
        <f>VLOOKUP(Table1[[#This Row],[Psoft No]],[1]Roster!$C$1:$AJ$1369,11,0)</f>
        <v>Tuesday</v>
      </c>
      <c r="M244" s="49" t="str">
        <f>VLOOKUP(Table1[[#This Row],[Psoft No]],[1]Roster!$C$1:$AJ$1369,12,0)</f>
        <v>Wednesday</v>
      </c>
      <c r="N244" s="48" t="s">
        <v>79</v>
      </c>
      <c r="O244" s="49" t="s">
        <v>33</v>
      </c>
      <c r="P244" s="11" t="s">
        <v>80</v>
      </c>
      <c r="Q244" s="11" t="s">
        <v>81</v>
      </c>
      <c r="R244" s="11" t="s">
        <v>158</v>
      </c>
      <c r="S244" s="11" t="s">
        <v>2648</v>
      </c>
      <c r="T244" s="126" t="str">
        <f>IF(COUNTIFS('DWD RAW File'!$E:$E,$B244,'DWD RAW File'!$AF:$AF,$C$1)&gt;0, IF(COUNTIFS('DWD RAW File'!$E:$E,$B244,'DWD RAW File'!$AF:$AF,$C$1,'DWD RAW File'!$AB:$AB,"Present")&gt;0,"6th Day OT","OFF"), IF(COUNTIFS('DWD RAW File'!$E:$E,$B244,'DWD RAW File'!$AG:$AG,$C$1)&gt;0, IF(COUNTIFS('DWD RAW File'!$E:$E,$B244,'DWD RAW File'!$AG:$AG,$C$1,'DWD RAW File'!$AB:$AB,"Present")&gt;0,"7th Day OT","OFF"), IF(COUNTIFS('DWD RAW File'!$E:$E,$B244,'DWD RAW File'!$AB:$AB,"Present")&gt;0, "P", IF(COUNTIFS('DWD RAW File'!$E:$E,$B244,'DWD RAW File'!$AB:$AB,"Not Present",'DWD RAW File'!$AK:$AK,"&lt;&gt;")&gt;0, _xlfn.XLOOKUP($B244,'DWD RAW File'!$E:$E,'DWD RAW File'!$AK:$AK,""), IF(COUNTIFS('DWD RAW File'!$E:$E,$B244,'DWD RAW File'!$AB:$AB,"Not Present",'DWD RAW File'!$AL:$AL,"&lt;&gt;")&gt;0, _xlfn.XLOOKUP($B244,'DWD RAW File'!$E:$E,'DWD RAW File'!$AL:$AL,""), "AB")))))</f>
        <v>OFF</v>
      </c>
      <c r="U244" s="97"/>
      <c r="V244" s="51">
        <v>45456</v>
      </c>
      <c r="W244" s="49" t="s">
        <v>1554</v>
      </c>
      <c r="X244" s="121" t="str">
        <f>VLOOKUP(Table1[[#This Row],[Psoft No]],[2]Roster_1788384531598!$E$1:$AU$1334,28,0)</f>
        <v>Tuesday</v>
      </c>
      <c r="Y244" s="121" t="b">
        <f>Table1[[#This Row],[Column1]]=Table1[[#This Row],[OFF1]]</f>
        <v>1</v>
      </c>
    </row>
    <row r="245" spans="1:25" ht="13" hidden="1" customHeight="1">
      <c r="A245" s="11">
        <v>239</v>
      </c>
      <c r="B245" s="47">
        <v>204941770</v>
      </c>
      <c r="C245" s="87" t="s">
        <v>181</v>
      </c>
      <c r="D245" s="11" t="s">
        <v>182</v>
      </c>
      <c r="E245" s="48" t="s">
        <v>34</v>
      </c>
      <c r="F245" s="48" t="s">
        <v>74</v>
      </c>
      <c r="G245" s="11" t="s">
        <v>64</v>
      </c>
      <c r="H245" s="11" t="s">
        <v>75</v>
      </c>
      <c r="I245" s="11">
        <v>1299</v>
      </c>
      <c r="J245" s="49" t="str">
        <f>VLOOKUP(Table1[[#This Row],[Psoft No]],[1]Roster!$C$1:$AJ$1369,9,0)</f>
        <v>Day Shift</v>
      </c>
      <c r="K245" s="49" t="s">
        <v>76</v>
      </c>
      <c r="L245" s="49" t="str">
        <f>VLOOKUP(Table1[[#This Row],[Psoft No]],[1]Roster!$C$1:$AJ$1369,11,0)</f>
        <v>Sunday</v>
      </c>
      <c r="M245" s="49" t="str">
        <f>VLOOKUP(Table1[[#This Row],[Psoft No]],[1]Roster!$C$1:$AJ$1369,12,0)</f>
        <v>Monday</v>
      </c>
      <c r="N245" s="48" t="s">
        <v>97</v>
      </c>
      <c r="O245" s="49" t="s">
        <v>33</v>
      </c>
      <c r="P245" s="11" t="s">
        <v>80</v>
      </c>
      <c r="Q245" s="11" t="s">
        <v>98</v>
      </c>
      <c r="R245" s="11" t="s">
        <v>158</v>
      </c>
      <c r="S245" s="11" t="s">
        <v>2648</v>
      </c>
      <c r="T245" s="126" t="str">
        <f>IF(COUNTIFS('DWD RAW File'!$E:$E,$B245,'DWD RAW File'!$AF:$AF,$C$1)&gt;0, IF(COUNTIFS('DWD RAW File'!$E:$E,$B245,'DWD RAW File'!$AF:$AF,$C$1,'DWD RAW File'!$AB:$AB,"Present")&gt;0,"6th Day OT","OFF"), IF(COUNTIFS('DWD RAW File'!$E:$E,$B245,'DWD RAW File'!$AG:$AG,$C$1)&gt;0, IF(COUNTIFS('DWD RAW File'!$E:$E,$B245,'DWD RAW File'!$AG:$AG,$C$1,'DWD RAW File'!$AB:$AB,"Present")&gt;0,"7th Day OT","OFF"), IF(COUNTIFS('DWD RAW File'!$E:$E,$B245,'DWD RAW File'!$AB:$AB,"Present")&gt;0, "P", IF(COUNTIFS('DWD RAW File'!$E:$E,$B245,'DWD RAW File'!$AB:$AB,"Not Present",'DWD RAW File'!$AK:$AK,"&lt;&gt;")&gt;0, _xlfn.XLOOKUP($B245,'DWD RAW File'!$E:$E,'DWD RAW File'!$AK:$AK,""), IF(COUNTIFS('DWD RAW File'!$E:$E,$B245,'DWD RAW File'!$AB:$AB,"Not Present",'DWD RAW File'!$AL:$AL,"&lt;&gt;")&gt;0, _xlfn.XLOOKUP($B245,'DWD RAW File'!$E:$E,'DWD RAW File'!$AL:$AL,""), "AB")))))</f>
        <v>P</v>
      </c>
      <c r="U245" s="97"/>
      <c r="V245" s="51">
        <v>45733</v>
      </c>
      <c r="W245" s="49" t="s">
        <v>1554</v>
      </c>
      <c r="X245" s="121" t="str">
        <f>VLOOKUP(Table1[[#This Row],[Psoft No]],[2]Roster_1788384531598!$E$1:$AU$1334,28,0)</f>
        <v>Sunday</v>
      </c>
      <c r="Y245" s="121" t="b">
        <f>Table1[[#This Row],[Column1]]=Table1[[#This Row],[OFF1]]</f>
        <v>1</v>
      </c>
    </row>
    <row r="246" spans="1:25" ht="13" hidden="1" customHeight="1">
      <c r="A246" s="11">
        <v>240</v>
      </c>
      <c r="B246" s="47">
        <v>203468507</v>
      </c>
      <c r="C246" s="87" t="s">
        <v>183</v>
      </c>
      <c r="D246" s="11" t="s">
        <v>184</v>
      </c>
      <c r="E246" s="48" t="s">
        <v>31</v>
      </c>
      <c r="F246" s="48" t="s">
        <v>74</v>
      </c>
      <c r="G246" s="11" t="s">
        <v>64</v>
      </c>
      <c r="H246" s="11" t="s">
        <v>75</v>
      </c>
      <c r="I246" s="11">
        <v>1299</v>
      </c>
      <c r="J246" s="49" t="str">
        <f>VLOOKUP(Table1[[#This Row],[Psoft No]],[1]Roster!$C$1:$AJ$1369,9,0)</f>
        <v>Night Shift</v>
      </c>
      <c r="K246" s="49" t="s">
        <v>76</v>
      </c>
      <c r="L246" s="49" t="str">
        <f>VLOOKUP(Table1[[#This Row],[Psoft No]],[1]Roster!$C$1:$AJ$1369,11,0)</f>
        <v>Wednesday</v>
      </c>
      <c r="M246" s="49" t="str">
        <f>VLOOKUP(Table1[[#This Row],[Psoft No]],[1]Roster!$C$1:$AJ$1369,12,0)</f>
        <v>Thursday</v>
      </c>
      <c r="N246" s="48" t="s">
        <v>79</v>
      </c>
      <c r="O246" s="49" t="s">
        <v>33</v>
      </c>
      <c r="P246" s="11" t="s">
        <v>80</v>
      </c>
      <c r="Q246" s="11" t="s">
        <v>81</v>
      </c>
      <c r="R246" s="11" t="s">
        <v>158</v>
      </c>
      <c r="S246" s="11" t="s">
        <v>2648</v>
      </c>
      <c r="T246" s="126" t="str">
        <f>IF(COUNTIFS('DWD RAW File'!$E:$E,$B246,'DWD RAW File'!$AF:$AF,$C$1)&gt;0, IF(COUNTIFS('DWD RAW File'!$E:$E,$B246,'DWD RAW File'!$AF:$AF,$C$1,'DWD RAW File'!$AB:$AB,"Present")&gt;0,"6th Day OT","OFF"), IF(COUNTIFS('DWD RAW File'!$E:$E,$B246,'DWD RAW File'!$AG:$AG,$C$1)&gt;0, IF(COUNTIFS('DWD RAW File'!$E:$E,$B246,'DWD RAW File'!$AG:$AG,$C$1,'DWD RAW File'!$AB:$AB,"Present")&gt;0,"7th Day OT","OFF"), IF(COUNTIFS('DWD RAW File'!$E:$E,$B246,'DWD RAW File'!$AB:$AB,"Present")&gt;0, "P", IF(COUNTIFS('DWD RAW File'!$E:$E,$B246,'DWD RAW File'!$AB:$AB,"Not Present",'DWD RAW File'!$AK:$AK,"&lt;&gt;")&gt;0, _xlfn.XLOOKUP($B246,'DWD RAW File'!$E:$E,'DWD RAW File'!$AK:$AK,""), IF(COUNTIFS('DWD RAW File'!$E:$E,$B246,'DWD RAW File'!$AB:$AB,"Not Present",'DWD RAW File'!$AL:$AL,"&lt;&gt;")&gt;0, _xlfn.XLOOKUP($B246,'DWD RAW File'!$E:$E,'DWD RAW File'!$AL:$AL,""), "AB")))))</f>
        <v>OFF</v>
      </c>
      <c r="U246" s="97"/>
      <c r="V246" s="51">
        <v>45456</v>
      </c>
      <c r="W246" s="49" t="s">
        <v>1554</v>
      </c>
      <c r="X246" s="121" t="str">
        <f>VLOOKUP(Table1[[#This Row],[Psoft No]],[2]Roster_1788384531598!$E$1:$AU$1334,28,0)</f>
        <v>Wednesday</v>
      </c>
      <c r="Y246" s="121" t="b">
        <f>Table1[[#This Row],[Column1]]=Table1[[#This Row],[OFF1]]</f>
        <v>1</v>
      </c>
    </row>
    <row r="247" spans="1:25" ht="13" hidden="1" customHeight="1">
      <c r="A247" s="11">
        <v>241</v>
      </c>
      <c r="B247" s="47">
        <v>106268319</v>
      </c>
      <c r="C247" s="87" t="s">
        <v>185</v>
      </c>
      <c r="D247" s="11" t="s">
        <v>186</v>
      </c>
      <c r="E247" s="48" t="s">
        <v>34</v>
      </c>
      <c r="F247" s="48" t="s">
        <v>74</v>
      </c>
      <c r="G247" s="11" t="s">
        <v>64</v>
      </c>
      <c r="H247" s="11" t="s">
        <v>75</v>
      </c>
      <c r="I247" s="11">
        <v>1299</v>
      </c>
      <c r="J247" s="49" t="str">
        <f>VLOOKUP(Table1[[#This Row],[Psoft No]],[1]Roster!$C$1:$AJ$1369,9,0)</f>
        <v>Day Shift</v>
      </c>
      <c r="K247" s="49" t="s">
        <v>76</v>
      </c>
      <c r="L247" s="49" t="str">
        <f>VLOOKUP(Table1[[#This Row],[Psoft No]],[1]Roster!$C$1:$AJ$1369,11,0)</f>
        <v>Friday</v>
      </c>
      <c r="M247" s="49" t="str">
        <f>VLOOKUP(Table1[[#This Row],[Psoft No]],[1]Roster!$C$1:$AJ$1369,12,0)</f>
        <v>Saturday</v>
      </c>
      <c r="N247" s="48" t="s">
        <v>108</v>
      </c>
      <c r="O247" s="49" t="s">
        <v>33</v>
      </c>
      <c r="P247" s="11" t="s">
        <v>80</v>
      </c>
      <c r="Q247" s="11" t="s">
        <v>98</v>
      </c>
      <c r="R247" s="11" t="s">
        <v>158</v>
      </c>
      <c r="S247" s="11" t="s">
        <v>2648</v>
      </c>
      <c r="T247" s="126" t="str">
        <f>IF(COUNTIFS('DWD RAW File'!$E:$E,$B247,'DWD RAW File'!$AF:$AF,$C$1)&gt;0, IF(COUNTIFS('DWD RAW File'!$E:$E,$B247,'DWD RAW File'!$AF:$AF,$C$1,'DWD RAW File'!$AB:$AB,"Present")&gt;0,"6th Day OT","OFF"), IF(COUNTIFS('DWD RAW File'!$E:$E,$B247,'DWD RAW File'!$AG:$AG,$C$1)&gt;0, IF(COUNTIFS('DWD RAW File'!$E:$E,$B247,'DWD RAW File'!$AG:$AG,$C$1,'DWD RAW File'!$AB:$AB,"Present")&gt;0,"7th Day OT","OFF"), IF(COUNTIFS('DWD RAW File'!$E:$E,$B247,'DWD RAW File'!$AB:$AB,"Present")&gt;0, "P", IF(COUNTIFS('DWD RAW File'!$E:$E,$B247,'DWD RAW File'!$AB:$AB,"Not Present",'DWD RAW File'!$AK:$AK,"&lt;&gt;")&gt;0, _xlfn.XLOOKUP($B247,'DWD RAW File'!$E:$E,'DWD RAW File'!$AK:$AK,""), IF(COUNTIFS('DWD RAW File'!$E:$E,$B247,'DWD RAW File'!$AB:$AB,"Not Present",'DWD RAW File'!$AL:$AL,"&lt;&gt;")&gt;0, _xlfn.XLOOKUP($B247,'DWD RAW File'!$E:$E,'DWD RAW File'!$AL:$AL,""), "AB")))))</f>
        <v>P</v>
      </c>
      <c r="U247" s="97"/>
      <c r="V247" s="51">
        <v>44757</v>
      </c>
      <c r="W247" s="49" t="s">
        <v>1554</v>
      </c>
      <c r="X247" s="121" t="str">
        <f>VLOOKUP(Table1[[#This Row],[Psoft No]],[2]Roster_1788384531598!$E$1:$AU$1334,28,0)</f>
        <v>Friday</v>
      </c>
      <c r="Y247" s="121" t="b">
        <f>Table1[[#This Row],[Column1]]=Table1[[#This Row],[OFF1]]</f>
        <v>1</v>
      </c>
    </row>
    <row r="248" spans="1:25" ht="13" hidden="1" customHeight="1">
      <c r="A248" s="11">
        <v>242</v>
      </c>
      <c r="B248" s="47">
        <v>206149617</v>
      </c>
      <c r="C248" s="87" t="s">
        <v>187</v>
      </c>
      <c r="D248" s="11" t="s">
        <v>188</v>
      </c>
      <c r="E248" s="48" t="s">
        <v>31</v>
      </c>
      <c r="F248" s="48" t="s">
        <v>74</v>
      </c>
      <c r="G248" s="11" t="s">
        <v>64</v>
      </c>
      <c r="H248" s="11" t="s">
        <v>75</v>
      </c>
      <c r="I248" s="11">
        <v>1299</v>
      </c>
      <c r="J248" s="49" t="str">
        <f>VLOOKUP(Table1[[#This Row],[Psoft No]],[1]Roster!$C$1:$AJ$1369,9,0)</f>
        <v>Day Shift</v>
      </c>
      <c r="K248" s="49" t="s">
        <v>76</v>
      </c>
      <c r="L248" s="49" t="str">
        <f>VLOOKUP(Table1[[#This Row],[Psoft No]],[1]Roster!$C$1:$AJ$1369,11,0)</f>
        <v>Sunday</v>
      </c>
      <c r="M248" s="49" t="str">
        <f>VLOOKUP(Table1[[#This Row],[Psoft No]],[1]Roster!$C$1:$AJ$1369,12,0)</f>
        <v>Monday</v>
      </c>
      <c r="N248" s="48" t="s">
        <v>79</v>
      </c>
      <c r="O248" s="49" t="s">
        <v>33</v>
      </c>
      <c r="P248" s="11" t="s">
        <v>80</v>
      </c>
      <c r="Q248" s="11" t="s">
        <v>81</v>
      </c>
      <c r="R248" s="11" t="s">
        <v>158</v>
      </c>
      <c r="S248" s="11" t="s">
        <v>2648</v>
      </c>
      <c r="T248" s="126" t="str">
        <f>IF(COUNTIFS('DWD RAW File'!$E:$E,$B248,'DWD RAW File'!$AF:$AF,$C$1)&gt;0, IF(COUNTIFS('DWD RAW File'!$E:$E,$B248,'DWD RAW File'!$AF:$AF,$C$1,'DWD RAW File'!$AB:$AB,"Present")&gt;0,"6th Day OT","OFF"), IF(COUNTIFS('DWD RAW File'!$E:$E,$B248,'DWD RAW File'!$AG:$AG,$C$1)&gt;0, IF(COUNTIFS('DWD RAW File'!$E:$E,$B248,'DWD RAW File'!$AG:$AG,$C$1,'DWD RAW File'!$AB:$AB,"Present")&gt;0,"7th Day OT","OFF"), IF(COUNTIFS('DWD RAW File'!$E:$E,$B248,'DWD RAW File'!$AB:$AB,"Present")&gt;0, "P", IF(COUNTIFS('DWD RAW File'!$E:$E,$B248,'DWD RAW File'!$AB:$AB,"Not Present",'DWD RAW File'!$AK:$AK,"&lt;&gt;")&gt;0, _xlfn.XLOOKUP($B248,'DWD RAW File'!$E:$E,'DWD RAW File'!$AK:$AK,""), IF(COUNTIFS('DWD RAW File'!$E:$E,$B248,'DWD RAW File'!$AB:$AB,"Not Present",'DWD RAW File'!$AL:$AL,"&lt;&gt;")&gt;0, _xlfn.XLOOKUP($B248,'DWD RAW File'!$E:$E,'DWD RAW File'!$AL:$AL,""), "AB")))))</f>
        <v>P</v>
      </c>
      <c r="U248" s="97"/>
      <c r="V248" s="51">
        <v>45929</v>
      </c>
      <c r="W248" s="49" t="s">
        <v>1554</v>
      </c>
      <c r="X248" s="121" t="str">
        <f>VLOOKUP(Table1[[#This Row],[Psoft No]],[2]Roster_1788384531598!$E$1:$AU$1334,28,0)</f>
        <v>Sunday</v>
      </c>
      <c r="Y248" s="121" t="b">
        <f>Table1[[#This Row],[Column1]]=Table1[[#This Row],[OFF1]]</f>
        <v>1</v>
      </c>
    </row>
    <row r="249" spans="1:25" ht="13" hidden="1" customHeight="1">
      <c r="A249" s="11">
        <v>243</v>
      </c>
      <c r="B249" s="47">
        <v>102577243</v>
      </c>
      <c r="C249" s="87" t="s">
        <v>189</v>
      </c>
      <c r="D249" s="11" t="s">
        <v>190</v>
      </c>
      <c r="E249" s="48" t="s">
        <v>34</v>
      </c>
      <c r="F249" s="48" t="s">
        <v>74</v>
      </c>
      <c r="G249" s="11" t="s">
        <v>64</v>
      </c>
      <c r="H249" s="11" t="s">
        <v>75</v>
      </c>
      <c r="I249" s="11">
        <v>1299</v>
      </c>
      <c r="J249" s="49" t="str">
        <f>VLOOKUP(Table1[[#This Row],[Psoft No]],[1]Roster!$C$1:$AJ$1369,9,0)</f>
        <v>Day Shift</v>
      </c>
      <c r="K249" s="49" t="s">
        <v>76</v>
      </c>
      <c r="L249" s="49" t="str">
        <f>VLOOKUP(Table1[[#This Row],[Psoft No]],[1]Roster!$C$1:$AJ$1369,11,0)</f>
        <v>Friday</v>
      </c>
      <c r="M249" s="49" t="str">
        <f>VLOOKUP(Table1[[#This Row],[Psoft No]],[1]Roster!$C$1:$AJ$1369,12,0)</f>
        <v>Saturday</v>
      </c>
      <c r="N249" s="48" t="s">
        <v>97</v>
      </c>
      <c r="O249" s="49" t="s">
        <v>33</v>
      </c>
      <c r="P249" s="11" t="s">
        <v>80</v>
      </c>
      <c r="Q249" s="11" t="s">
        <v>98</v>
      </c>
      <c r="R249" s="11" t="s">
        <v>158</v>
      </c>
      <c r="S249" s="11" t="s">
        <v>2648</v>
      </c>
      <c r="T249" s="126" t="str">
        <f>VLOOKUP(Table1[[#This Row],[Psoft No]],'[3]employeeAttendance-AUH1-2026090'!$A$1:$G$3618,7,0)</f>
        <v>P</v>
      </c>
      <c r="U249" s="97"/>
      <c r="V249" s="51">
        <v>42913</v>
      </c>
      <c r="W249" s="49" t="s">
        <v>1554</v>
      </c>
      <c r="X249" s="121" t="e">
        <f>VLOOKUP(Table1[[#This Row],[Psoft No]],[2]Roster_1788384531598!$E$1:$AU$1334,28,0)</f>
        <v>#N/A</v>
      </c>
      <c r="Y249" s="121" t="e">
        <f>Table1[[#This Row],[Column1]]=Table1[[#This Row],[OFF1]]</f>
        <v>#N/A</v>
      </c>
    </row>
    <row r="250" spans="1:25" ht="13" hidden="1" customHeight="1">
      <c r="A250" s="11">
        <v>244</v>
      </c>
      <c r="B250" s="47">
        <v>204095446</v>
      </c>
      <c r="C250" s="87" t="s">
        <v>1371</v>
      </c>
      <c r="D250" s="11" t="s">
        <v>1372</v>
      </c>
      <c r="E250" s="48" t="s">
        <v>31</v>
      </c>
      <c r="F250" s="48" t="s">
        <v>74</v>
      </c>
      <c r="G250" s="11" t="s">
        <v>64</v>
      </c>
      <c r="H250" s="11" t="s">
        <v>75</v>
      </c>
      <c r="I250" s="11">
        <v>1181</v>
      </c>
      <c r="J250" s="49" t="str">
        <f>VLOOKUP(Table1[[#This Row],[Psoft No]],[1]Roster!$C$1:$AJ$1369,9,0)</f>
        <v>Day Shift</v>
      </c>
      <c r="K250" s="49" t="s">
        <v>76</v>
      </c>
      <c r="L250" s="49" t="str">
        <f>VLOOKUP(Table1[[#This Row],[Psoft No]],[1]Roster!$C$1:$AJ$1369,11,0)</f>
        <v>Wednesday</v>
      </c>
      <c r="M250" s="49" t="str">
        <f>VLOOKUP(Table1[[#This Row],[Psoft No]],[1]Roster!$C$1:$AJ$1369,12,0)</f>
        <v>Thursday</v>
      </c>
      <c r="N250" s="48" t="s">
        <v>86</v>
      </c>
      <c r="O250" s="49" t="s">
        <v>33</v>
      </c>
      <c r="P250" s="11" t="s">
        <v>80</v>
      </c>
      <c r="Q250" s="11" t="s">
        <v>87</v>
      </c>
      <c r="R250" s="11" t="s">
        <v>158</v>
      </c>
      <c r="S250" s="11" t="s">
        <v>2648</v>
      </c>
      <c r="T250" s="126" t="str">
        <f>IF(COUNTIFS('DWD RAW File'!$E:$E,$B250,'DWD RAW File'!$AF:$AF,$C$1)&gt;0, IF(COUNTIFS('DWD RAW File'!$E:$E,$B250,'DWD RAW File'!$AF:$AF,$C$1,'DWD RAW File'!$AB:$AB,"Present")&gt;0,"6th Day OT","OFF"), IF(COUNTIFS('DWD RAW File'!$E:$E,$B250,'DWD RAW File'!$AG:$AG,$C$1)&gt;0, IF(COUNTIFS('DWD RAW File'!$E:$E,$B250,'DWD RAW File'!$AG:$AG,$C$1,'DWD RAW File'!$AB:$AB,"Present")&gt;0,"7th Day OT","OFF"), IF(COUNTIFS('DWD RAW File'!$E:$E,$B250,'DWD RAW File'!$AB:$AB,"Present")&gt;0, "P", IF(COUNTIFS('DWD RAW File'!$E:$E,$B250,'DWD RAW File'!$AB:$AB,"Not Present",'DWD RAW File'!$AK:$AK,"&lt;&gt;")&gt;0, _xlfn.XLOOKUP($B250,'DWD RAW File'!$E:$E,'DWD RAW File'!$AK:$AK,""), IF(COUNTIFS('DWD RAW File'!$E:$E,$B250,'DWD RAW File'!$AB:$AB,"Not Present",'DWD RAW File'!$AL:$AL,"&lt;&gt;")&gt;0, _xlfn.XLOOKUP($B250,'DWD RAW File'!$E:$E,'DWD RAW File'!$AL:$AL,""), "AB")))))</f>
        <v>OFF</v>
      </c>
      <c r="U250" s="97"/>
      <c r="V250" s="51">
        <v>45561</v>
      </c>
      <c r="W250" s="49" t="s">
        <v>1554</v>
      </c>
      <c r="X250" s="121" t="str">
        <f>VLOOKUP(Table1[[#This Row],[Psoft No]],[2]Roster_1788384531598!$E$1:$AU$1334,28,0)</f>
        <v>Wednesday</v>
      </c>
      <c r="Y250" s="121" t="b">
        <f>Table1[[#This Row],[Column1]]=Table1[[#This Row],[OFF1]]</f>
        <v>1</v>
      </c>
    </row>
    <row r="251" spans="1:25" ht="13" hidden="1" customHeight="1">
      <c r="A251" s="11">
        <v>245</v>
      </c>
      <c r="B251" s="47">
        <v>206239528</v>
      </c>
      <c r="C251" s="87" t="s">
        <v>1623</v>
      </c>
      <c r="D251" s="11" t="s">
        <v>1607</v>
      </c>
      <c r="E251" s="48" t="s">
        <v>31</v>
      </c>
      <c r="F251" s="48" t="s">
        <v>74</v>
      </c>
      <c r="G251" s="11" t="s">
        <v>64</v>
      </c>
      <c r="H251" s="11" t="s">
        <v>75</v>
      </c>
      <c r="I251" s="11">
        <v>1299</v>
      </c>
      <c r="J251" s="49" t="str">
        <f>VLOOKUP(Table1[[#This Row],[Psoft No]],[1]Roster!$C$1:$AJ$1369,9,0)</f>
        <v>Day Shift</v>
      </c>
      <c r="K251" s="49" t="s">
        <v>76</v>
      </c>
      <c r="L251" s="49" t="str">
        <f>VLOOKUP(Table1[[#This Row],[Psoft No]],[1]Roster!$C$1:$AJ$1369,11,0)</f>
        <v>Friday</v>
      </c>
      <c r="M251" s="49" t="str">
        <f>VLOOKUP(Table1[[#This Row],[Psoft No]],[1]Roster!$C$1:$AJ$1369,12,0)</f>
        <v>Saturday</v>
      </c>
      <c r="N251" s="48" t="s">
        <v>79</v>
      </c>
      <c r="O251" s="49" t="s">
        <v>33</v>
      </c>
      <c r="P251" s="11" t="s">
        <v>80</v>
      </c>
      <c r="Q251" s="11" t="s">
        <v>81</v>
      </c>
      <c r="R251" s="11" t="s">
        <v>158</v>
      </c>
      <c r="S251" s="11" t="s">
        <v>2648</v>
      </c>
      <c r="T251" s="126" t="str">
        <f>IF(COUNTIFS('DWD RAW File'!$E:$E,$B251,'DWD RAW File'!$AF:$AF,$C$1)&gt;0, IF(COUNTIFS('DWD RAW File'!$E:$E,$B251,'DWD RAW File'!$AF:$AF,$C$1,'DWD RAW File'!$AB:$AB,"Present")&gt;0,"6th Day OT","OFF"), IF(COUNTIFS('DWD RAW File'!$E:$E,$B251,'DWD RAW File'!$AG:$AG,$C$1)&gt;0, IF(COUNTIFS('DWD RAW File'!$E:$E,$B251,'DWD RAW File'!$AG:$AG,$C$1,'DWD RAW File'!$AB:$AB,"Present")&gt;0,"7th Day OT","OFF"), IF(COUNTIFS('DWD RAW File'!$E:$E,$B251,'DWD RAW File'!$AB:$AB,"Present")&gt;0, "P", IF(COUNTIFS('DWD RAW File'!$E:$E,$B251,'DWD RAW File'!$AB:$AB,"Not Present",'DWD RAW File'!$AK:$AK,"&lt;&gt;")&gt;0, _xlfn.XLOOKUP($B251,'DWD RAW File'!$E:$E,'DWD RAW File'!$AK:$AK,""), IF(COUNTIFS('DWD RAW File'!$E:$E,$B251,'DWD RAW File'!$AB:$AB,"Not Present",'DWD RAW File'!$AL:$AL,"&lt;&gt;")&gt;0, _xlfn.XLOOKUP($B251,'DWD RAW File'!$E:$E,'DWD RAW File'!$AL:$AL,""), "AB")))))</f>
        <v>P</v>
      </c>
      <c r="U251" s="97"/>
      <c r="V251" s="51">
        <v>45943</v>
      </c>
      <c r="W251" s="49" t="s">
        <v>1554</v>
      </c>
      <c r="X251" s="121" t="str">
        <f>VLOOKUP(Table1[[#This Row],[Psoft No]],[2]Roster_1788384531598!$E$1:$AU$1334,28,0)</f>
        <v>Friday</v>
      </c>
      <c r="Y251" s="121" t="b">
        <f>Table1[[#This Row],[Column1]]=Table1[[#This Row],[OFF1]]</f>
        <v>1</v>
      </c>
    </row>
    <row r="252" spans="1:25" ht="13" hidden="1" customHeight="1">
      <c r="A252" s="11">
        <v>246</v>
      </c>
      <c r="B252" s="47">
        <v>203709876</v>
      </c>
      <c r="C252" s="87" t="s">
        <v>191</v>
      </c>
      <c r="D252" s="11" t="s">
        <v>192</v>
      </c>
      <c r="E252" s="48" t="s">
        <v>31</v>
      </c>
      <c r="F252" s="48" t="s">
        <v>74</v>
      </c>
      <c r="G252" s="11" t="s">
        <v>64</v>
      </c>
      <c r="H252" s="11" t="s">
        <v>75</v>
      </c>
      <c r="I252" s="11">
        <v>1299</v>
      </c>
      <c r="J252" s="49" t="str">
        <f>VLOOKUP(Table1[[#This Row],[Psoft No]],[1]Roster!$C$1:$AJ$1369,9,0)</f>
        <v>Day Shift</v>
      </c>
      <c r="K252" s="49" t="s">
        <v>76</v>
      </c>
      <c r="L252" s="49" t="str">
        <f>VLOOKUP(Table1[[#This Row],[Psoft No]],[1]Roster!$C$1:$AJ$1369,11,0)</f>
        <v>Friday</v>
      </c>
      <c r="M252" s="49" t="str">
        <f>VLOOKUP(Table1[[#This Row],[Psoft No]],[1]Roster!$C$1:$AJ$1369,12,0)</f>
        <v>Saturday</v>
      </c>
      <c r="N252" s="48" t="s">
        <v>86</v>
      </c>
      <c r="O252" s="49" t="s">
        <v>33</v>
      </c>
      <c r="P252" s="11" t="s">
        <v>80</v>
      </c>
      <c r="Q252" s="11" t="s">
        <v>99</v>
      </c>
      <c r="R252" s="11" t="s">
        <v>158</v>
      </c>
      <c r="S252" s="11" t="s">
        <v>2648</v>
      </c>
      <c r="T252" s="126" t="str">
        <f>IF(COUNTIFS('DWD RAW File'!$E:$E,$B252,'DWD RAW File'!$AF:$AF,$C$1)&gt;0, IF(COUNTIFS('DWD RAW File'!$E:$E,$B252,'DWD RAW File'!$AF:$AF,$C$1,'DWD RAW File'!$AB:$AB,"Present")&gt;0,"6th Day OT","OFF"), IF(COUNTIFS('DWD RAW File'!$E:$E,$B252,'DWD RAW File'!$AG:$AG,$C$1)&gt;0, IF(COUNTIFS('DWD RAW File'!$E:$E,$B252,'DWD RAW File'!$AG:$AG,$C$1,'DWD RAW File'!$AB:$AB,"Present")&gt;0,"7th Day OT","OFF"), IF(COUNTIFS('DWD RAW File'!$E:$E,$B252,'DWD RAW File'!$AB:$AB,"Present")&gt;0, "P", IF(COUNTIFS('DWD RAW File'!$E:$E,$B252,'DWD RAW File'!$AB:$AB,"Not Present",'DWD RAW File'!$AK:$AK,"&lt;&gt;")&gt;0, _xlfn.XLOOKUP($B252,'DWD RAW File'!$E:$E,'DWD RAW File'!$AK:$AK,""), IF(COUNTIFS('DWD RAW File'!$E:$E,$B252,'DWD RAW File'!$AB:$AB,"Not Present",'DWD RAW File'!$AL:$AL,"&lt;&gt;")&gt;0, _xlfn.XLOOKUP($B252,'DWD RAW File'!$E:$E,'DWD RAW File'!$AL:$AL,""), "AB")))))</f>
        <v>P</v>
      </c>
      <c r="U252" s="97"/>
      <c r="V252" s="51">
        <v>45495</v>
      </c>
      <c r="W252" s="49" t="s">
        <v>1554</v>
      </c>
      <c r="X252" s="121" t="str">
        <f>VLOOKUP(Table1[[#This Row],[Psoft No]],[2]Roster_1788384531598!$E$1:$AU$1334,28,0)</f>
        <v>Friday</v>
      </c>
      <c r="Y252" s="121" t="b">
        <f>Table1[[#This Row],[Column1]]=Table1[[#This Row],[OFF1]]</f>
        <v>1</v>
      </c>
    </row>
    <row r="253" spans="1:25" ht="13" hidden="1" customHeight="1">
      <c r="A253" s="11">
        <v>247</v>
      </c>
      <c r="B253" s="47">
        <v>201228114</v>
      </c>
      <c r="C253" s="87" t="s">
        <v>193</v>
      </c>
      <c r="D253" s="11" t="s">
        <v>194</v>
      </c>
      <c r="E253" s="48" t="s">
        <v>31</v>
      </c>
      <c r="F253" s="48" t="s">
        <v>74</v>
      </c>
      <c r="G253" s="11" t="s">
        <v>64</v>
      </c>
      <c r="H253" s="11" t="s">
        <v>75</v>
      </c>
      <c r="I253" s="11">
        <v>1299</v>
      </c>
      <c r="J253" s="49" t="str">
        <f>VLOOKUP(Table1[[#This Row],[Psoft No]],[1]Roster!$C$1:$AJ$1369,9,0)</f>
        <v>Night Shift</v>
      </c>
      <c r="K253" s="49" t="s">
        <v>76</v>
      </c>
      <c r="L253" s="49" t="str">
        <f>VLOOKUP(Table1[[#This Row],[Psoft No]],[1]Roster!$C$1:$AJ$1369,11,0)</f>
        <v>Sunday</v>
      </c>
      <c r="M253" s="49" t="str">
        <f>VLOOKUP(Table1[[#This Row],[Psoft No]],[1]Roster!$C$1:$AJ$1369,12,0)</f>
        <v>Monday</v>
      </c>
      <c r="N253" s="48" t="s">
        <v>86</v>
      </c>
      <c r="O253" s="49" t="s">
        <v>33</v>
      </c>
      <c r="P253" s="11" t="s">
        <v>80</v>
      </c>
      <c r="Q253" s="11" t="s">
        <v>87</v>
      </c>
      <c r="R253" s="11" t="s">
        <v>158</v>
      </c>
      <c r="S253" s="11" t="s">
        <v>2648</v>
      </c>
      <c r="T253" s="126" t="str">
        <f>IF(COUNTIFS('DWD RAW File'!$E:$E,$B253,'DWD RAW File'!$AF:$AF,$C$1)&gt;0, IF(COUNTIFS('DWD RAW File'!$E:$E,$B253,'DWD RAW File'!$AF:$AF,$C$1,'DWD RAW File'!$AB:$AB,"Present")&gt;0,"6th Day OT","OFF"), IF(COUNTIFS('DWD RAW File'!$E:$E,$B253,'DWD RAW File'!$AG:$AG,$C$1)&gt;0, IF(COUNTIFS('DWD RAW File'!$E:$E,$B253,'DWD RAW File'!$AG:$AG,$C$1,'DWD RAW File'!$AB:$AB,"Present")&gt;0,"7th Day OT","OFF"), IF(COUNTIFS('DWD RAW File'!$E:$E,$B253,'DWD RAW File'!$AB:$AB,"Present")&gt;0, "P", IF(COUNTIFS('DWD RAW File'!$E:$E,$B253,'DWD RAW File'!$AB:$AB,"Not Present",'DWD RAW File'!$AK:$AK,"&lt;&gt;")&gt;0, _xlfn.XLOOKUP($B253,'DWD RAW File'!$E:$E,'DWD RAW File'!$AK:$AK,""), IF(COUNTIFS('DWD RAW File'!$E:$E,$B253,'DWD RAW File'!$AB:$AB,"Not Present",'DWD RAW File'!$AL:$AL,"&lt;&gt;")&gt;0, _xlfn.XLOOKUP($B253,'DWD RAW File'!$E:$E,'DWD RAW File'!$AL:$AL,""), "AB")))))</f>
        <v>P</v>
      </c>
      <c r="U253" s="97"/>
      <c r="V253" s="51">
        <v>45596</v>
      </c>
      <c r="W253" s="49" t="s">
        <v>1554</v>
      </c>
      <c r="X253" s="121" t="str">
        <f>VLOOKUP(Table1[[#This Row],[Psoft No]],[2]Roster_1788384531598!$E$1:$AU$1334,28,0)</f>
        <v>Sunday</v>
      </c>
      <c r="Y253" s="121" t="b">
        <f>Table1[[#This Row],[Column1]]=Table1[[#This Row],[OFF1]]</f>
        <v>1</v>
      </c>
    </row>
    <row r="254" spans="1:25" ht="13" hidden="1" customHeight="1">
      <c r="A254" s="11">
        <v>248</v>
      </c>
      <c r="B254" s="47">
        <v>206348034</v>
      </c>
      <c r="C254" s="87" t="s">
        <v>1667</v>
      </c>
      <c r="D254" s="11" t="s">
        <v>1680</v>
      </c>
      <c r="E254" s="48" t="s">
        <v>31</v>
      </c>
      <c r="F254" s="48" t="s">
        <v>74</v>
      </c>
      <c r="G254" s="11" t="s">
        <v>64</v>
      </c>
      <c r="H254" s="11" t="s">
        <v>75</v>
      </c>
      <c r="I254" s="11">
        <v>1181</v>
      </c>
      <c r="J254" s="49" t="str">
        <f>VLOOKUP(Table1[[#This Row],[Psoft No]],[1]Roster!$C$1:$AJ$1369,9,0)</f>
        <v>Day Shift</v>
      </c>
      <c r="K254" s="49" t="s">
        <v>76</v>
      </c>
      <c r="L254" s="49" t="str">
        <f>VLOOKUP(Table1[[#This Row],[Psoft No]],[1]Roster!$C$1:$AJ$1369,11,0)</f>
        <v>Tuesday</v>
      </c>
      <c r="M254" s="49" t="str">
        <f>VLOOKUP(Table1[[#This Row],[Psoft No]],[1]Roster!$C$1:$AJ$1369,12,0)</f>
        <v>Wednesday</v>
      </c>
      <c r="N254" s="49" t="s">
        <v>89</v>
      </c>
      <c r="O254" s="49" t="s">
        <v>33</v>
      </c>
      <c r="P254" s="11" t="s">
        <v>80</v>
      </c>
      <c r="Q254" s="11" t="s">
        <v>81</v>
      </c>
      <c r="R254" s="11" t="s">
        <v>158</v>
      </c>
      <c r="S254" s="11" t="s">
        <v>2648</v>
      </c>
      <c r="T254" s="126" t="str">
        <f>IF(COUNTIFS('DWD RAW File'!$E:$E,$B254,'DWD RAW File'!$AF:$AF,$C$1)&gt;0, IF(COUNTIFS('DWD RAW File'!$E:$E,$B254,'DWD RAW File'!$AF:$AF,$C$1,'DWD RAW File'!$AB:$AB,"Present")&gt;0,"6th Day OT","OFF"), IF(COUNTIFS('DWD RAW File'!$E:$E,$B254,'DWD RAW File'!$AG:$AG,$C$1)&gt;0, IF(COUNTIFS('DWD RAW File'!$E:$E,$B254,'DWD RAW File'!$AG:$AG,$C$1,'DWD RAW File'!$AB:$AB,"Present")&gt;0,"7th Day OT","OFF"), IF(COUNTIFS('DWD RAW File'!$E:$E,$B254,'DWD RAW File'!$AB:$AB,"Present")&gt;0, "P", IF(COUNTIFS('DWD RAW File'!$E:$E,$B254,'DWD RAW File'!$AB:$AB,"Not Present",'DWD RAW File'!$AK:$AK,"&lt;&gt;")&gt;0, _xlfn.XLOOKUP($B254,'DWD RAW File'!$E:$E,'DWD RAW File'!$AK:$AK,""), IF(COUNTIFS('DWD RAW File'!$E:$E,$B254,'DWD RAW File'!$AB:$AB,"Not Present",'DWD RAW File'!$AL:$AL,"&lt;&gt;")&gt;0, _xlfn.XLOOKUP($B254,'DWD RAW File'!$E:$E,'DWD RAW File'!$AL:$AL,""), "AB")))))</f>
        <v>OFF</v>
      </c>
      <c r="U254" s="97"/>
      <c r="V254" s="51">
        <v>45957</v>
      </c>
      <c r="W254" s="49" t="s">
        <v>1554</v>
      </c>
      <c r="X254" s="121" t="str">
        <f>VLOOKUP(Table1[[#This Row],[Psoft No]],[2]Roster_1788384531598!$E$1:$AU$1334,28,0)</f>
        <v>Tuesday</v>
      </c>
      <c r="Y254" s="121" t="b">
        <f>Table1[[#This Row],[Column1]]=Table1[[#This Row],[OFF1]]</f>
        <v>1</v>
      </c>
    </row>
    <row r="255" spans="1:25" ht="13" hidden="1" customHeight="1">
      <c r="A255" s="11">
        <v>249</v>
      </c>
      <c r="B255" s="47">
        <v>203850938</v>
      </c>
      <c r="C255" s="87" t="s">
        <v>195</v>
      </c>
      <c r="D255" s="11" t="s">
        <v>196</v>
      </c>
      <c r="E255" s="48" t="s">
        <v>31</v>
      </c>
      <c r="F255" s="48" t="s">
        <v>74</v>
      </c>
      <c r="G255" s="11" t="s">
        <v>64</v>
      </c>
      <c r="H255" s="11" t="s">
        <v>75</v>
      </c>
      <c r="I255" s="11">
        <v>1299</v>
      </c>
      <c r="J255" s="49" t="str">
        <f>VLOOKUP(Table1[[#This Row],[Psoft No]],[1]Roster!$C$1:$AJ$1369,9,0)</f>
        <v>Day Shift</v>
      </c>
      <c r="K255" s="49" t="s">
        <v>76</v>
      </c>
      <c r="L255" s="49" t="str">
        <f>VLOOKUP(Table1[[#This Row],[Psoft No]],[1]Roster!$C$1:$AJ$1369,11,0)</f>
        <v>Tuesday</v>
      </c>
      <c r="M255" s="49" t="str">
        <f>VLOOKUP(Table1[[#This Row],[Psoft No]],[1]Roster!$C$1:$AJ$1369,12,0)</f>
        <v>Wednesday</v>
      </c>
      <c r="N255" s="48" t="s">
        <v>79</v>
      </c>
      <c r="O255" s="49" t="s">
        <v>33</v>
      </c>
      <c r="P255" s="11" t="s">
        <v>80</v>
      </c>
      <c r="Q255" s="11" t="s">
        <v>81</v>
      </c>
      <c r="R255" s="11" t="s">
        <v>158</v>
      </c>
      <c r="S255" s="11" t="s">
        <v>2648</v>
      </c>
      <c r="T255" s="126" t="str">
        <f>IF(COUNTIFS('DWD RAW File'!$E:$E,$B255,'DWD RAW File'!$AF:$AF,$C$1)&gt;0, IF(COUNTIFS('DWD RAW File'!$E:$E,$B255,'DWD RAW File'!$AF:$AF,$C$1,'DWD RAW File'!$AB:$AB,"Present")&gt;0,"6th Day OT","OFF"), IF(COUNTIFS('DWD RAW File'!$E:$E,$B255,'DWD RAW File'!$AG:$AG,$C$1)&gt;0, IF(COUNTIFS('DWD RAW File'!$E:$E,$B255,'DWD RAW File'!$AG:$AG,$C$1,'DWD RAW File'!$AB:$AB,"Present")&gt;0,"7th Day OT","OFF"), IF(COUNTIFS('DWD RAW File'!$E:$E,$B255,'DWD RAW File'!$AB:$AB,"Present")&gt;0, "P", IF(COUNTIFS('DWD RAW File'!$E:$E,$B255,'DWD RAW File'!$AB:$AB,"Not Present",'DWD RAW File'!$AK:$AK,"&lt;&gt;")&gt;0, _xlfn.XLOOKUP($B255,'DWD RAW File'!$E:$E,'DWD RAW File'!$AK:$AK,""), IF(COUNTIFS('DWD RAW File'!$E:$E,$B255,'DWD RAW File'!$AB:$AB,"Not Present",'DWD RAW File'!$AL:$AL,"&lt;&gt;")&gt;0, _xlfn.XLOOKUP($B255,'DWD RAW File'!$E:$E,'DWD RAW File'!$AL:$AL,""), "AB")))))</f>
        <v>OFF</v>
      </c>
      <c r="U255" s="97"/>
      <c r="V255" s="51">
        <v>45524</v>
      </c>
      <c r="W255" s="49" t="s">
        <v>1554</v>
      </c>
      <c r="X255" s="121" t="str">
        <f>VLOOKUP(Table1[[#This Row],[Psoft No]],[2]Roster_1788384531598!$E$1:$AU$1334,28,0)</f>
        <v>Tuesday</v>
      </c>
      <c r="Y255" s="121" t="b">
        <f>Table1[[#This Row],[Column1]]=Table1[[#This Row],[OFF1]]</f>
        <v>1</v>
      </c>
    </row>
    <row r="256" spans="1:25" ht="13" hidden="1" customHeight="1">
      <c r="A256" s="11">
        <v>250</v>
      </c>
      <c r="B256" s="47">
        <v>203709886</v>
      </c>
      <c r="C256" s="87" t="s">
        <v>197</v>
      </c>
      <c r="D256" s="11" t="s">
        <v>198</v>
      </c>
      <c r="E256" s="48" t="s">
        <v>31</v>
      </c>
      <c r="F256" s="48" t="s">
        <v>74</v>
      </c>
      <c r="G256" s="11" t="s">
        <v>64</v>
      </c>
      <c r="H256" s="11" t="s">
        <v>75</v>
      </c>
      <c r="I256" s="11">
        <v>1299</v>
      </c>
      <c r="J256" s="49" t="str">
        <f>VLOOKUP(Table1[[#This Row],[Psoft No]],[1]Roster!$C$1:$AJ$1369,9,0)</f>
        <v>Night Shift</v>
      </c>
      <c r="K256" s="49" t="s">
        <v>76</v>
      </c>
      <c r="L256" s="49" t="str">
        <f>VLOOKUP(Table1[[#This Row],[Psoft No]],[1]Roster!$C$1:$AJ$1369,11,0)</f>
        <v>Friday</v>
      </c>
      <c r="M256" s="49" t="str">
        <f>VLOOKUP(Table1[[#This Row],[Psoft No]],[1]Roster!$C$1:$AJ$1369,12,0)</f>
        <v>Saturday</v>
      </c>
      <c r="N256" s="48" t="s">
        <v>86</v>
      </c>
      <c r="O256" s="49" t="s">
        <v>33</v>
      </c>
      <c r="P256" s="11" t="s">
        <v>80</v>
      </c>
      <c r="Q256" s="11" t="s">
        <v>99</v>
      </c>
      <c r="R256" s="11" t="s">
        <v>158</v>
      </c>
      <c r="S256" s="11" t="s">
        <v>2648</v>
      </c>
      <c r="T256" s="126" t="str">
        <f>IF(COUNTIFS('DWD RAW File'!$E:$E,$B256,'DWD RAW File'!$AF:$AF,$C$1)&gt;0, IF(COUNTIFS('DWD RAW File'!$E:$E,$B256,'DWD RAW File'!$AF:$AF,$C$1,'DWD RAW File'!$AB:$AB,"Present")&gt;0,"6th Day OT","OFF"), IF(COUNTIFS('DWD RAW File'!$E:$E,$B256,'DWD RAW File'!$AG:$AG,$C$1)&gt;0, IF(COUNTIFS('DWD RAW File'!$E:$E,$B256,'DWD RAW File'!$AG:$AG,$C$1,'DWD RAW File'!$AB:$AB,"Present")&gt;0,"7th Day OT","OFF"), IF(COUNTIFS('DWD RAW File'!$E:$E,$B256,'DWD RAW File'!$AB:$AB,"Present")&gt;0, "P", IF(COUNTIFS('DWD RAW File'!$E:$E,$B256,'DWD RAW File'!$AB:$AB,"Not Present",'DWD RAW File'!$AK:$AK,"&lt;&gt;")&gt;0, _xlfn.XLOOKUP($B256,'DWD RAW File'!$E:$E,'DWD RAW File'!$AK:$AK,""), IF(COUNTIFS('DWD RAW File'!$E:$E,$B256,'DWD RAW File'!$AB:$AB,"Not Present",'DWD RAW File'!$AL:$AL,"&lt;&gt;")&gt;0, _xlfn.XLOOKUP($B256,'DWD RAW File'!$E:$E,'DWD RAW File'!$AL:$AL,""), "AB")))))</f>
        <v>P</v>
      </c>
      <c r="U256" s="97"/>
      <c r="V256" s="51">
        <v>45495</v>
      </c>
      <c r="W256" s="49" t="s">
        <v>1554</v>
      </c>
      <c r="X256" s="121" t="str">
        <f>VLOOKUP(Table1[[#This Row],[Psoft No]],[2]Roster_1788384531598!$E$1:$AU$1334,28,0)</f>
        <v>Friday</v>
      </c>
      <c r="Y256" s="121" t="b">
        <f>Table1[[#This Row],[Column1]]=Table1[[#This Row],[OFF1]]</f>
        <v>1</v>
      </c>
    </row>
    <row r="257" spans="1:25" ht="13" customHeight="1">
      <c r="A257" s="11">
        <v>251</v>
      </c>
      <c r="B257" s="47">
        <v>103875256</v>
      </c>
      <c r="C257" s="87" t="s">
        <v>199</v>
      </c>
      <c r="D257" s="11" t="s">
        <v>200</v>
      </c>
      <c r="E257" s="48" t="s">
        <v>34</v>
      </c>
      <c r="F257" s="48" t="s">
        <v>74</v>
      </c>
      <c r="G257" s="11" t="s">
        <v>64</v>
      </c>
      <c r="H257" s="11" t="s">
        <v>75</v>
      </c>
      <c r="I257" s="11">
        <v>1299</v>
      </c>
      <c r="J257" s="49" t="str">
        <f>VLOOKUP(Table1[[#This Row],[Psoft No]],[1]Roster!$C$1:$AJ$1369,9,0)</f>
        <v>Day Shift</v>
      </c>
      <c r="K257" s="49" t="s">
        <v>76</v>
      </c>
      <c r="L257" s="49" t="str">
        <f>VLOOKUP(Table1[[#This Row],[Psoft No]],[1]Roster!$C$1:$AJ$1369,11,0)</f>
        <v>Thursday</v>
      </c>
      <c r="M257" s="49" t="str">
        <f>VLOOKUP(Table1[[#This Row],[Psoft No]],[1]Roster!$C$1:$AJ$1369,12,0)</f>
        <v>Friday</v>
      </c>
      <c r="N257" s="48" t="s">
        <v>108</v>
      </c>
      <c r="O257" s="49" t="s">
        <v>33</v>
      </c>
      <c r="P257" s="11" t="s">
        <v>80</v>
      </c>
      <c r="Q257" s="11" t="s">
        <v>98</v>
      </c>
      <c r="R257" s="11" t="s">
        <v>158</v>
      </c>
      <c r="S257" s="11" t="s">
        <v>2648</v>
      </c>
      <c r="T257" s="126" t="s">
        <v>3</v>
      </c>
      <c r="U257" s="97"/>
      <c r="V257" s="51">
        <v>44782</v>
      </c>
      <c r="W257" s="49" t="s">
        <v>1554</v>
      </c>
      <c r="X257" s="121" t="str">
        <f>VLOOKUP(Table1[[#This Row],[Psoft No]],[2]Roster_1788384531598!$E$1:$AU$1334,28,0)</f>
        <v>Thursday</v>
      </c>
      <c r="Y257" s="121" t="b">
        <f>Table1[[#This Row],[Column1]]=Table1[[#This Row],[OFF1]]</f>
        <v>1</v>
      </c>
    </row>
    <row r="258" spans="1:25" ht="13" hidden="1" customHeight="1">
      <c r="A258" s="11">
        <v>252</v>
      </c>
      <c r="B258" s="47">
        <v>204883087</v>
      </c>
      <c r="C258" s="87" t="s">
        <v>201</v>
      </c>
      <c r="D258" s="11" t="s">
        <v>202</v>
      </c>
      <c r="E258" s="48" t="s">
        <v>31</v>
      </c>
      <c r="F258" s="48" t="s">
        <v>74</v>
      </c>
      <c r="G258" s="11" t="s">
        <v>64</v>
      </c>
      <c r="H258" s="11" t="s">
        <v>75</v>
      </c>
      <c r="I258" s="11">
        <v>1299</v>
      </c>
      <c r="J258" s="49" t="str">
        <f>VLOOKUP(Table1[[#This Row],[Psoft No]],[1]Roster!$C$1:$AJ$1369,9,0)</f>
        <v>Day Shift</v>
      </c>
      <c r="K258" s="49" t="s">
        <v>76</v>
      </c>
      <c r="L258" s="49" t="str">
        <f>VLOOKUP(Table1[[#This Row],[Psoft No]],[1]Roster!$C$1:$AJ$1369,11,0)</f>
        <v>Friday</v>
      </c>
      <c r="M258" s="49" t="str">
        <f>VLOOKUP(Table1[[#This Row],[Psoft No]],[1]Roster!$C$1:$AJ$1369,12,0)</f>
        <v>Saturday</v>
      </c>
      <c r="N258" s="48" t="s">
        <v>86</v>
      </c>
      <c r="O258" s="49" t="s">
        <v>33</v>
      </c>
      <c r="P258" s="11" t="s">
        <v>80</v>
      </c>
      <c r="Q258" s="11" t="s">
        <v>87</v>
      </c>
      <c r="R258" s="11" t="s">
        <v>158</v>
      </c>
      <c r="S258" s="11" t="s">
        <v>2648</v>
      </c>
      <c r="T258" s="126" t="s">
        <v>7</v>
      </c>
      <c r="U258" s="97"/>
      <c r="V258" s="51">
        <v>45691</v>
      </c>
      <c r="W258" s="49" t="s">
        <v>1554</v>
      </c>
      <c r="X258" s="121" t="str">
        <f>VLOOKUP(Table1[[#This Row],[Psoft No]],[2]Roster_1788384531598!$E$1:$AU$1334,28,0)</f>
        <v>Friday</v>
      </c>
      <c r="Y258" s="121" t="b">
        <f>Table1[[#This Row],[Column1]]=Table1[[#This Row],[OFF1]]</f>
        <v>1</v>
      </c>
    </row>
    <row r="259" spans="1:25" ht="13" hidden="1" customHeight="1">
      <c r="A259" s="11">
        <v>253</v>
      </c>
      <c r="B259" s="47">
        <v>204967040</v>
      </c>
      <c r="C259" s="87" t="s">
        <v>203</v>
      </c>
      <c r="D259" s="11" t="s">
        <v>204</v>
      </c>
      <c r="E259" s="48" t="s">
        <v>31</v>
      </c>
      <c r="F259" s="48" t="s">
        <v>74</v>
      </c>
      <c r="G259" s="11" t="s">
        <v>64</v>
      </c>
      <c r="H259" s="11" t="s">
        <v>75</v>
      </c>
      <c r="I259" s="11">
        <v>1299</v>
      </c>
      <c r="J259" s="49" t="str">
        <f>VLOOKUP(Table1[[#This Row],[Psoft No]],[1]Roster!$C$1:$AJ$1369,9,0)</f>
        <v>Night Shift</v>
      </c>
      <c r="K259" s="49" t="s">
        <v>76</v>
      </c>
      <c r="L259" s="49" t="str">
        <f>VLOOKUP(Table1[[#This Row],[Psoft No]],[1]Roster!$C$1:$AJ$1369,11,0)</f>
        <v>Sunday</v>
      </c>
      <c r="M259" s="49" t="str">
        <f>VLOOKUP(Table1[[#This Row],[Psoft No]],[1]Roster!$C$1:$AJ$1369,12,0)</f>
        <v>Monday</v>
      </c>
      <c r="N259" s="48" t="s">
        <v>86</v>
      </c>
      <c r="O259" s="49" t="s">
        <v>33</v>
      </c>
      <c r="P259" s="11" t="s">
        <v>80</v>
      </c>
      <c r="Q259" s="11" t="s">
        <v>90</v>
      </c>
      <c r="R259" s="11" t="s">
        <v>158</v>
      </c>
      <c r="S259" s="11" t="s">
        <v>2648</v>
      </c>
      <c r="T259" s="126" t="str">
        <f>IF(COUNTIFS('DWD RAW File'!$E:$E,$B259,'DWD RAW File'!$AF:$AF,$C$1)&gt;0, IF(COUNTIFS('DWD RAW File'!$E:$E,$B259,'DWD RAW File'!$AF:$AF,$C$1,'DWD RAW File'!$AB:$AB,"Present")&gt;0,"6th Day OT","OFF"), IF(COUNTIFS('DWD RAW File'!$E:$E,$B259,'DWD RAW File'!$AG:$AG,$C$1)&gt;0, IF(COUNTIFS('DWD RAW File'!$E:$E,$B259,'DWD RAW File'!$AG:$AG,$C$1,'DWD RAW File'!$AB:$AB,"Present")&gt;0,"7th Day OT","OFF"), IF(COUNTIFS('DWD RAW File'!$E:$E,$B259,'DWD RAW File'!$AB:$AB,"Present")&gt;0, "P", IF(COUNTIFS('DWD RAW File'!$E:$E,$B259,'DWD RAW File'!$AB:$AB,"Not Present",'DWD RAW File'!$AK:$AK,"&lt;&gt;")&gt;0, _xlfn.XLOOKUP($B259,'DWD RAW File'!$E:$E,'DWD RAW File'!$AK:$AK,""), IF(COUNTIFS('DWD RAW File'!$E:$E,$B259,'DWD RAW File'!$AB:$AB,"Not Present",'DWD RAW File'!$AL:$AL,"&lt;&gt;")&gt;0, _xlfn.XLOOKUP($B259,'DWD RAW File'!$E:$E,'DWD RAW File'!$AL:$AL,""), "AB")))))</f>
        <v>P</v>
      </c>
      <c r="U259" s="97"/>
      <c r="V259" s="51">
        <v>45719</v>
      </c>
      <c r="W259" s="49" t="s">
        <v>1554</v>
      </c>
      <c r="X259" s="121" t="str">
        <f>VLOOKUP(Table1[[#This Row],[Psoft No]],[2]Roster_1788384531598!$E$1:$AU$1334,28,0)</f>
        <v>Sunday</v>
      </c>
      <c r="Y259" s="121" t="b">
        <f>Table1[[#This Row],[Column1]]=Table1[[#This Row],[OFF1]]</f>
        <v>1</v>
      </c>
    </row>
    <row r="260" spans="1:25" ht="13" hidden="1" customHeight="1">
      <c r="A260" s="11">
        <v>254</v>
      </c>
      <c r="B260" s="47">
        <v>203470082</v>
      </c>
      <c r="C260" s="87" t="s">
        <v>205</v>
      </c>
      <c r="D260" s="11" t="s">
        <v>206</v>
      </c>
      <c r="E260" s="48" t="s">
        <v>31</v>
      </c>
      <c r="F260" s="48" t="s">
        <v>74</v>
      </c>
      <c r="G260" s="11" t="s">
        <v>64</v>
      </c>
      <c r="H260" s="11" t="s">
        <v>75</v>
      </c>
      <c r="I260" s="11">
        <v>1299</v>
      </c>
      <c r="J260" s="49" t="str">
        <f>VLOOKUP(Table1[[#This Row],[Psoft No]],[1]Roster!$C$1:$AJ$1369,9,0)</f>
        <v>Night Shift</v>
      </c>
      <c r="K260" s="49" t="s">
        <v>76</v>
      </c>
      <c r="L260" s="49" t="str">
        <f>VLOOKUP(Table1[[#This Row],[Psoft No]],[1]Roster!$C$1:$AJ$1369,11,0)</f>
        <v>Tuesday</v>
      </c>
      <c r="M260" s="49" t="str">
        <f>VLOOKUP(Table1[[#This Row],[Psoft No]],[1]Roster!$C$1:$AJ$1369,12,0)</f>
        <v>Wednesday</v>
      </c>
      <c r="N260" s="48" t="s">
        <v>86</v>
      </c>
      <c r="O260" s="49" t="s">
        <v>33</v>
      </c>
      <c r="P260" s="11" t="s">
        <v>80</v>
      </c>
      <c r="Q260" s="11" t="s">
        <v>99</v>
      </c>
      <c r="R260" s="11" t="s">
        <v>158</v>
      </c>
      <c r="S260" s="11" t="s">
        <v>2648</v>
      </c>
      <c r="T260" s="126" t="str">
        <f>IF(COUNTIFS('DWD RAW File'!$E:$E,$B260,'DWD RAW File'!$AF:$AF,$C$1)&gt;0, IF(COUNTIFS('DWD RAW File'!$E:$E,$B260,'DWD RAW File'!$AF:$AF,$C$1,'DWD RAW File'!$AB:$AB,"Present")&gt;0,"6th Day OT","OFF"), IF(COUNTIFS('DWD RAW File'!$E:$E,$B260,'DWD RAW File'!$AG:$AG,$C$1)&gt;0, IF(COUNTIFS('DWD RAW File'!$E:$E,$B260,'DWD RAW File'!$AG:$AG,$C$1,'DWD RAW File'!$AB:$AB,"Present")&gt;0,"7th Day OT","OFF"), IF(COUNTIFS('DWD RAW File'!$E:$E,$B260,'DWD RAW File'!$AB:$AB,"Present")&gt;0, "P", IF(COUNTIFS('DWD RAW File'!$E:$E,$B260,'DWD RAW File'!$AB:$AB,"Not Present",'DWD RAW File'!$AK:$AK,"&lt;&gt;")&gt;0, _xlfn.XLOOKUP($B260,'DWD RAW File'!$E:$E,'DWD RAW File'!$AK:$AK,""), IF(COUNTIFS('DWD RAW File'!$E:$E,$B260,'DWD RAW File'!$AB:$AB,"Not Present",'DWD RAW File'!$AL:$AL,"&lt;&gt;")&gt;0, _xlfn.XLOOKUP($B260,'DWD RAW File'!$E:$E,'DWD RAW File'!$AL:$AL,""), "AB")))))</f>
        <v>OFF</v>
      </c>
      <c r="U260" s="97"/>
      <c r="V260" s="51">
        <v>45456</v>
      </c>
      <c r="W260" s="49" t="s">
        <v>1554</v>
      </c>
      <c r="X260" s="121" t="str">
        <f>VLOOKUP(Table1[[#This Row],[Psoft No]],[2]Roster_1788384531598!$E$1:$AU$1334,28,0)</f>
        <v>Tuesday</v>
      </c>
      <c r="Y260" s="121" t="b">
        <f>Table1[[#This Row],[Column1]]=Table1[[#This Row],[OFF1]]</f>
        <v>1</v>
      </c>
    </row>
    <row r="261" spans="1:25" ht="13" hidden="1" customHeight="1">
      <c r="A261" s="11">
        <v>255</v>
      </c>
      <c r="B261" s="47">
        <v>206015654</v>
      </c>
      <c r="C261" s="87" t="s">
        <v>207</v>
      </c>
      <c r="D261" s="11" t="s">
        <v>208</v>
      </c>
      <c r="E261" s="48" t="s">
        <v>31</v>
      </c>
      <c r="F261" s="48" t="s">
        <v>74</v>
      </c>
      <c r="G261" s="11" t="s">
        <v>64</v>
      </c>
      <c r="H261" s="11" t="s">
        <v>75</v>
      </c>
      <c r="I261" s="11">
        <v>1299</v>
      </c>
      <c r="J261" s="49" t="str">
        <f>VLOOKUP(Table1[[#This Row],[Psoft No]],[1]Roster!$C$1:$AJ$1369,9,0)</f>
        <v>Day Shift</v>
      </c>
      <c r="K261" s="49" t="s">
        <v>76</v>
      </c>
      <c r="L261" s="49" t="str">
        <f>VLOOKUP(Table1[[#This Row],[Psoft No]],[1]Roster!$C$1:$AJ$1369,11,0)</f>
        <v>Monday</v>
      </c>
      <c r="M261" s="49" t="str">
        <f>VLOOKUP(Table1[[#This Row],[Psoft No]],[1]Roster!$C$1:$AJ$1369,12,0)</f>
        <v>Tuesday</v>
      </c>
      <c r="N261" s="48" t="s">
        <v>79</v>
      </c>
      <c r="O261" s="49" t="s">
        <v>33</v>
      </c>
      <c r="P261" s="11" t="s">
        <v>80</v>
      </c>
      <c r="Q261" s="11" t="s">
        <v>81</v>
      </c>
      <c r="R261" s="11" t="s">
        <v>158</v>
      </c>
      <c r="S261" s="11" t="s">
        <v>2648</v>
      </c>
      <c r="T261" s="126" t="str">
        <f>IF(COUNTIFS('DWD RAW File'!$E:$E,$B261,'DWD RAW File'!$AF:$AF,$C$1)&gt;0, IF(COUNTIFS('DWD RAW File'!$E:$E,$B261,'DWD RAW File'!$AF:$AF,$C$1,'DWD RAW File'!$AB:$AB,"Present")&gt;0,"6th Day OT","OFF"), IF(COUNTIFS('DWD RAW File'!$E:$E,$B261,'DWD RAW File'!$AG:$AG,$C$1)&gt;0, IF(COUNTIFS('DWD RAW File'!$E:$E,$B261,'DWD RAW File'!$AG:$AG,$C$1,'DWD RAW File'!$AB:$AB,"Present")&gt;0,"7th Day OT","OFF"), IF(COUNTIFS('DWD RAW File'!$E:$E,$B261,'DWD RAW File'!$AB:$AB,"Present")&gt;0, "P", IF(COUNTIFS('DWD RAW File'!$E:$E,$B261,'DWD RAW File'!$AB:$AB,"Not Present",'DWD RAW File'!$AK:$AK,"&lt;&gt;")&gt;0, _xlfn.XLOOKUP($B261,'DWD RAW File'!$E:$E,'DWD RAW File'!$AK:$AK,""), IF(COUNTIFS('DWD RAW File'!$E:$E,$B261,'DWD RAW File'!$AB:$AB,"Not Present",'DWD RAW File'!$AL:$AL,"&lt;&gt;")&gt;0, _xlfn.XLOOKUP($B261,'DWD RAW File'!$E:$E,'DWD RAW File'!$AL:$AL,""), "AB")))))</f>
        <v>P</v>
      </c>
      <c r="U261" s="97"/>
      <c r="V261" s="51">
        <v>45915</v>
      </c>
      <c r="W261" s="49" t="s">
        <v>1554</v>
      </c>
      <c r="X261" s="121" t="str">
        <f>VLOOKUP(Table1[[#This Row],[Psoft No]],[2]Roster_1788384531598!$E$1:$AU$1334,28,0)</f>
        <v>Monday</v>
      </c>
      <c r="Y261" s="121" t="b">
        <f>Table1[[#This Row],[Column1]]=Table1[[#This Row],[OFF1]]</f>
        <v>1</v>
      </c>
    </row>
    <row r="262" spans="1:25" ht="13" hidden="1" customHeight="1">
      <c r="A262" s="11">
        <v>256</v>
      </c>
      <c r="B262" s="47">
        <v>203635600</v>
      </c>
      <c r="C262" s="87" t="s">
        <v>209</v>
      </c>
      <c r="D262" s="11" t="s">
        <v>210</v>
      </c>
      <c r="E262" s="48" t="s">
        <v>31</v>
      </c>
      <c r="F262" s="48" t="s">
        <v>74</v>
      </c>
      <c r="G262" s="11" t="s">
        <v>64</v>
      </c>
      <c r="H262" s="11" t="s">
        <v>75</v>
      </c>
      <c r="I262" s="11">
        <v>1299</v>
      </c>
      <c r="J262" s="49" t="str">
        <f>VLOOKUP(Table1[[#This Row],[Psoft No]],[1]Roster!$C$1:$AJ$1369,9,0)</f>
        <v>Day Shift</v>
      </c>
      <c r="K262" s="49" t="s">
        <v>76</v>
      </c>
      <c r="L262" s="49" t="str">
        <f>VLOOKUP(Table1[[#This Row],[Psoft No]],[1]Roster!$C$1:$AJ$1369,11,0)</f>
        <v>Thursday</v>
      </c>
      <c r="M262" s="49" t="str">
        <f>VLOOKUP(Table1[[#This Row],[Psoft No]],[1]Roster!$C$1:$AJ$1369,12,0)</f>
        <v>Friday</v>
      </c>
      <c r="N262" s="48" t="s">
        <v>79</v>
      </c>
      <c r="O262" s="49" t="s">
        <v>33</v>
      </c>
      <c r="P262" s="11" t="s">
        <v>80</v>
      </c>
      <c r="Q262" s="11" t="s">
        <v>81</v>
      </c>
      <c r="R262" s="11" t="s">
        <v>158</v>
      </c>
      <c r="S262" s="11" t="s">
        <v>2648</v>
      </c>
      <c r="T262" s="126" t="str">
        <f>IF(COUNTIFS('DWD RAW File'!$E:$E,$B262,'DWD RAW File'!$AF:$AF,$C$1)&gt;0, IF(COUNTIFS('DWD RAW File'!$E:$E,$B262,'DWD RAW File'!$AF:$AF,$C$1,'DWD RAW File'!$AB:$AB,"Present")&gt;0,"6th Day OT","OFF"), IF(COUNTIFS('DWD RAW File'!$E:$E,$B262,'DWD RAW File'!$AG:$AG,$C$1)&gt;0, IF(COUNTIFS('DWD RAW File'!$E:$E,$B262,'DWD RAW File'!$AG:$AG,$C$1,'DWD RAW File'!$AB:$AB,"Present")&gt;0,"7th Day OT","OFF"), IF(COUNTIFS('DWD RAW File'!$E:$E,$B262,'DWD RAW File'!$AB:$AB,"Present")&gt;0, "P", IF(COUNTIFS('DWD RAW File'!$E:$E,$B262,'DWD RAW File'!$AB:$AB,"Not Present",'DWD RAW File'!$AK:$AK,"&lt;&gt;")&gt;0, _xlfn.XLOOKUP($B262,'DWD RAW File'!$E:$E,'DWD RAW File'!$AK:$AK,""), IF(COUNTIFS('DWD RAW File'!$E:$E,$B262,'DWD RAW File'!$AB:$AB,"Not Present",'DWD RAW File'!$AL:$AL,"&lt;&gt;")&gt;0, _xlfn.XLOOKUP($B262,'DWD RAW File'!$E:$E,'DWD RAW File'!$AL:$AL,""), "AB")))))</f>
        <v>P</v>
      </c>
      <c r="U262" s="97"/>
      <c r="V262" s="51">
        <v>45481</v>
      </c>
      <c r="W262" s="49" t="s">
        <v>1554</v>
      </c>
      <c r="X262" s="121" t="str">
        <f>VLOOKUP(Table1[[#This Row],[Psoft No]],[2]Roster_1788384531598!$E$1:$AU$1334,28,0)</f>
        <v>Thursday</v>
      </c>
      <c r="Y262" s="121" t="b">
        <f>Table1[[#This Row],[Column1]]=Table1[[#This Row],[OFF1]]</f>
        <v>1</v>
      </c>
    </row>
    <row r="263" spans="1:25" ht="13" hidden="1" customHeight="1">
      <c r="A263" s="11">
        <v>257</v>
      </c>
      <c r="B263" s="47">
        <v>204013736</v>
      </c>
      <c r="C263" s="87" t="s">
        <v>211</v>
      </c>
      <c r="D263" s="11" t="s">
        <v>212</v>
      </c>
      <c r="E263" s="48" t="s">
        <v>31</v>
      </c>
      <c r="F263" s="48" t="s">
        <v>74</v>
      </c>
      <c r="G263" s="11" t="s">
        <v>64</v>
      </c>
      <c r="H263" s="11" t="s">
        <v>75</v>
      </c>
      <c r="I263" s="11">
        <v>1299</v>
      </c>
      <c r="J263" s="49" t="str">
        <f>VLOOKUP(Table1[[#This Row],[Psoft No]],[1]Roster!$C$1:$AJ$1369,9,0)</f>
        <v>Night Shift</v>
      </c>
      <c r="K263" s="49" t="s">
        <v>76</v>
      </c>
      <c r="L263" s="49" t="str">
        <f>VLOOKUP(Table1[[#This Row],[Psoft No]],[1]Roster!$C$1:$AJ$1369,11,0)</f>
        <v>Saturday</v>
      </c>
      <c r="M263" s="49" t="str">
        <f>VLOOKUP(Table1[[#This Row],[Psoft No]],[1]Roster!$C$1:$AJ$1369,12,0)</f>
        <v>Sunday</v>
      </c>
      <c r="N263" s="48" t="s">
        <v>79</v>
      </c>
      <c r="O263" s="49" t="s">
        <v>33</v>
      </c>
      <c r="P263" s="11" t="s">
        <v>80</v>
      </c>
      <c r="Q263" s="11" t="s">
        <v>81</v>
      </c>
      <c r="R263" s="11" t="s">
        <v>158</v>
      </c>
      <c r="S263" s="11" t="s">
        <v>2648</v>
      </c>
      <c r="T263" s="126" t="str">
        <f>IF(COUNTIFS('DWD RAW File'!$E:$E,$B263,'DWD RAW File'!$AF:$AF,$C$1)&gt;0, IF(COUNTIFS('DWD RAW File'!$E:$E,$B263,'DWD RAW File'!$AF:$AF,$C$1,'DWD RAW File'!$AB:$AB,"Present")&gt;0,"6th Day OT","OFF"), IF(COUNTIFS('DWD RAW File'!$E:$E,$B263,'DWD RAW File'!$AG:$AG,$C$1)&gt;0, IF(COUNTIFS('DWD RAW File'!$E:$E,$B263,'DWD RAW File'!$AG:$AG,$C$1,'DWD RAW File'!$AB:$AB,"Present")&gt;0,"7th Day OT","OFF"), IF(COUNTIFS('DWD RAW File'!$E:$E,$B263,'DWD RAW File'!$AB:$AB,"Present")&gt;0, "P", IF(COUNTIFS('DWD RAW File'!$E:$E,$B263,'DWD RAW File'!$AB:$AB,"Not Present",'DWD RAW File'!$AK:$AK,"&lt;&gt;")&gt;0, _xlfn.XLOOKUP($B263,'DWD RAW File'!$E:$E,'DWD RAW File'!$AK:$AK,""), IF(COUNTIFS('DWD RAW File'!$E:$E,$B263,'DWD RAW File'!$AB:$AB,"Not Present",'DWD RAW File'!$AL:$AL,"&lt;&gt;")&gt;0, _xlfn.XLOOKUP($B263,'DWD RAW File'!$E:$E,'DWD RAW File'!$AL:$AL,""), "AB")))))</f>
        <v>P</v>
      </c>
      <c r="U263" s="97"/>
      <c r="V263" s="51">
        <v>45551</v>
      </c>
      <c r="W263" s="49" t="s">
        <v>1554</v>
      </c>
      <c r="X263" s="121" t="str">
        <f>VLOOKUP(Table1[[#This Row],[Psoft No]],[2]Roster_1788384531598!$E$1:$AU$1334,28,0)</f>
        <v>Saturday</v>
      </c>
      <c r="Y263" s="121" t="b">
        <f>Table1[[#This Row],[Column1]]=Table1[[#This Row],[OFF1]]</f>
        <v>1</v>
      </c>
    </row>
    <row r="264" spans="1:25" ht="13" hidden="1" customHeight="1">
      <c r="A264" s="11">
        <v>258</v>
      </c>
      <c r="B264" s="47">
        <v>206953819</v>
      </c>
      <c r="C264" s="87" t="s">
        <v>2047</v>
      </c>
      <c r="D264" s="11" t="s">
        <v>1976</v>
      </c>
      <c r="E264" s="48" t="s">
        <v>31</v>
      </c>
      <c r="F264" s="48" t="s">
        <v>74</v>
      </c>
      <c r="G264" s="11" t="s">
        <v>64</v>
      </c>
      <c r="H264" s="11" t="s">
        <v>75</v>
      </c>
      <c r="I264" s="11">
        <v>1299</v>
      </c>
      <c r="J264" s="49" t="str">
        <f>VLOOKUP(Table1[[#This Row],[Psoft No]],[1]Roster!$C$1:$AJ$1369,9,0)</f>
        <v>Day Shift</v>
      </c>
      <c r="K264" s="49" t="s">
        <v>76</v>
      </c>
      <c r="L264" s="49" t="str">
        <f>VLOOKUP(Table1[[#This Row],[Psoft No]],[1]Roster!$C$1:$AJ$1369,11,0)</f>
        <v>Thursday</v>
      </c>
      <c r="M264" s="49" t="str">
        <f>VLOOKUP(Table1[[#This Row],[Psoft No]],[1]Roster!$C$1:$AJ$1369,12,0)</f>
        <v>Friday</v>
      </c>
      <c r="N264" s="49" t="s">
        <v>89</v>
      </c>
      <c r="O264" s="49" t="s">
        <v>33</v>
      </c>
      <c r="P264" s="11" t="s">
        <v>80</v>
      </c>
      <c r="Q264" s="11" t="s">
        <v>96</v>
      </c>
      <c r="R264" s="11" t="s">
        <v>158</v>
      </c>
      <c r="S264" s="11" t="s">
        <v>2648</v>
      </c>
      <c r="T264" s="126" t="str">
        <f>IF(COUNTIFS('DWD RAW File'!$E:$E,$B264,'DWD RAW File'!$AF:$AF,$C$1)&gt;0, IF(COUNTIFS('DWD RAW File'!$E:$E,$B264,'DWD RAW File'!$AF:$AF,$C$1,'DWD RAW File'!$AB:$AB,"Present")&gt;0,"6th Day OT","OFF"), IF(COUNTIFS('DWD RAW File'!$E:$E,$B264,'DWD RAW File'!$AG:$AG,$C$1)&gt;0, IF(COUNTIFS('DWD RAW File'!$E:$E,$B264,'DWD RAW File'!$AG:$AG,$C$1,'DWD RAW File'!$AB:$AB,"Present")&gt;0,"7th Day OT","OFF"), IF(COUNTIFS('DWD RAW File'!$E:$E,$B264,'DWD RAW File'!$AB:$AB,"Present")&gt;0, "P", IF(COUNTIFS('DWD RAW File'!$E:$E,$B264,'DWD RAW File'!$AB:$AB,"Not Present",'DWD RAW File'!$AK:$AK,"&lt;&gt;")&gt;0, _xlfn.XLOOKUP($B264,'DWD RAW File'!$E:$E,'DWD RAW File'!$AK:$AK,""), IF(COUNTIFS('DWD RAW File'!$E:$E,$B264,'DWD RAW File'!$AB:$AB,"Not Present",'DWD RAW File'!$AL:$AL,"&lt;&gt;")&gt;0, _xlfn.XLOOKUP($B264,'DWD RAW File'!$E:$E,'DWD RAW File'!$AL:$AL,""), "AB")))))</f>
        <v>P</v>
      </c>
      <c r="U264" s="97"/>
      <c r="V264" s="51">
        <v>46048</v>
      </c>
      <c r="W264" s="49" t="s">
        <v>1554</v>
      </c>
      <c r="X264" s="121" t="str">
        <f>VLOOKUP(Table1[[#This Row],[Psoft No]],[2]Roster_1788384531598!$E$1:$AU$1334,28,0)</f>
        <v>Thursday</v>
      </c>
      <c r="Y264" s="121" t="b">
        <f>Table1[[#This Row],[Column1]]=Table1[[#This Row],[OFF1]]</f>
        <v>1</v>
      </c>
    </row>
    <row r="265" spans="1:25" ht="13" hidden="1" customHeight="1">
      <c r="A265" s="11">
        <v>259</v>
      </c>
      <c r="B265" s="47">
        <v>206348214</v>
      </c>
      <c r="C265" s="87" t="s">
        <v>1643</v>
      </c>
      <c r="D265" s="11" t="s">
        <v>1644</v>
      </c>
      <c r="E265" s="48" t="s">
        <v>31</v>
      </c>
      <c r="F265" s="48" t="s">
        <v>74</v>
      </c>
      <c r="G265" s="11" t="s">
        <v>64</v>
      </c>
      <c r="H265" s="11" t="s">
        <v>75</v>
      </c>
      <c r="I265" s="11">
        <v>1299</v>
      </c>
      <c r="J265" s="49" t="str">
        <f>VLOOKUP(Table1[[#This Row],[Psoft No]],[1]Roster!$C$1:$AJ$1369,9,0)</f>
        <v>Day Shift</v>
      </c>
      <c r="K265" s="49" t="s">
        <v>76</v>
      </c>
      <c r="L265" s="49" t="str">
        <f>VLOOKUP(Table1[[#This Row],[Psoft No]],[1]Roster!$C$1:$AJ$1369,11,0)</f>
        <v>Saturday</v>
      </c>
      <c r="M265" s="49" t="str">
        <f>VLOOKUP(Table1[[#This Row],[Psoft No]],[1]Roster!$C$1:$AJ$1369,12,0)</f>
        <v>Sunday</v>
      </c>
      <c r="N265" s="49" t="s">
        <v>89</v>
      </c>
      <c r="O265" s="49" t="s">
        <v>33</v>
      </c>
      <c r="P265" s="11" t="s">
        <v>80</v>
      </c>
      <c r="Q265" s="11" t="s">
        <v>81</v>
      </c>
      <c r="R265" s="11" t="s">
        <v>158</v>
      </c>
      <c r="S265" s="11" t="s">
        <v>2648</v>
      </c>
      <c r="T265" s="126" t="str">
        <f>IF(COUNTIFS('DWD RAW File'!$E:$E,$B265,'DWD RAW File'!$AF:$AF,$C$1)&gt;0, IF(COUNTIFS('DWD RAW File'!$E:$E,$B265,'DWD RAW File'!$AF:$AF,$C$1,'DWD RAW File'!$AB:$AB,"Present")&gt;0,"6th Day OT","OFF"), IF(COUNTIFS('DWD RAW File'!$E:$E,$B265,'DWD RAW File'!$AG:$AG,$C$1)&gt;0, IF(COUNTIFS('DWD RAW File'!$E:$E,$B265,'DWD RAW File'!$AG:$AG,$C$1,'DWD RAW File'!$AB:$AB,"Present")&gt;0,"7th Day OT","OFF"), IF(COUNTIFS('DWD RAW File'!$E:$E,$B265,'DWD RAW File'!$AB:$AB,"Present")&gt;0, "P", IF(COUNTIFS('DWD RAW File'!$E:$E,$B265,'DWD RAW File'!$AB:$AB,"Not Present",'DWD RAW File'!$AK:$AK,"&lt;&gt;")&gt;0, _xlfn.XLOOKUP($B265,'DWD RAW File'!$E:$E,'DWD RAW File'!$AK:$AK,""), IF(COUNTIFS('DWD RAW File'!$E:$E,$B265,'DWD RAW File'!$AB:$AB,"Not Present",'DWD RAW File'!$AL:$AL,"&lt;&gt;")&gt;0, _xlfn.XLOOKUP($B265,'DWD RAW File'!$E:$E,'DWD RAW File'!$AL:$AL,""), "AB")))))</f>
        <v>P</v>
      </c>
      <c r="U265" s="97"/>
      <c r="V265" s="51">
        <v>45957</v>
      </c>
      <c r="W265" s="49" t="s">
        <v>1554</v>
      </c>
      <c r="X265" s="121" t="str">
        <f>VLOOKUP(Table1[[#This Row],[Psoft No]],[2]Roster_1788384531598!$E$1:$AU$1334,28,0)</f>
        <v>Saturday</v>
      </c>
      <c r="Y265" s="121" t="b">
        <f>Table1[[#This Row],[Column1]]=Table1[[#This Row],[OFF1]]</f>
        <v>1</v>
      </c>
    </row>
    <row r="266" spans="1:25" ht="13" hidden="1" customHeight="1">
      <c r="A266" s="11">
        <v>260</v>
      </c>
      <c r="B266" s="47">
        <v>206148779</v>
      </c>
      <c r="C266" s="87" t="s">
        <v>213</v>
      </c>
      <c r="D266" s="11" t="s">
        <v>214</v>
      </c>
      <c r="E266" s="48" t="s">
        <v>31</v>
      </c>
      <c r="F266" s="48" t="s">
        <v>74</v>
      </c>
      <c r="G266" s="11" t="s">
        <v>64</v>
      </c>
      <c r="H266" s="11" t="s">
        <v>75</v>
      </c>
      <c r="I266" s="11">
        <v>1299</v>
      </c>
      <c r="J266" s="49" t="str">
        <f>VLOOKUP(Table1[[#This Row],[Psoft No]],[1]Roster!$C$1:$AJ$1369,9,0)</f>
        <v>Day Shift</v>
      </c>
      <c r="K266" s="49" t="s">
        <v>76</v>
      </c>
      <c r="L266" s="49" t="str">
        <f>VLOOKUP(Table1[[#This Row],[Psoft No]],[1]Roster!$C$1:$AJ$1369,11,0)</f>
        <v>Friday</v>
      </c>
      <c r="M266" s="49" t="str">
        <f>VLOOKUP(Table1[[#This Row],[Psoft No]],[1]Roster!$C$1:$AJ$1369,12,0)</f>
        <v>Saturday</v>
      </c>
      <c r="N266" s="48" t="s">
        <v>79</v>
      </c>
      <c r="O266" s="49" t="s">
        <v>33</v>
      </c>
      <c r="P266" s="11" t="s">
        <v>80</v>
      </c>
      <c r="Q266" s="11" t="s">
        <v>81</v>
      </c>
      <c r="R266" s="11" t="s">
        <v>158</v>
      </c>
      <c r="S266" s="11" t="s">
        <v>2648</v>
      </c>
      <c r="T266" s="126" t="str">
        <f>IF(COUNTIFS('DWD RAW File'!$E:$E,$B266,'DWD RAW File'!$AF:$AF,$C$1)&gt;0, IF(COUNTIFS('DWD RAW File'!$E:$E,$B266,'DWD RAW File'!$AF:$AF,$C$1,'DWD RAW File'!$AB:$AB,"Present")&gt;0,"6th Day OT","OFF"), IF(COUNTIFS('DWD RAW File'!$E:$E,$B266,'DWD RAW File'!$AG:$AG,$C$1)&gt;0, IF(COUNTIFS('DWD RAW File'!$E:$E,$B266,'DWD RAW File'!$AG:$AG,$C$1,'DWD RAW File'!$AB:$AB,"Present")&gt;0,"7th Day OT","OFF"), IF(COUNTIFS('DWD RAW File'!$E:$E,$B266,'DWD RAW File'!$AB:$AB,"Present")&gt;0, "P", IF(COUNTIFS('DWD RAW File'!$E:$E,$B266,'DWD RAW File'!$AB:$AB,"Not Present",'DWD RAW File'!$AK:$AK,"&lt;&gt;")&gt;0, _xlfn.XLOOKUP($B266,'DWD RAW File'!$E:$E,'DWD RAW File'!$AK:$AK,""), IF(COUNTIFS('DWD RAW File'!$E:$E,$B266,'DWD RAW File'!$AB:$AB,"Not Present",'DWD RAW File'!$AL:$AL,"&lt;&gt;")&gt;0, _xlfn.XLOOKUP($B266,'DWD RAW File'!$E:$E,'DWD RAW File'!$AL:$AL,""), "AB")))))</f>
        <v>P</v>
      </c>
      <c r="U266" s="97"/>
      <c r="V266" s="51">
        <v>45929</v>
      </c>
      <c r="W266" s="49" t="s">
        <v>1554</v>
      </c>
      <c r="X266" s="121" t="str">
        <f>VLOOKUP(Table1[[#This Row],[Psoft No]],[2]Roster_1788384531598!$E$1:$AU$1334,28,0)</f>
        <v>Friday</v>
      </c>
      <c r="Y266" s="121" t="b">
        <f>Table1[[#This Row],[Column1]]=Table1[[#This Row],[OFF1]]</f>
        <v>1</v>
      </c>
    </row>
    <row r="267" spans="1:25" ht="13" hidden="1" customHeight="1">
      <c r="A267" s="11">
        <v>261</v>
      </c>
      <c r="B267" s="47">
        <v>206192491</v>
      </c>
      <c r="C267" s="87" t="s">
        <v>1624</v>
      </c>
      <c r="D267" s="11" t="s">
        <v>1609</v>
      </c>
      <c r="E267" s="48" t="s">
        <v>31</v>
      </c>
      <c r="F267" s="48" t="s">
        <v>74</v>
      </c>
      <c r="G267" s="11" t="s">
        <v>64</v>
      </c>
      <c r="H267" s="11" t="s">
        <v>75</v>
      </c>
      <c r="I267" s="11">
        <v>1299</v>
      </c>
      <c r="J267" s="49" t="str">
        <f>VLOOKUP(Table1[[#This Row],[Psoft No]],[1]Roster!$C$1:$AJ$1369,9,0)</f>
        <v>Day Shift</v>
      </c>
      <c r="K267" s="49" t="s">
        <v>76</v>
      </c>
      <c r="L267" s="49" t="str">
        <f>VLOOKUP(Table1[[#This Row],[Psoft No]],[1]Roster!$C$1:$AJ$1369,11,0)</f>
        <v>Wednesday</v>
      </c>
      <c r="M267" s="49" t="str">
        <f>VLOOKUP(Table1[[#This Row],[Psoft No]],[1]Roster!$C$1:$AJ$1369,12,0)</f>
        <v>Thursday</v>
      </c>
      <c r="N267" s="48" t="s">
        <v>79</v>
      </c>
      <c r="O267" s="49" t="s">
        <v>33</v>
      </c>
      <c r="P267" s="11" t="s">
        <v>80</v>
      </c>
      <c r="Q267" s="11" t="s">
        <v>96</v>
      </c>
      <c r="R267" s="11" t="s">
        <v>158</v>
      </c>
      <c r="S267" s="11" t="s">
        <v>2648</v>
      </c>
      <c r="T267" s="126" t="str">
        <f>IF(COUNTIFS('DWD RAW File'!$E:$E,$B267,'DWD RAW File'!$AF:$AF,$C$1)&gt;0, IF(COUNTIFS('DWD RAW File'!$E:$E,$B267,'DWD RAW File'!$AF:$AF,$C$1,'DWD RAW File'!$AB:$AB,"Present")&gt;0,"6th Day OT","OFF"), IF(COUNTIFS('DWD RAW File'!$E:$E,$B267,'DWD RAW File'!$AG:$AG,$C$1)&gt;0, IF(COUNTIFS('DWD RAW File'!$E:$E,$B267,'DWD RAW File'!$AG:$AG,$C$1,'DWD RAW File'!$AB:$AB,"Present")&gt;0,"7th Day OT","OFF"), IF(COUNTIFS('DWD RAW File'!$E:$E,$B267,'DWD RAW File'!$AB:$AB,"Present")&gt;0, "P", IF(COUNTIFS('DWD RAW File'!$E:$E,$B267,'DWD RAW File'!$AB:$AB,"Not Present",'DWD RAW File'!$AK:$AK,"&lt;&gt;")&gt;0, _xlfn.XLOOKUP($B267,'DWD RAW File'!$E:$E,'DWD RAW File'!$AK:$AK,""), IF(COUNTIFS('DWD RAW File'!$E:$E,$B267,'DWD RAW File'!$AB:$AB,"Not Present",'DWD RAW File'!$AL:$AL,"&lt;&gt;")&gt;0, _xlfn.XLOOKUP($B267,'DWD RAW File'!$E:$E,'DWD RAW File'!$AL:$AL,""), "AB")))))</f>
        <v>OFF</v>
      </c>
      <c r="U267" s="97"/>
      <c r="V267" s="51">
        <v>45943</v>
      </c>
      <c r="W267" s="49" t="s">
        <v>1554</v>
      </c>
      <c r="X267" s="121" t="str">
        <f>VLOOKUP(Table1[[#This Row],[Psoft No]],[2]Roster_1788384531598!$E$1:$AU$1334,28,0)</f>
        <v>Wednesday</v>
      </c>
      <c r="Y267" s="121" t="b">
        <f>Table1[[#This Row],[Column1]]=Table1[[#This Row],[OFF1]]</f>
        <v>1</v>
      </c>
    </row>
    <row r="268" spans="1:25" ht="13" hidden="1" customHeight="1">
      <c r="A268" s="11">
        <v>262</v>
      </c>
      <c r="B268" s="47">
        <v>206953568</v>
      </c>
      <c r="C268" s="87" t="s">
        <v>2048</v>
      </c>
      <c r="D268" s="11" t="s">
        <v>1977</v>
      </c>
      <c r="E268" s="48" t="s">
        <v>31</v>
      </c>
      <c r="F268" s="48" t="s">
        <v>74</v>
      </c>
      <c r="G268" s="11" t="s">
        <v>64</v>
      </c>
      <c r="H268" s="11" t="s">
        <v>75</v>
      </c>
      <c r="I268" s="11">
        <v>1299</v>
      </c>
      <c r="J268" s="49" t="str">
        <f>VLOOKUP(Table1[[#This Row],[Psoft No]],[1]Roster!$C$1:$AJ$1369,9,0)</f>
        <v>Day Shift</v>
      </c>
      <c r="K268" s="49" t="s">
        <v>76</v>
      </c>
      <c r="L268" s="49" t="str">
        <f>VLOOKUP(Table1[[#This Row],[Psoft No]],[1]Roster!$C$1:$AJ$1369,11,0)</f>
        <v>Saturday</v>
      </c>
      <c r="M268" s="49" t="str">
        <f>VLOOKUP(Table1[[#This Row],[Psoft No]],[1]Roster!$C$1:$AJ$1369,12,0)</f>
        <v>Sunday</v>
      </c>
      <c r="N268" s="49" t="s">
        <v>89</v>
      </c>
      <c r="O268" s="49" t="s">
        <v>33</v>
      </c>
      <c r="P268" s="11" t="s">
        <v>80</v>
      </c>
      <c r="Q268" s="11" t="s">
        <v>96</v>
      </c>
      <c r="R268" s="11" t="s">
        <v>158</v>
      </c>
      <c r="S268" s="11" t="s">
        <v>2648</v>
      </c>
      <c r="T268" s="126" t="str">
        <f>IF(COUNTIFS('DWD RAW File'!$E:$E,$B268,'DWD RAW File'!$AF:$AF,$C$1)&gt;0, IF(COUNTIFS('DWD RAW File'!$E:$E,$B268,'DWD RAW File'!$AF:$AF,$C$1,'DWD RAW File'!$AB:$AB,"Present")&gt;0,"6th Day OT","OFF"), IF(COUNTIFS('DWD RAW File'!$E:$E,$B268,'DWD RAW File'!$AG:$AG,$C$1)&gt;0, IF(COUNTIFS('DWD RAW File'!$E:$E,$B268,'DWD RAW File'!$AG:$AG,$C$1,'DWD RAW File'!$AB:$AB,"Present")&gt;0,"7th Day OT","OFF"), IF(COUNTIFS('DWD RAW File'!$E:$E,$B268,'DWD RAW File'!$AB:$AB,"Present")&gt;0, "P", IF(COUNTIFS('DWD RAW File'!$E:$E,$B268,'DWD RAW File'!$AB:$AB,"Not Present",'DWD RAW File'!$AK:$AK,"&lt;&gt;")&gt;0, _xlfn.XLOOKUP($B268,'DWD RAW File'!$E:$E,'DWD RAW File'!$AK:$AK,""), IF(COUNTIFS('DWD RAW File'!$E:$E,$B268,'DWD RAW File'!$AB:$AB,"Not Present",'DWD RAW File'!$AL:$AL,"&lt;&gt;")&gt;0, _xlfn.XLOOKUP($B268,'DWD RAW File'!$E:$E,'DWD RAW File'!$AL:$AL,""), "AB")))))</f>
        <v>P</v>
      </c>
      <c r="U268" s="97"/>
      <c r="V268" s="51">
        <v>46048</v>
      </c>
      <c r="W268" s="49" t="s">
        <v>1554</v>
      </c>
      <c r="X268" s="121" t="str">
        <f>VLOOKUP(Table1[[#This Row],[Psoft No]],[2]Roster_1788384531598!$E$1:$AU$1334,28,0)</f>
        <v>Saturday</v>
      </c>
      <c r="Y268" s="121" t="b">
        <f>Table1[[#This Row],[Column1]]=Table1[[#This Row],[OFF1]]</f>
        <v>1</v>
      </c>
    </row>
    <row r="269" spans="1:25" ht="13" hidden="1" customHeight="1">
      <c r="A269" s="11">
        <v>263</v>
      </c>
      <c r="B269" s="47">
        <v>206953818</v>
      </c>
      <c r="C269" s="87" t="s">
        <v>2049</v>
      </c>
      <c r="D269" s="11" t="s">
        <v>1978</v>
      </c>
      <c r="E269" s="48" t="s">
        <v>31</v>
      </c>
      <c r="F269" s="48" t="s">
        <v>74</v>
      </c>
      <c r="G269" s="11" t="s">
        <v>64</v>
      </c>
      <c r="H269" s="11" t="s">
        <v>75</v>
      </c>
      <c r="I269" s="11">
        <v>1299</v>
      </c>
      <c r="J269" s="49" t="str">
        <f>VLOOKUP(Table1[[#This Row],[Psoft No]],[1]Roster!$C$1:$AJ$1369,9,0)</f>
        <v>Day Shift</v>
      </c>
      <c r="K269" s="49" t="s">
        <v>76</v>
      </c>
      <c r="L269" s="49" t="str">
        <f>VLOOKUP(Table1[[#This Row],[Psoft No]],[1]Roster!$C$1:$AJ$1369,11,0)</f>
        <v>Monday</v>
      </c>
      <c r="M269" s="49" t="str">
        <f>VLOOKUP(Table1[[#This Row],[Psoft No]],[1]Roster!$C$1:$AJ$1369,12,0)</f>
        <v>Tuesday</v>
      </c>
      <c r="N269" s="49" t="s">
        <v>89</v>
      </c>
      <c r="O269" s="49" t="s">
        <v>33</v>
      </c>
      <c r="P269" s="11" t="s">
        <v>80</v>
      </c>
      <c r="Q269" s="11" t="s">
        <v>96</v>
      </c>
      <c r="R269" s="11" t="s">
        <v>158</v>
      </c>
      <c r="S269" s="11" t="s">
        <v>2648</v>
      </c>
      <c r="T269" s="126" t="str">
        <f>IF(COUNTIFS('DWD RAW File'!$E:$E,$B269,'DWD RAW File'!$AF:$AF,$C$1)&gt;0, IF(COUNTIFS('DWD RAW File'!$E:$E,$B269,'DWD RAW File'!$AF:$AF,$C$1,'DWD RAW File'!$AB:$AB,"Present")&gt;0,"6th Day OT","OFF"), IF(COUNTIFS('DWD RAW File'!$E:$E,$B269,'DWD RAW File'!$AG:$AG,$C$1)&gt;0, IF(COUNTIFS('DWD RAW File'!$E:$E,$B269,'DWD RAW File'!$AG:$AG,$C$1,'DWD RAW File'!$AB:$AB,"Present")&gt;0,"7th Day OT","OFF"), IF(COUNTIFS('DWD RAW File'!$E:$E,$B269,'DWD RAW File'!$AB:$AB,"Present")&gt;0, "P", IF(COUNTIFS('DWD RAW File'!$E:$E,$B269,'DWD RAW File'!$AB:$AB,"Not Present",'DWD RAW File'!$AK:$AK,"&lt;&gt;")&gt;0, _xlfn.XLOOKUP($B269,'DWD RAW File'!$E:$E,'DWD RAW File'!$AK:$AK,""), IF(COUNTIFS('DWD RAW File'!$E:$E,$B269,'DWD RAW File'!$AB:$AB,"Not Present",'DWD RAW File'!$AL:$AL,"&lt;&gt;")&gt;0, _xlfn.XLOOKUP($B269,'DWD RAW File'!$E:$E,'DWD RAW File'!$AL:$AL,""), "AB")))))</f>
        <v>P</v>
      </c>
      <c r="U269" s="97"/>
      <c r="V269" s="51">
        <v>46048</v>
      </c>
      <c r="W269" s="49" t="s">
        <v>1554</v>
      </c>
      <c r="X269" s="121" t="str">
        <f>VLOOKUP(Table1[[#This Row],[Psoft No]],[2]Roster_1788384531598!$E$1:$AU$1334,28,0)</f>
        <v>Monday</v>
      </c>
      <c r="Y269" s="121" t="b">
        <f>Table1[[#This Row],[Column1]]=Table1[[#This Row],[OFF1]]</f>
        <v>1</v>
      </c>
    </row>
    <row r="270" spans="1:25" ht="13" hidden="1" customHeight="1">
      <c r="A270" s="11">
        <v>264</v>
      </c>
      <c r="B270" s="47">
        <v>203709884</v>
      </c>
      <c r="C270" s="87" t="s">
        <v>215</v>
      </c>
      <c r="D270" s="11" t="s">
        <v>216</v>
      </c>
      <c r="E270" s="48" t="s">
        <v>31</v>
      </c>
      <c r="F270" s="48" t="s">
        <v>74</v>
      </c>
      <c r="G270" s="11" t="s">
        <v>64</v>
      </c>
      <c r="H270" s="11" t="s">
        <v>75</v>
      </c>
      <c r="I270" s="11">
        <v>1299</v>
      </c>
      <c r="J270" s="49" t="str">
        <f>VLOOKUP(Table1[[#This Row],[Psoft No]],[1]Roster!$C$1:$AJ$1369,9,0)</f>
        <v>Day Shift</v>
      </c>
      <c r="K270" s="49" t="s">
        <v>76</v>
      </c>
      <c r="L270" s="49" t="str">
        <f>VLOOKUP(Table1[[#This Row],[Psoft No]],[1]Roster!$C$1:$AJ$1369,11,0)</f>
        <v>Saturday</v>
      </c>
      <c r="M270" s="49" t="str">
        <f>VLOOKUP(Table1[[#This Row],[Psoft No]],[1]Roster!$C$1:$AJ$1369,12,0)</f>
        <v>Sunday</v>
      </c>
      <c r="N270" s="48" t="s">
        <v>86</v>
      </c>
      <c r="O270" s="49" t="s">
        <v>33</v>
      </c>
      <c r="P270" s="11" t="s">
        <v>80</v>
      </c>
      <c r="Q270" s="11" t="s">
        <v>99</v>
      </c>
      <c r="R270" s="11" t="s">
        <v>158</v>
      </c>
      <c r="S270" s="11" t="s">
        <v>2648</v>
      </c>
      <c r="T270" s="126" t="s">
        <v>7</v>
      </c>
      <c r="U270" s="97"/>
      <c r="V270" s="51">
        <v>45495</v>
      </c>
      <c r="W270" s="49" t="s">
        <v>1554</v>
      </c>
      <c r="X270" s="121" t="str">
        <f>VLOOKUP(Table1[[#This Row],[Psoft No]],[2]Roster_1788384531598!$E$1:$AU$1334,28,0)</f>
        <v>Saturday</v>
      </c>
      <c r="Y270" s="121" t="b">
        <f>Table1[[#This Row],[Column1]]=Table1[[#This Row],[OFF1]]</f>
        <v>1</v>
      </c>
    </row>
    <row r="271" spans="1:25" ht="13" hidden="1" customHeight="1">
      <c r="A271" s="11">
        <v>265</v>
      </c>
      <c r="B271" s="47">
        <v>203709883</v>
      </c>
      <c r="C271" s="87" t="s">
        <v>217</v>
      </c>
      <c r="D271" s="11" t="s">
        <v>218</v>
      </c>
      <c r="E271" s="48" t="s">
        <v>31</v>
      </c>
      <c r="F271" s="48" t="s">
        <v>74</v>
      </c>
      <c r="G271" s="11" t="s">
        <v>64</v>
      </c>
      <c r="H271" s="11" t="s">
        <v>75</v>
      </c>
      <c r="I271" s="11">
        <v>1299</v>
      </c>
      <c r="J271" s="49" t="str">
        <f>VLOOKUP(Table1[[#This Row],[Psoft No]],[1]Roster!$C$1:$AJ$1369,9,0)</f>
        <v>Day Shift</v>
      </c>
      <c r="K271" s="49" t="s">
        <v>76</v>
      </c>
      <c r="L271" s="49" t="str">
        <f>VLOOKUP(Table1[[#This Row],[Psoft No]],[1]Roster!$C$1:$AJ$1369,11,0)</f>
        <v>Wednesday</v>
      </c>
      <c r="M271" s="49" t="str">
        <f>VLOOKUP(Table1[[#This Row],[Psoft No]],[1]Roster!$C$1:$AJ$1369,12,0)</f>
        <v>Thursday</v>
      </c>
      <c r="N271" s="48" t="s">
        <v>86</v>
      </c>
      <c r="O271" s="49" t="s">
        <v>33</v>
      </c>
      <c r="P271" s="11" t="s">
        <v>80</v>
      </c>
      <c r="Q271" s="11" t="s">
        <v>99</v>
      </c>
      <c r="R271" s="11" t="s">
        <v>158</v>
      </c>
      <c r="S271" s="11" t="s">
        <v>2648</v>
      </c>
      <c r="T271" s="126" t="str">
        <f>IF(COUNTIFS('DWD RAW File'!$E:$E,$B271,'DWD RAW File'!$AF:$AF,$C$1)&gt;0, IF(COUNTIFS('DWD RAW File'!$E:$E,$B271,'DWD RAW File'!$AF:$AF,$C$1,'DWD RAW File'!$AB:$AB,"Present")&gt;0,"6th Day OT","OFF"), IF(COUNTIFS('DWD RAW File'!$E:$E,$B271,'DWD RAW File'!$AG:$AG,$C$1)&gt;0, IF(COUNTIFS('DWD RAW File'!$E:$E,$B271,'DWD RAW File'!$AG:$AG,$C$1,'DWD RAW File'!$AB:$AB,"Present")&gt;0,"7th Day OT","OFF"), IF(COUNTIFS('DWD RAW File'!$E:$E,$B271,'DWD RAW File'!$AB:$AB,"Present")&gt;0, "P", IF(COUNTIFS('DWD RAW File'!$E:$E,$B271,'DWD RAW File'!$AB:$AB,"Not Present",'DWD RAW File'!$AK:$AK,"&lt;&gt;")&gt;0, _xlfn.XLOOKUP($B271,'DWD RAW File'!$E:$E,'DWD RAW File'!$AK:$AK,""), IF(COUNTIFS('DWD RAW File'!$E:$E,$B271,'DWD RAW File'!$AB:$AB,"Not Present",'DWD RAW File'!$AL:$AL,"&lt;&gt;")&gt;0, _xlfn.XLOOKUP($B271,'DWD RAW File'!$E:$E,'DWD RAW File'!$AL:$AL,""), "AB")))))</f>
        <v>OFF</v>
      </c>
      <c r="U271" s="97"/>
      <c r="V271" s="51">
        <v>45495</v>
      </c>
      <c r="W271" s="49" t="s">
        <v>1554</v>
      </c>
      <c r="X271" s="121" t="str">
        <f>VLOOKUP(Table1[[#This Row],[Psoft No]],[2]Roster_1788384531598!$E$1:$AU$1334,28,0)</f>
        <v>Wednesday</v>
      </c>
      <c r="Y271" s="121" t="b">
        <f>Table1[[#This Row],[Column1]]=Table1[[#This Row],[OFF1]]</f>
        <v>1</v>
      </c>
    </row>
    <row r="272" spans="1:25" ht="13" hidden="1" customHeight="1">
      <c r="A272" s="11">
        <v>266</v>
      </c>
      <c r="B272" s="47">
        <v>203470579</v>
      </c>
      <c r="C272" s="87" t="s">
        <v>219</v>
      </c>
      <c r="D272" s="11" t="s">
        <v>220</v>
      </c>
      <c r="E272" s="48" t="s">
        <v>31</v>
      </c>
      <c r="F272" s="48" t="s">
        <v>74</v>
      </c>
      <c r="G272" s="11" t="s">
        <v>64</v>
      </c>
      <c r="H272" s="11" t="s">
        <v>75</v>
      </c>
      <c r="I272" s="11">
        <v>1299</v>
      </c>
      <c r="J272" s="49" t="str">
        <f>VLOOKUP(Table1[[#This Row],[Psoft No]],[1]Roster!$C$1:$AJ$1369,9,0)</f>
        <v>Day Shift</v>
      </c>
      <c r="K272" s="49" t="s">
        <v>76</v>
      </c>
      <c r="L272" s="49" t="str">
        <f>VLOOKUP(Table1[[#This Row],[Psoft No]],[1]Roster!$C$1:$AJ$1369,11,0)</f>
        <v>Saturday</v>
      </c>
      <c r="M272" s="49" t="str">
        <f>VLOOKUP(Table1[[#This Row],[Psoft No]],[1]Roster!$C$1:$AJ$1369,12,0)</f>
        <v>Sunday</v>
      </c>
      <c r="N272" s="48" t="s">
        <v>86</v>
      </c>
      <c r="O272" s="49" t="s">
        <v>33</v>
      </c>
      <c r="P272" s="11" t="s">
        <v>80</v>
      </c>
      <c r="Q272" s="11" t="s">
        <v>99</v>
      </c>
      <c r="R272" s="11" t="s">
        <v>158</v>
      </c>
      <c r="S272" s="11" t="s">
        <v>2648</v>
      </c>
      <c r="T272" s="126" t="str">
        <f>IF(COUNTIFS('DWD RAW File'!$E:$E,$B272,'DWD RAW File'!$AF:$AF,$C$1)&gt;0, IF(COUNTIFS('DWD RAW File'!$E:$E,$B272,'DWD RAW File'!$AF:$AF,$C$1,'DWD RAW File'!$AB:$AB,"Present")&gt;0,"6th Day OT","OFF"), IF(COUNTIFS('DWD RAW File'!$E:$E,$B272,'DWD RAW File'!$AG:$AG,$C$1)&gt;0, IF(COUNTIFS('DWD RAW File'!$E:$E,$B272,'DWD RAW File'!$AG:$AG,$C$1,'DWD RAW File'!$AB:$AB,"Present")&gt;0,"7th Day OT","OFF"), IF(COUNTIFS('DWD RAW File'!$E:$E,$B272,'DWD RAW File'!$AB:$AB,"Present")&gt;0, "P", IF(COUNTIFS('DWD RAW File'!$E:$E,$B272,'DWD RAW File'!$AB:$AB,"Not Present",'DWD RAW File'!$AK:$AK,"&lt;&gt;")&gt;0, _xlfn.XLOOKUP($B272,'DWD RAW File'!$E:$E,'DWD RAW File'!$AK:$AK,""), IF(COUNTIFS('DWD RAW File'!$E:$E,$B272,'DWD RAW File'!$AB:$AB,"Not Present",'DWD RAW File'!$AL:$AL,"&lt;&gt;")&gt;0, _xlfn.XLOOKUP($B272,'DWD RAW File'!$E:$E,'DWD RAW File'!$AL:$AL,""), "AB")))))</f>
        <v>P</v>
      </c>
      <c r="U272" s="97"/>
      <c r="V272" s="51">
        <v>45456</v>
      </c>
      <c r="W272" s="49" t="s">
        <v>1554</v>
      </c>
      <c r="X272" s="121" t="str">
        <f>VLOOKUP(Table1[[#This Row],[Psoft No]],[2]Roster_1788384531598!$E$1:$AU$1334,28,0)</f>
        <v>Saturday</v>
      </c>
      <c r="Y272" s="121" t="b">
        <f>Table1[[#This Row],[Column1]]=Table1[[#This Row],[OFF1]]</f>
        <v>1</v>
      </c>
    </row>
    <row r="273" spans="1:25" ht="13" hidden="1" customHeight="1">
      <c r="A273" s="11">
        <v>267</v>
      </c>
      <c r="B273" s="47">
        <v>206791751</v>
      </c>
      <c r="C273" s="87" t="s">
        <v>2425</v>
      </c>
      <c r="D273" s="11" t="s">
        <v>2426</v>
      </c>
      <c r="E273" s="48" t="s">
        <v>31</v>
      </c>
      <c r="F273" s="48" t="s">
        <v>74</v>
      </c>
      <c r="G273" s="11" t="s">
        <v>64</v>
      </c>
      <c r="H273" s="11" t="s">
        <v>75</v>
      </c>
      <c r="I273" s="11">
        <v>1299</v>
      </c>
      <c r="J273" s="49" t="str">
        <f>VLOOKUP(Table1[[#This Row],[Psoft No]],[1]Roster!$C$1:$AJ$1369,9,0)</f>
        <v>Day Shift</v>
      </c>
      <c r="K273" s="49" t="s">
        <v>76</v>
      </c>
      <c r="L273" s="49" t="str">
        <f>VLOOKUP(Table1[[#This Row],[Psoft No]],[1]Roster!$C$1:$AJ$1369,11,0)</f>
        <v>Friday</v>
      </c>
      <c r="M273" s="49" t="str">
        <f>VLOOKUP(Table1[[#This Row],[Psoft No]],[1]Roster!$C$1:$AJ$1369,12,0)</f>
        <v>Saturday</v>
      </c>
      <c r="N273" s="49" t="s">
        <v>89</v>
      </c>
      <c r="O273" s="49" t="s">
        <v>35</v>
      </c>
      <c r="P273" s="11" t="s">
        <v>80</v>
      </c>
      <c r="Q273" s="11" t="s">
        <v>90</v>
      </c>
      <c r="R273" s="11" t="s">
        <v>223</v>
      </c>
      <c r="S273" s="11" t="s">
        <v>2649</v>
      </c>
      <c r="T273" s="126" t="str">
        <f>IF(COUNTIFS('DWD RAW File'!$E:$E,$B273,'DWD RAW File'!$AF:$AF,$C$1)&gt;0, IF(COUNTIFS('DWD RAW File'!$E:$E,$B273,'DWD RAW File'!$AF:$AF,$C$1,'DWD RAW File'!$AB:$AB,"Present")&gt;0,"6th Day OT","OFF"), IF(COUNTIFS('DWD RAW File'!$E:$E,$B273,'DWD RAW File'!$AG:$AG,$C$1)&gt;0, IF(COUNTIFS('DWD RAW File'!$E:$E,$B273,'DWD RAW File'!$AG:$AG,$C$1,'DWD RAW File'!$AB:$AB,"Present")&gt;0,"7th Day OT","OFF"), IF(COUNTIFS('DWD RAW File'!$E:$E,$B273,'DWD RAW File'!$AB:$AB,"Present")&gt;0, "P", IF(COUNTIFS('DWD RAW File'!$E:$E,$B273,'DWD RAW File'!$AB:$AB,"Not Present",'DWD RAW File'!$AK:$AK,"&lt;&gt;")&gt;0, _xlfn.XLOOKUP($B273,'DWD RAW File'!$E:$E,'DWD RAW File'!$AK:$AK,""), IF(COUNTIFS('DWD RAW File'!$E:$E,$B273,'DWD RAW File'!$AB:$AB,"Not Present",'DWD RAW File'!$AL:$AL,"&lt;&gt;")&gt;0, _xlfn.XLOOKUP($B273,'DWD RAW File'!$E:$E,'DWD RAW File'!$AL:$AL,""), "AB")))))</f>
        <v>P</v>
      </c>
      <c r="U273" s="97"/>
      <c r="V273" s="51">
        <v>45999</v>
      </c>
      <c r="W273" s="49" t="s">
        <v>1558</v>
      </c>
      <c r="X273" s="121" t="str">
        <f>VLOOKUP(Table1[[#This Row],[Psoft No]],[2]Roster_1788384531598!$E$1:$AU$1334,28,0)</f>
        <v>Friday</v>
      </c>
      <c r="Y273" s="121" t="b">
        <f>Table1[[#This Row],[Column1]]=Table1[[#This Row],[OFF1]]</f>
        <v>1</v>
      </c>
    </row>
    <row r="274" spans="1:25" ht="13" hidden="1" customHeight="1">
      <c r="A274" s="11">
        <v>268</v>
      </c>
      <c r="B274" s="47">
        <v>111231851</v>
      </c>
      <c r="C274" s="87" t="s">
        <v>221</v>
      </c>
      <c r="D274" s="11" t="s">
        <v>222</v>
      </c>
      <c r="E274" s="48" t="s">
        <v>34</v>
      </c>
      <c r="F274" s="48" t="s">
        <v>74</v>
      </c>
      <c r="G274" s="11" t="s">
        <v>64</v>
      </c>
      <c r="H274" s="11" t="s">
        <v>75</v>
      </c>
      <c r="I274" s="11">
        <v>1299</v>
      </c>
      <c r="J274" s="49" t="str">
        <f>VLOOKUP(Table1[[#This Row],[Psoft No]],[1]Roster!$C$1:$AJ$1369,9,0)</f>
        <v>Day Shift</v>
      </c>
      <c r="K274" s="49" t="s">
        <v>76</v>
      </c>
      <c r="L274" s="49" t="str">
        <f>VLOOKUP(Table1[[#This Row],[Psoft No]],[1]Roster!$C$1:$AJ$1369,11,0)</f>
        <v>Thursday</v>
      </c>
      <c r="M274" s="49" t="str">
        <f>VLOOKUP(Table1[[#This Row],[Psoft No]],[1]Roster!$C$1:$AJ$1369,12,0)</f>
        <v>Friday</v>
      </c>
      <c r="N274" s="48" t="s">
        <v>108</v>
      </c>
      <c r="O274" s="49" t="s">
        <v>35</v>
      </c>
      <c r="P274" s="11" t="s">
        <v>80</v>
      </c>
      <c r="Q274" s="11" t="s">
        <v>98</v>
      </c>
      <c r="R274" s="11" t="s">
        <v>223</v>
      </c>
      <c r="S274" s="11" t="s">
        <v>2649</v>
      </c>
      <c r="T274" s="126" t="str">
        <f>IF(COUNTIFS('DWD RAW File'!$E:$E,$B274,'DWD RAW File'!$AF:$AF,$C$1)&gt;0, IF(COUNTIFS('DWD RAW File'!$E:$E,$B274,'DWD RAW File'!$AF:$AF,$C$1,'DWD RAW File'!$AB:$AB,"Present")&gt;0,"6th Day OT","OFF"), IF(COUNTIFS('DWD RAW File'!$E:$E,$B274,'DWD RAW File'!$AG:$AG,$C$1)&gt;0, IF(COUNTIFS('DWD RAW File'!$E:$E,$B274,'DWD RAW File'!$AG:$AG,$C$1,'DWD RAW File'!$AB:$AB,"Present")&gt;0,"7th Day OT","OFF"), IF(COUNTIFS('DWD RAW File'!$E:$E,$B274,'DWD RAW File'!$AB:$AB,"Present")&gt;0, "P", IF(COUNTIFS('DWD RAW File'!$E:$E,$B274,'DWD RAW File'!$AB:$AB,"Not Present",'DWD RAW File'!$AK:$AK,"&lt;&gt;")&gt;0, _xlfn.XLOOKUP($B274,'DWD RAW File'!$E:$E,'DWD RAW File'!$AK:$AK,""), IF(COUNTIFS('DWD RAW File'!$E:$E,$B274,'DWD RAW File'!$AB:$AB,"Not Present",'DWD RAW File'!$AL:$AL,"&lt;&gt;")&gt;0, _xlfn.XLOOKUP($B274,'DWD RAW File'!$E:$E,'DWD RAW File'!$AL:$AL,""), "AB")))))</f>
        <v>P</v>
      </c>
      <c r="U274" s="97"/>
      <c r="V274" s="51">
        <v>44782</v>
      </c>
      <c r="W274" s="49" t="s">
        <v>1555</v>
      </c>
      <c r="X274" s="121" t="str">
        <f>VLOOKUP(Table1[[#This Row],[Psoft No]],[2]Roster_1788384531598!$E$1:$AU$1334,28,0)</f>
        <v>Thursday</v>
      </c>
      <c r="Y274" s="121" t="b">
        <f>Table1[[#This Row],[Column1]]=Table1[[#This Row],[OFF1]]</f>
        <v>1</v>
      </c>
    </row>
    <row r="275" spans="1:25" ht="13" hidden="1" customHeight="1">
      <c r="A275" s="11">
        <v>269</v>
      </c>
      <c r="B275" s="47">
        <v>206791753</v>
      </c>
      <c r="C275" s="87" t="s">
        <v>2427</v>
      </c>
      <c r="D275" s="11" t="s">
        <v>2428</v>
      </c>
      <c r="E275" s="48" t="s">
        <v>31</v>
      </c>
      <c r="F275" s="48" t="s">
        <v>74</v>
      </c>
      <c r="G275" s="11" t="s">
        <v>64</v>
      </c>
      <c r="H275" s="11" t="s">
        <v>75</v>
      </c>
      <c r="I275" s="11">
        <v>1299</v>
      </c>
      <c r="J275" s="49" t="str">
        <f>VLOOKUP(Table1[[#This Row],[Psoft No]],[1]Roster!$C$1:$AJ$1369,9,0)</f>
        <v>Day Shift</v>
      </c>
      <c r="K275" s="49" t="s">
        <v>76</v>
      </c>
      <c r="L275" s="49" t="str">
        <f>VLOOKUP(Table1[[#This Row],[Psoft No]],[1]Roster!$C$1:$AJ$1369,11,0)</f>
        <v>Thursday</v>
      </c>
      <c r="M275" s="49" t="str">
        <f>VLOOKUP(Table1[[#This Row],[Psoft No]],[1]Roster!$C$1:$AJ$1369,12,0)</f>
        <v>Friday</v>
      </c>
      <c r="N275" s="49" t="s">
        <v>89</v>
      </c>
      <c r="O275" s="49" t="s">
        <v>35</v>
      </c>
      <c r="P275" s="11" t="s">
        <v>80</v>
      </c>
      <c r="Q275" s="11" t="s">
        <v>90</v>
      </c>
      <c r="R275" s="11" t="s">
        <v>224</v>
      </c>
      <c r="S275" s="11" t="s">
        <v>225</v>
      </c>
      <c r="T275" s="126" t="str">
        <f>IF(COUNTIFS('DWD RAW File'!$E:$E,$B275,'DWD RAW File'!$AF:$AF,$C$1)&gt;0, IF(COUNTIFS('DWD RAW File'!$E:$E,$B275,'DWD RAW File'!$AF:$AF,$C$1,'DWD RAW File'!$AB:$AB,"Present")&gt;0,"6th Day OT","OFF"), IF(COUNTIFS('DWD RAW File'!$E:$E,$B275,'DWD RAW File'!$AG:$AG,$C$1)&gt;0, IF(COUNTIFS('DWD RAW File'!$E:$E,$B275,'DWD RAW File'!$AG:$AG,$C$1,'DWD RAW File'!$AB:$AB,"Present")&gt;0,"7th Day OT","OFF"), IF(COUNTIFS('DWD RAW File'!$E:$E,$B275,'DWD RAW File'!$AB:$AB,"Present")&gt;0, "P", IF(COUNTIFS('DWD RAW File'!$E:$E,$B275,'DWD RAW File'!$AB:$AB,"Not Present",'DWD RAW File'!$AK:$AK,"&lt;&gt;")&gt;0, _xlfn.XLOOKUP($B275,'DWD RAW File'!$E:$E,'DWD RAW File'!$AK:$AK,""), IF(COUNTIFS('DWD RAW File'!$E:$E,$B275,'DWD RAW File'!$AB:$AB,"Not Present",'DWD RAW File'!$AL:$AL,"&lt;&gt;")&gt;0, _xlfn.XLOOKUP($B275,'DWD RAW File'!$E:$E,'DWD RAW File'!$AL:$AL,""), "AB")))))</f>
        <v>P</v>
      </c>
      <c r="U275" s="97"/>
      <c r="V275" s="51">
        <v>45999</v>
      </c>
      <c r="W275" s="49" t="s">
        <v>1559</v>
      </c>
      <c r="X275" s="121" t="str">
        <f>VLOOKUP(Table1[[#This Row],[Psoft No]],[2]Roster_1788384531598!$E$1:$AU$1334,28,0)</f>
        <v>Thursday</v>
      </c>
      <c r="Y275" s="121" t="b">
        <f>Table1[[#This Row],[Column1]]=Table1[[#This Row],[OFF1]]</f>
        <v>1</v>
      </c>
    </row>
    <row r="276" spans="1:25" ht="13" hidden="1" customHeight="1">
      <c r="A276" s="11">
        <v>270</v>
      </c>
      <c r="B276" s="47">
        <v>203850647</v>
      </c>
      <c r="C276" s="87" t="s">
        <v>2429</v>
      </c>
      <c r="D276" s="11" t="s">
        <v>2430</v>
      </c>
      <c r="E276" s="48" t="s">
        <v>31</v>
      </c>
      <c r="F276" s="48" t="s">
        <v>74</v>
      </c>
      <c r="G276" s="11" t="s">
        <v>64</v>
      </c>
      <c r="H276" s="11" t="s">
        <v>75</v>
      </c>
      <c r="I276" s="11">
        <v>1299</v>
      </c>
      <c r="J276" s="49" t="str">
        <f>VLOOKUP(Table1[[#This Row],[Psoft No]],[1]Roster!$C$1:$AJ$1369,9,0)</f>
        <v>Day Shift</v>
      </c>
      <c r="K276" s="49" t="s">
        <v>76</v>
      </c>
      <c r="L276" s="49" t="str">
        <f>VLOOKUP(Table1[[#This Row],[Psoft No]],[1]Roster!$C$1:$AJ$1369,11,0)</f>
        <v>Friday</v>
      </c>
      <c r="M276" s="49" t="str">
        <f>VLOOKUP(Table1[[#This Row],[Psoft No]],[1]Roster!$C$1:$AJ$1369,12,0)</f>
        <v>Saturday</v>
      </c>
      <c r="N276" s="48" t="s">
        <v>86</v>
      </c>
      <c r="O276" s="49" t="s">
        <v>35</v>
      </c>
      <c r="P276" s="11" t="s">
        <v>80</v>
      </c>
      <c r="Q276" s="11" t="s">
        <v>90</v>
      </c>
      <c r="R276" s="11" t="s">
        <v>224</v>
      </c>
      <c r="S276" s="11" t="s">
        <v>225</v>
      </c>
      <c r="T276" s="126" t="str">
        <f>IF(COUNTIFS('DWD RAW File'!$E:$E,$B276,'DWD RAW File'!$AF:$AF,$C$1)&gt;0, IF(COUNTIFS('DWD RAW File'!$E:$E,$B276,'DWD RAW File'!$AF:$AF,$C$1,'DWD RAW File'!$AB:$AB,"Present")&gt;0,"6th Day OT","OFF"), IF(COUNTIFS('DWD RAW File'!$E:$E,$B276,'DWD RAW File'!$AG:$AG,$C$1)&gt;0, IF(COUNTIFS('DWD RAW File'!$E:$E,$B276,'DWD RAW File'!$AG:$AG,$C$1,'DWD RAW File'!$AB:$AB,"Present")&gt;0,"7th Day OT","OFF"), IF(COUNTIFS('DWD RAW File'!$E:$E,$B276,'DWD RAW File'!$AB:$AB,"Present")&gt;0, "P", IF(COUNTIFS('DWD RAW File'!$E:$E,$B276,'DWD RAW File'!$AB:$AB,"Not Present",'DWD RAW File'!$AK:$AK,"&lt;&gt;")&gt;0, _xlfn.XLOOKUP($B276,'DWD RAW File'!$E:$E,'DWD RAW File'!$AK:$AK,""), IF(COUNTIFS('DWD RAW File'!$E:$E,$B276,'DWD RAW File'!$AB:$AB,"Not Present",'DWD RAW File'!$AL:$AL,"&lt;&gt;")&gt;0, _xlfn.XLOOKUP($B276,'DWD RAW File'!$E:$E,'DWD RAW File'!$AL:$AL,""), "AB")))))</f>
        <v>P</v>
      </c>
      <c r="U276" s="97"/>
      <c r="V276" s="51">
        <v>45524</v>
      </c>
      <c r="W276" s="49" t="s">
        <v>1557</v>
      </c>
      <c r="X276" s="121" t="str">
        <f>VLOOKUP(Table1[[#This Row],[Psoft No]],[2]Roster_1788384531598!$E$1:$AU$1334,28,0)</f>
        <v>Friday</v>
      </c>
      <c r="Y276" s="121" t="b">
        <f>Table1[[#This Row],[Column1]]=Table1[[#This Row],[OFF1]]</f>
        <v>1</v>
      </c>
    </row>
    <row r="277" spans="1:25" ht="13" hidden="1" customHeight="1">
      <c r="A277" s="11">
        <v>271</v>
      </c>
      <c r="B277" s="47">
        <v>203816837</v>
      </c>
      <c r="C277" s="87" t="s">
        <v>226</v>
      </c>
      <c r="D277" s="11" t="s">
        <v>227</v>
      </c>
      <c r="E277" s="48" t="s">
        <v>31</v>
      </c>
      <c r="F277" s="48" t="s">
        <v>74</v>
      </c>
      <c r="G277" s="11" t="s">
        <v>64</v>
      </c>
      <c r="H277" s="11" t="s">
        <v>75</v>
      </c>
      <c r="I277" s="11">
        <v>1299</v>
      </c>
      <c r="J277" s="49" t="str">
        <f>VLOOKUP(Table1[[#This Row],[Psoft No]],[1]Roster!$C$1:$AJ$1369,9,0)</f>
        <v>Day Shift</v>
      </c>
      <c r="K277" s="49" t="s">
        <v>76</v>
      </c>
      <c r="L277" s="49" t="str">
        <f>VLOOKUP(Table1[[#This Row],[Psoft No]],[1]Roster!$C$1:$AJ$1369,11,0)</f>
        <v>Thursday</v>
      </c>
      <c r="M277" s="49" t="str">
        <f>VLOOKUP(Table1[[#This Row],[Psoft No]],[1]Roster!$C$1:$AJ$1369,12,0)</f>
        <v>Friday</v>
      </c>
      <c r="N277" s="48" t="s">
        <v>86</v>
      </c>
      <c r="O277" s="49" t="s">
        <v>35</v>
      </c>
      <c r="P277" s="11" t="s">
        <v>80</v>
      </c>
      <c r="Q277" s="11" t="s">
        <v>99</v>
      </c>
      <c r="R277" s="11" t="s">
        <v>224</v>
      </c>
      <c r="S277" s="11" t="s">
        <v>225</v>
      </c>
      <c r="T277" s="126" t="s">
        <v>7</v>
      </c>
      <c r="U277" s="97"/>
      <c r="V277" s="51">
        <v>45517</v>
      </c>
      <c r="W277" s="49" t="s">
        <v>1558</v>
      </c>
      <c r="X277" s="121" t="str">
        <f>VLOOKUP(Table1[[#This Row],[Psoft No]],[2]Roster_1788384531598!$E$1:$AU$1334,28,0)</f>
        <v>Thursday</v>
      </c>
      <c r="Y277" s="121" t="b">
        <f>Table1[[#This Row],[Column1]]=Table1[[#This Row],[OFF1]]</f>
        <v>1</v>
      </c>
    </row>
    <row r="278" spans="1:25" ht="13" customHeight="1">
      <c r="A278" s="11">
        <v>272</v>
      </c>
      <c r="B278" s="47">
        <v>206006416</v>
      </c>
      <c r="C278" s="87" t="s">
        <v>228</v>
      </c>
      <c r="D278" s="11" t="s">
        <v>229</v>
      </c>
      <c r="E278" s="48" t="s">
        <v>31</v>
      </c>
      <c r="F278" s="48" t="s">
        <v>74</v>
      </c>
      <c r="G278" s="11" t="s">
        <v>64</v>
      </c>
      <c r="H278" s="11" t="s">
        <v>75</v>
      </c>
      <c r="I278" s="11">
        <v>1299</v>
      </c>
      <c r="J278" s="49" t="str">
        <f>VLOOKUP(Table1[[#This Row],[Psoft No]],[1]Roster!$C$1:$AJ$1369,9,0)</f>
        <v>Day Shift</v>
      </c>
      <c r="K278" s="49" t="s">
        <v>76</v>
      </c>
      <c r="L278" s="49" t="str">
        <f>VLOOKUP(Table1[[#This Row],[Psoft No]],[1]Roster!$C$1:$AJ$1369,11,0)</f>
        <v>Friday</v>
      </c>
      <c r="M278" s="49" t="str">
        <f>VLOOKUP(Table1[[#This Row],[Psoft No]],[1]Roster!$C$1:$AJ$1369,12,0)</f>
        <v>Saturday</v>
      </c>
      <c r="N278" s="48" t="s">
        <v>79</v>
      </c>
      <c r="O278" s="49" t="s">
        <v>35</v>
      </c>
      <c r="P278" s="11" t="s">
        <v>80</v>
      </c>
      <c r="Q278" s="11" t="s">
        <v>81</v>
      </c>
      <c r="R278" s="11" t="s">
        <v>230</v>
      </c>
      <c r="S278" s="11" t="s">
        <v>1730</v>
      </c>
      <c r="T278" s="126" t="s">
        <v>4</v>
      </c>
      <c r="U278" s="97"/>
      <c r="V278" s="51">
        <v>45915</v>
      </c>
      <c r="W278" s="49" t="s">
        <v>1558</v>
      </c>
      <c r="X278" s="121" t="str">
        <f>VLOOKUP(Table1[[#This Row],[Psoft No]],[2]Roster_1788384531598!$E$1:$AU$1334,28,0)</f>
        <v>Friday</v>
      </c>
      <c r="Y278" s="121" t="b">
        <f>Table1[[#This Row],[Column1]]=Table1[[#This Row],[OFF1]]</f>
        <v>1</v>
      </c>
    </row>
    <row r="279" spans="1:25" ht="13" hidden="1" customHeight="1">
      <c r="A279" s="11">
        <v>273</v>
      </c>
      <c r="B279" s="47">
        <v>203850646</v>
      </c>
      <c r="C279" s="87" t="s">
        <v>2431</v>
      </c>
      <c r="D279" s="11" t="s">
        <v>2432</v>
      </c>
      <c r="E279" s="48" t="s">
        <v>31</v>
      </c>
      <c r="F279" s="48" t="s">
        <v>74</v>
      </c>
      <c r="G279" s="11" t="s">
        <v>64</v>
      </c>
      <c r="H279" s="11" t="s">
        <v>75</v>
      </c>
      <c r="I279" s="11">
        <v>1299</v>
      </c>
      <c r="J279" s="49" t="str">
        <f>VLOOKUP(Table1[[#This Row],[Psoft No]],[1]Roster!$C$1:$AJ$1369,9,0)</f>
        <v>Day Shift</v>
      </c>
      <c r="K279" s="49" t="s">
        <v>76</v>
      </c>
      <c r="L279" s="49" t="str">
        <f>VLOOKUP(Table1[[#This Row],[Psoft No]],[1]Roster!$C$1:$AJ$1369,11,0)</f>
        <v>Thursday</v>
      </c>
      <c r="M279" s="49" t="str">
        <f>VLOOKUP(Table1[[#This Row],[Psoft No]],[1]Roster!$C$1:$AJ$1369,12,0)</f>
        <v>Friday</v>
      </c>
      <c r="N279" s="48" t="s">
        <v>86</v>
      </c>
      <c r="O279" s="49" t="s">
        <v>35</v>
      </c>
      <c r="P279" s="11" t="s">
        <v>80</v>
      </c>
      <c r="Q279" s="11" t="s">
        <v>90</v>
      </c>
      <c r="R279" s="11" t="s">
        <v>224</v>
      </c>
      <c r="S279" s="11" t="s">
        <v>225</v>
      </c>
      <c r="T279" s="126" t="str">
        <f>IF(COUNTIFS('DWD RAW File'!$E:$E,$B279,'DWD RAW File'!$AF:$AF,$C$1)&gt;0, IF(COUNTIFS('DWD RAW File'!$E:$E,$B279,'DWD RAW File'!$AF:$AF,$C$1,'DWD RAW File'!$AB:$AB,"Present")&gt;0,"6th Day OT","OFF"), IF(COUNTIFS('DWD RAW File'!$E:$E,$B279,'DWD RAW File'!$AG:$AG,$C$1)&gt;0, IF(COUNTIFS('DWD RAW File'!$E:$E,$B279,'DWD RAW File'!$AG:$AG,$C$1,'DWD RAW File'!$AB:$AB,"Present")&gt;0,"7th Day OT","OFF"), IF(COUNTIFS('DWD RAW File'!$E:$E,$B279,'DWD RAW File'!$AB:$AB,"Present")&gt;0, "P", IF(COUNTIFS('DWD RAW File'!$E:$E,$B279,'DWD RAW File'!$AB:$AB,"Not Present",'DWD RAW File'!$AK:$AK,"&lt;&gt;")&gt;0, _xlfn.XLOOKUP($B279,'DWD RAW File'!$E:$E,'DWD RAW File'!$AK:$AK,""), IF(COUNTIFS('DWD RAW File'!$E:$E,$B279,'DWD RAW File'!$AB:$AB,"Not Present",'DWD RAW File'!$AL:$AL,"&lt;&gt;")&gt;0, _xlfn.XLOOKUP($B279,'DWD RAW File'!$E:$E,'DWD RAW File'!$AL:$AL,""), "AB")))))</f>
        <v>P</v>
      </c>
      <c r="U279" s="97"/>
      <c r="V279" s="51">
        <v>45524</v>
      </c>
      <c r="W279" s="49" t="s">
        <v>1557</v>
      </c>
      <c r="X279" s="121" t="str">
        <f>VLOOKUP(Table1[[#This Row],[Psoft No]],[2]Roster_1788384531598!$E$1:$AU$1334,28,0)</f>
        <v>Thursday</v>
      </c>
      <c r="Y279" s="121" t="b">
        <f>Table1[[#This Row],[Column1]]=Table1[[#This Row],[OFF1]]</f>
        <v>1</v>
      </c>
    </row>
    <row r="280" spans="1:25" ht="13" hidden="1" customHeight="1">
      <c r="A280" s="11">
        <v>274</v>
      </c>
      <c r="B280" s="47">
        <v>203741314</v>
      </c>
      <c r="C280" s="87" t="s">
        <v>232</v>
      </c>
      <c r="D280" s="11" t="s">
        <v>233</v>
      </c>
      <c r="E280" s="48" t="s">
        <v>31</v>
      </c>
      <c r="F280" s="48" t="s">
        <v>74</v>
      </c>
      <c r="G280" s="11" t="s">
        <v>64</v>
      </c>
      <c r="H280" s="11" t="s">
        <v>75</v>
      </c>
      <c r="I280" s="11">
        <v>1299</v>
      </c>
      <c r="J280" s="49" t="str">
        <f>VLOOKUP(Table1[[#This Row],[Psoft No]],[1]Roster!$C$1:$AJ$1369,9,0)</f>
        <v>Day Shift</v>
      </c>
      <c r="K280" s="49" t="s">
        <v>76</v>
      </c>
      <c r="L280" s="49" t="str">
        <f>VLOOKUP(Table1[[#This Row],[Psoft No]],[1]Roster!$C$1:$AJ$1369,11,0)</f>
        <v>Thursday</v>
      </c>
      <c r="M280" s="49" t="str">
        <f>VLOOKUP(Table1[[#This Row],[Psoft No]],[1]Roster!$C$1:$AJ$1369,12,0)</f>
        <v>Friday</v>
      </c>
      <c r="N280" s="48" t="s">
        <v>79</v>
      </c>
      <c r="O280" s="49" t="s">
        <v>35</v>
      </c>
      <c r="P280" s="11" t="s">
        <v>80</v>
      </c>
      <c r="Q280" s="11" t="s">
        <v>81</v>
      </c>
      <c r="R280" s="11" t="s">
        <v>223</v>
      </c>
      <c r="S280" s="11" t="s">
        <v>2649</v>
      </c>
      <c r="T280" s="126" t="str">
        <f>IF(COUNTIFS('DWD RAW File'!$E:$E,$B280,'DWD RAW File'!$AF:$AF,$C$1)&gt;0, IF(COUNTIFS('DWD RAW File'!$E:$E,$B280,'DWD RAW File'!$AF:$AF,$C$1,'DWD RAW File'!$AB:$AB,"Present")&gt;0,"6th Day OT","OFF"), IF(COUNTIFS('DWD RAW File'!$E:$E,$B280,'DWD RAW File'!$AG:$AG,$C$1)&gt;0, IF(COUNTIFS('DWD RAW File'!$E:$E,$B280,'DWD RAW File'!$AG:$AG,$C$1,'DWD RAW File'!$AB:$AB,"Present")&gt;0,"7th Day OT","OFF"), IF(COUNTIFS('DWD RAW File'!$E:$E,$B280,'DWD RAW File'!$AB:$AB,"Present")&gt;0, "P", IF(COUNTIFS('DWD RAW File'!$E:$E,$B280,'DWD RAW File'!$AB:$AB,"Not Present",'DWD RAW File'!$AK:$AK,"&lt;&gt;")&gt;0, _xlfn.XLOOKUP($B280,'DWD RAW File'!$E:$E,'DWD RAW File'!$AK:$AK,""), IF(COUNTIFS('DWD RAW File'!$E:$E,$B280,'DWD RAW File'!$AB:$AB,"Not Present",'DWD RAW File'!$AL:$AL,"&lt;&gt;")&gt;0, _xlfn.XLOOKUP($B280,'DWD RAW File'!$E:$E,'DWD RAW File'!$AL:$AL,""), "AB")))))</f>
        <v>P</v>
      </c>
      <c r="U280" s="97"/>
      <c r="V280" s="51">
        <v>45502</v>
      </c>
      <c r="W280" s="49" t="s">
        <v>1558</v>
      </c>
      <c r="X280" s="121" t="str">
        <f>VLOOKUP(Table1[[#This Row],[Psoft No]],[2]Roster_1788384531598!$E$1:$AU$1334,28,0)</f>
        <v>Thursday</v>
      </c>
      <c r="Y280" s="121" t="b">
        <f>Table1[[#This Row],[Column1]]=Table1[[#This Row],[OFF1]]</f>
        <v>1</v>
      </c>
    </row>
    <row r="281" spans="1:25" ht="13" hidden="1" customHeight="1">
      <c r="A281" s="11">
        <v>275</v>
      </c>
      <c r="B281" s="47">
        <v>203813034</v>
      </c>
      <c r="C281" s="87" t="s">
        <v>234</v>
      </c>
      <c r="D281" s="11" t="s">
        <v>235</v>
      </c>
      <c r="E281" s="48" t="s">
        <v>31</v>
      </c>
      <c r="F281" s="48" t="s">
        <v>74</v>
      </c>
      <c r="G281" s="11" t="s">
        <v>64</v>
      </c>
      <c r="H281" s="11" t="s">
        <v>75</v>
      </c>
      <c r="I281" s="11">
        <v>1299</v>
      </c>
      <c r="J281" s="49" t="str">
        <f>VLOOKUP(Table1[[#This Row],[Psoft No]],[1]Roster!$C$1:$AJ$1369,9,0)</f>
        <v>Night Shift</v>
      </c>
      <c r="K281" s="49" t="s">
        <v>76</v>
      </c>
      <c r="L281" s="49" t="str">
        <f>VLOOKUP(Table1[[#This Row],[Psoft No]],[1]Roster!$C$1:$AJ$1369,11,0)</f>
        <v>Sunday</v>
      </c>
      <c r="M281" s="49" t="str">
        <f>VLOOKUP(Table1[[#This Row],[Psoft No]],[1]Roster!$C$1:$AJ$1369,12,0)</f>
        <v>Monday</v>
      </c>
      <c r="N281" s="48" t="s">
        <v>86</v>
      </c>
      <c r="O281" s="49" t="s">
        <v>35</v>
      </c>
      <c r="P281" s="11" t="s">
        <v>80</v>
      </c>
      <c r="Q281" s="11" t="s">
        <v>99</v>
      </c>
      <c r="R281" s="11" t="s">
        <v>224</v>
      </c>
      <c r="S281" s="11" t="s">
        <v>225</v>
      </c>
      <c r="T281" s="126" t="str">
        <f>IF(COUNTIFS('DWD RAW File'!$E:$E,$B281,'DWD RAW File'!$AF:$AF,$C$1)&gt;0, IF(COUNTIFS('DWD RAW File'!$E:$E,$B281,'DWD RAW File'!$AF:$AF,$C$1,'DWD RAW File'!$AB:$AB,"Present")&gt;0,"6th Day OT","OFF"), IF(COUNTIFS('DWD RAW File'!$E:$E,$B281,'DWD RAW File'!$AG:$AG,$C$1)&gt;0, IF(COUNTIFS('DWD RAW File'!$E:$E,$B281,'DWD RAW File'!$AG:$AG,$C$1,'DWD RAW File'!$AB:$AB,"Present")&gt;0,"7th Day OT","OFF"), IF(COUNTIFS('DWD RAW File'!$E:$E,$B281,'DWD RAW File'!$AB:$AB,"Present")&gt;0, "P", IF(COUNTIFS('DWD RAW File'!$E:$E,$B281,'DWD RAW File'!$AB:$AB,"Not Present",'DWD RAW File'!$AK:$AK,"&lt;&gt;")&gt;0, _xlfn.XLOOKUP($B281,'DWD RAW File'!$E:$E,'DWD RAW File'!$AK:$AK,""), IF(COUNTIFS('DWD RAW File'!$E:$E,$B281,'DWD RAW File'!$AB:$AB,"Not Present",'DWD RAW File'!$AL:$AL,"&lt;&gt;")&gt;0, _xlfn.XLOOKUP($B281,'DWD RAW File'!$E:$E,'DWD RAW File'!$AL:$AL,""), "AB")))))</f>
        <v>P</v>
      </c>
      <c r="U281" s="97"/>
      <c r="V281" s="51">
        <v>45517</v>
      </c>
      <c r="W281" s="49" t="s">
        <v>1558</v>
      </c>
      <c r="X281" s="121" t="str">
        <f>VLOOKUP(Table1[[#This Row],[Psoft No]],[2]Roster_1788384531598!$E$1:$AU$1334,28,0)</f>
        <v>Sunday</v>
      </c>
      <c r="Y281" s="121" t="b">
        <f>Table1[[#This Row],[Column1]]=Table1[[#This Row],[OFF1]]</f>
        <v>1</v>
      </c>
    </row>
    <row r="282" spans="1:25" ht="13" hidden="1" customHeight="1">
      <c r="A282" s="11">
        <v>276</v>
      </c>
      <c r="B282" s="47">
        <v>203813038</v>
      </c>
      <c r="C282" s="87" t="s">
        <v>236</v>
      </c>
      <c r="D282" s="11" t="s">
        <v>237</v>
      </c>
      <c r="E282" s="48" t="s">
        <v>31</v>
      </c>
      <c r="F282" s="48" t="s">
        <v>74</v>
      </c>
      <c r="G282" s="11" t="s">
        <v>64</v>
      </c>
      <c r="H282" s="11" t="s">
        <v>75</v>
      </c>
      <c r="I282" s="11">
        <v>1299</v>
      </c>
      <c r="J282" s="49" t="str">
        <f>VLOOKUP(Table1[[#This Row],[Psoft No]],[1]Roster!$C$1:$AJ$1369,9,0)</f>
        <v>Day Shift</v>
      </c>
      <c r="K282" s="49" t="s">
        <v>76</v>
      </c>
      <c r="L282" s="49" t="str">
        <f>VLOOKUP(Table1[[#This Row],[Psoft No]],[1]Roster!$C$1:$AJ$1369,11,0)</f>
        <v>Sunday</v>
      </c>
      <c r="M282" s="49" t="str">
        <f>VLOOKUP(Table1[[#This Row],[Psoft No]],[1]Roster!$C$1:$AJ$1369,12,0)</f>
        <v>Monday</v>
      </c>
      <c r="N282" s="48" t="s">
        <v>86</v>
      </c>
      <c r="O282" s="49" t="s">
        <v>35</v>
      </c>
      <c r="P282" s="11" t="s">
        <v>80</v>
      </c>
      <c r="Q282" s="11" t="s">
        <v>99</v>
      </c>
      <c r="R282" s="11" t="s">
        <v>224</v>
      </c>
      <c r="S282" s="11" t="s">
        <v>225</v>
      </c>
      <c r="T282" s="126" t="str">
        <f>IF(COUNTIFS('DWD RAW File'!$E:$E,$B282,'DWD RAW File'!$AF:$AF,$C$1)&gt;0, IF(COUNTIFS('DWD RAW File'!$E:$E,$B282,'DWD RAW File'!$AF:$AF,$C$1,'DWD RAW File'!$AB:$AB,"Present")&gt;0,"6th Day OT","OFF"), IF(COUNTIFS('DWD RAW File'!$E:$E,$B282,'DWD RAW File'!$AG:$AG,$C$1)&gt;0, IF(COUNTIFS('DWD RAW File'!$E:$E,$B282,'DWD RAW File'!$AG:$AG,$C$1,'DWD RAW File'!$AB:$AB,"Present")&gt;0,"7th Day OT","OFF"), IF(COUNTIFS('DWD RAW File'!$E:$E,$B282,'DWD RAW File'!$AB:$AB,"Present")&gt;0, "P", IF(COUNTIFS('DWD RAW File'!$E:$E,$B282,'DWD RAW File'!$AB:$AB,"Not Present",'DWD RAW File'!$AK:$AK,"&lt;&gt;")&gt;0, _xlfn.XLOOKUP($B282,'DWD RAW File'!$E:$E,'DWD RAW File'!$AK:$AK,""), IF(COUNTIFS('DWD RAW File'!$E:$E,$B282,'DWD RAW File'!$AB:$AB,"Not Present",'DWD RAW File'!$AL:$AL,"&lt;&gt;")&gt;0, _xlfn.XLOOKUP($B282,'DWD RAW File'!$E:$E,'DWD RAW File'!$AL:$AL,""), "AB")))))</f>
        <v>P</v>
      </c>
      <c r="U282" s="97"/>
      <c r="V282" s="51">
        <v>45517</v>
      </c>
      <c r="W282" s="49" t="s">
        <v>1558</v>
      </c>
      <c r="X282" s="121" t="str">
        <f>VLOOKUP(Table1[[#This Row],[Psoft No]],[2]Roster_1788384531598!$E$1:$AU$1334,28,0)</f>
        <v>Sunday</v>
      </c>
      <c r="Y282" s="121" t="b">
        <f>Table1[[#This Row],[Column1]]=Table1[[#This Row],[OFF1]]</f>
        <v>1</v>
      </c>
    </row>
    <row r="283" spans="1:25" ht="13" hidden="1" customHeight="1">
      <c r="A283" s="11">
        <v>277</v>
      </c>
      <c r="B283" s="47">
        <v>203813033</v>
      </c>
      <c r="C283" s="87" t="s">
        <v>238</v>
      </c>
      <c r="D283" s="11" t="s">
        <v>239</v>
      </c>
      <c r="E283" s="48" t="s">
        <v>31</v>
      </c>
      <c r="F283" s="48" t="s">
        <v>74</v>
      </c>
      <c r="G283" s="11" t="s">
        <v>64</v>
      </c>
      <c r="H283" s="11" t="s">
        <v>75</v>
      </c>
      <c r="I283" s="11">
        <v>1299</v>
      </c>
      <c r="J283" s="49" t="str">
        <f>VLOOKUP(Table1[[#This Row],[Psoft No]],[1]Roster!$C$1:$AJ$1369,9,0)</f>
        <v>Night Shift</v>
      </c>
      <c r="K283" s="49" t="s">
        <v>76</v>
      </c>
      <c r="L283" s="49" t="str">
        <f>VLOOKUP(Table1[[#This Row],[Psoft No]],[1]Roster!$C$1:$AJ$1369,11,0)</f>
        <v>Tuesday</v>
      </c>
      <c r="M283" s="49" t="str">
        <f>VLOOKUP(Table1[[#This Row],[Psoft No]],[1]Roster!$C$1:$AJ$1369,12,0)</f>
        <v>Wednesday</v>
      </c>
      <c r="N283" s="48" t="s">
        <v>86</v>
      </c>
      <c r="O283" s="49" t="s">
        <v>35</v>
      </c>
      <c r="P283" s="11" t="s">
        <v>80</v>
      </c>
      <c r="Q283" s="11" t="s">
        <v>99</v>
      </c>
      <c r="R283" s="11" t="s">
        <v>224</v>
      </c>
      <c r="S283" s="11" t="s">
        <v>225</v>
      </c>
      <c r="T283" s="126" t="str">
        <f>IF(COUNTIFS('DWD RAW File'!$E:$E,$B283,'DWD RAW File'!$AF:$AF,$C$1)&gt;0, IF(COUNTIFS('DWD RAW File'!$E:$E,$B283,'DWD RAW File'!$AF:$AF,$C$1,'DWD RAW File'!$AB:$AB,"Present")&gt;0,"6th Day OT","OFF"), IF(COUNTIFS('DWD RAW File'!$E:$E,$B283,'DWD RAW File'!$AG:$AG,$C$1)&gt;0, IF(COUNTIFS('DWD RAW File'!$E:$E,$B283,'DWD RAW File'!$AG:$AG,$C$1,'DWD RAW File'!$AB:$AB,"Present")&gt;0,"7th Day OT","OFF"), IF(COUNTIFS('DWD RAW File'!$E:$E,$B283,'DWD RAW File'!$AB:$AB,"Present")&gt;0, "P", IF(COUNTIFS('DWD RAW File'!$E:$E,$B283,'DWD RAW File'!$AB:$AB,"Not Present",'DWD RAW File'!$AK:$AK,"&lt;&gt;")&gt;0, _xlfn.XLOOKUP($B283,'DWD RAW File'!$E:$E,'DWD RAW File'!$AK:$AK,""), IF(COUNTIFS('DWD RAW File'!$E:$E,$B283,'DWD RAW File'!$AB:$AB,"Not Present",'DWD RAW File'!$AL:$AL,"&lt;&gt;")&gt;0, _xlfn.XLOOKUP($B283,'DWD RAW File'!$E:$E,'DWD RAW File'!$AL:$AL,""), "AB")))))</f>
        <v>OFF</v>
      </c>
      <c r="U283" s="97"/>
      <c r="V283" s="51">
        <v>45517</v>
      </c>
      <c r="W283" s="49" t="s">
        <v>1558</v>
      </c>
      <c r="X283" s="121" t="str">
        <f>VLOOKUP(Table1[[#This Row],[Psoft No]],[2]Roster_1788384531598!$E$1:$AU$1334,28,0)</f>
        <v>Tuesday</v>
      </c>
      <c r="Y283" s="121" t="b">
        <f>Table1[[#This Row],[Column1]]=Table1[[#This Row],[OFF1]]</f>
        <v>1</v>
      </c>
    </row>
    <row r="284" spans="1:25" ht="13" hidden="1" customHeight="1">
      <c r="A284" s="11">
        <v>278</v>
      </c>
      <c r="B284" s="47">
        <v>205977111</v>
      </c>
      <c r="C284" s="87" t="s">
        <v>240</v>
      </c>
      <c r="D284" s="11" t="s">
        <v>241</v>
      </c>
      <c r="E284" s="48" t="s">
        <v>31</v>
      </c>
      <c r="F284" s="48" t="s">
        <v>74</v>
      </c>
      <c r="G284" s="11" t="s">
        <v>64</v>
      </c>
      <c r="H284" s="11" t="s">
        <v>75</v>
      </c>
      <c r="I284" s="11">
        <v>1299</v>
      </c>
      <c r="J284" s="49" t="str">
        <f>VLOOKUP(Table1[[#This Row],[Psoft No]],[1]Roster!$C$1:$AJ$1369,9,0)</f>
        <v>Day Shift</v>
      </c>
      <c r="K284" s="49" t="s">
        <v>76</v>
      </c>
      <c r="L284" s="49" t="str">
        <f>VLOOKUP(Table1[[#This Row],[Psoft No]],[1]Roster!$C$1:$AJ$1369,11,0)</f>
        <v>Wednesday</v>
      </c>
      <c r="M284" s="49" t="str">
        <f>VLOOKUP(Table1[[#This Row],[Psoft No]],[1]Roster!$C$1:$AJ$1369,12,0)</f>
        <v>Thursday</v>
      </c>
      <c r="N284" s="48" t="s">
        <v>86</v>
      </c>
      <c r="O284" s="49" t="s">
        <v>35</v>
      </c>
      <c r="P284" s="11" t="s">
        <v>80</v>
      </c>
      <c r="Q284" s="11" t="s">
        <v>90</v>
      </c>
      <c r="R284" s="11" t="s">
        <v>230</v>
      </c>
      <c r="S284" s="11" t="s">
        <v>1730</v>
      </c>
      <c r="T284" s="126" t="str">
        <f>IF(COUNTIFS('DWD RAW File'!$E:$E,$B284,'DWD RAW File'!$AF:$AF,$C$1)&gt;0, IF(COUNTIFS('DWD RAW File'!$E:$E,$B284,'DWD RAW File'!$AF:$AF,$C$1,'DWD RAW File'!$AB:$AB,"Present")&gt;0,"6th Day OT","OFF"), IF(COUNTIFS('DWD RAW File'!$E:$E,$B284,'DWD RAW File'!$AG:$AG,$C$1)&gt;0, IF(COUNTIFS('DWD RAW File'!$E:$E,$B284,'DWD RAW File'!$AG:$AG,$C$1,'DWD RAW File'!$AB:$AB,"Present")&gt;0,"7th Day OT","OFF"), IF(COUNTIFS('DWD RAW File'!$E:$E,$B284,'DWD RAW File'!$AB:$AB,"Present")&gt;0, "P", IF(COUNTIFS('DWD RAW File'!$E:$E,$B284,'DWD RAW File'!$AB:$AB,"Not Present",'DWD RAW File'!$AK:$AK,"&lt;&gt;")&gt;0, _xlfn.XLOOKUP($B284,'DWD RAW File'!$E:$E,'DWD RAW File'!$AK:$AK,""), IF(COUNTIFS('DWD RAW File'!$E:$E,$B284,'DWD RAW File'!$AB:$AB,"Not Present",'DWD RAW File'!$AL:$AL,"&lt;&gt;")&gt;0, _xlfn.XLOOKUP($B284,'DWD RAW File'!$E:$E,'DWD RAW File'!$AL:$AL,""), "AB")))))</f>
        <v>OFF</v>
      </c>
      <c r="U284" s="97"/>
      <c r="V284" s="51">
        <v>45915</v>
      </c>
      <c r="W284" s="49" t="s">
        <v>1556</v>
      </c>
      <c r="X284" s="121" t="str">
        <f>VLOOKUP(Table1[[#This Row],[Psoft No]],[2]Roster_1788384531598!$E$1:$AU$1334,28,0)</f>
        <v>Wednesday</v>
      </c>
      <c r="Y284" s="121" t="b">
        <f>Table1[[#This Row],[Column1]]=Table1[[#This Row],[OFF1]]</f>
        <v>1</v>
      </c>
    </row>
    <row r="285" spans="1:25" ht="13" hidden="1" customHeight="1">
      <c r="A285" s="11">
        <v>279</v>
      </c>
      <c r="B285" s="47">
        <v>204319797</v>
      </c>
      <c r="C285" s="87" t="s">
        <v>242</v>
      </c>
      <c r="D285" s="11" t="s">
        <v>243</v>
      </c>
      <c r="E285" s="48" t="s">
        <v>31</v>
      </c>
      <c r="F285" s="48" t="s">
        <v>74</v>
      </c>
      <c r="G285" s="11" t="s">
        <v>65</v>
      </c>
      <c r="H285" s="11" t="s">
        <v>75</v>
      </c>
      <c r="I285" s="11">
        <v>1299</v>
      </c>
      <c r="J285" s="49" t="str">
        <f>VLOOKUP(Table1[[#This Row],[Psoft No]],[1]Roster!$C$1:$AJ$1369,9,0)</f>
        <v>Day Shift</v>
      </c>
      <c r="K285" s="49" t="s">
        <v>76</v>
      </c>
      <c r="L285" s="49" t="str">
        <f>VLOOKUP(Table1[[#This Row],[Psoft No]],[1]Roster!$C$1:$AJ$1369,11,0)</f>
        <v>Sunday</v>
      </c>
      <c r="M285" s="49" t="str">
        <f>VLOOKUP(Table1[[#This Row],[Psoft No]],[1]Roster!$C$1:$AJ$1369,12,0)</f>
        <v>Monday</v>
      </c>
      <c r="N285" s="48" t="s">
        <v>86</v>
      </c>
      <c r="O285" s="49" t="s">
        <v>68</v>
      </c>
      <c r="P285" s="11" t="s">
        <v>80</v>
      </c>
      <c r="Q285" s="11" t="s">
        <v>87</v>
      </c>
      <c r="R285" s="11" t="s">
        <v>2654</v>
      </c>
      <c r="S285" s="11" t="s">
        <v>2655</v>
      </c>
      <c r="T285" s="126" t="str">
        <f>IF(COUNTIFS('DWD RAW File'!$E:$E,$B285,'DWD RAW File'!$AF:$AF,$C$1)&gt;0, IF(COUNTIFS('DWD RAW File'!$E:$E,$B285,'DWD RAW File'!$AF:$AF,$C$1,'DWD RAW File'!$AB:$AB,"Present")&gt;0,"6th Day OT","OFF"), IF(COUNTIFS('DWD RAW File'!$E:$E,$B285,'DWD RAW File'!$AG:$AG,$C$1)&gt;0, IF(COUNTIFS('DWD RAW File'!$E:$E,$B285,'DWD RAW File'!$AG:$AG,$C$1,'DWD RAW File'!$AB:$AB,"Present")&gt;0,"7th Day OT","OFF"), IF(COUNTIFS('DWD RAW File'!$E:$E,$B285,'DWD RAW File'!$AB:$AB,"Present")&gt;0, "P", IF(COUNTIFS('DWD RAW File'!$E:$E,$B285,'DWD RAW File'!$AB:$AB,"Not Present",'DWD RAW File'!$AK:$AK,"&lt;&gt;")&gt;0, _xlfn.XLOOKUP($B285,'DWD RAW File'!$E:$E,'DWD RAW File'!$AK:$AK,""), IF(COUNTIFS('DWD RAW File'!$E:$E,$B285,'DWD RAW File'!$AB:$AB,"Not Present",'DWD RAW File'!$AL:$AL,"&lt;&gt;")&gt;0, _xlfn.XLOOKUP($B285,'DWD RAW File'!$E:$E,'DWD RAW File'!$AL:$AL,""), "AB")))))</f>
        <v>OFF</v>
      </c>
      <c r="U285" s="97"/>
      <c r="V285" s="51">
        <v>45589</v>
      </c>
      <c r="W285" s="49" t="s">
        <v>68</v>
      </c>
      <c r="X285" s="121" t="str">
        <f>VLOOKUP(Table1[[#This Row],[Psoft No]],[2]Roster_1788384531598!$E$1:$AU$1334,28,0)</f>
        <v>Wednesday</v>
      </c>
      <c r="Y285" s="121" t="b">
        <f>Table1[[#This Row],[Column1]]=Table1[[#This Row],[OFF1]]</f>
        <v>0</v>
      </c>
    </row>
    <row r="286" spans="1:25" ht="13" hidden="1" customHeight="1">
      <c r="A286" s="11">
        <v>280</v>
      </c>
      <c r="B286" s="11">
        <v>206871907</v>
      </c>
      <c r="C286" s="87" t="s">
        <v>1749</v>
      </c>
      <c r="D286" s="11" t="s">
        <v>1750</v>
      </c>
      <c r="E286" s="48" t="s">
        <v>31</v>
      </c>
      <c r="F286" s="48" t="s">
        <v>74</v>
      </c>
      <c r="G286" s="48" t="s">
        <v>64</v>
      </c>
      <c r="H286" s="48" t="s">
        <v>75</v>
      </c>
      <c r="I286" s="11">
        <v>1299</v>
      </c>
      <c r="J286" s="49" t="str">
        <f>VLOOKUP(Table1[[#This Row],[Psoft No]],[1]Roster!$C$1:$AJ$1369,9,0)</f>
        <v>Night Shift</v>
      </c>
      <c r="K286" s="49" t="s">
        <v>76</v>
      </c>
      <c r="L286" s="49" t="str">
        <f>VLOOKUP(Table1[[#This Row],[Psoft No]],[1]Roster!$C$1:$AJ$1369,11,0)</f>
        <v>Tuesday</v>
      </c>
      <c r="M286" s="49" t="str">
        <f>VLOOKUP(Table1[[#This Row],[Psoft No]],[1]Roster!$C$1:$AJ$1369,12,0)</f>
        <v>Wednesday</v>
      </c>
      <c r="N286" s="49" t="s">
        <v>89</v>
      </c>
      <c r="O286" s="48" t="s">
        <v>35</v>
      </c>
      <c r="P286" s="48" t="s">
        <v>80</v>
      </c>
      <c r="Q286" s="11" t="s">
        <v>81</v>
      </c>
      <c r="R286" s="11" t="s">
        <v>224</v>
      </c>
      <c r="S286" s="11" t="s">
        <v>225</v>
      </c>
      <c r="T286" s="126" t="str">
        <f>IF(COUNTIFS('DWD RAW File'!$E:$E,$B286,'DWD RAW File'!$AF:$AF,$C$1)&gt;0, IF(COUNTIFS('DWD RAW File'!$E:$E,$B286,'DWD RAW File'!$AF:$AF,$C$1,'DWD RAW File'!$AB:$AB,"Present")&gt;0,"6th Day OT","OFF"), IF(COUNTIFS('DWD RAW File'!$E:$E,$B286,'DWD RAW File'!$AG:$AG,$C$1)&gt;0, IF(COUNTIFS('DWD RAW File'!$E:$E,$B286,'DWD RAW File'!$AG:$AG,$C$1,'DWD RAW File'!$AB:$AB,"Present")&gt;0,"7th Day OT","OFF"), IF(COUNTIFS('DWD RAW File'!$E:$E,$B286,'DWD RAW File'!$AB:$AB,"Present")&gt;0, "P", IF(COUNTIFS('DWD RAW File'!$E:$E,$B286,'DWD RAW File'!$AB:$AB,"Not Present",'DWD RAW File'!$AK:$AK,"&lt;&gt;")&gt;0, _xlfn.XLOOKUP($B286,'DWD RAW File'!$E:$E,'DWD RAW File'!$AK:$AK,""), IF(COUNTIFS('DWD RAW File'!$E:$E,$B286,'DWD RAW File'!$AB:$AB,"Not Present",'DWD RAW File'!$AL:$AL,"&lt;&gt;")&gt;0, _xlfn.XLOOKUP($B286,'DWD RAW File'!$E:$E,'DWD RAW File'!$AL:$AL,""), "AB")))))</f>
        <v>OFF</v>
      </c>
      <c r="U286" s="97"/>
      <c r="V286" s="51">
        <v>46020</v>
      </c>
      <c r="W286" s="49" t="s">
        <v>1557</v>
      </c>
      <c r="X286" s="121" t="str">
        <f>VLOOKUP(Table1[[#This Row],[Psoft No]],[2]Roster_1788384531598!$E$1:$AU$1334,28,0)</f>
        <v>Tuesday</v>
      </c>
      <c r="Y286" s="121" t="b">
        <f>Table1[[#This Row],[Column1]]=Table1[[#This Row],[OFF1]]</f>
        <v>1</v>
      </c>
    </row>
    <row r="287" spans="1:25" ht="13" hidden="1" customHeight="1">
      <c r="A287" s="11">
        <v>281</v>
      </c>
      <c r="B287" s="47">
        <v>110330601</v>
      </c>
      <c r="C287" s="87" t="s">
        <v>244</v>
      </c>
      <c r="D287" s="11" t="s">
        <v>245</v>
      </c>
      <c r="E287" s="48" t="s">
        <v>34</v>
      </c>
      <c r="F287" s="48" t="s">
        <v>74</v>
      </c>
      <c r="G287" s="11" t="s">
        <v>64</v>
      </c>
      <c r="H287" s="11" t="s">
        <v>75</v>
      </c>
      <c r="I287" s="11">
        <v>1299</v>
      </c>
      <c r="J287" s="49" t="str">
        <f>VLOOKUP(Table1[[#This Row],[Psoft No]],[1]Roster!$C$1:$AJ$1369,9,0)</f>
        <v>Night Shift</v>
      </c>
      <c r="K287" s="49" t="s">
        <v>76</v>
      </c>
      <c r="L287" s="49" t="str">
        <f>VLOOKUP(Table1[[#This Row],[Psoft No]],[1]Roster!$C$1:$AJ$1369,11,0)</f>
        <v>Friday</v>
      </c>
      <c r="M287" s="49" t="str">
        <f>VLOOKUP(Table1[[#This Row],[Psoft No]],[1]Roster!$C$1:$AJ$1369,12,0)</f>
        <v>Saturday</v>
      </c>
      <c r="N287" s="48" t="s">
        <v>108</v>
      </c>
      <c r="O287" s="49" t="s">
        <v>35</v>
      </c>
      <c r="P287" s="11" t="s">
        <v>80</v>
      </c>
      <c r="Q287" s="11" t="s">
        <v>98</v>
      </c>
      <c r="R287" s="11" t="s">
        <v>223</v>
      </c>
      <c r="S287" s="11" t="s">
        <v>2649</v>
      </c>
      <c r="T287" s="126" t="str">
        <f>IF(COUNTIFS('DWD RAW File'!$E:$E,$B287,'DWD RAW File'!$AF:$AF,$C$1)&gt;0, IF(COUNTIFS('DWD RAW File'!$E:$E,$B287,'DWD RAW File'!$AF:$AF,$C$1,'DWD RAW File'!$AB:$AB,"Present")&gt;0,"6th Day OT","OFF"), IF(COUNTIFS('DWD RAW File'!$E:$E,$B287,'DWD RAW File'!$AG:$AG,$C$1)&gt;0, IF(COUNTIFS('DWD RAW File'!$E:$E,$B287,'DWD RAW File'!$AG:$AG,$C$1,'DWD RAW File'!$AB:$AB,"Present")&gt;0,"7th Day OT","OFF"), IF(COUNTIFS('DWD RAW File'!$E:$E,$B287,'DWD RAW File'!$AB:$AB,"Present")&gt;0, "P", IF(COUNTIFS('DWD RAW File'!$E:$E,$B287,'DWD RAW File'!$AB:$AB,"Not Present",'DWD RAW File'!$AK:$AK,"&lt;&gt;")&gt;0, _xlfn.XLOOKUP($B287,'DWD RAW File'!$E:$E,'DWD RAW File'!$AK:$AK,""), IF(COUNTIFS('DWD RAW File'!$E:$E,$B287,'DWD RAW File'!$AB:$AB,"Not Present",'DWD RAW File'!$AL:$AL,"&lt;&gt;")&gt;0, _xlfn.XLOOKUP($B287,'DWD RAW File'!$E:$E,'DWD RAW File'!$AL:$AL,""), "AB")))))</f>
        <v>P</v>
      </c>
      <c r="U287" s="97"/>
      <c r="V287" s="51">
        <v>44757</v>
      </c>
      <c r="W287" s="49" t="s">
        <v>1555</v>
      </c>
      <c r="X287" s="121" t="str">
        <f>VLOOKUP(Table1[[#This Row],[Psoft No]],[2]Roster_1788384531598!$E$1:$AU$1334,28,0)</f>
        <v>Friday</v>
      </c>
      <c r="Y287" s="121" t="b">
        <f>Table1[[#This Row],[Column1]]=Table1[[#This Row],[OFF1]]</f>
        <v>1</v>
      </c>
    </row>
    <row r="288" spans="1:25" ht="13" hidden="1" customHeight="1">
      <c r="A288" s="11">
        <v>282</v>
      </c>
      <c r="B288" s="47">
        <v>203796734</v>
      </c>
      <c r="C288" s="87" t="s">
        <v>246</v>
      </c>
      <c r="D288" s="11" t="s">
        <v>247</v>
      </c>
      <c r="E288" s="48" t="s">
        <v>31</v>
      </c>
      <c r="F288" s="48" t="s">
        <v>74</v>
      </c>
      <c r="G288" s="11" t="s">
        <v>64</v>
      </c>
      <c r="H288" s="11" t="s">
        <v>75</v>
      </c>
      <c r="I288" s="11">
        <v>1299</v>
      </c>
      <c r="J288" s="49" t="str">
        <f>VLOOKUP(Table1[[#This Row],[Psoft No]],[1]Roster!$C$1:$AJ$1369,9,0)</f>
        <v>Night Shift</v>
      </c>
      <c r="K288" s="49" t="s">
        <v>76</v>
      </c>
      <c r="L288" s="49" t="str">
        <f>VLOOKUP(Table1[[#This Row],[Psoft No]],[1]Roster!$C$1:$AJ$1369,11,0)</f>
        <v>Sunday</v>
      </c>
      <c r="M288" s="49" t="str">
        <f>VLOOKUP(Table1[[#This Row],[Psoft No]],[1]Roster!$C$1:$AJ$1369,12,0)</f>
        <v>Monday</v>
      </c>
      <c r="N288" s="48" t="s">
        <v>79</v>
      </c>
      <c r="O288" s="49" t="s">
        <v>35</v>
      </c>
      <c r="P288" s="11" t="s">
        <v>80</v>
      </c>
      <c r="Q288" s="11" t="s">
        <v>81</v>
      </c>
      <c r="R288" s="11" t="s">
        <v>224</v>
      </c>
      <c r="S288" s="11" t="s">
        <v>225</v>
      </c>
      <c r="T288" s="126" t="str">
        <f>IF(COUNTIFS('DWD RAW File'!$E:$E,$B288,'DWD RAW File'!$AF:$AF,$C$1)&gt;0, IF(COUNTIFS('DWD RAW File'!$E:$E,$B288,'DWD RAW File'!$AF:$AF,$C$1,'DWD RAW File'!$AB:$AB,"Present")&gt;0,"6th Day OT","OFF"), IF(COUNTIFS('DWD RAW File'!$E:$E,$B288,'DWD RAW File'!$AG:$AG,$C$1)&gt;0, IF(COUNTIFS('DWD RAW File'!$E:$E,$B288,'DWD RAW File'!$AG:$AG,$C$1,'DWD RAW File'!$AB:$AB,"Present")&gt;0,"7th Day OT","OFF"), IF(COUNTIFS('DWD RAW File'!$E:$E,$B288,'DWD RAW File'!$AB:$AB,"Present")&gt;0, "P", IF(COUNTIFS('DWD RAW File'!$E:$E,$B288,'DWD RAW File'!$AB:$AB,"Not Present",'DWD RAW File'!$AK:$AK,"&lt;&gt;")&gt;0, _xlfn.XLOOKUP($B288,'DWD RAW File'!$E:$E,'DWD RAW File'!$AK:$AK,""), IF(COUNTIFS('DWD RAW File'!$E:$E,$B288,'DWD RAW File'!$AB:$AB,"Not Present",'DWD RAW File'!$AL:$AL,"&lt;&gt;")&gt;0, _xlfn.XLOOKUP($B288,'DWD RAW File'!$E:$E,'DWD RAW File'!$AL:$AL,""), "AB")))))</f>
        <v>P</v>
      </c>
      <c r="U288" s="97"/>
      <c r="V288" s="51">
        <v>45517</v>
      </c>
      <c r="W288" s="49" t="s">
        <v>1558</v>
      </c>
      <c r="X288" s="121" t="str">
        <f>VLOOKUP(Table1[[#This Row],[Psoft No]],[2]Roster_1788384531598!$E$1:$AU$1334,28,0)</f>
        <v>Sunday</v>
      </c>
      <c r="Y288" s="121" t="b">
        <f>Table1[[#This Row],[Column1]]=Table1[[#This Row],[OFF1]]</f>
        <v>1</v>
      </c>
    </row>
    <row r="289" spans="1:25" ht="13" hidden="1" customHeight="1">
      <c r="A289" s="11">
        <v>283</v>
      </c>
      <c r="B289" s="47">
        <v>206883746</v>
      </c>
      <c r="C289" s="87" t="s">
        <v>1767</v>
      </c>
      <c r="D289" s="11" t="s">
        <v>1768</v>
      </c>
      <c r="E289" s="11" t="s">
        <v>31</v>
      </c>
      <c r="F289" s="11" t="s">
        <v>74</v>
      </c>
      <c r="G289" s="11" t="s">
        <v>64</v>
      </c>
      <c r="H289" s="11" t="s">
        <v>75</v>
      </c>
      <c r="I289" s="11">
        <v>1299</v>
      </c>
      <c r="J289" s="49" t="str">
        <f>VLOOKUP(Table1[[#This Row],[Psoft No]],[1]Roster!$C$1:$AJ$1369,9,0)</f>
        <v>Day Shift</v>
      </c>
      <c r="K289" s="49" t="s">
        <v>76</v>
      </c>
      <c r="L289" s="49" t="str">
        <f>VLOOKUP(Table1[[#This Row],[Psoft No]],[1]Roster!$C$1:$AJ$1369,11,0)</f>
        <v>Friday</v>
      </c>
      <c r="M289" s="49" t="str">
        <f>VLOOKUP(Table1[[#This Row],[Psoft No]],[1]Roster!$C$1:$AJ$1369,12,0)</f>
        <v>Saturday</v>
      </c>
      <c r="N289" s="49" t="s">
        <v>89</v>
      </c>
      <c r="O289" s="11" t="s">
        <v>35</v>
      </c>
      <c r="P289" s="11" t="s">
        <v>80</v>
      </c>
      <c r="Q289" s="11" t="s">
        <v>96</v>
      </c>
      <c r="R289" s="11" t="s">
        <v>230</v>
      </c>
      <c r="S289" s="11" t="s">
        <v>1730</v>
      </c>
      <c r="T289" s="126" t="str">
        <f>IF(COUNTIFS('DWD RAW File'!$E:$E,$B289,'DWD RAW File'!$AF:$AF,$C$1)&gt;0, IF(COUNTIFS('DWD RAW File'!$E:$E,$B289,'DWD RAW File'!$AF:$AF,$C$1,'DWD RAW File'!$AB:$AB,"Present")&gt;0,"6th Day OT","OFF"), IF(COUNTIFS('DWD RAW File'!$E:$E,$B289,'DWD RAW File'!$AG:$AG,$C$1)&gt;0, IF(COUNTIFS('DWD RAW File'!$E:$E,$B289,'DWD RAW File'!$AG:$AG,$C$1,'DWD RAW File'!$AB:$AB,"Present")&gt;0,"7th Day OT","OFF"), IF(COUNTIFS('DWD RAW File'!$E:$E,$B289,'DWD RAW File'!$AB:$AB,"Present")&gt;0, "P", IF(COUNTIFS('DWD RAW File'!$E:$E,$B289,'DWD RAW File'!$AB:$AB,"Not Present",'DWD RAW File'!$AK:$AK,"&lt;&gt;")&gt;0, _xlfn.XLOOKUP($B289,'DWD RAW File'!$E:$E,'DWD RAW File'!$AK:$AK,""), IF(COUNTIFS('DWD RAW File'!$E:$E,$B289,'DWD RAW File'!$AB:$AB,"Not Present",'DWD RAW File'!$AL:$AL,"&lt;&gt;")&gt;0, _xlfn.XLOOKUP($B289,'DWD RAW File'!$E:$E,'DWD RAW File'!$AL:$AL,""), "AB")))))</f>
        <v>P</v>
      </c>
      <c r="U289" s="97"/>
      <c r="V289" s="51">
        <v>46027</v>
      </c>
      <c r="W289" s="11" t="s">
        <v>1558</v>
      </c>
      <c r="X289" s="121" t="str">
        <f>VLOOKUP(Table1[[#This Row],[Psoft No]],[2]Roster_1788384531598!$E$1:$AU$1334,28,0)</f>
        <v>Friday</v>
      </c>
      <c r="Y289" s="121" t="b">
        <f>Table1[[#This Row],[Column1]]=Table1[[#This Row],[OFF1]]</f>
        <v>1</v>
      </c>
    </row>
    <row r="290" spans="1:25" ht="13" hidden="1" customHeight="1">
      <c r="A290" s="11">
        <v>284</v>
      </c>
      <c r="B290" s="47">
        <v>205477618</v>
      </c>
      <c r="C290" s="87" t="s">
        <v>248</v>
      </c>
      <c r="D290" s="11" t="s">
        <v>249</v>
      </c>
      <c r="E290" s="48" t="s">
        <v>31</v>
      </c>
      <c r="F290" s="48" t="s">
        <v>74</v>
      </c>
      <c r="G290" s="11" t="s">
        <v>64</v>
      </c>
      <c r="H290" s="11" t="s">
        <v>75</v>
      </c>
      <c r="I290" s="11">
        <v>1299</v>
      </c>
      <c r="J290" s="49" t="str">
        <f>VLOOKUP(Table1[[#This Row],[Psoft No]],[1]Roster!$C$1:$AJ$1369,9,0)</f>
        <v>Day Shift</v>
      </c>
      <c r="K290" s="49" t="s">
        <v>76</v>
      </c>
      <c r="L290" s="49" t="str">
        <f>VLOOKUP(Table1[[#This Row],[Psoft No]],[1]Roster!$C$1:$AJ$1369,11,0)</f>
        <v>Thursday</v>
      </c>
      <c r="M290" s="49" t="str">
        <f>VLOOKUP(Table1[[#This Row],[Psoft No]],[1]Roster!$C$1:$AJ$1369,12,0)</f>
        <v>Friday</v>
      </c>
      <c r="N290" s="48" t="s">
        <v>86</v>
      </c>
      <c r="O290" s="49" t="s">
        <v>35</v>
      </c>
      <c r="P290" s="11" t="s">
        <v>80</v>
      </c>
      <c r="Q290" s="11" t="s">
        <v>90</v>
      </c>
      <c r="R290" s="11" t="s">
        <v>224</v>
      </c>
      <c r="S290" s="11" t="s">
        <v>225</v>
      </c>
      <c r="T290" s="126" t="str">
        <f>IF(COUNTIFS('DWD RAW File'!$E:$E,$B290,'DWD RAW File'!$AF:$AF,$C$1)&gt;0, IF(COUNTIFS('DWD RAW File'!$E:$E,$B290,'DWD RAW File'!$AF:$AF,$C$1,'DWD RAW File'!$AB:$AB,"Present")&gt;0,"6th Day OT","OFF"), IF(COUNTIFS('DWD RAW File'!$E:$E,$B290,'DWD RAW File'!$AG:$AG,$C$1)&gt;0, IF(COUNTIFS('DWD RAW File'!$E:$E,$B290,'DWD RAW File'!$AG:$AG,$C$1,'DWD RAW File'!$AB:$AB,"Present")&gt;0,"7th Day OT","OFF"), IF(COUNTIFS('DWD RAW File'!$E:$E,$B290,'DWD RAW File'!$AB:$AB,"Present")&gt;0, "P", IF(COUNTIFS('DWD RAW File'!$E:$E,$B290,'DWD RAW File'!$AB:$AB,"Not Present",'DWD RAW File'!$AK:$AK,"&lt;&gt;")&gt;0, _xlfn.XLOOKUP($B290,'DWD RAW File'!$E:$E,'DWD RAW File'!$AK:$AK,""), IF(COUNTIFS('DWD RAW File'!$E:$E,$B290,'DWD RAW File'!$AB:$AB,"Not Present",'DWD RAW File'!$AL:$AL,"&lt;&gt;")&gt;0, _xlfn.XLOOKUP($B290,'DWD RAW File'!$E:$E,'DWD RAW File'!$AL:$AL,""), "AB")))))</f>
        <v>P</v>
      </c>
      <c r="U290" s="97"/>
      <c r="V290" s="51">
        <v>45831</v>
      </c>
      <c r="W290" s="49" t="s">
        <v>1559</v>
      </c>
      <c r="X290" s="121" t="str">
        <f>VLOOKUP(Table1[[#This Row],[Psoft No]],[2]Roster_1788384531598!$E$1:$AU$1334,28,0)</f>
        <v>Thursday</v>
      </c>
      <c r="Y290" s="121" t="b">
        <f>Table1[[#This Row],[Column1]]=Table1[[#This Row],[OFF1]]</f>
        <v>1</v>
      </c>
    </row>
    <row r="291" spans="1:25" ht="13" hidden="1" customHeight="1">
      <c r="A291" s="11">
        <v>285</v>
      </c>
      <c r="B291" s="47">
        <v>206015600</v>
      </c>
      <c r="C291" s="87" t="s">
        <v>251</v>
      </c>
      <c r="D291" s="11" t="s">
        <v>252</v>
      </c>
      <c r="E291" s="48" t="s">
        <v>31</v>
      </c>
      <c r="F291" s="48" t="s">
        <v>74</v>
      </c>
      <c r="G291" s="11" t="s">
        <v>64</v>
      </c>
      <c r="H291" s="11" t="s">
        <v>75</v>
      </c>
      <c r="I291" s="11">
        <v>1299</v>
      </c>
      <c r="J291" s="49" t="str">
        <f>VLOOKUP(Table1[[#This Row],[Psoft No]],[1]Roster!$C$1:$AJ$1369,9,0)</f>
        <v>Day Shift</v>
      </c>
      <c r="K291" s="49" t="s">
        <v>76</v>
      </c>
      <c r="L291" s="49" t="str">
        <f>VLOOKUP(Table1[[#This Row],[Psoft No]],[1]Roster!$C$1:$AJ$1369,11,0)</f>
        <v>Thursday</v>
      </c>
      <c r="M291" s="49" t="str">
        <f>VLOOKUP(Table1[[#This Row],[Psoft No]],[1]Roster!$C$1:$AJ$1369,12,0)</f>
        <v>Friday</v>
      </c>
      <c r="N291" s="48" t="s">
        <v>79</v>
      </c>
      <c r="O291" s="49" t="s">
        <v>35</v>
      </c>
      <c r="P291" s="11" t="s">
        <v>80</v>
      </c>
      <c r="Q291" s="11" t="s">
        <v>81</v>
      </c>
      <c r="R291" s="11" t="s">
        <v>230</v>
      </c>
      <c r="S291" s="11" t="s">
        <v>1730</v>
      </c>
      <c r="T291" s="126" t="str">
        <f>IF(COUNTIFS('DWD RAW File'!$E:$E,$B291,'DWD RAW File'!$AF:$AF,$C$1)&gt;0, IF(COUNTIFS('DWD RAW File'!$E:$E,$B291,'DWD RAW File'!$AF:$AF,$C$1,'DWD RAW File'!$AB:$AB,"Present")&gt;0,"6th Day OT","OFF"), IF(COUNTIFS('DWD RAW File'!$E:$E,$B291,'DWD RAW File'!$AG:$AG,$C$1)&gt;0, IF(COUNTIFS('DWD RAW File'!$E:$E,$B291,'DWD RAW File'!$AG:$AG,$C$1,'DWD RAW File'!$AB:$AB,"Present")&gt;0,"7th Day OT","OFF"), IF(COUNTIFS('DWD RAW File'!$E:$E,$B291,'DWD RAW File'!$AB:$AB,"Present")&gt;0, "P", IF(COUNTIFS('DWD RAW File'!$E:$E,$B291,'DWD RAW File'!$AB:$AB,"Not Present",'DWD RAW File'!$AK:$AK,"&lt;&gt;")&gt;0, _xlfn.XLOOKUP($B291,'DWD RAW File'!$E:$E,'DWD RAW File'!$AK:$AK,""), IF(COUNTIFS('DWD RAW File'!$E:$E,$B291,'DWD RAW File'!$AB:$AB,"Not Present",'DWD RAW File'!$AL:$AL,"&lt;&gt;")&gt;0, _xlfn.XLOOKUP($B291,'DWD RAW File'!$E:$E,'DWD RAW File'!$AL:$AL,""), "AB")))))</f>
        <v>P</v>
      </c>
      <c r="U291" s="97"/>
      <c r="V291" s="51">
        <v>45915</v>
      </c>
      <c r="W291" s="49" t="s">
        <v>1558</v>
      </c>
      <c r="X291" s="121" t="str">
        <f>VLOOKUP(Table1[[#This Row],[Psoft No]],[2]Roster_1788384531598!$E$1:$AU$1334,28,0)</f>
        <v>Thursday</v>
      </c>
      <c r="Y291" s="121" t="b">
        <f>Table1[[#This Row],[Column1]]=Table1[[#This Row],[OFF1]]</f>
        <v>1</v>
      </c>
    </row>
    <row r="292" spans="1:25" ht="13" hidden="1" customHeight="1">
      <c r="A292" s="11">
        <v>286</v>
      </c>
      <c r="B292" s="47">
        <v>203880236</v>
      </c>
      <c r="C292" s="87" t="s">
        <v>253</v>
      </c>
      <c r="D292" s="11" t="s">
        <v>254</v>
      </c>
      <c r="E292" s="48" t="s">
        <v>31</v>
      </c>
      <c r="F292" s="48" t="s">
        <v>74</v>
      </c>
      <c r="G292" s="11" t="s">
        <v>64</v>
      </c>
      <c r="H292" s="11" t="s">
        <v>75</v>
      </c>
      <c r="I292" s="11">
        <v>1299</v>
      </c>
      <c r="J292" s="49" t="str">
        <f>VLOOKUP(Table1[[#This Row],[Psoft No]],[1]Roster!$C$1:$AJ$1369,9,0)</f>
        <v>Day Shift</v>
      </c>
      <c r="K292" s="49" t="s">
        <v>76</v>
      </c>
      <c r="L292" s="49" t="str">
        <f>VLOOKUP(Table1[[#This Row],[Psoft No]],[1]Roster!$C$1:$AJ$1369,11,0)</f>
        <v>Friday</v>
      </c>
      <c r="M292" s="49" t="str">
        <f>VLOOKUP(Table1[[#This Row],[Psoft No]],[1]Roster!$C$1:$AJ$1369,12,0)</f>
        <v>Saturday</v>
      </c>
      <c r="N292" s="48" t="s">
        <v>79</v>
      </c>
      <c r="O292" s="49" t="s">
        <v>35</v>
      </c>
      <c r="P292" s="11" t="s">
        <v>80</v>
      </c>
      <c r="Q292" s="11" t="s">
        <v>81</v>
      </c>
      <c r="R292" s="11" t="s">
        <v>224</v>
      </c>
      <c r="S292" s="11" t="s">
        <v>225</v>
      </c>
      <c r="T292" s="126" t="str">
        <f>IF(COUNTIFS('DWD RAW File'!$E:$E,$B292,'DWD RAW File'!$AF:$AF,$C$1)&gt;0, IF(COUNTIFS('DWD RAW File'!$E:$E,$B292,'DWD RAW File'!$AF:$AF,$C$1,'DWD RAW File'!$AB:$AB,"Present")&gt;0,"6th Day OT","OFF"), IF(COUNTIFS('DWD RAW File'!$E:$E,$B292,'DWD RAW File'!$AG:$AG,$C$1)&gt;0, IF(COUNTIFS('DWD RAW File'!$E:$E,$B292,'DWD RAW File'!$AG:$AG,$C$1,'DWD RAW File'!$AB:$AB,"Present")&gt;0,"7th Day OT","OFF"), IF(COUNTIFS('DWD RAW File'!$E:$E,$B292,'DWD RAW File'!$AB:$AB,"Present")&gt;0, "P", IF(COUNTIFS('DWD RAW File'!$E:$E,$B292,'DWD RAW File'!$AB:$AB,"Not Present",'DWD RAW File'!$AK:$AK,"&lt;&gt;")&gt;0, _xlfn.XLOOKUP($B292,'DWD RAW File'!$E:$E,'DWD RAW File'!$AK:$AK,""), IF(COUNTIFS('DWD RAW File'!$E:$E,$B292,'DWD RAW File'!$AB:$AB,"Not Present",'DWD RAW File'!$AL:$AL,"&lt;&gt;")&gt;0, _xlfn.XLOOKUP($B292,'DWD RAW File'!$E:$E,'DWD RAW File'!$AL:$AL,""), "AB")))))</f>
        <v>P</v>
      </c>
      <c r="U292" s="97"/>
      <c r="V292" s="51">
        <v>45530</v>
      </c>
      <c r="W292" s="49" t="s">
        <v>1558</v>
      </c>
      <c r="X292" s="121" t="str">
        <f>VLOOKUP(Table1[[#This Row],[Psoft No]],[2]Roster_1788384531598!$E$1:$AU$1334,28,0)</f>
        <v>Friday</v>
      </c>
      <c r="Y292" s="121" t="b">
        <f>Table1[[#This Row],[Column1]]=Table1[[#This Row],[OFF1]]</f>
        <v>1</v>
      </c>
    </row>
    <row r="293" spans="1:25" ht="13" hidden="1" customHeight="1">
      <c r="A293" s="11">
        <v>287</v>
      </c>
      <c r="B293" s="47">
        <v>203741612</v>
      </c>
      <c r="C293" s="87" t="s">
        <v>255</v>
      </c>
      <c r="D293" s="11" t="s">
        <v>256</v>
      </c>
      <c r="E293" s="48" t="s">
        <v>31</v>
      </c>
      <c r="F293" s="48" t="s">
        <v>74</v>
      </c>
      <c r="G293" s="11" t="s">
        <v>64</v>
      </c>
      <c r="H293" s="11" t="s">
        <v>75</v>
      </c>
      <c r="I293" s="11">
        <v>1299</v>
      </c>
      <c r="J293" s="49" t="str">
        <f>VLOOKUP(Table1[[#This Row],[Psoft No]],[1]Roster!$C$1:$AJ$1369,9,0)</f>
        <v>Night Shift</v>
      </c>
      <c r="K293" s="49" t="s">
        <v>76</v>
      </c>
      <c r="L293" s="49" t="str">
        <f>VLOOKUP(Table1[[#This Row],[Psoft No]],[1]Roster!$C$1:$AJ$1369,11,0)</f>
        <v>Friday</v>
      </c>
      <c r="M293" s="49" t="str">
        <f>VLOOKUP(Table1[[#This Row],[Psoft No]],[1]Roster!$C$1:$AJ$1369,12,0)</f>
        <v>Saturday</v>
      </c>
      <c r="N293" s="48" t="s">
        <v>79</v>
      </c>
      <c r="O293" s="49" t="s">
        <v>35</v>
      </c>
      <c r="P293" s="11" t="s">
        <v>80</v>
      </c>
      <c r="Q293" s="11" t="s">
        <v>81</v>
      </c>
      <c r="R293" s="11" t="s">
        <v>223</v>
      </c>
      <c r="S293" s="11" t="s">
        <v>2649</v>
      </c>
      <c r="T293" s="126" t="str">
        <f>IF(COUNTIFS('DWD RAW File'!$E:$E,$B293,'DWD RAW File'!$AF:$AF,$C$1)&gt;0, IF(COUNTIFS('DWD RAW File'!$E:$E,$B293,'DWD RAW File'!$AF:$AF,$C$1,'DWD RAW File'!$AB:$AB,"Present")&gt;0,"6th Day OT","OFF"), IF(COUNTIFS('DWD RAW File'!$E:$E,$B293,'DWD RAW File'!$AG:$AG,$C$1)&gt;0, IF(COUNTIFS('DWD RAW File'!$E:$E,$B293,'DWD RAW File'!$AG:$AG,$C$1,'DWD RAW File'!$AB:$AB,"Present")&gt;0,"7th Day OT","OFF"), IF(COUNTIFS('DWD RAW File'!$E:$E,$B293,'DWD RAW File'!$AB:$AB,"Present")&gt;0, "P", IF(COUNTIFS('DWD RAW File'!$E:$E,$B293,'DWD RAW File'!$AB:$AB,"Not Present",'DWD RAW File'!$AK:$AK,"&lt;&gt;")&gt;0, _xlfn.XLOOKUP($B293,'DWD RAW File'!$E:$E,'DWD RAW File'!$AK:$AK,""), IF(COUNTIFS('DWD RAW File'!$E:$E,$B293,'DWD RAW File'!$AB:$AB,"Not Present",'DWD RAW File'!$AL:$AL,"&lt;&gt;")&gt;0, _xlfn.XLOOKUP($B293,'DWD RAW File'!$E:$E,'DWD RAW File'!$AL:$AL,""), "AB")))))</f>
        <v>P</v>
      </c>
      <c r="U293" s="97"/>
      <c r="V293" s="51">
        <v>45516</v>
      </c>
      <c r="W293" s="49" t="s">
        <v>1558</v>
      </c>
      <c r="X293" s="121" t="str">
        <f>VLOOKUP(Table1[[#This Row],[Psoft No]],[2]Roster_1788384531598!$E$1:$AU$1334,28,0)</f>
        <v>Friday</v>
      </c>
      <c r="Y293" s="121" t="b">
        <f>Table1[[#This Row],[Column1]]=Table1[[#This Row],[OFF1]]</f>
        <v>1</v>
      </c>
    </row>
    <row r="294" spans="1:25" ht="13" hidden="1" customHeight="1">
      <c r="A294" s="11">
        <v>288</v>
      </c>
      <c r="B294" s="47">
        <v>203737145</v>
      </c>
      <c r="C294" s="87" t="s">
        <v>257</v>
      </c>
      <c r="D294" s="11" t="s">
        <v>258</v>
      </c>
      <c r="E294" s="48" t="s">
        <v>31</v>
      </c>
      <c r="F294" s="48" t="s">
        <v>74</v>
      </c>
      <c r="G294" s="11" t="s">
        <v>64</v>
      </c>
      <c r="H294" s="11" t="s">
        <v>75</v>
      </c>
      <c r="I294" s="11">
        <v>1299</v>
      </c>
      <c r="J294" s="49" t="str">
        <f>VLOOKUP(Table1[[#This Row],[Psoft No]],[1]Roster!$C$1:$AJ$1369,9,0)</f>
        <v>Night Shift</v>
      </c>
      <c r="K294" s="49" t="s">
        <v>76</v>
      </c>
      <c r="L294" s="49" t="str">
        <f>VLOOKUP(Table1[[#This Row],[Psoft No]],[1]Roster!$C$1:$AJ$1369,11,0)</f>
        <v>Friday</v>
      </c>
      <c r="M294" s="49" t="str">
        <f>VLOOKUP(Table1[[#This Row],[Psoft No]],[1]Roster!$C$1:$AJ$1369,12,0)</f>
        <v>Saturday</v>
      </c>
      <c r="N294" s="48" t="s">
        <v>79</v>
      </c>
      <c r="O294" s="49" t="s">
        <v>35</v>
      </c>
      <c r="P294" s="11" t="s">
        <v>80</v>
      </c>
      <c r="Q294" s="11" t="s">
        <v>81</v>
      </c>
      <c r="R294" s="11" t="s">
        <v>223</v>
      </c>
      <c r="S294" s="11" t="s">
        <v>2649</v>
      </c>
      <c r="T294" s="126" t="str">
        <f>IF(COUNTIFS('DWD RAW File'!$E:$E,$B294,'DWD RAW File'!$AF:$AF,$C$1)&gt;0, IF(COUNTIFS('DWD RAW File'!$E:$E,$B294,'DWD RAW File'!$AF:$AF,$C$1,'DWD RAW File'!$AB:$AB,"Present")&gt;0,"6th Day OT","OFF"), IF(COUNTIFS('DWD RAW File'!$E:$E,$B294,'DWD RAW File'!$AG:$AG,$C$1)&gt;0, IF(COUNTIFS('DWD RAW File'!$E:$E,$B294,'DWD RAW File'!$AG:$AG,$C$1,'DWD RAW File'!$AB:$AB,"Present")&gt;0,"7th Day OT","OFF"), IF(COUNTIFS('DWD RAW File'!$E:$E,$B294,'DWD RAW File'!$AB:$AB,"Present")&gt;0, "P", IF(COUNTIFS('DWD RAW File'!$E:$E,$B294,'DWD RAW File'!$AB:$AB,"Not Present",'DWD RAW File'!$AK:$AK,"&lt;&gt;")&gt;0, _xlfn.XLOOKUP($B294,'DWD RAW File'!$E:$E,'DWD RAW File'!$AK:$AK,""), IF(COUNTIFS('DWD RAW File'!$E:$E,$B294,'DWD RAW File'!$AB:$AB,"Not Present",'DWD RAW File'!$AL:$AL,"&lt;&gt;")&gt;0, _xlfn.XLOOKUP($B294,'DWD RAW File'!$E:$E,'DWD RAW File'!$AL:$AL,""), "AB")))))</f>
        <v>P</v>
      </c>
      <c r="U294" s="97"/>
      <c r="V294" s="51">
        <v>45502</v>
      </c>
      <c r="W294" s="49" t="s">
        <v>1558</v>
      </c>
      <c r="X294" s="121" t="str">
        <f>VLOOKUP(Table1[[#This Row],[Psoft No]],[2]Roster_1788384531598!$E$1:$AU$1334,28,0)</f>
        <v>Friday</v>
      </c>
      <c r="Y294" s="121" t="b">
        <f>Table1[[#This Row],[Column1]]=Table1[[#This Row],[OFF1]]</f>
        <v>1</v>
      </c>
    </row>
    <row r="295" spans="1:25" ht="13" hidden="1" customHeight="1">
      <c r="A295" s="11">
        <v>289</v>
      </c>
      <c r="B295" s="47">
        <v>203813036</v>
      </c>
      <c r="C295" s="87" t="s">
        <v>259</v>
      </c>
      <c r="D295" s="11" t="s">
        <v>260</v>
      </c>
      <c r="E295" s="48" t="s">
        <v>31</v>
      </c>
      <c r="F295" s="48" t="s">
        <v>74</v>
      </c>
      <c r="G295" s="11" t="s">
        <v>64</v>
      </c>
      <c r="H295" s="11" t="s">
        <v>75</v>
      </c>
      <c r="I295" s="11">
        <v>1299</v>
      </c>
      <c r="J295" s="49" t="str">
        <f>VLOOKUP(Table1[[#This Row],[Psoft No]],[1]Roster!$C$1:$AJ$1369,9,0)</f>
        <v>Day Shift</v>
      </c>
      <c r="K295" s="49" t="s">
        <v>76</v>
      </c>
      <c r="L295" s="49" t="str">
        <f>VLOOKUP(Table1[[#This Row],[Psoft No]],[1]Roster!$C$1:$AJ$1369,11,0)</f>
        <v>Saturday</v>
      </c>
      <c r="M295" s="49" t="str">
        <f>VLOOKUP(Table1[[#This Row],[Psoft No]],[1]Roster!$C$1:$AJ$1369,12,0)</f>
        <v>Sunday</v>
      </c>
      <c r="N295" s="48" t="s">
        <v>86</v>
      </c>
      <c r="O295" s="49" t="s">
        <v>35</v>
      </c>
      <c r="P295" s="11" t="s">
        <v>80</v>
      </c>
      <c r="Q295" s="11" t="s">
        <v>99</v>
      </c>
      <c r="R295" s="11" t="s">
        <v>224</v>
      </c>
      <c r="S295" s="11" t="s">
        <v>225</v>
      </c>
      <c r="T295" s="126" t="str">
        <f>IF(COUNTIFS('DWD RAW File'!$E:$E,$B295,'DWD RAW File'!$AF:$AF,$C$1)&gt;0, IF(COUNTIFS('DWD RAW File'!$E:$E,$B295,'DWD RAW File'!$AF:$AF,$C$1,'DWD RAW File'!$AB:$AB,"Present")&gt;0,"6th Day OT","OFF"), IF(COUNTIFS('DWD RAW File'!$E:$E,$B295,'DWD RAW File'!$AG:$AG,$C$1)&gt;0, IF(COUNTIFS('DWD RAW File'!$E:$E,$B295,'DWD RAW File'!$AG:$AG,$C$1,'DWD RAW File'!$AB:$AB,"Present")&gt;0,"7th Day OT","OFF"), IF(COUNTIFS('DWD RAW File'!$E:$E,$B295,'DWD RAW File'!$AB:$AB,"Present")&gt;0, "P", IF(COUNTIFS('DWD RAW File'!$E:$E,$B295,'DWD RAW File'!$AB:$AB,"Not Present",'DWD RAW File'!$AK:$AK,"&lt;&gt;")&gt;0, _xlfn.XLOOKUP($B295,'DWD RAW File'!$E:$E,'DWD RAW File'!$AK:$AK,""), IF(COUNTIFS('DWD RAW File'!$E:$E,$B295,'DWD RAW File'!$AB:$AB,"Not Present",'DWD RAW File'!$AL:$AL,"&lt;&gt;")&gt;0, _xlfn.XLOOKUP($B295,'DWD RAW File'!$E:$E,'DWD RAW File'!$AL:$AL,""), "AB")))))</f>
        <v>P</v>
      </c>
      <c r="U295" s="97"/>
      <c r="V295" s="51">
        <v>45517</v>
      </c>
      <c r="W295" s="49" t="s">
        <v>1559</v>
      </c>
      <c r="X295" s="121" t="str">
        <f>VLOOKUP(Table1[[#This Row],[Psoft No]],[2]Roster_1788384531598!$E$1:$AU$1334,28,0)</f>
        <v>Saturday</v>
      </c>
      <c r="Y295" s="121" t="b">
        <f>Table1[[#This Row],[Column1]]=Table1[[#This Row],[OFF1]]</f>
        <v>1</v>
      </c>
    </row>
    <row r="296" spans="1:25" ht="13" hidden="1" customHeight="1">
      <c r="A296" s="11">
        <v>290</v>
      </c>
      <c r="B296" s="47">
        <v>203813037</v>
      </c>
      <c r="C296" s="87" t="s">
        <v>261</v>
      </c>
      <c r="D296" s="11" t="s">
        <v>262</v>
      </c>
      <c r="E296" s="48" t="s">
        <v>31</v>
      </c>
      <c r="F296" s="48" t="s">
        <v>74</v>
      </c>
      <c r="G296" s="11" t="s">
        <v>64</v>
      </c>
      <c r="H296" s="11" t="s">
        <v>75</v>
      </c>
      <c r="I296" s="11">
        <v>1299</v>
      </c>
      <c r="J296" s="49" t="str">
        <f>VLOOKUP(Table1[[#This Row],[Psoft No]],[1]Roster!$C$1:$AJ$1369,9,0)</f>
        <v>Night Shift</v>
      </c>
      <c r="K296" s="49" t="s">
        <v>76</v>
      </c>
      <c r="L296" s="49" t="str">
        <f>VLOOKUP(Table1[[#This Row],[Psoft No]],[1]Roster!$C$1:$AJ$1369,11,0)</f>
        <v>Friday</v>
      </c>
      <c r="M296" s="49" t="str">
        <f>VLOOKUP(Table1[[#This Row],[Psoft No]],[1]Roster!$C$1:$AJ$1369,12,0)</f>
        <v>Saturday</v>
      </c>
      <c r="N296" s="48" t="s">
        <v>86</v>
      </c>
      <c r="O296" s="49" t="s">
        <v>35</v>
      </c>
      <c r="P296" s="11" t="s">
        <v>80</v>
      </c>
      <c r="Q296" s="11" t="s">
        <v>99</v>
      </c>
      <c r="R296" s="11" t="s">
        <v>224</v>
      </c>
      <c r="S296" s="11" t="s">
        <v>225</v>
      </c>
      <c r="T296" s="126" t="str">
        <f>IF(COUNTIFS('DWD RAW File'!$E:$E,$B296,'DWD RAW File'!$AF:$AF,$C$1)&gt;0, IF(COUNTIFS('DWD RAW File'!$E:$E,$B296,'DWD RAW File'!$AF:$AF,$C$1,'DWD RAW File'!$AB:$AB,"Present")&gt;0,"6th Day OT","OFF"), IF(COUNTIFS('DWD RAW File'!$E:$E,$B296,'DWD RAW File'!$AG:$AG,$C$1)&gt;0, IF(COUNTIFS('DWD RAW File'!$E:$E,$B296,'DWD RAW File'!$AG:$AG,$C$1,'DWD RAW File'!$AB:$AB,"Present")&gt;0,"7th Day OT","OFF"), IF(COUNTIFS('DWD RAW File'!$E:$E,$B296,'DWD RAW File'!$AB:$AB,"Present")&gt;0, "P", IF(COUNTIFS('DWD RAW File'!$E:$E,$B296,'DWD RAW File'!$AB:$AB,"Not Present",'DWD RAW File'!$AK:$AK,"&lt;&gt;")&gt;0, _xlfn.XLOOKUP($B296,'DWD RAW File'!$E:$E,'DWD RAW File'!$AK:$AK,""), IF(COUNTIFS('DWD RAW File'!$E:$E,$B296,'DWD RAW File'!$AB:$AB,"Not Present",'DWD RAW File'!$AL:$AL,"&lt;&gt;")&gt;0, _xlfn.XLOOKUP($B296,'DWD RAW File'!$E:$E,'DWD RAW File'!$AL:$AL,""), "AB")))))</f>
        <v>P</v>
      </c>
      <c r="U296" s="97"/>
      <c r="V296" s="51">
        <v>45517</v>
      </c>
      <c r="W296" s="49" t="s">
        <v>1558</v>
      </c>
      <c r="X296" s="121" t="str">
        <f>VLOOKUP(Table1[[#This Row],[Psoft No]],[2]Roster_1788384531598!$E$1:$AU$1334,28,0)</f>
        <v>Friday</v>
      </c>
      <c r="Y296" s="121" t="b">
        <f>Table1[[#This Row],[Column1]]=Table1[[#This Row],[OFF1]]</f>
        <v>1</v>
      </c>
    </row>
    <row r="297" spans="1:25" ht="13" hidden="1" customHeight="1">
      <c r="A297" s="11">
        <v>291</v>
      </c>
      <c r="B297" s="47">
        <v>206958086</v>
      </c>
      <c r="C297" s="87" t="s">
        <v>2433</v>
      </c>
      <c r="D297" s="11" t="s">
        <v>2434</v>
      </c>
      <c r="E297" s="48" t="s">
        <v>31</v>
      </c>
      <c r="F297" s="48" t="s">
        <v>74</v>
      </c>
      <c r="G297" s="11" t="s">
        <v>64</v>
      </c>
      <c r="H297" s="11" t="s">
        <v>75</v>
      </c>
      <c r="I297" s="11">
        <v>1299</v>
      </c>
      <c r="J297" s="49" t="str">
        <f>VLOOKUP(Table1[[#This Row],[Psoft No]],[1]Roster!$C$1:$AJ$1369,9,0)</f>
        <v>Day Shift</v>
      </c>
      <c r="K297" s="49" t="s">
        <v>76</v>
      </c>
      <c r="L297" s="49" t="str">
        <f>VLOOKUP(Table1[[#This Row],[Psoft No]],[1]Roster!$C$1:$AJ$1369,11,0)</f>
        <v>Thursday</v>
      </c>
      <c r="M297" s="49" t="str">
        <f>VLOOKUP(Table1[[#This Row],[Psoft No]],[1]Roster!$C$1:$AJ$1369,12,0)</f>
        <v>Friday</v>
      </c>
      <c r="N297" s="49" t="s">
        <v>89</v>
      </c>
      <c r="O297" s="49" t="s">
        <v>35</v>
      </c>
      <c r="P297" s="11" t="s">
        <v>80</v>
      </c>
      <c r="Q297" s="11" t="s">
        <v>96</v>
      </c>
      <c r="R297" s="11" t="s">
        <v>223</v>
      </c>
      <c r="S297" s="11" t="s">
        <v>2649</v>
      </c>
      <c r="T297" s="126" t="str">
        <f>IF(COUNTIFS('DWD RAW File'!$E:$E,$B297,'DWD RAW File'!$AF:$AF,$C$1)&gt;0, IF(COUNTIFS('DWD RAW File'!$E:$E,$B297,'DWD RAW File'!$AF:$AF,$C$1,'DWD RAW File'!$AB:$AB,"Present")&gt;0,"6th Day OT","OFF"), IF(COUNTIFS('DWD RAW File'!$E:$E,$B297,'DWD RAW File'!$AG:$AG,$C$1)&gt;0, IF(COUNTIFS('DWD RAW File'!$E:$E,$B297,'DWD RAW File'!$AG:$AG,$C$1,'DWD RAW File'!$AB:$AB,"Present")&gt;0,"7th Day OT","OFF"), IF(COUNTIFS('DWD RAW File'!$E:$E,$B297,'DWD RAW File'!$AB:$AB,"Present")&gt;0, "P", IF(COUNTIFS('DWD RAW File'!$E:$E,$B297,'DWD RAW File'!$AB:$AB,"Not Present",'DWD RAW File'!$AK:$AK,"&lt;&gt;")&gt;0, _xlfn.XLOOKUP($B297,'DWD RAW File'!$E:$E,'DWD RAW File'!$AK:$AK,""), IF(COUNTIFS('DWD RAW File'!$E:$E,$B297,'DWD RAW File'!$AB:$AB,"Not Present",'DWD RAW File'!$AL:$AL,"&lt;&gt;")&gt;0, _xlfn.XLOOKUP($B297,'DWD RAW File'!$E:$E,'DWD RAW File'!$AL:$AL,""), "AB")))))</f>
        <v>P</v>
      </c>
      <c r="U297" s="97"/>
      <c r="V297" s="51">
        <v>46048</v>
      </c>
      <c r="W297" s="49" t="s">
        <v>1558</v>
      </c>
      <c r="X297" s="121" t="str">
        <f>VLOOKUP(Table1[[#This Row],[Psoft No]],[2]Roster_1788384531598!$E$1:$AU$1334,28,0)</f>
        <v>Thursday</v>
      </c>
      <c r="Y297" s="121" t="b">
        <f>Table1[[#This Row],[Column1]]=Table1[[#This Row],[OFF1]]</f>
        <v>1</v>
      </c>
    </row>
    <row r="298" spans="1:25" ht="13" customHeight="1">
      <c r="A298" s="11">
        <v>292</v>
      </c>
      <c r="B298" s="47">
        <v>204868861</v>
      </c>
      <c r="C298" s="87" t="s">
        <v>263</v>
      </c>
      <c r="D298" s="11" t="s">
        <v>264</v>
      </c>
      <c r="E298" s="48" t="s">
        <v>31</v>
      </c>
      <c r="F298" s="48" t="s">
        <v>74</v>
      </c>
      <c r="G298" s="11" t="s">
        <v>64</v>
      </c>
      <c r="H298" s="11" t="s">
        <v>75</v>
      </c>
      <c r="I298" s="11">
        <v>1299</v>
      </c>
      <c r="J298" s="49" t="str">
        <f>VLOOKUP(Table1[[#This Row],[Psoft No]],[1]Roster!$C$1:$AJ$1369,9,0)</f>
        <v>Day Shift</v>
      </c>
      <c r="K298" s="49" t="s">
        <v>76</v>
      </c>
      <c r="L298" s="49" t="str">
        <f>VLOOKUP(Table1[[#This Row],[Psoft No]],[1]Roster!$C$1:$AJ$1369,11,0)</f>
        <v>Thursday</v>
      </c>
      <c r="M298" s="49" t="str">
        <f>VLOOKUP(Table1[[#This Row],[Psoft No]],[1]Roster!$C$1:$AJ$1369,12,0)</f>
        <v>Friday</v>
      </c>
      <c r="N298" s="48" t="s">
        <v>86</v>
      </c>
      <c r="O298" s="49" t="s">
        <v>35</v>
      </c>
      <c r="P298" s="11" t="s">
        <v>80</v>
      </c>
      <c r="Q298" s="11" t="s">
        <v>87</v>
      </c>
      <c r="R298" s="11" t="s">
        <v>223</v>
      </c>
      <c r="S298" s="11" t="s">
        <v>2649</v>
      </c>
      <c r="T298" s="126" t="s">
        <v>3</v>
      </c>
      <c r="U298" s="97"/>
      <c r="V298" s="51">
        <v>45691</v>
      </c>
      <c r="W298" s="49" t="s">
        <v>1558</v>
      </c>
      <c r="X298" s="121" t="str">
        <f>VLOOKUP(Table1[[#This Row],[Psoft No]],[2]Roster_1788384531598!$E$1:$AU$1334,28,0)</f>
        <v>Thursday</v>
      </c>
      <c r="Y298" s="121" t="b">
        <f>Table1[[#This Row],[Column1]]=Table1[[#This Row],[OFF1]]</f>
        <v>1</v>
      </c>
    </row>
    <row r="299" spans="1:25" ht="13" hidden="1" customHeight="1">
      <c r="A299" s="11">
        <v>293</v>
      </c>
      <c r="B299" s="47">
        <v>206883741</v>
      </c>
      <c r="C299" s="87" t="s">
        <v>1769</v>
      </c>
      <c r="D299" s="11" t="s">
        <v>1770</v>
      </c>
      <c r="E299" s="11" t="s">
        <v>31</v>
      </c>
      <c r="F299" s="11" t="s">
        <v>74</v>
      </c>
      <c r="G299" s="11" t="s">
        <v>64</v>
      </c>
      <c r="H299" s="11" t="s">
        <v>75</v>
      </c>
      <c r="I299" s="11">
        <v>1299</v>
      </c>
      <c r="J299" s="49" t="str">
        <f>VLOOKUP(Table1[[#This Row],[Psoft No]],[1]Roster!$C$1:$AJ$1369,9,0)</f>
        <v>Day Shift</v>
      </c>
      <c r="K299" s="49" t="s">
        <v>76</v>
      </c>
      <c r="L299" s="49" t="str">
        <f>VLOOKUP(Table1[[#This Row],[Psoft No]],[1]Roster!$C$1:$AJ$1369,11,0)</f>
        <v>Thursday</v>
      </c>
      <c r="M299" s="49" t="str">
        <f>VLOOKUP(Table1[[#This Row],[Psoft No]],[1]Roster!$C$1:$AJ$1369,12,0)</f>
        <v>Friday</v>
      </c>
      <c r="N299" s="49" t="s">
        <v>89</v>
      </c>
      <c r="O299" s="11" t="s">
        <v>35</v>
      </c>
      <c r="P299" s="11" t="s">
        <v>80</v>
      </c>
      <c r="Q299" s="11" t="s">
        <v>96</v>
      </c>
      <c r="R299" s="11" t="s">
        <v>230</v>
      </c>
      <c r="S299" s="11" t="s">
        <v>1730</v>
      </c>
      <c r="T299" s="126" t="str">
        <f>IF(COUNTIFS('DWD RAW File'!$E:$E,$B299,'DWD RAW File'!$AF:$AF,$C$1)&gt;0, IF(COUNTIFS('DWD RAW File'!$E:$E,$B299,'DWD RAW File'!$AF:$AF,$C$1,'DWD RAW File'!$AB:$AB,"Present")&gt;0,"6th Day OT","OFF"), IF(COUNTIFS('DWD RAW File'!$E:$E,$B299,'DWD RAW File'!$AG:$AG,$C$1)&gt;0, IF(COUNTIFS('DWD RAW File'!$E:$E,$B299,'DWD RAW File'!$AG:$AG,$C$1,'DWD RAW File'!$AB:$AB,"Present")&gt;0,"7th Day OT","OFF"), IF(COUNTIFS('DWD RAW File'!$E:$E,$B299,'DWD RAW File'!$AB:$AB,"Present")&gt;0, "P", IF(COUNTIFS('DWD RAW File'!$E:$E,$B299,'DWD RAW File'!$AB:$AB,"Not Present",'DWD RAW File'!$AK:$AK,"&lt;&gt;")&gt;0, _xlfn.XLOOKUP($B299,'DWD RAW File'!$E:$E,'DWD RAW File'!$AK:$AK,""), IF(COUNTIFS('DWD RAW File'!$E:$E,$B299,'DWD RAW File'!$AB:$AB,"Not Present",'DWD RAW File'!$AL:$AL,"&lt;&gt;")&gt;0, _xlfn.XLOOKUP($B299,'DWD RAW File'!$E:$E,'DWD RAW File'!$AL:$AL,""), "AB")))))</f>
        <v>P</v>
      </c>
      <c r="U299" s="97"/>
      <c r="V299" s="51">
        <v>46027</v>
      </c>
      <c r="W299" s="11" t="s">
        <v>1558</v>
      </c>
      <c r="X299" s="121" t="str">
        <f>VLOOKUP(Table1[[#This Row],[Psoft No]],[2]Roster_1788384531598!$E$1:$AU$1334,28,0)</f>
        <v>Thursday</v>
      </c>
      <c r="Y299" s="121" t="b">
        <f>Table1[[#This Row],[Column1]]=Table1[[#This Row],[OFF1]]</f>
        <v>1</v>
      </c>
    </row>
    <row r="300" spans="1:25" ht="13" hidden="1" customHeight="1">
      <c r="A300" s="11">
        <v>294</v>
      </c>
      <c r="B300" s="47">
        <v>203813035</v>
      </c>
      <c r="C300" s="87" t="s">
        <v>266</v>
      </c>
      <c r="D300" s="11" t="s">
        <v>267</v>
      </c>
      <c r="E300" s="48" t="s">
        <v>31</v>
      </c>
      <c r="F300" s="48" t="s">
        <v>74</v>
      </c>
      <c r="G300" s="11" t="s">
        <v>64</v>
      </c>
      <c r="H300" s="11" t="s">
        <v>75</v>
      </c>
      <c r="I300" s="11">
        <v>1299</v>
      </c>
      <c r="J300" s="49" t="str">
        <f>VLOOKUP(Table1[[#This Row],[Psoft No]],[1]Roster!$C$1:$AJ$1369,9,0)</f>
        <v>Day Shift</v>
      </c>
      <c r="K300" s="49" t="s">
        <v>76</v>
      </c>
      <c r="L300" s="49" t="str">
        <f>VLOOKUP(Table1[[#This Row],[Psoft No]],[1]Roster!$C$1:$AJ$1369,11,0)</f>
        <v>Sunday</v>
      </c>
      <c r="M300" s="49" t="str">
        <f>VLOOKUP(Table1[[#This Row],[Psoft No]],[1]Roster!$C$1:$AJ$1369,12,0)</f>
        <v>Monday</v>
      </c>
      <c r="N300" s="48" t="s">
        <v>86</v>
      </c>
      <c r="O300" s="49" t="s">
        <v>35</v>
      </c>
      <c r="P300" s="11" t="s">
        <v>80</v>
      </c>
      <c r="Q300" s="11" t="s">
        <v>99</v>
      </c>
      <c r="R300" s="11" t="s">
        <v>223</v>
      </c>
      <c r="S300" s="11" t="s">
        <v>2649</v>
      </c>
      <c r="T300" s="126" t="str">
        <f>IF(COUNTIFS('DWD RAW File'!$E:$E,$B300,'DWD RAW File'!$AF:$AF,$C$1)&gt;0, IF(COUNTIFS('DWD RAW File'!$E:$E,$B300,'DWD RAW File'!$AF:$AF,$C$1,'DWD RAW File'!$AB:$AB,"Present")&gt;0,"6th Day OT","OFF"), IF(COUNTIFS('DWD RAW File'!$E:$E,$B300,'DWD RAW File'!$AG:$AG,$C$1)&gt;0, IF(COUNTIFS('DWD RAW File'!$E:$E,$B300,'DWD RAW File'!$AG:$AG,$C$1,'DWD RAW File'!$AB:$AB,"Present")&gt;0,"7th Day OT","OFF"), IF(COUNTIFS('DWD RAW File'!$E:$E,$B300,'DWD RAW File'!$AB:$AB,"Present")&gt;0, "P", IF(COUNTIFS('DWD RAW File'!$E:$E,$B300,'DWD RAW File'!$AB:$AB,"Not Present",'DWD RAW File'!$AK:$AK,"&lt;&gt;")&gt;0, _xlfn.XLOOKUP($B300,'DWD RAW File'!$E:$E,'DWD RAW File'!$AK:$AK,""), IF(COUNTIFS('DWD RAW File'!$E:$E,$B300,'DWD RAW File'!$AB:$AB,"Not Present",'DWD RAW File'!$AL:$AL,"&lt;&gt;")&gt;0, _xlfn.XLOOKUP($B300,'DWD RAW File'!$E:$E,'DWD RAW File'!$AL:$AL,""), "AB")))))</f>
        <v>P</v>
      </c>
      <c r="U300" s="97"/>
      <c r="V300" s="51">
        <v>45517</v>
      </c>
      <c r="W300" s="49" t="s">
        <v>1558</v>
      </c>
      <c r="X300" s="121" t="str">
        <f>VLOOKUP(Table1[[#This Row],[Psoft No]],[2]Roster_1788384531598!$E$1:$AU$1334,28,0)</f>
        <v>Sunday</v>
      </c>
      <c r="Y300" s="121" t="b">
        <f>Table1[[#This Row],[Column1]]=Table1[[#This Row],[OFF1]]</f>
        <v>1</v>
      </c>
    </row>
    <row r="301" spans="1:25" ht="13" hidden="1" customHeight="1">
      <c r="A301" s="11">
        <v>295</v>
      </c>
      <c r="B301" s="47">
        <v>203736754</v>
      </c>
      <c r="C301" s="87" t="s">
        <v>268</v>
      </c>
      <c r="D301" s="11" t="s">
        <v>269</v>
      </c>
      <c r="E301" s="48" t="s">
        <v>31</v>
      </c>
      <c r="F301" s="48" t="s">
        <v>74</v>
      </c>
      <c r="G301" s="11" t="s">
        <v>64</v>
      </c>
      <c r="H301" s="11" t="s">
        <v>75</v>
      </c>
      <c r="I301" s="11">
        <v>1299</v>
      </c>
      <c r="J301" s="49" t="str">
        <f>VLOOKUP(Table1[[#This Row],[Psoft No]],[1]Roster!$C$1:$AJ$1369,9,0)</f>
        <v>Day Shift</v>
      </c>
      <c r="K301" s="49" t="s">
        <v>76</v>
      </c>
      <c r="L301" s="49" t="str">
        <f>VLOOKUP(Table1[[#This Row],[Psoft No]],[1]Roster!$C$1:$AJ$1369,11,0)</f>
        <v>Tuesday</v>
      </c>
      <c r="M301" s="49" t="str">
        <f>VLOOKUP(Table1[[#This Row],[Psoft No]],[1]Roster!$C$1:$AJ$1369,12,0)</f>
        <v>Wednesday</v>
      </c>
      <c r="N301" s="48" t="s">
        <v>86</v>
      </c>
      <c r="O301" s="49" t="s">
        <v>35</v>
      </c>
      <c r="P301" s="11" t="s">
        <v>80</v>
      </c>
      <c r="Q301" s="11" t="s">
        <v>99</v>
      </c>
      <c r="R301" s="11" t="s">
        <v>223</v>
      </c>
      <c r="S301" s="11" t="s">
        <v>2649</v>
      </c>
      <c r="T301" s="126" t="str">
        <f>IF(COUNTIFS('DWD RAW File'!$E:$E,$B301,'DWD RAW File'!$AF:$AF,$C$1)&gt;0, IF(COUNTIFS('DWD RAW File'!$E:$E,$B301,'DWD RAW File'!$AF:$AF,$C$1,'DWD RAW File'!$AB:$AB,"Present")&gt;0,"6th Day OT","OFF"), IF(COUNTIFS('DWD RAW File'!$E:$E,$B301,'DWD RAW File'!$AG:$AG,$C$1)&gt;0, IF(COUNTIFS('DWD RAW File'!$E:$E,$B301,'DWD RAW File'!$AG:$AG,$C$1,'DWD RAW File'!$AB:$AB,"Present")&gt;0,"7th Day OT","OFF"), IF(COUNTIFS('DWD RAW File'!$E:$E,$B301,'DWD RAW File'!$AB:$AB,"Present")&gt;0, "P", IF(COUNTIFS('DWD RAW File'!$E:$E,$B301,'DWD RAW File'!$AB:$AB,"Not Present",'DWD RAW File'!$AK:$AK,"&lt;&gt;")&gt;0, _xlfn.XLOOKUP($B301,'DWD RAW File'!$E:$E,'DWD RAW File'!$AK:$AK,""), IF(COUNTIFS('DWD RAW File'!$E:$E,$B301,'DWD RAW File'!$AB:$AB,"Not Present",'DWD RAW File'!$AL:$AL,"&lt;&gt;")&gt;0, _xlfn.XLOOKUP($B301,'DWD RAW File'!$E:$E,'DWD RAW File'!$AL:$AL,""), "AB")))))</f>
        <v>OFF</v>
      </c>
      <c r="U301" s="97"/>
      <c r="V301" s="51">
        <v>45502</v>
      </c>
      <c r="W301" s="49" t="s">
        <v>1558</v>
      </c>
      <c r="X301" s="121" t="str">
        <f>VLOOKUP(Table1[[#This Row],[Psoft No]],[2]Roster_1788384531598!$E$1:$AU$1334,28,0)</f>
        <v>Tuesday</v>
      </c>
      <c r="Y301" s="121" t="b">
        <f>Table1[[#This Row],[Column1]]=Table1[[#This Row],[OFF1]]</f>
        <v>1</v>
      </c>
    </row>
    <row r="302" spans="1:25" ht="13" hidden="1" customHeight="1">
      <c r="A302" s="11">
        <v>296</v>
      </c>
      <c r="B302" s="47">
        <v>203709740</v>
      </c>
      <c r="C302" s="87" t="s">
        <v>270</v>
      </c>
      <c r="D302" s="11" t="s">
        <v>271</v>
      </c>
      <c r="E302" s="48" t="s">
        <v>31</v>
      </c>
      <c r="F302" s="48" t="s">
        <v>74</v>
      </c>
      <c r="G302" s="11" t="s">
        <v>64</v>
      </c>
      <c r="H302" s="11" t="s">
        <v>75</v>
      </c>
      <c r="I302" s="11">
        <v>1299</v>
      </c>
      <c r="J302" s="49" t="str">
        <f>VLOOKUP(Table1[[#This Row],[Psoft No]],[1]Roster!$C$1:$AJ$1369,9,0)</f>
        <v>Night Shift</v>
      </c>
      <c r="K302" s="49" t="s">
        <v>76</v>
      </c>
      <c r="L302" s="49" t="str">
        <f>VLOOKUP(Table1[[#This Row],[Psoft No]],[1]Roster!$C$1:$AJ$1369,11,0)</f>
        <v>Wednesday</v>
      </c>
      <c r="M302" s="49" t="str">
        <f>VLOOKUP(Table1[[#This Row],[Psoft No]],[1]Roster!$C$1:$AJ$1369,12,0)</f>
        <v>Thursday</v>
      </c>
      <c r="N302" s="48" t="s">
        <v>86</v>
      </c>
      <c r="O302" s="49" t="s">
        <v>35</v>
      </c>
      <c r="P302" s="11" t="s">
        <v>80</v>
      </c>
      <c r="Q302" s="11" t="s">
        <v>99</v>
      </c>
      <c r="R302" s="11" t="s">
        <v>223</v>
      </c>
      <c r="S302" s="11" t="s">
        <v>2649</v>
      </c>
      <c r="T302" s="126" t="str">
        <f>IF(COUNTIFS('DWD RAW File'!$E:$E,$B302,'DWD RAW File'!$AF:$AF,$C$1)&gt;0, IF(COUNTIFS('DWD RAW File'!$E:$E,$B302,'DWD RAW File'!$AF:$AF,$C$1,'DWD RAW File'!$AB:$AB,"Present")&gt;0,"6th Day OT","OFF"), IF(COUNTIFS('DWD RAW File'!$E:$E,$B302,'DWD RAW File'!$AG:$AG,$C$1)&gt;0, IF(COUNTIFS('DWD RAW File'!$E:$E,$B302,'DWD RAW File'!$AG:$AG,$C$1,'DWD RAW File'!$AB:$AB,"Present")&gt;0,"7th Day OT","OFF"), IF(COUNTIFS('DWD RAW File'!$E:$E,$B302,'DWD RAW File'!$AB:$AB,"Present")&gt;0, "P", IF(COUNTIFS('DWD RAW File'!$E:$E,$B302,'DWD RAW File'!$AB:$AB,"Not Present",'DWD RAW File'!$AK:$AK,"&lt;&gt;")&gt;0, _xlfn.XLOOKUP($B302,'DWD RAW File'!$E:$E,'DWD RAW File'!$AK:$AK,""), IF(COUNTIFS('DWD RAW File'!$E:$E,$B302,'DWD RAW File'!$AB:$AB,"Not Present",'DWD RAW File'!$AL:$AL,"&lt;&gt;")&gt;0, _xlfn.XLOOKUP($B302,'DWD RAW File'!$E:$E,'DWD RAW File'!$AL:$AL,""), "AB")))))</f>
        <v>OFF</v>
      </c>
      <c r="U302" s="97"/>
      <c r="V302" s="51">
        <v>45495</v>
      </c>
      <c r="W302" s="49" t="s">
        <v>1558</v>
      </c>
      <c r="X302" s="121" t="str">
        <f>VLOOKUP(Table1[[#This Row],[Psoft No]],[2]Roster_1788384531598!$E$1:$AU$1334,28,0)</f>
        <v>Wednesday</v>
      </c>
      <c r="Y302" s="121" t="b">
        <f>Table1[[#This Row],[Column1]]=Table1[[#This Row],[OFF1]]</f>
        <v>1</v>
      </c>
    </row>
    <row r="303" spans="1:25" ht="13" hidden="1" customHeight="1">
      <c r="A303" s="11">
        <v>297</v>
      </c>
      <c r="B303" s="47">
        <v>203802272</v>
      </c>
      <c r="C303" s="87" t="s">
        <v>272</v>
      </c>
      <c r="D303" s="11" t="s">
        <v>273</v>
      </c>
      <c r="E303" s="48" t="s">
        <v>31</v>
      </c>
      <c r="F303" s="48" t="s">
        <v>74</v>
      </c>
      <c r="G303" s="11" t="s">
        <v>64</v>
      </c>
      <c r="H303" s="11" t="s">
        <v>75</v>
      </c>
      <c r="I303" s="11">
        <v>1299</v>
      </c>
      <c r="J303" s="49" t="str">
        <f>VLOOKUP(Table1[[#This Row],[Psoft No]],[1]Roster!$C$1:$AJ$1369,9,0)</f>
        <v>Day Shift</v>
      </c>
      <c r="K303" s="49" t="s">
        <v>76</v>
      </c>
      <c r="L303" s="49" t="str">
        <f>VLOOKUP(Table1[[#This Row],[Psoft No]],[1]Roster!$C$1:$AJ$1369,11,0)</f>
        <v>Tuesday</v>
      </c>
      <c r="M303" s="49" t="str">
        <f>VLOOKUP(Table1[[#This Row],[Psoft No]],[1]Roster!$C$1:$AJ$1369,12,0)</f>
        <v>Wednesday</v>
      </c>
      <c r="N303" s="48" t="s">
        <v>79</v>
      </c>
      <c r="O303" s="49" t="s">
        <v>35</v>
      </c>
      <c r="P303" s="11" t="s">
        <v>80</v>
      </c>
      <c r="Q303" s="11" t="s">
        <v>81</v>
      </c>
      <c r="R303" s="11" t="s">
        <v>223</v>
      </c>
      <c r="S303" s="11" t="s">
        <v>2649</v>
      </c>
      <c r="T303" s="126" t="str">
        <f>IF(COUNTIFS('DWD RAW File'!$E:$E,$B303,'DWD RAW File'!$AF:$AF,$C$1)&gt;0, IF(COUNTIFS('DWD RAW File'!$E:$E,$B303,'DWD RAW File'!$AF:$AF,$C$1,'DWD RAW File'!$AB:$AB,"Present")&gt;0,"6th Day OT","OFF"), IF(COUNTIFS('DWD RAW File'!$E:$E,$B303,'DWD RAW File'!$AG:$AG,$C$1)&gt;0, IF(COUNTIFS('DWD RAW File'!$E:$E,$B303,'DWD RAW File'!$AG:$AG,$C$1,'DWD RAW File'!$AB:$AB,"Present")&gt;0,"7th Day OT","OFF"), IF(COUNTIFS('DWD RAW File'!$E:$E,$B303,'DWD RAW File'!$AB:$AB,"Present")&gt;0, "P", IF(COUNTIFS('DWD RAW File'!$E:$E,$B303,'DWD RAW File'!$AB:$AB,"Not Present",'DWD RAW File'!$AK:$AK,"&lt;&gt;")&gt;0, _xlfn.XLOOKUP($B303,'DWD RAW File'!$E:$E,'DWD RAW File'!$AK:$AK,""), IF(COUNTIFS('DWD RAW File'!$E:$E,$B303,'DWD RAW File'!$AB:$AB,"Not Present",'DWD RAW File'!$AL:$AL,"&lt;&gt;")&gt;0, _xlfn.XLOOKUP($B303,'DWD RAW File'!$E:$E,'DWD RAW File'!$AL:$AL,""), "AB")))))</f>
        <v>OFF</v>
      </c>
      <c r="U303" s="97"/>
      <c r="V303" s="51">
        <v>45517</v>
      </c>
      <c r="W303" s="49" t="s">
        <v>1558</v>
      </c>
      <c r="X303" s="121" t="str">
        <f>VLOOKUP(Table1[[#This Row],[Psoft No]],[2]Roster_1788384531598!$E$1:$AU$1334,28,0)</f>
        <v>Tuesday</v>
      </c>
      <c r="Y303" s="121" t="b">
        <f>Table1[[#This Row],[Column1]]=Table1[[#This Row],[OFF1]]</f>
        <v>1</v>
      </c>
    </row>
    <row r="304" spans="1:25" ht="13" hidden="1" customHeight="1">
      <c r="A304" s="11">
        <v>298</v>
      </c>
      <c r="B304" s="47">
        <v>204869090</v>
      </c>
      <c r="C304" s="87" t="s">
        <v>274</v>
      </c>
      <c r="D304" s="11" t="s">
        <v>275</v>
      </c>
      <c r="E304" s="48" t="s">
        <v>31</v>
      </c>
      <c r="F304" s="48" t="s">
        <v>74</v>
      </c>
      <c r="G304" s="11" t="s">
        <v>64</v>
      </c>
      <c r="H304" s="11" t="s">
        <v>75</v>
      </c>
      <c r="I304" s="11">
        <v>1299</v>
      </c>
      <c r="J304" s="49" t="str">
        <f>VLOOKUP(Table1[[#This Row],[Psoft No]],[1]Roster!$C$1:$AJ$1369,9,0)</f>
        <v>Day Shift</v>
      </c>
      <c r="K304" s="49" t="s">
        <v>76</v>
      </c>
      <c r="L304" s="49" t="str">
        <f>VLOOKUP(Table1[[#This Row],[Psoft No]],[1]Roster!$C$1:$AJ$1369,11,0)</f>
        <v>Friday</v>
      </c>
      <c r="M304" s="49" t="str">
        <f>VLOOKUP(Table1[[#This Row],[Psoft No]],[1]Roster!$C$1:$AJ$1369,12,0)</f>
        <v>Saturday</v>
      </c>
      <c r="N304" s="48" t="s">
        <v>86</v>
      </c>
      <c r="O304" s="49" t="s">
        <v>35</v>
      </c>
      <c r="P304" s="11" t="s">
        <v>80</v>
      </c>
      <c r="Q304" s="11" t="s">
        <v>87</v>
      </c>
      <c r="R304" s="11" t="s">
        <v>224</v>
      </c>
      <c r="S304" s="11" t="s">
        <v>225</v>
      </c>
      <c r="T304" s="126" t="s">
        <v>7</v>
      </c>
      <c r="U304" s="97"/>
      <c r="V304" s="51">
        <v>45691</v>
      </c>
      <c r="W304" s="49" t="s">
        <v>1557</v>
      </c>
      <c r="X304" s="121" t="str">
        <f>VLOOKUP(Table1[[#This Row],[Psoft No]],[2]Roster_1788384531598!$E$1:$AU$1334,28,0)</f>
        <v>Friday</v>
      </c>
      <c r="Y304" s="121" t="b">
        <f>Table1[[#This Row],[Column1]]=Table1[[#This Row],[OFF1]]</f>
        <v>1</v>
      </c>
    </row>
    <row r="305" spans="1:25" ht="13" hidden="1" customHeight="1">
      <c r="A305" s="11">
        <v>299</v>
      </c>
      <c r="B305" s="47">
        <v>206845692</v>
      </c>
      <c r="C305" s="87" t="s">
        <v>2435</v>
      </c>
      <c r="D305" s="47" t="s">
        <v>2436</v>
      </c>
      <c r="E305" s="47" t="s">
        <v>31</v>
      </c>
      <c r="F305" s="47" t="s">
        <v>74</v>
      </c>
      <c r="G305" s="47" t="s">
        <v>64</v>
      </c>
      <c r="H305" s="47" t="s">
        <v>75</v>
      </c>
      <c r="I305" s="47">
        <v>1299</v>
      </c>
      <c r="J305" s="49" t="str">
        <f>VLOOKUP(Table1[[#This Row],[Psoft No]],[1]Roster!$C$1:$AJ$1369,9,0)</f>
        <v>Day Shift</v>
      </c>
      <c r="K305" s="49" t="s">
        <v>76</v>
      </c>
      <c r="L305" s="49" t="str">
        <f>VLOOKUP(Table1[[#This Row],[Psoft No]],[1]Roster!$C$1:$AJ$1369,11,0)</f>
        <v>Thursday</v>
      </c>
      <c r="M305" s="49" t="str">
        <f>VLOOKUP(Table1[[#This Row],[Psoft No]],[1]Roster!$C$1:$AJ$1369,12,0)</f>
        <v>Friday</v>
      </c>
      <c r="N305" s="49" t="s">
        <v>89</v>
      </c>
      <c r="O305" s="47" t="s">
        <v>35</v>
      </c>
      <c r="P305" s="47" t="s">
        <v>80</v>
      </c>
      <c r="Q305" s="47" t="s">
        <v>90</v>
      </c>
      <c r="R305" s="11" t="s">
        <v>230</v>
      </c>
      <c r="S305" s="47" t="s">
        <v>1730</v>
      </c>
      <c r="T305" s="126" t="str">
        <f>IF(COUNTIFS('DWD RAW File'!$E:$E,$B305,'DWD RAW File'!$AF:$AF,$C$1)&gt;0, IF(COUNTIFS('DWD RAW File'!$E:$E,$B305,'DWD RAW File'!$AF:$AF,$C$1,'DWD RAW File'!$AB:$AB,"Present")&gt;0,"6th Day OT","OFF"), IF(COUNTIFS('DWD RAW File'!$E:$E,$B305,'DWD RAW File'!$AG:$AG,$C$1)&gt;0, IF(COUNTIFS('DWD RAW File'!$E:$E,$B305,'DWD RAW File'!$AG:$AG,$C$1,'DWD RAW File'!$AB:$AB,"Present")&gt;0,"7th Day OT","OFF"), IF(COUNTIFS('DWD RAW File'!$E:$E,$B305,'DWD RAW File'!$AB:$AB,"Present")&gt;0, "P", IF(COUNTIFS('DWD RAW File'!$E:$E,$B305,'DWD RAW File'!$AB:$AB,"Not Present",'DWD RAW File'!$AK:$AK,"&lt;&gt;")&gt;0, _xlfn.XLOOKUP($B305,'DWD RAW File'!$E:$E,'DWD RAW File'!$AK:$AK,""), IF(COUNTIFS('DWD RAW File'!$E:$E,$B305,'DWD RAW File'!$AB:$AB,"Not Present",'DWD RAW File'!$AL:$AL,"&lt;&gt;")&gt;0, _xlfn.XLOOKUP($B305,'DWD RAW File'!$E:$E,'DWD RAW File'!$AL:$AL,""), "AB")))))</f>
        <v>P</v>
      </c>
      <c r="U305" s="97"/>
      <c r="V305" s="51">
        <v>46013</v>
      </c>
      <c r="W305" s="47" t="s">
        <v>1558</v>
      </c>
      <c r="X305" s="121" t="str">
        <f>VLOOKUP(Table1[[#This Row],[Psoft No]],[2]Roster_1788384531598!$E$1:$AU$1334,28,0)</f>
        <v>Thursday</v>
      </c>
      <c r="Y305" s="121" t="b">
        <f>Table1[[#This Row],[Column1]]=Table1[[#This Row],[OFF1]]</f>
        <v>1</v>
      </c>
    </row>
    <row r="306" spans="1:25" ht="13" hidden="1" customHeight="1">
      <c r="A306" s="11">
        <v>300</v>
      </c>
      <c r="B306" s="47">
        <v>203635501</v>
      </c>
      <c r="C306" s="87" t="s">
        <v>276</v>
      </c>
      <c r="D306" s="11" t="s">
        <v>277</v>
      </c>
      <c r="E306" s="48" t="s">
        <v>31</v>
      </c>
      <c r="F306" s="48" t="s">
        <v>74</v>
      </c>
      <c r="G306" s="11" t="s">
        <v>64</v>
      </c>
      <c r="H306" s="11" t="s">
        <v>75</v>
      </c>
      <c r="I306" s="11">
        <v>1299</v>
      </c>
      <c r="J306" s="49" t="str">
        <f>VLOOKUP(Table1[[#This Row],[Psoft No]],[1]Roster!$C$1:$AJ$1369,9,0)</f>
        <v>Day Shift</v>
      </c>
      <c r="K306" s="49" t="s">
        <v>76</v>
      </c>
      <c r="L306" s="49" t="str">
        <f>VLOOKUP(Table1[[#This Row],[Psoft No]],[1]Roster!$C$1:$AJ$1369,11,0)</f>
        <v>Tuesday</v>
      </c>
      <c r="M306" s="49" t="str">
        <f>VLOOKUP(Table1[[#This Row],[Psoft No]],[1]Roster!$C$1:$AJ$1369,12,0)</f>
        <v>Wednesday</v>
      </c>
      <c r="N306" s="48" t="s">
        <v>79</v>
      </c>
      <c r="O306" s="49" t="s">
        <v>35</v>
      </c>
      <c r="P306" s="11" t="s">
        <v>80</v>
      </c>
      <c r="Q306" s="11" t="s">
        <v>81</v>
      </c>
      <c r="R306" s="11" t="s">
        <v>224</v>
      </c>
      <c r="S306" s="11" t="s">
        <v>225</v>
      </c>
      <c r="T306" s="126" t="str">
        <f>IF(COUNTIFS('DWD RAW File'!$E:$E,$B306,'DWD RAW File'!$AF:$AF,$C$1)&gt;0, IF(COUNTIFS('DWD RAW File'!$E:$E,$B306,'DWD RAW File'!$AF:$AF,$C$1,'DWD RAW File'!$AB:$AB,"Present")&gt;0,"6th Day OT","OFF"), IF(COUNTIFS('DWD RAW File'!$E:$E,$B306,'DWD RAW File'!$AG:$AG,$C$1)&gt;0, IF(COUNTIFS('DWD RAW File'!$E:$E,$B306,'DWD RAW File'!$AG:$AG,$C$1,'DWD RAW File'!$AB:$AB,"Present")&gt;0,"7th Day OT","OFF"), IF(COUNTIFS('DWD RAW File'!$E:$E,$B306,'DWD RAW File'!$AB:$AB,"Present")&gt;0, "P", IF(COUNTIFS('DWD RAW File'!$E:$E,$B306,'DWD RAW File'!$AB:$AB,"Not Present",'DWD RAW File'!$AK:$AK,"&lt;&gt;")&gt;0, _xlfn.XLOOKUP($B306,'DWD RAW File'!$E:$E,'DWD RAW File'!$AK:$AK,""), IF(COUNTIFS('DWD RAW File'!$E:$E,$B306,'DWD RAW File'!$AB:$AB,"Not Present",'DWD RAW File'!$AL:$AL,"&lt;&gt;")&gt;0, _xlfn.XLOOKUP($B306,'DWD RAW File'!$E:$E,'DWD RAW File'!$AL:$AL,""), "AB")))))</f>
        <v>OFF</v>
      </c>
      <c r="U306" s="97"/>
      <c r="V306" s="51">
        <v>45481</v>
      </c>
      <c r="W306" s="49" t="s">
        <v>1558</v>
      </c>
      <c r="X306" s="121" t="str">
        <f>VLOOKUP(Table1[[#This Row],[Psoft No]],[2]Roster_1788384531598!$E$1:$AU$1334,28,0)</f>
        <v>Tuesday</v>
      </c>
      <c r="Y306" s="121" t="b">
        <f>Table1[[#This Row],[Column1]]=Table1[[#This Row],[OFF1]]</f>
        <v>1</v>
      </c>
    </row>
    <row r="307" spans="1:25" ht="13" hidden="1" customHeight="1">
      <c r="A307" s="11">
        <v>301</v>
      </c>
      <c r="B307" s="47">
        <v>206915298</v>
      </c>
      <c r="C307" s="87" t="s">
        <v>2437</v>
      </c>
      <c r="D307" s="11" t="s">
        <v>2438</v>
      </c>
      <c r="E307" s="48" t="s">
        <v>31</v>
      </c>
      <c r="F307" s="48" t="s">
        <v>74</v>
      </c>
      <c r="G307" s="11" t="s">
        <v>64</v>
      </c>
      <c r="H307" s="11" t="s">
        <v>75</v>
      </c>
      <c r="I307" s="11">
        <v>1299</v>
      </c>
      <c r="J307" s="49" t="str">
        <f>VLOOKUP(Table1[[#This Row],[Psoft No]],[1]Roster!$C$1:$AJ$1369,9,0)</f>
        <v>Day Shift</v>
      </c>
      <c r="K307" s="49" t="s">
        <v>76</v>
      </c>
      <c r="L307" s="49" t="str">
        <f>VLOOKUP(Table1[[#This Row],[Psoft No]],[1]Roster!$C$1:$AJ$1369,11,0)</f>
        <v>Thursday</v>
      </c>
      <c r="M307" s="49" t="str">
        <f>VLOOKUP(Table1[[#This Row],[Psoft No]],[1]Roster!$C$1:$AJ$1369,12,0)</f>
        <v>Friday</v>
      </c>
      <c r="N307" s="49" t="s">
        <v>89</v>
      </c>
      <c r="O307" s="49" t="s">
        <v>35</v>
      </c>
      <c r="P307" s="49" t="s">
        <v>80</v>
      </c>
      <c r="Q307" s="49" t="s">
        <v>90</v>
      </c>
      <c r="R307" s="11" t="s">
        <v>223</v>
      </c>
      <c r="S307" s="49" t="s">
        <v>2649</v>
      </c>
      <c r="T307" s="126" t="str">
        <f>IF(COUNTIFS('DWD RAW File'!$E:$E,$B307,'DWD RAW File'!$AF:$AF,$C$1)&gt;0, IF(COUNTIFS('DWD RAW File'!$E:$E,$B307,'DWD RAW File'!$AF:$AF,$C$1,'DWD RAW File'!$AB:$AB,"Present")&gt;0,"6th Day OT","OFF"), IF(COUNTIFS('DWD RAW File'!$E:$E,$B307,'DWD RAW File'!$AG:$AG,$C$1)&gt;0, IF(COUNTIFS('DWD RAW File'!$E:$E,$B307,'DWD RAW File'!$AG:$AG,$C$1,'DWD RAW File'!$AB:$AB,"Present")&gt;0,"7th Day OT","OFF"), IF(COUNTIFS('DWD RAW File'!$E:$E,$B307,'DWD RAW File'!$AB:$AB,"Present")&gt;0, "P", IF(COUNTIFS('DWD RAW File'!$E:$E,$B307,'DWD RAW File'!$AB:$AB,"Not Present",'DWD RAW File'!$AK:$AK,"&lt;&gt;")&gt;0, _xlfn.XLOOKUP($B307,'DWD RAW File'!$E:$E,'DWD RAW File'!$AK:$AK,""), IF(COUNTIFS('DWD RAW File'!$E:$E,$B307,'DWD RAW File'!$AB:$AB,"Not Present",'DWD RAW File'!$AL:$AL,"&lt;&gt;")&gt;0, _xlfn.XLOOKUP($B307,'DWD RAW File'!$E:$E,'DWD RAW File'!$AL:$AL,""), "AB")))))</f>
        <v>P</v>
      </c>
      <c r="U307" s="97"/>
      <c r="V307" s="51">
        <v>46034</v>
      </c>
      <c r="W307" s="49" t="s">
        <v>1558</v>
      </c>
      <c r="X307" s="121" t="str">
        <f>VLOOKUP(Table1[[#This Row],[Psoft No]],[2]Roster_1788384531598!$E$1:$AU$1334,28,0)</f>
        <v>Thursday</v>
      </c>
      <c r="Y307" s="121" t="b">
        <f>Table1[[#This Row],[Column1]]=Table1[[#This Row],[OFF1]]</f>
        <v>1</v>
      </c>
    </row>
    <row r="308" spans="1:25" ht="13" hidden="1" customHeight="1">
      <c r="A308" s="11">
        <v>302</v>
      </c>
      <c r="B308" s="47">
        <v>206504126</v>
      </c>
      <c r="C308" s="87" t="s">
        <v>2439</v>
      </c>
      <c r="D308" s="11" t="s">
        <v>2440</v>
      </c>
      <c r="E308" s="48" t="s">
        <v>31</v>
      </c>
      <c r="F308" s="48" t="s">
        <v>74</v>
      </c>
      <c r="G308" s="11" t="s">
        <v>64</v>
      </c>
      <c r="H308" s="11" t="s">
        <v>75</v>
      </c>
      <c r="I308" s="11">
        <v>1299</v>
      </c>
      <c r="J308" s="49" t="str">
        <f>VLOOKUP(Table1[[#This Row],[Psoft No]],[1]Roster!$C$1:$AJ$1369,9,0)</f>
        <v>Day Shift</v>
      </c>
      <c r="K308" s="49" t="s">
        <v>76</v>
      </c>
      <c r="L308" s="49" t="str">
        <f>VLOOKUP(Table1[[#This Row],[Psoft No]],[1]Roster!$C$1:$AJ$1369,11,0)</f>
        <v>Thursday</v>
      </c>
      <c r="M308" s="49" t="str">
        <f>VLOOKUP(Table1[[#This Row],[Psoft No]],[1]Roster!$C$1:$AJ$1369,12,0)</f>
        <v>Friday</v>
      </c>
      <c r="N308" s="48" t="s">
        <v>86</v>
      </c>
      <c r="O308" s="49" t="s">
        <v>35</v>
      </c>
      <c r="P308" s="11" t="s">
        <v>80</v>
      </c>
      <c r="Q308" s="11" t="s">
        <v>90</v>
      </c>
      <c r="R308" s="11" t="s">
        <v>230</v>
      </c>
      <c r="S308" s="11" t="s">
        <v>1730</v>
      </c>
      <c r="T308" s="126" t="str">
        <f>IF(COUNTIFS('DWD RAW File'!$E:$E,$B308,'DWD RAW File'!$AF:$AF,$C$1)&gt;0, IF(COUNTIFS('DWD RAW File'!$E:$E,$B308,'DWD RAW File'!$AF:$AF,$C$1,'DWD RAW File'!$AB:$AB,"Present")&gt;0,"6th Day OT","OFF"), IF(COUNTIFS('DWD RAW File'!$E:$E,$B308,'DWD RAW File'!$AG:$AG,$C$1)&gt;0, IF(COUNTIFS('DWD RAW File'!$E:$E,$B308,'DWD RAW File'!$AG:$AG,$C$1,'DWD RAW File'!$AB:$AB,"Present")&gt;0,"7th Day OT","OFF"), IF(COUNTIFS('DWD RAW File'!$E:$E,$B308,'DWD RAW File'!$AB:$AB,"Present")&gt;0, "P", IF(COUNTIFS('DWD RAW File'!$E:$E,$B308,'DWD RAW File'!$AB:$AB,"Not Present",'DWD RAW File'!$AK:$AK,"&lt;&gt;")&gt;0, _xlfn.XLOOKUP($B308,'DWD RAW File'!$E:$E,'DWD RAW File'!$AK:$AK,""), IF(COUNTIFS('DWD RAW File'!$E:$E,$B308,'DWD RAW File'!$AB:$AB,"Not Present",'DWD RAW File'!$AL:$AL,"&lt;&gt;")&gt;0, _xlfn.XLOOKUP($B308,'DWD RAW File'!$E:$E,'DWD RAW File'!$AL:$AL,""), "AB")))))</f>
        <v>P</v>
      </c>
      <c r="U308" s="97"/>
      <c r="V308" s="51">
        <v>45971</v>
      </c>
      <c r="W308" s="49" t="s">
        <v>1558</v>
      </c>
      <c r="X308" s="121" t="str">
        <f>VLOOKUP(Table1[[#This Row],[Psoft No]],[2]Roster_1788384531598!$E$1:$AU$1334,28,0)</f>
        <v>Thursday</v>
      </c>
      <c r="Y308" s="121" t="b">
        <f>Table1[[#This Row],[Column1]]=Table1[[#This Row],[OFF1]]</f>
        <v>1</v>
      </c>
    </row>
    <row r="309" spans="1:25" ht="13" hidden="1" customHeight="1">
      <c r="A309" s="11">
        <v>303</v>
      </c>
      <c r="B309" s="47">
        <v>203881598</v>
      </c>
      <c r="C309" s="87" t="s">
        <v>278</v>
      </c>
      <c r="D309" s="11" t="s">
        <v>279</v>
      </c>
      <c r="E309" s="48" t="s">
        <v>31</v>
      </c>
      <c r="F309" s="48" t="s">
        <v>74</v>
      </c>
      <c r="G309" s="11" t="s">
        <v>64</v>
      </c>
      <c r="H309" s="11" t="s">
        <v>75</v>
      </c>
      <c r="I309" s="11">
        <v>1299</v>
      </c>
      <c r="J309" s="49" t="str">
        <f>VLOOKUP(Table1[[#This Row],[Psoft No]],[1]Roster!$C$1:$AJ$1369,9,0)</f>
        <v>Day Shift</v>
      </c>
      <c r="K309" s="49" t="s">
        <v>76</v>
      </c>
      <c r="L309" s="49" t="s">
        <v>36</v>
      </c>
      <c r="M309" s="49" t="str">
        <f>VLOOKUP(Table1[[#This Row],[Psoft No]],[1]Roster!$C$1:$AJ$1369,12,0)</f>
        <v>Thursday</v>
      </c>
      <c r="N309" s="48" t="s">
        <v>79</v>
      </c>
      <c r="O309" s="49" t="s">
        <v>35</v>
      </c>
      <c r="P309" s="11" t="s">
        <v>80</v>
      </c>
      <c r="Q309" s="11" t="s">
        <v>81</v>
      </c>
      <c r="R309" s="11" t="s">
        <v>224</v>
      </c>
      <c r="S309" s="11" t="s">
        <v>225</v>
      </c>
      <c r="T309" s="126" t="s">
        <v>1</v>
      </c>
      <c r="U309" s="97" t="s">
        <v>2930</v>
      </c>
      <c r="V309" s="51">
        <v>45530</v>
      </c>
      <c r="W309" s="49" t="s">
        <v>1558</v>
      </c>
      <c r="X309" s="121" t="str">
        <f>VLOOKUP(Table1[[#This Row],[Psoft No]],[2]Roster_1788384531598!$E$1:$AU$1334,28,0)</f>
        <v>Wednesday</v>
      </c>
      <c r="Y309" s="121" t="b">
        <f>Table1[[#This Row],[Column1]]=Table1[[#This Row],[OFF1]]</f>
        <v>0</v>
      </c>
    </row>
    <row r="310" spans="1:25" ht="13" hidden="1" customHeight="1">
      <c r="A310" s="11">
        <v>304</v>
      </c>
      <c r="B310" s="47">
        <v>206915295</v>
      </c>
      <c r="C310" s="87" t="s">
        <v>2441</v>
      </c>
      <c r="D310" s="11" t="s">
        <v>2442</v>
      </c>
      <c r="E310" s="48" t="s">
        <v>31</v>
      </c>
      <c r="F310" s="48" t="s">
        <v>74</v>
      </c>
      <c r="G310" s="11" t="s">
        <v>64</v>
      </c>
      <c r="H310" s="11" t="s">
        <v>75</v>
      </c>
      <c r="I310" s="11">
        <v>1299</v>
      </c>
      <c r="J310" s="49" t="str">
        <f>VLOOKUP(Table1[[#This Row],[Psoft No]],[1]Roster!$C$1:$AJ$1369,9,0)</f>
        <v>Day Shift</v>
      </c>
      <c r="K310" s="49" t="s">
        <v>76</v>
      </c>
      <c r="L310" s="49" t="s">
        <v>36</v>
      </c>
      <c r="M310" s="49" t="str">
        <f>VLOOKUP(Table1[[#This Row],[Psoft No]],[1]Roster!$C$1:$AJ$1369,12,0)</f>
        <v>Thursday</v>
      </c>
      <c r="N310" s="49" t="s">
        <v>89</v>
      </c>
      <c r="O310" s="49" t="s">
        <v>35</v>
      </c>
      <c r="P310" s="49" t="s">
        <v>80</v>
      </c>
      <c r="Q310" s="49" t="s">
        <v>90</v>
      </c>
      <c r="R310" s="11" t="s">
        <v>223</v>
      </c>
      <c r="S310" s="49" t="s">
        <v>2649</v>
      </c>
      <c r="T310" s="126" t="s">
        <v>1</v>
      </c>
      <c r="U310" s="97" t="s">
        <v>2930</v>
      </c>
      <c r="V310" s="51">
        <v>46034</v>
      </c>
      <c r="W310" s="49" t="s">
        <v>1558</v>
      </c>
      <c r="X310" s="121" t="str">
        <f>VLOOKUP(Table1[[#This Row],[Psoft No]],[2]Roster_1788384531598!$E$1:$AU$1334,28,0)</f>
        <v>Wednesday</v>
      </c>
      <c r="Y310" s="121" t="b">
        <f>Table1[[#This Row],[Column1]]=Table1[[#This Row],[OFF1]]</f>
        <v>0</v>
      </c>
    </row>
    <row r="311" spans="1:25" ht="13" hidden="1" customHeight="1">
      <c r="A311" s="11">
        <v>305</v>
      </c>
      <c r="B311" s="47">
        <v>203712972</v>
      </c>
      <c r="C311" s="87" t="s">
        <v>280</v>
      </c>
      <c r="D311" s="11" t="s">
        <v>281</v>
      </c>
      <c r="E311" s="48" t="s">
        <v>31</v>
      </c>
      <c r="F311" s="48" t="s">
        <v>74</v>
      </c>
      <c r="G311" s="11" t="s">
        <v>64</v>
      </c>
      <c r="H311" s="11" t="s">
        <v>75</v>
      </c>
      <c r="I311" s="11">
        <v>1299</v>
      </c>
      <c r="J311" s="49" t="str">
        <f>VLOOKUP(Table1[[#This Row],[Psoft No]],[1]Roster!$C$1:$AJ$1369,9,0)</f>
        <v>Day Shift</v>
      </c>
      <c r="K311" s="49" t="s">
        <v>76</v>
      </c>
      <c r="L311" s="49" t="str">
        <f>VLOOKUP(Table1[[#This Row],[Psoft No]],[1]Roster!$C$1:$AJ$1369,11,0)</f>
        <v>Sunday</v>
      </c>
      <c r="M311" s="49" t="str">
        <f>VLOOKUP(Table1[[#This Row],[Psoft No]],[1]Roster!$C$1:$AJ$1369,12,0)</f>
        <v>Monday</v>
      </c>
      <c r="N311" s="48" t="s">
        <v>86</v>
      </c>
      <c r="O311" s="49" t="s">
        <v>35</v>
      </c>
      <c r="P311" s="11" t="s">
        <v>80</v>
      </c>
      <c r="Q311" s="11" t="s">
        <v>99</v>
      </c>
      <c r="R311" s="11" t="s">
        <v>224</v>
      </c>
      <c r="S311" s="11" t="s">
        <v>225</v>
      </c>
      <c r="T311" s="126" t="str">
        <f>IF(COUNTIFS('DWD RAW File'!$E:$E,$B311,'DWD RAW File'!$AF:$AF,$C$1)&gt;0, IF(COUNTIFS('DWD RAW File'!$E:$E,$B311,'DWD RAW File'!$AF:$AF,$C$1,'DWD RAW File'!$AB:$AB,"Present")&gt;0,"6th Day OT","OFF"), IF(COUNTIFS('DWD RAW File'!$E:$E,$B311,'DWD RAW File'!$AG:$AG,$C$1)&gt;0, IF(COUNTIFS('DWD RAW File'!$E:$E,$B311,'DWD RAW File'!$AG:$AG,$C$1,'DWD RAW File'!$AB:$AB,"Present")&gt;0,"7th Day OT","OFF"), IF(COUNTIFS('DWD RAW File'!$E:$E,$B311,'DWD RAW File'!$AB:$AB,"Present")&gt;0, "P", IF(COUNTIFS('DWD RAW File'!$E:$E,$B311,'DWD RAW File'!$AB:$AB,"Not Present",'DWD RAW File'!$AK:$AK,"&lt;&gt;")&gt;0, _xlfn.XLOOKUP($B311,'DWD RAW File'!$E:$E,'DWD RAW File'!$AK:$AK,""), IF(COUNTIFS('DWD RAW File'!$E:$E,$B311,'DWD RAW File'!$AB:$AB,"Not Present",'DWD RAW File'!$AL:$AL,"&lt;&gt;")&gt;0, _xlfn.XLOOKUP($B311,'DWD RAW File'!$E:$E,'DWD RAW File'!$AL:$AL,""), "AB")))))</f>
        <v>P</v>
      </c>
      <c r="U311" s="97"/>
      <c r="V311" s="51">
        <v>45517</v>
      </c>
      <c r="W311" s="49" t="s">
        <v>1558</v>
      </c>
      <c r="X311" s="121" t="str">
        <f>VLOOKUP(Table1[[#This Row],[Psoft No]],[2]Roster_1788384531598!$E$1:$AU$1334,28,0)</f>
        <v>Sunday</v>
      </c>
      <c r="Y311" s="121" t="b">
        <f>Table1[[#This Row],[Column1]]=Table1[[#This Row],[OFF1]]</f>
        <v>1</v>
      </c>
    </row>
    <row r="312" spans="1:25" ht="13" hidden="1" customHeight="1">
      <c r="A312" s="11">
        <v>306</v>
      </c>
      <c r="B312" s="47">
        <v>204883250</v>
      </c>
      <c r="C312" s="87" t="s">
        <v>282</v>
      </c>
      <c r="D312" s="11" t="s">
        <v>283</v>
      </c>
      <c r="E312" s="48" t="s">
        <v>31</v>
      </c>
      <c r="F312" s="48" t="s">
        <v>74</v>
      </c>
      <c r="G312" s="11" t="s">
        <v>64</v>
      </c>
      <c r="H312" s="11" t="s">
        <v>75</v>
      </c>
      <c r="I312" s="11">
        <v>1299</v>
      </c>
      <c r="J312" s="49" t="str">
        <f>VLOOKUP(Table1[[#This Row],[Psoft No]],[1]Roster!$C$1:$AJ$1369,9,0)</f>
        <v>Day Shift</v>
      </c>
      <c r="K312" s="49" t="s">
        <v>76</v>
      </c>
      <c r="L312" s="49" t="str">
        <f>VLOOKUP(Table1[[#This Row],[Psoft No]],[1]Roster!$C$1:$AJ$1369,11,0)</f>
        <v>Wednesday</v>
      </c>
      <c r="M312" s="49" t="str">
        <f>VLOOKUP(Table1[[#This Row],[Psoft No]],[1]Roster!$C$1:$AJ$1369,12,0)</f>
        <v>Thursday</v>
      </c>
      <c r="N312" s="48" t="s">
        <v>86</v>
      </c>
      <c r="O312" s="49" t="s">
        <v>35</v>
      </c>
      <c r="P312" s="11" t="s">
        <v>80</v>
      </c>
      <c r="Q312" s="11" t="s">
        <v>87</v>
      </c>
      <c r="R312" s="11" t="s">
        <v>224</v>
      </c>
      <c r="S312" s="11" t="s">
        <v>225</v>
      </c>
      <c r="T312" s="126" t="str">
        <f>IF(COUNTIFS('DWD RAW File'!$E:$E,$B312,'DWD RAW File'!$AF:$AF,$C$1)&gt;0, IF(COUNTIFS('DWD RAW File'!$E:$E,$B312,'DWD RAW File'!$AF:$AF,$C$1,'DWD RAW File'!$AB:$AB,"Present")&gt;0,"6th Day OT","OFF"), IF(COUNTIFS('DWD RAW File'!$E:$E,$B312,'DWD RAW File'!$AG:$AG,$C$1)&gt;0, IF(COUNTIFS('DWD RAW File'!$E:$E,$B312,'DWD RAW File'!$AG:$AG,$C$1,'DWD RAW File'!$AB:$AB,"Present")&gt;0,"7th Day OT","OFF"), IF(COUNTIFS('DWD RAW File'!$E:$E,$B312,'DWD RAW File'!$AB:$AB,"Present")&gt;0, "P", IF(COUNTIFS('DWD RAW File'!$E:$E,$B312,'DWD RAW File'!$AB:$AB,"Not Present",'DWD RAW File'!$AK:$AK,"&lt;&gt;")&gt;0, _xlfn.XLOOKUP($B312,'DWD RAW File'!$E:$E,'DWD RAW File'!$AK:$AK,""), IF(COUNTIFS('DWD RAW File'!$E:$E,$B312,'DWD RAW File'!$AB:$AB,"Not Present",'DWD RAW File'!$AL:$AL,"&lt;&gt;")&gt;0, _xlfn.XLOOKUP($B312,'DWD RAW File'!$E:$E,'DWD RAW File'!$AL:$AL,""), "AB")))))</f>
        <v>OFF</v>
      </c>
      <c r="U312" s="97"/>
      <c r="V312" s="51">
        <v>45691</v>
      </c>
      <c r="W312" s="49" t="s">
        <v>1557</v>
      </c>
      <c r="X312" s="121" t="str">
        <f>VLOOKUP(Table1[[#This Row],[Psoft No]],[2]Roster_1788384531598!$E$1:$AU$1334,28,0)</f>
        <v>Wednesday</v>
      </c>
      <c r="Y312" s="121" t="b">
        <f>Table1[[#This Row],[Column1]]=Table1[[#This Row],[OFF1]]</f>
        <v>1</v>
      </c>
    </row>
    <row r="313" spans="1:25" ht="13" hidden="1" customHeight="1">
      <c r="A313" s="11">
        <v>307</v>
      </c>
      <c r="B313" s="47">
        <v>203521129</v>
      </c>
      <c r="C313" s="87" t="s">
        <v>284</v>
      </c>
      <c r="D313" s="11" t="s">
        <v>285</v>
      </c>
      <c r="E313" s="48" t="s">
        <v>31</v>
      </c>
      <c r="F313" s="48" t="s">
        <v>74</v>
      </c>
      <c r="G313" s="11" t="s">
        <v>64</v>
      </c>
      <c r="H313" s="11" t="s">
        <v>75</v>
      </c>
      <c r="I313" s="11">
        <v>1299</v>
      </c>
      <c r="J313" s="49" t="str">
        <f>VLOOKUP(Table1[[#This Row],[Psoft No]],[1]Roster!$C$1:$AJ$1369,9,0)</f>
        <v>Night Shift</v>
      </c>
      <c r="K313" s="49" t="s">
        <v>76</v>
      </c>
      <c r="L313" s="49" t="str">
        <f>VLOOKUP(Table1[[#This Row],[Psoft No]],[1]Roster!$C$1:$AJ$1369,11,0)</f>
        <v>Sunday</v>
      </c>
      <c r="M313" s="49" t="str">
        <f>VLOOKUP(Table1[[#This Row],[Psoft No]],[1]Roster!$C$1:$AJ$1369,12,0)</f>
        <v>Monday</v>
      </c>
      <c r="N313" s="48" t="s">
        <v>79</v>
      </c>
      <c r="O313" s="49" t="s">
        <v>35</v>
      </c>
      <c r="P313" s="11" t="s">
        <v>80</v>
      </c>
      <c r="Q313" s="11" t="s">
        <v>81</v>
      </c>
      <c r="R313" s="11" t="s">
        <v>223</v>
      </c>
      <c r="S313" s="11" t="s">
        <v>2649</v>
      </c>
      <c r="T313" s="126" t="str">
        <f>IF(COUNTIFS('DWD RAW File'!$E:$E,$B313,'DWD RAW File'!$AF:$AF,$C$1)&gt;0, IF(COUNTIFS('DWD RAW File'!$E:$E,$B313,'DWD RAW File'!$AF:$AF,$C$1,'DWD RAW File'!$AB:$AB,"Present")&gt;0,"6th Day OT","OFF"), IF(COUNTIFS('DWD RAW File'!$E:$E,$B313,'DWD RAW File'!$AG:$AG,$C$1)&gt;0, IF(COUNTIFS('DWD RAW File'!$E:$E,$B313,'DWD RAW File'!$AG:$AG,$C$1,'DWD RAW File'!$AB:$AB,"Present")&gt;0,"7th Day OT","OFF"), IF(COUNTIFS('DWD RAW File'!$E:$E,$B313,'DWD RAW File'!$AB:$AB,"Present")&gt;0, "P", IF(COUNTIFS('DWD RAW File'!$E:$E,$B313,'DWD RAW File'!$AB:$AB,"Not Present",'DWD RAW File'!$AK:$AK,"&lt;&gt;")&gt;0, _xlfn.XLOOKUP($B313,'DWD RAW File'!$E:$E,'DWD RAW File'!$AK:$AK,""), IF(COUNTIFS('DWD RAW File'!$E:$E,$B313,'DWD RAW File'!$AB:$AB,"Not Present",'DWD RAW File'!$AL:$AL,"&lt;&gt;")&gt;0, _xlfn.XLOOKUP($B313,'DWD RAW File'!$E:$E,'DWD RAW File'!$AL:$AL,""), "AB")))))</f>
        <v>P</v>
      </c>
      <c r="U313" s="97"/>
      <c r="V313" s="51">
        <v>45463</v>
      </c>
      <c r="W313" s="49" t="s">
        <v>1558</v>
      </c>
      <c r="X313" s="121" t="str">
        <f>VLOOKUP(Table1[[#This Row],[Psoft No]],[2]Roster_1788384531598!$E$1:$AU$1334,28,0)</f>
        <v>Sunday</v>
      </c>
      <c r="Y313" s="121" t="b">
        <f>Table1[[#This Row],[Column1]]=Table1[[#This Row],[OFF1]]</f>
        <v>1</v>
      </c>
    </row>
    <row r="314" spans="1:25" ht="13" hidden="1" customHeight="1">
      <c r="A314" s="11">
        <v>308</v>
      </c>
      <c r="B314" s="47">
        <v>205236900</v>
      </c>
      <c r="C314" s="87" t="s">
        <v>286</v>
      </c>
      <c r="D314" s="11" t="s">
        <v>287</v>
      </c>
      <c r="E314" s="48" t="s">
        <v>31</v>
      </c>
      <c r="F314" s="48" t="s">
        <v>74</v>
      </c>
      <c r="G314" s="11" t="s">
        <v>64</v>
      </c>
      <c r="H314" s="11" t="s">
        <v>75</v>
      </c>
      <c r="I314" s="11">
        <v>1299</v>
      </c>
      <c r="J314" s="49" t="str">
        <f>VLOOKUP(Table1[[#This Row],[Psoft No]],[1]Roster!$C$1:$AJ$1369,9,0)</f>
        <v>Day Shift</v>
      </c>
      <c r="K314" s="49" t="s">
        <v>76</v>
      </c>
      <c r="L314" s="49" t="str">
        <f>VLOOKUP(Table1[[#This Row],[Psoft No]],[1]Roster!$C$1:$AJ$1369,11,0)</f>
        <v>Sunday</v>
      </c>
      <c r="M314" s="49" t="str">
        <f>VLOOKUP(Table1[[#This Row],[Psoft No]],[1]Roster!$C$1:$AJ$1369,12,0)</f>
        <v>Monday</v>
      </c>
      <c r="N314" s="48" t="s">
        <v>86</v>
      </c>
      <c r="O314" s="49" t="s">
        <v>35</v>
      </c>
      <c r="P314" s="11" t="s">
        <v>80</v>
      </c>
      <c r="Q314" s="11" t="s">
        <v>90</v>
      </c>
      <c r="R314" s="11" t="s">
        <v>224</v>
      </c>
      <c r="S314" s="11" t="s">
        <v>225</v>
      </c>
      <c r="T314" s="126" t="str">
        <f>IF(COUNTIFS('DWD RAW File'!$E:$E,$B314,'DWD RAW File'!$AF:$AF,$C$1)&gt;0, IF(COUNTIFS('DWD RAW File'!$E:$E,$B314,'DWD RAW File'!$AF:$AF,$C$1,'DWD RAW File'!$AB:$AB,"Present")&gt;0,"6th Day OT","OFF"), IF(COUNTIFS('DWD RAW File'!$E:$E,$B314,'DWD RAW File'!$AG:$AG,$C$1)&gt;0, IF(COUNTIFS('DWD RAW File'!$E:$E,$B314,'DWD RAW File'!$AG:$AG,$C$1,'DWD RAW File'!$AB:$AB,"Present")&gt;0,"7th Day OT","OFF"), IF(COUNTIFS('DWD RAW File'!$E:$E,$B314,'DWD RAW File'!$AB:$AB,"Present")&gt;0, "P", IF(COUNTIFS('DWD RAW File'!$E:$E,$B314,'DWD RAW File'!$AB:$AB,"Not Present",'DWD RAW File'!$AK:$AK,"&lt;&gt;")&gt;0, _xlfn.XLOOKUP($B314,'DWD RAW File'!$E:$E,'DWD RAW File'!$AK:$AK,""), IF(COUNTIFS('DWD RAW File'!$E:$E,$B314,'DWD RAW File'!$AB:$AB,"Not Present",'DWD RAW File'!$AL:$AL,"&lt;&gt;")&gt;0, _xlfn.XLOOKUP($B314,'DWD RAW File'!$E:$E,'DWD RAW File'!$AL:$AL,""), "AB")))))</f>
        <v>P</v>
      </c>
      <c r="U314" s="97"/>
      <c r="V314" s="51">
        <v>45831</v>
      </c>
      <c r="W314" s="49" t="s">
        <v>1559</v>
      </c>
      <c r="X314" s="121" t="str">
        <f>VLOOKUP(Table1[[#This Row],[Psoft No]],[2]Roster_1788384531598!$E$1:$AU$1334,28,0)</f>
        <v>Sunday</v>
      </c>
      <c r="Y314" s="121" t="b">
        <f>Table1[[#This Row],[Column1]]=Table1[[#This Row],[OFF1]]</f>
        <v>1</v>
      </c>
    </row>
    <row r="315" spans="1:25" ht="13" hidden="1" customHeight="1">
      <c r="A315" s="11">
        <v>309</v>
      </c>
      <c r="B315" s="47">
        <v>203468310</v>
      </c>
      <c r="C315" s="87" t="s">
        <v>288</v>
      </c>
      <c r="D315" s="11" t="s">
        <v>289</v>
      </c>
      <c r="E315" s="48" t="s">
        <v>31</v>
      </c>
      <c r="F315" s="48" t="s">
        <v>74</v>
      </c>
      <c r="G315" s="11" t="s">
        <v>64</v>
      </c>
      <c r="H315" s="11" t="s">
        <v>75</v>
      </c>
      <c r="I315" s="11">
        <v>1299</v>
      </c>
      <c r="J315" s="49" t="str">
        <f>VLOOKUP(Table1[[#This Row],[Psoft No]],[1]Roster!$C$1:$AJ$1369,9,0)</f>
        <v>Day Shift</v>
      </c>
      <c r="K315" s="49" t="s">
        <v>76</v>
      </c>
      <c r="L315" s="49" t="str">
        <f>VLOOKUP(Table1[[#This Row],[Psoft No]],[1]Roster!$C$1:$AJ$1369,11,0)</f>
        <v>Tuesday</v>
      </c>
      <c r="M315" s="49" t="str">
        <f>VLOOKUP(Table1[[#This Row],[Psoft No]],[1]Roster!$C$1:$AJ$1369,12,0)</f>
        <v>Wednesday</v>
      </c>
      <c r="N315" s="48" t="s">
        <v>79</v>
      </c>
      <c r="O315" s="49" t="s">
        <v>35</v>
      </c>
      <c r="P315" s="11" t="s">
        <v>80</v>
      </c>
      <c r="Q315" s="11" t="s">
        <v>81</v>
      </c>
      <c r="R315" s="11" t="s">
        <v>224</v>
      </c>
      <c r="S315" s="11" t="s">
        <v>225</v>
      </c>
      <c r="T315" s="126" t="str">
        <f>IF(COUNTIFS('DWD RAW File'!$E:$E,$B315,'DWD RAW File'!$AF:$AF,$C$1)&gt;0, IF(COUNTIFS('DWD RAW File'!$E:$E,$B315,'DWD RAW File'!$AF:$AF,$C$1,'DWD RAW File'!$AB:$AB,"Present")&gt;0,"6th Day OT","OFF"), IF(COUNTIFS('DWD RAW File'!$E:$E,$B315,'DWD RAW File'!$AG:$AG,$C$1)&gt;0, IF(COUNTIFS('DWD RAW File'!$E:$E,$B315,'DWD RAW File'!$AG:$AG,$C$1,'DWD RAW File'!$AB:$AB,"Present")&gt;0,"7th Day OT","OFF"), IF(COUNTIFS('DWD RAW File'!$E:$E,$B315,'DWD RAW File'!$AB:$AB,"Present")&gt;0, "P", IF(COUNTIFS('DWD RAW File'!$E:$E,$B315,'DWD RAW File'!$AB:$AB,"Not Present",'DWD RAW File'!$AK:$AK,"&lt;&gt;")&gt;0, _xlfn.XLOOKUP($B315,'DWD RAW File'!$E:$E,'DWD RAW File'!$AK:$AK,""), IF(COUNTIFS('DWD RAW File'!$E:$E,$B315,'DWD RAW File'!$AB:$AB,"Not Present",'DWD RAW File'!$AL:$AL,"&lt;&gt;")&gt;0, _xlfn.XLOOKUP($B315,'DWD RAW File'!$E:$E,'DWD RAW File'!$AL:$AL,""), "AB")))))</f>
        <v>OFF</v>
      </c>
      <c r="U315" s="97"/>
      <c r="V315" s="51">
        <v>45456</v>
      </c>
      <c r="W315" s="49" t="s">
        <v>1555</v>
      </c>
      <c r="X315" s="121" t="str">
        <f>VLOOKUP(Table1[[#This Row],[Psoft No]],[2]Roster_1788384531598!$E$1:$AU$1334,28,0)</f>
        <v>Tuesday</v>
      </c>
      <c r="Y315" s="121" t="b">
        <f>Table1[[#This Row],[Column1]]=Table1[[#This Row],[OFF1]]</f>
        <v>1</v>
      </c>
    </row>
    <row r="316" spans="1:25" ht="13" hidden="1" customHeight="1">
      <c r="A316" s="11">
        <v>310</v>
      </c>
      <c r="B316" s="47">
        <v>206873865</v>
      </c>
      <c r="C316" s="87" t="s">
        <v>2443</v>
      </c>
      <c r="D316" s="11" t="s">
        <v>2444</v>
      </c>
      <c r="E316" s="48" t="s">
        <v>31</v>
      </c>
      <c r="F316" s="48" t="s">
        <v>74</v>
      </c>
      <c r="G316" s="48" t="s">
        <v>64</v>
      </c>
      <c r="H316" s="48" t="s">
        <v>75</v>
      </c>
      <c r="I316" s="11">
        <v>1299</v>
      </c>
      <c r="J316" s="49" t="str">
        <f>VLOOKUP(Table1[[#This Row],[Psoft No]],[1]Roster!$C$1:$AJ$1369,9,0)</f>
        <v>Day Shift</v>
      </c>
      <c r="K316" s="49" t="s">
        <v>76</v>
      </c>
      <c r="L316" s="49" t="s">
        <v>36</v>
      </c>
      <c r="M316" s="49" t="str">
        <f>VLOOKUP(Table1[[#This Row],[Psoft No]],[1]Roster!$C$1:$AJ$1369,12,0)</f>
        <v>Thursday</v>
      </c>
      <c r="N316" s="49" t="s">
        <v>89</v>
      </c>
      <c r="O316" s="48" t="s">
        <v>35</v>
      </c>
      <c r="P316" s="48" t="s">
        <v>80</v>
      </c>
      <c r="Q316" s="11" t="s">
        <v>90</v>
      </c>
      <c r="R316" s="11" t="s">
        <v>230</v>
      </c>
      <c r="S316" s="11" t="s">
        <v>1730</v>
      </c>
      <c r="T316" s="126" t="s">
        <v>1</v>
      </c>
      <c r="U316" s="97" t="s">
        <v>2930</v>
      </c>
      <c r="V316" s="51">
        <v>46020</v>
      </c>
      <c r="W316" s="49" t="s">
        <v>1558</v>
      </c>
      <c r="X316" s="121" t="str">
        <f>VLOOKUP(Table1[[#This Row],[Psoft No]],[2]Roster_1788384531598!$E$1:$AU$1334,28,0)</f>
        <v>Wednesday</v>
      </c>
      <c r="Y316" s="121" t="b">
        <f>Table1[[#This Row],[Column1]]=Table1[[#This Row],[OFF1]]</f>
        <v>0</v>
      </c>
    </row>
    <row r="317" spans="1:25" ht="13" hidden="1" customHeight="1">
      <c r="A317" s="11">
        <v>311</v>
      </c>
      <c r="B317" s="47">
        <v>203800480</v>
      </c>
      <c r="C317" s="87" t="s">
        <v>2445</v>
      </c>
      <c r="D317" s="11" t="s">
        <v>2446</v>
      </c>
      <c r="E317" s="48" t="s">
        <v>31</v>
      </c>
      <c r="F317" s="48" t="s">
        <v>74</v>
      </c>
      <c r="G317" s="11" t="s">
        <v>64</v>
      </c>
      <c r="H317" s="11" t="s">
        <v>75</v>
      </c>
      <c r="I317" s="11">
        <v>1299</v>
      </c>
      <c r="J317" s="49" t="str">
        <f>VLOOKUP(Table1[[#This Row],[Psoft No]],[1]Roster!$C$1:$AJ$1369,9,0)</f>
        <v>Day Shift</v>
      </c>
      <c r="K317" s="49" t="s">
        <v>76</v>
      </c>
      <c r="L317" s="49" t="s">
        <v>36</v>
      </c>
      <c r="M317" s="49" t="str">
        <f>VLOOKUP(Table1[[#This Row],[Psoft No]],[1]Roster!$C$1:$AJ$1369,12,0)</f>
        <v>Thursday</v>
      </c>
      <c r="N317" s="48" t="s">
        <v>86</v>
      </c>
      <c r="O317" s="49" t="s">
        <v>35</v>
      </c>
      <c r="P317" s="11" t="s">
        <v>80</v>
      </c>
      <c r="Q317" s="11" t="s">
        <v>90</v>
      </c>
      <c r="R317" s="11" t="s">
        <v>223</v>
      </c>
      <c r="S317" s="11" t="s">
        <v>2649</v>
      </c>
      <c r="T317" s="126" t="s">
        <v>1</v>
      </c>
      <c r="U317" s="97" t="s">
        <v>2930</v>
      </c>
      <c r="V317" s="51">
        <v>45516</v>
      </c>
      <c r="W317" s="49" t="s">
        <v>1558</v>
      </c>
      <c r="X317" s="121" t="str">
        <f>VLOOKUP(Table1[[#This Row],[Psoft No]],[2]Roster_1788384531598!$E$1:$AU$1334,28,0)</f>
        <v>Wednesday</v>
      </c>
      <c r="Y317" s="121" t="b">
        <f>Table1[[#This Row],[Column1]]=Table1[[#This Row],[OFF1]]</f>
        <v>0</v>
      </c>
    </row>
    <row r="318" spans="1:25" ht="13" hidden="1" customHeight="1">
      <c r="A318" s="11">
        <v>312</v>
      </c>
      <c r="B318" s="47">
        <v>206958910</v>
      </c>
      <c r="C318" s="87" t="s">
        <v>2046</v>
      </c>
      <c r="D318" s="11" t="s">
        <v>1975</v>
      </c>
      <c r="E318" s="48" t="s">
        <v>31</v>
      </c>
      <c r="F318" s="48" t="s">
        <v>74</v>
      </c>
      <c r="G318" s="11" t="s">
        <v>64</v>
      </c>
      <c r="H318" s="11" t="s">
        <v>75</v>
      </c>
      <c r="I318" s="11">
        <v>1299</v>
      </c>
      <c r="J318" s="49" t="str">
        <f>VLOOKUP(Table1[[#This Row],[Psoft No]],[1]Roster!$C$1:$AJ$1369,9,0)</f>
        <v>Day Shift</v>
      </c>
      <c r="K318" s="49" t="s">
        <v>76</v>
      </c>
      <c r="L318" s="49" t="str">
        <f>VLOOKUP(Table1[[#This Row],[Psoft No]],[1]Roster!$C$1:$AJ$1369,11,0)</f>
        <v>Sunday</v>
      </c>
      <c r="M318" s="49" t="str">
        <f>VLOOKUP(Table1[[#This Row],[Psoft No]],[1]Roster!$C$1:$AJ$1369,12,0)</f>
        <v>Monday</v>
      </c>
      <c r="N318" s="49" t="s">
        <v>89</v>
      </c>
      <c r="O318" s="49" t="s">
        <v>35</v>
      </c>
      <c r="P318" s="11" t="s">
        <v>80</v>
      </c>
      <c r="Q318" s="11" t="s">
        <v>96</v>
      </c>
      <c r="R318" s="11" t="s">
        <v>223</v>
      </c>
      <c r="S318" s="11" t="s">
        <v>2649</v>
      </c>
      <c r="T318" s="126" t="str">
        <f>IF(COUNTIFS('DWD RAW File'!$E:$E,$B318,'DWD RAW File'!$AF:$AF,$C$1)&gt;0, IF(COUNTIFS('DWD RAW File'!$E:$E,$B318,'DWD RAW File'!$AF:$AF,$C$1,'DWD RAW File'!$AB:$AB,"Present")&gt;0,"6th Day OT","OFF"), IF(COUNTIFS('DWD RAW File'!$E:$E,$B318,'DWD RAW File'!$AG:$AG,$C$1)&gt;0, IF(COUNTIFS('DWD RAW File'!$E:$E,$B318,'DWD RAW File'!$AG:$AG,$C$1,'DWD RAW File'!$AB:$AB,"Present")&gt;0,"7th Day OT","OFF"), IF(COUNTIFS('DWD RAW File'!$E:$E,$B318,'DWD RAW File'!$AB:$AB,"Present")&gt;0, "P", IF(COUNTIFS('DWD RAW File'!$E:$E,$B318,'DWD RAW File'!$AB:$AB,"Not Present",'DWD RAW File'!$AK:$AK,"&lt;&gt;")&gt;0, _xlfn.XLOOKUP($B318,'DWD RAW File'!$E:$E,'DWD RAW File'!$AK:$AK,""), IF(COUNTIFS('DWD RAW File'!$E:$E,$B318,'DWD RAW File'!$AB:$AB,"Not Present",'DWD RAW File'!$AL:$AL,"&lt;&gt;")&gt;0, _xlfn.XLOOKUP($B318,'DWD RAW File'!$E:$E,'DWD RAW File'!$AL:$AL,""), "AB")))))</f>
        <v>P</v>
      </c>
      <c r="U318" s="97"/>
      <c r="V318" s="51">
        <v>46048</v>
      </c>
      <c r="W318" s="49" t="s">
        <v>1558</v>
      </c>
      <c r="X318" s="121" t="str">
        <f>VLOOKUP(Table1[[#This Row],[Psoft No]],[2]Roster_1788384531598!$E$1:$AU$1334,28,0)</f>
        <v>Sunday</v>
      </c>
      <c r="Y318" s="121" t="b">
        <f>Table1[[#This Row],[Column1]]=Table1[[#This Row],[OFF1]]</f>
        <v>1</v>
      </c>
    </row>
    <row r="319" spans="1:25" ht="13" hidden="1" customHeight="1">
      <c r="A319" s="11">
        <v>313</v>
      </c>
      <c r="B319" s="47">
        <v>203521521</v>
      </c>
      <c r="C319" s="87" t="s">
        <v>290</v>
      </c>
      <c r="D319" s="11" t="s">
        <v>291</v>
      </c>
      <c r="E319" s="48" t="s">
        <v>31</v>
      </c>
      <c r="F319" s="48" t="s">
        <v>74</v>
      </c>
      <c r="G319" s="11" t="s">
        <v>64</v>
      </c>
      <c r="H319" s="11" t="s">
        <v>75</v>
      </c>
      <c r="I319" s="11">
        <v>1299</v>
      </c>
      <c r="J319" s="49" t="str">
        <f>VLOOKUP(Table1[[#This Row],[Psoft No]],[1]Roster!$C$1:$AJ$1369,9,0)</f>
        <v>Day Shift</v>
      </c>
      <c r="K319" s="49" t="s">
        <v>76</v>
      </c>
      <c r="L319" s="49" t="str">
        <f>VLOOKUP(Table1[[#This Row],[Psoft No]],[1]Roster!$C$1:$AJ$1369,11,0)</f>
        <v>Tuesday</v>
      </c>
      <c r="M319" s="49" t="str">
        <f>VLOOKUP(Table1[[#This Row],[Psoft No]],[1]Roster!$C$1:$AJ$1369,12,0)</f>
        <v>Wednesday</v>
      </c>
      <c r="N319" s="48" t="s">
        <v>79</v>
      </c>
      <c r="O319" s="49" t="s">
        <v>35</v>
      </c>
      <c r="P319" s="11" t="s">
        <v>80</v>
      </c>
      <c r="Q319" s="11" t="s">
        <v>81</v>
      </c>
      <c r="R319" s="11" t="s">
        <v>224</v>
      </c>
      <c r="S319" s="11" t="s">
        <v>225</v>
      </c>
      <c r="T319" s="126" t="str">
        <f>IF(COUNTIFS('DWD RAW File'!$E:$E,$B319,'DWD RAW File'!$AF:$AF,$C$1)&gt;0, IF(COUNTIFS('DWD RAW File'!$E:$E,$B319,'DWD RAW File'!$AF:$AF,$C$1,'DWD RAW File'!$AB:$AB,"Present")&gt;0,"6th Day OT","OFF"), IF(COUNTIFS('DWD RAW File'!$E:$E,$B319,'DWD RAW File'!$AG:$AG,$C$1)&gt;0, IF(COUNTIFS('DWD RAW File'!$E:$E,$B319,'DWD RAW File'!$AG:$AG,$C$1,'DWD RAW File'!$AB:$AB,"Present")&gt;0,"7th Day OT","OFF"), IF(COUNTIFS('DWD RAW File'!$E:$E,$B319,'DWD RAW File'!$AB:$AB,"Present")&gt;0, "P", IF(COUNTIFS('DWD RAW File'!$E:$E,$B319,'DWD RAW File'!$AB:$AB,"Not Present",'DWD RAW File'!$AK:$AK,"&lt;&gt;")&gt;0, _xlfn.XLOOKUP($B319,'DWD RAW File'!$E:$E,'DWD RAW File'!$AK:$AK,""), IF(COUNTIFS('DWD RAW File'!$E:$E,$B319,'DWD RAW File'!$AB:$AB,"Not Present",'DWD RAW File'!$AL:$AL,"&lt;&gt;")&gt;0, _xlfn.XLOOKUP($B319,'DWD RAW File'!$E:$E,'DWD RAW File'!$AL:$AL,""), "AB")))))</f>
        <v>OFF</v>
      </c>
      <c r="U319" s="97"/>
      <c r="V319" s="51">
        <v>45463</v>
      </c>
      <c r="W319" s="49" t="s">
        <v>1555</v>
      </c>
      <c r="X319" s="121" t="str">
        <f>VLOOKUP(Table1[[#This Row],[Psoft No]],[2]Roster_1788384531598!$E$1:$AU$1334,28,0)</f>
        <v>Tuesday</v>
      </c>
      <c r="Y319" s="121" t="b">
        <f>Table1[[#This Row],[Column1]]=Table1[[#This Row],[OFF1]]</f>
        <v>1</v>
      </c>
    </row>
    <row r="320" spans="1:25" ht="13" hidden="1" customHeight="1">
      <c r="A320" s="11">
        <v>314</v>
      </c>
      <c r="B320" s="47">
        <v>203965524</v>
      </c>
      <c r="C320" s="87" t="s">
        <v>292</v>
      </c>
      <c r="D320" s="11" t="s">
        <v>293</v>
      </c>
      <c r="E320" s="48" t="s">
        <v>31</v>
      </c>
      <c r="F320" s="48" t="s">
        <v>74</v>
      </c>
      <c r="G320" s="11" t="s">
        <v>64</v>
      </c>
      <c r="H320" s="11" t="s">
        <v>75</v>
      </c>
      <c r="I320" s="11">
        <v>1299</v>
      </c>
      <c r="J320" s="49" t="str">
        <f>VLOOKUP(Table1[[#This Row],[Psoft No]],[1]Roster!$C$1:$AJ$1369,9,0)</f>
        <v>Day Shift</v>
      </c>
      <c r="K320" s="49" t="s">
        <v>76</v>
      </c>
      <c r="L320" s="49" t="str">
        <f>VLOOKUP(Table1[[#This Row],[Psoft No]],[1]Roster!$C$1:$AJ$1369,11,0)</f>
        <v>Friday</v>
      </c>
      <c r="M320" s="49" t="str">
        <f>VLOOKUP(Table1[[#This Row],[Psoft No]],[1]Roster!$C$1:$AJ$1369,12,0)</f>
        <v>Saturday</v>
      </c>
      <c r="N320" s="48" t="s">
        <v>79</v>
      </c>
      <c r="O320" s="49" t="s">
        <v>35</v>
      </c>
      <c r="P320" s="11" t="s">
        <v>80</v>
      </c>
      <c r="Q320" s="11" t="s">
        <v>81</v>
      </c>
      <c r="R320" s="11" t="s">
        <v>224</v>
      </c>
      <c r="S320" s="11" t="s">
        <v>225</v>
      </c>
      <c r="T320" s="126" t="str">
        <f>IF(COUNTIFS('DWD RAW File'!$E:$E,$B320,'DWD RAW File'!$AF:$AF,$C$1)&gt;0, IF(COUNTIFS('DWD RAW File'!$E:$E,$B320,'DWD RAW File'!$AF:$AF,$C$1,'DWD RAW File'!$AB:$AB,"Present")&gt;0,"6th Day OT","OFF"), IF(COUNTIFS('DWD RAW File'!$E:$E,$B320,'DWD RAW File'!$AG:$AG,$C$1)&gt;0, IF(COUNTIFS('DWD RAW File'!$E:$E,$B320,'DWD RAW File'!$AG:$AG,$C$1,'DWD RAW File'!$AB:$AB,"Present")&gt;0,"7th Day OT","OFF"), IF(COUNTIFS('DWD RAW File'!$E:$E,$B320,'DWD RAW File'!$AB:$AB,"Present")&gt;0, "P", IF(COUNTIFS('DWD RAW File'!$E:$E,$B320,'DWD RAW File'!$AB:$AB,"Not Present",'DWD RAW File'!$AK:$AK,"&lt;&gt;")&gt;0, _xlfn.XLOOKUP($B320,'DWD RAW File'!$E:$E,'DWD RAW File'!$AK:$AK,""), IF(COUNTIFS('DWD RAW File'!$E:$E,$B320,'DWD RAW File'!$AB:$AB,"Not Present",'DWD RAW File'!$AL:$AL,"&lt;&gt;")&gt;0, _xlfn.XLOOKUP($B320,'DWD RAW File'!$E:$E,'DWD RAW File'!$AL:$AL,""), "AB")))))</f>
        <v>P</v>
      </c>
      <c r="U320" s="97"/>
      <c r="V320" s="51">
        <v>45544</v>
      </c>
      <c r="W320" s="49" t="s">
        <v>1558</v>
      </c>
      <c r="X320" s="121" t="str">
        <f>VLOOKUP(Table1[[#This Row],[Psoft No]],[2]Roster_1788384531598!$E$1:$AU$1334,28,0)</f>
        <v>Friday</v>
      </c>
      <c r="Y320" s="121" t="b">
        <f>Table1[[#This Row],[Column1]]=Table1[[#This Row],[OFF1]]</f>
        <v>1</v>
      </c>
    </row>
    <row r="321" spans="1:25" ht="13" hidden="1" customHeight="1">
      <c r="A321" s="11">
        <v>315</v>
      </c>
      <c r="B321" s="47">
        <v>205609884</v>
      </c>
      <c r="C321" s="87" t="s">
        <v>2447</v>
      </c>
      <c r="D321" s="11" t="s">
        <v>2448</v>
      </c>
      <c r="E321" s="48" t="s">
        <v>31</v>
      </c>
      <c r="F321" s="48" t="s">
        <v>74</v>
      </c>
      <c r="G321" s="11" t="s">
        <v>64</v>
      </c>
      <c r="H321" s="11" t="s">
        <v>75</v>
      </c>
      <c r="I321" s="11">
        <v>1299</v>
      </c>
      <c r="J321" s="49" t="str">
        <f>VLOOKUP(Table1[[#This Row],[Psoft No]],[1]Roster!$C$1:$AJ$1369,9,0)</f>
        <v>Day Shift</v>
      </c>
      <c r="K321" s="49" t="s">
        <v>76</v>
      </c>
      <c r="L321" s="49" t="str">
        <f>VLOOKUP(Table1[[#This Row],[Psoft No]],[1]Roster!$C$1:$AJ$1369,11,0)</f>
        <v>Sunday</v>
      </c>
      <c r="M321" s="49" t="str">
        <f>VLOOKUP(Table1[[#This Row],[Psoft No]],[1]Roster!$C$1:$AJ$1369,12,0)</f>
        <v>Monday</v>
      </c>
      <c r="N321" s="48" t="s">
        <v>86</v>
      </c>
      <c r="O321" s="49" t="s">
        <v>35</v>
      </c>
      <c r="P321" s="11" t="s">
        <v>80</v>
      </c>
      <c r="Q321" s="11" t="s">
        <v>90</v>
      </c>
      <c r="R321" s="11" t="s">
        <v>223</v>
      </c>
      <c r="S321" s="11" t="s">
        <v>2649</v>
      </c>
      <c r="T321" s="126" t="str">
        <f>IF(COUNTIFS('DWD RAW File'!$E:$E,$B321,'DWD RAW File'!$AF:$AF,$C$1)&gt;0, IF(COUNTIFS('DWD RAW File'!$E:$E,$B321,'DWD RAW File'!$AF:$AF,$C$1,'DWD RAW File'!$AB:$AB,"Present")&gt;0,"6th Day OT","OFF"), IF(COUNTIFS('DWD RAW File'!$E:$E,$B321,'DWD RAW File'!$AG:$AG,$C$1)&gt;0, IF(COUNTIFS('DWD RAW File'!$E:$E,$B321,'DWD RAW File'!$AG:$AG,$C$1,'DWD RAW File'!$AB:$AB,"Present")&gt;0,"7th Day OT","OFF"), IF(COUNTIFS('DWD RAW File'!$E:$E,$B321,'DWD RAW File'!$AB:$AB,"Present")&gt;0, "P", IF(COUNTIFS('DWD RAW File'!$E:$E,$B321,'DWD RAW File'!$AB:$AB,"Not Present",'DWD RAW File'!$AK:$AK,"&lt;&gt;")&gt;0, _xlfn.XLOOKUP($B321,'DWD RAW File'!$E:$E,'DWD RAW File'!$AK:$AK,""), IF(COUNTIFS('DWD RAW File'!$E:$E,$B321,'DWD RAW File'!$AB:$AB,"Not Present",'DWD RAW File'!$AL:$AL,"&lt;&gt;")&gt;0, _xlfn.XLOOKUP($B321,'DWD RAW File'!$E:$E,'DWD RAW File'!$AL:$AL,""), "AB")))))</f>
        <v>P</v>
      </c>
      <c r="U321" s="97"/>
      <c r="V321" s="51">
        <v>45845</v>
      </c>
      <c r="W321" s="49" t="s">
        <v>1558</v>
      </c>
      <c r="X321" s="121" t="str">
        <f>VLOOKUP(Table1[[#This Row],[Psoft No]],[2]Roster_1788384531598!$E$1:$AU$1334,28,0)</f>
        <v>Sunday</v>
      </c>
      <c r="Y321" s="121" t="b">
        <f>Table1[[#This Row],[Column1]]=Table1[[#This Row],[OFF1]]</f>
        <v>1</v>
      </c>
    </row>
    <row r="322" spans="1:25" ht="13" hidden="1" customHeight="1">
      <c r="A322" s="11">
        <v>316</v>
      </c>
      <c r="B322" s="47">
        <v>206006412</v>
      </c>
      <c r="C322" s="87" t="s">
        <v>295</v>
      </c>
      <c r="D322" s="11" t="s">
        <v>1729</v>
      </c>
      <c r="E322" s="48" t="s">
        <v>31</v>
      </c>
      <c r="F322" s="48" t="s">
        <v>74</v>
      </c>
      <c r="G322" s="11" t="s">
        <v>64</v>
      </c>
      <c r="H322" s="11" t="s">
        <v>75</v>
      </c>
      <c r="I322" s="11">
        <v>1299</v>
      </c>
      <c r="J322" s="49" t="str">
        <f>VLOOKUP(Table1[[#This Row],[Psoft No]],[1]Roster!$C$1:$AJ$1369,9,0)</f>
        <v>Day Shift</v>
      </c>
      <c r="K322" s="49" t="s">
        <v>76</v>
      </c>
      <c r="L322" s="49" t="str">
        <f>VLOOKUP(Table1[[#This Row],[Psoft No]],[1]Roster!$C$1:$AJ$1369,11,0)</f>
        <v>Thursday</v>
      </c>
      <c r="M322" s="49" t="str">
        <f>VLOOKUP(Table1[[#This Row],[Psoft No]],[1]Roster!$C$1:$AJ$1369,12,0)</f>
        <v>Friday</v>
      </c>
      <c r="N322" s="48" t="s">
        <v>79</v>
      </c>
      <c r="O322" s="49" t="s">
        <v>35</v>
      </c>
      <c r="P322" s="11" t="s">
        <v>80</v>
      </c>
      <c r="Q322" s="11" t="s">
        <v>81</v>
      </c>
      <c r="R322" s="11" t="s">
        <v>223</v>
      </c>
      <c r="S322" s="11" t="s">
        <v>2649</v>
      </c>
      <c r="T322" s="126" t="str">
        <f>IF(COUNTIFS('DWD RAW File'!$E:$E,$B322,'DWD RAW File'!$AF:$AF,$C$1)&gt;0, IF(COUNTIFS('DWD RAW File'!$E:$E,$B322,'DWD RAW File'!$AF:$AF,$C$1,'DWD RAW File'!$AB:$AB,"Present")&gt;0,"6th Day OT","OFF"), IF(COUNTIFS('DWD RAW File'!$E:$E,$B322,'DWD RAW File'!$AG:$AG,$C$1)&gt;0, IF(COUNTIFS('DWD RAW File'!$E:$E,$B322,'DWD RAW File'!$AG:$AG,$C$1,'DWD RAW File'!$AB:$AB,"Present")&gt;0,"7th Day OT","OFF"), IF(COUNTIFS('DWD RAW File'!$E:$E,$B322,'DWD RAW File'!$AB:$AB,"Present")&gt;0, "P", IF(COUNTIFS('DWD RAW File'!$E:$E,$B322,'DWD RAW File'!$AB:$AB,"Not Present",'DWD RAW File'!$AK:$AK,"&lt;&gt;")&gt;0, _xlfn.XLOOKUP($B322,'DWD RAW File'!$E:$E,'DWD RAW File'!$AK:$AK,""), IF(COUNTIFS('DWD RAW File'!$E:$E,$B322,'DWD RAW File'!$AB:$AB,"Not Present",'DWD RAW File'!$AL:$AL,"&lt;&gt;")&gt;0, _xlfn.XLOOKUP($B322,'DWD RAW File'!$E:$E,'DWD RAW File'!$AL:$AL,""), "AB")))))</f>
        <v>P</v>
      </c>
      <c r="U322" s="97"/>
      <c r="V322" s="51">
        <v>45915</v>
      </c>
      <c r="W322" s="49" t="s">
        <v>1558</v>
      </c>
      <c r="X322" s="121" t="str">
        <f>VLOOKUP(Table1[[#This Row],[Psoft No]],[2]Roster_1788384531598!$E$1:$AU$1334,28,0)</f>
        <v>Thursday</v>
      </c>
      <c r="Y322" s="121" t="b">
        <f>Table1[[#This Row],[Column1]]=Table1[[#This Row],[OFF1]]</f>
        <v>1</v>
      </c>
    </row>
    <row r="323" spans="1:25" ht="13" hidden="1" customHeight="1">
      <c r="A323" s="11">
        <v>317</v>
      </c>
      <c r="B323" s="47">
        <v>203965495</v>
      </c>
      <c r="C323" s="87" t="s">
        <v>296</v>
      </c>
      <c r="D323" s="11" t="s">
        <v>297</v>
      </c>
      <c r="E323" s="48" t="s">
        <v>31</v>
      </c>
      <c r="F323" s="48" t="s">
        <v>74</v>
      </c>
      <c r="G323" s="11" t="s">
        <v>64</v>
      </c>
      <c r="H323" s="11" t="s">
        <v>75</v>
      </c>
      <c r="I323" s="11">
        <v>1299</v>
      </c>
      <c r="J323" s="49" t="str">
        <f>VLOOKUP(Table1[[#This Row],[Psoft No]],[1]Roster!$C$1:$AJ$1369,9,0)</f>
        <v>Night Shift</v>
      </c>
      <c r="K323" s="49" t="s">
        <v>76</v>
      </c>
      <c r="L323" s="49" t="str">
        <f>VLOOKUP(Table1[[#This Row],[Psoft No]],[1]Roster!$C$1:$AJ$1369,11,0)</f>
        <v>Monday</v>
      </c>
      <c r="M323" s="49" t="str">
        <f>VLOOKUP(Table1[[#This Row],[Psoft No]],[1]Roster!$C$1:$AJ$1369,12,0)</f>
        <v>Tuesday</v>
      </c>
      <c r="N323" s="48" t="s">
        <v>79</v>
      </c>
      <c r="O323" s="49" t="s">
        <v>35</v>
      </c>
      <c r="P323" s="11" t="s">
        <v>80</v>
      </c>
      <c r="Q323" s="11" t="s">
        <v>81</v>
      </c>
      <c r="R323" s="11" t="s">
        <v>223</v>
      </c>
      <c r="S323" s="11" t="s">
        <v>2649</v>
      </c>
      <c r="T323" s="126" t="s">
        <v>7</v>
      </c>
      <c r="U323" s="97"/>
      <c r="V323" s="51">
        <v>45544</v>
      </c>
      <c r="W323" s="49" t="s">
        <v>1558</v>
      </c>
      <c r="X323" s="121" t="str">
        <f>VLOOKUP(Table1[[#This Row],[Psoft No]],[2]Roster_1788384531598!$E$1:$AU$1334,28,0)</f>
        <v>Sunday</v>
      </c>
      <c r="Y323" s="121" t="b">
        <f>Table1[[#This Row],[Column1]]=Table1[[#This Row],[OFF1]]</f>
        <v>0</v>
      </c>
    </row>
    <row r="324" spans="1:25" ht="13" hidden="1" customHeight="1">
      <c r="A324" s="11">
        <v>318</v>
      </c>
      <c r="B324" s="47">
        <v>203802274</v>
      </c>
      <c r="C324" s="87" t="s">
        <v>298</v>
      </c>
      <c r="D324" s="11" t="s">
        <v>299</v>
      </c>
      <c r="E324" s="48" t="s">
        <v>31</v>
      </c>
      <c r="F324" s="48" t="s">
        <v>74</v>
      </c>
      <c r="G324" s="11" t="s">
        <v>64</v>
      </c>
      <c r="H324" s="11" t="s">
        <v>75</v>
      </c>
      <c r="I324" s="11">
        <v>1299</v>
      </c>
      <c r="J324" s="49" t="str">
        <f>VLOOKUP(Table1[[#This Row],[Psoft No]],[1]Roster!$C$1:$AJ$1369,9,0)</f>
        <v>Day Shift</v>
      </c>
      <c r="K324" s="49" t="s">
        <v>76</v>
      </c>
      <c r="L324" s="49" t="str">
        <f>VLOOKUP(Table1[[#This Row],[Psoft No]],[1]Roster!$C$1:$AJ$1369,11,0)</f>
        <v>Sunday</v>
      </c>
      <c r="M324" s="49" t="str">
        <f>VLOOKUP(Table1[[#This Row],[Psoft No]],[1]Roster!$C$1:$AJ$1369,12,0)</f>
        <v>Monday</v>
      </c>
      <c r="N324" s="48" t="s">
        <v>79</v>
      </c>
      <c r="O324" s="49" t="s">
        <v>35</v>
      </c>
      <c r="P324" s="11" t="s">
        <v>80</v>
      </c>
      <c r="Q324" s="11" t="s">
        <v>81</v>
      </c>
      <c r="R324" s="11" t="s">
        <v>223</v>
      </c>
      <c r="S324" s="11" t="s">
        <v>2649</v>
      </c>
      <c r="T324" s="126" t="s">
        <v>7</v>
      </c>
      <c r="U324" s="97"/>
      <c r="V324" s="51">
        <v>45516</v>
      </c>
      <c r="W324" s="49" t="s">
        <v>1558</v>
      </c>
      <c r="X324" s="121" t="str">
        <f>VLOOKUP(Table1[[#This Row],[Psoft No]],[2]Roster_1788384531598!$E$1:$AU$1334,28,0)</f>
        <v>Sunday</v>
      </c>
      <c r="Y324" s="121" t="b">
        <f>Table1[[#This Row],[Column1]]=Table1[[#This Row],[OFF1]]</f>
        <v>1</v>
      </c>
    </row>
    <row r="325" spans="1:25" ht="13" hidden="1" customHeight="1">
      <c r="A325" s="11">
        <v>319</v>
      </c>
      <c r="B325" s="47">
        <v>205506017</v>
      </c>
      <c r="C325" s="87" t="s">
        <v>2449</v>
      </c>
      <c r="D325" s="11" t="s">
        <v>2450</v>
      </c>
      <c r="E325" s="48" t="s">
        <v>31</v>
      </c>
      <c r="F325" s="48" t="s">
        <v>74</v>
      </c>
      <c r="G325" s="11" t="s">
        <v>64</v>
      </c>
      <c r="H325" s="11" t="s">
        <v>75</v>
      </c>
      <c r="I325" s="11">
        <v>1299</v>
      </c>
      <c r="J325" s="49" t="str">
        <f>VLOOKUP(Table1[[#This Row],[Psoft No]],[1]Roster!$C$1:$AJ$1369,9,0)</f>
        <v>Day Shift</v>
      </c>
      <c r="K325" s="49" t="s">
        <v>76</v>
      </c>
      <c r="L325" s="49" t="str">
        <f>VLOOKUP(Table1[[#This Row],[Psoft No]],[1]Roster!$C$1:$AJ$1369,11,0)</f>
        <v>Saturday</v>
      </c>
      <c r="M325" s="49" t="str">
        <f>VLOOKUP(Table1[[#This Row],[Psoft No]],[1]Roster!$C$1:$AJ$1369,12,0)</f>
        <v>Sunday</v>
      </c>
      <c r="N325" s="49" t="s">
        <v>89</v>
      </c>
      <c r="O325" s="49" t="s">
        <v>35</v>
      </c>
      <c r="P325" s="11" t="s">
        <v>80</v>
      </c>
      <c r="Q325" s="11" t="s">
        <v>96</v>
      </c>
      <c r="R325" s="11" t="s">
        <v>223</v>
      </c>
      <c r="S325" s="11" t="s">
        <v>2649</v>
      </c>
      <c r="T325" s="126" t="s">
        <v>7</v>
      </c>
      <c r="U325" s="97"/>
      <c r="V325" s="51">
        <v>45831</v>
      </c>
      <c r="W325" s="49" t="s">
        <v>1558</v>
      </c>
      <c r="X325" s="121" t="str">
        <f>VLOOKUP(Table1[[#This Row],[Psoft No]],[2]Roster_1788384531598!$E$1:$AU$1334,28,0)</f>
        <v>Saturday</v>
      </c>
      <c r="Y325" s="121" t="b">
        <f>Table1[[#This Row],[Column1]]=Table1[[#This Row],[OFF1]]</f>
        <v>1</v>
      </c>
    </row>
    <row r="326" spans="1:25" ht="13" hidden="1" customHeight="1">
      <c r="A326" s="11">
        <v>320</v>
      </c>
      <c r="B326" s="47">
        <v>205608618</v>
      </c>
      <c r="C326" s="87" t="s">
        <v>2451</v>
      </c>
      <c r="D326" s="11" t="s">
        <v>2452</v>
      </c>
      <c r="E326" s="48" t="s">
        <v>31</v>
      </c>
      <c r="F326" s="48" t="s">
        <v>74</v>
      </c>
      <c r="G326" s="11" t="s">
        <v>64</v>
      </c>
      <c r="H326" s="11" t="s">
        <v>75</v>
      </c>
      <c r="I326" s="11">
        <v>1299</v>
      </c>
      <c r="J326" s="49" t="str">
        <f>VLOOKUP(Table1[[#This Row],[Psoft No]],[1]Roster!$C$1:$AJ$1369,9,0)</f>
        <v>Day Shift</v>
      </c>
      <c r="K326" s="49" t="s">
        <v>76</v>
      </c>
      <c r="L326" s="49" t="str">
        <f>VLOOKUP(Table1[[#This Row],[Psoft No]],[1]Roster!$C$1:$AJ$1369,11,0)</f>
        <v>Wednesday</v>
      </c>
      <c r="M326" s="49" t="str">
        <f>VLOOKUP(Table1[[#This Row],[Psoft No]],[1]Roster!$C$1:$AJ$1369,12,0)</f>
        <v>Thursday</v>
      </c>
      <c r="N326" s="48" t="s">
        <v>86</v>
      </c>
      <c r="O326" s="49" t="s">
        <v>35</v>
      </c>
      <c r="P326" s="11" t="s">
        <v>80</v>
      </c>
      <c r="Q326" s="11" t="s">
        <v>90</v>
      </c>
      <c r="R326" s="11" t="s">
        <v>223</v>
      </c>
      <c r="S326" s="11" t="s">
        <v>2649</v>
      </c>
      <c r="T326" s="126" t="str">
        <f>IF(COUNTIFS('DWD RAW File'!$E:$E,$B326,'DWD RAW File'!$AF:$AF,$C$1)&gt;0, IF(COUNTIFS('DWD RAW File'!$E:$E,$B326,'DWD RAW File'!$AF:$AF,$C$1,'DWD RAW File'!$AB:$AB,"Present")&gt;0,"6th Day OT","OFF"), IF(COUNTIFS('DWD RAW File'!$E:$E,$B326,'DWD RAW File'!$AG:$AG,$C$1)&gt;0, IF(COUNTIFS('DWD RAW File'!$E:$E,$B326,'DWD RAW File'!$AG:$AG,$C$1,'DWD RAW File'!$AB:$AB,"Present")&gt;0,"7th Day OT","OFF"), IF(COUNTIFS('DWD RAW File'!$E:$E,$B326,'DWD RAW File'!$AB:$AB,"Present")&gt;0, "P", IF(COUNTIFS('DWD RAW File'!$E:$E,$B326,'DWD RAW File'!$AB:$AB,"Not Present",'DWD RAW File'!$AK:$AK,"&lt;&gt;")&gt;0, _xlfn.XLOOKUP($B326,'DWD RAW File'!$E:$E,'DWD RAW File'!$AK:$AK,""), IF(COUNTIFS('DWD RAW File'!$E:$E,$B326,'DWD RAW File'!$AB:$AB,"Not Present",'DWD RAW File'!$AL:$AL,"&lt;&gt;")&gt;0, _xlfn.XLOOKUP($B326,'DWD RAW File'!$E:$E,'DWD RAW File'!$AL:$AL,""), "AB")))))</f>
        <v>OFF</v>
      </c>
      <c r="U326" s="97"/>
      <c r="V326" s="51">
        <v>45845</v>
      </c>
      <c r="W326" s="49" t="s">
        <v>1558</v>
      </c>
      <c r="X326" s="121" t="str">
        <f>VLOOKUP(Table1[[#This Row],[Psoft No]],[2]Roster_1788384531598!$E$1:$AU$1334,28,0)</f>
        <v>Wednesday</v>
      </c>
      <c r="Y326" s="121" t="b">
        <f>Table1[[#This Row],[Column1]]=Table1[[#This Row],[OFF1]]</f>
        <v>1</v>
      </c>
    </row>
    <row r="327" spans="1:25" ht="13" hidden="1" customHeight="1">
      <c r="A327" s="11">
        <v>321</v>
      </c>
      <c r="B327" s="47">
        <v>203965520</v>
      </c>
      <c r="C327" s="87" t="s">
        <v>301</v>
      </c>
      <c r="D327" s="11" t="s">
        <v>302</v>
      </c>
      <c r="E327" s="48" t="s">
        <v>31</v>
      </c>
      <c r="F327" s="48" t="s">
        <v>74</v>
      </c>
      <c r="G327" s="11" t="s">
        <v>64</v>
      </c>
      <c r="H327" s="11" t="s">
        <v>75</v>
      </c>
      <c r="I327" s="11">
        <v>1299</v>
      </c>
      <c r="J327" s="49" t="str">
        <f>VLOOKUP(Table1[[#This Row],[Psoft No]],[1]Roster!$C$1:$AJ$1369,9,0)</f>
        <v>Night Shift</v>
      </c>
      <c r="K327" s="49" t="s">
        <v>76</v>
      </c>
      <c r="L327" s="49" t="str">
        <f>VLOOKUP(Table1[[#This Row],[Psoft No]],[1]Roster!$C$1:$AJ$1369,11,0)</f>
        <v>Monday</v>
      </c>
      <c r="M327" s="49" t="str">
        <f>VLOOKUP(Table1[[#This Row],[Psoft No]],[1]Roster!$C$1:$AJ$1369,12,0)</f>
        <v>Tuesday</v>
      </c>
      <c r="N327" s="48" t="s">
        <v>79</v>
      </c>
      <c r="O327" s="49" t="s">
        <v>35</v>
      </c>
      <c r="P327" s="11" t="s">
        <v>80</v>
      </c>
      <c r="Q327" s="11" t="s">
        <v>81</v>
      </c>
      <c r="R327" s="11" t="s">
        <v>223</v>
      </c>
      <c r="S327" s="11" t="s">
        <v>2649</v>
      </c>
      <c r="T327" s="126" t="str">
        <f>IF(COUNTIFS('DWD RAW File'!$E:$E,$B327,'DWD RAW File'!$AF:$AF,$C$1)&gt;0, IF(COUNTIFS('DWD RAW File'!$E:$E,$B327,'DWD RAW File'!$AF:$AF,$C$1,'DWD RAW File'!$AB:$AB,"Present")&gt;0,"6th Day OT","OFF"), IF(COUNTIFS('DWD RAW File'!$E:$E,$B327,'DWD RAW File'!$AG:$AG,$C$1)&gt;0, IF(COUNTIFS('DWD RAW File'!$E:$E,$B327,'DWD RAW File'!$AG:$AG,$C$1,'DWD RAW File'!$AB:$AB,"Present")&gt;0,"7th Day OT","OFF"), IF(COUNTIFS('DWD RAW File'!$E:$E,$B327,'DWD RAW File'!$AB:$AB,"Present")&gt;0, "P", IF(COUNTIFS('DWD RAW File'!$E:$E,$B327,'DWD RAW File'!$AB:$AB,"Not Present",'DWD RAW File'!$AK:$AK,"&lt;&gt;")&gt;0, _xlfn.XLOOKUP($B327,'DWD RAW File'!$E:$E,'DWD RAW File'!$AK:$AK,""), IF(COUNTIFS('DWD RAW File'!$E:$E,$B327,'DWD RAW File'!$AB:$AB,"Not Present",'DWD RAW File'!$AL:$AL,"&lt;&gt;")&gt;0, _xlfn.XLOOKUP($B327,'DWD RAW File'!$E:$E,'DWD RAW File'!$AL:$AL,""), "AB")))))</f>
        <v>P</v>
      </c>
      <c r="U327" s="97"/>
      <c r="V327" s="51">
        <v>45544</v>
      </c>
      <c r="W327" s="49" t="s">
        <v>1558</v>
      </c>
      <c r="X327" s="121" t="str">
        <f>VLOOKUP(Table1[[#This Row],[Psoft No]],[2]Roster_1788384531598!$E$1:$AU$1334,28,0)</f>
        <v>Monday</v>
      </c>
      <c r="Y327" s="121" t="b">
        <f>Table1[[#This Row],[Column1]]=Table1[[#This Row],[OFF1]]</f>
        <v>1</v>
      </c>
    </row>
    <row r="328" spans="1:25" ht="13" hidden="1" customHeight="1">
      <c r="A328" s="11">
        <v>322</v>
      </c>
      <c r="B328" s="47">
        <v>203851006</v>
      </c>
      <c r="C328" s="87" t="s">
        <v>303</v>
      </c>
      <c r="D328" s="11" t="s">
        <v>304</v>
      </c>
      <c r="E328" s="48" t="s">
        <v>31</v>
      </c>
      <c r="F328" s="48" t="s">
        <v>74</v>
      </c>
      <c r="G328" s="11" t="s">
        <v>64</v>
      </c>
      <c r="H328" s="11" t="s">
        <v>75</v>
      </c>
      <c r="I328" s="11">
        <v>1299</v>
      </c>
      <c r="J328" s="49" t="str">
        <f>VLOOKUP(Table1[[#This Row],[Psoft No]],[1]Roster!$C$1:$AJ$1369,9,0)</f>
        <v>Day Shift</v>
      </c>
      <c r="K328" s="49" t="s">
        <v>76</v>
      </c>
      <c r="L328" s="49" t="str">
        <f>VLOOKUP(Table1[[#This Row],[Psoft No]],[1]Roster!$C$1:$AJ$1369,11,0)</f>
        <v>Sunday</v>
      </c>
      <c r="M328" s="49" t="str">
        <f>VLOOKUP(Table1[[#This Row],[Psoft No]],[1]Roster!$C$1:$AJ$1369,12,0)</f>
        <v>Monday</v>
      </c>
      <c r="N328" s="48" t="s">
        <v>79</v>
      </c>
      <c r="O328" s="49" t="s">
        <v>35</v>
      </c>
      <c r="P328" s="11" t="s">
        <v>80</v>
      </c>
      <c r="Q328" s="11" t="s">
        <v>81</v>
      </c>
      <c r="R328" s="11" t="s">
        <v>224</v>
      </c>
      <c r="S328" s="11" t="s">
        <v>225</v>
      </c>
      <c r="T328" s="126" t="str">
        <f>IF(COUNTIFS('DWD RAW File'!$E:$E,$B328,'DWD RAW File'!$AF:$AF,$C$1)&gt;0, IF(COUNTIFS('DWD RAW File'!$E:$E,$B328,'DWD RAW File'!$AF:$AF,$C$1,'DWD RAW File'!$AB:$AB,"Present")&gt;0,"6th Day OT","OFF"), IF(COUNTIFS('DWD RAW File'!$E:$E,$B328,'DWD RAW File'!$AG:$AG,$C$1)&gt;0, IF(COUNTIFS('DWD RAW File'!$E:$E,$B328,'DWD RAW File'!$AG:$AG,$C$1,'DWD RAW File'!$AB:$AB,"Present")&gt;0,"7th Day OT","OFF"), IF(COUNTIFS('DWD RAW File'!$E:$E,$B328,'DWD RAW File'!$AB:$AB,"Present")&gt;0, "P", IF(COUNTIFS('DWD RAW File'!$E:$E,$B328,'DWD RAW File'!$AB:$AB,"Not Present",'DWD RAW File'!$AK:$AK,"&lt;&gt;")&gt;0, _xlfn.XLOOKUP($B328,'DWD RAW File'!$E:$E,'DWD RAW File'!$AK:$AK,""), IF(COUNTIFS('DWD RAW File'!$E:$E,$B328,'DWD RAW File'!$AB:$AB,"Not Present",'DWD RAW File'!$AL:$AL,"&lt;&gt;")&gt;0, _xlfn.XLOOKUP($B328,'DWD RAW File'!$E:$E,'DWD RAW File'!$AL:$AL,""), "AB")))))</f>
        <v>P</v>
      </c>
      <c r="U328" s="97"/>
      <c r="V328" s="51">
        <v>45524</v>
      </c>
      <c r="W328" s="49" t="s">
        <v>1557</v>
      </c>
      <c r="X328" s="121" t="str">
        <f>VLOOKUP(Table1[[#This Row],[Psoft No]],[2]Roster_1788384531598!$E$1:$AU$1334,28,0)</f>
        <v>Sunday</v>
      </c>
      <c r="Y328" s="121" t="b">
        <f>Table1[[#This Row],[Column1]]=Table1[[#This Row],[OFF1]]</f>
        <v>1</v>
      </c>
    </row>
    <row r="329" spans="1:25" ht="13" hidden="1" customHeight="1">
      <c r="A329" s="11">
        <v>323</v>
      </c>
      <c r="B329" s="47">
        <v>203881601</v>
      </c>
      <c r="C329" s="87" t="s">
        <v>305</v>
      </c>
      <c r="D329" s="11" t="s">
        <v>306</v>
      </c>
      <c r="E329" s="48" t="s">
        <v>31</v>
      </c>
      <c r="F329" s="48" t="s">
        <v>74</v>
      </c>
      <c r="G329" s="11" t="s">
        <v>64</v>
      </c>
      <c r="H329" s="11" t="s">
        <v>75</v>
      </c>
      <c r="I329" s="11">
        <v>1299</v>
      </c>
      <c r="J329" s="49" t="str">
        <f>VLOOKUP(Table1[[#This Row],[Psoft No]],[1]Roster!$C$1:$AJ$1369,9,0)</f>
        <v>Night Shift</v>
      </c>
      <c r="K329" s="49" t="s">
        <v>76</v>
      </c>
      <c r="L329" s="49" t="str">
        <f>VLOOKUP(Table1[[#This Row],[Psoft No]],[1]Roster!$C$1:$AJ$1369,11,0)</f>
        <v>Thursday</v>
      </c>
      <c r="M329" s="49" t="str">
        <f>VLOOKUP(Table1[[#This Row],[Psoft No]],[1]Roster!$C$1:$AJ$1369,12,0)</f>
        <v>Friday</v>
      </c>
      <c r="N329" s="48" t="s">
        <v>79</v>
      </c>
      <c r="O329" s="49" t="s">
        <v>35</v>
      </c>
      <c r="P329" s="11" t="s">
        <v>80</v>
      </c>
      <c r="Q329" s="11" t="s">
        <v>81</v>
      </c>
      <c r="R329" s="11" t="s">
        <v>223</v>
      </c>
      <c r="S329" s="11" t="s">
        <v>2649</v>
      </c>
      <c r="T329" s="126" t="str">
        <f>IF(COUNTIFS('DWD RAW File'!$E:$E,$B329,'DWD RAW File'!$AF:$AF,$C$1)&gt;0, IF(COUNTIFS('DWD RAW File'!$E:$E,$B329,'DWD RAW File'!$AF:$AF,$C$1,'DWD RAW File'!$AB:$AB,"Present")&gt;0,"6th Day OT","OFF"), IF(COUNTIFS('DWD RAW File'!$E:$E,$B329,'DWD RAW File'!$AG:$AG,$C$1)&gt;0, IF(COUNTIFS('DWD RAW File'!$E:$E,$B329,'DWD RAW File'!$AG:$AG,$C$1,'DWD RAW File'!$AB:$AB,"Present")&gt;0,"7th Day OT","OFF"), IF(COUNTIFS('DWD RAW File'!$E:$E,$B329,'DWD RAW File'!$AB:$AB,"Present")&gt;0, "P", IF(COUNTIFS('DWD RAW File'!$E:$E,$B329,'DWD RAW File'!$AB:$AB,"Not Present",'DWD RAW File'!$AK:$AK,"&lt;&gt;")&gt;0, _xlfn.XLOOKUP($B329,'DWD RAW File'!$E:$E,'DWD RAW File'!$AK:$AK,""), IF(COUNTIFS('DWD RAW File'!$E:$E,$B329,'DWD RAW File'!$AB:$AB,"Not Present",'DWD RAW File'!$AL:$AL,"&lt;&gt;")&gt;0, _xlfn.XLOOKUP($B329,'DWD RAW File'!$E:$E,'DWD RAW File'!$AL:$AL,""), "AB")))))</f>
        <v>P</v>
      </c>
      <c r="U329" s="97"/>
      <c r="V329" s="51">
        <v>45530</v>
      </c>
      <c r="W329" s="49" t="s">
        <v>1558</v>
      </c>
      <c r="X329" s="121" t="str">
        <f>VLOOKUP(Table1[[#This Row],[Psoft No]],[2]Roster_1788384531598!$E$1:$AU$1334,28,0)</f>
        <v>Thursday</v>
      </c>
      <c r="Y329" s="121" t="b">
        <f>Table1[[#This Row],[Column1]]=Table1[[#This Row],[OFF1]]</f>
        <v>1</v>
      </c>
    </row>
    <row r="330" spans="1:25" ht="13" hidden="1" customHeight="1">
      <c r="A330" s="11">
        <v>324</v>
      </c>
      <c r="B330" s="47">
        <v>204967143</v>
      </c>
      <c r="C330" s="87" t="s">
        <v>307</v>
      </c>
      <c r="D330" s="11" t="s">
        <v>308</v>
      </c>
      <c r="E330" s="48" t="s">
        <v>31</v>
      </c>
      <c r="F330" s="48" t="s">
        <v>74</v>
      </c>
      <c r="G330" s="11" t="s">
        <v>64</v>
      </c>
      <c r="H330" s="11" t="s">
        <v>75</v>
      </c>
      <c r="I330" s="11">
        <v>1299</v>
      </c>
      <c r="J330" s="49" t="str">
        <f>VLOOKUP(Table1[[#This Row],[Psoft No]],[1]Roster!$C$1:$AJ$1369,9,0)</f>
        <v>Night Shift</v>
      </c>
      <c r="K330" s="49" t="s">
        <v>76</v>
      </c>
      <c r="L330" s="49" t="str">
        <f>VLOOKUP(Table1[[#This Row],[Psoft No]],[1]Roster!$C$1:$AJ$1369,11,0)</f>
        <v>Saturday</v>
      </c>
      <c r="M330" s="49" t="str">
        <f>VLOOKUP(Table1[[#This Row],[Psoft No]],[1]Roster!$C$1:$AJ$1369,12,0)</f>
        <v>Sunday</v>
      </c>
      <c r="N330" s="48" t="s">
        <v>86</v>
      </c>
      <c r="O330" s="49" t="s">
        <v>35</v>
      </c>
      <c r="P330" s="11" t="s">
        <v>80</v>
      </c>
      <c r="Q330" s="11" t="s">
        <v>90</v>
      </c>
      <c r="R330" s="11" t="s">
        <v>223</v>
      </c>
      <c r="S330" s="11" t="s">
        <v>2649</v>
      </c>
      <c r="T330" s="126" t="str">
        <f>IF(COUNTIFS('DWD RAW File'!$E:$E,$B330,'DWD RAW File'!$AF:$AF,$C$1)&gt;0, IF(COUNTIFS('DWD RAW File'!$E:$E,$B330,'DWD RAW File'!$AF:$AF,$C$1,'DWD RAW File'!$AB:$AB,"Present")&gt;0,"6th Day OT","OFF"), IF(COUNTIFS('DWD RAW File'!$E:$E,$B330,'DWD RAW File'!$AG:$AG,$C$1)&gt;0, IF(COUNTIFS('DWD RAW File'!$E:$E,$B330,'DWD RAW File'!$AG:$AG,$C$1,'DWD RAW File'!$AB:$AB,"Present")&gt;0,"7th Day OT","OFF"), IF(COUNTIFS('DWD RAW File'!$E:$E,$B330,'DWD RAW File'!$AB:$AB,"Present")&gt;0, "P", IF(COUNTIFS('DWD RAW File'!$E:$E,$B330,'DWD RAW File'!$AB:$AB,"Not Present",'DWD RAW File'!$AK:$AK,"&lt;&gt;")&gt;0, _xlfn.XLOOKUP($B330,'DWD RAW File'!$E:$E,'DWD RAW File'!$AK:$AK,""), IF(COUNTIFS('DWD RAW File'!$E:$E,$B330,'DWD RAW File'!$AB:$AB,"Not Present",'DWD RAW File'!$AL:$AL,"&lt;&gt;")&gt;0, _xlfn.XLOOKUP($B330,'DWD RAW File'!$E:$E,'DWD RAW File'!$AL:$AL,""), "AB")))))</f>
        <v>P</v>
      </c>
      <c r="U330" s="97"/>
      <c r="V330" s="51">
        <v>45826</v>
      </c>
      <c r="W330" s="49" t="s">
        <v>1558</v>
      </c>
      <c r="X330" s="121" t="str">
        <f>VLOOKUP(Table1[[#This Row],[Psoft No]],[2]Roster_1788384531598!$E$1:$AU$1334,28,0)</f>
        <v>Saturday</v>
      </c>
      <c r="Y330" s="121" t="b">
        <f>Table1[[#This Row],[Column1]]=Table1[[#This Row],[OFF1]]</f>
        <v>1</v>
      </c>
    </row>
    <row r="331" spans="1:25" ht="13" hidden="1" customHeight="1">
      <c r="A331" s="11">
        <v>325</v>
      </c>
      <c r="B331" s="47">
        <v>206065200</v>
      </c>
      <c r="C331" s="87" t="s">
        <v>309</v>
      </c>
      <c r="D331" s="11" t="s">
        <v>310</v>
      </c>
      <c r="E331" s="48" t="s">
        <v>31</v>
      </c>
      <c r="F331" s="48" t="s">
        <v>74</v>
      </c>
      <c r="G331" s="11" t="s">
        <v>64</v>
      </c>
      <c r="H331" s="11" t="s">
        <v>75</v>
      </c>
      <c r="I331" s="11">
        <v>1299</v>
      </c>
      <c r="J331" s="49" t="str">
        <f>VLOOKUP(Table1[[#This Row],[Psoft No]],[1]Roster!$C$1:$AJ$1369,9,0)</f>
        <v>Day Shift</v>
      </c>
      <c r="K331" s="49" t="s">
        <v>76</v>
      </c>
      <c r="L331" s="49" t="str">
        <f>VLOOKUP(Table1[[#This Row],[Psoft No]],[1]Roster!$C$1:$AJ$1369,11,0)</f>
        <v>Sunday</v>
      </c>
      <c r="M331" s="49" t="str">
        <f>VLOOKUP(Table1[[#This Row],[Psoft No]],[1]Roster!$C$1:$AJ$1369,12,0)</f>
        <v>Monday</v>
      </c>
      <c r="N331" s="48" t="s">
        <v>79</v>
      </c>
      <c r="O331" s="49" t="s">
        <v>35</v>
      </c>
      <c r="P331" s="11" t="s">
        <v>80</v>
      </c>
      <c r="Q331" s="11" t="s">
        <v>81</v>
      </c>
      <c r="R331" s="11" t="s">
        <v>224</v>
      </c>
      <c r="S331" s="11" t="s">
        <v>225</v>
      </c>
      <c r="T331" s="126" t="str">
        <f>IF(COUNTIFS('DWD RAW File'!$E:$E,$B331,'DWD RAW File'!$AF:$AF,$C$1)&gt;0, IF(COUNTIFS('DWD RAW File'!$E:$E,$B331,'DWD RAW File'!$AF:$AF,$C$1,'DWD RAW File'!$AB:$AB,"Present")&gt;0,"6th Day OT","OFF"), IF(COUNTIFS('DWD RAW File'!$E:$E,$B331,'DWD RAW File'!$AG:$AG,$C$1)&gt;0, IF(COUNTIFS('DWD RAW File'!$E:$E,$B331,'DWD RAW File'!$AG:$AG,$C$1,'DWD RAW File'!$AB:$AB,"Present")&gt;0,"7th Day OT","OFF"), IF(COUNTIFS('DWD RAW File'!$E:$E,$B331,'DWD RAW File'!$AB:$AB,"Present")&gt;0, "P", IF(COUNTIFS('DWD RAW File'!$E:$E,$B331,'DWD RAW File'!$AB:$AB,"Not Present",'DWD RAW File'!$AK:$AK,"&lt;&gt;")&gt;0, _xlfn.XLOOKUP($B331,'DWD RAW File'!$E:$E,'DWD RAW File'!$AK:$AK,""), IF(COUNTIFS('DWD RAW File'!$E:$E,$B331,'DWD RAW File'!$AB:$AB,"Not Present",'DWD RAW File'!$AL:$AL,"&lt;&gt;")&gt;0, _xlfn.XLOOKUP($B331,'DWD RAW File'!$E:$E,'DWD RAW File'!$AL:$AL,""), "AB")))))</f>
        <v>P</v>
      </c>
      <c r="U331" s="97"/>
      <c r="V331" s="51">
        <v>45922</v>
      </c>
      <c r="W331" s="49" t="s">
        <v>1557</v>
      </c>
      <c r="X331" s="121" t="str">
        <f>VLOOKUP(Table1[[#This Row],[Psoft No]],[2]Roster_1788384531598!$E$1:$AU$1334,28,0)</f>
        <v>Sunday</v>
      </c>
      <c r="Y331" s="121" t="b">
        <f>Table1[[#This Row],[Column1]]=Table1[[#This Row],[OFF1]]</f>
        <v>1</v>
      </c>
    </row>
    <row r="332" spans="1:25" ht="13" hidden="1" customHeight="1">
      <c r="A332" s="11">
        <v>326</v>
      </c>
      <c r="B332" s="47">
        <v>205495596</v>
      </c>
      <c r="C332" s="87" t="s">
        <v>2453</v>
      </c>
      <c r="D332" s="11" t="s">
        <v>2454</v>
      </c>
      <c r="E332" s="48" t="s">
        <v>31</v>
      </c>
      <c r="F332" s="48" t="s">
        <v>74</v>
      </c>
      <c r="G332" s="11" t="s">
        <v>64</v>
      </c>
      <c r="H332" s="11" t="s">
        <v>75</v>
      </c>
      <c r="I332" s="11">
        <v>1299</v>
      </c>
      <c r="J332" s="49" t="str">
        <f>VLOOKUP(Table1[[#This Row],[Psoft No]],[1]Roster!$C$1:$AJ$1369,9,0)</f>
        <v>Day Shift</v>
      </c>
      <c r="K332" s="49" t="s">
        <v>76</v>
      </c>
      <c r="L332" s="49" t="str">
        <f>VLOOKUP(Table1[[#This Row],[Psoft No]],[1]Roster!$C$1:$AJ$1369,11,0)</f>
        <v>Monday</v>
      </c>
      <c r="M332" s="49" t="str">
        <f>VLOOKUP(Table1[[#This Row],[Psoft No]],[1]Roster!$C$1:$AJ$1369,12,0)</f>
        <v>Tuesday</v>
      </c>
      <c r="N332" s="49" t="s">
        <v>89</v>
      </c>
      <c r="O332" s="49" t="s">
        <v>35</v>
      </c>
      <c r="P332" s="11" t="s">
        <v>80</v>
      </c>
      <c r="Q332" s="11" t="s">
        <v>96</v>
      </c>
      <c r="R332" s="11" t="s">
        <v>223</v>
      </c>
      <c r="S332" s="11" t="s">
        <v>2649</v>
      </c>
      <c r="T332" s="126" t="str">
        <f>IF(COUNTIFS('DWD RAW File'!$E:$E,$B332,'DWD RAW File'!$AF:$AF,$C$1)&gt;0, IF(COUNTIFS('DWD RAW File'!$E:$E,$B332,'DWD RAW File'!$AF:$AF,$C$1,'DWD RAW File'!$AB:$AB,"Present")&gt;0,"6th Day OT","OFF"), IF(COUNTIFS('DWD RAW File'!$E:$E,$B332,'DWD RAW File'!$AG:$AG,$C$1)&gt;0, IF(COUNTIFS('DWD RAW File'!$E:$E,$B332,'DWD RAW File'!$AG:$AG,$C$1,'DWD RAW File'!$AB:$AB,"Present")&gt;0,"7th Day OT","OFF"), IF(COUNTIFS('DWD RAW File'!$E:$E,$B332,'DWD RAW File'!$AB:$AB,"Present")&gt;0, "P", IF(COUNTIFS('DWD RAW File'!$E:$E,$B332,'DWD RAW File'!$AB:$AB,"Not Present",'DWD RAW File'!$AK:$AK,"&lt;&gt;")&gt;0, _xlfn.XLOOKUP($B332,'DWD RAW File'!$E:$E,'DWD RAW File'!$AK:$AK,""), IF(COUNTIFS('DWD RAW File'!$E:$E,$B332,'DWD RAW File'!$AB:$AB,"Not Present",'DWD RAW File'!$AL:$AL,"&lt;&gt;")&gt;0, _xlfn.XLOOKUP($B332,'DWD RAW File'!$E:$E,'DWD RAW File'!$AL:$AL,""), "AB")))))</f>
        <v>P</v>
      </c>
      <c r="U332" s="97"/>
      <c r="V332" s="51">
        <v>45831</v>
      </c>
      <c r="W332" s="49" t="s">
        <v>1558</v>
      </c>
      <c r="X332" s="121" t="str">
        <f>VLOOKUP(Table1[[#This Row],[Psoft No]],[2]Roster_1788384531598!$E$1:$AU$1334,28,0)</f>
        <v>Monday</v>
      </c>
      <c r="Y332" s="121" t="b">
        <f>Table1[[#This Row],[Column1]]=Table1[[#This Row],[OFF1]]</f>
        <v>1</v>
      </c>
    </row>
    <row r="333" spans="1:25" ht="13" customHeight="1">
      <c r="A333" s="11">
        <v>327</v>
      </c>
      <c r="B333" s="47">
        <v>204246157</v>
      </c>
      <c r="C333" s="87" t="s">
        <v>311</v>
      </c>
      <c r="D333" s="11" t="s">
        <v>312</v>
      </c>
      <c r="E333" s="48" t="s">
        <v>31</v>
      </c>
      <c r="F333" s="48" t="s">
        <v>74</v>
      </c>
      <c r="G333" s="11" t="s">
        <v>64</v>
      </c>
      <c r="H333" s="11" t="s">
        <v>75</v>
      </c>
      <c r="I333" s="11">
        <v>1299</v>
      </c>
      <c r="J333" s="49" t="str">
        <f>VLOOKUP(Table1[[#This Row],[Psoft No]],[1]Roster!$C$1:$AJ$1369,9,0)</f>
        <v>Night Shift</v>
      </c>
      <c r="K333" s="49" t="s">
        <v>76</v>
      </c>
      <c r="L333" s="49" t="str">
        <f>VLOOKUP(Table1[[#This Row],[Psoft No]],[1]Roster!$C$1:$AJ$1369,11,0)</f>
        <v>Monday</v>
      </c>
      <c r="M333" s="49" t="str">
        <f>VLOOKUP(Table1[[#This Row],[Psoft No]],[1]Roster!$C$1:$AJ$1369,12,0)</f>
        <v>Tuesday</v>
      </c>
      <c r="N333" s="48" t="s">
        <v>86</v>
      </c>
      <c r="O333" s="49" t="s">
        <v>35</v>
      </c>
      <c r="P333" s="11" t="s">
        <v>80</v>
      </c>
      <c r="Q333" s="11" t="s">
        <v>87</v>
      </c>
      <c r="R333" s="11" t="s">
        <v>223</v>
      </c>
      <c r="S333" s="11" t="s">
        <v>2649</v>
      </c>
      <c r="T333" s="126" t="s">
        <v>4</v>
      </c>
      <c r="U333" s="97"/>
      <c r="V333" s="51">
        <v>45579</v>
      </c>
      <c r="W333" s="49" t="s">
        <v>1558</v>
      </c>
      <c r="X333" s="121" t="str">
        <f>VLOOKUP(Table1[[#This Row],[Psoft No]],[2]Roster_1788384531598!$E$1:$AU$1334,28,0)</f>
        <v>Monday</v>
      </c>
      <c r="Y333" s="121" t="b">
        <f>Table1[[#This Row],[Column1]]=Table1[[#This Row],[OFF1]]</f>
        <v>1</v>
      </c>
    </row>
    <row r="334" spans="1:25" ht="13" customHeight="1">
      <c r="A334" s="11">
        <v>328</v>
      </c>
      <c r="B334" s="47">
        <v>204868859</v>
      </c>
      <c r="C334" s="87" t="s">
        <v>313</v>
      </c>
      <c r="D334" s="11" t="s">
        <v>314</v>
      </c>
      <c r="E334" s="48" t="s">
        <v>31</v>
      </c>
      <c r="F334" s="48" t="s">
        <v>74</v>
      </c>
      <c r="G334" s="11" t="s">
        <v>64</v>
      </c>
      <c r="H334" s="11" t="s">
        <v>75</v>
      </c>
      <c r="I334" s="11">
        <v>1299</v>
      </c>
      <c r="J334" s="49" t="str">
        <f>VLOOKUP(Table1[[#This Row],[Psoft No]],[1]Roster!$C$1:$AJ$1369,9,0)</f>
        <v>Night Shift</v>
      </c>
      <c r="K334" s="49" t="s">
        <v>76</v>
      </c>
      <c r="L334" s="49" t="str">
        <f>VLOOKUP(Table1[[#This Row],[Psoft No]],[1]Roster!$C$1:$AJ$1369,11,0)</f>
        <v>Monday</v>
      </c>
      <c r="M334" s="49" t="str">
        <f>VLOOKUP(Table1[[#This Row],[Psoft No]],[1]Roster!$C$1:$AJ$1369,12,0)</f>
        <v>Tuesday</v>
      </c>
      <c r="N334" s="48" t="s">
        <v>86</v>
      </c>
      <c r="O334" s="49" t="s">
        <v>35</v>
      </c>
      <c r="P334" s="11" t="s">
        <v>80</v>
      </c>
      <c r="Q334" s="11" t="s">
        <v>87</v>
      </c>
      <c r="R334" s="11" t="s">
        <v>230</v>
      </c>
      <c r="S334" s="11" t="s">
        <v>1730</v>
      </c>
      <c r="T334" s="126" t="s">
        <v>4</v>
      </c>
      <c r="U334" s="97"/>
      <c r="V334" s="51">
        <v>45691</v>
      </c>
      <c r="W334" s="49" t="s">
        <v>1558</v>
      </c>
      <c r="X334" s="121" t="str">
        <f>VLOOKUP(Table1[[#This Row],[Psoft No]],[2]Roster_1788384531598!$E$1:$AU$1334,28,0)</f>
        <v>Monday</v>
      </c>
      <c r="Y334" s="121" t="b">
        <f>Table1[[#This Row],[Column1]]=Table1[[#This Row],[OFF1]]</f>
        <v>1</v>
      </c>
    </row>
    <row r="335" spans="1:25" ht="13" hidden="1" customHeight="1">
      <c r="A335" s="11">
        <v>329</v>
      </c>
      <c r="B335" s="47">
        <v>204872907</v>
      </c>
      <c r="C335" s="87" t="s">
        <v>315</v>
      </c>
      <c r="D335" s="11" t="s">
        <v>316</v>
      </c>
      <c r="E335" s="48" t="s">
        <v>31</v>
      </c>
      <c r="F335" s="48" t="s">
        <v>74</v>
      </c>
      <c r="G335" s="11" t="s">
        <v>64</v>
      </c>
      <c r="H335" s="11" t="s">
        <v>75</v>
      </c>
      <c r="I335" s="11">
        <v>1299</v>
      </c>
      <c r="J335" s="49" t="str">
        <f>VLOOKUP(Table1[[#This Row],[Psoft No]],[1]Roster!$C$1:$AJ$1369,9,0)</f>
        <v>Night Shift</v>
      </c>
      <c r="K335" s="49" t="s">
        <v>76</v>
      </c>
      <c r="L335" s="49" t="str">
        <f>VLOOKUP(Table1[[#This Row],[Psoft No]],[1]Roster!$C$1:$AJ$1369,11,0)</f>
        <v>Tuesday</v>
      </c>
      <c r="M335" s="49" t="str">
        <f>VLOOKUP(Table1[[#This Row],[Psoft No]],[1]Roster!$C$1:$AJ$1369,12,0)</f>
        <v>Wednesday</v>
      </c>
      <c r="N335" s="48" t="s">
        <v>86</v>
      </c>
      <c r="O335" s="49" t="s">
        <v>35</v>
      </c>
      <c r="P335" s="11" t="s">
        <v>80</v>
      </c>
      <c r="Q335" s="11" t="s">
        <v>90</v>
      </c>
      <c r="R335" s="11" t="s">
        <v>223</v>
      </c>
      <c r="S335" s="11" t="s">
        <v>2649</v>
      </c>
      <c r="T335" s="126" t="str">
        <f>IF(COUNTIFS('DWD RAW File'!$E:$E,$B335,'DWD RAW File'!$AF:$AF,$C$1)&gt;0, IF(COUNTIFS('DWD RAW File'!$E:$E,$B335,'DWD RAW File'!$AF:$AF,$C$1,'DWD RAW File'!$AB:$AB,"Present")&gt;0,"6th Day OT","OFF"), IF(COUNTIFS('DWD RAW File'!$E:$E,$B335,'DWD RAW File'!$AG:$AG,$C$1)&gt;0, IF(COUNTIFS('DWD RAW File'!$E:$E,$B335,'DWD RAW File'!$AG:$AG,$C$1,'DWD RAW File'!$AB:$AB,"Present")&gt;0,"7th Day OT","OFF"), IF(COUNTIFS('DWD RAW File'!$E:$E,$B335,'DWD RAW File'!$AB:$AB,"Present")&gt;0, "P", IF(COUNTIFS('DWD RAW File'!$E:$E,$B335,'DWD RAW File'!$AB:$AB,"Not Present",'DWD RAW File'!$AK:$AK,"&lt;&gt;")&gt;0, _xlfn.XLOOKUP($B335,'DWD RAW File'!$E:$E,'DWD RAW File'!$AK:$AK,""), IF(COUNTIFS('DWD RAW File'!$E:$E,$B335,'DWD RAW File'!$AB:$AB,"Not Present",'DWD RAW File'!$AL:$AL,"&lt;&gt;")&gt;0, _xlfn.XLOOKUP($B335,'DWD RAW File'!$E:$E,'DWD RAW File'!$AL:$AL,""), "AB")))))</f>
        <v>OFF</v>
      </c>
      <c r="U335" s="97"/>
      <c r="V335" s="51">
        <v>45826</v>
      </c>
      <c r="W335" s="49" t="s">
        <v>1558</v>
      </c>
      <c r="X335" s="121" t="str">
        <f>VLOOKUP(Table1[[#This Row],[Psoft No]],[2]Roster_1788384531598!$E$1:$AU$1334,28,0)</f>
        <v>Tuesday</v>
      </c>
      <c r="Y335" s="121" t="b">
        <f>Table1[[#This Row],[Column1]]=Table1[[#This Row],[OFF1]]</f>
        <v>1</v>
      </c>
    </row>
    <row r="336" spans="1:25" ht="13" hidden="1" customHeight="1">
      <c r="A336" s="11">
        <v>330</v>
      </c>
      <c r="B336" s="47">
        <v>206065195</v>
      </c>
      <c r="C336" s="87" t="s">
        <v>317</v>
      </c>
      <c r="D336" s="11" t="s">
        <v>318</v>
      </c>
      <c r="E336" s="48" t="s">
        <v>31</v>
      </c>
      <c r="F336" s="48" t="s">
        <v>74</v>
      </c>
      <c r="G336" s="11" t="s">
        <v>64</v>
      </c>
      <c r="H336" s="11" t="s">
        <v>75</v>
      </c>
      <c r="I336" s="11">
        <v>1299</v>
      </c>
      <c r="J336" s="49" t="str">
        <f>VLOOKUP(Table1[[#This Row],[Psoft No]],[1]Roster!$C$1:$AJ$1369,9,0)</f>
        <v>Day Shift</v>
      </c>
      <c r="K336" s="49" t="s">
        <v>76</v>
      </c>
      <c r="L336" s="49" t="str">
        <f>VLOOKUP(Table1[[#This Row],[Psoft No]],[1]Roster!$C$1:$AJ$1369,11,0)</f>
        <v>Sunday</v>
      </c>
      <c r="M336" s="49" t="str">
        <f>VLOOKUP(Table1[[#This Row],[Psoft No]],[1]Roster!$C$1:$AJ$1369,12,0)</f>
        <v>Monday</v>
      </c>
      <c r="N336" s="48" t="s">
        <v>79</v>
      </c>
      <c r="O336" s="49" t="s">
        <v>35</v>
      </c>
      <c r="P336" s="11" t="s">
        <v>80</v>
      </c>
      <c r="Q336" s="11" t="s">
        <v>81</v>
      </c>
      <c r="R336" s="11" t="s">
        <v>224</v>
      </c>
      <c r="S336" s="11" t="s">
        <v>225</v>
      </c>
      <c r="T336" s="126" t="s">
        <v>7</v>
      </c>
      <c r="U336" s="97"/>
      <c r="V336" s="51">
        <v>45922</v>
      </c>
      <c r="W336" s="49" t="s">
        <v>1557</v>
      </c>
      <c r="X336" s="121" t="str">
        <f>VLOOKUP(Table1[[#This Row],[Psoft No]],[2]Roster_1788384531598!$E$1:$AU$1334,28,0)</f>
        <v>Sunday</v>
      </c>
      <c r="Y336" s="121" t="b">
        <f>Table1[[#This Row],[Column1]]=Table1[[#This Row],[OFF1]]</f>
        <v>1</v>
      </c>
    </row>
    <row r="337" spans="1:25" ht="13" hidden="1" customHeight="1">
      <c r="A337" s="11">
        <v>331</v>
      </c>
      <c r="B337" s="47">
        <v>203468317</v>
      </c>
      <c r="C337" s="87" t="s">
        <v>319</v>
      </c>
      <c r="D337" s="11" t="s">
        <v>320</v>
      </c>
      <c r="E337" s="48" t="s">
        <v>31</v>
      </c>
      <c r="F337" s="48" t="s">
        <v>74</v>
      </c>
      <c r="G337" s="11" t="s">
        <v>64</v>
      </c>
      <c r="H337" s="11" t="s">
        <v>75</v>
      </c>
      <c r="I337" s="11">
        <v>1299</v>
      </c>
      <c r="J337" s="49" t="str">
        <f>VLOOKUP(Table1[[#This Row],[Psoft No]],[1]Roster!$C$1:$AJ$1369,9,0)</f>
        <v>Day Shift</v>
      </c>
      <c r="K337" s="49" t="s">
        <v>76</v>
      </c>
      <c r="L337" s="49" t="str">
        <f>VLOOKUP(Table1[[#This Row],[Psoft No]],[1]Roster!$C$1:$AJ$1369,11,0)</f>
        <v>Tuesday</v>
      </c>
      <c r="M337" s="49" t="str">
        <f>VLOOKUP(Table1[[#This Row],[Psoft No]],[1]Roster!$C$1:$AJ$1369,12,0)</f>
        <v>Wednesday</v>
      </c>
      <c r="N337" s="48" t="s">
        <v>79</v>
      </c>
      <c r="O337" s="49" t="s">
        <v>35</v>
      </c>
      <c r="P337" s="11" t="s">
        <v>80</v>
      </c>
      <c r="Q337" s="11" t="s">
        <v>81</v>
      </c>
      <c r="R337" s="11" t="s">
        <v>224</v>
      </c>
      <c r="S337" s="11" t="s">
        <v>225</v>
      </c>
      <c r="T337" s="126" t="str">
        <f>IF(COUNTIFS('DWD RAW File'!$E:$E,$B337,'DWD RAW File'!$AF:$AF,$C$1)&gt;0, IF(COUNTIFS('DWD RAW File'!$E:$E,$B337,'DWD RAW File'!$AF:$AF,$C$1,'DWD RAW File'!$AB:$AB,"Present")&gt;0,"6th Day OT","OFF"), IF(COUNTIFS('DWD RAW File'!$E:$E,$B337,'DWD RAW File'!$AG:$AG,$C$1)&gt;0, IF(COUNTIFS('DWD RAW File'!$E:$E,$B337,'DWD RAW File'!$AG:$AG,$C$1,'DWD RAW File'!$AB:$AB,"Present")&gt;0,"7th Day OT","OFF"), IF(COUNTIFS('DWD RAW File'!$E:$E,$B337,'DWD RAW File'!$AB:$AB,"Present")&gt;0, "P", IF(COUNTIFS('DWD RAW File'!$E:$E,$B337,'DWD RAW File'!$AB:$AB,"Not Present",'DWD RAW File'!$AK:$AK,"&lt;&gt;")&gt;0, _xlfn.XLOOKUP($B337,'DWD RAW File'!$E:$E,'DWD RAW File'!$AK:$AK,""), IF(COUNTIFS('DWD RAW File'!$E:$E,$B337,'DWD RAW File'!$AB:$AB,"Not Present",'DWD RAW File'!$AL:$AL,"&lt;&gt;")&gt;0, _xlfn.XLOOKUP($B337,'DWD RAW File'!$E:$E,'DWD RAW File'!$AL:$AL,""), "AB")))))</f>
        <v>OFF</v>
      </c>
      <c r="U337" s="97"/>
      <c r="V337" s="51">
        <v>45456</v>
      </c>
      <c r="W337" s="49" t="s">
        <v>1555</v>
      </c>
      <c r="X337" s="121" t="str">
        <f>VLOOKUP(Table1[[#This Row],[Psoft No]],[2]Roster_1788384531598!$E$1:$AU$1334,28,0)</f>
        <v>Tuesday</v>
      </c>
      <c r="Y337" s="121" t="b">
        <f>Table1[[#This Row],[Column1]]=Table1[[#This Row],[OFF1]]</f>
        <v>1</v>
      </c>
    </row>
    <row r="338" spans="1:25" ht="13" hidden="1" customHeight="1">
      <c r="A338" s="11">
        <v>332</v>
      </c>
      <c r="B338" s="47">
        <v>205671334</v>
      </c>
      <c r="C338" s="87" t="s">
        <v>2299</v>
      </c>
      <c r="D338" s="11" t="s">
        <v>2300</v>
      </c>
      <c r="E338" s="48" t="s">
        <v>34</v>
      </c>
      <c r="F338" s="48" t="s">
        <v>74</v>
      </c>
      <c r="G338" s="11" t="s">
        <v>64</v>
      </c>
      <c r="H338" s="11" t="s">
        <v>75</v>
      </c>
      <c r="I338" s="11">
        <v>1299</v>
      </c>
      <c r="J338" s="49" t="str">
        <f>VLOOKUP(Table1[[#This Row],[Psoft No]],[1]Roster!$C$1:$AJ$1369,9,0)</f>
        <v>Day Shift</v>
      </c>
      <c r="K338" s="49" t="s">
        <v>76</v>
      </c>
      <c r="L338" s="49" t="str">
        <f>VLOOKUP(Table1[[#This Row],[Psoft No]],[1]Roster!$C$1:$AJ$1369,11,0)</f>
        <v>Sunday</v>
      </c>
      <c r="M338" s="49" t="str">
        <f>VLOOKUP(Table1[[#This Row],[Psoft No]],[1]Roster!$C$1:$AJ$1369,12,0)</f>
        <v>Monday</v>
      </c>
      <c r="N338" s="48" t="s">
        <v>97</v>
      </c>
      <c r="O338" s="49" t="s">
        <v>35</v>
      </c>
      <c r="P338" s="11" t="s">
        <v>80</v>
      </c>
      <c r="Q338" s="11" t="s">
        <v>98</v>
      </c>
      <c r="R338" s="11" t="s">
        <v>230</v>
      </c>
      <c r="S338" s="11" t="s">
        <v>1730</v>
      </c>
      <c r="T338" s="126" t="str">
        <f>IF(COUNTIFS('DWD RAW File'!$E:$E,$B338,'DWD RAW File'!$AF:$AF,$C$1)&gt;0, IF(COUNTIFS('DWD RAW File'!$E:$E,$B338,'DWD RAW File'!$AF:$AF,$C$1,'DWD RAW File'!$AB:$AB,"Present")&gt;0,"6th Day OT","OFF"), IF(COUNTIFS('DWD RAW File'!$E:$E,$B338,'DWD RAW File'!$AG:$AG,$C$1)&gt;0, IF(COUNTIFS('DWD RAW File'!$E:$E,$B338,'DWD RAW File'!$AG:$AG,$C$1,'DWD RAW File'!$AB:$AB,"Present")&gt;0,"7th Day OT","OFF"), IF(COUNTIFS('DWD RAW File'!$E:$E,$B338,'DWD RAW File'!$AB:$AB,"Present")&gt;0, "P", IF(COUNTIFS('DWD RAW File'!$E:$E,$B338,'DWD RAW File'!$AB:$AB,"Not Present",'DWD RAW File'!$AK:$AK,"&lt;&gt;")&gt;0, _xlfn.XLOOKUP($B338,'DWD RAW File'!$E:$E,'DWD RAW File'!$AK:$AK,""), IF(COUNTIFS('DWD RAW File'!$E:$E,$B338,'DWD RAW File'!$AB:$AB,"Not Present",'DWD RAW File'!$AL:$AL,"&lt;&gt;")&gt;0, _xlfn.XLOOKUP($B338,'DWD RAW File'!$E:$E,'DWD RAW File'!$AL:$AL,""), "AB")))))</f>
        <v>P</v>
      </c>
      <c r="U338" s="97"/>
      <c r="V338" s="51">
        <v>46062</v>
      </c>
      <c r="W338" s="49" t="s">
        <v>1560</v>
      </c>
      <c r="X338" s="121" t="str">
        <f>VLOOKUP(Table1[[#This Row],[Psoft No]],[2]Roster_1788384531598!$E$1:$AU$1334,28,0)</f>
        <v>Sunday</v>
      </c>
      <c r="Y338" s="121" t="b">
        <f>Table1[[#This Row],[Column1]]=Table1[[#This Row],[OFF1]]</f>
        <v>1</v>
      </c>
    </row>
    <row r="339" spans="1:25" ht="13" hidden="1" customHeight="1">
      <c r="A339" s="11">
        <v>333</v>
      </c>
      <c r="B339" s="47">
        <v>203851004</v>
      </c>
      <c r="C339" s="87" t="s">
        <v>321</v>
      </c>
      <c r="D339" s="11" t="s">
        <v>322</v>
      </c>
      <c r="E339" s="48" t="s">
        <v>31</v>
      </c>
      <c r="F339" s="48" t="s">
        <v>74</v>
      </c>
      <c r="G339" s="11" t="s">
        <v>64</v>
      </c>
      <c r="H339" s="11" t="s">
        <v>75</v>
      </c>
      <c r="I339" s="11">
        <v>1299</v>
      </c>
      <c r="J339" s="49" t="str">
        <f>VLOOKUP(Table1[[#This Row],[Psoft No]],[1]Roster!$C$1:$AJ$1369,9,0)</f>
        <v>Night Shift</v>
      </c>
      <c r="K339" s="49" t="s">
        <v>76</v>
      </c>
      <c r="L339" s="49" t="str">
        <f>VLOOKUP(Table1[[#This Row],[Psoft No]],[1]Roster!$C$1:$AJ$1369,11,0)</f>
        <v>Tuesday</v>
      </c>
      <c r="M339" s="49" t="str">
        <f>VLOOKUP(Table1[[#This Row],[Psoft No]],[1]Roster!$C$1:$AJ$1369,12,0)</f>
        <v>Wednesday</v>
      </c>
      <c r="N339" s="48" t="s">
        <v>79</v>
      </c>
      <c r="O339" s="49" t="s">
        <v>35</v>
      </c>
      <c r="P339" s="11" t="s">
        <v>80</v>
      </c>
      <c r="Q339" s="11" t="s">
        <v>81</v>
      </c>
      <c r="R339" s="11" t="s">
        <v>224</v>
      </c>
      <c r="S339" s="11" t="s">
        <v>225</v>
      </c>
      <c r="T339" s="126" t="str">
        <f>IF(COUNTIFS('DWD RAW File'!$E:$E,$B339,'DWD RAW File'!$AF:$AF,$C$1)&gt;0, IF(COUNTIFS('DWD RAW File'!$E:$E,$B339,'DWD RAW File'!$AF:$AF,$C$1,'DWD RAW File'!$AB:$AB,"Present")&gt;0,"6th Day OT","OFF"), IF(COUNTIFS('DWD RAW File'!$E:$E,$B339,'DWD RAW File'!$AG:$AG,$C$1)&gt;0, IF(COUNTIFS('DWD RAW File'!$E:$E,$B339,'DWD RAW File'!$AG:$AG,$C$1,'DWD RAW File'!$AB:$AB,"Present")&gt;0,"7th Day OT","OFF"), IF(COUNTIFS('DWD RAW File'!$E:$E,$B339,'DWD RAW File'!$AB:$AB,"Present")&gt;0, "P", IF(COUNTIFS('DWD RAW File'!$E:$E,$B339,'DWD RAW File'!$AB:$AB,"Not Present",'DWD RAW File'!$AK:$AK,"&lt;&gt;")&gt;0, _xlfn.XLOOKUP($B339,'DWD RAW File'!$E:$E,'DWD RAW File'!$AK:$AK,""), IF(COUNTIFS('DWD RAW File'!$E:$E,$B339,'DWD RAW File'!$AB:$AB,"Not Present",'DWD RAW File'!$AL:$AL,"&lt;&gt;")&gt;0, _xlfn.XLOOKUP($B339,'DWD RAW File'!$E:$E,'DWD RAW File'!$AL:$AL,""), "AB")))))</f>
        <v>OFF</v>
      </c>
      <c r="U339" s="97"/>
      <c r="V339" s="51">
        <v>45524</v>
      </c>
      <c r="W339" s="49" t="s">
        <v>1557</v>
      </c>
      <c r="X339" s="121" t="str">
        <f>VLOOKUP(Table1[[#This Row],[Psoft No]],[2]Roster_1788384531598!$E$1:$AU$1334,28,0)</f>
        <v>Tuesday</v>
      </c>
      <c r="Y339" s="121" t="b">
        <f>Table1[[#This Row],[Column1]]=Table1[[#This Row],[OFF1]]</f>
        <v>1</v>
      </c>
    </row>
    <row r="340" spans="1:25" ht="13" hidden="1" customHeight="1">
      <c r="A340" s="11">
        <v>334</v>
      </c>
      <c r="B340" s="47">
        <v>203736252</v>
      </c>
      <c r="C340" s="87" t="s">
        <v>2455</v>
      </c>
      <c r="D340" s="11" t="s">
        <v>2456</v>
      </c>
      <c r="E340" s="48" t="s">
        <v>31</v>
      </c>
      <c r="F340" s="48" t="s">
        <v>74</v>
      </c>
      <c r="G340" s="11" t="s">
        <v>64</v>
      </c>
      <c r="H340" s="11" t="s">
        <v>75</v>
      </c>
      <c r="I340" s="11">
        <v>1299</v>
      </c>
      <c r="J340" s="49" t="str">
        <f>VLOOKUP(Table1[[#This Row],[Psoft No]],[1]Roster!$C$1:$AJ$1369,9,0)</f>
        <v>Night Shift</v>
      </c>
      <c r="K340" s="49" t="s">
        <v>76</v>
      </c>
      <c r="L340" s="49" t="str">
        <f>VLOOKUP(Table1[[#This Row],[Psoft No]],[1]Roster!$C$1:$AJ$1369,11,0)</f>
        <v>Monday</v>
      </c>
      <c r="M340" s="49" t="str">
        <f>VLOOKUP(Table1[[#This Row],[Psoft No]],[1]Roster!$C$1:$AJ$1369,12,0)</f>
        <v>Tuesday</v>
      </c>
      <c r="N340" s="48" t="s">
        <v>86</v>
      </c>
      <c r="O340" s="49" t="s">
        <v>35</v>
      </c>
      <c r="P340" s="11" t="s">
        <v>80</v>
      </c>
      <c r="Q340" s="11" t="s">
        <v>90</v>
      </c>
      <c r="R340" s="11" t="s">
        <v>223</v>
      </c>
      <c r="S340" s="11" t="s">
        <v>2649</v>
      </c>
      <c r="T340" s="126" t="str">
        <f>IF(COUNTIFS('DWD RAW File'!$E:$E,$B340,'DWD RAW File'!$AF:$AF,$C$1)&gt;0, IF(COUNTIFS('DWD RAW File'!$E:$E,$B340,'DWD RAW File'!$AF:$AF,$C$1,'DWD RAW File'!$AB:$AB,"Present")&gt;0,"6th Day OT","OFF"), IF(COUNTIFS('DWD RAW File'!$E:$E,$B340,'DWD RAW File'!$AG:$AG,$C$1)&gt;0, IF(COUNTIFS('DWD RAW File'!$E:$E,$B340,'DWD RAW File'!$AG:$AG,$C$1,'DWD RAW File'!$AB:$AB,"Present")&gt;0,"7th Day OT","OFF"), IF(COUNTIFS('DWD RAW File'!$E:$E,$B340,'DWD RAW File'!$AB:$AB,"Present")&gt;0, "P", IF(COUNTIFS('DWD RAW File'!$E:$E,$B340,'DWD RAW File'!$AB:$AB,"Not Present",'DWD RAW File'!$AK:$AK,"&lt;&gt;")&gt;0, _xlfn.XLOOKUP($B340,'DWD RAW File'!$E:$E,'DWD RAW File'!$AK:$AK,""), IF(COUNTIFS('DWD RAW File'!$E:$E,$B340,'DWD RAW File'!$AB:$AB,"Not Present",'DWD RAW File'!$AL:$AL,"&lt;&gt;")&gt;0, _xlfn.XLOOKUP($B340,'DWD RAW File'!$E:$E,'DWD RAW File'!$AL:$AL,""), "AB")))))</f>
        <v>P</v>
      </c>
      <c r="U340" s="97"/>
      <c r="V340" s="51">
        <v>45502</v>
      </c>
      <c r="W340" s="49" t="s">
        <v>1558</v>
      </c>
      <c r="X340" s="121" t="str">
        <f>VLOOKUP(Table1[[#This Row],[Psoft No]],[2]Roster_1788384531598!$E$1:$AU$1334,28,0)</f>
        <v>Monday</v>
      </c>
      <c r="Y340" s="121" t="b">
        <f>Table1[[#This Row],[Column1]]=Table1[[#This Row],[OFF1]]</f>
        <v>1</v>
      </c>
    </row>
    <row r="341" spans="1:25" ht="13" hidden="1" customHeight="1">
      <c r="A341" s="11">
        <v>335</v>
      </c>
      <c r="B341" s="47">
        <v>204246170</v>
      </c>
      <c r="C341" s="87" t="s">
        <v>323</v>
      </c>
      <c r="D341" s="11" t="s">
        <v>324</v>
      </c>
      <c r="E341" s="48" t="s">
        <v>31</v>
      </c>
      <c r="F341" s="48" t="s">
        <v>74</v>
      </c>
      <c r="G341" s="11" t="s">
        <v>64</v>
      </c>
      <c r="H341" s="11" t="s">
        <v>75</v>
      </c>
      <c r="I341" s="11">
        <v>1299</v>
      </c>
      <c r="J341" s="49" t="str">
        <f>VLOOKUP(Table1[[#This Row],[Psoft No]],[1]Roster!$C$1:$AJ$1369,9,0)</f>
        <v>Night Shift</v>
      </c>
      <c r="K341" s="49" t="s">
        <v>76</v>
      </c>
      <c r="L341" s="49" t="str">
        <f>VLOOKUP(Table1[[#This Row],[Psoft No]],[1]Roster!$C$1:$AJ$1369,11,0)</f>
        <v>Wednesday</v>
      </c>
      <c r="M341" s="49" t="str">
        <f>VLOOKUP(Table1[[#This Row],[Psoft No]],[1]Roster!$C$1:$AJ$1369,12,0)</f>
        <v>Thursday</v>
      </c>
      <c r="N341" s="48" t="s">
        <v>86</v>
      </c>
      <c r="O341" s="49" t="s">
        <v>35</v>
      </c>
      <c r="P341" s="11" t="s">
        <v>80</v>
      </c>
      <c r="Q341" s="11" t="s">
        <v>87</v>
      </c>
      <c r="R341" s="11" t="s">
        <v>223</v>
      </c>
      <c r="S341" s="11" t="s">
        <v>2649</v>
      </c>
      <c r="T341" s="126" t="str">
        <f>IF(COUNTIFS('DWD RAW File'!$E:$E,$B341,'DWD RAW File'!$AF:$AF,$C$1)&gt;0, IF(COUNTIFS('DWD RAW File'!$E:$E,$B341,'DWD RAW File'!$AF:$AF,$C$1,'DWD RAW File'!$AB:$AB,"Present")&gt;0,"6th Day OT","OFF"), IF(COUNTIFS('DWD RAW File'!$E:$E,$B341,'DWD RAW File'!$AG:$AG,$C$1)&gt;0, IF(COUNTIFS('DWD RAW File'!$E:$E,$B341,'DWD RAW File'!$AG:$AG,$C$1,'DWD RAW File'!$AB:$AB,"Present")&gt;0,"7th Day OT","OFF"), IF(COUNTIFS('DWD RAW File'!$E:$E,$B341,'DWD RAW File'!$AB:$AB,"Present")&gt;0, "P", IF(COUNTIFS('DWD RAW File'!$E:$E,$B341,'DWD RAW File'!$AB:$AB,"Not Present",'DWD RAW File'!$AK:$AK,"&lt;&gt;")&gt;0, _xlfn.XLOOKUP($B341,'DWD RAW File'!$E:$E,'DWD RAW File'!$AK:$AK,""), IF(COUNTIFS('DWD RAW File'!$E:$E,$B341,'DWD RAW File'!$AB:$AB,"Not Present",'DWD RAW File'!$AL:$AL,"&lt;&gt;")&gt;0, _xlfn.XLOOKUP($B341,'DWD RAW File'!$E:$E,'DWD RAW File'!$AL:$AL,""), "AB")))))</f>
        <v>OFF</v>
      </c>
      <c r="U341" s="97"/>
      <c r="V341" s="51">
        <v>45579</v>
      </c>
      <c r="W341" s="49" t="s">
        <v>1558</v>
      </c>
      <c r="X341" s="121" t="str">
        <f>VLOOKUP(Table1[[#This Row],[Psoft No]],[2]Roster_1788384531598!$E$1:$AU$1334,28,0)</f>
        <v>Wednesday</v>
      </c>
      <c r="Y341" s="121" t="b">
        <f>Table1[[#This Row],[Column1]]=Table1[[#This Row],[OFF1]]</f>
        <v>1</v>
      </c>
    </row>
    <row r="342" spans="1:25" ht="13" hidden="1" customHeight="1">
      <c r="A342" s="11">
        <v>336</v>
      </c>
      <c r="B342" s="47">
        <v>204246161</v>
      </c>
      <c r="C342" s="87" t="s">
        <v>325</v>
      </c>
      <c r="D342" s="11" t="s">
        <v>326</v>
      </c>
      <c r="E342" s="48" t="s">
        <v>31</v>
      </c>
      <c r="F342" s="48" t="s">
        <v>74</v>
      </c>
      <c r="G342" s="11" t="s">
        <v>65</v>
      </c>
      <c r="H342" s="11" t="s">
        <v>1317</v>
      </c>
      <c r="I342" s="11">
        <v>1299</v>
      </c>
      <c r="J342" s="49" t="str">
        <f>VLOOKUP(Table1[[#This Row],[Psoft No]],[1]Roster!$C$1:$AJ$1369,9,0)</f>
        <v>Day Shift</v>
      </c>
      <c r="K342" s="49" t="s">
        <v>76</v>
      </c>
      <c r="L342" s="49" t="str">
        <f>VLOOKUP(Table1[[#This Row],[Psoft No]],[1]Roster!$C$1:$AJ$1369,11,0)</f>
        <v>Thursday</v>
      </c>
      <c r="M342" s="49" t="str">
        <f>VLOOKUP(Table1[[#This Row],[Psoft No]],[1]Roster!$C$1:$AJ$1369,12,0)</f>
        <v>Friday</v>
      </c>
      <c r="N342" s="48" t="s">
        <v>86</v>
      </c>
      <c r="O342" s="49" t="s">
        <v>68</v>
      </c>
      <c r="P342" s="11" t="s">
        <v>80</v>
      </c>
      <c r="Q342" s="11" t="s">
        <v>87</v>
      </c>
      <c r="R342" s="11" t="s">
        <v>2654</v>
      </c>
      <c r="S342" s="11" t="s">
        <v>2655</v>
      </c>
      <c r="T342" s="126" t="str">
        <f>IF(COUNTIFS('DWD RAW File'!$E:$E,$B342,'DWD RAW File'!$AF:$AF,$C$1)&gt;0, IF(COUNTIFS('DWD RAW File'!$E:$E,$B342,'DWD RAW File'!$AF:$AF,$C$1,'DWD RAW File'!$AB:$AB,"Present")&gt;0,"6th Day OT","OFF"), IF(COUNTIFS('DWD RAW File'!$E:$E,$B342,'DWD RAW File'!$AG:$AG,$C$1)&gt;0, IF(COUNTIFS('DWD RAW File'!$E:$E,$B342,'DWD RAW File'!$AG:$AG,$C$1,'DWD RAW File'!$AB:$AB,"Present")&gt;0,"7th Day OT","OFF"), IF(COUNTIFS('DWD RAW File'!$E:$E,$B342,'DWD RAW File'!$AB:$AB,"Present")&gt;0, "P", IF(COUNTIFS('DWD RAW File'!$E:$E,$B342,'DWD RAW File'!$AB:$AB,"Not Present",'DWD RAW File'!$AK:$AK,"&lt;&gt;")&gt;0, _xlfn.XLOOKUP($B342,'DWD RAW File'!$E:$E,'DWD RAW File'!$AK:$AK,""), IF(COUNTIFS('DWD RAW File'!$E:$E,$B342,'DWD RAW File'!$AB:$AB,"Not Present",'DWD RAW File'!$AL:$AL,"&lt;&gt;")&gt;0, _xlfn.XLOOKUP($B342,'DWD RAW File'!$E:$E,'DWD RAW File'!$AL:$AL,""), "AB")))))</f>
        <v>P</v>
      </c>
      <c r="U342" s="97"/>
      <c r="V342" s="51">
        <v>45579</v>
      </c>
      <c r="W342" s="49" t="s">
        <v>68</v>
      </c>
      <c r="X342" s="121" t="str">
        <f>VLOOKUP(Table1[[#This Row],[Psoft No]],[2]Roster_1788384531598!$E$1:$AU$1334,28,0)</f>
        <v>Thursday</v>
      </c>
      <c r="Y342" s="121" t="b">
        <f>Table1[[#This Row],[Column1]]=Table1[[#This Row],[OFF1]]</f>
        <v>1</v>
      </c>
    </row>
    <row r="343" spans="1:25" ht="13" hidden="1" customHeight="1">
      <c r="A343" s="11">
        <v>337</v>
      </c>
      <c r="B343" s="47">
        <v>102582327</v>
      </c>
      <c r="C343" s="87" t="s">
        <v>327</v>
      </c>
      <c r="D343" s="11" t="s">
        <v>328</v>
      </c>
      <c r="E343" s="48" t="s">
        <v>34</v>
      </c>
      <c r="F343" s="48" t="s">
        <v>74</v>
      </c>
      <c r="G343" s="11" t="s">
        <v>64</v>
      </c>
      <c r="H343" s="11" t="s">
        <v>75</v>
      </c>
      <c r="I343" s="11">
        <v>1299</v>
      </c>
      <c r="J343" s="49" t="str">
        <f>VLOOKUP(Table1[[#This Row],[Psoft No]],[1]Roster!$C$1:$AJ$1369,9,0)</f>
        <v>Night Shift</v>
      </c>
      <c r="K343" s="49" t="s">
        <v>76</v>
      </c>
      <c r="L343" s="49" t="str">
        <f>VLOOKUP(Table1[[#This Row],[Psoft No]],[1]Roster!$C$1:$AJ$1369,11,0)</f>
        <v>Sunday</v>
      </c>
      <c r="M343" s="49" t="str">
        <f>VLOOKUP(Table1[[#This Row],[Psoft No]],[1]Roster!$C$1:$AJ$1369,12,0)</f>
        <v>Monday</v>
      </c>
      <c r="N343" s="48" t="s">
        <v>97</v>
      </c>
      <c r="O343" s="49" t="s">
        <v>35</v>
      </c>
      <c r="P343" s="11" t="s">
        <v>80</v>
      </c>
      <c r="Q343" s="11" t="s">
        <v>98</v>
      </c>
      <c r="R343" s="11" t="s">
        <v>223</v>
      </c>
      <c r="S343" s="11" t="s">
        <v>2649</v>
      </c>
      <c r="T343" s="126" t="str">
        <f>IF(COUNTIFS('DWD RAW File'!$E:$E,$B343,'DWD RAW File'!$AF:$AF,$C$1)&gt;0, IF(COUNTIFS('DWD RAW File'!$E:$E,$B343,'DWD RAW File'!$AF:$AF,$C$1,'DWD RAW File'!$AB:$AB,"Present")&gt;0,"6th Day OT","OFF"), IF(COUNTIFS('DWD RAW File'!$E:$E,$B343,'DWD RAW File'!$AG:$AG,$C$1)&gt;0, IF(COUNTIFS('DWD RAW File'!$E:$E,$B343,'DWD RAW File'!$AG:$AG,$C$1,'DWD RAW File'!$AB:$AB,"Present")&gt;0,"7th Day OT","OFF"), IF(COUNTIFS('DWD RAW File'!$E:$E,$B343,'DWD RAW File'!$AB:$AB,"Present")&gt;0, "P", IF(COUNTIFS('DWD RAW File'!$E:$E,$B343,'DWD RAW File'!$AB:$AB,"Not Present",'DWD RAW File'!$AK:$AK,"&lt;&gt;")&gt;0, _xlfn.XLOOKUP($B343,'DWD RAW File'!$E:$E,'DWD RAW File'!$AK:$AK,""), IF(COUNTIFS('DWD RAW File'!$E:$E,$B343,'DWD RAW File'!$AB:$AB,"Not Present",'DWD RAW File'!$AL:$AL,"&lt;&gt;")&gt;0, _xlfn.XLOOKUP($B343,'DWD RAW File'!$E:$E,'DWD RAW File'!$AL:$AL,""), "AB")))))</f>
        <v>P</v>
      </c>
      <c r="U343" s="97"/>
      <c r="V343" s="51">
        <v>42960</v>
      </c>
      <c r="W343" s="49" t="s">
        <v>1560</v>
      </c>
      <c r="X343" s="121" t="str">
        <f>VLOOKUP(Table1[[#This Row],[Psoft No]],[2]Roster_1788384531598!$E$1:$AU$1334,28,0)</f>
        <v>Sunday</v>
      </c>
      <c r="Y343" s="121" t="b">
        <f>Table1[[#This Row],[Column1]]=Table1[[#This Row],[OFF1]]</f>
        <v>1</v>
      </c>
    </row>
    <row r="344" spans="1:25" ht="13" hidden="1" customHeight="1">
      <c r="A344" s="11">
        <v>338</v>
      </c>
      <c r="B344" s="47">
        <v>203555714</v>
      </c>
      <c r="C344" s="87" t="s">
        <v>329</v>
      </c>
      <c r="D344" s="11" t="s">
        <v>330</v>
      </c>
      <c r="E344" s="48" t="s">
        <v>31</v>
      </c>
      <c r="F344" s="48" t="s">
        <v>74</v>
      </c>
      <c r="G344" s="11" t="s">
        <v>64</v>
      </c>
      <c r="H344" s="11" t="s">
        <v>75</v>
      </c>
      <c r="I344" s="11">
        <v>1299</v>
      </c>
      <c r="J344" s="49" t="str">
        <f>VLOOKUP(Table1[[#This Row],[Psoft No]],[1]Roster!$C$1:$AJ$1369,9,0)</f>
        <v>Night Shift</v>
      </c>
      <c r="K344" s="49" t="s">
        <v>76</v>
      </c>
      <c r="L344" s="49" t="str">
        <f>VLOOKUP(Table1[[#This Row],[Psoft No]],[1]Roster!$C$1:$AJ$1369,11,0)</f>
        <v>Wednesday</v>
      </c>
      <c r="M344" s="49" t="str">
        <f>VLOOKUP(Table1[[#This Row],[Psoft No]],[1]Roster!$C$1:$AJ$1369,12,0)</f>
        <v>Thursday</v>
      </c>
      <c r="N344" s="48" t="s">
        <v>79</v>
      </c>
      <c r="O344" s="49" t="s">
        <v>35</v>
      </c>
      <c r="P344" s="11" t="s">
        <v>80</v>
      </c>
      <c r="Q344" s="11" t="s">
        <v>81</v>
      </c>
      <c r="R344" s="11" t="s">
        <v>224</v>
      </c>
      <c r="S344" s="11" t="s">
        <v>225</v>
      </c>
      <c r="T344" s="126" t="str">
        <f>IF(COUNTIFS('DWD RAW File'!$E:$E,$B344,'DWD RAW File'!$AF:$AF,$C$1)&gt;0, IF(COUNTIFS('DWD RAW File'!$E:$E,$B344,'DWD RAW File'!$AF:$AF,$C$1,'DWD RAW File'!$AB:$AB,"Present")&gt;0,"6th Day OT","OFF"), IF(COUNTIFS('DWD RAW File'!$E:$E,$B344,'DWD RAW File'!$AG:$AG,$C$1)&gt;0, IF(COUNTIFS('DWD RAW File'!$E:$E,$B344,'DWD RAW File'!$AG:$AG,$C$1,'DWD RAW File'!$AB:$AB,"Present")&gt;0,"7th Day OT","OFF"), IF(COUNTIFS('DWD RAW File'!$E:$E,$B344,'DWD RAW File'!$AB:$AB,"Present")&gt;0, "P", IF(COUNTIFS('DWD RAW File'!$E:$E,$B344,'DWD RAW File'!$AB:$AB,"Not Present",'DWD RAW File'!$AK:$AK,"&lt;&gt;")&gt;0, _xlfn.XLOOKUP($B344,'DWD RAW File'!$E:$E,'DWD RAW File'!$AK:$AK,""), IF(COUNTIFS('DWD RAW File'!$E:$E,$B344,'DWD RAW File'!$AB:$AB,"Not Present",'DWD RAW File'!$AL:$AL,"&lt;&gt;")&gt;0, _xlfn.XLOOKUP($B344,'DWD RAW File'!$E:$E,'DWD RAW File'!$AL:$AL,""), "AB")))))</f>
        <v>OFF</v>
      </c>
      <c r="U344" s="97"/>
      <c r="V344" s="51">
        <v>45470</v>
      </c>
      <c r="W344" s="49" t="s">
        <v>1557</v>
      </c>
      <c r="X344" s="121" t="str">
        <f>VLOOKUP(Table1[[#This Row],[Psoft No]],[2]Roster_1788384531598!$E$1:$AU$1334,28,0)</f>
        <v>Wednesday</v>
      </c>
      <c r="Y344" s="121" t="b">
        <f>Table1[[#This Row],[Column1]]=Table1[[#This Row],[OFF1]]</f>
        <v>1</v>
      </c>
    </row>
    <row r="345" spans="1:25" ht="13" hidden="1" customHeight="1">
      <c r="A345" s="11">
        <v>339</v>
      </c>
      <c r="B345" s="47">
        <v>203468318</v>
      </c>
      <c r="C345" s="87" t="s">
        <v>331</v>
      </c>
      <c r="D345" s="11" t="s">
        <v>332</v>
      </c>
      <c r="E345" s="48" t="s">
        <v>31</v>
      </c>
      <c r="F345" s="48" t="s">
        <v>74</v>
      </c>
      <c r="G345" s="11" t="s">
        <v>64</v>
      </c>
      <c r="H345" s="11" t="s">
        <v>75</v>
      </c>
      <c r="I345" s="11">
        <v>1299</v>
      </c>
      <c r="J345" s="49" t="str">
        <f>VLOOKUP(Table1[[#This Row],[Psoft No]],[1]Roster!$C$1:$AJ$1369,9,0)</f>
        <v>Day Shift</v>
      </c>
      <c r="K345" s="49" t="s">
        <v>76</v>
      </c>
      <c r="L345" s="49" t="str">
        <f>VLOOKUP(Table1[[#This Row],[Psoft No]],[1]Roster!$C$1:$AJ$1369,11,0)</f>
        <v>Thursday</v>
      </c>
      <c r="M345" s="49" t="str">
        <f>VLOOKUP(Table1[[#This Row],[Psoft No]],[1]Roster!$C$1:$AJ$1369,12,0)</f>
        <v>Friday</v>
      </c>
      <c r="N345" s="48" t="s">
        <v>79</v>
      </c>
      <c r="O345" s="49" t="s">
        <v>35</v>
      </c>
      <c r="P345" s="11" t="s">
        <v>80</v>
      </c>
      <c r="Q345" s="11" t="s">
        <v>81</v>
      </c>
      <c r="R345" s="11" t="s">
        <v>224</v>
      </c>
      <c r="S345" s="11" t="s">
        <v>225</v>
      </c>
      <c r="T345" s="126" t="str">
        <f>IF(COUNTIFS('DWD RAW File'!$E:$E,$B345,'DWD RAW File'!$AF:$AF,$C$1)&gt;0, IF(COUNTIFS('DWD RAW File'!$E:$E,$B345,'DWD RAW File'!$AF:$AF,$C$1,'DWD RAW File'!$AB:$AB,"Present")&gt;0,"6th Day OT","OFF"), IF(COUNTIFS('DWD RAW File'!$E:$E,$B345,'DWD RAW File'!$AG:$AG,$C$1)&gt;0, IF(COUNTIFS('DWD RAW File'!$E:$E,$B345,'DWD RAW File'!$AG:$AG,$C$1,'DWD RAW File'!$AB:$AB,"Present")&gt;0,"7th Day OT","OFF"), IF(COUNTIFS('DWD RAW File'!$E:$E,$B345,'DWD RAW File'!$AB:$AB,"Present")&gt;0, "P", IF(COUNTIFS('DWD RAW File'!$E:$E,$B345,'DWD RAW File'!$AB:$AB,"Not Present",'DWD RAW File'!$AK:$AK,"&lt;&gt;")&gt;0, _xlfn.XLOOKUP($B345,'DWD RAW File'!$E:$E,'DWD RAW File'!$AK:$AK,""), IF(COUNTIFS('DWD RAW File'!$E:$E,$B345,'DWD RAW File'!$AB:$AB,"Not Present",'DWD RAW File'!$AL:$AL,"&lt;&gt;")&gt;0, _xlfn.XLOOKUP($B345,'DWD RAW File'!$E:$E,'DWD RAW File'!$AL:$AL,""), "AB")))))</f>
        <v>P</v>
      </c>
      <c r="U345" s="97"/>
      <c r="V345" s="51">
        <v>45456</v>
      </c>
      <c r="W345" s="49" t="s">
        <v>1555</v>
      </c>
      <c r="X345" s="121" t="str">
        <f>VLOOKUP(Table1[[#This Row],[Psoft No]],[2]Roster_1788384531598!$E$1:$AU$1334,28,0)</f>
        <v>Thursday</v>
      </c>
      <c r="Y345" s="121" t="b">
        <f>Table1[[#This Row],[Column1]]=Table1[[#This Row],[OFF1]]</f>
        <v>1</v>
      </c>
    </row>
    <row r="346" spans="1:25" ht="13" hidden="1" customHeight="1">
      <c r="A346" s="11">
        <v>340</v>
      </c>
      <c r="B346" s="47">
        <v>206873868</v>
      </c>
      <c r="C346" s="87" t="s">
        <v>2457</v>
      </c>
      <c r="D346" s="11" t="s">
        <v>2458</v>
      </c>
      <c r="E346" s="48" t="s">
        <v>31</v>
      </c>
      <c r="F346" s="48" t="s">
        <v>74</v>
      </c>
      <c r="G346" s="48" t="s">
        <v>64</v>
      </c>
      <c r="H346" s="48" t="s">
        <v>75</v>
      </c>
      <c r="I346" s="11">
        <v>1299</v>
      </c>
      <c r="J346" s="49" t="str">
        <f>VLOOKUP(Table1[[#This Row],[Psoft No]],[1]Roster!$C$1:$AJ$1369,9,0)</f>
        <v>Day Shift</v>
      </c>
      <c r="K346" s="49" t="s">
        <v>76</v>
      </c>
      <c r="L346" s="49" t="str">
        <f>VLOOKUP(Table1[[#This Row],[Psoft No]],[1]Roster!$C$1:$AJ$1369,11,0)</f>
        <v>Monday</v>
      </c>
      <c r="M346" s="49" t="str">
        <f>VLOOKUP(Table1[[#This Row],[Psoft No]],[1]Roster!$C$1:$AJ$1369,12,0)</f>
        <v>Tuesday</v>
      </c>
      <c r="N346" s="49" t="s">
        <v>89</v>
      </c>
      <c r="O346" s="48" t="s">
        <v>35</v>
      </c>
      <c r="P346" s="48" t="s">
        <v>80</v>
      </c>
      <c r="Q346" s="11" t="s">
        <v>90</v>
      </c>
      <c r="R346" s="11" t="s">
        <v>230</v>
      </c>
      <c r="S346" s="11" t="s">
        <v>1730</v>
      </c>
      <c r="T346" s="126" t="str">
        <f>IF(COUNTIFS('DWD RAW File'!$E:$E,$B346,'DWD RAW File'!$AF:$AF,$C$1)&gt;0, IF(COUNTIFS('DWD RAW File'!$E:$E,$B346,'DWD RAW File'!$AF:$AF,$C$1,'DWD RAW File'!$AB:$AB,"Present")&gt;0,"6th Day OT","OFF"), IF(COUNTIFS('DWD RAW File'!$E:$E,$B346,'DWD RAW File'!$AG:$AG,$C$1)&gt;0, IF(COUNTIFS('DWD RAW File'!$E:$E,$B346,'DWD RAW File'!$AG:$AG,$C$1,'DWD RAW File'!$AB:$AB,"Present")&gt;0,"7th Day OT","OFF"), IF(COUNTIFS('DWD RAW File'!$E:$E,$B346,'DWD RAW File'!$AB:$AB,"Present")&gt;0, "P", IF(COUNTIFS('DWD RAW File'!$E:$E,$B346,'DWD RAW File'!$AB:$AB,"Not Present",'DWD RAW File'!$AK:$AK,"&lt;&gt;")&gt;0, _xlfn.XLOOKUP($B346,'DWD RAW File'!$E:$E,'DWD RAW File'!$AK:$AK,""), IF(COUNTIFS('DWD RAW File'!$E:$E,$B346,'DWD RAW File'!$AB:$AB,"Not Present",'DWD RAW File'!$AL:$AL,"&lt;&gt;")&gt;0, _xlfn.XLOOKUP($B346,'DWD RAW File'!$E:$E,'DWD RAW File'!$AL:$AL,""), "AB")))))</f>
        <v>P</v>
      </c>
      <c r="U346" s="97"/>
      <c r="V346" s="51">
        <v>46020</v>
      </c>
      <c r="W346" s="49" t="s">
        <v>1558</v>
      </c>
      <c r="X346" s="121" t="str">
        <f>VLOOKUP(Table1[[#This Row],[Psoft No]],[2]Roster_1788384531598!$E$1:$AU$1334,28,0)</f>
        <v>Monday</v>
      </c>
      <c r="Y346" s="121" t="b">
        <f>Table1[[#This Row],[Column1]]=Table1[[#This Row],[OFF1]]</f>
        <v>1</v>
      </c>
    </row>
    <row r="347" spans="1:25" ht="13" hidden="1" customHeight="1">
      <c r="A347" s="11">
        <v>341</v>
      </c>
      <c r="B347" s="47">
        <v>204868858</v>
      </c>
      <c r="C347" s="87" t="s">
        <v>333</v>
      </c>
      <c r="D347" s="11" t="s">
        <v>334</v>
      </c>
      <c r="E347" s="48" t="s">
        <v>31</v>
      </c>
      <c r="F347" s="48" t="s">
        <v>74</v>
      </c>
      <c r="G347" s="11" t="s">
        <v>64</v>
      </c>
      <c r="H347" s="11" t="s">
        <v>75</v>
      </c>
      <c r="I347" s="11">
        <v>1299</v>
      </c>
      <c r="J347" s="49" t="str">
        <f>VLOOKUP(Table1[[#This Row],[Psoft No]],[1]Roster!$C$1:$AJ$1369,9,0)</f>
        <v>Night Shift</v>
      </c>
      <c r="K347" s="49" t="s">
        <v>76</v>
      </c>
      <c r="L347" s="49" t="str">
        <f>VLOOKUP(Table1[[#This Row],[Psoft No]],[1]Roster!$C$1:$AJ$1369,11,0)</f>
        <v>Tuesday</v>
      </c>
      <c r="M347" s="49" t="str">
        <f>VLOOKUP(Table1[[#This Row],[Psoft No]],[1]Roster!$C$1:$AJ$1369,12,0)</f>
        <v>Wednesday</v>
      </c>
      <c r="N347" s="48" t="s">
        <v>86</v>
      </c>
      <c r="O347" s="49" t="s">
        <v>35</v>
      </c>
      <c r="P347" s="11" t="s">
        <v>80</v>
      </c>
      <c r="Q347" s="11" t="s">
        <v>87</v>
      </c>
      <c r="R347" s="11" t="s">
        <v>223</v>
      </c>
      <c r="S347" s="11" t="s">
        <v>2649</v>
      </c>
      <c r="T347" s="126" t="str">
        <f>IF(COUNTIFS('DWD RAW File'!$E:$E,$B347,'DWD RAW File'!$AF:$AF,$C$1)&gt;0, IF(COUNTIFS('DWD RAW File'!$E:$E,$B347,'DWD RAW File'!$AF:$AF,$C$1,'DWD RAW File'!$AB:$AB,"Present")&gt;0,"6th Day OT","OFF"), IF(COUNTIFS('DWD RAW File'!$E:$E,$B347,'DWD RAW File'!$AG:$AG,$C$1)&gt;0, IF(COUNTIFS('DWD RAW File'!$E:$E,$B347,'DWD RAW File'!$AG:$AG,$C$1,'DWD RAW File'!$AB:$AB,"Present")&gt;0,"7th Day OT","OFF"), IF(COUNTIFS('DWD RAW File'!$E:$E,$B347,'DWD RAW File'!$AB:$AB,"Present")&gt;0, "P", IF(COUNTIFS('DWD RAW File'!$E:$E,$B347,'DWD RAW File'!$AB:$AB,"Not Present",'DWD RAW File'!$AK:$AK,"&lt;&gt;")&gt;0, _xlfn.XLOOKUP($B347,'DWD RAW File'!$E:$E,'DWD RAW File'!$AK:$AK,""), IF(COUNTIFS('DWD RAW File'!$E:$E,$B347,'DWD RAW File'!$AB:$AB,"Not Present",'DWD RAW File'!$AL:$AL,"&lt;&gt;")&gt;0, _xlfn.XLOOKUP($B347,'DWD RAW File'!$E:$E,'DWD RAW File'!$AL:$AL,""), "AB")))))</f>
        <v>OFF</v>
      </c>
      <c r="U347" s="97"/>
      <c r="V347" s="51">
        <v>45691</v>
      </c>
      <c r="W347" s="49" t="s">
        <v>1558</v>
      </c>
      <c r="X347" s="121" t="str">
        <f>VLOOKUP(Table1[[#This Row],[Psoft No]],[2]Roster_1788384531598!$E$1:$AU$1334,28,0)</f>
        <v>Tuesday</v>
      </c>
      <c r="Y347" s="121" t="b">
        <f>Table1[[#This Row],[Column1]]=Table1[[#This Row],[OFF1]]</f>
        <v>1</v>
      </c>
    </row>
    <row r="348" spans="1:25" ht="13" hidden="1" customHeight="1">
      <c r="A348" s="11">
        <v>342</v>
      </c>
      <c r="B348" s="47">
        <v>203521428</v>
      </c>
      <c r="C348" s="87" t="s">
        <v>335</v>
      </c>
      <c r="D348" s="11" t="s">
        <v>336</v>
      </c>
      <c r="E348" s="48" t="s">
        <v>31</v>
      </c>
      <c r="F348" s="48" t="s">
        <v>74</v>
      </c>
      <c r="G348" s="11" t="s">
        <v>64</v>
      </c>
      <c r="H348" s="11" t="s">
        <v>75</v>
      </c>
      <c r="I348" s="11">
        <v>1299</v>
      </c>
      <c r="J348" s="49" t="str">
        <f>VLOOKUP(Table1[[#This Row],[Psoft No]],[1]Roster!$C$1:$AJ$1369,9,0)</f>
        <v>Day Shift</v>
      </c>
      <c r="K348" s="49" t="s">
        <v>76</v>
      </c>
      <c r="L348" s="49" t="str">
        <f>VLOOKUP(Table1[[#This Row],[Psoft No]],[1]Roster!$C$1:$AJ$1369,11,0)</f>
        <v>Thursday</v>
      </c>
      <c r="M348" s="49" t="str">
        <f>VLOOKUP(Table1[[#This Row],[Psoft No]],[1]Roster!$C$1:$AJ$1369,12,0)</f>
        <v>Friday</v>
      </c>
      <c r="N348" s="48" t="s">
        <v>79</v>
      </c>
      <c r="O348" s="49" t="s">
        <v>35</v>
      </c>
      <c r="P348" s="11" t="s">
        <v>80</v>
      </c>
      <c r="Q348" s="11" t="s">
        <v>81</v>
      </c>
      <c r="R348" s="11" t="s">
        <v>224</v>
      </c>
      <c r="S348" s="11" t="s">
        <v>225</v>
      </c>
      <c r="T348" s="126" t="str">
        <f>IF(COUNTIFS('DWD RAW File'!$E:$E,$B348,'DWD RAW File'!$AF:$AF,$C$1)&gt;0, IF(COUNTIFS('DWD RAW File'!$E:$E,$B348,'DWD RAW File'!$AF:$AF,$C$1,'DWD RAW File'!$AB:$AB,"Present")&gt;0,"6th Day OT","OFF"), IF(COUNTIFS('DWD RAW File'!$E:$E,$B348,'DWD RAW File'!$AG:$AG,$C$1)&gt;0, IF(COUNTIFS('DWD RAW File'!$E:$E,$B348,'DWD RAW File'!$AG:$AG,$C$1,'DWD RAW File'!$AB:$AB,"Present")&gt;0,"7th Day OT","OFF"), IF(COUNTIFS('DWD RAW File'!$E:$E,$B348,'DWD RAW File'!$AB:$AB,"Present")&gt;0, "P", IF(COUNTIFS('DWD RAW File'!$E:$E,$B348,'DWD RAW File'!$AB:$AB,"Not Present",'DWD RAW File'!$AK:$AK,"&lt;&gt;")&gt;0, _xlfn.XLOOKUP($B348,'DWD RAW File'!$E:$E,'DWD RAW File'!$AK:$AK,""), IF(COUNTIFS('DWD RAW File'!$E:$E,$B348,'DWD RAW File'!$AB:$AB,"Not Present",'DWD RAW File'!$AL:$AL,"&lt;&gt;")&gt;0, _xlfn.XLOOKUP($B348,'DWD RAW File'!$E:$E,'DWD RAW File'!$AL:$AL,""), "AB")))))</f>
        <v>P</v>
      </c>
      <c r="U348" s="97"/>
      <c r="V348" s="51">
        <v>45463</v>
      </c>
      <c r="W348" s="49" t="s">
        <v>1559</v>
      </c>
      <c r="X348" s="121" t="str">
        <f>VLOOKUP(Table1[[#This Row],[Psoft No]],[2]Roster_1788384531598!$E$1:$AU$1334,28,0)</f>
        <v>Thursday</v>
      </c>
      <c r="Y348" s="121" t="b">
        <f>Table1[[#This Row],[Column1]]=Table1[[#This Row],[OFF1]]</f>
        <v>1</v>
      </c>
    </row>
    <row r="349" spans="1:25" ht="13" hidden="1" customHeight="1">
      <c r="A349" s="11">
        <v>343</v>
      </c>
      <c r="B349" s="47">
        <v>204246156</v>
      </c>
      <c r="C349" s="87" t="s">
        <v>337</v>
      </c>
      <c r="D349" s="11" t="s">
        <v>338</v>
      </c>
      <c r="E349" s="48" t="s">
        <v>31</v>
      </c>
      <c r="F349" s="48" t="s">
        <v>74</v>
      </c>
      <c r="G349" s="11" t="s">
        <v>64</v>
      </c>
      <c r="H349" s="11" t="s">
        <v>75</v>
      </c>
      <c r="I349" s="11">
        <v>1299</v>
      </c>
      <c r="J349" s="49" t="str">
        <f>VLOOKUP(Table1[[#This Row],[Psoft No]],[1]Roster!$C$1:$AJ$1369,9,0)</f>
        <v>Day Shift</v>
      </c>
      <c r="K349" s="49" t="s">
        <v>76</v>
      </c>
      <c r="L349" s="49" t="str">
        <f>VLOOKUP(Table1[[#This Row],[Psoft No]],[1]Roster!$C$1:$AJ$1369,11,0)</f>
        <v>Sunday</v>
      </c>
      <c r="M349" s="49" t="str">
        <f>VLOOKUP(Table1[[#This Row],[Psoft No]],[1]Roster!$C$1:$AJ$1369,12,0)</f>
        <v>Monday</v>
      </c>
      <c r="N349" s="48" t="s">
        <v>86</v>
      </c>
      <c r="O349" s="49" t="s">
        <v>35</v>
      </c>
      <c r="P349" s="11" t="s">
        <v>80</v>
      </c>
      <c r="Q349" s="11" t="s">
        <v>87</v>
      </c>
      <c r="R349" s="11" t="s">
        <v>223</v>
      </c>
      <c r="S349" s="11" t="s">
        <v>2649</v>
      </c>
      <c r="T349" s="126" t="str">
        <f>IF(COUNTIFS('DWD RAW File'!$E:$E,$B349,'DWD RAW File'!$AF:$AF,$C$1)&gt;0, IF(COUNTIFS('DWD RAW File'!$E:$E,$B349,'DWD RAW File'!$AF:$AF,$C$1,'DWD RAW File'!$AB:$AB,"Present")&gt;0,"6th Day OT","OFF"), IF(COUNTIFS('DWD RAW File'!$E:$E,$B349,'DWD RAW File'!$AG:$AG,$C$1)&gt;0, IF(COUNTIFS('DWD RAW File'!$E:$E,$B349,'DWD RAW File'!$AG:$AG,$C$1,'DWD RAW File'!$AB:$AB,"Present")&gt;0,"7th Day OT","OFF"), IF(COUNTIFS('DWD RAW File'!$E:$E,$B349,'DWD RAW File'!$AB:$AB,"Present")&gt;0, "P", IF(COUNTIFS('DWD RAW File'!$E:$E,$B349,'DWD RAW File'!$AB:$AB,"Not Present",'DWD RAW File'!$AK:$AK,"&lt;&gt;")&gt;0, _xlfn.XLOOKUP($B349,'DWD RAW File'!$E:$E,'DWD RAW File'!$AK:$AK,""), IF(COUNTIFS('DWD RAW File'!$E:$E,$B349,'DWD RAW File'!$AB:$AB,"Not Present",'DWD RAW File'!$AL:$AL,"&lt;&gt;")&gt;0, _xlfn.XLOOKUP($B349,'DWD RAW File'!$E:$E,'DWD RAW File'!$AL:$AL,""), "AB")))))</f>
        <v>P</v>
      </c>
      <c r="U349" s="97"/>
      <c r="V349" s="51">
        <v>45579</v>
      </c>
      <c r="W349" s="49" t="s">
        <v>1558</v>
      </c>
      <c r="X349" s="121" t="str">
        <f>VLOOKUP(Table1[[#This Row],[Psoft No]],[2]Roster_1788384531598!$E$1:$AU$1334,28,0)</f>
        <v>Sunday</v>
      </c>
      <c r="Y349" s="121" t="b">
        <f>Table1[[#This Row],[Column1]]=Table1[[#This Row],[OFF1]]</f>
        <v>1</v>
      </c>
    </row>
    <row r="350" spans="1:25" ht="13" hidden="1" customHeight="1">
      <c r="A350" s="11">
        <v>344</v>
      </c>
      <c r="B350" s="47">
        <v>103060279</v>
      </c>
      <c r="C350" s="87" t="s">
        <v>339</v>
      </c>
      <c r="D350" s="11" t="s">
        <v>340</v>
      </c>
      <c r="E350" s="48" t="s">
        <v>34</v>
      </c>
      <c r="F350" s="48" t="s">
        <v>74</v>
      </c>
      <c r="G350" s="11" t="s">
        <v>64</v>
      </c>
      <c r="H350" s="11" t="s">
        <v>75</v>
      </c>
      <c r="I350" s="11">
        <v>1299</v>
      </c>
      <c r="J350" s="49" t="str">
        <f>VLOOKUP(Table1[[#This Row],[Psoft No]],[1]Roster!$C$1:$AJ$1369,9,0)</f>
        <v>Day Shift</v>
      </c>
      <c r="K350" s="49" t="s">
        <v>76</v>
      </c>
      <c r="L350" s="49" t="str">
        <f>VLOOKUP(Table1[[#This Row],[Psoft No]],[1]Roster!$C$1:$AJ$1369,11,0)</f>
        <v>Sunday</v>
      </c>
      <c r="M350" s="49" t="str">
        <f>VLOOKUP(Table1[[#This Row],[Psoft No]],[1]Roster!$C$1:$AJ$1369,12,0)</f>
        <v>Monday</v>
      </c>
      <c r="N350" s="48" t="s">
        <v>108</v>
      </c>
      <c r="O350" s="49" t="s">
        <v>35</v>
      </c>
      <c r="P350" s="11" t="s">
        <v>80</v>
      </c>
      <c r="Q350" s="11" t="s">
        <v>98</v>
      </c>
      <c r="R350" s="11" t="s">
        <v>224</v>
      </c>
      <c r="S350" s="11" t="s">
        <v>225</v>
      </c>
      <c r="T350" s="126" t="str">
        <f>IF(COUNTIFS('DWD RAW File'!$E:$E,$B350,'DWD RAW File'!$AF:$AF,$C$1)&gt;0, IF(COUNTIFS('DWD RAW File'!$E:$E,$B350,'DWD RAW File'!$AF:$AF,$C$1,'DWD RAW File'!$AB:$AB,"Present")&gt;0,"6th Day OT","OFF"), IF(COUNTIFS('DWD RAW File'!$E:$E,$B350,'DWD RAW File'!$AG:$AG,$C$1)&gt;0, IF(COUNTIFS('DWD RAW File'!$E:$E,$B350,'DWD RAW File'!$AG:$AG,$C$1,'DWD RAW File'!$AB:$AB,"Present")&gt;0,"7th Day OT","OFF"), IF(COUNTIFS('DWD RAW File'!$E:$E,$B350,'DWD RAW File'!$AB:$AB,"Present")&gt;0, "P", IF(COUNTIFS('DWD RAW File'!$E:$E,$B350,'DWD RAW File'!$AB:$AB,"Not Present",'DWD RAW File'!$AK:$AK,"&lt;&gt;")&gt;0, _xlfn.XLOOKUP($B350,'DWD RAW File'!$E:$E,'DWD RAW File'!$AK:$AK,""), IF(COUNTIFS('DWD RAW File'!$E:$E,$B350,'DWD RAW File'!$AB:$AB,"Not Present",'DWD RAW File'!$AL:$AL,"&lt;&gt;")&gt;0, _xlfn.XLOOKUP($B350,'DWD RAW File'!$E:$E,'DWD RAW File'!$AL:$AL,""), "AB")))))</f>
        <v>P</v>
      </c>
      <c r="U350" s="97"/>
      <c r="V350" s="51">
        <v>43080</v>
      </c>
      <c r="W350" s="49" t="s">
        <v>1559</v>
      </c>
      <c r="X350" s="121" t="str">
        <f>VLOOKUP(Table1[[#This Row],[Psoft No]],[2]Roster_1788384531598!$E$1:$AU$1334,28,0)</f>
        <v>Sunday</v>
      </c>
      <c r="Y350" s="121" t="b">
        <f>Table1[[#This Row],[Column1]]=Table1[[#This Row],[OFF1]]</f>
        <v>1</v>
      </c>
    </row>
    <row r="351" spans="1:25" ht="13" hidden="1" customHeight="1">
      <c r="A351" s="11">
        <v>345</v>
      </c>
      <c r="B351" s="47">
        <v>204880567</v>
      </c>
      <c r="C351" s="87" t="s">
        <v>2459</v>
      </c>
      <c r="D351" s="11" t="s">
        <v>2460</v>
      </c>
      <c r="E351" s="48" t="s">
        <v>31</v>
      </c>
      <c r="F351" s="48" t="s">
        <v>74</v>
      </c>
      <c r="G351" s="11" t="s">
        <v>64</v>
      </c>
      <c r="H351" s="11" t="s">
        <v>75</v>
      </c>
      <c r="I351" s="11">
        <v>1299</v>
      </c>
      <c r="J351" s="49" t="str">
        <f>VLOOKUP(Table1[[#This Row],[Psoft No]],[1]Roster!$C$1:$AJ$1369,9,0)</f>
        <v>Day Shift</v>
      </c>
      <c r="K351" s="49" t="s">
        <v>76</v>
      </c>
      <c r="L351" s="49" t="str">
        <f>VLOOKUP(Table1[[#This Row],[Psoft No]],[1]Roster!$C$1:$AJ$1369,11,0)</f>
        <v>Monday</v>
      </c>
      <c r="M351" s="49" t="str">
        <f>VLOOKUP(Table1[[#This Row],[Psoft No]],[1]Roster!$C$1:$AJ$1369,12,0)</f>
        <v>Tuesday</v>
      </c>
      <c r="N351" s="49" t="s">
        <v>89</v>
      </c>
      <c r="O351" s="49" t="s">
        <v>35</v>
      </c>
      <c r="P351" s="11" t="s">
        <v>80</v>
      </c>
      <c r="Q351" s="11" t="s">
        <v>90</v>
      </c>
      <c r="R351" s="11" t="s">
        <v>223</v>
      </c>
      <c r="S351" s="11" t="s">
        <v>2649</v>
      </c>
      <c r="T351" s="126" t="str">
        <f>IF(COUNTIFS('DWD RAW File'!$E:$E,$B351,'DWD RAW File'!$AF:$AF,$C$1)&gt;0, IF(COUNTIFS('DWD RAW File'!$E:$E,$B351,'DWD RAW File'!$AF:$AF,$C$1,'DWD RAW File'!$AB:$AB,"Present")&gt;0,"6th Day OT","OFF"), IF(COUNTIFS('DWD RAW File'!$E:$E,$B351,'DWD RAW File'!$AG:$AG,$C$1)&gt;0, IF(COUNTIFS('DWD RAW File'!$E:$E,$B351,'DWD RAW File'!$AG:$AG,$C$1,'DWD RAW File'!$AB:$AB,"Present")&gt;0,"7th Day OT","OFF"), IF(COUNTIFS('DWD RAW File'!$E:$E,$B351,'DWD RAW File'!$AB:$AB,"Present")&gt;0, "P", IF(COUNTIFS('DWD RAW File'!$E:$E,$B351,'DWD RAW File'!$AB:$AB,"Not Present",'DWD RAW File'!$AK:$AK,"&lt;&gt;")&gt;0, _xlfn.XLOOKUP($B351,'DWD RAW File'!$E:$E,'DWD RAW File'!$AK:$AK,""), IF(COUNTIFS('DWD RAW File'!$E:$E,$B351,'DWD RAW File'!$AB:$AB,"Not Present",'DWD RAW File'!$AL:$AL,"&lt;&gt;")&gt;0, _xlfn.XLOOKUP($B351,'DWD RAW File'!$E:$E,'DWD RAW File'!$AL:$AL,""), "AB")))))</f>
        <v>P</v>
      </c>
      <c r="U351" s="97"/>
      <c r="V351" s="51">
        <v>45826</v>
      </c>
      <c r="W351" s="49" t="s">
        <v>1558</v>
      </c>
      <c r="X351" s="121" t="str">
        <f>VLOOKUP(Table1[[#This Row],[Psoft No]],[2]Roster_1788384531598!$E$1:$AU$1334,28,0)</f>
        <v>Monday</v>
      </c>
      <c r="Y351" s="121" t="b">
        <f>Table1[[#This Row],[Column1]]=Table1[[#This Row],[OFF1]]</f>
        <v>1</v>
      </c>
    </row>
    <row r="352" spans="1:25" ht="13" hidden="1" customHeight="1">
      <c r="A352" s="11">
        <v>346</v>
      </c>
      <c r="B352" s="47">
        <v>203736250</v>
      </c>
      <c r="C352" s="87" t="s">
        <v>2461</v>
      </c>
      <c r="D352" s="11" t="s">
        <v>2462</v>
      </c>
      <c r="E352" s="48" t="s">
        <v>31</v>
      </c>
      <c r="F352" s="48" t="s">
        <v>74</v>
      </c>
      <c r="G352" s="11" t="s">
        <v>64</v>
      </c>
      <c r="H352" s="11" t="s">
        <v>75</v>
      </c>
      <c r="I352" s="11">
        <v>1299</v>
      </c>
      <c r="J352" s="49" t="str">
        <f>VLOOKUP(Table1[[#This Row],[Psoft No]],[1]Roster!$C$1:$AJ$1369,9,0)</f>
        <v>Night Shift</v>
      </c>
      <c r="K352" s="49" t="s">
        <v>76</v>
      </c>
      <c r="L352" s="49" t="str">
        <f>VLOOKUP(Table1[[#This Row],[Psoft No]],[1]Roster!$C$1:$AJ$1369,11,0)</f>
        <v>Saturday</v>
      </c>
      <c r="M352" s="49" t="str">
        <f>VLOOKUP(Table1[[#This Row],[Psoft No]],[1]Roster!$C$1:$AJ$1369,12,0)</f>
        <v>Sunday</v>
      </c>
      <c r="N352" s="48" t="s">
        <v>86</v>
      </c>
      <c r="O352" s="49" t="s">
        <v>35</v>
      </c>
      <c r="P352" s="11" t="s">
        <v>80</v>
      </c>
      <c r="Q352" s="11" t="s">
        <v>90</v>
      </c>
      <c r="R352" s="11" t="s">
        <v>223</v>
      </c>
      <c r="S352" s="11" t="s">
        <v>2649</v>
      </c>
      <c r="T352" s="126" t="str">
        <f>IF(COUNTIFS('DWD RAW File'!$E:$E,$B352,'DWD RAW File'!$AF:$AF,$C$1)&gt;0, IF(COUNTIFS('DWD RAW File'!$E:$E,$B352,'DWD RAW File'!$AF:$AF,$C$1,'DWD RAW File'!$AB:$AB,"Present")&gt;0,"6th Day OT","OFF"), IF(COUNTIFS('DWD RAW File'!$E:$E,$B352,'DWD RAW File'!$AG:$AG,$C$1)&gt;0, IF(COUNTIFS('DWD RAW File'!$E:$E,$B352,'DWD RAW File'!$AG:$AG,$C$1,'DWD RAW File'!$AB:$AB,"Present")&gt;0,"7th Day OT","OFF"), IF(COUNTIFS('DWD RAW File'!$E:$E,$B352,'DWD RAW File'!$AB:$AB,"Present")&gt;0, "P", IF(COUNTIFS('DWD RAW File'!$E:$E,$B352,'DWD RAW File'!$AB:$AB,"Not Present",'DWD RAW File'!$AK:$AK,"&lt;&gt;")&gt;0, _xlfn.XLOOKUP($B352,'DWD RAW File'!$E:$E,'DWD RAW File'!$AK:$AK,""), IF(COUNTIFS('DWD RAW File'!$E:$E,$B352,'DWD RAW File'!$AB:$AB,"Not Present",'DWD RAW File'!$AL:$AL,"&lt;&gt;")&gt;0, _xlfn.XLOOKUP($B352,'DWD RAW File'!$E:$E,'DWD RAW File'!$AL:$AL,""), "AB")))))</f>
        <v>P</v>
      </c>
      <c r="U352" s="97"/>
      <c r="V352" s="51">
        <v>45502</v>
      </c>
      <c r="W352" s="49" t="s">
        <v>1558</v>
      </c>
      <c r="X352" s="121" t="str">
        <f>VLOOKUP(Table1[[#This Row],[Psoft No]],[2]Roster_1788384531598!$E$1:$AU$1334,28,0)</f>
        <v>Saturday</v>
      </c>
      <c r="Y352" s="121" t="b">
        <f>Table1[[#This Row],[Column1]]=Table1[[#This Row],[OFF1]]</f>
        <v>1</v>
      </c>
    </row>
    <row r="353" spans="1:25" ht="13" hidden="1" customHeight="1">
      <c r="A353" s="11">
        <v>347</v>
      </c>
      <c r="B353" s="47">
        <v>205495355</v>
      </c>
      <c r="C353" s="87" t="s">
        <v>341</v>
      </c>
      <c r="D353" s="11" t="s">
        <v>342</v>
      </c>
      <c r="E353" s="48" t="s">
        <v>31</v>
      </c>
      <c r="F353" s="48" t="s">
        <v>74</v>
      </c>
      <c r="G353" s="11" t="s">
        <v>64</v>
      </c>
      <c r="H353" s="11" t="s">
        <v>75</v>
      </c>
      <c r="I353" s="11">
        <v>1299</v>
      </c>
      <c r="J353" s="49" t="str">
        <f>VLOOKUP(Table1[[#This Row],[Psoft No]],[1]Roster!$C$1:$AJ$1369,9,0)</f>
        <v>Night Shift</v>
      </c>
      <c r="K353" s="49" t="s">
        <v>76</v>
      </c>
      <c r="L353" s="49" t="str">
        <f>VLOOKUP(Table1[[#This Row],[Psoft No]],[1]Roster!$C$1:$AJ$1369,11,0)</f>
        <v>Sunday</v>
      </c>
      <c r="M353" s="49" t="str">
        <f>VLOOKUP(Table1[[#This Row],[Psoft No]],[1]Roster!$C$1:$AJ$1369,12,0)</f>
        <v>Monday</v>
      </c>
      <c r="N353" s="49" t="s">
        <v>89</v>
      </c>
      <c r="O353" s="49" t="s">
        <v>35</v>
      </c>
      <c r="P353" s="11" t="s">
        <v>80</v>
      </c>
      <c r="Q353" s="11" t="s">
        <v>96</v>
      </c>
      <c r="R353" s="11" t="s">
        <v>224</v>
      </c>
      <c r="S353" s="11" t="s">
        <v>225</v>
      </c>
      <c r="T353" s="126" t="str">
        <f>IF(COUNTIFS('DWD RAW File'!$E:$E,$B353,'DWD RAW File'!$AF:$AF,$C$1)&gt;0, IF(COUNTIFS('DWD RAW File'!$E:$E,$B353,'DWD RAW File'!$AF:$AF,$C$1,'DWD RAW File'!$AB:$AB,"Present")&gt;0,"6th Day OT","OFF"), IF(COUNTIFS('DWD RAW File'!$E:$E,$B353,'DWD RAW File'!$AG:$AG,$C$1)&gt;0, IF(COUNTIFS('DWD RAW File'!$E:$E,$B353,'DWD RAW File'!$AG:$AG,$C$1,'DWD RAW File'!$AB:$AB,"Present")&gt;0,"7th Day OT","OFF"), IF(COUNTIFS('DWD RAW File'!$E:$E,$B353,'DWD RAW File'!$AB:$AB,"Present")&gt;0, "P", IF(COUNTIFS('DWD RAW File'!$E:$E,$B353,'DWD RAW File'!$AB:$AB,"Not Present",'DWD RAW File'!$AK:$AK,"&lt;&gt;")&gt;0, _xlfn.XLOOKUP($B353,'DWD RAW File'!$E:$E,'DWD RAW File'!$AK:$AK,""), IF(COUNTIFS('DWD RAW File'!$E:$E,$B353,'DWD RAW File'!$AB:$AB,"Not Present",'DWD RAW File'!$AL:$AL,"&lt;&gt;")&gt;0, _xlfn.XLOOKUP($B353,'DWD RAW File'!$E:$E,'DWD RAW File'!$AL:$AL,""), "AB")))))</f>
        <v>P</v>
      </c>
      <c r="U353" s="97"/>
      <c r="V353" s="51">
        <v>45831</v>
      </c>
      <c r="W353" s="49" t="s">
        <v>1559</v>
      </c>
      <c r="X353" s="121" t="str">
        <f>VLOOKUP(Table1[[#This Row],[Psoft No]],[2]Roster_1788384531598!$E$1:$AU$1334,28,0)</f>
        <v>Sunday</v>
      </c>
      <c r="Y353" s="121" t="b">
        <f>Table1[[#This Row],[Column1]]=Table1[[#This Row],[OFF1]]</f>
        <v>1</v>
      </c>
    </row>
    <row r="354" spans="1:25" ht="13" hidden="1" customHeight="1">
      <c r="A354" s="11">
        <v>348</v>
      </c>
      <c r="B354" s="47">
        <v>206873870</v>
      </c>
      <c r="C354" s="87" t="s">
        <v>1743</v>
      </c>
      <c r="D354" s="11" t="s">
        <v>1744</v>
      </c>
      <c r="E354" s="48" t="s">
        <v>31</v>
      </c>
      <c r="F354" s="48" t="s">
        <v>74</v>
      </c>
      <c r="G354" s="48" t="s">
        <v>64</v>
      </c>
      <c r="H354" s="48" t="s">
        <v>75</v>
      </c>
      <c r="I354" s="11">
        <v>1299</v>
      </c>
      <c r="J354" s="49" t="str">
        <f>VLOOKUP(Table1[[#This Row],[Psoft No]],[1]Roster!$C$1:$AJ$1369,9,0)</f>
        <v>Day Shift</v>
      </c>
      <c r="K354" s="49" t="s">
        <v>76</v>
      </c>
      <c r="L354" s="49" t="str">
        <f>VLOOKUP(Table1[[#This Row],[Psoft No]],[1]Roster!$C$1:$AJ$1369,11,0)</f>
        <v>Monday</v>
      </c>
      <c r="M354" s="49" t="str">
        <f>VLOOKUP(Table1[[#This Row],[Psoft No]],[1]Roster!$C$1:$AJ$1369,12,0)</f>
        <v>Tuesday</v>
      </c>
      <c r="N354" s="49" t="s">
        <v>89</v>
      </c>
      <c r="O354" s="48" t="s">
        <v>35</v>
      </c>
      <c r="P354" s="48" t="s">
        <v>80</v>
      </c>
      <c r="Q354" s="11" t="s">
        <v>90</v>
      </c>
      <c r="R354" s="11" t="s">
        <v>230</v>
      </c>
      <c r="S354" s="11" t="s">
        <v>1730</v>
      </c>
      <c r="T354" s="126" t="str">
        <f>IF(COUNTIFS('DWD RAW File'!$E:$E,$B354,'DWD RAW File'!$AF:$AF,$C$1)&gt;0, IF(COUNTIFS('DWD RAW File'!$E:$E,$B354,'DWD RAW File'!$AF:$AF,$C$1,'DWD RAW File'!$AB:$AB,"Present")&gt;0,"6th Day OT","OFF"), IF(COUNTIFS('DWD RAW File'!$E:$E,$B354,'DWD RAW File'!$AG:$AG,$C$1)&gt;0, IF(COUNTIFS('DWD RAW File'!$E:$E,$B354,'DWD RAW File'!$AG:$AG,$C$1,'DWD RAW File'!$AB:$AB,"Present")&gt;0,"7th Day OT","OFF"), IF(COUNTIFS('DWD RAW File'!$E:$E,$B354,'DWD RAW File'!$AB:$AB,"Present")&gt;0, "P", IF(COUNTIFS('DWD RAW File'!$E:$E,$B354,'DWD RAW File'!$AB:$AB,"Not Present",'DWD RAW File'!$AK:$AK,"&lt;&gt;")&gt;0, _xlfn.XLOOKUP($B354,'DWD RAW File'!$E:$E,'DWD RAW File'!$AK:$AK,""), IF(COUNTIFS('DWD RAW File'!$E:$E,$B354,'DWD RAW File'!$AB:$AB,"Not Present",'DWD RAW File'!$AL:$AL,"&lt;&gt;")&gt;0, _xlfn.XLOOKUP($B354,'DWD RAW File'!$E:$E,'DWD RAW File'!$AL:$AL,""), "AB")))))</f>
        <v>P</v>
      </c>
      <c r="U354" s="97"/>
      <c r="V354" s="51">
        <v>46020</v>
      </c>
      <c r="W354" s="49" t="s">
        <v>1558</v>
      </c>
      <c r="X354" s="121" t="str">
        <f>VLOOKUP(Table1[[#This Row],[Psoft No]],[2]Roster_1788384531598!$E$1:$AU$1334,28,0)</f>
        <v>Monday</v>
      </c>
      <c r="Y354" s="121" t="b">
        <f>Table1[[#This Row],[Column1]]=Table1[[#This Row],[OFF1]]</f>
        <v>1</v>
      </c>
    </row>
    <row r="355" spans="1:25" ht="13" hidden="1" customHeight="1">
      <c r="A355" s="11">
        <v>349</v>
      </c>
      <c r="B355" s="47">
        <v>203741310</v>
      </c>
      <c r="C355" s="87" t="s">
        <v>343</v>
      </c>
      <c r="D355" s="11" t="s">
        <v>344</v>
      </c>
      <c r="E355" s="48" t="s">
        <v>31</v>
      </c>
      <c r="F355" s="48" t="s">
        <v>74</v>
      </c>
      <c r="G355" s="11" t="s">
        <v>64</v>
      </c>
      <c r="H355" s="11" t="s">
        <v>75</v>
      </c>
      <c r="I355" s="11">
        <v>1299</v>
      </c>
      <c r="J355" s="49" t="str">
        <f>VLOOKUP(Table1[[#This Row],[Psoft No]],[1]Roster!$C$1:$AJ$1369,9,0)</f>
        <v>Day Shift</v>
      </c>
      <c r="K355" s="49" t="s">
        <v>76</v>
      </c>
      <c r="L355" s="49" t="str">
        <f>VLOOKUP(Table1[[#This Row],[Psoft No]],[1]Roster!$C$1:$AJ$1369,11,0)</f>
        <v>Monday</v>
      </c>
      <c r="M355" s="49" t="str">
        <f>VLOOKUP(Table1[[#This Row],[Psoft No]],[1]Roster!$C$1:$AJ$1369,12,0)</f>
        <v>Tuesday</v>
      </c>
      <c r="N355" s="48" t="s">
        <v>79</v>
      </c>
      <c r="O355" s="49" t="s">
        <v>35</v>
      </c>
      <c r="P355" s="11" t="s">
        <v>80</v>
      </c>
      <c r="Q355" s="11" t="s">
        <v>81</v>
      </c>
      <c r="R355" s="11" t="s">
        <v>223</v>
      </c>
      <c r="S355" s="11" t="s">
        <v>2649</v>
      </c>
      <c r="T355" s="126" t="str">
        <f>IF(COUNTIFS('DWD RAW File'!$E:$E,$B355,'DWD RAW File'!$AF:$AF,$C$1)&gt;0, IF(COUNTIFS('DWD RAW File'!$E:$E,$B355,'DWD RAW File'!$AF:$AF,$C$1,'DWD RAW File'!$AB:$AB,"Present")&gt;0,"6th Day OT","OFF"), IF(COUNTIFS('DWD RAW File'!$E:$E,$B355,'DWD RAW File'!$AG:$AG,$C$1)&gt;0, IF(COUNTIFS('DWD RAW File'!$E:$E,$B355,'DWD RAW File'!$AG:$AG,$C$1,'DWD RAW File'!$AB:$AB,"Present")&gt;0,"7th Day OT","OFF"), IF(COUNTIFS('DWD RAW File'!$E:$E,$B355,'DWD RAW File'!$AB:$AB,"Present")&gt;0, "P", IF(COUNTIFS('DWD RAW File'!$E:$E,$B355,'DWD RAW File'!$AB:$AB,"Not Present",'DWD RAW File'!$AK:$AK,"&lt;&gt;")&gt;0, _xlfn.XLOOKUP($B355,'DWD RAW File'!$E:$E,'DWD RAW File'!$AK:$AK,""), IF(COUNTIFS('DWD RAW File'!$E:$E,$B355,'DWD RAW File'!$AB:$AB,"Not Present",'DWD RAW File'!$AL:$AL,"&lt;&gt;")&gt;0, _xlfn.XLOOKUP($B355,'DWD RAW File'!$E:$E,'DWD RAW File'!$AL:$AL,""), "AB")))))</f>
        <v>P</v>
      </c>
      <c r="U355" s="97"/>
      <c r="V355" s="51">
        <v>45502</v>
      </c>
      <c r="W355" s="49" t="s">
        <v>1558</v>
      </c>
      <c r="X355" s="121" t="str">
        <f>VLOOKUP(Table1[[#This Row],[Psoft No]],[2]Roster_1788384531598!$E$1:$AU$1334,28,0)</f>
        <v>Monday</v>
      </c>
      <c r="Y355" s="121" t="b">
        <f>Table1[[#This Row],[Column1]]=Table1[[#This Row],[OFF1]]</f>
        <v>1</v>
      </c>
    </row>
    <row r="356" spans="1:25" ht="13" hidden="1" customHeight="1">
      <c r="A356" s="11">
        <v>350</v>
      </c>
      <c r="B356" s="47">
        <v>203741317</v>
      </c>
      <c r="C356" s="87" t="s">
        <v>345</v>
      </c>
      <c r="D356" s="11" t="s">
        <v>346</v>
      </c>
      <c r="E356" s="48" t="s">
        <v>31</v>
      </c>
      <c r="F356" s="48" t="s">
        <v>74</v>
      </c>
      <c r="G356" s="11" t="s">
        <v>64</v>
      </c>
      <c r="H356" s="11" t="s">
        <v>75</v>
      </c>
      <c r="I356" s="11">
        <v>1299</v>
      </c>
      <c r="J356" s="49" t="str">
        <f>VLOOKUP(Table1[[#This Row],[Psoft No]],[1]Roster!$C$1:$AJ$1369,9,0)</f>
        <v>Night Shift</v>
      </c>
      <c r="K356" s="49" t="s">
        <v>76</v>
      </c>
      <c r="L356" s="49" t="s">
        <v>36</v>
      </c>
      <c r="M356" s="49" t="str">
        <f>VLOOKUP(Table1[[#This Row],[Psoft No]],[1]Roster!$C$1:$AJ$1369,12,0)</f>
        <v>Thursday</v>
      </c>
      <c r="N356" s="48" t="s">
        <v>79</v>
      </c>
      <c r="O356" s="49" t="s">
        <v>35</v>
      </c>
      <c r="P356" s="11" t="s">
        <v>80</v>
      </c>
      <c r="Q356" s="11" t="s">
        <v>81</v>
      </c>
      <c r="R356" s="11" t="s">
        <v>223</v>
      </c>
      <c r="S356" s="11" t="s">
        <v>2649</v>
      </c>
      <c r="T356" s="126" t="s">
        <v>1</v>
      </c>
      <c r="U356" s="97" t="s">
        <v>2930</v>
      </c>
      <c r="V356" s="51">
        <v>45502</v>
      </c>
      <c r="W356" s="49" t="s">
        <v>1558</v>
      </c>
      <c r="X356" s="121" t="str">
        <f>VLOOKUP(Table1[[#This Row],[Psoft No]],[2]Roster_1788384531598!$E$1:$AU$1334,28,0)</f>
        <v>Wednesday</v>
      </c>
      <c r="Y356" s="121" t="b">
        <f>Table1[[#This Row],[Column1]]=Table1[[#This Row],[OFF1]]</f>
        <v>0</v>
      </c>
    </row>
    <row r="357" spans="1:25" ht="13" customHeight="1">
      <c r="A357" s="11">
        <v>351</v>
      </c>
      <c r="B357" s="47">
        <v>206065199</v>
      </c>
      <c r="C357" s="87" t="s">
        <v>347</v>
      </c>
      <c r="D357" s="11" t="s">
        <v>348</v>
      </c>
      <c r="E357" s="48" t="s">
        <v>31</v>
      </c>
      <c r="F357" s="48" t="s">
        <v>74</v>
      </c>
      <c r="G357" s="11" t="s">
        <v>64</v>
      </c>
      <c r="H357" s="11" t="s">
        <v>75</v>
      </c>
      <c r="I357" s="11">
        <v>1299</v>
      </c>
      <c r="J357" s="49" t="str">
        <f>VLOOKUP(Table1[[#This Row],[Psoft No]],[1]Roster!$C$1:$AJ$1369,9,0)</f>
        <v>Day Shift</v>
      </c>
      <c r="K357" s="49" t="s">
        <v>76</v>
      </c>
      <c r="L357" s="49" t="str">
        <f>VLOOKUP(Table1[[#This Row],[Psoft No]],[1]Roster!$C$1:$AJ$1369,11,0)</f>
        <v>Thursday</v>
      </c>
      <c r="M357" s="49" t="str">
        <f>VLOOKUP(Table1[[#This Row],[Psoft No]],[1]Roster!$C$1:$AJ$1369,12,0)</f>
        <v>Friday</v>
      </c>
      <c r="N357" s="48" t="s">
        <v>79</v>
      </c>
      <c r="O357" s="49" t="s">
        <v>35</v>
      </c>
      <c r="P357" s="11" t="s">
        <v>80</v>
      </c>
      <c r="Q357" s="11" t="s">
        <v>81</v>
      </c>
      <c r="R357" s="11" t="s">
        <v>224</v>
      </c>
      <c r="S357" s="11" t="s">
        <v>225</v>
      </c>
      <c r="T357" s="126" t="s">
        <v>4</v>
      </c>
      <c r="U357" s="97"/>
      <c r="V357" s="51">
        <v>45922</v>
      </c>
      <c r="W357" s="49" t="s">
        <v>1557</v>
      </c>
      <c r="X357" s="121" t="str">
        <f>VLOOKUP(Table1[[#This Row],[Psoft No]],[2]Roster_1788384531598!$E$1:$AU$1334,28,0)</f>
        <v>Thursday</v>
      </c>
      <c r="Y357" s="121" t="b">
        <f>Table1[[#This Row],[Column1]]=Table1[[#This Row],[OFF1]]</f>
        <v>1</v>
      </c>
    </row>
    <row r="358" spans="1:25" ht="13" hidden="1" customHeight="1">
      <c r="A358" s="11">
        <v>352</v>
      </c>
      <c r="B358" s="47">
        <v>203736253</v>
      </c>
      <c r="C358" s="87" t="s">
        <v>2463</v>
      </c>
      <c r="D358" s="11" t="s">
        <v>2464</v>
      </c>
      <c r="E358" s="48" t="s">
        <v>31</v>
      </c>
      <c r="F358" s="48" t="s">
        <v>74</v>
      </c>
      <c r="G358" s="11" t="s">
        <v>64</v>
      </c>
      <c r="H358" s="11" t="s">
        <v>75</v>
      </c>
      <c r="I358" s="11">
        <v>1299</v>
      </c>
      <c r="J358" s="49" t="str">
        <f>VLOOKUP(Table1[[#This Row],[Psoft No]],[1]Roster!$C$1:$AJ$1369,9,0)</f>
        <v>Night Shift</v>
      </c>
      <c r="K358" s="49" t="s">
        <v>76</v>
      </c>
      <c r="L358" s="49" t="str">
        <f>VLOOKUP(Table1[[#This Row],[Psoft No]],[1]Roster!$C$1:$AJ$1369,11,0)</f>
        <v>Saturday</v>
      </c>
      <c r="M358" s="49" t="str">
        <f>VLOOKUP(Table1[[#This Row],[Psoft No]],[1]Roster!$C$1:$AJ$1369,12,0)</f>
        <v>Sunday</v>
      </c>
      <c r="N358" s="48" t="s">
        <v>86</v>
      </c>
      <c r="O358" s="49" t="s">
        <v>35</v>
      </c>
      <c r="P358" s="11" t="s">
        <v>80</v>
      </c>
      <c r="Q358" s="11" t="s">
        <v>90</v>
      </c>
      <c r="R358" s="11" t="s">
        <v>223</v>
      </c>
      <c r="S358" s="11" t="s">
        <v>2649</v>
      </c>
      <c r="T358" s="126" t="str">
        <f>IF(COUNTIFS('DWD RAW File'!$E:$E,$B358,'DWD RAW File'!$AF:$AF,$C$1)&gt;0, IF(COUNTIFS('DWD RAW File'!$E:$E,$B358,'DWD RAW File'!$AF:$AF,$C$1,'DWD RAW File'!$AB:$AB,"Present")&gt;0,"6th Day OT","OFF"), IF(COUNTIFS('DWD RAW File'!$E:$E,$B358,'DWD RAW File'!$AG:$AG,$C$1)&gt;0, IF(COUNTIFS('DWD RAW File'!$E:$E,$B358,'DWD RAW File'!$AG:$AG,$C$1,'DWD RAW File'!$AB:$AB,"Present")&gt;0,"7th Day OT","OFF"), IF(COUNTIFS('DWD RAW File'!$E:$E,$B358,'DWD RAW File'!$AB:$AB,"Present")&gt;0, "P", IF(COUNTIFS('DWD RAW File'!$E:$E,$B358,'DWD RAW File'!$AB:$AB,"Not Present",'DWD RAW File'!$AK:$AK,"&lt;&gt;")&gt;0, _xlfn.XLOOKUP($B358,'DWD RAW File'!$E:$E,'DWD RAW File'!$AK:$AK,""), IF(COUNTIFS('DWD RAW File'!$E:$E,$B358,'DWD RAW File'!$AB:$AB,"Not Present",'DWD RAW File'!$AL:$AL,"&lt;&gt;")&gt;0, _xlfn.XLOOKUP($B358,'DWD RAW File'!$E:$E,'DWD RAW File'!$AL:$AL,""), "AB")))))</f>
        <v>P</v>
      </c>
      <c r="U358" s="97"/>
      <c r="V358" s="51">
        <v>45502</v>
      </c>
      <c r="W358" s="49" t="s">
        <v>1558</v>
      </c>
      <c r="X358" s="121" t="str">
        <f>VLOOKUP(Table1[[#This Row],[Psoft No]],[2]Roster_1788384531598!$E$1:$AU$1334,28,0)</f>
        <v>Saturday</v>
      </c>
      <c r="Y358" s="121" t="b">
        <f>Table1[[#This Row],[Column1]]=Table1[[#This Row],[OFF1]]</f>
        <v>1</v>
      </c>
    </row>
    <row r="359" spans="1:25" ht="13" hidden="1" customHeight="1">
      <c r="A359" s="11">
        <v>353</v>
      </c>
      <c r="B359" s="47">
        <v>203521133</v>
      </c>
      <c r="C359" s="87" t="s">
        <v>349</v>
      </c>
      <c r="D359" s="11" t="s">
        <v>350</v>
      </c>
      <c r="E359" s="48" t="s">
        <v>31</v>
      </c>
      <c r="F359" s="48" t="s">
        <v>74</v>
      </c>
      <c r="G359" s="11" t="s">
        <v>65</v>
      </c>
      <c r="H359" s="11" t="s">
        <v>75</v>
      </c>
      <c r="I359" s="11">
        <v>1299</v>
      </c>
      <c r="J359" s="49" t="str">
        <f>VLOOKUP(Table1[[#This Row],[Psoft No]],[1]Roster!$C$1:$AJ$1369,9,0)</f>
        <v>Night Shift</v>
      </c>
      <c r="K359" s="49" t="s">
        <v>76</v>
      </c>
      <c r="L359" s="49" t="s">
        <v>36</v>
      </c>
      <c r="M359" s="49" t="s">
        <v>88</v>
      </c>
      <c r="N359" s="48" t="s">
        <v>79</v>
      </c>
      <c r="O359" s="49" t="s">
        <v>68</v>
      </c>
      <c r="P359" s="11" t="s">
        <v>80</v>
      </c>
      <c r="Q359" s="11" t="s">
        <v>81</v>
      </c>
      <c r="R359" s="11" t="s">
        <v>2654</v>
      </c>
      <c r="S359" s="11" t="s">
        <v>2655</v>
      </c>
      <c r="T359" s="126" t="s">
        <v>1</v>
      </c>
      <c r="U359" s="97" t="s">
        <v>2930</v>
      </c>
      <c r="V359" s="51">
        <v>45463</v>
      </c>
      <c r="W359" s="49" t="s">
        <v>68</v>
      </c>
      <c r="X359" s="121" t="str">
        <f>VLOOKUP(Table1[[#This Row],[Psoft No]],[2]Roster_1788384531598!$E$1:$AU$1334,28,0)</f>
        <v>Wednesday</v>
      </c>
      <c r="Y359" s="121" t="b">
        <f>Table1[[#This Row],[Column1]]=Table1[[#This Row],[OFF1]]</f>
        <v>0</v>
      </c>
    </row>
    <row r="360" spans="1:25" ht="13" hidden="1" customHeight="1">
      <c r="A360" s="11">
        <v>354</v>
      </c>
      <c r="B360" s="47">
        <v>204013733</v>
      </c>
      <c r="C360" s="87" t="s">
        <v>351</v>
      </c>
      <c r="D360" s="11" t="s">
        <v>352</v>
      </c>
      <c r="E360" s="48" t="s">
        <v>31</v>
      </c>
      <c r="F360" s="48" t="s">
        <v>74</v>
      </c>
      <c r="G360" s="11" t="s">
        <v>65</v>
      </c>
      <c r="H360" s="11" t="s">
        <v>1317</v>
      </c>
      <c r="I360" s="11">
        <v>1299</v>
      </c>
      <c r="J360" s="49" t="str">
        <f>VLOOKUP(Table1[[#This Row],[Psoft No]],[1]Roster!$C$1:$AJ$1369,9,0)</f>
        <v>Night Shift</v>
      </c>
      <c r="K360" s="49" t="s">
        <v>76</v>
      </c>
      <c r="L360" s="49" t="str">
        <f>VLOOKUP(Table1[[#This Row],[Psoft No]],[1]Roster!$C$1:$AJ$1369,11,0)</f>
        <v>Sunday</v>
      </c>
      <c r="M360" s="49" t="str">
        <f>VLOOKUP(Table1[[#This Row],[Psoft No]],[1]Roster!$C$1:$AJ$1369,12,0)</f>
        <v>Monday</v>
      </c>
      <c r="N360" s="48" t="s">
        <v>79</v>
      </c>
      <c r="O360" s="49" t="s">
        <v>68</v>
      </c>
      <c r="P360" s="11" t="s">
        <v>80</v>
      </c>
      <c r="Q360" s="11" t="s">
        <v>81</v>
      </c>
      <c r="R360" s="11" t="s">
        <v>2654</v>
      </c>
      <c r="S360" s="11" t="s">
        <v>2655</v>
      </c>
      <c r="T360" s="126" t="str">
        <f>IF(COUNTIFS('DWD RAW File'!$E:$E,$B360,'DWD RAW File'!$AF:$AF,$C$1)&gt;0, IF(COUNTIFS('DWD RAW File'!$E:$E,$B360,'DWD RAW File'!$AF:$AF,$C$1,'DWD RAW File'!$AB:$AB,"Present")&gt;0,"6th Day OT","OFF"), IF(COUNTIFS('DWD RAW File'!$E:$E,$B360,'DWD RAW File'!$AG:$AG,$C$1)&gt;0, IF(COUNTIFS('DWD RAW File'!$E:$E,$B360,'DWD RAW File'!$AG:$AG,$C$1,'DWD RAW File'!$AB:$AB,"Present")&gt;0,"7th Day OT","OFF"), IF(COUNTIFS('DWD RAW File'!$E:$E,$B360,'DWD RAW File'!$AB:$AB,"Present")&gt;0, "P", IF(COUNTIFS('DWD RAW File'!$E:$E,$B360,'DWD RAW File'!$AB:$AB,"Not Present",'DWD RAW File'!$AK:$AK,"&lt;&gt;")&gt;0, _xlfn.XLOOKUP($B360,'DWD RAW File'!$E:$E,'DWD RAW File'!$AK:$AK,""), IF(COUNTIFS('DWD RAW File'!$E:$E,$B360,'DWD RAW File'!$AB:$AB,"Not Present",'DWD RAW File'!$AL:$AL,"&lt;&gt;")&gt;0, _xlfn.XLOOKUP($B360,'DWD RAW File'!$E:$E,'DWD RAW File'!$AL:$AL,""), "AB")))))</f>
        <v>P</v>
      </c>
      <c r="U360" s="97"/>
      <c r="V360" s="51">
        <v>45551</v>
      </c>
      <c r="W360" s="49" t="s">
        <v>68</v>
      </c>
      <c r="X360" s="121" t="str">
        <f>VLOOKUP(Table1[[#This Row],[Psoft No]],[2]Roster_1788384531598!$E$1:$AU$1334,28,0)</f>
        <v>Sunday</v>
      </c>
      <c r="Y360" s="121" t="b">
        <f>Table1[[#This Row],[Column1]]=Table1[[#This Row],[OFF1]]</f>
        <v>1</v>
      </c>
    </row>
    <row r="361" spans="1:25" ht="13" hidden="1" customHeight="1">
      <c r="A361" s="11">
        <v>355</v>
      </c>
      <c r="B361" s="47">
        <v>204967151</v>
      </c>
      <c r="C361" s="87" t="s">
        <v>2465</v>
      </c>
      <c r="D361" s="11" t="s">
        <v>2466</v>
      </c>
      <c r="E361" s="48" t="s">
        <v>31</v>
      </c>
      <c r="F361" s="48" t="s">
        <v>74</v>
      </c>
      <c r="G361" s="11" t="s">
        <v>64</v>
      </c>
      <c r="H361" s="11" t="s">
        <v>75</v>
      </c>
      <c r="I361" s="11">
        <v>1299</v>
      </c>
      <c r="J361" s="49" t="str">
        <f>VLOOKUP(Table1[[#This Row],[Psoft No]],[1]Roster!$C$1:$AJ$1369,9,0)</f>
        <v>Night Shift</v>
      </c>
      <c r="K361" s="49" t="s">
        <v>76</v>
      </c>
      <c r="L361" s="49" t="str">
        <f>VLOOKUP(Table1[[#This Row],[Psoft No]],[1]Roster!$C$1:$AJ$1369,11,0)</f>
        <v>Monday</v>
      </c>
      <c r="M361" s="49" t="str">
        <f>VLOOKUP(Table1[[#This Row],[Psoft No]],[1]Roster!$C$1:$AJ$1369,12,0)</f>
        <v>Tuesday</v>
      </c>
      <c r="N361" s="48" t="s">
        <v>86</v>
      </c>
      <c r="O361" s="49" t="s">
        <v>35</v>
      </c>
      <c r="P361" s="11" t="s">
        <v>80</v>
      </c>
      <c r="Q361" s="11" t="s">
        <v>90</v>
      </c>
      <c r="R361" s="11" t="s">
        <v>223</v>
      </c>
      <c r="S361" s="11" t="s">
        <v>2649</v>
      </c>
      <c r="T361" s="126" t="str">
        <f>IF(COUNTIFS('DWD RAW File'!$E:$E,$B361,'DWD RAW File'!$AF:$AF,$C$1)&gt;0, IF(COUNTIFS('DWD RAW File'!$E:$E,$B361,'DWD RAW File'!$AF:$AF,$C$1,'DWD RAW File'!$AB:$AB,"Present")&gt;0,"6th Day OT","OFF"), IF(COUNTIFS('DWD RAW File'!$E:$E,$B361,'DWD RAW File'!$AG:$AG,$C$1)&gt;0, IF(COUNTIFS('DWD RAW File'!$E:$E,$B361,'DWD RAW File'!$AG:$AG,$C$1,'DWD RAW File'!$AB:$AB,"Present")&gt;0,"7th Day OT","OFF"), IF(COUNTIFS('DWD RAW File'!$E:$E,$B361,'DWD RAW File'!$AB:$AB,"Present")&gt;0, "P", IF(COUNTIFS('DWD RAW File'!$E:$E,$B361,'DWD RAW File'!$AB:$AB,"Not Present",'DWD RAW File'!$AK:$AK,"&lt;&gt;")&gt;0, _xlfn.XLOOKUP($B361,'DWD RAW File'!$E:$E,'DWD RAW File'!$AK:$AK,""), IF(COUNTIFS('DWD RAW File'!$E:$E,$B361,'DWD RAW File'!$AB:$AB,"Not Present",'DWD RAW File'!$AL:$AL,"&lt;&gt;")&gt;0, _xlfn.XLOOKUP($B361,'DWD RAW File'!$E:$E,'DWD RAW File'!$AL:$AL,""), "AB")))))</f>
        <v>P</v>
      </c>
      <c r="U361" s="97"/>
      <c r="V361" s="51">
        <v>45826</v>
      </c>
      <c r="W361" s="49" t="s">
        <v>1558</v>
      </c>
      <c r="X361" s="121" t="str">
        <f>VLOOKUP(Table1[[#This Row],[Psoft No]],[2]Roster_1788384531598!$E$1:$AU$1334,28,0)</f>
        <v>Monday</v>
      </c>
      <c r="Y361" s="121" t="b">
        <f>Table1[[#This Row],[Column1]]=Table1[[#This Row],[OFF1]]</f>
        <v>1</v>
      </c>
    </row>
    <row r="362" spans="1:25" ht="13" hidden="1" customHeight="1">
      <c r="A362" s="11">
        <v>356</v>
      </c>
      <c r="B362" s="47">
        <v>203965496</v>
      </c>
      <c r="C362" s="87" t="s">
        <v>353</v>
      </c>
      <c r="D362" s="11" t="s">
        <v>354</v>
      </c>
      <c r="E362" s="48" t="s">
        <v>31</v>
      </c>
      <c r="F362" s="48" t="s">
        <v>74</v>
      </c>
      <c r="G362" s="11" t="s">
        <v>64</v>
      </c>
      <c r="H362" s="11" t="s">
        <v>75</v>
      </c>
      <c r="I362" s="11">
        <v>1299</v>
      </c>
      <c r="J362" s="49" t="str">
        <f>VLOOKUP(Table1[[#This Row],[Psoft No]],[1]Roster!$C$1:$AJ$1369,9,0)</f>
        <v>Night Shift</v>
      </c>
      <c r="K362" s="49" t="s">
        <v>76</v>
      </c>
      <c r="L362" s="49" t="str">
        <f>VLOOKUP(Table1[[#This Row],[Psoft No]],[1]Roster!$C$1:$AJ$1369,11,0)</f>
        <v>Tuesday</v>
      </c>
      <c r="M362" s="49" t="str">
        <f>VLOOKUP(Table1[[#This Row],[Psoft No]],[1]Roster!$C$1:$AJ$1369,12,0)</f>
        <v>Wednesday</v>
      </c>
      <c r="N362" s="48" t="s">
        <v>79</v>
      </c>
      <c r="O362" s="49" t="s">
        <v>35</v>
      </c>
      <c r="P362" s="11" t="s">
        <v>80</v>
      </c>
      <c r="Q362" s="11" t="s">
        <v>81</v>
      </c>
      <c r="R362" s="11" t="s">
        <v>223</v>
      </c>
      <c r="S362" s="11" t="s">
        <v>2649</v>
      </c>
      <c r="T362" s="126" t="str">
        <f>IF(COUNTIFS('DWD RAW File'!$E:$E,$B362,'DWD RAW File'!$AF:$AF,$C$1)&gt;0, IF(COUNTIFS('DWD RAW File'!$E:$E,$B362,'DWD RAW File'!$AF:$AF,$C$1,'DWD RAW File'!$AB:$AB,"Present")&gt;0,"6th Day OT","OFF"), IF(COUNTIFS('DWD RAW File'!$E:$E,$B362,'DWD RAW File'!$AG:$AG,$C$1)&gt;0, IF(COUNTIFS('DWD RAW File'!$E:$E,$B362,'DWD RAW File'!$AG:$AG,$C$1,'DWD RAW File'!$AB:$AB,"Present")&gt;0,"7th Day OT","OFF"), IF(COUNTIFS('DWD RAW File'!$E:$E,$B362,'DWD RAW File'!$AB:$AB,"Present")&gt;0, "P", IF(COUNTIFS('DWD RAW File'!$E:$E,$B362,'DWD RAW File'!$AB:$AB,"Not Present",'DWD RAW File'!$AK:$AK,"&lt;&gt;")&gt;0, _xlfn.XLOOKUP($B362,'DWD RAW File'!$E:$E,'DWD RAW File'!$AK:$AK,""), IF(COUNTIFS('DWD RAW File'!$E:$E,$B362,'DWD RAW File'!$AB:$AB,"Not Present",'DWD RAW File'!$AL:$AL,"&lt;&gt;")&gt;0, _xlfn.XLOOKUP($B362,'DWD RAW File'!$E:$E,'DWD RAW File'!$AL:$AL,""), "AB")))))</f>
        <v>OFF</v>
      </c>
      <c r="U362" s="97"/>
      <c r="V362" s="51">
        <v>45544</v>
      </c>
      <c r="W362" s="49" t="s">
        <v>1558</v>
      </c>
      <c r="X362" s="121" t="str">
        <f>VLOOKUP(Table1[[#This Row],[Psoft No]],[2]Roster_1788384531598!$E$1:$AU$1334,28,0)</f>
        <v>Tuesday</v>
      </c>
      <c r="Y362" s="121" t="b">
        <f>Table1[[#This Row],[Column1]]=Table1[[#This Row],[OFF1]]</f>
        <v>1</v>
      </c>
    </row>
    <row r="363" spans="1:25" ht="13" hidden="1" customHeight="1">
      <c r="A363" s="11">
        <v>357</v>
      </c>
      <c r="B363" s="47">
        <v>203965492</v>
      </c>
      <c r="C363" s="87" t="s">
        <v>355</v>
      </c>
      <c r="D363" s="11" t="s">
        <v>356</v>
      </c>
      <c r="E363" s="48" t="s">
        <v>31</v>
      </c>
      <c r="F363" s="48" t="s">
        <v>74</v>
      </c>
      <c r="G363" s="11" t="s">
        <v>64</v>
      </c>
      <c r="H363" s="11" t="s">
        <v>75</v>
      </c>
      <c r="I363" s="11">
        <v>1299</v>
      </c>
      <c r="J363" s="49" t="str">
        <f>VLOOKUP(Table1[[#This Row],[Psoft No]],[1]Roster!$C$1:$AJ$1369,9,0)</f>
        <v>Night Shift</v>
      </c>
      <c r="K363" s="49" t="s">
        <v>76</v>
      </c>
      <c r="L363" s="49" t="str">
        <f>VLOOKUP(Table1[[#This Row],[Psoft No]],[1]Roster!$C$1:$AJ$1369,11,0)</f>
        <v>Tuesday</v>
      </c>
      <c r="M363" s="49" t="str">
        <f>VLOOKUP(Table1[[#This Row],[Psoft No]],[1]Roster!$C$1:$AJ$1369,12,0)</f>
        <v>Wednesday</v>
      </c>
      <c r="N363" s="48" t="s">
        <v>79</v>
      </c>
      <c r="O363" s="49" t="s">
        <v>35</v>
      </c>
      <c r="P363" s="11" t="s">
        <v>80</v>
      </c>
      <c r="Q363" s="11" t="s">
        <v>81</v>
      </c>
      <c r="R363" s="11" t="s">
        <v>223</v>
      </c>
      <c r="S363" s="11" t="s">
        <v>2649</v>
      </c>
      <c r="T363" s="126" t="str">
        <f>IF(COUNTIFS('DWD RAW File'!$E:$E,$B363,'DWD RAW File'!$AF:$AF,$C$1)&gt;0, IF(COUNTIFS('DWD RAW File'!$E:$E,$B363,'DWD RAW File'!$AF:$AF,$C$1,'DWD RAW File'!$AB:$AB,"Present")&gt;0,"6th Day OT","OFF"), IF(COUNTIFS('DWD RAW File'!$E:$E,$B363,'DWD RAW File'!$AG:$AG,$C$1)&gt;0, IF(COUNTIFS('DWD RAW File'!$E:$E,$B363,'DWD RAW File'!$AG:$AG,$C$1,'DWD RAW File'!$AB:$AB,"Present")&gt;0,"7th Day OT","OFF"), IF(COUNTIFS('DWD RAW File'!$E:$E,$B363,'DWD RAW File'!$AB:$AB,"Present")&gt;0, "P", IF(COUNTIFS('DWD RAW File'!$E:$E,$B363,'DWD RAW File'!$AB:$AB,"Not Present",'DWD RAW File'!$AK:$AK,"&lt;&gt;")&gt;0, _xlfn.XLOOKUP($B363,'DWD RAW File'!$E:$E,'DWD RAW File'!$AK:$AK,""), IF(COUNTIFS('DWD RAW File'!$E:$E,$B363,'DWD RAW File'!$AB:$AB,"Not Present",'DWD RAW File'!$AL:$AL,"&lt;&gt;")&gt;0, _xlfn.XLOOKUP($B363,'DWD RAW File'!$E:$E,'DWD RAW File'!$AL:$AL,""), "AB")))))</f>
        <v>OFF</v>
      </c>
      <c r="U363" s="97"/>
      <c r="V363" s="51">
        <v>45544</v>
      </c>
      <c r="W363" s="49" t="s">
        <v>1558</v>
      </c>
      <c r="X363" s="121" t="str">
        <f>VLOOKUP(Table1[[#This Row],[Psoft No]],[2]Roster_1788384531598!$E$1:$AU$1334,28,0)</f>
        <v>Tuesday</v>
      </c>
      <c r="Y363" s="121" t="b">
        <f>Table1[[#This Row],[Column1]]=Table1[[#This Row],[OFF1]]</f>
        <v>1</v>
      </c>
    </row>
    <row r="364" spans="1:25" ht="13" hidden="1" customHeight="1">
      <c r="A364" s="11">
        <v>358</v>
      </c>
      <c r="B364" s="47">
        <v>205502951</v>
      </c>
      <c r="C364" s="87" t="s">
        <v>357</v>
      </c>
      <c r="D364" s="11" t="s">
        <v>358</v>
      </c>
      <c r="E364" s="48" t="s">
        <v>31</v>
      </c>
      <c r="F364" s="48" t="s">
        <v>74</v>
      </c>
      <c r="G364" s="11" t="s">
        <v>64</v>
      </c>
      <c r="H364" s="11" t="s">
        <v>75</v>
      </c>
      <c r="I364" s="11">
        <v>1299</v>
      </c>
      <c r="J364" s="49" t="str">
        <f>VLOOKUP(Table1[[#This Row],[Psoft No]],[1]Roster!$C$1:$AJ$1369,9,0)</f>
        <v>Night Shift</v>
      </c>
      <c r="K364" s="49" t="s">
        <v>76</v>
      </c>
      <c r="L364" s="49" t="str">
        <f>VLOOKUP(Table1[[#This Row],[Psoft No]],[1]Roster!$C$1:$AJ$1369,11,0)</f>
        <v>Thursday</v>
      </c>
      <c r="M364" s="49" t="str">
        <f>VLOOKUP(Table1[[#This Row],[Psoft No]],[1]Roster!$C$1:$AJ$1369,12,0)</f>
        <v>Friday</v>
      </c>
      <c r="N364" s="49" t="s">
        <v>89</v>
      </c>
      <c r="O364" s="49" t="s">
        <v>35</v>
      </c>
      <c r="P364" s="11" t="s">
        <v>80</v>
      </c>
      <c r="Q364" s="11" t="s">
        <v>96</v>
      </c>
      <c r="R364" s="11" t="s">
        <v>223</v>
      </c>
      <c r="S364" s="11" t="s">
        <v>2649</v>
      </c>
      <c r="T364" s="126" t="str">
        <f>IF(COUNTIFS('DWD RAW File'!$E:$E,$B364,'DWD RAW File'!$AF:$AF,$C$1)&gt;0, IF(COUNTIFS('DWD RAW File'!$E:$E,$B364,'DWD RAW File'!$AF:$AF,$C$1,'DWD RAW File'!$AB:$AB,"Present")&gt;0,"6th Day OT","OFF"), IF(COUNTIFS('DWD RAW File'!$E:$E,$B364,'DWD RAW File'!$AG:$AG,$C$1)&gt;0, IF(COUNTIFS('DWD RAW File'!$E:$E,$B364,'DWD RAW File'!$AG:$AG,$C$1,'DWD RAW File'!$AB:$AB,"Present")&gt;0,"7th Day OT","OFF"), IF(COUNTIFS('DWD RAW File'!$E:$E,$B364,'DWD RAW File'!$AB:$AB,"Present")&gt;0, "P", IF(COUNTIFS('DWD RAW File'!$E:$E,$B364,'DWD RAW File'!$AB:$AB,"Not Present",'DWD RAW File'!$AK:$AK,"&lt;&gt;")&gt;0, _xlfn.XLOOKUP($B364,'DWD RAW File'!$E:$E,'DWD RAW File'!$AK:$AK,""), IF(COUNTIFS('DWD RAW File'!$E:$E,$B364,'DWD RAW File'!$AB:$AB,"Not Present",'DWD RAW File'!$AL:$AL,"&lt;&gt;")&gt;0, _xlfn.XLOOKUP($B364,'DWD RAW File'!$E:$E,'DWD RAW File'!$AL:$AL,""), "AB")))))</f>
        <v>P</v>
      </c>
      <c r="U364" s="97"/>
      <c r="V364" s="51">
        <v>45831</v>
      </c>
      <c r="W364" s="49" t="s">
        <v>1558</v>
      </c>
      <c r="X364" s="121" t="str">
        <f>VLOOKUP(Table1[[#This Row],[Psoft No]],[2]Roster_1788384531598!$E$1:$AU$1334,28,0)</f>
        <v>Thursday</v>
      </c>
      <c r="Y364" s="121" t="b">
        <f>Table1[[#This Row],[Column1]]=Table1[[#This Row],[OFF1]]</f>
        <v>1</v>
      </c>
    </row>
    <row r="365" spans="1:25" ht="13" hidden="1" customHeight="1">
      <c r="A365" s="11">
        <v>359</v>
      </c>
      <c r="B365" s="47">
        <v>203521134</v>
      </c>
      <c r="C365" s="87" t="s">
        <v>359</v>
      </c>
      <c r="D365" s="11" t="s">
        <v>360</v>
      </c>
      <c r="E365" s="48" t="s">
        <v>31</v>
      </c>
      <c r="F365" s="48" t="s">
        <v>74</v>
      </c>
      <c r="G365" s="11" t="s">
        <v>64</v>
      </c>
      <c r="H365" s="11" t="s">
        <v>75</v>
      </c>
      <c r="I365" s="11">
        <v>1299</v>
      </c>
      <c r="J365" s="49" t="str">
        <f>VLOOKUP(Table1[[#This Row],[Psoft No]],[1]Roster!$C$1:$AJ$1369,9,0)</f>
        <v>Day Shift</v>
      </c>
      <c r="K365" s="49" t="s">
        <v>76</v>
      </c>
      <c r="L365" s="49" t="str">
        <f>VLOOKUP(Table1[[#This Row],[Psoft No]],[1]Roster!$C$1:$AJ$1369,11,0)</f>
        <v>Sunday</v>
      </c>
      <c r="M365" s="49" t="str">
        <f>VLOOKUP(Table1[[#This Row],[Psoft No]],[1]Roster!$C$1:$AJ$1369,12,0)</f>
        <v>Monday</v>
      </c>
      <c r="N365" s="48" t="s">
        <v>79</v>
      </c>
      <c r="O365" s="49" t="s">
        <v>35</v>
      </c>
      <c r="P365" s="11" t="s">
        <v>80</v>
      </c>
      <c r="Q365" s="11" t="s">
        <v>81</v>
      </c>
      <c r="R365" s="11" t="s">
        <v>230</v>
      </c>
      <c r="S365" s="11" t="s">
        <v>1730</v>
      </c>
      <c r="T365" s="126" t="str">
        <f>IF(COUNTIFS('DWD RAW File'!$E:$E,$B365,'DWD RAW File'!$AF:$AF,$C$1)&gt;0, IF(COUNTIFS('DWD RAW File'!$E:$E,$B365,'DWD RAW File'!$AF:$AF,$C$1,'DWD RAW File'!$AB:$AB,"Present")&gt;0,"6th Day OT","OFF"), IF(COUNTIFS('DWD RAW File'!$E:$E,$B365,'DWD RAW File'!$AG:$AG,$C$1)&gt;0, IF(COUNTIFS('DWD RAW File'!$E:$E,$B365,'DWD RAW File'!$AG:$AG,$C$1,'DWD RAW File'!$AB:$AB,"Present")&gt;0,"7th Day OT","OFF"), IF(COUNTIFS('DWD RAW File'!$E:$E,$B365,'DWD RAW File'!$AB:$AB,"Present")&gt;0, "P", IF(COUNTIFS('DWD RAW File'!$E:$E,$B365,'DWD RAW File'!$AB:$AB,"Not Present",'DWD RAW File'!$AK:$AK,"&lt;&gt;")&gt;0, _xlfn.XLOOKUP($B365,'DWD RAW File'!$E:$E,'DWD RAW File'!$AK:$AK,""), IF(COUNTIFS('DWD RAW File'!$E:$E,$B365,'DWD RAW File'!$AB:$AB,"Not Present",'DWD RAW File'!$AL:$AL,"&lt;&gt;")&gt;0, _xlfn.XLOOKUP($B365,'DWD RAW File'!$E:$E,'DWD RAW File'!$AL:$AL,""), "AB")))))</f>
        <v>P</v>
      </c>
      <c r="U365" s="97"/>
      <c r="V365" s="51">
        <v>45463</v>
      </c>
      <c r="W365" s="49" t="s">
        <v>1558</v>
      </c>
      <c r="X365" s="121" t="str">
        <f>VLOOKUP(Table1[[#This Row],[Psoft No]],[2]Roster_1788384531598!$E$1:$AU$1334,28,0)</f>
        <v>Sunday</v>
      </c>
      <c r="Y365" s="121" t="b">
        <f>Table1[[#This Row],[Column1]]=Table1[[#This Row],[OFF1]]</f>
        <v>1</v>
      </c>
    </row>
    <row r="366" spans="1:25" ht="13" hidden="1" customHeight="1">
      <c r="A366" s="11">
        <v>360</v>
      </c>
      <c r="B366" s="47">
        <v>206886729</v>
      </c>
      <c r="C366" s="87" t="s">
        <v>2467</v>
      </c>
      <c r="D366" s="11" t="s">
        <v>2468</v>
      </c>
      <c r="E366" s="11" t="s">
        <v>31</v>
      </c>
      <c r="F366" s="11" t="s">
        <v>74</v>
      </c>
      <c r="G366" s="11" t="s">
        <v>64</v>
      </c>
      <c r="H366" s="11" t="s">
        <v>75</v>
      </c>
      <c r="I366" s="11">
        <v>1299</v>
      </c>
      <c r="J366" s="49" t="str">
        <f>VLOOKUP(Table1[[#This Row],[Psoft No]],[1]Roster!$C$1:$AJ$1369,9,0)</f>
        <v>Day Shift</v>
      </c>
      <c r="K366" s="49" t="s">
        <v>76</v>
      </c>
      <c r="L366" s="49" t="str">
        <f>VLOOKUP(Table1[[#This Row],[Psoft No]],[1]Roster!$C$1:$AJ$1369,11,0)</f>
        <v>Monday</v>
      </c>
      <c r="M366" s="49" t="str">
        <f>VLOOKUP(Table1[[#This Row],[Psoft No]],[1]Roster!$C$1:$AJ$1369,12,0)</f>
        <v>Tuesday</v>
      </c>
      <c r="N366" s="49" t="s">
        <v>79</v>
      </c>
      <c r="O366" s="11" t="s">
        <v>35</v>
      </c>
      <c r="P366" s="11" t="s">
        <v>80</v>
      </c>
      <c r="Q366" s="11" t="s">
        <v>96</v>
      </c>
      <c r="R366" s="11" t="s">
        <v>223</v>
      </c>
      <c r="S366" s="11" t="s">
        <v>2649</v>
      </c>
      <c r="T366" s="126" t="str">
        <f>IF(COUNTIFS('DWD RAW File'!$E:$E,$B366,'DWD RAW File'!$AF:$AF,$C$1)&gt;0, IF(COUNTIFS('DWD RAW File'!$E:$E,$B366,'DWD RAW File'!$AF:$AF,$C$1,'DWD RAW File'!$AB:$AB,"Present")&gt;0,"6th Day OT","OFF"), IF(COUNTIFS('DWD RAW File'!$E:$E,$B366,'DWD RAW File'!$AG:$AG,$C$1)&gt;0, IF(COUNTIFS('DWD RAW File'!$E:$E,$B366,'DWD RAW File'!$AG:$AG,$C$1,'DWD RAW File'!$AB:$AB,"Present")&gt;0,"7th Day OT","OFF"), IF(COUNTIFS('DWD RAW File'!$E:$E,$B366,'DWD RAW File'!$AB:$AB,"Present")&gt;0, "P", IF(COUNTIFS('DWD RAW File'!$E:$E,$B366,'DWD RAW File'!$AB:$AB,"Not Present",'DWD RAW File'!$AK:$AK,"&lt;&gt;")&gt;0, _xlfn.XLOOKUP($B366,'DWD RAW File'!$E:$E,'DWD RAW File'!$AK:$AK,""), IF(COUNTIFS('DWD RAW File'!$E:$E,$B366,'DWD RAW File'!$AB:$AB,"Not Present",'DWD RAW File'!$AL:$AL,"&lt;&gt;")&gt;0, _xlfn.XLOOKUP($B366,'DWD RAW File'!$E:$E,'DWD RAW File'!$AL:$AL,""), "AB")))))</f>
        <v>P</v>
      </c>
      <c r="U366" s="97"/>
      <c r="V366" s="51">
        <v>46027</v>
      </c>
      <c r="W366" s="11" t="s">
        <v>1558</v>
      </c>
      <c r="X366" s="121" t="str">
        <f>VLOOKUP(Table1[[#This Row],[Psoft No]],[2]Roster_1788384531598!$E$1:$AU$1334,28,0)</f>
        <v>Monday</v>
      </c>
      <c r="Y366" s="121" t="b">
        <f>Table1[[#This Row],[Column1]]=Table1[[#This Row],[OFF1]]</f>
        <v>1</v>
      </c>
    </row>
    <row r="367" spans="1:25" ht="13" hidden="1" customHeight="1">
      <c r="A367" s="11">
        <v>361</v>
      </c>
      <c r="B367" s="47">
        <v>206886638</v>
      </c>
      <c r="C367" s="87" t="s">
        <v>1771</v>
      </c>
      <c r="D367" s="11" t="s">
        <v>1772</v>
      </c>
      <c r="E367" s="11" t="s">
        <v>31</v>
      </c>
      <c r="F367" s="11" t="s">
        <v>74</v>
      </c>
      <c r="G367" s="11" t="s">
        <v>64</v>
      </c>
      <c r="H367" s="11" t="s">
        <v>75</v>
      </c>
      <c r="I367" s="11">
        <v>1299</v>
      </c>
      <c r="J367" s="49" t="str">
        <f>VLOOKUP(Table1[[#This Row],[Psoft No]],[1]Roster!$C$1:$AJ$1369,9,0)</f>
        <v>Day Shift</v>
      </c>
      <c r="K367" s="49" t="s">
        <v>76</v>
      </c>
      <c r="L367" s="49" t="str">
        <f>VLOOKUP(Table1[[#This Row],[Psoft No]],[1]Roster!$C$1:$AJ$1369,11,0)</f>
        <v>Tuesday</v>
      </c>
      <c r="M367" s="49" t="str">
        <f>VLOOKUP(Table1[[#This Row],[Psoft No]],[1]Roster!$C$1:$AJ$1369,12,0)</f>
        <v>Wednesday</v>
      </c>
      <c r="N367" s="49" t="s">
        <v>89</v>
      </c>
      <c r="O367" s="11" t="s">
        <v>35</v>
      </c>
      <c r="P367" s="11" t="s">
        <v>80</v>
      </c>
      <c r="Q367" s="11" t="s">
        <v>96</v>
      </c>
      <c r="R367" s="11" t="s">
        <v>223</v>
      </c>
      <c r="S367" s="11" t="s">
        <v>2649</v>
      </c>
      <c r="T367" s="126" t="str">
        <f>IF(COUNTIFS('DWD RAW File'!$E:$E,$B367,'DWD RAW File'!$AF:$AF,$C$1)&gt;0, IF(COUNTIFS('DWD RAW File'!$E:$E,$B367,'DWD RAW File'!$AF:$AF,$C$1,'DWD RAW File'!$AB:$AB,"Present")&gt;0,"6th Day OT","OFF"), IF(COUNTIFS('DWD RAW File'!$E:$E,$B367,'DWD RAW File'!$AG:$AG,$C$1)&gt;0, IF(COUNTIFS('DWD RAW File'!$E:$E,$B367,'DWD RAW File'!$AG:$AG,$C$1,'DWD RAW File'!$AB:$AB,"Present")&gt;0,"7th Day OT","OFF"), IF(COUNTIFS('DWD RAW File'!$E:$E,$B367,'DWD RAW File'!$AB:$AB,"Present")&gt;0, "P", IF(COUNTIFS('DWD RAW File'!$E:$E,$B367,'DWD RAW File'!$AB:$AB,"Not Present",'DWD RAW File'!$AK:$AK,"&lt;&gt;")&gt;0, _xlfn.XLOOKUP($B367,'DWD RAW File'!$E:$E,'DWD RAW File'!$AK:$AK,""), IF(COUNTIFS('DWD RAW File'!$E:$E,$B367,'DWD RAW File'!$AB:$AB,"Not Present",'DWD RAW File'!$AL:$AL,"&lt;&gt;")&gt;0, _xlfn.XLOOKUP($B367,'DWD RAW File'!$E:$E,'DWD RAW File'!$AL:$AL,""), "AB")))))</f>
        <v>OFF</v>
      </c>
      <c r="U367" s="97"/>
      <c r="V367" s="51">
        <v>46027</v>
      </c>
      <c r="W367" s="11" t="s">
        <v>1558</v>
      </c>
      <c r="X367" s="121" t="str">
        <f>VLOOKUP(Table1[[#This Row],[Psoft No]],[2]Roster_1788384531598!$E$1:$AU$1334,28,0)</f>
        <v>Tuesday</v>
      </c>
      <c r="Y367" s="121" t="b">
        <f>Table1[[#This Row],[Column1]]=Table1[[#This Row],[OFF1]]</f>
        <v>1</v>
      </c>
    </row>
    <row r="368" spans="1:25" ht="13" hidden="1" customHeight="1">
      <c r="A368" s="11">
        <v>362</v>
      </c>
      <c r="B368" s="47">
        <v>206890228</v>
      </c>
      <c r="C368" s="87" t="s">
        <v>1773</v>
      </c>
      <c r="D368" s="11" t="s">
        <v>1774</v>
      </c>
      <c r="E368" s="11" t="s">
        <v>31</v>
      </c>
      <c r="F368" s="11" t="s">
        <v>74</v>
      </c>
      <c r="G368" s="11" t="s">
        <v>64</v>
      </c>
      <c r="H368" s="11" t="s">
        <v>75</v>
      </c>
      <c r="I368" s="11">
        <v>1299</v>
      </c>
      <c r="J368" s="49" t="str">
        <f>VLOOKUP(Table1[[#This Row],[Psoft No]],[1]Roster!$C$1:$AJ$1369,9,0)</f>
        <v>Day Shift</v>
      </c>
      <c r="K368" s="49" t="s">
        <v>76</v>
      </c>
      <c r="L368" s="49" t="str">
        <f>VLOOKUP(Table1[[#This Row],[Psoft No]],[1]Roster!$C$1:$AJ$1369,11,0)</f>
        <v>Tuesday</v>
      </c>
      <c r="M368" s="49" t="str">
        <f>VLOOKUP(Table1[[#This Row],[Psoft No]],[1]Roster!$C$1:$AJ$1369,12,0)</f>
        <v>Wednesday</v>
      </c>
      <c r="N368" s="49" t="s">
        <v>89</v>
      </c>
      <c r="O368" s="11" t="s">
        <v>35</v>
      </c>
      <c r="P368" s="11" t="s">
        <v>80</v>
      </c>
      <c r="Q368" s="11" t="s">
        <v>96</v>
      </c>
      <c r="R368" s="11" t="s">
        <v>223</v>
      </c>
      <c r="S368" s="11" t="s">
        <v>2649</v>
      </c>
      <c r="T368" s="126" t="str">
        <f>IF(COUNTIFS('DWD RAW File'!$E:$E,$B368,'DWD RAW File'!$AF:$AF,$C$1)&gt;0, IF(COUNTIFS('DWD RAW File'!$E:$E,$B368,'DWD RAW File'!$AF:$AF,$C$1,'DWD RAW File'!$AB:$AB,"Present")&gt;0,"6th Day OT","OFF"), IF(COUNTIFS('DWD RAW File'!$E:$E,$B368,'DWD RAW File'!$AG:$AG,$C$1)&gt;0, IF(COUNTIFS('DWD RAW File'!$E:$E,$B368,'DWD RAW File'!$AG:$AG,$C$1,'DWD RAW File'!$AB:$AB,"Present")&gt;0,"7th Day OT","OFF"), IF(COUNTIFS('DWD RAW File'!$E:$E,$B368,'DWD RAW File'!$AB:$AB,"Present")&gt;0, "P", IF(COUNTIFS('DWD RAW File'!$E:$E,$B368,'DWD RAW File'!$AB:$AB,"Not Present",'DWD RAW File'!$AK:$AK,"&lt;&gt;")&gt;0, _xlfn.XLOOKUP($B368,'DWD RAW File'!$E:$E,'DWD RAW File'!$AK:$AK,""), IF(COUNTIFS('DWD RAW File'!$E:$E,$B368,'DWD RAW File'!$AB:$AB,"Not Present",'DWD RAW File'!$AL:$AL,"&lt;&gt;")&gt;0, _xlfn.XLOOKUP($B368,'DWD RAW File'!$E:$E,'DWD RAW File'!$AL:$AL,""), "AB")))))</f>
        <v>OFF</v>
      </c>
      <c r="U368" s="97"/>
      <c r="V368" s="51">
        <v>46027</v>
      </c>
      <c r="W368" s="11" t="s">
        <v>1558</v>
      </c>
      <c r="X368" s="121" t="str">
        <f>VLOOKUP(Table1[[#This Row],[Psoft No]],[2]Roster_1788384531598!$E$1:$AU$1334,28,0)</f>
        <v>Tuesday</v>
      </c>
      <c r="Y368" s="121" t="b">
        <f>Table1[[#This Row],[Column1]]=Table1[[#This Row],[OFF1]]</f>
        <v>1</v>
      </c>
    </row>
    <row r="369" spans="1:25" ht="13" hidden="1" customHeight="1">
      <c r="A369" s="11">
        <v>363</v>
      </c>
      <c r="B369" s="47">
        <v>206015637</v>
      </c>
      <c r="C369" s="87" t="s">
        <v>363</v>
      </c>
      <c r="D369" s="11" t="s">
        <v>364</v>
      </c>
      <c r="E369" s="48" t="s">
        <v>31</v>
      </c>
      <c r="F369" s="48" t="s">
        <v>74</v>
      </c>
      <c r="G369" s="11" t="s">
        <v>64</v>
      </c>
      <c r="H369" s="11" t="s">
        <v>75</v>
      </c>
      <c r="I369" s="11">
        <v>1299</v>
      </c>
      <c r="J369" s="49" t="str">
        <f>VLOOKUP(Table1[[#This Row],[Psoft No]],[1]Roster!$C$1:$AJ$1369,9,0)</f>
        <v>Day Shift</v>
      </c>
      <c r="K369" s="49" t="s">
        <v>76</v>
      </c>
      <c r="L369" s="49" t="str">
        <f>VLOOKUP(Table1[[#This Row],[Psoft No]],[1]Roster!$C$1:$AJ$1369,11,0)</f>
        <v>Tuesday</v>
      </c>
      <c r="M369" s="49" t="str">
        <f>VLOOKUP(Table1[[#This Row],[Psoft No]],[1]Roster!$C$1:$AJ$1369,12,0)</f>
        <v>Wednesday</v>
      </c>
      <c r="N369" s="48" t="s">
        <v>79</v>
      </c>
      <c r="O369" s="49" t="s">
        <v>35</v>
      </c>
      <c r="P369" s="11" t="s">
        <v>80</v>
      </c>
      <c r="Q369" s="11" t="s">
        <v>81</v>
      </c>
      <c r="R369" s="11" t="s">
        <v>224</v>
      </c>
      <c r="S369" s="11" t="s">
        <v>225</v>
      </c>
      <c r="T369" s="126" t="str">
        <f>IF(COUNTIFS('DWD RAW File'!$E:$E,$B369,'DWD RAW File'!$AF:$AF,$C$1)&gt;0, IF(COUNTIFS('DWD RAW File'!$E:$E,$B369,'DWD RAW File'!$AF:$AF,$C$1,'DWD RAW File'!$AB:$AB,"Present")&gt;0,"6th Day OT","OFF"), IF(COUNTIFS('DWD RAW File'!$E:$E,$B369,'DWD RAW File'!$AG:$AG,$C$1)&gt;0, IF(COUNTIFS('DWD RAW File'!$E:$E,$B369,'DWD RAW File'!$AG:$AG,$C$1,'DWD RAW File'!$AB:$AB,"Present")&gt;0,"7th Day OT","OFF"), IF(COUNTIFS('DWD RAW File'!$E:$E,$B369,'DWD RAW File'!$AB:$AB,"Present")&gt;0, "P", IF(COUNTIFS('DWD RAW File'!$E:$E,$B369,'DWD RAW File'!$AB:$AB,"Not Present",'DWD RAW File'!$AK:$AK,"&lt;&gt;")&gt;0, _xlfn.XLOOKUP($B369,'DWD RAW File'!$E:$E,'DWD RAW File'!$AK:$AK,""), IF(COUNTIFS('DWD RAW File'!$E:$E,$B369,'DWD RAW File'!$AB:$AB,"Not Present",'DWD RAW File'!$AL:$AL,"&lt;&gt;")&gt;0, _xlfn.XLOOKUP($B369,'DWD RAW File'!$E:$E,'DWD RAW File'!$AL:$AL,""), "AB")))))</f>
        <v>OFF</v>
      </c>
      <c r="U369" s="97"/>
      <c r="V369" s="51">
        <v>45915</v>
      </c>
      <c r="W369" s="49" t="s">
        <v>1559</v>
      </c>
      <c r="X369" s="121" t="str">
        <f>VLOOKUP(Table1[[#This Row],[Psoft No]],[2]Roster_1788384531598!$E$1:$AU$1334,28,0)</f>
        <v>Tuesday</v>
      </c>
      <c r="Y369" s="121" t="b">
        <f>Table1[[#This Row],[Column1]]=Table1[[#This Row],[OFF1]]</f>
        <v>1</v>
      </c>
    </row>
    <row r="370" spans="1:25" ht="13" hidden="1" customHeight="1">
      <c r="A370" s="11">
        <v>364</v>
      </c>
      <c r="B370" s="47">
        <v>206065197</v>
      </c>
      <c r="C370" s="87" t="s">
        <v>365</v>
      </c>
      <c r="D370" s="11" t="s">
        <v>366</v>
      </c>
      <c r="E370" s="48" t="s">
        <v>31</v>
      </c>
      <c r="F370" s="48" t="s">
        <v>74</v>
      </c>
      <c r="G370" s="11" t="s">
        <v>64</v>
      </c>
      <c r="H370" s="11" t="s">
        <v>75</v>
      </c>
      <c r="I370" s="11">
        <v>1299</v>
      </c>
      <c r="J370" s="49" t="str">
        <f>VLOOKUP(Table1[[#This Row],[Psoft No]],[1]Roster!$C$1:$AJ$1369,9,0)</f>
        <v>Day Shift</v>
      </c>
      <c r="K370" s="49" t="s">
        <v>76</v>
      </c>
      <c r="L370" s="49" t="str">
        <f>VLOOKUP(Table1[[#This Row],[Psoft No]],[1]Roster!$C$1:$AJ$1369,11,0)</f>
        <v>Thursday</v>
      </c>
      <c r="M370" s="49" t="str">
        <f>VLOOKUP(Table1[[#This Row],[Psoft No]],[1]Roster!$C$1:$AJ$1369,12,0)</f>
        <v>Friday</v>
      </c>
      <c r="N370" s="48" t="s">
        <v>79</v>
      </c>
      <c r="O370" s="49" t="s">
        <v>35</v>
      </c>
      <c r="P370" s="11" t="s">
        <v>80</v>
      </c>
      <c r="Q370" s="11" t="s">
        <v>81</v>
      </c>
      <c r="R370" s="11" t="s">
        <v>224</v>
      </c>
      <c r="S370" s="11" t="s">
        <v>225</v>
      </c>
      <c r="T370" s="126" t="str">
        <f>IF(COUNTIFS('DWD RAW File'!$E:$E,$B370,'DWD RAW File'!$AF:$AF,$C$1)&gt;0, IF(COUNTIFS('DWD RAW File'!$E:$E,$B370,'DWD RAW File'!$AF:$AF,$C$1,'DWD RAW File'!$AB:$AB,"Present")&gt;0,"6th Day OT","OFF"), IF(COUNTIFS('DWD RAW File'!$E:$E,$B370,'DWD RAW File'!$AG:$AG,$C$1)&gt;0, IF(COUNTIFS('DWD RAW File'!$E:$E,$B370,'DWD RAW File'!$AG:$AG,$C$1,'DWD RAW File'!$AB:$AB,"Present")&gt;0,"7th Day OT","OFF"), IF(COUNTIFS('DWD RAW File'!$E:$E,$B370,'DWD RAW File'!$AB:$AB,"Present")&gt;0, "P", IF(COUNTIFS('DWD RAW File'!$E:$E,$B370,'DWD RAW File'!$AB:$AB,"Not Present",'DWD RAW File'!$AK:$AK,"&lt;&gt;")&gt;0, _xlfn.XLOOKUP($B370,'DWD RAW File'!$E:$E,'DWD RAW File'!$AK:$AK,""), IF(COUNTIFS('DWD RAW File'!$E:$E,$B370,'DWD RAW File'!$AB:$AB,"Not Present",'DWD RAW File'!$AL:$AL,"&lt;&gt;")&gt;0, _xlfn.XLOOKUP($B370,'DWD RAW File'!$E:$E,'DWD RAW File'!$AL:$AL,""), "AB")))))</f>
        <v>P</v>
      </c>
      <c r="U370" s="97"/>
      <c r="V370" s="51">
        <v>45922</v>
      </c>
      <c r="W370" s="49" t="s">
        <v>1557</v>
      </c>
      <c r="X370" s="121" t="str">
        <f>VLOOKUP(Table1[[#This Row],[Psoft No]],[2]Roster_1788384531598!$E$1:$AU$1334,28,0)</f>
        <v>Thursday</v>
      </c>
      <c r="Y370" s="121" t="b">
        <f>Table1[[#This Row],[Column1]]=Table1[[#This Row],[OFF1]]</f>
        <v>1</v>
      </c>
    </row>
    <row r="371" spans="1:25" ht="13" hidden="1" customHeight="1">
      <c r="A371" s="11">
        <v>365</v>
      </c>
      <c r="B371" s="47">
        <v>206873556</v>
      </c>
      <c r="C371" s="87" t="s">
        <v>1737</v>
      </c>
      <c r="D371" s="11" t="s">
        <v>1738</v>
      </c>
      <c r="E371" s="48" t="s">
        <v>31</v>
      </c>
      <c r="F371" s="48" t="s">
        <v>74</v>
      </c>
      <c r="G371" s="48" t="s">
        <v>64</v>
      </c>
      <c r="H371" s="48" t="s">
        <v>75</v>
      </c>
      <c r="I371" s="11">
        <v>1299</v>
      </c>
      <c r="J371" s="49" t="str">
        <f>VLOOKUP(Table1[[#This Row],[Psoft No]],[1]Roster!$C$1:$AJ$1369,9,0)</f>
        <v>Day Shift</v>
      </c>
      <c r="K371" s="49" t="s">
        <v>76</v>
      </c>
      <c r="L371" s="49" t="str">
        <f>VLOOKUP(Table1[[#This Row],[Psoft No]],[1]Roster!$C$1:$AJ$1369,11,0)</f>
        <v>Tuesday</v>
      </c>
      <c r="M371" s="49" t="str">
        <f>VLOOKUP(Table1[[#This Row],[Psoft No]],[1]Roster!$C$1:$AJ$1369,12,0)</f>
        <v>Wednesday</v>
      </c>
      <c r="N371" s="49" t="s">
        <v>79</v>
      </c>
      <c r="O371" s="48" t="s">
        <v>35</v>
      </c>
      <c r="P371" s="48" t="s">
        <v>80</v>
      </c>
      <c r="Q371" s="11" t="s">
        <v>81</v>
      </c>
      <c r="R371" s="11" t="s">
        <v>224</v>
      </c>
      <c r="S371" s="11" t="s">
        <v>225</v>
      </c>
      <c r="T371" s="126" t="str">
        <f>IF(COUNTIFS('DWD RAW File'!$E:$E,$B371,'DWD RAW File'!$AF:$AF,$C$1)&gt;0, IF(COUNTIFS('DWD RAW File'!$E:$E,$B371,'DWD RAW File'!$AF:$AF,$C$1,'DWD RAW File'!$AB:$AB,"Present")&gt;0,"6th Day OT","OFF"), IF(COUNTIFS('DWD RAW File'!$E:$E,$B371,'DWD RAW File'!$AG:$AG,$C$1)&gt;0, IF(COUNTIFS('DWD RAW File'!$E:$E,$B371,'DWD RAW File'!$AG:$AG,$C$1,'DWD RAW File'!$AB:$AB,"Present")&gt;0,"7th Day OT","OFF"), IF(COUNTIFS('DWD RAW File'!$E:$E,$B371,'DWD RAW File'!$AB:$AB,"Present")&gt;0, "P", IF(COUNTIFS('DWD RAW File'!$E:$E,$B371,'DWD RAW File'!$AB:$AB,"Not Present",'DWD RAW File'!$AK:$AK,"&lt;&gt;")&gt;0, _xlfn.XLOOKUP($B371,'DWD RAW File'!$E:$E,'DWD RAW File'!$AK:$AK,""), IF(COUNTIFS('DWD RAW File'!$E:$E,$B371,'DWD RAW File'!$AB:$AB,"Not Present",'DWD RAW File'!$AL:$AL,"&lt;&gt;")&gt;0, _xlfn.XLOOKUP($B371,'DWD RAW File'!$E:$E,'DWD RAW File'!$AL:$AL,""), "AB")))))</f>
        <v>OFF</v>
      </c>
      <c r="U371" s="97"/>
      <c r="V371" s="51">
        <v>46020</v>
      </c>
      <c r="W371" s="49" t="s">
        <v>1557</v>
      </c>
      <c r="X371" s="121" t="str">
        <f>VLOOKUP(Table1[[#This Row],[Psoft No]],[2]Roster_1788384531598!$E$1:$AU$1334,28,0)</f>
        <v>Tuesday</v>
      </c>
      <c r="Y371" s="121" t="b">
        <f>Table1[[#This Row],[Column1]]=Table1[[#This Row],[OFF1]]</f>
        <v>1</v>
      </c>
    </row>
    <row r="372" spans="1:25" ht="13" hidden="1" customHeight="1">
      <c r="A372" s="11">
        <v>366</v>
      </c>
      <c r="B372" s="47">
        <v>204246158</v>
      </c>
      <c r="C372" s="87" t="s">
        <v>367</v>
      </c>
      <c r="D372" s="11" t="s">
        <v>368</v>
      </c>
      <c r="E372" s="48" t="s">
        <v>31</v>
      </c>
      <c r="F372" s="48" t="s">
        <v>74</v>
      </c>
      <c r="G372" s="11" t="s">
        <v>64</v>
      </c>
      <c r="H372" s="11" t="s">
        <v>75</v>
      </c>
      <c r="I372" s="11">
        <v>1299</v>
      </c>
      <c r="J372" s="49" t="str">
        <f>VLOOKUP(Table1[[#This Row],[Psoft No]],[1]Roster!$C$1:$AJ$1369,9,0)</f>
        <v>Night Shift</v>
      </c>
      <c r="K372" s="49" t="s">
        <v>76</v>
      </c>
      <c r="L372" s="49" t="str">
        <f>VLOOKUP(Table1[[#This Row],[Psoft No]],[1]Roster!$C$1:$AJ$1369,11,0)</f>
        <v>Tuesday</v>
      </c>
      <c r="M372" s="49" t="str">
        <f>VLOOKUP(Table1[[#This Row],[Psoft No]],[1]Roster!$C$1:$AJ$1369,12,0)</f>
        <v>Wednesday</v>
      </c>
      <c r="N372" s="48" t="s">
        <v>86</v>
      </c>
      <c r="O372" s="49" t="s">
        <v>35</v>
      </c>
      <c r="P372" s="11" t="s">
        <v>80</v>
      </c>
      <c r="Q372" s="11" t="s">
        <v>87</v>
      </c>
      <c r="R372" s="11" t="s">
        <v>224</v>
      </c>
      <c r="S372" s="11" t="s">
        <v>225</v>
      </c>
      <c r="T372" s="126" t="str">
        <f>IF(COUNTIFS('DWD RAW File'!$E:$E,$B372,'DWD RAW File'!$AF:$AF,$C$1)&gt;0, IF(COUNTIFS('DWD RAW File'!$E:$E,$B372,'DWD RAW File'!$AF:$AF,$C$1,'DWD RAW File'!$AB:$AB,"Present")&gt;0,"6th Day OT","OFF"), IF(COUNTIFS('DWD RAW File'!$E:$E,$B372,'DWD RAW File'!$AG:$AG,$C$1)&gt;0, IF(COUNTIFS('DWD RAW File'!$E:$E,$B372,'DWD RAW File'!$AG:$AG,$C$1,'DWD RAW File'!$AB:$AB,"Present")&gt;0,"7th Day OT","OFF"), IF(COUNTIFS('DWD RAW File'!$E:$E,$B372,'DWD RAW File'!$AB:$AB,"Present")&gt;0, "P", IF(COUNTIFS('DWD RAW File'!$E:$E,$B372,'DWD RAW File'!$AB:$AB,"Not Present",'DWD RAW File'!$AK:$AK,"&lt;&gt;")&gt;0, _xlfn.XLOOKUP($B372,'DWD RAW File'!$E:$E,'DWD RAW File'!$AK:$AK,""), IF(COUNTIFS('DWD RAW File'!$E:$E,$B372,'DWD RAW File'!$AB:$AB,"Not Present",'DWD RAW File'!$AL:$AL,"&lt;&gt;")&gt;0, _xlfn.XLOOKUP($B372,'DWD RAW File'!$E:$E,'DWD RAW File'!$AL:$AL,""), "AB")))))</f>
        <v>OFF</v>
      </c>
      <c r="U372" s="97"/>
      <c r="V372" s="51">
        <v>45579</v>
      </c>
      <c r="W372" s="49" t="s">
        <v>1557</v>
      </c>
      <c r="X372" s="121" t="str">
        <f>VLOOKUP(Table1[[#This Row],[Psoft No]],[2]Roster_1788384531598!$E$1:$AU$1334,28,0)</f>
        <v>Tuesday</v>
      </c>
      <c r="Y372" s="121" t="b">
        <f>Table1[[#This Row],[Column1]]=Table1[[#This Row],[OFF1]]</f>
        <v>1</v>
      </c>
    </row>
    <row r="373" spans="1:25" ht="13" hidden="1" customHeight="1">
      <c r="A373" s="11">
        <v>367</v>
      </c>
      <c r="B373" s="47">
        <v>205495359</v>
      </c>
      <c r="C373" s="87" t="s">
        <v>2469</v>
      </c>
      <c r="D373" s="11" t="s">
        <v>2470</v>
      </c>
      <c r="E373" s="48" t="s">
        <v>31</v>
      </c>
      <c r="F373" s="48" t="s">
        <v>74</v>
      </c>
      <c r="G373" s="11" t="s">
        <v>64</v>
      </c>
      <c r="H373" s="11" t="s">
        <v>75</v>
      </c>
      <c r="I373" s="11">
        <v>1299</v>
      </c>
      <c r="J373" s="49" t="str">
        <f>VLOOKUP(Table1[[#This Row],[Psoft No]],[1]Roster!$C$1:$AJ$1369,9,0)</f>
        <v>Day Shift</v>
      </c>
      <c r="K373" s="49" t="s">
        <v>76</v>
      </c>
      <c r="L373" s="49" t="str">
        <f>VLOOKUP(Table1[[#This Row],[Psoft No]],[1]Roster!$C$1:$AJ$1369,11,0)</f>
        <v>Thursday</v>
      </c>
      <c r="M373" s="49" t="str">
        <f>VLOOKUP(Table1[[#This Row],[Psoft No]],[1]Roster!$C$1:$AJ$1369,12,0)</f>
        <v>Friday</v>
      </c>
      <c r="N373" s="49" t="s">
        <v>89</v>
      </c>
      <c r="O373" s="49" t="s">
        <v>35</v>
      </c>
      <c r="P373" s="11" t="s">
        <v>80</v>
      </c>
      <c r="Q373" s="11" t="s">
        <v>96</v>
      </c>
      <c r="R373" s="11" t="s">
        <v>223</v>
      </c>
      <c r="S373" s="11" t="s">
        <v>2649</v>
      </c>
      <c r="T373" s="126" t="str">
        <f>IF(COUNTIFS('DWD RAW File'!$E:$E,$B373,'DWD RAW File'!$AF:$AF,$C$1)&gt;0, IF(COUNTIFS('DWD RAW File'!$E:$E,$B373,'DWD RAW File'!$AF:$AF,$C$1,'DWD RAW File'!$AB:$AB,"Present")&gt;0,"6th Day OT","OFF"), IF(COUNTIFS('DWD RAW File'!$E:$E,$B373,'DWD RAW File'!$AG:$AG,$C$1)&gt;0, IF(COUNTIFS('DWD RAW File'!$E:$E,$B373,'DWD RAW File'!$AG:$AG,$C$1,'DWD RAW File'!$AB:$AB,"Present")&gt;0,"7th Day OT","OFF"), IF(COUNTIFS('DWD RAW File'!$E:$E,$B373,'DWD RAW File'!$AB:$AB,"Present")&gt;0, "P", IF(COUNTIFS('DWD RAW File'!$E:$E,$B373,'DWD RAW File'!$AB:$AB,"Not Present",'DWD RAW File'!$AK:$AK,"&lt;&gt;")&gt;0, _xlfn.XLOOKUP($B373,'DWD RAW File'!$E:$E,'DWD RAW File'!$AK:$AK,""), IF(COUNTIFS('DWD RAW File'!$E:$E,$B373,'DWD RAW File'!$AB:$AB,"Not Present",'DWD RAW File'!$AL:$AL,"&lt;&gt;")&gt;0, _xlfn.XLOOKUP($B373,'DWD RAW File'!$E:$E,'DWD RAW File'!$AL:$AL,""), "AB")))))</f>
        <v>P</v>
      </c>
      <c r="U373" s="97"/>
      <c r="V373" s="51">
        <v>45831</v>
      </c>
      <c r="W373" s="49" t="s">
        <v>1558</v>
      </c>
      <c r="X373" s="121" t="str">
        <f>VLOOKUP(Table1[[#This Row],[Psoft No]],[2]Roster_1788384531598!$E$1:$AU$1334,28,0)</f>
        <v>Thursday</v>
      </c>
      <c r="Y373" s="121" t="b">
        <f>Table1[[#This Row],[Column1]]=Table1[[#This Row],[OFF1]]</f>
        <v>1</v>
      </c>
    </row>
    <row r="374" spans="1:25" ht="13" hidden="1" customHeight="1">
      <c r="A374" s="11">
        <v>368</v>
      </c>
      <c r="B374" s="11">
        <v>206873551</v>
      </c>
      <c r="C374" s="87" t="s">
        <v>1761</v>
      </c>
      <c r="D374" s="11" t="s">
        <v>1762</v>
      </c>
      <c r="E374" s="48" t="s">
        <v>31</v>
      </c>
      <c r="F374" s="48" t="s">
        <v>74</v>
      </c>
      <c r="G374" s="48" t="s">
        <v>64</v>
      </c>
      <c r="H374" s="48" t="s">
        <v>75</v>
      </c>
      <c r="I374" s="11">
        <v>1299</v>
      </c>
      <c r="J374" s="49" t="str">
        <f>VLOOKUP(Table1[[#This Row],[Psoft No]],[1]Roster!$C$1:$AJ$1369,9,0)</f>
        <v>Night Shift</v>
      </c>
      <c r="K374" s="49" t="s">
        <v>76</v>
      </c>
      <c r="L374" s="49" t="str">
        <f>VLOOKUP(Table1[[#This Row],[Psoft No]],[1]Roster!$C$1:$AJ$1369,11,0)</f>
        <v>Tuesday</v>
      </c>
      <c r="M374" s="49" t="str">
        <f>VLOOKUP(Table1[[#This Row],[Psoft No]],[1]Roster!$C$1:$AJ$1369,12,0)</f>
        <v>Wednesday</v>
      </c>
      <c r="N374" s="49" t="s">
        <v>89</v>
      </c>
      <c r="O374" s="48" t="s">
        <v>35</v>
      </c>
      <c r="P374" s="48" t="s">
        <v>80</v>
      </c>
      <c r="Q374" s="11" t="s">
        <v>81</v>
      </c>
      <c r="R374" s="11" t="s">
        <v>230</v>
      </c>
      <c r="S374" s="11" t="s">
        <v>1730</v>
      </c>
      <c r="T374" s="126" t="str">
        <f>IF(COUNTIFS('DWD RAW File'!$E:$E,$B374,'DWD RAW File'!$AF:$AF,$C$1)&gt;0, IF(COUNTIFS('DWD RAW File'!$E:$E,$B374,'DWD RAW File'!$AF:$AF,$C$1,'DWD RAW File'!$AB:$AB,"Present")&gt;0,"6th Day OT","OFF"), IF(COUNTIFS('DWD RAW File'!$E:$E,$B374,'DWD RAW File'!$AG:$AG,$C$1)&gt;0, IF(COUNTIFS('DWD RAW File'!$E:$E,$B374,'DWD RAW File'!$AG:$AG,$C$1,'DWD RAW File'!$AB:$AB,"Present")&gt;0,"7th Day OT","OFF"), IF(COUNTIFS('DWD RAW File'!$E:$E,$B374,'DWD RAW File'!$AB:$AB,"Present")&gt;0, "P", IF(COUNTIFS('DWD RAW File'!$E:$E,$B374,'DWD RAW File'!$AB:$AB,"Not Present",'DWD RAW File'!$AK:$AK,"&lt;&gt;")&gt;0, _xlfn.XLOOKUP($B374,'DWD RAW File'!$E:$E,'DWD RAW File'!$AK:$AK,""), IF(COUNTIFS('DWD RAW File'!$E:$E,$B374,'DWD RAW File'!$AB:$AB,"Not Present",'DWD RAW File'!$AL:$AL,"&lt;&gt;")&gt;0, _xlfn.XLOOKUP($B374,'DWD RAW File'!$E:$E,'DWD RAW File'!$AL:$AL,""), "AB")))))</f>
        <v>OFF</v>
      </c>
      <c r="U374" s="97"/>
      <c r="V374" s="51">
        <v>46020</v>
      </c>
      <c r="W374" s="11" t="s">
        <v>1558</v>
      </c>
      <c r="X374" s="121" t="str">
        <f>VLOOKUP(Table1[[#This Row],[Psoft No]],[2]Roster_1788384531598!$E$1:$AU$1334,28,0)</f>
        <v>Tuesday</v>
      </c>
      <c r="Y374" s="121" t="b">
        <f>Table1[[#This Row],[Column1]]=Table1[[#This Row],[OFF1]]</f>
        <v>1</v>
      </c>
    </row>
    <row r="375" spans="1:25" ht="13" hidden="1" customHeight="1">
      <c r="A375" s="11">
        <v>369</v>
      </c>
      <c r="B375" s="47">
        <v>203468401</v>
      </c>
      <c r="C375" s="87" t="s">
        <v>369</v>
      </c>
      <c r="D375" s="11" t="s">
        <v>370</v>
      </c>
      <c r="E375" s="48" t="s">
        <v>31</v>
      </c>
      <c r="F375" s="48" t="s">
        <v>74</v>
      </c>
      <c r="G375" s="11" t="s">
        <v>64</v>
      </c>
      <c r="H375" s="11" t="s">
        <v>75</v>
      </c>
      <c r="I375" s="11">
        <v>1299</v>
      </c>
      <c r="J375" s="49" t="str">
        <f>VLOOKUP(Table1[[#This Row],[Psoft No]],[1]Roster!$C$1:$AJ$1369,9,0)</f>
        <v>Day Shift</v>
      </c>
      <c r="K375" s="49" t="s">
        <v>76</v>
      </c>
      <c r="L375" s="49" t="str">
        <f>VLOOKUP(Table1[[#This Row],[Psoft No]],[1]Roster!$C$1:$AJ$1369,11,0)</f>
        <v>Friday</v>
      </c>
      <c r="M375" s="49" t="str">
        <f>VLOOKUP(Table1[[#This Row],[Psoft No]],[1]Roster!$C$1:$AJ$1369,12,0)</f>
        <v>Saturday</v>
      </c>
      <c r="N375" s="48" t="s">
        <v>79</v>
      </c>
      <c r="O375" s="49" t="s">
        <v>35</v>
      </c>
      <c r="P375" s="11" t="s">
        <v>80</v>
      </c>
      <c r="Q375" s="11" t="s">
        <v>81</v>
      </c>
      <c r="R375" s="11" t="s">
        <v>223</v>
      </c>
      <c r="S375" s="11" t="s">
        <v>2649</v>
      </c>
      <c r="T375" s="126" t="str">
        <f>IF(COUNTIFS('DWD RAW File'!$E:$E,$B375,'DWD RAW File'!$AF:$AF,$C$1)&gt;0, IF(COUNTIFS('DWD RAW File'!$E:$E,$B375,'DWD RAW File'!$AF:$AF,$C$1,'DWD RAW File'!$AB:$AB,"Present")&gt;0,"6th Day OT","OFF"), IF(COUNTIFS('DWD RAW File'!$E:$E,$B375,'DWD RAW File'!$AG:$AG,$C$1)&gt;0, IF(COUNTIFS('DWD RAW File'!$E:$E,$B375,'DWD RAW File'!$AG:$AG,$C$1,'DWD RAW File'!$AB:$AB,"Present")&gt;0,"7th Day OT","OFF"), IF(COUNTIFS('DWD RAW File'!$E:$E,$B375,'DWD RAW File'!$AB:$AB,"Present")&gt;0, "P", IF(COUNTIFS('DWD RAW File'!$E:$E,$B375,'DWD RAW File'!$AB:$AB,"Not Present",'DWD RAW File'!$AK:$AK,"&lt;&gt;")&gt;0, _xlfn.XLOOKUP($B375,'DWD RAW File'!$E:$E,'DWD RAW File'!$AK:$AK,""), IF(COUNTIFS('DWD RAW File'!$E:$E,$B375,'DWD RAW File'!$AB:$AB,"Not Present",'DWD RAW File'!$AL:$AL,"&lt;&gt;")&gt;0, _xlfn.XLOOKUP($B375,'DWD RAW File'!$E:$E,'DWD RAW File'!$AL:$AL,""), "AB")))))</f>
        <v>P</v>
      </c>
      <c r="U375" s="97"/>
      <c r="V375" s="51">
        <v>45456</v>
      </c>
      <c r="W375" s="49" t="s">
        <v>1558</v>
      </c>
      <c r="X375" s="121" t="str">
        <f>VLOOKUP(Table1[[#This Row],[Psoft No]],[2]Roster_1788384531598!$E$1:$AU$1334,28,0)</f>
        <v>Friday</v>
      </c>
      <c r="Y375" s="121" t="b">
        <f>Table1[[#This Row],[Column1]]=Table1[[#This Row],[OFF1]]</f>
        <v>1</v>
      </c>
    </row>
    <row r="376" spans="1:25" ht="13" hidden="1" customHeight="1">
      <c r="A376" s="11">
        <v>370</v>
      </c>
      <c r="B376" s="11">
        <v>206873639</v>
      </c>
      <c r="C376" s="87" t="s">
        <v>1765</v>
      </c>
      <c r="D376" s="11" t="s">
        <v>1766</v>
      </c>
      <c r="E376" s="48" t="s">
        <v>31</v>
      </c>
      <c r="F376" s="48" t="s">
        <v>74</v>
      </c>
      <c r="G376" s="48" t="s">
        <v>64</v>
      </c>
      <c r="H376" s="48" t="s">
        <v>75</v>
      </c>
      <c r="I376" s="11">
        <v>1299</v>
      </c>
      <c r="J376" s="49" t="str">
        <f>VLOOKUP(Table1[[#This Row],[Psoft No]],[1]Roster!$C$1:$AJ$1369,9,0)</f>
        <v>Day Shift</v>
      </c>
      <c r="K376" s="49" t="s">
        <v>76</v>
      </c>
      <c r="L376" s="49" t="str">
        <f>VLOOKUP(Table1[[#This Row],[Psoft No]],[1]Roster!$C$1:$AJ$1369,11,0)</f>
        <v>Tuesday</v>
      </c>
      <c r="M376" s="49" t="str">
        <f>VLOOKUP(Table1[[#This Row],[Psoft No]],[1]Roster!$C$1:$AJ$1369,12,0)</f>
        <v>Wednesday</v>
      </c>
      <c r="N376" s="49" t="s">
        <v>79</v>
      </c>
      <c r="O376" s="48" t="s">
        <v>35</v>
      </c>
      <c r="P376" s="48" t="s">
        <v>80</v>
      </c>
      <c r="Q376" s="11" t="s">
        <v>81</v>
      </c>
      <c r="R376" s="11" t="s">
        <v>230</v>
      </c>
      <c r="S376" s="11" t="s">
        <v>1730</v>
      </c>
      <c r="T376" s="126" t="str">
        <f>IF(COUNTIFS('DWD RAW File'!$E:$E,$B376,'DWD RAW File'!$AF:$AF,$C$1)&gt;0, IF(COUNTIFS('DWD RAW File'!$E:$E,$B376,'DWD RAW File'!$AF:$AF,$C$1,'DWD RAW File'!$AB:$AB,"Present")&gt;0,"6th Day OT","OFF"), IF(COUNTIFS('DWD RAW File'!$E:$E,$B376,'DWD RAW File'!$AG:$AG,$C$1)&gt;0, IF(COUNTIFS('DWD RAW File'!$E:$E,$B376,'DWD RAW File'!$AG:$AG,$C$1,'DWD RAW File'!$AB:$AB,"Present")&gt;0,"7th Day OT","OFF"), IF(COUNTIFS('DWD RAW File'!$E:$E,$B376,'DWD RAW File'!$AB:$AB,"Present")&gt;0, "P", IF(COUNTIFS('DWD RAW File'!$E:$E,$B376,'DWD RAW File'!$AB:$AB,"Not Present",'DWD RAW File'!$AK:$AK,"&lt;&gt;")&gt;0, _xlfn.XLOOKUP($B376,'DWD RAW File'!$E:$E,'DWD RAW File'!$AK:$AK,""), IF(COUNTIFS('DWD RAW File'!$E:$E,$B376,'DWD RAW File'!$AB:$AB,"Not Present",'DWD RAW File'!$AL:$AL,"&lt;&gt;")&gt;0, _xlfn.XLOOKUP($B376,'DWD RAW File'!$E:$E,'DWD RAW File'!$AL:$AL,""), "AB")))))</f>
        <v>OFF</v>
      </c>
      <c r="U376" s="97"/>
      <c r="V376" s="51">
        <v>46020</v>
      </c>
      <c r="W376" s="11" t="s">
        <v>1558</v>
      </c>
      <c r="X376" s="121" t="str">
        <f>VLOOKUP(Table1[[#This Row],[Psoft No]],[2]Roster_1788384531598!$E$1:$AU$1334,28,0)</f>
        <v>Tuesday</v>
      </c>
      <c r="Y376" s="121" t="b">
        <f>Table1[[#This Row],[Column1]]=Table1[[#This Row],[OFF1]]</f>
        <v>1</v>
      </c>
    </row>
    <row r="377" spans="1:25" ht="13" hidden="1" customHeight="1">
      <c r="A377" s="11">
        <v>371</v>
      </c>
      <c r="B377" s="47">
        <v>206504141</v>
      </c>
      <c r="C377" s="87" t="s">
        <v>2471</v>
      </c>
      <c r="D377" s="11" t="s">
        <v>2472</v>
      </c>
      <c r="E377" s="48" t="s">
        <v>31</v>
      </c>
      <c r="F377" s="48" t="s">
        <v>74</v>
      </c>
      <c r="G377" s="11" t="s">
        <v>64</v>
      </c>
      <c r="H377" s="11" t="s">
        <v>75</v>
      </c>
      <c r="I377" s="11">
        <v>1299</v>
      </c>
      <c r="J377" s="49" t="str">
        <f>VLOOKUP(Table1[[#This Row],[Psoft No]],[1]Roster!$C$1:$AJ$1369,9,0)</f>
        <v>Day Shift</v>
      </c>
      <c r="K377" s="49" t="s">
        <v>76</v>
      </c>
      <c r="L377" s="49" t="str">
        <f>VLOOKUP(Table1[[#This Row],[Psoft No]],[1]Roster!$C$1:$AJ$1369,11,0)</f>
        <v>Tuesday</v>
      </c>
      <c r="M377" s="49" t="str">
        <f>VLOOKUP(Table1[[#This Row],[Psoft No]],[1]Roster!$C$1:$AJ$1369,12,0)</f>
        <v>Wednesday</v>
      </c>
      <c r="N377" s="48" t="s">
        <v>86</v>
      </c>
      <c r="O377" s="49" t="s">
        <v>35</v>
      </c>
      <c r="P377" s="11" t="s">
        <v>80</v>
      </c>
      <c r="Q377" s="11" t="s">
        <v>90</v>
      </c>
      <c r="R377" s="11" t="s">
        <v>230</v>
      </c>
      <c r="S377" s="11" t="s">
        <v>1730</v>
      </c>
      <c r="T377" s="126" t="str">
        <f>IF(COUNTIFS('DWD RAW File'!$E:$E,$B377,'DWD RAW File'!$AF:$AF,$C$1)&gt;0, IF(COUNTIFS('DWD RAW File'!$E:$E,$B377,'DWD RAW File'!$AF:$AF,$C$1,'DWD RAW File'!$AB:$AB,"Present")&gt;0,"6th Day OT","OFF"), IF(COUNTIFS('DWD RAW File'!$E:$E,$B377,'DWD RAW File'!$AG:$AG,$C$1)&gt;0, IF(COUNTIFS('DWD RAW File'!$E:$E,$B377,'DWD RAW File'!$AG:$AG,$C$1,'DWD RAW File'!$AB:$AB,"Present")&gt;0,"7th Day OT","OFF"), IF(COUNTIFS('DWD RAW File'!$E:$E,$B377,'DWD RAW File'!$AB:$AB,"Present")&gt;0, "P", IF(COUNTIFS('DWD RAW File'!$E:$E,$B377,'DWD RAW File'!$AB:$AB,"Not Present",'DWD RAW File'!$AK:$AK,"&lt;&gt;")&gt;0, _xlfn.XLOOKUP($B377,'DWD RAW File'!$E:$E,'DWD RAW File'!$AK:$AK,""), IF(COUNTIFS('DWD RAW File'!$E:$E,$B377,'DWD RAW File'!$AB:$AB,"Not Present",'DWD RAW File'!$AL:$AL,"&lt;&gt;")&gt;0, _xlfn.XLOOKUP($B377,'DWD RAW File'!$E:$E,'DWD RAW File'!$AL:$AL,""), "AB")))))</f>
        <v>OFF</v>
      </c>
      <c r="U377" s="97"/>
      <c r="V377" s="51">
        <v>45971</v>
      </c>
      <c r="W377" s="49" t="s">
        <v>1558</v>
      </c>
      <c r="X377" s="121" t="str">
        <f>VLOOKUP(Table1[[#This Row],[Psoft No]],[2]Roster_1788384531598!$E$1:$AU$1334,28,0)</f>
        <v>Tuesday</v>
      </c>
      <c r="Y377" s="121" t="b">
        <f>Table1[[#This Row],[Column1]]=Table1[[#This Row],[OFF1]]</f>
        <v>1</v>
      </c>
    </row>
    <row r="378" spans="1:25" ht="13" hidden="1" customHeight="1">
      <c r="A378" s="11">
        <v>372</v>
      </c>
      <c r="B378" s="47">
        <v>203468395</v>
      </c>
      <c r="C378" s="87" t="s">
        <v>371</v>
      </c>
      <c r="D378" s="11" t="s">
        <v>372</v>
      </c>
      <c r="E378" s="48" t="s">
        <v>31</v>
      </c>
      <c r="F378" s="48" t="s">
        <v>74</v>
      </c>
      <c r="G378" s="11" t="s">
        <v>64</v>
      </c>
      <c r="H378" s="11" t="s">
        <v>75</v>
      </c>
      <c r="I378" s="11">
        <v>1299</v>
      </c>
      <c r="J378" s="49" t="str">
        <f>VLOOKUP(Table1[[#This Row],[Psoft No]],[1]Roster!$C$1:$AJ$1369,9,0)</f>
        <v>Day Shift</v>
      </c>
      <c r="K378" s="49" t="s">
        <v>76</v>
      </c>
      <c r="L378" s="49" t="str">
        <f>VLOOKUP(Table1[[#This Row],[Psoft No]],[1]Roster!$C$1:$AJ$1369,11,0)</f>
        <v>Sunday</v>
      </c>
      <c r="M378" s="49" t="str">
        <f>VLOOKUP(Table1[[#This Row],[Psoft No]],[1]Roster!$C$1:$AJ$1369,12,0)</f>
        <v>Monday</v>
      </c>
      <c r="N378" s="48" t="s">
        <v>79</v>
      </c>
      <c r="O378" s="49" t="s">
        <v>35</v>
      </c>
      <c r="P378" s="11" t="s">
        <v>80</v>
      </c>
      <c r="Q378" s="11" t="s">
        <v>81</v>
      </c>
      <c r="R378" s="11" t="s">
        <v>223</v>
      </c>
      <c r="S378" s="11" t="s">
        <v>2649</v>
      </c>
      <c r="T378" s="126" t="str">
        <f>IF(COUNTIFS('DWD RAW File'!$E:$E,$B378,'DWD RAW File'!$AF:$AF,$C$1)&gt;0, IF(COUNTIFS('DWD RAW File'!$E:$E,$B378,'DWD RAW File'!$AF:$AF,$C$1,'DWD RAW File'!$AB:$AB,"Present")&gt;0,"6th Day OT","OFF"), IF(COUNTIFS('DWD RAW File'!$E:$E,$B378,'DWD RAW File'!$AG:$AG,$C$1)&gt;0, IF(COUNTIFS('DWD RAW File'!$E:$E,$B378,'DWD RAW File'!$AG:$AG,$C$1,'DWD RAW File'!$AB:$AB,"Present")&gt;0,"7th Day OT","OFF"), IF(COUNTIFS('DWD RAW File'!$E:$E,$B378,'DWD RAW File'!$AB:$AB,"Present")&gt;0, "P", IF(COUNTIFS('DWD RAW File'!$E:$E,$B378,'DWD RAW File'!$AB:$AB,"Not Present",'DWD RAW File'!$AK:$AK,"&lt;&gt;")&gt;0, _xlfn.XLOOKUP($B378,'DWD RAW File'!$E:$E,'DWD RAW File'!$AK:$AK,""), IF(COUNTIFS('DWD RAW File'!$E:$E,$B378,'DWD RAW File'!$AB:$AB,"Not Present",'DWD RAW File'!$AL:$AL,"&lt;&gt;")&gt;0, _xlfn.XLOOKUP($B378,'DWD RAW File'!$E:$E,'DWD RAW File'!$AL:$AL,""), "AB")))))</f>
        <v>P</v>
      </c>
      <c r="U378" s="97"/>
      <c r="V378" s="51">
        <v>45456</v>
      </c>
      <c r="W378" s="49" t="s">
        <v>1558</v>
      </c>
      <c r="X378" s="121" t="str">
        <f>VLOOKUP(Table1[[#This Row],[Psoft No]],[2]Roster_1788384531598!$E$1:$AU$1334,28,0)</f>
        <v>Sunday</v>
      </c>
      <c r="Y378" s="121" t="b">
        <f>Table1[[#This Row],[Column1]]=Table1[[#This Row],[OFF1]]</f>
        <v>1</v>
      </c>
    </row>
    <row r="379" spans="1:25" ht="13" hidden="1" customHeight="1">
      <c r="A379" s="11">
        <v>373</v>
      </c>
      <c r="B379" s="47">
        <v>204406416</v>
      </c>
      <c r="C379" s="87" t="s">
        <v>373</v>
      </c>
      <c r="D379" s="11" t="s">
        <v>374</v>
      </c>
      <c r="E379" s="48" t="s">
        <v>31</v>
      </c>
      <c r="F379" s="48" t="s">
        <v>74</v>
      </c>
      <c r="G379" s="11" t="s">
        <v>64</v>
      </c>
      <c r="H379" s="11" t="s">
        <v>75</v>
      </c>
      <c r="I379" s="11">
        <v>1299</v>
      </c>
      <c r="J379" s="49" t="str">
        <f>VLOOKUP(Table1[[#This Row],[Psoft No]],[1]Roster!$C$1:$AJ$1369,9,0)</f>
        <v>Day Shift</v>
      </c>
      <c r="K379" s="49" t="s">
        <v>76</v>
      </c>
      <c r="L379" s="49" t="str">
        <f>VLOOKUP(Table1[[#This Row],[Psoft No]],[1]Roster!$C$1:$AJ$1369,11,0)</f>
        <v>Sunday</v>
      </c>
      <c r="M379" s="49" t="str">
        <f>VLOOKUP(Table1[[#This Row],[Psoft No]],[1]Roster!$C$1:$AJ$1369,12,0)</f>
        <v>Monday</v>
      </c>
      <c r="N379" s="48" t="s">
        <v>86</v>
      </c>
      <c r="O379" s="49" t="s">
        <v>35</v>
      </c>
      <c r="P379" s="11" t="s">
        <v>80</v>
      </c>
      <c r="Q379" s="11" t="s">
        <v>87</v>
      </c>
      <c r="R379" s="11" t="s">
        <v>223</v>
      </c>
      <c r="S379" s="11" t="s">
        <v>2649</v>
      </c>
      <c r="T379" s="126" t="str">
        <f>IF(COUNTIFS('DWD RAW File'!$E:$E,$B379,'DWD RAW File'!$AF:$AF,$C$1)&gt;0, IF(COUNTIFS('DWD RAW File'!$E:$E,$B379,'DWD RAW File'!$AF:$AF,$C$1,'DWD RAW File'!$AB:$AB,"Present")&gt;0,"6th Day OT","OFF"), IF(COUNTIFS('DWD RAW File'!$E:$E,$B379,'DWD RAW File'!$AG:$AG,$C$1)&gt;0, IF(COUNTIFS('DWD RAW File'!$E:$E,$B379,'DWD RAW File'!$AG:$AG,$C$1,'DWD RAW File'!$AB:$AB,"Present")&gt;0,"7th Day OT","OFF"), IF(COUNTIFS('DWD RAW File'!$E:$E,$B379,'DWD RAW File'!$AB:$AB,"Present")&gt;0, "P", IF(COUNTIFS('DWD RAW File'!$E:$E,$B379,'DWD RAW File'!$AB:$AB,"Not Present",'DWD RAW File'!$AK:$AK,"&lt;&gt;")&gt;0, _xlfn.XLOOKUP($B379,'DWD RAW File'!$E:$E,'DWD RAW File'!$AK:$AK,""), IF(COUNTIFS('DWD RAW File'!$E:$E,$B379,'DWD RAW File'!$AB:$AB,"Not Present",'DWD RAW File'!$AL:$AL,"&lt;&gt;")&gt;0, _xlfn.XLOOKUP($B379,'DWD RAW File'!$E:$E,'DWD RAW File'!$AL:$AL,""), "AB")))))</f>
        <v>P</v>
      </c>
      <c r="U379" s="97"/>
      <c r="V379" s="51">
        <v>45596</v>
      </c>
      <c r="W379" s="49" t="s">
        <v>1559</v>
      </c>
      <c r="X379" s="121" t="str">
        <f>VLOOKUP(Table1[[#This Row],[Psoft No]],[2]Roster_1788384531598!$E$1:$AU$1334,28,0)</f>
        <v>Sunday</v>
      </c>
      <c r="Y379" s="121" t="b">
        <f>Table1[[#This Row],[Column1]]=Table1[[#This Row],[OFF1]]</f>
        <v>1</v>
      </c>
    </row>
    <row r="380" spans="1:25" ht="13" hidden="1" customHeight="1">
      <c r="A380" s="11">
        <v>374</v>
      </c>
      <c r="B380" s="47">
        <v>203741324</v>
      </c>
      <c r="C380" s="87" t="s">
        <v>375</v>
      </c>
      <c r="D380" s="11" t="s">
        <v>376</v>
      </c>
      <c r="E380" s="48" t="s">
        <v>31</v>
      </c>
      <c r="F380" s="48" t="s">
        <v>74</v>
      </c>
      <c r="G380" s="11" t="s">
        <v>64</v>
      </c>
      <c r="H380" s="11" t="s">
        <v>75</v>
      </c>
      <c r="I380" s="11">
        <v>1299</v>
      </c>
      <c r="J380" s="49" t="str">
        <f>VLOOKUP(Table1[[#This Row],[Psoft No]],[1]Roster!$C$1:$AJ$1369,9,0)</f>
        <v>Day Shift</v>
      </c>
      <c r="K380" s="49" t="s">
        <v>76</v>
      </c>
      <c r="L380" s="49" t="str">
        <f>VLOOKUP(Table1[[#This Row],[Psoft No]],[1]Roster!$C$1:$AJ$1369,11,0)</f>
        <v>Wednesday</v>
      </c>
      <c r="M380" s="49" t="str">
        <f>VLOOKUP(Table1[[#This Row],[Psoft No]],[1]Roster!$C$1:$AJ$1369,12,0)</f>
        <v>Thursday</v>
      </c>
      <c r="N380" s="48" t="s">
        <v>79</v>
      </c>
      <c r="O380" s="49" t="s">
        <v>35</v>
      </c>
      <c r="P380" s="11" t="s">
        <v>80</v>
      </c>
      <c r="Q380" s="11" t="s">
        <v>81</v>
      </c>
      <c r="R380" s="11" t="s">
        <v>223</v>
      </c>
      <c r="S380" s="11" t="s">
        <v>2649</v>
      </c>
      <c r="T380" s="126" t="str">
        <f>IF(COUNTIFS('DWD RAW File'!$E:$E,$B380,'DWD RAW File'!$AF:$AF,$C$1)&gt;0, IF(COUNTIFS('DWD RAW File'!$E:$E,$B380,'DWD RAW File'!$AF:$AF,$C$1,'DWD RAW File'!$AB:$AB,"Present")&gt;0,"6th Day OT","OFF"), IF(COUNTIFS('DWD RAW File'!$E:$E,$B380,'DWD RAW File'!$AG:$AG,$C$1)&gt;0, IF(COUNTIFS('DWD RAW File'!$E:$E,$B380,'DWD RAW File'!$AG:$AG,$C$1,'DWD RAW File'!$AB:$AB,"Present")&gt;0,"7th Day OT","OFF"), IF(COUNTIFS('DWD RAW File'!$E:$E,$B380,'DWD RAW File'!$AB:$AB,"Present")&gt;0, "P", IF(COUNTIFS('DWD RAW File'!$E:$E,$B380,'DWD RAW File'!$AB:$AB,"Not Present",'DWD RAW File'!$AK:$AK,"&lt;&gt;")&gt;0, _xlfn.XLOOKUP($B380,'DWD RAW File'!$E:$E,'DWD RAW File'!$AK:$AK,""), IF(COUNTIFS('DWD RAW File'!$E:$E,$B380,'DWD RAW File'!$AB:$AB,"Not Present",'DWD RAW File'!$AL:$AL,"&lt;&gt;")&gt;0, _xlfn.XLOOKUP($B380,'DWD RAW File'!$E:$E,'DWD RAW File'!$AL:$AL,""), "AB")))))</f>
        <v>OFF</v>
      </c>
      <c r="U380" s="97"/>
      <c r="V380" s="51">
        <v>45502</v>
      </c>
      <c r="W380" s="49" t="s">
        <v>1558</v>
      </c>
      <c r="X380" s="121" t="str">
        <f>VLOOKUP(Table1[[#This Row],[Psoft No]],[2]Roster_1788384531598!$E$1:$AU$1334,28,0)</f>
        <v>Wednesday</v>
      </c>
      <c r="Y380" s="121" t="b">
        <f>Table1[[#This Row],[Column1]]=Table1[[#This Row],[OFF1]]</f>
        <v>1</v>
      </c>
    </row>
    <row r="381" spans="1:25" ht="13" hidden="1" customHeight="1">
      <c r="A381" s="11">
        <v>375</v>
      </c>
      <c r="B381" s="47">
        <v>203816301</v>
      </c>
      <c r="C381" s="87" t="s">
        <v>2473</v>
      </c>
      <c r="D381" s="11" t="s">
        <v>2474</v>
      </c>
      <c r="E381" s="48" t="s">
        <v>31</v>
      </c>
      <c r="F381" s="48" t="s">
        <v>74</v>
      </c>
      <c r="G381" s="11" t="s">
        <v>64</v>
      </c>
      <c r="H381" s="11" t="s">
        <v>75</v>
      </c>
      <c r="I381" s="11">
        <v>1299</v>
      </c>
      <c r="J381" s="49" t="str">
        <f>VLOOKUP(Table1[[#This Row],[Psoft No]],[1]Roster!$C$1:$AJ$1369,9,0)</f>
        <v>Day Shift</v>
      </c>
      <c r="K381" s="49" t="s">
        <v>76</v>
      </c>
      <c r="L381" s="49" t="str">
        <f>VLOOKUP(Table1[[#This Row],[Psoft No]],[1]Roster!$C$1:$AJ$1369,11,0)</f>
        <v>Tuesday</v>
      </c>
      <c r="M381" s="49" t="str">
        <f>VLOOKUP(Table1[[#This Row],[Psoft No]],[1]Roster!$C$1:$AJ$1369,12,0)</f>
        <v>Wednesday</v>
      </c>
      <c r="N381" s="48" t="s">
        <v>86</v>
      </c>
      <c r="O381" s="49" t="s">
        <v>35</v>
      </c>
      <c r="P381" s="11" t="s">
        <v>80</v>
      </c>
      <c r="Q381" s="11" t="s">
        <v>90</v>
      </c>
      <c r="R381" s="11" t="s">
        <v>224</v>
      </c>
      <c r="S381" s="11" t="s">
        <v>225</v>
      </c>
      <c r="T381" s="126" t="str">
        <f>IF(COUNTIFS('DWD RAW File'!$E:$E,$B381,'DWD RAW File'!$AF:$AF,$C$1)&gt;0, IF(COUNTIFS('DWD RAW File'!$E:$E,$B381,'DWD RAW File'!$AF:$AF,$C$1,'DWD RAW File'!$AB:$AB,"Present")&gt;0,"6th Day OT","OFF"), IF(COUNTIFS('DWD RAW File'!$E:$E,$B381,'DWD RAW File'!$AG:$AG,$C$1)&gt;0, IF(COUNTIFS('DWD RAW File'!$E:$E,$B381,'DWD RAW File'!$AG:$AG,$C$1,'DWD RAW File'!$AB:$AB,"Present")&gt;0,"7th Day OT","OFF"), IF(COUNTIFS('DWD RAW File'!$E:$E,$B381,'DWD RAW File'!$AB:$AB,"Present")&gt;0, "P", IF(COUNTIFS('DWD RAW File'!$E:$E,$B381,'DWD RAW File'!$AB:$AB,"Not Present",'DWD RAW File'!$AK:$AK,"&lt;&gt;")&gt;0, _xlfn.XLOOKUP($B381,'DWD RAW File'!$E:$E,'DWD RAW File'!$AK:$AK,""), IF(COUNTIFS('DWD RAW File'!$E:$E,$B381,'DWD RAW File'!$AB:$AB,"Not Present",'DWD RAW File'!$AL:$AL,"&lt;&gt;")&gt;0, _xlfn.XLOOKUP($B381,'DWD RAW File'!$E:$E,'DWD RAW File'!$AL:$AL,""), "AB")))))</f>
        <v>OFF</v>
      </c>
      <c r="U381" s="97"/>
      <c r="V381" s="51">
        <v>45518</v>
      </c>
      <c r="W381" s="49" t="s">
        <v>1558</v>
      </c>
      <c r="X381" s="121" t="str">
        <f>VLOOKUP(Table1[[#This Row],[Psoft No]],[2]Roster_1788384531598!$E$1:$AU$1334,28,0)</f>
        <v>Tuesday</v>
      </c>
      <c r="Y381" s="121" t="b">
        <f>Table1[[#This Row],[Column1]]=Table1[[#This Row],[OFF1]]</f>
        <v>1</v>
      </c>
    </row>
    <row r="382" spans="1:25" ht="13" hidden="1" customHeight="1">
      <c r="A382" s="11">
        <v>376</v>
      </c>
      <c r="B382" s="47">
        <v>203800383</v>
      </c>
      <c r="C382" s="87" t="s">
        <v>2475</v>
      </c>
      <c r="D382" s="11" t="s">
        <v>2476</v>
      </c>
      <c r="E382" s="48" t="s">
        <v>31</v>
      </c>
      <c r="F382" s="48" t="s">
        <v>74</v>
      </c>
      <c r="G382" s="11" t="s">
        <v>64</v>
      </c>
      <c r="H382" s="11" t="s">
        <v>75</v>
      </c>
      <c r="I382" s="11">
        <v>1299</v>
      </c>
      <c r="J382" s="49" t="str">
        <f>VLOOKUP(Table1[[#This Row],[Psoft No]],[1]Roster!$C$1:$AJ$1369,9,0)</f>
        <v>Day Shift</v>
      </c>
      <c r="K382" s="49" t="s">
        <v>76</v>
      </c>
      <c r="L382" s="49" t="str">
        <f>VLOOKUP(Table1[[#This Row],[Psoft No]],[1]Roster!$C$1:$AJ$1369,11,0)</f>
        <v>Tuesday</v>
      </c>
      <c r="M382" s="49" t="str">
        <f>VLOOKUP(Table1[[#This Row],[Psoft No]],[1]Roster!$C$1:$AJ$1369,12,0)</f>
        <v>Wednesday</v>
      </c>
      <c r="N382" s="48" t="s">
        <v>86</v>
      </c>
      <c r="O382" s="49" t="s">
        <v>35</v>
      </c>
      <c r="P382" s="11" t="s">
        <v>80</v>
      </c>
      <c r="Q382" s="11" t="s">
        <v>90</v>
      </c>
      <c r="R382" s="11" t="s">
        <v>223</v>
      </c>
      <c r="S382" s="11" t="s">
        <v>2649</v>
      </c>
      <c r="T382" s="126" t="str">
        <f>IF(COUNTIFS('DWD RAW File'!$E:$E,$B382,'DWD RAW File'!$AF:$AF,$C$1)&gt;0, IF(COUNTIFS('DWD RAW File'!$E:$E,$B382,'DWD RAW File'!$AF:$AF,$C$1,'DWD RAW File'!$AB:$AB,"Present")&gt;0,"6th Day OT","OFF"), IF(COUNTIFS('DWD RAW File'!$E:$E,$B382,'DWD RAW File'!$AG:$AG,$C$1)&gt;0, IF(COUNTIFS('DWD RAW File'!$E:$E,$B382,'DWD RAW File'!$AG:$AG,$C$1,'DWD RAW File'!$AB:$AB,"Present")&gt;0,"7th Day OT","OFF"), IF(COUNTIFS('DWD RAW File'!$E:$E,$B382,'DWD RAW File'!$AB:$AB,"Present")&gt;0, "P", IF(COUNTIFS('DWD RAW File'!$E:$E,$B382,'DWD RAW File'!$AB:$AB,"Not Present",'DWD RAW File'!$AK:$AK,"&lt;&gt;")&gt;0, _xlfn.XLOOKUP($B382,'DWD RAW File'!$E:$E,'DWD RAW File'!$AK:$AK,""), IF(COUNTIFS('DWD RAW File'!$E:$E,$B382,'DWD RAW File'!$AB:$AB,"Not Present",'DWD RAW File'!$AL:$AL,"&lt;&gt;")&gt;0, _xlfn.XLOOKUP($B382,'DWD RAW File'!$E:$E,'DWD RAW File'!$AL:$AL,""), "AB")))))</f>
        <v>OFF</v>
      </c>
      <c r="U382" s="97"/>
      <c r="V382" s="51">
        <v>45516</v>
      </c>
      <c r="W382" s="49" t="s">
        <v>1559</v>
      </c>
      <c r="X382" s="121" t="str">
        <f>VLOOKUP(Table1[[#This Row],[Psoft No]],[2]Roster_1788384531598!$E$1:$AU$1334,28,0)</f>
        <v>Tuesday</v>
      </c>
      <c r="Y382" s="121" t="b">
        <f>Table1[[#This Row],[Column1]]=Table1[[#This Row],[OFF1]]</f>
        <v>1</v>
      </c>
    </row>
    <row r="383" spans="1:25" ht="13" hidden="1" customHeight="1">
      <c r="A383" s="11">
        <v>377</v>
      </c>
      <c r="B383" s="47">
        <v>203521427</v>
      </c>
      <c r="C383" s="87" t="s">
        <v>377</v>
      </c>
      <c r="D383" s="11" t="s">
        <v>378</v>
      </c>
      <c r="E383" s="48" t="s">
        <v>31</v>
      </c>
      <c r="F383" s="48" t="s">
        <v>74</v>
      </c>
      <c r="G383" s="11" t="s">
        <v>64</v>
      </c>
      <c r="H383" s="11" t="s">
        <v>75</v>
      </c>
      <c r="I383" s="11">
        <v>1299</v>
      </c>
      <c r="J383" s="49" t="str">
        <f>VLOOKUP(Table1[[#This Row],[Psoft No]],[1]Roster!$C$1:$AJ$1369,9,0)</f>
        <v>Day Shift</v>
      </c>
      <c r="K383" s="49" t="s">
        <v>76</v>
      </c>
      <c r="L383" s="49" t="str">
        <f>VLOOKUP(Table1[[#This Row],[Psoft No]],[1]Roster!$C$1:$AJ$1369,11,0)</f>
        <v>Friday</v>
      </c>
      <c r="M383" s="49" t="str">
        <f>VLOOKUP(Table1[[#This Row],[Psoft No]],[1]Roster!$C$1:$AJ$1369,12,0)</f>
        <v>Saturday</v>
      </c>
      <c r="N383" s="48" t="s">
        <v>79</v>
      </c>
      <c r="O383" s="49" t="s">
        <v>35</v>
      </c>
      <c r="P383" s="11" t="s">
        <v>80</v>
      </c>
      <c r="Q383" s="11" t="s">
        <v>81</v>
      </c>
      <c r="R383" s="11" t="s">
        <v>224</v>
      </c>
      <c r="S383" s="11" t="s">
        <v>225</v>
      </c>
      <c r="T383" s="126" t="str">
        <f>IF(COUNTIFS('DWD RAW File'!$E:$E,$B383,'DWD RAW File'!$AF:$AF,$C$1)&gt;0, IF(COUNTIFS('DWD RAW File'!$E:$E,$B383,'DWD RAW File'!$AF:$AF,$C$1,'DWD RAW File'!$AB:$AB,"Present")&gt;0,"6th Day OT","OFF"), IF(COUNTIFS('DWD RAW File'!$E:$E,$B383,'DWD RAW File'!$AG:$AG,$C$1)&gt;0, IF(COUNTIFS('DWD RAW File'!$E:$E,$B383,'DWD RAW File'!$AG:$AG,$C$1,'DWD RAW File'!$AB:$AB,"Present")&gt;0,"7th Day OT","OFF"), IF(COUNTIFS('DWD RAW File'!$E:$E,$B383,'DWD RAW File'!$AB:$AB,"Present")&gt;0, "P", IF(COUNTIFS('DWD RAW File'!$E:$E,$B383,'DWD RAW File'!$AB:$AB,"Not Present",'DWD RAW File'!$AK:$AK,"&lt;&gt;")&gt;0, _xlfn.XLOOKUP($B383,'DWD RAW File'!$E:$E,'DWD RAW File'!$AK:$AK,""), IF(COUNTIFS('DWD RAW File'!$E:$E,$B383,'DWD RAW File'!$AB:$AB,"Not Present",'DWD RAW File'!$AL:$AL,"&lt;&gt;")&gt;0, _xlfn.XLOOKUP($B383,'DWD RAW File'!$E:$E,'DWD RAW File'!$AL:$AL,""), "AB")))))</f>
        <v>P</v>
      </c>
      <c r="U383" s="97"/>
      <c r="V383" s="51">
        <v>45463</v>
      </c>
      <c r="W383" s="49" t="s">
        <v>1556</v>
      </c>
      <c r="X383" s="121" t="str">
        <f>VLOOKUP(Table1[[#This Row],[Psoft No]],[2]Roster_1788384531598!$E$1:$AU$1334,28,0)</f>
        <v>Friday</v>
      </c>
      <c r="Y383" s="121" t="b">
        <f>Table1[[#This Row],[Column1]]=Table1[[#This Row],[OFF1]]</f>
        <v>1</v>
      </c>
    </row>
    <row r="384" spans="1:25" ht="13" hidden="1" customHeight="1">
      <c r="A384" s="11">
        <v>378</v>
      </c>
      <c r="B384" s="47">
        <v>203965502</v>
      </c>
      <c r="C384" s="87" t="s">
        <v>380</v>
      </c>
      <c r="D384" s="11" t="s">
        <v>381</v>
      </c>
      <c r="E384" s="48" t="s">
        <v>31</v>
      </c>
      <c r="F384" s="48" t="s">
        <v>74</v>
      </c>
      <c r="G384" s="11" t="s">
        <v>64</v>
      </c>
      <c r="H384" s="11" t="s">
        <v>75</v>
      </c>
      <c r="I384" s="11">
        <v>1299</v>
      </c>
      <c r="J384" s="49" t="str">
        <f>VLOOKUP(Table1[[#This Row],[Psoft No]],[1]Roster!$C$1:$AJ$1369,9,0)</f>
        <v>Day Shift</v>
      </c>
      <c r="K384" s="49" t="s">
        <v>76</v>
      </c>
      <c r="L384" s="49" t="str">
        <f>VLOOKUP(Table1[[#This Row],[Psoft No]],[1]Roster!$C$1:$AJ$1369,11,0)</f>
        <v>Thursday</v>
      </c>
      <c r="M384" s="49" t="str">
        <f>VLOOKUP(Table1[[#This Row],[Psoft No]],[1]Roster!$C$1:$AJ$1369,12,0)</f>
        <v>Friday</v>
      </c>
      <c r="N384" s="48" t="s">
        <v>79</v>
      </c>
      <c r="O384" s="49" t="s">
        <v>35</v>
      </c>
      <c r="P384" s="11" t="s">
        <v>80</v>
      </c>
      <c r="Q384" s="11" t="s">
        <v>81</v>
      </c>
      <c r="R384" s="11" t="s">
        <v>224</v>
      </c>
      <c r="S384" s="11" t="s">
        <v>225</v>
      </c>
      <c r="T384" s="126" t="str">
        <f>IF(COUNTIFS('DWD RAW File'!$E:$E,$B384,'DWD RAW File'!$AF:$AF,$C$1)&gt;0, IF(COUNTIFS('DWD RAW File'!$E:$E,$B384,'DWD RAW File'!$AF:$AF,$C$1,'DWD RAW File'!$AB:$AB,"Present")&gt;0,"6th Day OT","OFF"), IF(COUNTIFS('DWD RAW File'!$E:$E,$B384,'DWD RAW File'!$AG:$AG,$C$1)&gt;0, IF(COUNTIFS('DWD RAW File'!$E:$E,$B384,'DWD RAW File'!$AG:$AG,$C$1,'DWD RAW File'!$AB:$AB,"Present")&gt;0,"7th Day OT","OFF"), IF(COUNTIFS('DWD RAW File'!$E:$E,$B384,'DWD RAW File'!$AB:$AB,"Present")&gt;0, "P", IF(COUNTIFS('DWD RAW File'!$E:$E,$B384,'DWD RAW File'!$AB:$AB,"Not Present",'DWD RAW File'!$AK:$AK,"&lt;&gt;")&gt;0, _xlfn.XLOOKUP($B384,'DWD RAW File'!$E:$E,'DWD RAW File'!$AK:$AK,""), IF(COUNTIFS('DWD RAW File'!$E:$E,$B384,'DWD RAW File'!$AB:$AB,"Not Present",'DWD RAW File'!$AL:$AL,"&lt;&gt;")&gt;0, _xlfn.XLOOKUP($B384,'DWD RAW File'!$E:$E,'DWD RAW File'!$AL:$AL,""), "AB")))))</f>
        <v>P</v>
      </c>
      <c r="U384" s="97"/>
      <c r="V384" s="51">
        <v>45544</v>
      </c>
      <c r="W384" s="49" t="s">
        <v>1558</v>
      </c>
      <c r="X384" s="121" t="str">
        <f>VLOOKUP(Table1[[#This Row],[Psoft No]],[2]Roster_1788384531598!$E$1:$AU$1334,28,0)</f>
        <v>Thursday</v>
      </c>
      <c r="Y384" s="121" t="b">
        <f>Table1[[#This Row],[Column1]]=Table1[[#This Row],[OFF1]]</f>
        <v>1</v>
      </c>
    </row>
    <row r="385" spans="1:25" ht="13" hidden="1" customHeight="1">
      <c r="A385" s="11">
        <v>379</v>
      </c>
      <c r="B385" s="47">
        <v>206072868</v>
      </c>
      <c r="C385" s="87" t="s">
        <v>382</v>
      </c>
      <c r="D385" s="11" t="s">
        <v>383</v>
      </c>
      <c r="E385" s="48" t="s">
        <v>31</v>
      </c>
      <c r="F385" s="48" t="s">
        <v>74</v>
      </c>
      <c r="G385" s="11" t="s">
        <v>64</v>
      </c>
      <c r="H385" s="11" t="s">
        <v>75</v>
      </c>
      <c r="I385" s="11">
        <v>1299</v>
      </c>
      <c r="J385" s="49" t="str">
        <f>VLOOKUP(Table1[[#This Row],[Psoft No]],[1]Roster!$C$1:$AJ$1369,9,0)</f>
        <v>Day Shift</v>
      </c>
      <c r="K385" s="49" t="s">
        <v>76</v>
      </c>
      <c r="L385" s="49" t="s">
        <v>36</v>
      </c>
      <c r="M385" s="49" t="str">
        <f>VLOOKUP(Table1[[#This Row],[Psoft No]],[1]Roster!$C$1:$AJ$1369,12,0)</f>
        <v>Thursday</v>
      </c>
      <c r="N385" s="49" t="s">
        <v>79</v>
      </c>
      <c r="O385" s="49" t="s">
        <v>35</v>
      </c>
      <c r="P385" s="11" t="s">
        <v>80</v>
      </c>
      <c r="Q385" s="11" t="s">
        <v>81</v>
      </c>
      <c r="R385" s="11" t="s">
        <v>230</v>
      </c>
      <c r="S385" s="11" t="s">
        <v>1730</v>
      </c>
      <c r="T385" s="126" t="s">
        <v>1</v>
      </c>
      <c r="U385" s="97" t="s">
        <v>2930</v>
      </c>
      <c r="V385" s="51">
        <v>45922</v>
      </c>
      <c r="W385" s="49" t="s">
        <v>1558</v>
      </c>
      <c r="X385" s="121" t="str">
        <f>VLOOKUP(Table1[[#This Row],[Psoft No]],[2]Roster_1788384531598!$E$1:$AU$1334,28,0)</f>
        <v>Wednesday</v>
      </c>
      <c r="Y385" s="121" t="b">
        <f>Table1[[#This Row],[Column1]]=Table1[[#This Row],[OFF1]]</f>
        <v>0</v>
      </c>
    </row>
    <row r="386" spans="1:25" ht="13" hidden="1" customHeight="1">
      <c r="A386" s="11">
        <v>380</v>
      </c>
      <c r="B386" s="47">
        <v>206504132</v>
      </c>
      <c r="C386" s="87" t="s">
        <v>2477</v>
      </c>
      <c r="D386" s="11" t="s">
        <v>2478</v>
      </c>
      <c r="E386" s="48" t="s">
        <v>31</v>
      </c>
      <c r="F386" s="48" t="s">
        <v>74</v>
      </c>
      <c r="G386" s="11" t="s">
        <v>64</v>
      </c>
      <c r="H386" s="11" t="s">
        <v>75</v>
      </c>
      <c r="I386" s="11">
        <v>1299</v>
      </c>
      <c r="J386" s="49" t="str">
        <f>VLOOKUP(Table1[[#This Row],[Psoft No]],[1]Roster!$C$1:$AJ$1369,9,0)</f>
        <v>Day Shift</v>
      </c>
      <c r="K386" s="49" t="s">
        <v>76</v>
      </c>
      <c r="L386" s="49" t="str">
        <f>VLOOKUP(Table1[[#This Row],[Psoft No]],[1]Roster!$C$1:$AJ$1369,11,0)</f>
        <v>Tuesday</v>
      </c>
      <c r="M386" s="49" t="str">
        <f>VLOOKUP(Table1[[#This Row],[Psoft No]],[1]Roster!$C$1:$AJ$1369,12,0)</f>
        <v>Wednesday</v>
      </c>
      <c r="N386" s="48" t="s">
        <v>86</v>
      </c>
      <c r="O386" s="49" t="s">
        <v>35</v>
      </c>
      <c r="P386" s="11" t="s">
        <v>80</v>
      </c>
      <c r="Q386" s="11" t="s">
        <v>90</v>
      </c>
      <c r="R386" s="11" t="s">
        <v>230</v>
      </c>
      <c r="S386" s="11" t="s">
        <v>1730</v>
      </c>
      <c r="T386" s="126" t="str">
        <f>IF(COUNTIFS('DWD RAW File'!$E:$E,$B386,'DWD RAW File'!$AF:$AF,$C$1)&gt;0, IF(COUNTIFS('DWD RAW File'!$E:$E,$B386,'DWD RAW File'!$AF:$AF,$C$1,'DWD RAW File'!$AB:$AB,"Present")&gt;0,"6th Day OT","OFF"), IF(COUNTIFS('DWD RAW File'!$E:$E,$B386,'DWD RAW File'!$AG:$AG,$C$1)&gt;0, IF(COUNTIFS('DWD RAW File'!$E:$E,$B386,'DWD RAW File'!$AG:$AG,$C$1,'DWD RAW File'!$AB:$AB,"Present")&gt;0,"7th Day OT","OFF"), IF(COUNTIFS('DWD RAW File'!$E:$E,$B386,'DWD RAW File'!$AB:$AB,"Present")&gt;0, "P", IF(COUNTIFS('DWD RAW File'!$E:$E,$B386,'DWD RAW File'!$AB:$AB,"Not Present",'DWD RAW File'!$AK:$AK,"&lt;&gt;")&gt;0, _xlfn.XLOOKUP($B386,'DWD RAW File'!$E:$E,'DWD RAW File'!$AK:$AK,""), IF(COUNTIFS('DWD RAW File'!$E:$E,$B386,'DWD RAW File'!$AB:$AB,"Not Present",'DWD RAW File'!$AL:$AL,"&lt;&gt;")&gt;0, _xlfn.XLOOKUP($B386,'DWD RAW File'!$E:$E,'DWD RAW File'!$AL:$AL,""), "AB")))))</f>
        <v>OFF</v>
      </c>
      <c r="U386" s="97"/>
      <c r="V386" s="51">
        <v>45971</v>
      </c>
      <c r="W386" s="49" t="s">
        <v>1558</v>
      </c>
      <c r="X386" s="121" t="str">
        <f>VLOOKUP(Table1[[#This Row],[Psoft No]],[2]Roster_1788384531598!$E$1:$AU$1334,28,0)</f>
        <v>Tuesday</v>
      </c>
      <c r="Y386" s="121" t="b">
        <f>Table1[[#This Row],[Column1]]=Table1[[#This Row],[OFF1]]</f>
        <v>1</v>
      </c>
    </row>
    <row r="387" spans="1:25" ht="13" hidden="1" customHeight="1">
      <c r="A387" s="11">
        <v>381</v>
      </c>
      <c r="B387" s="47">
        <v>205608625</v>
      </c>
      <c r="C387" s="87" t="s">
        <v>384</v>
      </c>
      <c r="D387" s="11" t="s">
        <v>385</v>
      </c>
      <c r="E387" s="48" t="s">
        <v>31</v>
      </c>
      <c r="F387" s="48" t="s">
        <v>74</v>
      </c>
      <c r="G387" s="11" t="s">
        <v>64</v>
      </c>
      <c r="H387" s="11" t="s">
        <v>75</v>
      </c>
      <c r="I387" s="11">
        <v>1299</v>
      </c>
      <c r="J387" s="49" t="str">
        <f>VLOOKUP(Table1[[#This Row],[Psoft No]],[1]Roster!$C$1:$AJ$1369,9,0)</f>
        <v>Night Shift</v>
      </c>
      <c r="K387" s="49" t="s">
        <v>76</v>
      </c>
      <c r="L387" s="49" t="str">
        <f>VLOOKUP(Table1[[#This Row],[Psoft No]],[1]Roster!$C$1:$AJ$1369,11,0)</f>
        <v>Thursday</v>
      </c>
      <c r="M387" s="49" t="str">
        <f>VLOOKUP(Table1[[#This Row],[Psoft No]],[1]Roster!$C$1:$AJ$1369,12,0)</f>
        <v>Friday</v>
      </c>
      <c r="N387" s="48" t="s">
        <v>86</v>
      </c>
      <c r="O387" s="49" t="s">
        <v>35</v>
      </c>
      <c r="P387" s="11" t="s">
        <v>80</v>
      </c>
      <c r="Q387" s="11" t="s">
        <v>90</v>
      </c>
      <c r="R387" s="11" t="s">
        <v>223</v>
      </c>
      <c r="S387" s="11" t="s">
        <v>2649</v>
      </c>
      <c r="T387" s="126" t="str">
        <f>IF(COUNTIFS('DWD RAW File'!$E:$E,$B387,'DWD RAW File'!$AF:$AF,$C$1)&gt;0, IF(COUNTIFS('DWD RAW File'!$E:$E,$B387,'DWD RAW File'!$AF:$AF,$C$1,'DWD RAW File'!$AB:$AB,"Present")&gt;0,"6th Day OT","OFF"), IF(COUNTIFS('DWD RAW File'!$E:$E,$B387,'DWD RAW File'!$AG:$AG,$C$1)&gt;0, IF(COUNTIFS('DWD RAW File'!$E:$E,$B387,'DWD RAW File'!$AG:$AG,$C$1,'DWD RAW File'!$AB:$AB,"Present")&gt;0,"7th Day OT","OFF"), IF(COUNTIFS('DWD RAW File'!$E:$E,$B387,'DWD RAW File'!$AB:$AB,"Present")&gt;0, "P", IF(COUNTIFS('DWD RAW File'!$E:$E,$B387,'DWD RAW File'!$AB:$AB,"Not Present",'DWD RAW File'!$AK:$AK,"&lt;&gt;")&gt;0, _xlfn.XLOOKUP($B387,'DWD RAW File'!$E:$E,'DWD RAW File'!$AK:$AK,""), IF(COUNTIFS('DWD RAW File'!$E:$E,$B387,'DWD RAW File'!$AB:$AB,"Not Present",'DWD RAW File'!$AL:$AL,"&lt;&gt;")&gt;0, _xlfn.XLOOKUP($B387,'DWD RAW File'!$E:$E,'DWD RAW File'!$AL:$AL,""), "AB")))))</f>
        <v>P</v>
      </c>
      <c r="U387" s="97"/>
      <c r="V387" s="51">
        <v>45845</v>
      </c>
      <c r="W387" s="49" t="s">
        <v>1558</v>
      </c>
      <c r="X387" s="121" t="str">
        <f>VLOOKUP(Table1[[#This Row],[Psoft No]],[2]Roster_1788384531598!$E$1:$AU$1334,28,0)</f>
        <v>Thursday</v>
      </c>
      <c r="Y387" s="121" t="b">
        <f>Table1[[#This Row],[Column1]]=Table1[[#This Row],[OFF1]]</f>
        <v>1</v>
      </c>
    </row>
    <row r="388" spans="1:25" ht="13" hidden="1" customHeight="1">
      <c r="A388" s="11">
        <v>382</v>
      </c>
      <c r="B388" s="11">
        <v>206873552</v>
      </c>
      <c r="C388" s="87" t="s">
        <v>1759</v>
      </c>
      <c r="D388" s="11" t="s">
        <v>1760</v>
      </c>
      <c r="E388" s="48" t="s">
        <v>31</v>
      </c>
      <c r="F388" s="48" t="s">
        <v>74</v>
      </c>
      <c r="G388" s="48" t="s">
        <v>64</v>
      </c>
      <c r="H388" s="48" t="s">
        <v>75</v>
      </c>
      <c r="I388" s="11">
        <v>1299</v>
      </c>
      <c r="J388" s="49" t="str">
        <f>VLOOKUP(Table1[[#This Row],[Psoft No]],[1]Roster!$C$1:$AJ$1369,9,0)</f>
        <v>Day Shift</v>
      </c>
      <c r="K388" s="49" t="s">
        <v>76</v>
      </c>
      <c r="L388" s="49" t="str">
        <f>VLOOKUP(Table1[[#This Row],[Psoft No]],[1]Roster!$C$1:$AJ$1369,11,0)</f>
        <v>Tuesday</v>
      </c>
      <c r="M388" s="49" t="str">
        <f>VLOOKUP(Table1[[#This Row],[Psoft No]],[1]Roster!$C$1:$AJ$1369,12,0)</f>
        <v>Wednesday</v>
      </c>
      <c r="N388" s="49" t="s">
        <v>89</v>
      </c>
      <c r="O388" s="48" t="s">
        <v>35</v>
      </c>
      <c r="P388" s="48" t="s">
        <v>80</v>
      </c>
      <c r="Q388" s="11" t="s">
        <v>81</v>
      </c>
      <c r="R388" s="11" t="s">
        <v>230</v>
      </c>
      <c r="S388" s="11" t="s">
        <v>1730</v>
      </c>
      <c r="T388" s="126" t="str">
        <f>IF(COUNTIFS('DWD RAW File'!$E:$E,$B388,'DWD RAW File'!$AF:$AF,$C$1)&gt;0, IF(COUNTIFS('DWD RAW File'!$E:$E,$B388,'DWD RAW File'!$AF:$AF,$C$1,'DWD RAW File'!$AB:$AB,"Present")&gt;0,"6th Day OT","OFF"), IF(COUNTIFS('DWD RAW File'!$E:$E,$B388,'DWD RAW File'!$AG:$AG,$C$1)&gt;0, IF(COUNTIFS('DWD RAW File'!$E:$E,$B388,'DWD RAW File'!$AG:$AG,$C$1,'DWD RAW File'!$AB:$AB,"Present")&gt;0,"7th Day OT","OFF"), IF(COUNTIFS('DWD RAW File'!$E:$E,$B388,'DWD RAW File'!$AB:$AB,"Present")&gt;0, "P", IF(COUNTIFS('DWD RAW File'!$E:$E,$B388,'DWD RAW File'!$AB:$AB,"Not Present",'DWD RAW File'!$AK:$AK,"&lt;&gt;")&gt;0, _xlfn.XLOOKUP($B388,'DWD RAW File'!$E:$E,'DWD RAW File'!$AK:$AK,""), IF(COUNTIFS('DWD RAW File'!$E:$E,$B388,'DWD RAW File'!$AB:$AB,"Not Present",'DWD RAW File'!$AL:$AL,"&lt;&gt;")&gt;0, _xlfn.XLOOKUP($B388,'DWD RAW File'!$E:$E,'DWD RAW File'!$AL:$AL,""), "AB")))))</f>
        <v>OFF</v>
      </c>
      <c r="U388" s="97"/>
      <c r="V388" s="51">
        <v>46020</v>
      </c>
      <c r="W388" s="11" t="s">
        <v>1558</v>
      </c>
      <c r="X388" s="121" t="str">
        <f>VLOOKUP(Table1[[#This Row],[Psoft No]],[2]Roster_1788384531598!$E$1:$AU$1334,28,0)</f>
        <v>Tuesday</v>
      </c>
      <c r="Y388" s="121" t="b">
        <f>Table1[[#This Row],[Column1]]=Table1[[#This Row],[OFF1]]</f>
        <v>1</v>
      </c>
    </row>
    <row r="389" spans="1:25" ht="13" hidden="1" customHeight="1">
      <c r="A389" s="11">
        <v>383</v>
      </c>
      <c r="B389" s="47">
        <v>202218633</v>
      </c>
      <c r="C389" s="87" t="s">
        <v>386</v>
      </c>
      <c r="D389" s="11" t="s">
        <v>387</v>
      </c>
      <c r="E389" s="48" t="s">
        <v>31</v>
      </c>
      <c r="F389" s="48" t="s">
        <v>74</v>
      </c>
      <c r="G389" s="11" t="s">
        <v>64</v>
      </c>
      <c r="H389" s="11" t="s">
        <v>75</v>
      </c>
      <c r="I389" s="11">
        <v>1299</v>
      </c>
      <c r="J389" s="49" t="str">
        <f>VLOOKUP(Table1[[#This Row],[Psoft No]],[1]Roster!$C$1:$AJ$1369,9,0)</f>
        <v>Day Shift</v>
      </c>
      <c r="K389" s="49" t="s">
        <v>76</v>
      </c>
      <c r="L389" s="49" t="str">
        <f>VLOOKUP(Table1[[#This Row],[Psoft No]],[1]Roster!$C$1:$AJ$1369,11,0)</f>
        <v>Wednesday</v>
      </c>
      <c r="M389" s="49" t="str">
        <f>VLOOKUP(Table1[[#This Row],[Psoft No]],[1]Roster!$C$1:$AJ$1369,12,0)</f>
        <v>Thursday</v>
      </c>
      <c r="N389" s="48" t="s">
        <v>86</v>
      </c>
      <c r="O389" s="49" t="s">
        <v>35</v>
      </c>
      <c r="P389" s="11" t="s">
        <v>80</v>
      </c>
      <c r="Q389" s="11" t="s">
        <v>87</v>
      </c>
      <c r="R389" s="11" t="s">
        <v>223</v>
      </c>
      <c r="S389" s="11" t="s">
        <v>2649</v>
      </c>
      <c r="T389" s="126" t="str">
        <f>IF(COUNTIFS('DWD RAW File'!$E:$E,$B389,'DWD RAW File'!$AF:$AF,$C$1)&gt;0, IF(COUNTIFS('DWD RAW File'!$E:$E,$B389,'DWD RAW File'!$AF:$AF,$C$1,'DWD RAW File'!$AB:$AB,"Present")&gt;0,"6th Day OT","OFF"), IF(COUNTIFS('DWD RAW File'!$E:$E,$B389,'DWD RAW File'!$AG:$AG,$C$1)&gt;0, IF(COUNTIFS('DWD RAW File'!$E:$E,$B389,'DWD RAW File'!$AG:$AG,$C$1,'DWD RAW File'!$AB:$AB,"Present")&gt;0,"7th Day OT","OFF"), IF(COUNTIFS('DWD RAW File'!$E:$E,$B389,'DWD RAW File'!$AB:$AB,"Present")&gt;0, "P", IF(COUNTIFS('DWD RAW File'!$E:$E,$B389,'DWD RAW File'!$AB:$AB,"Not Present",'DWD RAW File'!$AK:$AK,"&lt;&gt;")&gt;0, _xlfn.XLOOKUP($B389,'DWD RAW File'!$E:$E,'DWD RAW File'!$AK:$AK,""), IF(COUNTIFS('DWD RAW File'!$E:$E,$B389,'DWD RAW File'!$AB:$AB,"Not Present",'DWD RAW File'!$AL:$AL,"&lt;&gt;")&gt;0, _xlfn.XLOOKUP($B389,'DWD RAW File'!$E:$E,'DWD RAW File'!$AL:$AL,""), "AB")))))</f>
        <v>OFF</v>
      </c>
      <c r="U389" s="97"/>
      <c r="V389" s="51">
        <v>45586</v>
      </c>
      <c r="W389" s="49" t="s">
        <v>1558</v>
      </c>
      <c r="X389" s="121" t="str">
        <f>VLOOKUP(Table1[[#This Row],[Psoft No]],[2]Roster_1788384531598!$E$1:$AU$1334,28,0)</f>
        <v>Wednesday</v>
      </c>
      <c r="Y389" s="121" t="b">
        <f>Table1[[#This Row],[Column1]]=Table1[[#This Row],[OFF1]]</f>
        <v>1</v>
      </c>
    </row>
    <row r="390" spans="1:25" ht="13" hidden="1" customHeight="1">
      <c r="A390" s="11">
        <v>384</v>
      </c>
      <c r="B390" s="47">
        <v>206073369</v>
      </c>
      <c r="C390" s="87" t="s">
        <v>388</v>
      </c>
      <c r="D390" s="11" t="s">
        <v>389</v>
      </c>
      <c r="E390" s="48" t="s">
        <v>31</v>
      </c>
      <c r="F390" s="48" t="s">
        <v>74</v>
      </c>
      <c r="G390" s="11" t="s">
        <v>64</v>
      </c>
      <c r="H390" s="11" t="s">
        <v>75</v>
      </c>
      <c r="I390" s="11">
        <v>1299</v>
      </c>
      <c r="J390" s="49" t="str">
        <f>VLOOKUP(Table1[[#This Row],[Psoft No]],[1]Roster!$C$1:$AJ$1369,9,0)</f>
        <v>Day Shift</v>
      </c>
      <c r="K390" s="49" t="s">
        <v>76</v>
      </c>
      <c r="L390" s="49" t="str">
        <f>VLOOKUP(Table1[[#This Row],[Psoft No]],[1]Roster!$C$1:$AJ$1369,11,0)</f>
        <v>Thursday</v>
      </c>
      <c r="M390" s="49" t="str">
        <f>VLOOKUP(Table1[[#This Row],[Psoft No]],[1]Roster!$C$1:$AJ$1369,12,0)</f>
        <v>Friday</v>
      </c>
      <c r="N390" s="49" t="s">
        <v>89</v>
      </c>
      <c r="O390" s="49" t="s">
        <v>35</v>
      </c>
      <c r="P390" s="11" t="s">
        <v>80</v>
      </c>
      <c r="Q390" s="11" t="s">
        <v>81</v>
      </c>
      <c r="R390" s="11" t="s">
        <v>224</v>
      </c>
      <c r="S390" s="11" t="s">
        <v>225</v>
      </c>
      <c r="T390" s="126" t="str">
        <f>IF(COUNTIFS('DWD RAW File'!$E:$E,$B390,'DWD RAW File'!$AF:$AF,$C$1)&gt;0, IF(COUNTIFS('DWD RAW File'!$E:$E,$B390,'DWD RAW File'!$AF:$AF,$C$1,'DWD RAW File'!$AB:$AB,"Present")&gt;0,"6th Day OT","OFF"), IF(COUNTIFS('DWD RAW File'!$E:$E,$B390,'DWD RAW File'!$AG:$AG,$C$1)&gt;0, IF(COUNTIFS('DWD RAW File'!$E:$E,$B390,'DWD RAW File'!$AG:$AG,$C$1,'DWD RAW File'!$AB:$AB,"Present")&gt;0,"7th Day OT","OFF"), IF(COUNTIFS('DWD RAW File'!$E:$E,$B390,'DWD RAW File'!$AB:$AB,"Present")&gt;0, "P", IF(COUNTIFS('DWD RAW File'!$E:$E,$B390,'DWD RAW File'!$AB:$AB,"Not Present",'DWD RAW File'!$AK:$AK,"&lt;&gt;")&gt;0, _xlfn.XLOOKUP($B390,'DWD RAW File'!$E:$E,'DWD RAW File'!$AK:$AK,""), IF(COUNTIFS('DWD RAW File'!$E:$E,$B390,'DWD RAW File'!$AB:$AB,"Not Present",'DWD RAW File'!$AL:$AL,"&lt;&gt;")&gt;0, _xlfn.XLOOKUP($B390,'DWD RAW File'!$E:$E,'DWD RAW File'!$AL:$AL,""), "AB")))))</f>
        <v>P</v>
      </c>
      <c r="U390" s="97"/>
      <c r="V390" s="51">
        <v>45922</v>
      </c>
      <c r="W390" s="49" t="s">
        <v>1557</v>
      </c>
      <c r="X390" s="121" t="str">
        <f>VLOOKUP(Table1[[#This Row],[Psoft No]],[2]Roster_1788384531598!$E$1:$AU$1334,28,0)</f>
        <v>Thursday</v>
      </c>
      <c r="Y390" s="121" t="b">
        <f>Table1[[#This Row],[Column1]]=Table1[[#This Row],[OFF1]]</f>
        <v>1</v>
      </c>
    </row>
    <row r="391" spans="1:25" ht="13" hidden="1" customHeight="1">
      <c r="A391" s="11">
        <v>385</v>
      </c>
      <c r="B391" s="47">
        <v>206874115</v>
      </c>
      <c r="C391" s="87" t="s">
        <v>2479</v>
      </c>
      <c r="D391" s="11" t="s">
        <v>2480</v>
      </c>
      <c r="E391" s="48" t="s">
        <v>31</v>
      </c>
      <c r="F391" s="48" t="s">
        <v>74</v>
      </c>
      <c r="G391" s="48" t="s">
        <v>64</v>
      </c>
      <c r="H391" s="48" t="s">
        <v>75</v>
      </c>
      <c r="I391" s="11">
        <v>1299</v>
      </c>
      <c r="J391" s="49" t="str">
        <f>VLOOKUP(Table1[[#This Row],[Psoft No]],[1]Roster!$C$1:$AJ$1369,9,0)</f>
        <v>Day Shift</v>
      </c>
      <c r="K391" s="49" t="s">
        <v>76</v>
      </c>
      <c r="L391" s="49" t="str">
        <f>VLOOKUP(Table1[[#This Row],[Psoft No]],[1]Roster!$C$1:$AJ$1369,11,0)</f>
        <v>Tuesday</v>
      </c>
      <c r="M391" s="49" t="str">
        <f>VLOOKUP(Table1[[#This Row],[Psoft No]],[1]Roster!$C$1:$AJ$1369,12,0)</f>
        <v>Wednesday</v>
      </c>
      <c r="N391" s="49" t="s">
        <v>89</v>
      </c>
      <c r="O391" s="48" t="s">
        <v>35</v>
      </c>
      <c r="P391" s="48" t="s">
        <v>80</v>
      </c>
      <c r="Q391" s="11" t="s">
        <v>90</v>
      </c>
      <c r="R391" s="11" t="s">
        <v>230</v>
      </c>
      <c r="S391" s="11" t="s">
        <v>1730</v>
      </c>
      <c r="T391" s="126" t="str">
        <f>IF(COUNTIFS('DWD RAW File'!$E:$E,$B391,'DWD RAW File'!$AF:$AF,$C$1)&gt;0, IF(COUNTIFS('DWD RAW File'!$E:$E,$B391,'DWD RAW File'!$AF:$AF,$C$1,'DWD RAW File'!$AB:$AB,"Present")&gt;0,"6th Day OT","OFF"), IF(COUNTIFS('DWD RAW File'!$E:$E,$B391,'DWD RAW File'!$AG:$AG,$C$1)&gt;0, IF(COUNTIFS('DWD RAW File'!$E:$E,$B391,'DWD RAW File'!$AG:$AG,$C$1,'DWD RAW File'!$AB:$AB,"Present")&gt;0,"7th Day OT","OFF"), IF(COUNTIFS('DWD RAW File'!$E:$E,$B391,'DWD RAW File'!$AB:$AB,"Present")&gt;0, "P", IF(COUNTIFS('DWD RAW File'!$E:$E,$B391,'DWD RAW File'!$AB:$AB,"Not Present",'DWD RAW File'!$AK:$AK,"&lt;&gt;")&gt;0, _xlfn.XLOOKUP($B391,'DWD RAW File'!$E:$E,'DWD RAW File'!$AK:$AK,""), IF(COUNTIFS('DWD RAW File'!$E:$E,$B391,'DWD RAW File'!$AB:$AB,"Not Present",'DWD RAW File'!$AL:$AL,"&lt;&gt;")&gt;0, _xlfn.XLOOKUP($B391,'DWD RAW File'!$E:$E,'DWD RAW File'!$AL:$AL,""), "AB")))))</f>
        <v>OFF</v>
      </c>
      <c r="U391" s="97"/>
      <c r="V391" s="51">
        <v>46020</v>
      </c>
      <c r="W391" s="49" t="s">
        <v>1558</v>
      </c>
      <c r="X391" s="121" t="str">
        <f>VLOOKUP(Table1[[#This Row],[Psoft No]],[2]Roster_1788384531598!$E$1:$AU$1334,28,0)</f>
        <v>Tuesday</v>
      </c>
      <c r="Y391" s="121" t="b">
        <f>Table1[[#This Row],[Column1]]=Table1[[#This Row],[OFF1]]</f>
        <v>1</v>
      </c>
    </row>
    <row r="392" spans="1:25" ht="13" hidden="1" customHeight="1">
      <c r="A392" s="11">
        <v>386</v>
      </c>
      <c r="B392" s="11">
        <v>206873567</v>
      </c>
      <c r="C392" s="87" t="s">
        <v>1753</v>
      </c>
      <c r="D392" s="11" t="s">
        <v>1754</v>
      </c>
      <c r="E392" s="48" t="s">
        <v>31</v>
      </c>
      <c r="F392" s="48" t="s">
        <v>74</v>
      </c>
      <c r="G392" s="48" t="s">
        <v>64</v>
      </c>
      <c r="H392" s="48" t="s">
        <v>75</v>
      </c>
      <c r="I392" s="11">
        <v>1299</v>
      </c>
      <c r="J392" s="49" t="str">
        <f>VLOOKUP(Table1[[#This Row],[Psoft No]],[1]Roster!$C$1:$AJ$1369,9,0)</f>
        <v>Day Shift</v>
      </c>
      <c r="K392" s="49" t="s">
        <v>76</v>
      </c>
      <c r="L392" s="49" t="str">
        <f>VLOOKUP(Table1[[#This Row],[Psoft No]],[1]Roster!$C$1:$AJ$1369,11,0)</f>
        <v>Sunday</v>
      </c>
      <c r="M392" s="49" t="str">
        <f>VLOOKUP(Table1[[#This Row],[Psoft No]],[1]Roster!$C$1:$AJ$1369,12,0)</f>
        <v>Monday</v>
      </c>
      <c r="N392" s="49" t="s">
        <v>89</v>
      </c>
      <c r="O392" s="48" t="s">
        <v>35</v>
      </c>
      <c r="P392" s="48" t="s">
        <v>80</v>
      </c>
      <c r="Q392" s="11" t="s">
        <v>81</v>
      </c>
      <c r="R392" s="11" t="s">
        <v>230</v>
      </c>
      <c r="S392" s="11" t="s">
        <v>1730</v>
      </c>
      <c r="T392" s="126" t="str">
        <f>IF(COUNTIFS('DWD RAW File'!$E:$E,$B392,'DWD RAW File'!$AF:$AF,$C$1)&gt;0, IF(COUNTIFS('DWD RAW File'!$E:$E,$B392,'DWD RAW File'!$AF:$AF,$C$1,'DWD RAW File'!$AB:$AB,"Present")&gt;0,"6th Day OT","OFF"), IF(COUNTIFS('DWD RAW File'!$E:$E,$B392,'DWD RAW File'!$AG:$AG,$C$1)&gt;0, IF(COUNTIFS('DWD RAW File'!$E:$E,$B392,'DWD RAW File'!$AG:$AG,$C$1,'DWD RAW File'!$AB:$AB,"Present")&gt;0,"7th Day OT","OFF"), IF(COUNTIFS('DWD RAW File'!$E:$E,$B392,'DWD RAW File'!$AB:$AB,"Present")&gt;0, "P", IF(COUNTIFS('DWD RAW File'!$E:$E,$B392,'DWD RAW File'!$AB:$AB,"Not Present",'DWD RAW File'!$AK:$AK,"&lt;&gt;")&gt;0, _xlfn.XLOOKUP($B392,'DWD RAW File'!$E:$E,'DWD RAW File'!$AK:$AK,""), IF(COUNTIFS('DWD RAW File'!$E:$E,$B392,'DWD RAW File'!$AB:$AB,"Not Present",'DWD RAW File'!$AL:$AL,"&lt;&gt;")&gt;0, _xlfn.XLOOKUP($B392,'DWD RAW File'!$E:$E,'DWD RAW File'!$AL:$AL,""), "AB")))))</f>
        <v>P</v>
      </c>
      <c r="U392" s="97"/>
      <c r="V392" s="51">
        <v>46020</v>
      </c>
      <c r="W392" s="49" t="s">
        <v>1558</v>
      </c>
      <c r="X392" s="121" t="str">
        <f>VLOOKUP(Table1[[#This Row],[Psoft No]],[2]Roster_1788384531598!$E$1:$AU$1334,28,0)</f>
        <v>Sunday</v>
      </c>
      <c r="Y392" s="121" t="b">
        <f>Table1[[#This Row],[Column1]]=Table1[[#This Row],[OFF1]]</f>
        <v>1</v>
      </c>
    </row>
    <row r="393" spans="1:25" ht="13" hidden="1" customHeight="1">
      <c r="A393" s="11">
        <v>387</v>
      </c>
      <c r="B393" s="47">
        <v>203737200</v>
      </c>
      <c r="C393" s="87" t="s">
        <v>2481</v>
      </c>
      <c r="D393" s="11" t="s">
        <v>2482</v>
      </c>
      <c r="E393" s="48" t="s">
        <v>31</v>
      </c>
      <c r="F393" s="48" t="s">
        <v>74</v>
      </c>
      <c r="G393" s="11" t="s">
        <v>64</v>
      </c>
      <c r="H393" s="11" t="s">
        <v>75</v>
      </c>
      <c r="I393" s="11">
        <v>1299</v>
      </c>
      <c r="J393" s="49" t="str">
        <f>VLOOKUP(Table1[[#This Row],[Psoft No]],[1]Roster!$C$1:$AJ$1369,9,0)</f>
        <v>Day Shift</v>
      </c>
      <c r="K393" s="49" t="s">
        <v>76</v>
      </c>
      <c r="L393" s="49" t="s">
        <v>36</v>
      </c>
      <c r="M393" s="49" t="str">
        <f>VLOOKUP(Table1[[#This Row],[Psoft No]],[1]Roster!$C$1:$AJ$1369,12,0)</f>
        <v>Thursday</v>
      </c>
      <c r="N393" s="48" t="s">
        <v>86</v>
      </c>
      <c r="O393" s="49" t="s">
        <v>35</v>
      </c>
      <c r="P393" s="11" t="s">
        <v>80</v>
      </c>
      <c r="Q393" s="11" t="s">
        <v>90</v>
      </c>
      <c r="R393" s="11" t="s">
        <v>230</v>
      </c>
      <c r="S393" s="11" t="s">
        <v>1730</v>
      </c>
      <c r="T393" s="126" t="s">
        <v>1</v>
      </c>
      <c r="U393" s="97" t="s">
        <v>2930</v>
      </c>
      <c r="V393" s="51">
        <v>45502</v>
      </c>
      <c r="W393" s="49" t="s">
        <v>1558</v>
      </c>
      <c r="X393" s="121" t="str">
        <f>VLOOKUP(Table1[[#This Row],[Psoft No]],[2]Roster_1788384531598!$E$1:$AU$1334,28,0)</f>
        <v>Wednesday</v>
      </c>
      <c r="Y393" s="121" t="b">
        <f>Table1[[#This Row],[Column1]]=Table1[[#This Row],[OFF1]]</f>
        <v>0</v>
      </c>
    </row>
    <row r="394" spans="1:25" ht="13" hidden="1" customHeight="1">
      <c r="A394" s="11">
        <v>388</v>
      </c>
      <c r="B394" s="47">
        <v>206873643</v>
      </c>
      <c r="C394" s="87" t="s">
        <v>1739</v>
      </c>
      <c r="D394" s="11" t="s">
        <v>1740</v>
      </c>
      <c r="E394" s="48" t="s">
        <v>31</v>
      </c>
      <c r="F394" s="48" t="s">
        <v>74</v>
      </c>
      <c r="G394" s="48" t="s">
        <v>64</v>
      </c>
      <c r="H394" s="48" t="s">
        <v>75</v>
      </c>
      <c r="I394" s="11">
        <v>1299</v>
      </c>
      <c r="J394" s="49" t="str">
        <f>VLOOKUP(Table1[[#This Row],[Psoft No]],[1]Roster!$C$1:$AJ$1369,9,0)</f>
        <v>Day Shift</v>
      </c>
      <c r="K394" s="49" t="s">
        <v>76</v>
      </c>
      <c r="L394" s="49" t="str">
        <f>VLOOKUP(Table1[[#This Row],[Psoft No]],[1]Roster!$C$1:$AJ$1369,11,0)</f>
        <v>Sunday</v>
      </c>
      <c r="M394" s="49" t="str">
        <f>VLOOKUP(Table1[[#This Row],[Psoft No]],[1]Roster!$C$1:$AJ$1369,12,0)</f>
        <v>Monday</v>
      </c>
      <c r="N394" s="49" t="s">
        <v>89</v>
      </c>
      <c r="O394" s="48" t="s">
        <v>35</v>
      </c>
      <c r="P394" s="48" t="s">
        <v>80</v>
      </c>
      <c r="Q394" s="11" t="s">
        <v>81</v>
      </c>
      <c r="R394" s="11" t="s">
        <v>230</v>
      </c>
      <c r="S394" s="11" t="s">
        <v>1730</v>
      </c>
      <c r="T394" s="126" t="str">
        <f>IF(COUNTIFS('DWD RAW File'!$E:$E,$B394,'DWD RAW File'!$AF:$AF,$C$1)&gt;0, IF(COUNTIFS('DWD RAW File'!$E:$E,$B394,'DWD RAW File'!$AF:$AF,$C$1,'DWD RAW File'!$AB:$AB,"Present")&gt;0,"6th Day OT","OFF"), IF(COUNTIFS('DWD RAW File'!$E:$E,$B394,'DWD RAW File'!$AG:$AG,$C$1)&gt;0, IF(COUNTIFS('DWD RAW File'!$E:$E,$B394,'DWD RAW File'!$AG:$AG,$C$1,'DWD RAW File'!$AB:$AB,"Present")&gt;0,"7th Day OT","OFF"), IF(COUNTIFS('DWD RAW File'!$E:$E,$B394,'DWD RAW File'!$AB:$AB,"Present")&gt;0, "P", IF(COUNTIFS('DWD RAW File'!$E:$E,$B394,'DWD RAW File'!$AB:$AB,"Not Present",'DWD RAW File'!$AK:$AK,"&lt;&gt;")&gt;0, _xlfn.XLOOKUP($B394,'DWD RAW File'!$E:$E,'DWD RAW File'!$AK:$AK,""), IF(COUNTIFS('DWD RAW File'!$E:$E,$B394,'DWD RAW File'!$AB:$AB,"Not Present",'DWD RAW File'!$AL:$AL,"&lt;&gt;")&gt;0, _xlfn.XLOOKUP($B394,'DWD RAW File'!$E:$E,'DWD RAW File'!$AL:$AL,""), "AB")))))</f>
        <v>P</v>
      </c>
      <c r="U394" s="97"/>
      <c r="V394" s="51">
        <v>46020</v>
      </c>
      <c r="W394" s="49" t="s">
        <v>1558</v>
      </c>
      <c r="X394" s="121" t="str">
        <f>VLOOKUP(Table1[[#This Row],[Psoft No]],[2]Roster_1788384531598!$E$1:$AU$1334,28,0)</f>
        <v>Sunday</v>
      </c>
      <c r="Y394" s="121" t="b">
        <f>Table1[[#This Row],[Column1]]=Table1[[#This Row],[OFF1]]</f>
        <v>1</v>
      </c>
    </row>
    <row r="395" spans="1:25" ht="13" hidden="1" customHeight="1">
      <c r="A395" s="11">
        <v>389</v>
      </c>
      <c r="B395" s="47">
        <v>204246601</v>
      </c>
      <c r="C395" s="87" t="s">
        <v>390</v>
      </c>
      <c r="D395" s="11" t="s">
        <v>391</v>
      </c>
      <c r="E395" s="48" t="s">
        <v>31</v>
      </c>
      <c r="F395" s="48" t="s">
        <v>74</v>
      </c>
      <c r="G395" s="11" t="s">
        <v>64</v>
      </c>
      <c r="H395" s="11" t="s">
        <v>75</v>
      </c>
      <c r="I395" s="11">
        <v>1299</v>
      </c>
      <c r="J395" s="49" t="str">
        <f>VLOOKUP(Table1[[#This Row],[Psoft No]],[1]Roster!$C$1:$AJ$1369,9,0)</f>
        <v>Night Shift</v>
      </c>
      <c r="K395" s="49" t="s">
        <v>76</v>
      </c>
      <c r="L395" s="49" t="str">
        <f>VLOOKUP(Table1[[#This Row],[Psoft No]],[1]Roster!$C$1:$AJ$1369,11,0)</f>
        <v>Tuesday</v>
      </c>
      <c r="M395" s="49" t="str">
        <f>VLOOKUP(Table1[[#This Row],[Psoft No]],[1]Roster!$C$1:$AJ$1369,12,0)</f>
        <v>Wednesday</v>
      </c>
      <c r="N395" s="48" t="s">
        <v>86</v>
      </c>
      <c r="O395" s="49" t="s">
        <v>35</v>
      </c>
      <c r="P395" s="11" t="s">
        <v>80</v>
      </c>
      <c r="Q395" s="11" t="s">
        <v>87</v>
      </c>
      <c r="R395" s="11" t="s">
        <v>223</v>
      </c>
      <c r="S395" s="11" t="s">
        <v>2649</v>
      </c>
      <c r="T395" s="126" t="str">
        <f>IF(COUNTIFS('DWD RAW File'!$E:$E,$B395,'DWD RAW File'!$AF:$AF,$C$1)&gt;0, IF(COUNTIFS('DWD RAW File'!$E:$E,$B395,'DWD RAW File'!$AF:$AF,$C$1,'DWD RAW File'!$AB:$AB,"Present")&gt;0,"6th Day OT","OFF"), IF(COUNTIFS('DWD RAW File'!$E:$E,$B395,'DWD RAW File'!$AG:$AG,$C$1)&gt;0, IF(COUNTIFS('DWD RAW File'!$E:$E,$B395,'DWD RAW File'!$AG:$AG,$C$1,'DWD RAW File'!$AB:$AB,"Present")&gt;0,"7th Day OT","OFF"), IF(COUNTIFS('DWD RAW File'!$E:$E,$B395,'DWD RAW File'!$AB:$AB,"Present")&gt;0, "P", IF(COUNTIFS('DWD RAW File'!$E:$E,$B395,'DWD RAW File'!$AB:$AB,"Not Present",'DWD RAW File'!$AK:$AK,"&lt;&gt;")&gt;0, _xlfn.XLOOKUP($B395,'DWD RAW File'!$E:$E,'DWD RAW File'!$AK:$AK,""), IF(COUNTIFS('DWD RAW File'!$E:$E,$B395,'DWD RAW File'!$AB:$AB,"Not Present",'DWD RAW File'!$AL:$AL,"&lt;&gt;")&gt;0, _xlfn.XLOOKUP($B395,'DWD RAW File'!$E:$E,'DWD RAW File'!$AL:$AL,""), "AB")))))</f>
        <v>OFF</v>
      </c>
      <c r="U395" s="97"/>
      <c r="V395" s="51">
        <v>45579</v>
      </c>
      <c r="W395" s="49" t="s">
        <v>1558</v>
      </c>
      <c r="X395" s="121" t="str">
        <f>VLOOKUP(Table1[[#This Row],[Psoft No]],[2]Roster_1788384531598!$E$1:$AU$1334,28,0)</f>
        <v>Tuesday</v>
      </c>
      <c r="Y395" s="121" t="b">
        <f>Table1[[#This Row],[Column1]]=Table1[[#This Row],[OFF1]]</f>
        <v>1</v>
      </c>
    </row>
    <row r="396" spans="1:25" ht="13" hidden="1" customHeight="1">
      <c r="A396" s="11">
        <v>390</v>
      </c>
      <c r="B396" s="47">
        <v>206874042</v>
      </c>
      <c r="C396" s="87" t="s">
        <v>2483</v>
      </c>
      <c r="D396" s="11" t="s">
        <v>2484</v>
      </c>
      <c r="E396" s="48" t="s">
        <v>31</v>
      </c>
      <c r="F396" s="48" t="s">
        <v>74</v>
      </c>
      <c r="G396" s="48" t="s">
        <v>64</v>
      </c>
      <c r="H396" s="48" t="s">
        <v>75</v>
      </c>
      <c r="I396" s="11">
        <v>1299</v>
      </c>
      <c r="J396" s="49" t="str">
        <f>VLOOKUP(Table1[[#This Row],[Psoft No]],[1]Roster!$C$1:$AJ$1369,9,0)</f>
        <v>Day Shift</v>
      </c>
      <c r="K396" s="49" t="s">
        <v>76</v>
      </c>
      <c r="L396" s="49" t="str">
        <f>VLOOKUP(Table1[[#This Row],[Psoft No]],[1]Roster!$C$1:$AJ$1369,11,0)</f>
        <v>Tuesday</v>
      </c>
      <c r="M396" s="49" t="str">
        <f>VLOOKUP(Table1[[#This Row],[Psoft No]],[1]Roster!$C$1:$AJ$1369,12,0)</f>
        <v>Wednesday</v>
      </c>
      <c r="N396" s="49" t="s">
        <v>89</v>
      </c>
      <c r="O396" s="48" t="s">
        <v>35</v>
      </c>
      <c r="P396" s="48" t="s">
        <v>80</v>
      </c>
      <c r="Q396" s="11" t="s">
        <v>90</v>
      </c>
      <c r="R396" s="11" t="s">
        <v>230</v>
      </c>
      <c r="S396" s="11" t="s">
        <v>1730</v>
      </c>
      <c r="T396" s="126" t="str">
        <f>IF(COUNTIFS('DWD RAW File'!$E:$E,$B396,'DWD RAW File'!$AF:$AF,$C$1)&gt;0, IF(COUNTIFS('DWD RAW File'!$E:$E,$B396,'DWD RAW File'!$AF:$AF,$C$1,'DWD RAW File'!$AB:$AB,"Present")&gt;0,"6th Day OT","OFF"), IF(COUNTIFS('DWD RAW File'!$E:$E,$B396,'DWD RAW File'!$AG:$AG,$C$1)&gt;0, IF(COUNTIFS('DWD RAW File'!$E:$E,$B396,'DWD RAW File'!$AG:$AG,$C$1,'DWD RAW File'!$AB:$AB,"Present")&gt;0,"7th Day OT","OFF"), IF(COUNTIFS('DWD RAW File'!$E:$E,$B396,'DWD RAW File'!$AB:$AB,"Present")&gt;0, "P", IF(COUNTIFS('DWD RAW File'!$E:$E,$B396,'DWD RAW File'!$AB:$AB,"Not Present",'DWD RAW File'!$AK:$AK,"&lt;&gt;")&gt;0, _xlfn.XLOOKUP($B396,'DWD RAW File'!$E:$E,'DWD RAW File'!$AK:$AK,""), IF(COUNTIFS('DWD RAW File'!$E:$E,$B396,'DWD RAW File'!$AB:$AB,"Not Present",'DWD RAW File'!$AL:$AL,"&lt;&gt;")&gt;0, _xlfn.XLOOKUP($B396,'DWD RAW File'!$E:$E,'DWD RAW File'!$AL:$AL,""), "AB")))))</f>
        <v>OFF</v>
      </c>
      <c r="U396" s="97"/>
      <c r="V396" s="51">
        <v>46020</v>
      </c>
      <c r="W396" s="49" t="s">
        <v>1558</v>
      </c>
      <c r="X396" s="121" t="str">
        <f>VLOOKUP(Table1[[#This Row],[Psoft No]],[2]Roster_1788384531598!$E$1:$AU$1334,28,0)</f>
        <v>Tuesday</v>
      </c>
      <c r="Y396" s="121" t="b">
        <f>Table1[[#This Row],[Column1]]=Table1[[#This Row],[OFF1]]</f>
        <v>1</v>
      </c>
    </row>
    <row r="397" spans="1:25" ht="13" hidden="1" customHeight="1">
      <c r="A397" s="11">
        <v>391</v>
      </c>
      <c r="B397" s="47">
        <v>206846115</v>
      </c>
      <c r="C397" s="87" t="s">
        <v>2485</v>
      </c>
      <c r="D397" s="47" t="s">
        <v>2486</v>
      </c>
      <c r="E397" s="47" t="s">
        <v>31</v>
      </c>
      <c r="F397" s="47" t="s">
        <v>74</v>
      </c>
      <c r="G397" s="47" t="s">
        <v>64</v>
      </c>
      <c r="H397" s="47" t="s">
        <v>75</v>
      </c>
      <c r="I397" s="47">
        <v>1299</v>
      </c>
      <c r="J397" s="49" t="str">
        <f>VLOOKUP(Table1[[#This Row],[Psoft No]],[1]Roster!$C$1:$AJ$1369,9,0)</f>
        <v>Day Shift</v>
      </c>
      <c r="K397" s="49" t="s">
        <v>76</v>
      </c>
      <c r="L397" s="49" t="str">
        <f>VLOOKUP(Table1[[#This Row],[Psoft No]],[1]Roster!$C$1:$AJ$1369,11,0)</f>
        <v>Thursday</v>
      </c>
      <c r="M397" s="49" t="str">
        <f>VLOOKUP(Table1[[#This Row],[Psoft No]],[1]Roster!$C$1:$AJ$1369,12,0)</f>
        <v>Friday</v>
      </c>
      <c r="N397" s="49" t="s">
        <v>89</v>
      </c>
      <c r="O397" s="47" t="s">
        <v>35</v>
      </c>
      <c r="P397" s="47" t="s">
        <v>80</v>
      </c>
      <c r="Q397" s="47" t="s">
        <v>90</v>
      </c>
      <c r="R397" s="11" t="s">
        <v>230</v>
      </c>
      <c r="S397" s="47" t="s">
        <v>1730</v>
      </c>
      <c r="T397" s="126" t="str">
        <f>IF(COUNTIFS('DWD RAW File'!$E:$E,$B397,'DWD RAW File'!$AF:$AF,$C$1)&gt;0, IF(COUNTIFS('DWD RAW File'!$E:$E,$B397,'DWD RAW File'!$AF:$AF,$C$1,'DWD RAW File'!$AB:$AB,"Present")&gt;0,"6th Day OT","OFF"), IF(COUNTIFS('DWD RAW File'!$E:$E,$B397,'DWD RAW File'!$AG:$AG,$C$1)&gt;0, IF(COUNTIFS('DWD RAW File'!$E:$E,$B397,'DWD RAW File'!$AG:$AG,$C$1,'DWD RAW File'!$AB:$AB,"Present")&gt;0,"7th Day OT","OFF"), IF(COUNTIFS('DWD RAW File'!$E:$E,$B397,'DWD RAW File'!$AB:$AB,"Present")&gt;0, "P", IF(COUNTIFS('DWD RAW File'!$E:$E,$B397,'DWD RAW File'!$AB:$AB,"Not Present",'DWD RAW File'!$AK:$AK,"&lt;&gt;")&gt;0, _xlfn.XLOOKUP($B397,'DWD RAW File'!$E:$E,'DWD RAW File'!$AK:$AK,""), IF(COUNTIFS('DWD RAW File'!$E:$E,$B397,'DWD RAW File'!$AB:$AB,"Not Present",'DWD RAW File'!$AL:$AL,"&lt;&gt;")&gt;0, _xlfn.XLOOKUP($B397,'DWD RAW File'!$E:$E,'DWD RAW File'!$AL:$AL,""), "AB")))))</f>
        <v>P</v>
      </c>
      <c r="U397" s="97"/>
      <c r="V397" s="51">
        <v>46013</v>
      </c>
      <c r="W397" s="47" t="s">
        <v>1558</v>
      </c>
      <c r="X397" s="121" t="str">
        <f>VLOOKUP(Table1[[#This Row],[Psoft No]],[2]Roster_1788384531598!$E$1:$AU$1334,28,0)</f>
        <v>Thursday</v>
      </c>
      <c r="Y397" s="121" t="b">
        <f>Table1[[#This Row],[Column1]]=Table1[[#This Row],[OFF1]]</f>
        <v>1</v>
      </c>
    </row>
    <row r="398" spans="1:25" ht="13" hidden="1" customHeight="1">
      <c r="A398" s="11">
        <v>392</v>
      </c>
      <c r="B398" s="47">
        <v>203816298</v>
      </c>
      <c r="C398" s="87" t="s">
        <v>2487</v>
      </c>
      <c r="D398" s="11" t="s">
        <v>2488</v>
      </c>
      <c r="E398" s="48" t="s">
        <v>31</v>
      </c>
      <c r="F398" s="48" t="s">
        <v>74</v>
      </c>
      <c r="G398" s="11" t="s">
        <v>64</v>
      </c>
      <c r="H398" s="11" t="s">
        <v>75</v>
      </c>
      <c r="I398" s="11">
        <v>1299</v>
      </c>
      <c r="J398" s="49" t="str">
        <f>VLOOKUP(Table1[[#This Row],[Psoft No]],[1]Roster!$C$1:$AJ$1369,9,0)</f>
        <v>Night Shift</v>
      </c>
      <c r="K398" s="49" t="s">
        <v>76</v>
      </c>
      <c r="L398" s="49" t="str">
        <f>VLOOKUP(Table1[[#This Row],[Psoft No]],[1]Roster!$C$1:$AJ$1369,11,0)</f>
        <v>Sunday</v>
      </c>
      <c r="M398" s="49" t="str">
        <f>VLOOKUP(Table1[[#This Row],[Psoft No]],[1]Roster!$C$1:$AJ$1369,12,0)</f>
        <v>Monday</v>
      </c>
      <c r="N398" s="48" t="s">
        <v>86</v>
      </c>
      <c r="O398" s="49" t="s">
        <v>35</v>
      </c>
      <c r="P398" s="11" t="s">
        <v>80</v>
      </c>
      <c r="Q398" s="11" t="s">
        <v>90</v>
      </c>
      <c r="R398" s="11" t="s">
        <v>224</v>
      </c>
      <c r="S398" s="11" t="s">
        <v>225</v>
      </c>
      <c r="T398" s="126" t="str">
        <f>IF(COUNTIFS('DWD RAW File'!$E:$E,$B398,'DWD RAW File'!$AF:$AF,$C$1)&gt;0, IF(COUNTIFS('DWD RAW File'!$E:$E,$B398,'DWD RAW File'!$AF:$AF,$C$1,'DWD RAW File'!$AB:$AB,"Present")&gt;0,"6th Day OT","OFF"), IF(COUNTIFS('DWD RAW File'!$E:$E,$B398,'DWD RAW File'!$AG:$AG,$C$1)&gt;0, IF(COUNTIFS('DWD RAW File'!$E:$E,$B398,'DWD RAW File'!$AG:$AG,$C$1,'DWD RAW File'!$AB:$AB,"Present")&gt;0,"7th Day OT","OFF"), IF(COUNTIFS('DWD RAW File'!$E:$E,$B398,'DWD RAW File'!$AB:$AB,"Present")&gt;0, "P", IF(COUNTIFS('DWD RAW File'!$E:$E,$B398,'DWD RAW File'!$AB:$AB,"Not Present",'DWD RAW File'!$AK:$AK,"&lt;&gt;")&gt;0, _xlfn.XLOOKUP($B398,'DWD RAW File'!$E:$E,'DWD RAW File'!$AK:$AK,""), IF(COUNTIFS('DWD RAW File'!$E:$E,$B398,'DWD RAW File'!$AB:$AB,"Not Present",'DWD RAW File'!$AL:$AL,"&lt;&gt;")&gt;0, _xlfn.XLOOKUP($B398,'DWD RAW File'!$E:$E,'DWD RAW File'!$AL:$AL,""), "AB")))))</f>
        <v>P</v>
      </c>
      <c r="U398" s="97"/>
      <c r="V398" s="51">
        <v>45826</v>
      </c>
      <c r="W398" s="49" t="s">
        <v>1558</v>
      </c>
      <c r="X398" s="121" t="str">
        <f>VLOOKUP(Table1[[#This Row],[Psoft No]],[2]Roster_1788384531598!$E$1:$AU$1334,28,0)</f>
        <v>Sunday</v>
      </c>
      <c r="Y398" s="121" t="b">
        <f>Table1[[#This Row],[Column1]]=Table1[[#This Row],[OFF1]]</f>
        <v>1</v>
      </c>
    </row>
    <row r="399" spans="1:25" ht="13" hidden="1" customHeight="1">
      <c r="A399" s="11">
        <v>393</v>
      </c>
      <c r="B399" s="47">
        <v>204246603</v>
      </c>
      <c r="C399" s="87" t="s">
        <v>392</v>
      </c>
      <c r="D399" s="11" t="s">
        <v>393</v>
      </c>
      <c r="E399" s="48" t="s">
        <v>31</v>
      </c>
      <c r="F399" s="48" t="s">
        <v>74</v>
      </c>
      <c r="G399" s="11" t="s">
        <v>65</v>
      </c>
      <c r="H399" s="11" t="s">
        <v>1317</v>
      </c>
      <c r="I399" s="11">
        <v>1299</v>
      </c>
      <c r="J399" s="49" t="str">
        <f>VLOOKUP(Table1[[#This Row],[Psoft No]],[1]Roster!$C$1:$AJ$1369,9,0)</f>
        <v>Day Shift</v>
      </c>
      <c r="K399" s="49" t="s">
        <v>76</v>
      </c>
      <c r="L399" s="49" t="str">
        <f>VLOOKUP(Table1[[#This Row],[Psoft No]],[1]Roster!$C$1:$AJ$1369,11,0)</f>
        <v>Wednesday</v>
      </c>
      <c r="M399" s="49" t="str">
        <f>VLOOKUP(Table1[[#This Row],[Psoft No]],[1]Roster!$C$1:$AJ$1369,12,0)</f>
        <v>Thursday</v>
      </c>
      <c r="N399" s="48" t="s">
        <v>86</v>
      </c>
      <c r="O399" s="49" t="s">
        <v>68</v>
      </c>
      <c r="P399" s="11" t="s">
        <v>80</v>
      </c>
      <c r="Q399" s="11" t="s">
        <v>87</v>
      </c>
      <c r="R399" s="11" t="s">
        <v>2654</v>
      </c>
      <c r="S399" s="11" t="s">
        <v>2655</v>
      </c>
      <c r="T399" s="126" t="str">
        <f>IF(COUNTIFS('DWD RAW File'!$E:$E,$B399,'DWD RAW File'!$AF:$AF,$C$1)&gt;0, IF(COUNTIFS('DWD RAW File'!$E:$E,$B399,'DWD RAW File'!$AF:$AF,$C$1,'DWD RAW File'!$AB:$AB,"Present")&gt;0,"6th Day OT","OFF"), IF(COUNTIFS('DWD RAW File'!$E:$E,$B399,'DWD RAW File'!$AG:$AG,$C$1)&gt;0, IF(COUNTIFS('DWD RAW File'!$E:$E,$B399,'DWD RAW File'!$AG:$AG,$C$1,'DWD RAW File'!$AB:$AB,"Present")&gt;0,"7th Day OT","OFF"), IF(COUNTIFS('DWD RAW File'!$E:$E,$B399,'DWD RAW File'!$AB:$AB,"Present")&gt;0, "P", IF(COUNTIFS('DWD RAW File'!$E:$E,$B399,'DWD RAW File'!$AB:$AB,"Not Present",'DWD RAW File'!$AK:$AK,"&lt;&gt;")&gt;0, _xlfn.XLOOKUP($B399,'DWD RAW File'!$E:$E,'DWD RAW File'!$AK:$AK,""), IF(COUNTIFS('DWD RAW File'!$E:$E,$B399,'DWD RAW File'!$AB:$AB,"Not Present",'DWD RAW File'!$AL:$AL,"&lt;&gt;")&gt;0, _xlfn.XLOOKUP($B399,'DWD RAW File'!$E:$E,'DWD RAW File'!$AL:$AL,""), "AB")))))</f>
        <v>OFF</v>
      </c>
      <c r="U399" s="97"/>
      <c r="V399" s="51">
        <v>45579</v>
      </c>
      <c r="W399" s="49" t="s">
        <v>68</v>
      </c>
      <c r="X399" s="121" t="str">
        <f>VLOOKUP(Table1[[#This Row],[Psoft No]],[2]Roster_1788384531598!$E$1:$AU$1334,28,0)</f>
        <v>Wednesday</v>
      </c>
      <c r="Y399" s="121" t="b">
        <f>Table1[[#This Row],[Column1]]=Table1[[#This Row],[OFF1]]</f>
        <v>1</v>
      </c>
    </row>
    <row r="400" spans="1:25" ht="13" hidden="1" customHeight="1">
      <c r="A400" s="11">
        <v>394</v>
      </c>
      <c r="B400" s="47">
        <v>205977115</v>
      </c>
      <c r="C400" s="87" t="s">
        <v>394</v>
      </c>
      <c r="D400" s="11" t="s">
        <v>395</v>
      </c>
      <c r="E400" s="48" t="s">
        <v>31</v>
      </c>
      <c r="F400" s="48" t="s">
        <v>74</v>
      </c>
      <c r="G400" s="11" t="s">
        <v>64</v>
      </c>
      <c r="H400" s="11" t="s">
        <v>75</v>
      </c>
      <c r="I400" s="11">
        <v>1299</v>
      </c>
      <c r="J400" s="49" t="str">
        <f>VLOOKUP(Table1[[#This Row],[Psoft No]],[1]Roster!$C$1:$AJ$1369,9,0)</f>
        <v>Day Shift</v>
      </c>
      <c r="K400" s="49" t="s">
        <v>76</v>
      </c>
      <c r="L400" s="49" t="str">
        <f>VLOOKUP(Table1[[#This Row],[Psoft No]],[1]Roster!$C$1:$AJ$1369,11,0)</f>
        <v>Sunday</v>
      </c>
      <c r="M400" s="49" t="str">
        <f>VLOOKUP(Table1[[#This Row],[Psoft No]],[1]Roster!$C$1:$AJ$1369,12,0)</f>
        <v>Monday</v>
      </c>
      <c r="N400" s="48" t="s">
        <v>86</v>
      </c>
      <c r="O400" s="49" t="s">
        <v>35</v>
      </c>
      <c r="P400" s="11" t="s">
        <v>80</v>
      </c>
      <c r="Q400" s="11" t="s">
        <v>90</v>
      </c>
      <c r="R400" s="11" t="s">
        <v>223</v>
      </c>
      <c r="S400" s="11" t="s">
        <v>2649</v>
      </c>
      <c r="T400" s="126" t="str">
        <f>IF(COUNTIFS('DWD RAW File'!$E:$E,$B400,'DWD RAW File'!$AF:$AF,$C$1)&gt;0, IF(COUNTIFS('DWD RAW File'!$E:$E,$B400,'DWD RAW File'!$AF:$AF,$C$1,'DWD RAW File'!$AB:$AB,"Present")&gt;0,"6th Day OT","OFF"), IF(COUNTIFS('DWD RAW File'!$E:$E,$B400,'DWD RAW File'!$AG:$AG,$C$1)&gt;0, IF(COUNTIFS('DWD RAW File'!$E:$E,$B400,'DWD RAW File'!$AG:$AG,$C$1,'DWD RAW File'!$AB:$AB,"Present")&gt;0,"7th Day OT","OFF"), IF(COUNTIFS('DWD RAW File'!$E:$E,$B400,'DWD RAW File'!$AB:$AB,"Present")&gt;0, "P", IF(COUNTIFS('DWD RAW File'!$E:$E,$B400,'DWD RAW File'!$AB:$AB,"Not Present",'DWD RAW File'!$AK:$AK,"&lt;&gt;")&gt;0, _xlfn.XLOOKUP($B400,'DWD RAW File'!$E:$E,'DWD RAW File'!$AK:$AK,""), IF(COUNTIFS('DWD RAW File'!$E:$E,$B400,'DWD RAW File'!$AB:$AB,"Not Present",'DWD RAW File'!$AL:$AL,"&lt;&gt;")&gt;0, _xlfn.XLOOKUP($B400,'DWD RAW File'!$E:$E,'DWD RAW File'!$AL:$AL,""), "AB")))))</f>
        <v>P</v>
      </c>
      <c r="U400" s="97"/>
      <c r="V400" s="51">
        <v>45915</v>
      </c>
      <c r="W400" s="49" t="s">
        <v>1558</v>
      </c>
      <c r="X400" s="121" t="str">
        <f>VLOOKUP(Table1[[#This Row],[Psoft No]],[2]Roster_1788384531598!$E$1:$AU$1334,28,0)</f>
        <v>Sunday</v>
      </c>
      <c r="Y400" s="121" t="b">
        <f>Table1[[#This Row],[Column1]]=Table1[[#This Row],[OFF1]]</f>
        <v>1</v>
      </c>
    </row>
    <row r="401" spans="1:25" ht="13" hidden="1" customHeight="1">
      <c r="A401" s="11">
        <v>395</v>
      </c>
      <c r="B401" s="47">
        <v>206504129</v>
      </c>
      <c r="C401" s="87" t="s">
        <v>2489</v>
      </c>
      <c r="D401" s="11" t="s">
        <v>2490</v>
      </c>
      <c r="E401" s="48" t="s">
        <v>31</v>
      </c>
      <c r="F401" s="48" t="s">
        <v>74</v>
      </c>
      <c r="G401" s="11" t="s">
        <v>64</v>
      </c>
      <c r="H401" s="11" t="s">
        <v>75</v>
      </c>
      <c r="I401" s="11">
        <v>1299</v>
      </c>
      <c r="J401" s="49" t="str">
        <f>VLOOKUP(Table1[[#This Row],[Psoft No]],[1]Roster!$C$1:$AJ$1369,9,0)</f>
        <v>Day Shift</v>
      </c>
      <c r="K401" s="49" t="s">
        <v>76</v>
      </c>
      <c r="L401" s="49" t="str">
        <f>VLOOKUP(Table1[[#This Row],[Psoft No]],[1]Roster!$C$1:$AJ$1369,11,0)</f>
        <v>Thursday</v>
      </c>
      <c r="M401" s="49" t="str">
        <f>VLOOKUP(Table1[[#This Row],[Psoft No]],[1]Roster!$C$1:$AJ$1369,12,0)</f>
        <v>Friday</v>
      </c>
      <c r="N401" s="48" t="s">
        <v>86</v>
      </c>
      <c r="O401" s="49" t="s">
        <v>35</v>
      </c>
      <c r="P401" s="11" t="s">
        <v>80</v>
      </c>
      <c r="Q401" s="11" t="s">
        <v>90</v>
      </c>
      <c r="R401" s="11" t="s">
        <v>223</v>
      </c>
      <c r="S401" s="11" t="s">
        <v>2649</v>
      </c>
      <c r="T401" s="126" t="str">
        <f>IF(COUNTIFS('DWD RAW File'!$E:$E,$B401,'DWD RAW File'!$AF:$AF,$C$1)&gt;0, IF(COUNTIFS('DWD RAW File'!$E:$E,$B401,'DWD RAW File'!$AF:$AF,$C$1,'DWD RAW File'!$AB:$AB,"Present")&gt;0,"6th Day OT","OFF"), IF(COUNTIFS('DWD RAW File'!$E:$E,$B401,'DWD RAW File'!$AG:$AG,$C$1)&gt;0, IF(COUNTIFS('DWD RAW File'!$E:$E,$B401,'DWD RAW File'!$AG:$AG,$C$1,'DWD RAW File'!$AB:$AB,"Present")&gt;0,"7th Day OT","OFF"), IF(COUNTIFS('DWD RAW File'!$E:$E,$B401,'DWD RAW File'!$AB:$AB,"Present")&gt;0, "P", IF(COUNTIFS('DWD RAW File'!$E:$E,$B401,'DWD RAW File'!$AB:$AB,"Not Present",'DWD RAW File'!$AK:$AK,"&lt;&gt;")&gt;0, _xlfn.XLOOKUP($B401,'DWD RAW File'!$E:$E,'DWD RAW File'!$AK:$AK,""), IF(COUNTIFS('DWD RAW File'!$E:$E,$B401,'DWD RAW File'!$AB:$AB,"Not Present",'DWD RAW File'!$AL:$AL,"&lt;&gt;")&gt;0, _xlfn.XLOOKUP($B401,'DWD RAW File'!$E:$E,'DWD RAW File'!$AL:$AL,""), "AB")))))</f>
        <v>P</v>
      </c>
      <c r="U401" s="97"/>
      <c r="V401" s="51">
        <v>45971</v>
      </c>
      <c r="W401" s="49" t="s">
        <v>1558</v>
      </c>
      <c r="X401" s="121" t="str">
        <f>VLOOKUP(Table1[[#This Row],[Psoft No]],[2]Roster_1788384531598!$E$1:$AU$1334,28,0)</f>
        <v>Thursday</v>
      </c>
      <c r="Y401" s="121" t="b">
        <f>Table1[[#This Row],[Column1]]=Table1[[#This Row],[OFF1]]</f>
        <v>1</v>
      </c>
    </row>
    <row r="402" spans="1:25" ht="13" hidden="1" customHeight="1">
      <c r="A402" s="11">
        <v>396</v>
      </c>
      <c r="B402" s="47">
        <v>203521425</v>
      </c>
      <c r="C402" s="87" t="s">
        <v>396</v>
      </c>
      <c r="D402" s="11" t="s">
        <v>397</v>
      </c>
      <c r="E402" s="48" t="s">
        <v>31</v>
      </c>
      <c r="F402" s="48" t="s">
        <v>74</v>
      </c>
      <c r="G402" s="11" t="s">
        <v>64</v>
      </c>
      <c r="H402" s="11" t="s">
        <v>75</v>
      </c>
      <c r="I402" s="11">
        <v>1299</v>
      </c>
      <c r="J402" s="49" t="str">
        <f>VLOOKUP(Table1[[#This Row],[Psoft No]],[1]Roster!$C$1:$AJ$1369,9,0)</f>
        <v>Day Shift</v>
      </c>
      <c r="K402" s="49" t="s">
        <v>76</v>
      </c>
      <c r="L402" s="49" t="str">
        <f>VLOOKUP(Table1[[#This Row],[Psoft No]],[1]Roster!$C$1:$AJ$1369,11,0)</f>
        <v>Saturday</v>
      </c>
      <c r="M402" s="49" t="str">
        <f>VLOOKUP(Table1[[#This Row],[Psoft No]],[1]Roster!$C$1:$AJ$1369,12,0)</f>
        <v>Sunday</v>
      </c>
      <c r="N402" s="48" t="s">
        <v>79</v>
      </c>
      <c r="O402" s="49" t="s">
        <v>35</v>
      </c>
      <c r="P402" s="11" t="s">
        <v>80</v>
      </c>
      <c r="Q402" s="11" t="s">
        <v>81</v>
      </c>
      <c r="R402" s="11" t="s">
        <v>224</v>
      </c>
      <c r="S402" s="11" t="s">
        <v>225</v>
      </c>
      <c r="T402" s="126" t="str">
        <f>IF(COUNTIFS('DWD RAW File'!$E:$E,$B402,'DWD RAW File'!$AF:$AF,$C$1)&gt;0, IF(COUNTIFS('DWD RAW File'!$E:$E,$B402,'DWD RAW File'!$AF:$AF,$C$1,'DWD RAW File'!$AB:$AB,"Present")&gt;0,"6th Day OT","OFF"), IF(COUNTIFS('DWD RAW File'!$E:$E,$B402,'DWD RAW File'!$AG:$AG,$C$1)&gt;0, IF(COUNTIFS('DWD RAW File'!$E:$E,$B402,'DWD RAW File'!$AG:$AG,$C$1,'DWD RAW File'!$AB:$AB,"Present")&gt;0,"7th Day OT","OFF"), IF(COUNTIFS('DWD RAW File'!$E:$E,$B402,'DWD RAW File'!$AB:$AB,"Present")&gt;0, "P", IF(COUNTIFS('DWD RAW File'!$E:$E,$B402,'DWD RAW File'!$AB:$AB,"Not Present",'DWD RAW File'!$AK:$AK,"&lt;&gt;")&gt;0, _xlfn.XLOOKUP($B402,'DWD RAW File'!$E:$E,'DWD RAW File'!$AK:$AK,""), IF(COUNTIFS('DWD RAW File'!$E:$E,$B402,'DWD RAW File'!$AB:$AB,"Not Present",'DWD RAW File'!$AL:$AL,"&lt;&gt;")&gt;0, _xlfn.XLOOKUP($B402,'DWD RAW File'!$E:$E,'DWD RAW File'!$AL:$AL,""), "AB")))))</f>
        <v>P</v>
      </c>
      <c r="U402" s="97"/>
      <c r="V402" s="51">
        <v>45463</v>
      </c>
      <c r="W402" s="49" t="s">
        <v>1557</v>
      </c>
      <c r="X402" s="121" t="str">
        <f>VLOOKUP(Table1[[#This Row],[Psoft No]],[2]Roster_1788384531598!$E$1:$AU$1334,28,0)</f>
        <v>Saturday</v>
      </c>
      <c r="Y402" s="121" t="b">
        <f>Table1[[#This Row],[Column1]]=Table1[[#This Row],[OFF1]]</f>
        <v>1</v>
      </c>
    </row>
    <row r="403" spans="1:25" ht="13" hidden="1" customHeight="1">
      <c r="A403" s="11">
        <v>397</v>
      </c>
      <c r="B403" s="47">
        <v>203736254</v>
      </c>
      <c r="C403" s="87" t="s">
        <v>2491</v>
      </c>
      <c r="D403" s="11" t="s">
        <v>2492</v>
      </c>
      <c r="E403" s="48" t="s">
        <v>31</v>
      </c>
      <c r="F403" s="48" t="s">
        <v>74</v>
      </c>
      <c r="G403" s="11" t="s">
        <v>65</v>
      </c>
      <c r="H403" s="11" t="s">
        <v>1317</v>
      </c>
      <c r="I403" s="11">
        <v>1299</v>
      </c>
      <c r="J403" s="49" t="str">
        <f>VLOOKUP(Table1[[#This Row],[Psoft No]],[1]Roster!$C$1:$AJ$1369,9,0)</f>
        <v>Night Shift</v>
      </c>
      <c r="K403" s="49" t="s">
        <v>76</v>
      </c>
      <c r="L403" s="49" t="str">
        <f>VLOOKUP(Table1[[#This Row],[Psoft No]],[1]Roster!$C$1:$AJ$1369,11,0)</f>
        <v>Tuesday</v>
      </c>
      <c r="M403" s="49" t="str">
        <f>VLOOKUP(Table1[[#This Row],[Psoft No]],[1]Roster!$C$1:$AJ$1369,12,0)</f>
        <v>Wednesday</v>
      </c>
      <c r="N403" s="48" t="s">
        <v>86</v>
      </c>
      <c r="O403" s="49" t="s">
        <v>68</v>
      </c>
      <c r="P403" s="11" t="s">
        <v>80</v>
      </c>
      <c r="Q403" s="11" t="s">
        <v>90</v>
      </c>
      <c r="R403" s="11" t="s">
        <v>2654</v>
      </c>
      <c r="S403" s="11" t="s">
        <v>2655</v>
      </c>
      <c r="T403" s="126" t="str">
        <f>IF(COUNTIFS('DWD RAW File'!$E:$E,$B403,'DWD RAW File'!$AF:$AF,$C$1)&gt;0, IF(COUNTIFS('DWD RAW File'!$E:$E,$B403,'DWD RAW File'!$AF:$AF,$C$1,'DWD RAW File'!$AB:$AB,"Present")&gt;0,"6th Day OT","OFF"), IF(COUNTIFS('DWD RAW File'!$E:$E,$B403,'DWD RAW File'!$AG:$AG,$C$1)&gt;0, IF(COUNTIFS('DWD RAW File'!$E:$E,$B403,'DWD RAW File'!$AG:$AG,$C$1,'DWD RAW File'!$AB:$AB,"Present")&gt;0,"7th Day OT","OFF"), IF(COUNTIFS('DWD RAW File'!$E:$E,$B403,'DWD RAW File'!$AB:$AB,"Present")&gt;0, "P", IF(COUNTIFS('DWD RAW File'!$E:$E,$B403,'DWD RAW File'!$AB:$AB,"Not Present",'DWD RAW File'!$AK:$AK,"&lt;&gt;")&gt;0, _xlfn.XLOOKUP($B403,'DWD RAW File'!$E:$E,'DWD RAW File'!$AK:$AK,""), IF(COUNTIFS('DWD RAW File'!$E:$E,$B403,'DWD RAW File'!$AB:$AB,"Not Present",'DWD RAW File'!$AL:$AL,"&lt;&gt;")&gt;0, _xlfn.XLOOKUP($B403,'DWD RAW File'!$E:$E,'DWD RAW File'!$AL:$AL,""), "AB")))))</f>
        <v>OFF</v>
      </c>
      <c r="U403" s="97"/>
      <c r="V403" s="51">
        <v>45502</v>
      </c>
      <c r="W403" s="49" t="s">
        <v>68</v>
      </c>
      <c r="X403" s="121" t="str">
        <f>VLOOKUP(Table1[[#This Row],[Psoft No]],[2]Roster_1788384531598!$E$1:$AU$1334,28,0)</f>
        <v>Tuesday</v>
      </c>
      <c r="Y403" s="121" t="b">
        <f>Table1[[#This Row],[Column1]]=Table1[[#This Row],[OFF1]]</f>
        <v>1</v>
      </c>
    </row>
    <row r="404" spans="1:25" ht="13" hidden="1" customHeight="1">
      <c r="A404" s="11">
        <v>398</v>
      </c>
      <c r="B404" s="47">
        <v>203800481</v>
      </c>
      <c r="C404" s="87" t="s">
        <v>398</v>
      </c>
      <c r="D404" s="11" t="s">
        <v>399</v>
      </c>
      <c r="E404" s="48" t="s">
        <v>31</v>
      </c>
      <c r="F404" s="48" t="s">
        <v>74</v>
      </c>
      <c r="G404" s="11" t="s">
        <v>64</v>
      </c>
      <c r="H404" s="11" t="s">
        <v>75</v>
      </c>
      <c r="I404" s="11">
        <v>1299</v>
      </c>
      <c r="J404" s="49" t="str">
        <f>VLOOKUP(Table1[[#This Row],[Psoft No]],[1]Roster!$C$1:$AJ$1369,9,0)</f>
        <v>Day Shift</v>
      </c>
      <c r="K404" s="49" t="s">
        <v>76</v>
      </c>
      <c r="L404" s="49" t="str">
        <f>VLOOKUP(Table1[[#This Row],[Psoft No]],[1]Roster!$C$1:$AJ$1369,11,0)</f>
        <v>Thursday</v>
      </c>
      <c r="M404" s="49" t="str">
        <f>VLOOKUP(Table1[[#This Row],[Psoft No]],[1]Roster!$C$1:$AJ$1369,12,0)</f>
        <v>Friday</v>
      </c>
      <c r="N404" s="48" t="s">
        <v>86</v>
      </c>
      <c r="O404" s="49" t="s">
        <v>35</v>
      </c>
      <c r="P404" s="11" t="s">
        <v>80</v>
      </c>
      <c r="Q404" s="11" t="s">
        <v>90</v>
      </c>
      <c r="R404" s="11" t="s">
        <v>224</v>
      </c>
      <c r="S404" s="11" t="s">
        <v>225</v>
      </c>
      <c r="T404" s="126" t="str">
        <f>IF(COUNTIFS('DWD RAW File'!$E:$E,$B404,'DWD RAW File'!$AF:$AF,$C$1)&gt;0, IF(COUNTIFS('DWD RAW File'!$E:$E,$B404,'DWD RAW File'!$AF:$AF,$C$1,'DWD RAW File'!$AB:$AB,"Present")&gt;0,"6th Day OT","OFF"), IF(COUNTIFS('DWD RAW File'!$E:$E,$B404,'DWD RAW File'!$AG:$AG,$C$1)&gt;0, IF(COUNTIFS('DWD RAW File'!$E:$E,$B404,'DWD RAW File'!$AG:$AG,$C$1,'DWD RAW File'!$AB:$AB,"Present")&gt;0,"7th Day OT","OFF"), IF(COUNTIFS('DWD RAW File'!$E:$E,$B404,'DWD RAW File'!$AB:$AB,"Present")&gt;0, "P", IF(COUNTIFS('DWD RAW File'!$E:$E,$B404,'DWD RAW File'!$AB:$AB,"Not Present",'DWD RAW File'!$AK:$AK,"&lt;&gt;")&gt;0, _xlfn.XLOOKUP($B404,'DWD RAW File'!$E:$E,'DWD RAW File'!$AK:$AK,""), IF(COUNTIFS('DWD RAW File'!$E:$E,$B404,'DWD RAW File'!$AB:$AB,"Not Present",'DWD RAW File'!$AL:$AL,"&lt;&gt;")&gt;0, _xlfn.XLOOKUP($B404,'DWD RAW File'!$E:$E,'DWD RAW File'!$AL:$AL,""), "AB")))))</f>
        <v>P</v>
      </c>
      <c r="U404" s="97"/>
      <c r="V404" s="51">
        <v>45516</v>
      </c>
      <c r="W404" s="49" t="s">
        <v>1558</v>
      </c>
      <c r="X404" s="121" t="str">
        <f>VLOOKUP(Table1[[#This Row],[Psoft No]],[2]Roster_1788384531598!$E$1:$AU$1334,28,0)</f>
        <v>Thursday</v>
      </c>
      <c r="Y404" s="121" t="b">
        <f>Table1[[#This Row],[Column1]]=Table1[[#This Row],[OFF1]]</f>
        <v>1</v>
      </c>
    </row>
    <row r="405" spans="1:25" ht="13" hidden="1" customHeight="1">
      <c r="A405" s="11">
        <v>399</v>
      </c>
      <c r="B405" s="47">
        <v>205977117</v>
      </c>
      <c r="C405" s="87" t="s">
        <v>2493</v>
      </c>
      <c r="D405" s="11" t="s">
        <v>2494</v>
      </c>
      <c r="E405" s="48" t="s">
        <v>31</v>
      </c>
      <c r="F405" s="48" t="s">
        <v>74</v>
      </c>
      <c r="G405" s="11" t="s">
        <v>64</v>
      </c>
      <c r="H405" s="11" t="s">
        <v>75</v>
      </c>
      <c r="I405" s="11">
        <v>1299</v>
      </c>
      <c r="J405" s="49" t="str">
        <f>VLOOKUP(Table1[[#This Row],[Psoft No]],[1]Roster!$C$1:$AJ$1369,9,0)</f>
        <v>Day Shift</v>
      </c>
      <c r="K405" s="49" t="s">
        <v>76</v>
      </c>
      <c r="L405" s="49" t="str">
        <f>VLOOKUP(Table1[[#This Row],[Psoft No]],[1]Roster!$C$1:$AJ$1369,11,0)</f>
        <v>Sunday</v>
      </c>
      <c r="M405" s="49" t="str">
        <f>VLOOKUP(Table1[[#This Row],[Psoft No]],[1]Roster!$C$1:$AJ$1369,12,0)</f>
        <v>Monday</v>
      </c>
      <c r="N405" s="48" t="s">
        <v>86</v>
      </c>
      <c r="O405" s="49" t="s">
        <v>35</v>
      </c>
      <c r="P405" s="11" t="s">
        <v>80</v>
      </c>
      <c r="Q405" s="11" t="s">
        <v>90</v>
      </c>
      <c r="R405" s="11" t="s">
        <v>230</v>
      </c>
      <c r="S405" s="11" t="s">
        <v>1730</v>
      </c>
      <c r="T405" s="126" t="str">
        <f>IF(COUNTIFS('DWD RAW File'!$E:$E,$B405,'DWD RAW File'!$AF:$AF,$C$1)&gt;0, IF(COUNTIFS('DWD RAW File'!$E:$E,$B405,'DWD RAW File'!$AF:$AF,$C$1,'DWD RAW File'!$AB:$AB,"Present")&gt;0,"6th Day OT","OFF"), IF(COUNTIFS('DWD RAW File'!$E:$E,$B405,'DWD RAW File'!$AG:$AG,$C$1)&gt;0, IF(COUNTIFS('DWD RAW File'!$E:$E,$B405,'DWD RAW File'!$AG:$AG,$C$1,'DWD RAW File'!$AB:$AB,"Present")&gt;0,"7th Day OT","OFF"), IF(COUNTIFS('DWD RAW File'!$E:$E,$B405,'DWD RAW File'!$AB:$AB,"Present")&gt;0, "P", IF(COUNTIFS('DWD RAW File'!$E:$E,$B405,'DWD RAW File'!$AB:$AB,"Not Present",'DWD RAW File'!$AK:$AK,"&lt;&gt;")&gt;0, _xlfn.XLOOKUP($B405,'DWD RAW File'!$E:$E,'DWD RAW File'!$AK:$AK,""), IF(COUNTIFS('DWD RAW File'!$E:$E,$B405,'DWD RAW File'!$AB:$AB,"Not Present",'DWD RAW File'!$AL:$AL,"&lt;&gt;")&gt;0, _xlfn.XLOOKUP($B405,'DWD RAW File'!$E:$E,'DWD RAW File'!$AL:$AL,""), "AB")))))</f>
        <v>P</v>
      </c>
      <c r="U405" s="97"/>
      <c r="V405" s="51">
        <v>45915</v>
      </c>
      <c r="W405" s="49" t="s">
        <v>1558</v>
      </c>
      <c r="X405" s="121" t="str">
        <f>VLOOKUP(Table1[[#This Row],[Psoft No]],[2]Roster_1788384531598!$E$1:$AU$1334,28,0)</f>
        <v>Sunday</v>
      </c>
      <c r="Y405" s="121" t="b">
        <f>Table1[[#This Row],[Column1]]=Table1[[#This Row],[OFF1]]</f>
        <v>1</v>
      </c>
    </row>
    <row r="406" spans="1:25" ht="13" hidden="1" customHeight="1">
      <c r="A406" s="11">
        <v>400</v>
      </c>
      <c r="B406" s="47">
        <v>205236908</v>
      </c>
      <c r="C406" s="87" t="s">
        <v>2495</v>
      </c>
      <c r="D406" s="11" t="s">
        <v>2496</v>
      </c>
      <c r="E406" s="48" t="s">
        <v>31</v>
      </c>
      <c r="F406" s="48" t="s">
        <v>74</v>
      </c>
      <c r="G406" s="11" t="s">
        <v>64</v>
      </c>
      <c r="H406" s="11" t="s">
        <v>75</v>
      </c>
      <c r="I406" s="11">
        <v>1299</v>
      </c>
      <c r="J406" s="49" t="str">
        <f>VLOOKUP(Table1[[#This Row],[Psoft No]],[1]Roster!$C$1:$AJ$1369,9,0)</f>
        <v>Day Shift</v>
      </c>
      <c r="K406" s="49" t="s">
        <v>76</v>
      </c>
      <c r="L406" s="49" t="str">
        <f>VLOOKUP(Table1[[#This Row],[Psoft No]],[1]Roster!$C$1:$AJ$1369,11,0)</f>
        <v>Wednesday</v>
      </c>
      <c r="M406" s="49" t="str">
        <f>VLOOKUP(Table1[[#This Row],[Psoft No]],[1]Roster!$C$1:$AJ$1369,12,0)</f>
        <v>Thursday</v>
      </c>
      <c r="N406" s="48" t="s">
        <v>86</v>
      </c>
      <c r="O406" s="49" t="s">
        <v>35</v>
      </c>
      <c r="P406" s="11" t="s">
        <v>80</v>
      </c>
      <c r="Q406" s="11" t="s">
        <v>90</v>
      </c>
      <c r="R406" s="11" t="s">
        <v>224</v>
      </c>
      <c r="S406" s="11" t="s">
        <v>225</v>
      </c>
      <c r="T406" s="126" t="str">
        <f>IF(COUNTIFS('DWD RAW File'!$E:$E,$B406,'DWD RAW File'!$AF:$AF,$C$1)&gt;0, IF(COUNTIFS('DWD RAW File'!$E:$E,$B406,'DWD RAW File'!$AF:$AF,$C$1,'DWD RAW File'!$AB:$AB,"Present")&gt;0,"6th Day OT","OFF"), IF(COUNTIFS('DWD RAW File'!$E:$E,$B406,'DWD RAW File'!$AG:$AG,$C$1)&gt;0, IF(COUNTIFS('DWD RAW File'!$E:$E,$B406,'DWD RAW File'!$AG:$AG,$C$1,'DWD RAW File'!$AB:$AB,"Present")&gt;0,"7th Day OT","OFF"), IF(COUNTIFS('DWD RAW File'!$E:$E,$B406,'DWD RAW File'!$AB:$AB,"Present")&gt;0, "P", IF(COUNTIFS('DWD RAW File'!$E:$E,$B406,'DWD RAW File'!$AB:$AB,"Not Present",'DWD RAW File'!$AK:$AK,"&lt;&gt;")&gt;0, _xlfn.XLOOKUP($B406,'DWD RAW File'!$E:$E,'DWD RAW File'!$AK:$AK,""), IF(COUNTIFS('DWD RAW File'!$E:$E,$B406,'DWD RAW File'!$AB:$AB,"Not Present",'DWD RAW File'!$AL:$AL,"&lt;&gt;")&gt;0, _xlfn.XLOOKUP($B406,'DWD RAW File'!$E:$E,'DWD RAW File'!$AL:$AL,""), "AB")))))</f>
        <v>OFF</v>
      </c>
      <c r="U406" s="97"/>
      <c r="V406" s="51">
        <v>45831</v>
      </c>
      <c r="W406" s="49" t="s">
        <v>1559</v>
      </c>
      <c r="X406" s="121" t="str">
        <f>VLOOKUP(Table1[[#This Row],[Psoft No]],[2]Roster_1788384531598!$E$1:$AU$1334,28,0)</f>
        <v>Wednesday</v>
      </c>
      <c r="Y406" s="121" t="b">
        <f>Table1[[#This Row],[Column1]]=Table1[[#This Row],[OFF1]]</f>
        <v>1</v>
      </c>
    </row>
    <row r="407" spans="1:25" ht="13" hidden="1" customHeight="1">
      <c r="A407" s="11">
        <v>401</v>
      </c>
      <c r="B407" s="47">
        <v>206846689</v>
      </c>
      <c r="C407" s="87" t="s">
        <v>2497</v>
      </c>
      <c r="D407" s="47" t="s">
        <v>2498</v>
      </c>
      <c r="E407" s="47" t="s">
        <v>31</v>
      </c>
      <c r="F407" s="47" t="s">
        <v>74</v>
      </c>
      <c r="G407" s="47" t="s">
        <v>64</v>
      </c>
      <c r="H407" s="47" t="s">
        <v>75</v>
      </c>
      <c r="I407" s="47">
        <v>1299</v>
      </c>
      <c r="J407" s="49" t="str">
        <f>VLOOKUP(Table1[[#This Row],[Psoft No]],[1]Roster!$C$1:$AJ$1369,9,0)</f>
        <v>Night Shift</v>
      </c>
      <c r="K407" s="49" t="s">
        <v>76</v>
      </c>
      <c r="L407" s="49" t="str">
        <f>VLOOKUP(Table1[[#This Row],[Psoft No]],[1]Roster!$C$1:$AJ$1369,11,0)</f>
        <v>Tuesday</v>
      </c>
      <c r="M407" s="49" t="str">
        <f>VLOOKUP(Table1[[#This Row],[Psoft No]],[1]Roster!$C$1:$AJ$1369,12,0)</f>
        <v>Wednesday</v>
      </c>
      <c r="N407" s="49" t="s">
        <v>89</v>
      </c>
      <c r="O407" s="47" t="s">
        <v>35</v>
      </c>
      <c r="P407" s="47" t="s">
        <v>80</v>
      </c>
      <c r="Q407" s="47" t="s">
        <v>90</v>
      </c>
      <c r="R407" s="11" t="s">
        <v>230</v>
      </c>
      <c r="S407" s="47" t="s">
        <v>1730</v>
      </c>
      <c r="T407" s="126" t="str">
        <f>IF(COUNTIFS('DWD RAW File'!$E:$E,$B407,'DWD RAW File'!$AF:$AF,$C$1)&gt;0, IF(COUNTIFS('DWD RAW File'!$E:$E,$B407,'DWD RAW File'!$AF:$AF,$C$1,'DWD RAW File'!$AB:$AB,"Present")&gt;0,"6th Day OT","OFF"), IF(COUNTIFS('DWD RAW File'!$E:$E,$B407,'DWD RAW File'!$AG:$AG,$C$1)&gt;0, IF(COUNTIFS('DWD RAW File'!$E:$E,$B407,'DWD RAW File'!$AG:$AG,$C$1,'DWD RAW File'!$AB:$AB,"Present")&gt;0,"7th Day OT","OFF"), IF(COUNTIFS('DWD RAW File'!$E:$E,$B407,'DWD RAW File'!$AB:$AB,"Present")&gt;0, "P", IF(COUNTIFS('DWD RAW File'!$E:$E,$B407,'DWD RAW File'!$AB:$AB,"Not Present",'DWD RAW File'!$AK:$AK,"&lt;&gt;")&gt;0, _xlfn.XLOOKUP($B407,'DWD RAW File'!$E:$E,'DWD RAW File'!$AK:$AK,""), IF(COUNTIFS('DWD RAW File'!$E:$E,$B407,'DWD RAW File'!$AB:$AB,"Not Present",'DWD RAW File'!$AL:$AL,"&lt;&gt;")&gt;0, _xlfn.XLOOKUP($B407,'DWD RAW File'!$E:$E,'DWD RAW File'!$AL:$AL,""), "AB")))))</f>
        <v>OFF</v>
      </c>
      <c r="U407" s="97"/>
      <c r="V407" s="51">
        <v>46013</v>
      </c>
      <c r="W407" s="47" t="s">
        <v>1558</v>
      </c>
      <c r="X407" s="121" t="str">
        <f>VLOOKUP(Table1[[#This Row],[Psoft No]],[2]Roster_1788384531598!$E$1:$AU$1334,28,0)</f>
        <v>Tuesday</v>
      </c>
      <c r="Y407" s="121" t="b">
        <f>Table1[[#This Row],[Column1]]=Table1[[#This Row],[OFF1]]</f>
        <v>1</v>
      </c>
    </row>
    <row r="408" spans="1:25" ht="13" hidden="1" customHeight="1">
      <c r="A408" s="11">
        <v>402</v>
      </c>
      <c r="B408" s="47">
        <v>206934195</v>
      </c>
      <c r="C408" s="87" t="s">
        <v>2499</v>
      </c>
      <c r="D408" s="11" t="s">
        <v>2500</v>
      </c>
      <c r="E408" s="48" t="s">
        <v>31</v>
      </c>
      <c r="F408" s="48" t="s">
        <v>74</v>
      </c>
      <c r="G408" s="48" t="s">
        <v>64</v>
      </c>
      <c r="H408" s="48" t="s">
        <v>75</v>
      </c>
      <c r="I408" s="11">
        <v>1299</v>
      </c>
      <c r="J408" s="49" t="str">
        <f>VLOOKUP(Table1[[#This Row],[Psoft No]],[1]Roster!$C$1:$AJ$1369,9,0)</f>
        <v>Night Shift</v>
      </c>
      <c r="K408" s="49" t="s">
        <v>76</v>
      </c>
      <c r="L408" s="49" t="str">
        <f>VLOOKUP(Table1[[#This Row],[Psoft No]],[1]Roster!$C$1:$AJ$1369,11,0)</f>
        <v>Sunday</v>
      </c>
      <c r="M408" s="49" t="str">
        <f>VLOOKUP(Table1[[#This Row],[Psoft No]],[1]Roster!$C$1:$AJ$1369,12,0)</f>
        <v>Monday</v>
      </c>
      <c r="N408" s="49" t="s">
        <v>79</v>
      </c>
      <c r="O408" s="49" t="s">
        <v>35</v>
      </c>
      <c r="P408" s="49" t="s">
        <v>80</v>
      </c>
      <c r="Q408" s="11" t="s">
        <v>96</v>
      </c>
      <c r="R408" s="11" t="s">
        <v>223</v>
      </c>
      <c r="S408" s="11" t="s">
        <v>2649</v>
      </c>
      <c r="T408" s="126" t="str">
        <f>IF(COUNTIFS('DWD RAW File'!$E:$E,$B408,'DWD RAW File'!$AF:$AF,$C$1)&gt;0, IF(COUNTIFS('DWD RAW File'!$E:$E,$B408,'DWD RAW File'!$AF:$AF,$C$1,'DWD RAW File'!$AB:$AB,"Present")&gt;0,"6th Day OT","OFF"), IF(COUNTIFS('DWD RAW File'!$E:$E,$B408,'DWD RAW File'!$AG:$AG,$C$1)&gt;0, IF(COUNTIFS('DWD RAW File'!$E:$E,$B408,'DWD RAW File'!$AG:$AG,$C$1,'DWD RAW File'!$AB:$AB,"Present")&gt;0,"7th Day OT","OFF"), IF(COUNTIFS('DWD RAW File'!$E:$E,$B408,'DWD RAW File'!$AB:$AB,"Present")&gt;0, "P", IF(COUNTIFS('DWD RAW File'!$E:$E,$B408,'DWD RAW File'!$AB:$AB,"Not Present",'DWD RAW File'!$AK:$AK,"&lt;&gt;")&gt;0, _xlfn.XLOOKUP($B408,'DWD RAW File'!$E:$E,'DWD RAW File'!$AK:$AK,""), IF(COUNTIFS('DWD RAW File'!$E:$E,$B408,'DWD RAW File'!$AB:$AB,"Not Present",'DWD RAW File'!$AL:$AL,"&lt;&gt;")&gt;0, _xlfn.XLOOKUP($B408,'DWD RAW File'!$E:$E,'DWD RAW File'!$AL:$AL,""), "AB")))))</f>
        <v>P</v>
      </c>
      <c r="U408" s="97"/>
      <c r="V408" s="51">
        <v>46041</v>
      </c>
      <c r="W408" s="49" t="s">
        <v>1558</v>
      </c>
      <c r="X408" s="121" t="str">
        <f>VLOOKUP(Table1[[#This Row],[Psoft No]],[2]Roster_1788384531598!$E$1:$AU$1334,28,0)</f>
        <v>Sunday</v>
      </c>
      <c r="Y408" s="121" t="b">
        <f>Table1[[#This Row],[Column1]]=Table1[[#This Row],[OFF1]]</f>
        <v>1</v>
      </c>
    </row>
    <row r="409" spans="1:25" ht="13" hidden="1" customHeight="1">
      <c r="A409" s="11">
        <v>403</v>
      </c>
      <c r="B409" s="47">
        <v>206791755</v>
      </c>
      <c r="C409" s="87" t="s">
        <v>2501</v>
      </c>
      <c r="D409" s="11" t="s">
        <v>2502</v>
      </c>
      <c r="E409" s="48" t="s">
        <v>31</v>
      </c>
      <c r="F409" s="48" t="s">
        <v>74</v>
      </c>
      <c r="G409" s="11" t="s">
        <v>64</v>
      </c>
      <c r="H409" s="11" t="s">
        <v>75</v>
      </c>
      <c r="I409" s="11">
        <v>1299</v>
      </c>
      <c r="J409" s="49" t="str">
        <f>VLOOKUP(Table1[[#This Row],[Psoft No]],[1]Roster!$C$1:$AJ$1369,9,0)</f>
        <v>Night Shift</v>
      </c>
      <c r="K409" s="49" t="s">
        <v>76</v>
      </c>
      <c r="L409" s="49" t="str">
        <f>VLOOKUP(Table1[[#This Row],[Psoft No]],[1]Roster!$C$1:$AJ$1369,11,0)</f>
        <v>Friday</v>
      </c>
      <c r="M409" s="49" t="str">
        <f>VLOOKUP(Table1[[#This Row],[Psoft No]],[1]Roster!$C$1:$AJ$1369,12,0)</f>
        <v>Saturday</v>
      </c>
      <c r="N409" s="49" t="s">
        <v>89</v>
      </c>
      <c r="O409" s="49" t="s">
        <v>35</v>
      </c>
      <c r="P409" s="11" t="s">
        <v>80</v>
      </c>
      <c r="Q409" s="11" t="s">
        <v>90</v>
      </c>
      <c r="R409" s="11" t="s">
        <v>223</v>
      </c>
      <c r="S409" s="11" t="s">
        <v>2649</v>
      </c>
      <c r="T409" s="126" t="str">
        <f>IF(COUNTIFS('DWD RAW File'!$E:$E,$B409,'DWD RAW File'!$AF:$AF,$C$1)&gt;0, IF(COUNTIFS('DWD RAW File'!$E:$E,$B409,'DWD RAW File'!$AF:$AF,$C$1,'DWD RAW File'!$AB:$AB,"Present")&gt;0,"6th Day OT","OFF"), IF(COUNTIFS('DWD RAW File'!$E:$E,$B409,'DWD RAW File'!$AG:$AG,$C$1)&gt;0, IF(COUNTIFS('DWD RAW File'!$E:$E,$B409,'DWD RAW File'!$AG:$AG,$C$1,'DWD RAW File'!$AB:$AB,"Present")&gt;0,"7th Day OT","OFF"), IF(COUNTIFS('DWD RAW File'!$E:$E,$B409,'DWD RAW File'!$AB:$AB,"Present")&gt;0, "P", IF(COUNTIFS('DWD RAW File'!$E:$E,$B409,'DWD RAW File'!$AB:$AB,"Not Present",'DWD RAW File'!$AK:$AK,"&lt;&gt;")&gt;0, _xlfn.XLOOKUP($B409,'DWD RAW File'!$E:$E,'DWD RAW File'!$AK:$AK,""), IF(COUNTIFS('DWD RAW File'!$E:$E,$B409,'DWD RAW File'!$AB:$AB,"Not Present",'DWD RAW File'!$AL:$AL,"&lt;&gt;")&gt;0, _xlfn.XLOOKUP($B409,'DWD RAW File'!$E:$E,'DWD RAW File'!$AL:$AL,""), "AB")))))</f>
        <v>P</v>
      </c>
      <c r="U409" s="97"/>
      <c r="V409" s="51">
        <v>45999</v>
      </c>
      <c r="W409" s="49" t="s">
        <v>1558</v>
      </c>
      <c r="X409" s="121" t="str">
        <f>VLOOKUP(Table1[[#This Row],[Psoft No]],[2]Roster_1788384531598!$E$1:$AU$1334,28,0)</f>
        <v>Friday</v>
      </c>
      <c r="Y409" s="121" t="b">
        <f>Table1[[#This Row],[Column1]]=Table1[[#This Row],[OFF1]]</f>
        <v>1</v>
      </c>
    </row>
    <row r="410" spans="1:25" ht="13" hidden="1" customHeight="1">
      <c r="A410" s="11">
        <v>404</v>
      </c>
      <c r="B410" s="47">
        <v>203736255</v>
      </c>
      <c r="C410" s="87" t="s">
        <v>2503</v>
      </c>
      <c r="D410" s="11" t="s">
        <v>2504</v>
      </c>
      <c r="E410" s="48" t="s">
        <v>31</v>
      </c>
      <c r="F410" s="48" t="s">
        <v>74</v>
      </c>
      <c r="G410" s="11" t="s">
        <v>64</v>
      </c>
      <c r="H410" s="11" t="s">
        <v>75</v>
      </c>
      <c r="I410" s="11">
        <v>1299</v>
      </c>
      <c r="J410" s="49" t="str">
        <f>VLOOKUP(Table1[[#This Row],[Psoft No]],[1]Roster!$C$1:$AJ$1369,9,0)</f>
        <v>Night Shift</v>
      </c>
      <c r="K410" s="49" t="s">
        <v>76</v>
      </c>
      <c r="L410" s="49" t="str">
        <f>VLOOKUP(Table1[[#This Row],[Psoft No]],[1]Roster!$C$1:$AJ$1369,11,0)</f>
        <v>Monday</v>
      </c>
      <c r="M410" s="49" t="str">
        <f>VLOOKUP(Table1[[#This Row],[Psoft No]],[1]Roster!$C$1:$AJ$1369,12,0)</f>
        <v>Tuesday</v>
      </c>
      <c r="N410" s="48" t="s">
        <v>86</v>
      </c>
      <c r="O410" s="49" t="s">
        <v>35</v>
      </c>
      <c r="P410" s="11" t="s">
        <v>80</v>
      </c>
      <c r="Q410" s="11" t="s">
        <v>90</v>
      </c>
      <c r="R410" s="11" t="s">
        <v>223</v>
      </c>
      <c r="S410" s="11" t="s">
        <v>2649</v>
      </c>
      <c r="T410" s="126" t="str">
        <f>IF(COUNTIFS('DWD RAW File'!$E:$E,$B410,'DWD RAW File'!$AF:$AF,$C$1)&gt;0, IF(COUNTIFS('DWD RAW File'!$E:$E,$B410,'DWD RAW File'!$AF:$AF,$C$1,'DWD RAW File'!$AB:$AB,"Present")&gt;0,"6th Day OT","OFF"), IF(COUNTIFS('DWD RAW File'!$E:$E,$B410,'DWD RAW File'!$AG:$AG,$C$1)&gt;0, IF(COUNTIFS('DWD RAW File'!$E:$E,$B410,'DWD RAW File'!$AG:$AG,$C$1,'DWD RAW File'!$AB:$AB,"Present")&gt;0,"7th Day OT","OFF"), IF(COUNTIFS('DWD RAW File'!$E:$E,$B410,'DWD RAW File'!$AB:$AB,"Present")&gt;0, "P", IF(COUNTIFS('DWD RAW File'!$E:$E,$B410,'DWD RAW File'!$AB:$AB,"Not Present",'DWD RAW File'!$AK:$AK,"&lt;&gt;")&gt;0, _xlfn.XLOOKUP($B410,'DWD RAW File'!$E:$E,'DWD RAW File'!$AK:$AK,""), IF(COUNTIFS('DWD RAW File'!$E:$E,$B410,'DWD RAW File'!$AB:$AB,"Not Present",'DWD RAW File'!$AL:$AL,"&lt;&gt;")&gt;0, _xlfn.XLOOKUP($B410,'DWD RAW File'!$E:$E,'DWD RAW File'!$AL:$AL,""), "AB")))))</f>
        <v>P</v>
      </c>
      <c r="U410" s="97"/>
      <c r="V410" s="51">
        <v>45502</v>
      </c>
      <c r="W410" s="49" t="s">
        <v>1558</v>
      </c>
      <c r="X410" s="121" t="str">
        <f>VLOOKUP(Table1[[#This Row],[Psoft No]],[2]Roster_1788384531598!$E$1:$AU$1334,28,0)</f>
        <v>Monday</v>
      </c>
      <c r="Y410" s="121" t="b">
        <f>Table1[[#This Row],[Column1]]=Table1[[#This Row],[OFF1]]</f>
        <v>1</v>
      </c>
    </row>
    <row r="411" spans="1:25" ht="13" hidden="1" customHeight="1">
      <c r="A411" s="11">
        <v>405</v>
      </c>
      <c r="B411" s="47">
        <v>204246163</v>
      </c>
      <c r="C411" s="87" t="s">
        <v>401</v>
      </c>
      <c r="D411" s="11" t="s">
        <v>402</v>
      </c>
      <c r="E411" s="48" t="s">
        <v>31</v>
      </c>
      <c r="F411" s="48" t="s">
        <v>74</v>
      </c>
      <c r="G411" s="11" t="s">
        <v>64</v>
      </c>
      <c r="H411" s="11" t="s">
        <v>75</v>
      </c>
      <c r="I411" s="11">
        <v>1299</v>
      </c>
      <c r="J411" s="49" t="str">
        <f>VLOOKUP(Table1[[#This Row],[Psoft No]],[1]Roster!$C$1:$AJ$1369,9,0)</f>
        <v>Night Shift</v>
      </c>
      <c r="K411" s="49" t="s">
        <v>76</v>
      </c>
      <c r="L411" s="49" t="str">
        <f>VLOOKUP(Table1[[#This Row],[Psoft No]],[1]Roster!$C$1:$AJ$1369,11,0)</f>
        <v>Saturday</v>
      </c>
      <c r="M411" s="49" t="str">
        <f>VLOOKUP(Table1[[#This Row],[Psoft No]],[1]Roster!$C$1:$AJ$1369,12,0)</f>
        <v>Sunday</v>
      </c>
      <c r="N411" s="48" t="s">
        <v>86</v>
      </c>
      <c r="O411" s="49" t="s">
        <v>35</v>
      </c>
      <c r="P411" s="11" t="s">
        <v>80</v>
      </c>
      <c r="Q411" s="11" t="s">
        <v>87</v>
      </c>
      <c r="R411" s="11" t="s">
        <v>223</v>
      </c>
      <c r="S411" s="11" t="s">
        <v>2649</v>
      </c>
      <c r="T411" s="126" t="str">
        <f>IF(COUNTIFS('DWD RAW File'!$E:$E,$B411,'DWD RAW File'!$AF:$AF,$C$1)&gt;0, IF(COUNTIFS('DWD RAW File'!$E:$E,$B411,'DWD RAW File'!$AF:$AF,$C$1,'DWD RAW File'!$AB:$AB,"Present")&gt;0,"6th Day OT","OFF"), IF(COUNTIFS('DWD RAW File'!$E:$E,$B411,'DWD RAW File'!$AG:$AG,$C$1)&gt;0, IF(COUNTIFS('DWD RAW File'!$E:$E,$B411,'DWD RAW File'!$AG:$AG,$C$1,'DWD RAW File'!$AB:$AB,"Present")&gt;0,"7th Day OT","OFF"), IF(COUNTIFS('DWD RAW File'!$E:$E,$B411,'DWD RAW File'!$AB:$AB,"Present")&gt;0, "P", IF(COUNTIFS('DWD RAW File'!$E:$E,$B411,'DWD RAW File'!$AB:$AB,"Not Present",'DWD RAW File'!$AK:$AK,"&lt;&gt;")&gt;0, _xlfn.XLOOKUP($B411,'DWD RAW File'!$E:$E,'DWD RAW File'!$AK:$AK,""), IF(COUNTIFS('DWD RAW File'!$E:$E,$B411,'DWD RAW File'!$AB:$AB,"Not Present",'DWD RAW File'!$AL:$AL,"&lt;&gt;")&gt;0, _xlfn.XLOOKUP($B411,'DWD RAW File'!$E:$E,'DWD RAW File'!$AL:$AL,""), "AB")))))</f>
        <v>P</v>
      </c>
      <c r="U411" s="97"/>
      <c r="V411" s="51">
        <v>45579</v>
      </c>
      <c r="W411" s="49" t="s">
        <v>1558</v>
      </c>
      <c r="X411" s="121" t="str">
        <f>VLOOKUP(Table1[[#This Row],[Psoft No]],[2]Roster_1788384531598!$E$1:$AU$1334,28,0)</f>
        <v>Saturday</v>
      </c>
      <c r="Y411" s="121" t="b">
        <f>Table1[[#This Row],[Column1]]=Table1[[#This Row],[OFF1]]</f>
        <v>1</v>
      </c>
    </row>
    <row r="412" spans="1:25" ht="13" hidden="1" customHeight="1">
      <c r="A412" s="11">
        <v>406</v>
      </c>
      <c r="B412" s="47">
        <v>206846692</v>
      </c>
      <c r="C412" s="87" t="s">
        <v>2505</v>
      </c>
      <c r="D412" s="47" t="s">
        <v>2506</v>
      </c>
      <c r="E412" s="47" t="s">
        <v>31</v>
      </c>
      <c r="F412" s="47" t="s">
        <v>74</v>
      </c>
      <c r="G412" s="47" t="s">
        <v>64</v>
      </c>
      <c r="H412" s="47" t="s">
        <v>75</v>
      </c>
      <c r="I412" s="47">
        <v>1299</v>
      </c>
      <c r="J412" s="49" t="str">
        <f>VLOOKUP(Table1[[#This Row],[Psoft No]],[1]Roster!$C$1:$AJ$1369,9,0)</f>
        <v>Day Shift</v>
      </c>
      <c r="K412" s="49" t="s">
        <v>76</v>
      </c>
      <c r="L412" s="49" t="str">
        <f>VLOOKUP(Table1[[#This Row],[Psoft No]],[1]Roster!$C$1:$AJ$1369,11,0)</f>
        <v>Friday</v>
      </c>
      <c r="M412" s="49" t="str">
        <f>VLOOKUP(Table1[[#This Row],[Psoft No]],[1]Roster!$C$1:$AJ$1369,12,0)</f>
        <v>Saturday</v>
      </c>
      <c r="N412" s="49" t="s">
        <v>89</v>
      </c>
      <c r="O412" s="47" t="s">
        <v>35</v>
      </c>
      <c r="P412" s="47" t="s">
        <v>80</v>
      </c>
      <c r="Q412" s="47" t="s">
        <v>90</v>
      </c>
      <c r="R412" s="11" t="s">
        <v>230</v>
      </c>
      <c r="S412" s="47" t="s">
        <v>1730</v>
      </c>
      <c r="T412" s="126" t="str">
        <f>IF(COUNTIFS('DWD RAW File'!$E:$E,$B412,'DWD RAW File'!$AF:$AF,$C$1)&gt;0, IF(COUNTIFS('DWD RAW File'!$E:$E,$B412,'DWD RAW File'!$AF:$AF,$C$1,'DWD RAW File'!$AB:$AB,"Present")&gt;0,"6th Day OT","OFF"), IF(COUNTIFS('DWD RAW File'!$E:$E,$B412,'DWD RAW File'!$AG:$AG,$C$1)&gt;0, IF(COUNTIFS('DWD RAW File'!$E:$E,$B412,'DWD RAW File'!$AG:$AG,$C$1,'DWD RAW File'!$AB:$AB,"Present")&gt;0,"7th Day OT","OFF"), IF(COUNTIFS('DWD RAW File'!$E:$E,$B412,'DWD RAW File'!$AB:$AB,"Present")&gt;0, "P", IF(COUNTIFS('DWD RAW File'!$E:$E,$B412,'DWD RAW File'!$AB:$AB,"Not Present",'DWD RAW File'!$AK:$AK,"&lt;&gt;")&gt;0, _xlfn.XLOOKUP($B412,'DWD RAW File'!$E:$E,'DWD RAW File'!$AK:$AK,""), IF(COUNTIFS('DWD RAW File'!$E:$E,$B412,'DWD RAW File'!$AB:$AB,"Not Present",'DWD RAW File'!$AL:$AL,"&lt;&gt;")&gt;0, _xlfn.XLOOKUP($B412,'DWD RAW File'!$E:$E,'DWD RAW File'!$AL:$AL,""), "AB")))))</f>
        <v>P</v>
      </c>
      <c r="U412" s="97"/>
      <c r="V412" s="51">
        <v>46013</v>
      </c>
      <c r="W412" s="47" t="s">
        <v>1558</v>
      </c>
      <c r="X412" s="121" t="str">
        <f>VLOOKUP(Table1[[#This Row],[Psoft No]],[2]Roster_1788384531598!$E$1:$AU$1334,28,0)</f>
        <v>Friday</v>
      </c>
      <c r="Y412" s="121" t="b">
        <f>Table1[[#This Row],[Column1]]=Table1[[#This Row],[OFF1]]</f>
        <v>1</v>
      </c>
    </row>
    <row r="413" spans="1:25" ht="13" hidden="1" customHeight="1">
      <c r="A413" s="11">
        <v>407</v>
      </c>
      <c r="B413" s="47">
        <v>206072876</v>
      </c>
      <c r="C413" s="87" t="s">
        <v>403</v>
      </c>
      <c r="D413" s="11" t="s">
        <v>404</v>
      </c>
      <c r="E413" s="48" t="s">
        <v>31</v>
      </c>
      <c r="F413" s="48" t="s">
        <v>74</v>
      </c>
      <c r="G413" s="11" t="s">
        <v>64</v>
      </c>
      <c r="H413" s="11" t="s">
        <v>75</v>
      </c>
      <c r="I413" s="11">
        <v>1299</v>
      </c>
      <c r="J413" s="49" t="str">
        <f>VLOOKUP(Table1[[#This Row],[Psoft No]],[1]Roster!$C$1:$AJ$1369,9,0)</f>
        <v>Day Shift</v>
      </c>
      <c r="K413" s="49" t="s">
        <v>76</v>
      </c>
      <c r="L413" s="49" t="str">
        <f>VLOOKUP(Table1[[#This Row],[Psoft No]],[1]Roster!$C$1:$AJ$1369,11,0)</f>
        <v>Friday</v>
      </c>
      <c r="M413" s="49" t="str">
        <f>VLOOKUP(Table1[[#This Row],[Psoft No]],[1]Roster!$C$1:$AJ$1369,12,0)</f>
        <v>Saturday</v>
      </c>
      <c r="N413" s="48" t="s">
        <v>79</v>
      </c>
      <c r="O413" s="49" t="s">
        <v>35</v>
      </c>
      <c r="P413" s="11" t="s">
        <v>80</v>
      </c>
      <c r="Q413" s="11" t="s">
        <v>81</v>
      </c>
      <c r="R413" s="11" t="s">
        <v>223</v>
      </c>
      <c r="S413" s="11" t="s">
        <v>2649</v>
      </c>
      <c r="T413" s="126" t="str">
        <f>IF(COUNTIFS('DWD RAW File'!$E:$E,$B413,'DWD RAW File'!$AF:$AF,$C$1)&gt;0, IF(COUNTIFS('DWD RAW File'!$E:$E,$B413,'DWD RAW File'!$AF:$AF,$C$1,'DWD RAW File'!$AB:$AB,"Present")&gt;0,"6th Day OT","OFF"), IF(COUNTIFS('DWD RAW File'!$E:$E,$B413,'DWD RAW File'!$AG:$AG,$C$1)&gt;0, IF(COUNTIFS('DWD RAW File'!$E:$E,$B413,'DWD RAW File'!$AG:$AG,$C$1,'DWD RAW File'!$AB:$AB,"Present")&gt;0,"7th Day OT","OFF"), IF(COUNTIFS('DWD RAW File'!$E:$E,$B413,'DWD RAW File'!$AB:$AB,"Present")&gt;0, "P", IF(COUNTIFS('DWD RAW File'!$E:$E,$B413,'DWD RAW File'!$AB:$AB,"Not Present",'DWD RAW File'!$AK:$AK,"&lt;&gt;")&gt;0, _xlfn.XLOOKUP($B413,'DWD RAW File'!$E:$E,'DWD RAW File'!$AK:$AK,""), IF(COUNTIFS('DWD RAW File'!$E:$E,$B413,'DWD RAW File'!$AB:$AB,"Not Present",'DWD RAW File'!$AL:$AL,"&lt;&gt;")&gt;0, _xlfn.XLOOKUP($B413,'DWD RAW File'!$E:$E,'DWD RAW File'!$AL:$AL,""), "AB")))))</f>
        <v>P</v>
      </c>
      <c r="U413" s="97"/>
      <c r="V413" s="51">
        <v>45922</v>
      </c>
      <c r="W413" s="49" t="s">
        <v>1558</v>
      </c>
      <c r="X413" s="121" t="str">
        <f>VLOOKUP(Table1[[#This Row],[Psoft No]],[2]Roster_1788384531598!$E$1:$AU$1334,28,0)</f>
        <v>Friday</v>
      </c>
      <c r="Y413" s="121" t="b">
        <f>Table1[[#This Row],[Column1]]=Table1[[#This Row],[OFF1]]</f>
        <v>1</v>
      </c>
    </row>
    <row r="414" spans="1:25" ht="13" hidden="1" customHeight="1">
      <c r="A414" s="11">
        <v>408</v>
      </c>
      <c r="B414" s="47">
        <v>203736329</v>
      </c>
      <c r="C414" s="87" t="s">
        <v>2507</v>
      </c>
      <c r="D414" s="11" t="s">
        <v>2508</v>
      </c>
      <c r="E414" s="48" t="s">
        <v>31</v>
      </c>
      <c r="F414" s="48" t="s">
        <v>74</v>
      </c>
      <c r="G414" s="11" t="s">
        <v>64</v>
      </c>
      <c r="H414" s="11" t="s">
        <v>75</v>
      </c>
      <c r="I414" s="11">
        <v>1299</v>
      </c>
      <c r="J414" s="49" t="str">
        <f>VLOOKUP(Table1[[#This Row],[Psoft No]],[1]Roster!$C$1:$AJ$1369,9,0)</f>
        <v>Day Shift</v>
      </c>
      <c r="K414" s="49" t="s">
        <v>76</v>
      </c>
      <c r="L414" s="49" t="str">
        <f>VLOOKUP(Table1[[#This Row],[Psoft No]],[1]Roster!$C$1:$AJ$1369,11,0)</f>
        <v>Tuesday</v>
      </c>
      <c r="M414" s="49" t="str">
        <f>VLOOKUP(Table1[[#This Row],[Psoft No]],[1]Roster!$C$1:$AJ$1369,12,0)</f>
        <v>Wednesday</v>
      </c>
      <c r="N414" s="48" t="s">
        <v>86</v>
      </c>
      <c r="O414" s="49" t="s">
        <v>35</v>
      </c>
      <c r="P414" s="11" t="s">
        <v>80</v>
      </c>
      <c r="Q414" s="11" t="s">
        <v>90</v>
      </c>
      <c r="R414" s="11" t="s">
        <v>223</v>
      </c>
      <c r="S414" s="11" t="s">
        <v>2649</v>
      </c>
      <c r="T414" s="126" t="str">
        <f>IF(COUNTIFS('DWD RAW File'!$E:$E,$B414,'DWD RAW File'!$AF:$AF,$C$1)&gt;0, IF(COUNTIFS('DWD RAW File'!$E:$E,$B414,'DWD RAW File'!$AF:$AF,$C$1,'DWD RAW File'!$AB:$AB,"Present")&gt;0,"6th Day OT","OFF"), IF(COUNTIFS('DWD RAW File'!$E:$E,$B414,'DWD RAW File'!$AG:$AG,$C$1)&gt;0, IF(COUNTIFS('DWD RAW File'!$E:$E,$B414,'DWD RAW File'!$AG:$AG,$C$1,'DWD RAW File'!$AB:$AB,"Present")&gt;0,"7th Day OT","OFF"), IF(COUNTIFS('DWD RAW File'!$E:$E,$B414,'DWD RAW File'!$AB:$AB,"Present")&gt;0, "P", IF(COUNTIFS('DWD RAW File'!$E:$E,$B414,'DWD RAW File'!$AB:$AB,"Not Present",'DWD RAW File'!$AK:$AK,"&lt;&gt;")&gt;0, _xlfn.XLOOKUP($B414,'DWD RAW File'!$E:$E,'DWD RAW File'!$AK:$AK,""), IF(COUNTIFS('DWD RAW File'!$E:$E,$B414,'DWD RAW File'!$AB:$AB,"Not Present",'DWD RAW File'!$AL:$AL,"&lt;&gt;")&gt;0, _xlfn.XLOOKUP($B414,'DWD RAW File'!$E:$E,'DWD RAW File'!$AL:$AL,""), "AB")))))</f>
        <v>OFF</v>
      </c>
      <c r="U414" s="97"/>
      <c r="V414" s="51">
        <v>45502</v>
      </c>
      <c r="W414" s="49" t="s">
        <v>1558</v>
      </c>
      <c r="X414" s="121" t="str">
        <f>VLOOKUP(Table1[[#This Row],[Psoft No]],[2]Roster_1788384531598!$E$1:$AU$1334,28,0)</f>
        <v>Tuesday</v>
      </c>
      <c r="Y414" s="121" t="b">
        <f>Table1[[#This Row],[Column1]]=Table1[[#This Row],[OFF1]]</f>
        <v>1</v>
      </c>
    </row>
    <row r="415" spans="1:25" ht="13" hidden="1" customHeight="1">
      <c r="A415" s="11">
        <v>409</v>
      </c>
      <c r="B415" s="47">
        <v>205477624</v>
      </c>
      <c r="C415" s="87" t="s">
        <v>405</v>
      </c>
      <c r="D415" s="11" t="s">
        <v>406</v>
      </c>
      <c r="E415" s="48" t="s">
        <v>31</v>
      </c>
      <c r="F415" s="48" t="s">
        <v>74</v>
      </c>
      <c r="G415" s="11" t="s">
        <v>64</v>
      </c>
      <c r="H415" s="11" t="s">
        <v>75</v>
      </c>
      <c r="I415" s="11">
        <v>1299</v>
      </c>
      <c r="J415" s="49" t="str">
        <f>VLOOKUP(Table1[[#This Row],[Psoft No]],[1]Roster!$C$1:$AJ$1369,9,0)</f>
        <v>Day Shift</v>
      </c>
      <c r="K415" s="49" t="s">
        <v>76</v>
      </c>
      <c r="L415" s="49" t="str">
        <f>VLOOKUP(Table1[[#This Row],[Psoft No]],[1]Roster!$C$1:$AJ$1369,11,0)</f>
        <v>Thursday</v>
      </c>
      <c r="M415" s="49" t="str">
        <f>VLOOKUP(Table1[[#This Row],[Psoft No]],[1]Roster!$C$1:$AJ$1369,12,0)</f>
        <v>Friday</v>
      </c>
      <c r="N415" s="48" t="s">
        <v>86</v>
      </c>
      <c r="O415" s="49" t="s">
        <v>35</v>
      </c>
      <c r="P415" s="11" t="s">
        <v>80</v>
      </c>
      <c r="Q415" s="11" t="s">
        <v>90</v>
      </c>
      <c r="R415" s="11" t="s">
        <v>224</v>
      </c>
      <c r="S415" s="11" t="s">
        <v>225</v>
      </c>
      <c r="T415" s="126" t="str">
        <f>IF(COUNTIFS('DWD RAW File'!$E:$E,$B415,'DWD RAW File'!$AF:$AF,$C$1)&gt;0, IF(COUNTIFS('DWD RAW File'!$E:$E,$B415,'DWD RAW File'!$AF:$AF,$C$1,'DWD RAW File'!$AB:$AB,"Present")&gt;0,"6th Day OT","OFF"), IF(COUNTIFS('DWD RAW File'!$E:$E,$B415,'DWD RAW File'!$AG:$AG,$C$1)&gt;0, IF(COUNTIFS('DWD RAW File'!$E:$E,$B415,'DWD RAW File'!$AG:$AG,$C$1,'DWD RAW File'!$AB:$AB,"Present")&gt;0,"7th Day OT","OFF"), IF(COUNTIFS('DWD RAW File'!$E:$E,$B415,'DWD RAW File'!$AB:$AB,"Present")&gt;0, "P", IF(COUNTIFS('DWD RAW File'!$E:$E,$B415,'DWD RAW File'!$AB:$AB,"Not Present",'DWD RAW File'!$AK:$AK,"&lt;&gt;")&gt;0, _xlfn.XLOOKUP($B415,'DWD RAW File'!$E:$E,'DWD RAW File'!$AK:$AK,""), IF(COUNTIFS('DWD RAW File'!$E:$E,$B415,'DWD RAW File'!$AB:$AB,"Not Present",'DWD RAW File'!$AL:$AL,"&lt;&gt;")&gt;0, _xlfn.XLOOKUP($B415,'DWD RAW File'!$E:$E,'DWD RAW File'!$AL:$AL,""), "AB")))))</f>
        <v>P</v>
      </c>
      <c r="U415" s="97"/>
      <c r="V415" s="51">
        <v>45831</v>
      </c>
      <c r="W415" s="49" t="s">
        <v>1559</v>
      </c>
      <c r="X415" s="121" t="str">
        <f>VLOOKUP(Table1[[#This Row],[Psoft No]],[2]Roster_1788384531598!$E$1:$AU$1334,28,0)</f>
        <v>Thursday</v>
      </c>
      <c r="Y415" s="121" t="b">
        <f>Table1[[#This Row],[Column1]]=Table1[[#This Row],[OFF1]]</f>
        <v>1</v>
      </c>
    </row>
    <row r="416" spans="1:25" ht="13" hidden="1" customHeight="1">
      <c r="A416" s="11">
        <v>410</v>
      </c>
      <c r="B416" s="47">
        <v>203599606</v>
      </c>
      <c r="C416" s="87" t="s">
        <v>407</v>
      </c>
      <c r="D416" s="11" t="s">
        <v>408</v>
      </c>
      <c r="E416" s="48" t="s">
        <v>31</v>
      </c>
      <c r="F416" s="48" t="s">
        <v>74</v>
      </c>
      <c r="G416" s="11" t="s">
        <v>64</v>
      </c>
      <c r="H416" s="11" t="s">
        <v>75</v>
      </c>
      <c r="I416" s="11">
        <v>1299</v>
      </c>
      <c r="J416" s="49" t="str">
        <f>VLOOKUP(Table1[[#This Row],[Psoft No]],[1]Roster!$C$1:$AJ$1369,9,0)</f>
        <v>Day Shift</v>
      </c>
      <c r="K416" s="49" t="s">
        <v>76</v>
      </c>
      <c r="L416" s="49" t="str">
        <f>VLOOKUP(Table1[[#This Row],[Psoft No]],[1]Roster!$C$1:$AJ$1369,11,0)</f>
        <v>Thursday</v>
      </c>
      <c r="M416" s="49" t="str">
        <f>VLOOKUP(Table1[[#This Row],[Psoft No]],[1]Roster!$C$1:$AJ$1369,12,0)</f>
        <v>Friday</v>
      </c>
      <c r="N416" s="48" t="s">
        <v>79</v>
      </c>
      <c r="O416" s="49" t="s">
        <v>35</v>
      </c>
      <c r="P416" s="11" t="s">
        <v>80</v>
      </c>
      <c r="Q416" s="11" t="s">
        <v>81</v>
      </c>
      <c r="R416" s="11" t="s">
        <v>223</v>
      </c>
      <c r="S416" s="11" t="s">
        <v>2649</v>
      </c>
      <c r="T416" s="126" t="str">
        <f>IF(COUNTIFS('DWD RAW File'!$E:$E,$B416,'DWD RAW File'!$AF:$AF,$C$1)&gt;0, IF(COUNTIFS('DWD RAW File'!$E:$E,$B416,'DWD RAW File'!$AF:$AF,$C$1,'DWD RAW File'!$AB:$AB,"Present")&gt;0,"6th Day OT","OFF"), IF(COUNTIFS('DWD RAW File'!$E:$E,$B416,'DWD RAW File'!$AG:$AG,$C$1)&gt;0, IF(COUNTIFS('DWD RAW File'!$E:$E,$B416,'DWD RAW File'!$AG:$AG,$C$1,'DWD RAW File'!$AB:$AB,"Present")&gt;0,"7th Day OT","OFF"), IF(COUNTIFS('DWD RAW File'!$E:$E,$B416,'DWD RAW File'!$AB:$AB,"Present")&gt;0, "P", IF(COUNTIFS('DWD RAW File'!$E:$E,$B416,'DWD RAW File'!$AB:$AB,"Not Present",'DWD RAW File'!$AK:$AK,"&lt;&gt;")&gt;0, _xlfn.XLOOKUP($B416,'DWD RAW File'!$E:$E,'DWD RAW File'!$AK:$AK,""), IF(COUNTIFS('DWD RAW File'!$E:$E,$B416,'DWD RAW File'!$AB:$AB,"Not Present",'DWD RAW File'!$AL:$AL,"&lt;&gt;")&gt;0, _xlfn.XLOOKUP($B416,'DWD RAW File'!$E:$E,'DWD RAW File'!$AL:$AL,""), "AB")))))</f>
        <v>P</v>
      </c>
      <c r="U416" s="97"/>
      <c r="V416" s="51">
        <v>45544</v>
      </c>
      <c r="W416" s="49" t="s">
        <v>1558</v>
      </c>
      <c r="X416" s="121" t="str">
        <f>VLOOKUP(Table1[[#This Row],[Psoft No]],[2]Roster_1788384531598!$E$1:$AU$1334,28,0)</f>
        <v>Thursday</v>
      </c>
      <c r="Y416" s="121" t="b">
        <f>Table1[[#This Row],[Column1]]=Table1[[#This Row],[OFF1]]</f>
        <v>1</v>
      </c>
    </row>
    <row r="417" spans="1:25" ht="13" hidden="1" customHeight="1">
      <c r="A417" s="11">
        <v>411</v>
      </c>
      <c r="B417" s="47">
        <v>202334276</v>
      </c>
      <c r="C417" s="87" t="s">
        <v>409</v>
      </c>
      <c r="D417" s="11" t="s">
        <v>410</v>
      </c>
      <c r="E417" s="48" t="s">
        <v>31</v>
      </c>
      <c r="F417" s="48" t="s">
        <v>74</v>
      </c>
      <c r="G417" s="11" t="s">
        <v>64</v>
      </c>
      <c r="H417" s="11" t="s">
        <v>75</v>
      </c>
      <c r="I417" s="11">
        <v>1299</v>
      </c>
      <c r="J417" s="49" t="str">
        <f>VLOOKUP(Table1[[#This Row],[Psoft No]],[1]Roster!$C$1:$AJ$1369,9,0)</f>
        <v>Day Shift</v>
      </c>
      <c r="K417" s="49" t="s">
        <v>76</v>
      </c>
      <c r="L417" s="49" t="str">
        <f>VLOOKUP(Table1[[#This Row],[Psoft No]],[1]Roster!$C$1:$AJ$1369,11,0)</f>
        <v>Thursday</v>
      </c>
      <c r="M417" s="49" t="str">
        <f>VLOOKUP(Table1[[#This Row],[Psoft No]],[1]Roster!$C$1:$AJ$1369,12,0)</f>
        <v>Friday</v>
      </c>
      <c r="N417" s="48" t="s">
        <v>86</v>
      </c>
      <c r="O417" s="49" t="s">
        <v>35</v>
      </c>
      <c r="P417" s="11" t="s">
        <v>80</v>
      </c>
      <c r="Q417" s="11" t="s">
        <v>87</v>
      </c>
      <c r="R417" s="11" t="s">
        <v>230</v>
      </c>
      <c r="S417" s="11" t="s">
        <v>1730</v>
      </c>
      <c r="T417" s="126" t="str">
        <f>IF(COUNTIFS('DWD RAW File'!$E:$E,$B417,'DWD RAW File'!$AF:$AF,$C$1)&gt;0, IF(COUNTIFS('DWD RAW File'!$E:$E,$B417,'DWD RAW File'!$AF:$AF,$C$1,'DWD RAW File'!$AB:$AB,"Present")&gt;0,"6th Day OT","OFF"), IF(COUNTIFS('DWD RAW File'!$E:$E,$B417,'DWD RAW File'!$AG:$AG,$C$1)&gt;0, IF(COUNTIFS('DWD RAW File'!$E:$E,$B417,'DWD RAW File'!$AG:$AG,$C$1,'DWD RAW File'!$AB:$AB,"Present")&gt;0,"7th Day OT","OFF"), IF(COUNTIFS('DWD RAW File'!$E:$E,$B417,'DWD RAW File'!$AB:$AB,"Present")&gt;0, "P", IF(COUNTIFS('DWD RAW File'!$E:$E,$B417,'DWD RAW File'!$AB:$AB,"Not Present",'DWD RAW File'!$AK:$AK,"&lt;&gt;")&gt;0, _xlfn.XLOOKUP($B417,'DWD RAW File'!$E:$E,'DWD RAW File'!$AK:$AK,""), IF(COUNTIFS('DWD RAW File'!$E:$E,$B417,'DWD RAW File'!$AB:$AB,"Not Present",'DWD RAW File'!$AL:$AL,"&lt;&gt;")&gt;0, _xlfn.XLOOKUP($B417,'DWD RAW File'!$E:$E,'DWD RAW File'!$AL:$AL,""), "AB")))))</f>
        <v>P</v>
      </c>
      <c r="U417" s="97"/>
      <c r="V417" s="51">
        <v>45581</v>
      </c>
      <c r="W417" s="49" t="s">
        <v>1558</v>
      </c>
      <c r="X417" s="121" t="str">
        <f>VLOOKUP(Table1[[#This Row],[Psoft No]],[2]Roster_1788384531598!$E$1:$AU$1334,28,0)</f>
        <v>Thursday</v>
      </c>
      <c r="Y417" s="121" t="b">
        <f>Table1[[#This Row],[Column1]]=Table1[[#This Row],[OFF1]]</f>
        <v>1</v>
      </c>
    </row>
    <row r="418" spans="1:25" ht="13" customHeight="1">
      <c r="A418" s="11">
        <v>412</v>
      </c>
      <c r="B418" s="47">
        <v>203521525</v>
      </c>
      <c r="C418" s="87" t="s">
        <v>411</v>
      </c>
      <c r="D418" s="11" t="s">
        <v>412</v>
      </c>
      <c r="E418" s="48" t="s">
        <v>31</v>
      </c>
      <c r="F418" s="48" t="s">
        <v>74</v>
      </c>
      <c r="G418" s="11" t="s">
        <v>64</v>
      </c>
      <c r="H418" s="11" t="s">
        <v>75</v>
      </c>
      <c r="I418" s="11">
        <v>1299</v>
      </c>
      <c r="J418" s="49" t="str">
        <f>VLOOKUP(Table1[[#This Row],[Psoft No]],[1]Roster!$C$1:$AJ$1369,9,0)</f>
        <v>Day Shift</v>
      </c>
      <c r="K418" s="49" t="s">
        <v>76</v>
      </c>
      <c r="L418" s="49" t="str">
        <f>VLOOKUP(Table1[[#This Row],[Psoft No]],[1]Roster!$C$1:$AJ$1369,11,0)</f>
        <v>Thursday</v>
      </c>
      <c r="M418" s="49" t="str">
        <f>VLOOKUP(Table1[[#This Row],[Psoft No]],[1]Roster!$C$1:$AJ$1369,12,0)</f>
        <v>Friday</v>
      </c>
      <c r="N418" s="48" t="s">
        <v>79</v>
      </c>
      <c r="O418" s="49" t="s">
        <v>35</v>
      </c>
      <c r="P418" s="11" t="s">
        <v>80</v>
      </c>
      <c r="Q418" s="11" t="s">
        <v>81</v>
      </c>
      <c r="R418" s="11" t="s">
        <v>224</v>
      </c>
      <c r="S418" s="11" t="s">
        <v>225</v>
      </c>
      <c r="T418" s="126" t="s">
        <v>4</v>
      </c>
      <c r="U418" s="97"/>
      <c r="V418" s="51">
        <v>45463</v>
      </c>
      <c r="W418" s="49" t="s">
        <v>1556</v>
      </c>
      <c r="X418" s="121" t="str">
        <f>VLOOKUP(Table1[[#This Row],[Psoft No]],[2]Roster_1788384531598!$E$1:$AU$1334,28,0)</f>
        <v>Thursday</v>
      </c>
      <c r="Y418" s="121" t="b">
        <f>Table1[[#This Row],[Column1]]=Table1[[#This Row],[OFF1]]</f>
        <v>1</v>
      </c>
    </row>
    <row r="419" spans="1:25" ht="13" hidden="1" customHeight="1">
      <c r="A419" s="11">
        <v>413</v>
      </c>
      <c r="B419" s="47">
        <v>206073366</v>
      </c>
      <c r="C419" s="87" t="s">
        <v>413</v>
      </c>
      <c r="D419" s="11" t="s">
        <v>414</v>
      </c>
      <c r="E419" s="48" t="s">
        <v>31</v>
      </c>
      <c r="F419" s="48" t="s">
        <v>74</v>
      </c>
      <c r="G419" s="11" t="s">
        <v>64</v>
      </c>
      <c r="H419" s="11" t="s">
        <v>75</v>
      </c>
      <c r="I419" s="11">
        <v>1299</v>
      </c>
      <c r="J419" s="49" t="str">
        <f>VLOOKUP(Table1[[#This Row],[Psoft No]],[1]Roster!$C$1:$AJ$1369,9,0)</f>
        <v>Day Shift</v>
      </c>
      <c r="K419" s="49" t="s">
        <v>76</v>
      </c>
      <c r="L419" s="49" t="str">
        <f>VLOOKUP(Table1[[#This Row],[Psoft No]],[1]Roster!$C$1:$AJ$1369,11,0)</f>
        <v>Friday</v>
      </c>
      <c r="M419" s="49" t="str">
        <f>VLOOKUP(Table1[[#This Row],[Psoft No]],[1]Roster!$C$1:$AJ$1369,12,0)</f>
        <v>Saturday</v>
      </c>
      <c r="N419" s="48" t="s">
        <v>79</v>
      </c>
      <c r="O419" s="49" t="s">
        <v>35</v>
      </c>
      <c r="P419" s="11" t="s">
        <v>80</v>
      </c>
      <c r="Q419" s="11" t="s">
        <v>81</v>
      </c>
      <c r="R419" s="11" t="s">
        <v>230</v>
      </c>
      <c r="S419" s="11" t="s">
        <v>1730</v>
      </c>
      <c r="T419" s="126" t="s">
        <v>7</v>
      </c>
      <c r="U419" s="97"/>
      <c r="V419" s="51">
        <v>45922</v>
      </c>
      <c r="W419" s="49" t="s">
        <v>1558</v>
      </c>
      <c r="X419" s="121" t="str">
        <f>VLOOKUP(Table1[[#This Row],[Psoft No]],[2]Roster_1788384531598!$E$1:$AU$1334,28,0)</f>
        <v>Friday</v>
      </c>
      <c r="Y419" s="121" t="b">
        <f>Table1[[#This Row],[Column1]]=Table1[[#This Row],[OFF1]]</f>
        <v>1</v>
      </c>
    </row>
    <row r="420" spans="1:25" ht="13" hidden="1" customHeight="1">
      <c r="A420" s="11">
        <v>414</v>
      </c>
      <c r="B420" s="47">
        <v>205608629</v>
      </c>
      <c r="C420" s="87" t="s">
        <v>2509</v>
      </c>
      <c r="D420" s="11" t="s">
        <v>2510</v>
      </c>
      <c r="E420" s="48" t="s">
        <v>31</v>
      </c>
      <c r="F420" s="48" t="s">
        <v>74</v>
      </c>
      <c r="G420" s="11" t="s">
        <v>64</v>
      </c>
      <c r="H420" s="11" t="s">
        <v>75</v>
      </c>
      <c r="I420" s="11">
        <v>1299</v>
      </c>
      <c r="J420" s="49" t="str">
        <f>VLOOKUP(Table1[[#This Row],[Psoft No]],[1]Roster!$C$1:$AJ$1369,9,0)</f>
        <v>Night Shift</v>
      </c>
      <c r="K420" s="49" t="s">
        <v>76</v>
      </c>
      <c r="L420" s="49" t="str">
        <f>VLOOKUP(Table1[[#This Row],[Psoft No]],[1]Roster!$C$1:$AJ$1369,11,0)</f>
        <v>Saturday</v>
      </c>
      <c r="M420" s="49" t="str">
        <f>VLOOKUP(Table1[[#This Row],[Psoft No]],[1]Roster!$C$1:$AJ$1369,12,0)</f>
        <v>Sunday</v>
      </c>
      <c r="N420" s="48" t="s">
        <v>86</v>
      </c>
      <c r="O420" s="49" t="s">
        <v>35</v>
      </c>
      <c r="P420" s="11" t="s">
        <v>80</v>
      </c>
      <c r="Q420" s="11" t="s">
        <v>90</v>
      </c>
      <c r="R420" s="11" t="s">
        <v>223</v>
      </c>
      <c r="S420" s="11" t="s">
        <v>2649</v>
      </c>
      <c r="T420" s="126" t="str">
        <f>IF(COUNTIFS('DWD RAW File'!$E:$E,$B420,'DWD RAW File'!$AF:$AF,$C$1)&gt;0, IF(COUNTIFS('DWD RAW File'!$E:$E,$B420,'DWD RAW File'!$AF:$AF,$C$1,'DWD RAW File'!$AB:$AB,"Present")&gt;0,"6th Day OT","OFF"), IF(COUNTIFS('DWD RAW File'!$E:$E,$B420,'DWD RAW File'!$AG:$AG,$C$1)&gt;0, IF(COUNTIFS('DWD RAW File'!$E:$E,$B420,'DWD RAW File'!$AG:$AG,$C$1,'DWD RAW File'!$AB:$AB,"Present")&gt;0,"7th Day OT","OFF"), IF(COUNTIFS('DWD RAW File'!$E:$E,$B420,'DWD RAW File'!$AB:$AB,"Present")&gt;0, "P", IF(COUNTIFS('DWD RAW File'!$E:$E,$B420,'DWD RAW File'!$AB:$AB,"Not Present",'DWD RAW File'!$AK:$AK,"&lt;&gt;")&gt;0, _xlfn.XLOOKUP($B420,'DWD RAW File'!$E:$E,'DWD RAW File'!$AK:$AK,""), IF(COUNTIFS('DWD RAW File'!$E:$E,$B420,'DWD RAW File'!$AB:$AB,"Not Present",'DWD RAW File'!$AL:$AL,"&lt;&gt;")&gt;0, _xlfn.XLOOKUP($B420,'DWD RAW File'!$E:$E,'DWD RAW File'!$AL:$AL,""), "AB")))))</f>
        <v>P</v>
      </c>
      <c r="U420" s="97"/>
      <c r="V420" s="51">
        <v>45845</v>
      </c>
      <c r="W420" s="49" t="s">
        <v>1558</v>
      </c>
      <c r="X420" s="121" t="str">
        <f>VLOOKUP(Table1[[#This Row],[Psoft No]],[2]Roster_1788384531598!$E$1:$AU$1334,28,0)</f>
        <v>Saturday</v>
      </c>
      <c r="Y420" s="121" t="b">
        <f>Table1[[#This Row],[Column1]]=Table1[[#This Row],[OFF1]]</f>
        <v>1</v>
      </c>
    </row>
    <row r="421" spans="1:25" ht="13" customHeight="1">
      <c r="A421" s="11">
        <v>415</v>
      </c>
      <c r="B421" s="47">
        <v>203521131</v>
      </c>
      <c r="C421" s="87" t="s">
        <v>415</v>
      </c>
      <c r="D421" s="11" t="s">
        <v>416</v>
      </c>
      <c r="E421" s="48" t="s">
        <v>31</v>
      </c>
      <c r="F421" s="48" t="s">
        <v>74</v>
      </c>
      <c r="G421" s="11" t="s">
        <v>64</v>
      </c>
      <c r="H421" s="11" t="s">
        <v>75</v>
      </c>
      <c r="I421" s="11">
        <v>1299</v>
      </c>
      <c r="J421" s="49" t="str">
        <f>VLOOKUP(Table1[[#This Row],[Psoft No]],[1]Roster!$C$1:$AJ$1369,9,0)</f>
        <v>Day Shift</v>
      </c>
      <c r="K421" s="49" t="s">
        <v>76</v>
      </c>
      <c r="L421" s="49" t="str">
        <f>VLOOKUP(Table1[[#This Row],[Psoft No]],[1]Roster!$C$1:$AJ$1369,11,0)</f>
        <v>Saturday</v>
      </c>
      <c r="M421" s="49" t="str">
        <f>VLOOKUP(Table1[[#This Row],[Psoft No]],[1]Roster!$C$1:$AJ$1369,12,0)</f>
        <v>Sunday</v>
      </c>
      <c r="N421" s="48" t="s">
        <v>79</v>
      </c>
      <c r="O421" s="49" t="s">
        <v>35</v>
      </c>
      <c r="P421" s="11" t="s">
        <v>80</v>
      </c>
      <c r="Q421" s="11" t="s">
        <v>81</v>
      </c>
      <c r="R421" s="11" t="s">
        <v>223</v>
      </c>
      <c r="S421" s="11" t="s">
        <v>2649</v>
      </c>
      <c r="T421" s="126" t="s">
        <v>4</v>
      </c>
      <c r="U421" s="97"/>
      <c r="V421" s="51">
        <v>45463</v>
      </c>
      <c r="W421" s="49" t="s">
        <v>1558</v>
      </c>
      <c r="X421" s="121" t="str">
        <f>VLOOKUP(Table1[[#This Row],[Psoft No]],[2]Roster_1788384531598!$E$1:$AU$1334,28,0)</f>
        <v>Saturday</v>
      </c>
      <c r="Y421" s="121" t="b">
        <f>Table1[[#This Row],[Column1]]=Table1[[#This Row],[OFF1]]</f>
        <v>1</v>
      </c>
    </row>
    <row r="422" spans="1:25" ht="13" hidden="1" customHeight="1">
      <c r="A422" s="11">
        <v>416</v>
      </c>
      <c r="B422" s="11">
        <v>206953801</v>
      </c>
      <c r="C422" s="87" t="s">
        <v>2130</v>
      </c>
      <c r="D422" s="11" t="s">
        <v>2131</v>
      </c>
      <c r="E422" s="48" t="s">
        <v>31</v>
      </c>
      <c r="F422" s="48" t="s">
        <v>74</v>
      </c>
      <c r="G422" s="11" t="s">
        <v>64</v>
      </c>
      <c r="H422" s="11" t="s">
        <v>75</v>
      </c>
      <c r="I422" s="11">
        <v>1299</v>
      </c>
      <c r="J422" s="49" t="str">
        <f>VLOOKUP(Table1[[#This Row],[Psoft No]],[1]Roster!$C$1:$AJ$1369,9,0)</f>
        <v>Day Shift</v>
      </c>
      <c r="K422" s="49" t="s">
        <v>76</v>
      </c>
      <c r="L422" s="49" t="str">
        <f>VLOOKUP(Table1[[#This Row],[Psoft No]],[1]Roster!$C$1:$AJ$1369,11,0)</f>
        <v>Friday</v>
      </c>
      <c r="M422" s="49" t="str">
        <f>VLOOKUP(Table1[[#This Row],[Psoft No]],[1]Roster!$C$1:$AJ$1369,12,0)</f>
        <v>Saturday</v>
      </c>
      <c r="N422" s="49" t="s">
        <v>86</v>
      </c>
      <c r="O422" s="86" t="s">
        <v>35</v>
      </c>
      <c r="P422" s="11" t="s">
        <v>80</v>
      </c>
      <c r="Q422" s="83" t="s">
        <v>90</v>
      </c>
      <c r="R422" s="11" t="s">
        <v>223</v>
      </c>
      <c r="S422" s="54" t="s">
        <v>2649</v>
      </c>
      <c r="T422" s="126" t="str">
        <f>IF(COUNTIFS('DWD RAW File'!$E:$E,$B422,'DWD RAW File'!$AF:$AF,$C$1)&gt;0, IF(COUNTIFS('DWD RAW File'!$E:$E,$B422,'DWD RAW File'!$AF:$AF,$C$1,'DWD RAW File'!$AB:$AB,"Present")&gt;0,"6th Day OT","OFF"), IF(COUNTIFS('DWD RAW File'!$E:$E,$B422,'DWD RAW File'!$AG:$AG,$C$1)&gt;0, IF(COUNTIFS('DWD RAW File'!$E:$E,$B422,'DWD RAW File'!$AG:$AG,$C$1,'DWD RAW File'!$AB:$AB,"Present")&gt;0,"7th Day OT","OFF"), IF(COUNTIFS('DWD RAW File'!$E:$E,$B422,'DWD RAW File'!$AB:$AB,"Present")&gt;0, "P", IF(COUNTIFS('DWD RAW File'!$E:$E,$B422,'DWD RAW File'!$AB:$AB,"Not Present",'DWD RAW File'!$AK:$AK,"&lt;&gt;")&gt;0, _xlfn.XLOOKUP($B422,'DWD RAW File'!$E:$E,'DWD RAW File'!$AK:$AK,""), IF(COUNTIFS('DWD RAW File'!$E:$E,$B422,'DWD RAW File'!$AB:$AB,"Not Present",'DWD RAW File'!$AL:$AL,"&lt;&gt;")&gt;0, _xlfn.XLOOKUP($B422,'DWD RAW File'!$E:$E,'DWD RAW File'!$AL:$AL,""), "AB")))))</f>
        <v>P</v>
      </c>
      <c r="U422" s="97"/>
      <c r="V422" s="51">
        <v>46051</v>
      </c>
      <c r="W422" s="2" t="s">
        <v>1558</v>
      </c>
      <c r="X422" s="121" t="str">
        <f>VLOOKUP(Table1[[#This Row],[Psoft No]],[2]Roster_1788384531598!$E$1:$AU$1334,28,0)</f>
        <v>Friday</v>
      </c>
      <c r="Y422" s="121" t="b">
        <f>Table1[[#This Row],[Column1]]=Table1[[#This Row],[OFF1]]</f>
        <v>1</v>
      </c>
    </row>
    <row r="423" spans="1:25" ht="13" hidden="1" customHeight="1">
      <c r="A423" s="11">
        <v>417</v>
      </c>
      <c r="B423" s="47">
        <v>204246608</v>
      </c>
      <c r="C423" s="87" t="s">
        <v>417</v>
      </c>
      <c r="D423" s="11" t="s">
        <v>418</v>
      </c>
      <c r="E423" s="48" t="s">
        <v>31</v>
      </c>
      <c r="F423" s="48" t="s">
        <v>74</v>
      </c>
      <c r="G423" s="11" t="s">
        <v>64</v>
      </c>
      <c r="H423" s="11" t="s">
        <v>75</v>
      </c>
      <c r="I423" s="11">
        <v>1299</v>
      </c>
      <c r="J423" s="49" t="str">
        <f>VLOOKUP(Table1[[#This Row],[Psoft No]],[1]Roster!$C$1:$AJ$1369,9,0)</f>
        <v>Night Shift</v>
      </c>
      <c r="K423" s="49" t="s">
        <v>76</v>
      </c>
      <c r="L423" s="49" t="str">
        <f>VLOOKUP(Table1[[#This Row],[Psoft No]],[1]Roster!$C$1:$AJ$1369,11,0)</f>
        <v>Friday</v>
      </c>
      <c r="M423" s="49" t="str">
        <f>VLOOKUP(Table1[[#This Row],[Psoft No]],[1]Roster!$C$1:$AJ$1369,12,0)</f>
        <v>Saturday</v>
      </c>
      <c r="N423" s="48" t="s">
        <v>86</v>
      </c>
      <c r="O423" s="49" t="s">
        <v>35</v>
      </c>
      <c r="P423" s="11" t="s">
        <v>80</v>
      </c>
      <c r="Q423" s="11" t="s">
        <v>87</v>
      </c>
      <c r="R423" s="11" t="s">
        <v>224</v>
      </c>
      <c r="S423" s="11" t="s">
        <v>225</v>
      </c>
      <c r="T423" s="126" t="str">
        <f>IF(COUNTIFS('DWD RAW File'!$E:$E,$B423,'DWD RAW File'!$AF:$AF,$C$1)&gt;0, IF(COUNTIFS('DWD RAW File'!$E:$E,$B423,'DWD RAW File'!$AF:$AF,$C$1,'DWD RAW File'!$AB:$AB,"Present")&gt;0,"6th Day OT","OFF"), IF(COUNTIFS('DWD RAW File'!$E:$E,$B423,'DWD RAW File'!$AG:$AG,$C$1)&gt;0, IF(COUNTIFS('DWD RAW File'!$E:$E,$B423,'DWD RAW File'!$AG:$AG,$C$1,'DWD RAW File'!$AB:$AB,"Present")&gt;0,"7th Day OT","OFF"), IF(COUNTIFS('DWD RAW File'!$E:$E,$B423,'DWD RAW File'!$AB:$AB,"Present")&gt;0, "P", IF(COUNTIFS('DWD RAW File'!$E:$E,$B423,'DWD RAW File'!$AB:$AB,"Not Present",'DWD RAW File'!$AK:$AK,"&lt;&gt;")&gt;0, _xlfn.XLOOKUP($B423,'DWD RAW File'!$E:$E,'DWD RAW File'!$AK:$AK,""), IF(COUNTIFS('DWD RAW File'!$E:$E,$B423,'DWD RAW File'!$AB:$AB,"Not Present",'DWD RAW File'!$AL:$AL,"&lt;&gt;")&gt;0, _xlfn.XLOOKUP($B423,'DWD RAW File'!$E:$E,'DWD RAW File'!$AL:$AL,""), "AB")))))</f>
        <v>P</v>
      </c>
      <c r="U423" s="97"/>
      <c r="V423" s="51">
        <v>45579</v>
      </c>
      <c r="W423" s="49" t="s">
        <v>1557</v>
      </c>
      <c r="X423" s="121" t="str">
        <f>VLOOKUP(Table1[[#This Row],[Psoft No]],[2]Roster_1788384531598!$E$1:$AU$1334,28,0)</f>
        <v>Friday</v>
      </c>
      <c r="Y423" s="121" t="b">
        <f>Table1[[#This Row],[Column1]]=Table1[[#This Row],[OFF1]]</f>
        <v>1</v>
      </c>
    </row>
    <row r="424" spans="1:25" ht="13" hidden="1" customHeight="1">
      <c r="A424" s="11">
        <v>418</v>
      </c>
      <c r="B424" s="47">
        <v>204869083</v>
      </c>
      <c r="C424" s="87" t="s">
        <v>419</v>
      </c>
      <c r="D424" s="11" t="s">
        <v>420</v>
      </c>
      <c r="E424" s="48" t="s">
        <v>31</v>
      </c>
      <c r="F424" s="48" t="s">
        <v>74</v>
      </c>
      <c r="G424" s="11" t="s">
        <v>64</v>
      </c>
      <c r="H424" s="11" t="s">
        <v>75</v>
      </c>
      <c r="I424" s="11">
        <v>1299</v>
      </c>
      <c r="J424" s="49" t="str">
        <f>VLOOKUP(Table1[[#This Row],[Psoft No]],[1]Roster!$C$1:$AJ$1369,9,0)</f>
        <v>Day Shift</v>
      </c>
      <c r="K424" s="49" t="s">
        <v>76</v>
      </c>
      <c r="L424" s="49" t="str">
        <f>VLOOKUP(Table1[[#This Row],[Psoft No]],[1]Roster!$C$1:$AJ$1369,11,0)</f>
        <v>Thursday</v>
      </c>
      <c r="M424" s="49" t="str">
        <f>VLOOKUP(Table1[[#This Row],[Psoft No]],[1]Roster!$C$1:$AJ$1369,12,0)</f>
        <v>Friday</v>
      </c>
      <c r="N424" s="48" t="s">
        <v>86</v>
      </c>
      <c r="O424" s="49" t="s">
        <v>35</v>
      </c>
      <c r="P424" s="11" t="s">
        <v>80</v>
      </c>
      <c r="Q424" s="11" t="s">
        <v>87</v>
      </c>
      <c r="R424" s="11" t="s">
        <v>224</v>
      </c>
      <c r="S424" s="11" t="s">
        <v>225</v>
      </c>
      <c r="T424" s="126" t="s">
        <v>7</v>
      </c>
      <c r="U424" s="97"/>
      <c r="V424" s="51">
        <v>45691</v>
      </c>
      <c r="W424" s="49" t="s">
        <v>1557</v>
      </c>
      <c r="X424" s="121" t="str">
        <f>VLOOKUP(Table1[[#This Row],[Psoft No]],[2]Roster_1788384531598!$E$1:$AU$1334,28,0)</f>
        <v>Thursday</v>
      </c>
      <c r="Y424" s="121" t="b">
        <f>Table1[[#This Row],[Column1]]=Table1[[#This Row],[OFF1]]</f>
        <v>1</v>
      </c>
    </row>
    <row r="425" spans="1:25" ht="13" hidden="1" customHeight="1">
      <c r="A425" s="11">
        <v>419</v>
      </c>
      <c r="B425" s="47">
        <v>204241393</v>
      </c>
      <c r="C425" s="87" t="s">
        <v>421</v>
      </c>
      <c r="D425" s="11" t="s">
        <v>422</v>
      </c>
      <c r="E425" s="48" t="s">
        <v>31</v>
      </c>
      <c r="F425" s="48" t="s">
        <v>74</v>
      </c>
      <c r="G425" s="11" t="s">
        <v>64</v>
      </c>
      <c r="H425" s="11" t="s">
        <v>75</v>
      </c>
      <c r="I425" s="11">
        <v>1299</v>
      </c>
      <c r="J425" s="49" t="str">
        <f>VLOOKUP(Table1[[#This Row],[Psoft No]],[1]Roster!$C$1:$AJ$1369,9,0)</f>
        <v>Day Shift</v>
      </c>
      <c r="K425" s="49" t="s">
        <v>76</v>
      </c>
      <c r="L425" s="49" t="str">
        <f>VLOOKUP(Table1[[#This Row],[Psoft No]],[1]Roster!$C$1:$AJ$1369,11,0)</f>
        <v>Friday</v>
      </c>
      <c r="M425" s="49" t="str">
        <f>VLOOKUP(Table1[[#This Row],[Psoft No]],[1]Roster!$C$1:$AJ$1369,12,0)</f>
        <v>Saturday</v>
      </c>
      <c r="N425" s="48" t="s">
        <v>86</v>
      </c>
      <c r="O425" s="49" t="s">
        <v>35</v>
      </c>
      <c r="P425" s="11" t="s">
        <v>80</v>
      </c>
      <c r="Q425" s="11" t="s">
        <v>87</v>
      </c>
      <c r="R425" s="11" t="s">
        <v>223</v>
      </c>
      <c r="S425" s="11" t="s">
        <v>2649</v>
      </c>
      <c r="T425" s="126" t="str">
        <f>IF(COUNTIFS('DWD RAW File'!$E:$E,$B425,'DWD RAW File'!$AF:$AF,$C$1)&gt;0, IF(COUNTIFS('DWD RAW File'!$E:$E,$B425,'DWD RAW File'!$AF:$AF,$C$1,'DWD RAW File'!$AB:$AB,"Present")&gt;0,"6th Day OT","OFF"), IF(COUNTIFS('DWD RAW File'!$E:$E,$B425,'DWD RAW File'!$AG:$AG,$C$1)&gt;0, IF(COUNTIFS('DWD RAW File'!$E:$E,$B425,'DWD RAW File'!$AG:$AG,$C$1,'DWD RAW File'!$AB:$AB,"Present")&gt;0,"7th Day OT","OFF"), IF(COUNTIFS('DWD RAW File'!$E:$E,$B425,'DWD RAW File'!$AB:$AB,"Present")&gt;0, "P", IF(COUNTIFS('DWD RAW File'!$E:$E,$B425,'DWD RAW File'!$AB:$AB,"Not Present",'DWD RAW File'!$AK:$AK,"&lt;&gt;")&gt;0, _xlfn.XLOOKUP($B425,'DWD RAW File'!$E:$E,'DWD RAW File'!$AK:$AK,""), IF(COUNTIFS('DWD RAW File'!$E:$E,$B425,'DWD RAW File'!$AB:$AB,"Not Present",'DWD RAW File'!$AL:$AL,"&lt;&gt;")&gt;0, _xlfn.XLOOKUP($B425,'DWD RAW File'!$E:$E,'DWD RAW File'!$AL:$AL,""), "AB")))))</f>
        <v>P</v>
      </c>
      <c r="U425" s="97"/>
      <c r="V425" s="51">
        <v>45579</v>
      </c>
      <c r="W425" s="49" t="s">
        <v>1557</v>
      </c>
      <c r="X425" s="121" t="str">
        <f>VLOOKUP(Table1[[#This Row],[Psoft No]],[2]Roster_1788384531598!$E$1:$AU$1334,28,0)</f>
        <v>Friday</v>
      </c>
      <c r="Y425" s="121" t="b">
        <f>Table1[[#This Row],[Column1]]=Table1[[#This Row],[OFF1]]</f>
        <v>1</v>
      </c>
    </row>
    <row r="426" spans="1:25" ht="13" hidden="1" customHeight="1">
      <c r="A426" s="11">
        <v>420</v>
      </c>
      <c r="B426" s="47">
        <v>204246616</v>
      </c>
      <c r="C426" s="87" t="s">
        <v>423</v>
      </c>
      <c r="D426" s="11" t="s">
        <v>424</v>
      </c>
      <c r="E426" s="48" t="s">
        <v>31</v>
      </c>
      <c r="F426" s="48" t="s">
        <v>74</v>
      </c>
      <c r="G426" s="11" t="s">
        <v>64</v>
      </c>
      <c r="H426" s="11" t="s">
        <v>75</v>
      </c>
      <c r="I426" s="11">
        <v>1299</v>
      </c>
      <c r="J426" s="49" t="str">
        <f>VLOOKUP(Table1[[#This Row],[Psoft No]],[1]Roster!$C$1:$AJ$1369,9,0)</f>
        <v>Night Shift</v>
      </c>
      <c r="K426" s="49" t="s">
        <v>76</v>
      </c>
      <c r="L426" s="49" t="str">
        <f>VLOOKUP(Table1[[#This Row],[Psoft No]],[1]Roster!$C$1:$AJ$1369,11,0)</f>
        <v>Sunday</v>
      </c>
      <c r="M426" s="49" t="str">
        <f>VLOOKUP(Table1[[#This Row],[Psoft No]],[1]Roster!$C$1:$AJ$1369,12,0)</f>
        <v>Monday</v>
      </c>
      <c r="N426" s="48" t="s">
        <v>86</v>
      </c>
      <c r="O426" s="49" t="s">
        <v>35</v>
      </c>
      <c r="P426" s="11" t="s">
        <v>80</v>
      </c>
      <c r="Q426" s="11" t="s">
        <v>87</v>
      </c>
      <c r="R426" s="11" t="s">
        <v>223</v>
      </c>
      <c r="S426" s="11" t="s">
        <v>2649</v>
      </c>
      <c r="T426" s="126" t="str">
        <f>IF(COUNTIFS('DWD RAW File'!$E:$E,$B426,'DWD RAW File'!$AF:$AF,$C$1)&gt;0, IF(COUNTIFS('DWD RAW File'!$E:$E,$B426,'DWD RAW File'!$AF:$AF,$C$1,'DWD RAW File'!$AB:$AB,"Present")&gt;0,"6th Day OT","OFF"), IF(COUNTIFS('DWD RAW File'!$E:$E,$B426,'DWD RAW File'!$AG:$AG,$C$1)&gt;0, IF(COUNTIFS('DWD RAW File'!$E:$E,$B426,'DWD RAW File'!$AG:$AG,$C$1,'DWD RAW File'!$AB:$AB,"Present")&gt;0,"7th Day OT","OFF"), IF(COUNTIFS('DWD RAW File'!$E:$E,$B426,'DWD RAW File'!$AB:$AB,"Present")&gt;0, "P", IF(COUNTIFS('DWD RAW File'!$E:$E,$B426,'DWD RAW File'!$AB:$AB,"Not Present",'DWD RAW File'!$AK:$AK,"&lt;&gt;")&gt;0, _xlfn.XLOOKUP($B426,'DWD RAW File'!$E:$E,'DWD RAW File'!$AK:$AK,""), IF(COUNTIFS('DWD RAW File'!$E:$E,$B426,'DWD RAW File'!$AB:$AB,"Not Present",'DWD RAW File'!$AL:$AL,"&lt;&gt;")&gt;0, _xlfn.XLOOKUP($B426,'DWD RAW File'!$E:$E,'DWD RAW File'!$AL:$AL,""), "AB")))))</f>
        <v>P</v>
      </c>
      <c r="U426" s="97"/>
      <c r="V426" s="51">
        <v>45579</v>
      </c>
      <c r="W426" s="49" t="s">
        <v>1558</v>
      </c>
      <c r="X426" s="121" t="str">
        <f>VLOOKUP(Table1[[#This Row],[Psoft No]],[2]Roster_1788384531598!$E$1:$AU$1334,28,0)</f>
        <v>Sunday</v>
      </c>
      <c r="Y426" s="121" t="b">
        <f>Table1[[#This Row],[Column1]]=Table1[[#This Row],[OFF1]]</f>
        <v>1</v>
      </c>
    </row>
    <row r="427" spans="1:25" ht="13" hidden="1" customHeight="1">
      <c r="A427" s="11">
        <v>421</v>
      </c>
      <c r="B427" s="47">
        <v>204246611</v>
      </c>
      <c r="C427" s="87" t="s">
        <v>425</v>
      </c>
      <c r="D427" s="11" t="s">
        <v>426</v>
      </c>
      <c r="E427" s="48" t="s">
        <v>31</v>
      </c>
      <c r="F427" s="48" t="s">
        <v>74</v>
      </c>
      <c r="G427" s="11" t="s">
        <v>64</v>
      </c>
      <c r="H427" s="11" t="s">
        <v>75</v>
      </c>
      <c r="I427" s="11">
        <v>1299</v>
      </c>
      <c r="J427" s="49" t="str">
        <f>VLOOKUP(Table1[[#This Row],[Psoft No]],[1]Roster!$C$1:$AJ$1369,9,0)</f>
        <v>Day Shift</v>
      </c>
      <c r="K427" s="49" t="s">
        <v>76</v>
      </c>
      <c r="L427" s="49" t="str">
        <f>VLOOKUP(Table1[[#This Row],[Psoft No]],[1]Roster!$C$1:$AJ$1369,11,0)</f>
        <v>Friday</v>
      </c>
      <c r="M427" s="49" t="str">
        <f>VLOOKUP(Table1[[#This Row],[Psoft No]],[1]Roster!$C$1:$AJ$1369,12,0)</f>
        <v>Saturday</v>
      </c>
      <c r="N427" s="48" t="s">
        <v>86</v>
      </c>
      <c r="O427" s="49" t="s">
        <v>35</v>
      </c>
      <c r="P427" s="11" t="s">
        <v>80</v>
      </c>
      <c r="Q427" s="11" t="s">
        <v>87</v>
      </c>
      <c r="R427" s="11" t="s">
        <v>224</v>
      </c>
      <c r="S427" s="11" t="s">
        <v>225</v>
      </c>
      <c r="T427" s="126" t="s">
        <v>7</v>
      </c>
      <c r="U427" s="97"/>
      <c r="V427" s="51">
        <v>45579</v>
      </c>
      <c r="W427" s="49" t="s">
        <v>1557</v>
      </c>
      <c r="X427" s="121" t="str">
        <f>VLOOKUP(Table1[[#This Row],[Psoft No]],[2]Roster_1788384531598!$E$1:$AU$1334,28,0)</f>
        <v>Friday</v>
      </c>
      <c r="Y427" s="121" t="b">
        <f>Table1[[#This Row],[Column1]]=Table1[[#This Row],[OFF1]]</f>
        <v>1</v>
      </c>
    </row>
    <row r="428" spans="1:25" ht="13" hidden="1" customHeight="1">
      <c r="A428" s="11">
        <v>422</v>
      </c>
      <c r="B428" s="47">
        <v>206004604</v>
      </c>
      <c r="C428" s="87" t="s">
        <v>427</v>
      </c>
      <c r="D428" s="11" t="s">
        <v>428</v>
      </c>
      <c r="E428" s="48" t="s">
        <v>31</v>
      </c>
      <c r="F428" s="48" t="s">
        <v>74</v>
      </c>
      <c r="G428" s="11" t="s">
        <v>64</v>
      </c>
      <c r="H428" s="11" t="s">
        <v>75</v>
      </c>
      <c r="I428" s="11">
        <v>1299</v>
      </c>
      <c r="J428" s="49" t="str">
        <f>VLOOKUP(Table1[[#This Row],[Psoft No]],[1]Roster!$C$1:$AJ$1369,9,0)</f>
        <v>Day Shift</v>
      </c>
      <c r="K428" s="49" t="s">
        <v>76</v>
      </c>
      <c r="L428" s="49" t="str">
        <f>VLOOKUP(Table1[[#This Row],[Psoft No]],[1]Roster!$C$1:$AJ$1369,11,0)</f>
        <v>Friday</v>
      </c>
      <c r="M428" s="49" t="str">
        <f>VLOOKUP(Table1[[#This Row],[Psoft No]],[1]Roster!$C$1:$AJ$1369,12,0)</f>
        <v>Saturday</v>
      </c>
      <c r="N428" s="48" t="s">
        <v>79</v>
      </c>
      <c r="O428" s="49" t="s">
        <v>35</v>
      </c>
      <c r="P428" s="11" t="s">
        <v>80</v>
      </c>
      <c r="Q428" s="11" t="s">
        <v>81</v>
      </c>
      <c r="R428" s="11" t="s">
        <v>224</v>
      </c>
      <c r="S428" s="11" t="s">
        <v>225</v>
      </c>
      <c r="T428" s="126" t="str">
        <f>IF(COUNTIFS('DWD RAW File'!$E:$E,$B428,'DWD RAW File'!$AF:$AF,$C$1)&gt;0, IF(COUNTIFS('DWD RAW File'!$E:$E,$B428,'DWD RAW File'!$AF:$AF,$C$1,'DWD RAW File'!$AB:$AB,"Present")&gt;0,"6th Day OT","OFF"), IF(COUNTIFS('DWD RAW File'!$E:$E,$B428,'DWD RAW File'!$AG:$AG,$C$1)&gt;0, IF(COUNTIFS('DWD RAW File'!$E:$E,$B428,'DWD RAW File'!$AG:$AG,$C$1,'DWD RAW File'!$AB:$AB,"Present")&gt;0,"7th Day OT","OFF"), IF(COUNTIFS('DWD RAW File'!$E:$E,$B428,'DWD RAW File'!$AB:$AB,"Present")&gt;0, "P", IF(COUNTIFS('DWD RAW File'!$E:$E,$B428,'DWD RAW File'!$AB:$AB,"Not Present",'DWD RAW File'!$AK:$AK,"&lt;&gt;")&gt;0, _xlfn.XLOOKUP($B428,'DWD RAW File'!$E:$E,'DWD RAW File'!$AK:$AK,""), IF(COUNTIFS('DWD RAW File'!$E:$E,$B428,'DWD RAW File'!$AB:$AB,"Not Present",'DWD RAW File'!$AL:$AL,"&lt;&gt;")&gt;0, _xlfn.XLOOKUP($B428,'DWD RAW File'!$E:$E,'DWD RAW File'!$AL:$AL,""), "AB")))))</f>
        <v>P</v>
      </c>
      <c r="U428" s="97"/>
      <c r="V428" s="51">
        <v>45915</v>
      </c>
      <c r="W428" s="49" t="s">
        <v>1559</v>
      </c>
      <c r="X428" s="121" t="str">
        <f>VLOOKUP(Table1[[#This Row],[Psoft No]],[2]Roster_1788384531598!$E$1:$AU$1334,28,0)</f>
        <v>Friday</v>
      </c>
      <c r="Y428" s="121" t="b">
        <f>Table1[[#This Row],[Column1]]=Table1[[#This Row],[OFF1]]</f>
        <v>1</v>
      </c>
    </row>
    <row r="429" spans="1:25" ht="13" hidden="1" customHeight="1">
      <c r="A429" s="11">
        <v>423</v>
      </c>
      <c r="B429" s="47">
        <v>206846703</v>
      </c>
      <c r="C429" s="87" t="s">
        <v>2511</v>
      </c>
      <c r="D429" s="47" t="s">
        <v>2512</v>
      </c>
      <c r="E429" s="47" t="s">
        <v>31</v>
      </c>
      <c r="F429" s="47" t="s">
        <v>74</v>
      </c>
      <c r="G429" s="47" t="s">
        <v>64</v>
      </c>
      <c r="H429" s="47" t="s">
        <v>75</v>
      </c>
      <c r="I429" s="47">
        <v>1299</v>
      </c>
      <c r="J429" s="49" t="str">
        <f>VLOOKUP(Table1[[#This Row],[Psoft No]],[1]Roster!$C$1:$AJ$1369,9,0)</f>
        <v>Day Shift</v>
      </c>
      <c r="K429" s="49" t="s">
        <v>76</v>
      </c>
      <c r="L429" s="49" t="str">
        <f>VLOOKUP(Table1[[#This Row],[Psoft No]],[1]Roster!$C$1:$AJ$1369,11,0)</f>
        <v>Thursday</v>
      </c>
      <c r="M429" s="49" t="str">
        <f>VLOOKUP(Table1[[#This Row],[Psoft No]],[1]Roster!$C$1:$AJ$1369,12,0)</f>
        <v>Friday</v>
      </c>
      <c r="N429" s="49" t="s">
        <v>89</v>
      </c>
      <c r="O429" s="47" t="s">
        <v>35</v>
      </c>
      <c r="P429" s="47" t="s">
        <v>80</v>
      </c>
      <c r="Q429" s="47" t="s">
        <v>90</v>
      </c>
      <c r="R429" s="11" t="s">
        <v>230</v>
      </c>
      <c r="S429" s="47" t="s">
        <v>1730</v>
      </c>
      <c r="T429" s="126" t="str">
        <f>IF(COUNTIFS('DWD RAW File'!$E:$E,$B429,'DWD RAW File'!$AF:$AF,$C$1)&gt;0, IF(COUNTIFS('DWD RAW File'!$E:$E,$B429,'DWD RAW File'!$AF:$AF,$C$1,'DWD RAW File'!$AB:$AB,"Present")&gt;0,"6th Day OT","OFF"), IF(COUNTIFS('DWD RAW File'!$E:$E,$B429,'DWD RAW File'!$AG:$AG,$C$1)&gt;0, IF(COUNTIFS('DWD RAW File'!$E:$E,$B429,'DWD RAW File'!$AG:$AG,$C$1,'DWD RAW File'!$AB:$AB,"Present")&gt;0,"7th Day OT","OFF"), IF(COUNTIFS('DWD RAW File'!$E:$E,$B429,'DWD RAW File'!$AB:$AB,"Present")&gt;0, "P", IF(COUNTIFS('DWD RAW File'!$E:$E,$B429,'DWD RAW File'!$AB:$AB,"Not Present",'DWD RAW File'!$AK:$AK,"&lt;&gt;")&gt;0, _xlfn.XLOOKUP($B429,'DWD RAW File'!$E:$E,'DWD RAW File'!$AK:$AK,""), IF(COUNTIFS('DWD RAW File'!$E:$E,$B429,'DWD RAW File'!$AB:$AB,"Not Present",'DWD RAW File'!$AL:$AL,"&lt;&gt;")&gt;0, _xlfn.XLOOKUP($B429,'DWD RAW File'!$E:$E,'DWD RAW File'!$AL:$AL,""), "AB")))))</f>
        <v>P</v>
      </c>
      <c r="U429" s="97"/>
      <c r="V429" s="51">
        <v>46013</v>
      </c>
      <c r="W429" s="47" t="s">
        <v>1558</v>
      </c>
      <c r="X429" s="121" t="str">
        <f>VLOOKUP(Table1[[#This Row],[Psoft No]],[2]Roster_1788384531598!$E$1:$AU$1334,28,0)</f>
        <v>Thursday</v>
      </c>
      <c r="Y429" s="121" t="b">
        <f>Table1[[#This Row],[Column1]]=Table1[[#This Row],[OFF1]]</f>
        <v>1</v>
      </c>
    </row>
    <row r="430" spans="1:25" ht="13" hidden="1" customHeight="1">
      <c r="A430" s="11">
        <v>424</v>
      </c>
      <c r="B430" s="47">
        <v>204882795</v>
      </c>
      <c r="C430" s="87" t="s">
        <v>429</v>
      </c>
      <c r="D430" s="11" t="s">
        <v>430</v>
      </c>
      <c r="E430" s="48" t="s">
        <v>31</v>
      </c>
      <c r="F430" s="48" t="s">
        <v>74</v>
      </c>
      <c r="G430" s="11" t="s">
        <v>64</v>
      </c>
      <c r="H430" s="11" t="s">
        <v>75</v>
      </c>
      <c r="I430" s="11">
        <v>1299</v>
      </c>
      <c r="J430" s="49" t="str">
        <f>VLOOKUP(Table1[[#This Row],[Psoft No]],[1]Roster!$C$1:$AJ$1369,9,0)</f>
        <v>Day Shift</v>
      </c>
      <c r="K430" s="49" t="s">
        <v>76</v>
      </c>
      <c r="L430" s="49" t="str">
        <f>VLOOKUP(Table1[[#This Row],[Psoft No]],[1]Roster!$C$1:$AJ$1369,11,0)</f>
        <v>Saturday</v>
      </c>
      <c r="M430" s="49" t="str">
        <f>VLOOKUP(Table1[[#This Row],[Psoft No]],[1]Roster!$C$1:$AJ$1369,12,0)</f>
        <v>Sunday</v>
      </c>
      <c r="N430" s="48" t="s">
        <v>86</v>
      </c>
      <c r="O430" s="49" t="s">
        <v>35</v>
      </c>
      <c r="P430" s="11" t="s">
        <v>80</v>
      </c>
      <c r="Q430" s="11" t="s">
        <v>90</v>
      </c>
      <c r="R430" s="11" t="s">
        <v>223</v>
      </c>
      <c r="S430" s="11" t="s">
        <v>2649</v>
      </c>
      <c r="T430" s="126" t="str">
        <f>IF(COUNTIFS('DWD RAW File'!$E:$E,$B430,'DWD RAW File'!$AF:$AF,$C$1)&gt;0, IF(COUNTIFS('DWD RAW File'!$E:$E,$B430,'DWD RAW File'!$AF:$AF,$C$1,'DWD RAW File'!$AB:$AB,"Present")&gt;0,"6th Day OT","OFF"), IF(COUNTIFS('DWD RAW File'!$E:$E,$B430,'DWD RAW File'!$AG:$AG,$C$1)&gt;0, IF(COUNTIFS('DWD RAW File'!$E:$E,$B430,'DWD RAW File'!$AG:$AG,$C$1,'DWD RAW File'!$AB:$AB,"Present")&gt;0,"7th Day OT","OFF"), IF(COUNTIFS('DWD RAW File'!$E:$E,$B430,'DWD RAW File'!$AB:$AB,"Present")&gt;0, "P", IF(COUNTIFS('DWD RAW File'!$E:$E,$B430,'DWD RAW File'!$AB:$AB,"Not Present",'DWD RAW File'!$AK:$AK,"&lt;&gt;")&gt;0, _xlfn.XLOOKUP($B430,'DWD RAW File'!$E:$E,'DWD RAW File'!$AK:$AK,""), IF(COUNTIFS('DWD RAW File'!$E:$E,$B430,'DWD RAW File'!$AB:$AB,"Not Present",'DWD RAW File'!$AL:$AL,"&lt;&gt;")&gt;0, _xlfn.XLOOKUP($B430,'DWD RAW File'!$E:$E,'DWD RAW File'!$AL:$AL,""), "AB")))))</f>
        <v>P</v>
      </c>
      <c r="U430" s="97"/>
      <c r="V430" s="51">
        <v>45826</v>
      </c>
      <c r="W430" s="49" t="s">
        <v>1558</v>
      </c>
      <c r="X430" s="121" t="str">
        <f>VLOOKUP(Table1[[#This Row],[Psoft No]],[2]Roster_1788384531598!$E$1:$AU$1334,28,0)</f>
        <v>Saturday</v>
      </c>
      <c r="Y430" s="121" t="b">
        <f>Table1[[#This Row],[Column1]]=Table1[[#This Row],[OFF1]]</f>
        <v>1</v>
      </c>
    </row>
    <row r="431" spans="1:25" ht="13" hidden="1" customHeight="1">
      <c r="A431" s="11">
        <v>425</v>
      </c>
      <c r="B431" s="47">
        <v>203737144</v>
      </c>
      <c r="C431" s="87" t="s">
        <v>432</v>
      </c>
      <c r="D431" s="11" t="s">
        <v>433</v>
      </c>
      <c r="E431" s="48" t="s">
        <v>31</v>
      </c>
      <c r="F431" s="48" t="s">
        <v>74</v>
      </c>
      <c r="G431" s="11" t="s">
        <v>64</v>
      </c>
      <c r="H431" s="11" t="s">
        <v>75</v>
      </c>
      <c r="I431" s="11">
        <v>1299</v>
      </c>
      <c r="J431" s="49" t="str">
        <f>VLOOKUP(Table1[[#This Row],[Psoft No]],[1]Roster!$C$1:$AJ$1369,9,0)</f>
        <v>Day Shift</v>
      </c>
      <c r="K431" s="49" t="s">
        <v>76</v>
      </c>
      <c r="L431" s="49" t="str">
        <f>VLOOKUP(Table1[[#This Row],[Psoft No]],[1]Roster!$C$1:$AJ$1369,11,0)</f>
        <v>Monday</v>
      </c>
      <c r="M431" s="49" t="str">
        <f>VLOOKUP(Table1[[#This Row],[Psoft No]],[1]Roster!$C$1:$AJ$1369,12,0)</f>
        <v>Tuesday</v>
      </c>
      <c r="N431" s="48" t="s">
        <v>79</v>
      </c>
      <c r="O431" s="49" t="s">
        <v>35</v>
      </c>
      <c r="P431" s="11" t="s">
        <v>80</v>
      </c>
      <c r="Q431" s="11" t="s">
        <v>81</v>
      </c>
      <c r="R431" s="11" t="s">
        <v>223</v>
      </c>
      <c r="S431" s="11" t="s">
        <v>2649</v>
      </c>
      <c r="T431" s="126" t="str">
        <f>IF(COUNTIFS('DWD RAW File'!$E:$E,$B431,'DWD RAW File'!$AF:$AF,$C$1)&gt;0, IF(COUNTIFS('DWD RAW File'!$E:$E,$B431,'DWD RAW File'!$AF:$AF,$C$1,'DWD RAW File'!$AB:$AB,"Present")&gt;0,"6th Day OT","OFF"), IF(COUNTIFS('DWD RAW File'!$E:$E,$B431,'DWD RAW File'!$AG:$AG,$C$1)&gt;0, IF(COUNTIFS('DWD RAW File'!$E:$E,$B431,'DWD RAW File'!$AG:$AG,$C$1,'DWD RAW File'!$AB:$AB,"Present")&gt;0,"7th Day OT","OFF"), IF(COUNTIFS('DWD RAW File'!$E:$E,$B431,'DWD RAW File'!$AB:$AB,"Present")&gt;0, "P", IF(COUNTIFS('DWD RAW File'!$E:$E,$B431,'DWD RAW File'!$AB:$AB,"Not Present",'DWD RAW File'!$AK:$AK,"&lt;&gt;")&gt;0, _xlfn.XLOOKUP($B431,'DWD RAW File'!$E:$E,'DWD RAW File'!$AK:$AK,""), IF(COUNTIFS('DWD RAW File'!$E:$E,$B431,'DWD RAW File'!$AB:$AB,"Not Present",'DWD RAW File'!$AL:$AL,"&lt;&gt;")&gt;0, _xlfn.XLOOKUP($B431,'DWD RAW File'!$E:$E,'DWD RAW File'!$AL:$AL,""), "AB")))))</f>
        <v>P</v>
      </c>
      <c r="U431" s="97"/>
      <c r="V431" s="51">
        <v>45502</v>
      </c>
      <c r="W431" s="49" t="s">
        <v>1558</v>
      </c>
      <c r="X431" s="121" t="str">
        <f>VLOOKUP(Table1[[#This Row],[Psoft No]],[2]Roster_1788384531598!$E$1:$AU$1334,28,0)</f>
        <v>Monday</v>
      </c>
      <c r="Y431" s="121" t="b">
        <f>Table1[[#This Row],[Column1]]=Table1[[#This Row],[OFF1]]</f>
        <v>1</v>
      </c>
    </row>
    <row r="432" spans="1:25" ht="13" hidden="1" customHeight="1">
      <c r="A432" s="11">
        <v>426</v>
      </c>
      <c r="B432" s="47">
        <v>102434104</v>
      </c>
      <c r="C432" s="87" t="s">
        <v>2396</v>
      </c>
      <c r="D432" s="11" t="s">
        <v>2397</v>
      </c>
      <c r="E432" s="48" t="s">
        <v>34</v>
      </c>
      <c r="F432" s="48" t="s">
        <v>74</v>
      </c>
      <c r="G432" s="11" t="s">
        <v>64</v>
      </c>
      <c r="H432" s="11" t="s">
        <v>75</v>
      </c>
      <c r="I432" s="11">
        <v>1299</v>
      </c>
      <c r="J432" s="49" t="str">
        <f>VLOOKUP(Table1[[#This Row],[Psoft No]],[1]Roster!$C$1:$AJ$1369,9,0)</f>
        <v>Day Shift</v>
      </c>
      <c r="K432" s="49" t="s">
        <v>76</v>
      </c>
      <c r="L432" s="49" t="str">
        <f>VLOOKUP(Table1[[#This Row],[Psoft No]],[1]Roster!$C$1:$AJ$1369,11,0)</f>
        <v>Thursday</v>
      </c>
      <c r="M432" s="49" t="str">
        <f>VLOOKUP(Table1[[#This Row],[Psoft No]],[1]Roster!$C$1:$AJ$1369,12,0)</f>
        <v>Friday</v>
      </c>
      <c r="N432" s="48" t="s">
        <v>97</v>
      </c>
      <c r="O432" s="49" t="s">
        <v>35</v>
      </c>
      <c r="P432" s="11" t="s">
        <v>80</v>
      </c>
      <c r="Q432" s="11" t="s">
        <v>98</v>
      </c>
      <c r="R432" s="11" t="s">
        <v>230</v>
      </c>
      <c r="S432" s="11" t="s">
        <v>1730</v>
      </c>
      <c r="T432" s="126" t="str">
        <f>IF(COUNTIFS('DWD RAW File'!$E:$E,$B432,'DWD RAW File'!$AF:$AF,$C$1)&gt;0, IF(COUNTIFS('DWD RAW File'!$E:$E,$B432,'DWD RAW File'!$AF:$AF,$C$1,'DWD RAW File'!$AB:$AB,"Present")&gt;0,"6th Day OT","OFF"), IF(COUNTIFS('DWD RAW File'!$E:$E,$B432,'DWD RAW File'!$AG:$AG,$C$1)&gt;0, IF(COUNTIFS('DWD RAW File'!$E:$E,$B432,'DWD RAW File'!$AG:$AG,$C$1,'DWD RAW File'!$AB:$AB,"Present")&gt;0,"7th Day OT","OFF"), IF(COUNTIFS('DWD RAW File'!$E:$E,$B432,'DWD RAW File'!$AB:$AB,"Present")&gt;0, "P", IF(COUNTIFS('DWD RAW File'!$E:$E,$B432,'DWD RAW File'!$AB:$AB,"Not Present",'DWD RAW File'!$AK:$AK,"&lt;&gt;")&gt;0, _xlfn.XLOOKUP($B432,'DWD RAW File'!$E:$E,'DWD RAW File'!$AK:$AK,""), IF(COUNTIFS('DWD RAW File'!$E:$E,$B432,'DWD RAW File'!$AB:$AB,"Not Present",'DWD RAW File'!$AL:$AL,"&lt;&gt;")&gt;0, _xlfn.XLOOKUP($B432,'DWD RAW File'!$E:$E,'DWD RAW File'!$AL:$AL,""), "AB")))))</f>
        <v>P</v>
      </c>
      <c r="U432" s="97"/>
      <c r="V432" s="51">
        <v>42883</v>
      </c>
      <c r="W432" s="49" t="s">
        <v>1560</v>
      </c>
      <c r="X432" s="121" t="str">
        <f>VLOOKUP(Table1[[#This Row],[Psoft No]],[2]Roster_1788384531598!$E$1:$AU$1334,28,0)</f>
        <v>Thursday</v>
      </c>
      <c r="Y432" s="121" t="b">
        <f>Table1[[#This Row],[Column1]]=Table1[[#This Row],[OFF1]]</f>
        <v>1</v>
      </c>
    </row>
    <row r="433" spans="1:25" ht="13" hidden="1" customHeight="1">
      <c r="A433" s="11">
        <v>427</v>
      </c>
      <c r="B433" s="47">
        <v>204967153</v>
      </c>
      <c r="C433" s="87" t="s">
        <v>2513</v>
      </c>
      <c r="D433" s="11" t="s">
        <v>2514</v>
      </c>
      <c r="E433" s="48" t="s">
        <v>31</v>
      </c>
      <c r="F433" s="48" t="s">
        <v>74</v>
      </c>
      <c r="G433" s="11" t="s">
        <v>64</v>
      </c>
      <c r="H433" s="11" t="s">
        <v>75</v>
      </c>
      <c r="I433" s="11">
        <v>1299</v>
      </c>
      <c r="J433" s="49" t="str">
        <f>VLOOKUP(Table1[[#This Row],[Psoft No]],[1]Roster!$C$1:$AJ$1369,9,0)</f>
        <v>Night Shift</v>
      </c>
      <c r="K433" s="49" t="s">
        <v>76</v>
      </c>
      <c r="L433" s="49" t="str">
        <f>VLOOKUP(Table1[[#This Row],[Psoft No]],[1]Roster!$C$1:$AJ$1369,11,0)</f>
        <v>Monday</v>
      </c>
      <c r="M433" s="49" t="str">
        <f>VLOOKUP(Table1[[#This Row],[Psoft No]],[1]Roster!$C$1:$AJ$1369,12,0)</f>
        <v>Tuesday</v>
      </c>
      <c r="N433" s="48" t="s">
        <v>86</v>
      </c>
      <c r="O433" s="49" t="s">
        <v>35</v>
      </c>
      <c r="P433" s="11" t="s">
        <v>80</v>
      </c>
      <c r="Q433" s="11" t="s">
        <v>90</v>
      </c>
      <c r="R433" s="11" t="s">
        <v>223</v>
      </c>
      <c r="S433" s="11" t="s">
        <v>2649</v>
      </c>
      <c r="T433" s="126" t="str">
        <f>IF(COUNTIFS('DWD RAW File'!$E:$E,$B433,'DWD RAW File'!$AF:$AF,$C$1)&gt;0, IF(COUNTIFS('DWD RAW File'!$E:$E,$B433,'DWD RAW File'!$AF:$AF,$C$1,'DWD RAW File'!$AB:$AB,"Present")&gt;0,"6th Day OT","OFF"), IF(COUNTIFS('DWD RAW File'!$E:$E,$B433,'DWD RAW File'!$AG:$AG,$C$1)&gt;0, IF(COUNTIFS('DWD RAW File'!$E:$E,$B433,'DWD RAW File'!$AG:$AG,$C$1,'DWD RAW File'!$AB:$AB,"Present")&gt;0,"7th Day OT","OFF"), IF(COUNTIFS('DWD RAW File'!$E:$E,$B433,'DWD RAW File'!$AB:$AB,"Present")&gt;0, "P", IF(COUNTIFS('DWD RAW File'!$E:$E,$B433,'DWD RAW File'!$AB:$AB,"Not Present",'DWD RAW File'!$AK:$AK,"&lt;&gt;")&gt;0, _xlfn.XLOOKUP($B433,'DWD RAW File'!$E:$E,'DWD RAW File'!$AK:$AK,""), IF(COUNTIFS('DWD RAW File'!$E:$E,$B433,'DWD RAW File'!$AB:$AB,"Not Present",'DWD RAW File'!$AL:$AL,"&lt;&gt;")&gt;0, _xlfn.XLOOKUP($B433,'DWD RAW File'!$E:$E,'DWD RAW File'!$AL:$AL,""), "AB")))))</f>
        <v>P</v>
      </c>
      <c r="U433" s="97"/>
      <c r="V433" s="51">
        <v>45826</v>
      </c>
      <c r="W433" s="49" t="s">
        <v>1558</v>
      </c>
      <c r="X433" s="121" t="str">
        <f>VLOOKUP(Table1[[#This Row],[Psoft No]],[2]Roster_1788384531598!$E$1:$AU$1334,28,0)</f>
        <v>Monday</v>
      </c>
      <c r="Y433" s="121" t="b">
        <f>Table1[[#This Row],[Column1]]=Table1[[#This Row],[OFF1]]</f>
        <v>1</v>
      </c>
    </row>
    <row r="434" spans="1:25" ht="13" hidden="1" customHeight="1">
      <c r="A434" s="11">
        <v>428</v>
      </c>
      <c r="B434" s="47">
        <v>206015634</v>
      </c>
      <c r="C434" s="87" t="s">
        <v>434</v>
      </c>
      <c r="D434" s="11" t="s">
        <v>435</v>
      </c>
      <c r="E434" s="48" t="s">
        <v>31</v>
      </c>
      <c r="F434" s="48" t="s">
        <v>74</v>
      </c>
      <c r="G434" s="11" t="s">
        <v>64</v>
      </c>
      <c r="H434" s="11" t="s">
        <v>75</v>
      </c>
      <c r="I434" s="11">
        <v>1299</v>
      </c>
      <c r="J434" s="49" t="str">
        <f>VLOOKUP(Table1[[#This Row],[Psoft No]],[1]Roster!$C$1:$AJ$1369,9,0)</f>
        <v>Day Shift</v>
      </c>
      <c r="K434" s="49" t="s">
        <v>76</v>
      </c>
      <c r="L434" s="49" t="str">
        <f>VLOOKUP(Table1[[#This Row],[Psoft No]],[1]Roster!$C$1:$AJ$1369,11,0)</f>
        <v>Thursday</v>
      </c>
      <c r="M434" s="49" t="str">
        <f>VLOOKUP(Table1[[#This Row],[Psoft No]],[1]Roster!$C$1:$AJ$1369,12,0)</f>
        <v>Friday</v>
      </c>
      <c r="N434" s="48" t="s">
        <v>79</v>
      </c>
      <c r="O434" s="49" t="s">
        <v>35</v>
      </c>
      <c r="P434" s="11" t="s">
        <v>80</v>
      </c>
      <c r="Q434" s="11" t="s">
        <v>81</v>
      </c>
      <c r="R434" s="11" t="s">
        <v>230</v>
      </c>
      <c r="S434" s="11" t="s">
        <v>1730</v>
      </c>
      <c r="T434" s="126" t="str">
        <f>IF(COUNTIFS('DWD RAW File'!$E:$E,$B434,'DWD RAW File'!$AF:$AF,$C$1)&gt;0, IF(COUNTIFS('DWD RAW File'!$E:$E,$B434,'DWD RAW File'!$AF:$AF,$C$1,'DWD RAW File'!$AB:$AB,"Present")&gt;0,"6th Day OT","OFF"), IF(COUNTIFS('DWD RAW File'!$E:$E,$B434,'DWD RAW File'!$AG:$AG,$C$1)&gt;0, IF(COUNTIFS('DWD RAW File'!$E:$E,$B434,'DWD RAW File'!$AG:$AG,$C$1,'DWD RAW File'!$AB:$AB,"Present")&gt;0,"7th Day OT","OFF"), IF(COUNTIFS('DWD RAW File'!$E:$E,$B434,'DWD RAW File'!$AB:$AB,"Present")&gt;0, "P", IF(COUNTIFS('DWD RAW File'!$E:$E,$B434,'DWD RAW File'!$AB:$AB,"Not Present",'DWD RAW File'!$AK:$AK,"&lt;&gt;")&gt;0, _xlfn.XLOOKUP($B434,'DWD RAW File'!$E:$E,'DWD RAW File'!$AK:$AK,""), IF(COUNTIFS('DWD RAW File'!$E:$E,$B434,'DWD RAW File'!$AB:$AB,"Not Present",'DWD RAW File'!$AL:$AL,"&lt;&gt;")&gt;0, _xlfn.XLOOKUP($B434,'DWD RAW File'!$E:$E,'DWD RAW File'!$AL:$AL,""), "AB")))))</f>
        <v>P</v>
      </c>
      <c r="U434" s="97"/>
      <c r="V434" s="51">
        <v>45915</v>
      </c>
      <c r="W434" s="49" t="s">
        <v>1556</v>
      </c>
      <c r="X434" s="121" t="str">
        <f>VLOOKUP(Table1[[#This Row],[Psoft No]],[2]Roster_1788384531598!$E$1:$AU$1334,28,0)</f>
        <v>Thursday</v>
      </c>
      <c r="Y434" s="121" t="b">
        <f>Table1[[#This Row],[Column1]]=Table1[[#This Row],[OFF1]]</f>
        <v>1</v>
      </c>
    </row>
    <row r="435" spans="1:25" ht="13" customHeight="1">
      <c r="A435" s="11">
        <v>429</v>
      </c>
      <c r="B435" s="47">
        <v>203736757</v>
      </c>
      <c r="C435" s="87" t="s">
        <v>437</v>
      </c>
      <c r="D435" s="11" t="s">
        <v>438</v>
      </c>
      <c r="E435" s="48" t="s">
        <v>31</v>
      </c>
      <c r="F435" s="48" t="s">
        <v>74</v>
      </c>
      <c r="G435" s="11" t="s">
        <v>64</v>
      </c>
      <c r="H435" s="11" t="s">
        <v>75</v>
      </c>
      <c r="I435" s="11">
        <v>1299</v>
      </c>
      <c r="J435" s="49" t="str">
        <f>VLOOKUP(Table1[[#This Row],[Psoft No]],[1]Roster!$C$1:$AJ$1369,9,0)</f>
        <v>Day Shift</v>
      </c>
      <c r="K435" s="49" t="s">
        <v>76</v>
      </c>
      <c r="L435" s="49" t="str">
        <f>VLOOKUP(Table1[[#This Row],[Psoft No]],[1]Roster!$C$1:$AJ$1369,11,0)</f>
        <v>Thursday</v>
      </c>
      <c r="M435" s="49" t="str">
        <f>VLOOKUP(Table1[[#This Row],[Psoft No]],[1]Roster!$C$1:$AJ$1369,12,0)</f>
        <v>Friday</v>
      </c>
      <c r="N435" s="48" t="s">
        <v>86</v>
      </c>
      <c r="O435" s="49" t="s">
        <v>35</v>
      </c>
      <c r="P435" s="11" t="s">
        <v>80</v>
      </c>
      <c r="Q435" s="11" t="s">
        <v>99</v>
      </c>
      <c r="R435" s="11" t="s">
        <v>230</v>
      </c>
      <c r="S435" s="11" t="s">
        <v>1730</v>
      </c>
      <c r="T435" s="126" t="s">
        <v>4</v>
      </c>
      <c r="U435" s="97"/>
      <c r="V435" s="51">
        <v>45502</v>
      </c>
      <c r="W435" s="49" t="s">
        <v>1558</v>
      </c>
      <c r="X435" s="121" t="str">
        <f>VLOOKUP(Table1[[#This Row],[Psoft No]],[2]Roster_1788384531598!$E$1:$AU$1334,28,0)</f>
        <v>Sunday</v>
      </c>
      <c r="Y435" s="121" t="b">
        <f>Table1[[#This Row],[Column1]]=Table1[[#This Row],[OFF1]]</f>
        <v>0</v>
      </c>
    </row>
    <row r="436" spans="1:25" ht="13" hidden="1" customHeight="1">
      <c r="A436" s="11">
        <v>430</v>
      </c>
      <c r="B436" s="47">
        <v>206874057</v>
      </c>
      <c r="C436" s="87" t="s">
        <v>2515</v>
      </c>
      <c r="D436" s="11" t="s">
        <v>2516</v>
      </c>
      <c r="E436" s="48" t="s">
        <v>31</v>
      </c>
      <c r="F436" s="48" t="s">
        <v>74</v>
      </c>
      <c r="G436" s="48" t="s">
        <v>64</v>
      </c>
      <c r="H436" s="48" t="s">
        <v>75</v>
      </c>
      <c r="I436" s="11">
        <v>1299</v>
      </c>
      <c r="J436" s="49" t="str">
        <f>VLOOKUP(Table1[[#This Row],[Psoft No]],[1]Roster!$C$1:$AJ$1369,9,0)</f>
        <v>Night Shift</v>
      </c>
      <c r="K436" s="49" t="s">
        <v>76</v>
      </c>
      <c r="L436" s="49" t="str">
        <f>VLOOKUP(Table1[[#This Row],[Psoft No]],[1]Roster!$C$1:$AJ$1369,11,0)</f>
        <v>Wednesday</v>
      </c>
      <c r="M436" s="49" t="str">
        <f>VLOOKUP(Table1[[#This Row],[Psoft No]],[1]Roster!$C$1:$AJ$1369,12,0)</f>
        <v>Thursday</v>
      </c>
      <c r="N436" s="49" t="s">
        <v>89</v>
      </c>
      <c r="O436" s="48" t="s">
        <v>35</v>
      </c>
      <c r="P436" s="48" t="s">
        <v>80</v>
      </c>
      <c r="Q436" s="11" t="s">
        <v>90</v>
      </c>
      <c r="R436" s="11" t="s">
        <v>230</v>
      </c>
      <c r="S436" s="11" t="s">
        <v>1730</v>
      </c>
      <c r="T436" s="126" t="str">
        <f>IF(COUNTIFS('DWD RAW File'!$E:$E,$B436,'DWD RAW File'!$AF:$AF,$C$1)&gt;0, IF(COUNTIFS('DWD RAW File'!$E:$E,$B436,'DWD RAW File'!$AF:$AF,$C$1,'DWD RAW File'!$AB:$AB,"Present")&gt;0,"6th Day OT","OFF"), IF(COUNTIFS('DWD RAW File'!$E:$E,$B436,'DWD RAW File'!$AG:$AG,$C$1)&gt;0, IF(COUNTIFS('DWD RAW File'!$E:$E,$B436,'DWD RAW File'!$AG:$AG,$C$1,'DWD RAW File'!$AB:$AB,"Present")&gt;0,"7th Day OT","OFF"), IF(COUNTIFS('DWD RAW File'!$E:$E,$B436,'DWD RAW File'!$AB:$AB,"Present")&gt;0, "P", IF(COUNTIFS('DWD RAW File'!$E:$E,$B436,'DWD RAW File'!$AB:$AB,"Not Present",'DWD RAW File'!$AK:$AK,"&lt;&gt;")&gt;0, _xlfn.XLOOKUP($B436,'DWD RAW File'!$E:$E,'DWD RAW File'!$AK:$AK,""), IF(COUNTIFS('DWD RAW File'!$E:$E,$B436,'DWD RAW File'!$AB:$AB,"Not Present",'DWD RAW File'!$AL:$AL,"&lt;&gt;")&gt;0, _xlfn.XLOOKUP($B436,'DWD RAW File'!$E:$E,'DWD RAW File'!$AL:$AL,""), "AB")))))</f>
        <v>OFF</v>
      </c>
      <c r="U436" s="97"/>
      <c r="V436" s="51">
        <v>46020</v>
      </c>
      <c r="W436" s="49" t="s">
        <v>1558</v>
      </c>
      <c r="X436" s="121" t="str">
        <f>VLOOKUP(Table1[[#This Row],[Psoft No]],[2]Roster_1788384531598!$E$1:$AU$1334,28,0)</f>
        <v>Wednesday</v>
      </c>
      <c r="Y436" s="121" t="b">
        <f>Table1[[#This Row],[Column1]]=Table1[[#This Row],[OFF1]]</f>
        <v>1</v>
      </c>
    </row>
    <row r="437" spans="1:25" ht="13" hidden="1" customHeight="1">
      <c r="A437" s="11">
        <v>431</v>
      </c>
      <c r="B437" s="47">
        <v>206874041</v>
      </c>
      <c r="C437" s="87" t="s">
        <v>2517</v>
      </c>
      <c r="D437" s="11" t="s">
        <v>2518</v>
      </c>
      <c r="E437" s="48" t="s">
        <v>31</v>
      </c>
      <c r="F437" s="48" t="s">
        <v>74</v>
      </c>
      <c r="G437" s="48" t="s">
        <v>64</v>
      </c>
      <c r="H437" s="48" t="s">
        <v>75</v>
      </c>
      <c r="I437" s="11">
        <v>1299</v>
      </c>
      <c r="J437" s="49" t="str">
        <f>VLOOKUP(Table1[[#This Row],[Psoft No]],[1]Roster!$C$1:$AJ$1369,9,0)</f>
        <v>Day Shift</v>
      </c>
      <c r="K437" s="49" t="s">
        <v>76</v>
      </c>
      <c r="L437" s="49" t="str">
        <f>VLOOKUP(Table1[[#This Row],[Psoft No]],[1]Roster!$C$1:$AJ$1369,11,0)</f>
        <v>Friday</v>
      </c>
      <c r="M437" s="49" t="str">
        <f>VLOOKUP(Table1[[#This Row],[Psoft No]],[1]Roster!$C$1:$AJ$1369,12,0)</f>
        <v>Saturday</v>
      </c>
      <c r="N437" s="49" t="s">
        <v>89</v>
      </c>
      <c r="O437" s="48" t="s">
        <v>35</v>
      </c>
      <c r="P437" s="48" t="s">
        <v>80</v>
      </c>
      <c r="Q437" s="11" t="s">
        <v>90</v>
      </c>
      <c r="R437" s="11" t="s">
        <v>230</v>
      </c>
      <c r="S437" s="11" t="s">
        <v>1730</v>
      </c>
      <c r="T437" s="126" t="str">
        <f>IF(COUNTIFS('DWD RAW File'!$E:$E,$B437,'DWD RAW File'!$AF:$AF,$C$1)&gt;0, IF(COUNTIFS('DWD RAW File'!$E:$E,$B437,'DWD RAW File'!$AF:$AF,$C$1,'DWD RAW File'!$AB:$AB,"Present")&gt;0,"6th Day OT","OFF"), IF(COUNTIFS('DWD RAW File'!$E:$E,$B437,'DWD RAW File'!$AG:$AG,$C$1)&gt;0, IF(COUNTIFS('DWD RAW File'!$E:$E,$B437,'DWD RAW File'!$AG:$AG,$C$1,'DWD RAW File'!$AB:$AB,"Present")&gt;0,"7th Day OT","OFF"), IF(COUNTIFS('DWD RAW File'!$E:$E,$B437,'DWD RAW File'!$AB:$AB,"Present")&gt;0, "P", IF(COUNTIFS('DWD RAW File'!$E:$E,$B437,'DWD RAW File'!$AB:$AB,"Not Present",'DWD RAW File'!$AK:$AK,"&lt;&gt;")&gt;0, _xlfn.XLOOKUP($B437,'DWD RAW File'!$E:$E,'DWD RAW File'!$AK:$AK,""), IF(COUNTIFS('DWD RAW File'!$E:$E,$B437,'DWD RAW File'!$AB:$AB,"Not Present",'DWD RAW File'!$AL:$AL,"&lt;&gt;")&gt;0, _xlfn.XLOOKUP($B437,'DWD RAW File'!$E:$E,'DWD RAW File'!$AL:$AL,""), "AB")))))</f>
        <v>P</v>
      </c>
      <c r="U437" s="97"/>
      <c r="V437" s="51">
        <v>46020</v>
      </c>
      <c r="W437" s="49" t="s">
        <v>1558</v>
      </c>
      <c r="X437" s="121" t="str">
        <f>VLOOKUP(Table1[[#This Row],[Psoft No]],[2]Roster_1788384531598!$E$1:$AU$1334,28,0)</f>
        <v>Friday</v>
      </c>
      <c r="Y437" s="121" t="b">
        <f>Table1[[#This Row],[Column1]]=Table1[[#This Row],[OFF1]]</f>
        <v>1</v>
      </c>
    </row>
    <row r="438" spans="1:25" ht="13" hidden="1" customHeight="1">
      <c r="A438" s="11">
        <v>432</v>
      </c>
      <c r="B438" s="47">
        <v>203736776</v>
      </c>
      <c r="C438" s="87" t="s">
        <v>439</v>
      </c>
      <c r="D438" s="11" t="s">
        <v>440</v>
      </c>
      <c r="E438" s="48" t="s">
        <v>31</v>
      </c>
      <c r="F438" s="48" t="s">
        <v>74</v>
      </c>
      <c r="G438" s="11" t="s">
        <v>64</v>
      </c>
      <c r="H438" s="11" t="s">
        <v>75</v>
      </c>
      <c r="I438" s="11">
        <v>1299</v>
      </c>
      <c r="J438" s="49" t="str">
        <f>VLOOKUP(Table1[[#This Row],[Psoft No]],[1]Roster!$C$1:$AJ$1369,9,0)</f>
        <v>Night Shift</v>
      </c>
      <c r="K438" s="49" t="s">
        <v>76</v>
      </c>
      <c r="L438" s="49" t="str">
        <f>VLOOKUP(Table1[[#This Row],[Psoft No]],[1]Roster!$C$1:$AJ$1369,11,0)</f>
        <v>Thursday</v>
      </c>
      <c r="M438" s="49" t="str">
        <f>VLOOKUP(Table1[[#This Row],[Psoft No]],[1]Roster!$C$1:$AJ$1369,12,0)</f>
        <v>Friday</v>
      </c>
      <c r="N438" s="48" t="s">
        <v>86</v>
      </c>
      <c r="O438" s="49" t="s">
        <v>35</v>
      </c>
      <c r="P438" s="11" t="s">
        <v>80</v>
      </c>
      <c r="Q438" s="11" t="s">
        <v>99</v>
      </c>
      <c r="R438" s="11" t="s">
        <v>223</v>
      </c>
      <c r="S438" s="11" t="s">
        <v>2649</v>
      </c>
      <c r="T438" s="126" t="str">
        <f>IF(COUNTIFS('DWD RAW File'!$E:$E,$B438,'DWD RAW File'!$AF:$AF,$C$1)&gt;0, IF(COUNTIFS('DWD RAW File'!$E:$E,$B438,'DWD RAW File'!$AF:$AF,$C$1,'DWD RAW File'!$AB:$AB,"Present")&gt;0,"6th Day OT","OFF"), IF(COUNTIFS('DWD RAW File'!$E:$E,$B438,'DWD RAW File'!$AG:$AG,$C$1)&gt;0, IF(COUNTIFS('DWD RAW File'!$E:$E,$B438,'DWD RAW File'!$AG:$AG,$C$1,'DWD RAW File'!$AB:$AB,"Present")&gt;0,"7th Day OT","OFF"), IF(COUNTIFS('DWD RAW File'!$E:$E,$B438,'DWD RAW File'!$AB:$AB,"Present")&gt;0, "P", IF(COUNTIFS('DWD RAW File'!$E:$E,$B438,'DWD RAW File'!$AB:$AB,"Not Present",'DWD RAW File'!$AK:$AK,"&lt;&gt;")&gt;0, _xlfn.XLOOKUP($B438,'DWD RAW File'!$E:$E,'DWD RAW File'!$AK:$AK,""), IF(COUNTIFS('DWD RAW File'!$E:$E,$B438,'DWD RAW File'!$AB:$AB,"Not Present",'DWD RAW File'!$AL:$AL,"&lt;&gt;")&gt;0, _xlfn.XLOOKUP($B438,'DWD RAW File'!$E:$E,'DWD RAW File'!$AL:$AL,""), "AB")))))</f>
        <v>P</v>
      </c>
      <c r="U438" s="97"/>
      <c r="V438" s="51">
        <v>45502</v>
      </c>
      <c r="W438" s="49" t="s">
        <v>1558</v>
      </c>
      <c r="X438" s="121" t="str">
        <f>VLOOKUP(Table1[[#This Row],[Psoft No]],[2]Roster_1788384531598!$E$1:$AU$1334,28,0)</f>
        <v>Thursday</v>
      </c>
      <c r="Y438" s="121" t="b">
        <f>Table1[[#This Row],[Column1]]=Table1[[#This Row],[OFF1]]</f>
        <v>1</v>
      </c>
    </row>
    <row r="439" spans="1:25" ht="13" hidden="1" customHeight="1">
      <c r="A439" s="11">
        <v>433</v>
      </c>
      <c r="B439" s="47">
        <v>204868850</v>
      </c>
      <c r="C439" s="87" t="s">
        <v>441</v>
      </c>
      <c r="D439" s="11" t="s">
        <v>442</v>
      </c>
      <c r="E439" s="48" t="s">
        <v>31</v>
      </c>
      <c r="F439" s="48" t="s">
        <v>74</v>
      </c>
      <c r="G439" s="11" t="s">
        <v>64</v>
      </c>
      <c r="H439" s="11" t="s">
        <v>75</v>
      </c>
      <c r="I439" s="11">
        <v>1299</v>
      </c>
      <c r="J439" s="49" t="str">
        <f>VLOOKUP(Table1[[#This Row],[Psoft No]],[1]Roster!$C$1:$AJ$1369,9,0)</f>
        <v>Night Shift</v>
      </c>
      <c r="K439" s="49" t="s">
        <v>76</v>
      </c>
      <c r="L439" s="49" t="s">
        <v>85</v>
      </c>
      <c r="M439" s="49" t="str">
        <f>VLOOKUP(Table1[[#This Row],[Psoft No]],[1]Roster!$C$1:$AJ$1369,12,0)</f>
        <v>Sunday</v>
      </c>
      <c r="N439" s="48" t="s">
        <v>86</v>
      </c>
      <c r="O439" s="49" t="s">
        <v>35</v>
      </c>
      <c r="P439" s="11" t="s">
        <v>80</v>
      </c>
      <c r="Q439" s="11" t="s">
        <v>87</v>
      </c>
      <c r="R439" s="11" t="s">
        <v>224</v>
      </c>
      <c r="S439" s="11" t="s">
        <v>225</v>
      </c>
      <c r="T439" s="126" t="s">
        <v>10</v>
      </c>
      <c r="U439" s="97" t="s">
        <v>2938</v>
      </c>
      <c r="V439" s="51">
        <v>45691</v>
      </c>
      <c r="W439" s="49" t="s">
        <v>1557</v>
      </c>
      <c r="X439" s="121" t="str">
        <f>VLOOKUP(Table1[[#This Row],[Psoft No]],[2]Roster_1788384531598!$E$1:$AU$1334,28,0)</f>
        <v>Saturday</v>
      </c>
      <c r="Y439" s="121" t="b">
        <f>Table1[[#This Row],[Column1]]=Table1[[#This Row],[OFF1]]</f>
        <v>0</v>
      </c>
    </row>
    <row r="440" spans="1:25" ht="13" hidden="1" customHeight="1">
      <c r="A440" s="11">
        <v>434</v>
      </c>
      <c r="B440" s="47">
        <v>204246610</v>
      </c>
      <c r="C440" s="87" t="s">
        <v>443</v>
      </c>
      <c r="D440" s="11" t="s">
        <v>444</v>
      </c>
      <c r="E440" s="48" t="s">
        <v>31</v>
      </c>
      <c r="F440" s="48" t="s">
        <v>74</v>
      </c>
      <c r="G440" s="11" t="s">
        <v>65</v>
      </c>
      <c r="H440" s="11" t="s">
        <v>75</v>
      </c>
      <c r="I440" s="11">
        <v>1299</v>
      </c>
      <c r="J440" s="49" t="str">
        <f>VLOOKUP(Table1[[#This Row],[Psoft No]],[1]Roster!$C$1:$AJ$1369,9,0)</f>
        <v>Night Shift</v>
      </c>
      <c r="K440" s="49" t="s">
        <v>76</v>
      </c>
      <c r="L440" s="49" t="str">
        <f>VLOOKUP(Table1[[#This Row],[Psoft No]],[1]Roster!$C$1:$AJ$1369,11,0)</f>
        <v>Friday</v>
      </c>
      <c r="M440" s="49" t="str">
        <f>VLOOKUP(Table1[[#This Row],[Psoft No]],[1]Roster!$C$1:$AJ$1369,12,0)</f>
        <v>Saturday</v>
      </c>
      <c r="N440" s="48" t="s">
        <v>86</v>
      </c>
      <c r="O440" s="49" t="s">
        <v>68</v>
      </c>
      <c r="P440" s="11" t="s">
        <v>80</v>
      </c>
      <c r="Q440" s="11" t="s">
        <v>87</v>
      </c>
      <c r="R440" s="11" t="s">
        <v>2654</v>
      </c>
      <c r="S440" s="11" t="s">
        <v>2655</v>
      </c>
      <c r="T440" s="126" t="str">
        <f>IF(COUNTIFS('DWD RAW File'!$E:$E,$B440,'DWD RAW File'!$AF:$AF,$C$1)&gt;0, IF(COUNTIFS('DWD RAW File'!$E:$E,$B440,'DWD RAW File'!$AF:$AF,$C$1,'DWD RAW File'!$AB:$AB,"Present")&gt;0,"6th Day OT","OFF"), IF(COUNTIFS('DWD RAW File'!$E:$E,$B440,'DWD RAW File'!$AG:$AG,$C$1)&gt;0, IF(COUNTIFS('DWD RAW File'!$E:$E,$B440,'DWD RAW File'!$AG:$AG,$C$1,'DWD RAW File'!$AB:$AB,"Present")&gt;0,"7th Day OT","OFF"), IF(COUNTIFS('DWD RAW File'!$E:$E,$B440,'DWD RAW File'!$AB:$AB,"Present")&gt;0, "P", IF(COUNTIFS('DWD RAW File'!$E:$E,$B440,'DWD RAW File'!$AB:$AB,"Not Present",'DWD RAW File'!$AK:$AK,"&lt;&gt;")&gt;0, _xlfn.XLOOKUP($B440,'DWD RAW File'!$E:$E,'DWD RAW File'!$AK:$AK,""), IF(COUNTIFS('DWD RAW File'!$E:$E,$B440,'DWD RAW File'!$AB:$AB,"Not Present",'DWD RAW File'!$AL:$AL,"&lt;&gt;")&gt;0, _xlfn.XLOOKUP($B440,'DWD RAW File'!$E:$E,'DWD RAW File'!$AL:$AL,""), "AB")))))</f>
        <v>OFF</v>
      </c>
      <c r="U440" s="97"/>
      <c r="V440" s="51">
        <v>45579</v>
      </c>
      <c r="W440" s="49" t="s">
        <v>68</v>
      </c>
      <c r="X440" s="121" t="str">
        <f>VLOOKUP(Table1[[#This Row],[Psoft No]],[2]Roster_1788384531598!$E$1:$AU$1334,28,0)</f>
        <v>Wednesday</v>
      </c>
      <c r="Y440" s="121" t="b">
        <f>Table1[[#This Row],[Column1]]=Table1[[#This Row],[OFF1]]</f>
        <v>0</v>
      </c>
    </row>
    <row r="441" spans="1:25" ht="13" hidden="1" customHeight="1">
      <c r="A441" s="11">
        <v>435</v>
      </c>
      <c r="B441" s="47">
        <v>109468376</v>
      </c>
      <c r="C441" s="87" t="s">
        <v>2140</v>
      </c>
      <c r="D441" s="11" t="s">
        <v>2141</v>
      </c>
      <c r="E441" s="48" t="s">
        <v>34</v>
      </c>
      <c r="F441" s="48" t="s">
        <v>74</v>
      </c>
      <c r="G441" s="11" t="s">
        <v>64</v>
      </c>
      <c r="H441" s="11" t="s">
        <v>75</v>
      </c>
      <c r="I441" s="11">
        <v>1299</v>
      </c>
      <c r="J441" s="49" t="str">
        <f>VLOOKUP(Table1[[#This Row],[Psoft No]],[1]Roster!$C$1:$AJ$1369,9,0)</f>
        <v>Day Shift</v>
      </c>
      <c r="K441" s="49" t="s">
        <v>76</v>
      </c>
      <c r="L441" s="49" t="str">
        <f>VLOOKUP(Table1[[#This Row],[Psoft No]],[1]Roster!$C$1:$AJ$1369,11,0)</f>
        <v>Sunday</v>
      </c>
      <c r="M441" s="49" t="str">
        <f>VLOOKUP(Table1[[#This Row],[Psoft No]],[1]Roster!$C$1:$AJ$1369,12,0)</f>
        <v>Monday</v>
      </c>
      <c r="N441" s="48" t="s">
        <v>97</v>
      </c>
      <c r="O441" s="49" t="s">
        <v>35</v>
      </c>
      <c r="P441" s="11" t="s">
        <v>80</v>
      </c>
      <c r="Q441" s="11" t="s">
        <v>98</v>
      </c>
      <c r="R441" s="11" t="s">
        <v>223</v>
      </c>
      <c r="S441" s="11" t="s">
        <v>2649</v>
      </c>
      <c r="T441" s="126" t="str">
        <f>IF(COUNTIFS('DWD RAW File'!$E:$E,$B441,'DWD RAW File'!$AF:$AF,$C$1)&gt;0, IF(COUNTIFS('DWD RAW File'!$E:$E,$B441,'DWD RAW File'!$AF:$AF,$C$1,'DWD RAW File'!$AB:$AB,"Present")&gt;0,"6th Day OT","OFF"), IF(COUNTIFS('DWD RAW File'!$E:$E,$B441,'DWD RAW File'!$AG:$AG,$C$1)&gt;0, IF(COUNTIFS('DWD RAW File'!$E:$E,$B441,'DWD RAW File'!$AG:$AG,$C$1,'DWD RAW File'!$AB:$AB,"Present")&gt;0,"7th Day OT","OFF"), IF(COUNTIFS('DWD RAW File'!$E:$E,$B441,'DWD RAW File'!$AB:$AB,"Present")&gt;0, "P", IF(COUNTIFS('DWD RAW File'!$E:$E,$B441,'DWD RAW File'!$AB:$AB,"Not Present",'DWD RAW File'!$AK:$AK,"&lt;&gt;")&gt;0, _xlfn.XLOOKUP($B441,'DWD RAW File'!$E:$E,'DWD RAW File'!$AK:$AK,""), IF(COUNTIFS('DWD RAW File'!$E:$E,$B441,'DWD RAW File'!$AB:$AB,"Not Present",'DWD RAW File'!$AL:$AL,"&lt;&gt;")&gt;0, _xlfn.XLOOKUP($B441,'DWD RAW File'!$E:$E,'DWD RAW File'!$AL:$AL,""), "AB")))))</f>
        <v>P</v>
      </c>
      <c r="U441" s="97"/>
      <c r="V441" s="51">
        <v>44812</v>
      </c>
      <c r="W441" s="49" t="s">
        <v>1560</v>
      </c>
      <c r="X441" s="121" t="str">
        <f>VLOOKUP(Table1[[#This Row],[Psoft No]],[2]Roster_1788384531598!$E$1:$AU$1334,28,0)</f>
        <v>Sunday</v>
      </c>
      <c r="Y441" s="121" t="b">
        <f>Table1[[#This Row],[Column1]]=Table1[[#This Row],[OFF1]]</f>
        <v>1</v>
      </c>
    </row>
    <row r="442" spans="1:25" ht="13" hidden="1" customHeight="1">
      <c r="A442" s="11">
        <v>436</v>
      </c>
      <c r="B442" s="47">
        <v>205986151</v>
      </c>
      <c r="C442" s="87" t="s">
        <v>2519</v>
      </c>
      <c r="D442" s="11" t="s">
        <v>2520</v>
      </c>
      <c r="E442" s="48" t="s">
        <v>31</v>
      </c>
      <c r="F442" s="48" t="s">
        <v>74</v>
      </c>
      <c r="G442" s="11" t="s">
        <v>64</v>
      </c>
      <c r="H442" s="11" t="s">
        <v>75</v>
      </c>
      <c r="I442" s="11">
        <v>1299</v>
      </c>
      <c r="J442" s="49" t="str">
        <f>VLOOKUP(Table1[[#This Row],[Psoft No]],[1]Roster!$C$1:$AJ$1369,9,0)</f>
        <v>Night Shift</v>
      </c>
      <c r="K442" s="49" t="s">
        <v>76</v>
      </c>
      <c r="L442" s="49" t="str">
        <f>VLOOKUP(Table1[[#This Row],[Psoft No]],[1]Roster!$C$1:$AJ$1369,11,0)</f>
        <v>Thursday</v>
      </c>
      <c r="M442" s="49" t="str">
        <f>VLOOKUP(Table1[[#This Row],[Psoft No]],[1]Roster!$C$1:$AJ$1369,12,0)</f>
        <v>Friday</v>
      </c>
      <c r="N442" s="48" t="s">
        <v>86</v>
      </c>
      <c r="O442" s="49" t="s">
        <v>35</v>
      </c>
      <c r="P442" s="11" t="s">
        <v>80</v>
      </c>
      <c r="Q442" s="11" t="s">
        <v>90</v>
      </c>
      <c r="R442" s="11" t="s">
        <v>230</v>
      </c>
      <c r="S442" s="11" t="s">
        <v>1730</v>
      </c>
      <c r="T442" s="126" t="str">
        <f>IF(COUNTIFS('DWD RAW File'!$E:$E,$B442,'DWD RAW File'!$AF:$AF,$C$1)&gt;0, IF(COUNTIFS('DWD RAW File'!$E:$E,$B442,'DWD RAW File'!$AF:$AF,$C$1,'DWD RAW File'!$AB:$AB,"Present")&gt;0,"6th Day OT","OFF"), IF(COUNTIFS('DWD RAW File'!$E:$E,$B442,'DWD RAW File'!$AG:$AG,$C$1)&gt;0, IF(COUNTIFS('DWD RAW File'!$E:$E,$B442,'DWD RAW File'!$AG:$AG,$C$1,'DWD RAW File'!$AB:$AB,"Present")&gt;0,"7th Day OT","OFF"), IF(COUNTIFS('DWD RAW File'!$E:$E,$B442,'DWD RAW File'!$AB:$AB,"Present")&gt;0, "P", IF(COUNTIFS('DWD RAW File'!$E:$E,$B442,'DWD RAW File'!$AB:$AB,"Not Present",'DWD RAW File'!$AK:$AK,"&lt;&gt;")&gt;0, _xlfn.XLOOKUP($B442,'DWD RAW File'!$E:$E,'DWD RAW File'!$AK:$AK,""), IF(COUNTIFS('DWD RAW File'!$E:$E,$B442,'DWD RAW File'!$AB:$AB,"Not Present",'DWD RAW File'!$AL:$AL,"&lt;&gt;")&gt;0, _xlfn.XLOOKUP($B442,'DWD RAW File'!$E:$E,'DWD RAW File'!$AL:$AL,""), "AB")))))</f>
        <v>P</v>
      </c>
      <c r="U442" s="97"/>
      <c r="V442" s="51">
        <v>45915</v>
      </c>
      <c r="W442" s="49" t="s">
        <v>1558</v>
      </c>
      <c r="X442" s="121" t="str">
        <f>VLOOKUP(Table1[[#This Row],[Psoft No]],[2]Roster_1788384531598!$E$1:$AU$1334,28,0)</f>
        <v>Thursday</v>
      </c>
      <c r="Y442" s="121" t="b">
        <f>Table1[[#This Row],[Column1]]=Table1[[#This Row],[OFF1]]</f>
        <v>1</v>
      </c>
    </row>
    <row r="443" spans="1:25" ht="13" hidden="1" customHeight="1">
      <c r="A443" s="11">
        <v>437</v>
      </c>
      <c r="B443" s="47">
        <v>204246607</v>
      </c>
      <c r="C443" s="87" t="s">
        <v>445</v>
      </c>
      <c r="D443" s="11" t="s">
        <v>446</v>
      </c>
      <c r="E443" s="48" t="s">
        <v>31</v>
      </c>
      <c r="F443" s="48" t="s">
        <v>74</v>
      </c>
      <c r="G443" s="11" t="s">
        <v>64</v>
      </c>
      <c r="H443" s="11" t="s">
        <v>75</v>
      </c>
      <c r="I443" s="11">
        <v>1299</v>
      </c>
      <c r="J443" s="49" t="str">
        <f>VLOOKUP(Table1[[#This Row],[Psoft No]],[1]Roster!$C$1:$AJ$1369,9,0)</f>
        <v>Night Shift</v>
      </c>
      <c r="K443" s="49" t="s">
        <v>76</v>
      </c>
      <c r="L443" s="49" t="s">
        <v>36</v>
      </c>
      <c r="M443" s="49" t="str">
        <f>VLOOKUP(Table1[[#This Row],[Psoft No]],[1]Roster!$C$1:$AJ$1369,12,0)</f>
        <v>Thursday</v>
      </c>
      <c r="N443" s="48" t="s">
        <v>86</v>
      </c>
      <c r="O443" s="49" t="s">
        <v>35</v>
      </c>
      <c r="P443" s="11" t="s">
        <v>80</v>
      </c>
      <c r="Q443" s="11" t="s">
        <v>87</v>
      </c>
      <c r="R443" s="11" t="s">
        <v>223</v>
      </c>
      <c r="S443" s="11" t="s">
        <v>2649</v>
      </c>
      <c r="T443" s="126" t="s">
        <v>1</v>
      </c>
      <c r="U443" s="97" t="s">
        <v>2930</v>
      </c>
      <c r="V443" s="51">
        <v>45579</v>
      </c>
      <c r="W443" s="49" t="s">
        <v>1558</v>
      </c>
      <c r="X443" s="121" t="str">
        <f>VLOOKUP(Table1[[#This Row],[Psoft No]],[2]Roster_1788384531598!$E$1:$AU$1334,28,0)</f>
        <v>Wednesday</v>
      </c>
      <c r="Y443" s="121" t="b">
        <f>Table1[[#This Row],[Column1]]=Table1[[#This Row],[OFF1]]</f>
        <v>0</v>
      </c>
    </row>
    <row r="444" spans="1:25" ht="13" hidden="1" customHeight="1">
      <c r="A444" s="11">
        <v>438</v>
      </c>
      <c r="B444" s="47">
        <v>205608621</v>
      </c>
      <c r="C444" s="87" t="s">
        <v>2521</v>
      </c>
      <c r="D444" s="11" t="s">
        <v>2522</v>
      </c>
      <c r="E444" s="48" t="s">
        <v>31</v>
      </c>
      <c r="F444" s="48" t="s">
        <v>74</v>
      </c>
      <c r="G444" s="11" t="s">
        <v>64</v>
      </c>
      <c r="H444" s="11" t="s">
        <v>75</v>
      </c>
      <c r="I444" s="11">
        <v>1299</v>
      </c>
      <c r="J444" s="49" t="str">
        <f>VLOOKUP(Table1[[#This Row],[Psoft No]],[1]Roster!$C$1:$AJ$1369,9,0)</f>
        <v>Day Shift</v>
      </c>
      <c r="K444" s="49" t="s">
        <v>76</v>
      </c>
      <c r="L444" s="49" t="str">
        <f>VLOOKUP(Table1[[#This Row],[Psoft No]],[1]Roster!$C$1:$AJ$1369,11,0)</f>
        <v>Friday</v>
      </c>
      <c r="M444" s="49" t="str">
        <f>VLOOKUP(Table1[[#This Row],[Psoft No]],[1]Roster!$C$1:$AJ$1369,12,0)</f>
        <v>Saturday</v>
      </c>
      <c r="N444" s="48" t="s">
        <v>86</v>
      </c>
      <c r="O444" s="49" t="s">
        <v>35</v>
      </c>
      <c r="P444" s="11" t="s">
        <v>80</v>
      </c>
      <c r="Q444" s="11" t="s">
        <v>90</v>
      </c>
      <c r="R444" s="11" t="s">
        <v>223</v>
      </c>
      <c r="S444" s="11" t="s">
        <v>2649</v>
      </c>
      <c r="T444" s="126" t="str">
        <f>IF(COUNTIFS('DWD RAW File'!$E:$E,$B444,'DWD RAW File'!$AF:$AF,$C$1)&gt;0, IF(COUNTIFS('DWD RAW File'!$E:$E,$B444,'DWD RAW File'!$AF:$AF,$C$1,'DWD RAW File'!$AB:$AB,"Present")&gt;0,"6th Day OT","OFF"), IF(COUNTIFS('DWD RAW File'!$E:$E,$B444,'DWD RAW File'!$AG:$AG,$C$1)&gt;0, IF(COUNTIFS('DWD RAW File'!$E:$E,$B444,'DWD RAW File'!$AG:$AG,$C$1,'DWD RAW File'!$AB:$AB,"Present")&gt;0,"7th Day OT","OFF"), IF(COUNTIFS('DWD RAW File'!$E:$E,$B444,'DWD RAW File'!$AB:$AB,"Present")&gt;0, "P", IF(COUNTIFS('DWD RAW File'!$E:$E,$B444,'DWD RAW File'!$AB:$AB,"Not Present",'DWD RAW File'!$AK:$AK,"&lt;&gt;")&gt;0, _xlfn.XLOOKUP($B444,'DWD RAW File'!$E:$E,'DWD RAW File'!$AK:$AK,""), IF(COUNTIFS('DWD RAW File'!$E:$E,$B444,'DWD RAW File'!$AB:$AB,"Not Present",'DWD RAW File'!$AL:$AL,"&lt;&gt;")&gt;0, _xlfn.XLOOKUP($B444,'DWD RAW File'!$E:$E,'DWD RAW File'!$AL:$AL,""), "AB")))))</f>
        <v>P</v>
      </c>
      <c r="U444" s="97"/>
      <c r="V444" s="51">
        <v>45845</v>
      </c>
      <c r="W444" s="49" t="s">
        <v>1558</v>
      </c>
      <c r="X444" s="121" t="str">
        <f>VLOOKUP(Table1[[#This Row],[Psoft No]],[2]Roster_1788384531598!$E$1:$AU$1334,28,0)</f>
        <v>Friday</v>
      </c>
      <c r="Y444" s="121" t="b">
        <f>Table1[[#This Row],[Column1]]=Table1[[#This Row],[OFF1]]</f>
        <v>1</v>
      </c>
    </row>
    <row r="445" spans="1:25" ht="13" hidden="1" customHeight="1">
      <c r="A445" s="11">
        <v>439</v>
      </c>
      <c r="B445" s="47">
        <v>205506107</v>
      </c>
      <c r="C445" s="87" t="s">
        <v>2523</v>
      </c>
      <c r="D445" s="11" t="s">
        <v>2524</v>
      </c>
      <c r="E445" s="48" t="s">
        <v>31</v>
      </c>
      <c r="F445" s="48" t="s">
        <v>74</v>
      </c>
      <c r="G445" s="11" t="s">
        <v>64</v>
      </c>
      <c r="H445" s="11" t="s">
        <v>75</v>
      </c>
      <c r="I445" s="11">
        <v>1299</v>
      </c>
      <c r="J445" s="49" t="str">
        <f>VLOOKUP(Table1[[#This Row],[Psoft No]],[1]Roster!$C$1:$AJ$1369,9,0)</f>
        <v>Day Shift</v>
      </c>
      <c r="K445" s="49" t="s">
        <v>76</v>
      </c>
      <c r="L445" s="49" t="str">
        <f>VLOOKUP(Table1[[#This Row],[Psoft No]],[1]Roster!$C$1:$AJ$1369,11,0)</f>
        <v>Friday</v>
      </c>
      <c r="M445" s="49" t="str">
        <f>VLOOKUP(Table1[[#This Row],[Psoft No]],[1]Roster!$C$1:$AJ$1369,12,0)</f>
        <v>Saturday</v>
      </c>
      <c r="N445" s="49" t="s">
        <v>89</v>
      </c>
      <c r="O445" s="49" t="s">
        <v>35</v>
      </c>
      <c r="P445" s="11" t="s">
        <v>80</v>
      </c>
      <c r="Q445" s="11" t="s">
        <v>96</v>
      </c>
      <c r="R445" s="11" t="s">
        <v>223</v>
      </c>
      <c r="S445" s="11" t="s">
        <v>2649</v>
      </c>
      <c r="T445" s="126" t="str">
        <f>IF(COUNTIFS('DWD RAW File'!$E:$E,$B445,'DWD RAW File'!$AF:$AF,$C$1)&gt;0, IF(COUNTIFS('DWD RAW File'!$E:$E,$B445,'DWD RAW File'!$AF:$AF,$C$1,'DWD RAW File'!$AB:$AB,"Present")&gt;0,"6th Day OT","OFF"), IF(COUNTIFS('DWD RAW File'!$E:$E,$B445,'DWD RAW File'!$AG:$AG,$C$1)&gt;0, IF(COUNTIFS('DWD RAW File'!$E:$E,$B445,'DWD RAW File'!$AG:$AG,$C$1,'DWD RAW File'!$AB:$AB,"Present")&gt;0,"7th Day OT","OFF"), IF(COUNTIFS('DWD RAW File'!$E:$E,$B445,'DWD RAW File'!$AB:$AB,"Present")&gt;0, "P", IF(COUNTIFS('DWD RAW File'!$E:$E,$B445,'DWD RAW File'!$AB:$AB,"Not Present",'DWD RAW File'!$AK:$AK,"&lt;&gt;")&gt;0, _xlfn.XLOOKUP($B445,'DWD RAW File'!$E:$E,'DWD RAW File'!$AK:$AK,""), IF(COUNTIFS('DWD RAW File'!$E:$E,$B445,'DWD RAW File'!$AB:$AB,"Not Present",'DWD RAW File'!$AL:$AL,"&lt;&gt;")&gt;0, _xlfn.XLOOKUP($B445,'DWD RAW File'!$E:$E,'DWD RAW File'!$AL:$AL,""), "AB")))))</f>
        <v>P</v>
      </c>
      <c r="U445" s="97"/>
      <c r="V445" s="51">
        <v>45831</v>
      </c>
      <c r="W445" s="49" t="s">
        <v>1558</v>
      </c>
      <c r="X445" s="121" t="str">
        <f>VLOOKUP(Table1[[#This Row],[Psoft No]],[2]Roster_1788384531598!$E$1:$AU$1334,28,0)</f>
        <v>Friday</v>
      </c>
      <c r="Y445" s="121" t="b">
        <f>Table1[[#This Row],[Column1]]=Table1[[#This Row],[OFF1]]</f>
        <v>1</v>
      </c>
    </row>
    <row r="446" spans="1:25" ht="13" hidden="1" customHeight="1">
      <c r="A446" s="11">
        <v>440</v>
      </c>
      <c r="B446" s="47">
        <v>203881600</v>
      </c>
      <c r="C446" s="87" t="s">
        <v>448</v>
      </c>
      <c r="D446" s="11" t="s">
        <v>449</v>
      </c>
      <c r="E446" s="48" t="s">
        <v>31</v>
      </c>
      <c r="F446" s="48" t="s">
        <v>74</v>
      </c>
      <c r="G446" s="11" t="s">
        <v>64</v>
      </c>
      <c r="H446" s="11" t="s">
        <v>75</v>
      </c>
      <c r="I446" s="11">
        <v>1299</v>
      </c>
      <c r="J446" s="49" t="str">
        <f>VLOOKUP(Table1[[#This Row],[Psoft No]],[1]Roster!$C$1:$AJ$1369,9,0)</f>
        <v>Night Shift</v>
      </c>
      <c r="K446" s="49" t="s">
        <v>76</v>
      </c>
      <c r="L446" s="49" t="str">
        <f>VLOOKUP(Table1[[#This Row],[Psoft No]],[1]Roster!$C$1:$AJ$1369,11,0)</f>
        <v>Tuesday</v>
      </c>
      <c r="M446" s="49" t="str">
        <f>VLOOKUP(Table1[[#This Row],[Psoft No]],[1]Roster!$C$1:$AJ$1369,12,0)</f>
        <v>Wednesday</v>
      </c>
      <c r="N446" s="48" t="s">
        <v>79</v>
      </c>
      <c r="O446" s="49" t="s">
        <v>35</v>
      </c>
      <c r="P446" s="11" t="s">
        <v>80</v>
      </c>
      <c r="Q446" s="11" t="s">
        <v>81</v>
      </c>
      <c r="R446" s="11" t="s">
        <v>223</v>
      </c>
      <c r="S446" s="11" t="s">
        <v>2649</v>
      </c>
      <c r="T446" s="126" t="str">
        <f>IF(COUNTIFS('DWD RAW File'!$E:$E,$B446,'DWD RAW File'!$AF:$AF,$C$1)&gt;0, IF(COUNTIFS('DWD RAW File'!$E:$E,$B446,'DWD RAW File'!$AF:$AF,$C$1,'DWD RAW File'!$AB:$AB,"Present")&gt;0,"6th Day OT","OFF"), IF(COUNTIFS('DWD RAW File'!$E:$E,$B446,'DWD RAW File'!$AG:$AG,$C$1)&gt;0, IF(COUNTIFS('DWD RAW File'!$E:$E,$B446,'DWD RAW File'!$AG:$AG,$C$1,'DWD RAW File'!$AB:$AB,"Present")&gt;0,"7th Day OT","OFF"), IF(COUNTIFS('DWD RAW File'!$E:$E,$B446,'DWD RAW File'!$AB:$AB,"Present")&gt;0, "P", IF(COUNTIFS('DWD RAW File'!$E:$E,$B446,'DWD RAW File'!$AB:$AB,"Not Present",'DWD RAW File'!$AK:$AK,"&lt;&gt;")&gt;0, _xlfn.XLOOKUP($B446,'DWD RAW File'!$E:$E,'DWD RAW File'!$AK:$AK,""), IF(COUNTIFS('DWD RAW File'!$E:$E,$B446,'DWD RAW File'!$AB:$AB,"Not Present",'DWD RAW File'!$AL:$AL,"&lt;&gt;")&gt;0, _xlfn.XLOOKUP($B446,'DWD RAW File'!$E:$E,'DWD RAW File'!$AL:$AL,""), "AB")))))</f>
        <v>OFF</v>
      </c>
      <c r="U446" s="97"/>
      <c r="V446" s="51">
        <v>45530</v>
      </c>
      <c r="W446" s="49" t="s">
        <v>1558</v>
      </c>
      <c r="X446" s="121" t="str">
        <f>VLOOKUP(Table1[[#This Row],[Psoft No]],[2]Roster_1788384531598!$E$1:$AU$1334,28,0)</f>
        <v>Tuesday</v>
      </c>
      <c r="Y446" s="121" t="b">
        <f>Table1[[#This Row],[Column1]]=Table1[[#This Row],[OFF1]]</f>
        <v>1</v>
      </c>
    </row>
    <row r="447" spans="1:25" ht="13" hidden="1" customHeight="1">
      <c r="A447" s="11">
        <v>441</v>
      </c>
      <c r="B447" s="47">
        <v>206073365</v>
      </c>
      <c r="C447" s="87" t="s">
        <v>450</v>
      </c>
      <c r="D447" s="11" t="s">
        <v>451</v>
      </c>
      <c r="E447" s="48" t="s">
        <v>31</v>
      </c>
      <c r="F447" s="48" t="s">
        <v>74</v>
      </c>
      <c r="G447" s="11" t="s">
        <v>64</v>
      </c>
      <c r="H447" s="11" t="s">
        <v>75</v>
      </c>
      <c r="I447" s="11">
        <v>1299</v>
      </c>
      <c r="J447" s="49" t="str">
        <f>VLOOKUP(Table1[[#This Row],[Psoft No]],[1]Roster!$C$1:$AJ$1369,9,0)</f>
        <v>Day Shift</v>
      </c>
      <c r="K447" s="49" t="s">
        <v>76</v>
      </c>
      <c r="L447" s="49" t="str">
        <f>VLOOKUP(Table1[[#This Row],[Psoft No]],[1]Roster!$C$1:$AJ$1369,11,0)</f>
        <v>Tuesday</v>
      </c>
      <c r="M447" s="49" t="str">
        <f>VLOOKUP(Table1[[#This Row],[Psoft No]],[1]Roster!$C$1:$AJ$1369,12,0)</f>
        <v>Wednesday</v>
      </c>
      <c r="N447" s="48" t="s">
        <v>79</v>
      </c>
      <c r="O447" s="49" t="s">
        <v>35</v>
      </c>
      <c r="P447" s="11" t="s">
        <v>80</v>
      </c>
      <c r="Q447" s="11" t="s">
        <v>81</v>
      </c>
      <c r="R447" s="11" t="s">
        <v>224</v>
      </c>
      <c r="S447" s="11" t="s">
        <v>225</v>
      </c>
      <c r="T447" s="126" t="str">
        <f>IF(COUNTIFS('DWD RAW File'!$E:$E,$B447,'DWD RAW File'!$AF:$AF,$C$1)&gt;0, IF(COUNTIFS('DWD RAW File'!$E:$E,$B447,'DWD RAW File'!$AF:$AF,$C$1,'DWD RAW File'!$AB:$AB,"Present")&gt;0,"6th Day OT","OFF"), IF(COUNTIFS('DWD RAW File'!$E:$E,$B447,'DWD RAW File'!$AG:$AG,$C$1)&gt;0, IF(COUNTIFS('DWD RAW File'!$E:$E,$B447,'DWD RAW File'!$AG:$AG,$C$1,'DWD RAW File'!$AB:$AB,"Present")&gt;0,"7th Day OT","OFF"), IF(COUNTIFS('DWD RAW File'!$E:$E,$B447,'DWD RAW File'!$AB:$AB,"Present")&gt;0, "P", IF(COUNTIFS('DWD RAW File'!$E:$E,$B447,'DWD RAW File'!$AB:$AB,"Not Present",'DWD RAW File'!$AK:$AK,"&lt;&gt;")&gt;0, _xlfn.XLOOKUP($B447,'DWD RAW File'!$E:$E,'DWD RAW File'!$AK:$AK,""), IF(COUNTIFS('DWD RAW File'!$E:$E,$B447,'DWD RAW File'!$AB:$AB,"Not Present",'DWD RAW File'!$AL:$AL,"&lt;&gt;")&gt;0, _xlfn.XLOOKUP($B447,'DWD RAW File'!$E:$E,'DWD RAW File'!$AL:$AL,""), "AB")))))</f>
        <v>OFF</v>
      </c>
      <c r="U447" s="97"/>
      <c r="V447" s="51">
        <v>45922</v>
      </c>
      <c r="W447" s="49" t="s">
        <v>1557</v>
      </c>
      <c r="X447" s="121" t="str">
        <f>VLOOKUP(Table1[[#This Row],[Psoft No]],[2]Roster_1788384531598!$E$1:$AU$1334,28,0)</f>
        <v>Tuesday</v>
      </c>
      <c r="Y447" s="121" t="b">
        <f>Table1[[#This Row],[Column1]]=Table1[[#This Row],[OFF1]]</f>
        <v>1</v>
      </c>
    </row>
    <row r="448" spans="1:25" ht="13" hidden="1" customHeight="1">
      <c r="A448" s="11">
        <v>442</v>
      </c>
      <c r="B448" s="47">
        <v>206934198</v>
      </c>
      <c r="C448" s="87" t="s">
        <v>1970</v>
      </c>
      <c r="D448" s="11" t="s">
        <v>1950</v>
      </c>
      <c r="E448" s="48" t="s">
        <v>31</v>
      </c>
      <c r="F448" s="48" t="s">
        <v>74</v>
      </c>
      <c r="G448" s="11" t="s">
        <v>64</v>
      </c>
      <c r="H448" s="11" t="s">
        <v>75</v>
      </c>
      <c r="I448" s="11">
        <v>1299</v>
      </c>
      <c r="J448" s="49" t="str">
        <f>VLOOKUP(Table1[[#This Row],[Psoft No]],[1]Roster!$C$1:$AJ$1369,9,0)</f>
        <v>Day Shift</v>
      </c>
      <c r="K448" s="49" t="s">
        <v>76</v>
      </c>
      <c r="L448" s="49" t="str">
        <f>VLOOKUP(Table1[[#This Row],[Psoft No]],[1]Roster!$C$1:$AJ$1369,11,0)</f>
        <v>Friday</v>
      </c>
      <c r="M448" s="49" t="str">
        <f>VLOOKUP(Table1[[#This Row],[Psoft No]],[1]Roster!$C$1:$AJ$1369,12,0)</f>
        <v>Saturday</v>
      </c>
      <c r="N448" s="49" t="s">
        <v>89</v>
      </c>
      <c r="O448" s="49" t="s">
        <v>35</v>
      </c>
      <c r="P448" s="11" t="s">
        <v>80</v>
      </c>
      <c r="Q448" s="11" t="s">
        <v>96</v>
      </c>
      <c r="R448" s="11" t="s">
        <v>224</v>
      </c>
      <c r="S448" s="11" t="s">
        <v>225</v>
      </c>
      <c r="T448" s="126" t="str">
        <f>IF(COUNTIFS('DWD RAW File'!$E:$E,$B448,'DWD RAW File'!$AF:$AF,$C$1)&gt;0, IF(COUNTIFS('DWD RAW File'!$E:$E,$B448,'DWD RAW File'!$AF:$AF,$C$1,'DWD RAW File'!$AB:$AB,"Present")&gt;0,"6th Day OT","OFF"), IF(COUNTIFS('DWD RAW File'!$E:$E,$B448,'DWD RAW File'!$AG:$AG,$C$1)&gt;0, IF(COUNTIFS('DWD RAW File'!$E:$E,$B448,'DWD RAW File'!$AG:$AG,$C$1,'DWD RAW File'!$AB:$AB,"Present")&gt;0,"7th Day OT","OFF"), IF(COUNTIFS('DWD RAW File'!$E:$E,$B448,'DWD RAW File'!$AB:$AB,"Present")&gt;0, "P", IF(COUNTIFS('DWD RAW File'!$E:$E,$B448,'DWD RAW File'!$AB:$AB,"Not Present",'DWD RAW File'!$AK:$AK,"&lt;&gt;")&gt;0, _xlfn.XLOOKUP($B448,'DWD RAW File'!$E:$E,'DWD RAW File'!$AK:$AK,""), IF(COUNTIFS('DWD RAW File'!$E:$E,$B448,'DWD RAW File'!$AB:$AB,"Not Present",'DWD RAW File'!$AL:$AL,"&lt;&gt;")&gt;0, _xlfn.XLOOKUP($B448,'DWD RAW File'!$E:$E,'DWD RAW File'!$AL:$AL,""), "AB")))))</f>
        <v>P</v>
      </c>
      <c r="U448" s="97"/>
      <c r="V448" s="51">
        <v>46041</v>
      </c>
      <c r="W448" s="49" t="s">
        <v>1559</v>
      </c>
      <c r="X448" s="121" t="str">
        <f>VLOOKUP(Table1[[#This Row],[Psoft No]],[2]Roster_1788384531598!$E$1:$AU$1334,28,0)</f>
        <v>Friday</v>
      </c>
      <c r="Y448" s="121" t="b">
        <f>Table1[[#This Row],[Column1]]=Table1[[#This Row],[OFF1]]</f>
        <v>1</v>
      </c>
    </row>
    <row r="449" spans="1:25" ht="13" hidden="1" customHeight="1">
      <c r="A449" s="11">
        <v>443</v>
      </c>
      <c r="B449" s="47">
        <v>206874046</v>
      </c>
      <c r="C449" s="87" t="s">
        <v>2525</v>
      </c>
      <c r="D449" s="11" t="s">
        <v>2526</v>
      </c>
      <c r="E449" s="48" t="s">
        <v>31</v>
      </c>
      <c r="F449" s="48" t="s">
        <v>74</v>
      </c>
      <c r="G449" s="48" t="s">
        <v>64</v>
      </c>
      <c r="H449" s="48" t="s">
        <v>75</v>
      </c>
      <c r="I449" s="11">
        <v>1299</v>
      </c>
      <c r="J449" s="49" t="str">
        <f>VLOOKUP(Table1[[#This Row],[Psoft No]],[1]Roster!$C$1:$AJ$1369,9,0)</f>
        <v>Day Shift</v>
      </c>
      <c r="K449" s="49" t="s">
        <v>76</v>
      </c>
      <c r="L449" s="49" t="str">
        <f>VLOOKUP(Table1[[#This Row],[Psoft No]],[1]Roster!$C$1:$AJ$1369,11,0)</f>
        <v>Friday</v>
      </c>
      <c r="M449" s="49" t="str">
        <f>VLOOKUP(Table1[[#This Row],[Psoft No]],[1]Roster!$C$1:$AJ$1369,12,0)</f>
        <v>Saturday</v>
      </c>
      <c r="N449" s="49" t="s">
        <v>89</v>
      </c>
      <c r="O449" s="48" t="s">
        <v>35</v>
      </c>
      <c r="P449" s="48" t="s">
        <v>80</v>
      </c>
      <c r="Q449" s="11" t="s">
        <v>90</v>
      </c>
      <c r="R449" s="11" t="s">
        <v>230</v>
      </c>
      <c r="S449" s="11" t="s">
        <v>1730</v>
      </c>
      <c r="T449" s="126" t="s">
        <v>7</v>
      </c>
      <c r="U449" s="97"/>
      <c r="V449" s="51">
        <v>46020</v>
      </c>
      <c r="W449" s="49" t="s">
        <v>1558</v>
      </c>
      <c r="X449" s="121" t="str">
        <f>VLOOKUP(Table1[[#This Row],[Psoft No]],[2]Roster_1788384531598!$E$1:$AU$1334,28,0)</f>
        <v>Friday</v>
      </c>
      <c r="Y449" s="121" t="b">
        <f>Table1[[#This Row],[Column1]]=Table1[[#This Row],[OFF1]]</f>
        <v>1</v>
      </c>
    </row>
    <row r="450" spans="1:25" ht="13" hidden="1" customHeight="1">
      <c r="A450" s="11">
        <v>444</v>
      </c>
      <c r="B450" s="47">
        <v>206873657</v>
      </c>
      <c r="C450" s="87" t="s">
        <v>1735</v>
      </c>
      <c r="D450" s="11" t="s">
        <v>1736</v>
      </c>
      <c r="E450" s="48" t="s">
        <v>31</v>
      </c>
      <c r="F450" s="48" t="s">
        <v>74</v>
      </c>
      <c r="G450" s="48" t="s">
        <v>64</v>
      </c>
      <c r="H450" s="48" t="s">
        <v>75</v>
      </c>
      <c r="I450" s="11">
        <v>1299</v>
      </c>
      <c r="J450" s="49" t="str">
        <f>VLOOKUP(Table1[[#This Row],[Psoft No]],[1]Roster!$C$1:$AJ$1369,9,0)</f>
        <v>Day Shift</v>
      </c>
      <c r="K450" s="49" t="s">
        <v>76</v>
      </c>
      <c r="L450" s="49" t="str">
        <f>VLOOKUP(Table1[[#This Row],[Psoft No]],[1]Roster!$C$1:$AJ$1369,11,0)</f>
        <v>Friday</v>
      </c>
      <c r="M450" s="49" t="str">
        <f>VLOOKUP(Table1[[#This Row],[Psoft No]],[1]Roster!$C$1:$AJ$1369,12,0)</f>
        <v>Saturday</v>
      </c>
      <c r="N450" s="49" t="s">
        <v>79</v>
      </c>
      <c r="O450" s="48" t="s">
        <v>35</v>
      </c>
      <c r="P450" s="48" t="s">
        <v>80</v>
      </c>
      <c r="Q450" s="11" t="s">
        <v>81</v>
      </c>
      <c r="R450" s="11" t="s">
        <v>224</v>
      </c>
      <c r="S450" s="11" t="s">
        <v>225</v>
      </c>
      <c r="T450" s="126" t="s">
        <v>7</v>
      </c>
      <c r="U450" s="97"/>
      <c r="V450" s="51">
        <v>46020</v>
      </c>
      <c r="W450" s="49" t="s">
        <v>1557</v>
      </c>
      <c r="X450" s="121" t="str">
        <f>VLOOKUP(Table1[[#This Row],[Psoft No]],[2]Roster_1788384531598!$E$1:$AU$1334,28,0)</f>
        <v>Friday</v>
      </c>
      <c r="Y450" s="121" t="b">
        <f>Table1[[#This Row],[Column1]]=Table1[[#This Row],[OFF1]]</f>
        <v>1</v>
      </c>
    </row>
    <row r="451" spans="1:25" ht="13" hidden="1" customHeight="1">
      <c r="A451" s="11">
        <v>445</v>
      </c>
      <c r="B451" s="47">
        <v>206873651</v>
      </c>
      <c r="C451" s="87" t="s">
        <v>1731</v>
      </c>
      <c r="D451" s="11" t="s">
        <v>1732</v>
      </c>
      <c r="E451" s="48" t="s">
        <v>31</v>
      </c>
      <c r="F451" s="48" t="s">
        <v>74</v>
      </c>
      <c r="G451" s="48" t="s">
        <v>64</v>
      </c>
      <c r="H451" s="48" t="s">
        <v>75</v>
      </c>
      <c r="I451" s="11">
        <v>1299</v>
      </c>
      <c r="J451" s="49" t="str">
        <f>VLOOKUP(Table1[[#This Row],[Psoft No]],[1]Roster!$C$1:$AJ$1369,9,0)</f>
        <v>Day Shift</v>
      </c>
      <c r="K451" s="49" t="s">
        <v>76</v>
      </c>
      <c r="L451" s="49" t="str">
        <f>VLOOKUP(Table1[[#This Row],[Psoft No]],[1]Roster!$C$1:$AJ$1369,11,0)</f>
        <v>Friday</v>
      </c>
      <c r="M451" s="49" t="str">
        <f>VLOOKUP(Table1[[#This Row],[Psoft No]],[1]Roster!$C$1:$AJ$1369,12,0)</f>
        <v>Saturday</v>
      </c>
      <c r="N451" s="49" t="s">
        <v>89</v>
      </c>
      <c r="O451" s="48" t="s">
        <v>35</v>
      </c>
      <c r="P451" s="48" t="s">
        <v>80</v>
      </c>
      <c r="Q451" s="11" t="s">
        <v>81</v>
      </c>
      <c r="R451" s="11" t="s">
        <v>224</v>
      </c>
      <c r="S451" s="11" t="s">
        <v>225</v>
      </c>
      <c r="T451" s="126" t="str">
        <f>IF(COUNTIFS('DWD RAW File'!$E:$E,$B451,'DWD RAW File'!$AF:$AF,$C$1)&gt;0, IF(COUNTIFS('DWD RAW File'!$E:$E,$B451,'DWD RAW File'!$AF:$AF,$C$1,'DWD RAW File'!$AB:$AB,"Present")&gt;0,"6th Day OT","OFF"), IF(COUNTIFS('DWD RAW File'!$E:$E,$B451,'DWD RAW File'!$AG:$AG,$C$1)&gt;0, IF(COUNTIFS('DWD RAW File'!$E:$E,$B451,'DWD RAW File'!$AG:$AG,$C$1,'DWD RAW File'!$AB:$AB,"Present")&gt;0,"7th Day OT","OFF"), IF(COUNTIFS('DWD RAW File'!$E:$E,$B451,'DWD RAW File'!$AB:$AB,"Present")&gt;0, "P", IF(COUNTIFS('DWD RAW File'!$E:$E,$B451,'DWD RAW File'!$AB:$AB,"Not Present",'DWD RAW File'!$AK:$AK,"&lt;&gt;")&gt;0, _xlfn.XLOOKUP($B451,'DWD RAW File'!$E:$E,'DWD RAW File'!$AK:$AK,""), IF(COUNTIFS('DWD RAW File'!$E:$E,$B451,'DWD RAW File'!$AB:$AB,"Not Present",'DWD RAW File'!$AL:$AL,"&lt;&gt;")&gt;0, _xlfn.XLOOKUP($B451,'DWD RAW File'!$E:$E,'DWD RAW File'!$AL:$AL,""), "AB")))))</f>
        <v>P</v>
      </c>
      <c r="U451" s="97"/>
      <c r="V451" s="51">
        <v>46020</v>
      </c>
      <c r="W451" s="49" t="s">
        <v>1557</v>
      </c>
      <c r="X451" s="121" t="str">
        <f>VLOOKUP(Table1[[#This Row],[Psoft No]],[2]Roster_1788384531598!$E$1:$AU$1334,28,0)</f>
        <v>Friday</v>
      </c>
      <c r="Y451" s="121" t="b">
        <f>Table1[[#This Row],[Column1]]=Table1[[#This Row],[OFF1]]</f>
        <v>1</v>
      </c>
    </row>
    <row r="452" spans="1:25" ht="13" hidden="1" customHeight="1">
      <c r="A452" s="11">
        <v>446</v>
      </c>
      <c r="B452" s="47">
        <v>205608623</v>
      </c>
      <c r="C452" s="87" t="s">
        <v>2527</v>
      </c>
      <c r="D452" s="11" t="s">
        <v>2528</v>
      </c>
      <c r="E452" s="48" t="s">
        <v>31</v>
      </c>
      <c r="F452" s="48" t="s">
        <v>74</v>
      </c>
      <c r="G452" s="11" t="s">
        <v>64</v>
      </c>
      <c r="H452" s="11" t="s">
        <v>75</v>
      </c>
      <c r="I452" s="11">
        <v>1299</v>
      </c>
      <c r="J452" s="49" t="str">
        <f>VLOOKUP(Table1[[#This Row],[Psoft No]],[1]Roster!$C$1:$AJ$1369,9,0)</f>
        <v>Night Shift</v>
      </c>
      <c r="K452" s="49" t="s">
        <v>76</v>
      </c>
      <c r="L452" s="49" t="str">
        <f>VLOOKUP(Table1[[#This Row],[Psoft No]],[1]Roster!$C$1:$AJ$1369,11,0)</f>
        <v>Friday</v>
      </c>
      <c r="M452" s="49" t="str">
        <f>VLOOKUP(Table1[[#This Row],[Psoft No]],[1]Roster!$C$1:$AJ$1369,12,0)</f>
        <v>Saturday</v>
      </c>
      <c r="N452" s="48" t="s">
        <v>86</v>
      </c>
      <c r="O452" s="49" t="s">
        <v>35</v>
      </c>
      <c r="P452" s="11" t="s">
        <v>80</v>
      </c>
      <c r="Q452" s="11" t="s">
        <v>90</v>
      </c>
      <c r="R452" s="11" t="s">
        <v>230</v>
      </c>
      <c r="S452" s="11" t="s">
        <v>1730</v>
      </c>
      <c r="T452" s="126" t="str">
        <f>IF(COUNTIFS('DWD RAW File'!$E:$E,$B452,'DWD RAW File'!$AF:$AF,$C$1)&gt;0, IF(COUNTIFS('DWD RAW File'!$E:$E,$B452,'DWD RAW File'!$AF:$AF,$C$1,'DWD RAW File'!$AB:$AB,"Present")&gt;0,"6th Day OT","OFF"), IF(COUNTIFS('DWD RAW File'!$E:$E,$B452,'DWD RAW File'!$AG:$AG,$C$1)&gt;0, IF(COUNTIFS('DWD RAW File'!$E:$E,$B452,'DWD RAW File'!$AG:$AG,$C$1,'DWD RAW File'!$AB:$AB,"Present")&gt;0,"7th Day OT","OFF"), IF(COUNTIFS('DWD RAW File'!$E:$E,$B452,'DWD RAW File'!$AB:$AB,"Present")&gt;0, "P", IF(COUNTIFS('DWD RAW File'!$E:$E,$B452,'DWD RAW File'!$AB:$AB,"Not Present",'DWD RAW File'!$AK:$AK,"&lt;&gt;")&gt;0, _xlfn.XLOOKUP($B452,'DWD RAW File'!$E:$E,'DWD RAW File'!$AK:$AK,""), IF(COUNTIFS('DWD RAW File'!$E:$E,$B452,'DWD RAW File'!$AB:$AB,"Not Present",'DWD RAW File'!$AL:$AL,"&lt;&gt;")&gt;0, _xlfn.XLOOKUP($B452,'DWD RAW File'!$E:$E,'DWD RAW File'!$AL:$AL,""), "AB")))))</f>
        <v>P</v>
      </c>
      <c r="U452" s="97"/>
      <c r="V452" s="51">
        <v>45845</v>
      </c>
      <c r="W452" s="49" t="s">
        <v>1558</v>
      </c>
      <c r="X452" s="121" t="str">
        <f>VLOOKUP(Table1[[#This Row],[Psoft No]],[2]Roster_1788384531598!$E$1:$AU$1334,28,0)</f>
        <v>Friday</v>
      </c>
      <c r="Y452" s="121" t="b">
        <f>Table1[[#This Row],[Column1]]=Table1[[#This Row],[OFF1]]</f>
        <v>1</v>
      </c>
    </row>
    <row r="453" spans="1:25" ht="13" hidden="1" customHeight="1">
      <c r="A453" s="11">
        <v>447</v>
      </c>
      <c r="B453" s="47">
        <v>204883236</v>
      </c>
      <c r="C453" s="87" t="s">
        <v>453</v>
      </c>
      <c r="D453" s="11" t="s">
        <v>454</v>
      </c>
      <c r="E453" s="48" t="s">
        <v>31</v>
      </c>
      <c r="F453" s="48" t="s">
        <v>74</v>
      </c>
      <c r="G453" s="11" t="s">
        <v>64</v>
      </c>
      <c r="H453" s="11" t="s">
        <v>75</v>
      </c>
      <c r="I453" s="11">
        <v>1299</v>
      </c>
      <c r="J453" s="49" t="str">
        <f>VLOOKUP(Table1[[#This Row],[Psoft No]],[1]Roster!$C$1:$AJ$1369,9,0)</f>
        <v>Night Shift</v>
      </c>
      <c r="K453" s="49" t="s">
        <v>76</v>
      </c>
      <c r="L453" s="49" t="str">
        <f>VLOOKUP(Table1[[#This Row],[Psoft No]],[1]Roster!$C$1:$AJ$1369,11,0)</f>
        <v>Friday</v>
      </c>
      <c r="M453" s="49" t="str">
        <f>VLOOKUP(Table1[[#This Row],[Psoft No]],[1]Roster!$C$1:$AJ$1369,12,0)</f>
        <v>Saturday</v>
      </c>
      <c r="N453" s="49" t="s">
        <v>89</v>
      </c>
      <c r="O453" s="49" t="s">
        <v>35</v>
      </c>
      <c r="P453" s="11" t="s">
        <v>80</v>
      </c>
      <c r="Q453" s="11" t="s">
        <v>87</v>
      </c>
      <c r="R453" s="11" t="s">
        <v>224</v>
      </c>
      <c r="S453" s="11" t="s">
        <v>225</v>
      </c>
      <c r="T453" s="126" t="str">
        <f>IF(COUNTIFS('DWD RAW File'!$E:$E,$B453,'DWD RAW File'!$AF:$AF,$C$1)&gt;0, IF(COUNTIFS('DWD RAW File'!$E:$E,$B453,'DWD RAW File'!$AF:$AF,$C$1,'DWD RAW File'!$AB:$AB,"Present")&gt;0,"6th Day OT","OFF"), IF(COUNTIFS('DWD RAW File'!$E:$E,$B453,'DWD RAW File'!$AG:$AG,$C$1)&gt;0, IF(COUNTIFS('DWD RAW File'!$E:$E,$B453,'DWD RAW File'!$AG:$AG,$C$1,'DWD RAW File'!$AB:$AB,"Present")&gt;0,"7th Day OT","OFF"), IF(COUNTIFS('DWD RAW File'!$E:$E,$B453,'DWD RAW File'!$AB:$AB,"Present")&gt;0, "P", IF(COUNTIFS('DWD RAW File'!$E:$E,$B453,'DWD RAW File'!$AB:$AB,"Not Present",'DWD RAW File'!$AK:$AK,"&lt;&gt;")&gt;0, _xlfn.XLOOKUP($B453,'DWD RAW File'!$E:$E,'DWD RAW File'!$AK:$AK,""), IF(COUNTIFS('DWD RAW File'!$E:$E,$B453,'DWD RAW File'!$AB:$AB,"Not Present",'DWD RAW File'!$AL:$AL,"&lt;&gt;")&gt;0, _xlfn.XLOOKUP($B453,'DWD RAW File'!$E:$E,'DWD RAW File'!$AL:$AL,""), "AB")))))</f>
        <v>P</v>
      </c>
      <c r="U453" s="97"/>
      <c r="V453" s="51">
        <v>45691</v>
      </c>
      <c r="W453" s="49" t="s">
        <v>1557</v>
      </c>
      <c r="X453" s="121" t="str">
        <f>VLOOKUP(Table1[[#This Row],[Psoft No]],[2]Roster_1788384531598!$E$1:$AU$1334,28,0)</f>
        <v>Friday</v>
      </c>
      <c r="Y453" s="121" t="b">
        <f>Table1[[#This Row],[Column1]]=Table1[[#This Row],[OFF1]]</f>
        <v>1</v>
      </c>
    </row>
    <row r="454" spans="1:25" ht="13" hidden="1" customHeight="1">
      <c r="A454" s="11">
        <v>448</v>
      </c>
      <c r="B454" s="47">
        <v>206915008</v>
      </c>
      <c r="C454" s="87" t="s">
        <v>2529</v>
      </c>
      <c r="D454" s="11" t="s">
        <v>2530</v>
      </c>
      <c r="E454" s="11" t="s">
        <v>31</v>
      </c>
      <c r="F454" s="11" t="s">
        <v>74</v>
      </c>
      <c r="G454" s="11" t="s">
        <v>64</v>
      </c>
      <c r="H454" s="11" t="s">
        <v>75</v>
      </c>
      <c r="I454" s="11">
        <v>1299</v>
      </c>
      <c r="J454" s="49" t="str">
        <f>VLOOKUP(Table1[[#This Row],[Psoft No]],[1]Roster!$C$1:$AJ$1369,9,0)</f>
        <v>Day Shift</v>
      </c>
      <c r="K454" s="49" t="s">
        <v>76</v>
      </c>
      <c r="L454" s="49" t="str">
        <f>VLOOKUP(Table1[[#This Row],[Psoft No]],[1]Roster!$C$1:$AJ$1369,11,0)</f>
        <v>Friday</v>
      </c>
      <c r="M454" s="49" t="str">
        <f>VLOOKUP(Table1[[#This Row],[Psoft No]],[1]Roster!$C$1:$AJ$1369,12,0)</f>
        <v>Saturday</v>
      </c>
      <c r="N454" s="49" t="s">
        <v>89</v>
      </c>
      <c r="O454" s="11" t="s">
        <v>35</v>
      </c>
      <c r="P454" s="11" t="s">
        <v>80</v>
      </c>
      <c r="Q454" s="11" t="s">
        <v>90</v>
      </c>
      <c r="R454" s="11" t="s">
        <v>224</v>
      </c>
      <c r="S454" s="11" t="s">
        <v>225</v>
      </c>
      <c r="T454" s="126" t="str">
        <f>IF(COUNTIFS('DWD RAW File'!$E:$E,$B454,'DWD RAW File'!$AF:$AF,$C$1)&gt;0, IF(COUNTIFS('DWD RAW File'!$E:$E,$B454,'DWD RAW File'!$AF:$AF,$C$1,'DWD RAW File'!$AB:$AB,"Present")&gt;0,"6th Day OT","OFF"), IF(COUNTIFS('DWD RAW File'!$E:$E,$B454,'DWD RAW File'!$AG:$AG,$C$1)&gt;0, IF(COUNTIFS('DWD RAW File'!$E:$E,$B454,'DWD RAW File'!$AG:$AG,$C$1,'DWD RAW File'!$AB:$AB,"Present")&gt;0,"7th Day OT","OFF"), IF(COUNTIFS('DWD RAW File'!$E:$E,$B454,'DWD RAW File'!$AB:$AB,"Present")&gt;0, "P", IF(COUNTIFS('DWD RAW File'!$E:$E,$B454,'DWD RAW File'!$AB:$AB,"Not Present",'DWD RAW File'!$AK:$AK,"&lt;&gt;")&gt;0, _xlfn.XLOOKUP($B454,'DWD RAW File'!$E:$E,'DWD RAW File'!$AK:$AK,""), IF(COUNTIFS('DWD RAW File'!$E:$E,$B454,'DWD RAW File'!$AB:$AB,"Not Present",'DWD RAW File'!$AL:$AL,"&lt;&gt;")&gt;0, _xlfn.XLOOKUP($B454,'DWD RAW File'!$E:$E,'DWD RAW File'!$AL:$AL,""), "AB")))))</f>
        <v>P</v>
      </c>
      <c r="U454" s="97"/>
      <c r="V454" s="51">
        <v>46034</v>
      </c>
      <c r="W454" s="11" t="s">
        <v>1557</v>
      </c>
      <c r="X454" s="121" t="str">
        <f>VLOOKUP(Table1[[#This Row],[Psoft No]],[2]Roster_1788384531598!$E$1:$AU$1334,28,0)</f>
        <v>Friday</v>
      </c>
      <c r="Y454" s="121" t="b">
        <f>Table1[[#This Row],[Column1]]=Table1[[#This Row],[OFF1]]</f>
        <v>1</v>
      </c>
    </row>
    <row r="455" spans="1:25" ht="13" hidden="1" customHeight="1">
      <c r="A455" s="11">
        <v>449</v>
      </c>
      <c r="B455" s="47">
        <v>109749061</v>
      </c>
      <c r="C455" s="87" t="s">
        <v>455</v>
      </c>
      <c r="D455" s="11" t="s">
        <v>456</v>
      </c>
      <c r="E455" s="48" t="s">
        <v>34</v>
      </c>
      <c r="F455" s="48" t="s">
        <v>74</v>
      </c>
      <c r="G455" s="11" t="s">
        <v>64</v>
      </c>
      <c r="H455" s="11" t="s">
        <v>75</v>
      </c>
      <c r="I455" s="11">
        <v>1299</v>
      </c>
      <c r="J455" s="49" t="str">
        <f>VLOOKUP(Table1[[#This Row],[Psoft No]],[1]Roster!$C$1:$AJ$1369,9,0)</f>
        <v>Day Shift</v>
      </c>
      <c r="K455" s="49" t="s">
        <v>76</v>
      </c>
      <c r="L455" s="49" t="str">
        <f>VLOOKUP(Table1[[#This Row],[Psoft No]],[1]Roster!$C$1:$AJ$1369,11,0)</f>
        <v>Friday</v>
      </c>
      <c r="M455" s="49" t="str">
        <f>VLOOKUP(Table1[[#This Row],[Psoft No]],[1]Roster!$C$1:$AJ$1369,12,0)</f>
        <v>Saturday</v>
      </c>
      <c r="N455" s="48" t="s">
        <v>108</v>
      </c>
      <c r="O455" s="49" t="s">
        <v>35</v>
      </c>
      <c r="P455" s="11" t="s">
        <v>80</v>
      </c>
      <c r="Q455" s="11" t="s">
        <v>98</v>
      </c>
      <c r="R455" s="11" t="s">
        <v>224</v>
      </c>
      <c r="S455" s="11" t="s">
        <v>225</v>
      </c>
      <c r="T455" s="126" t="s">
        <v>7</v>
      </c>
      <c r="U455" s="97"/>
      <c r="V455" s="51">
        <v>44831</v>
      </c>
      <c r="W455" s="49" t="s">
        <v>1559</v>
      </c>
      <c r="X455" s="121" t="str">
        <f>VLOOKUP(Table1[[#This Row],[Psoft No]],[2]Roster_1788384531598!$E$1:$AU$1334,28,0)</f>
        <v>Friday</v>
      </c>
      <c r="Y455" s="121" t="b">
        <f>Table1[[#This Row],[Column1]]=Table1[[#This Row],[OFF1]]</f>
        <v>1</v>
      </c>
    </row>
    <row r="456" spans="1:25" ht="13" hidden="1" customHeight="1">
      <c r="A456" s="11">
        <v>450</v>
      </c>
      <c r="B456" s="47">
        <v>204883085</v>
      </c>
      <c r="C456" s="87" t="s">
        <v>457</v>
      </c>
      <c r="D456" s="11" t="s">
        <v>458</v>
      </c>
      <c r="E456" s="48" t="s">
        <v>31</v>
      </c>
      <c r="F456" s="48" t="s">
        <v>74</v>
      </c>
      <c r="G456" s="11" t="s">
        <v>64</v>
      </c>
      <c r="H456" s="11" t="s">
        <v>75</v>
      </c>
      <c r="I456" s="11">
        <v>1299</v>
      </c>
      <c r="J456" s="49" t="str">
        <f>VLOOKUP(Table1[[#This Row],[Psoft No]],[1]Roster!$C$1:$AJ$1369,9,0)</f>
        <v>Day Shift</v>
      </c>
      <c r="K456" s="49" t="s">
        <v>76</v>
      </c>
      <c r="L456" s="49" t="str">
        <f>VLOOKUP(Table1[[#This Row],[Psoft No]],[1]Roster!$C$1:$AJ$1369,11,0)</f>
        <v>Saturday</v>
      </c>
      <c r="M456" s="49" t="str">
        <f>VLOOKUP(Table1[[#This Row],[Psoft No]],[1]Roster!$C$1:$AJ$1369,12,0)</f>
        <v>Sunday</v>
      </c>
      <c r="N456" s="48" t="s">
        <v>86</v>
      </c>
      <c r="O456" s="49" t="s">
        <v>35</v>
      </c>
      <c r="P456" s="11" t="s">
        <v>80</v>
      </c>
      <c r="Q456" s="11" t="s">
        <v>87</v>
      </c>
      <c r="R456" s="11" t="s">
        <v>230</v>
      </c>
      <c r="S456" s="11" t="s">
        <v>1730</v>
      </c>
      <c r="T456" s="126" t="str">
        <f>IF(COUNTIFS('DWD RAW File'!$E:$E,$B456,'DWD RAW File'!$AF:$AF,$C$1)&gt;0, IF(COUNTIFS('DWD RAW File'!$E:$E,$B456,'DWD RAW File'!$AF:$AF,$C$1,'DWD RAW File'!$AB:$AB,"Present")&gt;0,"6th Day OT","OFF"), IF(COUNTIFS('DWD RAW File'!$E:$E,$B456,'DWD RAW File'!$AG:$AG,$C$1)&gt;0, IF(COUNTIFS('DWD RAW File'!$E:$E,$B456,'DWD RAW File'!$AG:$AG,$C$1,'DWD RAW File'!$AB:$AB,"Present")&gt;0,"7th Day OT","OFF"), IF(COUNTIFS('DWD RAW File'!$E:$E,$B456,'DWD RAW File'!$AB:$AB,"Present")&gt;0, "P", IF(COUNTIFS('DWD RAW File'!$E:$E,$B456,'DWD RAW File'!$AB:$AB,"Not Present",'DWD RAW File'!$AK:$AK,"&lt;&gt;")&gt;0, _xlfn.XLOOKUP($B456,'DWD RAW File'!$E:$E,'DWD RAW File'!$AK:$AK,""), IF(COUNTIFS('DWD RAW File'!$E:$E,$B456,'DWD RAW File'!$AB:$AB,"Not Present",'DWD RAW File'!$AL:$AL,"&lt;&gt;")&gt;0, _xlfn.XLOOKUP($B456,'DWD RAW File'!$E:$E,'DWD RAW File'!$AL:$AL,""), "AB")))))</f>
        <v>P</v>
      </c>
      <c r="U456" s="97"/>
      <c r="V456" s="51">
        <v>45691</v>
      </c>
      <c r="W456" s="49" t="s">
        <v>1558</v>
      </c>
      <c r="X456" s="121" t="str">
        <f>VLOOKUP(Table1[[#This Row],[Psoft No]],[2]Roster_1788384531598!$E$1:$AU$1334,28,0)</f>
        <v>Saturday</v>
      </c>
      <c r="Y456" s="121" t="b">
        <f>Table1[[#This Row],[Column1]]=Table1[[#This Row],[OFF1]]</f>
        <v>1</v>
      </c>
    </row>
    <row r="457" spans="1:25" ht="13" hidden="1" customHeight="1">
      <c r="A457" s="11">
        <v>451</v>
      </c>
      <c r="B457" s="47">
        <v>102207617</v>
      </c>
      <c r="C457" s="87" t="s">
        <v>460</v>
      </c>
      <c r="D457" s="11" t="s">
        <v>461</v>
      </c>
      <c r="E457" s="48" t="s">
        <v>34</v>
      </c>
      <c r="F457" s="48" t="s">
        <v>74</v>
      </c>
      <c r="G457" s="11" t="s">
        <v>64</v>
      </c>
      <c r="H457" s="11" t="s">
        <v>75</v>
      </c>
      <c r="I457" s="11">
        <v>1299</v>
      </c>
      <c r="J457" s="49" t="str">
        <f>VLOOKUP(Table1[[#This Row],[Psoft No]],[1]Roster!$C$1:$AJ$1369,9,0)</f>
        <v>Day Shift</v>
      </c>
      <c r="K457" s="49" t="s">
        <v>76</v>
      </c>
      <c r="L457" s="49" t="str">
        <f>VLOOKUP(Table1[[#This Row],[Psoft No]],[1]Roster!$C$1:$AJ$1369,11,0)</f>
        <v>Monday</v>
      </c>
      <c r="M457" s="49" t="str">
        <f>VLOOKUP(Table1[[#This Row],[Psoft No]],[1]Roster!$C$1:$AJ$1369,12,0)</f>
        <v>Tuesday</v>
      </c>
      <c r="N457" s="48" t="s">
        <v>97</v>
      </c>
      <c r="O457" s="49" t="s">
        <v>35</v>
      </c>
      <c r="P457" s="11" t="s">
        <v>80</v>
      </c>
      <c r="Q457" s="11" t="s">
        <v>98</v>
      </c>
      <c r="R457" s="11" t="s">
        <v>224</v>
      </c>
      <c r="S457" s="11" t="s">
        <v>225</v>
      </c>
      <c r="T457" s="126" t="str">
        <f>IF(COUNTIFS('DWD RAW File'!$E:$E,$B457,'DWD RAW File'!$AF:$AF,$C$1)&gt;0, IF(COUNTIFS('DWD RAW File'!$E:$E,$B457,'DWD RAW File'!$AF:$AF,$C$1,'DWD RAW File'!$AB:$AB,"Present")&gt;0,"6th Day OT","OFF"), IF(COUNTIFS('DWD RAW File'!$E:$E,$B457,'DWD RAW File'!$AG:$AG,$C$1)&gt;0, IF(COUNTIFS('DWD RAW File'!$E:$E,$B457,'DWD RAW File'!$AG:$AG,$C$1,'DWD RAW File'!$AB:$AB,"Present")&gt;0,"7th Day OT","OFF"), IF(COUNTIFS('DWD RAW File'!$E:$E,$B457,'DWD RAW File'!$AB:$AB,"Present")&gt;0, "P", IF(COUNTIFS('DWD RAW File'!$E:$E,$B457,'DWD RAW File'!$AB:$AB,"Not Present",'DWD RAW File'!$AK:$AK,"&lt;&gt;")&gt;0, _xlfn.XLOOKUP($B457,'DWD RAW File'!$E:$E,'DWD RAW File'!$AK:$AK,""), IF(COUNTIFS('DWD RAW File'!$E:$E,$B457,'DWD RAW File'!$AB:$AB,"Not Present",'DWD RAW File'!$AL:$AL,"&lt;&gt;")&gt;0, _xlfn.XLOOKUP($B457,'DWD RAW File'!$E:$E,'DWD RAW File'!$AL:$AL,""), "AB")))))</f>
        <v>P</v>
      </c>
      <c r="U457" s="97"/>
      <c r="V457" s="51">
        <v>42868</v>
      </c>
      <c r="W457" s="49" t="s">
        <v>1560</v>
      </c>
      <c r="X457" s="121" t="str">
        <f>VLOOKUP(Table1[[#This Row],[Psoft No]],[2]Roster_1788384531598!$E$1:$AU$1334,28,0)</f>
        <v>Monday</v>
      </c>
      <c r="Y457" s="121" t="b">
        <f>Table1[[#This Row],[Column1]]=Table1[[#This Row],[OFF1]]</f>
        <v>1</v>
      </c>
    </row>
    <row r="458" spans="1:25" ht="13" hidden="1" customHeight="1">
      <c r="A458" s="11">
        <v>452</v>
      </c>
      <c r="B458" s="47">
        <v>204967049</v>
      </c>
      <c r="C458" s="87" t="s">
        <v>462</v>
      </c>
      <c r="D458" s="11" t="s">
        <v>463</v>
      </c>
      <c r="E458" s="48" t="s">
        <v>31</v>
      </c>
      <c r="F458" s="48" t="s">
        <v>74</v>
      </c>
      <c r="G458" s="11" t="s">
        <v>64</v>
      </c>
      <c r="H458" s="11" t="s">
        <v>75</v>
      </c>
      <c r="I458" s="11">
        <v>1299</v>
      </c>
      <c r="J458" s="49" t="str">
        <f>VLOOKUP(Table1[[#This Row],[Psoft No]],[1]Roster!$C$1:$AJ$1369,9,0)</f>
        <v>Day Shift</v>
      </c>
      <c r="K458" s="49" t="s">
        <v>76</v>
      </c>
      <c r="L458" s="49" t="str">
        <f>VLOOKUP(Table1[[#This Row],[Psoft No]],[1]Roster!$C$1:$AJ$1369,11,0)</f>
        <v>Thursday</v>
      </c>
      <c r="M458" s="49" t="str">
        <f>VLOOKUP(Table1[[#This Row],[Psoft No]],[1]Roster!$C$1:$AJ$1369,12,0)</f>
        <v>Friday</v>
      </c>
      <c r="N458" s="48" t="s">
        <v>86</v>
      </c>
      <c r="O458" s="49" t="s">
        <v>35</v>
      </c>
      <c r="P458" s="11" t="s">
        <v>80</v>
      </c>
      <c r="Q458" s="11" t="s">
        <v>90</v>
      </c>
      <c r="R458" s="11" t="s">
        <v>230</v>
      </c>
      <c r="S458" s="11" t="s">
        <v>1730</v>
      </c>
      <c r="T458" s="126" t="str">
        <f>IF(COUNTIFS('DWD RAW File'!$E:$E,$B458,'DWD RAW File'!$AF:$AF,$C$1)&gt;0, IF(COUNTIFS('DWD RAW File'!$E:$E,$B458,'DWD RAW File'!$AF:$AF,$C$1,'DWD RAW File'!$AB:$AB,"Present")&gt;0,"6th Day OT","OFF"), IF(COUNTIFS('DWD RAW File'!$E:$E,$B458,'DWD RAW File'!$AG:$AG,$C$1)&gt;0, IF(COUNTIFS('DWD RAW File'!$E:$E,$B458,'DWD RAW File'!$AG:$AG,$C$1,'DWD RAW File'!$AB:$AB,"Present")&gt;0,"7th Day OT","OFF"), IF(COUNTIFS('DWD RAW File'!$E:$E,$B458,'DWD RAW File'!$AB:$AB,"Present")&gt;0, "P", IF(COUNTIFS('DWD RAW File'!$E:$E,$B458,'DWD RAW File'!$AB:$AB,"Not Present",'DWD RAW File'!$AK:$AK,"&lt;&gt;")&gt;0, _xlfn.XLOOKUP($B458,'DWD RAW File'!$E:$E,'DWD RAW File'!$AK:$AK,""), IF(COUNTIFS('DWD RAW File'!$E:$E,$B458,'DWD RAW File'!$AB:$AB,"Not Present",'DWD RAW File'!$AL:$AL,"&lt;&gt;")&gt;0, _xlfn.XLOOKUP($B458,'DWD RAW File'!$E:$E,'DWD RAW File'!$AL:$AL,""), "AB")))))</f>
        <v>P</v>
      </c>
      <c r="U458" s="97"/>
      <c r="V458" s="51">
        <v>45826</v>
      </c>
      <c r="W458" s="49" t="s">
        <v>1558</v>
      </c>
      <c r="X458" s="121" t="str">
        <f>VLOOKUP(Table1[[#This Row],[Psoft No]],[2]Roster_1788384531598!$E$1:$AU$1334,28,0)</f>
        <v>Thursday</v>
      </c>
      <c r="Y458" s="121" t="b">
        <f>Table1[[#This Row],[Column1]]=Table1[[#This Row],[OFF1]]</f>
        <v>1</v>
      </c>
    </row>
    <row r="459" spans="1:25" ht="13" hidden="1" customHeight="1">
      <c r="A459" s="11">
        <v>453</v>
      </c>
      <c r="B459" s="47">
        <v>203881597</v>
      </c>
      <c r="C459" s="87" t="s">
        <v>464</v>
      </c>
      <c r="D459" s="11" t="s">
        <v>465</v>
      </c>
      <c r="E459" s="48" t="s">
        <v>31</v>
      </c>
      <c r="F459" s="48" t="s">
        <v>74</v>
      </c>
      <c r="G459" s="11" t="s">
        <v>64</v>
      </c>
      <c r="H459" s="11" t="s">
        <v>75</v>
      </c>
      <c r="I459" s="11">
        <v>1299</v>
      </c>
      <c r="J459" s="49" t="str">
        <f>VLOOKUP(Table1[[#This Row],[Psoft No]],[1]Roster!$C$1:$AJ$1369,9,0)</f>
        <v>Night Shift</v>
      </c>
      <c r="K459" s="49" t="s">
        <v>76</v>
      </c>
      <c r="L459" s="49" t="str">
        <f>VLOOKUP(Table1[[#This Row],[Psoft No]],[1]Roster!$C$1:$AJ$1369,11,0)</f>
        <v>Tuesday</v>
      </c>
      <c r="M459" s="49" t="str">
        <f>VLOOKUP(Table1[[#This Row],[Psoft No]],[1]Roster!$C$1:$AJ$1369,12,0)</f>
        <v>Wednesday</v>
      </c>
      <c r="N459" s="48" t="s">
        <v>79</v>
      </c>
      <c r="O459" s="49" t="s">
        <v>35</v>
      </c>
      <c r="P459" s="11" t="s">
        <v>80</v>
      </c>
      <c r="Q459" s="11" t="s">
        <v>81</v>
      </c>
      <c r="R459" s="11" t="s">
        <v>230</v>
      </c>
      <c r="S459" s="11" t="s">
        <v>1730</v>
      </c>
      <c r="T459" s="126" t="str">
        <f>IF(COUNTIFS('DWD RAW File'!$E:$E,$B459,'DWD RAW File'!$AF:$AF,$C$1)&gt;0, IF(COUNTIFS('DWD RAW File'!$E:$E,$B459,'DWD RAW File'!$AF:$AF,$C$1,'DWD RAW File'!$AB:$AB,"Present")&gt;0,"6th Day OT","OFF"), IF(COUNTIFS('DWD RAW File'!$E:$E,$B459,'DWD RAW File'!$AG:$AG,$C$1)&gt;0, IF(COUNTIFS('DWD RAW File'!$E:$E,$B459,'DWD RAW File'!$AG:$AG,$C$1,'DWD RAW File'!$AB:$AB,"Present")&gt;0,"7th Day OT","OFF"), IF(COUNTIFS('DWD RAW File'!$E:$E,$B459,'DWD RAW File'!$AB:$AB,"Present")&gt;0, "P", IF(COUNTIFS('DWD RAW File'!$E:$E,$B459,'DWD RAW File'!$AB:$AB,"Not Present",'DWD RAW File'!$AK:$AK,"&lt;&gt;")&gt;0, _xlfn.XLOOKUP($B459,'DWD RAW File'!$E:$E,'DWD RAW File'!$AK:$AK,""), IF(COUNTIFS('DWD RAW File'!$E:$E,$B459,'DWD RAW File'!$AB:$AB,"Not Present",'DWD RAW File'!$AL:$AL,"&lt;&gt;")&gt;0, _xlfn.XLOOKUP($B459,'DWD RAW File'!$E:$E,'DWD RAW File'!$AL:$AL,""), "AB")))))</f>
        <v>OFF</v>
      </c>
      <c r="U459" s="97"/>
      <c r="V459" s="51">
        <v>45530</v>
      </c>
      <c r="W459" s="49" t="s">
        <v>1558</v>
      </c>
      <c r="X459" s="121" t="str">
        <f>VLOOKUP(Table1[[#This Row],[Psoft No]],[2]Roster_1788384531598!$E$1:$AU$1334,28,0)</f>
        <v>Tuesday</v>
      </c>
      <c r="Y459" s="121" t="b">
        <f>Table1[[#This Row],[Column1]]=Table1[[#This Row],[OFF1]]</f>
        <v>1</v>
      </c>
    </row>
    <row r="460" spans="1:25" ht="13" hidden="1" customHeight="1">
      <c r="A460" s="11">
        <v>454</v>
      </c>
      <c r="B460" s="47">
        <v>203881599</v>
      </c>
      <c r="C460" s="87" t="s">
        <v>466</v>
      </c>
      <c r="D460" s="11" t="s">
        <v>467</v>
      </c>
      <c r="E460" s="48" t="s">
        <v>31</v>
      </c>
      <c r="F460" s="48" t="s">
        <v>74</v>
      </c>
      <c r="G460" s="11" t="s">
        <v>64</v>
      </c>
      <c r="H460" s="11" t="s">
        <v>75</v>
      </c>
      <c r="I460" s="11">
        <v>1299</v>
      </c>
      <c r="J460" s="49" t="str">
        <f>VLOOKUP(Table1[[#This Row],[Psoft No]],[1]Roster!$C$1:$AJ$1369,9,0)</f>
        <v>Night Shift</v>
      </c>
      <c r="K460" s="49" t="s">
        <v>76</v>
      </c>
      <c r="L460" s="49" t="str">
        <f>VLOOKUP(Table1[[#This Row],[Psoft No]],[1]Roster!$C$1:$AJ$1369,11,0)</f>
        <v>Friday</v>
      </c>
      <c r="M460" s="49" t="str">
        <f>VLOOKUP(Table1[[#This Row],[Psoft No]],[1]Roster!$C$1:$AJ$1369,12,0)</f>
        <v>Saturday</v>
      </c>
      <c r="N460" s="48" t="s">
        <v>79</v>
      </c>
      <c r="O460" s="49" t="s">
        <v>35</v>
      </c>
      <c r="P460" s="11" t="s">
        <v>80</v>
      </c>
      <c r="Q460" s="11" t="s">
        <v>81</v>
      </c>
      <c r="R460" s="11" t="s">
        <v>230</v>
      </c>
      <c r="S460" s="11" t="s">
        <v>1730</v>
      </c>
      <c r="T460" s="126" t="str">
        <f>IF(COUNTIFS('DWD RAW File'!$E:$E,$B460,'DWD RAW File'!$AF:$AF,$C$1)&gt;0, IF(COUNTIFS('DWD RAW File'!$E:$E,$B460,'DWD RAW File'!$AF:$AF,$C$1,'DWD RAW File'!$AB:$AB,"Present")&gt;0,"6th Day OT","OFF"), IF(COUNTIFS('DWD RAW File'!$E:$E,$B460,'DWD RAW File'!$AG:$AG,$C$1)&gt;0, IF(COUNTIFS('DWD RAW File'!$E:$E,$B460,'DWD RAW File'!$AG:$AG,$C$1,'DWD RAW File'!$AB:$AB,"Present")&gt;0,"7th Day OT","OFF"), IF(COUNTIFS('DWD RAW File'!$E:$E,$B460,'DWD RAW File'!$AB:$AB,"Present")&gt;0, "P", IF(COUNTIFS('DWD RAW File'!$E:$E,$B460,'DWD RAW File'!$AB:$AB,"Not Present",'DWD RAW File'!$AK:$AK,"&lt;&gt;")&gt;0, _xlfn.XLOOKUP($B460,'DWD RAW File'!$E:$E,'DWD RAW File'!$AK:$AK,""), IF(COUNTIFS('DWD RAW File'!$E:$E,$B460,'DWD RAW File'!$AB:$AB,"Not Present",'DWD RAW File'!$AL:$AL,"&lt;&gt;")&gt;0, _xlfn.XLOOKUP($B460,'DWD RAW File'!$E:$E,'DWD RAW File'!$AL:$AL,""), "AB")))))</f>
        <v>P</v>
      </c>
      <c r="U460" s="97"/>
      <c r="V460" s="51">
        <v>45530</v>
      </c>
      <c r="W460" s="49" t="s">
        <v>1558</v>
      </c>
      <c r="X460" s="121" t="str">
        <f>VLOOKUP(Table1[[#This Row],[Psoft No]],[2]Roster_1788384531598!$E$1:$AU$1334,28,0)</f>
        <v>Friday</v>
      </c>
      <c r="Y460" s="121" t="b">
        <f>Table1[[#This Row],[Column1]]=Table1[[#This Row],[OFF1]]</f>
        <v>1</v>
      </c>
    </row>
    <row r="461" spans="1:25" ht="13" hidden="1" customHeight="1">
      <c r="A461" s="11">
        <v>455</v>
      </c>
      <c r="B461" s="47">
        <v>204869096</v>
      </c>
      <c r="C461" s="87" t="s">
        <v>468</v>
      </c>
      <c r="D461" s="11" t="s">
        <v>469</v>
      </c>
      <c r="E461" s="48" t="s">
        <v>31</v>
      </c>
      <c r="F461" s="48" t="s">
        <v>74</v>
      </c>
      <c r="G461" s="11" t="s">
        <v>64</v>
      </c>
      <c r="H461" s="11" t="s">
        <v>75</v>
      </c>
      <c r="I461" s="11">
        <v>1299</v>
      </c>
      <c r="J461" s="49" t="str">
        <f>VLOOKUP(Table1[[#This Row],[Psoft No]],[1]Roster!$C$1:$AJ$1369,9,0)</f>
        <v>Day Shift</v>
      </c>
      <c r="K461" s="49" t="s">
        <v>76</v>
      </c>
      <c r="L461" s="49" t="str">
        <f>VLOOKUP(Table1[[#This Row],[Psoft No]],[1]Roster!$C$1:$AJ$1369,11,0)</f>
        <v>Saturday</v>
      </c>
      <c r="M461" s="49" t="str">
        <f>VLOOKUP(Table1[[#This Row],[Psoft No]],[1]Roster!$C$1:$AJ$1369,12,0)</f>
        <v>Sunday</v>
      </c>
      <c r="N461" s="48" t="s">
        <v>86</v>
      </c>
      <c r="O461" s="49" t="s">
        <v>35</v>
      </c>
      <c r="P461" s="11" t="s">
        <v>80</v>
      </c>
      <c r="Q461" s="11" t="s">
        <v>87</v>
      </c>
      <c r="R461" s="11" t="s">
        <v>230</v>
      </c>
      <c r="S461" s="11" t="s">
        <v>1730</v>
      </c>
      <c r="T461" s="126" t="str">
        <f>IF(COUNTIFS('DWD RAW File'!$E:$E,$B461,'DWD RAW File'!$AF:$AF,$C$1)&gt;0, IF(COUNTIFS('DWD RAW File'!$E:$E,$B461,'DWD RAW File'!$AF:$AF,$C$1,'DWD RAW File'!$AB:$AB,"Present")&gt;0,"6th Day OT","OFF"), IF(COUNTIFS('DWD RAW File'!$E:$E,$B461,'DWD RAW File'!$AG:$AG,$C$1)&gt;0, IF(COUNTIFS('DWD RAW File'!$E:$E,$B461,'DWD RAW File'!$AG:$AG,$C$1,'DWD RAW File'!$AB:$AB,"Present")&gt;0,"7th Day OT","OFF"), IF(COUNTIFS('DWD RAW File'!$E:$E,$B461,'DWD RAW File'!$AB:$AB,"Present")&gt;0, "P", IF(COUNTIFS('DWD RAW File'!$E:$E,$B461,'DWD RAW File'!$AB:$AB,"Not Present",'DWD RAW File'!$AK:$AK,"&lt;&gt;")&gt;0, _xlfn.XLOOKUP($B461,'DWD RAW File'!$E:$E,'DWD RAW File'!$AK:$AK,""), IF(COUNTIFS('DWD RAW File'!$E:$E,$B461,'DWD RAW File'!$AB:$AB,"Not Present",'DWD RAW File'!$AL:$AL,"&lt;&gt;")&gt;0, _xlfn.XLOOKUP($B461,'DWD RAW File'!$E:$E,'DWD RAW File'!$AL:$AL,""), "AB")))))</f>
        <v>P</v>
      </c>
      <c r="U461" s="97"/>
      <c r="V461" s="51">
        <v>45691</v>
      </c>
      <c r="W461" s="49" t="s">
        <v>1558</v>
      </c>
      <c r="X461" s="121" t="str">
        <f>VLOOKUP(Table1[[#This Row],[Psoft No]],[2]Roster_1788384531598!$E$1:$AU$1334,28,0)</f>
        <v>Saturday</v>
      </c>
      <c r="Y461" s="121" t="b">
        <f>Table1[[#This Row],[Column1]]=Table1[[#This Row],[OFF1]]</f>
        <v>1</v>
      </c>
    </row>
    <row r="462" spans="1:25" ht="13" hidden="1" customHeight="1">
      <c r="A462" s="11">
        <v>456</v>
      </c>
      <c r="B462" s="47">
        <v>204869088</v>
      </c>
      <c r="C462" s="87" t="s">
        <v>470</v>
      </c>
      <c r="D462" s="11" t="s">
        <v>471</v>
      </c>
      <c r="E462" s="48" t="s">
        <v>31</v>
      </c>
      <c r="F462" s="48" t="s">
        <v>74</v>
      </c>
      <c r="G462" s="11" t="s">
        <v>64</v>
      </c>
      <c r="H462" s="11" t="s">
        <v>75</v>
      </c>
      <c r="I462" s="11">
        <v>1299</v>
      </c>
      <c r="J462" s="49" t="str">
        <f>VLOOKUP(Table1[[#This Row],[Psoft No]],[1]Roster!$C$1:$AJ$1369,9,0)</f>
        <v>Day Shift</v>
      </c>
      <c r="K462" s="49" t="s">
        <v>76</v>
      </c>
      <c r="L462" s="49" t="str">
        <f>VLOOKUP(Table1[[#This Row],[Psoft No]],[1]Roster!$C$1:$AJ$1369,11,0)</f>
        <v>Thursday</v>
      </c>
      <c r="M462" s="49" t="str">
        <f>VLOOKUP(Table1[[#This Row],[Psoft No]],[1]Roster!$C$1:$AJ$1369,12,0)</f>
        <v>Friday</v>
      </c>
      <c r="N462" s="48" t="s">
        <v>86</v>
      </c>
      <c r="O462" s="49" t="s">
        <v>35</v>
      </c>
      <c r="P462" s="11" t="s">
        <v>80</v>
      </c>
      <c r="Q462" s="11" t="s">
        <v>87</v>
      </c>
      <c r="R462" s="11" t="s">
        <v>224</v>
      </c>
      <c r="S462" s="11" t="s">
        <v>225</v>
      </c>
      <c r="T462" s="126" t="str">
        <f>IF(COUNTIFS('DWD RAW File'!$E:$E,$B462,'DWD RAW File'!$AF:$AF,$C$1)&gt;0, IF(COUNTIFS('DWD RAW File'!$E:$E,$B462,'DWD RAW File'!$AF:$AF,$C$1,'DWD RAW File'!$AB:$AB,"Present")&gt;0,"6th Day OT","OFF"), IF(COUNTIFS('DWD RAW File'!$E:$E,$B462,'DWD RAW File'!$AG:$AG,$C$1)&gt;0, IF(COUNTIFS('DWD RAW File'!$E:$E,$B462,'DWD RAW File'!$AG:$AG,$C$1,'DWD RAW File'!$AB:$AB,"Present")&gt;0,"7th Day OT","OFF"), IF(COUNTIFS('DWD RAW File'!$E:$E,$B462,'DWD RAW File'!$AB:$AB,"Present")&gt;0, "P", IF(COUNTIFS('DWD RAW File'!$E:$E,$B462,'DWD RAW File'!$AB:$AB,"Not Present",'DWD RAW File'!$AK:$AK,"&lt;&gt;")&gt;0, _xlfn.XLOOKUP($B462,'DWD RAW File'!$E:$E,'DWD RAW File'!$AK:$AK,""), IF(COUNTIFS('DWD RAW File'!$E:$E,$B462,'DWD RAW File'!$AB:$AB,"Not Present",'DWD RAW File'!$AL:$AL,"&lt;&gt;")&gt;0, _xlfn.XLOOKUP($B462,'DWD RAW File'!$E:$E,'DWD RAW File'!$AL:$AL,""), "AB")))))</f>
        <v>P</v>
      </c>
      <c r="U462" s="97"/>
      <c r="V462" s="51">
        <v>45691</v>
      </c>
      <c r="W462" s="49" t="s">
        <v>1557</v>
      </c>
      <c r="X462" s="121" t="str">
        <f>VLOOKUP(Table1[[#This Row],[Psoft No]],[2]Roster_1788384531598!$E$1:$AU$1334,28,0)</f>
        <v>Thursday</v>
      </c>
      <c r="Y462" s="121" t="b">
        <f>Table1[[#This Row],[Column1]]=Table1[[#This Row],[OFF1]]</f>
        <v>1</v>
      </c>
    </row>
    <row r="463" spans="1:25" ht="13" hidden="1" customHeight="1">
      <c r="A463" s="11">
        <v>457</v>
      </c>
      <c r="B463" s="47">
        <v>203521523</v>
      </c>
      <c r="C463" s="87" t="s">
        <v>472</v>
      </c>
      <c r="D463" s="11" t="s">
        <v>473</v>
      </c>
      <c r="E463" s="48" t="s">
        <v>31</v>
      </c>
      <c r="F463" s="48" t="s">
        <v>74</v>
      </c>
      <c r="G463" s="11" t="s">
        <v>64</v>
      </c>
      <c r="H463" s="11" t="s">
        <v>75</v>
      </c>
      <c r="I463" s="11">
        <v>1299</v>
      </c>
      <c r="J463" s="49" t="str">
        <f>VLOOKUP(Table1[[#This Row],[Psoft No]],[1]Roster!$C$1:$AJ$1369,9,0)</f>
        <v>Day Shift</v>
      </c>
      <c r="K463" s="49" t="s">
        <v>76</v>
      </c>
      <c r="L463" s="49" t="str">
        <f>VLOOKUP(Table1[[#This Row],[Psoft No]],[1]Roster!$C$1:$AJ$1369,11,0)</f>
        <v>Sunday</v>
      </c>
      <c r="M463" s="49" t="str">
        <f>VLOOKUP(Table1[[#This Row],[Psoft No]],[1]Roster!$C$1:$AJ$1369,12,0)</f>
        <v>Monday</v>
      </c>
      <c r="N463" s="48" t="s">
        <v>79</v>
      </c>
      <c r="O463" s="49" t="s">
        <v>35</v>
      </c>
      <c r="P463" s="11" t="s">
        <v>80</v>
      </c>
      <c r="Q463" s="11" t="s">
        <v>81</v>
      </c>
      <c r="R463" s="11" t="s">
        <v>224</v>
      </c>
      <c r="S463" s="11" t="s">
        <v>225</v>
      </c>
      <c r="T463" s="126" t="str">
        <f>IF(COUNTIFS('DWD RAW File'!$E:$E,$B463,'DWD RAW File'!$AF:$AF,$C$1)&gt;0, IF(COUNTIFS('DWD RAW File'!$E:$E,$B463,'DWD RAW File'!$AF:$AF,$C$1,'DWD RAW File'!$AB:$AB,"Present")&gt;0,"6th Day OT","OFF"), IF(COUNTIFS('DWD RAW File'!$E:$E,$B463,'DWD RAW File'!$AG:$AG,$C$1)&gt;0, IF(COUNTIFS('DWD RAW File'!$E:$E,$B463,'DWD RAW File'!$AG:$AG,$C$1,'DWD RAW File'!$AB:$AB,"Present")&gt;0,"7th Day OT","OFF"), IF(COUNTIFS('DWD RAW File'!$E:$E,$B463,'DWD RAW File'!$AB:$AB,"Present")&gt;0, "P", IF(COUNTIFS('DWD RAW File'!$E:$E,$B463,'DWD RAW File'!$AB:$AB,"Not Present",'DWD RAW File'!$AK:$AK,"&lt;&gt;")&gt;0, _xlfn.XLOOKUP($B463,'DWD RAW File'!$E:$E,'DWD RAW File'!$AK:$AK,""), IF(COUNTIFS('DWD RAW File'!$E:$E,$B463,'DWD RAW File'!$AB:$AB,"Not Present",'DWD RAW File'!$AL:$AL,"&lt;&gt;")&gt;0, _xlfn.XLOOKUP($B463,'DWD RAW File'!$E:$E,'DWD RAW File'!$AL:$AL,""), "AB")))))</f>
        <v>P</v>
      </c>
      <c r="U463" s="97"/>
      <c r="V463" s="51">
        <v>45463</v>
      </c>
      <c r="W463" s="49" t="s">
        <v>1555</v>
      </c>
      <c r="X463" s="121" t="str">
        <f>VLOOKUP(Table1[[#This Row],[Psoft No]],[2]Roster_1788384531598!$E$1:$AU$1334,28,0)</f>
        <v>Sunday</v>
      </c>
      <c r="Y463" s="121" t="b">
        <f>Table1[[#This Row],[Column1]]=Table1[[#This Row],[OFF1]]</f>
        <v>1</v>
      </c>
    </row>
    <row r="464" spans="1:25" ht="13" hidden="1" customHeight="1">
      <c r="A464" s="11">
        <v>458</v>
      </c>
      <c r="B464" s="47">
        <v>206874059</v>
      </c>
      <c r="C464" s="87" t="s">
        <v>2531</v>
      </c>
      <c r="D464" s="11" t="s">
        <v>2532</v>
      </c>
      <c r="E464" s="48" t="s">
        <v>31</v>
      </c>
      <c r="F464" s="48" t="s">
        <v>74</v>
      </c>
      <c r="G464" s="48" t="s">
        <v>64</v>
      </c>
      <c r="H464" s="48" t="s">
        <v>75</v>
      </c>
      <c r="I464" s="11">
        <v>1299</v>
      </c>
      <c r="J464" s="49" t="str">
        <f>VLOOKUP(Table1[[#This Row],[Psoft No]],[1]Roster!$C$1:$AJ$1369,9,0)</f>
        <v>Day Shift</v>
      </c>
      <c r="K464" s="49" t="s">
        <v>76</v>
      </c>
      <c r="L464" s="49" t="str">
        <f>VLOOKUP(Table1[[#This Row],[Psoft No]],[1]Roster!$C$1:$AJ$1369,11,0)</f>
        <v>Friday</v>
      </c>
      <c r="M464" s="49" t="str">
        <f>VLOOKUP(Table1[[#This Row],[Psoft No]],[1]Roster!$C$1:$AJ$1369,12,0)</f>
        <v>Saturday</v>
      </c>
      <c r="N464" s="49" t="s">
        <v>89</v>
      </c>
      <c r="O464" s="48" t="s">
        <v>35</v>
      </c>
      <c r="P464" s="48" t="s">
        <v>80</v>
      </c>
      <c r="Q464" s="11" t="s">
        <v>90</v>
      </c>
      <c r="R464" s="11" t="s">
        <v>230</v>
      </c>
      <c r="S464" s="11" t="s">
        <v>1730</v>
      </c>
      <c r="T464" s="126" t="str">
        <f>IF(COUNTIFS('DWD RAW File'!$E:$E,$B464,'DWD RAW File'!$AF:$AF,$C$1)&gt;0, IF(COUNTIFS('DWD RAW File'!$E:$E,$B464,'DWD RAW File'!$AF:$AF,$C$1,'DWD RAW File'!$AB:$AB,"Present")&gt;0,"6th Day OT","OFF"), IF(COUNTIFS('DWD RAW File'!$E:$E,$B464,'DWD RAW File'!$AG:$AG,$C$1)&gt;0, IF(COUNTIFS('DWD RAW File'!$E:$E,$B464,'DWD RAW File'!$AG:$AG,$C$1,'DWD RAW File'!$AB:$AB,"Present")&gt;0,"7th Day OT","OFF"), IF(COUNTIFS('DWD RAW File'!$E:$E,$B464,'DWD RAW File'!$AB:$AB,"Present")&gt;0, "P", IF(COUNTIFS('DWD RAW File'!$E:$E,$B464,'DWD RAW File'!$AB:$AB,"Not Present",'DWD RAW File'!$AK:$AK,"&lt;&gt;")&gt;0, _xlfn.XLOOKUP($B464,'DWD RAW File'!$E:$E,'DWD RAW File'!$AK:$AK,""), IF(COUNTIFS('DWD RAW File'!$E:$E,$B464,'DWD RAW File'!$AB:$AB,"Not Present",'DWD RAW File'!$AL:$AL,"&lt;&gt;")&gt;0, _xlfn.XLOOKUP($B464,'DWD RAW File'!$E:$E,'DWD RAW File'!$AL:$AL,""), "AB")))))</f>
        <v>P</v>
      </c>
      <c r="U464" s="97"/>
      <c r="V464" s="51">
        <v>46020</v>
      </c>
      <c r="W464" s="49" t="s">
        <v>1558</v>
      </c>
      <c r="X464" s="121" t="str">
        <f>VLOOKUP(Table1[[#This Row],[Psoft No]],[2]Roster_1788384531598!$E$1:$AU$1334,28,0)</f>
        <v>Friday</v>
      </c>
      <c r="Y464" s="121" t="b">
        <f>Table1[[#This Row],[Column1]]=Table1[[#This Row],[OFF1]]</f>
        <v>1</v>
      </c>
    </row>
    <row r="465" spans="1:25" ht="13" hidden="1" customHeight="1">
      <c r="A465" s="11">
        <v>459</v>
      </c>
      <c r="B465" s="47">
        <v>204252239</v>
      </c>
      <c r="C465" s="87" t="s">
        <v>474</v>
      </c>
      <c r="D465" s="11" t="s">
        <v>475</v>
      </c>
      <c r="E465" s="48" t="s">
        <v>31</v>
      </c>
      <c r="F465" s="48" t="s">
        <v>74</v>
      </c>
      <c r="G465" s="11" t="s">
        <v>64</v>
      </c>
      <c r="H465" s="11" t="s">
        <v>75</v>
      </c>
      <c r="I465" s="11">
        <v>1299</v>
      </c>
      <c r="J465" s="49" t="str">
        <f>VLOOKUP(Table1[[#This Row],[Psoft No]],[1]Roster!$C$1:$AJ$1369,9,0)</f>
        <v>Day Shift</v>
      </c>
      <c r="K465" s="49" t="s">
        <v>76</v>
      </c>
      <c r="L465" s="49" t="str">
        <f>VLOOKUP(Table1[[#This Row],[Psoft No]],[1]Roster!$C$1:$AJ$1369,11,0)</f>
        <v>Wednesday</v>
      </c>
      <c r="M465" s="49" t="str">
        <f>VLOOKUP(Table1[[#This Row],[Psoft No]],[1]Roster!$C$1:$AJ$1369,12,0)</f>
        <v>Thursday</v>
      </c>
      <c r="N465" s="48" t="s">
        <v>86</v>
      </c>
      <c r="O465" s="49" t="s">
        <v>35</v>
      </c>
      <c r="P465" s="11" t="s">
        <v>80</v>
      </c>
      <c r="Q465" s="11" t="s">
        <v>87</v>
      </c>
      <c r="R465" s="11" t="s">
        <v>224</v>
      </c>
      <c r="S465" s="11" t="s">
        <v>225</v>
      </c>
      <c r="T465" s="126" t="str">
        <f>IF(COUNTIFS('DWD RAW File'!$E:$E,$B465,'DWD RAW File'!$AF:$AF,$C$1)&gt;0, IF(COUNTIFS('DWD RAW File'!$E:$E,$B465,'DWD RAW File'!$AF:$AF,$C$1,'DWD RAW File'!$AB:$AB,"Present")&gt;0,"6th Day OT","OFF"), IF(COUNTIFS('DWD RAW File'!$E:$E,$B465,'DWD RAW File'!$AG:$AG,$C$1)&gt;0, IF(COUNTIFS('DWD RAW File'!$E:$E,$B465,'DWD RAW File'!$AG:$AG,$C$1,'DWD RAW File'!$AB:$AB,"Present")&gt;0,"7th Day OT","OFF"), IF(COUNTIFS('DWD RAW File'!$E:$E,$B465,'DWD RAW File'!$AB:$AB,"Present")&gt;0, "P", IF(COUNTIFS('DWD RAW File'!$E:$E,$B465,'DWD RAW File'!$AB:$AB,"Not Present",'DWD RAW File'!$AK:$AK,"&lt;&gt;")&gt;0, _xlfn.XLOOKUP($B465,'DWD RAW File'!$E:$E,'DWD RAW File'!$AK:$AK,""), IF(COUNTIFS('DWD RAW File'!$E:$E,$B465,'DWD RAW File'!$AB:$AB,"Not Present",'DWD RAW File'!$AL:$AL,"&lt;&gt;")&gt;0, _xlfn.XLOOKUP($B465,'DWD RAW File'!$E:$E,'DWD RAW File'!$AL:$AL,""), "AB")))))</f>
        <v>OFF</v>
      </c>
      <c r="U465" s="97"/>
      <c r="V465" s="51">
        <v>45579</v>
      </c>
      <c r="W465" s="49" t="s">
        <v>1558</v>
      </c>
      <c r="X465" s="121" t="str">
        <f>VLOOKUP(Table1[[#This Row],[Psoft No]],[2]Roster_1788384531598!$E$1:$AU$1334,28,0)</f>
        <v>Wednesday</v>
      </c>
      <c r="Y465" s="121" t="b">
        <f>Table1[[#This Row],[Column1]]=Table1[[#This Row],[OFF1]]</f>
        <v>1</v>
      </c>
    </row>
    <row r="466" spans="1:25" ht="13" hidden="1" customHeight="1">
      <c r="A466" s="11">
        <v>460</v>
      </c>
      <c r="B466" s="47">
        <v>206934437</v>
      </c>
      <c r="C466" s="87" t="s">
        <v>1971</v>
      </c>
      <c r="D466" s="11" t="s">
        <v>1951</v>
      </c>
      <c r="E466" s="48" t="s">
        <v>31</v>
      </c>
      <c r="F466" s="48" t="s">
        <v>74</v>
      </c>
      <c r="G466" s="11" t="s">
        <v>64</v>
      </c>
      <c r="H466" s="11" t="s">
        <v>75</v>
      </c>
      <c r="I466" s="11">
        <v>1299</v>
      </c>
      <c r="J466" s="49" t="str">
        <f>VLOOKUP(Table1[[#This Row],[Psoft No]],[1]Roster!$C$1:$AJ$1369,9,0)</f>
        <v>Day Shift</v>
      </c>
      <c r="K466" s="49" t="s">
        <v>76</v>
      </c>
      <c r="L466" s="49" t="str">
        <f>VLOOKUP(Table1[[#This Row],[Psoft No]],[1]Roster!$C$1:$AJ$1369,11,0)</f>
        <v>Friday</v>
      </c>
      <c r="M466" s="49" t="str">
        <f>VLOOKUP(Table1[[#This Row],[Psoft No]],[1]Roster!$C$1:$AJ$1369,12,0)</f>
        <v>Saturday</v>
      </c>
      <c r="N466" s="49" t="s">
        <v>89</v>
      </c>
      <c r="O466" s="49" t="s">
        <v>35</v>
      </c>
      <c r="P466" s="11" t="s">
        <v>80</v>
      </c>
      <c r="Q466" s="11" t="s">
        <v>96</v>
      </c>
      <c r="R466" s="11" t="s">
        <v>223</v>
      </c>
      <c r="S466" s="11" t="s">
        <v>2649</v>
      </c>
      <c r="T466" s="126" t="str">
        <f>IF(COUNTIFS('DWD RAW File'!$E:$E,$B466,'DWD RAW File'!$AF:$AF,$C$1)&gt;0, IF(COUNTIFS('DWD RAW File'!$E:$E,$B466,'DWD RAW File'!$AF:$AF,$C$1,'DWD RAW File'!$AB:$AB,"Present")&gt;0,"6th Day OT","OFF"), IF(COUNTIFS('DWD RAW File'!$E:$E,$B466,'DWD RAW File'!$AG:$AG,$C$1)&gt;0, IF(COUNTIFS('DWD RAW File'!$E:$E,$B466,'DWD RAW File'!$AG:$AG,$C$1,'DWD RAW File'!$AB:$AB,"Present")&gt;0,"7th Day OT","OFF"), IF(COUNTIFS('DWD RAW File'!$E:$E,$B466,'DWD RAW File'!$AB:$AB,"Present")&gt;0, "P", IF(COUNTIFS('DWD RAW File'!$E:$E,$B466,'DWD RAW File'!$AB:$AB,"Not Present",'DWD RAW File'!$AK:$AK,"&lt;&gt;")&gt;0, _xlfn.XLOOKUP($B466,'DWD RAW File'!$E:$E,'DWD RAW File'!$AK:$AK,""), IF(COUNTIFS('DWD RAW File'!$E:$E,$B466,'DWD RAW File'!$AB:$AB,"Not Present",'DWD RAW File'!$AL:$AL,"&lt;&gt;")&gt;0, _xlfn.XLOOKUP($B466,'DWD RAW File'!$E:$E,'DWD RAW File'!$AL:$AL,""), "AB")))))</f>
        <v>P</v>
      </c>
      <c r="U466" s="97"/>
      <c r="V466" s="51">
        <v>46041</v>
      </c>
      <c r="W466" s="49" t="s">
        <v>1558</v>
      </c>
      <c r="X466" s="121" t="str">
        <f>VLOOKUP(Table1[[#This Row],[Psoft No]],[2]Roster_1788384531598!$E$1:$AU$1334,28,0)</f>
        <v>Friday</v>
      </c>
      <c r="Y466" s="121" t="b">
        <f>Table1[[#This Row],[Column1]]=Table1[[#This Row],[OFF1]]</f>
        <v>1</v>
      </c>
    </row>
    <row r="467" spans="1:25" ht="13" hidden="1" customHeight="1">
      <c r="A467" s="11">
        <v>461</v>
      </c>
      <c r="B467" s="47">
        <v>203881596</v>
      </c>
      <c r="C467" s="87" t="s">
        <v>476</v>
      </c>
      <c r="D467" s="11" t="s">
        <v>477</v>
      </c>
      <c r="E467" s="48" t="s">
        <v>31</v>
      </c>
      <c r="F467" s="48" t="s">
        <v>74</v>
      </c>
      <c r="G467" s="11" t="s">
        <v>64</v>
      </c>
      <c r="H467" s="11" t="s">
        <v>75</v>
      </c>
      <c r="I467" s="11">
        <v>1299</v>
      </c>
      <c r="J467" s="49" t="str">
        <f>VLOOKUP(Table1[[#This Row],[Psoft No]],[1]Roster!$C$1:$AJ$1369,9,0)</f>
        <v>Day Shift</v>
      </c>
      <c r="K467" s="49" t="s">
        <v>76</v>
      </c>
      <c r="L467" s="49" t="str">
        <f>VLOOKUP(Table1[[#This Row],[Psoft No]],[1]Roster!$C$1:$AJ$1369,11,0)</f>
        <v>Saturday</v>
      </c>
      <c r="M467" s="49" t="str">
        <f>VLOOKUP(Table1[[#This Row],[Psoft No]],[1]Roster!$C$1:$AJ$1369,12,0)</f>
        <v>Sunday</v>
      </c>
      <c r="N467" s="48" t="s">
        <v>79</v>
      </c>
      <c r="O467" s="49" t="s">
        <v>35</v>
      </c>
      <c r="P467" s="11" t="s">
        <v>80</v>
      </c>
      <c r="Q467" s="11" t="s">
        <v>81</v>
      </c>
      <c r="R467" s="11" t="s">
        <v>230</v>
      </c>
      <c r="S467" s="11" t="s">
        <v>1730</v>
      </c>
      <c r="T467" s="126" t="str">
        <f>IF(COUNTIFS('DWD RAW File'!$E:$E,$B467,'DWD RAW File'!$AF:$AF,$C$1)&gt;0, IF(COUNTIFS('DWD RAW File'!$E:$E,$B467,'DWD RAW File'!$AF:$AF,$C$1,'DWD RAW File'!$AB:$AB,"Present")&gt;0,"6th Day OT","OFF"), IF(COUNTIFS('DWD RAW File'!$E:$E,$B467,'DWD RAW File'!$AG:$AG,$C$1)&gt;0, IF(COUNTIFS('DWD RAW File'!$E:$E,$B467,'DWD RAW File'!$AG:$AG,$C$1,'DWD RAW File'!$AB:$AB,"Present")&gt;0,"7th Day OT","OFF"), IF(COUNTIFS('DWD RAW File'!$E:$E,$B467,'DWD RAW File'!$AB:$AB,"Present")&gt;0, "P", IF(COUNTIFS('DWD RAW File'!$E:$E,$B467,'DWD RAW File'!$AB:$AB,"Not Present",'DWD RAW File'!$AK:$AK,"&lt;&gt;")&gt;0, _xlfn.XLOOKUP($B467,'DWD RAW File'!$E:$E,'DWD RAW File'!$AK:$AK,""), IF(COUNTIFS('DWD RAW File'!$E:$E,$B467,'DWD RAW File'!$AB:$AB,"Not Present",'DWD RAW File'!$AL:$AL,"&lt;&gt;")&gt;0, _xlfn.XLOOKUP($B467,'DWD RAW File'!$E:$E,'DWD RAW File'!$AL:$AL,""), "AB")))))</f>
        <v>P</v>
      </c>
      <c r="U467" s="97"/>
      <c r="V467" s="51">
        <v>45530</v>
      </c>
      <c r="W467" s="49" t="s">
        <v>1558</v>
      </c>
      <c r="X467" s="121" t="str">
        <f>VLOOKUP(Table1[[#This Row],[Psoft No]],[2]Roster_1788384531598!$E$1:$AU$1334,28,0)</f>
        <v>Saturday</v>
      </c>
      <c r="Y467" s="121" t="b">
        <f>Table1[[#This Row],[Column1]]=Table1[[#This Row],[OFF1]]</f>
        <v>1</v>
      </c>
    </row>
    <row r="468" spans="1:25" ht="13" hidden="1" customHeight="1">
      <c r="A468" s="11">
        <v>462</v>
      </c>
      <c r="B468" s="47">
        <v>204869092</v>
      </c>
      <c r="C468" s="87" t="s">
        <v>478</v>
      </c>
      <c r="D468" s="11" t="s">
        <v>479</v>
      </c>
      <c r="E468" s="48" t="s">
        <v>31</v>
      </c>
      <c r="F468" s="48" t="s">
        <v>74</v>
      </c>
      <c r="G468" s="11" t="s">
        <v>64</v>
      </c>
      <c r="H468" s="11" t="s">
        <v>75</v>
      </c>
      <c r="I468" s="11">
        <v>1299</v>
      </c>
      <c r="J468" s="49" t="str">
        <f>VLOOKUP(Table1[[#This Row],[Psoft No]],[1]Roster!$C$1:$AJ$1369,9,0)</f>
        <v>Day Shift</v>
      </c>
      <c r="K468" s="49" t="s">
        <v>76</v>
      </c>
      <c r="L468" s="49" t="str">
        <f>VLOOKUP(Table1[[#This Row],[Psoft No]],[1]Roster!$C$1:$AJ$1369,11,0)</f>
        <v>Thursday</v>
      </c>
      <c r="M468" s="49" t="str">
        <f>VLOOKUP(Table1[[#This Row],[Psoft No]],[1]Roster!$C$1:$AJ$1369,12,0)</f>
        <v>Friday</v>
      </c>
      <c r="N468" s="48" t="s">
        <v>86</v>
      </c>
      <c r="O468" s="49" t="s">
        <v>35</v>
      </c>
      <c r="P468" s="11" t="s">
        <v>80</v>
      </c>
      <c r="Q468" s="11" t="s">
        <v>87</v>
      </c>
      <c r="R468" s="11" t="s">
        <v>224</v>
      </c>
      <c r="S468" s="11" t="s">
        <v>225</v>
      </c>
      <c r="T468" s="126" t="str">
        <f>IF(COUNTIFS('DWD RAW File'!$E:$E,$B468,'DWD RAW File'!$AF:$AF,$C$1)&gt;0, IF(COUNTIFS('DWD RAW File'!$E:$E,$B468,'DWD RAW File'!$AF:$AF,$C$1,'DWD RAW File'!$AB:$AB,"Present")&gt;0,"6th Day OT","OFF"), IF(COUNTIFS('DWD RAW File'!$E:$E,$B468,'DWD RAW File'!$AG:$AG,$C$1)&gt;0, IF(COUNTIFS('DWD RAW File'!$E:$E,$B468,'DWD RAW File'!$AG:$AG,$C$1,'DWD RAW File'!$AB:$AB,"Present")&gt;0,"7th Day OT","OFF"), IF(COUNTIFS('DWD RAW File'!$E:$E,$B468,'DWD RAW File'!$AB:$AB,"Present")&gt;0, "P", IF(COUNTIFS('DWD RAW File'!$E:$E,$B468,'DWD RAW File'!$AB:$AB,"Not Present",'DWD RAW File'!$AK:$AK,"&lt;&gt;")&gt;0, _xlfn.XLOOKUP($B468,'DWD RAW File'!$E:$E,'DWD RAW File'!$AK:$AK,""), IF(COUNTIFS('DWD RAW File'!$E:$E,$B468,'DWD RAW File'!$AB:$AB,"Not Present",'DWD RAW File'!$AL:$AL,"&lt;&gt;")&gt;0, _xlfn.XLOOKUP($B468,'DWD RAW File'!$E:$E,'DWD RAW File'!$AL:$AL,""), "AB")))))</f>
        <v>P</v>
      </c>
      <c r="U468" s="97"/>
      <c r="V468" s="51">
        <v>45691</v>
      </c>
      <c r="W468" s="49" t="s">
        <v>1557</v>
      </c>
      <c r="X468" s="121" t="str">
        <f>VLOOKUP(Table1[[#This Row],[Psoft No]],[2]Roster_1788384531598!$E$1:$AU$1334,28,0)</f>
        <v>Thursday</v>
      </c>
      <c r="Y468" s="121" t="b">
        <f>Table1[[#This Row],[Column1]]=Table1[[#This Row],[OFF1]]</f>
        <v>1</v>
      </c>
    </row>
    <row r="469" spans="1:25" ht="13" hidden="1" customHeight="1">
      <c r="A469" s="11">
        <v>463</v>
      </c>
      <c r="B469" s="47">
        <v>204883247</v>
      </c>
      <c r="C469" s="87" t="s">
        <v>480</v>
      </c>
      <c r="D469" s="11" t="s">
        <v>481</v>
      </c>
      <c r="E469" s="48" t="s">
        <v>31</v>
      </c>
      <c r="F469" s="48" t="s">
        <v>74</v>
      </c>
      <c r="G469" s="11" t="s">
        <v>64</v>
      </c>
      <c r="H469" s="11" t="s">
        <v>75</v>
      </c>
      <c r="I469" s="11">
        <v>1299</v>
      </c>
      <c r="J469" s="49" t="str">
        <f>VLOOKUP(Table1[[#This Row],[Psoft No]],[1]Roster!$C$1:$AJ$1369,9,0)</f>
        <v>Day Shift</v>
      </c>
      <c r="K469" s="49" t="s">
        <v>76</v>
      </c>
      <c r="L469" s="49" t="str">
        <f>VLOOKUP(Table1[[#This Row],[Psoft No]],[1]Roster!$C$1:$AJ$1369,11,0)</f>
        <v>Sunday</v>
      </c>
      <c r="M469" s="49" t="str">
        <f>VLOOKUP(Table1[[#This Row],[Psoft No]],[1]Roster!$C$1:$AJ$1369,12,0)</f>
        <v>Monday</v>
      </c>
      <c r="N469" s="48" t="s">
        <v>86</v>
      </c>
      <c r="O469" s="49" t="s">
        <v>35</v>
      </c>
      <c r="P469" s="11" t="s">
        <v>80</v>
      </c>
      <c r="Q469" s="11" t="s">
        <v>87</v>
      </c>
      <c r="R469" s="11" t="s">
        <v>224</v>
      </c>
      <c r="S469" s="11" t="s">
        <v>225</v>
      </c>
      <c r="T469" s="126" t="str">
        <f>IF(COUNTIFS('DWD RAW File'!$E:$E,$B469,'DWD RAW File'!$AF:$AF,$C$1)&gt;0, IF(COUNTIFS('DWD RAW File'!$E:$E,$B469,'DWD RAW File'!$AF:$AF,$C$1,'DWD RAW File'!$AB:$AB,"Present")&gt;0,"6th Day OT","OFF"), IF(COUNTIFS('DWD RAW File'!$E:$E,$B469,'DWD RAW File'!$AG:$AG,$C$1)&gt;0, IF(COUNTIFS('DWD RAW File'!$E:$E,$B469,'DWD RAW File'!$AG:$AG,$C$1,'DWD RAW File'!$AB:$AB,"Present")&gt;0,"7th Day OT","OFF"), IF(COUNTIFS('DWD RAW File'!$E:$E,$B469,'DWD RAW File'!$AB:$AB,"Present")&gt;0, "P", IF(COUNTIFS('DWD RAW File'!$E:$E,$B469,'DWD RAW File'!$AB:$AB,"Not Present",'DWD RAW File'!$AK:$AK,"&lt;&gt;")&gt;0, _xlfn.XLOOKUP($B469,'DWD RAW File'!$E:$E,'DWD RAW File'!$AK:$AK,""), IF(COUNTIFS('DWD RAW File'!$E:$E,$B469,'DWD RAW File'!$AB:$AB,"Not Present",'DWD RAW File'!$AL:$AL,"&lt;&gt;")&gt;0, _xlfn.XLOOKUP($B469,'DWD RAW File'!$E:$E,'DWD RAW File'!$AL:$AL,""), "AB")))))</f>
        <v>P</v>
      </c>
      <c r="U469" s="97"/>
      <c r="V469" s="51">
        <v>45691</v>
      </c>
      <c r="W469" s="49" t="s">
        <v>1557</v>
      </c>
      <c r="X469" s="121" t="str">
        <f>VLOOKUP(Table1[[#This Row],[Psoft No]],[2]Roster_1788384531598!$E$1:$AU$1334,28,0)</f>
        <v>Sunday</v>
      </c>
      <c r="Y469" s="121" t="b">
        <f>Table1[[#This Row],[Column1]]=Table1[[#This Row],[OFF1]]</f>
        <v>1</v>
      </c>
    </row>
    <row r="470" spans="1:25" ht="13" hidden="1" customHeight="1">
      <c r="A470" s="11">
        <v>464</v>
      </c>
      <c r="B470" s="47">
        <v>204868854</v>
      </c>
      <c r="C470" s="87" t="s">
        <v>482</v>
      </c>
      <c r="D470" s="11" t="s">
        <v>483</v>
      </c>
      <c r="E470" s="48" t="s">
        <v>31</v>
      </c>
      <c r="F470" s="48" t="s">
        <v>74</v>
      </c>
      <c r="G470" s="11" t="s">
        <v>64</v>
      </c>
      <c r="H470" s="11" t="s">
        <v>75</v>
      </c>
      <c r="I470" s="11">
        <v>1299</v>
      </c>
      <c r="J470" s="49" t="str">
        <f>VLOOKUP(Table1[[#This Row],[Psoft No]],[1]Roster!$C$1:$AJ$1369,9,0)</f>
        <v>Day Shift</v>
      </c>
      <c r="K470" s="49" t="s">
        <v>76</v>
      </c>
      <c r="L470" s="49" t="str">
        <f>VLOOKUP(Table1[[#This Row],[Psoft No]],[1]Roster!$C$1:$AJ$1369,11,0)</f>
        <v>Friday</v>
      </c>
      <c r="M470" s="49" t="str">
        <f>VLOOKUP(Table1[[#This Row],[Psoft No]],[1]Roster!$C$1:$AJ$1369,12,0)</f>
        <v>Saturday</v>
      </c>
      <c r="N470" s="48" t="s">
        <v>86</v>
      </c>
      <c r="O470" s="49" t="s">
        <v>35</v>
      </c>
      <c r="P470" s="11" t="s">
        <v>80</v>
      </c>
      <c r="Q470" s="11" t="s">
        <v>87</v>
      </c>
      <c r="R470" s="11" t="s">
        <v>230</v>
      </c>
      <c r="S470" s="11" t="s">
        <v>1730</v>
      </c>
      <c r="T470" s="126" t="str">
        <f>IF(COUNTIFS('DWD RAW File'!$E:$E,$B470,'DWD RAW File'!$AF:$AF,$C$1)&gt;0, IF(COUNTIFS('DWD RAW File'!$E:$E,$B470,'DWD RAW File'!$AF:$AF,$C$1,'DWD RAW File'!$AB:$AB,"Present")&gt;0,"6th Day OT","OFF"), IF(COUNTIFS('DWD RAW File'!$E:$E,$B470,'DWD RAW File'!$AG:$AG,$C$1)&gt;0, IF(COUNTIFS('DWD RAW File'!$E:$E,$B470,'DWD RAW File'!$AG:$AG,$C$1,'DWD RAW File'!$AB:$AB,"Present")&gt;0,"7th Day OT","OFF"), IF(COUNTIFS('DWD RAW File'!$E:$E,$B470,'DWD RAW File'!$AB:$AB,"Present")&gt;0, "P", IF(COUNTIFS('DWD RAW File'!$E:$E,$B470,'DWD RAW File'!$AB:$AB,"Not Present",'DWD RAW File'!$AK:$AK,"&lt;&gt;")&gt;0, _xlfn.XLOOKUP($B470,'DWD RAW File'!$E:$E,'DWD RAW File'!$AK:$AK,""), IF(COUNTIFS('DWD RAW File'!$E:$E,$B470,'DWD RAW File'!$AB:$AB,"Not Present",'DWD RAW File'!$AL:$AL,"&lt;&gt;")&gt;0, _xlfn.XLOOKUP($B470,'DWD RAW File'!$E:$E,'DWD RAW File'!$AL:$AL,""), "AB")))))</f>
        <v>P</v>
      </c>
      <c r="U470" s="97"/>
      <c r="V470" s="51">
        <v>45691</v>
      </c>
      <c r="W470" s="49" t="s">
        <v>1558</v>
      </c>
      <c r="X470" s="121" t="str">
        <f>VLOOKUP(Table1[[#This Row],[Psoft No]],[2]Roster_1788384531598!$E$1:$AU$1334,28,0)</f>
        <v>Friday</v>
      </c>
      <c r="Y470" s="121" t="b">
        <f>Table1[[#This Row],[Column1]]=Table1[[#This Row],[OFF1]]</f>
        <v>1</v>
      </c>
    </row>
    <row r="471" spans="1:25" ht="13" hidden="1" customHeight="1">
      <c r="A471" s="11">
        <v>465</v>
      </c>
      <c r="B471" s="47">
        <v>203521526</v>
      </c>
      <c r="C471" s="87" t="s">
        <v>484</v>
      </c>
      <c r="D471" s="11" t="s">
        <v>485</v>
      </c>
      <c r="E471" s="48" t="s">
        <v>31</v>
      </c>
      <c r="F471" s="48" t="s">
        <v>74</v>
      </c>
      <c r="G471" s="11" t="s">
        <v>64</v>
      </c>
      <c r="H471" s="11" t="s">
        <v>75</v>
      </c>
      <c r="I471" s="11">
        <v>1299</v>
      </c>
      <c r="J471" s="49" t="str">
        <f>VLOOKUP(Table1[[#This Row],[Psoft No]],[1]Roster!$C$1:$AJ$1369,9,0)</f>
        <v>Day Shift</v>
      </c>
      <c r="K471" s="49" t="s">
        <v>76</v>
      </c>
      <c r="L471" s="49" t="str">
        <f>VLOOKUP(Table1[[#This Row],[Psoft No]],[1]Roster!$C$1:$AJ$1369,11,0)</f>
        <v>Sunday</v>
      </c>
      <c r="M471" s="49" t="str">
        <f>VLOOKUP(Table1[[#This Row],[Psoft No]],[1]Roster!$C$1:$AJ$1369,12,0)</f>
        <v>Monday</v>
      </c>
      <c r="N471" s="48" t="s">
        <v>79</v>
      </c>
      <c r="O471" s="49" t="s">
        <v>35</v>
      </c>
      <c r="P471" s="11" t="s">
        <v>80</v>
      </c>
      <c r="Q471" s="11" t="s">
        <v>81</v>
      </c>
      <c r="R471" s="11" t="s">
        <v>224</v>
      </c>
      <c r="S471" s="11" t="s">
        <v>225</v>
      </c>
      <c r="T471" s="126" t="s">
        <v>7</v>
      </c>
      <c r="U471" s="97"/>
      <c r="V471" s="51">
        <v>45463</v>
      </c>
      <c r="W471" s="49" t="s">
        <v>1555</v>
      </c>
      <c r="X471" s="121" t="str">
        <f>VLOOKUP(Table1[[#This Row],[Psoft No]],[2]Roster_1788384531598!$E$1:$AU$1334,28,0)</f>
        <v>Sunday</v>
      </c>
      <c r="Y471" s="121" t="b">
        <f>Table1[[#This Row],[Column1]]=Table1[[#This Row],[OFF1]]</f>
        <v>1</v>
      </c>
    </row>
    <row r="472" spans="1:25" ht="13" hidden="1" customHeight="1">
      <c r="A472" s="11">
        <v>466</v>
      </c>
      <c r="B472" s="47">
        <v>203521132</v>
      </c>
      <c r="C472" s="87" t="s">
        <v>486</v>
      </c>
      <c r="D472" s="11" t="s">
        <v>487</v>
      </c>
      <c r="E472" s="48" t="s">
        <v>31</v>
      </c>
      <c r="F472" s="48" t="s">
        <v>74</v>
      </c>
      <c r="G472" s="11" t="s">
        <v>64</v>
      </c>
      <c r="H472" s="11" t="s">
        <v>75</v>
      </c>
      <c r="I472" s="11">
        <v>1299</v>
      </c>
      <c r="J472" s="49" t="str">
        <f>VLOOKUP(Table1[[#This Row],[Psoft No]],[1]Roster!$C$1:$AJ$1369,9,0)</f>
        <v>Day Shift</v>
      </c>
      <c r="K472" s="49" t="s">
        <v>76</v>
      </c>
      <c r="L472" s="49" t="str">
        <f>VLOOKUP(Table1[[#This Row],[Psoft No]],[1]Roster!$C$1:$AJ$1369,11,0)</f>
        <v>Sunday</v>
      </c>
      <c r="M472" s="49" t="str">
        <f>VLOOKUP(Table1[[#This Row],[Psoft No]],[1]Roster!$C$1:$AJ$1369,12,0)</f>
        <v>Monday</v>
      </c>
      <c r="N472" s="48" t="s">
        <v>79</v>
      </c>
      <c r="O472" s="49" t="s">
        <v>35</v>
      </c>
      <c r="P472" s="11" t="s">
        <v>80</v>
      </c>
      <c r="Q472" s="11" t="s">
        <v>81</v>
      </c>
      <c r="R472" s="11" t="s">
        <v>224</v>
      </c>
      <c r="S472" s="11" t="s">
        <v>225</v>
      </c>
      <c r="T472" s="126" t="str">
        <f>IF(COUNTIFS('DWD RAW File'!$E:$E,$B472,'DWD RAW File'!$AF:$AF,$C$1)&gt;0, IF(COUNTIFS('DWD RAW File'!$E:$E,$B472,'DWD RAW File'!$AF:$AF,$C$1,'DWD RAW File'!$AB:$AB,"Present")&gt;0,"6th Day OT","OFF"), IF(COUNTIFS('DWD RAW File'!$E:$E,$B472,'DWD RAW File'!$AG:$AG,$C$1)&gt;0, IF(COUNTIFS('DWD RAW File'!$E:$E,$B472,'DWD RAW File'!$AG:$AG,$C$1,'DWD RAW File'!$AB:$AB,"Present")&gt;0,"7th Day OT","OFF"), IF(COUNTIFS('DWD RAW File'!$E:$E,$B472,'DWD RAW File'!$AB:$AB,"Present")&gt;0, "P", IF(COUNTIFS('DWD RAW File'!$E:$E,$B472,'DWD RAW File'!$AB:$AB,"Not Present",'DWD RAW File'!$AK:$AK,"&lt;&gt;")&gt;0, _xlfn.XLOOKUP($B472,'DWD RAW File'!$E:$E,'DWD RAW File'!$AK:$AK,""), IF(COUNTIFS('DWD RAW File'!$E:$E,$B472,'DWD RAW File'!$AB:$AB,"Not Present",'DWD RAW File'!$AL:$AL,"&lt;&gt;")&gt;0, _xlfn.XLOOKUP($B472,'DWD RAW File'!$E:$E,'DWD RAW File'!$AL:$AL,""), "AB")))))</f>
        <v>P</v>
      </c>
      <c r="U472" s="97"/>
      <c r="V472" s="51">
        <v>45463</v>
      </c>
      <c r="W472" s="49" t="s">
        <v>1558</v>
      </c>
      <c r="X472" s="121" t="str">
        <f>VLOOKUP(Table1[[#This Row],[Psoft No]],[2]Roster_1788384531598!$E$1:$AU$1334,28,0)</f>
        <v>Sunday</v>
      </c>
      <c r="Y472" s="121" t="b">
        <f>Table1[[#This Row],[Column1]]=Table1[[#This Row],[OFF1]]</f>
        <v>1</v>
      </c>
    </row>
    <row r="473" spans="1:25" ht="13" hidden="1" customHeight="1">
      <c r="A473" s="11">
        <v>467</v>
      </c>
      <c r="B473" s="47">
        <v>203800381</v>
      </c>
      <c r="C473" s="87" t="s">
        <v>2533</v>
      </c>
      <c r="D473" s="11" t="s">
        <v>2534</v>
      </c>
      <c r="E473" s="48" t="s">
        <v>31</v>
      </c>
      <c r="F473" s="48" t="s">
        <v>74</v>
      </c>
      <c r="G473" s="11" t="s">
        <v>64</v>
      </c>
      <c r="H473" s="11" t="s">
        <v>75</v>
      </c>
      <c r="I473" s="11">
        <v>1299</v>
      </c>
      <c r="J473" s="49" t="str">
        <f>VLOOKUP(Table1[[#This Row],[Psoft No]],[1]Roster!$C$1:$AJ$1369,9,0)</f>
        <v>Day Shift</v>
      </c>
      <c r="K473" s="49" t="s">
        <v>76</v>
      </c>
      <c r="L473" s="49" t="str">
        <f>VLOOKUP(Table1[[#This Row],[Psoft No]],[1]Roster!$C$1:$AJ$1369,11,0)</f>
        <v>Sunday</v>
      </c>
      <c r="M473" s="49" t="str">
        <f>VLOOKUP(Table1[[#This Row],[Psoft No]],[1]Roster!$C$1:$AJ$1369,12,0)</f>
        <v>Monday</v>
      </c>
      <c r="N473" s="48" t="s">
        <v>86</v>
      </c>
      <c r="O473" s="49" t="s">
        <v>35</v>
      </c>
      <c r="P473" s="11" t="s">
        <v>80</v>
      </c>
      <c r="Q473" s="11" t="s">
        <v>90</v>
      </c>
      <c r="R473" s="11" t="s">
        <v>224</v>
      </c>
      <c r="S473" s="11" t="s">
        <v>225</v>
      </c>
      <c r="T473" s="126" t="str">
        <f>IF(COUNTIFS('DWD RAW File'!$E:$E,$B473,'DWD RAW File'!$AF:$AF,$C$1)&gt;0, IF(COUNTIFS('DWD RAW File'!$E:$E,$B473,'DWD RAW File'!$AF:$AF,$C$1,'DWD RAW File'!$AB:$AB,"Present")&gt;0,"6th Day OT","OFF"), IF(COUNTIFS('DWD RAW File'!$E:$E,$B473,'DWD RAW File'!$AG:$AG,$C$1)&gt;0, IF(COUNTIFS('DWD RAW File'!$E:$E,$B473,'DWD RAW File'!$AG:$AG,$C$1,'DWD RAW File'!$AB:$AB,"Present")&gt;0,"7th Day OT","OFF"), IF(COUNTIFS('DWD RAW File'!$E:$E,$B473,'DWD RAW File'!$AB:$AB,"Present")&gt;0, "P", IF(COUNTIFS('DWD RAW File'!$E:$E,$B473,'DWD RAW File'!$AB:$AB,"Not Present",'DWD RAW File'!$AK:$AK,"&lt;&gt;")&gt;0, _xlfn.XLOOKUP($B473,'DWD RAW File'!$E:$E,'DWD RAW File'!$AK:$AK,""), IF(COUNTIFS('DWD RAW File'!$E:$E,$B473,'DWD RAW File'!$AB:$AB,"Not Present",'DWD RAW File'!$AL:$AL,"&lt;&gt;")&gt;0, _xlfn.XLOOKUP($B473,'DWD RAW File'!$E:$E,'DWD RAW File'!$AL:$AL,""), "AB")))))</f>
        <v>P</v>
      </c>
      <c r="U473" s="97"/>
      <c r="V473" s="51">
        <v>45516</v>
      </c>
      <c r="W473" s="49" t="s">
        <v>1559</v>
      </c>
      <c r="X473" s="121" t="str">
        <f>VLOOKUP(Table1[[#This Row],[Psoft No]],[2]Roster_1788384531598!$E$1:$AU$1334,28,0)</f>
        <v>Sunday</v>
      </c>
      <c r="Y473" s="121" t="b">
        <f>Table1[[#This Row],[Column1]]=Table1[[#This Row],[OFF1]]</f>
        <v>1</v>
      </c>
    </row>
    <row r="474" spans="1:25" ht="13" hidden="1" customHeight="1">
      <c r="A474" s="11">
        <v>468</v>
      </c>
      <c r="B474" s="47">
        <v>203736777</v>
      </c>
      <c r="C474" s="87" t="s">
        <v>488</v>
      </c>
      <c r="D474" s="11" t="s">
        <v>489</v>
      </c>
      <c r="E474" s="48" t="s">
        <v>31</v>
      </c>
      <c r="F474" s="48" t="s">
        <v>74</v>
      </c>
      <c r="G474" s="11" t="s">
        <v>64</v>
      </c>
      <c r="H474" s="11" t="s">
        <v>75</v>
      </c>
      <c r="I474" s="11">
        <v>1299</v>
      </c>
      <c r="J474" s="49" t="str">
        <f>VLOOKUP(Table1[[#This Row],[Psoft No]],[1]Roster!$C$1:$AJ$1369,9,0)</f>
        <v>Night Shift</v>
      </c>
      <c r="K474" s="49" t="s">
        <v>76</v>
      </c>
      <c r="L474" s="49" t="str">
        <f>VLOOKUP(Table1[[#This Row],[Psoft No]],[1]Roster!$C$1:$AJ$1369,11,0)</f>
        <v>Monday</v>
      </c>
      <c r="M474" s="49" t="str">
        <f>VLOOKUP(Table1[[#This Row],[Psoft No]],[1]Roster!$C$1:$AJ$1369,12,0)</f>
        <v>Tuesday</v>
      </c>
      <c r="N474" s="48" t="s">
        <v>86</v>
      </c>
      <c r="O474" s="49" t="s">
        <v>35</v>
      </c>
      <c r="P474" s="11" t="s">
        <v>80</v>
      </c>
      <c r="Q474" s="11" t="s">
        <v>99</v>
      </c>
      <c r="R474" s="11" t="s">
        <v>223</v>
      </c>
      <c r="S474" s="11" t="s">
        <v>2649</v>
      </c>
      <c r="T474" s="126" t="str">
        <f>IF(COUNTIFS('DWD RAW File'!$E:$E,$B474,'DWD RAW File'!$AF:$AF,$C$1)&gt;0, IF(COUNTIFS('DWD RAW File'!$E:$E,$B474,'DWD RAW File'!$AF:$AF,$C$1,'DWD RAW File'!$AB:$AB,"Present")&gt;0,"6th Day OT","OFF"), IF(COUNTIFS('DWD RAW File'!$E:$E,$B474,'DWD RAW File'!$AG:$AG,$C$1)&gt;0, IF(COUNTIFS('DWD RAW File'!$E:$E,$B474,'DWD RAW File'!$AG:$AG,$C$1,'DWD RAW File'!$AB:$AB,"Present")&gt;0,"7th Day OT","OFF"), IF(COUNTIFS('DWD RAW File'!$E:$E,$B474,'DWD RAW File'!$AB:$AB,"Present")&gt;0, "P", IF(COUNTIFS('DWD RAW File'!$E:$E,$B474,'DWD RAW File'!$AB:$AB,"Not Present",'DWD RAW File'!$AK:$AK,"&lt;&gt;")&gt;0, _xlfn.XLOOKUP($B474,'DWD RAW File'!$E:$E,'DWD RAW File'!$AK:$AK,""), IF(COUNTIFS('DWD RAW File'!$E:$E,$B474,'DWD RAW File'!$AB:$AB,"Not Present",'DWD RAW File'!$AL:$AL,"&lt;&gt;")&gt;0, _xlfn.XLOOKUP($B474,'DWD RAW File'!$E:$E,'DWD RAW File'!$AL:$AL,""), "AB")))))</f>
        <v>P</v>
      </c>
      <c r="U474" s="97"/>
      <c r="V474" s="51">
        <v>45502</v>
      </c>
      <c r="W474" s="49" t="s">
        <v>1558</v>
      </c>
      <c r="X474" s="121" t="str">
        <f>VLOOKUP(Table1[[#This Row],[Psoft No]],[2]Roster_1788384531598!$E$1:$AU$1334,28,0)</f>
        <v>Monday</v>
      </c>
      <c r="Y474" s="121" t="b">
        <f>Table1[[#This Row],[Column1]]=Table1[[#This Row],[OFF1]]</f>
        <v>1</v>
      </c>
    </row>
    <row r="475" spans="1:25" ht="13" hidden="1" customHeight="1">
      <c r="A475" s="11">
        <v>469</v>
      </c>
      <c r="B475" s="11">
        <v>206953970</v>
      </c>
      <c r="C475" s="87" t="s">
        <v>2535</v>
      </c>
      <c r="D475" s="11" t="s">
        <v>2536</v>
      </c>
      <c r="E475" s="48" t="s">
        <v>31</v>
      </c>
      <c r="F475" s="48" t="s">
        <v>74</v>
      </c>
      <c r="G475" s="11" t="s">
        <v>64</v>
      </c>
      <c r="H475" s="11" t="s">
        <v>75</v>
      </c>
      <c r="I475" s="11">
        <v>1299</v>
      </c>
      <c r="J475" s="49" t="str">
        <f>VLOOKUP(Table1[[#This Row],[Psoft No]],[1]Roster!$C$1:$AJ$1369,9,0)</f>
        <v>Night Shift</v>
      </c>
      <c r="K475" s="49" t="s">
        <v>76</v>
      </c>
      <c r="L475" s="49" t="str">
        <f>VLOOKUP(Table1[[#This Row],[Psoft No]],[1]Roster!$C$1:$AJ$1369,11,0)</f>
        <v>Sunday</v>
      </c>
      <c r="M475" s="49" t="str">
        <f>VLOOKUP(Table1[[#This Row],[Psoft No]],[1]Roster!$C$1:$AJ$1369,12,0)</f>
        <v>Monday</v>
      </c>
      <c r="N475" s="48" t="s">
        <v>86</v>
      </c>
      <c r="O475" s="86" t="s">
        <v>35</v>
      </c>
      <c r="P475" s="11" t="s">
        <v>80</v>
      </c>
      <c r="Q475" s="82" t="s">
        <v>90</v>
      </c>
      <c r="R475" s="11" t="s">
        <v>223</v>
      </c>
      <c r="S475" s="54" t="s">
        <v>2649</v>
      </c>
      <c r="T475" s="126" t="str">
        <f>IF(COUNTIFS('DWD RAW File'!$E:$E,$B475,'DWD RAW File'!$AF:$AF,$C$1)&gt;0, IF(COUNTIFS('DWD RAW File'!$E:$E,$B475,'DWD RAW File'!$AF:$AF,$C$1,'DWD RAW File'!$AB:$AB,"Present")&gt;0,"6th Day OT","OFF"), IF(COUNTIFS('DWD RAW File'!$E:$E,$B475,'DWD RAW File'!$AG:$AG,$C$1)&gt;0, IF(COUNTIFS('DWD RAW File'!$E:$E,$B475,'DWD RAW File'!$AG:$AG,$C$1,'DWD RAW File'!$AB:$AB,"Present")&gt;0,"7th Day OT","OFF"), IF(COUNTIFS('DWD RAW File'!$E:$E,$B475,'DWD RAW File'!$AB:$AB,"Present")&gt;0, "P", IF(COUNTIFS('DWD RAW File'!$E:$E,$B475,'DWD RAW File'!$AB:$AB,"Not Present",'DWD RAW File'!$AK:$AK,"&lt;&gt;")&gt;0, _xlfn.XLOOKUP($B475,'DWD RAW File'!$E:$E,'DWD RAW File'!$AK:$AK,""), IF(COUNTIFS('DWD RAW File'!$E:$E,$B475,'DWD RAW File'!$AB:$AB,"Not Present",'DWD RAW File'!$AL:$AL,"&lt;&gt;")&gt;0, _xlfn.XLOOKUP($B475,'DWD RAW File'!$E:$E,'DWD RAW File'!$AL:$AL,""), "AB")))))</f>
        <v>P</v>
      </c>
      <c r="U475" s="97"/>
      <c r="V475" s="51">
        <v>46051</v>
      </c>
      <c r="W475" s="2" t="s">
        <v>1558</v>
      </c>
      <c r="X475" s="121" t="str">
        <f>VLOOKUP(Table1[[#This Row],[Psoft No]],[2]Roster_1788384531598!$E$1:$AU$1334,28,0)</f>
        <v>Sunday</v>
      </c>
      <c r="Y475" s="121" t="b">
        <f>Table1[[#This Row],[Column1]]=Table1[[#This Row],[OFF1]]</f>
        <v>1</v>
      </c>
    </row>
    <row r="476" spans="1:25" ht="13" hidden="1" customHeight="1">
      <c r="A476" s="11">
        <v>470</v>
      </c>
      <c r="B476" s="47">
        <v>206873867</v>
      </c>
      <c r="C476" s="87" t="s">
        <v>2537</v>
      </c>
      <c r="D476" s="11" t="s">
        <v>2538</v>
      </c>
      <c r="E476" s="48" t="s">
        <v>31</v>
      </c>
      <c r="F476" s="48" t="s">
        <v>74</v>
      </c>
      <c r="G476" s="48" t="s">
        <v>64</v>
      </c>
      <c r="H476" s="48" t="s">
        <v>75</v>
      </c>
      <c r="I476" s="11">
        <v>1299</v>
      </c>
      <c r="J476" s="49" t="str">
        <f>VLOOKUP(Table1[[#This Row],[Psoft No]],[1]Roster!$C$1:$AJ$1369,9,0)</f>
        <v>Night Shift</v>
      </c>
      <c r="K476" s="49" t="s">
        <v>76</v>
      </c>
      <c r="L476" s="49" t="str">
        <f>VLOOKUP(Table1[[#This Row],[Psoft No]],[1]Roster!$C$1:$AJ$1369,11,0)</f>
        <v>Saturday</v>
      </c>
      <c r="M476" s="49" t="str">
        <f>VLOOKUP(Table1[[#This Row],[Psoft No]],[1]Roster!$C$1:$AJ$1369,12,0)</f>
        <v>Sunday</v>
      </c>
      <c r="N476" s="49" t="s">
        <v>89</v>
      </c>
      <c r="O476" s="48" t="s">
        <v>35</v>
      </c>
      <c r="P476" s="48" t="s">
        <v>80</v>
      </c>
      <c r="Q476" s="11" t="s">
        <v>90</v>
      </c>
      <c r="R476" s="11" t="s">
        <v>230</v>
      </c>
      <c r="S476" s="11" t="s">
        <v>1730</v>
      </c>
      <c r="T476" s="126" t="str">
        <f>IF(COUNTIFS('DWD RAW File'!$E:$E,$B476,'DWD RAW File'!$AF:$AF,$C$1)&gt;0, IF(COUNTIFS('DWD RAW File'!$E:$E,$B476,'DWD RAW File'!$AF:$AF,$C$1,'DWD RAW File'!$AB:$AB,"Present")&gt;0,"6th Day OT","OFF"), IF(COUNTIFS('DWD RAW File'!$E:$E,$B476,'DWD RAW File'!$AG:$AG,$C$1)&gt;0, IF(COUNTIFS('DWD RAW File'!$E:$E,$B476,'DWD RAW File'!$AG:$AG,$C$1,'DWD RAW File'!$AB:$AB,"Present")&gt;0,"7th Day OT","OFF"), IF(COUNTIFS('DWD RAW File'!$E:$E,$B476,'DWD RAW File'!$AB:$AB,"Present")&gt;0, "P", IF(COUNTIFS('DWD RAW File'!$E:$E,$B476,'DWD RAW File'!$AB:$AB,"Not Present",'DWD RAW File'!$AK:$AK,"&lt;&gt;")&gt;0, _xlfn.XLOOKUP($B476,'DWD RAW File'!$E:$E,'DWD RAW File'!$AK:$AK,""), IF(COUNTIFS('DWD RAW File'!$E:$E,$B476,'DWD RAW File'!$AB:$AB,"Not Present",'DWD RAW File'!$AL:$AL,"&lt;&gt;")&gt;0, _xlfn.XLOOKUP($B476,'DWD RAW File'!$E:$E,'DWD RAW File'!$AL:$AL,""), "AB")))))</f>
        <v>P</v>
      </c>
      <c r="U476" s="97"/>
      <c r="V476" s="51">
        <v>46020</v>
      </c>
      <c r="W476" s="49" t="s">
        <v>1558</v>
      </c>
      <c r="X476" s="121" t="str">
        <f>VLOOKUP(Table1[[#This Row],[Psoft No]],[2]Roster_1788384531598!$E$1:$AU$1334,28,0)</f>
        <v>Saturday</v>
      </c>
      <c r="Y476" s="121" t="b">
        <f>Table1[[#This Row],[Column1]]=Table1[[#This Row],[OFF1]]</f>
        <v>1</v>
      </c>
    </row>
    <row r="477" spans="1:25" ht="13" hidden="1" customHeight="1">
      <c r="A477" s="11">
        <v>471</v>
      </c>
      <c r="B477" s="47">
        <v>203468399</v>
      </c>
      <c r="C477" s="87" t="s">
        <v>490</v>
      </c>
      <c r="D477" s="11" t="s">
        <v>491</v>
      </c>
      <c r="E477" s="48" t="s">
        <v>31</v>
      </c>
      <c r="F477" s="48" t="s">
        <v>74</v>
      </c>
      <c r="G477" s="11" t="s">
        <v>64</v>
      </c>
      <c r="H477" s="11" t="s">
        <v>75</v>
      </c>
      <c r="I477" s="11">
        <v>1299</v>
      </c>
      <c r="J477" s="49" t="str">
        <f>VLOOKUP(Table1[[#This Row],[Psoft No]],[1]Roster!$C$1:$AJ$1369,9,0)</f>
        <v>Day Shift</v>
      </c>
      <c r="K477" s="49" t="s">
        <v>76</v>
      </c>
      <c r="L477" s="49" t="str">
        <f>VLOOKUP(Table1[[#This Row],[Psoft No]],[1]Roster!$C$1:$AJ$1369,11,0)</f>
        <v>Friday</v>
      </c>
      <c r="M477" s="49" t="str">
        <f>VLOOKUP(Table1[[#This Row],[Psoft No]],[1]Roster!$C$1:$AJ$1369,12,0)</f>
        <v>Saturday</v>
      </c>
      <c r="N477" s="48" t="s">
        <v>79</v>
      </c>
      <c r="O477" s="49" t="s">
        <v>35</v>
      </c>
      <c r="P477" s="11" t="s">
        <v>80</v>
      </c>
      <c r="Q477" s="11" t="s">
        <v>81</v>
      </c>
      <c r="R477" s="11" t="s">
        <v>223</v>
      </c>
      <c r="S477" s="11" t="s">
        <v>2649</v>
      </c>
      <c r="T477" s="126" t="str">
        <f>IF(COUNTIFS('DWD RAW File'!$E:$E,$B477,'DWD RAW File'!$AF:$AF,$C$1)&gt;0, IF(COUNTIFS('DWD RAW File'!$E:$E,$B477,'DWD RAW File'!$AF:$AF,$C$1,'DWD RAW File'!$AB:$AB,"Present")&gt;0,"6th Day OT","OFF"), IF(COUNTIFS('DWD RAW File'!$E:$E,$B477,'DWD RAW File'!$AG:$AG,$C$1)&gt;0, IF(COUNTIFS('DWD RAW File'!$E:$E,$B477,'DWD RAW File'!$AG:$AG,$C$1,'DWD RAW File'!$AB:$AB,"Present")&gt;0,"7th Day OT","OFF"), IF(COUNTIFS('DWD RAW File'!$E:$E,$B477,'DWD RAW File'!$AB:$AB,"Present")&gt;0, "P", IF(COUNTIFS('DWD RAW File'!$E:$E,$B477,'DWD RAW File'!$AB:$AB,"Not Present",'DWD RAW File'!$AK:$AK,"&lt;&gt;")&gt;0, _xlfn.XLOOKUP($B477,'DWD RAW File'!$E:$E,'DWD RAW File'!$AK:$AK,""), IF(COUNTIFS('DWD RAW File'!$E:$E,$B477,'DWD RAW File'!$AB:$AB,"Not Present",'DWD RAW File'!$AL:$AL,"&lt;&gt;")&gt;0, _xlfn.XLOOKUP($B477,'DWD RAW File'!$E:$E,'DWD RAW File'!$AL:$AL,""), "AB")))))</f>
        <v>P</v>
      </c>
      <c r="U477" s="97"/>
      <c r="V477" s="51">
        <v>45456</v>
      </c>
      <c r="W477" s="49" t="s">
        <v>1555</v>
      </c>
      <c r="X477" s="121" t="str">
        <f>VLOOKUP(Table1[[#This Row],[Psoft No]],[2]Roster_1788384531598!$E$1:$AU$1334,28,0)</f>
        <v>Friday</v>
      </c>
      <c r="Y477" s="121" t="b">
        <f>Table1[[#This Row],[Column1]]=Table1[[#This Row],[OFF1]]</f>
        <v>1</v>
      </c>
    </row>
    <row r="478" spans="1:25" ht="13" hidden="1" customHeight="1">
      <c r="A478" s="11">
        <v>472</v>
      </c>
      <c r="B478" s="47">
        <v>203736772</v>
      </c>
      <c r="C478" s="87" t="s">
        <v>492</v>
      </c>
      <c r="D478" s="11" t="s">
        <v>493</v>
      </c>
      <c r="E478" s="48" t="s">
        <v>31</v>
      </c>
      <c r="F478" s="48" t="s">
        <v>74</v>
      </c>
      <c r="G478" s="11" t="s">
        <v>64</v>
      </c>
      <c r="H478" s="11" t="s">
        <v>75</v>
      </c>
      <c r="I478" s="11">
        <v>1299</v>
      </c>
      <c r="J478" s="49" t="str">
        <f>VLOOKUP(Table1[[#This Row],[Psoft No]],[1]Roster!$C$1:$AJ$1369,9,0)</f>
        <v>Day Shift</v>
      </c>
      <c r="K478" s="49" t="s">
        <v>76</v>
      </c>
      <c r="L478" s="49" t="str">
        <f>VLOOKUP(Table1[[#This Row],[Psoft No]],[1]Roster!$C$1:$AJ$1369,11,0)</f>
        <v>Saturday</v>
      </c>
      <c r="M478" s="49" t="str">
        <f>VLOOKUP(Table1[[#This Row],[Psoft No]],[1]Roster!$C$1:$AJ$1369,12,0)</f>
        <v>Sunday</v>
      </c>
      <c r="N478" s="48" t="s">
        <v>86</v>
      </c>
      <c r="O478" s="49" t="s">
        <v>35</v>
      </c>
      <c r="P478" s="11" t="s">
        <v>80</v>
      </c>
      <c r="Q478" s="11" t="s">
        <v>99</v>
      </c>
      <c r="R478" s="11" t="s">
        <v>230</v>
      </c>
      <c r="S478" s="11" t="s">
        <v>1730</v>
      </c>
      <c r="T478" s="126" t="str">
        <f>IF(COUNTIFS('DWD RAW File'!$E:$E,$B478,'DWD RAW File'!$AF:$AF,$C$1)&gt;0, IF(COUNTIFS('DWD RAW File'!$E:$E,$B478,'DWD RAW File'!$AF:$AF,$C$1,'DWD RAW File'!$AB:$AB,"Present")&gt;0,"6th Day OT","OFF"), IF(COUNTIFS('DWD RAW File'!$E:$E,$B478,'DWD RAW File'!$AG:$AG,$C$1)&gt;0, IF(COUNTIFS('DWD RAW File'!$E:$E,$B478,'DWD RAW File'!$AG:$AG,$C$1,'DWD RAW File'!$AB:$AB,"Present")&gt;0,"7th Day OT","OFF"), IF(COUNTIFS('DWD RAW File'!$E:$E,$B478,'DWD RAW File'!$AB:$AB,"Present")&gt;0, "P", IF(COUNTIFS('DWD RAW File'!$E:$E,$B478,'DWD RAW File'!$AB:$AB,"Not Present",'DWD RAW File'!$AK:$AK,"&lt;&gt;")&gt;0, _xlfn.XLOOKUP($B478,'DWD RAW File'!$E:$E,'DWD RAW File'!$AK:$AK,""), IF(COUNTIFS('DWD RAW File'!$E:$E,$B478,'DWD RAW File'!$AB:$AB,"Not Present",'DWD RAW File'!$AL:$AL,"&lt;&gt;")&gt;0, _xlfn.XLOOKUP($B478,'DWD RAW File'!$E:$E,'DWD RAW File'!$AL:$AL,""), "AB")))))</f>
        <v>P</v>
      </c>
      <c r="U478" s="97"/>
      <c r="V478" s="51">
        <v>45502</v>
      </c>
      <c r="W478" s="49" t="s">
        <v>1558</v>
      </c>
      <c r="X478" s="121" t="str">
        <f>VLOOKUP(Table1[[#This Row],[Psoft No]],[2]Roster_1788384531598!$E$1:$AU$1334,28,0)</f>
        <v>Saturday</v>
      </c>
      <c r="Y478" s="121" t="b">
        <f>Table1[[#This Row],[Column1]]=Table1[[#This Row],[OFF1]]</f>
        <v>1</v>
      </c>
    </row>
    <row r="479" spans="1:25" ht="13" hidden="1" customHeight="1">
      <c r="A479" s="11">
        <v>473</v>
      </c>
      <c r="B479" s="47">
        <v>204246604</v>
      </c>
      <c r="C479" s="87" t="s">
        <v>494</v>
      </c>
      <c r="D479" s="11" t="s">
        <v>495</v>
      </c>
      <c r="E479" s="48" t="s">
        <v>31</v>
      </c>
      <c r="F479" s="48" t="s">
        <v>74</v>
      </c>
      <c r="G479" s="11" t="s">
        <v>65</v>
      </c>
      <c r="H479" s="11" t="s">
        <v>75</v>
      </c>
      <c r="I479" s="11">
        <v>1299</v>
      </c>
      <c r="J479" s="49" t="str">
        <f>VLOOKUP(Table1[[#This Row],[Psoft No]],[1]Roster!$C$1:$AJ$1369,9,0)</f>
        <v>Day Shift</v>
      </c>
      <c r="K479" s="49" t="s">
        <v>76</v>
      </c>
      <c r="L479" s="49" t="str">
        <f>VLOOKUP(Table1[[#This Row],[Psoft No]],[1]Roster!$C$1:$AJ$1369,11,0)</f>
        <v>Tuesday</v>
      </c>
      <c r="M479" s="49" t="str">
        <f>VLOOKUP(Table1[[#This Row],[Psoft No]],[1]Roster!$C$1:$AJ$1369,12,0)</f>
        <v>Wednesday</v>
      </c>
      <c r="N479" s="48" t="s">
        <v>86</v>
      </c>
      <c r="O479" s="49" t="s">
        <v>68</v>
      </c>
      <c r="P479" s="11" t="s">
        <v>80</v>
      </c>
      <c r="Q479" s="11" t="s">
        <v>87</v>
      </c>
      <c r="R479" s="11" t="s">
        <v>2654</v>
      </c>
      <c r="S479" s="11" t="s">
        <v>2655</v>
      </c>
      <c r="T479" s="126" t="str">
        <f>IF(COUNTIFS('DWD RAW File'!$E:$E,$B479,'DWD RAW File'!$AF:$AF,$C$1)&gt;0, IF(COUNTIFS('DWD RAW File'!$E:$E,$B479,'DWD RAW File'!$AF:$AF,$C$1,'DWD RAW File'!$AB:$AB,"Present")&gt;0,"6th Day OT","OFF"), IF(COUNTIFS('DWD RAW File'!$E:$E,$B479,'DWD RAW File'!$AG:$AG,$C$1)&gt;0, IF(COUNTIFS('DWD RAW File'!$E:$E,$B479,'DWD RAW File'!$AG:$AG,$C$1,'DWD RAW File'!$AB:$AB,"Present")&gt;0,"7th Day OT","OFF"), IF(COUNTIFS('DWD RAW File'!$E:$E,$B479,'DWD RAW File'!$AB:$AB,"Present")&gt;0, "P", IF(COUNTIFS('DWD RAW File'!$E:$E,$B479,'DWD RAW File'!$AB:$AB,"Not Present",'DWD RAW File'!$AK:$AK,"&lt;&gt;")&gt;0, _xlfn.XLOOKUP($B479,'DWD RAW File'!$E:$E,'DWD RAW File'!$AK:$AK,""), IF(COUNTIFS('DWD RAW File'!$E:$E,$B479,'DWD RAW File'!$AB:$AB,"Not Present",'DWD RAW File'!$AL:$AL,"&lt;&gt;")&gt;0, _xlfn.XLOOKUP($B479,'DWD RAW File'!$E:$E,'DWD RAW File'!$AL:$AL,""), "AB")))))</f>
        <v>OFF</v>
      </c>
      <c r="U479" s="97"/>
      <c r="V479" s="51">
        <v>45579</v>
      </c>
      <c r="W479" s="49" t="s">
        <v>68</v>
      </c>
      <c r="X479" s="121" t="str">
        <f>VLOOKUP(Table1[[#This Row],[Psoft No]],[2]Roster_1788384531598!$E$1:$AU$1334,28,0)</f>
        <v>Tuesday</v>
      </c>
      <c r="Y479" s="121" t="b">
        <f>Table1[[#This Row],[Column1]]=Table1[[#This Row],[OFF1]]</f>
        <v>1</v>
      </c>
    </row>
    <row r="480" spans="1:25" ht="13" hidden="1" customHeight="1">
      <c r="A480" s="11">
        <v>474</v>
      </c>
      <c r="B480" s="47">
        <v>203709595</v>
      </c>
      <c r="C480" s="87" t="s">
        <v>496</v>
      </c>
      <c r="D480" s="11" t="s">
        <v>497</v>
      </c>
      <c r="E480" s="48" t="s">
        <v>31</v>
      </c>
      <c r="F480" s="48" t="s">
        <v>74</v>
      </c>
      <c r="G480" s="11" t="s">
        <v>64</v>
      </c>
      <c r="H480" s="11" t="s">
        <v>75</v>
      </c>
      <c r="I480" s="11">
        <v>1299</v>
      </c>
      <c r="J480" s="49" t="str">
        <f>VLOOKUP(Table1[[#This Row],[Psoft No]],[1]Roster!$C$1:$AJ$1369,9,0)</f>
        <v>Night Shift</v>
      </c>
      <c r="K480" s="49" t="s">
        <v>76</v>
      </c>
      <c r="L480" s="49" t="str">
        <f>VLOOKUP(Table1[[#This Row],[Psoft No]],[1]Roster!$C$1:$AJ$1369,11,0)</f>
        <v>Sunday</v>
      </c>
      <c r="M480" s="49" t="str">
        <f>VLOOKUP(Table1[[#This Row],[Psoft No]],[1]Roster!$C$1:$AJ$1369,12,0)</f>
        <v>Monday</v>
      </c>
      <c r="N480" s="48" t="s">
        <v>86</v>
      </c>
      <c r="O480" s="49" t="s">
        <v>35</v>
      </c>
      <c r="P480" s="11" t="s">
        <v>80</v>
      </c>
      <c r="Q480" s="11" t="s">
        <v>99</v>
      </c>
      <c r="R480" s="11" t="s">
        <v>230</v>
      </c>
      <c r="S480" s="11" t="s">
        <v>1730</v>
      </c>
      <c r="T480" s="126" t="str">
        <f>IF(COUNTIFS('DWD RAW File'!$E:$E,$B480,'DWD RAW File'!$AF:$AF,$C$1)&gt;0, IF(COUNTIFS('DWD RAW File'!$E:$E,$B480,'DWD RAW File'!$AF:$AF,$C$1,'DWD RAW File'!$AB:$AB,"Present")&gt;0,"6th Day OT","OFF"), IF(COUNTIFS('DWD RAW File'!$E:$E,$B480,'DWD RAW File'!$AG:$AG,$C$1)&gt;0, IF(COUNTIFS('DWD RAW File'!$E:$E,$B480,'DWD RAW File'!$AG:$AG,$C$1,'DWD RAW File'!$AB:$AB,"Present")&gt;0,"7th Day OT","OFF"), IF(COUNTIFS('DWD RAW File'!$E:$E,$B480,'DWD RAW File'!$AB:$AB,"Present")&gt;0, "P", IF(COUNTIFS('DWD RAW File'!$E:$E,$B480,'DWD RAW File'!$AB:$AB,"Not Present",'DWD RAW File'!$AK:$AK,"&lt;&gt;")&gt;0, _xlfn.XLOOKUP($B480,'DWD RAW File'!$E:$E,'DWD RAW File'!$AK:$AK,""), IF(COUNTIFS('DWD RAW File'!$E:$E,$B480,'DWD RAW File'!$AB:$AB,"Not Present",'DWD RAW File'!$AL:$AL,"&lt;&gt;")&gt;0, _xlfn.XLOOKUP($B480,'DWD RAW File'!$E:$E,'DWD RAW File'!$AL:$AL,""), "AB")))))</f>
        <v>P</v>
      </c>
      <c r="U480" s="97"/>
      <c r="V480" s="51">
        <v>45495</v>
      </c>
      <c r="W480" s="49" t="s">
        <v>1558</v>
      </c>
      <c r="X480" s="121" t="str">
        <f>VLOOKUP(Table1[[#This Row],[Psoft No]],[2]Roster_1788384531598!$E$1:$AU$1334,28,0)</f>
        <v>Sunday</v>
      </c>
      <c r="Y480" s="121" t="b">
        <f>Table1[[#This Row],[Column1]]=Table1[[#This Row],[OFF1]]</f>
        <v>1</v>
      </c>
    </row>
    <row r="481" spans="1:25" ht="13" hidden="1" customHeight="1">
      <c r="A481" s="11">
        <v>475</v>
      </c>
      <c r="B481" s="47">
        <v>204882806</v>
      </c>
      <c r="C481" s="87" t="s">
        <v>2539</v>
      </c>
      <c r="D481" s="11" t="s">
        <v>2540</v>
      </c>
      <c r="E481" s="48" t="s">
        <v>31</v>
      </c>
      <c r="F481" s="48" t="s">
        <v>74</v>
      </c>
      <c r="G481" s="11" t="s">
        <v>64</v>
      </c>
      <c r="H481" s="11" t="s">
        <v>75</v>
      </c>
      <c r="I481" s="11">
        <v>1299</v>
      </c>
      <c r="J481" s="49" t="str">
        <f>VLOOKUP(Table1[[#This Row],[Psoft No]],[1]Roster!$C$1:$AJ$1369,9,0)</f>
        <v>Day Shift</v>
      </c>
      <c r="K481" s="49" t="s">
        <v>76</v>
      </c>
      <c r="L481" s="49" t="str">
        <f>VLOOKUP(Table1[[#This Row],[Psoft No]],[1]Roster!$C$1:$AJ$1369,11,0)</f>
        <v>Saturday</v>
      </c>
      <c r="M481" s="49" t="str">
        <f>VLOOKUP(Table1[[#This Row],[Psoft No]],[1]Roster!$C$1:$AJ$1369,12,0)</f>
        <v>Sunday</v>
      </c>
      <c r="N481" s="48" t="s">
        <v>86</v>
      </c>
      <c r="O481" s="49" t="s">
        <v>35</v>
      </c>
      <c r="P481" s="11" t="s">
        <v>80</v>
      </c>
      <c r="Q481" s="11" t="s">
        <v>90</v>
      </c>
      <c r="R481" s="11" t="s">
        <v>230</v>
      </c>
      <c r="S481" s="11" t="s">
        <v>1730</v>
      </c>
      <c r="T481" s="126" t="str">
        <f>IF(COUNTIFS('DWD RAW File'!$E:$E,$B481,'DWD RAW File'!$AF:$AF,$C$1)&gt;0, IF(COUNTIFS('DWD RAW File'!$E:$E,$B481,'DWD RAW File'!$AF:$AF,$C$1,'DWD RAW File'!$AB:$AB,"Present")&gt;0,"6th Day OT","OFF"), IF(COUNTIFS('DWD RAW File'!$E:$E,$B481,'DWD RAW File'!$AG:$AG,$C$1)&gt;0, IF(COUNTIFS('DWD RAW File'!$E:$E,$B481,'DWD RAW File'!$AG:$AG,$C$1,'DWD RAW File'!$AB:$AB,"Present")&gt;0,"7th Day OT","OFF"), IF(COUNTIFS('DWD RAW File'!$E:$E,$B481,'DWD RAW File'!$AB:$AB,"Present")&gt;0, "P", IF(COUNTIFS('DWD RAW File'!$E:$E,$B481,'DWD RAW File'!$AB:$AB,"Not Present",'DWD RAW File'!$AK:$AK,"&lt;&gt;")&gt;0, _xlfn.XLOOKUP($B481,'DWD RAW File'!$E:$E,'DWD RAW File'!$AK:$AK,""), IF(COUNTIFS('DWD RAW File'!$E:$E,$B481,'DWD RAW File'!$AB:$AB,"Not Present",'DWD RAW File'!$AL:$AL,"&lt;&gt;")&gt;0, _xlfn.XLOOKUP($B481,'DWD RAW File'!$E:$E,'DWD RAW File'!$AL:$AL,""), "AB")))))</f>
        <v>P</v>
      </c>
      <c r="U481" s="97"/>
      <c r="V481" s="51">
        <v>45691</v>
      </c>
      <c r="W481" s="49" t="s">
        <v>1558</v>
      </c>
      <c r="X481" s="121" t="str">
        <f>VLOOKUP(Table1[[#This Row],[Psoft No]],[2]Roster_1788384531598!$E$1:$AU$1334,28,0)</f>
        <v>Saturday</v>
      </c>
      <c r="Y481" s="121" t="b">
        <f>Table1[[#This Row],[Column1]]=Table1[[#This Row],[OFF1]]</f>
        <v>1</v>
      </c>
    </row>
    <row r="482" spans="1:25" ht="13" hidden="1" customHeight="1">
      <c r="A482" s="11">
        <v>476</v>
      </c>
      <c r="B482" s="47">
        <v>204967150</v>
      </c>
      <c r="C482" s="87" t="s">
        <v>2541</v>
      </c>
      <c r="D482" s="11" t="s">
        <v>2542</v>
      </c>
      <c r="E482" s="48" t="s">
        <v>31</v>
      </c>
      <c r="F482" s="48" t="s">
        <v>74</v>
      </c>
      <c r="G482" s="11" t="s">
        <v>64</v>
      </c>
      <c r="H482" s="11" t="s">
        <v>75</v>
      </c>
      <c r="I482" s="11">
        <v>1299</v>
      </c>
      <c r="J482" s="49" t="str">
        <f>VLOOKUP(Table1[[#This Row],[Psoft No]],[1]Roster!$C$1:$AJ$1369,9,0)</f>
        <v>Day Shift</v>
      </c>
      <c r="K482" s="49" t="s">
        <v>76</v>
      </c>
      <c r="L482" s="49" t="str">
        <f>VLOOKUP(Table1[[#This Row],[Psoft No]],[1]Roster!$C$1:$AJ$1369,11,0)</f>
        <v>Tuesday</v>
      </c>
      <c r="M482" s="49" t="str">
        <f>VLOOKUP(Table1[[#This Row],[Psoft No]],[1]Roster!$C$1:$AJ$1369,12,0)</f>
        <v>Wednesday</v>
      </c>
      <c r="N482" s="48" t="s">
        <v>86</v>
      </c>
      <c r="O482" s="49" t="s">
        <v>35</v>
      </c>
      <c r="P482" s="11" t="s">
        <v>80</v>
      </c>
      <c r="Q482" s="11" t="s">
        <v>90</v>
      </c>
      <c r="R482" s="11" t="s">
        <v>230</v>
      </c>
      <c r="S482" s="11" t="s">
        <v>1730</v>
      </c>
      <c r="T482" s="126" t="str">
        <f>IF(COUNTIFS('DWD RAW File'!$E:$E,$B482,'DWD RAW File'!$AF:$AF,$C$1)&gt;0, IF(COUNTIFS('DWD RAW File'!$E:$E,$B482,'DWD RAW File'!$AF:$AF,$C$1,'DWD RAW File'!$AB:$AB,"Present")&gt;0,"6th Day OT","OFF"), IF(COUNTIFS('DWD RAW File'!$E:$E,$B482,'DWD RAW File'!$AG:$AG,$C$1)&gt;0, IF(COUNTIFS('DWD RAW File'!$E:$E,$B482,'DWD RAW File'!$AG:$AG,$C$1,'DWD RAW File'!$AB:$AB,"Present")&gt;0,"7th Day OT","OFF"), IF(COUNTIFS('DWD RAW File'!$E:$E,$B482,'DWD RAW File'!$AB:$AB,"Present")&gt;0, "P", IF(COUNTIFS('DWD RAW File'!$E:$E,$B482,'DWD RAW File'!$AB:$AB,"Not Present",'DWD RAW File'!$AK:$AK,"&lt;&gt;")&gt;0, _xlfn.XLOOKUP($B482,'DWD RAW File'!$E:$E,'DWD RAW File'!$AK:$AK,""), IF(COUNTIFS('DWD RAW File'!$E:$E,$B482,'DWD RAW File'!$AB:$AB,"Not Present",'DWD RAW File'!$AL:$AL,"&lt;&gt;")&gt;0, _xlfn.XLOOKUP($B482,'DWD RAW File'!$E:$E,'DWD RAW File'!$AL:$AL,""), "AB")))))</f>
        <v>OFF</v>
      </c>
      <c r="U482" s="97"/>
      <c r="V482" s="51">
        <v>45826</v>
      </c>
      <c r="W482" s="49" t="s">
        <v>1558</v>
      </c>
      <c r="X482" s="121" t="str">
        <f>VLOOKUP(Table1[[#This Row],[Psoft No]],[2]Roster_1788384531598!$E$1:$AU$1334,28,0)</f>
        <v>Tuesday</v>
      </c>
      <c r="Y482" s="121" t="b">
        <f>Table1[[#This Row],[Column1]]=Table1[[#This Row],[OFF1]]</f>
        <v>1</v>
      </c>
    </row>
    <row r="483" spans="1:25" ht="13" hidden="1" customHeight="1">
      <c r="A483" s="11">
        <v>477</v>
      </c>
      <c r="B483" s="47">
        <v>203816300</v>
      </c>
      <c r="C483" s="87" t="s">
        <v>2543</v>
      </c>
      <c r="D483" s="11" t="s">
        <v>2544</v>
      </c>
      <c r="E483" s="48" t="s">
        <v>31</v>
      </c>
      <c r="F483" s="48" t="s">
        <v>74</v>
      </c>
      <c r="G483" s="11" t="s">
        <v>65</v>
      </c>
      <c r="H483" s="11" t="s">
        <v>1317</v>
      </c>
      <c r="I483" s="11">
        <v>1299</v>
      </c>
      <c r="J483" s="49" t="str">
        <f>VLOOKUP(Table1[[#This Row],[Psoft No]],[1]Roster!$C$1:$AJ$1369,9,0)</f>
        <v>Night Shift</v>
      </c>
      <c r="K483" s="49" t="s">
        <v>76</v>
      </c>
      <c r="L483" s="49" t="str">
        <f>VLOOKUP(Table1[[#This Row],[Psoft No]],[1]Roster!$C$1:$AJ$1369,11,0)</f>
        <v>Tuesday</v>
      </c>
      <c r="M483" s="49" t="str">
        <f>VLOOKUP(Table1[[#This Row],[Psoft No]],[1]Roster!$C$1:$AJ$1369,12,0)</f>
        <v>Wednesday</v>
      </c>
      <c r="N483" s="49" t="s">
        <v>89</v>
      </c>
      <c r="O483" s="49" t="s">
        <v>68</v>
      </c>
      <c r="P483" s="11" t="s">
        <v>80</v>
      </c>
      <c r="Q483" s="11" t="s">
        <v>90</v>
      </c>
      <c r="R483" s="11" t="s">
        <v>2654</v>
      </c>
      <c r="S483" s="11" t="s">
        <v>2655</v>
      </c>
      <c r="T483" s="126" t="str">
        <f>IF(COUNTIFS('DWD RAW File'!$E:$E,$B483,'DWD RAW File'!$AF:$AF,$C$1)&gt;0, IF(COUNTIFS('DWD RAW File'!$E:$E,$B483,'DWD RAW File'!$AF:$AF,$C$1,'DWD RAW File'!$AB:$AB,"Present")&gt;0,"6th Day OT","OFF"), IF(COUNTIFS('DWD RAW File'!$E:$E,$B483,'DWD RAW File'!$AG:$AG,$C$1)&gt;0, IF(COUNTIFS('DWD RAW File'!$E:$E,$B483,'DWD RAW File'!$AG:$AG,$C$1,'DWD RAW File'!$AB:$AB,"Present")&gt;0,"7th Day OT","OFF"), IF(COUNTIFS('DWD RAW File'!$E:$E,$B483,'DWD RAW File'!$AB:$AB,"Present")&gt;0, "P", IF(COUNTIFS('DWD RAW File'!$E:$E,$B483,'DWD RAW File'!$AB:$AB,"Not Present",'DWD RAW File'!$AK:$AK,"&lt;&gt;")&gt;0, _xlfn.XLOOKUP($B483,'DWD RAW File'!$E:$E,'DWD RAW File'!$AK:$AK,""), IF(COUNTIFS('DWD RAW File'!$E:$E,$B483,'DWD RAW File'!$AB:$AB,"Not Present",'DWD RAW File'!$AL:$AL,"&lt;&gt;")&gt;0, _xlfn.XLOOKUP($B483,'DWD RAW File'!$E:$E,'DWD RAW File'!$AL:$AL,""), "AB")))))</f>
        <v>OFF</v>
      </c>
      <c r="U483" s="97"/>
      <c r="V483" s="51">
        <v>45524</v>
      </c>
      <c r="W483" s="49" t="s">
        <v>68</v>
      </c>
      <c r="X483" s="121" t="str">
        <f>VLOOKUP(Table1[[#This Row],[Psoft No]],[2]Roster_1788384531598!$E$1:$AU$1334,28,0)</f>
        <v>Tuesday</v>
      </c>
      <c r="Y483" s="121" t="b">
        <f>Table1[[#This Row],[Column1]]=Table1[[#This Row],[OFF1]]</f>
        <v>1</v>
      </c>
    </row>
    <row r="484" spans="1:25" ht="13" hidden="1" customHeight="1">
      <c r="A484" s="11">
        <v>478</v>
      </c>
      <c r="B484" s="47">
        <v>203735944</v>
      </c>
      <c r="C484" s="87" t="s">
        <v>2545</v>
      </c>
      <c r="D484" s="11" t="s">
        <v>2546</v>
      </c>
      <c r="E484" s="48" t="s">
        <v>31</v>
      </c>
      <c r="F484" s="48" t="s">
        <v>74</v>
      </c>
      <c r="G484" s="11" t="s">
        <v>64</v>
      </c>
      <c r="H484" s="11" t="s">
        <v>75</v>
      </c>
      <c r="I484" s="11">
        <v>1299</v>
      </c>
      <c r="J484" s="49" t="str">
        <f>VLOOKUP(Table1[[#This Row],[Psoft No]],[1]Roster!$C$1:$AJ$1369,9,0)</f>
        <v>Day Shift</v>
      </c>
      <c r="K484" s="49" t="s">
        <v>76</v>
      </c>
      <c r="L484" s="49" t="str">
        <f>VLOOKUP(Table1[[#This Row],[Psoft No]],[1]Roster!$C$1:$AJ$1369,11,0)</f>
        <v>Friday</v>
      </c>
      <c r="M484" s="49" t="str">
        <f>VLOOKUP(Table1[[#This Row],[Psoft No]],[1]Roster!$C$1:$AJ$1369,12,0)</f>
        <v>Saturday</v>
      </c>
      <c r="N484" s="48" t="s">
        <v>86</v>
      </c>
      <c r="O484" s="49" t="s">
        <v>35</v>
      </c>
      <c r="P484" s="11" t="s">
        <v>80</v>
      </c>
      <c r="Q484" s="11" t="s">
        <v>90</v>
      </c>
      <c r="R484" s="11" t="s">
        <v>230</v>
      </c>
      <c r="S484" s="11" t="s">
        <v>1730</v>
      </c>
      <c r="T484" s="126" t="str">
        <f>IF(COUNTIFS('DWD RAW File'!$E:$E,$B484,'DWD RAW File'!$AF:$AF,$C$1)&gt;0, IF(COUNTIFS('DWD RAW File'!$E:$E,$B484,'DWD RAW File'!$AF:$AF,$C$1,'DWD RAW File'!$AB:$AB,"Present")&gt;0,"6th Day OT","OFF"), IF(COUNTIFS('DWD RAW File'!$E:$E,$B484,'DWD RAW File'!$AG:$AG,$C$1)&gt;0, IF(COUNTIFS('DWD RAW File'!$E:$E,$B484,'DWD RAW File'!$AG:$AG,$C$1,'DWD RAW File'!$AB:$AB,"Present")&gt;0,"7th Day OT","OFF"), IF(COUNTIFS('DWD RAW File'!$E:$E,$B484,'DWD RAW File'!$AB:$AB,"Present")&gt;0, "P", IF(COUNTIFS('DWD RAW File'!$E:$E,$B484,'DWD RAW File'!$AB:$AB,"Not Present",'DWD RAW File'!$AK:$AK,"&lt;&gt;")&gt;0, _xlfn.XLOOKUP($B484,'DWD RAW File'!$E:$E,'DWD RAW File'!$AK:$AK,""), IF(COUNTIFS('DWD RAW File'!$E:$E,$B484,'DWD RAW File'!$AB:$AB,"Not Present",'DWD RAW File'!$AL:$AL,"&lt;&gt;")&gt;0, _xlfn.XLOOKUP($B484,'DWD RAW File'!$E:$E,'DWD RAW File'!$AL:$AL,""), "AB")))))</f>
        <v>P</v>
      </c>
      <c r="U484" s="97"/>
      <c r="V484" s="51">
        <v>45502</v>
      </c>
      <c r="W484" s="49" t="s">
        <v>1558</v>
      </c>
      <c r="X484" s="121" t="str">
        <f>VLOOKUP(Table1[[#This Row],[Psoft No]],[2]Roster_1788384531598!$E$1:$AU$1334,28,0)</f>
        <v>Friday</v>
      </c>
      <c r="Y484" s="121" t="b">
        <f>Table1[[#This Row],[Column1]]=Table1[[#This Row],[OFF1]]</f>
        <v>1</v>
      </c>
    </row>
    <row r="485" spans="1:25" ht="13" hidden="1" customHeight="1">
      <c r="A485" s="11">
        <v>479</v>
      </c>
      <c r="B485" s="47">
        <v>203736755</v>
      </c>
      <c r="C485" s="87" t="s">
        <v>498</v>
      </c>
      <c r="D485" s="11" t="s">
        <v>499</v>
      </c>
      <c r="E485" s="48" t="s">
        <v>31</v>
      </c>
      <c r="F485" s="48" t="s">
        <v>74</v>
      </c>
      <c r="G485" s="11" t="s">
        <v>64</v>
      </c>
      <c r="H485" s="11" t="s">
        <v>75</v>
      </c>
      <c r="I485" s="11">
        <v>1299</v>
      </c>
      <c r="J485" s="49" t="str">
        <f>VLOOKUP(Table1[[#This Row],[Psoft No]],[1]Roster!$C$1:$AJ$1369,9,0)</f>
        <v>Day Shift</v>
      </c>
      <c r="K485" s="49" t="s">
        <v>76</v>
      </c>
      <c r="L485" s="49" t="str">
        <f>VLOOKUP(Table1[[#This Row],[Psoft No]],[1]Roster!$C$1:$AJ$1369,11,0)</f>
        <v>Saturday</v>
      </c>
      <c r="M485" s="49" t="str">
        <f>VLOOKUP(Table1[[#This Row],[Psoft No]],[1]Roster!$C$1:$AJ$1369,12,0)</f>
        <v>Sunday</v>
      </c>
      <c r="N485" s="48" t="s">
        <v>86</v>
      </c>
      <c r="O485" s="49" t="s">
        <v>35</v>
      </c>
      <c r="P485" s="11" t="s">
        <v>80</v>
      </c>
      <c r="Q485" s="11" t="s">
        <v>99</v>
      </c>
      <c r="R485" s="11" t="s">
        <v>230</v>
      </c>
      <c r="S485" s="11" t="s">
        <v>1730</v>
      </c>
      <c r="T485" s="126" t="str">
        <f>IF(COUNTIFS('DWD RAW File'!$E:$E,$B485,'DWD RAW File'!$AF:$AF,$C$1)&gt;0, IF(COUNTIFS('DWD RAW File'!$E:$E,$B485,'DWD RAW File'!$AF:$AF,$C$1,'DWD RAW File'!$AB:$AB,"Present")&gt;0,"6th Day OT","OFF"), IF(COUNTIFS('DWD RAW File'!$E:$E,$B485,'DWD RAW File'!$AG:$AG,$C$1)&gt;0, IF(COUNTIFS('DWD RAW File'!$E:$E,$B485,'DWD RAW File'!$AG:$AG,$C$1,'DWD RAW File'!$AB:$AB,"Present")&gt;0,"7th Day OT","OFF"), IF(COUNTIFS('DWD RAW File'!$E:$E,$B485,'DWD RAW File'!$AB:$AB,"Present")&gt;0, "P", IF(COUNTIFS('DWD RAW File'!$E:$E,$B485,'DWD RAW File'!$AB:$AB,"Not Present",'DWD RAW File'!$AK:$AK,"&lt;&gt;")&gt;0, _xlfn.XLOOKUP($B485,'DWD RAW File'!$E:$E,'DWD RAW File'!$AK:$AK,""), IF(COUNTIFS('DWD RAW File'!$E:$E,$B485,'DWD RAW File'!$AB:$AB,"Not Present",'DWD RAW File'!$AL:$AL,"&lt;&gt;")&gt;0, _xlfn.XLOOKUP($B485,'DWD RAW File'!$E:$E,'DWD RAW File'!$AL:$AL,""), "AB")))))</f>
        <v>P</v>
      </c>
      <c r="U485" s="97"/>
      <c r="V485" s="51">
        <v>45502</v>
      </c>
      <c r="W485" s="49" t="s">
        <v>1558</v>
      </c>
      <c r="X485" s="121" t="str">
        <f>VLOOKUP(Table1[[#This Row],[Psoft No]],[2]Roster_1788384531598!$E$1:$AU$1334,28,0)</f>
        <v>Saturday</v>
      </c>
      <c r="Y485" s="121" t="b">
        <f>Table1[[#This Row],[Column1]]=Table1[[#This Row],[OFF1]]</f>
        <v>1</v>
      </c>
    </row>
    <row r="486" spans="1:25" ht="13" hidden="1" customHeight="1">
      <c r="A486" s="11">
        <v>480</v>
      </c>
      <c r="B486" s="47">
        <v>206873871</v>
      </c>
      <c r="C486" s="87" t="s">
        <v>1747</v>
      </c>
      <c r="D486" s="11" t="s">
        <v>1748</v>
      </c>
      <c r="E486" s="48" t="s">
        <v>31</v>
      </c>
      <c r="F486" s="48" t="s">
        <v>74</v>
      </c>
      <c r="G486" s="48" t="s">
        <v>64</v>
      </c>
      <c r="H486" s="48" t="s">
        <v>75</v>
      </c>
      <c r="I486" s="11">
        <v>1299</v>
      </c>
      <c r="J486" s="49" t="str">
        <f>VLOOKUP(Table1[[#This Row],[Psoft No]],[1]Roster!$C$1:$AJ$1369,9,0)</f>
        <v>Day Shift</v>
      </c>
      <c r="K486" s="49" t="s">
        <v>76</v>
      </c>
      <c r="L486" s="49" t="str">
        <f>VLOOKUP(Table1[[#This Row],[Psoft No]],[1]Roster!$C$1:$AJ$1369,11,0)</f>
        <v>Tuesday</v>
      </c>
      <c r="M486" s="49" t="str">
        <f>VLOOKUP(Table1[[#This Row],[Psoft No]],[1]Roster!$C$1:$AJ$1369,12,0)</f>
        <v>Wednesday</v>
      </c>
      <c r="N486" s="49" t="s">
        <v>89</v>
      </c>
      <c r="O486" s="48" t="s">
        <v>35</v>
      </c>
      <c r="P486" s="48" t="s">
        <v>80</v>
      </c>
      <c r="Q486" s="11" t="s">
        <v>90</v>
      </c>
      <c r="R486" s="11" t="s">
        <v>230</v>
      </c>
      <c r="S486" s="11" t="s">
        <v>1730</v>
      </c>
      <c r="T486" s="126" t="str">
        <f>IF(COUNTIFS('DWD RAW File'!$E:$E,$B486,'DWD RAW File'!$AF:$AF,$C$1)&gt;0, IF(COUNTIFS('DWD RAW File'!$E:$E,$B486,'DWD RAW File'!$AF:$AF,$C$1,'DWD RAW File'!$AB:$AB,"Present")&gt;0,"6th Day OT","OFF"), IF(COUNTIFS('DWD RAW File'!$E:$E,$B486,'DWD RAW File'!$AG:$AG,$C$1)&gt;0, IF(COUNTIFS('DWD RAW File'!$E:$E,$B486,'DWD RAW File'!$AG:$AG,$C$1,'DWD RAW File'!$AB:$AB,"Present")&gt;0,"7th Day OT","OFF"), IF(COUNTIFS('DWD RAW File'!$E:$E,$B486,'DWD RAW File'!$AB:$AB,"Present")&gt;0, "P", IF(COUNTIFS('DWD RAW File'!$E:$E,$B486,'DWD RAW File'!$AB:$AB,"Not Present",'DWD RAW File'!$AK:$AK,"&lt;&gt;")&gt;0, _xlfn.XLOOKUP($B486,'DWD RAW File'!$E:$E,'DWD RAW File'!$AK:$AK,""), IF(COUNTIFS('DWD RAW File'!$E:$E,$B486,'DWD RAW File'!$AB:$AB,"Not Present",'DWD RAW File'!$AL:$AL,"&lt;&gt;")&gt;0, _xlfn.XLOOKUP($B486,'DWD RAW File'!$E:$E,'DWD RAW File'!$AL:$AL,""), "AB")))))</f>
        <v>OFF</v>
      </c>
      <c r="U486" s="97"/>
      <c r="V486" s="51">
        <v>46020</v>
      </c>
      <c r="W486" s="49" t="s">
        <v>1558</v>
      </c>
      <c r="X486" s="121" t="str">
        <f>VLOOKUP(Table1[[#This Row],[Psoft No]],[2]Roster_1788384531598!$E$1:$AU$1334,28,0)</f>
        <v>Tuesday</v>
      </c>
      <c r="Y486" s="121" t="b">
        <f>Table1[[#This Row],[Column1]]=Table1[[#This Row],[OFF1]]</f>
        <v>1</v>
      </c>
    </row>
    <row r="487" spans="1:25" ht="13" hidden="1" customHeight="1">
      <c r="A487" s="11">
        <v>481</v>
      </c>
      <c r="B487" s="47">
        <v>204890367</v>
      </c>
      <c r="C487" s="87" t="s">
        <v>500</v>
      </c>
      <c r="D487" s="11" t="s">
        <v>501</v>
      </c>
      <c r="E487" s="48" t="s">
        <v>31</v>
      </c>
      <c r="F487" s="48" t="s">
        <v>74</v>
      </c>
      <c r="G487" s="11" t="s">
        <v>64</v>
      </c>
      <c r="H487" s="11" t="s">
        <v>75</v>
      </c>
      <c r="I487" s="11">
        <v>1299</v>
      </c>
      <c r="J487" s="49" t="str">
        <f>VLOOKUP(Table1[[#This Row],[Psoft No]],[1]Roster!$C$1:$AJ$1369,9,0)</f>
        <v>Day Shift</v>
      </c>
      <c r="K487" s="49" t="s">
        <v>76</v>
      </c>
      <c r="L487" s="49" t="str">
        <f>VLOOKUP(Table1[[#This Row],[Psoft No]],[1]Roster!$C$1:$AJ$1369,11,0)</f>
        <v>Monday</v>
      </c>
      <c r="M487" s="49" t="str">
        <f>VLOOKUP(Table1[[#This Row],[Psoft No]],[1]Roster!$C$1:$AJ$1369,12,0)</f>
        <v>Tuesday</v>
      </c>
      <c r="N487" s="48" t="s">
        <v>86</v>
      </c>
      <c r="O487" s="49" t="s">
        <v>35</v>
      </c>
      <c r="P487" s="11" t="s">
        <v>80</v>
      </c>
      <c r="Q487" s="11" t="s">
        <v>90</v>
      </c>
      <c r="R487" s="11" t="s">
        <v>230</v>
      </c>
      <c r="S487" s="11" t="s">
        <v>1730</v>
      </c>
      <c r="T487" s="126" t="str">
        <f>IF(COUNTIFS('DWD RAW File'!$E:$E,$B487,'DWD RAW File'!$AF:$AF,$C$1)&gt;0, IF(COUNTIFS('DWD RAW File'!$E:$E,$B487,'DWD RAW File'!$AF:$AF,$C$1,'DWD RAW File'!$AB:$AB,"Present")&gt;0,"6th Day OT","OFF"), IF(COUNTIFS('DWD RAW File'!$E:$E,$B487,'DWD RAW File'!$AG:$AG,$C$1)&gt;0, IF(COUNTIFS('DWD RAW File'!$E:$E,$B487,'DWD RAW File'!$AG:$AG,$C$1,'DWD RAW File'!$AB:$AB,"Present")&gt;0,"7th Day OT","OFF"), IF(COUNTIFS('DWD RAW File'!$E:$E,$B487,'DWD RAW File'!$AB:$AB,"Present")&gt;0, "P", IF(COUNTIFS('DWD RAW File'!$E:$E,$B487,'DWD RAW File'!$AB:$AB,"Not Present",'DWD RAW File'!$AK:$AK,"&lt;&gt;")&gt;0, _xlfn.XLOOKUP($B487,'DWD RAW File'!$E:$E,'DWD RAW File'!$AK:$AK,""), IF(COUNTIFS('DWD RAW File'!$E:$E,$B487,'DWD RAW File'!$AB:$AB,"Not Present",'DWD RAW File'!$AL:$AL,"&lt;&gt;")&gt;0, _xlfn.XLOOKUP($B487,'DWD RAW File'!$E:$E,'DWD RAW File'!$AL:$AL,""), "AB")))))</f>
        <v>P</v>
      </c>
      <c r="U487" s="97"/>
      <c r="V487" s="51">
        <v>45826</v>
      </c>
      <c r="W487" s="49" t="s">
        <v>1558</v>
      </c>
      <c r="X487" s="121" t="str">
        <f>VLOOKUP(Table1[[#This Row],[Psoft No]],[2]Roster_1788384531598!$E$1:$AU$1334,28,0)</f>
        <v>Monday</v>
      </c>
      <c r="Y487" s="121" t="b">
        <f>Table1[[#This Row],[Column1]]=Table1[[#This Row],[OFF1]]</f>
        <v>1</v>
      </c>
    </row>
    <row r="488" spans="1:25" ht="13" hidden="1" customHeight="1">
      <c r="A488" s="11">
        <v>482</v>
      </c>
      <c r="B488" s="47">
        <v>201633155</v>
      </c>
      <c r="C488" s="87" t="s">
        <v>502</v>
      </c>
      <c r="D488" s="11" t="s">
        <v>503</v>
      </c>
      <c r="E488" s="48" t="s">
        <v>31</v>
      </c>
      <c r="F488" s="48" t="s">
        <v>74</v>
      </c>
      <c r="G488" s="11" t="s">
        <v>64</v>
      </c>
      <c r="H488" s="11" t="s">
        <v>75</v>
      </c>
      <c r="I488" s="11">
        <v>1299</v>
      </c>
      <c r="J488" s="49" t="str">
        <f>VLOOKUP(Table1[[#This Row],[Psoft No]],[1]Roster!$C$1:$AJ$1369,9,0)</f>
        <v>Day Shift</v>
      </c>
      <c r="K488" s="49" t="s">
        <v>76</v>
      </c>
      <c r="L488" s="49" t="str">
        <f>VLOOKUP(Table1[[#This Row],[Psoft No]],[1]Roster!$C$1:$AJ$1369,11,0)</f>
        <v>Tuesday</v>
      </c>
      <c r="M488" s="49" t="str">
        <f>VLOOKUP(Table1[[#This Row],[Psoft No]],[1]Roster!$C$1:$AJ$1369,12,0)</f>
        <v>Wednesday</v>
      </c>
      <c r="N488" s="48" t="s">
        <v>86</v>
      </c>
      <c r="O488" s="49" t="s">
        <v>35</v>
      </c>
      <c r="P488" s="11" t="s">
        <v>80</v>
      </c>
      <c r="Q488" s="11" t="s">
        <v>87</v>
      </c>
      <c r="R488" s="11" t="s">
        <v>224</v>
      </c>
      <c r="S488" s="11" t="s">
        <v>225</v>
      </c>
      <c r="T488" s="126" t="str">
        <f>IF(COUNTIFS('DWD RAW File'!$E:$E,$B488,'DWD RAW File'!$AF:$AF,$C$1)&gt;0, IF(COUNTIFS('DWD RAW File'!$E:$E,$B488,'DWD RAW File'!$AF:$AF,$C$1,'DWD RAW File'!$AB:$AB,"Present")&gt;0,"6th Day OT","OFF"), IF(COUNTIFS('DWD RAW File'!$E:$E,$B488,'DWD RAW File'!$AG:$AG,$C$1)&gt;0, IF(COUNTIFS('DWD RAW File'!$E:$E,$B488,'DWD RAW File'!$AG:$AG,$C$1,'DWD RAW File'!$AB:$AB,"Present")&gt;0,"7th Day OT","OFF"), IF(COUNTIFS('DWD RAW File'!$E:$E,$B488,'DWD RAW File'!$AB:$AB,"Present")&gt;0, "P", IF(COUNTIFS('DWD RAW File'!$E:$E,$B488,'DWD RAW File'!$AB:$AB,"Not Present",'DWD RAW File'!$AK:$AK,"&lt;&gt;")&gt;0, _xlfn.XLOOKUP($B488,'DWD RAW File'!$E:$E,'DWD RAW File'!$AK:$AK,""), IF(COUNTIFS('DWD RAW File'!$E:$E,$B488,'DWD RAW File'!$AB:$AB,"Not Present",'DWD RAW File'!$AL:$AL,"&lt;&gt;")&gt;0, _xlfn.XLOOKUP($B488,'DWD RAW File'!$E:$E,'DWD RAW File'!$AL:$AL,""), "AB")))))</f>
        <v>OFF</v>
      </c>
      <c r="U488" s="97"/>
      <c r="V488" s="51">
        <v>45581</v>
      </c>
      <c r="W488" s="49" t="s">
        <v>1558</v>
      </c>
      <c r="X488" s="121" t="str">
        <f>VLOOKUP(Table1[[#This Row],[Psoft No]],[2]Roster_1788384531598!$E$1:$AU$1334,28,0)</f>
        <v>Tuesday</v>
      </c>
      <c r="Y488" s="121" t="b">
        <f>Table1[[#This Row],[Column1]]=Table1[[#This Row],[OFF1]]</f>
        <v>1</v>
      </c>
    </row>
    <row r="489" spans="1:25" ht="13" hidden="1" customHeight="1">
      <c r="A489" s="11">
        <v>483</v>
      </c>
      <c r="B489" s="47">
        <v>103986189</v>
      </c>
      <c r="C489" s="87" t="s">
        <v>504</v>
      </c>
      <c r="D489" s="11" t="s">
        <v>505</v>
      </c>
      <c r="E489" s="48" t="s">
        <v>34</v>
      </c>
      <c r="F489" s="48" t="s">
        <v>74</v>
      </c>
      <c r="G489" s="11" t="s">
        <v>64</v>
      </c>
      <c r="H489" s="11" t="s">
        <v>75</v>
      </c>
      <c r="I489" s="11">
        <v>1299</v>
      </c>
      <c r="J489" s="49" t="str">
        <f>VLOOKUP(Table1[[#This Row],[Psoft No]],[1]Roster!$C$1:$AJ$1369,9,0)</f>
        <v>Night Shift</v>
      </c>
      <c r="K489" s="49" t="s">
        <v>76</v>
      </c>
      <c r="L489" s="49" t="str">
        <f>VLOOKUP(Table1[[#This Row],[Psoft No]],[1]Roster!$C$1:$AJ$1369,11,0)</f>
        <v>Friday</v>
      </c>
      <c r="M489" s="49" t="str">
        <f>VLOOKUP(Table1[[#This Row],[Psoft No]],[1]Roster!$C$1:$AJ$1369,12,0)</f>
        <v>Saturday</v>
      </c>
      <c r="N489" s="48" t="s">
        <v>97</v>
      </c>
      <c r="O489" s="49" t="s">
        <v>35</v>
      </c>
      <c r="P489" s="11" t="s">
        <v>80</v>
      </c>
      <c r="Q489" s="11" t="s">
        <v>98</v>
      </c>
      <c r="R489" s="11" t="s">
        <v>230</v>
      </c>
      <c r="S489" s="11" t="s">
        <v>1730</v>
      </c>
      <c r="T489" s="126" t="str">
        <f>IF(COUNTIFS('DWD RAW File'!$E:$E,$B489,'DWD RAW File'!$AF:$AF,$C$1)&gt;0, IF(COUNTIFS('DWD RAW File'!$E:$E,$B489,'DWD RAW File'!$AF:$AF,$C$1,'DWD RAW File'!$AB:$AB,"Present")&gt;0,"6th Day OT","OFF"), IF(COUNTIFS('DWD RAW File'!$E:$E,$B489,'DWD RAW File'!$AG:$AG,$C$1)&gt;0, IF(COUNTIFS('DWD RAW File'!$E:$E,$B489,'DWD RAW File'!$AG:$AG,$C$1,'DWD RAW File'!$AB:$AB,"Present")&gt;0,"7th Day OT","OFF"), IF(COUNTIFS('DWD RAW File'!$E:$E,$B489,'DWD RAW File'!$AB:$AB,"Present")&gt;0, "P", IF(COUNTIFS('DWD RAW File'!$E:$E,$B489,'DWD RAW File'!$AB:$AB,"Not Present",'DWD RAW File'!$AK:$AK,"&lt;&gt;")&gt;0, _xlfn.XLOOKUP($B489,'DWD RAW File'!$E:$E,'DWD RAW File'!$AK:$AK,""), IF(COUNTIFS('DWD RAW File'!$E:$E,$B489,'DWD RAW File'!$AB:$AB,"Not Present",'DWD RAW File'!$AL:$AL,"&lt;&gt;")&gt;0, _xlfn.XLOOKUP($B489,'DWD RAW File'!$E:$E,'DWD RAW File'!$AL:$AL,""), "AB")))))</f>
        <v>P</v>
      </c>
      <c r="U489" s="97"/>
      <c r="V489" s="51">
        <v>44782</v>
      </c>
      <c r="W489" s="49" t="s">
        <v>1555</v>
      </c>
      <c r="X489" s="121" t="str">
        <f>VLOOKUP(Table1[[#This Row],[Psoft No]],[2]Roster_1788384531598!$E$1:$AU$1334,28,0)</f>
        <v>Friday</v>
      </c>
      <c r="Y489" s="121" t="b">
        <f>Table1[[#This Row],[Column1]]=Table1[[#This Row],[OFF1]]</f>
        <v>1</v>
      </c>
    </row>
    <row r="490" spans="1:25" ht="13" hidden="1" customHeight="1">
      <c r="A490" s="11">
        <v>484</v>
      </c>
      <c r="B490" s="47">
        <v>204967148</v>
      </c>
      <c r="C490" s="87" t="s">
        <v>2547</v>
      </c>
      <c r="D490" s="11" t="s">
        <v>2548</v>
      </c>
      <c r="E490" s="48" t="s">
        <v>31</v>
      </c>
      <c r="F490" s="48" t="s">
        <v>74</v>
      </c>
      <c r="G490" s="11" t="s">
        <v>64</v>
      </c>
      <c r="H490" s="11" t="s">
        <v>75</v>
      </c>
      <c r="I490" s="11">
        <v>1299</v>
      </c>
      <c r="J490" s="49" t="str">
        <f>VLOOKUP(Table1[[#This Row],[Psoft No]],[1]Roster!$C$1:$AJ$1369,9,0)</f>
        <v>Night Shift</v>
      </c>
      <c r="K490" s="49" t="s">
        <v>76</v>
      </c>
      <c r="L490" s="49" t="str">
        <f>VLOOKUP(Table1[[#This Row],[Psoft No]],[1]Roster!$C$1:$AJ$1369,11,0)</f>
        <v>Monday</v>
      </c>
      <c r="M490" s="49" t="str">
        <f>VLOOKUP(Table1[[#This Row],[Psoft No]],[1]Roster!$C$1:$AJ$1369,12,0)</f>
        <v>Tuesday</v>
      </c>
      <c r="N490" s="49" t="s">
        <v>89</v>
      </c>
      <c r="O490" s="49" t="s">
        <v>35</v>
      </c>
      <c r="P490" s="11" t="s">
        <v>80</v>
      </c>
      <c r="Q490" s="11" t="s">
        <v>90</v>
      </c>
      <c r="R490" s="11" t="s">
        <v>230</v>
      </c>
      <c r="S490" s="11" t="s">
        <v>1730</v>
      </c>
      <c r="T490" s="126" t="str">
        <f>IF(COUNTIFS('DWD RAW File'!$E:$E,$B490,'DWD RAW File'!$AF:$AF,$C$1)&gt;0, IF(COUNTIFS('DWD RAW File'!$E:$E,$B490,'DWD RAW File'!$AF:$AF,$C$1,'DWD RAW File'!$AB:$AB,"Present")&gt;0,"6th Day OT","OFF"), IF(COUNTIFS('DWD RAW File'!$E:$E,$B490,'DWD RAW File'!$AG:$AG,$C$1)&gt;0, IF(COUNTIFS('DWD RAW File'!$E:$E,$B490,'DWD RAW File'!$AG:$AG,$C$1,'DWD RAW File'!$AB:$AB,"Present")&gt;0,"7th Day OT","OFF"), IF(COUNTIFS('DWD RAW File'!$E:$E,$B490,'DWD RAW File'!$AB:$AB,"Present")&gt;0, "P", IF(COUNTIFS('DWD RAW File'!$E:$E,$B490,'DWD RAW File'!$AB:$AB,"Not Present",'DWD RAW File'!$AK:$AK,"&lt;&gt;")&gt;0, _xlfn.XLOOKUP($B490,'DWD RAW File'!$E:$E,'DWD RAW File'!$AK:$AK,""), IF(COUNTIFS('DWD RAW File'!$E:$E,$B490,'DWD RAW File'!$AB:$AB,"Not Present",'DWD RAW File'!$AL:$AL,"&lt;&gt;")&gt;0, _xlfn.XLOOKUP($B490,'DWD RAW File'!$E:$E,'DWD RAW File'!$AL:$AL,""), "AB")))))</f>
        <v>P</v>
      </c>
      <c r="U490" s="97"/>
      <c r="V490" s="51">
        <v>45826</v>
      </c>
      <c r="W490" s="49" t="s">
        <v>1558</v>
      </c>
      <c r="X490" s="121" t="str">
        <f>VLOOKUP(Table1[[#This Row],[Psoft No]],[2]Roster_1788384531598!$E$1:$AU$1334,28,0)</f>
        <v>Monday</v>
      </c>
      <c r="Y490" s="121" t="b">
        <f>Table1[[#This Row],[Column1]]=Table1[[#This Row],[OFF1]]</f>
        <v>1</v>
      </c>
    </row>
    <row r="491" spans="1:25" ht="13" hidden="1" customHeight="1">
      <c r="A491" s="11">
        <v>485</v>
      </c>
      <c r="B491" s="47">
        <v>203813080</v>
      </c>
      <c r="C491" s="87" t="s">
        <v>506</v>
      </c>
      <c r="D491" s="11" t="s">
        <v>507</v>
      </c>
      <c r="E491" s="48" t="s">
        <v>31</v>
      </c>
      <c r="F491" s="48" t="s">
        <v>74</v>
      </c>
      <c r="G491" s="11" t="s">
        <v>64</v>
      </c>
      <c r="H491" s="11" t="s">
        <v>75</v>
      </c>
      <c r="I491" s="11">
        <v>1299</v>
      </c>
      <c r="J491" s="49" t="str">
        <f>VLOOKUP(Table1[[#This Row],[Psoft No]],[1]Roster!$C$1:$AJ$1369,9,0)</f>
        <v>Night Shift</v>
      </c>
      <c r="K491" s="49" t="s">
        <v>76</v>
      </c>
      <c r="L491" s="49" t="str">
        <f>VLOOKUP(Table1[[#This Row],[Psoft No]],[1]Roster!$C$1:$AJ$1369,11,0)</f>
        <v>Tuesday</v>
      </c>
      <c r="M491" s="49" t="str">
        <f>VLOOKUP(Table1[[#This Row],[Psoft No]],[1]Roster!$C$1:$AJ$1369,12,0)</f>
        <v>Wednesday</v>
      </c>
      <c r="N491" s="48" t="s">
        <v>86</v>
      </c>
      <c r="O491" s="49" t="s">
        <v>35</v>
      </c>
      <c r="P491" s="11" t="s">
        <v>80</v>
      </c>
      <c r="Q491" s="11" t="s">
        <v>99</v>
      </c>
      <c r="R491" s="11" t="s">
        <v>230</v>
      </c>
      <c r="S491" s="11" t="s">
        <v>1730</v>
      </c>
      <c r="T491" s="126" t="str">
        <f>IF(COUNTIFS('DWD RAW File'!$E:$E,$B491,'DWD RAW File'!$AF:$AF,$C$1)&gt;0, IF(COUNTIFS('DWD RAW File'!$E:$E,$B491,'DWD RAW File'!$AF:$AF,$C$1,'DWD RAW File'!$AB:$AB,"Present")&gt;0,"6th Day OT","OFF"), IF(COUNTIFS('DWD RAW File'!$E:$E,$B491,'DWD RAW File'!$AG:$AG,$C$1)&gt;0, IF(COUNTIFS('DWD RAW File'!$E:$E,$B491,'DWD RAW File'!$AG:$AG,$C$1,'DWD RAW File'!$AB:$AB,"Present")&gt;0,"7th Day OT","OFF"), IF(COUNTIFS('DWD RAW File'!$E:$E,$B491,'DWD RAW File'!$AB:$AB,"Present")&gt;0, "P", IF(COUNTIFS('DWD RAW File'!$E:$E,$B491,'DWD RAW File'!$AB:$AB,"Not Present",'DWD RAW File'!$AK:$AK,"&lt;&gt;")&gt;0, _xlfn.XLOOKUP($B491,'DWD RAW File'!$E:$E,'DWD RAW File'!$AK:$AK,""), IF(COUNTIFS('DWD RAW File'!$E:$E,$B491,'DWD RAW File'!$AB:$AB,"Not Present",'DWD RAW File'!$AL:$AL,"&lt;&gt;")&gt;0, _xlfn.XLOOKUP($B491,'DWD RAW File'!$E:$E,'DWD RAW File'!$AL:$AL,""), "AB")))))</f>
        <v>OFF</v>
      </c>
      <c r="U491" s="97"/>
      <c r="V491" s="51">
        <v>45517</v>
      </c>
      <c r="W491" s="49" t="s">
        <v>1558</v>
      </c>
      <c r="X491" s="121" t="str">
        <f>VLOOKUP(Table1[[#This Row],[Psoft No]],[2]Roster_1788384531598!$E$1:$AU$1334,28,0)</f>
        <v>Tuesday</v>
      </c>
      <c r="Y491" s="121" t="b">
        <f>Table1[[#This Row],[Column1]]=Table1[[#This Row],[OFF1]]</f>
        <v>1</v>
      </c>
    </row>
    <row r="492" spans="1:25" ht="13" hidden="1" customHeight="1">
      <c r="A492" s="11">
        <v>486</v>
      </c>
      <c r="B492" s="47">
        <v>206846697</v>
      </c>
      <c r="C492" s="87" t="s">
        <v>2549</v>
      </c>
      <c r="D492" s="47" t="s">
        <v>2550</v>
      </c>
      <c r="E492" s="47" t="s">
        <v>31</v>
      </c>
      <c r="F492" s="47" t="s">
        <v>74</v>
      </c>
      <c r="G492" s="47" t="s">
        <v>64</v>
      </c>
      <c r="H492" s="47" t="s">
        <v>75</v>
      </c>
      <c r="I492" s="47">
        <v>1299</v>
      </c>
      <c r="J492" s="49" t="str">
        <f>VLOOKUP(Table1[[#This Row],[Psoft No]],[1]Roster!$C$1:$AJ$1369,9,0)</f>
        <v>Day Shift</v>
      </c>
      <c r="K492" s="49" t="s">
        <v>76</v>
      </c>
      <c r="L492" s="49" t="str">
        <f>VLOOKUP(Table1[[#This Row],[Psoft No]],[1]Roster!$C$1:$AJ$1369,11,0)</f>
        <v>Thursday</v>
      </c>
      <c r="M492" s="49" t="str">
        <f>VLOOKUP(Table1[[#This Row],[Psoft No]],[1]Roster!$C$1:$AJ$1369,12,0)</f>
        <v>Friday</v>
      </c>
      <c r="N492" s="49" t="s">
        <v>89</v>
      </c>
      <c r="O492" s="47" t="s">
        <v>35</v>
      </c>
      <c r="P492" s="47" t="s">
        <v>80</v>
      </c>
      <c r="Q492" s="47" t="s">
        <v>90</v>
      </c>
      <c r="R492" s="11" t="s">
        <v>230</v>
      </c>
      <c r="S492" s="47" t="s">
        <v>1730</v>
      </c>
      <c r="T492" s="126" t="str">
        <f>IF(COUNTIFS('DWD RAW File'!$E:$E,$B492,'DWD RAW File'!$AF:$AF,$C$1)&gt;0, IF(COUNTIFS('DWD RAW File'!$E:$E,$B492,'DWD RAW File'!$AF:$AF,$C$1,'DWD RAW File'!$AB:$AB,"Present")&gt;0,"6th Day OT","OFF"), IF(COUNTIFS('DWD RAW File'!$E:$E,$B492,'DWD RAW File'!$AG:$AG,$C$1)&gt;0, IF(COUNTIFS('DWD RAW File'!$E:$E,$B492,'DWD RAW File'!$AG:$AG,$C$1,'DWD RAW File'!$AB:$AB,"Present")&gt;0,"7th Day OT","OFF"), IF(COUNTIFS('DWD RAW File'!$E:$E,$B492,'DWD RAW File'!$AB:$AB,"Present")&gt;0, "P", IF(COUNTIFS('DWD RAW File'!$E:$E,$B492,'DWD RAW File'!$AB:$AB,"Not Present",'DWD RAW File'!$AK:$AK,"&lt;&gt;")&gt;0, _xlfn.XLOOKUP($B492,'DWD RAW File'!$E:$E,'DWD RAW File'!$AK:$AK,""), IF(COUNTIFS('DWD RAW File'!$E:$E,$B492,'DWD RAW File'!$AB:$AB,"Not Present",'DWD RAW File'!$AL:$AL,"&lt;&gt;")&gt;0, _xlfn.XLOOKUP($B492,'DWD RAW File'!$E:$E,'DWD RAW File'!$AL:$AL,""), "AB")))))</f>
        <v>P</v>
      </c>
      <c r="U492" s="97"/>
      <c r="V492" s="51">
        <v>46013</v>
      </c>
      <c r="W492" s="47" t="s">
        <v>1558</v>
      </c>
      <c r="X492" s="121" t="str">
        <f>VLOOKUP(Table1[[#This Row],[Psoft No]],[2]Roster_1788384531598!$E$1:$AU$1334,28,0)</f>
        <v>Thursday</v>
      </c>
      <c r="Y492" s="121" t="b">
        <f>Table1[[#This Row],[Column1]]=Table1[[#This Row],[OFF1]]</f>
        <v>1</v>
      </c>
    </row>
    <row r="493" spans="1:25" ht="13" hidden="1" customHeight="1">
      <c r="A493" s="11">
        <v>487</v>
      </c>
      <c r="B493" s="47">
        <v>204883234</v>
      </c>
      <c r="C493" s="87" t="s">
        <v>508</v>
      </c>
      <c r="D493" s="11" t="s">
        <v>509</v>
      </c>
      <c r="E493" s="48" t="s">
        <v>31</v>
      </c>
      <c r="F493" s="48" t="s">
        <v>74</v>
      </c>
      <c r="G493" s="11" t="s">
        <v>64</v>
      </c>
      <c r="H493" s="11" t="s">
        <v>75</v>
      </c>
      <c r="I493" s="11">
        <v>1299</v>
      </c>
      <c r="J493" s="49" t="str">
        <f>VLOOKUP(Table1[[#This Row],[Psoft No]],[1]Roster!$C$1:$AJ$1369,9,0)</f>
        <v>Day Shift</v>
      </c>
      <c r="K493" s="49" t="s">
        <v>76</v>
      </c>
      <c r="L493" s="49" t="str">
        <f>VLOOKUP(Table1[[#This Row],[Psoft No]],[1]Roster!$C$1:$AJ$1369,11,0)</f>
        <v>Sunday</v>
      </c>
      <c r="M493" s="49" t="str">
        <f>VLOOKUP(Table1[[#This Row],[Psoft No]],[1]Roster!$C$1:$AJ$1369,12,0)</f>
        <v>Monday</v>
      </c>
      <c r="N493" s="48" t="s">
        <v>86</v>
      </c>
      <c r="O493" s="49" t="s">
        <v>35</v>
      </c>
      <c r="P493" s="11" t="s">
        <v>80</v>
      </c>
      <c r="Q493" s="11" t="s">
        <v>87</v>
      </c>
      <c r="R493" s="11" t="s">
        <v>224</v>
      </c>
      <c r="S493" s="11" t="s">
        <v>225</v>
      </c>
      <c r="T493" s="126" t="str">
        <f>IF(COUNTIFS('DWD RAW File'!$E:$E,$B493,'DWD RAW File'!$AF:$AF,$C$1)&gt;0, IF(COUNTIFS('DWD RAW File'!$E:$E,$B493,'DWD RAW File'!$AF:$AF,$C$1,'DWD RAW File'!$AB:$AB,"Present")&gt;0,"6th Day OT","OFF"), IF(COUNTIFS('DWD RAW File'!$E:$E,$B493,'DWD RAW File'!$AG:$AG,$C$1)&gt;0, IF(COUNTIFS('DWD RAW File'!$E:$E,$B493,'DWD RAW File'!$AG:$AG,$C$1,'DWD RAW File'!$AB:$AB,"Present")&gt;0,"7th Day OT","OFF"), IF(COUNTIFS('DWD RAW File'!$E:$E,$B493,'DWD RAW File'!$AB:$AB,"Present")&gt;0, "P", IF(COUNTIFS('DWD RAW File'!$E:$E,$B493,'DWD RAW File'!$AB:$AB,"Not Present",'DWD RAW File'!$AK:$AK,"&lt;&gt;")&gt;0, _xlfn.XLOOKUP($B493,'DWD RAW File'!$E:$E,'DWD RAW File'!$AK:$AK,""), IF(COUNTIFS('DWD RAW File'!$E:$E,$B493,'DWD RAW File'!$AB:$AB,"Not Present",'DWD RAW File'!$AL:$AL,"&lt;&gt;")&gt;0, _xlfn.XLOOKUP($B493,'DWD RAW File'!$E:$E,'DWD RAW File'!$AL:$AL,""), "AB")))))</f>
        <v>P</v>
      </c>
      <c r="U493" s="97"/>
      <c r="V493" s="51">
        <v>45691</v>
      </c>
      <c r="W493" s="49" t="s">
        <v>1557</v>
      </c>
      <c r="X493" s="121" t="str">
        <f>VLOOKUP(Table1[[#This Row],[Psoft No]],[2]Roster_1788384531598!$E$1:$AU$1334,28,0)</f>
        <v>Sunday</v>
      </c>
      <c r="Y493" s="121" t="b">
        <f>Table1[[#This Row],[Column1]]=Table1[[#This Row],[OFF1]]</f>
        <v>1</v>
      </c>
    </row>
    <row r="494" spans="1:25" ht="13" hidden="1" customHeight="1">
      <c r="A494" s="11">
        <v>488</v>
      </c>
      <c r="B494" s="47">
        <v>203851274</v>
      </c>
      <c r="C494" s="87" t="s">
        <v>510</v>
      </c>
      <c r="D494" s="11" t="s">
        <v>511</v>
      </c>
      <c r="E494" s="48" t="s">
        <v>31</v>
      </c>
      <c r="F494" s="48" t="s">
        <v>74</v>
      </c>
      <c r="G494" s="11" t="s">
        <v>64</v>
      </c>
      <c r="H494" s="11" t="s">
        <v>75</v>
      </c>
      <c r="I494" s="11">
        <v>1299</v>
      </c>
      <c r="J494" s="49" t="str">
        <f>VLOOKUP(Table1[[#This Row],[Psoft No]],[1]Roster!$C$1:$AJ$1369,9,0)</f>
        <v>Day Shift</v>
      </c>
      <c r="K494" s="49" t="s">
        <v>76</v>
      </c>
      <c r="L494" s="49" t="str">
        <f>VLOOKUP(Table1[[#This Row],[Psoft No]],[1]Roster!$C$1:$AJ$1369,11,0)</f>
        <v>Sunday</v>
      </c>
      <c r="M494" s="49" t="str">
        <f>VLOOKUP(Table1[[#This Row],[Psoft No]],[1]Roster!$C$1:$AJ$1369,12,0)</f>
        <v>Monday</v>
      </c>
      <c r="N494" s="48" t="s">
        <v>512</v>
      </c>
      <c r="O494" s="49" t="s">
        <v>35</v>
      </c>
      <c r="P494" s="11" t="s">
        <v>80</v>
      </c>
      <c r="Q494" s="11" t="s">
        <v>99</v>
      </c>
      <c r="R494" s="11" t="s">
        <v>224</v>
      </c>
      <c r="S494" s="11" t="s">
        <v>225</v>
      </c>
      <c r="T494" s="126" t="str">
        <f>IF(COUNTIFS('DWD RAW File'!$E:$E,$B494,'DWD RAW File'!$AF:$AF,$C$1)&gt;0, IF(COUNTIFS('DWD RAW File'!$E:$E,$B494,'DWD RAW File'!$AF:$AF,$C$1,'DWD RAW File'!$AB:$AB,"Present")&gt;0,"6th Day OT","OFF"), IF(COUNTIFS('DWD RAW File'!$E:$E,$B494,'DWD RAW File'!$AG:$AG,$C$1)&gt;0, IF(COUNTIFS('DWD RAW File'!$E:$E,$B494,'DWD RAW File'!$AG:$AG,$C$1,'DWD RAW File'!$AB:$AB,"Present")&gt;0,"7th Day OT","OFF"), IF(COUNTIFS('DWD RAW File'!$E:$E,$B494,'DWD RAW File'!$AB:$AB,"Present")&gt;0, "P", IF(COUNTIFS('DWD RAW File'!$E:$E,$B494,'DWD RAW File'!$AB:$AB,"Not Present",'DWD RAW File'!$AK:$AK,"&lt;&gt;")&gt;0, _xlfn.XLOOKUP($B494,'DWD RAW File'!$E:$E,'DWD RAW File'!$AK:$AK,""), IF(COUNTIFS('DWD RAW File'!$E:$E,$B494,'DWD RAW File'!$AB:$AB,"Not Present",'DWD RAW File'!$AL:$AL,"&lt;&gt;")&gt;0, _xlfn.XLOOKUP($B494,'DWD RAW File'!$E:$E,'DWD RAW File'!$AL:$AL,""), "AB")))))</f>
        <v>P</v>
      </c>
      <c r="U494" s="97"/>
      <c r="V494" s="51">
        <v>45524</v>
      </c>
      <c r="W494" s="49" t="s">
        <v>1558</v>
      </c>
      <c r="X494" s="121" t="str">
        <f>VLOOKUP(Table1[[#This Row],[Psoft No]],[2]Roster_1788384531598!$E$1:$AU$1334,28,0)</f>
        <v>Sunday</v>
      </c>
      <c r="Y494" s="121" t="b">
        <f>Table1[[#This Row],[Column1]]=Table1[[#This Row],[OFF1]]</f>
        <v>1</v>
      </c>
    </row>
    <row r="495" spans="1:25" ht="13" customHeight="1">
      <c r="A495" s="11">
        <v>489</v>
      </c>
      <c r="B495" s="47">
        <v>205495599</v>
      </c>
      <c r="C495" s="87" t="s">
        <v>513</v>
      </c>
      <c r="D495" s="11" t="s">
        <v>514</v>
      </c>
      <c r="E495" s="48" t="s">
        <v>31</v>
      </c>
      <c r="F495" s="48" t="s">
        <v>74</v>
      </c>
      <c r="G495" s="11" t="s">
        <v>64</v>
      </c>
      <c r="H495" s="11" t="s">
        <v>75</v>
      </c>
      <c r="I495" s="11">
        <v>1299</v>
      </c>
      <c r="J495" s="49" t="str">
        <f>VLOOKUP(Table1[[#This Row],[Psoft No]],[1]Roster!$C$1:$AJ$1369,9,0)</f>
        <v>Day Shift</v>
      </c>
      <c r="K495" s="49" t="s">
        <v>76</v>
      </c>
      <c r="L495" s="49" t="str">
        <f>VLOOKUP(Table1[[#This Row],[Psoft No]],[1]Roster!$C$1:$AJ$1369,11,0)</f>
        <v>Sunday</v>
      </c>
      <c r="M495" s="49" t="str">
        <f>VLOOKUP(Table1[[#This Row],[Psoft No]],[1]Roster!$C$1:$AJ$1369,12,0)</f>
        <v>Monday</v>
      </c>
      <c r="N495" s="49" t="s">
        <v>89</v>
      </c>
      <c r="O495" s="49" t="s">
        <v>35</v>
      </c>
      <c r="P495" s="11" t="s">
        <v>80</v>
      </c>
      <c r="Q495" s="11" t="s">
        <v>96</v>
      </c>
      <c r="R495" s="11" t="s">
        <v>224</v>
      </c>
      <c r="S495" s="11" t="s">
        <v>225</v>
      </c>
      <c r="T495" s="126" t="s">
        <v>4</v>
      </c>
      <c r="U495" s="97"/>
      <c r="V495" s="51">
        <v>45831</v>
      </c>
      <c r="W495" s="49" t="s">
        <v>1559</v>
      </c>
      <c r="X495" s="121" t="str">
        <f>VLOOKUP(Table1[[#This Row],[Psoft No]],[2]Roster_1788384531598!$E$1:$AU$1334,28,0)</f>
        <v>Sunday</v>
      </c>
      <c r="Y495" s="121" t="b">
        <f>Table1[[#This Row],[Column1]]=Table1[[#This Row],[OFF1]]</f>
        <v>1</v>
      </c>
    </row>
    <row r="496" spans="1:25" ht="13" hidden="1" customHeight="1">
      <c r="A496" s="11">
        <v>490</v>
      </c>
      <c r="B496" s="47">
        <v>203737250</v>
      </c>
      <c r="C496" s="87" t="s">
        <v>2551</v>
      </c>
      <c r="D496" s="11" t="s">
        <v>2552</v>
      </c>
      <c r="E496" s="48" t="s">
        <v>31</v>
      </c>
      <c r="F496" s="48" t="s">
        <v>74</v>
      </c>
      <c r="G496" s="11" t="s">
        <v>64</v>
      </c>
      <c r="H496" s="11" t="s">
        <v>75</v>
      </c>
      <c r="I496" s="11">
        <v>1299</v>
      </c>
      <c r="J496" s="49" t="str">
        <f>VLOOKUP(Table1[[#This Row],[Psoft No]],[1]Roster!$C$1:$AJ$1369,9,0)</f>
        <v>Night Shift</v>
      </c>
      <c r="K496" s="49" t="s">
        <v>76</v>
      </c>
      <c r="L496" s="49" t="str">
        <f>VLOOKUP(Table1[[#This Row],[Psoft No]],[1]Roster!$C$1:$AJ$1369,11,0)</f>
        <v>Tuesday</v>
      </c>
      <c r="M496" s="49" t="str">
        <f>VLOOKUP(Table1[[#This Row],[Psoft No]],[1]Roster!$C$1:$AJ$1369,12,0)</f>
        <v>Wednesday</v>
      </c>
      <c r="N496" s="48" t="s">
        <v>86</v>
      </c>
      <c r="O496" s="49" t="s">
        <v>35</v>
      </c>
      <c r="P496" s="11" t="s">
        <v>80</v>
      </c>
      <c r="Q496" s="11" t="s">
        <v>90</v>
      </c>
      <c r="R496" s="11" t="s">
        <v>230</v>
      </c>
      <c r="S496" s="11" t="s">
        <v>1730</v>
      </c>
      <c r="T496" s="126" t="str">
        <f>IF(COUNTIFS('DWD RAW File'!$E:$E,$B496,'DWD RAW File'!$AF:$AF,$C$1)&gt;0, IF(COUNTIFS('DWD RAW File'!$E:$E,$B496,'DWD RAW File'!$AF:$AF,$C$1,'DWD RAW File'!$AB:$AB,"Present")&gt;0,"6th Day OT","OFF"), IF(COUNTIFS('DWD RAW File'!$E:$E,$B496,'DWD RAW File'!$AG:$AG,$C$1)&gt;0, IF(COUNTIFS('DWD RAW File'!$E:$E,$B496,'DWD RAW File'!$AG:$AG,$C$1,'DWD RAW File'!$AB:$AB,"Present")&gt;0,"7th Day OT","OFF"), IF(COUNTIFS('DWD RAW File'!$E:$E,$B496,'DWD RAW File'!$AB:$AB,"Present")&gt;0, "P", IF(COUNTIFS('DWD RAW File'!$E:$E,$B496,'DWD RAW File'!$AB:$AB,"Not Present",'DWD RAW File'!$AK:$AK,"&lt;&gt;")&gt;0, _xlfn.XLOOKUP($B496,'DWD RAW File'!$E:$E,'DWD RAW File'!$AK:$AK,""), IF(COUNTIFS('DWD RAW File'!$E:$E,$B496,'DWD RAW File'!$AB:$AB,"Not Present",'DWD RAW File'!$AL:$AL,"&lt;&gt;")&gt;0, _xlfn.XLOOKUP($B496,'DWD RAW File'!$E:$E,'DWD RAW File'!$AL:$AL,""), "AB")))))</f>
        <v>OFF</v>
      </c>
      <c r="U496" s="97"/>
      <c r="V496" s="51">
        <v>45502</v>
      </c>
      <c r="W496" s="49" t="s">
        <v>1558</v>
      </c>
      <c r="X496" s="121" t="str">
        <f>VLOOKUP(Table1[[#This Row],[Psoft No]],[2]Roster_1788384531598!$E$1:$AU$1334,28,0)</f>
        <v>Tuesday</v>
      </c>
      <c r="Y496" s="121" t="b">
        <f>Table1[[#This Row],[Column1]]=Table1[[#This Row],[OFF1]]</f>
        <v>1</v>
      </c>
    </row>
    <row r="497" spans="1:25" ht="13" hidden="1" customHeight="1">
      <c r="A497" s="11">
        <v>491</v>
      </c>
      <c r="B497" s="47">
        <v>204967146</v>
      </c>
      <c r="C497" s="87" t="s">
        <v>2553</v>
      </c>
      <c r="D497" s="11" t="s">
        <v>2554</v>
      </c>
      <c r="E497" s="48" t="s">
        <v>31</v>
      </c>
      <c r="F497" s="48" t="s">
        <v>74</v>
      </c>
      <c r="G497" s="11" t="s">
        <v>64</v>
      </c>
      <c r="H497" s="11" t="s">
        <v>75</v>
      </c>
      <c r="I497" s="11">
        <v>1299</v>
      </c>
      <c r="J497" s="49" t="str">
        <f>VLOOKUP(Table1[[#This Row],[Psoft No]],[1]Roster!$C$1:$AJ$1369,9,0)</f>
        <v>Night Shift</v>
      </c>
      <c r="K497" s="49" t="s">
        <v>76</v>
      </c>
      <c r="L497" s="49" t="str">
        <f>VLOOKUP(Table1[[#This Row],[Psoft No]],[1]Roster!$C$1:$AJ$1369,11,0)</f>
        <v>Friday</v>
      </c>
      <c r="M497" s="49" t="str">
        <f>VLOOKUP(Table1[[#This Row],[Psoft No]],[1]Roster!$C$1:$AJ$1369,12,0)</f>
        <v>Saturday</v>
      </c>
      <c r="N497" s="49" t="s">
        <v>89</v>
      </c>
      <c r="O497" s="49" t="s">
        <v>35</v>
      </c>
      <c r="P497" s="11" t="s">
        <v>80</v>
      </c>
      <c r="Q497" s="11" t="s">
        <v>90</v>
      </c>
      <c r="R497" s="11" t="s">
        <v>230</v>
      </c>
      <c r="S497" s="11" t="s">
        <v>1730</v>
      </c>
      <c r="T497" s="126" t="str">
        <f>IF(COUNTIFS('DWD RAW File'!$E:$E,$B497,'DWD RAW File'!$AF:$AF,$C$1)&gt;0, IF(COUNTIFS('DWD RAW File'!$E:$E,$B497,'DWD RAW File'!$AF:$AF,$C$1,'DWD RAW File'!$AB:$AB,"Present")&gt;0,"6th Day OT","OFF"), IF(COUNTIFS('DWD RAW File'!$E:$E,$B497,'DWD RAW File'!$AG:$AG,$C$1)&gt;0, IF(COUNTIFS('DWD RAW File'!$E:$E,$B497,'DWD RAW File'!$AG:$AG,$C$1,'DWD RAW File'!$AB:$AB,"Present")&gt;0,"7th Day OT","OFF"), IF(COUNTIFS('DWD RAW File'!$E:$E,$B497,'DWD RAW File'!$AB:$AB,"Present")&gt;0, "P", IF(COUNTIFS('DWD RAW File'!$E:$E,$B497,'DWD RAW File'!$AB:$AB,"Not Present",'DWD RAW File'!$AK:$AK,"&lt;&gt;")&gt;0, _xlfn.XLOOKUP($B497,'DWD RAW File'!$E:$E,'DWD RAW File'!$AK:$AK,""), IF(COUNTIFS('DWD RAW File'!$E:$E,$B497,'DWD RAW File'!$AB:$AB,"Not Present",'DWD RAW File'!$AL:$AL,"&lt;&gt;")&gt;0, _xlfn.XLOOKUP($B497,'DWD RAW File'!$E:$E,'DWD RAW File'!$AL:$AL,""), "AB")))))</f>
        <v>P</v>
      </c>
      <c r="U497" s="97"/>
      <c r="V497" s="51">
        <v>45826</v>
      </c>
      <c r="W497" s="49" t="s">
        <v>1558</v>
      </c>
      <c r="X497" s="121" t="str">
        <f>VLOOKUP(Table1[[#This Row],[Psoft No]],[2]Roster_1788384531598!$E$1:$AU$1334,28,0)</f>
        <v>Friday</v>
      </c>
      <c r="Y497" s="121" t="b">
        <f>Table1[[#This Row],[Column1]]=Table1[[#This Row],[OFF1]]</f>
        <v>1</v>
      </c>
    </row>
    <row r="498" spans="1:25" ht="13" hidden="1" customHeight="1">
      <c r="A498" s="11">
        <v>492</v>
      </c>
      <c r="B498" s="47">
        <v>206791444</v>
      </c>
      <c r="C498" s="87" t="s">
        <v>2555</v>
      </c>
      <c r="D498" s="11" t="s">
        <v>2556</v>
      </c>
      <c r="E498" s="48" t="s">
        <v>31</v>
      </c>
      <c r="F498" s="48" t="s">
        <v>74</v>
      </c>
      <c r="G498" s="11" t="s">
        <v>64</v>
      </c>
      <c r="H498" s="11" t="s">
        <v>75</v>
      </c>
      <c r="I498" s="11">
        <v>1299</v>
      </c>
      <c r="J498" s="49" t="str">
        <f>VLOOKUP(Table1[[#This Row],[Psoft No]],[1]Roster!$C$1:$AJ$1369,9,0)</f>
        <v>Day Shift</v>
      </c>
      <c r="K498" s="49" t="s">
        <v>76</v>
      </c>
      <c r="L498" s="49" t="str">
        <f>VLOOKUP(Table1[[#This Row],[Psoft No]],[1]Roster!$C$1:$AJ$1369,11,0)</f>
        <v>Tuesday</v>
      </c>
      <c r="M498" s="49" t="str">
        <f>VLOOKUP(Table1[[#This Row],[Psoft No]],[1]Roster!$C$1:$AJ$1369,12,0)</f>
        <v>Wednesday</v>
      </c>
      <c r="N498" s="49" t="s">
        <v>89</v>
      </c>
      <c r="O498" s="49" t="s">
        <v>35</v>
      </c>
      <c r="P498" s="11" t="s">
        <v>80</v>
      </c>
      <c r="Q498" s="11" t="s">
        <v>90</v>
      </c>
      <c r="R498" s="11" t="s">
        <v>223</v>
      </c>
      <c r="S498" s="11" t="s">
        <v>2649</v>
      </c>
      <c r="T498" s="126" t="str">
        <f>IF(COUNTIFS('DWD RAW File'!$E:$E,$B498,'DWD RAW File'!$AF:$AF,$C$1)&gt;0, IF(COUNTIFS('DWD RAW File'!$E:$E,$B498,'DWD RAW File'!$AF:$AF,$C$1,'DWD RAW File'!$AB:$AB,"Present")&gt;0,"6th Day OT","OFF"), IF(COUNTIFS('DWD RAW File'!$E:$E,$B498,'DWD RAW File'!$AG:$AG,$C$1)&gt;0, IF(COUNTIFS('DWD RAW File'!$E:$E,$B498,'DWD RAW File'!$AG:$AG,$C$1,'DWD RAW File'!$AB:$AB,"Present")&gt;0,"7th Day OT","OFF"), IF(COUNTIFS('DWD RAW File'!$E:$E,$B498,'DWD RAW File'!$AB:$AB,"Present")&gt;0, "P", IF(COUNTIFS('DWD RAW File'!$E:$E,$B498,'DWD RAW File'!$AB:$AB,"Not Present",'DWD RAW File'!$AK:$AK,"&lt;&gt;")&gt;0, _xlfn.XLOOKUP($B498,'DWD RAW File'!$E:$E,'DWD RAW File'!$AK:$AK,""), IF(COUNTIFS('DWD RAW File'!$E:$E,$B498,'DWD RAW File'!$AB:$AB,"Not Present",'DWD RAW File'!$AL:$AL,"&lt;&gt;")&gt;0, _xlfn.XLOOKUP($B498,'DWD RAW File'!$E:$E,'DWD RAW File'!$AL:$AL,""), "AB")))))</f>
        <v>OFF</v>
      </c>
      <c r="U498" s="97"/>
      <c r="V498" s="51">
        <v>45999</v>
      </c>
      <c r="W498" s="49" t="s">
        <v>1558</v>
      </c>
      <c r="X498" s="121" t="str">
        <f>VLOOKUP(Table1[[#This Row],[Psoft No]],[2]Roster_1788384531598!$E$1:$AU$1334,28,0)</f>
        <v>Tuesday</v>
      </c>
      <c r="Y498" s="121" t="b">
        <f>Table1[[#This Row],[Column1]]=Table1[[#This Row],[OFF1]]</f>
        <v>1</v>
      </c>
    </row>
    <row r="499" spans="1:25" ht="13" hidden="1" customHeight="1">
      <c r="A499" s="11">
        <v>493</v>
      </c>
      <c r="B499" s="11">
        <v>206953813</v>
      </c>
      <c r="C499" s="87" t="s">
        <v>2557</v>
      </c>
      <c r="D499" s="11" t="s">
        <v>2558</v>
      </c>
      <c r="E499" s="48" t="s">
        <v>31</v>
      </c>
      <c r="F499" s="48" t="s">
        <v>74</v>
      </c>
      <c r="G499" s="11" t="s">
        <v>64</v>
      </c>
      <c r="H499" s="11" t="s">
        <v>75</v>
      </c>
      <c r="I499" s="11">
        <v>1299</v>
      </c>
      <c r="J499" s="49" t="str">
        <f>VLOOKUP(Table1[[#This Row],[Psoft No]],[1]Roster!$C$1:$AJ$1369,9,0)</f>
        <v>Night Shift</v>
      </c>
      <c r="K499" s="49" t="s">
        <v>76</v>
      </c>
      <c r="L499" s="49" t="str">
        <f>VLOOKUP(Table1[[#This Row],[Psoft No]],[1]Roster!$C$1:$AJ$1369,11,0)</f>
        <v>Tuesday</v>
      </c>
      <c r="M499" s="49" t="str">
        <f>VLOOKUP(Table1[[#This Row],[Psoft No]],[1]Roster!$C$1:$AJ$1369,12,0)</f>
        <v>Wednesday</v>
      </c>
      <c r="N499" s="48" t="s">
        <v>86</v>
      </c>
      <c r="O499" s="86" t="s">
        <v>35</v>
      </c>
      <c r="P499" s="11" t="s">
        <v>80</v>
      </c>
      <c r="Q499" s="82" t="s">
        <v>90</v>
      </c>
      <c r="R499" s="11" t="s">
        <v>223</v>
      </c>
      <c r="S499" s="54" t="s">
        <v>2649</v>
      </c>
      <c r="T499" s="126" t="str">
        <f>IF(COUNTIFS('DWD RAW File'!$E:$E,$B499,'DWD RAW File'!$AF:$AF,$C$1)&gt;0, IF(COUNTIFS('DWD RAW File'!$E:$E,$B499,'DWD RAW File'!$AF:$AF,$C$1,'DWD RAW File'!$AB:$AB,"Present")&gt;0,"6th Day OT","OFF"), IF(COUNTIFS('DWD RAW File'!$E:$E,$B499,'DWD RAW File'!$AG:$AG,$C$1)&gt;0, IF(COUNTIFS('DWD RAW File'!$E:$E,$B499,'DWD RAW File'!$AG:$AG,$C$1,'DWD RAW File'!$AB:$AB,"Present")&gt;0,"7th Day OT","OFF"), IF(COUNTIFS('DWD RAW File'!$E:$E,$B499,'DWD RAW File'!$AB:$AB,"Present")&gt;0, "P", IF(COUNTIFS('DWD RAW File'!$E:$E,$B499,'DWD RAW File'!$AB:$AB,"Not Present",'DWD RAW File'!$AK:$AK,"&lt;&gt;")&gt;0, _xlfn.XLOOKUP($B499,'DWD RAW File'!$E:$E,'DWD RAW File'!$AK:$AK,""), IF(COUNTIFS('DWD RAW File'!$E:$E,$B499,'DWD RAW File'!$AB:$AB,"Not Present",'DWD RAW File'!$AL:$AL,"&lt;&gt;")&gt;0, _xlfn.XLOOKUP($B499,'DWD RAW File'!$E:$E,'DWD RAW File'!$AL:$AL,""), "AB")))))</f>
        <v>OFF</v>
      </c>
      <c r="U499" s="97"/>
      <c r="V499" s="51">
        <v>46051</v>
      </c>
      <c r="W499" s="2" t="s">
        <v>1558</v>
      </c>
      <c r="X499" s="121" t="str">
        <f>VLOOKUP(Table1[[#This Row],[Psoft No]],[2]Roster_1788384531598!$E$1:$AU$1334,28,0)</f>
        <v>Tuesday</v>
      </c>
      <c r="Y499" s="121" t="b">
        <f>Table1[[#This Row],[Column1]]=Table1[[#This Row],[OFF1]]</f>
        <v>1</v>
      </c>
    </row>
    <row r="500" spans="1:25" ht="13" hidden="1" customHeight="1">
      <c r="A500" s="11">
        <v>494</v>
      </c>
      <c r="B500" s="47">
        <v>206873780</v>
      </c>
      <c r="C500" s="87" t="s">
        <v>2559</v>
      </c>
      <c r="D500" s="11" t="s">
        <v>2560</v>
      </c>
      <c r="E500" s="48" t="s">
        <v>31</v>
      </c>
      <c r="F500" s="48" t="s">
        <v>74</v>
      </c>
      <c r="G500" s="48" t="s">
        <v>64</v>
      </c>
      <c r="H500" s="48" t="s">
        <v>75</v>
      </c>
      <c r="I500" s="11">
        <v>1299</v>
      </c>
      <c r="J500" s="49" t="str">
        <f>VLOOKUP(Table1[[#This Row],[Psoft No]],[1]Roster!$C$1:$AJ$1369,9,0)</f>
        <v>Night Shift</v>
      </c>
      <c r="K500" s="49" t="s">
        <v>76</v>
      </c>
      <c r="L500" s="49" t="str">
        <f>VLOOKUP(Table1[[#This Row],[Psoft No]],[1]Roster!$C$1:$AJ$1369,11,0)</f>
        <v>Tuesday</v>
      </c>
      <c r="M500" s="49" t="str">
        <f>VLOOKUP(Table1[[#This Row],[Psoft No]],[1]Roster!$C$1:$AJ$1369,12,0)</f>
        <v>Wednesday</v>
      </c>
      <c r="N500" s="49" t="s">
        <v>89</v>
      </c>
      <c r="O500" s="48" t="s">
        <v>35</v>
      </c>
      <c r="P500" s="48" t="s">
        <v>80</v>
      </c>
      <c r="Q500" s="11" t="s">
        <v>90</v>
      </c>
      <c r="R500" s="11" t="s">
        <v>230</v>
      </c>
      <c r="S500" s="11" t="s">
        <v>1730</v>
      </c>
      <c r="T500" s="126" t="str">
        <f>IF(COUNTIFS('DWD RAW File'!$E:$E,$B500,'DWD RAW File'!$AF:$AF,$C$1)&gt;0, IF(COUNTIFS('DWD RAW File'!$E:$E,$B500,'DWD RAW File'!$AF:$AF,$C$1,'DWD RAW File'!$AB:$AB,"Present")&gt;0,"6th Day OT","OFF"), IF(COUNTIFS('DWD RAW File'!$E:$E,$B500,'DWD RAW File'!$AG:$AG,$C$1)&gt;0, IF(COUNTIFS('DWD RAW File'!$E:$E,$B500,'DWD RAW File'!$AG:$AG,$C$1,'DWD RAW File'!$AB:$AB,"Present")&gt;0,"7th Day OT","OFF"), IF(COUNTIFS('DWD RAW File'!$E:$E,$B500,'DWD RAW File'!$AB:$AB,"Present")&gt;0, "P", IF(COUNTIFS('DWD RAW File'!$E:$E,$B500,'DWD RAW File'!$AB:$AB,"Not Present",'DWD RAW File'!$AK:$AK,"&lt;&gt;")&gt;0, _xlfn.XLOOKUP($B500,'DWD RAW File'!$E:$E,'DWD RAW File'!$AK:$AK,""), IF(COUNTIFS('DWD RAW File'!$E:$E,$B500,'DWD RAW File'!$AB:$AB,"Not Present",'DWD RAW File'!$AL:$AL,"&lt;&gt;")&gt;0, _xlfn.XLOOKUP($B500,'DWD RAW File'!$E:$E,'DWD RAW File'!$AL:$AL,""), "AB")))))</f>
        <v>OFF</v>
      </c>
      <c r="U500" s="97"/>
      <c r="V500" s="51">
        <v>46020</v>
      </c>
      <c r="W500" s="49" t="s">
        <v>1558</v>
      </c>
      <c r="X500" s="121" t="str">
        <f>VLOOKUP(Table1[[#This Row],[Psoft No]],[2]Roster_1788384531598!$E$1:$AU$1334,28,0)</f>
        <v>Tuesday</v>
      </c>
      <c r="Y500" s="121" t="b">
        <f>Table1[[#This Row],[Column1]]=Table1[[#This Row],[OFF1]]</f>
        <v>1</v>
      </c>
    </row>
    <row r="501" spans="1:25" ht="13" hidden="1" customHeight="1">
      <c r="A501" s="11">
        <v>495</v>
      </c>
      <c r="B501" s="47">
        <v>203800374</v>
      </c>
      <c r="C501" s="87" t="s">
        <v>2561</v>
      </c>
      <c r="D501" s="11" t="s">
        <v>2562</v>
      </c>
      <c r="E501" s="48" t="s">
        <v>31</v>
      </c>
      <c r="F501" s="48" t="s">
        <v>74</v>
      </c>
      <c r="G501" s="11" t="s">
        <v>64</v>
      </c>
      <c r="H501" s="11" t="s">
        <v>75</v>
      </c>
      <c r="I501" s="11">
        <v>1299</v>
      </c>
      <c r="J501" s="49" t="str">
        <f>VLOOKUP(Table1[[#This Row],[Psoft No]],[1]Roster!$C$1:$AJ$1369,9,0)</f>
        <v>Night Shift</v>
      </c>
      <c r="K501" s="49" t="s">
        <v>76</v>
      </c>
      <c r="L501" s="49" t="str">
        <f>VLOOKUP(Table1[[#This Row],[Psoft No]],[1]Roster!$C$1:$AJ$1369,11,0)</f>
        <v>Friday</v>
      </c>
      <c r="M501" s="49" t="str">
        <f>VLOOKUP(Table1[[#This Row],[Psoft No]],[1]Roster!$C$1:$AJ$1369,12,0)</f>
        <v>Saturday</v>
      </c>
      <c r="N501" s="49" t="s">
        <v>89</v>
      </c>
      <c r="O501" s="49" t="s">
        <v>35</v>
      </c>
      <c r="P501" s="11" t="s">
        <v>80</v>
      </c>
      <c r="Q501" s="11" t="s">
        <v>90</v>
      </c>
      <c r="R501" s="11" t="s">
        <v>230</v>
      </c>
      <c r="S501" s="11" t="s">
        <v>1730</v>
      </c>
      <c r="T501" s="126" t="str">
        <f>IF(COUNTIFS('DWD RAW File'!$E:$E,$B501,'DWD RAW File'!$AF:$AF,$C$1)&gt;0, IF(COUNTIFS('DWD RAW File'!$E:$E,$B501,'DWD RAW File'!$AF:$AF,$C$1,'DWD RAW File'!$AB:$AB,"Present")&gt;0,"6th Day OT","OFF"), IF(COUNTIFS('DWD RAW File'!$E:$E,$B501,'DWD RAW File'!$AG:$AG,$C$1)&gt;0, IF(COUNTIFS('DWD RAW File'!$E:$E,$B501,'DWD RAW File'!$AG:$AG,$C$1,'DWD RAW File'!$AB:$AB,"Present")&gt;0,"7th Day OT","OFF"), IF(COUNTIFS('DWD RAW File'!$E:$E,$B501,'DWD RAW File'!$AB:$AB,"Present")&gt;0, "P", IF(COUNTIFS('DWD RAW File'!$E:$E,$B501,'DWD RAW File'!$AB:$AB,"Not Present",'DWD RAW File'!$AK:$AK,"&lt;&gt;")&gt;0, _xlfn.XLOOKUP($B501,'DWD RAW File'!$E:$E,'DWD RAW File'!$AK:$AK,""), IF(COUNTIFS('DWD RAW File'!$E:$E,$B501,'DWD RAW File'!$AB:$AB,"Not Present",'DWD RAW File'!$AL:$AL,"&lt;&gt;")&gt;0, _xlfn.XLOOKUP($B501,'DWD RAW File'!$E:$E,'DWD RAW File'!$AL:$AL,""), "AB")))))</f>
        <v>P</v>
      </c>
      <c r="U501" s="97"/>
      <c r="V501" s="51">
        <v>45516</v>
      </c>
      <c r="W501" s="49" t="s">
        <v>1558</v>
      </c>
      <c r="X501" s="121" t="str">
        <f>VLOOKUP(Table1[[#This Row],[Psoft No]],[2]Roster_1788384531598!$E$1:$AU$1334,28,0)</f>
        <v>Friday</v>
      </c>
      <c r="Y501" s="121" t="b">
        <f>Table1[[#This Row],[Column1]]=Table1[[#This Row],[OFF1]]</f>
        <v>1</v>
      </c>
    </row>
    <row r="502" spans="1:25" ht="13" hidden="1" customHeight="1">
      <c r="A502" s="11">
        <v>496</v>
      </c>
      <c r="B502" s="47">
        <v>204883245</v>
      </c>
      <c r="C502" s="87" t="s">
        <v>515</v>
      </c>
      <c r="D502" s="11" t="s">
        <v>516</v>
      </c>
      <c r="E502" s="48" t="s">
        <v>31</v>
      </c>
      <c r="F502" s="48" t="s">
        <v>74</v>
      </c>
      <c r="G502" s="11" t="s">
        <v>64</v>
      </c>
      <c r="H502" s="11" t="s">
        <v>75</v>
      </c>
      <c r="I502" s="11">
        <v>1299</v>
      </c>
      <c r="J502" s="49" t="str">
        <f>VLOOKUP(Table1[[#This Row],[Psoft No]],[1]Roster!$C$1:$AJ$1369,9,0)</f>
        <v>Day Shift</v>
      </c>
      <c r="K502" s="49" t="s">
        <v>76</v>
      </c>
      <c r="L502" s="49" t="str">
        <f>VLOOKUP(Table1[[#This Row],[Psoft No]],[1]Roster!$C$1:$AJ$1369,11,0)</f>
        <v>Tuesday</v>
      </c>
      <c r="M502" s="49" t="str">
        <f>VLOOKUP(Table1[[#This Row],[Psoft No]],[1]Roster!$C$1:$AJ$1369,12,0)</f>
        <v>Wednesday</v>
      </c>
      <c r="N502" s="48" t="s">
        <v>86</v>
      </c>
      <c r="O502" s="49" t="s">
        <v>35</v>
      </c>
      <c r="P502" s="11" t="s">
        <v>80</v>
      </c>
      <c r="Q502" s="11" t="s">
        <v>87</v>
      </c>
      <c r="R502" s="11" t="s">
        <v>224</v>
      </c>
      <c r="S502" s="11" t="s">
        <v>225</v>
      </c>
      <c r="T502" s="126" t="str">
        <f>IF(COUNTIFS('DWD RAW File'!$E:$E,$B502,'DWD RAW File'!$AF:$AF,$C$1)&gt;0, IF(COUNTIFS('DWD RAW File'!$E:$E,$B502,'DWD RAW File'!$AF:$AF,$C$1,'DWD RAW File'!$AB:$AB,"Present")&gt;0,"6th Day OT","OFF"), IF(COUNTIFS('DWD RAW File'!$E:$E,$B502,'DWD RAW File'!$AG:$AG,$C$1)&gt;0, IF(COUNTIFS('DWD RAW File'!$E:$E,$B502,'DWD RAW File'!$AG:$AG,$C$1,'DWD RAW File'!$AB:$AB,"Present")&gt;0,"7th Day OT","OFF"), IF(COUNTIFS('DWD RAW File'!$E:$E,$B502,'DWD RAW File'!$AB:$AB,"Present")&gt;0, "P", IF(COUNTIFS('DWD RAW File'!$E:$E,$B502,'DWD RAW File'!$AB:$AB,"Not Present",'DWD RAW File'!$AK:$AK,"&lt;&gt;")&gt;0, _xlfn.XLOOKUP($B502,'DWD RAW File'!$E:$E,'DWD RAW File'!$AK:$AK,""), IF(COUNTIFS('DWD RAW File'!$E:$E,$B502,'DWD RAW File'!$AB:$AB,"Not Present",'DWD RAW File'!$AL:$AL,"&lt;&gt;")&gt;0, _xlfn.XLOOKUP($B502,'DWD RAW File'!$E:$E,'DWD RAW File'!$AL:$AL,""), "AB")))))</f>
        <v>OFF</v>
      </c>
      <c r="U502" s="97"/>
      <c r="V502" s="51">
        <v>45691</v>
      </c>
      <c r="W502" s="49" t="s">
        <v>1557</v>
      </c>
      <c r="X502" s="121" t="str">
        <f>VLOOKUP(Table1[[#This Row],[Psoft No]],[2]Roster_1788384531598!$E$1:$AU$1334,28,0)</f>
        <v>Tuesday</v>
      </c>
      <c r="Y502" s="121" t="b">
        <f>Table1[[#This Row],[Column1]]=Table1[[#This Row],[OFF1]]</f>
        <v>1</v>
      </c>
    </row>
    <row r="503" spans="1:25" ht="13" hidden="1" customHeight="1">
      <c r="A503" s="11">
        <v>497</v>
      </c>
      <c r="B503" s="47">
        <v>205506476</v>
      </c>
      <c r="C503" s="87" t="s">
        <v>2563</v>
      </c>
      <c r="D503" s="11" t="s">
        <v>2564</v>
      </c>
      <c r="E503" s="48" t="s">
        <v>31</v>
      </c>
      <c r="F503" s="48" t="s">
        <v>74</v>
      </c>
      <c r="G503" s="11" t="s">
        <v>64</v>
      </c>
      <c r="H503" s="11" t="s">
        <v>75</v>
      </c>
      <c r="I503" s="11">
        <v>1299</v>
      </c>
      <c r="J503" s="49" t="str">
        <f>VLOOKUP(Table1[[#This Row],[Psoft No]],[1]Roster!$C$1:$AJ$1369,9,0)</f>
        <v>Day Shift</v>
      </c>
      <c r="K503" s="49" t="s">
        <v>76</v>
      </c>
      <c r="L503" s="49" t="str">
        <f>VLOOKUP(Table1[[#This Row],[Psoft No]],[1]Roster!$C$1:$AJ$1369,11,0)</f>
        <v>Tuesday</v>
      </c>
      <c r="M503" s="49" t="str">
        <f>VLOOKUP(Table1[[#This Row],[Psoft No]],[1]Roster!$C$1:$AJ$1369,12,0)</f>
        <v>Wednesday</v>
      </c>
      <c r="N503" s="49" t="s">
        <v>89</v>
      </c>
      <c r="O503" s="49" t="s">
        <v>35</v>
      </c>
      <c r="P503" s="11" t="s">
        <v>80</v>
      </c>
      <c r="Q503" s="11" t="s">
        <v>96</v>
      </c>
      <c r="R503" s="11" t="s">
        <v>230</v>
      </c>
      <c r="S503" s="11" t="s">
        <v>1730</v>
      </c>
      <c r="T503" s="126" t="str">
        <f>IF(COUNTIFS('DWD RAW File'!$E:$E,$B503,'DWD RAW File'!$AF:$AF,$C$1)&gt;0, IF(COUNTIFS('DWD RAW File'!$E:$E,$B503,'DWD RAW File'!$AF:$AF,$C$1,'DWD RAW File'!$AB:$AB,"Present")&gt;0,"6th Day OT","OFF"), IF(COUNTIFS('DWD RAW File'!$E:$E,$B503,'DWD RAW File'!$AG:$AG,$C$1)&gt;0, IF(COUNTIFS('DWD RAW File'!$E:$E,$B503,'DWD RAW File'!$AG:$AG,$C$1,'DWD RAW File'!$AB:$AB,"Present")&gt;0,"7th Day OT","OFF"), IF(COUNTIFS('DWD RAW File'!$E:$E,$B503,'DWD RAW File'!$AB:$AB,"Present")&gt;0, "P", IF(COUNTIFS('DWD RAW File'!$E:$E,$B503,'DWD RAW File'!$AB:$AB,"Not Present",'DWD RAW File'!$AK:$AK,"&lt;&gt;")&gt;0, _xlfn.XLOOKUP($B503,'DWD RAW File'!$E:$E,'DWD RAW File'!$AK:$AK,""), IF(COUNTIFS('DWD RAW File'!$E:$E,$B503,'DWD RAW File'!$AB:$AB,"Not Present",'DWD RAW File'!$AL:$AL,"&lt;&gt;")&gt;0, _xlfn.XLOOKUP($B503,'DWD RAW File'!$E:$E,'DWD RAW File'!$AL:$AL,""), "AB")))))</f>
        <v>OFF</v>
      </c>
      <c r="U503" s="97"/>
      <c r="V503" s="51">
        <v>45831</v>
      </c>
      <c r="W503" s="49" t="s">
        <v>1558</v>
      </c>
      <c r="X503" s="121" t="str">
        <f>VLOOKUP(Table1[[#This Row],[Psoft No]],[2]Roster_1788384531598!$E$1:$AU$1334,28,0)</f>
        <v>Tuesday</v>
      </c>
      <c r="Y503" s="121" t="b">
        <f>Table1[[#This Row],[Column1]]=Table1[[#This Row],[OFF1]]</f>
        <v>1</v>
      </c>
    </row>
    <row r="504" spans="1:25" ht="13" hidden="1" customHeight="1">
      <c r="A504" s="11">
        <v>498</v>
      </c>
      <c r="B504" s="47">
        <v>204405779</v>
      </c>
      <c r="C504" s="87" t="s">
        <v>517</v>
      </c>
      <c r="D504" s="11" t="s">
        <v>518</v>
      </c>
      <c r="E504" s="48" t="s">
        <v>31</v>
      </c>
      <c r="F504" s="48" t="s">
        <v>74</v>
      </c>
      <c r="G504" s="11" t="s">
        <v>64</v>
      </c>
      <c r="H504" s="11" t="s">
        <v>75</v>
      </c>
      <c r="I504" s="11">
        <v>1299</v>
      </c>
      <c r="J504" s="49" t="str">
        <f>VLOOKUP(Table1[[#This Row],[Psoft No]],[1]Roster!$C$1:$AJ$1369,9,0)</f>
        <v>Day Shift</v>
      </c>
      <c r="K504" s="49" t="s">
        <v>76</v>
      </c>
      <c r="L504" s="49" t="str">
        <f>VLOOKUP(Table1[[#This Row],[Psoft No]],[1]Roster!$C$1:$AJ$1369,11,0)</f>
        <v>Friday</v>
      </c>
      <c r="M504" s="49" t="str">
        <f>VLOOKUP(Table1[[#This Row],[Psoft No]],[1]Roster!$C$1:$AJ$1369,12,0)</f>
        <v>Saturday</v>
      </c>
      <c r="N504" s="48" t="s">
        <v>86</v>
      </c>
      <c r="O504" s="49" t="s">
        <v>35</v>
      </c>
      <c r="P504" s="11" t="s">
        <v>80</v>
      </c>
      <c r="Q504" s="11" t="s">
        <v>87</v>
      </c>
      <c r="R504" s="11" t="s">
        <v>224</v>
      </c>
      <c r="S504" s="11" t="s">
        <v>225</v>
      </c>
      <c r="T504" s="126" t="str">
        <f>IF(COUNTIFS('DWD RAW File'!$E:$E,$B504,'DWD RAW File'!$AF:$AF,$C$1)&gt;0, IF(COUNTIFS('DWD RAW File'!$E:$E,$B504,'DWD RAW File'!$AF:$AF,$C$1,'DWD RAW File'!$AB:$AB,"Present")&gt;0,"6th Day OT","OFF"), IF(COUNTIFS('DWD RAW File'!$E:$E,$B504,'DWD RAW File'!$AG:$AG,$C$1)&gt;0, IF(COUNTIFS('DWD RAW File'!$E:$E,$B504,'DWD RAW File'!$AG:$AG,$C$1,'DWD RAW File'!$AB:$AB,"Present")&gt;0,"7th Day OT","OFF"), IF(COUNTIFS('DWD RAW File'!$E:$E,$B504,'DWD RAW File'!$AB:$AB,"Present")&gt;0, "P", IF(COUNTIFS('DWD RAW File'!$E:$E,$B504,'DWD RAW File'!$AB:$AB,"Not Present",'DWD RAW File'!$AK:$AK,"&lt;&gt;")&gt;0, _xlfn.XLOOKUP($B504,'DWD RAW File'!$E:$E,'DWD RAW File'!$AK:$AK,""), IF(COUNTIFS('DWD RAW File'!$E:$E,$B504,'DWD RAW File'!$AB:$AB,"Not Present",'DWD RAW File'!$AL:$AL,"&lt;&gt;")&gt;0, _xlfn.XLOOKUP($B504,'DWD RAW File'!$E:$E,'DWD RAW File'!$AL:$AL,""), "AB")))))</f>
        <v>P</v>
      </c>
      <c r="U504" s="97"/>
      <c r="V504" s="51">
        <v>45596</v>
      </c>
      <c r="W504" s="49" t="s">
        <v>1559</v>
      </c>
      <c r="X504" s="121" t="str">
        <f>VLOOKUP(Table1[[#This Row],[Psoft No]],[2]Roster_1788384531598!$E$1:$AU$1334,28,0)</f>
        <v>Friday</v>
      </c>
      <c r="Y504" s="121" t="b">
        <f>Table1[[#This Row],[Column1]]=Table1[[#This Row],[OFF1]]</f>
        <v>1</v>
      </c>
    </row>
    <row r="505" spans="1:25" ht="13" hidden="1" customHeight="1">
      <c r="A505" s="11">
        <v>499</v>
      </c>
      <c r="B505" s="47">
        <v>205495595</v>
      </c>
      <c r="C505" s="87" t="s">
        <v>519</v>
      </c>
      <c r="D505" s="11" t="s">
        <v>520</v>
      </c>
      <c r="E505" s="48" t="s">
        <v>31</v>
      </c>
      <c r="F505" s="48" t="s">
        <v>74</v>
      </c>
      <c r="G505" s="11" t="s">
        <v>64</v>
      </c>
      <c r="H505" s="11" t="s">
        <v>75</v>
      </c>
      <c r="I505" s="11">
        <v>1299</v>
      </c>
      <c r="J505" s="49" t="str">
        <f>VLOOKUP(Table1[[#This Row],[Psoft No]],[1]Roster!$C$1:$AJ$1369,9,0)</f>
        <v>Day Shift</v>
      </c>
      <c r="K505" s="49" t="s">
        <v>76</v>
      </c>
      <c r="L505" s="49" t="str">
        <f>VLOOKUP(Table1[[#This Row],[Psoft No]],[1]Roster!$C$1:$AJ$1369,11,0)</f>
        <v>Tuesday</v>
      </c>
      <c r="M505" s="49" t="str">
        <f>VLOOKUP(Table1[[#This Row],[Psoft No]],[1]Roster!$C$1:$AJ$1369,12,0)</f>
        <v>Wednesday</v>
      </c>
      <c r="N505" s="49" t="s">
        <v>89</v>
      </c>
      <c r="O505" s="49" t="s">
        <v>35</v>
      </c>
      <c r="P505" s="11" t="s">
        <v>80</v>
      </c>
      <c r="Q505" s="11" t="s">
        <v>96</v>
      </c>
      <c r="R505" s="11" t="s">
        <v>230</v>
      </c>
      <c r="S505" s="11" t="s">
        <v>1730</v>
      </c>
      <c r="T505" s="126" t="str">
        <f>IF(COUNTIFS('DWD RAW File'!$E:$E,$B505,'DWD RAW File'!$AF:$AF,$C$1)&gt;0, IF(COUNTIFS('DWD RAW File'!$E:$E,$B505,'DWD RAW File'!$AF:$AF,$C$1,'DWD RAW File'!$AB:$AB,"Present")&gt;0,"6th Day OT","OFF"), IF(COUNTIFS('DWD RAW File'!$E:$E,$B505,'DWD RAW File'!$AG:$AG,$C$1)&gt;0, IF(COUNTIFS('DWD RAW File'!$E:$E,$B505,'DWD RAW File'!$AG:$AG,$C$1,'DWD RAW File'!$AB:$AB,"Present")&gt;0,"7th Day OT","OFF"), IF(COUNTIFS('DWD RAW File'!$E:$E,$B505,'DWD RAW File'!$AB:$AB,"Present")&gt;0, "P", IF(COUNTIFS('DWD RAW File'!$E:$E,$B505,'DWD RAW File'!$AB:$AB,"Not Present",'DWD RAW File'!$AK:$AK,"&lt;&gt;")&gt;0, _xlfn.XLOOKUP($B505,'DWD RAW File'!$E:$E,'DWD RAW File'!$AK:$AK,""), IF(COUNTIFS('DWD RAW File'!$E:$E,$B505,'DWD RAW File'!$AB:$AB,"Not Present",'DWD RAW File'!$AL:$AL,"&lt;&gt;")&gt;0, _xlfn.XLOOKUP($B505,'DWD RAW File'!$E:$E,'DWD RAW File'!$AL:$AL,""), "AB")))))</f>
        <v>OFF</v>
      </c>
      <c r="U505" s="97"/>
      <c r="V505" s="51">
        <v>45831</v>
      </c>
      <c r="W505" s="49" t="s">
        <v>1558</v>
      </c>
      <c r="X505" s="121" t="str">
        <f>VLOOKUP(Table1[[#This Row],[Psoft No]],[2]Roster_1788384531598!$E$1:$AU$1334,28,0)</f>
        <v>Tuesday</v>
      </c>
      <c r="Y505" s="121" t="b">
        <f>Table1[[#This Row],[Column1]]=Table1[[#This Row],[OFF1]]</f>
        <v>1</v>
      </c>
    </row>
    <row r="506" spans="1:25" ht="13" hidden="1" customHeight="1">
      <c r="A506" s="11">
        <v>500</v>
      </c>
      <c r="B506" s="47">
        <v>203850937</v>
      </c>
      <c r="C506" s="87" t="s">
        <v>522</v>
      </c>
      <c r="D506" s="11" t="s">
        <v>523</v>
      </c>
      <c r="E506" s="48" t="s">
        <v>31</v>
      </c>
      <c r="F506" s="48" t="s">
        <v>74</v>
      </c>
      <c r="G506" s="11" t="s">
        <v>64</v>
      </c>
      <c r="H506" s="11" t="s">
        <v>75</v>
      </c>
      <c r="I506" s="11">
        <v>1299</v>
      </c>
      <c r="J506" s="49" t="str">
        <f>VLOOKUP(Table1[[#This Row],[Psoft No]],[1]Roster!$C$1:$AJ$1369,9,0)</f>
        <v>Night Shift</v>
      </c>
      <c r="K506" s="49" t="s">
        <v>76</v>
      </c>
      <c r="L506" s="49" t="str">
        <f>VLOOKUP(Table1[[#This Row],[Psoft No]],[1]Roster!$C$1:$AJ$1369,11,0)</f>
        <v>Sunday</v>
      </c>
      <c r="M506" s="49" t="str">
        <f>VLOOKUP(Table1[[#This Row],[Psoft No]],[1]Roster!$C$1:$AJ$1369,12,0)</f>
        <v>Monday</v>
      </c>
      <c r="N506" s="48" t="s">
        <v>79</v>
      </c>
      <c r="O506" s="49" t="s">
        <v>35</v>
      </c>
      <c r="P506" s="11" t="s">
        <v>80</v>
      </c>
      <c r="Q506" s="11" t="s">
        <v>81</v>
      </c>
      <c r="R506" s="11" t="s">
        <v>224</v>
      </c>
      <c r="S506" s="11" t="s">
        <v>225</v>
      </c>
      <c r="T506" s="126" t="str">
        <f>IF(COUNTIFS('DWD RAW File'!$E:$E,$B506,'DWD RAW File'!$AF:$AF,$C$1)&gt;0, IF(COUNTIFS('DWD RAW File'!$E:$E,$B506,'DWD RAW File'!$AF:$AF,$C$1,'DWD RAW File'!$AB:$AB,"Present")&gt;0,"6th Day OT","OFF"), IF(COUNTIFS('DWD RAW File'!$E:$E,$B506,'DWD RAW File'!$AG:$AG,$C$1)&gt;0, IF(COUNTIFS('DWD RAW File'!$E:$E,$B506,'DWD RAW File'!$AG:$AG,$C$1,'DWD RAW File'!$AB:$AB,"Present")&gt;0,"7th Day OT","OFF"), IF(COUNTIFS('DWD RAW File'!$E:$E,$B506,'DWD RAW File'!$AB:$AB,"Present")&gt;0, "P", IF(COUNTIFS('DWD RAW File'!$E:$E,$B506,'DWD RAW File'!$AB:$AB,"Not Present",'DWD RAW File'!$AK:$AK,"&lt;&gt;")&gt;0, _xlfn.XLOOKUP($B506,'DWD RAW File'!$E:$E,'DWD RAW File'!$AK:$AK,""), IF(COUNTIFS('DWD RAW File'!$E:$E,$B506,'DWD RAW File'!$AB:$AB,"Not Present",'DWD RAW File'!$AL:$AL,"&lt;&gt;")&gt;0, _xlfn.XLOOKUP($B506,'DWD RAW File'!$E:$E,'DWD RAW File'!$AL:$AL,""), "AB")))))</f>
        <v>P</v>
      </c>
      <c r="U506" s="97"/>
      <c r="V506" s="51">
        <v>45524</v>
      </c>
      <c r="W506" s="49" t="s">
        <v>1557</v>
      </c>
      <c r="X506" s="121" t="str">
        <f>VLOOKUP(Table1[[#This Row],[Psoft No]],[2]Roster_1788384531598!$E$1:$AU$1334,28,0)</f>
        <v>Sunday</v>
      </c>
      <c r="Y506" s="121" t="b">
        <f>Table1[[#This Row],[Column1]]=Table1[[#This Row],[OFF1]]</f>
        <v>1</v>
      </c>
    </row>
    <row r="507" spans="1:25" ht="13" hidden="1" customHeight="1">
      <c r="A507" s="11">
        <v>501</v>
      </c>
      <c r="B507" s="47">
        <v>203736774</v>
      </c>
      <c r="C507" s="87" t="s">
        <v>524</v>
      </c>
      <c r="D507" s="11" t="s">
        <v>525</v>
      </c>
      <c r="E507" s="48" t="s">
        <v>31</v>
      </c>
      <c r="F507" s="48" t="s">
        <v>74</v>
      </c>
      <c r="G507" s="11" t="s">
        <v>64</v>
      </c>
      <c r="H507" s="11" t="s">
        <v>75</v>
      </c>
      <c r="I507" s="11">
        <v>1299</v>
      </c>
      <c r="J507" s="49" t="str">
        <f>VLOOKUP(Table1[[#This Row],[Psoft No]],[1]Roster!$C$1:$AJ$1369,9,0)</f>
        <v>Day Shift</v>
      </c>
      <c r="K507" s="49" t="s">
        <v>76</v>
      </c>
      <c r="L507" s="49" t="str">
        <f>VLOOKUP(Table1[[#This Row],[Psoft No]],[1]Roster!$C$1:$AJ$1369,11,0)</f>
        <v>Sunday</v>
      </c>
      <c r="M507" s="49" t="str">
        <f>VLOOKUP(Table1[[#This Row],[Psoft No]],[1]Roster!$C$1:$AJ$1369,12,0)</f>
        <v>Monday</v>
      </c>
      <c r="N507" s="48" t="s">
        <v>86</v>
      </c>
      <c r="O507" s="49" t="s">
        <v>35</v>
      </c>
      <c r="P507" s="11" t="s">
        <v>80</v>
      </c>
      <c r="Q507" s="11" t="s">
        <v>99</v>
      </c>
      <c r="R507" s="11" t="s">
        <v>230</v>
      </c>
      <c r="S507" s="11" t="s">
        <v>1730</v>
      </c>
      <c r="T507" s="126" t="s">
        <v>7</v>
      </c>
      <c r="U507" s="97"/>
      <c r="V507" s="51">
        <v>45502</v>
      </c>
      <c r="W507" s="49" t="s">
        <v>1558</v>
      </c>
      <c r="X507" s="121" t="str">
        <f>VLOOKUP(Table1[[#This Row],[Psoft No]],[2]Roster_1788384531598!$E$1:$AU$1334,28,0)</f>
        <v>Sunday</v>
      </c>
      <c r="Y507" s="121" t="b">
        <f>Table1[[#This Row],[Column1]]=Table1[[#This Row],[OFF1]]</f>
        <v>1</v>
      </c>
    </row>
    <row r="508" spans="1:25" ht="13" hidden="1" customHeight="1">
      <c r="A508" s="11">
        <v>502</v>
      </c>
      <c r="B508" s="47">
        <v>204869089</v>
      </c>
      <c r="C508" s="87" t="s">
        <v>526</v>
      </c>
      <c r="D508" s="11" t="s">
        <v>527</v>
      </c>
      <c r="E508" s="48" t="s">
        <v>31</v>
      </c>
      <c r="F508" s="48" t="s">
        <v>74</v>
      </c>
      <c r="G508" s="11" t="s">
        <v>64</v>
      </c>
      <c r="H508" s="11" t="s">
        <v>75</v>
      </c>
      <c r="I508" s="11">
        <v>1299</v>
      </c>
      <c r="J508" s="49" t="str">
        <f>VLOOKUP(Table1[[#This Row],[Psoft No]],[1]Roster!$C$1:$AJ$1369,9,0)</f>
        <v>Day Shift</v>
      </c>
      <c r="K508" s="49" t="s">
        <v>76</v>
      </c>
      <c r="L508" s="49" t="str">
        <f>VLOOKUP(Table1[[#This Row],[Psoft No]],[1]Roster!$C$1:$AJ$1369,11,0)</f>
        <v>Wednesday</v>
      </c>
      <c r="M508" s="49" t="str">
        <f>VLOOKUP(Table1[[#This Row],[Psoft No]],[1]Roster!$C$1:$AJ$1369,12,0)</f>
        <v>Thursday</v>
      </c>
      <c r="N508" s="48" t="s">
        <v>86</v>
      </c>
      <c r="O508" s="49" t="s">
        <v>35</v>
      </c>
      <c r="P508" s="11" t="s">
        <v>80</v>
      </c>
      <c r="Q508" s="11" t="s">
        <v>87</v>
      </c>
      <c r="R508" s="11" t="s">
        <v>230</v>
      </c>
      <c r="S508" s="11" t="s">
        <v>1730</v>
      </c>
      <c r="T508" s="126" t="str">
        <f>IF(COUNTIFS('DWD RAW File'!$E:$E,$B508,'DWD RAW File'!$AF:$AF,$C$1)&gt;0, IF(COUNTIFS('DWD RAW File'!$E:$E,$B508,'DWD RAW File'!$AF:$AF,$C$1,'DWD RAW File'!$AB:$AB,"Present")&gt;0,"6th Day OT","OFF"), IF(COUNTIFS('DWD RAW File'!$E:$E,$B508,'DWD RAW File'!$AG:$AG,$C$1)&gt;0, IF(COUNTIFS('DWD RAW File'!$E:$E,$B508,'DWD RAW File'!$AG:$AG,$C$1,'DWD RAW File'!$AB:$AB,"Present")&gt;0,"7th Day OT","OFF"), IF(COUNTIFS('DWD RAW File'!$E:$E,$B508,'DWD RAW File'!$AB:$AB,"Present")&gt;0, "P", IF(COUNTIFS('DWD RAW File'!$E:$E,$B508,'DWD RAW File'!$AB:$AB,"Not Present",'DWD RAW File'!$AK:$AK,"&lt;&gt;")&gt;0, _xlfn.XLOOKUP($B508,'DWD RAW File'!$E:$E,'DWD RAW File'!$AK:$AK,""), IF(COUNTIFS('DWD RAW File'!$E:$E,$B508,'DWD RAW File'!$AB:$AB,"Not Present",'DWD RAW File'!$AL:$AL,"&lt;&gt;")&gt;0, _xlfn.XLOOKUP($B508,'DWD RAW File'!$E:$E,'DWD RAW File'!$AL:$AL,""), "AB")))))</f>
        <v>OFF</v>
      </c>
      <c r="U508" s="97"/>
      <c r="V508" s="51">
        <v>45691</v>
      </c>
      <c r="W508" s="49" t="s">
        <v>1558</v>
      </c>
      <c r="X508" s="121" t="str">
        <f>VLOOKUP(Table1[[#This Row],[Psoft No]],[2]Roster_1788384531598!$E$1:$AU$1334,28,0)</f>
        <v>Wednesday</v>
      </c>
      <c r="Y508" s="121" t="b">
        <f>Table1[[#This Row],[Column1]]=Table1[[#This Row],[OFF1]]</f>
        <v>1</v>
      </c>
    </row>
    <row r="509" spans="1:25" ht="13" hidden="1" customHeight="1">
      <c r="A509" s="11">
        <v>503</v>
      </c>
      <c r="B509" s="47">
        <v>206873793</v>
      </c>
      <c r="C509" s="87" t="s">
        <v>2565</v>
      </c>
      <c r="D509" s="11" t="s">
        <v>2566</v>
      </c>
      <c r="E509" s="48" t="s">
        <v>31</v>
      </c>
      <c r="F509" s="48" t="s">
        <v>74</v>
      </c>
      <c r="G509" s="48" t="s">
        <v>64</v>
      </c>
      <c r="H509" s="48" t="s">
        <v>75</v>
      </c>
      <c r="I509" s="11">
        <v>1299</v>
      </c>
      <c r="J509" s="49" t="str">
        <f>VLOOKUP(Table1[[#This Row],[Psoft No]],[1]Roster!$C$1:$AJ$1369,9,0)</f>
        <v>Day Shift</v>
      </c>
      <c r="K509" s="49" t="s">
        <v>76</v>
      </c>
      <c r="L509" s="49" t="str">
        <f>VLOOKUP(Table1[[#This Row],[Psoft No]],[1]Roster!$C$1:$AJ$1369,11,0)</f>
        <v>Tuesday</v>
      </c>
      <c r="M509" s="49" t="str">
        <f>VLOOKUP(Table1[[#This Row],[Psoft No]],[1]Roster!$C$1:$AJ$1369,12,0)</f>
        <v>Wednesday</v>
      </c>
      <c r="N509" s="49" t="s">
        <v>89</v>
      </c>
      <c r="O509" s="48" t="s">
        <v>35</v>
      </c>
      <c r="P509" s="48" t="s">
        <v>80</v>
      </c>
      <c r="Q509" s="11" t="s">
        <v>90</v>
      </c>
      <c r="R509" s="11" t="s">
        <v>230</v>
      </c>
      <c r="S509" s="11" t="s">
        <v>1730</v>
      </c>
      <c r="T509" s="126" t="str">
        <f>IF(COUNTIFS('DWD RAW File'!$E:$E,$B509,'DWD RAW File'!$AF:$AF,$C$1)&gt;0, IF(COUNTIFS('DWD RAW File'!$E:$E,$B509,'DWD RAW File'!$AF:$AF,$C$1,'DWD RAW File'!$AB:$AB,"Present")&gt;0,"6th Day OT","OFF"), IF(COUNTIFS('DWD RAW File'!$E:$E,$B509,'DWD RAW File'!$AG:$AG,$C$1)&gt;0, IF(COUNTIFS('DWD RAW File'!$E:$E,$B509,'DWD RAW File'!$AG:$AG,$C$1,'DWD RAW File'!$AB:$AB,"Present")&gt;0,"7th Day OT","OFF"), IF(COUNTIFS('DWD RAW File'!$E:$E,$B509,'DWD RAW File'!$AB:$AB,"Present")&gt;0, "P", IF(COUNTIFS('DWD RAW File'!$E:$E,$B509,'DWD RAW File'!$AB:$AB,"Not Present",'DWD RAW File'!$AK:$AK,"&lt;&gt;")&gt;0, _xlfn.XLOOKUP($B509,'DWD RAW File'!$E:$E,'DWD RAW File'!$AK:$AK,""), IF(COUNTIFS('DWD RAW File'!$E:$E,$B509,'DWD RAW File'!$AB:$AB,"Not Present",'DWD RAW File'!$AL:$AL,"&lt;&gt;")&gt;0, _xlfn.XLOOKUP($B509,'DWD RAW File'!$E:$E,'DWD RAW File'!$AL:$AL,""), "AB")))))</f>
        <v>OFF</v>
      </c>
      <c r="U509" s="97"/>
      <c r="V509" s="51">
        <v>46020</v>
      </c>
      <c r="W509" s="49" t="s">
        <v>1558</v>
      </c>
      <c r="X509" s="121" t="str">
        <f>VLOOKUP(Table1[[#This Row],[Psoft No]],[2]Roster_1788384531598!$E$1:$AU$1334,28,0)</f>
        <v>Tuesday</v>
      </c>
      <c r="Y509" s="121" t="b">
        <f>Table1[[#This Row],[Column1]]=Table1[[#This Row],[OFF1]]</f>
        <v>1</v>
      </c>
    </row>
    <row r="510" spans="1:25" ht="13" hidden="1" customHeight="1">
      <c r="A510" s="11">
        <v>504</v>
      </c>
      <c r="B510" s="47">
        <v>204883081</v>
      </c>
      <c r="C510" s="87" t="s">
        <v>528</v>
      </c>
      <c r="D510" s="11" t="s">
        <v>529</v>
      </c>
      <c r="E510" s="48" t="s">
        <v>31</v>
      </c>
      <c r="F510" s="48" t="s">
        <v>74</v>
      </c>
      <c r="G510" s="11" t="s">
        <v>64</v>
      </c>
      <c r="H510" s="11" t="s">
        <v>75</v>
      </c>
      <c r="I510" s="11">
        <v>1299</v>
      </c>
      <c r="J510" s="49" t="str">
        <f>VLOOKUP(Table1[[#This Row],[Psoft No]],[1]Roster!$C$1:$AJ$1369,9,0)</f>
        <v>Day Shift</v>
      </c>
      <c r="K510" s="49" t="s">
        <v>76</v>
      </c>
      <c r="L510" s="49" t="str">
        <f>VLOOKUP(Table1[[#This Row],[Psoft No]],[1]Roster!$C$1:$AJ$1369,11,0)</f>
        <v>Tuesday</v>
      </c>
      <c r="M510" s="49" t="str">
        <f>VLOOKUP(Table1[[#This Row],[Psoft No]],[1]Roster!$C$1:$AJ$1369,12,0)</f>
        <v>Wednesday</v>
      </c>
      <c r="N510" s="48" t="s">
        <v>86</v>
      </c>
      <c r="O510" s="49" t="s">
        <v>35</v>
      </c>
      <c r="P510" s="11" t="s">
        <v>80</v>
      </c>
      <c r="Q510" s="11" t="s">
        <v>87</v>
      </c>
      <c r="R510" s="11" t="s">
        <v>224</v>
      </c>
      <c r="S510" s="11" t="s">
        <v>225</v>
      </c>
      <c r="T510" s="126" t="str">
        <f>IF(COUNTIFS('DWD RAW File'!$E:$E,$B510,'DWD RAW File'!$AF:$AF,$C$1)&gt;0, IF(COUNTIFS('DWD RAW File'!$E:$E,$B510,'DWD RAW File'!$AF:$AF,$C$1,'DWD RAW File'!$AB:$AB,"Present")&gt;0,"6th Day OT","OFF"), IF(COUNTIFS('DWD RAW File'!$E:$E,$B510,'DWD RAW File'!$AG:$AG,$C$1)&gt;0, IF(COUNTIFS('DWD RAW File'!$E:$E,$B510,'DWD RAW File'!$AG:$AG,$C$1,'DWD RAW File'!$AB:$AB,"Present")&gt;0,"7th Day OT","OFF"), IF(COUNTIFS('DWD RAW File'!$E:$E,$B510,'DWD RAW File'!$AB:$AB,"Present")&gt;0, "P", IF(COUNTIFS('DWD RAW File'!$E:$E,$B510,'DWD RAW File'!$AB:$AB,"Not Present",'DWD RAW File'!$AK:$AK,"&lt;&gt;")&gt;0, _xlfn.XLOOKUP($B510,'DWD RAW File'!$E:$E,'DWD RAW File'!$AK:$AK,""), IF(COUNTIFS('DWD RAW File'!$E:$E,$B510,'DWD RAW File'!$AB:$AB,"Not Present",'DWD RAW File'!$AL:$AL,"&lt;&gt;")&gt;0, _xlfn.XLOOKUP($B510,'DWD RAW File'!$E:$E,'DWD RAW File'!$AL:$AL,""), "AB")))))</f>
        <v>OFF</v>
      </c>
      <c r="U510" s="97"/>
      <c r="V510" s="51">
        <v>45691</v>
      </c>
      <c r="W510" s="49" t="s">
        <v>1557</v>
      </c>
      <c r="X510" s="121" t="str">
        <f>VLOOKUP(Table1[[#This Row],[Psoft No]],[2]Roster_1788384531598!$E$1:$AU$1334,28,0)</f>
        <v>Tuesday</v>
      </c>
      <c r="Y510" s="121" t="b">
        <f>Table1[[#This Row],[Column1]]=Table1[[#This Row],[OFF1]]</f>
        <v>1</v>
      </c>
    </row>
    <row r="511" spans="1:25" ht="13" hidden="1" customHeight="1">
      <c r="A511" s="11">
        <v>505</v>
      </c>
      <c r="B511" s="47">
        <v>102718052</v>
      </c>
      <c r="C511" s="87" t="s">
        <v>530</v>
      </c>
      <c r="D511" s="11" t="s">
        <v>531</v>
      </c>
      <c r="E511" s="48" t="s">
        <v>34</v>
      </c>
      <c r="F511" s="48" t="s">
        <v>74</v>
      </c>
      <c r="G511" s="11" t="s">
        <v>64</v>
      </c>
      <c r="H511" s="11" t="s">
        <v>75</v>
      </c>
      <c r="I511" s="11">
        <v>1299</v>
      </c>
      <c r="J511" s="49" t="str">
        <f>VLOOKUP(Table1[[#This Row],[Psoft No]],[1]Roster!$C$1:$AJ$1369,9,0)</f>
        <v>Night Shift</v>
      </c>
      <c r="K511" s="49" t="s">
        <v>76</v>
      </c>
      <c r="L511" s="49" t="str">
        <f>VLOOKUP(Table1[[#This Row],[Psoft No]],[1]Roster!$C$1:$AJ$1369,11,0)</f>
        <v>Friday</v>
      </c>
      <c r="M511" s="49" t="str">
        <f>VLOOKUP(Table1[[#This Row],[Psoft No]],[1]Roster!$C$1:$AJ$1369,12,0)</f>
        <v>Saturday</v>
      </c>
      <c r="N511" s="48" t="s">
        <v>108</v>
      </c>
      <c r="O511" s="49" t="s">
        <v>35</v>
      </c>
      <c r="P511" s="11" t="s">
        <v>80</v>
      </c>
      <c r="Q511" s="11" t="s">
        <v>98</v>
      </c>
      <c r="R511" s="11" t="s">
        <v>224</v>
      </c>
      <c r="S511" s="11" t="s">
        <v>225</v>
      </c>
      <c r="T511" s="126" t="str">
        <f>IF(COUNTIFS('DWD RAW File'!$E:$E,$B511,'DWD RAW File'!$AF:$AF,$C$1)&gt;0, IF(COUNTIFS('DWD RAW File'!$E:$E,$B511,'DWD RAW File'!$AF:$AF,$C$1,'DWD RAW File'!$AB:$AB,"Present")&gt;0,"6th Day OT","OFF"), IF(COUNTIFS('DWD RAW File'!$E:$E,$B511,'DWD RAW File'!$AG:$AG,$C$1)&gt;0, IF(COUNTIFS('DWD RAW File'!$E:$E,$B511,'DWD RAW File'!$AG:$AG,$C$1,'DWD RAW File'!$AB:$AB,"Present")&gt;0,"7th Day OT","OFF"), IF(COUNTIFS('DWD RAW File'!$E:$E,$B511,'DWD RAW File'!$AB:$AB,"Present")&gt;0, "P", IF(COUNTIFS('DWD RAW File'!$E:$E,$B511,'DWD RAW File'!$AB:$AB,"Not Present",'DWD RAW File'!$AK:$AK,"&lt;&gt;")&gt;0, _xlfn.XLOOKUP($B511,'DWD RAW File'!$E:$E,'DWD RAW File'!$AK:$AK,""), IF(COUNTIFS('DWD RAW File'!$E:$E,$B511,'DWD RAW File'!$AB:$AB,"Not Present",'DWD RAW File'!$AL:$AL,"&lt;&gt;")&gt;0, _xlfn.XLOOKUP($B511,'DWD RAW File'!$E:$E,'DWD RAW File'!$AL:$AL,""), "AB")))))</f>
        <v>P</v>
      </c>
      <c r="U511" s="97"/>
      <c r="V511" s="51">
        <v>42990</v>
      </c>
      <c r="W511" s="49" t="s">
        <v>1559</v>
      </c>
      <c r="X511" s="121" t="str">
        <f>VLOOKUP(Table1[[#This Row],[Psoft No]],[2]Roster_1788384531598!$E$1:$AU$1334,28,0)</f>
        <v>Friday</v>
      </c>
      <c r="Y511" s="121" t="b">
        <f>Table1[[#This Row],[Column1]]=Table1[[#This Row],[OFF1]]</f>
        <v>1</v>
      </c>
    </row>
    <row r="512" spans="1:25" ht="13" hidden="1" customHeight="1">
      <c r="A512" s="11">
        <v>506</v>
      </c>
      <c r="B512" s="47">
        <v>204882798</v>
      </c>
      <c r="C512" s="87" t="s">
        <v>532</v>
      </c>
      <c r="D512" s="11" t="s">
        <v>533</v>
      </c>
      <c r="E512" s="48" t="s">
        <v>31</v>
      </c>
      <c r="F512" s="48" t="s">
        <v>74</v>
      </c>
      <c r="G512" s="11" t="s">
        <v>64</v>
      </c>
      <c r="H512" s="11" t="s">
        <v>75</v>
      </c>
      <c r="I512" s="11">
        <v>1299</v>
      </c>
      <c r="J512" s="49" t="str">
        <f>VLOOKUP(Table1[[#This Row],[Psoft No]],[1]Roster!$C$1:$AJ$1369,9,0)</f>
        <v>Night Shift</v>
      </c>
      <c r="K512" s="49" t="s">
        <v>76</v>
      </c>
      <c r="L512" s="49" t="str">
        <f>VLOOKUP(Table1[[#This Row],[Psoft No]],[1]Roster!$C$1:$AJ$1369,11,0)</f>
        <v>Friday</v>
      </c>
      <c r="M512" s="49" t="str">
        <f>VLOOKUP(Table1[[#This Row],[Psoft No]],[1]Roster!$C$1:$AJ$1369,12,0)</f>
        <v>Saturday</v>
      </c>
      <c r="N512" s="48" t="s">
        <v>86</v>
      </c>
      <c r="O512" s="49" t="s">
        <v>35</v>
      </c>
      <c r="P512" s="11" t="s">
        <v>80</v>
      </c>
      <c r="Q512" s="11" t="s">
        <v>90</v>
      </c>
      <c r="R512" s="11" t="s">
        <v>230</v>
      </c>
      <c r="S512" s="11" t="s">
        <v>1730</v>
      </c>
      <c r="T512" s="126" t="s">
        <v>7</v>
      </c>
      <c r="U512" s="97"/>
      <c r="V512" s="51">
        <v>45691</v>
      </c>
      <c r="W512" s="49" t="s">
        <v>1558</v>
      </c>
      <c r="X512" s="121" t="str">
        <f>VLOOKUP(Table1[[#This Row],[Psoft No]],[2]Roster_1788384531598!$E$1:$AU$1334,28,0)</f>
        <v>Friday</v>
      </c>
      <c r="Y512" s="121" t="b">
        <f>Table1[[#This Row],[Column1]]=Table1[[#This Row],[OFF1]]</f>
        <v>1</v>
      </c>
    </row>
    <row r="513" spans="1:25" ht="13" hidden="1" customHeight="1">
      <c r="A513" s="11">
        <v>507</v>
      </c>
      <c r="B513" s="47">
        <v>204883239</v>
      </c>
      <c r="C513" s="87" t="s">
        <v>534</v>
      </c>
      <c r="D513" s="11" t="s">
        <v>535</v>
      </c>
      <c r="E513" s="48" t="s">
        <v>31</v>
      </c>
      <c r="F513" s="48" t="s">
        <v>74</v>
      </c>
      <c r="G513" s="11" t="s">
        <v>64</v>
      </c>
      <c r="H513" s="11" t="s">
        <v>75</v>
      </c>
      <c r="I513" s="11">
        <v>1299</v>
      </c>
      <c r="J513" s="49" t="str">
        <f>VLOOKUP(Table1[[#This Row],[Psoft No]],[1]Roster!$C$1:$AJ$1369,9,0)</f>
        <v>Day Shift</v>
      </c>
      <c r="K513" s="49" t="s">
        <v>76</v>
      </c>
      <c r="L513" s="49" t="str">
        <f>VLOOKUP(Table1[[#This Row],[Psoft No]],[1]Roster!$C$1:$AJ$1369,11,0)</f>
        <v>Wednesday</v>
      </c>
      <c r="M513" s="49" t="str">
        <f>VLOOKUP(Table1[[#This Row],[Psoft No]],[1]Roster!$C$1:$AJ$1369,12,0)</f>
        <v>Thursday</v>
      </c>
      <c r="N513" s="48" t="s">
        <v>86</v>
      </c>
      <c r="O513" s="49" t="s">
        <v>35</v>
      </c>
      <c r="P513" s="11" t="s">
        <v>80</v>
      </c>
      <c r="Q513" s="11" t="s">
        <v>87</v>
      </c>
      <c r="R513" s="11" t="s">
        <v>224</v>
      </c>
      <c r="S513" s="11" t="s">
        <v>225</v>
      </c>
      <c r="T513" s="126" t="str">
        <f>IF(COUNTIFS('DWD RAW File'!$E:$E,$B513,'DWD RAW File'!$AF:$AF,$C$1)&gt;0, IF(COUNTIFS('DWD RAW File'!$E:$E,$B513,'DWD RAW File'!$AF:$AF,$C$1,'DWD RAW File'!$AB:$AB,"Present")&gt;0,"6th Day OT","OFF"), IF(COUNTIFS('DWD RAW File'!$E:$E,$B513,'DWD RAW File'!$AG:$AG,$C$1)&gt;0, IF(COUNTIFS('DWD RAW File'!$E:$E,$B513,'DWD RAW File'!$AG:$AG,$C$1,'DWD RAW File'!$AB:$AB,"Present")&gt;0,"7th Day OT","OFF"), IF(COUNTIFS('DWD RAW File'!$E:$E,$B513,'DWD RAW File'!$AB:$AB,"Present")&gt;0, "P", IF(COUNTIFS('DWD RAW File'!$E:$E,$B513,'DWD RAW File'!$AB:$AB,"Not Present",'DWD RAW File'!$AK:$AK,"&lt;&gt;")&gt;0, _xlfn.XLOOKUP($B513,'DWD RAW File'!$E:$E,'DWD RAW File'!$AK:$AK,""), IF(COUNTIFS('DWD RAW File'!$E:$E,$B513,'DWD RAW File'!$AB:$AB,"Not Present",'DWD RAW File'!$AL:$AL,"&lt;&gt;")&gt;0, _xlfn.XLOOKUP($B513,'DWD RAW File'!$E:$E,'DWD RAW File'!$AL:$AL,""), "AB")))))</f>
        <v>OFF</v>
      </c>
      <c r="U513" s="97"/>
      <c r="V513" s="51">
        <v>45691</v>
      </c>
      <c r="W513" s="49" t="s">
        <v>1557</v>
      </c>
      <c r="X513" s="121" t="str">
        <f>VLOOKUP(Table1[[#This Row],[Psoft No]],[2]Roster_1788384531598!$E$1:$AU$1334,28,0)</f>
        <v>Wednesday</v>
      </c>
      <c r="Y513" s="121" t="b">
        <f>Table1[[#This Row],[Column1]]=Table1[[#This Row],[OFF1]]</f>
        <v>1</v>
      </c>
    </row>
    <row r="514" spans="1:25" ht="13" hidden="1" customHeight="1">
      <c r="A514" s="11">
        <v>508</v>
      </c>
      <c r="B514" s="47">
        <v>203965493</v>
      </c>
      <c r="C514" s="87" t="s">
        <v>536</v>
      </c>
      <c r="D514" s="11" t="s">
        <v>537</v>
      </c>
      <c r="E514" s="48" t="s">
        <v>31</v>
      </c>
      <c r="F514" s="48" t="s">
        <v>74</v>
      </c>
      <c r="G514" s="11" t="s">
        <v>64</v>
      </c>
      <c r="H514" s="11" t="s">
        <v>75</v>
      </c>
      <c r="I514" s="11">
        <v>1299</v>
      </c>
      <c r="J514" s="49" t="str">
        <f>VLOOKUP(Table1[[#This Row],[Psoft No]],[1]Roster!$C$1:$AJ$1369,9,0)</f>
        <v>Day Shift</v>
      </c>
      <c r="K514" s="49" t="s">
        <v>76</v>
      </c>
      <c r="L514" s="49" t="str">
        <f>VLOOKUP(Table1[[#This Row],[Psoft No]],[1]Roster!$C$1:$AJ$1369,11,0)</f>
        <v>Saturday</v>
      </c>
      <c r="M514" s="49" t="str">
        <f>VLOOKUP(Table1[[#This Row],[Psoft No]],[1]Roster!$C$1:$AJ$1369,12,0)</f>
        <v>Sunday</v>
      </c>
      <c r="N514" s="48" t="s">
        <v>79</v>
      </c>
      <c r="O514" s="49" t="s">
        <v>35</v>
      </c>
      <c r="P514" s="11" t="s">
        <v>80</v>
      </c>
      <c r="Q514" s="11" t="s">
        <v>81</v>
      </c>
      <c r="R514" s="11" t="s">
        <v>224</v>
      </c>
      <c r="S514" s="11" t="s">
        <v>225</v>
      </c>
      <c r="T514" s="126" t="str">
        <f>IF(COUNTIFS('DWD RAW File'!$E:$E,$B514,'DWD RAW File'!$AF:$AF,$C$1)&gt;0, IF(COUNTIFS('DWD RAW File'!$E:$E,$B514,'DWD RAW File'!$AF:$AF,$C$1,'DWD RAW File'!$AB:$AB,"Present")&gt;0,"6th Day OT","OFF"), IF(COUNTIFS('DWD RAW File'!$E:$E,$B514,'DWD RAW File'!$AG:$AG,$C$1)&gt;0, IF(COUNTIFS('DWD RAW File'!$E:$E,$B514,'DWD RAW File'!$AG:$AG,$C$1,'DWD RAW File'!$AB:$AB,"Present")&gt;0,"7th Day OT","OFF"), IF(COUNTIFS('DWD RAW File'!$E:$E,$B514,'DWD RAW File'!$AB:$AB,"Present")&gt;0, "P", IF(COUNTIFS('DWD RAW File'!$E:$E,$B514,'DWD RAW File'!$AB:$AB,"Not Present",'DWD RAW File'!$AK:$AK,"&lt;&gt;")&gt;0, _xlfn.XLOOKUP($B514,'DWD RAW File'!$E:$E,'DWD RAW File'!$AK:$AK,""), IF(COUNTIFS('DWD RAW File'!$E:$E,$B514,'DWD RAW File'!$AB:$AB,"Not Present",'DWD RAW File'!$AL:$AL,"&lt;&gt;")&gt;0, _xlfn.XLOOKUP($B514,'DWD RAW File'!$E:$E,'DWD RAW File'!$AL:$AL,""), "AB")))))</f>
        <v>P</v>
      </c>
      <c r="U514" s="97"/>
      <c r="V514" s="51">
        <v>45544</v>
      </c>
      <c r="W514" s="49" t="s">
        <v>1558</v>
      </c>
      <c r="X514" s="121" t="str">
        <f>VLOOKUP(Table1[[#This Row],[Psoft No]],[2]Roster_1788384531598!$E$1:$AU$1334,28,0)</f>
        <v>Saturday</v>
      </c>
      <c r="Y514" s="121" t="b">
        <f>Table1[[#This Row],[Column1]]=Table1[[#This Row],[OFF1]]</f>
        <v>1</v>
      </c>
    </row>
    <row r="515" spans="1:25" ht="13" hidden="1" customHeight="1">
      <c r="A515" s="11">
        <v>509</v>
      </c>
      <c r="B515" s="47">
        <v>204882810</v>
      </c>
      <c r="C515" s="87" t="s">
        <v>538</v>
      </c>
      <c r="D515" s="11" t="s">
        <v>539</v>
      </c>
      <c r="E515" s="48" t="s">
        <v>31</v>
      </c>
      <c r="F515" s="48" t="s">
        <v>74</v>
      </c>
      <c r="G515" s="11" t="s">
        <v>64</v>
      </c>
      <c r="H515" s="11" t="s">
        <v>75</v>
      </c>
      <c r="I515" s="11">
        <v>1299</v>
      </c>
      <c r="J515" s="49" t="str">
        <f>VLOOKUP(Table1[[#This Row],[Psoft No]],[1]Roster!$C$1:$AJ$1369,9,0)</f>
        <v>Day Shift</v>
      </c>
      <c r="K515" s="49" t="s">
        <v>76</v>
      </c>
      <c r="L515" s="49" t="str">
        <f>VLOOKUP(Table1[[#This Row],[Psoft No]],[1]Roster!$C$1:$AJ$1369,11,0)</f>
        <v>Tuesday</v>
      </c>
      <c r="M515" s="49" t="str">
        <f>VLOOKUP(Table1[[#This Row],[Psoft No]],[1]Roster!$C$1:$AJ$1369,12,0)</f>
        <v>Wednesday</v>
      </c>
      <c r="N515" s="48" t="s">
        <v>86</v>
      </c>
      <c r="O515" s="49" t="s">
        <v>35</v>
      </c>
      <c r="P515" s="11" t="s">
        <v>80</v>
      </c>
      <c r="Q515" s="11" t="s">
        <v>90</v>
      </c>
      <c r="R515" s="11" t="s">
        <v>223</v>
      </c>
      <c r="S515" s="11" t="s">
        <v>2649</v>
      </c>
      <c r="T515" s="126" t="str">
        <f>IF(COUNTIFS('DWD RAW File'!$E:$E,$B515,'DWD RAW File'!$AF:$AF,$C$1)&gt;0, IF(COUNTIFS('DWD RAW File'!$E:$E,$B515,'DWD RAW File'!$AF:$AF,$C$1,'DWD RAW File'!$AB:$AB,"Present")&gt;0,"6th Day OT","OFF"), IF(COUNTIFS('DWD RAW File'!$E:$E,$B515,'DWD RAW File'!$AG:$AG,$C$1)&gt;0, IF(COUNTIFS('DWD RAW File'!$E:$E,$B515,'DWD RAW File'!$AG:$AG,$C$1,'DWD RAW File'!$AB:$AB,"Present")&gt;0,"7th Day OT","OFF"), IF(COUNTIFS('DWD RAW File'!$E:$E,$B515,'DWD RAW File'!$AB:$AB,"Present")&gt;0, "P", IF(COUNTIFS('DWD RAW File'!$E:$E,$B515,'DWD RAW File'!$AB:$AB,"Not Present",'DWD RAW File'!$AK:$AK,"&lt;&gt;")&gt;0, _xlfn.XLOOKUP($B515,'DWD RAW File'!$E:$E,'DWD RAW File'!$AK:$AK,""), IF(COUNTIFS('DWD RAW File'!$E:$E,$B515,'DWD RAW File'!$AB:$AB,"Not Present",'DWD RAW File'!$AL:$AL,"&lt;&gt;")&gt;0, _xlfn.XLOOKUP($B515,'DWD RAW File'!$E:$E,'DWD RAW File'!$AL:$AL,""), "AB")))))</f>
        <v>OFF</v>
      </c>
      <c r="U515" s="97"/>
      <c r="V515" s="51">
        <v>45691</v>
      </c>
      <c r="W515" s="49" t="s">
        <v>1558</v>
      </c>
      <c r="X515" s="121" t="str">
        <f>VLOOKUP(Table1[[#This Row],[Psoft No]],[2]Roster_1788384531598!$E$1:$AU$1334,28,0)</f>
        <v>Tuesday</v>
      </c>
      <c r="Y515" s="121" t="b">
        <f>Table1[[#This Row],[Column1]]=Table1[[#This Row],[OFF1]]</f>
        <v>1</v>
      </c>
    </row>
    <row r="516" spans="1:25" ht="13" hidden="1" customHeight="1">
      <c r="A516" s="11">
        <v>510</v>
      </c>
      <c r="B516" s="11">
        <v>206873650</v>
      </c>
      <c r="C516" s="87" t="s">
        <v>1757</v>
      </c>
      <c r="D516" s="11" t="s">
        <v>1758</v>
      </c>
      <c r="E516" s="48" t="s">
        <v>31</v>
      </c>
      <c r="F516" s="48" t="s">
        <v>74</v>
      </c>
      <c r="G516" s="48" t="s">
        <v>64</v>
      </c>
      <c r="H516" s="48" t="s">
        <v>75</v>
      </c>
      <c r="I516" s="11">
        <v>1299</v>
      </c>
      <c r="J516" s="49" t="str">
        <f>VLOOKUP(Table1[[#This Row],[Psoft No]],[1]Roster!$C$1:$AJ$1369,9,0)</f>
        <v>Day Shift</v>
      </c>
      <c r="K516" s="49" t="s">
        <v>76</v>
      </c>
      <c r="L516" s="49" t="str">
        <f>VLOOKUP(Table1[[#This Row],[Psoft No]],[1]Roster!$C$1:$AJ$1369,11,0)</f>
        <v>Sunday</v>
      </c>
      <c r="M516" s="49" t="str">
        <f>VLOOKUP(Table1[[#This Row],[Psoft No]],[1]Roster!$C$1:$AJ$1369,12,0)</f>
        <v>Monday</v>
      </c>
      <c r="N516" s="49" t="s">
        <v>79</v>
      </c>
      <c r="O516" s="48" t="s">
        <v>35</v>
      </c>
      <c r="P516" s="48" t="s">
        <v>80</v>
      </c>
      <c r="Q516" s="11" t="s">
        <v>81</v>
      </c>
      <c r="R516" s="11" t="s">
        <v>230</v>
      </c>
      <c r="S516" s="11" t="s">
        <v>1730</v>
      </c>
      <c r="T516" s="126" t="str">
        <f>IF(COUNTIFS('DWD RAW File'!$E:$E,$B516,'DWD RAW File'!$AF:$AF,$C$1)&gt;0, IF(COUNTIFS('DWD RAW File'!$E:$E,$B516,'DWD RAW File'!$AF:$AF,$C$1,'DWD RAW File'!$AB:$AB,"Present")&gt;0,"6th Day OT","OFF"), IF(COUNTIFS('DWD RAW File'!$E:$E,$B516,'DWD RAW File'!$AG:$AG,$C$1)&gt;0, IF(COUNTIFS('DWD RAW File'!$E:$E,$B516,'DWD RAW File'!$AG:$AG,$C$1,'DWD RAW File'!$AB:$AB,"Present")&gt;0,"7th Day OT","OFF"), IF(COUNTIFS('DWD RAW File'!$E:$E,$B516,'DWD RAW File'!$AB:$AB,"Present")&gt;0, "P", IF(COUNTIFS('DWD RAW File'!$E:$E,$B516,'DWD RAW File'!$AB:$AB,"Not Present",'DWD RAW File'!$AK:$AK,"&lt;&gt;")&gt;0, _xlfn.XLOOKUP($B516,'DWD RAW File'!$E:$E,'DWD RAW File'!$AK:$AK,""), IF(COUNTIFS('DWD RAW File'!$E:$E,$B516,'DWD RAW File'!$AB:$AB,"Not Present",'DWD RAW File'!$AL:$AL,"&lt;&gt;")&gt;0, _xlfn.XLOOKUP($B516,'DWD RAW File'!$E:$E,'DWD RAW File'!$AL:$AL,""), "AB")))))</f>
        <v>P</v>
      </c>
      <c r="U516" s="97"/>
      <c r="V516" s="51">
        <v>46020</v>
      </c>
      <c r="W516" s="11" t="s">
        <v>1558</v>
      </c>
      <c r="X516" s="121" t="str">
        <f>VLOOKUP(Table1[[#This Row],[Psoft No]],[2]Roster_1788384531598!$E$1:$AU$1334,28,0)</f>
        <v>Sunday</v>
      </c>
      <c r="Y516" s="121" t="b">
        <f>Table1[[#This Row],[Column1]]=Table1[[#This Row],[OFF1]]</f>
        <v>1</v>
      </c>
    </row>
    <row r="517" spans="1:25" ht="13" hidden="1" customHeight="1">
      <c r="A517" s="11">
        <v>511</v>
      </c>
      <c r="B517" s="47">
        <v>203800486</v>
      </c>
      <c r="C517" s="87" t="s">
        <v>2567</v>
      </c>
      <c r="D517" s="11" t="s">
        <v>2568</v>
      </c>
      <c r="E517" s="48" t="s">
        <v>31</v>
      </c>
      <c r="F517" s="48" t="s">
        <v>74</v>
      </c>
      <c r="G517" s="11" t="s">
        <v>65</v>
      </c>
      <c r="H517" s="11" t="s">
        <v>75</v>
      </c>
      <c r="I517" s="11">
        <v>1299</v>
      </c>
      <c r="J517" s="49" t="str">
        <f>VLOOKUP(Table1[[#This Row],[Psoft No]],[1]Roster!$C$1:$AJ$1369,9,0)</f>
        <v>Day Shift</v>
      </c>
      <c r="K517" s="49" t="s">
        <v>76</v>
      </c>
      <c r="L517" s="49" t="str">
        <f>VLOOKUP(Table1[[#This Row],[Psoft No]],[1]Roster!$C$1:$AJ$1369,11,0)</f>
        <v>Saturday</v>
      </c>
      <c r="M517" s="49" t="str">
        <f>VLOOKUP(Table1[[#This Row],[Psoft No]],[1]Roster!$C$1:$AJ$1369,12,0)</f>
        <v>Sunday</v>
      </c>
      <c r="N517" s="48" t="s">
        <v>86</v>
      </c>
      <c r="O517" s="49" t="s">
        <v>68</v>
      </c>
      <c r="P517" s="11" t="s">
        <v>80</v>
      </c>
      <c r="Q517" s="11" t="s">
        <v>90</v>
      </c>
      <c r="R517" s="11" t="s">
        <v>2654</v>
      </c>
      <c r="S517" s="11" t="s">
        <v>2655</v>
      </c>
      <c r="T517" s="126" t="str">
        <f>IF(COUNTIFS('DWD RAW File'!$E:$E,$B517,'DWD RAW File'!$AF:$AF,$C$1)&gt;0, IF(COUNTIFS('DWD RAW File'!$E:$E,$B517,'DWD RAW File'!$AF:$AF,$C$1,'DWD RAW File'!$AB:$AB,"Present")&gt;0,"6th Day OT","OFF"), IF(COUNTIFS('DWD RAW File'!$E:$E,$B517,'DWD RAW File'!$AG:$AG,$C$1)&gt;0, IF(COUNTIFS('DWD RAW File'!$E:$E,$B517,'DWD RAW File'!$AG:$AG,$C$1,'DWD RAW File'!$AB:$AB,"Present")&gt;0,"7th Day OT","OFF"), IF(COUNTIFS('DWD RAW File'!$E:$E,$B517,'DWD RAW File'!$AB:$AB,"Present")&gt;0, "P", IF(COUNTIFS('DWD RAW File'!$E:$E,$B517,'DWD RAW File'!$AB:$AB,"Not Present",'DWD RAW File'!$AK:$AK,"&lt;&gt;")&gt;0, _xlfn.XLOOKUP($B517,'DWD RAW File'!$E:$E,'DWD RAW File'!$AK:$AK,""), IF(COUNTIFS('DWD RAW File'!$E:$E,$B517,'DWD RAW File'!$AB:$AB,"Not Present",'DWD RAW File'!$AL:$AL,"&lt;&gt;")&gt;0, _xlfn.XLOOKUP($B517,'DWD RAW File'!$E:$E,'DWD RAW File'!$AL:$AL,""), "AB")))))</f>
        <v>P</v>
      </c>
      <c r="U517" s="97"/>
      <c r="V517" s="51">
        <v>45516</v>
      </c>
      <c r="W517" s="49" t="s">
        <v>68</v>
      </c>
      <c r="X517" s="121" t="str">
        <f>VLOOKUP(Table1[[#This Row],[Psoft No]],[2]Roster_1788384531598!$E$1:$AU$1334,28,0)</f>
        <v>Saturday</v>
      </c>
      <c r="Y517" s="121" t="b">
        <f>Table1[[#This Row],[Column1]]=Table1[[#This Row],[OFF1]]</f>
        <v>1</v>
      </c>
    </row>
    <row r="518" spans="1:25" ht="13" hidden="1" customHeight="1">
      <c r="A518" s="11">
        <v>512</v>
      </c>
      <c r="B518" s="47">
        <v>205977126</v>
      </c>
      <c r="C518" s="87" t="s">
        <v>2569</v>
      </c>
      <c r="D518" s="11" t="s">
        <v>2570</v>
      </c>
      <c r="E518" s="48" t="s">
        <v>31</v>
      </c>
      <c r="F518" s="48" t="s">
        <v>74</v>
      </c>
      <c r="G518" s="11" t="s">
        <v>64</v>
      </c>
      <c r="H518" s="11" t="s">
        <v>75</v>
      </c>
      <c r="I518" s="11">
        <v>1299</v>
      </c>
      <c r="J518" s="49" t="str">
        <f>VLOOKUP(Table1[[#This Row],[Psoft No]],[1]Roster!$C$1:$AJ$1369,9,0)</f>
        <v>Day Shift</v>
      </c>
      <c r="K518" s="49" t="s">
        <v>76</v>
      </c>
      <c r="L518" s="49" t="str">
        <f>VLOOKUP(Table1[[#This Row],[Psoft No]],[1]Roster!$C$1:$AJ$1369,11,0)</f>
        <v>Tuesday</v>
      </c>
      <c r="M518" s="49" t="str">
        <f>VLOOKUP(Table1[[#This Row],[Psoft No]],[1]Roster!$C$1:$AJ$1369,12,0)</f>
        <v>Wednesday</v>
      </c>
      <c r="N518" s="48" t="s">
        <v>86</v>
      </c>
      <c r="O518" s="49" t="s">
        <v>35</v>
      </c>
      <c r="P518" s="11" t="s">
        <v>80</v>
      </c>
      <c r="Q518" s="11" t="s">
        <v>90</v>
      </c>
      <c r="R518" s="11" t="s">
        <v>223</v>
      </c>
      <c r="S518" s="11" t="s">
        <v>2649</v>
      </c>
      <c r="T518" s="126" t="str">
        <f>IF(COUNTIFS('DWD RAW File'!$E:$E,$B518,'DWD RAW File'!$AF:$AF,$C$1)&gt;0, IF(COUNTIFS('DWD RAW File'!$E:$E,$B518,'DWD RAW File'!$AF:$AF,$C$1,'DWD RAW File'!$AB:$AB,"Present")&gt;0,"6th Day OT","OFF"), IF(COUNTIFS('DWD RAW File'!$E:$E,$B518,'DWD RAW File'!$AG:$AG,$C$1)&gt;0, IF(COUNTIFS('DWD RAW File'!$E:$E,$B518,'DWD RAW File'!$AG:$AG,$C$1,'DWD RAW File'!$AB:$AB,"Present")&gt;0,"7th Day OT","OFF"), IF(COUNTIFS('DWD RAW File'!$E:$E,$B518,'DWD RAW File'!$AB:$AB,"Present")&gt;0, "P", IF(COUNTIFS('DWD RAW File'!$E:$E,$B518,'DWD RAW File'!$AB:$AB,"Not Present",'DWD RAW File'!$AK:$AK,"&lt;&gt;")&gt;0, _xlfn.XLOOKUP($B518,'DWD RAW File'!$E:$E,'DWD RAW File'!$AK:$AK,""), IF(COUNTIFS('DWD RAW File'!$E:$E,$B518,'DWD RAW File'!$AB:$AB,"Not Present",'DWD RAW File'!$AL:$AL,"&lt;&gt;")&gt;0, _xlfn.XLOOKUP($B518,'DWD RAW File'!$E:$E,'DWD RAW File'!$AL:$AL,""), "AB")))))</f>
        <v>OFF</v>
      </c>
      <c r="U518" s="97"/>
      <c r="V518" s="51">
        <v>45915</v>
      </c>
      <c r="W518" s="49" t="s">
        <v>1558</v>
      </c>
      <c r="X518" s="121" t="str">
        <f>VLOOKUP(Table1[[#This Row],[Psoft No]],[2]Roster_1788384531598!$E$1:$AU$1334,28,0)</f>
        <v>Tuesday</v>
      </c>
      <c r="Y518" s="121" t="b">
        <f>Table1[[#This Row],[Column1]]=Table1[[#This Row],[OFF1]]</f>
        <v>1</v>
      </c>
    </row>
    <row r="519" spans="1:25" ht="13" hidden="1" customHeight="1">
      <c r="A519" s="11">
        <v>513</v>
      </c>
      <c r="B519" s="47">
        <v>203816295</v>
      </c>
      <c r="C519" s="87" t="s">
        <v>2571</v>
      </c>
      <c r="D519" s="11" t="s">
        <v>2572</v>
      </c>
      <c r="E519" s="48" t="s">
        <v>31</v>
      </c>
      <c r="F519" s="48" t="s">
        <v>74</v>
      </c>
      <c r="G519" s="11" t="s">
        <v>64</v>
      </c>
      <c r="H519" s="11" t="s">
        <v>75</v>
      </c>
      <c r="I519" s="11">
        <v>1299</v>
      </c>
      <c r="J519" s="49" t="str">
        <f>VLOOKUP(Table1[[#This Row],[Psoft No]],[1]Roster!$C$1:$AJ$1369,9,0)</f>
        <v>Day Shift</v>
      </c>
      <c r="K519" s="49" t="s">
        <v>76</v>
      </c>
      <c r="L519" s="49" t="str">
        <f>VLOOKUP(Table1[[#This Row],[Psoft No]],[1]Roster!$C$1:$AJ$1369,11,0)</f>
        <v>Friday</v>
      </c>
      <c r="M519" s="49" t="str">
        <f>VLOOKUP(Table1[[#This Row],[Psoft No]],[1]Roster!$C$1:$AJ$1369,12,0)</f>
        <v>Saturday</v>
      </c>
      <c r="N519" s="48" t="s">
        <v>86</v>
      </c>
      <c r="O519" s="49" t="s">
        <v>35</v>
      </c>
      <c r="P519" s="11" t="s">
        <v>80</v>
      </c>
      <c r="Q519" s="11" t="s">
        <v>90</v>
      </c>
      <c r="R519" s="11" t="s">
        <v>224</v>
      </c>
      <c r="S519" s="11" t="s">
        <v>225</v>
      </c>
      <c r="T519" s="126" t="str">
        <f>IF(COUNTIFS('DWD RAW File'!$E:$E,$B519,'DWD RAW File'!$AF:$AF,$C$1)&gt;0, IF(COUNTIFS('DWD RAW File'!$E:$E,$B519,'DWD RAW File'!$AF:$AF,$C$1,'DWD RAW File'!$AB:$AB,"Present")&gt;0,"6th Day OT","OFF"), IF(COUNTIFS('DWD RAW File'!$E:$E,$B519,'DWD RAW File'!$AG:$AG,$C$1)&gt;0, IF(COUNTIFS('DWD RAW File'!$E:$E,$B519,'DWD RAW File'!$AG:$AG,$C$1,'DWD RAW File'!$AB:$AB,"Present")&gt;0,"7th Day OT","OFF"), IF(COUNTIFS('DWD RAW File'!$E:$E,$B519,'DWD RAW File'!$AB:$AB,"Present")&gt;0, "P", IF(COUNTIFS('DWD RAW File'!$E:$E,$B519,'DWD RAW File'!$AB:$AB,"Not Present",'DWD RAW File'!$AK:$AK,"&lt;&gt;")&gt;0, _xlfn.XLOOKUP($B519,'DWD RAW File'!$E:$E,'DWD RAW File'!$AK:$AK,""), IF(COUNTIFS('DWD RAW File'!$E:$E,$B519,'DWD RAW File'!$AB:$AB,"Not Present",'DWD RAW File'!$AL:$AL,"&lt;&gt;")&gt;0, _xlfn.XLOOKUP($B519,'DWD RAW File'!$E:$E,'DWD RAW File'!$AL:$AL,""), "AB")))))</f>
        <v>P</v>
      </c>
      <c r="U519" s="97"/>
      <c r="V519" s="51">
        <v>45524</v>
      </c>
      <c r="W519" s="49" t="s">
        <v>1557</v>
      </c>
      <c r="X519" s="121" t="str">
        <f>VLOOKUP(Table1[[#This Row],[Psoft No]],[2]Roster_1788384531598!$E$1:$AU$1334,28,0)</f>
        <v>Friday</v>
      </c>
      <c r="Y519" s="121" t="b">
        <f>Table1[[#This Row],[Column1]]=Table1[[#This Row],[OFF1]]</f>
        <v>1</v>
      </c>
    </row>
    <row r="520" spans="1:25" ht="13" hidden="1" customHeight="1">
      <c r="A520" s="11">
        <v>514</v>
      </c>
      <c r="B520" s="47">
        <v>205608627</v>
      </c>
      <c r="C520" s="87" t="s">
        <v>2573</v>
      </c>
      <c r="D520" s="11" t="s">
        <v>2574</v>
      </c>
      <c r="E520" s="48" t="s">
        <v>31</v>
      </c>
      <c r="F520" s="48" t="s">
        <v>74</v>
      </c>
      <c r="G520" s="11" t="s">
        <v>64</v>
      </c>
      <c r="H520" s="11" t="s">
        <v>75</v>
      </c>
      <c r="I520" s="11">
        <v>1299</v>
      </c>
      <c r="J520" s="49" t="str">
        <f>VLOOKUP(Table1[[#This Row],[Psoft No]],[1]Roster!$C$1:$AJ$1369,9,0)</f>
        <v>Day Shift</v>
      </c>
      <c r="K520" s="49" t="s">
        <v>76</v>
      </c>
      <c r="L520" s="49" t="str">
        <f>VLOOKUP(Table1[[#This Row],[Psoft No]],[1]Roster!$C$1:$AJ$1369,11,0)</f>
        <v>Thursday</v>
      </c>
      <c r="M520" s="49" t="str">
        <f>VLOOKUP(Table1[[#This Row],[Psoft No]],[1]Roster!$C$1:$AJ$1369,12,0)</f>
        <v>Friday</v>
      </c>
      <c r="N520" s="48" t="s">
        <v>86</v>
      </c>
      <c r="O520" s="49" t="s">
        <v>35</v>
      </c>
      <c r="P520" s="11" t="s">
        <v>80</v>
      </c>
      <c r="Q520" s="11" t="s">
        <v>90</v>
      </c>
      <c r="R520" s="11" t="s">
        <v>230</v>
      </c>
      <c r="S520" s="11" t="s">
        <v>1730</v>
      </c>
      <c r="T520" s="126" t="str">
        <f>IF(COUNTIFS('DWD RAW File'!$E:$E,$B520,'DWD RAW File'!$AF:$AF,$C$1)&gt;0, IF(COUNTIFS('DWD RAW File'!$E:$E,$B520,'DWD RAW File'!$AF:$AF,$C$1,'DWD RAW File'!$AB:$AB,"Present")&gt;0,"6th Day OT","OFF"), IF(COUNTIFS('DWD RAW File'!$E:$E,$B520,'DWD RAW File'!$AG:$AG,$C$1)&gt;0, IF(COUNTIFS('DWD RAW File'!$E:$E,$B520,'DWD RAW File'!$AG:$AG,$C$1,'DWD RAW File'!$AB:$AB,"Present")&gt;0,"7th Day OT","OFF"), IF(COUNTIFS('DWD RAW File'!$E:$E,$B520,'DWD RAW File'!$AB:$AB,"Present")&gt;0, "P", IF(COUNTIFS('DWD RAW File'!$E:$E,$B520,'DWD RAW File'!$AB:$AB,"Not Present",'DWD RAW File'!$AK:$AK,"&lt;&gt;")&gt;0, _xlfn.XLOOKUP($B520,'DWD RAW File'!$E:$E,'DWD RAW File'!$AK:$AK,""), IF(COUNTIFS('DWD RAW File'!$E:$E,$B520,'DWD RAW File'!$AB:$AB,"Not Present",'DWD RAW File'!$AL:$AL,"&lt;&gt;")&gt;0, _xlfn.XLOOKUP($B520,'DWD RAW File'!$E:$E,'DWD RAW File'!$AL:$AL,""), "AB")))))</f>
        <v>P</v>
      </c>
      <c r="U520" s="97"/>
      <c r="V520" s="51">
        <v>45845</v>
      </c>
      <c r="W520" s="49" t="s">
        <v>1558</v>
      </c>
      <c r="X520" s="121" t="str">
        <f>VLOOKUP(Table1[[#This Row],[Psoft No]],[2]Roster_1788384531598!$E$1:$AU$1334,28,0)</f>
        <v>Thursday</v>
      </c>
      <c r="Y520" s="121" t="b">
        <f>Table1[[#This Row],[Column1]]=Table1[[#This Row],[OFF1]]</f>
        <v>1</v>
      </c>
    </row>
    <row r="521" spans="1:25" ht="13" customHeight="1">
      <c r="A521" s="11">
        <v>515</v>
      </c>
      <c r="B521" s="47">
        <v>203813082</v>
      </c>
      <c r="C521" s="87" t="s">
        <v>541</v>
      </c>
      <c r="D521" s="11" t="s">
        <v>542</v>
      </c>
      <c r="E521" s="48" t="s">
        <v>31</v>
      </c>
      <c r="F521" s="48" t="s">
        <v>74</v>
      </c>
      <c r="G521" s="11" t="s">
        <v>64</v>
      </c>
      <c r="H521" s="11" t="s">
        <v>75</v>
      </c>
      <c r="I521" s="11">
        <v>1299</v>
      </c>
      <c r="J521" s="49" t="str">
        <f>VLOOKUP(Table1[[#This Row],[Psoft No]],[1]Roster!$C$1:$AJ$1369,9,0)</f>
        <v>Night Shift</v>
      </c>
      <c r="K521" s="49" t="s">
        <v>76</v>
      </c>
      <c r="L521" s="49" t="str">
        <f>VLOOKUP(Table1[[#This Row],[Psoft No]],[1]Roster!$C$1:$AJ$1369,11,0)</f>
        <v>Saturday</v>
      </c>
      <c r="M521" s="49" t="str">
        <f>VLOOKUP(Table1[[#This Row],[Psoft No]],[1]Roster!$C$1:$AJ$1369,12,0)</f>
        <v>Sunday</v>
      </c>
      <c r="N521" s="48" t="s">
        <v>86</v>
      </c>
      <c r="O521" s="49" t="s">
        <v>35</v>
      </c>
      <c r="P521" s="11" t="s">
        <v>80</v>
      </c>
      <c r="Q521" s="11" t="s">
        <v>99</v>
      </c>
      <c r="R521" s="11" t="s">
        <v>230</v>
      </c>
      <c r="S521" s="11" t="s">
        <v>1730</v>
      </c>
      <c r="T521" s="126" t="s">
        <v>4</v>
      </c>
      <c r="U521" s="97"/>
      <c r="V521" s="51">
        <v>45517</v>
      </c>
      <c r="W521" s="49" t="s">
        <v>1558</v>
      </c>
      <c r="X521" s="121" t="str">
        <f>VLOOKUP(Table1[[#This Row],[Psoft No]],[2]Roster_1788384531598!$E$1:$AU$1334,28,0)</f>
        <v>Saturday</v>
      </c>
      <c r="Y521" s="121" t="b">
        <f>Table1[[#This Row],[Column1]]=Table1[[#This Row],[OFF1]]</f>
        <v>1</v>
      </c>
    </row>
    <row r="522" spans="1:25" ht="13" hidden="1" customHeight="1">
      <c r="A522" s="11">
        <v>516</v>
      </c>
      <c r="B522" s="11">
        <v>206873561</v>
      </c>
      <c r="C522" s="87" t="s">
        <v>1751</v>
      </c>
      <c r="D522" s="11" t="s">
        <v>1752</v>
      </c>
      <c r="E522" s="48" t="s">
        <v>31</v>
      </c>
      <c r="F522" s="48" t="s">
        <v>74</v>
      </c>
      <c r="G522" s="48" t="s">
        <v>64</v>
      </c>
      <c r="H522" s="48" t="s">
        <v>75</v>
      </c>
      <c r="I522" s="11">
        <v>1299</v>
      </c>
      <c r="J522" s="49" t="str">
        <f>VLOOKUP(Table1[[#This Row],[Psoft No]],[1]Roster!$C$1:$AJ$1369,9,0)</f>
        <v>Day Shift</v>
      </c>
      <c r="K522" s="49" t="s">
        <v>76</v>
      </c>
      <c r="L522" s="49" t="str">
        <f>VLOOKUP(Table1[[#This Row],[Psoft No]],[1]Roster!$C$1:$AJ$1369,11,0)</f>
        <v>Tuesday</v>
      </c>
      <c r="M522" s="49" t="str">
        <f>VLOOKUP(Table1[[#This Row],[Psoft No]],[1]Roster!$C$1:$AJ$1369,12,0)</f>
        <v>Wednesday</v>
      </c>
      <c r="N522" s="49" t="s">
        <v>89</v>
      </c>
      <c r="O522" s="48" t="s">
        <v>35</v>
      </c>
      <c r="P522" s="48" t="s">
        <v>80</v>
      </c>
      <c r="Q522" s="11" t="s">
        <v>81</v>
      </c>
      <c r="R522" s="11" t="s">
        <v>224</v>
      </c>
      <c r="S522" s="11" t="s">
        <v>225</v>
      </c>
      <c r="T522" s="126" t="str">
        <f>IF(COUNTIFS('DWD RAW File'!$E:$E,$B522,'DWD RAW File'!$AF:$AF,$C$1)&gt;0, IF(COUNTIFS('DWD RAW File'!$E:$E,$B522,'DWD RAW File'!$AF:$AF,$C$1,'DWD RAW File'!$AB:$AB,"Present")&gt;0,"6th Day OT","OFF"), IF(COUNTIFS('DWD RAW File'!$E:$E,$B522,'DWD RAW File'!$AG:$AG,$C$1)&gt;0, IF(COUNTIFS('DWD RAW File'!$E:$E,$B522,'DWD RAW File'!$AG:$AG,$C$1,'DWD RAW File'!$AB:$AB,"Present")&gt;0,"7th Day OT","OFF"), IF(COUNTIFS('DWD RAW File'!$E:$E,$B522,'DWD RAW File'!$AB:$AB,"Present")&gt;0, "P", IF(COUNTIFS('DWD RAW File'!$E:$E,$B522,'DWD RAW File'!$AB:$AB,"Not Present",'DWD RAW File'!$AK:$AK,"&lt;&gt;")&gt;0, _xlfn.XLOOKUP($B522,'DWD RAW File'!$E:$E,'DWD RAW File'!$AK:$AK,""), IF(COUNTIFS('DWD RAW File'!$E:$E,$B522,'DWD RAW File'!$AB:$AB,"Not Present",'DWD RAW File'!$AL:$AL,"&lt;&gt;")&gt;0, _xlfn.XLOOKUP($B522,'DWD RAW File'!$E:$E,'DWD RAW File'!$AL:$AL,""), "AB")))))</f>
        <v>OFF</v>
      </c>
      <c r="U522" s="97"/>
      <c r="V522" s="51">
        <v>46020</v>
      </c>
      <c r="W522" s="49" t="s">
        <v>1557</v>
      </c>
      <c r="X522" s="121" t="str">
        <f>VLOOKUP(Table1[[#This Row],[Psoft No]],[2]Roster_1788384531598!$E$1:$AU$1334,28,0)</f>
        <v>Tuesday</v>
      </c>
      <c r="Y522" s="121" t="b">
        <f>Table1[[#This Row],[Column1]]=Table1[[#This Row],[OFF1]]</f>
        <v>1</v>
      </c>
    </row>
    <row r="523" spans="1:25" ht="13" hidden="1" customHeight="1">
      <c r="A523" s="11">
        <v>517</v>
      </c>
      <c r="B523" s="47">
        <v>204246169</v>
      </c>
      <c r="C523" s="87" t="s">
        <v>543</v>
      </c>
      <c r="D523" s="11" t="s">
        <v>544</v>
      </c>
      <c r="E523" s="48" t="s">
        <v>31</v>
      </c>
      <c r="F523" s="48" t="s">
        <v>74</v>
      </c>
      <c r="G523" s="11" t="s">
        <v>64</v>
      </c>
      <c r="H523" s="11" t="s">
        <v>75</v>
      </c>
      <c r="I523" s="11">
        <v>1299</v>
      </c>
      <c r="J523" s="49" t="str">
        <f>VLOOKUP(Table1[[#This Row],[Psoft No]],[1]Roster!$C$1:$AJ$1369,9,0)</f>
        <v>Day Shift</v>
      </c>
      <c r="K523" s="49" t="s">
        <v>76</v>
      </c>
      <c r="L523" s="49" t="s">
        <v>36</v>
      </c>
      <c r="M523" s="49" t="str">
        <f>VLOOKUP(Table1[[#This Row],[Psoft No]],[1]Roster!$C$1:$AJ$1369,12,0)</f>
        <v>Thursday</v>
      </c>
      <c r="N523" s="48" t="s">
        <v>86</v>
      </c>
      <c r="O523" s="49" t="s">
        <v>35</v>
      </c>
      <c r="P523" s="11" t="s">
        <v>80</v>
      </c>
      <c r="Q523" s="11" t="s">
        <v>87</v>
      </c>
      <c r="R523" s="11" t="s">
        <v>230</v>
      </c>
      <c r="S523" s="11" t="s">
        <v>1730</v>
      </c>
      <c r="T523" s="126" t="s">
        <v>1</v>
      </c>
      <c r="U523" s="97" t="s">
        <v>2930</v>
      </c>
      <c r="V523" s="51">
        <v>45579</v>
      </c>
      <c r="W523" s="49" t="s">
        <v>1558</v>
      </c>
      <c r="X523" s="121" t="str">
        <f>VLOOKUP(Table1[[#This Row],[Psoft No]],[2]Roster_1788384531598!$E$1:$AU$1334,28,0)</f>
        <v>Wednesday</v>
      </c>
      <c r="Y523" s="121" t="b">
        <f>Table1[[#This Row],[Column1]]=Table1[[#This Row],[OFF1]]</f>
        <v>0</v>
      </c>
    </row>
    <row r="524" spans="1:25" ht="13" hidden="1" customHeight="1">
      <c r="A524" s="11">
        <v>518</v>
      </c>
      <c r="B524" s="47">
        <v>204967046</v>
      </c>
      <c r="C524" s="87" t="s">
        <v>545</v>
      </c>
      <c r="D524" s="11" t="s">
        <v>546</v>
      </c>
      <c r="E524" s="48" t="s">
        <v>31</v>
      </c>
      <c r="F524" s="48" t="s">
        <v>74</v>
      </c>
      <c r="G524" s="11" t="s">
        <v>64</v>
      </c>
      <c r="H524" s="11" t="s">
        <v>75</v>
      </c>
      <c r="I524" s="11">
        <v>1299</v>
      </c>
      <c r="J524" s="49" t="str">
        <f>VLOOKUP(Table1[[#This Row],[Psoft No]],[1]Roster!$C$1:$AJ$1369,9,0)</f>
        <v>Day Shift</v>
      </c>
      <c r="K524" s="49" t="s">
        <v>76</v>
      </c>
      <c r="L524" s="49" t="str">
        <f>VLOOKUP(Table1[[#This Row],[Psoft No]],[1]Roster!$C$1:$AJ$1369,11,0)</f>
        <v>Monday</v>
      </c>
      <c r="M524" s="49" t="str">
        <f>VLOOKUP(Table1[[#This Row],[Psoft No]],[1]Roster!$C$1:$AJ$1369,12,0)</f>
        <v>Tuesday</v>
      </c>
      <c r="N524" s="49" t="s">
        <v>89</v>
      </c>
      <c r="O524" s="49" t="s">
        <v>35</v>
      </c>
      <c r="P524" s="11" t="s">
        <v>80</v>
      </c>
      <c r="Q524" s="11" t="s">
        <v>90</v>
      </c>
      <c r="R524" s="11" t="s">
        <v>230</v>
      </c>
      <c r="S524" s="11" t="s">
        <v>1730</v>
      </c>
      <c r="T524" s="126" t="str">
        <f>IF(COUNTIFS('DWD RAW File'!$E:$E,$B524,'DWD RAW File'!$AF:$AF,$C$1)&gt;0, IF(COUNTIFS('DWD RAW File'!$E:$E,$B524,'DWD RAW File'!$AF:$AF,$C$1,'DWD RAW File'!$AB:$AB,"Present")&gt;0,"6th Day OT","OFF"), IF(COUNTIFS('DWD RAW File'!$E:$E,$B524,'DWD RAW File'!$AG:$AG,$C$1)&gt;0, IF(COUNTIFS('DWD RAW File'!$E:$E,$B524,'DWD RAW File'!$AG:$AG,$C$1,'DWD RAW File'!$AB:$AB,"Present")&gt;0,"7th Day OT","OFF"), IF(COUNTIFS('DWD RAW File'!$E:$E,$B524,'DWD RAW File'!$AB:$AB,"Present")&gt;0, "P", IF(COUNTIFS('DWD RAW File'!$E:$E,$B524,'DWD RAW File'!$AB:$AB,"Not Present",'DWD RAW File'!$AK:$AK,"&lt;&gt;")&gt;0, _xlfn.XLOOKUP($B524,'DWD RAW File'!$E:$E,'DWD RAW File'!$AK:$AK,""), IF(COUNTIFS('DWD RAW File'!$E:$E,$B524,'DWD RAW File'!$AB:$AB,"Not Present",'DWD RAW File'!$AL:$AL,"&lt;&gt;")&gt;0, _xlfn.XLOOKUP($B524,'DWD RAW File'!$E:$E,'DWD RAW File'!$AL:$AL,""), "AB")))))</f>
        <v>P</v>
      </c>
      <c r="U524" s="97"/>
      <c r="V524" s="51">
        <v>45826</v>
      </c>
      <c r="W524" s="49" t="s">
        <v>1558</v>
      </c>
      <c r="X524" s="121" t="str">
        <f>VLOOKUP(Table1[[#This Row],[Psoft No]],[2]Roster_1788384531598!$E$1:$AU$1334,28,0)</f>
        <v>Monday</v>
      </c>
      <c r="Y524" s="121" t="b">
        <f>Table1[[#This Row],[Column1]]=Table1[[#This Row],[OFF1]]</f>
        <v>1</v>
      </c>
    </row>
    <row r="525" spans="1:25" ht="13" customHeight="1">
      <c r="A525" s="11">
        <v>519</v>
      </c>
      <c r="B525" s="47">
        <v>204246605</v>
      </c>
      <c r="C525" s="87" t="s">
        <v>547</v>
      </c>
      <c r="D525" s="11" t="s">
        <v>548</v>
      </c>
      <c r="E525" s="48" t="s">
        <v>31</v>
      </c>
      <c r="F525" s="48" t="s">
        <v>74</v>
      </c>
      <c r="G525" s="11" t="s">
        <v>64</v>
      </c>
      <c r="H525" s="11" t="s">
        <v>75</v>
      </c>
      <c r="I525" s="11">
        <v>1299</v>
      </c>
      <c r="J525" s="49" t="str">
        <f>VLOOKUP(Table1[[#This Row],[Psoft No]],[1]Roster!$C$1:$AJ$1369,9,0)</f>
        <v>Day Shift</v>
      </c>
      <c r="K525" s="49" t="s">
        <v>76</v>
      </c>
      <c r="L525" s="49" t="str">
        <f>VLOOKUP(Table1[[#This Row],[Psoft No]],[1]Roster!$C$1:$AJ$1369,11,0)</f>
        <v>Monday</v>
      </c>
      <c r="M525" s="49" t="str">
        <f>VLOOKUP(Table1[[#This Row],[Psoft No]],[1]Roster!$C$1:$AJ$1369,12,0)</f>
        <v>Tuesday</v>
      </c>
      <c r="N525" s="48" t="s">
        <v>86</v>
      </c>
      <c r="O525" s="49" t="s">
        <v>35</v>
      </c>
      <c r="P525" s="11" t="s">
        <v>80</v>
      </c>
      <c r="Q525" s="11" t="s">
        <v>87</v>
      </c>
      <c r="R525" s="11" t="s">
        <v>230</v>
      </c>
      <c r="S525" s="11" t="s">
        <v>1730</v>
      </c>
      <c r="T525" s="126" t="s">
        <v>4</v>
      </c>
      <c r="U525" s="97"/>
      <c r="V525" s="51">
        <v>45579</v>
      </c>
      <c r="W525" s="49" t="s">
        <v>1558</v>
      </c>
      <c r="X525" s="121" t="str">
        <f>VLOOKUP(Table1[[#This Row],[Psoft No]],[2]Roster_1788384531598!$E$1:$AU$1334,28,0)</f>
        <v>Monday</v>
      </c>
      <c r="Y525" s="121" t="b">
        <f>Table1[[#This Row],[Column1]]=Table1[[#This Row],[OFF1]]</f>
        <v>1</v>
      </c>
    </row>
    <row r="526" spans="1:25" ht="13" hidden="1" customHeight="1">
      <c r="A526" s="11">
        <v>520</v>
      </c>
      <c r="B526" s="47">
        <v>203965523</v>
      </c>
      <c r="C526" s="87" t="s">
        <v>549</v>
      </c>
      <c r="D526" s="11" t="s">
        <v>550</v>
      </c>
      <c r="E526" s="48" t="s">
        <v>31</v>
      </c>
      <c r="F526" s="48" t="s">
        <v>74</v>
      </c>
      <c r="G526" s="11" t="s">
        <v>64</v>
      </c>
      <c r="H526" s="11" t="s">
        <v>75</v>
      </c>
      <c r="I526" s="11">
        <v>1299</v>
      </c>
      <c r="J526" s="49" t="str">
        <f>VLOOKUP(Table1[[#This Row],[Psoft No]],[1]Roster!$C$1:$AJ$1369,9,0)</f>
        <v>Day Shift</v>
      </c>
      <c r="K526" s="49" t="s">
        <v>76</v>
      </c>
      <c r="L526" s="49" t="str">
        <f>VLOOKUP(Table1[[#This Row],[Psoft No]],[1]Roster!$C$1:$AJ$1369,11,0)</f>
        <v>Saturday</v>
      </c>
      <c r="M526" s="49" t="str">
        <f>VLOOKUP(Table1[[#This Row],[Psoft No]],[1]Roster!$C$1:$AJ$1369,12,0)</f>
        <v>Sunday</v>
      </c>
      <c r="N526" s="48" t="s">
        <v>79</v>
      </c>
      <c r="O526" s="49" t="s">
        <v>35</v>
      </c>
      <c r="P526" s="11" t="s">
        <v>80</v>
      </c>
      <c r="Q526" s="11" t="s">
        <v>81</v>
      </c>
      <c r="R526" s="11" t="s">
        <v>230</v>
      </c>
      <c r="S526" s="11" t="s">
        <v>1730</v>
      </c>
      <c r="T526" s="126" t="s">
        <v>7</v>
      </c>
      <c r="U526" s="97"/>
      <c r="V526" s="51">
        <v>45544</v>
      </c>
      <c r="W526" s="49" t="s">
        <v>1558</v>
      </c>
      <c r="X526" s="121" t="str">
        <f>VLOOKUP(Table1[[#This Row],[Psoft No]],[2]Roster_1788384531598!$E$1:$AU$1334,28,0)</f>
        <v>Saturday</v>
      </c>
      <c r="Y526" s="121" t="b">
        <f>Table1[[#This Row],[Column1]]=Table1[[#This Row],[OFF1]]</f>
        <v>1</v>
      </c>
    </row>
    <row r="527" spans="1:25" ht="13" hidden="1" customHeight="1">
      <c r="A527" s="11">
        <v>521</v>
      </c>
      <c r="B527" s="47">
        <v>206513281</v>
      </c>
      <c r="C527" s="87" t="s">
        <v>2575</v>
      </c>
      <c r="D527" s="11" t="s">
        <v>2576</v>
      </c>
      <c r="E527" s="48" t="s">
        <v>31</v>
      </c>
      <c r="F527" s="48" t="s">
        <v>74</v>
      </c>
      <c r="G527" s="11" t="s">
        <v>64</v>
      </c>
      <c r="H527" s="11" t="s">
        <v>75</v>
      </c>
      <c r="I527" s="11">
        <v>1299</v>
      </c>
      <c r="J527" s="49" t="str">
        <f>VLOOKUP(Table1[[#This Row],[Psoft No]],[1]Roster!$C$1:$AJ$1369,9,0)</f>
        <v>Day Shift</v>
      </c>
      <c r="K527" s="49" t="s">
        <v>76</v>
      </c>
      <c r="L527" s="49" t="str">
        <f>VLOOKUP(Table1[[#This Row],[Psoft No]],[1]Roster!$C$1:$AJ$1369,11,0)</f>
        <v>Tuesday</v>
      </c>
      <c r="M527" s="49" t="str">
        <f>VLOOKUP(Table1[[#This Row],[Psoft No]],[1]Roster!$C$1:$AJ$1369,12,0)</f>
        <v>Wednesday</v>
      </c>
      <c r="N527" s="49" t="s">
        <v>89</v>
      </c>
      <c r="O527" s="49" t="s">
        <v>35</v>
      </c>
      <c r="P527" s="11" t="s">
        <v>80</v>
      </c>
      <c r="Q527" s="11" t="s">
        <v>90</v>
      </c>
      <c r="R527" s="11" t="s">
        <v>230</v>
      </c>
      <c r="S527" s="11" t="s">
        <v>1730</v>
      </c>
      <c r="T527" s="126" t="str">
        <f>IF(COUNTIFS('DWD RAW File'!$E:$E,$B527,'DWD RAW File'!$AF:$AF,$C$1)&gt;0, IF(COUNTIFS('DWD RAW File'!$E:$E,$B527,'DWD RAW File'!$AF:$AF,$C$1,'DWD RAW File'!$AB:$AB,"Present")&gt;0,"6th Day OT","OFF"), IF(COUNTIFS('DWD RAW File'!$E:$E,$B527,'DWD RAW File'!$AG:$AG,$C$1)&gt;0, IF(COUNTIFS('DWD RAW File'!$E:$E,$B527,'DWD RAW File'!$AG:$AG,$C$1,'DWD RAW File'!$AB:$AB,"Present")&gt;0,"7th Day OT","OFF"), IF(COUNTIFS('DWD RAW File'!$E:$E,$B527,'DWD RAW File'!$AB:$AB,"Present")&gt;0, "P", IF(COUNTIFS('DWD RAW File'!$E:$E,$B527,'DWD RAW File'!$AB:$AB,"Not Present",'DWD RAW File'!$AK:$AK,"&lt;&gt;")&gt;0, _xlfn.XLOOKUP($B527,'DWD RAW File'!$E:$E,'DWD RAW File'!$AK:$AK,""), IF(COUNTIFS('DWD RAW File'!$E:$E,$B527,'DWD RAW File'!$AB:$AB,"Not Present",'DWD RAW File'!$AL:$AL,"&lt;&gt;")&gt;0, _xlfn.XLOOKUP($B527,'DWD RAW File'!$E:$E,'DWD RAW File'!$AL:$AL,""), "AB")))))</f>
        <v>OFF</v>
      </c>
      <c r="U527" s="97"/>
      <c r="V527" s="51">
        <v>45971</v>
      </c>
      <c r="W527" s="49" t="s">
        <v>1558</v>
      </c>
      <c r="X527" s="121" t="str">
        <f>VLOOKUP(Table1[[#This Row],[Psoft No]],[2]Roster_1788384531598!$E$1:$AU$1334,28,0)</f>
        <v>Tuesday</v>
      </c>
      <c r="Y527" s="121" t="b">
        <f>Table1[[#This Row],[Column1]]=Table1[[#This Row],[OFF1]]</f>
        <v>1</v>
      </c>
    </row>
    <row r="528" spans="1:25" ht="13" hidden="1" customHeight="1">
      <c r="A528" s="11">
        <v>522</v>
      </c>
      <c r="B528" s="47">
        <v>203796750</v>
      </c>
      <c r="C528" s="87" t="s">
        <v>551</v>
      </c>
      <c r="D528" s="11" t="s">
        <v>552</v>
      </c>
      <c r="E528" s="48" t="s">
        <v>31</v>
      </c>
      <c r="F528" s="48" t="s">
        <v>74</v>
      </c>
      <c r="G528" s="11" t="s">
        <v>64</v>
      </c>
      <c r="H528" s="11" t="s">
        <v>75</v>
      </c>
      <c r="I528" s="11">
        <v>1299</v>
      </c>
      <c r="J528" s="49" t="str">
        <f>VLOOKUP(Table1[[#This Row],[Psoft No]],[1]Roster!$C$1:$AJ$1369,9,0)</f>
        <v>Day Shift</v>
      </c>
      <c r="K528" s="49" t="s">
        <v>76</v>
      </c>
      <c r="L528" s="49" t="str">
        <f>VLOOKUP(Table1[[#This Row],[Psoft No]],[1]Roster!$C$1:$AJ$1369,11,0)</f>
        <v>Friday</v>
      </c>
      <c r="M528" s="49" t="str">
        <f>VLOOKUP(Table1[[#This Row],[Psoft No]],[1]Roster!$C$1:$AJ$1369,12,0)</f>
        <v>Saturday</v>
      </c>
      <c r="N528" s="48" t="s">
        <v>79</v>
      </c>
      <c r="O528" s="49" t="s">
        <v>35</v>
      </c>
      <c r="P528" s="11" t="s">
        <v>80</v>
      </c>
      <c r="Q528" s="11" t="s">
        <v>81</v>
      </c>
      <c r="R528" s="11" t="s">
        <v>230</v>
      </c>
      <c r="S528" s="11" t="s">
        <v>1730</v>
      </c>
      <c r="T528" s="126" t="str">
        <f>IF(COUNTIFS('DWD RAW File'!$E:$E,$B528,'DWD RAW File'!$AF:$AF,$C$1)&gt;0, IF(COUNTIFS('DWD RAW File'!$E:$E,$B528,'DWD RAW File'!$AF:$AF,$C$1,'DWD RAW File'!$AB:$AB,"Present")&gt;0,"6th Day OT","OFF"), IF(COUNTIFS('DWD RAW File'!$E:$E,$B528,'DWD RAW File'!$AG:$AG,$C$1)&gt;0, IF(COUNTIFS('DWD RAW File'!$E:$E,$B528,'DWD RAW File'!$AG:$AG,$C$1,'DWD RAW File'!$AB:$AB,"Present")&gt;0,"7th Day OT","OFF"), IF(COUNTIFS('DWD RAW File'!$E:$E,$B528,'DWD RAW File'!$AB:$AB,"Present")&gt;0, "P", IF(COUNTIFS('DWD RAW File'!$E:$E,$B528,'DWD RAW File'!$AB:$AB,"Not Present",'DWD RAW File'!$AK:$AK,"&lt;&gt;")&gt;0, _xlfn.XLOOKUP($B528,'DWD RAW File'!$E:$E,'DWD RAW File'!$AK:$AK,""), IF(COUNTIFS('DWD RAW File'!$E:$E,$B528,'DWD RAW File'!$AB:$AB,"Not Present",'DWD RAW File'!$AL:$AL,"&lt;&gt;")&gt;0, _xlfn.XLOOKUP($B528,'DWD RAW File'!$E:$E,'DWD RAW File'!$AL:$AL,""), "AB")))))</f>
        <v>P</v>
      </c>
      <c r="U528" s="97"/>
      <c r="V528" s="51">
        <v>45516</v>
      </c>
      <c r="W528" s="49" t="s">
        <v>1558</v>
      </c>
      <c r="X528" s="121" t="str">
        <f>VLOOKUP(Table1[[#This Row],[Psoft No]],[2]Roster_1788384531598!$E$1:$AU$1334,28,0)</f>
        <v>Friday</v>
      </c>
      <c r="Y528" s="121" t="b">
        <f>Table1[[#This Row],[Column1]]=Table1[[#This Row],[OFF1]]</f>
        <v>1</v>
      </c>
    </row>
    <row r="529" spans="1:25" ht="13" hidden="1" customHeight="1">
      <c r="A529" s="11">
        <v>523</v>
      </c>
      <c r="B529" s="47">
        <v>206073367</v>
      </c>
      <c r="C529" s="87" t="s">
        <v>553</v>
      </c>
      <c r="D529" s="11" t="s">
        <v>554</v>
      </c>
      <c r="E529" s="48" t="s">
        <v>31</v>
      </c>
      <c r="F529" s="48" t="s">
        <v>74</v>
      </c>
      <c r="G529" s="11" t="s">
        <v>64</v>
      </c>
      <c r="H529" s="11" t="s">
        <v>75</v>
      </c>
      <c r="I529" s="11">
        <v>1299</v>
      </c>
      <c r="J529" s="49" t="str">
        <f>VLOOKUP(Table1[[#This Row],[Psoft No]],[1]Roster!$C$1:$AJ$1369,9,0)</f>
        <v>Day Shift</v>
      </c>
      <c r="K529" s="49" t="s">
        <v>76</v>
      </c>
      <c r="L529" s="49" t="str">
        <f>VLOOKUP(Table1[[#This Row],[Psoft No]],[1]Roster!$C$1:$AJ$1369,11,0)</f>
        <v>Tuesday</v>
      </c>
      <c r="M529" s="49" t="str">
        <f>VLOOKUP(Table1[[#This Row],[Psoft No]],[1]Roster!$C$1:$AJ$1369,12,0)</f>
        <v>Wednesday</v>
      </c>
      <c r="N529" s="48" t="s">
        <v>79</v>
      </c>
      <c r="O529" s="49" t="s">
        <v>35</v>
      </c>
      <c r="P529" s="11" t="s">
        <v>80</v>
      </c>
      <c r="Q529" s="11" t="s">
        <v>81</v>
      </c>
      <c r="R529" s="11" t="s">
        <v>230</v>
      </c>
      <c r="S529" s="11" t="s">
        <v>1730</v>
      </c>
      <c r="T529" s="126" t="str">
        <f>IF(COUNTIFS('DWD RAW File'!$E:$E,$B529,'DWD RAW File'!$AF:$AF,$C$1)&gt;0, IF(COUNTIFS('DWD RAW File'!$E:$E,$B529,'DWD RAW File'!$AF:$AF,$C$1,'DWD RAW File'!$AB:$AB,"Present")&gt;0,"6th Day OT","OFF"), IF(COUNTIFS('DWD RAW File'!$E:$E,$B529,'DWD RAW File'!$AG:$AG,$C$1)&gt;0, IF(COUNTIFS('DWD RAW File'!$E:$E,$B529,'DWD RAW File'!$AG:$AG,$C$1,'DWD RAW File'!$AB:$AB,"Present")&gt;0,"7th Day OT","OFF"), IF(COUNTIFS('DWD RAW File'!$E:$E,$B529,'DWD RAW File'!$AB:$AB,"Present")&gt;0, "P", IF(COUNTIFS('DWD RAW File'!$E:$E,$B529,'DWD RAW File'!$AB:$AB,"Not Present",'DWD RAW File'!$AK:$AK,"&lt;&gt;")&gt;0, _xlfn.XLOOKUP($B529,'DWD RAW File'!$E:$E,'DWD RAW File'!$AK:$AK,""), IF(COUNTIFS('DWD RAW File'!$E:$E,$B529,'DWD RAW File'!$AB:$AB,"Not Present",'DWD RAW File'!$AL:$AL,"&lt;&gt;")&gt;0, _xlfn.XLOOKUP($B529,'DWD RAW File'!$E:$E,'DWD RAW File'!$AL:$AL,""), "AB")))))</f>
        <v>OFF</v>
      </c>
      <c r="U529" s="97"/>
      <c r="V529" s="51">
        <v>45922</v>
      </c>
      <c r="W529" s="49" t="s">
        <v>1558</v>
      </c>
      <c r="X529" s="121" t="str">
        <f>VLOOKUP(Table1[[#This Row],[Psoft No]],[2]Roster_1788384531598!$E$1:$AU$1334,28,0)</f>
        <v>Tuesday</v>
      </c>
      <c r="Y529" s="121" t="b">
        <f>Table1[[#This Row],[Column1]]=Table1[[#This Row],[OFF1]]</f>
        <v>1</v>
      </c>
    </row>
    <row r="530" spans="1:25" ht="13" hidden="1" customHeight="1">
      <c r="A530" s="11">
        <v>524</v>
      </c>
      <c r="B530" s="47">
        <v>203816757</v>
      </c>
      <c r="C530" s="87" t="s">
        <v>2577</v>
      </c>
      <c r="D530" s="11" t="s">
        <v>2578</v>
      </c>
      <c r="E530" s="48" t="s">
        <v>31</v>
      </c>
      <c r="F530" s="48" t="s">
        <v>74</v>
      </c>
      <c r="G530" s="11" t="s">
        <v>64</v>
      </c>
      <c r="H530" s="11" t="s">
        <v>75</v>
      </c>
      <c r="I530" s="11">
        <v>1299</v>
      </c>
      <c r="J530" s="49" t="str">
        <f>VLOOKUP(Table1[[#This Row],[Psoft No]],[1]Roster!$C$1:$AJ$1369,9,0)</f>
        <v>Night Shift</v>
      </c>
      <c r="K530" s="49" t="s">
        <v>76</v>
      </c>
      <c r="L530" s="49" t="str">
        <f>VLOOKUP(Table1[[#This Row],[Psoft No]],[1]Roster!$C$1:$AJ$1369,11,0)</f>
        <v>Sunday</v>
      </c>
      <c r="M530" s="49" t="str">
        <f>VLOOKUP(Table1[[#This Row],[Psoft No]],[1]Roster!$C$1:$AJ$1369,12,0)</f>
        <v>Monday</v>
      </c>
      <c r="N530" s="48" t="s">
        <v>86</v>
      </c>
      <c r="O530" s="49" t="s">
        <v>35</v>
      </c>
      <c r="P530" s="11" t="s">
        <v>80</v>
      </c>
      <c r="Q530" s="11" t="s">
        <v>90</v>
      </c>
      <c r="R530" s="11" t="s">
        <v>224</v>
      </c>
      <c r="S530" s="11" t="s">
        <v>225</v>
      </c>
      <c r="T530" s="126" t="str">
        <f>IF(COUNTIFS('DWD RAW File'!$E:$E,$B530,'DWD RAW File'!$AF:$AF,$C$1)&gt;0, IF(COUNTIFS('DWD RAW File'!$E:$E,$B530,'DWD RAW File'!$AF:$AF,$C$1,'DWD RAW File'!$AB:$AB,"Present")&gt;0,"6th Day OT","OFF"), IF(COUNTIFS('DWD RAW File'!$E:$E,$B530,'DWD RAW File'!$AG:$AG,$C$1)&gt;0, IF(COUNTIFS('DWD RAW File'!$E:$E,$B530,'DWD RAW File'!$AG:$AG,$C$1,'DWD RAW File'!$AB:$AB,"Present")&gt;0,"7th Day OT","OFF"), IF(COUNTIFS('DWD RAW File'!$E:$E,$B530,'DWD RAW File'!$AB:$AB,"Present")&gt;0, "P", IF(COUNTIFS('DWD RAW File'!$E:$E,$B530,'DWD RAW File'!$AB:$AB,"Not Present",'DWD RAW File'!$AK:$AK,"&lt;&gt;")&gt;0, _xlfn.XLOOKUP($B530,'DWD RAW File'!$E:$E,'DWD RAW File'!$AK:$AK,""), IF(COUNTIFS('DWD RAW File'!$E:$E,$B530,'DWD RAW File'!$AB:$AB,"Not Present",'DWD RAW File'!$AL:$AL,"&lt;&gt;")&gt;0, _xlfn.XLOOKUP($B530,'DWD RAW File'!$E:$E,'DWD RAW File'!$AL:$AL,""), "AB")))))</f>
        <v>P</v>
      </c>
      <c r="U530" s="97"/>
      <c r="V530" s="51">
        <v>45518</v>
      </c>
      <c r="W530" s="49" t="s">
        <v>1557</v>
      </c>
      <c r="X530" s="121" t="str">
        <f>VLOOKUP(Table1[[#This Row],[Psoft No]],[2]Roster_1788384531598!$E$1:$AU$1334,28,0)</f>
        <v>Sunday</v>
      </c>
      <c r="Y530" s="121" t="b">
        <f>Table1[[#This Row],[Column1]]=Table1[[#This Row],[OFF1]]</f>
        <v>1</v>
      </c>
    </row>
    <row r="531" spans="1:25" ht="13" hidden="1" customHeight="1">
      <c r="A531" s="11">
        <v>525</v>
      </c>
      <c r="B531" s="47">
        <v>205496019</v>
      </c>
      <c r="C531" s="87" t="s">
        <v>555</v>
      </c>
      <c r="D531" s="11" t="s">
        <v>556</v>
      </c>
      <c r="E531" s="48" t="s">
        <v>31</v>
      </c>
      <c r="F531" s="48" t="s">
        <v>74</v>
      </c>
      <c r="G531" s="11" t="s">
        <v>64</v>
      </c>
      <c r="H531" s="11" t="s">
        <v>75</v>
      </c>
      <c r="I531" s="11">
        <v>1299</v>
      </c>
      <c r="J531" s="49" t="str">
        <f>VLOOKUP(Table1[[#This Row],[Psoft No]],[1]Roster!$C$1:$AJ$1369,9,0)</f>
        <v>Day Shift</v>
      </c>
      <c r="K531" s="49" t="s">
        <v>76</v>
      </c>
      <c r="L531" s="49" t="str">
        <f>VLOOKUP(Table1[[#This Row],[Psoft No]],[1]Roster!$C$1:$AJ$1369,11,0)</f>
        <v>Tuesday</v>
      </c>
      <c r="M531" s="49" t="str">
        <f>VLOOKUP(Table1[[#This Row],[Psoft No]],[1]Roster!$C$1:$AJ$1369,12,0)</f>
        <v>Wednesday</v>
      </c>
      <c r="N531" s="49" t="s">
        <v>89</v>
      </c>
      <c r="O531" s="49" t="s">
        <v>35</v>
      </c>
      <c r="P531" s="11" t="s">
        <v>80</v>
      </c>
      <c r="Q531" s="11" t="s">
        <v>96</v>
      </c>
      <c r="R531" s="11" t="s">
        <v>230</v>
      </c>
      <c r="S531" s="11" t="s">
        <v>1730</v>
      </c>
      <c r="T531" s="126" t="str">
        <f>IF(COUNTIFS('DWD RAW File'!$E:$E,$B531,'DWD RAW File'!$AF:$AF,$C$1)&gt;0, IF(COUNTIFS('DWD RAW File'!$E:$E,$B531,'DWD RAW File'!$AF:$AF,$C$1,'DWD RAW File'!$AB:$AB,"Present")&gt;0,"6th Day OT","OFF"), IF(COUNTIFS('DWD RAW File'!$E:$E,$B531,'DWD RAW File'!$AG:$AG,$C$1)&gt;0, IF(COUNTIFS('DWD RAW File'!$E:$E,$B531,'DWD RAW File'!$AG:$AG,$C$1,'DWD RAW File'!$AB:$AB,"Present")&gt;0,"7th Day OT","OFF"), IF(COUNTIFS('DWD RAW File'!$E:$E,$B531,'DWD RAW File'!$AB:$AB,"Present")&gt;0, "P", IF(COUNTIFS('DWD RAW File'!$E:$E,$B531,'DWD RAW File'!$AB:$AB,"Not Present",'DWD RAW File'!$AK:$AK,"&lt;&gt;")&gt;0, _xlfn.XLOOKUP($B531,'DWD RAW File'!$E:$E,'DWD RAW File'!$AK:$AK,""), IF(COUNTIFS('DWD RAW File'!$E:$E,$B531,'DWD RAW File'!$AB:$AB,"Not Present",'DWD RAW File'!$AL:$AL,"&lt;&gt;")&gt;0, _xlfn.XLOOKUP($B531,'DWD RAW File'!$E:$E,'DWD RAW File'!$AL:$AL,""), "AB")))))</f>
        <v>OFF</v>
      </c>
      <c r="U531" s="97"/>
      <c r="V531" s="51">
        <v>45831</v>
      </c>
      <c r="W531" s="49" t="s">
        <v>1558</v>
      </c>
      <c r="X531" s="121" t="str">
        <f>VLOOKUP(Table1[[#This Row],[Psoft No]],[2]Roster_1788384531598!$E$1:$AU$1334,28,0)</f>
        <v>Tuesday</v>
      </c>
      <c r="Y531" s="121" t="b">
        <f>Table1[[#This Row],[Column1]]=Table1[[#This Row],[OFF1]]</f>
        <v>1</v>
      </c>
    </row>
    <row r="532" spans="1:25" ht="13" hidden="1" customHeight="1">
      <c r="A532" s="11">
        <v>526</v>
      </c>
      <c r="B532" s="47">
        <v>206513285</v>
      </c>
      <c r="C532" s="87" t="s">
        <v>2579</v>
      </c>
      <c r="D532" s="11" t="s">
        <v>2580</v>
      </c>
      <c r="E532" s="48" t="s">
        <v>31</v>
      </c>
      <c r="F532" s="48" t="s">
        <v>74</v>
      </c>
      <c r="G532" s="11" t="s">
        <v>64</v>
      </c>
      <c r="H532" s="11" t="s">
        <v>75</v>
      </c>
      <c r="I532" s="11">
        <v>1299</v>
      </c>
      <c r="J532" s="49" t="str">
        <f>VLOOKUP(Table1[[#This Row],[Psoft No]],[1]Roster!$C$1:$AJ$1369,9,0)</f>
        <v>Night Shift</v>
      </c>
      <c r="K532" s="49" t="s">
        <v>76</v>
      </c>
      <c r="L532" s="49" t="str">
        <f>VLOOKUP(Table1[[#This Row],[Psoft No]],[1]Roster!$C$1:$AJ$1369,11,0)</f>
        <v>Tuesday</v>
      </c>
      <c r="M532" s="49" t="str">
        <f>VLOOKUP(Table1[[#This Row],[Psoft No]],[1]Roster!$C$1:$AJ$1369,12,0)</f>
        <v>Wednesday</v>
      </c>
      <c r="N532" s="49" t="s">
        <v>89</v>
      </c>
      <c r="O532" s="49" t="s">
        <v>35</v>
      </c>
      <c r="P532" s="11" t="s">
        <v>80</v>
      </c>
      <c r="Q532" s="11" t="s">
        <v>90</v>
      </c>
      <c r="R532" s="11" t="s">
        <v>223</v>
      </c>
      <c r="S532" s="11" t="s">
        <v>2649</v>
      </c>
      <c r="T532" s="126" t="str">
        <f>IF(COUNTIFS('DWD RAW File'!$E:$E,$B532,'DWD RAW File'!$AF:$AF,$C$1)&gt;0, IF(COUNTIFS('DWD RAW File'!$E:$E,$B532,'DWD RAW File'!$AF:$AF,$C$1,'DWD RAW File'!$AB:$AB,"Present")&gt;0,"6th Day OT","OFF"), IF(COUNTIFS('DWD RAW File'!$E:$E,$B532,'DWD RAW File'!$AG:$AG,$C$1)&gt;0, IF(COUNTIFS('DWD RAW File'!$E:$E,$B532,'DWD RAW File'!$AG:$AG,$C$1,'DWD RAW File'!$AB:$AB,"Present")&gt;0,"7th Day OT","OFF"), IF(COUNTIFS('DWD RAW File'!$E:$E,$B532,'DWD RAW File'!$AB:$AB,"Present")&gt;0, "P", IF(COUNTIFS('DWD RAW File'!$E:$E,$B532,'DWD RAW File'!$AB:$AB,"Not Present",'DWD RAW File'!$AK:$AK,"&lt;&gt;")&gt;0, _xlfn.XLOOKUP($B532,'DWD RAW File'!$E:$E,'DWD RAW File'!$AK:$AK,""), IF(COUNTIFS('DWD RAW File'!$E:$E,$B532,'DWD RAW File'!$AB:$AB,"Not Present",'DWD RAW File'!$AL:$AL,"&lt;&gt;")&gt;0, _xlfn.XLOOKUP($B532,'DWD RAW File'!$E:$E,'DWD RAW File'!$AL:$AL,""), "AB")))))</f>
        <v>OFF</v>
      </c>
      <c r="U532" s="97"/>
      <c r="V532" s="51">
        <v>45971</v>
      </c>
      <c r="W532" s="49" t="s">
        <v>1558</v>
      </c>
      <c r="X532" s="121" t="str">
        <f>VLOOKUP(Table1[[#This Row],[Psoft No]],[2]Roster_1788384531598!$E$1:$AU$1334,28,0)</f>
        <v>Tuesday</v>
      </c>
      <c r="Y532" s="121" t="b">
        <f>Table1[[#This Row],[Column1]]=Table1[[#This Row],[OFF1]]</f>
        <v>1</v>
      </c>
    </row>
    <row r="533" spans="1:25" ht="13" hidden="1" customHeight="1">
      <c r="A533" s="11">
        <v>527</v>
      </c>
      <c r="B533" s="47">
        <v>206004608</v>
      </c>
      <c r="C533" s="87" t="s">
        <v>557</v>
      </c>
      <c r="D533" s="11" t="s">
        <v>558</v>
      </c>
      <c r="E533" s="48" t="s">
        <v>31</v>
      </c>
      <c r="F533" s="48" t="s">
        <v>74</v>
      </c>
      <c r="G533" s="11" t="s">
        <v>64</v>
      </c>
      <c r="H533" s="11" t="s">
        <v>75</v>
      </c>
      <c r="I533" s="11">
        <v>1299</v>
      </c>
      <c r="J533" s="49" t="str">
        <f>VLOOKUP(Table1[[#This Row],[Psoft No]],[1]Roster!$C$1:$AJ$1369,9,0)</f>
        <v>Day Shift</v>
      </c>
      <c r="K533" s="49" t="s">
        <v>76</v>
      </c>
      <c r="L533" s="49" t="str">
        <f>VLOOKUP(Table1[[#This Row],[Psoft No]],[1]Roster!$C$1:$AJ$1369,11,0)</f>
        <v>Tuesday</v>
      </c>
      <c r="M533" s="49" t="str">
        <f>VLOOKUP(Table1[[#This Row],[Psoft No]],[1]Roster!$C$1:$AJ$1369,12,0)</f>
        <v>Wednesday</v>
      </c>
      <c r="N533" s="49" t="s">
        <v>79</v>
      </c>
      <c r="O533" s="49" t="s">
        <v>35</v>
      </c>
      <c r="P533" s="11" t="s">
        <v>80</v>
      </c>
      <c r="Q533" s="11" t="s">
        <v>81</v>
      </c>
      <c r="R533" s="11" t="s">
        <v>224</v>
      </c>
      <c r="S533" s="11" t="s">
        <v>225</v>
      </c>
      <c r="T533" s="126" t="str">
        <f>IF(COUNTIFS('DWD RAW File'!$E:$E,$B533,'DWD RAW File'!$AF:$AF,$C$1)&gt;0, IF(COUNTIFS('DWD RAW File'!$E:$E,$B533,'DWD RAW File'!$AF:$AF,$C$1,'DWD RAW File'!$AB:$AB,"Present")&gt;0,"6th Day OT","OFF"), IF(COUNTIFS('DWD RAW File'!$E:$E,$B533,'DWD RAW File'!$AG:$AG,$C$1)&gt;0, IF(COUNTIFS('DWD RAW File'!$E:$E,$B533,'DWD RAW File'!$AG:$AG,$C$1,'DWD RAW File'!$AB:$AB,"Present")&gt;0,"7th Day OT","OFF"), IF(COUNTIFS('DWD RAW File'!$E:$E,$B533,'DWD RAW File'!$AB:$AB,"Present")&gt;0, "P", IF(COUNTIFS('DWD RAW File'!$E:$E,$B533,'DWD RAW File'!$AB:$AB,"Not Present",'DWD RAW File'!$AK:$AK,"&lt;&gt;")&gt;0, _xlfn.XLOOKUP($B533,'DWD RAW File'!$E:$E,'DWD RAW File'!$AK:$AK,""), IF(COUNTIFS('DWD RAW File'!$E:$E,$B533,'DWD RAW File'!$AB:$AB,"Not Present",'DWD RAW File'!$AL:$AL,"&lt;&gt;")&gt;0, _xlfn.XLOOKUP($B533,'DWD RAW File'!$E:$E,'DWD RAW File'!$AL:$AL,""), "AB")))))</f>
        <v>OFF</v>
      </c>
      <c r="U533" s="97"/>
      <c r="V533" s="51">
        <v>45915</v>
      </c>
      <c r="W533" s="49" t="s">
        <v>1559</v>
      </c>
      <c r="X533" s="121" t="str">
        <f>VLOOKUP(Table1[[#This Row],[Psoft No]],[2]Roster_1788384531598!$E$1:$AU$1334,28,0)</f>
        <v>Tuesday</v>
      </c>
      <c r="Y533" s="121" t="b">
        <f>Table1[[#This Row],[Column1]]=Table1[[#This Row],[OFF1]]</f>
        <v>1</v>
      </c>
    </row>
    <row r="534" spans="1:25" ht="13" hidden="1" customHeight="1">
      <c r="A534" s="11">
        <v>528</v>
      </c>
      <c r="B534" s="47">
        <v>206873879</v>
      </c>
      <c r="C534" s="87" t="s">
        <v>1745</v>
      </c>
      <c r="D534" s="11" t="s">
        <v>1746</v>
      </c>
      <c r="E534" s="48" t="s">
        <v>31</v>
      </c>
      <c r="F534" s="48" t="s">
        <v>74</v>
      </c>
      <c r="G534" s="48" t="s">
        <v>64</v>
      </c>
      <c r="H534" s="48" t="s">
        <v>75</v>
      </c>
      <c r="I534" s="11">
        <v>1299</v>
      </c>
      <c r="J534" s="49" t="str">
        <f>VLOOKUP(Table1[[#This Row],[Psoft No]],[1]Roster!$C$1:$AJ$1369,9,0)</f>
        <v>Day Shift</v>
      </c>
      <c r="K534" s="49" t="s">
        <v>76</v>
      </c>
      <c r="L534" s="49" t="str">
        <f>VLOOKUP(Table1[[#This Row],[Psoft No]],[1]Roster!$C$1:$AJ$1369,11,0)</f>
        <v>Tuesday</v>
      </c>
      <c r="M534" s="49" t="str">
        <f>VLOOKUP(Table1[[#This Row],[Psoft No]],[1]Roster!$C$1:$AJ$1369,12,0)</f>
        <v>Wednesday</v>
      </c>
      <c r="N534" s="49" t="s">
        <v>89</v>
      </c>
      <c r="O534" s="48" t="s">
        <v>35</v>
      </c>
      <c r="P534" s="48" t="s">
        <v>80</v>
      </c>
      <c r="Q534" s="11" t="s">
        <v>90</v>
      </c>
      <c r="R534" s="11" t="s">
        <v>230</v>
      </c>
      <c r="S534" s="11" t="s">
        <v>1730</v>
      </c>
      <c r="T534" s="126" t="str">
        <f>IF(COUNTIFS('DWD RAW File'!$E:$E,$B534,'DWD RAW File'!$AF:$AF,$C$1)&gt;0, IF(COUNTIFS('DWD RAW File'!$E:$E,$B534,'DWD RAW File'!$AF:$AF,$C$1,'DWD RAW File'!$AB:$AB,"Present")&gt;0,"6th Day OT","OFF"), IF(COUNTIFS('DWD RAW File'!$E:$E,$B534,'DWD RAW File'!$AG:$AG,$C$1)&gt;0, IF(COUNTIFS('DWD RAW File'!$E:$E,$B534,'DWD RAW File'!$AG:$AG,$C$1,'DWD RAW File'!$AB:$AB,"Present")&gt;0,"7th Day OT","OFF"), IF(COUNTIFS('DWD RAW File'!$E:$E,$B534,'DWD RAW File'!$AB:$AB,"Present")&gt;0, "P", IF(COUNTIFS('DWD RAW File'!$E:$E,$B534,'DWD RAW File'!$AB:$AB,"Not Present",'DWD RAW File'!$AK:$AK,"&lt;&gt;")&gt;0, _xlfn.XLOOKUP($B534,'DWD RAW File'!$E:$E,'DWD RAW File'!$AK:$AK,""), IF(COUNTIFS('DWD RAW File'!$E:$E,$B534,'DWD RAW File'!$AB:$AB,"Not Present",'DWD RAW File'!$AL:$AL,"&lt;&gt;")&gt;0, _xlfn.XLOOKUP($B534,'DWD RAW File'!$E:$E,'DWD RAW File'!$AL:$AL,""), "AB")))))</f>
        <v>OFF</v>
      </c>
      <c r="U534" s="97"/>
      <c r="V534" s="51">
        <v>46020</v>
      </c>
      <c r="W534" s="49" t="s">
        <v>1558</v>
      </c>
      <c r="X534" s="121" t="str">
        <f>VLOOKUP(Table1[[#This Row],[Psoft No]],[2]Roster_1788384531598!$E$1:$AU$1334,28,0)</f>
        <v>Tuesday</v>
      </c>
      <c r="Y534" s="121" t="b">
        <f>Table1[[#This Row],[Column1]]=Table1[[#This Row],[OFF1]]</f>
        <v>1</v>
      </c>
    </row>
    <row r="535" spans="1:25" ht="13" hidden="1" customHeight="1">
      <c r="A535" s="11">
        <v>529</v>
      </c>
      <c r="B535" s="47">
        <v>203736258</v>
      </c>
      <c r="C535" s="87" t="s">
        <v>2581</v>
      </c>
      <c r="D535" s="11" t="s">
        <v>2582</v>
      </c>
      <c r="E535" s="48" t="s">
        <v>31</v>
      </c>
      <c r="F535" s="48" t="s">
        <v>74</v>
      </c>
      <c r="G535" s="11" t="s">
        <v>64</v>
      </c>
      <c r="H535" s="11" t="s">
        <v>75</v>
      </c>
      <c r="I535" s="11">
        <v>1299</v>
      </c>
      <c r="J535" s="49" t="str">
        <f>VLOOKUP(Table1[[#This Row],[Psoft No]],[1]Roster!$C$1:$AJ$1369,9,0)</f>
        <v>Night Shift</v>
      </c>
      <c r="K535" s="49" t="s">
        <v>76</v>
      </c>
      <c r="L535" s="49" t="str">
        <f>VLOOKUP(Table1[[#This Row],[Psoft No]],[1]Roster!$C$1:$AJ$1369,11,0)</f>
        <v>Saturday</v>
      </c>
      <c r="M535" s="49" t="str">
        <f>VLOOKUP(Table1[[#This Row],[Psoft No]],[1]Roster!$C$1:$AJ$1369,12,0)</f>
        <v>Sunday</v>
      </c>
      <c r="N535" s="48" t="s">
        <v>86</v>
      </c>
      <c r="O535" s="49" t="s">
        <v>35</v>
      </c>
      <c r="P535" s="11" t="s">
        <v>80</v>
      </c>
      <c r="Q535" s="11" t="s">
        <v>90</v>
      </c>
      <c r="R535" s="11" t="s">
        <v>230</v>
      </c>
      <c r="S535" s="11" t="s">
        <v>1730</v>
      </c>
      <c r="T535" s="126" t="str">
        <f>IF(COUNTIFS('DWD RAW File'!$E:$E,$B535,'DWD RAW File'!$AF:$AF,$C$1)&gt;0, IF(COUNTIFS('DWD RAW File'!$E:$E,$B535,'DWD RAW File'!$AF:$AF,$C$1,'DWD RAW File'!$AB:$AB,"Present")&gt;0,"6th Day OT","OFF"), IF(COUNTIFS('DWD RAW File'!$E:$E,$B535,'DWD RAW File'!$AG:$AG,$C$1)&gt;0, IF(COUNTIFS('DWD RAW File'!$E:$E,$B535,'DWD RAW File'!$AG:$AG,$C$1,'DWD RAW File'!$AB:$AB,"Present")&gt;0,"7th Day OT","OFF"), IF(COUNTIFS('DWD RAW File'!$E:$E,$B535,'DWD RAW File'!$AB:$AB,"Present")&gt;0, "P", IF(COUNTIFS('DWD RAW File'!$E:$E,$B535,'DWD RAW File'!$AB:$AB,"Not Present",'DWD RAW File'!$AK:$AK,"&lt;&gt;")&gt;0, _xlfn.XLOOKUP($B535,'DWD RAW File'!$E:$E,'DWD RAW File'!$AK:$AK,""), IF(COUNTIFS('DWD RAW File'!$E:$E,$B535,'DWD RAW File'!$AB:$AB,"Not Present",'DWD RAW File'!$AL:$AL,"&lt;&gt;")&gt;0, _xlfn.XLOOKUP($B535,'DWD RAW File'!$E:$E,'DWD RAW File'!$AL:$AL,""), "AB")))))</f>
        <v>P</v>
      </c>
      <c r="U535" s="97"/>
      <c r="V535" s="51">
        <v>45502</v>
      </c>
      <c r="W535" s="49" t="s">
        <v>1558</v>
      </c>
      <c r="X535" s="121" t="str">
        <f>VLOOKUP(Table1[[#This Row],[Psoft No]],[2]Roster_1788384531598!$E$1:$AU$1334,28,0)</f>
        <v>Saturday</v>
      </c>
      <c r="Y535" s="121" t="b">
        <f>Table1[[#This Row],[Column1]]=Table1[[#This Row],[OFF1]]</f>
        <v>1</v>
      </c>
    </row>
    <row r="536" spans="1:25" ht="13" hidden="1" customHeight="1">
      <c r="A536" s="11">
        <v>530</v>
      </c>
      <c r="B536" s="47">
        <v>203468402</v>
      </c>
      <c r="C536" s="87" t="s">
        <v>559</v>
      </c>
      <c r="D536" s="11" t="s">
        <v>560</v>
      </c>
      <c r="E536" s="48" t="s">
        <v>31</v>
      </c>
      <c r="F536" s="48" t="s">
        <v>74</v>
      </c>
      <c r="G536" s="11" t="s">
        <v>64</v>
      </c>
      <c r="H536" s="11" t="s">
        <v>75</v>
      </c>
      <c r="I536" s="11">
        <v>1299</v>
      </c>
      <c r="J536" s="49" t="str">
        <f>VLOOKUP(Table1[[#This Row],[Psoft No]],[1]Roster!$C$1:$AJ$1369,9,0)</f>
        <v>Day Shift</v>
      </c>
      <c r="K536" s="49" t="s">
        <v>76</v>
      </c>
      <c r="L536" s="49" t="str">
        <f>VLOOKUP(Table1[[#This Row],[Psoft No]],[1]Roster!$C$1:$AJ$1369,11,0)</f>
        <v>Monday</v>
      </c>
      <c r="M536" s="49" t="str">
        <f>VLOOKUP(Table1[[#This Row],[Psoft No]],[1]Roster!$C$1:$AJ$1369,12,0)</f>
        <v>Tuesday</v>
      </c>
      <c r="N536" s="48" t="s">
        <v>79</v>
      </c>
      <c r="O536" s="49" t="s">
        <v>35</v>
      </c>
      <c r="P536" s="11" t="s">
        <v>80</v>
      </c>
      <c r="Q536" s="11" t="s">
        <v>81</v>
      </c>
      <c r="R536" s="11" t="s">
        <v>230</v>
      </c>
      <c r="S536" s="11" t="s">
        <v>1730</v>
      </c>
      <c r="T536" s="126" t="str">
        <f>IF(COUNTIFS('DWD RAW File'!$E:$E,$B536,'DWD RAW File'!$AF:$AF,$C$1)&gt;0, IF(COUNTIFS('DWD RAW File'!$E:$E,$B536,'DWD RAW File'!$AF:$AF,$C$1,'DWD RAW File'!$AB:$AB,"Present")&gt;0,"6th Day OT","OFF"), IF(COUNTIFS('DWD RAW File'!$E:$E,$B536,'DWD RAW File'!$AG:$AG,$C$1)&gt;0, IF(COUNTIFS('DWD RAW File'!$E:$E,$B536,'DWD RAW File'!$AG:$AG,$C$1,'DWD RAW File'!$AB:$AB,"Present")&gt;0,"7th Day OT","OFF"), IF(COUNTIFS('DWD RAW File'!$E:$E,$B536,'DWD RAW File'!$AB:$AB,"Present")&gt;0, "P", IF(COUNTIFS('DWD RAW File'!$E:$E,$B536,'DWD RAW File'!$AB:$AB,"Not Present",'DWD RAW File'!$AK:$AK,"&lt;&gt;")&gt;0, _xlfn.XLOOKUP($B536,'DWD RAW File'!$E:$E,'DWD RAW File'!$AK:$AK,""), IF(COUNTIFS('DWD RAW File'!$E:$E,$B536,'DWD RAW File'!$AB:$AB,"Not Present",'DWD RAW File'!$AL:$AL,"&lt;&gt;")&gt;0, _xlfn.XLOOKUP($B536,'DWD RAW File'!$E:$E,'DWD RAW File'!$AL:$AL,""), "AB")))))</f>
        <v>P</v>
      </c>
      <c r="U536" s="97"/>
      <c r="V536" s="51">
        <v>45456</v>
      </c>
      <c r="W536" s="49" t="s">
        <v>1555</v>
      </c>
      <c r="X536" s="121" t="str">
        <f>VLOOKUP(Table1[[#This Row],[Psoft No]],[2]Roster_1788384531598!$E$1:$AU$1334,28,0)</f>
        <v>Monday</v>
      </c>
      <c r="Y536" s="121" t="b">
        <f>Table1[[#This Row],[Column1]]=Table1[[#This Row],[OFF1]]</f>
        <v>1</v>
      </c>
    </row>
    <row r="537" spans="1:25" ht="13" hidden="1" customHeight="1">
      <c r="A537" s="11">
        <v>531</v>
      </c>
      <c r="B537" s="47">
        <v>204013737</v>
      </c>
      <c r="C537" s="87" t="s">
        <v>561</v>
      </c>
      <c r="D537" s="11" t="s">
        <v>562</v>
      </c>
      <c r="E537" s="48" t="s">
        <v>31</v>
      </c>
      <c r="F537" s="48" t="s">
        <v>74</v>
      </c>
      <c r="G537" s="11" t="s">
        <v>64</v>
      </c>
      <c r="H537" s="11" t="s">
        <v>75</v>
      </c>
      <c r="I537" s="11">
        <v>1299</v>
      </c>
      <c r="J537" s="49" t="str">
        <f>VLOOKUP(Table1[[#This Row],[Psoft No]],[1]Roster!$C$1:$AJ$1369,9,0)</f>
        <v>Day Shift</v>
      </c>
      <c r="K537" s="49" t="s">
        <v>76</v>
      </c>
      <c r="L537" s="49" t="str">
        <f>VLOOKUP(Table1[[#This Row],[Psoft No]],[1]Roster!$C$1:$AJ$1369,11,0)</f>
        <v>Sunday</v>
      </c>
      <c r="M537" s="49" t="str">
        <f>VLOOKUP(Table1[[#This Row],[Psoft No]],[1]Roster!$C$1:$AJ$1369,12,0)</f>
        <v>Monday</v>
      </c>
      <c r="N537" s="48" t="s">
        <v>79</v>
      </c>
      <c r="O537" s="49" t="s">
        <v>35</v>
      </c>
      <c r="P537" s="11" t="s">
        <v>80</v>
      </c>
      <c r="Q537" s="11" t="s">
        <v>81</v>
      </c>
      <c r="R537" s="11" t="s">
        <v>224</v>
      </c>
      <c r="S537" s="11" t="s">
        <v>225</v>
      </c>
      <c r="T537" s="126" t="str">
        <f>IF(COUNTIFS('DWD RAW File'!$E:$E,$B537,'DWD RAW File'!$AF:$AF,$C$1)&gt;0, IF(COUNTIFS('DWD RAW File'!$E:$E,$B537,'DWD RAW File'!$AF:$AF,$C$1,'DWD RAW File'!$AB:$AB,"Present")&gt;0,"6th Day OT","OFF"), IF(COUNTIFS('DWD RAW File'!$E:$E,$B537,'DWD RAW File'!$AG:$AG,$C$1)&gt;0, IF(COUNTIFS('DWD RAW File'!$E:$E,$B537,'DWD RAW File'!$AG:$AG,$C$1,'DWD RAW File'!$AB:$AB,"Present")&gt;0,"7th Day OT","OFF"), IF(COUNTIFS('DWD RAW File'!$E:$E,$B537,'DWD RAW File'!$AB:$AB,"Present")&gt;0, "P", IF(COUNTIFS('DWD RAW File'!$E:$E,$B537,'DWD RAW File'!$AB:$AB,"Not Present",'DWD RAW File'!$AK:$AK,"&lt;&gt;")&gt;0, _xlfn.XLOOKUP($B537,'DWD RAW File'!$E:$E,'DWD RAW File'!$AK:$AK,""), IF(COUNTIFS('DWD RAW File'!$E:$E,$B537,'DWD RAW File'!$AB:$AB,"Not Present",'DWD RAW File'!$AL:$AL,"&lt;&gt;")&gt;0, _xlfn.XLOOKUP($B537,'DWD RAW File'!$E:$E,'DWD RAW File'!$AL:$AL,""), "AB")))))</f>
        <v>P</v>
      </c>
      <c r="U537" s="97"/>
      <c r="V537" s="51">
        <v>45551</v>
      </c>
      <c r="W537" s="49" t="s">
        <v>1558</v>
      </c>
      <c r="X537" s="121" t="str">
        <f>VLOOKUP(Table1[[#This Row],[Psoft No]],[2]Roster_1788384531598!$E$1:$AU$1334,28,0)</f>
        <v>Sunday</v>
      </c>
      <c r="Y537" s="121" t="b">
        <f>Table1[[#This Row],[Column1]]=Table1[[#This Row],[OFF1]]</f>
        <v>1</v>
      </c>
    </row>
    <row r="538" spans="1:25" ht="13" hidden="1" customHeight="1">
      <c r="A538" s="11">
        <v>532</v>
      </c>
      <c r="B538" s="47">
        <v>202444409</v>
      </c>
      <c r="C538" s="87" t="s">
        <v>563</v>
      </c>
      <c r="D538" s="11" t="s">
        <v>564</v>
      </c>
      <c r="E538" s="48" t="s">
        <v>31</v>
      </c>
      <c r="F538" s="48" t="s">
        <v>74</v>
      </c>
      <c r="G538" s="11" t="s">
        <v>65</v>
      </c>
      <c r="H538" s="11" t="s">
        <v>75</v>
      </c>
      <c r="I538" s="11">
        <v>1299</v>
      </c>
      <c r="J538" s="49" t="str">
        <f>VLOOKUP(Table1[[#This Row],[Psoft No]],[1]Roster!$C$1:$AJ$1369,9,0)</f>
        <v>Day Shift</v>
      </c>
      <c r="K538" s="49" t="s">
        <v>76</v>
      </c>
      <c r="L538" s="49" t="s">
        <v>36</v>
      </c>
      <c r="M538" s="49" t="s">
        <v>88</v>
      </c>
      <c r="N538" s="48" t="s">
        <v>86</v>
      </c>
      <c r="O538" s="49" t="s">
        <v>68</v>
      </c>
      <c r="P538" s="11" t="s">
        <v>80</v>
      </c>
      <c r="Q538" s="11" t="s">
        <v>87</v>
      </c>
      <c r="R538" s="11" t="s">
        <v>2654</v>
      </c>
      <c r="S538" s="11" t="s">
        <v>2655</v>
      </c>
      <c r="T538" s="126" t="s">
        <v>1</v>
      </c>
      <c r="U538" s="97" t="s">
        <v>2930</v>
      </c>
      <c r="V538" s="51">
        <v>45579</v>
      </c>
      <c r="W538" s="49" t="s">
        <v>68</v>
      </c>
      <c r="X538" s="121" t="str">
        <f>VLOOKUP(Table1[[#This Row],[Psoft No]],[2]Roster_1788384531598!$E$1:$AU$1334,28,0)</f>
        <v>Wednesday</v>
      </c>
      <c r="Y538" s="121" t="b">
        <f>Table1[[#This Row],[Column1]]=Table1[[#This Row],[OFF1]]</f>
        <v>0</v>
      </c>
    </row>
    <row r="539" spans="1:25" ht="13" hidden="1" customHeight="1">
      <c r="A539" s="11">
        <v>533</v>
      </c>
      <c r="B539" s="47">
        <v>204246606</v>
      </c>
      <c r="C539" s="87" t="s">
        <v>565</v>
      </c>
      <c r="D539" s="11" t="s">
        <v>566</v>
      </c>
      <c r="E539" s="48" t="s">
        <v>31</v>
      </c>
      <c r="F539" s="48" t="s">
        <v>74</v>
      </c>
      <c r="G539" s="11" t="s">
        <v>64</v>
      </c>
      <c r="H539" s="11" t="s">
        <v>75</v>
      </c>
      <c r="I539" s="11">
        <v>1299</v>
      </c>
      <c r="J539" s="49" t="str">
        <f>VLOOKUP(Table1[[#This Row],[Psoft No]],[1]Roster!$C$1:$AJ$1369,9,0)</f>
        <v>Day Shift</v>
      </c>
      <c r="K539" s="49" t="s">
        <v>76</v>
      </c>
      <c r="L539" s="49" t="str">
        <f>VLOOKUP(Table1[[#This Row],[Psoft No]],[1]Roster!$C$1:$AJ$1369,11,0)</f>
        <v>Saturday</v>
      </c>
      <c r="M539" s="49" t="str">
        <f>VLOOKUP(Table1[[#This Row],[Psoft No]],[1]Roster!$C$1:$AJ$1369,12,0)</f>
        <v>Sunday</v>
      </c>
      <c r="N539" s="48" t="s">
        <v>86</v>
      </c>
      <c r="O539" s="49" t="s">
        <v>35</v>
      </c>
      <c r="P539" s="11" t="s">
        <v>80</v>
      </c>
      <c r="Q539" s="11" t="s">
        <v>87</v>
      </c>
      <c r="R539" s="11" t="s">
        <v>230</v>
      </c>
      <c r="S539" s="11" t="s">
        <v>1730</v>
      </c>
      <c r="T539" s="126" t="str">
        <f>IF(COUNTIFS('DWD RAW File'!$E:$E,$B539,'DWD RAW File'!$AF:$AF,$C$1)&gt;0, IF(COUNTIFS('DWD RAW File'!$E:$E,$B539,'DWD RAW File'!$AF:$AF,$C$1,'DWD RAW File'!$AB:$AB,"Present")&gt;0,"6th Day OT","OFF"), IF(COUNTIFS('DWD RAW File'!$E:$E,$B539,'DWD RAW File'!$AG:$AG,$C$1)&gt;0, IF(COUNTIFS('DWD RAW File'!$E:$E,$B539,'DWD RAW File'!$AG:$AG,$C$1,'DWD RAW File'!$AB:$AB,"Present")&gt;0,"7th Day OT","OFF"), IF(COUNTIFS('DWD RAW File'!$E:$E,$B539,'DWD RAW File'!$AB:$AB,"Present")&gt;0, "P", IF(COUNTIFS('DWD RAW File'!$E:$E,$B539,'DWD RAW File'!$AB:$AB,"Not Present",'DWD RAW File'!$AK:$AK,"&lt;&gt;")&gt;0, _xlfn.XLOOKUP($B539,'DWD RAW File'!$E:$E,'DWD RAW File'!$AK:$AK,""), IF(COUNTIFS('DWD RAW File'!$E:$E,$B539,'DWD RAW File'!$AB:$AB,"Not Present",'DWD RAW File'!$AL:$AL,"&lt;&gt;")&gt;0, _xlfn.XLOOKUP($B539,'DWD RAW File'!$E:$E,'DWD RAW File'!$AL:$AL,""), "AB")))))</f>
        <v>P</v>
      </c>
      <c r="U539" s="97"/>
      <c r="V539" s="51">
        <v>45579</v>
      </c>
      <c r="W539" s="49" t="s">
        <v>1557</v>
      </c>
      <c r="X539" s="121" t="str">
        <f>VLOOKUP(Table1[[#This Row],[Psoft No]],[2]Roster_1788384531598!$E$1:$AU$1334,28,0)</f>
        <v>Saturday</v>
      </c>
      <c r="Y539" s="121" t="b">
        <f>Table1[[#This Row],[Column1]]=Table1[[#This Row],[OFF1]]</f>
        <v>1</v>
      </c>
    </row>
    <row r="540" spans="1:25" ht="13" customHeight="1">
      <c r="A540" s="11">
        <v>534</v>
      </c>
      <c r="B540" s="47">
        <v>203521426</v>
      </c>
      <c r="C540" s="87" t="s">
        <v>567</v>
      </c>
      <c r="D540" s="11" t="s">
        <v>568</v>
      </c>
      <c r="E540" s="48" t="s">
        <v>31</v>
      </c>
      <c r="F540" s="48" t="s">
        <v>74</v>
      </c>
      <c r="G540" s="11" t="s">
        <v>64</v>
      </c>
      <c r="H540" s="11" t="s">
        <v>75</v>
      </c>
      <c r="I540" s="11">
        <v>1299</v>
      </c>
      <c r="J540" s="49" t="str">
        <f>VLOOKUP(Table1[[#This Row],[Psoft No]],[1]Roster!$C$1:$AJ$1369,9,0)</f>
        <v>Day Shift</v>
      </c>
      <c r="K540" s="49" t="s">
        <v>76</v>
      </c>
      <c r="L540" s="49" t="str">
        <f>VLOOKUP(Table1[[#This Row],[Psoft No]],[1]Roster!$C$1:$AJ$1369,11,0)</f>
        <v>Sunday</v>
      </c>
      <c r="M540" s="49" t="str">
        <f>VLOOKUP(Table1[[#This Row],[Psoft No]],[1]Roster!$C$1:$AJ$1369,12,0)</f>
        <v>Monday</v>
      </c>
      <c r="N540" s="48" t="s">
        <v>79</v>
      </c>
      <c r="O540" s="49" t="s">
        <v>35</v>
      </c>
      <c r="P540" s="11" t="s">
        <v>80</v>
      </c>
      <c r="Q540" s="11" t="s">
        <v>81</v>
      </c>
      <c r="R540" s="11" t="s">
        <v>224</v>
      </c>
      <c r="S540" s="11" t="s">
        <v>225</v>
      </c>
      <c r="T540" s="126" t="s">
        <v>4</v>
      </c>
      <c r="U540" s="97"/>
      <c r="V540" s="51">
        <v>45463</v>
      </c>
      <c r="W540" s="49" t="s">
        <v>1559</v>
      </c>
      <c r="X540" s="121" t="str">
        <f>VLOOKUP(Table1[[#This Row],[Psoft No]],[2]Roster_1788384531598!$E$1:$AU$1334,28,0)</f>
        <v>Sunday</v>
      </c>
      <c r="Y540" s="121" t="b">
        <f>Table1[[#This Row],[Column1]]=Table1[[#This Row],[OFF1]]</f>
        <v>1</v>
      </c>
    </row>
    <row r="541" spans="1:25" ht="13" customHeight="1">
      <c r="A541" s="11">
        <v>535</v>
      </c>
      <c r="B541" s="47">
        <v>203736781</v>
      </c>
      <c r="C541" s="87" t="s">
        <v>569</v>
      </c>
      <c r="D541" s="11" t="s">
        <v>570</v>
      </c>
      <c r="E541" s="48" t="s">
        <v>31</v>
      </c>
      <c r="F541" s="48" t="s">
        <v>74</v>
      </c>
      <c r="G541" s="11" t="s">
        <v>64</v>
      </c>
      <c r="H541" s="11" t="s">
        <v>75</v>
      </c>
      <c r="I541" s="11">
        <v>1299</v>
      </c>
      <c r="J541" s="49" t="str">
        <f>VLOOKUP(Table1[[#This Row],[Psoft No]],[1]Roster!$C$1:$AJ$1369,9,0)</f>
        <v>Night Shift</v>
      </c>
      <c r="K541" s="49" t="s">
        <v>76</v>
      </c>
      <c r="L541" s="49" t="str">
        <f>VLOOKUP(Table1[[#This Row],[Psoft No]],[1]Roster!$C$1:$AJ$1369,11,0)</f>
        <v>Monday</v>
      </c>
      <c r="M541" s="49" t="str">
        <f>VLOOKUP(Table1[[#This Row],[Psoft No]],[1]Roster!$C$1:$AJ$1369,12,0)</f>
        <v>Tuesday</v>
      </c>
      <c r="N541" s="48" t="s">
        <v>86</v>
      </c>
      <c r="O541" s="49" t="s">
        <v>35</v>
      </c>
      <c r="P541" s="11" t="s">
        <v>80</v>
      </c>
      <c r="Q541" s="11" t="s">
        <v>99</v>
      </c>
      <c r="R541" s="11" t="s">
        <v>230</v>
      </c>
      <c r="S541" s="11" t="s">
        <v>1730</v>
      </c>
      <c r="T541" s="126" t="s">
        <v>4</v>
      </c>
      <c r="U541" s="97"/>
      <c r="V541" s="51">
        <v>45502</v>
      </c>
      <c r="W541" s="49" t="s">
        <v>1558</v>
      </c>
      <c r="X541" s="121" t="str">
        <f>VLOOKUP(Table1[[#This Row],[Psoft No]],[2]Roster_1788384531598!$E$1:$AU$1334,28,0)</f>
        <v>Monday</v>
      </c>
      <c r="Y541" s="121" t="b">
        <f>Table1[[#This Row],[Column1]]=Table1[[#This Row],[OFF1]]</f>
        <v>1</v>
      </c>
    </row>
    <row r="542" spans="1:25" ht="13" hidden="1" customHeight="1">
      <c r="A542" s="11">
        <v>536</v>
      </c>
      <c r="B542" s="47">
        <v>203965521</v>
      </c>
      <c r="C542" s="87" t="s">
        <v>571</v>
      </c>
      <c r="D542" s="11" t="s">
        <v>572</v>
      </c>
      <c r="E542" s="48" t="s">
        <v>31</v>
      </c>
      <c r="F542" s="48" t="s">
        <v>74</v>
      </c>
      <c r="G542" s="11" t="s">
        <v>65</v>
      </c>
      <c r="H542" s="11" t="s">
        <v>75</v>
      </c>
      <c r="I542" s="11">
        <v>1299</v>
      </c>
      <c r="J542" s="49" t="str">
        <f>VLOOKUP(Table1[[#This Row],[Psoft No]],[1]Roster!$C$1:$AJ$1369,9,0)</f>
        <v>Day Shift</v>
      </c>
      <c r="K542" s="49" t="s">
        <v>76</v>
      </c>
      <c r="L542" s="49" t="str">
        <f>VLOOKUP(Table1[[#This Row],[Psoft No]],[1]Roster!$C$1:$AJ$1369,11,0)</f>
        <v>Thursday</v>
      </c>
      <c r="M542" s="49" t="str">
        <f>VLOOKUP(Table1[[#This Row],[Psoft No]],[1]Roster!$C$1:$AJ$1369,12,0)</f>
        <v>Friday</v>
      </c>
      <c r="N542" s="48" t="s">
        <v>79</v>
      </c>
      <c r="O542" s="49" t="s">
        <v>68</v>
      </c>
      <c r="P542" s="11" t="s">
        <v>80</v>
      </c>
      <c r="Q542" s="11" t="s">
        <v>81</v>
      </c>
      <c r="R542" s="11" t="s">
        <v>2654</v>
      </c>
      <c r="S542" s="11" t="s">
        <v>2655</v>
      </c>
      <c r="T542" s="126" t="s">
        <v>7</v>
      </c>
      <c r="U542" s="97"/>
      <c r="V542" s="51">
        <v>45544</v>
      </c>
      <c r="W542" s="49" t="s">
        <v>68</v>
      </c>
      <c r="X542" s="121" t="str">
        <f>VLOOKUP(Table1[[#This Row],[Psoft No]],[2]Roster_1788384531598!$E$1:$AU$1334,28,0)</f>
        <v>Thursday</v>
      </c>
      <c r="Y542" s="121" t="b">
        <f>Table1[[#This Row],[Column1]]=Table1[[#This Row],[OFF1]]</f>
        <v>1</v>
      </c>
    </row>
    <row r="543" spans="1:25" ht="13" hidden="1" customHeight="1">
      <c r="A543" s="11">
        <v>537</v>
      </c>
      <c r="B543" s="47">
        <v>204864420</v>
      </c>
      <c r="C543" s="87" t="s">
        <v>2583</v>
      </c>
      <c r="D543" s="11" t="s">
        <v>2584</v>
      </c>
      <c r="E543" s="48" t="s">
        <v>31</v>
      </c>
      <c r="F543" s="48" t="s">
        <v>74</v>
      </c>
      <c r="G543" s="11" t="s">
        <v>64</v>
      </c>
      <c r="H543" s="11" t="s">
        <v>75</v>
      </c>
      <c r="I543" s="11">
        <v>1299</v>
      </c>
      <c r="J543" s="49" t="str">
        <f>VLOOKUP(Table1[[#This Row],[Psoft No]],[1]Roster!$C$1:$AJ$1369,9,0)</f>
        <v>Night Shift</v>
      </c>
      <c r="K543" s="49" t="s">
        <v>76</v>
      </c>
      <c r="L543" s="49" t="str">
        <f>VLOOKUP(Table1[[#This Row],[Psoft No]],[1]Roster!$C$1:$AJ$1369,11,0)</f>
        <v>Saturday</v>
      </c>
      <c r="M543" s="49" t="str">
        <f>VLOOKUP(Table1[[#This Row],[Psoft No]],[1]Roster!$C$1:$AJ$1369,12,0)</f>
        <v>Sunday</v>
      </c>
      <c r="N543" s="49" t="s">
        <v>89</v>
      </c>
      <c r="O543" s="49" t="s">
        <v>35</v>
      </c>
      <c r="P543" s="11" t="s">
        <v>80</v>
      </c>
      <c r="Q543" s="11" t="s">
        <v>90</v>
      </c>
      <c r="R543" s="11" t="s">
        <v>230</v>
      </c>
      <c r="S543" s="11" t="s">
        <v>1730</v>
      </c>
      <c r="T543" s="126" t="str">
        <f>IF(COUNTIFS('DWD RAW File'!$E:$E,$B543,'DWD RAW File'!$AF:$AF,$C$1)&gt;0, IF(COUNTIFS('DWD RAW File'!$E:$E,$B543,'DWD RAW File'!$AF:$AF,$C$1,'DWD RAW File'!$AB:$AB,"Present")&gt;0,"6th Day OT","OFF"), IF(COUNTIFS('DWD RAW File'!$E:$E,$B543,'DWD RAW File'!$AG:$AG,$C$1)&gt;0, IF(COUNTIFS('DWD RAW File'!$E:$E,$B543,'DWD RAW File'!$AG:$AG,$C$1,'DWD RAW File'!$AB:$AB,"Present")&gt;0,"7th Day OT","OFF"), IF(COUNTIFS('DWD RAW File'!$E:$E,$B543,'DWD RAW File'!$AB:$AB,"Present")&gt;0, "P", IF(COUNTIFS('DWD RAW File'!$E:$E,$B543,'DWD RAW File'!$AB:$AB,"Not Present",'DWD RAW File'!$AK:$AK,"&lt;&gt;")&gt;0, _xlfn.XLOOKUP($B543,'DWD RAW File'!$E:$E,'DWD RAW File'!$AK:$AK,""), IF(COUNTIFS('DWD RAW File'!$E:$E,$B543,'DWD RAW File'!$AB:$AB,"Not Present",'DWD RAW File'!$AL:$AL,"&lt;&gt;")&gt;0, _xlfn.XLOOKUP($B543,'DWD RAW File'!$E:$E,'DWD RAW File'!$AL:$AL,""), "AB")))))</f>
        <v>P</v>
      </c>
      <c r="U543" s="97"/>
      <c r="V543" s="51">
        <v>45684</v>
      </c>
      <c r="W543" s="49" t="s">
        <v>1558</v>
      </c>
      <c r="X543" s="121" t="str">
        <f>VLOOKUP(Table1[[#This Row],[Psoft No]],[2]Roster_1788384531598!$E$1:$AU$1334,28,0)</f>
        <v>Saturday</v>
      </c>
      <c r="Y543" s="121" t="b">
        <f>Table1[[#This Row],[Column1]]=Table1[[#This Row],[OFF1]]</f>
        <v>1</v>
      </c>
    </row>
    <row r="544" spans="1:25" ht="13" customHeight="1">
      <c r="A544" s="11">
        <v>538</v>
      </c>
      <c r="B544" s="47">
        <v>206873658</v>
      </c>
      <c r="C544" s="87" t="s">
        <v>1741</v>
      </c>
      <c r="D544" s="11" t="s">
        <v>1742</v>
      </c>
      <c r="E544" s="48" t="s">
        <v>31</v>
      </c>
      <c r="F544" s="48" t="s">
        <v>74</v>
      </c>
      <c r="G544" s="48" t="s">
        <v>64</v>
      </c>
      <c r="H544" s="48" t="s">
        <v>75</v>
      </c>
      <c r="I544" s="11">
        <v>1299</v>
      </c>
      <c r="J544" s="49" t="str">
        <f>VLOOKUP(Table1[[#This Row],[Psoft No]],[1]Roster!$C$1:$AJ$1369,9,0)</f>
        <v>Day Shift</v>
      </c>
      <c r="K544" s="49" t="s">
        <v>76</v>
      </c>
      <c r="L544" s="49" t="str">
        <f>VLOOKUP(Table1[[#This Row],[Psoft No]],[1]Roster!$C$1:$AJ$1369,11,0)</f>
        <v>Friday</v>
      </c>
      <c r="M544" s="49" t="str">
        <f>VLOOKUP(Table1[[#This Row],[Psoft No]],[1]Roster!$C$1:$AJ$1369,12,0)</f>
        <v>Saturday</v>
      </c>
      <c r="N544" s="49" t="s">
        <v>89</v>
      </c>
      <c r="O544" s="48" t="s">
        <v>35</v>
      </c>
      <c r="P544" s="48" t="s">
        <v>80</v>
      </c>
      <c r="Q544" s="11" t="s">
        <v>81</v>
      </c>
      <c r="R544" s="11" t="s">
        <v>230</v>
      </c>
      <c r="S544" s="11" t="s">
        <v>1730</v>
      </c>
      <c r="T544" s="126" t="s">
        <v>4</v>
      </c>
      <c r="U544" s="97"/>
      <c r="V544" s="51">
        <v>46020</v>
      </c>
      <c r="W544" s="49" t="s">
        <v>1558</v>
      </c>
      <c r="X544" s="121" t="str">
        <f>VLOOKUP(Table1[[#This Row],[Psoft No]],[2]Roster_1788384531598!$E$1:$AU$1334,28,0)</f>
        <v>Friday</v>
      </c>
      <c r="Y544" s="121" t="b">
        <f>Table1[[#This Row],[Column1]]=Table1[[#This Row],[OFF1]]</f>
        <v>1</v>
      </c>
    </row>
    <row r="545" spans="1:25" ht="13" hidden="1" customHeight="1">
      <c r="A545" s="11">
        <v>539</v>
      </c>
      <c r="B545" s="47">
        <v>203736780</v>
      </c>
      <c r="C545" s="87" t="s">
        <v>573</v>
      </c>
      <c r="D545" s="11" t="s">
        <v>574</v>
      </c>
      <c r="E545" s="48" t="s">
        <v>31</v>
      </c>
      <c r="F545" s="48" t="s">
        <v>74</v>
      </c>
      <c r="G545" s="11" t="s">
        <v>64</v>
      </c>
      <c r="H545" s="11" t="s">
        <v>75</v>
      </c>
      <c r="I545" s="11">
        <v>1299</v>
      </c>
      <c r="J545" s="49" t="str">
        <f>VLOOKUP(Table1[[#This Row],[Psoft No]],[1]Roster!$C$1:$AJ$1369,9,0)</f>
        <v>Night Shift</v>
      </c>
      <c r="K545" s="49" t="s">
        <v>76</v>
      </c>
      <c r="L545" s="49" t="s">
        <v>36</v>
      </c>
      <c r="M545" s="49" t="str">
        <f>VLOOKUP(Table1[[#This Row],[Psoft No]],[1]Roster!$C$1:$AJ$1369,12,0)</f>
        <v>Thursday</v>
      </c>
      <c r="N545" s="48" t="s">
        <v>86</v>
      </c>
      <c r="O545" s="49" t="s">
        <v>35</v>
      </c>
      <c r="P545" s="11" t="s">
        <v>80</v>
      </c>
      <c r="Q545" s="11" t="s">
        <v>99</v>
      </c>
      <c r="R545" s="11" t="s">
        <v>230</v>
      </c>
      <c r="S545" s="11" t="s">
        <v>1730</v>
      </c>
      <c r="T545" s="126" t="s">
        <v>1</v>
      </c>
      <c r="U545" s="97" t="s">
        <v>2930</v>
      </c>
      <c r="V545" s="51">
        <v>45502</v>
      </c>
      <c r="W545" s="49" t="s">
        <v>1558</v>
      </c>
      <c r="X545" s="121" t="str">
        <f>VLOOKUP(Table1[[#This Row],[Psoft No]],[2]Roster_1788384531598!$E$1:$AU$1334,28,0)</f>
        <v>Wednesday</v>
      </c>
      <c r="Y545" s="121" t="b">
        <f>Table1[[#This Row],[Column1]]=Table1[[#This Row],[OFF1]]</f>
        <v>0</v>
      </c>
    </row>
    <row r="546" spans="1:25" ht="13" hidden="1" customHeight="1">
      <c r="A546" s="11">
        <v>540</v>
      </c>
      <c r="B546" s="47">
        <v>206873654</v>
      </c>
      <c r="C546" s="87" t="s">
        <v>1733</v>
      </c>
      <c r="D546" s="11" t="s">
        <v>1734</v>
      </c>
      <c r="E546" s="48" t="s">
        <v>31</v>
      </c>
      <c r="F546" s="48" t="s">
        <v>74</v>
      </c>
      <c r="G546" s="48" t="s">
        <v>64</v>
      </c>
      <c r="H546" s="48" t="s">
        <v>75</v>
      </c>
      <c r="I546" s="11">
        <v>1299</v>
      </c>
      <c r="J546" s="49" t="str">
        <f>VLOOKUP(Table1[[#This Row],[Psoft No]],[1]Roster!$C$1:$AJ$1369,9,0)</f>
        <v>Day Shift</v>
      </c>
      <c r="K546" s="49" t="s">
        <v>76</v>
      </c>
      <c r="L546" s="49" t="str">
        <f>VLOOKUP(Table1[[#This Row],[Psoft No]],[1]Roster!$C$1:$AJ$1369,11,0)</f>
        <v>Thursday</v>
      </c>
      <c r="M546" s="49" t="str">
        <f>VLOOKUP(Table1[[#This Row],[Psoft No]],[1]Roster!$C$1:$AJ$1369,12,0)</f>
        <v>Friday</v>
      </c>
      <c r="N546" s="49" t="s">
        <v>79</v>
      </c>
      <c r="O546" s="48" t="s">
        <v>35</v>
      </c>
      <c r="P546" s="48" t="s">
        <v>80</v>
      </c>
      <c r="Q546" s="11" t="s">
        <v>81</v>
      </c>
      <c r="R546" s="11" t="s">
        <v>224</v>
      </c>
      <c r="S546" s="11" t="s">
        <v>225</v>
      </c>
      <c r="T546" s="126" t="str">
        <f>IF(COUNTIFS('DWD RAW File'!$E:$E,$B546,'DWD RAW File'!$AF:$AF,$C$1)&gt;0, IF(COUNTIFS('DWD RAW File'!$E:$E,$B546,'DWD RAW File'!$AF:$AF,$C$1,'DWD RAW File'!$AB:$AB,"Present")&gt;0,"6th Day OT","OFF"), IF(COUNTIFS('DWD RAW File'!$E:$E,$B546,'DWD RAW File'!$AG:$AG,$C$1)&gt;0, IF(COUNTIFS('DWD RAW File'!$E:$E,$B546,'DWD RAW File'!$AG:$AG,$C$1,'DWD RAW File'!$AB:$AB,"Present")&gt;0,"7th Day OT","OFF"), IF(COUNTIFS('DWD RAW File'!$E:$E,$B546,'DWD RAW File'!$AB:$AB,"Present")&gt;0, "P", IF(COUNTIFS('DWD RAW File'!$E:$E,$B546,'DWD RAW File'!$AB:$AB,"Not Present",'DWD RAW File'!$AK:$AK,"&lt;&gt;")&gt;0, _xlfn.XLOOKUP($B546,'DWD RAW File'!$E:$E,'DWD RAW File'!$AK:$AK,""), IF(COUNTIFS('DWD RAW File'!$E:$E,$B546,'DWD RAW File'!$AB:$AB,"Not Present",'DWD RAW File'!$AL:$AL,"&lt;&gt;")&gt;0, _xlfn.XLOOKUP($B546,'DWD RAW File'!$E:$E,'DWD RAW File'!$AL:$AL,""), "AB")))))</f>
        <v>P</v>
      </c>
      <c r="U546" s="97"/>
      <c r="V546" s="51">
        <v>46020</v>
      </c>
      <c r="W546" s="49" t="s">
        <v>1557</v>
      </c>
      <c r="X546" s="121" t="str">
        <f>VLOOKUP(Table1[[#This Row],[Psoft No]],[2]Roster_1788384531598!$E$1:$AU$1334,28,0)</f>
        <v>Thursday</v>
      </c>
      <c r="Y546" s="121" t="b">
        <f>Table1[[#This Row],[Column1]]=Table1[[#This Row],[OFF1]]</f>
        <v>1</v>
      </c>
    </row>
    <row r="547" spans="1:25" ht="13" hidden="1" customHeight="1">
      <c r="A547" s="11">
        <v>541</v>
      </c>
      <c r="B547" s="47">
        <v>206016554</v>
      </c>
      <c r="C547" s="87" t="s">
        <v>575</v>
      </c>
      <c r="D547" s="11" t="s">
        <v>576</v>
      </c>
      <c r="E547" s="48" t="s">
        <v>31</v>
      </c>
      <c r="F547" s="48" t="s">
        <v>74</v>
      </c>
      <c r="G547" s="11" t="s">
        <v>64</v>
      </c>
      <c r="H547" s="11" t="s">
        <v>75</v>
      </c>
      <c r="I547" s="11">
        <v>1299</v>
      </c>
      <c r="J547" s="49" t="str">
        <f>VLOOKUP(Table1[[#This Row],[Psoft No]],[1]Roster!$C$1:$AJ$1369,9,0)</f>
        <v>Day Shift</v>
      </c>
      <c r="K547" s="49" t="s">
        <v>76</v>
      </c>
      <c r="L547" s="49" t="str">
        <f>VLOOKUP(Table1[[#This Row],[Psoft No]],[1]Roster!$C$1:$AJ$1369,11,0)</f>
        <v>Saturday</v>
      </c>
      <c r="M547" s="49" t="str">
        <f>VLOOKUP(Table1[[#This Row],[Psoft No]],[1]Roster!$C$1:$AJ$1369,12,0)</f>
        <v>Sunday</v>
      </c>
      <c r="N547" s="48" t="s">
        <v>79</v>
      </c>
      <c r="O547" s="49" t="s">
        <v>35</v>
      </c>
      <c r="P547" s="11" t="s">
        <v>80</v>
      </c>
      <c r="Q547" s="11" t="s">
        <v>81</v>
      </c>
      <c r="R547" s="11" t="s">
        <v>224</v>
      </c>
      <c r="S547" s="11" t="s">
        <v>225</v>
      </c>
      <c r="T547" s="126" t="str">
        <f>IF(COUNTIFS('DWD RAW File'!$E:$E,$B547,'DWD RAW File'!$AF:$AF,$C$1)&gt;0, IF(COUNTIFS('DWD RAW File'!$E:$E,$B547,'DWD RAW File'!$AF:$AF,$C$1,'DWD RAW File'!$AB:$AB,"Present")&gt;0,"6th Day OT","OFF"), IF(COUNTIFS('DWD RAW File'!$E:$E,$B547,'DWD RAW File'!$AG:$AG,$C$1)&gt;0, IF(COUNTIFS('DWD RAW File'!$E:$E,$B547,'DWD RAW File'!$AG:$AG,$C$1,'DWD RAW File'!$AB:$AB,"Present")&gt;0,"7th Day OT","OFF"), IF(COUNTIFS('DWD RAW File'!$E:$E,$B547,'DWD RAW File'!$AB:$AB,"Present")&gt;0, "P", IF(COUNTIFS('DWD RAW File'!$E:$E,$B547,'DWD RAW File'!$AB:$AB,"Not Present",'DWD RAW File'!$AK:$AK,"&lt;&gt;")&gt;0, _xlfn.XLOOKUP($B547,'DWD RAW File'!$E:$E,'DWD RAW File'!$AK:$AK,""), IF(COUNTIFS('DWD RAW File'!$E:$E,$B547,'DWD RAW File'!$AB:$AB,"Not Present",'DWD RAW File'!$AL:$AL,"&lt;&gt;")&gt;0, _xlfn.XLOOKUP($B547,'DWD RAW File'!$E:$E,'DWD RAW File'!$AL:$AL,""), "AB")))))</f>
        <v>P</v>
      </c>
      <c r="U547" s="97"/>
      <c r="V547" s="51">
        <v>45915</v>
      </c>
      <c r="W547" s="49" t="s">
        <v>1559</v>
      </c>
      <c r="X547" s="121" t="str">
        <f>VLOOKUP(Table1[[#This Row],[Psoft No]],[2]Roster_1788384531598!$E$1:$AU$1334,28,0)</f>
        <v>Saturday</v>
      </c>
      <c r="Y547" s="121" t="b">
        <f>Table1[[#This Row],[Column1]]=Table1[[#This Row],[OFF1]]</f>
        <v>1</v>
      </c>
    </row>
    <row r="548" spans="1:25" ht="13" hidden="1" customHeight="1">
      <c r="A548" s="11">
        <v>542</v>
      </c>
      <c r="B548" s="47">
        <v>203709743</v>
      </c>
      <c r="C548" s="87" t="s">
        <v>577</v>
      </c>
      <c r="D548" s="11" t="s">
        <v>578</v>
      </c>
      <c r="E548" s="48" t="s">
        <v>31</v>
      </c>
      <c r="F548" s="48" t="s">
        <v>74</v>
      </c>
      <c r="G548" s="11" t="s">
        <v>64</v>
      </c>
      <c r="H548" s="11" t="s">
        <v>75</v>
      </c>
      <c r="I548" s="11">
        <v>1299</v>
      </c>
      <c r="J548" s="49" t="str">
        <f>VLOOKUP(Table1[[#This Row],[Psoft No]],[1]Roster!$C$1:$AJ$1369,9,0)</f>
        <v>Day Shift</v>
      </c>
      <c r="K548" s="49" t="s">
        <v>76</v>
      </c>
      <c r="L548" s="49" t="str">
        <f>VLOOKUP(Table1[[#This Row],[Psoft No]],[1]Roster!$C$1:$AJ$1369,11,0)</f>
        <v>Tuesday</v>
      </c>
      <c r="M548" s="49" t="str">
        <f>VLOOKUP(Table1[[#This Row],[Psoft No]],[1]Roster!$C$1:$AJ$1369,12,0)</f>
        <v>Wednesday</v>
      </c>
      <c r="N548" s="48" t="s">
        <v>86</v>
      </c>
      <c r="O548" s="49" t="s">
        <v>35</v>
      </c>
      <c r="P548" s="11" t="s">
        <v>80</v>
      </c>
      <c r="Q548" s="11" t="s">
        <v>99</v>
      </c>
      <c r="R548" s="11" t="s">
        <v>230</v>
      </c>
      <c r="S548" s="11" t="s">
        <v>1730</v>
      </c>
      <c r="T548" s="126" t="str">
        <f>IF(COUNTIFS('DWD RAW File'!$E:$E,$B548,'DWD RAW File'!$AF:$AF,$C$1)&gt;0, IF(COUNTIFS('DWD RAW File'!$E:$E,$B548,'DWD RAW File'!$AF:$AF,$C$1,'DWD RAW File'!$AB:$AB,"Present")&gt;0,"6th Day OT","OFF"), IF(COUNTIFS('DWD RAW File'!$E:$E,$B548,'DWD RAW File'!$AG:$AG,$C$1)&gt;0, IF(COUNTIFS('DWD RAW File'!$E:$E,$B548,'DWD RAW File'!$AG:$AG,$C$1,'DWD RAW File'!$AB:$AB,"Present")&gt;0,"7th Day OT","OFF"), IF(COUNTIFS('DWD RAW File'!$E:$E,$B548,'DWD RAW File'!$AB:$AB,"Present")&gt;0, "P", IF(COUNTIFS('DWD RAW File'!$E:$E,$B548,'DWD RAW File'!$AB:$AB,"Not Present",'DWD RAW File'!$AK:$AK,"&lt;&gt;")&gt;0, _xlfn.XLOOKUP($B548,'DWD RAW File'!$E:$E,'DWD RAW File'!$AK:$AK,""), IF(COUNTIFS('DWD RAW File'!$E:$E,$B548,'DWD RAW File'!$AB:$AB,"Not Present",'DWD RAW File'!$AL:$AL,"&lt;&gt;")&gt;0, _xlfn.XLOOKUP($B548,'DWD RAW File'!$E:$E,'DWD RAW File'!$AL:$AL,""), "AB")))))</f>
        <v>OFF</v>
      </c>
      <c r="U548" s="97"/>
      <c r="V548" s="51">
        <v>45495</v>
      </c>
      <c r="W548" s="49" t="s">
        <v>1558</v>
      </c>
      <c r="X548" s="121" t="str">
        <f>VLOOKUP(Table1[[#This Row],[Psoft No]],[2]Roster_1788384531598!$E$1:$AU$1334,28,0)</f>
        <v>Tuesday</v>
      </c>
      <c r="Y548" s="121" t="b">
        <f>Table1[[#This Row],[Column1]]=Table1[[#This Row],[OFF1]]</f>
        <v>1</v>
      </c>
    </row>
    <row r="549" spans="1:25" ht="13" hidden="1" customHeight="1">
      <c r="A549" s="11">
        <v>543</v>
      </c>
      <c r="B549" s="47">
        <v>206008709</v>
      </c>
      <c r="C549" s="87" t="s">
        <v>579</v>
      </c>
      <c r="D549" s="11" t="s">
        <v>580</v>
      </c>
      <c r="E549" s="48" t="s">
        <v>31</v>
      </c>
      <c r="F549" s="48" t="s">
        <v>74</v>
      </c>
      <c r="G549" s="11" t="s">
        <v>64</v>
      </c>
      <c r="H549" s="11" t="s">
        <v>75</v>
      </c>
      <c r="I549" s="11">
        <v>1299</v>
      </c>
      <c r="J549" s="49" t="str">
        <f>VLOOKUP(Table1[[#This Row],[Psoft No]],[1]Roster!$C$1:$AJ$1369,9,0)</f>
        <v>Day Shift</v>
      </c>
      <c r="K549" s="49" t="s">
        <v>76</v>
      </c>
      <c r="L549" s="49" t="str">
        <f>VLOOKUP(Table1[[#This Row],[Psoft No]],[1]Roster!$C$1:$AJ$1369,11,0)</f>
        <v>Wednesday</v>
      </c>
      <c r="M549" s="49" t="str">
        <f>VLOOKUP(Table1[[#This Row],[Psoft No]],[1]Roster!$C$1:$AJ$1369,12,0)</f>
        <v>Thursday</v>
      </c>
      <c r="N549" s="48" t="s">
        <v>79</v>
      </c>
      <c r="O549" s="49" t="s">
        <v>35</v>
      </c>
      <c r="P549" s="11" t="s">
        <v>80</v>
      </c>
      <c r="Q549" s="11" t="s">
        <v>81</v>
      </c>
      <c r="R549" s="11" t="s">
        <v>230</v>
      </c>
      <c r="S549" s="11" t="s">
        <v>1730</v>
      </c>
      <c r="T549" s="126" t="str">
        <f>IF(COUNTIFS('DWD RAW File'!$E:$E,$B549,'DWD RAW File'!$AF:$AF,$C$1)&gt;0, IF(COUNTIFS('DWD RAW File'!$E:$E,$B549,'DWD RAW File'!$AF:$AF,$C$1,'DWD RAW File'!$AB:$AB,"Present")&gt;0,"6th Day OT","OFF"), IF(COUNTIFS('DWD RAW File'!$E:$E,$B549,'DWD RAW File'!$AG:$AG,$C$1)&gt;0, IF(COUNTIFS('DWD RAW File'!$E:$E,$B549,'DWD RAW File'!$AG:$AG,$C$1,'DWD RAW File'!$AB:$AB,"Present")&gt;0,"7th Day OT","OFF"), IF(COUNTIFS('DWD RAW File'!$E:$E,$B549,'DWD RAW File'!$AB:$AB,"Present")&gt;0, "P", IF(COUNTIFS('DWD RAW File'!$E:$E,$B549,'DWD RAW File'!$AB:$AB,"Not Present",'DWD RAW File'!$AK:$AK,"&lt;&gt;")&gt;0, _xlfn.XLOOKUP($B549,'DWD RAW File'!$E:$E,'DWD RAW File'!$AK:$AK,""), IF(COUNTIFS('DWD RAW File'!$E:$E,$B549,'DWD RAW File'!$AB:$AB,"Not Present",'DWD RAW File'!$AL:$AL,"&lt;&gt;")&gt;0, _xlfn.XLOOKUP($B549,'DWD RAW File'!$E:$E,'DWD RAW File'!$AL:$AL,""), "AB")))))</f>
        <v>OFF</v>
      </c>
      <c r="U549" s="97"/>
      <c r="V549" s="51">
        <v>45915</v>
      </c>
      <c r="W549" s="49" t="s">
        <v>1558</v>
      </c>
      <c r="X549" s="121" t="str">
        <f>VLOOKUP(Table1[[#This Row],[Psoft No]],[2]Roster_1788384531598!$E$1:$AU$1334,28,0)</f>
        <v>Wednesday</v>
      </c>
      <c r="Y549" s="121" t="b">
        <f>Table1[[#This Row],[Column1]]=Table1[[#This Row],[OFF1]]</f>
        <v>1</v>
      </c>
    </row>
    <row r="550" spans="1:25" ht="13" hidden="1" customHeight="1">
      <c r="A550" s="11">
        <v>544</v>
      </c>
      <c r="B550" s="47">
        <v>206015636</v>
      </c>
      <c r="C550" s="87" t="s">
        <v>581</v>
      </c>
      <c r="D550" s="11" t="s">
        <v>582</v>
      </c>
      <c r="E550" s="48" t="s">
        <v>31</v>
      </c>
      <c r="F550" s="48" t="s">
        <v>74</v>
      </c>
      <c r="G550" s="11" t="s">
        <v>64</v>
      </c>
      <c r="H550" s="11" t="s">
        <v>75</v>
      </c>
      <c r="I550" s="11">
        <v>1299</v>
      </c>
      <c r="J550" s="49" t="str">
        <f>VLOOKUP(Table1[[#This Row],[Psoft No]],[1]Roster!$C$1:$AJ$1369,9,0)</f>
        <v>Day Shift</v>
      </c>
      <c r="K550" s="49" t="s">
        <v>76</v>
      </c>
      <c r="L550" s="49" t="s">
        <v>36</v>
      </c>
      <c r="M550" s="49" t="str">
        <f>VLOOKUP(Table1[[#This Row],[Psoft No]],[1]Roster!$C$1:$AJ$1369,12,0)</f>
        <v>Thursday</v>
      </c>
      <c r="N550" s="48" t="s">
        <v>79</v>
      </c>
      <c r="O550" s="49" t="s">
        <v>35</v>
      </c>
      <c r="P550" s="11" t="s">
        <v>80</v>
      </c>
      <c r="Q550" s="11" t="s">
        <v>81</v>
      </c>
      <c r="R550" s="11" t="s">
        <v>223</v>
      </c>
      <c r="S550" s="11" t="s">
        <v>2649</v>
      </c>
      <c r="T550" s="126" t="s">
        <v>1</v>
      </c>
      <c r="U550" s="97" t="s">
        <v>2930</v>
      </c>
      <c r="V550" s="51">
        <v>45915</v>
      </c>
      <c r="W550" s="49" t="s">
        <v>1558</v>
      </c>
      <c r="X550" s="121" t="str">
        <f>VLOOKUP(Table1[[#This Row],[Psoft No]],[2]Roster_1788384531598!$E$1:$AU$1334,28,0)</f>
        <v>Wednesday</v>
      </c>
      <c r="Y550" s="121" t="b">
        <f>Table1[[#This Row],[Column1]]=Table1[[#This Row],[OFF1]]</f>
        <v>0</v>
      </c>
    </row>
    <row r="551" spans="1:25" ht="13" hidden="1" customHeight="1">
      <c r="A551" s="11">
        <v>545</v>
      </c>
      <c r="B551" s="47">
        <v>204869087</v>
      </c>
      <c r="C551" s="87" t="s">
        <v>583</v>
      </c>
      <c r="D551" s="11" t="s">
        <v>584</v>
      </c>
      <c r="E551" s="48" t="s">
        <v>31</v>
      </c>
      <c r="F551" s="48" t="s">
        <v>74</v>
      </c>
      <c r="G551" s="11" t="s">
        <v>64</v>
      </c>
      <c r="H551" s="11" t="s">
        <v>75</v>
      </c>
      <c r="I551" s="11">
        <v>1299</v>
      </c>
      <c r="J551" s="49" t="str">
        <f>VLOOKUP(Table1[[#This Row],[Psoft No]],[1]Roster!$C$1:$AJ$1369,9,0)</f>
        <v>Day Shift</v>
      </c>
      <c r="K551" s="49" t="s">
        <v>76</v>
      </c>
      <c r="L551" s="49" t="str">
        <f>VLOOKUP(Table1[[#This Row],[Psoft No]],[1]Roster!$C$1:$AJ$1369,11,0)</f>
        <v>Sunday</v>
      </c>
      <c r="M551" s="49" t="str">
        <f>VLOOKUP(Table1[[#This Row],[Psoft No]],[1]Roster!$C$1:$AJ$1369,12,0)</f>
        <v>Monday</v>
      </c>
      <c r="N551" s="48" t="s">
        <v>86</v>
      </c>
      <c r="O551" s="49" t="s">
        <v>35</v>
      </c>
      <c r="P551" s="11" t="s">
        <v>80</v>
      </c>
      <c r="Q551" s="11" t="s">
        <v>87</v>
      </c>
      <c r="R551" s="11" t="s">
        <v>230</v>
      </c>
      <c r="S551" s="11" t="s">
        <v>1730</v>
      </c>
      <c r="T551" s="126" t="str">
        <f>IF(COUNTIFS('DWD RAW File'!$E:$E,$B551,'DWD RAW File'!$AF:$AF,$C$1)&gt;0, IF(COUNTIFS('DWD RAW File'!$E:$E,$B551,'DWD RAW File'!$AF:$AF,$C$1,'DWD RAW File'!$AB:$AB,"Present")&gt;0,"6th Day OT","OFF"), IF(COUNTIFS('DWD RAW File'!$E:$E,$B551,'DWD RAW File'!$AG:$AG,$C$1)&gt;0, IF(COUNTIFS('DWD RAW File'!$E:$E,$B551,'DWD RAW File'!$AG:$AG,$C$1,'DWD RAW File'!$AB:$AB,"Present")&gt;0,"7th Day OT","OFF"), IF(COUNTIFS('DWD RAW File'!$E:$E,$B551,'DWD RAW File'!$AB:$AB,"Present")&gt;0, "P", IF(COUNTIFS('DWD RAW File'!$E:$E,$B551,'DWD RAW File'!$AB:$AB,"Not Present",'DWD RAW File'!$AK:$AK,"&lt;&gt;")&gt;0, _xlfn.XLOOKUP($B551,'DWD RAW File'!$E:$E,'DWD RAW File'!$AK:$AK,""), IF(COUNTIFS('DWD RAW File'!$E:$E,$B551,'DWD RAW File'!$AB:$AB,"Not Present",'DWD RAW File'!$AL:$AL,"&lt;&gt;")&gt;0, _xlfn.XLOOKUP($B551,'DWD RAW File'!$E:$E,'DWD RAW File'!$AL:$AL,""), "AB")))))</f>
        <v>P</v>
      </c>
      <c r="U551" s="97"/>
      <c r="V551" s="51">
        <v>45691</v>
      </c>
      <c r="W551" s="49" t="s">
        <v>1558</v>
      </c>
      <c r="X551" s="121" t="str">
        <f>VLOOKUP(Table1[[#This Row],[Psoft No]],[2]Roster_1788384531598!$E$1:$AU$1334,28,0)</f>
        <v>Sunday</v>
      </c>
      <c r="Y551" s="121" t="b">
        <f>Table1[[#This Row],[Column1]]=Table1[[#This Row],[OFF1]]</f>
        <v>1</v>
      </c>
    </row>
    <row r="552" spans="1:25" ht="13" hidden="1" customHeight="1">
      <c r="A552" s="11">
        <v>546</v>
      </c>
      <c r="B552" s="47">
        <v>204967051</v>
      </c>
      <c r="C552" s="87" t="s">
        <v>2585</v>
      </c>
      <c r="D552" s="11" t="s">
        <v>2586</v>
      </c>
      <c r="E552" s="48" t="s">
        <v>31</v>
      </c>
      <c r="F552" s="48" t="s">
        <v>74</v>
      </c>
      <c r="G552" s="11" t="s">
        <v>64</v>
      </c>
      <c r="H552" s="11" t="s">
        <v>75</v>
      </c>
      <c r="I552" s="11">
        <v>1299</v>
      </c>
      <c r="J552" s="49" t="str">
        <f>VLOOKUP(Table1[[#This Row],[Psoft No]],[1]Roster!$C$1:$AJ$1369,9,0)</f>
        <v>Night Shift</v>
      </c>
      <c r="K552" s="49" t="s">
        <v>76</v>
      </c>
      <c r="L552" s="49" t="str">
        <f>VLOOKUP(Table1[[#This Row],[Psoft No]],[1]Roster!$C$1:$AJ$1369,11,0)</f>
        <v>Sunday</v>
      </c>
      <c r="M552" s="49" t="str">
        <f>VLOOKUP(Table1[[#This Row],[Psoft No]],[1]Roster!$C$1:$AJ$1369,12,0)</f>
        <v>Monday</v>
      </c>
      <c r="N552" s="49" t="s">
        <v>89</v>
      </c>
      <c r="O552" s="49" t="s">
        <v>35</v>
      </c>
      <c r="P552" s="11" t="s">
        <v>80</v>
      </c>
      <c r="Q552" s="11" t="s">
        <v>90</v>
      </c>
      <c r="R552" s="11" t="s">
        <v>230</v>
      </c>
      <c r="S552" s="11" t="s">
        <v>1730</v>
      </c>
      <c r="T552" s="126" t="str">
        <f>IF(COUNTIFS('DWD RAW File'!$E:$E,$B552,'DWD RAW File'!$AF:$AF,$C$1)&gt;0, IF(COUNTIFS('DWD RAW File'!$E:$E,$B552,'DWD RAW File'!$AF:$AF,$C$1,'DWD RAW File'!$AB:$AB,"Present")&gt;0,"6th Day OT","OFF"), IF(COUNTIFS('DWD RAW File'!$E:$E,$B552,'DWD RAW File'!$AG:$AG,$C$1)&gt;0, IF(COUNTIFS('DWD RAW File'!$E:$E,$B552,'DWD RAW File'!$AG:$AG,$C$1,'DWD RAW File'!$AB:$AB,"Present")&gt;0,"7th Day OT","OFF"), IF(COUNTIFS('DWD RAW File'!$E:$E,$B552,'DWD RAW File'!$AB:$AB,"Present")&gt;0, "P", IF(COUNTIFS('DWD RAW File'!$E:$E,$B552,'DWD RAW File'!$AB:$AB,"Not Present",'DWD RAW File'!$AK:$AK,"&lt;&gt;")&gt;0, _xlfn.XLOOKUP($B552,'DWD RAW File'!$E:$E,'DWD RAW File'!$AK:$AK,""), IF(COUNTIFS('DWD RAW File'!$E:$E,$B552,'DWD RAW File'!$AB:$AB,"Not Present",'DWD RAW File'!$AL:$AL,"&lt;&gt;")&gt;0, _xlfn.XLOOKUP($B552,'DWD RAW File'!$E:$E,'DWD RAW File'!$AL:$AL,""), "AB")))))</f>
        <v>P</v>
      </c>
      <c r="U552" s="97"/>
      <c r="V552" s="51">
        <v>45826</v>
      </c>
      <c r="W552" s="49" t="s">
        <v>1558</v>
      </c>
      <c r="X552" s="121" t="str">
        <f>VLOOKUP(Table1[[#This Row],[Psoft No]],[2]Roster_1788384531598!$E$1:$AU$1334,28,0)</f>
        <v>Sunday</v>
      </c>
      <c r="Y552" s="121" t="b">
        <f>Table1[[#This Row],[Column1]]=Table1[[#This Row],[OFF1]]</f>
        <v>1</v>
      </c>
    </row>
    <row r="553" spans="1:25" ht="13" hidden="1" customHeight="1">
      <c r="A553" s="11">
        <v>547</v>
      </c>
      <c r="B553" s="47">
        <v>203737252</v>
      </c>
      <c r="C553" s="87" t="s">
        <v>2587</v>
      </c>
      <c r="D553" s="11" t="s">
        <v>2588</v>
      </c>
      <c r="E553" s="48" t="s">
        <v>31</v>
      </c>
      <c r="F553" s="48" t="s">
        <v>74</v>
      </c>
      <c r="G553" s="11" t="s">
        <v>64</v>
      </c>
      <c r="H553" s="11" t="s">
        <v>75</v>
      </c>
      <c r="I553" s="11">
        <v>1299</v>
      </c>
      <c r="J553" s="49" t="str">
        <f>VLOOKUP(Table1[[#This Row],[Psoft No]],[1]Roster!$C$1:$AJ$1369,9,0)</f>
        <v>Day Shift</v>
      </c>
      <c r="K553" s="49" t="s">
        <v>76</v>
      </c>
      <c r="L553" s="49" t="str">
        <f>VLOOKUP(Table1[[#This Row],[Psoft No]],[1]Roster!$C$1:$AJ$1369,11,0)</f>
        <v>Thursday</v>
      </c>
      <c r="M553" s="49" t="str">
        <f>VLOOKUP(Table1[[#This Row],[Psoft No]],[1]Roster!$C$1:$AJ$1369,12,0)</f>
        <v>Friday</v>
      </c>
      <c r="N553" s="48" t="s">
        <v>86</v>
      </c>
      <c r="O553" s="49" t="s">
        <v>35</v>
      </c>
      <c r="P553" s="11" t="s">
        <v>80</v>
      </c>
      <c r="Q553" s="11" t="s">
        <v>90</v>
      </c>
      <c r="R553" s="11" t="s">
        <v>230</v>
      </c>
      <c r="S553" s="11" t="s">
        <v>1730</v>
      </c>
      <c r="T553" s="126" t="str">
        <f>IF(COUNTIFS('DWD RAW File'!$E:$E,$B553,'DWD RAW File'!$AF:$AF,$C$1)&gt;0, IF(COUNTIFS('DWD RAW File'!$E:$E,$B553,'DWD RAW File'!$AF:$AF,$C$1,'DWD RAW File'!$AB:$AB,"Present")&gt;0,"6th Day OT","OFF"), IF(COUNTIFS('DWD RAW File'!$E:$E,$B553,'DWD RAW File'!$AG:$AG,$C$1)&gt;0, IF(COUNTIFS('DWD RAW File'!$E:$E,$B553,'DWD RAW File'!$AG:$AG,$C$1,'DWD RAW File'!$AB:$AB,"Present")&gt;0,"7th Day OT","OFF"), IF(COUNTIFS('DWD RAW File'!$E:$E,$B553,'DWD RAW File'!$AB:$AB,"Present")&gt;0, "P", IF(COUNTIFS('DWD RAW File'!$E:$E,$B553,'DWD RAW File'!$AB:$AB,"Not Present",'DWD RAW File'!$AK:$AK,"&lt;&gt;")&gt;0, _xlfn.XLOOKUP($B553,'DWD RAW File'!$E:$E,'DWD RAW File'!$AK:$AK,""), IF(COUNTIFS('DWD RAW File'!$E:$E,$B553,'DWD RAW File'!$AB:$AB,"Not Present",'DWD RAW File'!$AL:$AL,"&lt;&gt;")&gt;0, _xlfn.XLOOKUP($B553,'DWD RAW File'!$E:$E,'DWD RAW File'!$AL:$AL,""), "AB")))))</f>
        <v>P</v>
      </c>
      <c r="U553" s="97"/>
      <c r="V553" s="51">
        <v>45502</v>
      </c>
      <c r="W553" s="49" t="s">
        <v>1558</v>
      </c>
      <c r="X553" s="121" t="str">
        <f>VLOOKUP(Table1[[#This Row],[Psoft No]],[2]Roster_1788384531598!$E$1:$AU$1334,28,0)</f>
        <v>Thursday</v>
      </c>
      <c r="Y553" s="121" t="b">
        <f>Table1[[#This Row],[Column1]]=Table1[[#This Row],[OFF1]]</f>
        <v>1</v>
      </c>
    </row>
    <row r="554" spans="1:25" ht="13" hidden="1" customHeight="1">
      <c r="A554" s="11">
        <v>548</v>
      </c>
      <c r="B554" s="47">
        <v>203737015</v>
      </c>
      <c r="C554" s="87" t="s">
        <v>585</v>
      </c>
      <c r="D554" s="11" t="s">
        <v>586</v>
      </c>
      <c r="E554" s="48" t="s">
        <v>31</v>
      </c>
      <c r="F554" s="48" t="s">
        <v>74</v>
      </c>
      <c r="G554" s="11" t="s">
        <v>64</v>
      </c>
      <c r="H554" s="11" t="s">
        <v>75</v>
      </c>
      <c r="I554" s="11">
        <v>1299</v>
      </c>
      <c r="J554" s="49" t="str">
        <f>VLOOKUP(Table1[[#This Row],[Psoft No]],[1]Roster!$C$1:$AJ$1369,9,0)</f>
        <v>Day Shift</v>
      </c>
      <c r="K554" s="49" t="s">
        <v>76</v>
      </c>
      <c r="L554" s="49" t="str">
        <f>VLOOKUP(Table1[[#This Row],[Psoft No]],[1]Roster!$C$1:$AJ$1369,11,0)</f>
        <v>Monday</v>
      </c>
      <c r="M554" s="49" t="str">
        <f>VLOOKUP(Table1[[#This Row],[Psoft No]],[1]Roster!$C$1:$AJ$1369,12,0)</f>
        <v>Tuesday</v>
      </c>
      <c r="N554" s="48" t="s">
        <v>79</v>
      </c>
      <c r="O554" s="49" t="s">
        <v>35</v>
      </c>
      <c r="P554" s="11" t="s">
        <v>80</v>
      </c>
      <c r="Q554" s="11" t="s">
        <v>81</v>
      </c>
      <c r="R554" s="11" t="s">
        <v>230</v>
      </c>
      <c r="S554" s="11" t="s">
        <v>1730</v>
      </c>
      <c r="T554" s="126" t="str">
        <f>IF(COUNTIFS('DWD RAW File'!$E:$E,$B554,'DWD RAW File'!$AF:$AF,$C$1)&gt;0, IF(COUNTIFS('DWD RAW File'!$E:$E,$B554,'DWD RAW File'!$AF:$AF,$C$1,'DWD RAW File'!$AB:$AB,"Present")&gt;0,"6th Day OT","OFF"), IF(COUNTIFS('DWD RAW File'!$E:$E,$B554,'DWD RAW File'!$AG:$AG,$C$1)&gt;0, IF(COUNTIFS('DWD RAW File'!$E:$E,$B554,'DWD RAW File'!$AG:$AG,$C$1,'DWD RAW File'!$AB:$AB,"Present")&gt;0,"7th Day OT","OFF"), IF(COUNTIFS('DWD RAW File'!$E:$E,$B554,'DWD RAW File'!$AB:$AB,"Present")&gt;0, "P", IF(COUNTIFS('DWD RAW File'!$E:$E,$B554,'DWD RAW File'!$AB:$AB,"Not Present",'DWD RAW File'!$AK:$AK,"&lt;&gt;")&gt;0, _xlfn.XLOOKUP($B554,'DWD RAW File'!$E:$E,'DWD RAW File'!$AK:$AK,""), IF(COUNTIFS('DWD RAW File'!$E:$E,$B554,'DWD RAW File'!$AB:$AB,"Not Present",'DWD RAW File'!$AL:$AL,"&lt;&gt;")&gt;0, _xlfn.XLOOKUP($B554,'DWD RAW File'!$E:$E,'DWD RAW File'!$AL:$AL,""), "AB")))))</f>
        <v>P</v>
      </c>
      <c r="U554" s="97"/>
      <c r="V554" s="51">
        <v>45502</v>
      </c>
      <c r="W554" s="49" t="s">
        <v>1558</v>
      </c>
      <c r="X554" s="121" t="str">
        <f>VLOOKUP(Table1[[#This Row],[Psoft No]],[2]Roster_1788384531598!$E$1:$AU$1334,28,0)</f>
        <v>Monday</v>
      </c>
      <c r="Y554" s="121" t="b">
        <f>Table1[[#This Row],[Column1]]=Table1[[#This Row],[OFF1]]</f>
        <v>1</v>
      </c>
    </row>
    <row r="555" spans="1:25" ht="13" hidden="1" customHeight="1">
      <c r="A555" s="11">
        <v>549</v>
      </c>
      <c r="B555" s="47">
        <v>204883095</v>
      </c>
      <c r="C555" s="87" t="s">
        <v>2589</v>
      </c>
      <c r="D555" s="11" t="s">
        <v>2590</v>
      </c>
      <c r="E555" s="48" t="s">
        <v>31</v>
      </c>
      <c r="F555" s="48" t="s">
        <v>74</v>
      </c>
      <c r="G555" s="11" t="s">
        <v>64</v>
      </c>
      <c r="H555" s="11" t="s">
        <v>75</v>
      </c>
      <c r="I555" s="11">
        <v>1299</v>
      </c>
      <c r="J555" s="49" t="str">
        <f>VLOOKUP(Table1[[#This Row],[Psoft No]],[1]Roster!$C$1:$AJ$1369,9,0)</f>
        <v>Day Shift</v>
      </c>
      <c r="K555" s="49" t="s">
        <v>76</v>
      </c>
      <c r="L555" s="49" t="str">
        <f>VLOOKUP(Table1[[#This Row],[Psoft No]],[1]Roster!$C$1:$AJ$1369,11,0)</f>
        <v>Sunday</v>
      </c>
      <c r="M555" s="49" t="str">
        <f>VLOOKUP(Table1[[#This Row],[Psoft No]],[1]Roster!$C$1:$AJ$1369,12,0)</f>
        <v>Monday</v>
      </c>
      <c r="N555" s="49" t="s">
        <v>89</v>
      </c>
      <c r="O555" s="49" t="s">
        <v>35</v>
      </c>
      <c r="P555" s="11" t="s">
        <v>80</v>
      </c>
      <c r="Q555" s="11" t="s">
        <v>90</v>
      </c>
      <c r="R555" s="11" t="s">
        <v>230</v>
      </c>
      <c r="S555" s="11" t="s">
        <v>1730</v>
      </c>
      <c r="T555" s="126" t="str">
        <f>IF(COUNTIFS('DWD RAW File'!$E:$E,$B555,'DWD RAW File'!$AF:$AF,$C$1)&gt;0, IF(COUNTIFS('DWD RAW File'!$E:$E,$B555,'DWD RAW File'!$AF:$AF,$C$1,'DWD RAW File'!$AB:$AB,"Present")&gt;0,"6th Day OT","OFF"), IF(COUNTIFS('DWD RAW File'!$E:$E,$B555,'DWD RAW File'!$AG:$AG,$C$1)&gt;0, IF(COUNTIFS('DWD RAW File'!$E:$E,$B555,'DWD RAW File'!$AG:$AG,$C$1,'DWD RAW File'!$AB:$AB,"Present")&gt;0,"7th Day OT","OFF"), IF(COUNTIFS('DWD RAW File'!$E:$E,$B555,'DWD RAW File'!$AB:$AB,"Present")&gt;0, "P", IF(COUNTIFS('DWD RAW File'!$E:$E,$B555,'DWD RAW File'!$AB:$AB,"Not Present",'DWD RAW File'!$AK:$AK,"&lt;&gt;")&gt;0, _xlfn.XLOOKUP($B555,'DWD RAW File'!$E:$E,'DWD RAW File'!$AK:$AK,""), IF(COUNTIFS('DWD RAW File'!$E:$E,$B555,'DWD RAW File'!$AB:$AB,"Not Present",'DWD RAW File'!$AL:$AL,"&lt;&gt;")&gt;0, _xlfn.XLOOKUP($B555,'DWD RAW File'!$E:$E,'DWD RAW File'!$AL:$AL,""), "AB")))))</f>
        <v>P</v>
      </c>
      <c r="U555" s="97"/>
      <c r="V555" s="51">
        <v>45826</v>
      </c>
      <c r="W555" s="49" t="s">
        <v>1558</v>
      </c>
      <c r="X555" s="121" t="str">
        <f>VLOOKUP(Table1[[#This Row],[Psoft No]],[2]Roster_1788384531598!$E$1:$AU$1334,28,0)</f>
        <v>Sunday</v>
      </c>
      <c r="Y555" s="121" t="b">
        <f>Table1[[#This Row],[Column1]]=Table1[[#This Row],[OFF1]]</f>
        <v>1</v>
      </c>
    </row>
    <row r="556" spans="1:25" ht="13" hidden="1" customHeight="1">
      <c r="A556" s="11">
        <v>550</v>
      </c>
      <c r="B556" s="47">
        <v>204967558</v>
      </c>
      <c r="C556" s="87" t="s">
        <v>2591</v>
      </c>
      <c r="D556" s="11" t="s">
        <v>2592</v>
      </c>
      <c r="E556" s="48" t="s">
        <v>31</v>
      </c>
      <c r="F556" s="48" t="s">
        <v>74</v>
      </c>
      <c r="G556" s="11" t="s">
        <v>64</v>
      </c>
      <c r="H556" s="11" t="s">
        <v>75</v>
      </c>
      <c r="I556" s="11">
        <v>1299</v>
      </c>
      <c r="J556" s="49" t="str">
        <f>VLOOKUP(Table1[[#This Row],[Psoft No]],[1]Roster!$C$1:$AJ$1369,9,0)</f>
        <v>Night Shift</v>
      </c>
      <c r="K556" s="49" t="s">
        <v>76</v>
      </c>
      <c r="L556" s="49" t="str">
        <f>VLOOKUP(Table1[[#This Row],[Psoft No]],[1]Roster!$C$1:$AJ$1369,11,0)</f>
        <v>Sunday</v>
      </c>
      <c r="M556" s="49" t="str">
        <f>VLOOKUP(Table1[[#This Row],[Psoft No]],[1]Roster!$C$1:$AJ$1369,12,0)</f>
        <v>Monday</v>
      </c>
      <c r="N556" s="48" t="s">
        <v>86</v>
      </c>
      <c r="O556" s="49" t="s">
        <v>35</v>
      </c>
      <c r="P556" s="11" t="s">
        <v>80</v>
      </c>
      <c r="Q556" s="11" t="s">
        <v>90</v>
      </c>
      <c r="R556" s="11" t="s">
        <v>230</v>
      </c>
      <c r="S556" s="11" t="s">
        <v>1730</v>
      </c>
      <c r="T556" s="126" t="str">
        <f>IF(COUNTIFS('DWD RAW File'!$E:$E,$B556,'DWD RAW File'!$AF:$AF,$C$1)&gt;0, IF(COUNTIFS('DWD RAW File'!$E:$E,$B556,'DWD RAW File'!$AF:$AF,$C$1,'DWD RAW File'!$AB:$AB,"Present")&gt;0,"6th Day OT","OFF"), IF(COUNTIFS('DWD RAW File'!$E:$E,$B556,'DWD RAW File'!$AG:$AG,$C$1)&gt;0, IF(COUNTIFS('DWD RAW File'!$E:$E,$B556,'DWD RAW File'!$AG:$AG,$C$1,'DWD RAW File'!$AB:$AB,"Present")&gt;0,"7th Day OT","OFF"), IF(COUNTIFS('DWD RAW File'!$E:$E,$B556,'DWD RAW File'!$AB:$AB,"Present")&gt;0, "P", IF(COUNTIFS('DWD RAW File'!$E:$E,$B556,'DWD RAW File'!$AB:$AB,"Not Present",'DWD RAW File'!$AK:$AK,"&lt;&gt;")&gt;0, _xlfn.XLOOKUP($B556,'DWD RAW File'!$E:$E,'DWD RAW File'!$AK:$AK,""), IF(COUNTIFS('DWD RAW File'!$E:$E,$B556,'DWD RAW File'!$AB:$AB,"Not Present",'DWD RAW File'!$AL:$AL,"&lt;&gt;")&gt;0, _xlfn.XLOOKUP($B556,'DWD RAW File'!$E:$E,'DWD RAW File'!$AL:$AL,""), "AB")))))</f>
        <v>P</v>
      </c>
      <c r="U556" s="97"/>
      <c r="V556" s="51">
        <v>45826</v>
      </c>
      <c r="W556" s="49" t="s">
        <v>1558</v>
      </c>
      <c r="X556" s="121" t="str">
        <f>VLOOKUP(Table1[[#This Row],[Psoft No]],[2]Roster_1788384531598!$E$1:$AU$1334,28,0)</f>
        <v>Sunday</v>
      </c>
      <c r="Y556" s="121" t="b">
        <f>Table1[[#This Row],[Column1]]=Table1[[#This Row],[OFF1]]</f>
        <v>1</v>
      </c>
    </row>
    <row r="557" spans="1:25" ht="13" hidden="1" customHeight="1">
      <c r="A557" s="11">
        <v>551</v>
      </c>
      <c r="B557" s="47">
        <v>112648320</v>
      </c>
      <c r="C557" s="87" t="s">
        <v>2145</v>
      </c>
      <c r="D557" s="11" t="s">
        <v>2296</v>
      </c>
      <c r="E557" s="48" t="s">
        <v>34</v>
      </c>
      <c r="F557" s="48" t="s">
        <v>74</v>
      </c>
      <c r="G557" s="11" t="s">
        <v>64</v>
      </c>
      <c r="H557" s="11" t="s">
        <v>75</v>
      </c>
      <c r="I557" s="11">
        <v>1299</v>
      </c>
      <c r="J557" s="49" t="str">
        <f>VLOOKUP(Table1[[#This Row],[Psoft No]],[1]Roster!$C$1:$AJ$1369,9,0)</f>
        <v>Day Shift</v>
      </c>
      <c r="K557" s="49" t="s">
        <v>76</v>
      </c>
      <c r="L557" s="49" t="str">
        <f>VLOOKUP(Table1[[#This Row],[Psoft No]],[1]Roster!$C$1:$AJ$1369,11,0)</f>
        <v>Friday</v>
      </c>
      <c r="M557" s="49" t="str">
        <f>VLOOKUP(Table1[[#This Row],[Psoft No]],[1]Roster!$C$1:$AJ$1369,12,0)</f>
        <v>Saturday</v>
      </c>
      <c r="N557" s="48" t="s">
        <v>97</v>
      </c>
      <c r="O557" s="47" t="s">
        <v>35</v>
      </c>
      <c r="P557" s="47" t="s">
        <v>80</v>
      </c>
      <c r="Q557" s="47" t="s">
        <v>98</v>
      </c>
      <c r="R557" s="11" t="s">
        <v>224</v>
      </c>
      <c r="S557" s="11" t="s">
        <v>225</v>
      </c>
      <c r="T557" s="126" t="str">
        <f>IF(COUNTIFS('DWD RAW File'!$E:$E,$B557,'DWD RAW File'!$AF:$AF,$C$1)&gt;0, IF(COUNTIFS('DWD RAW File'!$E:$E,$B557,'DWD RAW File'!$AF:$AF,$C$1,'DWD RAW File'!$AB:$AB,"Present")&gt;0,"6th Day OT","OFF"), IF(COUNTIFS('DWD RAW File'!$E:$E,$B557,'DWD RAW File'!$AG:$AG,$C$1)&gt;0, IF(COUNTIFS('DWD RAW File'!$E:$E,$B557,'DWD RAW File'!$AG:$AG,$C$1,'DWD RAW File'!$AB:$AB,"Present")&gt;0,"7th Day OT","OFF"), IF(COUNTIFS('DWD RAW File'!$E:$E,$B557,'DWD RAW File'!$AB:$AB,"Present")&gt;0, "P", IF(COUNTIFS('DWD RAW File'!$E:$E,$B557,'DWD RAW File'!$AB:$AB,"Not Present",'DWD RAW File'!$AK:$AK,"&lt;&gt;")&gt;0, _xlfn.XLOOKUP($B557,'DWD RAW File'!$E:$E,'DWD RAW File'!$AK:$AK,""), IF(COUNTIFS('DWD RAW File'!$E:$E,$B557,'DWD RAW File'!$AB:$AB,"Not Present",'DWD RAW File'!$AL:$AL,"&lt;&gt;")&gt;0, _xlfn.XLOOKUP($B557,'DWD RAW File'!$E:$E,'DWD RAW File'!$AL:$AL,""), "AB")))))</f>
        <v>P</v>
      </c>
      <c r="U557" s="97"/>
      <c r="V557" s="51">
        <v>46132</v>
      </c>
      <c r="W557" s="49" t="s">
        <v>1560</v>
      </c>
      <c r="X557" s="121" t="str">
        <f>VLOOKUP(Table1[[#This Row],[Psoft No]],[2]Roster_1788384531598!$E$1:$AU$1334,28,0)</f>
        <v>Friday</v>
      </c>
      <c r="Y557" s="121" t="b">
        <f>Table1[[#This Row],[Column1]]=Table1[[#This Row],[OFF1]]</f>
        <v>1</v>
      </c>
    </row>
    <row r="558" spans="1:25" ht="13" hidden="1" customHeight="1">
      <c r="A558" s="11">
        <v>552</v>
      </c>
      <c r="B558" s="47">
        <v>203813083</v>
      </c>
      <c r="C558" s="87" t="s">
        <v>587</v>
      </c>
      <c r="D558" s="11" t="s">
        <v>588</v>
      </c>
      <c r="E558" s="48" t="s">
        <v>31</v>
      </c>
      <c r="F558" s="48" t="s">
        <v>74</v>
      </c>
      <c r="G558" s="11" t="s">
        <v>65</v>
      </c>
      <c r="H558" s="11" t="s">
        <v>75</v>
      </c>
      <c r="I558" s="11">
        <v>1299</v>
      </c>
      <c r="J558" s="49" t="str">
        <f>VLOOKUP(Table1[[#This Row],[Psoft No]],[1]Roster!$C$1:$AJ$1369,9,0)</f>
        <v>Day Shift</v>
      </c>
      <c r="K558" s="49" t="s">
        <v>76</v>
      </c>
      <c r="L558" s="49" t="str">
        <f>VLOOKUP(Table1[[#This Row],[Psoft No]],[1]Roster!$C$1:$AJ$1369,11,0)</f>
        <v>Sunday</v>
      </c>
      <c r="M558" s="49" t="str">
        <f>VLOOKUP(Table1[[#This Row],[Psoft No]],[1]Roster!$C$1:$AJ$1369,12,0)</f>
        <v>Monday</v>
      </c>
      <c r="N558" s="48" t="s">
        <v>86</v>
      </c>
      <c r="O558" s="49" t="s">
        <v>68</v>
      </c>
      <c r="P558" s="11" t="s">
        <v>80</v>
      </c>
      <c r="Q558" s="11" t="s">
        <v>99</v>
      </c>
      <c r="R558" s="11" t="s">
        <v>2654</v>
      </c>
      <c r="S558" s="11" t="s">
        <v>2655</v>
      </c>
      <c r="T558" s="126" t="str">
        <f>IF(COUNTIFS('DWD RAW File'!$E:$E,$B558,'DWD RAW File'!$AF:$AF,$C$1)&gt;0, IF(COUNTIFS('DWD RAW File'!$E:$E,$B558,'DWD RAW File'!$AF:$AF,$C$1,'DWD RAW File'!$AB:$AB,"Present")&gt;0,"6th Day OT","OFF"), IF(COUNTIFS('DWD RAW File'!$E:$E,$B558,'DWD RAW File'!$AG:$AG,$C$1)&gt;0, IF(COUNTIFS('DWD RAW File'!$E:$E,$B558,'DWD RAW File'!$AG:$AG,$C$1,'DWD RAW File'!$AB:$AB,"Present")&gt;0,"7th Day OT","OFF"), IF(COUNTIFS('DWD RAW File'!$E:$E,$B558,'DWD RAW File'!$AB:$AB,"Present")&gt;0, "P", IF(COUNTIFS('DWD RAW File'!$E:$E,$B558,'DWD RAW File'!$AB:$AB,"Not Present",'DWD RAW File'!$AK:$AK,"&lt;&gt;")&gt;0, _xlfn.XLOOKUP($B558,'DWD RAW File'!$E:$E,'DWD RAW File'!$AK:$AK,""), IF(COUNTIFS('DWD RAW File'!$E:$E,$B558,'DWD RAW File'!$AB:$AB,"Not Present",'DWD RAW File'!$AL:$AL,"&lt;&gt;")&gt;0, _xlfn.XLOOKUP($B558,'DWD RAW File'!$E:$E,'DWD RAW File'!$AL:$AL,""), "AB")))))</f>
        <v>P</v>
      </c>
      <c r="U558" s="97"/>
      <c r="V558" s="51">
        <v>45517</v>
      </c>
      <c r="W558" s="49" t="s">
        <v>68</v>
      </c>
      <c r="X558" s="121" t="str">
        <f>VLOOKUP(Table1[[#This Row],[Psoft No]],[2]Roster_1788384531598!$E$1:$AU$1334,28,0)</f>
        <v>Sunday</v>
      </c>
      <c r="Y558" s="121" t="b">
        <f>Table1[[#This Row],[Column1]]=Table1[[#This Row],[OFF1]]</f>
        <v>1</v>
      </c>
    </row>
    <row r="559" spans="1:25" ht="13" hidden="1" customHeight="1">
      <c r="A559" s="11">
        <v>553</v>
      </c>
      <c r="B559" s="47">
        <v>206791445</v>
      </c>
      <c r="C559" s="87" t="s">
        <v>2593</v>
      </c>
      <c r="D559" s="11" t="s">
        <v>2594</v>
      </c>
      <c r="E559" s="48" t="s">
        <v>31</v>
      </c>
      <c r="F559" s="48" t="s">
        <v>74</v>
      </c>
      <c r="G559" s="11" t="s">
        <v>64</v>
      </c>
      <c r="H559" s="11" t="s">
        <v>75</v>
      </c>
      <c r="I559" s="11">
        <v>1299</v>
      </c>
      <c r="J559" s="49" t="str">
        <f>VLOOKUP(Table1[[#This Row],[Psoft No]],[1]Roster!$C$1:$AJ$1369,9,0)</f>
        <v>Day Shift</v>
      </c>
      <c r="K559" s="49" t="s">
        <v>76</v>
      </c>
      <c r="L559" s="49" t="str">
        <f>VLOOKUP(Table1[[#This Row],[Psoft No]],[1]Roster!$C$1:$AJ$1369,11,0)</f>
        <v>Sunday</v>
      </c>
      <c r="M559" s="49" t="str">
        <f>VLOOKUP(Table1[[#This Row],[Psoft No]],[1]Roster!$C$1:$AJ$1369,12,0)</f>
        <v>Monday</v>
      </c>
      <c r="N559" s="49" t="s">
        <v>89</v>
      </c>
      <c r="O559" s="49" t="s">
        <v>35</v>
      </c>
      <c r="P559" s="11" t="s">
        <v>80</v>
      </c>
      <c r="Q559" s="11" t="s">
        <v>90</v>
      </c>
      <c r="R559" s="11" t="s">
        <v>230</v>
      </c>
      <c r="S559" s="11" t="s">
        <v>1730</v>
      </c>
      <c r="T559" s="126" t="str">
        <f>IF(COUNTIFS('DWD RAW File'!$E:$E,$B559,'DWD RAW File'!$AF:$AF,$C$1)&gt;0, IF(COUNTIFS('DWD RAW File'!$E:$E,$B559,'DWD RAW File'!$AF:$AF,$C$1,'DWD RAW File'!$AB:$AB,"Present")&gt;0,"6th Day OT","OFF"), IF(COUNTIFS('DWD RAW File'!$E:$E,$B559,'DWD RAW File'!$AG:$AG,$C$1)&gt;0, IF(COUNTIFS('DWD RAW File'!$E:$E,$B559,'DWD RAW File'!$AG:$AG,$C$1,'DWD RAW File'!$AB:$AB,"Present")&gt;0,"7th Day OT","OFF"), IF(COUNTIFS('DWD RAW File'!$E:$E,$B559,'DWD RAW File'!$AB:$AB,"Present")&gt;0, "P", IF(COUNTIFS('DWD RAW File'!$E:$E,$B559,'DWD RAW File'!$AB:$AB,"Not Present",'DWD RAW File'!$AK:$AK,"&lt;&gt;")&gt;0, _xlfn.XLOOKUP($B559,'DWD RAW File'!$E:$E,'DWD RAW File'!$AK:$AK,""), IF(COUNTIFS('DWD RAW File'!$E:$E,$B559,'DWD RAW File'!$AB:$AB,"Not Present",'DWD RAW File'!$AL:$AL,"&lt;&gt;")&gt;0, _xlfn.XLOOKUP($B559,'DWD RAW File'!$E:$E,'DWD RAW File'!$AL:$AL,""), "AB")))))</f>
        <v>P</v>
      </c>
      <c r="U559" s="97"/>
      <c r="V559" s="51">
        <v>45999</v>
      </c>
      <c r="W559" s="49" t="s">
        <v>1558</v>
      </c>
      <c r="X559" s="121" t="str">
        <f>VLOOKUP(Table1[[#This Row],[Psoft No]],[2]Roster_1788384531598!$E$1:$AU$1334,28,0)</f>
        <v>Sunday</v>
      </c>
      <c r="Y559" s="121" t="b">
        <f>Table1[[#This Row],[Column1]]=Table1[[#This Row],[OFF1]]</f>
        <v>1</v>
      </c>
    </row>
    <row r="560" spans="1:25" ht="13" hidden="1" customHeight="1">
      <c r="A560" s="11">
        <v>554</v>
      </c>
      <c r="B560" s="47">
        <v>206072878</v>
      </c>
      <c r="C560" s="87" t="s">
        <v>590</v>
      </c>
      <c r="D560" s="11" t="s">
        <v>591</v>
      </c>
      <c r="E560" s="48" t="s">
        <v>31</v>
      </c>
      <c r="F560" s="48" t="s">
        <v>74</v>
      </c>
      <c r="G560" s="11" t="s">
        <v>64</v>
      </c>
      <c r="H560" s="11" t="s">
        <v>75</v>
      </c>
      <c r="I560" s="11">
        <v>1299</v>
      </c>
      <c r="J560" s="49" t="str">
        <f>VLOOKUP(Table1[[#This Row],[Psoft No]],[1]Roster!$C$1:$AJ$1369,9,0)</f>
        <v>Day Shift</v>
      </c>
      <c r="K560" s="49" t="s">
        <v>76</v>
      </c>
      <c r="L560" s="49" t="str">
        <f>VLOOKUP(Table1[[#This Row],[Psoft No]],[1]Roster!$C$1:$AJ$1369,11,0)</f>
        <v>Sunday</v>
      </c>
      <c r="M560" s="49" t="str">
        <f>VLOOKUP(Table1[[#This Row],[Psoft No]],[1]Roster!$C$1:$AJ$1369,12,0)</f>
        <v>Monday</v>
      </c>
      <c r="N560" s="48" t="s">
        <v>79</v>
      </c>
      <c r="O560" s="49" t="s">
        <v>35</v>
      </c>
      <c r="P560" s="11" t="s">
        <v>80</v>
      </c>
      <c r="Q560" s="11" t="s">
        <v>81</v>
      </c>
      <c r="R560" s="11" t="s">
        <v>230</v>
      </c>
      <c r="S560" s="11" t="s">
        <v>1730</v>
      </c>
      <c r="T560" s="126" t="s">
        <v>7</v>
      </c>
      <c r="U560" s="97"/>
      <c r="V560" s="51">
        <v>45922</v>
      </c>
      <c r="W560" s="49" t="s">
        <v>1558</v>
      </c>
      <c r="X560" s="121" t="str">
        <f>VLOOKUP(Table1[[#This Row],[Psoft No]],[2]Roster_1788384531598!$E$1:$AU$1334,28,0)</f>
        <v>Sunday</v>
      </c>
      <c r="Y560" s="121" t="b">
        <f>Table1[[#This Row],[Column1]]=Table1[[#This Row],[OFF1]]</f>
        <v>1</v>
      </c>
    </row>
    <row r="561" spans="1:25" ht="13" hidden="1" customHeight="1">
      <c r="A561" s="11">
        <v>555</v>
      </c>
      <c r="B561" s="47">
        <v>206915156</v>
      </c>
      <c r="C561" s="87" t="s">
        <v>1858</v>
      </c>
      <c r="D561" s="11" t="s">
        <v>1864</v>
      </c>
      <c r="E561" s="48" t="s">
        <v>31</v>
      </c>
      <c r="F561" s="48" t="s">
        <v>74</v>
      </c>
      <c r="G561" s="11" t="s">
        <v>65</v>
      </c>
      <c r="H561" s="11" t="s">
        <v>1317</v>
      </c>
      <c r="I561" s="11">
        <v>1299</v>
      </c>
      <c r="J561" s="49" t="str">
        <f>VLOOKUP(Table1[[#This Row],[Psoft No]],[1]Roster!$C$1:$AJ$1369,9,0)</f>
        <v>Night Shift</v>
      </c>
      <c r="K561" s="49" t="s">
        <v>76</v>
      </c>
      <c r="L561" s="49" t="str">
        <f>VLOOKUP(Table1[[#This Row],[Psoft No]],[1]Roster!$C$1:$AJ$1369,11,0)</f>
        <v>Saturday</v>
      </c>
      <c r="M561" s="49" t="str">
        <f>VLOOKUP(Table1[[#This Row],[Psoft No]],[1]Roster!$C$1:$AJ$1369,12,0)</f>
        <v>Sunday</v>
      </c>
      <c r="N561" s="49" t="s">
        <v>89</v>
      </c>
      <c r="O561" s="49" t="s">
        <v>68</v>
      </c>
      <c r="P561" s="49" t="s">
        <v>80</v>
      </c>
      <c r="Q561" s="49" t="s">
        <v>90</v>
      </c>
      <c r="R561" s="11" t="s">
        <v>2654</v>
      </c>
      <c r="S561" s="49" t="s">
        <v>2655</v>
      </c>
      <c r="T561" s="126" t="str">
        <f>IF(COUNTIFS('DWD RAW File'!$E:$E,$B561,'DWD RAW File'!$AF:$AF,$C$1)&gt;0, IF(COUNTIFS('DWD RAW File'!$E:$E,$B561,'DWD RAW File'!$AF:$AF,$C$1,'DWD RAW File'!$AB:$AB,"Present")&gt;0,"6th Day OT","OFF"), IF(COUNTIFS('DWD RAW File'!$E:$E,$B561,'DWD RAW File'!$AG:$AG,$C$1)&gt;0, IF(COUNTIFS('DWD RAW File'!$E:$E,$B561,'DWD RAW File'!$AG:$AG,$C$1,'DWD RAW File'!$AB:$AB,"Present")&gt;0,"7th Day OT","OFF"), IF(COUNTIFS('DWD RAW File'!$E:$E,$B561,'DWD RAW File'!$AB:$AB,"Present")&gt;0, "P", IF(COUNTIFS('DWD RAW File'!$E:$E,$B561,'DWD RAW File'!$AB:$AB,"Not Present",'DWD RAW File'!$AK:$AK,"&lt;&gt;")&gt;0, _xlfn.XLOOKUP($B561,'DWD RAW File'!$E:$E,'DWD RAW File'!$AK:$AK,""), IF(COUNTIFS('DWD RAW File'!$E:$E,$B561,'DWD RAW File'!$AB:$AB,"Not Present",'DWD RAW File'!$AL:$AL,"&lt;&gt;")&gt;0, _xlfn.XLOOKUP($B561,'DWD RAW File'!$E:$E,'DWD RAW File'!$AL:$AL,""), "AB")))))</f>
        <v>P</v>
      </c>
      <c r="U561" s="97"/>
      <c r="V561" s="51">
        <v>46034</v>
      </c>
      <c r="W561" s="49" t="s">
        <v>68</v>
      </c>
      <c r="X561" s="121" t="str">
        <f>VLOOKUP(Table1[[#This Row],[Psoft No]],[2]Roster_1788384531598!$E$1:$AU$1334,28,0)</f>
        <v>Saturday</v>
      </c>
      <c r="Y561" s="121" t="b">
        <f>Table1[[#This Row],[Column1]]=Table1[[#This Row],[OFF1]]</f>
        <v>1</v>
      </c>
    </row>
    <row r="562" spans="1:25" ht="13" hidden="1" customHeight="1">
      <c r="A562" s="11">
        <v>556</v>
      </c>
      <c r="B562" s="47">
        <v>203816396</v>
      </c>
      <c r="C562" s="87" t="s">
        <v>2595</v>
      </c>
      <c r="D562" s="11" t="s">
        <v>2596</v>
      </c>
      <c r="E562" s="48" t="s">
        <v>31</v>
      </c>
      <c r="F562" s="48" t="s">
        <v>74</v>
      </c>
      <c r="G562" s="11" t="s">
        <v>64</v>
      </c>
      <c r="H562" s="11" t="s">
        <v>75</v>
      </c>
      <c r="I562" s="11">
        <v>1299</v>
      </c>
      <c r="J562" s="49" t="str">
        <f>VLOOKUP(Table1[[#This Row],[Psoft No]],[1]Roster!$C$1:$AJ$1369,9,0)</f>
        <v>Day Shift</v>
      </c>
      <c r="K562" s="49" t="s">
        <v>76</v>
      </c>
      <c r="L562" s="49" t="str">
        <f>VLOOKUP(Table1[[#This Row],[Psoft No]],[1]Roster!$C$1:$AJ$1369,11,0)</f>
        <v>Sunday</v>
      </c>
      <c r="M562" s="49" t="str">
        <f>VLOOKUP(Table1[[#This Row],[Psoft No]],[1]Roster!$C$1:$AJ$1369,12,0)</f>
        <v>Monday</v>
      </c>
      <c r="N562" s="49" t="s">
        <v>89</v>
      </c>
      <c r="O562" s="49" t="s">
        <v>35</v>
      </c>
      <c r="P562" s="11" t="s">
        <v>80</v>
      </c>
      <c r="Q562" s="11" t="s">
        <v>90</v>
      </c>
      <c r="R562" s="11" t="s">
        <v>224</v>
      </c>
      <c r="S562" s="11" t="s">
        <v>225</v>
      </c>
      <c r="T562" s="126" t="str">
        <f>IF(COUNTIFS('DWD RAW File'!$E:$E,$B562,'DWD RAW File'!$AF:$AF,$C$1)&gt;0, IF(COUNTIFS('DWD RAW File'!$E:$E,$B562,'DWD RAW File'!$AF:$AF,$C$1,'DWD RAW File'!$AB:$AB,"Present")&gt;0,"6th Day OT","OFF"), IF(COUNTIFS('DWD RAW File'!$E:$E,$B562,'DWD RAW File'!$AG:$AG,$C$1)&gt;0, IF(COUNTIFS('DWD RAW File'!$E:$E,$B562,'DWD RAW File'!$AG:$AG,$C$1,'DWD RAW File'!$AB:$AB,"Present")&gt;0,"7th Day OT","OFF"), IF(COUNTIFS('DWD RAW File'!$E:$E,$B562,'DWD RAW File'!$AB:$AB,"Present")&gt;0, "P", IF(COUNTIFS('DWD RAW File'!$E:$E,$B562,'DWD RAW File'!$AB:$AB,"Not Present",'DWD RAW File'!$AK:$AK,"&lt;&gt;")&gt;0, _xlfn.XLOOKUP($B562,'DWD RAW File'!$E:$E,'DWD RAW File'!$AK:$AK,""), IF(COUNTIFS('DWD RAW File'!$E:$E,$B562,'DWD RAW File'!$AB:$AB,"Not Present",'DWD RAW File'!$AL:$AL,"&lt;&gt;")&gt;0, _xlfn.XLOOKUP($B562,'DWD RAW File'!$E:$E,'DWD RAW File'!$AL:$AL,""), "AB")))))</f>
        <v>P</v>
      </c>
      <c r="U562" s="97"/>
      <c r="V562" s="51">
        <v>45518</v>
      </c>
      <c r="W562" s="49" t="s">
        <v>1557</v>
      </c>
      <c r="X562" s="121" t="str">
        <f>VLOOKUP(Table1[[#This Row],[Psoft No]],[2]Roster_1788384531598!$E$1:$AU$1334,28,0)</f>
        <v>Sunday</v>
      </c>
      <c r="Y562" s="121" t="b">
        <f>Table1[[#This Row],[Column1]]=Table1[[#This Row],[OFF1]]</f>
        <v>1</v>
      </c>
    </row>
    <row r="563" spans="1:25" ht="13" hidden="1" customHeight="1">
      <c r="A563" s="11">
        <v>557</v>
      </c>
      <c r="B563" s="47">
        <v>206873878</v>
      </c>
      <c r="C563" s="87" t="s">
        <v>2597</v>
      </c>
      <c r="D563" s="11" t="s">
        <v>2598</v>
      </c>
      <c r="E563" s="48" t="s">
        <v>31</v>
      </c>
      <c r="F563" s="48" t="s">
        <v>74</v>
      </c>
      <c r="G563" s="48" t="s">
        <v>64</v>
      </c>
      <c r="H563" s="48" t="s">
        <v>75</v>
      </c>
      <c r="I563" s="11">
        <v>1299</v>
      </c>
      <c r="J563" s="49" t="str">
        <f>VLOOKUP(Table1[[#This Row],[Psoft No]],[1]Roster!$C$1:$AJ$1369,9,0)</f>
        <v>Day Shift</v>
      </c>
      <c r="K563" s="49" t="s">
        <v>76</v>
      </c>
      <c r="L563" s="49" t="str">
        <f>VLOOKUP(Table1[[#This Row],[Psoft No]],[1]Roster!$C$1:$AJ$1369,11,0)</f>
        <v>Sunday</v>
      </c>
      <c r="M563" s="49" t="str">
        <f>VLOOKUP(Table1[[#This Row],[Psoft No]],[1]Roster!$C$1:$AJ$1369,12,0)</f>
        <v>Monday</v>
      </c>
      <c r="N563" s="49" t="s">
        <v>89</v>
      </c>
      <c r="O563" s="48" t="s">
        <v>35</v>
      </c>
      <c r="P563" s="48" t="s">
        <v>80</v>
      </c>
      <c r="Q563" s="11" t="s">
        <v>90</v>
      </c>
      <c r="R563" s="11" t="s">
        <v>230</v>
      </c>
      <c r="S563" s="11" t="s">
        <v>1730</v>
      </c>
      <c r="T563" s="126" t="str">
        <f>IF(COUNTIFS('DWD RAW File'!$E:$E,$B563,'DWD RAW File'!$AF:$AF,$C$1)&gt;0, IF(COUNTIFS('DWD RAW File'!$E:$E,$B563,'DWD RAW File'!$AF:$AF,$C$1,'DWD RAW File'!$AB:$AB,"Present")&gt;0,"6th Day OT","OFF"), IF(COUNTIFS('DWD RAW File'!$E:$E,$B563,'DWD RAW File'!$AG:$AG,$C$1)&gt;0, IF(COUNTIFS('DWD RAW File'!$E:$E,$B563,'DWD RAW File'!$AG:$AG,$C$1,'DWD RAW File'!$AB:$AB,"Present")&gt;0,"7th Day OT","OFF"), IF(COUNTIFS('DWD RAW File'!$E:$E,$B563,'DWD RAW File'!$AB:$AB,"Present")&gt;0, "P", IF(COUNTIFS('DWD RAW File'!$E:$E,$B563,'DWD RAW File'!$AB:$AB,"Not Present",'DWD RAW File'!$AK:$AK,"&lt;&gt;")&gt;0, _xlfn.XLOOKUP($B563,'DWD RAW File'!$E:$E,'DWD RAW File'!$AK:$AK,""), IF(COUNTIFS('DWD RAW File'!$E:$E,$B563,'DWD RAW File'!$AB:$AB,"Not Present",'DWD RAW File'!$AL:$AL,"&lt;&gt;")&gt;0, _xlfn.XLOOKUP($B563,'DWD RAW File'!$E:$E,'DWD RAW File'!$AL:$AL,""), "AB")))))</f>
        <v>P</v>
      </c>
      <c r="U563" s="97"/>
      <c r="V563" s="51">
        <v>46020</v>
      </c>
      <c r="W563" s="49" t="s">
        <v>1558</v>
      </c>
      <c r="X563" s="121" t="str">
        <f>VLOOKUP(Table1[[#This Row],[Psoft No]],[2]Roster_1788384531598!$E$1:$AU$1334,28,0)</f>
        <v>Sunday</v>
      </c>
      <c r="Y563" s="121" t="b">
        <f>Table1[[#This Row],[Column1]]=Table1[[#This Row],[OFF1]]</f>
        <v>1</v>
      </c>
    </row>
    <row r="564" spans="1:25" ht="13" hidden="1" customHeight="1">
      <c r="A564" s="11">
        <v>558</v>
      </c>
      <c r="B564" s="47">
        <v>203800482</v>
      </c>
      <c r="C564" s="87" t="s">
        <v>592</v>
      </c>
      <c r="D564" s="11" t="s">
        <v>593</v>
      </c>
      <c r="E564" s="48" t="s">
        <v>31</v>
      </c>
      <c r="F564" s="48" t="s">
        <v>74</v>
      </c>
      <c r="G564" s="11" t="s">
        <v>64</v>
      </c>
      <c r="H564" s="11" t="s">
        <v>75</v>
      </c>
      <c r="I564" s="11">
        <v>1299</v>
      </c>
      <c r="J564" s="49" t="str">
        <f>VLOOKUP(Table1[[#This Row],[Psoft No]],[1]Roster!$C$1:$AJ$1369,9,0)</f>
        <v>Night Shift</v>
      </c>
      <c r="K564" s="49" t="s">
        <v>76</v>
      </c>
      <c r="L564" s="49" t="str">
        <f>VLOOKUP(Table1[[#This Row],[Psoft No]],[1]Roster!$C$1:$AJ$1369,11,0)</f>
        <v>Wednesday</v>
      </c>
      <c r="M564" s="49" t="str">
        <f>VLOOKUP(Table1[[#This Row],[Psoft No]],[1]Roster!$C$1:$AJ$1369,12,0)</f>
        <v>Thursday</v>
      </c>
      <c r="N564" s="48" t="s">
        <v>86</v>
      </c>
      <c r="O564" s="49" t="s">
        <v>35</v>
      </c>
      <c r="P564" s="11" t="s">
        <v>80</v>
      </c>
      <c r="Q564" s="11" t="s">
        <v>90</v>
      </c>
      <c r="R564" s="11" t="s">
        <v>230</v>
      </c>
      <c r="S564" s="11" t="s">
        <v>1730</v>
      </c>
      <c r="T564" s="126" t="str">
        <f>IF(COUNTIFS('DWD RAW File'!$E:$E,$B564,'DWD RAW File'!$AF:$AF,$C$1)&gt;0, IF(COUNTIFS('DWD RAW File'!$E:$E,$B564,'DWD RAW File'!$AF:$AF,$C$1,'DWD RAW File'!$AB:$AB,"Present")&gt;0,"6th Day OT","OFF"), IF(COUNTIFS('DWD RAW File'!$E:$E,$B564,'DWD RAW File'!$AG:$AG,$C$1)&gt;0, IF(COUNTIFS('DWD RAW File'!$E:$E,$B564,'DWD RAW File'!$AG:$AG,$C$1,'DWD RAW File'!$AB:$AB,"Present")&gt;0,"7th Day OT","OFF"), IF(COUNTIFS('DWD RAW File'!$E:$E,$B564,'DWD RAW File'!$AB:$AB,"Present")&gt;0, "P", IF(COUNTIFS('DWD RAW File'!$E:$E,$B564,'DWD RAW File'!$AB:$AB,"Not Present",'DWD RAW File'!$AK:$AK,"&lt;&gt;")&gt;0, _xlfn.XLOOKUP($B564,'DWD RAW File'!$E:$E,'DWD RAW File'!$AK:$AK,""), IF(COUNTIFS('DWD RAW File'!$E:$E,$B564,'DWD RAW File'!$AB:$AB,"Not Present",'DWD RAW File'!$AL:$AL,"&lt;&gt;")&gt;0, _xlfn.XLOOKUP($B564,'DWD RAW File'!$E:$E,'DWD RAW File'!$AL:$AL,""), "AB")))))</f>
        <v>OFF</v>
      </c>
      <c r="U564" s="97"/>
      <c r="V564" s="51">
        <v>45516</v>
      </c>
      <c r="W564" s="49" t="s">
        <v>1558</v>
      </c>
      <c r="X564" s="121" t="str">
        <f>VLOOKUP(Table1[[#This Row],[Psoft No]],[2]Roster_1788384531598!$E$1:$AU$1334,28,0)</f>
        <v>Wednesday</v>
      </c>
      <c r="Y564" s="121" t="b">
        <f>Table1[[#This Row],[Column1]]=Table1[[#This Row],[OFF1]]</f>
        <v>1</v>
      </c>
    </row>
    <row r="565" spans="1:25" ht="13" hidden="1" customHeight="1">
      <c r="A565" s="11">
        <v>559</v>
      </c>
      <c r="B565" s="11">
        <v>206953817</v>
      </c>
      <c r="C565" s="87" t="s">
        <v>2599</v>
      </c>
      <c r="D565" s="11" t="s">
        <v>2600</v>
      </c>
      <c r="E565" s="48" t="s">
        <v>31</v>
      </c>
      <c r="F565" s="48" t="s">
        <v>74</v>
      </c>
      <c r="G565" s="11" t="s">
        <v>64</v>
      </c>
      <c r="H565" s="11" t="s">
        <v>75</v>
      </c>
      <c r="I565" s="11">
        <v>1299</v>
      </c>
      <c r="J565" s="49" t="str">
        <f>VLOOKUP(Table1[[#This Row],[Psoft No]],[1]Roster!$C$1:$AJ$1369,9,0)</f>
        <v>Day Shift</v>
      </c>
      <c r="K565" s="49" t="s">
        <v>76</v>
      </c>
      <c r="L565" s="49" t="str">
        <f>VLOOKUP(Table1[[#This Row],[Psoft No]],[1]Roster!$C$1:$AJ$1369,11,0)</f>
        <v>Sunday</v>
      </c>
      <c r="M565" s="49" t="str">
        <f>VLOOKUP(Table1[[#This Row],[Psoft No]],[1]Roster!$C$1:$AJ$1369,12,0)</f>
        <v>Monday</v>
      </c>
      <c r="N565" s="49" t="s">
        <v>86</v>
      </c>
      <c r="O565" s="86" t="s">
        <v>35</v>
      </c>
      <c r="P565" s="11" t="s">
        <v>80</v>
      </c>
      <c r="Q565" s="83" t="s">
        <v>90</v>
      </c>
      <c r="R565" s="11" t="s">
        <v>223</v>
      </c>
      <c r="S565" s="54" t="s">
        <v>2649</v>
      </c>
      <c r="T565" s="126" t="str">
        <f>IF(COUNTIFS('DWD RAW File'!$E:$E,$B565,'DWD RAW File'!$AF:$AF,$C$1)&gt;0, IF(COUNTIFS('DWD RAW File'!$E:$E,$B565,'DWD RAW File'!$AF:$AF,$C$1,'DWD RAW File'!$AB:$AB,"Present")&gt;0,"6th Day OT","OFF"), IF(COUNTIFS('DWD RAW File'!$E:$E,$B565,'DWD RAW File'!$AG:$AG,$C$1)&gt;0, IF(COUNTIFS('DWD RAW File'!$E:$E,$B565,'DWD RAW File'!$AG:$AG,$C$1,'DWD RAW File'!$AB:$AB,"Present")&gt;0,"7th Day OT","OFF"), IF(COUNTIFS('DWD RAW File'!$E:$E,$B565,'DWD RAW File'!$AB:$AB,"Present")&gt;0, "P", IF(COUNTIFS('DWD RAW File'!$E:$E,$B565,'DWD RAW File'!$AB:$AB,"Not Present",'DWD RAW File'!$AK:$AK,"&lt;&gt;")&gt;0, _xlfn.XLOOKUP($B565,'DWD RAW File'!$E:$E,'DWD RAW File'!$AK:$AK,""), IF(COUNTIFS('DWD RAW File'!$E:$E,$B565,'DWD RAW File'!$AB:$AB,"Not Present",'DWD RAW File'!$AL:$AL,"&lt;&gt;")&gt;0, _xlfn.XLOOKUP($B565,'DWD RAW File'!$E:$E,'DWD RAW File'!$AL:$AL,""), "AB")))))</f>
        <v>P</v>
      </c>
      <c r="U565" s="97"/>
      <c r="V565" s="51">
        <v>46051</v>
      </c>
      <c r="W565" s="2" t="s">
        <v>1558</v>
      </c>
      <c r="X565" s="121" t="str">
        <f>VLOOKUP(Table1[[#This Row],[Psoft No]],[2]Roster_1788384531598!$E$1:$AU$1334,28,0)</f>
        <v>Sunday</v>
      </c>
      <c r="Y565" s="121" t="b">
        <f>Table1[[#This Row],[Column1]]=Table1[[#This Row],[OFF1]]</f>
        <v>1</v>
      </c>
    </row>
    <row r="566" spans="1:25" ht="13" hidden="1" customHeight="1">
      <c r="A566" s="11">
        <v>560</v>
      </c>
      <c r="B566" s="47">
        <v>106262694</v>
      </c>
      <c r="C566" s="87" t="s">
        <v>2301</v>
      </c>
      <c r="D566" s="11" t="s">
        <v>2302</v>
      </c>
      <c r="E566" s="48" t="s">
        <v>34</v>
      </c>
      <c r="F566" s="48" t="s">
        <v>74</v>
      </c>
      <c r="G566" s="11" t="s">
        <v>64</v>
      </c>
      <c r="H566" s="11" t="s">
        <v>75</v>
      </c>
      <c r="I566" s="11">
        <v>1299</v>
      </c>
      <c r="J566" s="49" t="str">
        <f>VLOOKUP(Table1[[#This Row],[Psoft No]],[1]Roster!$C$1:$AJ$1369,9,0)</f>
        <v>Day Shift</v>
      </c>
      <c r="K566" s="49" t="s">
        <v>76</v>
      </c>
      <c r="L566" s="49" t="str">
        <f>VLOOKUP(Table1[[#This Row],[Psoft No]],[1]Roster!$C$1:$AJ$1369,11,0)</f>
        <v>Tuesday</v>
      </c>
      <c r="M566" s="49" t="str">
        <f>VLOOKUP(Table1[[#This Row],[Psoft No]],[1]Roster!$C$1:$AJ$1369,12,0)</f>
        <v>Wednesday</v>
      </c>
      <c r="N566" s="48" t="s">
        <v>108</v>
      </c>
      <c r="O566" s="49" t="s">
        <v>35</v>
      </c>
      <c r="P566" s="11" t="s">
        <v>80</v>
      </c>
      <c r="Q566" s="11" t="s">
        <v>98</v>
      </c>
      <c r="R566" s="11" t="s">
        <v>230</v>
      </c>
      <c r="S566" s="11" t="s">
        <v>1730</v>
      </c>
      <c r="T566" s="126" t="str">
        <f>IF(COUNTIFS('DWD RAW File'!$E:$E,$B566,'DWD RAW File'!$AF:$AF,$C$1)&gt;0, IF(COUNTIFS('DWD RAW File'!$E:$E,$B566,'DWD RAW File'!$AF:$AF,$C$1,'DWD RAW File'!$AB:$AB,"Present")&gt;0,"6th Day OT","OFF"), IF(COUNTIFS('DWD RAW File'!$E:$E,$B566,'DWD RAW File'!$AG:$AG,$C$1)&gt;0, IF(COUNTIFS('DWD RAW File'!$E:$E,$B566,'DWD RAW File'!$AG:$AG,$C$1,'DWD RAW File'!$AB:$AB,"Present")&gt;0,"7th Day OT","OFF"), IF(COUNTIFS('DWD RAW File'!$E:$E,$B566,'DWD RAW File'!$AB:$AB,"Present")&gt;0, "P", IF(COUNTIFS('DWD RAW File'!$E:$E,$B566,'DWD RAW File'!$AB:$AB,"Not Present",'DWD RAW File'!$AK:$AK,"&lt;&gt;")&gt;0, _xlfn.XLOOKUP($B566,'DWD RAW File'!$E:$E,'DWD RAW File'!$AK:$AK,""), IF(COUNTIFS('DWD RAW File'!$E:$E,$B566,'DWD RAW File'!$AB:$AB,"Not Present",'DWD RAW File'!$AL:$AL,"&lt;&gt;")&gt;0, _xlfn.XLOOKUP($B566,'DWD RAW File'!$E:$E,'DWD RAW File'!$AL:$AL,""), "AB")))))</f>
        <v>OFF</v>
      </c>
      <c r="U566" s="97"/>
      <c r="V566" s="51">
        <v>44757</v>
      </c>
      <c r="W566" s="49" t="s">
        <v>1555</v>
      </c>
      <c r="X566" s="121" t="str">
        <f>VLOOKUP(Table1[[#This Row],[Psoft No]],[2]Roster_1788384531598!$E$1:$AU$1334,28,0)</f>
        <v>Tuesday</v>
      </c>
      <c r="Y566" s="121" t="b">
        <f>Table1[[#This Row],[Column1]]=Table1[[#This Row],[OFF1]]</f>
        <v>1</v>
      </c>
    </row>
    <row r="567" spans="1:25" ht="13" hidden="1" customHeight="1">
      <c r="A567" s="11">
        <v>561</v>
      </c>
      <c r="B567" s="47">
        <v>205506109</v>
      </c>
      <c r="C567" s="87" t="s">
        <v>594</v>
      </c>
      <c r="D567" s="11" t="s">
        <v>595</v>
      </c>
      <c r="E567" s="48" t="s">
        <v>31</v>
      </c>
      <c r="F567" s="48" t="s">
        <v>74</v>
      </c>
      <c r="G567" s="11" t="s">
        <v>64</v>
      </c>
      <c r="H567" s="11" t="s">
        <v>75</v>
      </c>
      <c r="I567" s="11">
        <v>1299</v>
      </c>
      <c r="J567" s="49" t="str">
        <f>VLOOKUP(Table1[[#This Row],[Psoft No]],[1]Roster!$C$1:$AJ$1369,9,0)</f>
        <v>Day Shift</v>
      </c>
      <c r="K567" s="49" t="s">
        <v>76</v>
      </c>
      <c r="L567" s="49" t="str">
        <f>VLOOKUP(Table1[[#This Row],[Psoft No]],[1]Roster!$C$1:$AJ$1369,11,0)</f>
        <v>Saturday</v>
      </c>
      <c r="M567" s="49" t="str">
        <f>VLOOKUP(Table1[[#This Row],[Psoft No]],[1]Roster!$C$1:$AJ$1369,12,0)</f>
        <v>Sunday</v>
      </c>
      <c r="N567" s="49" t="s">
        <v>89</v>
      </c>
      <c r="O567" s="49" t="s">
        <v>35</v>
      </c>
      <c r="P567" s="11" t="s">
        <v>80</v>
      </c>
      <c r="Q567" s="11" t="s">
        <v>96</v>
      </c>
      <c r="R567" s="11" t="s">
        <v>230</v>
      </c>
      <c r="S567" s="11" t="s">
        <v>1730</v>
      </c>
      <c r="T567" s="126" t="str">
        <f>IF(COUNTIFS('DWD RAW File'!$E:$E,$B567,'DWD RAW File'!$AF:$AF,$C$1)&gt;0, IF(COUNTIFS('DWD RAW File'!$E:$E,$B567,'DWD RAW File'!$AF:$AF,$C$1,'DWD RAW File'!$AB:$AB,"Present")&gt;0,"6th Day OT","OFF"), IF(COUNTIFS('DWD RAW File'!$E:$E,$B567,'DWD RAW File'!$AG:$AG,$C$1)&gt;0, IF(COUNTIFS('DWD RAW File'!$E:$E,$B567,'DWD RAW File'!$AG:$AG,$C$1,'DWD RAW File'!$AB:$AB,"Present")&gt;0,"7th Day OT","OFF"), IF(COUNTIFS('DWD RAW File'!$E:$E,$B567,'DWD RAW File'!$AB:$AB,"Present")&gt;0, "P", IF(COUNTIFS('DWD RAW File'!$E:$E,$B567,'DWD RAW File'!$AB:$AB,"Not Present",'DWD RAW File'!$AK:$AK,"&lt;&gt;")&gt;0, _xlfn.XLOOKUP($B567,'DWD RAW File'!$E:$E,'DWD RAW File'!$AK:$AK,""), IF(COUNTIFS('DWD RAW File'!$E:$E,$B567,'DWD RAW File'!$AB:$AB,"Not Present",'DWD RAW File'!$AL:$AL,"&lt;&gt;")&gt;0, _xlfn.XLOOKUP($B567,'DWD RAW File'!$E:$E,'DWD RAW File'!$AL:$AL,""), "AB")))))</f>
        <v>P</v>
      </c>
      <c r="U567" s="97"/>
      <c r="V567" s="51">
        <v>45831</v>
      </c>
      <c r="W567" s="49" t="s">
        <v>1558</v>
      </c>
      <c r="X567" s="121" t="str">
        <f>VLOOKUP(Table1[[#This Row],[Psoft No]],[2]Roster_1788384531598!$E$1:$AU$1334,28,0)</f>
        <v>Saturday</v>
      </c>
      <c r="Y567" s="121" t="b">
        <f>Table1[[#This Row],[Column1]]=Table1[[#This Row],[OFF1]]</f>
        <v>1</v>
      </c>
    </row>
    <row r="568" spans="1:25" ht="13" hidden="1" customHeight="1">
      <c r="A568" s="11">
        <v>562</v>
      </c>
      <c r="B568" s="47">
        <v>204967149</v>
      </c>
      <c r="C568" s="87" t="s">
        <v>2601</v>
      </c>
      <c r="D568" s="11" t="s">
        <v>2602</v>
      </c>
      <c r="E568" s="48" t="s">
        <v>31</v>
      </c>
      <c r="F568" s="48" t="s">
        <v>74</v>
      </c>
      <c r="G568" s="11" t="s">
        <v>64</v>
      </c>
      <c r="H568" s="11" t="s">
        <v>75</v>
      </c>
      <c r="I568" s="11">
        <v>1299</v>
      </c>
      <c r="J568" s="49" t="str">
        <f>VLOOKUP(Table1[[#This Row],[Psoft No]],[1]Roster!$C$1:$AJ$1369,9,0)</f>
        <v>Night Shift</v>
      </c>
      <c r="K568" s="49" t="s">
        <v>76</v>
      </c>
      <c r="L568" s="49" t="str">
        <f>VLOOKUP(Table1[[#This Row],[Psoft No]],[1]Roster!$C$1:$AJ$1369,11,0)</f>
        <v>Sunday</v>
      </c>
      <c r="M568" s="49" t="str">
        <f>VLOOKUP(Table1[[#This Row],[Psoft No]],[1]Roster!$C$1:$AJ$1369,12,0)</f>
        <v>Monday</v>
      </c>
      <c r="N568" s="48" t="s">
        <v>86</v>
      </c>
      <c r="O568" s="49" t="s">
        <v>35</v>
      </c>
      <c r="P568" s="11" t="s">
        <v>80</v>
      </c>
      <c r="Q568" s="11" t="s">
        <v>90</v>
      </c>
      <c r="R568" s="11" t="s">
        <v>230</v>
      </c>
      <c r="S568" s="11" t="s">
        <v>1730</v>
      </c>
      <c r="T568" s="126" t="str">
        <f>IF(COUNTIFS('DWD RAW File'!$E:$E,$B568,'DWD RAW File'!$AF:$AF,$C$1)&gt;0, IF(COUNTIFS('DWD RAW File'!$E:$E,$B568,'DWD RAW File'!$AF:$AF,$C$1,'DWD RAW File'!$AB:$AB,"Present")&gt;0,"6th Day OT","OFF"), IF(COUNTIFS('DWD RAW File'!$E:$E,$B568,'DWD RAW File'!$AG:$AG,$C$1)&gt;0, IF(COUNTIFS('DWD RAW File'!$E:$E,$B568,'DWD RAW File'!$AG:$AG,$C$1,'DWD RAW File'!$AB:$AB,"Present")&gt;0,"7th Day OT","OFF"), IF(COUNTIFS('DWD RAW File'!$E:$E,$B568,'DWD RAW File'!$AB:$AB,"Present")&gt;0, "P", IF(COUNTIFS('DWD RAW File'!$E:$E,$B568,'DWD RAW File'!$AB:$AB,"Not Present",'DWD RAW File'!$AK:$AK,"&lt;&gt;")&gt;0, _xlfn.XLOOKUP($B568,'DWD RAW File'!$E:$E,'DWD RAW File'!$AK:$AK,""), IF(COUNTIFS('DWD RAW File'!$E:$E,$B568,'DWD RAW File'!$AB:$AB,"Not Present",'DWD RAW File'!$AL:$AL,"&lt;&gt;")&gt;0, _xlfn.XLOOKUP($B568,'DWD RAW File'!$E:$E,'DWD RAW File'!$AL:$AL,""), "AB")))))</f>
        <v>P</v>
      </c>
      <c r="U568" s="97"/>
      <c r="V568" s="51">
        <v>45826</v>
      </c>
      <c r="W568" s="49" t="s">
        <v>1558</v>
      </c>
      <c r="X568" s="121" t="str">
        <f>VLOOKUP(Table1[[#This Row],[Psoft No]],[2]Roster_1788384531598!$E$1:$AU$1334,28,0)</f>
        <v>Sunday</v>
      </c>
      <c r="Y568" s="121" t="b">
        <f>Table1[[#This Row],[Column1]]=Table1[[#This Row],[OFF1]]</f>
        <v>1</v>
      </c>
    </row>
    <row r="569" spans="1:25" ht="13" hidden="1" customHeight="1">
      <c r="A569" s="11">
        <v>563</v>
      </c>
      <c r="B569" s="47">
        <v>205496022</v>
      </c>
      <c r="C569" s="87" t="s">
        <v>596</v>
      </c>
      <c r="D569" s="11" t="s">
        <v>597</v>
      </c>
      <c r="E569" s="48" t="s">
        <v>31</v>
      </c>
      <c r="F569" s="48" t="s">
        <v>74</v>
      </c>
      <c r="G569" s="11" t="s">
        <v>64</v>
      </c>
      <c r="H569" s="11" t="s">
        <v>75</v>
      </c>
      <c r="I569" s="11">
        <v>1299</v>
      </c>
      <c r="J569" s="49" t="str">
        <f>VLOOKUP(Table1[[#This Row],[Psoft No]],[1]Roster!$C$1:$AJ$1369,9,0)</f>
        <v>Day Shift</v>
      </c>
      <c r="K569" s="49" t="s">
        <v>76</v>
      </c>
      <c r="L569" s="49" t="str">
        <f>VLOOKUP(Table1[[#This Row],[Psoft No]],[1]Roster!$C$1:$AJ$1369,11,0)</f>
        <v>Sunday</v>
      </c>
      <c r="M569" s="49" t="str">
        <f>VLOOKUP(Table1[[#This Row],[Psoft No]],[1]Roster!$C$1:$AJ$1369,12,0)</f>
        <v>Monday</v>
      </c>
      <c r="N569" s="49" t="s">
        <v>89</v>
      </c>
      <c r="O569" s="49" t="s">
        <v>35</v>
      </c>
      <c r="P569" s="11" t="s">
        <v>80</v>
      </c>
      <c r="Q569" s="11" t="s">
        <v>96</v>
      </c>
      <c r="R569" s="11" t="s">
        <v>230</v>
      </c>
      <c r="S569" s="11" t="s">
        <v>1730</v>
      </c>
      <c r="T569" s="126" t="str">
        <f>IF(COUNTIFS('DWD RAW File'!$E:$E,$B569,'DWD RAW File'!$AF:$AF,$C$1)&gt;0, IF(COUNTIFS('DWD RAW File'!$E:$E,$B569,'DWD RAW File'!$AF:$AF,$C$1,'DWD RAW File'!$AB:$AB,"Present")&gt;0,"6th Day OT","OFF"), IF(COUNTIFS('DWD RAW File'!$E:$E,$B569,'DWD RAW File'!$AG:$AG,$C$1)&gt;0, IF(COUNTIFS('DWD RAW File'!$E:$E,$B569,'DWD RAW File'!$AG:$AG,$C$1,'DWD RAW File'!$AB:$AB,"Present")&gt;0,"7th Day OT","OFF"), IF(COUNTIFS('DWD RAW File'!$E:$E,$B569,'DWD RAW File'!$AB:$AB,"Present")&gt;0, "P", IF(COUNTIFS('DWD RAW File'!$E:$E,$B569,'DWD RAW File'!$AB:$AB,"Not Present",'DWD RAW File'!$AK:$AK,"&lt;&gt;")&gt;0, _xlfn.XLOOKUP($B569,'DWD RAW File'!$E:$E,'DWD RAW File'!$AK:$AK,""), IF(COUNTIFS('DWD RAW File'!$E:$E,$B569,'DWD RAW File'!$AB:$AB,"Not Present",'DWD RAW File'!$AL:$AL,"&lt;&gt;")&gt;0, _xlfn.XLOOKUP($B569,'DWD RAW File'!$E:$E,'DWD RAW File'!$AL:$AL,""), "AB")))))</f>
        <v>P</v>
      </c>
      <c r="U569" s="97"/>
      <c r="V569" s="51">
        <v>45831</v>
      </c>
      <c r="W569" s="49" t="s">
        <v>1558</v>
      </c>
      <c r="X569" s="121" t="str">
        <f>VLOOKUP(Table1[[#This Row],[Psoft No]],[2]Roster_1788384531598!$E$1:$AU$1334,28,0)</f>
        <v>Sunday</v>
      </c>
      <c r="Y569" s="121" t="b">
        <f>Table1[[#This Row],[Column1]]=Table1[[#This Row],[OFF1]]</f>
        <v>1</v>
      </c>
    </row>
    <row r="570" spans="1:25" ht="13" hidden="1" customHeight="1">
      <c r="A570" s="11">
        <v>564</v>
      </c>
      <c r="B570" s="47">
        <v>206504596</v>
      </c>
      <c r="C570" s="87" t="s">
        <v>2603</v>
      </c>
      <c r="D570" s="11" t="s">
        <v>2604</v>
      </c>
      <c r="E570" s="48" t="s">
        <v>31</v>
      </c>
      <c r="F570" s="48" t="s">
        <v>74</v>
      </c>
      <c r="G570" s="11" t="s">
        <v>64</v>
      </c>
      <c r="H570" s="11" t="s">
        <v>75</v>
      </c>
      <c r="I570" s="11">
        <v>1299</v>
      </c>
      <c r="J570" s="49" t="str">
        <f>VLOOKUP(Table1[[#This Row],[Psoft No]],[1]Roster!$C$1:$AJ$1369,9,0)</f>
        <v>Day Shift</v>
      </c>
      <c r="K570" s="49" t="s">
        <v>76</v>
      </c>
      <c r="L570" s="49" t="str">
        <f>VLOOKUP(Table1[[#This Row],[Psoft No]],[1]Roster!$C$1:$AJ$1369,11,0)</f>
        <v>Sunday</v>
      </c>
      <c r="M570" s="49" t="str">
        <f>VLOOKUP(Table1[[#This Row],[Psoft No]],[1]Roster!$C$1:$AJ$1369,12,0)</f>
        <v>Monday</v>
      </c>
      <c r="N570" s="49" t="s">
        <v>89</v>
      </c>
      <c r="O570" s="49" t="s">
        <v>35</v>
      </c>
      <c r="P570" s="11" t="s">
        <v>80</v>
      </c>
      <c r="Q570" s="11" t="s">
        <v>90</v>
      </c>
      <c r="R570" s="11" t="s">
        <v>230</v>
      </c>
      <c r="S570" s="11" t="s">
        <v>1730</v>
      </c>
      <c r="T570" s="126" t="str">
        <f>IF(COUNTIFS('DWD RAW File'!$E:$E,$B570,'DWD RAW File'!$AF:$AF,$C$1)&gt;0, IF(COUNTIFS('DWD RAW File'!$E:$E,$B570,'DWD RAW File'!$AF:$AF,$C$1,'DWD RAW File'!$AB:$AB,"Present")&gt;0,"6th Day OT","OFF"), IF(COUNTIFS('DWD RAW File'!$E:$E,$B570,'DWD RAW File'!$AG:$AG,$C$1)&gt;0, IF(COUNTIFS('DWD RAW File'!$E:$E,$B570,'DWD RAW File'!$AG:$AG,$C$1,'DWD RAW File'!$AB:$AB,"Present")&gt;0,"7th Day OT","OFF"), IF(COUNTIFS('DWD RAW File'!$E:$E,$B570,'DWD RAW File'!$AB:$AB,"Present")&gt;0, "P", IF(COUNTIFS('DWD RAW File'!$E:$E,$B570,'DWD RAW File'!$AB:$AB,"Not Present",'DWD RAW File'!$AK:$AK,"&lt;&gt;")&gt;0, _xlfn.XLOOKUP($B570,'DWD RAW File'!$E:$E,'DWD RAW File'!$AK:$AK,""), IF(COUNTIFS('DWD RAW File'!$E:$E,$B570,'DWD RAW File'!$AB:$AB,"Not Present",'DWD RAW File'!$AL:$AL,"&lt;&gt;")&gt;0, _xlfn.XLOOKUP($B570,'DWD RAW File'!$E:$E,'DWD RAW File'!$AL:$AL,""), "AB")))))</f>
        <v>P</v>
      </c>
      <c r="U570" s="97"/>
      <c r="V570" s="51">
        <v>45971</v>
      </c>
      <c r="W570" s="49" t="s">
        <v>1558</v>
      </c>
      <c r="X570" s="121" t="str">
        <f>VLOOKUP(Table1[[#This Row],[Psoft No]],[2]Roster_1788384531598!$E$1:$AU$1334,28,0)</f>
        <v>Sunday</v>
      </c>
      <c r="Y570" s="121" t="b">
        <f>Table1[[#This Row],[Column1]]=Table1[[#This Row],[OFF1]]</f>
        <v>1</v>
      </c>
    </row>
    <row r="571" spans="1:25" ht="13" hidden="1" customHeight="1">
      <c r="A571" s="11">
        <v>565</v>
      </c>
      <c r="B571" s="47">
        <v>204246613</v>
      </c>
      <c r="C571" s="87" t="s">
        <v>598</v>
      </c>
      <c r="D571" s="11" t="s">
        <v>599</v>
      </c>
      <c r="E571" s="48" t="s">
        <v>31</v>
      </c>
      <c r="F571" s="48" t="s">
        <v>74</v>
      </c>
      <c r="G571" s="11" t="s">
        <v>64</v>
      </c>
      <c r="H571" s="11" t="s">
        <v>75</v>
      </c>
      <c r="I571" s="11">
        <v>1299</v>
      </c>
      <c r="J571" s="49" t="str">
        <f>VLOOKUP(Table1[[#This Row],[Psoft No]],[1]Roster!$C$1:$AJ$1369,9,0)</f>
        <v>Day Shift</v>
      </c>
      <c r="K571" s="49" t="s">
        <v>76</v>
      </c>
      <c r="L571" s="49" t="str">
        <f>VLOOKUP(Table1[[#This Row],[Psoft No]],[1]Roster!$C$1:$AJ$1369,11,0)</f>
        <v>Sunday</v>
      </c>
      <c r="M571" s="49" t="str">
        <f>VLOOKUP(Table1[[#This Row],[Psoft No]],[1]Roster!$C$1:$AJ$1369,12,0)</f>
        <v>Monday</v>
      </c>
      <c r="N571" s="48" t="s">
        <v>86</v>
      </c>
      <c r="O571" s="49" t="s">
        <v>35</v>
      </c>
      <c r="P571" s="11" t="s">
        <v>80</v>
      </c>
      <c r="Q571" s="11" t="s">
        <v>87</v>
      </c>
      <c r="R571" s="11" t="s">
        <v>230</v>
      </c>
      <c r="S571" s="11" t="s">
        <v>1730</v>
      </c>
      <c r="T571" s="126" t="s">
        <v>7</v>
      </c>
      <c r="U571" s="97"/>
      <c r="V571" s="51">
        <v>45579</v>
      </c>
      <c r="W571" s="49" t="s">
        <v>1558</v>
      </c>
      <c r="X571" s="121" t="str">
        <f>VLOOKUP(Table1[[#This Row],[Psoft No]],[2]Roster_1788384531598!$E$1:$AU$1334,28,0)</f>
        <v>Sunday</v>
      </c>
      <c r="Y571" s="121" t="b">
        <f>Table1[[#This Row],[Column1]]=Table1[[#This Row],[OFF1]]</f>
        <v>1</v>
      </c>
    </row>
    <row r="572" spans="1:25" ht="13" hidden="1" customHeight="1">
      <c r="A572" s="11">
        <v>566</v>
      </c>
      <c r="B572" s="47">
        <v>206015633</v>
      </c>
      <c r="C572" s="87" t="s">
        <v>600</v>
      </c>
      <c r="D572" s="11" t="s">
        <v>601</v>
      </c>
      <c r="E572" s="48" t="s">
        <v>31</v>
      </c>
      <c r="F572" s="48" t="s">
        <v>74</v>
      </c>
      <c r="G572" s="11" t="s">
        <v>64</v>
      </c>
      <c r="H572" s="11" t="s">
        <v>75</v>
      </c>
      <c r="I572" s="11">
        <v>1299</v>
      </c>
      <c r="J572" s="49" t="str">
        <f>VLOOKUP(Table1[[#This Row],[Psoft No]],[1]Roster!$C$1:$AJ$1369,9,0)</f>
        <v>Day Shift</v>
      </c>
      <c r="K572" s="49" t="s">
        <v>76</v>
      </c>
      <c r="L572" s="49" t="str">
        <f>VLOOKUP(Table1[[#This Row],[Psoft No]],[1]Roster!$C$1:$AJ$1369,11,0)</f>
        <v>Sunday</v>
      </c>
      <c r="M572" s="49" t="str">
        <f>VLOOKUP(Table1[[#This Row],[Psoft No]],[1]Roster!$C$1:$AJ$1369,12,0)</f>
        <v>Monday</v>
      </c>
      <c r="N572" s="48" t="s">
        <v>79</v>
      </c>
      <c r="O572" s="49" t="s">
        <v>35</v>
      </c>
      <c r="P572" s="11" t="s">
        <v>80</v>
      </c>
      <c r="Q572" s="11" t="s">
        <v>81</v>
      </c>
      <c r="R572" s="11" t="s">
        <v>224</v>
      </c>
      <c r="S572" s="11" t="s">
        <v>225</v>
      </c>
      <c r="T572" s="126" t="str">
        <f>IF(COUNTIFS('DWD RAW File'!$E:$E,$B572,'DWD RAW File'!$AF:$AF,$C$1)&gt;0, IF(COUNTIFS('DWD RAW File'!$E:$E,$B572,'DWD RAW File'!$AF:$AF,$C$1,'DWD RAW File'!$AB:$AB,"Present")&gt;0,"6th Day OT","OFF"), IF(COUNTIFS('DWD RAW File'!$E:$E,$B572,'DWD RAW File'!$AG:$AG,$C$1)&gt;0, IF(COUNTIFS('DWD RAW File'!$E:$E,$B572,'DWD RAW File'!$AG:$AG,$C$1,'DWD RAW File'!$AB:$AB,"Present")&gt;0,"7th Day OT","OFF"), IF(COUNTIFS('DWD RAW File'!$E:$E,$B572,'DWD RAW File'!$AB:$AB,"Present")&gt;0, "P", IF(COUNTIFS('DWD RAW File'!$E:$E,$B572,'DWD RAW File'!$AB:$AB,"Not Present",'DWD RAW File'!$AK:$AK,"&lt;&gt;")&gt;0, _xlfn.XLOOKUP($B572,'DWD RAW File'!$E:$E,'DWD RAW File'!$AK:$AK,""), IF(COUNTIFS('DWD RAW File'!$E:$E,$B572,'DWD RAW File'!$AB:$AB,"Not Present",'DWD RAW File'!$AL:$AL,"&lt;&gt;")&gt;0, _xlfn.XLOOKUP($B572,'DWD RAW File'!$E:$E,'DWD RAW File'!$AL:$AL,""), "AB")))))</f>
        <v>P</v>
      </c>
      <c r="U572" s="97"/>
      <c r="V572" s="51">
        <v>45915</v>
      </c>
      <c r="W572" s="49" t="s">
        <v>1559</v>
      </c>
      <c r="X572" s="121" t="str">
        <f>VLOOKUP(Table1[[#This Row],[Psoft No]],[2]Roster_1788384531598!$E$1:$AU$1334,28,0)</f>
        <v>Sunday</v>
      </c>
      <c r="Y572" s="121" t="b">
        <f>Table1[[#This Row],[Column1]]=Table1[[#This Row],[OFF1]]</f>
        <v>1</v>
      </c>
    </row>
    <row r="573" spans="1:25" ht="13" hidden="1" customHeight="1">
      <c r="A573" s="11">
        <v>567</v>
      </c>
      <c r="B573" s="11">
        <v>206875751</v>
      </c>
      <c r="C573" s="87" t="s">
        <v>1763</v>
      </c>
      <c r="D573" s="11" t="s">
        <v>1764</v>
      </c>
      <c r="E573" s="48" t="s">
        <v>31</v>
      </c>
      <c r="F573" s="48" t="s">
        <v>74</v>
      </c>
      <c r="G573" s="48" t="s">
        <v>64</v>
      </c>
      <c r="H573" s="48" t="s">
        <v>75</v>
      </c>
      <c r="I573" s="11">
        <v>1299</v>
      </c>
      <c r="J573" s="49" t="str">
        <f>VLOOKUP(Table1[[#This Row],[Psoft No]],[1]Roster!$C$1:$AJ$1369,9,0)</f>
        <v>Day Shift</v>
      </c>
      <c r="K573" s="49" t="s">
        <v>76</v>
      </c>
      <c r="L573" s="49" t="str">
        <f>VLOOKUP(Table1[[#This Row],[Psoft No]],[1]Roster!$C$1:$AJ$1369,11,0)</f>
        <v>Sunday</v>
      </c>
      <c r="M573" s="49" t="str">
        <f>VLOOKUP(Table1[[#This Row],[Psoft No]],[1]Roster!$C$1:$AJ$1369,12,0)</f>
        <v>Monday</v>
      </c>
      <c r="N573" s="49" t="s">
        <v>89</v>
      </c>
      <c r="O573" s="48" t="s">
        <v>35</v>
      </c>
      <c r="P573" s="48" t="s">
        <v>80</v>
      </c>
      <c r="Q573" s="11" t="s">
        <v>81</v>
      </c>
      <c r="R573" s="11" t="s">
        <v>230</v>
      </c>
      <c r="S573" s="11" t="s">
        <v>1730</v>
      </c>
      <c r="T573" s="126" t="str">
        <f>IF(COUNTIFS('DWD RAW File'!$E:$E,$B573,'DWD RAW File'!$AF:$AF,$C$1)&gt;0, IF(COUNTIFS('DWD RAW File'!$E:$E,$B573,'DWD RAW File'!$AF:$AF,$C$1,'DWD RAW File'!$AB:$AB,"Present")&gt;0,"6th Day OT","OFF"), IF(COUNTIFS('DWD RAW File'!$E:$E,$B573,'DWD RAW File'!$AG:$AG,$C$1)&gt;0, IF(COUNTIFS('DWD RAW File'!$E:$E,$B573,'DWD RAW File'!$AG:$AG,$C$1,'DWD RAW File'!$AB:$AB,"Present")&gt;0,"7th Day OT","OFF"), IF(COUNTIFS('DWD RAW File'!$E:$E,$B573,'DWD RAW File'!$AB:$AB,"Present")&gt;0, "P", IF(COUNTIFS('DWD RAW File'!$E:$E,$B573,'DWD RAW File'!$AB:$AB,"Not Present",'DWD RAW File'!$AK:$AK,"&lt;&gt;")&gt;0, _xlfn.XLOOKUP($B573,'DWD RAW File'!$E:$E,'DWD RAW File'!$AK:$AK,""), IF(COUNTIFS('DWD RAW File'!$E:$E,$B573,'DWD RAW File'!$AB:$AB,"Not Present",'DWD RAW File'!$AL:$AL,"&lt;&gt;")&gt;0, _xlfn.XLOOKUP($B573,'DWD RAW File'!$E:$E,'DWD RAW File'!$AL:$AL,""), "AB")))))</f>
        <v>P</v>
      </c>
      <c r="U573" s="97"/>
      <c r="V573" s="51">
        <v>46020</v>
      </c>
      <c r="W573" s="11" t="s">
        <v>1558</v>
      </c>
      <c r="X573" s="121" t="str">
        <f>VLOOKUP(Table1[[#This Row],[Psoft No]],[2]Roster_1788384531598!$E$1:$AU$1334,28,0)</f>
        <v>Sunday</v>
      </c>
      <c r="Y573" s="121" t="b">
        <f>Table1[[#This Row],[Column1]]=Table1[[#This Row],[OFF1]]</f>
        <v>1</v>
      </c>
    </row>
    <row r="574" spans="1:25" ht="13" hidden="1" customHeight="1">
      <c r="A574" s="11">
        <v>568</v>
      </c>
      <c r="B574" s="47">
        <v>204246612</v>
      </c>
      <c r="C574" s="87" t="s">
        <v>602</v>
      </c>
      <c r="D574" s="11" t="s">
        <v>603</v>
      </c>
      <c r="E574" s="48" t="s">
        <v>31</v>
      </c>
      <c r="F574" s="48" t="s">
        <v>74</v>
      </c>
      <c r="G574" s="11" t="s">
        <v>64</v>
      </c>
      <c r="H574" s="11" t="s">
        <v>75</v>
      </c>
      <c r="I574" s="11">
        <v>1299</v>
      </c>
      <c r="J574" s="49" t="str">
        <f>VLOOKUP(Table1[[#This Row],[Psoft No]],[1]Roster!$C$1:$AJ$1369,9,0)</f>
        <v>Day Shift</v>
      </c>
      <c r="K574" s="49" t="s">
        <v>76</v>
      </c>
      <c r="L574" s="49" t="str">
        <f>VLOOKUP(Table1[[#This Row],[Psoft No]],[1]Roster!$C$1:$AJ$1369,11,0)</f>
        <v>Friday</v>
      </c>
      <c r="M574" s="49" t="str">
        <f>VLOOKUP(Table1[[#This Row],[Psoft No]],[1]Roster!$C$1:$AJ$1369,12,0)</f>
        <v>Saturday</v>
      </c>
      <c r="N574" s="48" t="s">
        <v>86</v>
      </c>
      <c r="O574" s="49" t="s">
        <v>35</v>
      </c>
      <c r="P574" s="11" t="s">
        <v>80</v>
      </c>
      <c r="Q574" s="11" t="s">
        <v>87</v>
      </c>
      <c r="R574" s="11" t="s">
        <v>230</v>
      </c>
      <c r="S574" s="11" t="s">
        <v>1730</v>
      </c>
      <c r="T574" s="126" t="str">
        <f>IF(COUNTIFS('DWD RAW File'!$E:$E,$B574,'DWD RAW File'!$AF:$AF,$C$1)&gt;0, IF(COUNTIFS('DWD RAW File'!$E:$E,$B574,'DWD RAW File'!$AF:$AF,$C$1,'DWD RAW File'!$AB:$AB,"Present")&gt;0,"6th Day OT","OFF"), IF(COUNTIFS('DWD RAW File'!$E:$E,$B574,'DWD RAW File'!$AG:$AG,$C$1)&gt;0, IF(COUNTIFS('DWD RAW File'!$E:$E,$B574,'DWD RAW File'!$AG:$AG,$C$1,'DWD RAW File'!$AB:$AB,"Present")&gt;0,"7th Day OT","OFF"), IF(COUNTIFS('DWD RAW File'!$E:$E,$B574,'DWD RAW File'!$AB:$AB,"Present")&gt;0, "P", IF(COUNTIFS('DWD RAW File'!$E:$E,$B574,'DWD RAW File'!$AB:$AB,"Not Present",'DWD RAW File'!$AK:$AK,"&lt;&gt;")&gt;0, _xlfn.XLOOKUP($B574,'DWD RAW File'!$E:$E,'DWD RAW File'!$AK:$AK,""), IF(COUNTIFS('DWD RAW File'!$E:$E,$B574,'DWD RAW File'!$AB:$AB,"Not Present",'DWD RAW File'!$AL:$AL,"&lt;&gt;")&gt;0, _xlfn.XLOOKUP($B574,'DWD RAW File'!$E:$E,'DWD RAW File'!$AL:$AL,""), "AB")))))</f>
        <v>P</v>
      </c>
      <c r="U574" s="97"/>
      <c r="V574" s="51">
        <v>45579</v>
      </c>
      <c r="W574" s="49" t="s">
        <v>1558</v>
      </c>
      <c r="X574" s="121" t="str">
        <f>VLOOKUP(Table1[[#This Row],[Psoft No]],[2]Roster_1788384531598!$E$1:$AU$1334,28,0)</f>
        <v>Friday</v>
      </c>
      <c r="Y574" s="121" t="b">
        <f>Table1[[#This Row],[Column1]]=Table1[[#This Row],[OFF1]]</f>
        <v>1</v>
      </c>
    </row>
    <row r="575" spans="1:25" ht="13" hidden="1" customHeight="1">
      <c r="A575" s="11">
        <v>569</v>
      </c>
      <c r="B575" s="47">
        <v>206933423</v>
      </c>
      <c r="C575" s="87" t="s">
        <v>1972</v>
      </c>
      <c r="D575" s="11" t="s">
        <v>1952</v>
      </c>
      <c r="E575" s="48" t="s">
        <v>31</v>
      </c>
      <c r="F575" s="48" t="s">
        <v>74</v>
      </c>
      <c r="G575" s="11" t="s">
        <v>64</v>
      </c>
      <c r="H575" s="11" t="s">
        <v>75</v>
      </c>
      <c r="I575" s="11">
        <v>1299</v>
      </c>
      <c r="J575" s="49" t="str">
        <f>VLOOKUP(Table1[[#This Row],[Psoft No]],[1]Roster!$C$1:$AJ$1369,9,0)</f>
        <v>Day Shift</v>
      </c>
      <c r="K575" s="49" t="s">
        <v>76</v>
      </c>
      <c r="L575" s="49" t="str">
        <f>VLOOKUP(Table1[[#This Row],[Psoft No]],[1]Roster!$C$1:$AJ$1369,11,0)</f>
        <v>Sunday</v>
      </c>
      <c r="M575" s="49" t="str">
        <f>VLOOKUP(Table1[[#This Row],[Psoft No]],[1]Roster!$C$1:$AJ$1369,12,0)</f>
        <v>Monday</v>
      </c>
      <c r="N575" s="49" t="s">
        <v>79</v>
      </c>
      <c r="O575" s="49" t="s">
        <v>35</v>
      </c>
      <c r="P575" s="11" t="s">
        <v>80</v>
      </c>
      <c r="Q575" s="11" t="s">
        <v>96</v>
      </c>
      <c r="R575" s="11" t="s">
        <v>223</v>
      </c>
      <c r="S575" s="11" t="s">
        <v>2649</v>
      </c>
      <c r="T575" s="126" t="str">
        <f>IF(COUNTIFS('DWD RAW File'!$E:$E,$B575,'DWD RAW File'!$AF:$AF,$C$1)&gt;0, IF(COUNTIFS('DWD RAW File'!$E:$E,$B575,'DWD RAW File'!$AF:$AF,$C$1,'DWD RAW File'!$AB:$AB,"Present")&gt;0,"6th Day OT","OFF"), IF(COUNTIFS('DWD RAW File'!$E:$E,$B575,'DWD RAW File'!$AG:$AG,$C$1)&gt;0, IF(COUNTIFS('DWD RAW File'!$E:$E,$B575,'DWD RAW File'!$AG:$AG,$C$1,'DWD RAW File'!$AB:$AB,"Present")&gt;0,"7th Day OT","OFF"), IF(COUNTIFS('DWD RAW File'!$E:$E,$B575,'DWD RAW File'!$AB:$AB,"Present")&gt;0, "P", IF(COUNTIFS('DWD RAW File'!$E:$E,$B575,'DWD RAW File'!$AB:$AB,"Not Present",'DWD RAW File'!$AK:$AK,"&lt;&gt;")&gt;0, _xlfn.XLOOKUP($B575,'DWD RAW File'!$E:$E,'DWD RAW File'!$AK:$AK,""), IF(COUNTIFS('DWD RAW File'!$E:$E,$B575,'DWD RAW File'!$AB:$AB,"Not Present",'DWD RAW File'!$AL:$AL,"&lt;&gt;")&gt;0, _xlfn.XLOOKUP($B575,'DWD RAW File'!$E:$E,'DWD RAW File'!$AL:$AL,""), "AB")))))</f>
        <v>P</v>
      </c>
      <c r="U575" s="97"/>
      <c r="V575" s="51">
        <v>46041</v>
      </c>
      <c r="W575" s="49" t="s">
        <v>1558</v>
      </c>
      <c r="X575" s="121" t="str">
        <f>VLOOKUP(Table1[[#This Row],[Psoft No]],[2]Roster_1788384531598!$E$1:$AU$1334,28,0)</f>
        <v>Sunday</v>
      </c>
      <c r="Y575" s="121" t="b">
        <f>Table1[[#This Row],[Column1]]=Table1[[#This Row],[OFF1]]</f>
        <v>1</v>
      </c>
    </row>
    <row r="576" spans="1:25" ht="13" hidden="1" customHeight="1">
      <c r="A576" s="11">
        <v>570</v>
      </c>
      <c r="B576" s="47">
        <v>206513292</v>
      </c>
      <c r="C576" s="87" t="s">
        <v>2605</v>
      </c>
      <c r="D576" s="11" t="s">
        <v>2606</v>
      </c>
      <c r="E576" s="48" t="s">
        <v>31</v>
      </c>
      <c r="F576" s="48" t="s">
        <v>74</v>
      </c>
      <c r="G576" s="11" t="s">
        <v>64</v>
      </c>
      <c r="H576" s="11" t="s">
        <v>75</v>
      </c>
      <c r="I576" s="11">
        <v>1299</v>
      </c>
      <c r="J576" s="49" t="str">
        <f>VLOOKUP(Table1[[#This Row],[Psoft No]],[1]Roster!$C$1:$AJ$1369,9,0)</f>
        <v>Day Shift</v>
      </c>
      <c r="K576" s="49" t="s">
        <v>76</v>
      </c>
      <c r="L576" s="49" t="str">
        <f>VLOOKUP(Table1[[#This Row],[Psoft No]],[1]Roster!$C$1:$AJ$1369,11,0)</f>
        <v>Sunday</v>
      </c>
      <c r="M576" s="49" t="str">
        <f>VLOOKUP(Table1[[#This Row],[Psoft No]],[1]Roster!$C$1:$AJ$1369,12,0)</f>
        <v>Monday</v>
      </c>
      <c r="N576" s="48" t="s">
        <v>86</v>
      </c>
      <c r="O576" s="49" t="s">
        <v>35</v>
      </c>
      <c r="P576" s="11" t="s">
        <v>80</v>
      </c>
      <c r="Q576" s="11" t="s">
        <v>90</v>
      </c>
      <c r="R576" s="11" t="s">
        <v>230</v>
      </c>
      <c r="S576" s="11" t="s">
        <v>1730</v>
      </c>
      <c r="T576" s="126" t="str">
        <f>IF(COUNTIFS('DWD RAW File'!$E:$E,$B576,'DWD RAW File'!$AF:$AF,$C$1)&gt;0, IF(COUNTIFS('DWD RAW File'!$E:$E,$B576,'DWD RAW File'!$AF:$AF,$C$1,'DWD RAW File'!$AB:$AB,"Present")&gt;0,"6th Day OT","OFF"), IF(COUNTIFS('DWD RAW File'!$E:$E,$B576,'DWD RAW File'!$AG:$AG,$C$1)&gt;0, IF(COUNTIFS('DWD RAW File'!$E:$E,$B576,'DWD RAW File'!$AG:$AG,$C$1,'DWD RAW File'!$AB:$AB,"Present")&gt;0,"7th Day OT","OFF"), IF(COUNTIFS('DWD RAW File'!$E:$E,$B576,'DWD RAW File'!$AB:$AB,"Present")&gt;0, "P", IF(COUNTIFS('DWD RAW File'!$E:$E,$B576,'DWD RAW File'!$AB:$AB,"Not Present",'DWD RAW File'!$AK:$AK,"&lt;&gt;")&gt;0, _xlfn.XLOOKUP($B576,'DWD RAW File'!$E:$E,'DWD RAW File'!$AK:$AK,""), IF(COUNTIFS('DWD RAW File'!$E:$E,$B576,'DWD RAW File'!$AB:$AB,"Not Present",'DWD RAW File'!$AL:$AL,"&lt;&gt;")&gt;0, _xlfn.XLOOKUP($B576,'DWD RAW File'!$E:$E,'DWD RAW File'!$AL:$AL,""), "AB")))))</f>
        <v>P</v>
      </c>
      <c r="U576" s="97"/>
      <c r="V576" s="51">
        <v>45971</v>
      </c>
      <c r="W576" s="49" t="s">
        <v>1558</v>
      </c>
      <c r="X576" s="121" t="str">
        <f>VLOOKUP(Table1[[#This Row],[Psoft No]],[2]Roster_1788384531598!$E$1:$AU$1334,28,0)</f>
        <v>Sunday</v>
      </c>
      <c r="Y576" s="121" t="b">
        <f>Table1[[#This Row],[Column1]]=Table1[[#This Row],[OFF1]]</f>
        <v>1</v>
      </c>
    </row>
    <row r="577" spans="1:25" ht="13" hidden="1" customHeight="1">
      <c r="A577" s="11">
        <v>571</v>
      </c>
      <c r="B577" s="47">
        <v>206791438</v>
      </c>
      <c r="C577" s="87" t="s">
        <v>2607</v>
      </c>
      <c r="D577" s="11" t="s">
        <v>2608</v>
      </c>
      <c r="E577" s="48" t="s">
        <v>31</v>
      </c>
      <c r="F577" s="48" t="s">
        <v>74</v>
      </c>
      <c r="G577" s="11" t="s">
        <v>64</v>
      </c>
      <c r="H577" s="11" t="s">
        <v>75</v>
      </c>
      <c r="I577" s="11">
        <v>1299</v>
      </c>
      <c r="J577" s="49" t="str">
        <f>VLOOKUP(Table1[[#This Row],[Psoft No]],[1]Roster!$C$1:$AJ$1369,9,0)</f>
        <v>Day Shift</v>
      </c>
      <c r="K577" s="49" t="s">
        <v>76</v>
      </c>
      <c r="L577" s="49" t="str">
        <f>VLOOKUP(Table1[[#This Row],[Psoft No]],[1]Roster!$C$1:$AJ$1369,11,0)</f>
        <v>Sunday</v>
      </c>
      <c r="M577" s="49" t="str">
        <f>VLOOKUP(Table1[[#This Row],[Psoft No]],[1]Roster!$C$1:$AJ$1369,12,0)</f>
        <v>Monday</v>
      </c>
      <c r="N577" s="49" t="s">
        <v>89</v>
      </c>
      <c r="O577" s="49" t="s">
        <v>35</v>
      </c>
      <c r="P577" s="11" t="s">
        <v>80</v>
      </c>
      <c r="Q577" s="11" t="s">
        <v>90</v>
      </c>
      <c r="R577" s="11" t="s">
        <v>230</v>
      </c>
      <c r="S577" s="11" t="s">
        <v>1730</v>
      </c>
      <c r="T577" s="126" t="str">
        <f>IF(COUNTIFS('DWD RAW File'!$E:$E,$B577,'DWD RAW File'!$AF:$AF,$C$1)&gt;0, IF(COUNTIFS('DWD RAW File'!$E:$E,$B577,'DWD RAW File'!$AF:$AF,$C$1,'DWD RAW File'!$AB:$AB,"Present")&gt;0,"6th Day OT","OFF"), IF(COUNTIFS('DWD RAW File'!$E:$E,$B577,'DWD RAW File'!$AG:$AG,$C$1)&gt;0, IF(COUNTIFS('DWD RAW File'!$E:$E,$B577,'DWD RAW File'!$AG:$AG,$C$1,'DWD RAW File'!$AB:$AB,"Present")&gt;0,"7th Day OT","OFF"), IF(COUNTIFS('DWD RAW File'!$E:$E,$B577,'DWD RAW File'!$AB:$AB,"Present")&gt;0, "P", IF(COUNTIFS('DWD RAW File'!$E:$E,$B577,'DWD RAW File'!$AB:$AB,"Not Present",'DWD RAW File'!$AK:$AK,"&lt;&gt;")&gt;0, _xlfn.XLOOKUP($B577,'DWD RAW File'!$E:$E,'DWD RAW File'!$AK:$AK,""), IF(COUNTIFS('DWD RAW File'!$E:$E,$B577,'DWD RAW File'!$AB:$AB,"Not Present",'DWD RAW File'!$AL:$AL,"&lt;&gt;")&gt;0, _xlfn.XLOOKUP($B577,'DWD RAW File'!$E:$E,'DWD RAW File'!$AL:$AL,""), "AB")))))</f>
        <v>P</v>
      </c>
      <c r="U577" s="97"/>
      <c r="V577" s="51">
        <v>45999</v>
      </c>
      <c r="W577" s="49" t="s">
        <v>1558</v>
      </c>
      <c r="X577" s="121" t="str">
        <f>VLOOKUP(Table1[[#This Row],[Psoft No]],[2]Roster_1788384531598!$E$1:$AU$1334,28,0)</f>
        <v>Sunday</v>
      </c>
      <c r="Y577" s="121" t="b">
        <f>Table1[[#This Row],[Column1]]=Table1[[#This Row],[OFF1]]</f>
        <v>1</v>
      </c>
    </row>
    <row r="578" spans="1:25" ht="13" hidden="1" customHeight="1">
      <c r="A578" s="11">
        <v>572</v>
      </c>
      <c r="B578" s="47">
        <v>203736259</v>
      </c>
      <c r="C578" s="87" t="s">
        <v>2609</v>
      </c>
      <c r="D578" s="11" t="s">
        <v>2610</v>
      </c>
      <c r="E578" s="48" t="s">
        <v>31</v>
      </c>
      <c r="F578" s="48" t="s">
        <v>74</v>
      </c>
      <c r="G578" s="11" t="s">
        <v>64</v>
      </c>
      <c r="H578" s="11" t="s">
        <v>75</v>
      </c>
      <c r="I578" s="11">
        <v>1299</v>
      </c>
      <c r="J578" s="49" t="str">
        <f>VLOOKUP(Table1[[#This Row],[Psoft No]],[1]Roster!$C$1:$AJ$1369,9,0)</f>
        <v>Night Shift</v>
      </c>
      <c r="K578" s="49" t="s">
        <v>76</v>
      </c>
      <c r="L578" s="49" t="str">
        <f>VLOOKUP(Table1[[#This Row],[Psoft No]],[1]Roster!$C$1:$AJ$1369,11,0)</f>
        <v>Sunday</v>
      </c>
      <c r="M578" s="49" t="str">
        <f>VLOOKUP(Table1[[#This Row],[Psoft No]],[1]Roster!$C$1:$AJ$1369,12,0)</f>
        <v>Monday</v>
      </c>
      <c r="N578" s="48" t="s">
        <v>86</v>
      </c>
      <c r="O578" s="49" t="s">
        <v>35</v>
      </c>
      <c r="P578" s="11" t="s">
        <v>80</v>
      </c>
      <c r="Q578" s="11" t="s">
        <v>90</v>
      </c>
      <c r="R578" s="11" t="s">
        <v>230</v>
      </c>
      <c r="S578" s="11" t="s">
        <v>1730</v>
      </c>
      <c r="T578" s="126" t="str">
        <f>IF(COUNTIFS('DWD RAW File'!$E:$E,$B578,'DWD RAW File'!$AF:$AF,$C$1)&gt;0, IF(COUNTIFS('DWD RAW File'!$E:$E,$B578,'DWD RAW File'!$AF:$AF,$C$1,'DWD RAW File'!$AB:$AB,"Present")&gt;0,"6th Day OT","OFF"), IF(COUNTIFS('DWD RAW File'!$E:$E,$B578,'DWD RAW File'!$AG:$AG,$C$1)&gt;0, IF(COUNTIFS('DWD RAW File'!$E:$E,$B578,'DWD RAW File'!$AG:$AG,$C$1,'DWD RAW File'!$AB:$AB,"Present")&gt;0,"7th Day OT","OFF"), IF(COUNTIFS('DWD RAW File'!$E:$E,$B578,'DWD RAW File'!$AB:$AB,"Present")&gt;0, "P", IF(COUNTIFS('DWD RAW File'!$E:$E,$B578,'DWD RAW File'!$AB:$AB,"Not Present",'DWD RAW File'!$AK:$AK,"&lt;&gt;")&gt;0, _xlfn.XLOOKUP($B578,'DWD RAW File'!$E:$E,'DWD RAW File'!$AK:$AK,""), IF(COUNTIFS('DWD RAW File'!$E:$E,$B578,'DWD RAW File'!$AB:$AB,"Not Present",'DWD RAW File'!$AL:$AL,"&lt;&gt;")&gt;0, _xlfn.XLOOKUP($B578,'DWD RAW File'!$E:$E,'DWD RAW File'!$AL:$AL,""), "AB")))))</f>
        <v>P</v>
      </c>
      <c r="U578" s="97"/>
      <c r="V578" s="51">
        <v>45502</v>
      </c>
      <c r="W578" s="49" t="s">
        <v>1558</v>
      </c>
      <c r="X578" s="121" t="str">
        <f>VLOOKUP(Table1[[#This Row],[Psoft No]],[2]Roster_1788384531598!$E$1:$AU$1334,28,0)</f>
        <v>Sunday</v>
      </c>
      <c r="Y578" s="121" t="b">
        <f>Table1[[#This Row],[Column1]]=Table1[[#This Row],[OFF1]]</f>
        <v>1</v>
      </c>
    </row>
    <row r="579" spans="1:25" ht="13" hidden="1" customHeight="1">
      <c r="A579" s="11">
        <v>573</v>
      </c>
      <c r="B579" s="11">
        <v>206873645</v>
      </c>
      <c r="C579" s="87" t="s">
        <v>1755</v>
      </c>
      <c r="D579" s="11" t="s">
        <v>1756</v>
      </c>
      <c r="E579" s="48" t="s">
        <v>31</v>
      </c>
      <c r="F579" s="48" t="s">
        <v>74</v>
      </c>
      <c r="G579" s="48" t="s">
        <v>64</v>
      </c>
      <c r="H579" s="48" t="s">
        <v>75</v>
      </c>
      <c r="I579" s="11">
        <v>1299</v>
      </c>
      <c r="J579" s="49" t="str">
        <f>VLOOKUP(Table1[[#This Row],[Psoft No]],[1]Roster!$C$1:$AJ$1369,9,0)</f>
        <v>Day Shift</v>
      </c>
      <c r="K579" s="49" t="s">
        <v>76</v>
      </c>
      <c r="L579" s="49" t="str">
        <f>VLOOKUP(Table1[[#This Row],[Psoft No]],[1]Roster!$C$1:$AJ$1369,11,0)</f>
        <v>Sunday</v>
      </c>
      <c r="M579" s="49" t="str">
        <f>VLOOKUP(Table1[[#This Row],[Psoft No]],[1]Roster!$C$1:$AJ$1369,12,0)</f>
        <v>Monday</v>
      </c>
      <c r="N579" s="49" t="s">
        <v>79</v>
      </c>
      <c r="O579" s="48" t="s">
        <v>35</v>
      </c>
      <c r="P579" s="48" t="s">
        <v>80</v>
      </c>
      <c r="Q579" s="11" t="s">
        <v>81</v>
      </c>
      <c r="R579" s="11" t="s">
        <v>230</v>
      </c>
      <c r="S579" s="11" t="s">
        <v>1730</v>
      </c>
      <c r="T579" s="126" t="str">
        <f>IF(COUNTIFS('DWD RAW File'!$E:$E,$B579,'DWD RAW File'!$AF:$AF,$C$1)&gt;0, IF(COUNTIFS('DWD RAW File'!$E:$E,$B579,'DWD RAW File'!$AF:$AF,$C$1,'DWD RAW File'!$AB:$AB,"Present")&gt;0,"6th Day OT","OFF"), IF(COUNTIFS('DWD RAW File'!$E:$E,$B579,'DWD RAW File'!$AG:$AG,$C$1)&gt;0, IF(COUNTIFS('DWD RAW File'!$E:$E,$B579,'DWD RAW File'!$AG:$AG,$C$1,'DWD RAW File'!$AB:$AB,"Present")&gt;0,"7th Day OT","OFF"), IF(COUNTIFS('DWD RAW File'!$E:$E,$B579,'DWD RAW File'!$AB:$AB,"Present")&gt;0, "P", IF(COUNTIFS('DWD RAW File'!$E:$E,$B579,'DWD RAW File'!$AB:$AB,"Not Present",'DWD RAW File'!$AK:$AK,"&lt;&gt;")&gt;0, _xlfn.XLOOKUP($B579,'DWD RAW File'!$E:$E,'DWD RAW File'!$AK:$AK,""), IF(COUNTIFS('DWD RAW File'!$E:$E,$B579,'DWD RAW File'!$AB:$AB,"Not Present",'DWD RAW File'!$AL:$AL,"&lt;&gt;")&gt;0, _xlfn.XLOOKUP($B579,'DWD RAW File'!$E:$E,'DWD RAW File'!$AL:$AL,""), "AB")))))</f>
        <v>P</v>
      </c>
      <c r="U579" s="97"/>
      <c r="V579" s="51">
        <v>46020</v>
      </c>
      <c r="W579" s="11" t="s">
        <v>1558</v>
      </c>
      <c r="X579" s="121" t="str">
        <f>VLOOKUP(Table1[[#This Row],[Psoft No]],[2]Roster_1788384531598!$E$1:$AU$1334,28,0)</f>
        <v>Sunday</v>
      </c>
      <c r="Y579" s="121" t="b">
        <f>Table1[[#This Row],[Column1]]=Table1[[#This Row],[OFF1]]</f>
        <v>1</v>
      </c>
    </row>
    <row r="580" spans="1:25" ht="13" hidden="1" customHeight="1">
      <c r="A580" s="11">
        <v>574</v>
      </c>
      <c r="B580" s="47">
        <v>203813134</v>
      </c>
      <c r="C580" s="87" t="s">
        <v>606</v>
      </c>
      <c r="D580" s="11" t="s">
        <v>607</v>
      </c>
      <c r="E580" s="48" t="s">
        <v>31</v>
      </c>
      <c r="F580" s="48" t="s">
        <v>74</v>
      </c>
      <c r="G580" s="11" t="s">
        <v>64</v>
      </c>
      <c r="H580" s="11" t="s">
        <v>75</v>
      </c>
      <c r="I580" s="11">
        <v>1299</v>
      </c>
      <c r="J580" s="49" t="str">
        <f>VLOOKUP(Table1[[#This Row],[Psoft No]],[1]Roster!$C$1:$AJ$1369,9,0)</f>
        <v>Day Shift</v>
      </c>
      <c r="K580" s="49" t="s">
        <v>76</v>
      </c>
      <c r="L580" s="49" t="str">
        <f>VLOOKUP(Table1[[#This Row],[Psoft No]],[1]Roster!$C$1:$AJ$1369,11,0)</f>
        <v>Sunday</v>
      </c>
      <c r="M580" s="49" t="str">
        <f>VLOOKUP(Table1[[#This Row],[Psoft No]],[1]Roster!$C$1:$AJ$1369,12,0)</f>
        <v>Monday</v>
      </c>
      <c r="N580" s="48" t="s">
        <v>86</v>
      </c>
      <c r="O580" s="49" t="s">
        <v>35</v>
      </c>
      <c r="P580" s="11" t="s">
        <v>80</v>
      </c>
      <c r="Q580" s="11" t="s">
        <v>99</v>
      </c>
      <c r="R580" s="11" t="s">
        <v>230</v>
      </c>
      <c r="S580" s="11" t="s">
        <v>1730</v>
      </c>
      <c r="T580" s="126" t="str">
        <f>IF(COUNTIFS('DWD RAW File'!$E:$E,$B580,'DWD RAW File'!$AF:$AF,$C$1)&gt;0, IF(COUNTIFS('DWD RAW File'!$E:$E,$B580,'DWD RAW File'!$AF:$AF,$C$1,'DWD RAW File'!$AB:$AB,"Present")&gt;0,"6th Day OT","OFF"), IF(COUNTIFS('DWD RAW File'!$E:$E,$B580,'DWD RAW File'!$AG:$AG,$C$1)&gt;0, IF(COUNTIFS('DWD RAW File'!$E:$E,$B580,'DWD RAW File'!$AG:$AG,$C$1,'DWD RAW File'!$AB:$AB,"Present")&gt;0,"7th Day OT","OFF"), IF(COUNTIFS('DWD RAW File'!$E:$E,$B580,'DWD RAW File'!$AB:$AB,"Present")&gt;0, "P", IF(COUNTIFS('DWD RAW File'!$E:$E,$B580,'DWD RAW File'!$AB:$AB,"Not Present",'DWD RAW File'!$AK:$AK,"&lt;&gt;")&gt;0, _xlfn.XLOOKUP($B580,'DWD RAW File'!$E:$E,'DWD RAW File'!$AK:$AK,""), IF(COUNTIFS('DWD RAW File'!$E:$E,$B580,'DWD RAW File'!$AB:$AB,"Not Present",'DWD RAW File'!$AL:$AL,"&lt;&gt;")&gt;0, _xlfn.XLOOKUP($B580,'DWD RAW File'!$E:$E,'DWD RAW File'!$AL:$AL,""), "AB")))))</f>
        <v>P</v>
      </c>
      <c r="U580" s="97"/>
      <c r="V580" s="51">
        <v>45517</v>
      </c>
      <c r="W580" s="49" t="s">
        <v>1558</v>
      </c>
      <c r="X580" s="121" t="str">
        <f>VLOOKUP(Table1[[#This Row],[Psoft No]],[2]Roster_1788384531598!$E$1:$AU$1334,28,0)</f>
        <v>Sunday</v>
      </c>
      <c r="Y580" s="121" t="b">
        <f>Table1[[#This Row],[Column1]]=Table1[[#This Row],[OFF1]]</f>
        <v>1</v>
      </c>
    </row>
    <row r="581" spans="1:25" ht="13" hidden="1" customHeight="1">
      <c r="A581" s="11">
        <v>575</v>
      </c>
      <c r="B581" s="47">
        <v>112911448</v>
      </c>
      <c r="C581" s="87" t="s">
        <v>1681</v>
      </c>
      <c r="D581" s="47" t="s">
        <v>1682</v>
      </c>
      <c r="E581" s="47" t="s">
        <v>34</v>
      </c>
      <c r="F581" s="47" t="s">
        <v>74</v>
      </c>
      <c r="G581" s="47" t="s">
        <v>64</v>
      </c>
      <c r="H581" s="47" t="s">
        <v>75</v>
      </c>
      <c r="I581" s="47">
        <v>1299</v>
      </c>
      <c r="J581" s="49" t="str">
        <f>VLOOKUP(Table1[[#This Row],[Psoft No]],[1]Roster!$C$1:$AJ$1369,9,0)</f>
        <v>Day Shift</v>
      </c>
      <c r="K581" s="49" t="s">
        <v>76</v>
      </c>
      <c r="L581" s="49" t="str">
        <f>VLOOKUP(Table1[[#This Row],[Psoft No]],[1]Roster!$C$1:$AJ$1369,11,0)</f>
        <v>Friday</v>
      </c>
      <c r="M581" s="49" t="str">
        <f>VLOOKUP(Table1[[#This Row],[Psoft No]],[1]Roster!$C$1:$AJ$1369,12,0)</f>
        <v>Saturday</v>
      </c>
      <c r="N581" s="48" t="s">
        <v>97</v>
      </c>
      <c r="O581" s="47" t="s">
        <v>35</v>
      </c>
      <c r="P581" s="47" t="s">
        <v>80</v>
      </c>
      <c r="Q581" s="47" t="s">
        <v>98</v>
      </c>
      <c r="R581" s="11" t="s">
        <v>223</v>
      </c>
      <c r="S581" s="47" t="s">
        <v>2649</v>
      </c>
      <c r="T581" s="126" t="str">
        <f>IF(COUNTIFS('DWD RAW File'!$E:$E,$B581,'DWD RAW File'!$AF:$AF,$C$1)&gt;0, IF(COUNTIFS('DWD RAW File'!$E:$E,$B581,'DWD RAW File'!$AF:$AF,$C$1,'DWD RAW File'!$AB:$AB,"Present")&gt;0,"6th Day OT","OFF"), IF(COUNTIFS('DWD RAW File'!$E:$E,$B581,'DWD RAW File'!$AG:$AG,$C$1)&gt;0, IF(COUNTIFS('DWD RAW File'!$E:$E,$B581,'DWD RAW File'!$AG:$AG,$C$1,'DWD RAW File'!$AB:$AB,"Present")&gt;0,"7th Day OT","OFF"), IF(COUNTIFS('DWD RAW File'!$E:$E,$B581,'DWD RAW File'!$AB:$AB,"Present")&gt;0, "P", IF(COUNTIFS('DWD RAW File'!$E:$E,$B581,'DWD RAW File'!$AB:$AB,"Not Present",'DWD RAW File'!$AK:$AK,"&lt;&gt;")&gt;0, _xlfn.XLOOKUP($B581,'DWD RAW File'!$E:$E,'DWD RAW File'!$AK:$AK,""), IF(COUNTIFS('DWD RAW File'!$E:$E,$B581,'DWD RAW File'!$AB:$AB,"Not Present",'DWD RAW File'!$AL:$AL,"&lt;&gt;")&gt;0, _xlfn.XLOOKUP($B581,'DWD RAW File'!$E:$E,'DWD RAW File'!$AL:$AL,""), "AB")))))</f>
        <v>P</v>
      </c>
      <c r="U581" s="97"/>
      <c r="V581" s="51">
        <v>46013</v>
      </c>
      <c r="W581" s="49" t="s">
        <v>1560</v>
      </c>
      <c r="X581" s="121" t="str">
        <f>VLOOKUP(Table1[[#This Row],[Psoft No]],[2]Roster_1788384531598!$E$1:$AU$1334,28,0)</f>
        <v>Friday</v>
      </c>
      <c r="Y581" s="121" t="b">
        <f>Table1[[#This Row],[Column1]]=Table1[[#This Row],[OFF1]]</f>
        <v>1</v>
      </c>
    </row>
    <row r="582" spans="1:25" ht="13" hidden="1" customHeight="1">
      <c r="A582" s="11">
        <v>576</v>
      </c>
      <c r="B582" s="47">
        <v>104147044</v>
      </c>
      <c r="C582" s="87" t="s">
        <v>608</v>
      </c>
      <c r="D582" s="11" t="s">
        <v>609</v>
      </c>
      <c r="E582" s="48" t="s">
        <v>34</v>
      </c>
      <c r="F582" s="48" t="s">
        <v>74</v>
      </c>
      <c r="G582" s="11" t="s">
        <v>64</v>
      </c>
      <c r="H582" s="11" t="s">
        <v>75</v>
      </c>
      <c r="I582" s="11">
        <v>1299</v>
      </c>
      <c r="J582" s="49" t="str">
        <f>VLOOKUP(Table1[[#This Row],[Psoft No]],[1]Roster!$C$1:$AJ$1369,9,0)</f>
        <v>Night Shift</v>
      </c>
      <c r="K582" s="49" t="s">
        <v>76</v>
      </c>
      <c r="L582" s="49" t="str">
        <f>VLOOKUP(Table1[[#This Row],[Psoft No]],[1]Roster!$C$1:$AJ$1369,11,0)</f>
        <v>Friday</v>
      </c>
      <c r="M582" s="49" t="str">
        <f>VLOOKUP(Table1[[#This Row],[Psoft No]],[1]Roster!$C$1:$AJ$1369,12,0)</f>
        <v>Saturday</v>
      </c>
      <c r="N582" s="48" t="s">
        <v>108</v>
      </c>
      <c r="O582" s="49" t="s">
        <v>35</v>
      </c>
      <c r="P582" s="11" t="s">
        <v>80</v>
      </c>
      <c r="Q582" s="11" t="s">
        <v>98</v>
      </c>
      <c r="R582" s="11" t="s">
        <v>230</v>
      </c>
      <c r="S582" s="11" t="s">
        <v>1730</v>
      </c>
      <c r="T582" s="126" t="str">
        <f>IF(COUNTIFS('DWD RAW File'!$E:$E,$B582,'DWD RAW File'!$AF:$AF,$C$1)&gt;0, IF(COUNTIFS('DWD RAW File'!$E:$E,$B582,'DWD RAW File'!$AF:$AF,$C$1,'DWD RAW File'!$AB:$AB,"Present")&gt;0,"6th Day OT","OFF"), IF(COUNTIFS('DWD RAW File'!$E:$E,$B582,'DWD RAW File'!$AG:$AG,$C$1)&gt;0, IF(COUNTIFS('DWD RAW File'!$E:$E,$B582,'DWD RAW File'!$AG:$AG,$C$1,'DWD RAW File'!$AB:$AB,"Present")&gt;0,"7th Day OT","OFF"), IF(COUNTIFS('DWD RAW File'!$E:$E,$B582,'DWD RAW File'!$AB:$AB,"Present")&gt;0, "P", IF(COUNTIFS('DWD RAW File'!$E:$E,$B582,'DWD RAW File'!$AB:$AB,"Not Present",'DWD RAW File'!$AK:$AK,"&lt;&gt;")&gt;0, _xlfn.XLOOKUP($B582,'DWD RAW File'!$E:$E,'DWD RAW File'!$AK:$AK,""), IF(COUNTIFS('DWD RAW File'!$E:$E,$B582,'DWD RAW File'!$AB:$AB,"Not Present",'DWD RAW File'!$AL:$AL,"&lt;&gt;")&gt;0, _xlfn.XLOOKUP($B582,'DWD RAW File'!$E:$E,'DWD RAW File'!$AL:$AL,""), "AB")))))</f>
        <v>P</v>
      </c>
      <c r="U582" s="97"/>
      <c r="V582" s="51">
        <v>44861</v>
      </c>
      <c r="W582" s="49" t="s">
        <v>1558</v>
      </c>
      <c r="X582" s="121" t="str">
        <f>VLOOKUP(Table1[[#This Row],[Psoft No]],[2]Roster_1788384531598!$E$1:$AU$1334,28,0)</f>
        <v>Friday</v>
      </c>
      <c r="Y582" s="121" t="b">
        <f>Table1[[#This Row],[Column1]]=Table1[[#This Row],[OFF1]]</f>
        <v>1</v>
      </c>
    </row>
    <row r="583" spans="1:25" ht="13" hidden="1" customHeight="1">
      <c r="A583" s="11">
        <v>577</v>
      </c>
      <c r="B583" s="47">
        <v>203687852</v>
      </c>
      <c r="C583" s="87" t="s">
        <v>610</v>
      </c>
      <c r="D583" s="11" t="s">
        <v>611</v>
      </c>
      <c r="E583" s="48" t="s">
        <v>31</v>
      </c>
      <c r="F583" s="48" t="s">
        <v>74</v>
      </c>
      <c r="G583" s="11" t="s">
        <v>64</v>
      </c>
      <c r="H583" s="11" t="s">
        <v>75</v>
      </c>
      <c r="I583" s="11">
        <v>1299</v>
      </c>
      <c r="J583" s="49" t="str">
        <f>VLOOKUP(Table1[[#This Row],[Psoft No]],[1]Roster!$C$1:$AJ$1369,9,0)</f>
        <v>Day Shift</v>
      </c>
      <c r="K583" s="49" t="s">
        <v>76</v>
      </c>
      <c r="L583" s="49" t="str">
        <f>VLOOKUP(Table1[[#This Row],[Psoft No]],[1]Roster!$C$1:$AJ$1369,11,0)</f>
        <v>Tuesday</v>
      </c>
      <c r="M583" s="49" t="str">
        <f>VLOOKUP(Table1[[#This Row],[Psoft No]],[1]Roster!$C$1:$AJ$1369,12,0)</f>
        <v>Wednesday</v>
      </c>
      <c r="N583" s="48" t="s">
        <v>86</v>
      </c>
      <c r="O583" s="49" t="s">
        <v>35</v>
      </c>
      <c r="P583" s="11" t="s">
        <v>80</v>
      </c>
      <c r="Q583" s="11" t="s">
        <v>99</v>
      </c>
      <c r="R583" s="11" t="s">
        <v>230</v>
      </c>
      <c r="S583" s="11" t="s">
        <v>1730</v>
      </c>
      <c r="T583" s="126" t="str">
        <f>IF(COUNTIFS('DWD RAW File'!$E:$E,$B583,'DWD RAW File'!$AF:$AF,$C$1)&gt;0, IF(COUNTIFS('DWD RAW File'!$E:$E,$B583,'DWD RAW File'!$AF:$AF,$C$1,'DWD RAW File'!$AB:$AB,"Present")&gt;0,"6th Day OT","OFF"), IF(COUNTIFS('DWD RAW File'!$E:$E,$B583,'DWD RAW File'!$AG:$AG,$C$1)&gt;0, IF(COUNTIFS('DWD RAW File'!$E:$E,$B583,'DWD RAW File'!$AG:$AG,$C$1,'DWD RAW File'!$AB:$AB,"Present")&gt;0,"7th Day OT","OFF"), IF(COUNTIFS('DWD RAW File'!$E:$E,$B583,'DWD RAW File'!$AB:$AB,"Present")&gt;0, "P", IF(COUNTIFS('DWD RAW File'!$E:$E,$B583,'DWD RAW File'!$AB:$AB,"Not Present",'DWD RAW File'!$AK:$AK,"&lt;&gt;")&gt;0, _xlfn.XLOOKUP($B583,'DWD RAW File'!$E:$E,'DWD RAW File'!$AK:$AK,""), IF(COUNTIFS('DWD RAW File'!$E:$E,$B583,'DWD RAW File'!$AB:$AB,"Not Present",'DWD RAW File'!$AL:$AL,"&lt;&gt;")&gt;0, _xlfn.XLOOKUP($B583,'DWD RAW File'!$E:$E,'DWD RAW File'!$AL:$AL,""), "AB")))))</f>
        <v>OFF</v>
      </c>
      <c r="U583" s="97"/>
      <c r="V583" s="51">
        <v>45495</v>
      </c>
      <c r="W583" s="49" t="s">
        <v>1558</v>
      </c>
      <c r="X583" s="121" t="str">
        <f>VLOOKUP(Table1[[#This Row],[Psoft No]],[2]Roster_1788384531598!$E$1:$AU$1334,28,0)</f>
        <v>Tuesday</v>
      </c>
      <c r="Y583" s="121" t="b">
        <f>Table1[[#This Row],[Column1]]=Table1[[#This Row],[OFF1]]</f>
        <v>1</v>
      </c>
    </row>
    <row r="584" spans="1:25" ht="13" hidden="1" customHeight="1">
      <c r="A584" s="11">
        <v>578</v>
      </c>
      <c r="B584" s="47">
        <v>206934652</v>
      </c>
      <c r="C584" s="87" t="s">
        <v>1973</v>
      </c>
      <c r="D584" s="11" t="s">
        <v>1953</v>
      </c>
      <c r="E584" s="48" t="s">
        <v>31</v>
      </c>
      <c r="F584" s="48" t="s">
        <v>74</v>
      </c>
      <c r="G584" s="11" t="s">
        <v>64</v>
      </c>
      <c r="H584" s="11" t="s">
        <v>75</v>
      </c>
      <c r="I584" s="11">
        <v>1299</v>
      </c>
      <c r="J584" s="49" t="str">
        <f>VLOOKUP(Table1[[#This Row],[Psoft No]],[1]Roster!$C$1:$AJ$1369,9,0)</f>
        <v>Day Shift</v>
      </c>
      <c r="K584" s="49" t="s">
        <v>76</v>
      </c>
      <c r="L584" s="49" t="str">
        <f>VLOOKUP(Table1[[#This Row],[Psoft No]],[1]Roster!$C$1:$AJ$1369,11,0)</f>
        <v>Sunday</v>
      </c>
      <c r="M584" s="49" t="str">
        <f>VLOOKUP(Table1[[#This Row],[Psoft No]],[1]Roster!$C$1:$AJ$1369,12,0)</f>
        <v>Monday</v>
      </c>
      <c r="N584" s="49" t="s">
        <v>89</v>
      </c>
      <c r="O584" s="49" t="s">
        <v>35</v>
      </c>
      <c r="P584" s="11" t="s">
        <v>80</v>
      </c>
      <c r="Q584" s="11" t="s">
        <v>96</v>
      </c>
      <c r="R584" s="11" t="s">
        <v>223</v>
      </c>
      <c r="S584" s="11" t="s">
        <v>2649</v>
      </c>
      <c r="T584" s="126" t="str">
        <f>IF(COUNTIFS('DWD RAW File'!$E:$E,$B584,'DWD RAW File'!$AF:$AF,$C$1)&gt;0, IF(COUNTIFS('DWD RAW File'!$E:$E,$B584,'DWD RAW File'!$AF:$AF,$C$1,'DWD RAW File'!$AB:$AB,"Present")&gt;0,"6th Day OT","OFF"), IF(COUNTIFS('DWD RAW File'!$E:$E,$B584,'DWD RAW File'!$AG:$AG,$C$1)&gt;0, IF(COUNTIFS('DWD RAW File'!$E:$E,$B584,'DWD RAW File'!$AG:$AG,$C$1,'DWD RAW File'!$AB:$AB,"Present")&gt;0,"7th Day OT","OFF"), IF(COUNTIFS('DWD RAW File'!$E:$E,$B584,'DWD RAW File'!$AB:$AB,"Present")&gt;0, "P", IF(COUNTIFS('DWD RAW File'!$E:$E,$B584,'DWD RAW File'!$AB:$AB,"Not Present",'DWD RAW File'!$AK:$AK,"&lt;&gt;")&gt;0, _xlfn.XLOOKUP($B584,'DWD RAW File'!$E:$E,'DWD RAW File'!$AK:$AK,""), IF(COUNTIFS('DWD RAW File'!$E:$E,$B584,'DWD RAW File'!$AB:$AB,"Not Present",'DWD RAW File'!$AL:$AL,"&lt;&gt;")&gt;0, _xlfn.XLOOKUP($B584,'DWD RAW File'!$E:$E,'DWD RAW File'!$AL:$AL,""), "AB")))))</f>
        <v>P</v>
      </c>
      <c r="U584" s="97"/>
      <c r="V584" s="51">
        <v>46041</v>
      </c>
      <c r="W584" s="49" t="s">
        <v>1558</v>
      </c>
      <c r="X584" s="121" t="str">
        <f>VLOOKUP(Table1[[#This Row],[Psoft No]],[2]Roster_1788384531598!$E$1:$AU$1334,28,0)</f>
        <v>Sunday</v>
      </c>
      <c r="Y584" s="121" t="b">
        <f>Table1[[#This Row],[Column1]]=Table1[[#This Row],[OFF1]]</f>
        <v>1</v>
      </c>
    </row>
    <row r="585" spans="1:25" ht="13" hidden="1" customHeight="1">
      <c r="A585" s="11">
        <v>579</v>
      </c>
      <c r="B585" s="47">
        <v>202435289</v>
      </c>
      <c r="C585" s="87" t="s">
        <v>612</v>
      </c>
      <c r="D585" s="11" t="s">
        <v>613</v>
      </c>
      <c r="E585" s="48" t="s">
        <v>31</v>
      </c>
      <c r="F585" s="48" t="s">
        <v>74</v>
      </c>
      <c r="G585" s="11" t="s">
        <v>64</v>
      </c>
      <c r="H585" s="11" t="s">
        <v>75</v>
      </c>
      <c r="I585" s="11">
        <v>1299</v>
      </c>
      <c r="J585" s="49" t="str">
        <f>VLOOKUP(Table1[[#This Row],[Psoft No]],[1]Roster!$C$1:$AJ$1369,9,0)</f>
        <v>Night Shift</v>
      </c>
      <c r="K585" s="49" t="s">
        <v>76</v>
      </c>
      <c r="L585" s="49" t="str">
        <f>VLOOKUP(Table1[[#This Row],[Psoft No]],[1]Roster!$C$1:$AJ$1369,11,0)</f>
        <v>Sunday</v>
      </c>
      <c r="M585" s="49" t="str">
        <f>VLOOKUP(Table1[[#This Row],[Psoft No]],[1]Roster!$C$1:$AJ$1369,12,0)</f>
        <v>Monday</v>
      </c>
      <c r="N585" s="48" t="s">
        <v>86</v>
      </c>
      <c r="O585" s="49" t="s">
        <v>35</v>
      </c>
      <c r="P585" s="11" t="s">
        <v>80</v>
      </c>
      <c r="Q585" s="11" t="s">
        <v>87</v>
      </c>
      <c r="R585" s="11" t="s">
        <v>230</v>
      </c>
      <c r="S585" s="11" t="s">
        <v>1730</v>
      </c>
      <c r="T585" s="126" t="str">
        <f>IF(COUNTIFS('DWD RAW File'!$E:$E,$B585,'DWD RAW File'!$AF:$AF,$C$1)&gt;0, IF(COUNTIFS('DWD RAW File'!$E:$E,$B585,'DWD RAW File'!$AF:$AF,$C$1,'DWD RAW File'!$AB:$AB,"Present")&gt;0,"6th Day OT","OFF"), IF(COUNTIFS('DWD RAW File'!$E:$E,$B585,'DWD RAW File'!$AG:$AG,$C$1)&gt;0, IF(COUNTIFS('DWD RAW File'!$E:$E,$B585,'DWD RAW File'!$AG:$AG,$C$1,'DWD RAW File'!$AB:$AB,"Present")&gt;0,"7th Day OT","OFF"), IF(COUNTIFS('DWD RAW File'!$E:$E,$B585,'DWD RAW File'!$AB:$AB,"Present")&gt;0, "P", IF(COUNTIFS('DWD RAW File'!$E:$E,$B585,'DWD RAW File'!$AB:$AB,"Not Present",'DWD RAW File'!$AK:$AK,"&lt;&gt;")&gt;0, _xlfn.XLOOKUP($B585,'DWD RAW File'!$E:$E,'DWD RAW File'!$AK:$AK,""), IF(COUNTIFS('DWD RAW File'!$E:$E,$B585,'DWD RAW File'!$AB:$AB,"Not Present",'DWD RAW File'!$AL:$AL,"&lt;&gt;")&gt;0, _xlfn.XLOOKUP($B585,'DWD RAW File'!$E:$E,'DWD RAW File'!$AL:$AL,""), "AB")))))</f>
        <v>P</v>
      </c>
      <c r="U585" s="97"/>
      <c r="V585" s="51">
        <v>45581</v>
      </c>
      <c r="W585" s="49" t="s">
        <v>1558</v>
      </c>
      <c r="X585" s="121" t="str">
        <f>VLOOKUP(Table1[[#This Row],[Psoft No]],[2]Roster_1788384531598!$E$1:$AU$1334,28,0)</f>
        <v>Sunday</v>
      </c>
      <c r="Y585" s="121" t="b">
        <f>Table1[[#This Row],[Column1]]=Table1[[#This Row],[OFF1]]</f>
        <v>1</v>
      </c>
    </row>
    <row r="586" spans="1:25" ht="13" hidden="1" customHeight="1">
      <c r="A586" s="11">
        <v>580</v>
      </c>
      <c r="B586" s="47">
        <v>203813135</v>
      </c>
      <c r="C586" s="87" t="s">
        <v>614</v>
      </c>
      <c r="D586" s="11" t="s">
        <v>615</v>
      </c>
      <c r="E586" s="48" t="s">
        <v>31</v>
      </c>
      <c r="F586" s="48" t="s">
        <v>74</v>
      </c>
      <c r="G586" s="11" t="s">
        <v>64</v>
      </c>
      <c r="H586" s="11" t="s">
        <v>75</v>
      </c>
      <c r="I586" s="11">
        <v>1299</v>
      </c>
      <c r="J586" s="49" t="str">
        <f>VLOOKUP(Table1[[#This Row],[Psoft No]],[1]Roster!$C$1:$AJ$1369,9,0)</f>
        <v>Day Shift</v>
      </c>
      <c r="K586" s="49" t="s">
        <v>76</v>
      </c>
      <c r="L586" s="49" t="str">
        <f>VLOOKUP(Table1[[#This Row],[Psoft No]],[1]Roster!$C$1:$AJ$1369,11,0)</f>
        <v>Sunday</v>
      </c>
      <c r="M586" s="49" t="str">
        <f>VLOOKUP(Table1[[#This Row],[Psoft No]],[1]Roster!$C$1:$AJ$1369,12,0)</f>
        <v>Monday</v>
      </c>
      <c r="N586" s="48" t="s">
        <v>86</v>
      </c>
      <c r="O586" s="49" t="s">
        <v>35</v>
      </c>
      <c r="P586" s="11" t="s">
        <v>80</v>
      </c>
      <c r="Q586" s="11" t="s">
        <v>99</v>
      </c>
      <c r="R586" s="11" t="s">
        <v>230</v>
      </c>
      <c r="S586" s="11" t="s">
        <v>1730</v>
      </c>
      <c r="T586" s="126" t="s">
        <v>7</v>
      </c>
      <c r="U586" s="97"/>
      <c r="V586" s="51">
        <v>45517</v>
      </c>
      <c r="W586" s="49" t="s">
        <v>1558</v>
      </c>
      <c r="X586" s="121" t="str">
        <f>VLOOKUP(Table1[[#This Row],[Psoft No]],[2]Roster_1788384531598!$E$1:$AU$1334,28,0)</f>
        <v>Sunday</v>
      </c>
      <c r="Y586" s="121" t="b">
        <f>Table1[[#This Row],[Column1]]=Table1[[#This Row],[OFF1]]</f>
        <v>1</v>
      </c>
    </row>
    <row r="587" spans="1:25" ht="13" hidden="1" customHeight="1">
      <c r="A587" s="11">
        <v>581</v>
      </c>
      <c r="B587" s="47">
        <v>203965526</v>
      </c>
      <c r="C587" s="87" t="s">
        <v>616</v>
      </c>
      <c r="D587" s="11" t="s">
        <v>617</v>
      </c>
      <c r="E587" s="48" t="s">
        <v>31</v>
      </c>
      <c r="F587" s="48" t="s">
        <v>74</v>
      </c>
      <c r="G587" s="11" t="s">
        <v>65</v>
      </c>
      <c r="H587" s="11" t="s">
        <v>75</v>
      </c>
      <c r="I587" s="11">
        <v>1299</v>
      </c>
      <c r="J587" s="49" t="str">
        <f>VLOOKUP(Table1[[#This Row],[Psoft No]],[1]Roster!$C$1:$AJ$1369,9,0)</f>
        <v>Day Shift</v>
      </c>
      <c r="K587" s="49" t="s">
        <v>76</v>
      </c>
      <c r="L587" s="49" t="str">
        <f>VLOOKUP(Table1[[#This Row],[Psoft No]],[1]Roster!$C$1:$AJ$1369,11,0)</f>
        <v>Sunday</v>
      </c>
      <c r="M587" s="49" t="str">
        <f>VLOOKUP(Table1[[#This Row],[Psoft No]],[1]Roster!$C$1:$AJ$1369,12,0)</f>
        <v>Monday</v>
      </c>
      <c r="N587" s="48" t="s">
        <v>79</v>
      </c>
      <c r="O587" s="49" t="s">
        <v>68</v>
      </c>
      <c r="P587" s="11" t="s">
        <v>80</v>
      </c>
      <c r="Q587" s="11" t="s">
        <v>81</v>
      </c>
      <c r="R587" s="11" t="s">
        <v>2654</v>
      </c>
      <c r="S587" s="11" t="s">
        <v>2655</v>
      </c>
      <c r="T587" s="126" t="str">
        <f>IF(COUNTIFS('DWD RAW File'!$E:$E,$B587,'DWD RAW File'!$AF:$AF,$C$1)&gt;0, IF(COUNTIFS('DWD RAW File'!$E:$E,$B587,'DWD RAW File'!$AF:$AF,$C$1,'DWD RAW File'!$AB:$AB,"Present")&gt;0,"6th Day OT","OFF"), IF(COUNTIFS('DWD RAW File'!$E:$E,$B587,'DWD RAW File'!$AG:$AG,$C$1)&gt;0, IF(COUNTIFS('DWD RAW File'!$E:$E,$B587,'DWD RAW File'!$AG:$AG,$C$1,'DWD RAW File'!$AB:$AB,"Present")&gt;0,"7th Day OT","OFF"), IF(COUNTIFS('DWD RAW File'!$E:$E,$B587,'DWD RAW File'!$AB:$AB,"Present")&gt;0, "P", IF(COUNTIFS('DWD RAW File'!$E:$E,$B587,'DWD RAW File'!$AB:$AB,"Not Present",'DWD RAW File'!$AK:$AK,"&lt;&gt;")&gt;0, _xlfn.XLOOKUP($B587,'DWD RAW File'!$E:$E,'DWD RAW File'!$AK:$AK,""), IF(COUNTIFS('DWD RAW File'!$E:$E,$B587,'DWD RAW File'!$AB:$AB,"Not Present",'DWD RAW File'!$AL:$AL,"&lt;&gt;")&gt;0, _xlfn.XLOOKUP($B587,'DWD RAW File'!$E:$E,'DWD RAW File'!$AL:$AL,""), "AB")))))</f>
        <v>P</v>
      </c>
      <c r="U587" s="97"/>
      <c r="V587" s="51">
        <v>45544</v>
      </c>
      <c r="W587" s="49" t="s">
        <v>68</v>
      </c>
      <c r="X587" s="121" t="str">
        <f>VLOOKUP(Table1[[#This Row],[Psoft No]],[2]Roster_1788384531598!$E$1:$AU$1334,28,0)</f>
        <v>Friday</v>
      </c>
      <c r="Y587" s="121" t="b">
        <f>Table1[[#This Row],[Column1]]=Table1[[#This Row],[OFF1]]</f>
        <v>0</v>
      </c>
    </row>
    <row r="588" spans="1:25" ht="13" hidden="1" customHeight="1">
      <c r="A588" s="11">
        <v>582</v>
      </c>
      <c r="B588" s="47">
        <v>206962049</v>
      </c>
      <c r="C588" s="87" t="s">
        <v>2045</v>
      </c>
      <c r="D588" s="11" t="s">
        <v>1974</v>
      </c>
      <c r="E588" s="48" t="s">
        <v>31</v>
      </c>
      <c r="F588" s="48" t="s">
        <v>74</v>
      </c>
      <c r="G588" s="11" t="s">
        <v>64</v>
      </c>
      <c r="H588" s="11" t="s">
        <v>75</v>
      </c>
      <c r="I588" s="11">
        <v>1299</v>
      </c>
      <c r="J588" s="49" t="str">
        <f>VLOOKUP(Table1[[#This Row],[Psoft No]],[1]Roster!$C$1:$AJ$1369,9,0)</f>
        <v>Day Shift</v>
      </c>
      <c r="K588" s="49" t="s">
        <v>76</v>
      </c>
      <c r="L588" s="49" t="str">
        <f>VLOOKUP(Table1[[#This Row],[Psoft No]],[1]Roster!$C$1:$AJ$1369,11,0)</f>
        <v>Sunday</v>
      </c>
      <c r="M588" s="49" t="str">
        <f>VLOOKUP(Table1[[#This Row],[Psoft No]],[1]Roster!$C$1:$AJ$1369,12,0)</f>
        <v>Monday</v>
      </c>
      <c r="N588" s="49" t="s">
        <v>89</v>
      </c>
      <c r="O588" s="49" t="s">
        <v>35</v>
      </c>
      <c r="P588" s="11" t="s">
        <v>80</v>
      </c>
      <c r="Q588" s="11" t="s">
        <v>96</v>
      </c>
      <c r="R588" s="11" t="s">
        <v>223</v>
      </c>
      <c r="S588" s="11" t="s">
        <v>2649</v>
      </c>
      <c r="T588" s="126" t="str">
        <f>IF(COUNTIFS('DWD RAW File'!$E:$E,$B588,'DWD RAW File'!$AF:$AF,$C$1)&gt;0, IF(COUNTIFS('DWD RAW File'!$E:$E,$B588,'DWD RAW File'!$AF:$AF,$C$1,'DWD RAW File'!$AB:$AB,"Present")&gt;0,"6th Day OT","OFF"), IF(COUNTIFS('DWD RAW File'!$E:$E,$B588,'DWD RAW File'!$AG:$AG,$C$1)&gt;0, IF(COUNTIFS('DWD RAW File'!$E:$E,$B588,'DWD RAW File'!$AG:$AG,$C$1,'DWD RAW File'!$AB:$AB,"Present")&gt;0,"7th Day OT","OFF"), IF(COUNTIFS('DWD RAW File'!$E:$E,$B588,'DWD RAW File'!$AB:$AB,"Present")&gt;0, "P", IF(COUNTIFS('DWD RAW File'!$E:$E,$B588,'DWD RAW File'!$AB:$AB,"Not Present",'DWD RAW File'!$AK:$AK,"&lt;&gt;")&gt;0, _xlfn.XLOOKUP($B588,'DWD RAW File'!$E:$E,'DWD RAW File'!$AK:$AK,""), IF(COUNTIFS('DWD RAW File'!$E:$E,$B588,'DWD RAW File'!$AB:$AB,"Not Present",'DWD RAW File'!$AL:$AL,"&lt;&gt;")&gt;0, _xlfn.XLOOKUP($B588,'DWD RAW File'!$E:$E,'DWD RAW File'!$AL:$AL,""), "AB")))))</f>
        <v>P</v>
      </c>
      <c r="U588" s="97"/>
      <c r="V588" s="51">
        <v>46048</v>
      </c>
      <c r="W588" s="49" t="s">
        <v>1558</v>
      </c>
      <c r="X588" s="121" t="str">
        <f>VLOOKUP(Table1[[#This Row],[Psoft No]],[2]Roster_1788384531598!$E$1:$AU$1334,28,0)</f>
        <v>Sunday</v>
      </c>
      <c r="Y588" s="121" t="b">
        <f>Table1[[#This Row],[Column1]]=Table1[[#This Row],[OFF1]]</f>
        <v>1</v>
      </c>
    </row>
    <row r="589" spans="1:25" ht="13" hidden="1" customHeight="1">
      <c r="A589" s="11">
        <v>583</v>
      </c>
      <c r="B589" s="47">
        <v>203741319</v>
      </c>
      <c r="C589" s="87" t="s">
        <v>618</v>
      </c>
      <c r="D589" s="11" t="s">
        <v>619</v>
      </c>
      <c r="E589" s="48" t="s">
        <v>31</v>
      </c>
      <c r="F589" s="48" t="s">
        <v>74</v>
      </c>
      <c r="G589" s="11" t="s">
        <v>64</v>
      </c>
      <c r="H589" s="11" t="s">
        <v>75</v>
      </c>
      <c r="I589" s="11">
        <v>1299</v>
      </c>
      <c r="J589" s="49" t="str">
        <f>VLOOKUP(Table1[[#This Row],[Psoft No]],[1]Roster!$C$1:$AJ$1369,9,0)</f>
        <v>Night Shift</v>
      </c>
      <c r="K589" s="49" t="s">
        <v>76</v>
      </c>
      <c r="L589" s="49" t="str">
        <f>VLOOKUP(Table1[[#This Row],[Psoft No]],[1]Roster!$C$1:$AJ$1369,11,0)</f>
        <v>Wednesday</v>
      </c>
      <c r="M589" s="49" t="str">
        <f>VLOOKUP(Table1[[#This Row],[Psoft No]],[1]Roster!$C$1:$AJ$1369,12,0)</f>
        <v>Thursday</v>
      </c>
      <c r="N589" s="48" t="s">
        <v>79</v>
      </c>
      <c r="O589" s="49" t="s">
        <v>35</v>
      </c>
      <c r="P589" s="11" t="s">
        <v>80</v>
      </c>
      <c r="Q589" s="11" t="s">
        <v>81</v>
      </c>
      <c r="R589" s="11" t="s">
        <v>230</v>
      </c>
      <c r="S589" s="11" t="s">
        <v>1730</v>
      </c>
      <c r="T589" s="126" t="str">
        <f>IF(COUNTIFS('DWD RAW File'!$E:$E,$B589,'DWD RAW File'!$AF:$AF,$C$1)&gt;0, IF(COUNTIFS('DWD RAW File'!$E:$E,$B589,'DWD RAW File'!$AF:$AF,$C$1,'DWD RAW File'!$AB:$AB,"Present")&gt;0,"6th Day OT","OFF"), IF(COUNTIFS('DWD RAW File'!$E:$E,$B589,'DWD RAW File'!$AG:$AG,$C$1)&gt;0, IF(COUNTIFS('DWD RAW File'!$E:$E,$B589,'DWD RAW File'!$AG:$AG,$C$1,'DWD RAW File'!$AB:$AB,"Present")&gt;0,"7th Day OT","OFF"), IF(COUNTIFS('DWD RAW File'!$E:$E,$B589,'DWD RAW File'!$AB:$AB,"Present")&gt;0, "P", IF(COUNTIFS('DWD RAW File'!$E:$E,$B589,'DWD RAW File'!$AB:$AB,"Not Present",'DWD RAW File'!$AK:$AK,"&lt;&gt;")&gt;0, _xlfn.XLOOKUP($B589,'DWD RAW File'!$E:$E,'DWD RAW File'!$AK:$AK,""), IF(COUNTIFS('DWD RAW File'!$E:$E,$B589,'DWD RAW File'!$AB:$AB,"Not Present",'DWD RAW File'!$AL:$AL,"&lt;&gt;")&gt;0, _xlfn.XLOOKUP($B589,'DWD RAW File'!$E:$E,'DWD RAW File'!$AL:$AL,""), "AB")))))</f>
        <v>OFF</v>
      </c>
      <c r="U589" s="97"/>
      <c r="V589" s="51">
        <v>45502</v>
      </c>
      <c r="W589" s="49" t="s">
        <v>1558</v>
      </c>
      <c r="X589" s="121" t="str">
        <f>VLOOKUP(Table1[[#This Row],[Psoft No]],[2]Roster_1788384531598!$E$1:$AU$1334,28,0)</f>
        <v>Wednesday</v>
      </c>
      <c r="Y589" s="121" t="b">
        <f>Table1[[#This Row],[Column1]]=Table1[[#This Row],[OFF1]]</f>
        <v>1</v>
      </c>
    </row>
    <row r="590" spans="1:25" ht="13" hidden="1" customHeight="1">
      <c r="A590" s="11">
        <v>584</v>
      </c>
      <c r="B590" s="47">
        <v>206858475</v>
      </c>
      <c r="C590" s="87" t="s">
        <v>2611</v>
      </c>
      <c r="D590" s="47" t="s">
        <v>2612</v>
      </c>
      <c r="E590" s="47" t="s">
        <v>31</v>
      </c>
      <c r="F590" s="47" t="s">
        <v>74</v>
      </c>
      <c r="G590" s="47" t="s">
        <v>64</v>
      </c>
      <c r="H590" s="47" t="s">
        <v>75</v>
      </c>
      <c r="I590" s="47">
        <v>1299</v>
      </c>
      <c r="J590" s="49" t="str">
        <f>VLOOKUP(Table1[[#This Row],[Psoft No]],[1]Roster!$C$1:$AJ$1369,9,0)</f>
        <v>Day Shift</v>
      </c>
      <c r="K590" s="49" t="s">
        <v>76</v>
      </c>
      <c r="L590" s="49" t="str">
        <f>VLOOKUP(Table1[[#This Row],[Psoft No]],[1]Roster!$C$1:$AJ$1369,11,0)</f>
        <v>Sunday</v>
      </c>
      <c r="M590" s="49" t="str">
        <f>VLOOKUP(Table1[[#This Row],[Psoft No]],[1]Roster!$C$1:$AJ$1369,12,0)</f>
        <v>Monday</v>
      </c>
      <c r="N590" s="49" t="s">
        <v>89</v>
      </c>
      <c r="O590" s="47" t="s">
        <v>35</v>
      </c>
      <c r="P590" s="47" t="s">
        <v>80</v>
      </c>
      <c r="Q590" s="47" t="s">
        <v>90</v>
      </c>
      <c r="R590" s="11" t="s">
        <v>230</v>
      </c>
      <c r="S590" s="47" t="s">
        <v>1730</v>
      </c>
      <c r="T590" s="126" t="str">
        <f>IF(COUNTIFS('DWD RAW File'!$E:$E,$B590,'DWD RAW File'!$AF:$AF,$C$1)&gt;0, IF(COUNTIFS('DWD RAW File'!$E:$E,$B590,'DWD RAW File'!$AF:$AF,$C$1,'DWD RAW File'!$AB:$AB,"Present")&gt;0,"6th Day OT","OFF"), IF(COUNTIFS('DWD RAW File'!$E:$E,$B590,'DWD RAW File'!$AG:$AG,$C$1)&gt;0, IF(COUNTIFS('DWD RAW File'!$E:$E,$B590,'DWD RAW File'!$AG:$AG,$C$1,'DWD RAW File'!$AB:$AB,"Present")&gt;0,"7th Day OT","OFF"), IF(COUNTIFS('DWD RAW File'!$E:$E,$B590,'DWD RAW File'!$AB:$AB,"Present")&gt;0, "P", IF(COUNTIFS('DWD RAW File'!$E:$E,$B590,'DWD RAW File'!$AB:$AB,"Not Present",'DWD RAW File'!$AK:$AK,"&lt;&gt;")&gt;0, _xlfn.XLOOKUP($B590,'DWD RAW File'!$E:$E,'DWD RAW File'!$AK:$AK,""), IF(COUNTIFS('DWD RAW File'!$E:$E,$B590,'DWD RAW File'!$AB:$AB,"Not Present",'DWD RAW File'!$AL:$AL,"&lt;&gt;")&gt;0, _xlfn.XLOOKUP($B590,'DWD RAW File'!$E:$E,'DWD RAW File'!$AL:$AL,""), "AB")))))</f>
        <v>P</v>
      </c>
      <c r="U590" s="97"/>
      <c r="V590" s="51">
        <v>46013</v>
      </c>
      <c r="W590" s="47" t="s">
        <v>1558</v>
      </c>
      <c r="X590" s="121" t="str">
        <f>VLOOKUP(Table1[[#This Row],[Psoft No]],[2]Roster_1788384531598!$E$1:$AU$1334,28,0)</f>
        <v>Sunday</v>
      </c>
      <c r="Y590" s="121" t="b">
        <f>Table1[[#This Row],[Column1]]=Table1[[#This Row],[OFF1]]</f>
        <v>1</v>
      </c>
    </row>
    <row r="591" spans="1:25" ht="13" hidden="1" customHeight="1">
      <c r="A591" s="11">
        <v>585</v>
      </c>
      <c r="B591" s="47">
        <v>203737198</v>
      </c>
      <c r="C591" s="87" t="s">
        <v>620</v>
      </c>
      <c r="D591" s="11" t="s">
        <v>621</v>
      </c>
      <c r="E591" s="48" t="s">
        <v>31</v>
      </c>
      <c r="F591" s="48" t="s">
        <v>74</v>
      </c>
      <c r="G591" s="11" t="s">
        <v>64</v>
      </c>
      <c r="H591" s="11" t="s">
        <v>75</v>
      </c>
      <c r="I591" s="11">
        <v>1299</v>
      </c>
      <c r="J591" s="49" t="str">
        <f>VLOOKUP(Table1[[#This Row],[Psoft No]],[1]Roster!$C$1:$AJ$1369,9,0)</f>
        <v>Night Shift</v>
      </c>
      <c r="K591" s="49" t="s">
        <v>76</v>
      </c>
      <c r="L591" s="49" t="str">
        <f>VLOOKUP(Table1[[#This Row],[Psoft No]],[1]Roster!$C$1:$AJ$1369,11,0)</f>
        <v>Sunday</v>
      </c>
      <c r="M591" s="49" t="str">
        <f>VLOOKUP(Table1[[#This Row],[Psoft No]],[1]Roster!$C$1:$AJ$1369,12,0)</f>
        <v>Monday</v>
      </c>
      <c r="N591" s="48" t="s">
        <v>86</v>
      </c>
      <c r="O591" s="49" t="s">
        <v>35</v>
      </c>
      <c r="P591" s="11" t="s">
        <v>80</v>
      </c>
      <c r="Q591" s="11" t="s">
        <v>90</v>
      </c>
      <c r="R591" s="11" t="s">
        <v>230</v>
      </c>
      <c r="S591" s="11" t="s">
        <v>1730</v>
      </c>
      <c r="T591" s="126" t="str">
        <f>IF(COUNTIFS('DWD RAW File'!$E:$E,$B591,'DWD RAW File'!$AF:$AF,$C$1)&gt;0, IF(COUNTIFS('DWD RAW File'!$E:$E,$B591,'DWD RAW File'!$AF:$AF,$C$1,'DWD RAW File'!$AB:$AB,"Present")&gt;0,"6th Day OT","OFF"), IF(COUNTIFS('DWD RAW File'!$E:$E,$B591,'DWD RAW File'!$AG:$AG,$C$1)&gt;0, IF(COUNTIFS('DWD RAW File'!$E:$E,$B591,'DWD RAW File'!$AG:$AG,$C$1,'DWD RAW File'!$AB:$AB,"Present")&gt;0,"7th Day OT","OFF"), IF(COUNTIFS('DWD RAW File'!$E:$E,$B591,'DWD RAW File'!$AB:$AB,"Present")&gt;0, "P", IF(COUNTIFS('DWD RAW File'!$E:$E,$B591,'DWD RAW File'!$AB:$AB,"Not Present",'DWD RAW File'!$AK:$AK,"&lt;&gt;")&gt;0, _xlfn.XLOOKUP($B591,'DWD RAW File'!$E:$E,'DWD RAW File'!$AK:$AK,""), IF(COUNTIFS('DWD RAW File'!$E:$E,$B591,'DWD RAW File'!$AB:$AB,"Not Present",'DWD RAW File'!$AL:$AL,"&lt;&gt;")&gt;0, _xlfn.XLOOKUP($B591,'DWD RAW File'!$E:$E,'DWD RAW File'!$AL:$AL,""), "AB")))))</f>
        <v>P</v>
      </c>
      <c r="U591" s="97"/>
      <c r="V591" s="51">
        <v>45502</v>
      </c>
      <c r="W591" s="49" t="s">
        <v>1558</v>
      </c>
      <c r="X591" s="121" t="str">
        <f>VLOOKUP(Table1[[#This Row],[Psoft No]],[2]Roster_1788384531598!$E$1:$AU$1334,28,0)</f>
        <v>Sunday</v>
      </c>
      <c r="Y591" s="121" t="b">
        <f>Table1[[#This Row],[Column1]]=Table1[[#This Row],[OFF1]]</f>
        <v>1</v>
      </c>
    </row>
    <row r="592" spans="1:25" ht="13" hidden="1" customHeight="1">
      <c r="A592" s="11">
        <v>586</v>
      </c>
      <c r="B592" s="47">
        <v>203800379</v>
      </c>
      <c r="C592" s="87" t="s">
        <v>2613</v>
      </c>
      <c r="D592" s="11" t="s">
        <v>2614</v>
      </c>
      <c r="E592" s="48" t="s">
        <v>31</v>
      </c>
      <c r="F592" s="48" t="s">
        <v>74</v>
      </c>
      <c r="G592" s="11" t="s">
        <v>64</v>
      </c>
      <c r="H592" s="11" t="s">
        <v>75</v>
      </c>
      <c r="I592" s="11">
        <v>1299</v>
      </c>
      <c r="J592" s="49" t="str">
        <f>VLOOKUP(Table1[[#This Row],[Psoft No]],[1]Roster!$C$1:$AJ$1369,9,0)</f>
        <v>Day Shift</v>
      </c>
      <c r="K592" s="49" t="s">
        <v>76</v>
      </c>
      <c r="L592" s="49" t="str">
        <f>VLOOKUP(Table1[[#This Row],[Psoft No]],[1]Roster!$C$1:$AJ$1369,11,0)</f>
        <v>Friday</v>
      </c>
      <c r="M592" s="49" t="str">
        <f>VLOOKUP(Table1[[#This Row],[Psoft No]],[1]Roster!$C$1:$AJ$1369,12,0)</f>
        <v>Saturday</v>
      </c>
      <c r="N592" s="48" t="s">
        <v>86</v>
      </c>
      <c r="O592" s="49" t="s">
        <v>35</v>
      </c>
      <c r="P592" s="11" t="s">
        <v>80</v>
      </c>
      <c r="Q592" s="11" t="s">
        <v>90</v>
      </c>
      <c r="R592" s="11" t="s">
        <v>230</v>
      </c>
      <c r="S592" s="11" t="s">
        <v>1730</v>
      </c>
      <c r="T592" s="126" t="str">
        <f>IF(COUNTIFS('DWD RAW File'!$E:$E,$B592,'DWD RAW File'!$AF:$AF,$C$1)&gt;0, IF(COUNTIFS('DWD RAW File'!$E:$E,$B592,'DWD RAW File'!$AF:$AF,$C$1,'DWD RAW File'!$AB:$AB,"Present")&gt;0,"6th Day OT","OFF"), IF(COUNTIFS('DWD RAW File'!$E:$E,$B592,'DWD RAW File'!$AG:$AG,$C$1)&gt;0, IF(COUNTIFS('DWD RAW File'!$E:$E,$B592,'DWD RAW File'!$AG:$AG,$C$1,'DWD RAW File'!$AB:$AB,"Present")&gt;0,"7th Day OT","OFF"), IF(COUNTIFS('DWD RAW File'!$E:$E,$B592,'DWD RAW File'!$AB:$AB,"Present")&gt;0, "P", IF(COUNTIFS('DWD RAW File'!$E:$E,$B592,'DWD RAW File'!$AB:$AB,"Not Present",'DWD RAW File'!$AK:$AK,"&lt;&gt;")&gt;0, _xlfn.XLOOKUP($B592,'DWD RAW File'!$E:$E,'DWD RAW File'!$AK:$AK,""), IF(COUNTIFS('DWD RAW File'!$E:$E,$B592,'DWD RAW File'!$AB:$AB,"Not Present",'DWD RAW File'!$AL:$AL,"&lt;&gt;")&gt;0, _xlfn.XLOOKUP($B592,'DWD RAW File'!$E:$E,'DWD RAW File'!$AL:$AL,""), "AB")))))</f>
        <v>P</v>
      </c>
      <c r="U592" s="97"/>
      <c r="V592" s="51">
        <v>45516</v>
      </c>
      <c r="W592" s="49" t="s">
        <v>1558</v>
      </c>
      <c r="X592" s="121" t="str">
        <f>VLOOKUP(Table1[[#This Row],[Psoft No]],[2]Roster_1788384531598!$E$1:$AU$1334,28,0)</f>
        <v>Friday</v>
      </c>
      <c r="Y592" s="121" t="b">
        <f>Table1[[#This Row],[Column1]]=Table1[[#This Row],[OFF1]]</f>
        <v>1</v>
      </c>
    </row>
    <row r="593" spans="1:25" ht="13" hidden="1" customHeight="1">
      <c r="A593" s="11">
        <v>587</v>
      </c>
      <c r="B593" s="47">
        <v>203521128</v>
      </c>
      <c r="C593" s="87" t="s">
        <v>2390</v>
      </c>
      <c r="D593" s="11" t="s">
        <v>2391</v>
      </c>
      <c r="E593" s="48" t="s">
        <v>34</v>
      </c>
      <c r="F593" s="48" t="s">
        <v>74</v>
      </c>
      <c r="G593" s="11" t="s">
        <v>64</v>
      </c>
      <c r="H593" s="11" t="s">
        <v>75</v>
      </c>
      <c r="I593" s="11">
        <v>1299</v>
      </c>
      <c r="J593" s="49" t="str">
        <f>VLOOKUP(Table1[[#This Row],[Psoft No]],[1]Roster!$C$1:$AJ$1369,9,0)</f>
        <v>Day Shift</v>
      </c>
      <c r="K593" s="49" t="s">
        <v>76</v>
      </c>
      <c r="L593" s="49" t="str">
        <f>VLOOKUP(Table1[[#This Row],[Psoft No]],[1]Roster!$C$1:$AJ$1369,11,0)</f>
        <v>Wednesday</v>
      </c>
      <c r="M593" s="49" t="str">
        <f>VLOOKUP(Table1[[#This Row],[Psoft No]],[1]Roster!$C$1:$AJ$1369,12,0)</f>
        <v>Thursday</v>
      </c>
      <c r="N593" s="48" t="s">
        <v>97</v>
      </c>
      <c r="O593" s="49" t="s">
        <v>35</v>
      </c>
      <c r="P593" s="11" t="s">
        <v>80</v>
      </c>
      <c r="Q593" s="11" t="s">
        <v>98</v>
      </c>
      <c r="R593" s="11" t="s">
        <v>230</v>
      </c>
      <c r="S593" s="11" t="s">
        <v>1730</v>
      </c>
      <c r="T593" s="126" t="str">
        <f>IF(COUNTIFS('DWD RAW File'!$E:$E,$B593,'DWD RAW File'!$AF:$AF,$C$1)&gt;0, IF(COUNTIFS('DWD RAW File'!$E:$E,$B593,'DWD RAW File'!$AF:$AF,$C$1,'DWD RAW File'!$AB:$AB,"Present")&gt;0,"6th Day OT","OFF"), IF(COUNTIFS('DWD RAW File'!$E:$E,$B593,'DWD RAW File'!$AG:$AG,$C$1)&gt;0, IF(COUNTIFS('DWD RAW File'!$E:$E,$B593,'DWD RAW File'!$AG:$AG,$C$1,'DWD RAW File'!$AB:$AB,"Present")&gt;0,"7th Day OT","OFF"), IF(COUNTIFS('DWD RAW File'!$E:$E,$B593,'DWD RAW File'!$AB:$AB,"Present")&gt;0, "P", IF(COUNTIFS('DWD RAW File'!$E:$E,$B593,'DWD RAW File'!$AB:$AB,"Not Present",'DWD RAW File'!$AK:$AK,"&lt;&gt;")&gt;0, _xlfn.XLOOKUP($B593,'DWD RAW File'!$E:$E,'DWD RAW File'!$AK:$AK,""), IF(COUNTIFS('DWD RAW File'!$E:$E,$B593,'DWD RAW File'!$AB:$AB,"Not Present",'DWD RAW File'!$AL:$AL,"&lt;&gt;")&gt;0, _xlfn.XLOOKUP($B593,'DWD RAW File'!$E:$E,'DWD RAW File'!$AL:$AL,""), "AB")))))</f>
        <v>OFF</v>
      </c>
      <c r="U593" s="97"/>
      <c r="V593" s="51">
        <v>45463</v>
      </c>
      <c r="W593" s="49" t="s">
        <v>1555</v>
      </c>
      <c r="X593" s="121" t="str">
        <f>VLOOKUP(Table1[[#This Row],[Psoft No]],[2]Roster_1788384531598!$E$1:$AU$1334,28,0)</f>
        <v>Wednesday</v>
      </c>
      <c r="Y593" s="121" t="b">
        <f>Table1[[#This Row],[Column1]]=Table1[[#This Row],[OFF1]]</f>
        <v>1</v>
      </c>
    </row>
    <row r="594" spans="1:25" ht="13" hidden="1" customHeight="1">
      <c r="A594" s="11">
        <v>588</v>
      </c>
      <c r="B594" s="47">
        <v>206137330</v>
      </c>
      <c r="C594" s="87" t="s">
        <v>624</v>
      </c>
      <c r="D594" s="11" t="s">
        <v>625</v>
      </c>
      <c r="E594" s="48" t="s">
        <v>31</v>
      </c>
      <c r="F594" s="48" t="s">
        <v>74</v>
      </c>
      <c r="G594" s="11" t="s">
        <v>64</v>
      </c>
      <c r="H594" s="11" t="s">
        <v>75</v>
      </c>
      <c r="I594" s="11">
        <v>1299</v>
      </c>
      <c r="J594" s="49" t="str">
        <f>VLOOKUP(Table1[[#This Row],[Psoft No]],[1]Roster!$C$1:$AJ$1369,9,0)</f>
        <v>Night Shift</v>
      </c>
      <c r="K594" s="49" t="s">
        <v>76</v>
      </c>
      <c r="L594" s="49" t="str">
        <f>VLOOKUP(Table1[[#This Row],[Psoft No]],[1]Roster!$C$1:$AJ$1369,11,0)</f>
        <v>Thursday</v>
      </c>
      <c r="M594" s="49" t="str">
        <f>VLOOKUP(Table1[[#This Row],[Psoft No]],[1]Roster!$C$1:$AJ$1369,12,0)</f>
        <v>Friday</v>
      </c>
      <c r="N594" s="49" t="s">
        <v>79</v>
      </c>
      <c r="O594" s="49" t="s">
        <v>37</v>
      </c>
      <c r="P594" s="11" t="s">
        <v>80</v>
      </c>
      <c r="Q594" s="11" t="s">
        <v>81</v>
      </c>
      <c r="R594" s="11" t="s">
        <v>626</v>
      </c>
      <c r="S594" s="11" t="s">
        <v>627</v>
      </c>
      <c r="T594" s="126" t="str">
        <f>IF(COUNTIFS('DWD RAW File'!$E:$E,$B594,'DWD RAW File'!$AF:$AF,$C$1)&gt;0, IF(COUNTIFS('DWD RAW File'!$E:$E,$B594,'DWD RAW File'!$AF:$AF,$C$1,'DWD RAW File'!$AB:$AB,"Present")&gt;0,"6th Day OT","OFF"), IF(COUNTIFS('DWD RAW File'!$E:$E,$B594,'DWD RAW File'!$AG:$AG,$C$1)&gt;0, IF(COUNTIFS('DWD RAW File'!$E:$E,$B594,'DWD RAW File'!$AG:$AG,$C$1,'DWD RAW File'!$AB:$AB,"Present")&gt;0,"7th Day OT","OFF"), IF(COUNTIFS('DWD RAW File'!$E:$E,$B594,'DWD RAW File'!$AB:$AB,"Present")&gt;0, "P", IF(COUNTIFS('DWD RAW File'!$E:$E,$B594,'DWD RAW File'!$AB:$AB,"Not Present",'DWD RAW File'!$AK:$AK,"&lt;&gt;")&gt;0, _xlfn.XLOOKUP($B594,'DWD RAW File'!$E:$E,'DWD RAW File'!$AK:$AK,""), IF(COUNTIFS('DWD RAW File'!$E:$E,$B594,'DWD RAW File'!$AB:$AB,"Not Present",'DWD RAW File'!$AL:$AL,"&lt;&gt;")&gt;0, _xlfn.XLOOKUP($B594,'DWD RAW File'!$E:$E,'DWD RAW File'!$AL:$AL,""), "AB")))))</f>
        <v>P</v>
      </c>
      <c r="U594" s="97"/>
      <c r="V594" s="51">
        <v>45929</v>
      </c>
      <c r="W594" s="49" t="s">
        <v>1562</v>
      </c>
      <c r="X594" s="121" t="str">
        <f>VLOOKUP(Table1[[#This Row],[Psoft No]],[2]Roster_1788384531598!$E$1:$AU$1334,28,0)</f>
        <v>Thursday</v>
      </c>
      <c r="Y594" s="121" t="b">
        <f>Table1[[#This Row],[Column1]]=Table1[[#This Row],[OFF1]]</f>
        <v>1</v>
      </c>
    </row>
    <row r="595" spans="1:25" ht="13" hidden="1" customHeight="1">
      <c r="A595" s="11">
        <v>589</v>
      </c>
      <c r="B595" s="47">
        <v>205256720</v>
      </c>
      <c r="C595" s="87" t="s">
        <v>2077</v>
      </c>
      <c r="D595" s="11" t="s">
        <v>2078</v>
      </c>
      <c r="E595" s="100" t="s">
        <v>31</v>
      </c>
      <c r="F595" s="48" t="s">
        <v>74</v>
      </c>
      <c r="G595" s="11" t="s">
        <v>64</v>
      </c>
      <c r="H595" s="11" t="s">
        <v>75</v>
      </c>
      <c r="I595" s="11">
        <v>1299</v>
      </c>
      <c r="J595" s="49" t="str">
        <f>VLOOKUP(Table1[[#This Row],[Psoft No]],[1]Roster!$C$1:$AJ$1369,9,0)</f>
        <v>Night Shift</v>
      </c>
      <c r="K595" s="49" t="s">
        <v>76</v>
      </c>
      <c r="L595" s="49" t="str">
        <f>VLOOKUP(Table1[[#This Row],[Psoft No]],[1]Roster!$C$1:$AJ$1369,11,0)</f>
        <v>Sunday</v>
      </c>
      <c r="M595" s="49" t="str">
        <f>VLOOKUP(Table1[[#This Row],[Psoft No]],[1]Roster!$C$1:$AJ$1369,12,0)</f>
        <v>Monday</v>
      </c>
      <c r="N595" s="49" t="s">
        <v>79</v>
      </c>
      <c r="O595" s="49" t="s">
        <v>37</v>
      </c>
      <c r="P595" s="49" t="s">
        <v>80</v>
      </c>
      <c r="Q595" s="49" t="s">
        <v>96</v>
      </c>
      <c r="R595" s="49" t="s">
        <v>642</v>
      </c>
      <c r="S595" s="49" t="s">
        <v>1775</v>
      </c>
      <c r="T595" s="126" t="str">
        <f>IF(COUNTIFS('DWD RAW File'!$E:$E,$B595,'DWD RAW File'!$AF:$AF,$C$1)&gt;0, IF(COUNTIFS('DWD RAW File'!$E:$E,$B595,'DWD RAW File'!$AF:$AF,$C$1,'DWD RAW File'!$AB:$AB,"Present")&gt;0,"6th Day OT","OFF"), IF(COUNTIFS('DWD RAW File'!$E:$E,$B595,'DWD RAW File'!$AG:$AG,$C$1)&gt;0, IF(COUNTIFS('DWD RAW File'!$E:$E,$B595,'DWD RAW File'!$AG:$AG,$C$1,'DWD RAW File'!$AB:$AB,"Present")&gt;0,"7th Day OT","OFF"), IF(COUNTIFS('DWD RAW File'!$E:$E,$B595,'DWD RAW File'!$AB:$AB,"Present")&gt;0, "P", IF(COUNTIFS('DWD RAW File'!$E:$E,$B595,'DWD RAW File'!$AB:$AB,"Not Present",'DWD RAW File'!$AK:$AK,"&lt;&gt;")&gt;0, _xlfn.XLOOKUP($B595,'DWD RAW File'!$E:$E,'DWD RAW File'!$AK:$AK,""), IF(COUNTIFS('DWD RAW File'!$E:$E,$B595,'DWD RAW File'!$AB:$AB,"Not Present",'DWD RAW File'!$AL:$AL,"&lt;&gt;")&gt;0, _xlfn.XLOOKUP($B595,'DWD RAW File'!$E:$E,'DWD RAW File'!$AL:$AL,""), "AB")))))</f>
        <v>P</v>
      </c>
      <c r="U595" s="97"/>
      <c r="V595" s="51">
        <v>46048</v>
      </c>
      <c r="W595" s="49" t="s">
        <v>1562</v>
      </c>
      <c r="X595" s="121" t="str">
        <f>VLOOKUP(Table1[[#This Row],[Psoft No]],[2]Roster_1788384531598!$E$1:$AU$1334,28,0)</f>
        <v>Sunday</v>
      </c>
      <c r="Y595" s="121" t="b">
        <f>Table1[[#This Row],[Column1]]=Table1[[#This Row],[OFF1]]</f>
        <v>1</v>
      </c>
    </row>
    <row r="596" spans="1:25" ht="13" hidden="1" customHeight="1">
      <c r="A596" s="11">
        <v>590</v>
      </c>
      <c r="B596" s="47">
        <v>200061207</v>
      </c>
      <c r="C596" s="87" t="s">
        <v>628</v>
      </c>
      <c r="D596" s="11" t="s">
        <v>629</v>
      </c>
      <c r="E596" s="48" t="s">
        <v>31</v>
      </c>
      <c r="F596" s="48" t="s">
        <v>74</v>
      </c>
      <c r="G596" s="11" t="s">
        <v>64</v>
      </c>
      <c r="H596" s="11" t="s">
        <v>75</v>
      </c>
      <c r="I596" s="11">
        <v>1299</v>
      </c>
      <c r="J596" s="49" t="str">
        <f>VLOOKUP(Table1[[#This Row],[Psoft No]],[1]Roster!$C$1:$AJ$1369,9,0)</f>
        <v>Night Shift</v>
      </c>
      <c r="K596" s="49" t="s">
        <v>76</v>
      </c>
      <c r="L596" s="49" t="str">
        <f>VLOOKUP(Table1[[#This Row],[Psoft No]],[1]Roster!$C$1:$AJ$1369,11,0)</f>
        <v>Sunday</v>
      </c>
      <c r="M596" s="49" t="str">
        <f>VLOOKUP(Table1[[#This Row],[Psoft No]],[1]Roster!$C$1:$AJ$1369,12,0)</f>
        <v>Monday</v>
      </c>
      <c r="N596" s="48" t="s">
        <v>79</v>
      </c>
      <c r="O596" s="49" t="s">
        <v>37</v>
      </c>
      <c r="P596" s="11" t="s">
        <v>80</v>
      </c>
      <c r="Q596" s="11" t="s">
        <v>81</v>
      </c>
      <c r="R596" s="11" t="s">
        <v>626</v>
      </c>
      <c r="S596" s="11" t="s">
        <v>627</v>
      </c>
      <c r="T596" s="126" t="str">
        <f>IF(COUNTIFS('DWD RAW File'!$E:$E,$B596,'DWD RAW File'!$AF:$AF,$C$1)&gt;0, IF(COUNTIFS('DWD RAW File'!$E:$E,$B596,'DWD RAW File'!$AF:$AF,$C$1,'DWD RAW File'!$AB:$AB,"Present")&gt;0,"6th Day OT","OFF"), IF(COUNTIFS('DWD RAW File'!$E:$E,$B596,'DWD RAW File'!$AG:$AG,$C$1)&gt;0, IF(COUNTIFS('DWD RAW File'!$E:$E,$B596,'DWD RAW File'!$AG:$AG,$C$1,'DWD RAW File'!$AB:$AB,"Present")&gt;0,"7th Day OT","OFF"), IF(COUNTIFS('DWD RAW File'!$E:$E,$B596,'DWD RAW File'!$AB:$AB,"Present")&gt;0, "P", IF(COUNTIFS('DWD RAW File'!$E:$E,$B596,'DWD RAW File'!$AB:$AB,"Not Present",'DWD RAW File'!$AK:$AK,"&lt;&gt;")&gt;0, _xlfn.XLOOKUP($B596,'DWD RAW File'!$E:$E,'DWD RAW File'!$AK:$AK,""), IF(COUNTIFS('DWD RAW File'!$E:$E,$B596,'DWD RAW File'!$AB:$AB,"Not Present",'DWD RAW File'!$AL:$AL,"&lt;&gt;")&gt;0, _xlfn.XLOOKUP($B596,'DWD RAW File'!$E:$E,'DWD RAW File'!$AL:$AL,""), "AB")))))</f>
        <v>P</v>
      </c>
      <c r="U596" s="97"/>
      <c r="V596" s="51">
        <v>45537</v>
      </c>
      <c r="W596" s="49" t="s">
        <v>1563</v>
      </c>
      <c r="X596" s="121" t="str">
        <f>VLOOKUP(Table1[[#This Row],[Psoft No]],[2]Roster_1788384531598!$E$1:$AU$1334,28,0)</f>
        <v>Sunday</v>
      </c>
      <c r="Y596" s="121" t="b">
        <f>Table1[[#This Row],[Column1]]=Table1[[#This Row],[OFF1]]</f>
        <v>1</v>
      </c>
    </row>
    <row r="597" spans="1:25" ht="13" hidden="1" customHeight="1">
      <c r="A597" s="11">
        <v>591</v>
      </c>
      <c r="B597" s="47">
        <v>204117189</v>
      </c>
      <c r="C597" s="87" t="s">
        <v>630</v>
      </c>
      <c r="D597" s="11" t="s">
        <v>631</v>
      </c>
      <c r="E597" s="48" t="s">
        <v>31</v>
      </c>
      <c r="F597" s="48" t="s">
        <v>74</v>
      </c>
      <c r="G597" s="11" t="s">
        <v>64</v>
      </c>
      <c r="H597" s="11" t="s">
        <v>75</v>
      </c>
      <c r="I597" s="11">
        <v>1299</v>
      </c>
      <c r="J597" s="49" t="str">
        <f>VLOOKUP(Table1[[#This Row],[Psoft No]],[1]Roster!$C$1:$AJ$1369,9,0)</f>
        <v>Night Shift</v>
      </c>
      <c r="K597" s="49" t="s">
        <v>76</v>
      </c>
      <c r="L597" s="49" t="str">
        <f>VLOOKUP(Table1[[#This Row],[Psoft No]],[1]Roster!$C$1:$AJ$1369,11,0)</f>
        <v>Friday</v>
      </c>
      <c r="M597" s="49" t="str">
        <f>VLOOKUP(Table1[[#This Row],[Psoft No]],[1]Roster!$C$1:$AJ$1369,12,0)</f>
        <v>Saturday</v>
      </c>
      <c r="N597" s="48" t="s">
        <v>86</v>
      </c>
      <c r="O597" s="49" t="s">
        <v>37</v>
      </c>
      <c r="P597" s="11" t="s">
        <v>80</v>
      </c>
      <c r="Q597" s="11" t="s">
        <v>87</v>
      </c>
      <c r="R597" s="49" t="s">
        <v>622</v>
      </c>
      <c r="S597" s="11" t="s">
        <v>623</v>
      </c>
      <c r="T597" s="126" t="str">
        <f>IF(COUNTIFS('DWD RAW File'!$E:$E,$B597,'DWD RAW File'!$AF:$AF,$C$1)&gt;0, IF(COUNTIFS('DWD RAW File'!$E:$E,$B597,'DWD RAW File'!$AF:$AF,$C$1,'DWD RAW File'!$AB:$AB,"Present")&gt;0,"6th Day OT","OFF"), IF(COUNTIFS('DWD RAW File'!$E:$E,$B597,'DWD RAW File'!$AG:$AG,$C$1)&gt;0, IF(COUNTIFS('DWD RAW File'!$E:$E,$B597,'DWD RAW File'!$AG:$AG,$C$1,'DWD RAW File'!$AB:$AB,"Present")&gt;0,"7th Day OT","OFF"), IF(COUNTIFS('DWD RAW File'!$E:$E,$B597,'DWD RAW File'!$AB:$AB,"Present")&gt;0, "P", IF(COUNTIFS('DWD RAW File'!$E:$E,$B597,'DWD RAW File'!$AB:$AB,"Not Present",'DWD RAW File'!$AK:$AK,"&lt;&gt;")&gt;0, _xlfn.XLOOKUP($B597,'DWD RAW File'!$E:$E,'DWD RAW File'!$AK:$AK,""), IF(COUNTIFS('DWD RAW File'!$E:$E,$B597,'DWD RAW File'!$AB:$AB,"Not Present",'DWD RAW File'!$AL:$AL,"&lt;&gt;")&gt;0, _xlfn.XLOOKUP($B597,'DWD RAW File'!$E:$E,'DWD RAW File'!$AL:$AL,""), "AB")))))</f>
        <v>P</v>
      </c>
      <c r="U597" s="97"/>
      <c r="V597" s="51">
        <v>45561</v>
      </c>
      <c r="W597" s="49" t="s">
        <v>1562</v>
      </c>
      <c r="X597" s="121" t="str">
        <f>VLOOKUP(Table1[[#This Row],[Psoft No]],[2]Roster_1788384531598!$E$1:$AU$1334,28,0)</f>
        <v>Friday</v>
      </c>
      <c r="Y597" s="121" t="b">
        <f>Table1[[#This Row],[Column1]]=Table1[[#This Row],[OFF1]]</f>
        <v>1</v>
      </c>
    </row>
    <row r="598" spans="1:25" ht="13" hidden="1" customHeight="1">
      <c r="A598" s="11">
        <v>592</v>
      </c>
      <c r="B598" s="47">
        <v>204172240</v>
      </c>
      <c r="C598" s="87" t="s">
        <v>2282</v>
      </c>
      <c r="D598" s="11" t="s">
        <v>2283</v>
      </c>
      <c r="E598" s="48" t="s">
        <v>31</v>
      </c>
      <c r="F598" s="48" t="s">
        <v>74</v>
      </c>
      <c r="G598" s="11" t="s">
        <v>64</v>
      </c>
      <c r="H598" s="11" t="s">
        <v>75</v>
      </c>
      <c r="I598" s="11">
        <v>1299</v>
      </c>
      <c r="J598" s="49" t="str">
        <f>VLOOKUP(Table1[[#This Row],[Psoft No]],[1]Roster!$C$1:$AJ$1369,9,0)</f>
        <v>Night Shift</v>
      </c>
      <c r="K598" s="49" t="s">
        <v>76</v>
      </c>
      <c r="L598" s="49" t="s">
        <v>36</v>
      </c>
      <c r="M598" s="49" t="str">
        <f>VLOOKUP(Table1[[#This Row],[Psoft No]],[1]Roster!$C$1:$AJ$1369,12,0)</f>
        <v>Thursday</v>
      </c>
      <c r="N598" s="48" t="s">
        <v>86</v>
      </c>
      <c r="O598" s="49" t="s">
        <v>37</v>
      </c>
      <c r="P598" s="11" t="s">
        <v>80</v>
      </c>
      <c r="Q598" s="11" t="s">
        <v>90</v>
      </c>
      <c r="R598" s="11" t="s">
        <v>1055</v>
      </c>
      <c r="S598" s="11" t="s">
        <v>2651</v>
      </c>
      <c r="T598" s="126" t="s">
        <v>1</v>
      </c>
      <c r="U598" s="97" t="s">
        <v>2930</v>
      </c>
      <c r="V598" s="51">
        <v>45568</v>
      </c>
      <c r="W598" s="49" t="s">
        <v>1563</v>
      </c>
      <c r="X598" s="121" t="str">
        <f>VLOOKUP(Table1[[#This Row],[Psoft No]],[2]Roster_1788384531598!$E$1:$AU$1334,28,0)</f>
        <v>Wednesday</v>
      </c>
      <c r="Y598" s="121" t="b">
        <f>Table1[[#This Row],[Column1]]=Table1[[#This Row],[OFF1]]</f>
        <v>0</v>
      </c>
    </row>
    <row r="599" spans="1:25" ht="13" hidden="1" customHeight="1">
      <c r="A599" s="11">
        <v>593</v>
      </c>
      <c r="B599" s="47">
        <v>206129609</v>
      </c>
      <c r="C599" s="87" t="s">
        <v>632</v>
      </c>
      <c r="D599" s="11" t="s">
        <v>633</v>
      </c>
      <c r="E599" s="48" t="s">
        <v>31</v>
      </c>
      <c r="F599" s="48" t="s">
        <v>74</v>
      </c>
      <c r="G599" s="11" t="s">
        <v>64</v>
      </c>
      <c r="H599" s="11" t="s">
        <v>75</v>
      </c>
      <c r="I599" s="11">
        <v>1299</v>
      </c>
      <c r="J599" s="49" t="str">
        <f>VLOOKUP(Table1[[#This Row],[Psoft No]],[1]Roster!$C$1:$AJ$1369,9,0)</f>
        <v>Day Shift</v>
      </c>
      <c r="K599" s="49" t="s">
        <v>76</v>
      </c>
      <c r="L599" s="49" t="str">
        <f>VLOOKUP(Table1[[#This Row],[Psoft No]],[1]Roster!$C$1:$AJ$1369,11,0)</f>
        <v>Thursday</v>
      </c>
      <c r="M599" s="49" t="str">
        <f>VLOOKUP(Table1[[#This Row],[Psoft No]],[1]Roster!$C$1:$AJ$1369,12,0)</f>
        <v>Friday</v>
      </c>
      <c r="N599" s="48" t="s">
        <v>79</v>
      </c>
      <c r="O599" s="49" t="s">
        <v>37</v>
      </c>
      <c r="P599" s="11" t="s">
        <v>80</v>
      </c>
      <c r="Q599" s="11" t="s">
        <v>81</v>
      </c>
      <c r="R599" s="11" t="s">
        <v>2773</v>
      </c>
      <c r="S599" s="11" t="s">
        <v>2774</v>
      </c>
      <c r="T599" s="126" t="str">
        <f>IF(COUNTIFS('DWD RAW File'!$E:$E,$B599,'DWD RAW File'!$AF:$AF,$C$1)&gt;0, IF(COUNTIFS('DWD RAW File'!$E:$E,$B599,'DWD RAW File'!$AF:$AF,$C$1,'DWD RAW File'!$AB:$AB,"Present")&gt;0,"6th Day OT","OFF"), IF(COUNTIFS('DWD RAW File'!$E:$E,$B599,'DWD RAW File'!$AG:$AG,$C$1)&gt;0, IF(COUNTIFS('DWD RAW File'!$E:$E,$B599,'DWD RAW File'!$AG:$AG,$C$1,'DWD RAW File'!$AB:$AB,"Present")&gt;0,"7th Day OT","OFF"), IF(COUNTIFS('DWD RAW File'!$E:$E,$B599,'DWD RAW File'!$AB:$AB,"Present")&gt;0, "P", IF(COUNTIFS('DWD RAW File'!$E:$E,$B599,'DWD RAW File'!$AB:$AB,"Not Present",'DWD RAW File'!$AK:$AK,"&lt;&gt;")&gt;0, _xlfn.XLOOKUP($B599,'DWD RAW File'!$E:$E,'DWD RAW File'!$AK:$AK,""), IF(COUNTIFS('DWD RAW File'!$E:$E,$B599,'DWD RAW File'!$AB:$AB,"Not Present",'DWD RAW File'!$AL:$AL,"&lt;&gt;")&gt;0, _xlfn.XLOOKUP($B599,'DWD RAW File'!$E:$E,'DWD RAW File'!$AL:$AL,""), "AB")))))</f>
        <v>P</v>
      </c>
      <c r="U599" s="97"/>
      <c r="V599" s="51">
        <v>45929</v>
      </c>
      <c r="W599" s="49" t="s">
        <v>1562</v>
      </c>
      <c r="X599" s="121" t="str">
        <f>VLOOKUP(Table1[[#This Row],[Psoft No]],[2]Roster_1788384531598!$E$1:$AU$1334,28,0)</f>
        <v>Thursday</v>
      </c>
      <c r="Y599" s="121" t="b">
        <f>Table1[[#This Row],[Column1]]=Table1[[#This Row],[OFF1]]</f>
        <v>1</v>
      </c>
    </row>
    <row r="600" spans="1:25" ht="13" hidden="1" customHeight="1">
      <c r="A600" s="11">
        <v>594</v>
      </c>
      <c r="B600" s="47">
        <v>203908320</v>
      </c>
      <c r="C600" s="87" t="s">
        <v>2305</v>
      </c>
      <c r="D600" s="11" t="s">
        <v>2306</v>
      </c>
      <c r="E600" s="48" t="s">
        <v>31</v>
      </c>
      <c r="F600" s="48" t="s">
        <v>74</v>
      </c>
      <c r="G600" s="11" t="s">
        <v>64</v>
      </c>
      <c r="H600" s="11" t="s">
        <v>75</v>
      </c>
      <c r="I600" s="11">
        <v>1299</v>
      </c>
      <c r="J600" s="49" t="str">
        <f>VLOOKUP(Table1[[#This Row],[Psoft No]],[1]Roster!$C$1:$AJ$1369,9,0)</f>
        <v>Night Shift</v>
      </c>
      <c r="K600" s="49" t="s">
        <v>76</v>
      </c>
      <c r="L600" s="49" t="str">
        <f>VLOOKUP(Table1[[#This Row],[Psoft No]],[1]Roster!$C$1:$AJ$1369,11,0)</f>
        <v>Monday</v>
      </c>
      <c r="M600" s="49" t="str">
        <f>VLOOKUP(Table1[[#This Row],[Psoft No]],[1]Roster!$C$1:$AJ$1369,12,0)</f>
        <v>Tuesday</v>
      </c>
      <c r="N600" s="48" t="s">
        <v>86</v>
      </c>
      <c r="O600" s="49" t="s">
        <v>37</v>
      </c>
      <c r="P600" s="11" t="s">
        <v>80</v>
      </c>
      <c r="Q600" s="11" t="s">
        <v>90</v>
      </c>
      <c r="R600" s="49" t="s">
        <v>642</v>
      </c>
      <c r="S600" s="11" t="s">
        <v>1775</v>
      </c>
      <c r="T600" s="126" t="str">
        <f>IF(COUNTIFS('DWD RAW File'!$E:$E,$B600,'DWD RAW File'!$AF:$AF,$C$1)&gt;0, IF(COUNTIFS('DWD RAW File'!$E:$E,$B600,'DWD RAW File'!$AF:$AF,$C$1,'DWD RAW File'!$AB:$AB,"Present")&gt;0,"6th Day OT","OFF"), IF(COUNTIFS('DWD RAW File'!$E:$E,$B600,'DWD RAW File'!$AG:$AG,$C$1)&gt;0, IF(COUNTIFS('DWD RAW File'!$E:$E,$B600,'DWD RAW File'!$AG:$AG,$C$1,'DWD RAW File'!$AB:$AB,"Present")&gt;0,"7th Day OT","OFF"), IF(COUNTIFS('DWD RAW File'!$E:$E,$B600,'DWD RAW File'!$AB:$AB,"Present")&gt;0, "P", IF(COUNTIFS('DWD RAW File'!$E:$E,$B600,'DWD RAW File'!$AB:$AB,"Not Present",'DWD RAW File'!$AK:$AK,"&lt;&gt;")&gt;0, _xlfn.XLOOKUP($B600,'DWD RAW File'!$E:$E,'DWD RAW File'!$AK:$AK,""), IF(COUNTIFS('DWD RAW File'!$E:$E,$B600,'DWD RAW File'!$AB:$AB,"Not Present",'DWD RAW File'!$AL:$AL,"&lt;&gt;")&gt;0, _xlfn.XLOOKUP($B600,'DWD RAW File'!$E:$E,'DWD RAW File'!$AL:$AL,""), "AB")))))</f>
        <v>P</v>
      </c>
      <c r="U600" s="97"/>
      <c r="V600" s="51">
        <v>45537</v>
      </c>
      <c r="W600" s="49" t="s">
        <v>1562</v>
      </c>
      <c r="X600" s="121" t="str">
        <f>VLOOKUP(Table1[[#This Row],[Psoft No]],[2]Roster_1788384531598!$E$1:$AU$1334,28,0)</f>
        <v>Monday</v>
      </c>
      <c r="Y600" s="121" t="b">
        <f>Table1[[#This Row],[Column1]]=Table1[[#This Row],[OFF1]]</f>
        <v>1</v>
      </c>
    </row>
    <row r="601" spans="1:25" ht="13" hidden="1" customHeight="1">
      <c r="A601" s="11">
        <v>595</v>
      </c>
      <c r="B601" s="47">
        <v>206137331</v>
      </c>
      <c r="C601" s="87" t="s">
        <v>635</v>
      </c>
      <c r="D601" s="11" t="s">
        <v>636</v>
      </c>
      <c r="E601" s="48" t="s">
        <v>31</v>
      </c>
      <c r="F601" s="48" t="s">
        <v>74</v>
      </c>
      <c r="G601" s="11" t="s">
        <v>64</v>
      </c>
      <c r="H601" s="11" t="s">
        <v>75</v>
      </c>
      <c r="I601" s="11">
        <v>1299</v>
      </c>
      <c r="J601" s="49" t="str">
        <f>VLOOKUP(Table1[[#This Row],[Psoft No]],[1]Roster!$C$1:$AJ$1369,9,0)</f>
        <v>Night Shift</v>
      </c>
      <c r="K601" s="49" t="s">
        <v>76</v>
      </c>
      <c r="L601" s="49" t="str">
        <f>VLOOKUP(Table1[[#This Row],[Psoft No]],[1]Roster!$C$1:$AJ$1369,11,0)</f>
        <v>Friday</v>
      </c>
      <c r="M601" s="49" t="str">
        <f>VLOOKUP(Table1[[#This Row],[Psoft No]],[1]Roster!$C$1:$AJ$1369,12,0)</f>
        <v>Saturday</v>
      </c>
      <c r="N601" s="48" t="s">
        <v>79</v>
      </c>
      <c r="O601" s="49" t="s">
        <v>37</v>
      </c>
      <c r="P601" s="11" t="s">
        <v>80</v>
      </c>
      <c r="Q601" s="11" t="s">
        <v>81</v>
      </c>
      <c r="R601" s="11" t="s">
        <v>626</v>
      </c>
      <c r="S601" s="11" t="s">
        <v>627</v>
      </c>
      <c r="T601" s="126" t="s">
        <v>7</v>
      </c>
      <c r="U601" s="97"/>
      <c r="V601" s="51">
        <v>45929</v>
      </c>
      <c r="W601" s="49" t="s">
        <v>1562</v>
      </c>
      <c r="X601" s="121" t="str">
        <f>VLOOKUP(Table1[[#This Row],[Psoft No]],[2]Roster_1788384531598!$E$1:$AU$1334,28,0)</f>
        <v>Friday</v>
      </c>
      <c r="Y601" s="121" t="b">
        <f>Table1[[#This Row],[Column1]]=Table1[[#This Row],[OFF1]]</f>
        <v>1</v>
      </c>
    </row>
    <row r="602" spans="1:25" ht="13" hidden="1" customHeight="1">
      <c r="A602" s="11">
        <v>596</v>
      </c>
      <c r="B602" s="47">
        <v>204373723</v>
      </c>
      <c r="C602" s="87" t="s">
        <v>638</v>
      </c>
      <c r="D602" s="11" t="s">
        <v>639</v>
      </c>
      <c r="E602" s="48" t="s">
        <v>31</v>
      </c>
      <c r="F602" s="48" t="s">
        <v>74</v>
      </c>
      <c r="G602" s="11" t="s">
        <v>64</v>
      </c>
      <c r="H602" s="11" t="s">
        <v>75</v>
      </c>
      <c r="I602" s="11">
        <v>1299</v>
      </c>
      <c r="J602" s="49" t="str">
        <f>VLOOKUP(Table1[[#This Row],[Psoft No]],[1]Roster!$C$1:$AJ$1369,9,0)</f>
        <v>Night Shift</v>
      </c>
      <c r="K602" s="49" t="s">
        <v>76</v>
      </c>
      <c r="L602" s="49" t="str">
        <f>VLOOKUP(Table1[[#This Row],[Psoft No]],[1]Roster!$C$1:$AJ$1369,11,0)</f>
        <v>Thursday</v>
      </c>
      <c r="M602" s="49" t="str">
        <f>VLOOKUP(Table1[[#This Row],[Psoft No]],[1]Roster!$C$1:$AJ$1369,12,0)</f>
        <v>Friday</v>
      </c>
      <c r="N602" s="48" t="s">
        <v>86</v>
      </c>
      <c r="O602" s="49" t="s">
        <v>37</v>
      </c>
      <c r="P602" s="11" t="s">
        <v>80</v>
      </c>
      <c r="Q602" s="11" t="s">
        <v>99</v>
      </c>
      <c r="R602" s="49" t="s">
        <v>642</v>
      </c>
      <c r="S602" s="11" t="s">
        <v>1775</v>
      </c>
      <c r="T602" s="126" t="str">
        <f>IF(COUNTIFS('DWD RAW File'!$E:$E,$B602,'DWD RAW File'!$AF:$AF,$C$1)&gt;0, IF(COUNTIFS('DWD RAW File'!$E:$E,$B602,'DWD RAW File'!$AF:$AF,$C$1,'DWD RAW File'!$AB:$AB,"Present")&gt;0,"6th Day OT","OFF"), IF(COUNTIFS('DWD RAW File'!$E:$E,$B602,'DWD RAW File'!$AG:$AG,$C$1)&gt;0, IF(COUNTIFS('DWD RAW File'!$E:$E,$B602,'DWD RAW File'!$AG:$AG,$C$1,'DWD RAW File'!$AB:$AB,"Present")&gt;0,"7th Day OT","OFF"), IF(COUNTIFS('DWD RAW File'!$E:$E,$B602,'DWD RAW File'!$AB:$AB,"Present")&gt;0, "P", IF(COUNTIFS('DWD RAW File'!$E:$E,$B602,'DWD RAW File'!$AB:$AB,"Not Present",'DWD RAW File'!$AK:$AK,"&lt;&gt;")&gt;0, _xlfn.XLOOKUP($B602,'DWD RAW File'!$E:$E,'DWD RAW File'!$AK:$AK,""), IF(COUNTIFS('DWD RAW File'!$E:$E,$B602,'DWD RAW File'!$AB:$AB,"Not Present",'DWD RAW File'!$AL:$AL,"&lt;&gt;")&gt;0, _xlfn.XLOOKUP($B602,'DWD RAW File'!$E:$E,'DWD RAW File'!$AL:$AL,""), "AB")))))</f>
        <v>P</v>
      </c>
      <c r="U602" s="97"/>
      <c r="V602" s="51">
        <v>45593</v>
      </c>
      <c r="W602" s="49" t="s">
        <v>1562</v>
      </c>
      <c r="X602" s="121" t="str">
        <f>VLOOKUP(Table1[[#This Row],[Psoft No]],[2]Roster_1788384531598!$E$1:$AU$1334,28,0)</f>
        <v>Thursday</v>
      </c>
      <c r="Y602" s="121" t="b">
        <f>Table1[[#This Row],[Column1]]=Table1[[#This Row],[OFF1]]</f>
        <v>1</v>
      </c>
    </row>
    <row r="603" spans="1:25" ht="13" hidden="1" customHeight="1">
      <c r="A603" s="11">
        <v>597</v>
      </c>
      <c r="B603" s="47">
        <v>206239522</v>
      </c>
      <c r="C603" s="87" t="s">
        <v>2307</v>
      </c>
      <c r="D603" s="11" t="s">
        <v>2308</v>
      </c>
      <c r="E603" s="48" t="s">
        <v>31</v>
      </c>
      <c r="F603" s="48" t="s">
        <v>74</v>
      </c>
      <c r="G603" s="11" t="s">
        <v>64</v>
      </c>
      <c r="H603" s="11" t="s">
        <v>75</v>
      </c>
      <c r="I603" s="11">
        <v>1299</v>
      </c>
      <c r="J603" s="49" t="str">
        <f>VLOOKUP(Table1[[#This Row],[Psoft No]],[1]Roster!$C$1:$AJ$1369,9,0)</f>
        <v>Night Shift</v>
      </c>
      <c r="K603" s="49" t="s">
        <v>76</v>
      </c>
      <c r="L603" s="49" t="str">
        <f>VLOOKUP(Table1[[#This Row],[Psoft No]],[1]Roster!$C$1:$AJ$1369,11,0)</f>
        <v>Wednesday</v>
      </c>
      <c r="M603" s="49" t="str">
        <f>VLOOKUP(Table1[[#This Row],[Psoft No]],[1]Roster!$C$1:$AJ$1369,12,0)</f>
        <v>Thursday</v>
      </c>
      <c r="N603" s="49" t="s">
        <v>89</v>
      </c>
      <c r="O603" s="49" t="s">
        <v>37</v>
      </c>
      <c r="P603" s="11" t="s">
        <v>80</v>
      </c>
      <c r="Q603" s="11" t="s">
        <v>90</v>
      </c>
      <c r="R603" s="11" t="s">
        <v>626</v>
      </c>
      <c r="S603" s="11" t="s">
        <v>627</v>
      </c>
      <c r="T603" s="126" t="str">
        <f>IF(COUNTIFS('DWD RAW File'!$E:$E,$B603,'DWD RAW File'!$AF:$AF,$C$1)&gt;0, IF(COUNTIFS('DWD RAW File'!$E:$E,$B603,'DWD RAW File'!$AF:$AF,$C$1,'DWD RAW File'!$AB:$AB,"Present")&gt;0,"6th Day OT","OFF"), IF(COUNTIFS('DWD RAW File'!$E:$E,$B603,'DWD RAW File'!$AG:$AG,$C$1)&gt;0, IF(COUNTIFS('DWD RAW File'!$E:$E,$B603,'DWD RAW File'!$AG:$AG,$C$1,'DWD RAW File'!$AB:$AB,"Present")&gt;0,"7th Day OT","OFF"), IF(COUNTIFS('DWD RAW File'!$E:$E,$B603,'DWD RAW File'!$AB:$AB,"Present")&gt;0, "P", IF(COUNTIFS('DWD RAW File'!$E:$E,$B603,'DWD RAW File'!$AB:$AB,"Not Present",'DWD RAW File'!$AK:$AK,"&lt;&gt;")&gt;0, _xlfn.XLOOKUP($B603,'DWD RAW File'!$E:$E,'DWD RAW File'!$AK:$AK,""), IF(COUNTIFS('DWD RAW File'!$E:$E,$B603,'DWD RAW File'!$AB:$AB,"Not Present",'DWD RAW File'!$AL:$AL,"&lt;&gt;")&gt;0, _xlfn.XLOOKUP($B603,'DWD RAW File'!$E:$E,'DWD RAW File'!$AL:$AL,""), "AB")))))</f>
        <v>OFF</v>
      </c>
      <c r="U603" s="97"/>
      <c r="V603" s="51">
        <v>45943</v>
      </c>
      <c r="W603" s="49" t="s">
        <v>1563</v>
      </c>
      <c r="X603" s="121" t="str">
        <f>VLOOKUP(Table1[[#This Row],[Psoft No]],[2]Roster_1788384531598!$E$1:$AU$1334,28,0)</f>
        <v>Wednesday</v>
      </c>
      <c r="Y603" s="121" t="b">
        <f>Table1[[#This Row],[Column1]]=Table1[[#This Row],[OFF1]]</f>
        <v>1</v>
      </c>
    </row>
    <row r="604" spans="1:25" ht="13" hidden="1" customHeight="1">
      <c r="A604" s="11">
        <v>598</v>
      </c>
      <c r="B604" s="47">
        <v>203965455</v>
      </c>
      <c r="C604" s="87" t="s">
        <v>640</v>
      </c>
      <c r="D604" s="11" t="s">
        <v>641</v>
      </c>
      <c r="E604" s="48" t="s">
        <v>31</v>
      </c>
      <c r="F604" s="48" t="s">
        <v>74</v>
      </c>
      <c r="G604" s="11" t="s">
        <v>64</v>
      </c>
      <c r="H604" s="11" t="s">
        <v>75</v>
      </c>
      <c r="I604" s="11">
        <v>1299</v>
      </c>
      <c r="J604" s="49" t="str">
        <f>VLOOKUP(Table1[[#This Row],[Psoft No]],[1]Roster!$C$1:$AJ$1369,9,0)</f>
        <v>Night Shift</v>
      </c>
      <c r="K604" s="49" t="s">
        <v>76</v>
      </c>
      <c r="L604" s="49" t="str">
        <f>VLOOKUP(Table1[[#This Row],[Psoft No]],[1]Roster!$C$1:$AJ$1369,11,0)</f>
        <v>Thursday</v>
      </c>
      <c r="M604" s="49" t="str">
        <f>VLOOKUP(Table1[[#This Row],[Psoft No]],[1]Roster!$C$1:$AJ$1369,12,0)</f>
        <v>Friday</v>
      </c>
      <c r="N604" s="48" t="s">
        <v>79</v>
      </c>
      <c r="O604" s="49" t="s">
        <v>37</v>
      </c>
      <c r="P604" s="11" t="s">
        <v>80</v>
      </c>
      <c r="Q604" s="11" t="s">
        <v>81</v>
      </c>
      <c r="R604" s="11" t="s">
        <v>1055</v>
      </c>
      <c r="S604" s="11" t="s">
        <v>2651</v>
      </c>
      <c r="T604" s="126" t="str">
        <f>IF(COUNTIFS('DWD RAW File'!$E:$E,$B604,'DWD RAW File'!$AF:$AF,$C$1)&gt;0, IF(COUNTIFS('DWD RAW File'!$E:$E,$B604,'DWD RAW File'!$AF:$AF,$C$1,'DWD RAW File'!$AB:$AB,"Present")&gt;0,"6th Day OT","OFF"), IF(COUNTIFS('DWD RAW File'!$E:$E,$B604,'DWD RAW File'!$AG:$AG,$C$1)&gt;0, IF(COUNTIFS('DWD RAW File'!$E:$E,$B604,'DWD RAW File'!$AG:$AG,$C$1,'DWD RAW File'!$AB:$AB,"Present")&gt;0,"7th Day OT","OFF"), IF(COUNTIFS('DWD RAW File'!$E:$E,$B604,'DWD RAW File'!$AB:$AB,"Present")&gt;0, "P", IF(COUNTIFS('DWD RAW File'!$E:$E,$B604,'DWD RAW File'!$AB:$AB,"Not Present",'DWD RAW File'!$AK:$AK,"&lt;&gt;")&gt;0, _xlfn.XLOOKUP($B604,'DWD RAW File'!$E:$E,'DWD RAW File'!$AK:$AK,""), IF(COUNTIFS('DWD RAW File'!$E:$E,$B604,'DWD RAW File'!$AB:$AB,"Not Present",'DWD RAW File'!$AL:$AL,"&lt;&gt;")&gt;0, _xlfn.XLOOKUP($B604,'DWD RAW File'!$E:$E,'DWD RAW File'!$AL:$AL,""), "AB")))))</f>
        <v>P</v>
      </c>
      <c r="U604" s="97"/>
      <c r="V604" s="51">
        <v>45544</v>
      </c>
      <c r="W604" s="49" t="s">
        <v>1563</v>
      </c>
      <c r="X604" s="121" t="str">
        <f>VLOOKUP(Table1[[#This Row],[Psoft No]],[2]Roster_1788384531598!$E$1:$AU$1334,28,0)</f>
        <v>Thursday</v>
      </c>
      <c r="Y604" s="121" t="b">
        <f>Table1[[#This Row],[Column1]]=Table1[[#This Row],[OFF1]]</f>
        <v>1</v>
      </c>
    </row>
    <row r="605" spans="1:25" ht="13" hidden="1" customHeight="1">
      <c r="A605" s="11">
        <v>599</v>
      </c>
      <c r="B605" s="47">
        <v>203468743</v>
      </c>
      <c r="C605" s="87" t="s">
        <v>643</v>
      </c>
      <c r="D605" s="11" t="s">
        <v>644</v>
      </c>
      <c r="E605" s="48" t="s">
        <v>31</v>
      </c>
      <c r="F605" s="48" t="s">
        <v>74</v>
      </c>
      <c r="G605" s="11" t="s">
        <v>64</v>
      </c>
      <c r="H605" s="11" t="s">
        <v>75</v>
      </c>
      <c r="I605" s="11">
        <v>1299</v>
      </c>
      <c r="J605" s="49" t="str">
        <f>VLOOKUP(Table1[[#This Row],[Psoft No]],[1]Roster!$C$1:$AJ$1369,9,0)</f>
        <v>Night Shift</v>
      </c>
      <c r="K605" s="49" t="s">
        <v>76</v>
      </c>
      <c r="L605" s="49" t="str">
        <f>VLOOKUP(Table1[[#This Row],[Psoft No]],[1]Roster!$C$1:$AJ$1369,11,0)</f>
        <v>Tuesday</v>
      </c>
      <c r="M605" s="49" t="str">
        <f>VLOOKUP(Table1[[#This Row],[Psoft No]],[1]Roster!$C$1:$AJ$1369,12,0)</f>
        <v>Wednesday</v>
      </c>
      <c r="N605" s="48" t="s">
        <v>79</v>
      </c>
      <c r="O605" s="49" t="s">
        <v>37</v>
      </c>
      <c r="P605" s="11" t="s">
        <v>80</v>
      </c>
      <c r="Q605" s="11" t="s">
        <v>81</v>
      </c>
      <c r="R605" s="49" t="s">
        <v>622</v>
      </c>
      <c r="S605" s="11" t="s">
        <v>623</v>
      </c>
      <c r="T605" s="126" t="str">
        <f>IF(COUNTIFS('DWD RAW File'!$E:$E,$B605,'DWD RAW File'!$AF:$AF,$C$1)&gt;0, IF(COUNTIFS('DWD RAW File'!$E:$E,$B605,'DWD RAW File'!$AF:$AF,$C$1,'DWD RAW File'!$AB:$AB,"Present")&gt;0,"6th Day OT","OFF"), IF(COUNTIFS('DWD RAW File'!$E:$E,$B605,'DWD RAW File'!$AG:$AG,$C$1)&gt;0, IF(COUNTIFS('DWD RAW File'!$E:$E,$B605,'DWD RAW File'!$AG:$AG,$C$1,'DWD RAW File'!$AB:$AB,"Present")&gt;0,"7th Day OT","OFF"), IF(COUNTIFS('DWD RAW File'!$E:$E,$B605,'DWD RAW File'!$AB:$AB,"Present")&gt;0, "P", IF(COUNTIFS('DWD RAW File'!$E:$E,$B605,'DWD RAW File'!$AB:$AB,"Not Present",'DWD RAW File'!$AK:$AK,"&lt;&gt;")&gt;0, _xlfn.XLOOKUP($B605,'DWD RAW File'!$E:$E,'DWD RAW File'!$AK:$AK,""), IF(COUNTIFS('DWD RAW File'!$E:$E,$B605,'DWD RAW File'!$AB:$AB,"Not Present",'DWD RAW File'!$AL:$AL,"&lt;&gt;")&gt;0, _xlfn.XLOOKUP($B605,'DWD RAW File'!$E:$E,'DWD RAW File'!$AL:$AL,""), "AB")))))</f>
        <v>OFF</v>
      </c>
      <c r="U605" s="97"/>
      <c r="V605" s="51">
        <v>45456</v>
      </c>
      <c r="W605" s="49" t="s">
        <v>1564</v>
      </c>
      <c r="X605" s="121" t="str">
        <f>VLOOKUP(Table1[[#This Row],[Psoft No]],[2]Roster_1788384531598!$E$1:$AU$1334,28,0)</f>
        <v>Tuesday</v>
      </c>
      <c r="Y605" s="121" t="b">
        <f>Table1[[#This Row],[Column1]]=Table1[[#This Row],[OFF1]]</f>
        <v>1</v>
      </c>
    </row>
    <row r="606" spans="1:25" ht="13" customHeight="1">
      <c r="A606" s="11">
        <v>600</v>
      </c>
      <c r="B606" s="47">
        <v>206897640</v>
      </c>
      <c r="C606" s="87" t="s">
        <v>2781</v>
      </c>
      <c r="D606" s="11" t="s">
        <v>2782</v>
      </c>
      <c r="E606" s="48" t="s">
        <v>31</v>
      </c>
      <c r="F606" s="48" t="s">
        <v>74</v>
      </c>
      <c r="G606" s="11" t="s">
        <v>64</v>
      </c>
      <c r="H606" s="11" t="s">
        <v>75</v>
      </c>
      <c r="I606" s="11">
        <v>1299</v>
      </c>
      <c r="J606" s="49" t="str">
        <f>VLOOKUP(Table1[[#This Row],[Psoft No]],[1]Roster!$C$1:$AJ$1369,9,0)</f>
        <v>Night Shift</v>
      </c>
      <c r="K606" s="11" t="s">
        <v>76</v>
      </c>
      <c r="L606" s="49" t="str">
        <f>VLOOKUP(Table1[[#This Row],[Psoft No]],[1]Roster!$C$1:$AJ$1369,11,0)</f>
        <v>Sunday</v>
      </c>
      <c r="M606" s="49" t="str">
        <f>VLOOKUP(Table1[[#This Row],[Psoft No]],[1]Roster!$C$1:$AJ$1369,12,0)</f>
        <v>Monday</v>
      </c>
      <c r="N606" s="11" t="s">
        <v>89</v>
      </c>
      <c r="O606" s="11" t="s">
        <v>37</v>
      </c>
      <c r="P606" s="11" t="s">
        <v>80</v>
      </c>
      <c r="Q606" s="11" t="s">
        <v>81</v>
      </c>
      <c r="R606" s="11" t="s">
        <v>626</v>
      </c>
      <c r="S606" s="11" t="s">
        <v>627</v>
      </c>
      <c r="T606" s="126" t="s">
        <v>4</v>
      </c>
      <c r="U606" s="97"/>
      <c r="V606" s="51">
        <v>46238</v>
      </c>
      <c r="W606" s="11" t="s">
        <v>1564</v>
      </c>
      <c r="X606" s="121" t="str">
        <f>VLOOKUP(Table1[[#This Row],[Psoft No]],[2]Roster_1788384531598!$E$1:$AU$1334,28,0)</f>
        <v>Sunday</v>
      </c>
      <c r="Y606" s="121" t="b">
        <f>Table1[[#This Row],[Column1]]=Table1[[#This Row],[OFF1]]</f>
        <v>1</v>
      </c>
    </row>
    <row r="607" spans="1:25" ht="13" hidden="1" customHeight="1">
      <c r="A607" s="11">
        <v>601</v>
      </c>
      <c r="B607" s="47">
        <v>203908861</v>
      </c>
      <c r="C607" s="87" t="s">
        <v>2309</v>
      </c>
      <c r="D607" s="11" t="s">
        <v>2310</v>
      </c>
      <c r="E607" s="48" t="s">
        <v>31</v>
      </c>
      <c r="F607" s="48" t="s">
        <v>74</v>
      </c>
      <c r="G607" s="11" t="s">
        <v>64</v>
      </c>
      <c r="H607" s="11" t="s">
        <v>75</v>
      </c>
      <c r="I607" s="11">
        <v>1299</v>
      </c>
      <c r="J607" s="49" t="str">
        <f>VLOOKUP(Table1[[#This Row],[Psoft No]],[1]Roster!$C$1:$AJ$1369,9,0)</f>
        <v>Day Shift</v>
      </c>
      <c r="K607" s="49" t="s">
        <v>76</v>
      </c>
      <c r="L607" s="49" t="str">
        <f>VLOOKUP(Table1[[#This Row],[Psoft No]],[1]Roster!$C$1:$AJ$1369,11,0)</f>
        <v>Thursday</v>
      </c>
      <c r="M607" s="49" t="str">
        <f>VLOOKUP(Table1[[#This Row],[Psoft No]],[1]Roster!$C$1:$AJ$1369,12,0)</f>
        <v>Friday</v>
      </c>
      <c r="N607" s="48" t="s">
        <v>86</v>
      </c>
      <c r="O607" s="49" t="s">
        <v>37</v>
      </c>
      <c r="P607" s="11" t="s">
        <v>80</v>
      </c>
      <c r="Q607" s="11" t="s">
        <v>90</v>
      </c>
      <c r="R607" s="11" t="s">
        <v>2773</v>
      </c>
      <c r="S607" s="11" t="s">
        <v>2774</v>
      </c>
      <c r="T607" s="126" t="str">
        <f>IF(COUNTIFS('DWD RAW File'!$E:$E,$B607,'DWD RAW File'!$AF:$AF,$C$1)&gt;0, IF(COUNTIFS('DWD RAW File'!$E:$E,$B607,'DWD RAW File'!$AF:$AF,$C$1,'DWD RAW File'!$AB:$AB,"Present")&gt;0,"6th Day OT","OFF"), IF(COUNTIFS('DWD RAW File'!$E:$E,$B607,'DWD RAW File'!$AG:$AG,$C$1)&gt;0, IF(COUNTIFS('DWD RAW File'!$E:$E,$B607,'DWD RAW File'!$AG:$AG,$C$1,'DWD RAW File'!$AB:$AB,"Present")&gt;0,"7th Day OT","OFF"), IF(COUNTIFS('DWD RAW File'!$E:$E,$B607,'DWD RAW File'!$AB:$AB,"Present")&gt;0, "P", IF(COUNTIFS('DWD RAW File'!$E:$E,$B607,'DWD RAW File'!$AB:$AB,"Not Present",'DWD RAW File'!$AK:$AK,"&lt;&gt;")&gt;0, _xlfn.XLOOKUP($B607,'DWD RAW File'!$E:$E,'DWD RAW File'!$AK:$AK,""), IF(COUNTIFS('DWD RAW File'!$E:$E,$B607,'DWD RAW File'!$AB:$AB,"Not Present",'DWD RAW File'!$AL:$AL,"&lt;&gt;")&gt;0, _xlfn.XLOOKUP($B607,'DWD RAW File'!$E:$E,'DWD RAW File'!$AL:$AL,""), "AB")))))</f>
        <v>P</v>
      </c>
      <c r="U607" s="97"/>
      <c r="V607" s="51">
        <v>45537</v>
      </c>
      <c r="W607" s="49" t="s">
        <v>1563</v>
      </c>
      <c r="X607" s="121" t="str">
        <f>VLOOKUP(Table1[[#This Row],[Psoft No]],[2]Roster_1788384531598!$E$1:$AU$1334,28,0)</f>
        <v>Thursday</v>
      </c>
      <c r="Y607" s="121" t="b">
        <f>Table1[[#This Row],[Column1]]=Table1[[#This Row],[OFF1]]</f>
        <v>1</v>
      </c>
    </row>
    <row r="608" spans="1:25" ht="13" hidden="1" customHeight="1">
      <c r="A608" s="11">
        <v>602</v>
      </c>
      <c r="B608" s="90">
        <v>204946685</v>
      </c>
      <c r="C608" s="47" t="s">
        <v>2669</v>
      </c>
      <c r="D608" s="87" t="s">
        <v>2670</v>
      </c>
      <c r="E608" s="48" t="s">
        <v>31</v>
      </c>
      <c r="F608" s="48" t="s">
        <v>74</v>
      </c>
      <c r="G608" s="11" t="s">
        <v>64</v>
      </c>
      <c r="H608" s="11" t="s">
        <v>75</v>
      </c>
      <c r="I608" s="11">
        <v>1299</v>
      </c>
      <c r="J608" s="49" t="str">
        <f>VLOOKUP(Table1[[#This Row],[Psoft No]],[1]Roster!$C$1:$AJ$1369,9,0)</f>
        <v>Day Shift</v>
      </c>
      <c r="K608" s="49" t="s">
        <v>76</v>
      </c>
      <c r="L608" s="49" t="str">
        <f>VLOOKUP(Table1[[#This Row],[Psoft No]],[1]Roster!$C$1:$AJ$1369,11,0)</f>
        <v>Monday</v>
      </c>
      <c r="M608" s="49" t="str">
        <f>VLOOKUP(Table1[[#This Row],[Psoft No]],[1]Roster!$C$1:$AJ$1369,12,0)</f>
        <v>Tuesday</v>
      </c>
      <c r="N608" s="49" t="s">
        <v>89</v>
      </c>
      <c r="O608" s="49" t="s">
        <v>37</v>
      </c>
      <c r="P608" s="11" t="s">
        <v>80</v>
      </c>
      <c r="Q608" s="11" t="s">
        <v>90</v>
      </c>
      <c r="R608" s="11" t="s">
        <v>622</v>
      </c>
      <c r="S608" s="11" t="s">
        <v>623</v>
      </c>
      <c r="T608" s="126" t="s">
        <v>7</v>
      </c>
      <c r="U608" s="97"/>
      <c r="V608" s="51">
        <v>45719</v>
      </c>
      <c r="W608" s="49" t="s">
        <v>1564</v>
      </c>
      <c r="X608" s="121" t="str">
        <f>VLOOKUP(Table1[[#This Row],[Psoft No]],[2]Roster_1788384531598!$E$1:$AU$1334,28,0)</f>
        <v>Monday</v>
      </c>
      <c r="Y608" s="121" t="b">
        <f>Table1[[#This Row],[Column1]]=Table1[[#This Row],[OFF1]]</f>
        <v>1</v>
      </c>
    </row>
    <row r="609" spans="1:25" ht="13" customHeight="1">
      <c r="A609" s="11">
        <v>603</v>
      </c>
      <c r="B609" s="47">
        <v>201502749</v>
      </c>
      <c r="C609" s="87" t="s">
        <v>645</v>
      </c>
      <c r="D609" s="11" t="s">
        <v>646</v>
      </c>
      <c r="E609" s="48" t="s">
        <v>31</v>
      </c>
      <c r="F609" s="48" t="s">
        <v>74</v>
      </c>
      <c r="G609" s="11" t="s">
        <v>64</v>
      </c>
      <c r="H609" s="11" t="s">
        <v>75</v>
      </c>
      <c r="I609" s="11">
        <v>1299</v>
      </c>
      <c r="J609" s="49" t="str">
        <f>VLOOKUP(Table1[[#This Row],[Psoft No]],[1]Roster!$C$1:$AJ$1369,9,0)</f>
        <v>Day Shift</v>
      </c>
      <c r="K609" s="49" t="s">
        <v>76</v>
      </c>
      <c r="L609" s="49" t="str">
        <f>VLOOKUP(Table1[[#This Row],[Psoft No]],[1]Roster!$C$1:$AJ$1369,11,0)</f>
        <v>Saturday</v>
      </c>
      <c r="M609" s="49" t="str">
        <f>VLOOKUP(Table1[[#This Row],[Psoft No]],[1]Roster!$C$1:$AJ$1369,12,0)</f>
        <v>Sunday</v>
      </c>
      <c r="N609" s="48" t="s">
        <v>86</v>
      </c>
      <c r="O609" s="49" t="s">
        <v>37</v>
      </c>
      <c r="P609" s="11" t="s">
        <v>80</v>
      </c>
      <c r="Q609" s="11" t="s">
        <v>87</v>
      </c>
      <c r="R609" s="49" t="s">
        <v>2653</v>
      </c>
      <c r="S609" s="11" t="s">
        <v>637</v>
      </c>
      <c r="T609" s="126" t="s">
        <v>4</v>
      </c>
      <c r="U609" s="97"/>
      <c r="V609" s="51">
        <v>45561</v>
      </c>
      <c r="W609" s="49" t="s">
        <v>1563</v>
      </c>
      <c r="X609" s="121" t="str">
        <f>VLOOKUP(Table1[[#This Row],[Psoft No]],[2]Roster_1788384531598!$E$1:$AU$1334,28,0)</f>
        <v>Saturday</v>
      </c>
      <c r="Y609" s="121" t="b">
        <f>Table1[[#This Row],[Column1]]=Table1[[#This Row],[OFF1]]</f>
        <v>1</v>
      </c>
    </row>
    <row r="610" spans="1:25" ht="13" hidden="1" customHeight="1">
      <c r="A610" s="11">
        <v>604</v>
      </c>
      <c r="B610" s="11">
        <v>110804937</v>
      </c>
      <c r="C610" s="87" t="s">
        <v>1819</v>
      </c>
      <c r="D610" s="48" t="s">
        <v>1820</v>
      </c>
      <c r="E610" s="48" t="s">
        <v>34</v>
      </c>
      <c r="F610" s="48" t="s">
        <v>74</v>
      </c>
      <c r="G610" s="11" t="s">
        <v>64</v>
      </c>
      <c r="H610" s="11" t="s">
        <v>75</v>
      </c>
      <c r="I610" s="11">
        <v>1299</v>
      </c>
      <c r="J610" s="49" t="str">
        <f>VLOOKUP(Table1[[#This Row],[Psoft No]],[1]Roster!$C$1:$AJ$1369,9,0)</f>
        <v>Night Shift</v>
      </c>
      <c r="K610" s="49" t="s">
        <v>76</v>
      </c>
      <c r="L610" s="49" t="s">
        <v>36</v>
      </c>
      <c r="M610" s="49" t="str">
        <f>VLOOKUP(Table1[[#This Row],[Psoft No]],[1]Roster!$C$1:$AJ$1369,12,0)</f>
        <v>Thursday</v>
      </c>
      <c r="N610" s="48" t="s">
        <v>97</v>
      </c>
      <c r="O610" s="49" t="s">
        <v>37</v>
      </c>
      <c r="P610" s="11" t="s">
        <v>80</v>
      </c>
      <c r="Q610" s="11" t="s">
        <v>98</v>
      </c>
      <c r="R610" s="11" t="s">
        <v>2772</v>
      </c>
      <c r="S610" s="11" t="s">
        <v>2650</v>
      </c>
      <c r="T610" s="126" t="s">
        <v>1</v>
      </c>
      <c r="U610" s="97" t="s">
        <v>2930</v>
      </c>
      <c r="V610" s="51">
        <v>44800</v>
      </c>
      <c r="W610" s="49" t="s">
        <v>1566</v>
      </c>
      <c r="X610" s="121" t="str">
        <f>VLOOKUP(Table1[[#This Row],[Psoft No]],[2]Roster_1788384531598!$E$1:$AU$1334,28,0)</f>
        <v>Wednesday</v>
      </c>
      <c r="Y610" s="121" t="b">
        <f>Table1[[#This Row],[Column1]]=Table1[[#This Row],[OFF1]]</f>
        <v>0</v>
      </c>
    </row>
    <row r="611" spans="1:25" ht="13" hidden="1" customHeight="1">
      <c r="A611" s="11">
        <v>605</v>
      </c>
      <c r="B611" s="90">
        <v>205236906</v>
      </c>
      <c r="C611" s="47" t="s">
        <v>2671</v>
      </c>
      <c r="D611" s="87" t="s">
        <v>2672</v>
      </c>
      <c r="E611" s="48" t="s">
        <v>31</v>
      </c>
      <c r="F611" s="48" t="s">
        <v>74</v>
      </c>
      <c r="G611" s="11" t="s">
        <v>64</v>
      </c>
      <c r="H611" s="11" t="s">
        <v>75</v>
      </c>
      <c r="I611" s="11">
        <v>1299</v>
      </c>
      <c r="J611" s="49" t="str">
        <f>VLOOKUP(Table1[[#This Row],[Psoft No]],[1]Roster!$C$1:$AJ$1369,9,0)</f>
        <v>Day Shift</v>
      </c>
      <c r="K611" s="49" t="s">
        <v>76</v>
      </c>
      <c r="L611" s="49" t="str">
        <f>VLOOKUP(Table1[[#This Row],[Psoft No]],[1]Roster!$C$1:$AJ$1369,11,0)</f>
        <v>Friday</v>
      </c>
      <c r="M611" s="49" t="str">
        <f>VLOOKUP(Table1[[#This Row],[Psoft No]],[1]Roster!$C$1:$AJ$1369,12,0)</f>
        <v>Saturday</v>
      </c>
      <c r="N611" s="48" t="s">
        <v>86</v>
      </c>
      <c r="O611" s="49" t="s">
        <v>37</v>
      </c>
      <c r="P611" s="11" t="s">
        <v>80</v>
      </c>
      <c r="Q611" s="11" t="s">
        <v>90</v>
      </c>
      <c r="R611" s="11" t="s">
        <v>642</v>
      </c>
      <c r="S611" s="11" t="s">
        <v>2673</v>
      </c>
      <c r="T611" s="126" t="str">
        <f>IF(COUNTIFS('DWD RAW File'!$E:$E,$B611,'DWD RAW File'!$AF:$AF,$C$1)&gt;0, IF(COUNTIFS('DWD RAW File'!$E:$E,$B611,'DWD RAW File'!$AF:$AF,$C$1,'DWD RAW File'!$AB:$AB,"Present")&gt;0,"6th Day OT","OFF"), IF(COUNTIFS('DWD RAW File'!$E:$E,$B611,'DWD RAW File'!$AG:$AG,$C$1)&gt;0, IF(COUNTIFS('DWD RAW File'!$E:$E,$B611,'DWD RAW File'!$AG:$AG,$C$1,'DWD RAW File'!$AB:$AB,"Present")&gt;0,"7th Day OT","OFF"), IF(COUNTIFS('DWD RAW File'!$E:$E,$B611,'DWD RAW File'!$AB:$AB,"Present")&gt;0, "P", IF(COUNTIFS('DWD RAW File'!$E:$E,$B611,'DWD RAW File'!$AB:$AB,"Not Present",'DWD RAW File'!$AK:$AK,"&lt;&gt;")&gt;0, _xlfn.XLOOKUP($B611,'DWD RAW File'!$E:$E,'DWD RAW File'!$AK:$AK,""), IF(COUNTIFS('DWD RAW File'!$E:$E,$B611,'DWD RAW File'!$AB:$AB,"Not Present",'DWD RAW File'!$AL:$AL,"&lt;&gt;")&gt;0, _xlfn.XLOOKUP($B611,'DWD RAW File'!$E:$E,'DWD RAW File'!$AL:$AL,""), "AB")))))</f>
        <v>P</v>
      </c>
      <c r="U611" s="97"/>
      <c r="V611" s="51">
        <v>45789</v>
      </c>
      <c r="W611" s="49" t="s">
        <v>1562</v>
      </c>
      <c r="X611" s="121" t="str">
        <f>VLOOKUP(Table1[[#This Row],[Psoft No]],[2]Roster_1788384531598!$E$1:$AU$1334,28,0)</f>
        <v>Friday</v>
      </c>
      <c r="Y611" s="121" t="b">
        <f>Table1[[#This Row],[Column1]]=Table1[[#This Row],[OFF1]]</f>
        <v>1</v>
      </c>
    </row>
    <row r="612" spans="1:25" ht="13" hidden="1" customHeight="1">
      <c r="A612" s="11">
        <v>606</v>
      </c>
      <c r="B612" s="47">
        <v>204299070</v>
      </c>
      <c r="C612" s="87" t="s">
        <v>647</v>
      </c>
      <c r="D612" s="11" t="s">
        <v>648</v>
      </c>
      <c r="E612" s="48" t="s">
        <v>31</v>
      </c>
      <c r="F612" s="48" t="s">
        <v>74</v>
      </c>
      <c r="G612" s="11" t="s">
        <v>64</v>
      </c>
      <c r="H612" s="11" t="s">
        <v>75</v>
      </c>
      <c r="I612" s="11">
        <v>1299</v>
      </c>
      <c r="J612" s="49" t="str">
        <f>VLOOKUP(Table1[[#This Row],[Psoft No]],[1]Roster!$C$1:$AJ$1369,9,0)</f>
        <v>Night Shift</v>
      </c>
      <c r="K612" s="49" t="s">
        <v>76</v>
      </c>
      <c r="L612" s="49" t="str">
        <f>VLOOKUP(Table1[[#This Row],[Psoft No]],[1]Roster!$C$1:$AJ$1369,11,0)</f>
        <v>Tuesday</v>
      </c>
      <c r="M612" s="49" t="str">
        <f>VLOOKUP(Table1[[#This Row],[Psoft No]],[1]Roster!$C$1:$AJ$1369,12,0)</f>
        <v>Wednesday</v>
      </c>
      <c r="N612" s="48" t="s">
        <v>86</v>
      </c>
      <c r="O612" s="49" t="s">
        <v>37</v>
      </c>
      <c r="P612" s="11" t="s">
        <v>80</v>
      </c>
      <c r="Q612" s="11" t="s">
        <v>87</v>
      </c>
      <c r="R612" s="11" t="s">
        <v>626</v>
      </c>
      <c r="S612" s="11" t="s">
        <v>627</v>
      </c>
      <c r="T612" s="126" t="str">
        <f>IF(COUNTIFS('DWD RAW File'!$E:$E,$B612,'DWD RAW File'!$AF:$AF,$C$1)&gt;0, IF(COUNTIFS('DWD RAW File'!$E:$E,$B612,'DWD RAW File'!$AF:$AF,$C$1,'DWD RAW File'!$AB:$AB,"Present")&gt;0,"6th Day OT","OFF"), IF(COUNTIFS('DWD RAW File'!$E:$E,$B612,'DWD RAW File'!$AG:$AG,$C$1)&gt;0, IF(COUNTIFS('DWD RAW File'!$E:$E,$B612,'DWD RAW File'!$AG:$AG,$C$1,'DWD RAW File'!$AB:$AB,"Present")&gt;0,"7th Day OT","OFF"), IF(COUNTIFS('DWD RAW File'!$E:$E,$B612,'DWD RAW File'!$AB:$AB,"Present")&gt;0, "P", IF(COUNTIFS('DWD RAW File'!$E:$E,$B612,'DWD RAW File'!$AB:$AB,"Not Present",'DWD RAW File'!$AK:$AK,"&lt;&gt;")&gt;0, _xlfn.XLOOKUP($B612,'DWD RAW File'!$E:$E,'DWD RAW File'!$AK:$AK,""), IF(COUNTIFS('DWD RAW File'!$E:$E,$B612,'DWD RAW File'!$AB:$AB,"Not Present",'DWD RAW File'!$AL:$AL,"&lt;&gt;")&gt;0, _xlfn.XLOOKUP($B612,'DWD RAW File'!$E:$E,'DWD RAW File'!$AL:$AL,""), "AB")))))</f>
        <v>OFF</v>
      </c>
      <c r="U612" s="97"/>
      <c r="V612" s="51">
        <v>45586</v>
      </c>
      <c r="W612" s="49" t="s">
        <v>1563</v>
      </c>
      <c r="X612" s="121" t="str">
        <f>VLOOKUP(Table1[[#This Row],[Psoft No]],[2]Roster_1788384531598!$E$1:$AU$1334,28,0)</f>
        <v>Tuesday</v>
      </c>
      <c r="Y612" s="121" t="b">
        <f>Table1[[#This Row],[Column1]]=Table1[[#This Row],[OFF1]]</f>
        <v>1</v>
      </c>
    </row>
    <row r="613" spans="1:25" ht="13" hidden="1" customHeight="1">
      <c r="A613" s="11">
        <v>607</v>
      </c>
      <c r="B613" s="47">
        <v>203522193</v>
      </c>
      <c r="C613" s="87" t="s">
        <v>649</v>
      </c>
      <c r="D613" s="11" t="s">
        <v>650</v>
      </c>
      <c r="E613" s="48" t="s">
        <v>31</v>
      </c>
      <c r="F613" s="48" t="s">
        <v>74</v>
      </c>
      <c r="G613" s="11" t="s">
        <v>64</v>
      </c>
      <c r="H613" s="11" t="s">
        <v>75</v>
      </c>
      <c r="I613" s="11">
        <v>1299</v>
      </c>
      <c r="J613" s="49" t="str">
        <f>VLOOKUP(Table1[[#This Row],[Psoft No]],[1]Roster!$C$1:$AJ$1369,9,0)</f>
        <v>Night Shift</v>
      </c>
      <c r="K613" s="49" t="s">
        <v>76</v>
      </c>
      <c r="L613" s="49" t="str">
        <f>VLOOKUP(Table1[[#This Row],[Psoft No]],[1]Roster!$C$1:$AJ$1369,11,0)</f>
        <v>Wednesday</v>
      </c>
      <c r="M613" s="49" t="str">
        <f>VLOOKUP(Table1[[#This Row],[Psoft No]],[1]Roster!$C$1:$AJ$1369,12,0)</f>
        <v>Thursday</v>
      </c>
      <c r="N613" s="48" t="s">
        <v>86</v>
      </c>
      <c r="O613" s="49" t="s">
        <v>37</v>
      </c>
      <c r="P613" s="11" t="s">
        <v>80</v>
      </c>
      <c r="Q613" s="11" t="s">
        <v>99</v>
      </c>
      <c r="R613" s="49" t="s">
        <v>622</v>
      </c>
      <c r="S613" s="11" t="s">
        <v>623</v>
      </c>
      <c r="T613" s="126" t="str">
        <f>IF(COUNTIFS('DWD RAW File'!$E:$E,$B613,'DWD RAW File'!$AF:$AF,$C$1)&gt;0, IF(COUNTIFS('DWD RAW File'!$E:$E,$B613,'DWD RAW File'!$AF:$AF,$C$1,'DWD RAW File'!$AB:$AB,"Present")&gt;0,"6th Day OT","OFF"), IF(COUNTIFS('DWD RAW File'!$E:$E,$B613,'DWD RAW File'!$AG:$AG,$C$1)&gt;0, IF(COUNTIFS('DWD RAW File'!$E:$E,$B613,'DWD RAW File'!$AG:$AG,$C$1,'DWD RAW File'!$AB:$AB,"Present")&gt;0,"7th Day OT","OFF"), IF(COUNTIFS('DWD RAW File'!$E:$E,$B613,'DWD RAW File'!$AB:$AB,"Present")&gt;0, "P", IF(COUNTIFS('DWD RAW File'!$E:$E,$B613,'DWD RAW File'!$AB:$AB,"Not Present",'DWD RAW File'!$AK:$AK,"&lt;&gt;")&gt;0, _xlfn.XLOOKUP($B613,'DWD RAW File'!$E:$E,'DWD RAW File'!$AK:$AK,""), IF(COUNTIFS('DWD RAW File'!$E:$E,$B613,'DWD RAW File'!$AB:$AB,"Not Present",'DWD RAW File'!$AL:$AL,"&lt;&gt;")&gt;0, _xlfn.XLOOKUP($B613,'DWD RAW File'!$E:$E,'DWD RAW File'!$AL:$AL,""), "AB")))))</f>
        <v>OFF</v>
      </c>
      <c r="U613" s="97"/>
      <c r="V613" s="51">
        <v>45463</v>
      </c>
      <c r="W613" s="49" t="s">
        <v>1564</v>
      </c>
      <c r="X613" s="121" t="str">
        <f>VLOOKUP(Table1[[#This Row],[Psoft No]],[2]Roster_1788384531598!$E$1:$AU$1334,28,0)</f>
        <v>Wednesday</v>
      </c>
      <c r="Y613" s="121" t="b">
        <f>Table1[[#This Row],[Column1]]=Table1[[#This Row],[OFF1]]</f>
        <v>1</v>
      </c>
    </row>
    <row r="614" spans="1:25" ht="13" hidden="1" customHeight="1">
      <c r="A614" s="11">
        <v>608</v>
      </c>
      <c r="B614" s="47">
        <v>203851103</v>
      </c>
      <c r="C614" s="87" t="s">
        <v>651</v>
      </c>
      <c r="D614" s="11" t="s">
        <v>652</v>
      </c>
      <c r="E614" s="48" t="s">
        <v>31</v>
      </c>
      <c r="F614" s="48" t="s">
        <v>74</v>
      </c>
      <c r="G614" s="11" t="s">
        <v>64</v>
      </c>
      <c r="H614" s="11" t="s">
        <v>75</v>
      </c>
      <c r="I614" s="11">
        <v>1299</v>
      </c>
      <c r="J614" s="49" t="str">
        <f>VLOOKUP(Table1[[#This Row],[Psoft No]],[1]Roster!$C$1:$AJ$1369,9,0)</f>
        <v>Day Shift</v>
      </c>
      <c r="K614" s="49" t="s">
        <v>76</v>
      </c>
      <c r="L614" s="49" t="str">
        <f>VLOOKUP(Table1[[#This Row],[Psoft No]],[1]Roster!$C$1:$AJ$1369,11,0)</f>
        <v>Tuesday</v>
      </c>
      <c r="M614" s="49" t="str">
        <f>VLOOKUP(Table1[[#This Row],[Psoft No]],[1]Roster!$C$1:$AJ$1369,12,0)</f>
        <v>Wednesday</v>
      </c>
      <c r="N614" s="48" t="s">
        <v>79</v>
      </c>
      <c r="O614" s="49" t="s">
        <v>37</v>
      </c>
      <c r="P614" s="11" t="s">
        <v>80</v>
      </c>
      <c r="Q614" s="11" t="s">
        <v>81</v>
      </c>
      <c r="R614" s="49" t="s">
        <v>642</v>
      </c>
      <c r="S614" s="11" t="s">
        <v>1775</v>
      </c>
      <c r="T614" s="126" t="str">
        <f>IF(COUNTIFS('DWD RAW File'!$E:$E,$B614,'DWD RAW File'!$AF:$AF,$C$1)&gt;0, IF(COUNTIFS('DWD RAW File'!$E:$E,$B614,'DWD RAW File'!$AF:$AF,$C$1,'DWD RAW File'!$AB:$AB,"Present")&gt;0,"6th Day OT","OFF"), IF(COUNTIFS('DWD RAW File'!$E:$E,$B614,'DWD RAW File'!$AG:$AG,$C$1)&gt;0, IF(COUNTIFS('DWD RAW File'!$E:$E,$B614,'DWD RAW File'!$AG:$AG,$C$1,'DWD RAW File'!$AB:$AB,"Present")&gt;0,"7th Day OT","OFF"), IF(COUNTIFS('DWD RAW File'!$E:$E,$B614,'DWD RAW File'!$AB:$AB,"Present")&gt;0, "P", IF(COUNTIFS('DWD RAW File'!$E:$E,$B614,'DWD RAW File'!$AB:$AB,"Not Present",'DWD RAW File'!$AK:$AK,"&lt;&gt;")&gt;0, _xlfn.XLOOKUP($B614,'DWD RAW File'!$E:$E,'DWD RAW File'!$AK:$AK,""), IF(COUNTIFS('DWD RAW File'!$E:$E,$B614,'DWD RAW File'!$AB:$AB,"Not Present",'DWD RAW File'!$AL:$AL,"&lt;&gt;")&gt;0, _xlfn.XLOOKUP($B614,'DWD RAW File'!$E:$E,'DWD RAW File'!$AL:$AL,""), "AB")))))</f>
        <v>OFF</v>
      </c>
      <c r="U614" s="97"/>
      <c r="V614" s="51">
        <v>45524</v>
      </c>
      <c r="W614" s="49" t="s">
        <v>1564</v>
      </c>
      <c r="X614" s="121" t="str">
        <f>VLOOKUP(Table1[[#This Row],[Psoft No]],[2]Roster_1788384531598!$E$1:$AU$1334,28,0)</f>
        <v>Tuesday</v>
      </c>
      <c r="Y614" s="121" t="b">
        <f>Table1[[#This Row],[Column1]]=Table1[[#This Row],[OFF1]]</f>
        <v>1</v>
      </c>
    </row>
    <row r="615" spans="1:25" ht="13" hidden="1" customHeight="1">
      <c r="A615" s="11">
        <v>609</v>
      </c>
      <c r="B615" s="47">
        <v>206850851</v>
      </c>
      <c r="C615" s="87" t="s">
        <v>2311</v>
      </c>
      <c r="D615" s="47" t="s">
        <v>2312</v>
      </c>
      <c r="E615" s="47" t="s">
        <v>31</v>
      </c>
      <c r="F615" s="48" t="s">
        <v>74</v>
      </c>
      <c r="G615" s="11" t="s">
        <v>64</v>
      </c>
      <c r="H615" s="11" t="s">
        <v>75</v>
      </c>
      <c r="I615" s="47">
        <v>1299</v>
      </c>
      <c r="J615" s="49" t="str">
        <f>VLOOKUP(Table1[[#This Row],[Psoft No]],[1]Roster!$C$1:$AJ$1369,9,0)</f>
        <v>Day Shift</v>
      </c>
      <c r="K615" s="49" t="s">
        <v>76</v>
      </c>
      <c r="L615" s="49" t="str">
        <f>VLOOKUP(Table1[[#This Row],[Psoft No]],[1]Roster!$C$1:$AJ$1369,11,0)</f>
        <v>Tuesday</v>
      </c>
      <c r="M615" s="49" t="str">
        <f>VLOOKUP(Table1[[#This Row],[Psoft No]],[1]Roster!$C$1:$AJ$1369,12,0)</f>
        <v>Wednesday</v>
      </c>
      <c r="N615" s="49" t="s">
        <v>89</v>
      </c>
      <c r="O615" s="49" t="s">
        <v>37</v>
      </c>
      <c r="P615" s="11" t="s">
        <v>80</v>
      </c>
      <c r="Q615" s="47" t="s">
        <v>90</v>
      </c>
      <c r="R615" s="49" t="s">
        <v>642</v>
      </c>
      <c r="S615" s="47" t="s">
        <v>1775</v>
      </c>
      <c r="T615" s="126" t="str">
        <f>IF(COUNTIFS('DWD RAW File'!$E:$E,$B615,'DWD RAW File'!$AF:$AF,$C$1)&gt;0, IF(COUNTIFS('DWD RAW File'!$E:$E,$B615,'DWD RAW File'!$AF:$AF,$C$1,'DWD RAW File'!$AB:$AB,"Present")&gt;0,"6th Day OT","OFF"), IF(COUNTIFS('DWD RAW File'!$E:$E,$B615,'DWD RAW File'!$AG:$AG,$C$1)&gt;0, IF(COUNTIFS('DWD RAW File'!$E:$E,$B615,'DWD RAW File'!$AG:$AG,$C$1,'DWD RAW File'!$AB:$AB,"Present")&gt;0,"7th Day OT","OFF"), IF(COUNTIFS('DWD RAW File'!$E:$E,$B615,'DWD RAW File'!$AB:$AB,"Present")&gt;0, "P", IF(COUNTIFS('DWD RAW File'!$E:$E,$B615,'DWD RAW File'!$AB:$AB,"Not Present",'DWD RAW File'!$AK:$AK,"&lt;&gt;")&gt;0, _xlfn.XLOOKUP($B615,'DWD RAW File'!$E:$E,'DWD RAW File'!$AK:$AK,""), IF(COUNTIFS('DWD RAW File'!$E:$E,$B615,'DWD RAW File'!$AB:$AB,"Not Present",'DWD RAW File'!$AL:$AL,"&lt;&gt;")&gt;0, _xlfn.XLOOKUP($B615,'DWD RAW File'!$E:$E,'DWD RAW File'!$AL:$AL,""), "AB")))))</f>
        <v>OFF</v>
      </c>
      <c r="U615" s="97"/>
      <c r="V615" s="51">
        <v>46013</v>
      </c>
      <c r="W615" s="49" t="s">
        <v>1562</v>
      </c>
      <c r="X615" s="121" t="str">
        <f>VLOOKUP(Table1[[#This Row],[Psoft No]],[2]Roster_1788384531598!$E$1:$AU$1334,28,0)</f>
        <v>Tuesday</v>
      </c>
      <c r="Y615" s="121" t="b">
        <f>Table1[[#This Row],[Column1]]=Table1[[#This Row],[OFF1]]</f>
        <v>1</v>
      </c>
    </row>
    <row r="616" spans="1:25" ht="13" customHeight="1">
      <c r="A616" s="11">
        <v>610</v>
      </c>
      <c r="B616" s="47">
        <v>203965006</v>
      </c>
      <c r="C616" s="87" t="s">
        <v>653</v>
      </c>
      <c r="D616" s="11" t="s">
        <v>654</v>
      </c>
      <c r="E616" s="48" t="s">
        <v>31</v>
      </c>
      <c r="F616" s="48" t="s">
        <v>74</v>
      </c>
      <c r="G616" s="11" t="s">
        <v>64</v>
      </c>
      <c r="H616" s="11" t="s">
        <v>75</v>
      </c>
      <c r="I616" s="11">
        <v>1299</v>
      </c>
      <c r="J616" s="49" t="str">
        <f>VLOOKUP(Table1[[#This Row],[Psoft No]],[1]Roster!$C$1:$AJ$1369,9,0)</f>
        <v>Night Shift</v>
      </c>
      <c r="K616" s="49" t="s">
        <v>76</v>
      </c>
      <c r="L616" s="49" t="str">
        <f>VLOOKUP(Table1[[#This Row],[Psoft No]],[1]Roster!$C$1:$AJ$1369,11,0)</f>
        <v>Monday</v>
      </c>
      <c r="M616" s="49" t="str">
        <f>VLOOKUP(Table1[[#This Row],[Psoft No]],[1]Roster!$C$1:$AJ$1369,12,0)</f>
        <v>Tuesday</v>
      </c>
      <c r="N616" s="48" t="s">
        <v>86</v>
      </c>
      <c r="O616" s="49" t="s">
        <v>37</v>
      </c>
      <c r="P616" s="11" t="s">
        <v>80</v>
      </c>
      <c r="Q616" s="11" t="s">
        <v>99</v>
      </c>
      <c r="R616" s="49" t="s">
        <v>622</v>
      </c>
      <c r="S616" s="11" t="s">
        <v>623</v>
      </c>
      <c r="T616" s="126" t="s">
        <v>4</v>
      </c>
      <c r="U616" s="97"/>
      <c r="V616" s="51">
        <v>45544</v>
      </c>
      <c r="W616" s="49" t="s">
        <v>1562</v>
      </c>
      <c r="X616" s="121" t="str">
        <f>VLOOKUP(Table1[[#This Row],[Psoft No]],[2]Roster_1788384531598!$E$1:$AU$1334,28,0)</f>
        <v>Monday</v>
      </c>
      <c r="Y616" s="121" t="b">
        <f>Table1[[#This Row],[Column1]]=Table1[[#This Row],[OFF1]]</f>
        <v>1</v>
      </c>
    </row>
    <row r="617" spans="1:25" ht="13" hidden="1" customHeight="1">
      <c r="A617" s="11">
        <v>611</v>
      </c>
      <c r="B617" s="90">
        <v>204864796</v>
      </c>
      <c r="C617" s="47" t="s">
        <v>2674</v>
      </c>
      <c r="D617" s="87" t="s">
        <v>2675</v>
      </c>
      <c r="E617" s="48" t="s">
        <v>31</v>
      </c>
      <c r="F617" s="48" t="s">
        <v>74</v>
      </c>
      <c r="G617" s="11" t="s">
        <v>64</v>
      </c>
      <c r="H617" s="11" t="s">
        <v>75</v>
      </c>
      <c r="I617" s="11">
        <v>1299</v>
      </c>
      <c r="J617" s="49" t="str">
        <f>VLOOKUP(Table1[[#This Row],[Psoft No]],[1]Roster!$C$1:$AJ$1369,9,0)</f>
        <v>Day Shift</v>
      </c>
      <c r="K617" s="49" t="s">
        <v>76</v>
      </c>
      <c r="L617" s="49" t="str">
        <f>VLOOKUP(Table1[[#This Row],[Psoft No]],[1]Roster!$C$1:$AJ$1369,11,0)</f>
        <v>Tuesday</v>
      </c>
      <c r="M617" s="49" t="str">
        <f>VLOOKUP(Table1[[#This Row],[Psoft No]],[1]Roster!$C$1:$AJ$1369,12,0)</f>
        <v>Wednesday</v>
      </c>
      <c r="N617" s="48" t="s">
        <v>2676</v>
      </c>
      <c r="O617" s="49" t="s">
        <v>37</v>
      </c>
      <c r="P617" s="11" t="s">
        <v>80</v>
      </c>
      <c r="Q617" s="11" t="s">
        <v>90</v>
      </c>
      <c r="R617" s="11" t="s">
        <v>2773</v>
      </c>
      <c r="S617" s="11" t="s">
        <v>2774</v>
      </c>
      <c r="T617" s="126" t="str">
        <f>IF(COUNTIFS('DWD RAW File'!$E:$E,$B617,'DWD RAW File'!$AF:$AF,$C$1)&gt;0, IF(COUNTIFS('DWD RAW File'!$E:$E,$B617,'DWD RAW File'!$AF:$AF,$C$1,'DWD RAW File'!$AB:$AB,"Present")&gt;0,"6th Day OT","OFF"), IF(COUNTIFS('DWD RAW File'!$E:$E,$B617,'DWD RAW File'!$AG:$AG,$C$1)&gt;0, IF(COUNTIFS('DWD RAW File'!$E:$E,$B617,'DWD RAW File'!$AG:$AG,$C$1,'DWD RAW File'!$AB:$AB,"Present")&gt;0,"7th Day OT","OFF"), IF(COUNTIFS('DWD RAW File'!$E:$E,$B617,'DWD RAW File'!$AB:$AB,"Present")&gt;0, "P", IF(COUNTIFS('DWD RAW File'!$E:$E,$B617,'DWD RAW File'!$AB:$AB,"Not Present",'DWD RAW File'!$AK:$AK,"&lt;&gt;")&gt;0, _xlfn.XLOOKUP($B617,'DWD RAW File'!$E:$E,'DWD RAW File'!$AK:$AK,""), IF(COUNTIFS('DWD RAW File'!$E:$E,$B617,'DWD RAW File'!$AB:$AB,"Not Present",'DWD RAW File'!$AL:$AL,"&lt;&gt;")&gt;0, _xlfn.XLOOKUP($B617,'DWD RAW File'!$E:$E,'DWD RAW File'!$AL:$AL,""), "AB")))))</f>
        <v>OFF</v>
      </c>
      <c r="U617" s="97"/>
      <c r="V617" s="51">
        <v>45789</v>
      </c>
      <c r="W617" s="49" t="s">
        <v>1562</v>
      </c>
      <c r="X617" s="121" t="str">
        <f>VLOOKUP(Table1[[#This Row],[Psoft No]],[2]Roster_1788384531598!$E$1:$AU$1334,28,0)</f>
        <v>Tuesday</v>
      </c>
      <c r="Y617" s="121" t="b">
        <f>Table1[[#This Row],[Column1]]=Table1[[#This Row],[OFF1]]</f>
        <v>1</v>
      </c>
    </row>
    <row r="618" spans="1:25" ht="13" hidden="1" customHeight="1">
      <c r="A618" s="11">
        <v>612</v>
      </c>
      <c r="B618" s="47">
        <v>203477173</v>
      </c>
      <c r="C618" s="87" t="s">
        <v>655</v>
      </c>
      <c r="D618" s="11" t="s">
        <v>656</v>
      </c>
      <c r="E618" s="48" t="s">
        <v>31</v>
      </c>
      <c r="F618" s="48" t="s">
        <v>74</v>
      </c>
      <c r="G618" s="11" t="s">
        <v>64</v>
      </c>
      <c r="H618" s="11" t="s">
        <v>75</v>
      </c>
      <c r="I618" s="11">
        <v>1299</v>
      </c>
      <c r="J618" s="49" t="str">
        <f>VLOOKUP(Table1[[#This Row],[Psoft No]],[1]Roster!$C$1:$AJ$1369,9,0)</f>
        <v>Night Shift</v>
      </c>
      <c r="K618" s="49" t="s">
        <v>76</v>
      </c>
      <c r="L618" s="49" t="str">
        <f>VLOOKUP(Table1[[#This Row],[Psoft No]],[1]Roster!$C$1:$AJ$1369,11,0)</f>
        <v>Monday</v>
      </c>
      <c r="M618" s="49" t="str">
        <f>VLOOKUP(Table1[[#This Row],[Psoft No]],[1]Roster!$C$1:$AJ$1369,12,0)</f>
        <v>Tuesday</v>
      </c>
      <c r="N618" s="48" t="s">
        <v>86</v>
      </c>
      <c r="O618" s="49" t="s">
        <v>37</v>
      </c>
      <c r="P618" s="11" t="s">
        <v>80</v>
      </c>
      <c r="Q618" s="11" t="s">
        <v>99</v>
      </c>
      <c r="R618" s="49" t="s">
        <v>622</v>
      </c>
      <c r="S618" s="11" t="s">
        <v>623</v>
      </c>
      <c r="T618" s="126" t="str">
        <f>IF(COUNTIFS('DWD RAW File'!$E:$E,$B618,'DWD RAW File'!$AF:$AF,$C$1)&gt;0, IF(COUNTIFS('DWD RAW File'!$E:$E,$B618,'DWD RAW File'!$AF:$AF,$C$1,'DWD RAW File'!$AB:$AB,"Present")&gt;0,"6th Day OT","OFF"), IF(COUNTIFS('DWD RAW File'!$E:$E,$B618,'DWD RAW File'!$AG:$AG,$C$1)&gt;0, IF(COUNTIFS('DWD RAW File'!$E:$E,$B618,'DWD RAW File'!$AG:$AG,$C$1,'DWD RAW File'!$AB:$AB,"Present")&gt;0,"7th Day OT","OFF"), IF(COUNTIFS('DWD RAW File'!$E:$E,$B618,'DWD RAW File'!$AB:$AB,"Present")&gt;0, "P", IF(COUNTIFS('DWD RAW File'!$E:$E,$B618,'DWD RAW File'!$AB:$AB,"Not Present",'DWD RAW File'!$AK:$AK,"&lt;&gt;")&gt;0, _xlfn.XLOOKUP($B618,'DWD RAW File'!$E:$E,'DWD RAW File'!$AK:$AK,""), IF(COUNTIFS('DWD RAW File'!$E:$E,$B618,'DWD RAW File'!$AB:$AB,"Not Present",'DWD RAW File'!$AL:$AL,"&lt;&gt;")&gt;0, _xlfn.XLOOKUP($B618,'DWD RAW File'!$E:$E,'DWD RAW File'!$AL:$AL,""), "AB")))))</f>
        <v>P</v>
      </c>
      <c r="U618" s="97"/>
      <c r="V618" s="51">
        <v>45456</v>
      </c>
      <c r="W618" s="49" t="s">
        <v>1564</v>
      </c>
      <c r="X618" s="121" t="str">
        <f>VLOOKUP(Table1[[#This Row],[Psoft No]],[2]Roster_1788384531598!$E$1:$AU$1334,28,0)</f>
        <v>Monday</v>
      </c>
      <c r="Y618" s="121" t="b">
        <f>Table1[[#This Row],[Column1]]=Table1[[#This Row],[OFF1]]</f>
        <v>1</v>
      </c>
    </row>
    <row r="619" spans="1:25" ht="13" hidden="1" customHeight="1">
      <c r="A619" s="11">
        <v>613</v>
      </c>
      <c r="B619" s="47">
        <v>206915466</v>
      </c>
      <c r="C619" s="87" t="s">
        <v>1861</v>
      </c>
      <c r="D619" s="11" t="s">
        <v>1867</v>
      </c>
      <c r="E619" s="48" t="s">
        <v>31</v>
      </c>
      <c r="F619" s="48" t="s">
        <v>74</v>
      </c>
      <c r="G619" s="11" t="s">
        <v>64</v>
      </c>
      <c r="H619" s="11" t="s">
        <v>75</v>
      </c>
      <c r="I619" s="11">
        <v>1299</v>
      </c>
      <c r="J619" s="49" t="str">
        <f>VLOOKUP(Table1[[#This Row],[Psoft No]],[1]Roster!$C$1:$AJ$1369,9,0)</f>
        <v>Night Shift</v>
      </c>
      <c r="K619" s="49" t="s">
        <v>76</v>
      </c>
      <c r="L619" s="49" t="str">
        <f>VLOOKUP(Table1[[#This Row],[Psoft No]],[1]Roster!$C$1:$AJ$1369,11,0)</f>
        <v>Monday</v>
      </c>
      <c r="M619" s="49" t="str">
        <f>VLOOKUP(Table1[[#This Row],[Psoft No]],[1]Roster!$C$1:$AJ$1369,12,0)</f>
        <v>Tuesday</v>
      </c>
      <c r="N619" s="49" t="s">
        <v>89</v>
      </c>
      <c r="O619" s="49" t="s">
        <v>37</v>
      </c>
      <c r="P619" s="49" t="s">
        <v>80</v>
      </c>
      <c r="Q619" s="49" t="s">
        <v>90</v>
      </c>
      <c r="R619" s="49" t="s">
        <v>642</v>
      </c>
      <c r="S619" s="49" t="s">
        <v>1775</v>
      </c>
      <c r="T619" s="126" t="str">
        <f>IF(COUNTIFS('DWD RAW File'!$E:$E,$B619,'DWD RAW File'!$AF:$AF,$C$1)&gt;0, IF(COUNTIFS('DWD RAW File'!$E:$E,$B619,'DWD RAW File'!$AF:$AF,$C$1,'DWD RAW File'!$AB:$AB,"Present")&gt;0,"6th Day OT","OFF"), IF(COUNTIFS('DWD RAW File'!$E:$E,$B619,'DWD RAW File'!$AG:$AG,$C$1)&gt;0, IF(COUNTIFS('DWD RAW File'!$E:$E,$B619,'DWD RAW File'!$AG:$AG,$C$1,'DWD RAW File'!$AB:$AB,"Present")&gt;0,"7th Day OT","OFF"), IF(COUNTIFS('DWD RAW File'!$E:$E,$B619,'DWD RAW File'!$AB:$AB,"Present")&gt;0, "P", IF(COUNTIFS('DWD RAW File'!$E:$E,$B619,'DWD RAW File'!$AB:$AB,"Not Present",'DWD RAW File'!$AK:$AK,"&lt;&gt;")&gt;0, _xlfn.XLOOKUP($B619,'DWD RAW File'!$E:$E,'DWD RAW File'!$AK:$AK,""), IF(COUNTIFS('DWD RAW File'!$E:$E,$B619,'DWD RAW File'!$AB:$AB,"Not Present",'DWD RAW File'!$AL:$AL,"&lt;&gt;")&gt;0, _xlfn.XLOOKUP($B619,'DWD RAW File'!$E:$E,'DWD RAW File'!$AL:$AL,""), "AB")))))</f>
        <v>P</v>
      </c>
      <c r="U619" s="97"/>
      <c r="V619" s="51">
        <v>46034</v>
      </c>
      <c r="W619" s="49" t="s">
        <v>1561</v>
      </c>
      <c r="X619" s="121" t="str">
        <f>VLOOKUP(Table1[[#This Row],[Psoft No]],[2]Roster_1788384531598!$E$1:$AU$1334,28,0)</f>
        <v>Monday</v>
      </c>
      <c r="Y619" s="121" t="b">
        <f>Table1[[#This Row],[Column1]]=Table1[[#This Row],[OFF1]]</f>
        <v>1</v>
      </c>
    </row>
    <row r="620" spans="1:25" ht="13" hidden="1" customHeight="1">
      <c r="A620" s="11">
        <v>614</v>
      </c>
      <c r="B620" s="47">
        <v>203850770</v>
      </c>
      <c r="C620" s="87" t="s">
        <v>657</v>
      </c>
      <c r="D620" s="11" t="s">
        <v>658</v>
      </c>
      <c r="E620" s="48" t="s">
        <v>31</v>
      </c>
      <c r="F620" s="48" t="s">
        <v>74</v>
      </c>
      <c r="G620" s="11" t="s">
        <v>64</v>
      </c>
      <c r="H620" s="11" t="s">
        <v>75</v>
      </c>
      <c r="I620" s="11">
        <v>1299</v>
      </c>
      <c r="J620" s="49" t="str">
        <f>VLOOKUP(Table1[[#This Row],[Psoft No]],[1]Roster!$C$1:$AJ$1369,9,0)</f>
        <v>Night Shift</v>
      </c>
      <c r="K620" s="49" t="s">
        <v>76</v>
      </c>
      <c r="L620" s="49" t="str">
        <f>VLOOKUP(Table1[[#This Row],[Psoft No]],[1]Roster!$C$1:$AJ$1369,11,0)</f>
        <v>Tuesday</v>
      </c>
      <c r="M620" s="49" t="str">
        <f>VLOOKUP(Table1[[#This Row],[Psoft No]],[1]Roster!$C$1:$AJ$1369,12,0)</f>
        <v>Wednesday</v>
      </c>
      <c r="N620" s="48" t="s">
        <v>86</v>
      </c>
      <c r="O620" s="49" t="s">
        <v>37</v>
      </c>
      <c r="P620" s="11" t="s">
        <v>80</v>
      </c>
      <c r="Q620" s="11" t="s">
        <v>90</v>
      </c>
      <c r="R620" s="49" t="s">
        <v>642</v>
      </c>
      <c r="S620" s="11" t="s">
        <v>1775</v>
      </c>
      <c r="T620" s="126" t="str">
        <f>IF(COUNTIFS('DWD RAW File'!$E:$E,$B620,'DWD RAW File'!$AF:$AF,$C$1)&gt;0, IF(COUNTIFS('DWD RAW File'!$E:$E,$B620,'DWD RAW File'!$AF:$AF,$C$1,'DWD RAW File'!$AB:$AB,"Present")&gt;0,"6th Day OT","OFF"), IF(COUNTIFS('DWD RAW File'!$E:$E,$B620,'DWD RAW File'!$AG:$AG,$C$1)&gt;0, IF(COUNTIFS('DWD RAW File'!$E:$E,$B620,'DWD RAW File'!$AG:$AG,$C$1,'DWD RAW File'!$AB:$AB,"Present")&gt;0,"7th Day OT","OFF"), IF(COUNTIFS('DWD RAW File'!$E:$E,$B620,'DWD RAW File'!$AB:$AB,"Present")&gt;0, "P", IF(COUNTIFS('DWD RAW File'!$E:$E,$B620,'DWD RAW File'!$AB:$AB,"Not Present",'DWD RAW File'!$AK:$AK,"&lt;&gt;")&gt;0, _xlfn.XLOOKUP($B620,'DWD RAW File'!$E:$E,'DWD RAW File'!$AK:$AK,""), IF(COUNTIFS('DWD RAW File'!$E:$E,$B620,'DWD RAW File'!$AB:$AB,"Not Present",'DWD RAW File'!$AL:$AL,"&lt;&gt;")&gt;0, _xlfn.XLOOKUP($B620,'DWD RAW File'!$E:$E,'DWD RAW File'!$AL:$AL,""), "AB")))))</f>
        <v>OFF</v>
      </c>
      <c r="U620" s="97"/>
      <c r="V620" s="51">
        <v>45524</v>
      </c>
      <c r="W620" s="49" t="s">
        <v>1562</v>
      </c>
      <c r="X620" s="121" t="str">
        <f>VLOOKUP(Table1[[#This Row],[Psoft No]],[2]Roster_1788384531598!$E$1:$AU$1334,28,0)</f>
        <v>Tuesday</v>
      </c>
      <c r="Y620" s="121" t="b">
        <f>Table1[[#This Row],[Column1]]=Table1[[#This Row],[OFF1]]</f>
        <v>1</v>
      </c>
    </row>
    <row r="621" spans="1:25" ht="13" hidden="1" customHeight="1">
      <c r="A621" s="11">
        <v>615</v>
      </c>
      <c r="B621" s="47">
        <v>204116439</v>
      </c>
      <c r="C621" s="87" t="s">
        <v>659</v>
      </c>
      <c r="D621" s="11" t="s">
        <v>660</v>
      </c>
      <c r="E621" s="48" t="s">
        <v>31</v>
      </c>
      <c r="F621" s="48" t="s">
        <v>74</v>
      </c>
      <c r="G621" s="11" t="s">
        <v>64</v>
      </c>
      <c r="H621" s="11" t="s">
        <v>75</v>
      </c>
      <c r="I621" s="11">
        <v>1299</v>
      </c>
      <c r="J621" s="49" t="str">
        <f>VLOOKUP(Table1[[#This Row],[Psoft No]],[1]Roster!$C$1:$AJ$1369,9,0)</f>
        <v>Day Shift</v>
      </c>
      <c r="K621" s="49" t="s">
        <v>76</v>
      </c>
      <c r="L621" s="49" t="str">
        <f>VLOOKUP(Table1[[#This Row],[Psoft No]],[1]Roster!$C$1:$AJ$1369,11,0)</f>
        <v>Sunday</v>
      </c>
      <c r="M621" s="49" t="str">
        <f>VLOOKUP(Table1[[#This Row],[Psoft No]],[1]Roster!$C$1:$AJ$1369,12,0)</f>
        <v>Monday</v>
      </c>
      <c r="N621" s="48" t="s">
        <v>86</v>
      </c>
      <c r="O621" s="49" t="s">
        <v>37</v>
      </c>
      <c r="P621" s="11" t="s">
        <v>80</v>
      </c>
      <c r="Q621" s="11" t="s">
        <v>87</v>
      </c>
      <c r="R621" s="49" t="s">
        <v>642</v>
      </c>
      <c r="S621" s="11" t="s">
        <v>1775</v>
      </c>
      <c r="T621" s="126" t="str">
        <f>IF(COUNTIFS('DWD RAW File'!$E:$E,$B621,'DWD RAW File'!$AF:$AF,$C$1)&gt;0, IF(COUNTIFS('DWD RAW File'!$E:$E,$B621,'DWD RAW File'!$AF:$AF,$C$1,'DWD RAW File'!$AB:$AB,"Present")&gt;0,"6th Day OT","OFF"), IF(COUNTIFS('DWD RAW File'!$E:$E,$B621,'DWD RAW File'!$AG:$AG,$C$1)&gt;0, IF(COUNTIFS('DWD RAW File'!$E:$E,$B621,'DWD RAW File'!$AG:$AG,$C$1,'DWD RAW File'!$AB:$AB,"Present")&gt;0,"7th Day OT","OFF"), IF(COUNTIFS('DWD RAW File'!$E:$E,$B621,'DWD RAW File'!$AB:$AB,"Present")&gt;0, "P", IF(COUNTIFS('DWD RAW File'!$E:$E,$B621,'DWD RAW File'!$AB:$AB,"Not Present",'DWD RAW File'!$AK:$AK,"&lt;&gt;")&gt;0, _xlfn.XLOOKUP($B621,'DWD RAW File'!$E:$E,'DWD RAW File'!$AK:$AK,""), IF(COUNTIFS('DWD RAW File'!$E:$E,$B621,'DWD RAW File'!$AB:$AB,"Not Present",'DWD RAW File'!$AL:$AL,"&lt;&gt;")&gt;0, _xlfn.XLOOKUP($B621,'DWD RAW File'!$E:$E,'DWD RAW File'!$AL:$AL,""), "AB")))))</f>
        <v>P</v>
      </c>
      <c r="U621" s="97"/>
      <c r="V621" s="51">
        <v>45561</v>
      </c>
      <c r="W621" s="49" t="s">
        <v>1561</v>
      </c>
      <c r="X621" s="121" t="str">
        <f>VLOOKUP(Table1[[#This Row],[Psoft No]],[2]Roster_1788384531598!$E$1:$AU$1334,28,0)</f>
        <v>Sunday</v>
      </c>
      <c r="Y621" s="121" t="b">
        <f>Table1[[#This Row],[Column1]]=Table1[[#This Row],[OFF1]]</f>
        <v>1</v>
      </c>
    </row>
    <row r="622" spans="1:25" ht="13" customHeight="1">
      <c r="A622" s="11">
        <v>616</v>
      </c>
      <c r="B622" s="47">
        <v>112649477</v>
      </c>
      <c r="C622" s="87" t="s">
        <v>661</v>
      </c>
      <c r="D622" s="11" t="s">
        <v>662</v>
      </c>
      <c r="E622" s="48" t="s">
        <v>31</v>
      </c>
      <c r="F622" s="48" t="s">
        <v>74</v>
      </c>
      <c r="G622" s="11" t="s">
        <v>64</v>
      </c>
      <c r="H622" s="11" t="s">
        <v>75</v>
      </c>
      <c r="I622" s="11">
        <v>1299</v>
      </c>
      <c r="J622" s="49" t="str">
        <f>VLOOKUP(Table1[[#This Row],[Psoft No]],[1]Roster!$C$1:$AJ$1369,9,0)</f>
        <v>Night Shift</v>
      </c>
      <c r="K622" s="49" t="s">
        <v>76</v>
      </c>
      <c r="L622" s="49" t="str">
        <f>VLOOKUP(Table1[[#This Row],[Psoft No]],[1]Roster!$C$1:$AJ$1369,11,0)</f>
        <v>Sunday</v>
      </c>
      <c r="M622" s="49" t="str">
        <f>VLOOKUP(Table1[[#This Row],[Psoft No]],[1]Roster!$C$1:$AJ$1369,12,0)</f>
        <v>Monday</v>
      </c>
      <c r="N622" s="48" t="s">
        <v>86</v>
      </c>
      <c r="O622" s="49" t="s">
        <v>37</v>
      </c>
      <c r="P622" s="11" t="s">
        <v>80</v>
      </c>
      <c r="Q622" s="11" t="s">
        <v>87</v>
      </c>
      <c r="R622" s="11" t="s">
        <v>1055</v>
      </c>
      <c r="S622" s="11" t="s">
        <v>2651</v>
      </c>
      <c r="T622" s="126" t="s">
        <v>4</v>
      </c>
      <c r="U622" s="97"/>
      <c r="V622" s="51">
        <v>45568</v>
      </c>
      <c r="W622" s="49" t="s">
        <v>1563</v>
      </c>
      <c r="X622" s="121" t="str">
        <f>VLOOKUP(Table1[[#This Row],[Psoft No]],[2]Roster_1788384531598!$E$1:$AU$1334,28,0)</f>
        <v>Sunday</v>
      </c>
      <c r="Y622" s="121" t="b">
        <f>Table1[[#This Row],[Column1]]=Table1[[#This Row],[OFF1]]</f>
        <v>1</v>
      </c>
    </row>
    <row r="623" spans="1:25" ht="13" hidden="1" customHeight="1">
      <c r="A623" s="11">
        <v>617</v>
      </c>
      <c r="B623" s="47">
        <v>205846579</v>
      </c>
      <c r="C623" s="87" t="s">
        <v>663</v>
      </c>
      <c r="D623" s="11" t="s">
        <v>664</v>
      </c>
      <c r="E623" s="48" t="s">
        <v>31</v>
      </c>
      <c r="F623" s="48" t="s">
        <v>74</v>
      </c>
      <c r="G623" s="11" t="s">
        <v>64</v>
      </c>
      <c r="H623" s="11" t="s">
        <v>75</v>
      </c>
      <c r="I623" s="11">
        <v>1299</v>
      </c>
      <c r="J623" s="49" t="str">
        <f>VLOOKUP(Table1[[#This Row],[Psoft No]],[1]Roster!$C$1:$AJ$1369,9,0)</f>
        <v>Night Shift</v>
      </c>
      <c r="K623" s="49" t="s">
        <v>76</v>
      </c>
      <c r="L623" s="49" t="str">
        <f>VLOOKUP(Table1[[#This Row],[Psoft No]],[1]Roster!$C$1:$AJ$1369,11,0)</f>
        <v>Thursday</v>
      </c>
      <c r="M623" s="49" t="str">
        <f>VLOOKUP(Table1[[#This Row],[Psoft No]],[1]Roster!$C$1:$AJ$1369,12,0)</f>
        <v>Friday</v>
      </c>
      <c r="N623" s="49" t="s">
        <v>89</v>
      </c>
      <c r="O623" s="49" t="s">
        <v>37</v>
      </c>
      <c r="P623" s="11" t="s">
        <v>80</v>
      </c>
      <c r="Q623" s="11" t="s">
        <v>96</v>
      </c>
      <c r="R623" s="11" t="s">
        <v>626</v>
      </c>
      <c r="S623" s="11" t="s">
        <v>627</v>
      </c>
      <c r="T623" s="126" t="str">
        <f>IF(COUNTIFS('DWD RAW File'!$E:$E,$B623,'DWD RAW File'!$AF:$AF,$C$1)&gt;0, IF(COUNTIFS('DWD RAW File'!$E:$E,$B623,'DWD RAW File'!$AF:$AF,$C$1,'DWD RAW File'!$AB:$AB,"Present")&gt;0,"6th Day OT","OFF"), IF(COUNTIFS('DWD RAW File'!$E:$E,$B623,'DWD RAW File'!$AG:$AG,$C$1)&gt;0, IF(COUNTIFS('DWD RAW File'!$E:$E,$B623,'DWD RAW File'!$AG:$AG,$C$1,'DWD RAW File'!$AB:$AB,"Present")&gt;0,"7th Day OT","OFF"), IF(COUNTIFS('DWD RAW File'!$E:$E,$B623,'DWD RAW File'!$AB:$AB,"Present")&gt;0, "P", IF(COUNTIFS('DWD RAW File'!$E:$E,$B623,'DWD RAW File'!$AB:$AB,"Not Present",'DWD RAW File'!$AK:$AK,"&lt;&gt;")&gt;0, _xlfn.XLOOKUP($B623,'DWD RAW File'!$E:$E,'DWD RAW File'!$AK:$AK,""), IF(COUNTIFS('DWD RAW File'!$E:$E,$B623,'DWD RAW File'!$AB:$AB,"Not Present",'DWD RAW File'!$AL:$AL,"&lt;&gt;")&gt;0, _xlfn.XLOOKUP($B623,'DWD RAW File'!$E:$E,'DWD RAW File'!$AL:$AL,""), "AB")))))</f>
        <v>P</v>
      </c>
      <c r="U623" s="97"/>
      <c r="V623" s="51">
        <v>45894</v>
      </c>
      <c r="W623" s="49" t="s">
        <v>1562</v>
      </c>
      <c r="X623" s="121" t="str">
        <f>VLOOKUP(Table1[[#This Row],[Psoft No]],[2]Roster_1788384531598!$E$1:$AU$1334,28,0)</f>
        <v>Thursday</v>
      </c>
      <c r="Y623" s="121" t="b">
        <f>Table1[[#This Row],[Column1]]=Table1[[#This Row],[OFF1]]</f>
        <v>1</v>
      </c>
    </row>
    <row r="624" spans="1:25" ht="13" hidden="1" customHeight="1">
      <c r="A624" s="11">
        <v>618</v>
      </c>
      <c r="B624" s="47">
        <v>203555843</v>
      </c>
      <c r="C624" s="87" t="s">
        <v>665</v>
      </c>
      <c r="D624" s="11" t="s">
        <v>666</v>
      </c>
      <c r="E624" s="48" t="s">
        <v>31</v>
      </c>
      <c r="F624" s="48" t="s">
        <v>74</v>
      </c>
      <c r="G624" s="11" t="s">
        <v>64</v>
      </c>
      <c r="H624" s="11" t="s">
        <v>75</v>
      </c>
      <c r="I624" s="11">
        <v>1299</v>
      </c>
      <c r="J624" s="49" t="str">
        <f>VLOOKUP(Table1[[#This Row],[Psoft No]],[1]Roster!$C$1:$AJ$1369,9,0)</f>
        <v>Day Shift</v>
      </c>
      <c r="K624" s="49" t="s">
        <v>76</v>
      </c>
      <c r="L624" s="49" t="str">
        <f>VLOOKUP(Table1[[#This Row],[Psoft No]],[1]Roster!$C$1:$AJ$1369,11,0)</f>
        <v>Saturday</v>
      </c>
      <c r="M624" s="49" t="str">
        <f>VLOOKUP(Table1[[#This Row],[Psoft No]],[1]Roster!$C$1:$AJ$1369,12,0)</f>
        <v>Sunday</v>
      </c>
      <c r="N624" s="48" t="s">
        <v>86</v>
      </c>
      <c r="O624" s="49" t="s">
        <v>37</v>
      </c>
      <c r="P624" s="11" t="s">
        <v>80</v>
      </c>
      <c r="Q624" s="11" t="s">
        <v>99</v>
      </c>
      <c r="R624" s="11" t="s">
        <v>1055</v>
      </c>
      <c r="S624" s="11" t="s">
        <v>2651</v>
      </c>
      <c r="T624" s="126" t="str">
        <f>IF(COUNTIFS('DWD RAW File'!$E:$E,$B624,'DWD RAW File'!$AF:$AF,$C$1)&gt;0, IF(COUNTIFS('DWD RAW File'!$E:$E,$B624,'DWD RAW File'!$AF:$AF,$C$1,'DWD RAW File'!$AB:$AB,"Present")&gt;0,"6th Day OT","OFF"), IF(COUNTIFS('DWD RAW File'!$E:$E,$B624,'DWD RAW File'!$AG:$AG,$C$1)&gt;0, IF(COUNTIFS('DWD RAW File'!$E:$E,$B624,'DWD RAW File'!$AG:$AG,$C$1,'DWD RAW File'!$AB:$AB,"Present")&gt;0,"7th Day OT","OFF"), IF(COUNTIFS('DWD RAW File'!$E:$E,$B624,'DWD RAW File'!$AB:$AB,"Present")&gt;0, "P", IF(COUNTIFS('DWD RAW File'!$E:$E,$B624,'DWD RAW File'!$AB:$AB,"Not Present",'DWD RAW File'!$AK:$AK,"&lt;&gt;")&gt;0, _xlfn.XLOOKUP($B624,'DWD RAW File'!$E:$E,'DWD RAW File'!$AK:$AK,""), IF(COUNTIFS('DWD RAW File'!$E:$E,$B624,'DWD RAW File'!$AB:$AB,"Not Present",'DWD RAW File'!$AL:$AL,"&lt;&gt;")&gt;0, _xlfn.XLOOKUP($B624,'DWD RAW File'!$E:$E,'DWD RAW File'!$AL:$AL,""), "AB")))))</f>
        <v>P</v>
      </c>
      <c r="U624" s="97"/>
      <c r="V624" s="51">
        <v>45470</v>
      </c>
      <c r="W624" s="49" t="s">
        <v>1562</v>
      </c>
      <c r="X624" s="121" t="str">
        <f>VLOOKUP(Table1[[#This Row],[Psoft No]],[2]Roster_1788384531598!$E$1:$AU$1334,28,0)</f>
        <v>Saturday</v>
      </c>
      <c r="Y624" s="121" t="b">
        <f>Table1[[#This Row],[Column1]]=Table1[[#This Row],[OFF1]]</f>
        <v>1</v>
      </c>
    </row>
    <row r="625" spans="1:25" ht="13" hidden="1" customHeight="1">
      <c r="A625" s="11">
        <v>619</v>
      </c>
      <c r="B625" s="47">
        <v>205852635</v>
      </c>
      <c r="C625" s="87" t="s">
        <v>2812</v>
      </c>
      <c r="D625" s="11" t="s">
        <v>2813</v>
      </c>
      <c r="E625" s="48" t="s">
        <v>31</v>
      </c>
      <c r="F625" s="48" t="s">
        <v>74</v>
      </c>
      <c r="G625" s="11" t="s">
        <v>64</v>
      </c>
      <c r="H625" s="11" t="s">
        <v>75</v>
      </c>
      <c r="I625" s="11">
        <v>1299</v>
      </c>
      <c r="J625" s="49" t="str">
        <f>VLOOKUP(Table1[[#This Row],[Psoft No]],[1]Roster!$C$1:$AJ$1369,9,0)</f>
        <v>Night Shift</v>
      </c>
      <c r="K625" s="11" t="s">
        <v>76</v>
      </c>
      <c r="L625" s="49" t="str">
        <f>VLOOKUP(Table1[[#This Row],[Psoft No]],[1]Roster!$C$1:$AJ$1369,11,0)</f>
        <v>Wednesday</v>
      </c>
      <c r="M625" s="49" t="str">
        <f>VLOOKUP(Table1[[#This Row],[Psoft No]],[1]Roster!$C$1:$AJ$1369,12,0)</f>
        <v>Thursday</v>
      </c>
      <c r="N625" s="49" t="s">
        <v>79</v>
      </c>
      <c r="O625" s="11" t="s">
        <v>37</v>
      </c>
      <c r="P625" s="11" t="s">
        <v>80</v>
      </c>
      <c r="Q625" s="11" t="s">
        <v>96</v>
      </c>
      <c r="R625" s="11" t="s">
        <v>1055</v>
      </c>
      <c r="S625" s="11" t="s">
        <v>2651</v>
      </c>
      <c r="T625" s="126" t="str">
        <f>IF(COUNTIFS('DWD RAW File'!$E:$E,$B625,'DWD RAW File'!$AF:$AF,$C$1)&gt;0, IF(COUNTIFS('DWD RAW File'!$E:$E,$B625,'DWD RAW File'!$AF:$AF,$C$1,'DWD RAW File'!$AB:$AB,"Present")&gt;0,"6th Day OT","OFF"), IF(COUNTIFS('DWD RAW File'!$E:$E,$B625,'DWD RAW File'!$AG:$AG,$C$1)&gt;0, IF(COUNTIFS('DWD RAW File'!$E:$E,$B625,'DWD RAW File'!$AG:$AG,$C$1,'DWD RAW File'!$AB:$AB,"Present")&gt;0,"7th Day OT","OFF"), IF(COUNTIFS('DWD RAW File'!$E:$E,$B625,'DWD RAW File'!$AB:$AB,"Present")&gt;0, "P", IF(COUNTIFS('DWD RAW File'!$E:$E,$B625,'DWD RAW File'!$AB:$AB,"Not Present",'DWD RAW File'!$AK:$AK,"&lt;&gt;")&gt;0, _xlfn.XLOOKUP($B625,'DWD RAW File'!$E:$E,'DWD RAW File'!$AK:$AK,""), IF(COUNTIFS('DWD RAW File'!$E:$E,$B625,'DWD RAW File'!$AB:$AB,"Not Present",'DWD RAW File'!$AL:$AL,"&lt;&gt;")&gt;0, _xlfn.XLOOKUP($B625,'DWD RAW File'!$E:$E,'DWD RAW File'!$AL:$AL,""), "AB")))))</f>
        <v>OFF</v>
      </c>
      <c r="U625" s="97"/>
      <c r="V625" s="51">
        <v>46239</v>
      </c>
      <c r="W625" s="11" t="s">
        <v>1564</v>
      </c>
      <c r="X625" s="121" t="str">
        <f>VLOOKUP(Table1[[#This Row],[Psoft No]],[2]Roster_1788384531598!$E$1:$AU$1334,28,0)</f>
        <v>Wednesday</v>
      </c>
      <c r="Y625" s="121" t="b">
        <f>Table1[[#This Row],[Column1]]=Table1[[#This Row],[OFF1]]</f>
        <v>1</v>
      </c>
    </row>
    <row r="626" spans="1:25" ht="13" hidden="1" customHeight="1">
      <c r="A626" s="11">
        <v>620</v>
      </c>
      <c r="B626" s="47">
        <v>203992092</v>
      </c>
      <c r="C626" s="87" t="s">
        <v>667</v>
      </c>
      <c r="D626" s="11" t="s">
        <v>668</v>
      </c>
      <c r="E626" s="48" t="s">
        <v>31</v>
      </c>
      <c r="F626" s="48" t="s">
        <v>74</v>
      </c>
      <c r="G626" s="11" t="s">
        <v>64</v>
      </c>
      <c r="H626" s="11" t="s">
        <v>75</v>
      </c>
      <c r="I626" s="11">
        <v>1299</v>
      </c>
      <c r="J626" s="49" t="str">
        <f>VLOOKUP(Table1[[#This Row],[Psoft No]],[1]Roster!$C$1:$AJ$1369,9,0)</f>
        <v>Night Shift</v>
      </c>
      <c r="K626" s="49" t="s">
        <v>76</v>
      </c>
      <c r="L626" s="49" t="str">
        <f>VLOOKUP(Table1[[#This Row],[Psoft No]],[1]Roster!$C$1:$AJ$1369,11,0)</f>
        <v>Friday</v>
      </c>
      <c r="M626" s="49" t="str">
        <f>VLOOKUP(Table1[[#This Row],[Psoft No]],[1]Roster!$C$1:$AJ$1369,12,0)</f>
        <v>Saturday</v>
      </c>
      <c r="N626" s="48" t="s">
        <v>79</v>
      </c>
      <c r="O626" s="49" t="s">
        <v>37</v>
      </c>
      <c r="P626" s="11" t="s">
        <v>80</v>
      </c>
      <c r="Q626" s="11" t="s">
        <v>81</v>
      </c>
      <c r="R626" s="49" t="s">
        <v>622</v>
      </c>
      <c r="S626" s="11" t="s">
        <v>623</v>
      </c>
      <c r="T626" s="126" t="str">
        <f>IF(COUNTIFS('DWD RAW File'!$E:$E,$B626,'DWD RAW File'!$AF:$AF,$C$1)&gt;0, IF(COUNTIFS('DWD RAW File'!$E:$E,$B626,'DWD RAW File'!$AF:$AF,$C$1,'DWD RAW File'!$AB:$AB,"Present")&gt;0,"6th Day OT","OFF"), IF(COUNTIFS('DWD RAW File'!$E:$E,$B626,'DWD RAW File'!$AG:$AG,$C$1)&gt;0, IF(COUNTIFS('DWD RAW File'!$E:$E,$B626,'DWD RAW File'!$AG:$AG,$C$1,'DWD RAW File'!$AB:$AB,"Present")&gt;0,"7th Day OT","OFF"), IF(COUNTIFS('DWD RAW File'!$E:$E,$B626,'DWD RAW File'!$AB:$AB,"Present")&gt;0, "P", IF(COUNTIFS('DWD RAW File'!$E:$E,$B626,'DWD RAW File'!$AB:$AB,"Not Present",'DWD RAW File'!$AK:$AK,"&lt;&gt;")&gt;0, _xlfn.XLOOKUP($B626,'DWD RAW File'!$E:$E,'DWD RAW File'!$AK:$AK,""), IF(COUNTIFS('DWD RAW File'!$E:$E,$B626,'DWD RAW File'!$AB:$AB,"Not Present",'DWD RAW File'!$AL:$AL,"&lt;&gt;")&gt;0, _xlfn.XLOOKUP($B626,'DWD RAW File'!$E:$E,'DWD RAW File'!$AL:$AL,""), "AB")))))</f>
        <v>P</v>
      </c>
      <c r="U626" s="97"/>
      <c r="V626" s="51">
        <v>45547</v>
      </c>
      <c r="W626" s="49" t="s">
        <v>1562</v>
      </c>
      <c r="X626" s="121" t="str">
        <f>VLOOKUP(Table1[[#This Row],[Psoft No]],[2]Roster_1788384531598!$E$1:$AU$1334,28,0)</f>
        <v>Friday</v>
      </c>
      <c r="Y626" s="121" t="b">
        <f>Table1[[#This Row],[Column1]]=Table1[[#This Row],[OFF1]]</f>
        <v>1</v>
      </c>
    </row>
    <row r="627" spans="1:25" ht="13" hidden="1" customHeight="1">
      <c r="A627" s="11">
        <v>621</v>
      </c>
      <c r="B627" s="47">
        <v>205839289</v>
      </c>
      <c r="C627" s="87" t="s">
        <v>669</v>
      </c>
      <c r="D627" s="11" t="s">
        <v>670</v>
      </c>
      <c r="E627" s="48" t="s">
        <v>31</v>
      </c>
      <c r="F627" s="48" t="s">
        <v>74</v>
      </c>
      <c r="G627" s="11" t="s">
        <v>64</v>
      </c>
      <c r="H627" s="11" t="s">
        <v>75</v>
      </c>
      <c r="I627" s="11">
        <v>1299</v>
      </c>
      <c r="J627" s="49" t="str">
        <f>VLOOKUP(Table1[[#This Row],[Psoft No]],[1]Roster!$C$1:$AJ$1369,9,0)</f>
        <v>Day Shift</v>
      </c>
      <c r="K627" s="49" t="s">
        <v>76</v>
      </c>
      <c r="L627" s="49" t="str">
        <f>VLOOKUP(Table1[[#This Row],[Psoft No]],[1]Roster!$C$1:$AJ$1369,11,0)</f>
        <v>Monday</v>
      </c>
      <c r="M627" s="49" t="str">
        <f>VLOOKUP(Table1[[#This Row],[Psoft No]],[1]Roster!$C$1:$AJ$1369,12,0)</f>
        <v>Tuesday</v>
      </c>
      <c r="N627" s="49" t="s">
        <v>89</v>
      </c>
      <c r="O627" s="49" t="s">
        <v>37</v>
      </c>
      <c r="P627" s="11" t="s">
        <v>80</v>
      </c>
      <c r="Q627" s="11" t="s">
        <v>90</v>
      </c>
      <c r="R627" s="49" t="s">
        <v>622</v>
      </c>
      <c r="S627" s="11" t="s">
        <v>623</v>
      </c>
      <c r="T627" s="126" t="str">
        <f>IF(COUNTIFS('DWD RAW File'!$E:$E,$B627,'DWD RAW File'!$AF:$AF,$C$1)&gt;0, IF(COUNTIFS('DWD RAW File'!$E:$E,$B627,'DWD RAW File'!$AF:$AF,$C$1,'DWD RAW File'!$AB:$AB,"Present")&gt;0,"6th Day OT","OFF"), IF(COUNTIFS('DWD RAW File'!$E:$E,$B627,'DWD RAW File'!$AG:$AG,$C$1)&gt;0, IF(COUNTIFS('DWD RAW File'!$E:$E,$B627,'DWD RAW File'!$AG:$AG,$C$1,'DWD RAW File'!$AB:$AB,"Present")&gt;0,"7th Day OT","OFF"), IF(COUNTIFS('DWD RAW File'!$E:$E,$B627,'DWD RAW File'!$AB:$AB,"Present")&gt;0, "P", IF(COUNTIFS('DWD RAW File'!$E:$E,$B627,'DWD RAW File'!$AB:$AB,"Not Present",'DWD RAW File'!$AK:$AK,"&lt;&gt;")&gt;0, _xlfn.XLOOKUP($B627,'DWD RAW File'!$E:$E,'DWD RAW File'!$AK:$AK,""), IF(COUNTIFS('DWD RAW File'!$E:$E,$B627,'DWD RAW File'!$AB:$AB,"Not Present",'DWD RAW File'!$AL:$AL,"&lt;&gt;")&gt;0, _xlfn.XLOOKUP($B627,'DWD RAW File'!$E:$E,'DWD RAW File'!$AL:$AL,""), "AB")))))</f>
        <v>P</v>
      </c>
      <c r="U627" s="97"/>
      <c r="V627" s="51">
        <v>45894</v>
      </c>
      <c r="W627" s="49" t="s">
        <v>1561</v>
      </c>
      <c r="X627" s="121" t="str">
        <f>VLOOKUP(Table1[[#This Row],[Psoft No]],[2]Roster_1788384531598!$E$1:$AU$1334,28,0)</f>
        <v>Monday</v>
      </c>
      <c r="Y627" s="121" t="b">
        <f>Table1[[#This Row],[Column1]]=Table1[[#This Row],[OFF1]]</f>
        <v>1</v>
      </c>
    </row>
    <row r="628" spans="1:25" ht="13" hidden="1" customHeight="1">
      <c r="A628" s="11">
        <v>622</v>
      </c>
      <c r="B628" s="90">
        <v>203850772</v>
      </c>
      <c r="C628" s="47" t="s">
        <v>2677</v>
      </c>
      <c r="D628" s="87" t="s">
        <v>2678</v>
      </c>
      <c r="E628" s="48" t="s">
        <v>31</v>
      </c>
      <c r="F628" s="48" t="s">
        <v>74</v>
      </c>
      <c r="G628" s="11" t="s">
        <v>64</v>
      </c>
      <c r="H628" s="11" t="s">
        <v>75</v>
      </c>
      <c r="I628" s="11">
        <v>1299</v>
      </c>
      <c r="J628" s="49" t="str">
        <f>VLOOKUP(Table1[[#This Row],[Psoft No]],[1]Roster!$C$1:$AJ$1369,9,0)</f>
        <v>Night Shift</v>
      </c>
      <c r="K628" s="49" t="s">
        <v>76</v>
      </c>
      <c r="L628" s="49" t="str">
        <f>VLOOKUP(Table1[[#This Row],[Psoft No]],[1]Roster!$C$1:$AJ$1369,11,0)</f>
        <v>Wednesday</v>
      </c>
      <c r="M628" s="49" t="str">
        <f>VLOOKUP(Table1[[#This Row],[Psoft No]],[1]Roster!$C$1:$AJ$1369,12,0)</f>
        <v>Thursday</v>
      </c>
      <c r="N628" s="49" t="s">
        <v>89</v>
      </c>
      <c r="O628" s="49" t="s">
        <v>37</v>
      </c>
      <c r="P628" s="11" t="s">
        <v>80</v>
      </c>
      <c r="Q628" s="11" t="s">
        <v>90</v>
      </c>
      <c r="R628" s="11" t="s">
        <v>2773</v>
      </c>
      <c r="S628" s="11" t="s">
        <v>2774</v>
      </c>
      <c r="T628" s="126" t="str">
        <f>IF(COUNTIFS('DWD RAW File'!$E:$E,$B628,'DWD RAW File'!$AF:$AF,$C$1)&gt;0, IF(COUNTIFS('DWD RAW File'!$E:$E,$B628,'DWD RAW File'!$AF:$AF,$C$1,'DWD RAW File'!$AB:$AB,"Present")&gt;0,"6th Day OT","OFF"), IF(COUNTIFS('DWD RAW File'!$E:$E,$B628,'DWD RAW File'!$AG:$AG,$C$1)&gt;0, IF(COUNTIFS('DWD RAW File'!$E:$E,$B628,'DWD RAW File'!$AG:$AG,$C$1,'DWD RAW File'!$AB:$AB,"Present")&gt;0,"7th Day OT","OFF"), IF(COUNTIFS('DWD RAW File'!$E:$E,$B628,'DWD RAW File'!$AB:$AB,"Present")&gt;0, "P", IF(COUNTIFS('DWD RAW File'!$E:$E,$B628,'DWD RAW File'!$AB:$AB,"Not Present",'DWD RAW File'!$AK:$AK,"&lt;&gt;")&gt;0, _xlfn.XLOOKUP($B628,'DWD RAW File'!$E:$E,'DWD RAW File'!$AK:$AK,""), IF(COUNTIFS('DWD RAW File'!$E:$E,$B628,'DWD RAW File'!$AB:$AB,"Not Present",'DWD RAW File'!$AL:$AL,"&lt;&gt;")&gt;0, _xlfn.XLOOKUP($B628,'DWD RAW File'!$E:$E,'DWD RAW File'!$AL:$AL,""), "AB")))))</f>
        <v>OFF</v>
      </c>
      <c r="U628" s="97"/>
      <c r="V628" s="51">
        <v>45524</v>
      </c>
      <c r="W628" s="49" t="s">
        <v>1562</v>
      </c>
      <c r="X628" s="121" t="str">
        <f>VLOOKUP(Table1[[#This Row],[Psoft No]],[2]Roster_1788384531598!$E$1:$AU$1334,28,0)</f>
        <v>Wednesday</v>
      </c>
      <c r="Y628" s="121" t="b">
        <f>Table1[[#This Row],[Column1]]=Table1[[#This Row],[OFF1]]</f>
        <v>1</v>
      </c>
    </row>
    <row r="629" spans="1:25" ht="13" hidden="1" customHeight="1">
      <c r="A629" s="11">
        <v>623</v>
      </c>
      <c r="B629" s="90">
        <v>205977116</v>
      </c>
      <c r="C629" s="47" t="s">
        <v>2679</v>
      </c>
      <c r="D629" s="87" t="s">
        <v>2680</v>
      </c>
      <c r="E629" s="48" t="s">
        <v>31</v>
      </c>
      <c r="F629" s="48" t="s">
        <v>74</v>
      </c>
      <c r="G629" s="11" t="s">
        <v>64</v>
      </c>
      <c r="H629" s="11" t="s">
        <v>75</v>
      </c>
      <c r="I629" s="11">
        <v>1299</v>
      </c>
      <c r="J629" s="49" t="str">
        <f>VLOOKUP(Table1[[#This Row],[Psoft No]],[1]Roster!$C$1:$AJ$1369,9,0)</f>
        <v>Day Shift</v>
      </c>
      <c r="K629" s="49" t="s">
        <v>76</v>
      </c>
      <c r="L629" s="49" t="str">
        <f>VLOOKUP(Table1[[#This Row],[Psoft No]],[1]Roster!$C$1:$AJ$1369,11,0)</f>
        <v>Monday</v>
      </c>
      <c r="M629" s="49" t="str">
        <f>VLOOKUP(Table1[[#This Row],[Psoft No]],[1]Roster!$C$1:$AJ$1369,12,0)</f>
        <v>Tuesday</v>
      </c>
      <c r="N629" s="48" t="s">
        <v>86</v>
      </c>
      <c r="O629" s="49" t="s">
        <v>37</v>
      </c>
      <c r="P629" s="11" t="s">
        <v>80</v>
      </c>
      <c r="Q629" s="11" t="s">
        <v>90</v>
      </c>
      <c r="R629" s="11" t="s">
        <v>622</v>
      </c>
      <c r="S629" s="11" t="s">
        <v>623</v>
      </c>
      <c r="T629" s="126" t="str">
        <f>IF(COUNTIFS('DWD RAW File'!$E:$E,$B629,'DWD RAW File'!$AF:$AF,$C$1)&gt;0, IF(COUNTIFS('DWD RAW File'!$E:$E,$B629,'DWD RAW File'!$AF:$AF,$C$1,'DWD RAW File'!$AB:$AB,"Present")&gt;0,"6th Day OT","OFF"), IF(COUNTIFS('DWD RAW File'!$E:$E,$B629,'DWD RAW File'!$AG:$AG,$C$1)&gt;0, IF(COUNTIFS('DWD RAW File'!$E:$E,$B629,'DWD RAW File'!$AG:$AG,$C$1,'DWD RAW File'!$AB:$AB,"Present")&gt;0,"7th Day OT","OFF"), IF(COUNTIFS('DWD RAW File'!$E:$E,$B629,'DWD RAW File'!$AB:$AB,"Present")&gt;0, "P", IF(COUNTIFS('DWD RAW File'!$E:$E,$B629,'DWD RAW File'!$AB:$AB,"Not Present",'DWD RAW File'!$AK:$AK,"&lt;&gt;")&gt;0, _xlfn.XLOOKUP($B629,'DWD RAW File'!$E:$E,'DWD RAW File'!$AK:$AK,""), IF(COUNTIFS('DWD RAW File'!$E:$E,$B629,'DWD RAW File'!$AB:$AB,"Not Present",'DWD RAW File'!$AL:$AL,"&lt;&gt;")&gt;0, _xlfn.XLOOKUP($B629,'DWD RAW File'!$E:$E,'DWD RAW File'!$AL:$AL,""), "AB")))))</f>
        <v>P</v>
      </c>
      <c r="U629" s="97"/>
      <c r="V629" s="51">
        <v>45915</v>
      </c>
      <c r="W629" s="49" t="s">
        <v>1562</v>
      </c>
      <c r="X629" s="121" t="str">
        <f>VLOOKUP(Table1[[#This Row],[Psoft No]],[2]Roster_1788384531598!$E$1:$AU$1334,28,0)</f>
        <v>Monday</v>
      </c>
      <c r="Y629" s="121" t="b">
        <f>Table1[[#This Row],[Column1]]=Table1[[#This Row],[OFF1]]</f>
        <v>1</v>
      </c>
    </row>
    <row r="630" spans="1:25" ht="13" hidden="1" customHeight="1">
      <c r="A630" s="11">
        <v>624</v>
      </c>
      <c r="B630" s="47">
        <v>203850778</v>
      </c>
      <c r="C630" s="87" t="s">
        <v>671</v>
      </c>
      <c r="D630" s="11" t="s">
        <v>672</v>
      </c>
      <c r="E630" s="48" t="s">
        <v>31</v>
      </c>
      <c r="F630" s="48" t="s">
        <v>74</v>
      </c>
      <c r="G630" s="11" t="s">
        <v>64</v>
      </c>
      <c r="H630" s="11" t="s">
        <v>75</v>
      </c>
      <c r="I630" s="11">
        <v>1299</v>
      </c>
      <c r="J630" s="49" t="str">
        <f>VLOOKUP(Table1[[#This Row],[Psoft No]],[1]Roster!$C$1:$AJ$1369,9,0)</f>
        <v>Day Shift</v>
      </c>
      <c r="K630" s="49" t="s">
        <v>76</v>
      </c>
      <c r="L630" s="49" t="str">
        <f>VLOOKUP(Table1[[#This Row],[Psoft No]],[1]Roster!$C$1:$AJ$1369,11,0)</f>
        <v>Wednesday</v>
      </c>
      <c r="M630" s="49" t="str">
        <f>VLOOKUP(Table1[[#This Row],[Psoft No]],[1]Roster!$C$1:$AJ$1369,12,0)</f>
        <v>Thursday</v>
      </c>
      <c r="N630" s="48" t="s">
        <v>86</v>
      </c>
      <c r="O630" s="49" t="s">
        <v>37</v>
      </c>
      <c r="P630" s="11" t="s">
        <v>80</v>
      </c>
      <c r="Q630" s="11" t="s">
        <v>90</v>
      </c>
      <c r="R630" s="49" t="s">
        <v>642</v>
      </c>
      <c r="S630" s="11" t="s">
        <v>1775</v>
      </c>
      <c r="T630" s="126" t="str">
        <f>IF(COUNTIFS('DWD RAW File'!$E:$E,$B630,'DWD RAW File'!$AF:$AF,$C$1)&gt;0, IF(COUNTIFS('DWD RAW File'!$E:$E,$B630,'DWD RAW File'!$AF:$AF,$C$1,'DWD RAW File'!$AB:$AB,"Present")&gt;0,"6th Day OT","OFF"), IF(COUNTIFS('DWD RAW File'!$E:$E,$B630,'DWD RAW File'!$AG:$AG,$C$1)&gt;0, IF(COUNTIFS('DWD RAW File'!$E:$E,$B630,'DWD RAW File'!$AG:$AG,$C$1,'DWD RAW File'!$AB:$AB,"Present")&gt;0,"7th Day OT","OFF"), IF(COUNTIFS('DWD RAW File'!$E:$E,$B630,'DWD RAW File'!$AB:$AB,"Present")&gt;0, "P", IF(COUNTIFS('DWD RAW File'!$E:$E,$B630,'DWD RAW File'!$AB:$AB,"Not Present",'DWD RAW File'!$AK:$AK,"&lt;&gt;")&gt;0, _xlfn.XLOOKUP($B630,'DWD RAW File'!$E:$E,'DWD RAW File'!$AK:$AK,""), IF(COUNTIFS('DWD RAW File'!$E:$E,$B630,'DWD RAW File'!$AB:$AB,"Not Present",'DWD RAW File'!$AL:$AL,"&lt;&gt;")&gt;0, _xlfn.XLOOKUP($B630,'DWD RAW File'!$E:$E,'DWD RAW File'!$AL:$AL,""), "AB")))))</f>
        <v>OFF</v>
      </c>
      <c r="U630" s="97"/>
      <c r="V630" s="51">
        <v>45524</v>
      </c>
      <c r="W630" s="49" t="s">
        <v>1562</v>
      </c>
      <c r="X630" s="121" t="str">
        <f>VLOOKUP(Table1[[#This Row],[Psoft No]],[2]Roster_1788384531598!$E$1:$AU$1334,28,0)</f>
        <v>Wednesday</v>
      </c>
      <c r="Y630" s="121" t="b">
        <f>Table1[[#This Row],[Column1]]=Table1[[#This Row],[OFF1]]</f>
        <v>1</v>
      </c>
    </row>
    <row r="631" spans="1:25" ht="13" hidden="1" customHeight="1">
      <c r="A631" s="11">
        <v>625</v>
      </c>
      <c r="B631" s="47">
        <v>102865830</v>
      </c>
      <c r="C631" s="87" t="s">
        <v>673</v>
      </c>
      <c r="D631" s="11" t="s">
        <v>674</v>
      </c>
      <c r="E631" s="48" t="s">
        <v>34</v>
      </c>
      <c r="F631" s="48" t="s">
        <v>74</v>
      </c>
      <c r="G631" s="11" t="s">
        <v>64</v>
      </c>
      <c r="H631" s="11" t="s">
        <v>75</v>
      </c>
      <c r="I631" s="11">
        <v>1299</v>
      </c>
      <c r="J631" s="49" t="str">
        <f>VLOOKUP(Table1[[#This Row],[Psoft No]],[1]Roster!$C$1:$AJ$1369,9,0)</f>
        <v>Night Shift</v>
      </c>
      <c r="K631" s="49" t="s">
        <v>76</v>
      </c>
      <c r="L631" s="49" t="str">
        <f>VLOOKUP(Table1[[#This Row],[Psoft No]],[1]Roster!$C$1:$AJ$1369,11,0)</f>
        <v>Tuesday</v>
      </c>
      <c r="M631" s="49" t="str">
        <f>VLOOKUP(Table1[[#This Row],[Psoft No]],[1]Roster!$C$1:$AJ$1369,12,0)</f>
        <v>Wednesday</v>
      </c>
      <c r="N631" s="48" t="s">
        <v>108</v>
      </c>
      <c r="O631" s="49" t="s">
        <v>37</v>
      </c>
      <c r="P631" s="11" t="s">
        <v>80</v>
      </c>
      <c r="Q631" s="11" t="s">
        <v>98</v>
      </c>
      <c r="R631" s="11" t="s">
        <v>1055</v>
      </c>
      <c r="S631" s="11" t="s">
        <v>2651</v>
      </c>
      <c r="T631" s="126" t="str">
        <f>IF(COUNTIFS('DWD RAW File'!$E:$E,$B631,'DWD RAW File'!$AF:$AF,$C$1)&gt;0, IF(COUNTIFS('DWD RAW File'!$E:$E,$B631,'DWD RAW File'!$AF:$AF,$C$1,'DWD RAW File'!$AB:$AB,"Present")&gt;0,"6th Day OT","OFF"), IF(COUNTIFS('DWD RAW File'!$E:$E,$B631,'DWD RAW File'!$AG:$AG,$C$1)&gt;0, IF(COUNTIFS('DWD RAW File'!$E:$E,$B631,'DWD RAW File'!$AG:$AG,$C$1,'DWD RAW File'!$AB:$AB,"Present")&gt;0,"7th Day OT","OFF"), IF(COUNTIFS('DWD RAW File'!$E:$E,$B631,'DWD RAW File'!$AB:$AB,"Present")&gt;0, "P", IF(COUNTIFS('DWD RAW File'!$E:$E,$B631,'DWD RAW File'!$AB:$AB,"Not Present",'DWD RAW File'!$AK:$AK,"&lt;&gt;")&gt;0, _xlfn.XLOOKUP($B631,'DWD RAW File'!$E:$E,'DWD RAW File'!$AK:$AK,""), IF(COUNTIFS('DWD RAW File'!$E:$E,$B631,'DWD RAW File'!$AB:$AB,"Not Present",'DWD RAW File'!$AL:$AL,"&lt;&gt;")&gt;0, _xlfn.XLOOKUP($B631,'DWD RAW File'!$E:$E,'DWD RAW File'!$AL:$AL,""), "AB")))))</f>
        <v>OFF</v>
      </c>
      <c r="U631" s="97"/>
      <c r="V631" s="51">
        <v>43012</v>
      </c>
      <c r="W631" s="49" t="s">
        <v>1565</v>
      </c>
      <c r="X631" s="121" t="str">
        <f>VLOOKUP(Table1[[#This Row],[Psoft No]],[2]Roster_1788384531598!$E$1:$AU$1334,28,0)</f>
        <v>Tuesday</v>
      </c>
      <c r="Y631" s="121" t="b">
        <f>Table1[[#This Row],[Column1]]=Table1[[#This Row],[OFF1]]</f>
        <v>1</v>
      </c>
    </row>
    <row r="632" spans="1:25" ht="13" hidden="1" customHeight="1">
      <c r="A632" s="11">
        <v>626</v>
      </c>
      <c r="B632" s="47">
        <v>111164491</v>
      </c>
      <c r="C632" s="87" t="s">
        <v>675</v>
      </c>
      <c r="D632" s="11" t="s">
        <v>676</v>
      </c>
      <c r="E632" s="48" t="s">
        <v>34</v>
      </c>
      <c r="F632" s="48" t="s">
        <v>74</v>
      </c>
      <c r="G632" s="11" t="s">
        <v>64</v>
      </c>
      <c r="H632" s="11" t="s">
        <v>75</v>
      </c>
      <c r="I632" s="11">
        <v>1299</v>
      </c>
      <c r="J632" s="49" t="str">
        <f>VLOOKUP(Table1[[#This Row],[Psoft No]],[1]Roster!$C$1:$AJ$1369,9,0)</f>
        <v>Night Shift</v>
      </c>
      <c r="K632" s="49" t="s">
        <v>76</v>
      </c>
      <c r="L632" s="49" t="str">
        <f>VLOOKUP(Table1[[#This Row],[Psoft No]],[1]Roster!$C$1:$AJ$1369,11,0)</f>
        <v>Sunday</v>
      </c>
      <c r="M632" s="49" t="str">
        <f>VLOOKUP(Table1[[#This Row],[Psoft No]],[1]Roster!$C$1:$AJ$1369,12,0)</f>
        <v>Monday</v>
      </c>
      <c r="N632" s="48" t="s">
        <v>108</v>
      </c>
      <c r="O632" s="49" t="s">
        <v>37</v>
      </c>
      <c r="P632" s="11" t="s">
        <v>80</v>
      </c>
      <c r="Q632" s="11" t="s">
        <v>98</v>
      </c>
      <c r="R632" s="49" t="s">
        <v>642</v>
      </c>
      <c r="S632" s="11" t="s">
        <v>1775</v>
      </c>
      <c r="T632" s="126" t="str">
        <f>IF(COUNTIFS('DWD RAW File'!$E:$E,$B632,'DWD RAW File'!$AF:$AF,$C$1)&gt;0, IF(COUNTIFS('DWD RAW File'!$E:$E,$B632,'DWD RAW File'!$AF:$AF,$C$1,'DWD RAW File'!$AB:$AB,"Present")&gt;0,"6th Day OT","OFF"), IF(COUNTIFS('DWD RAW File'!$E:$E,$B632,'DWD RAW File'!$AG:$AG,$C$1)&gt;0, IF(COUNTIFS('DWD RAW File'!$E:$E,$B632,'DWD RAW File'!$AG:$AG,$C$1,'DWD RAW File'!$AB:$AB,"Present")&gt;0,"7th Day OT","OFF"), IF(COUNTIFS('DWD RAW File'!$E:$E,$B632,'DWD RAW File'!$AB:$AB,"Present")&gt;0, "P", IF(COUNTIFS('DWD RAW File'!$E:$E,$B632,'DWD RAW File'!$AB:$AB,"Not Present",'DWD RAW File'!$AK:$AK,"&lt;&gt;")&gt;0, _xlfn.XLOOKUP($B632,'DWD RAW File'!$E:$E,'DWD RAW File'!$AK:$AK,""), IF(COUNTIFS('DWD RAW File'!$E:$E,$B632,'DWD RAW File'!$AB:$AB,"Not Present",'DWD RAW File'!$AL:$AL,"&lt;&gt;")&gt;0, _xlfn.XLOOKUP($B632,'DWD RAW File'!$E:$E,'DWD RAW File'!$AL:$AL,""), "AB")))))</f>
        <v>P</v>
      </c>
      <c r="U632" s="97"/>
      <c r="V632" s="51">
        <v>44797</v>
      </c>
      <c r="W632" s="49" t="s">
        <v>1562</v>
      </c>
      <c r="X632" s="121" t="str">
        <f>VLOOKUP(Table1[[#This Row],[Psoft No]],[2]Roster_1788384531598!$E$1:$AU$1334,28,0)</f>
        <v>Sunday</v>
      </c>
      <c r="Y632" s="121" t="b">
        <f>Table1[[#This Row],[Column1]]=Table1[[#This Row],[OFF1]]</f>
        <v>1</v>
      </c>
    </row>
    <row r="633" spans="1:25" ht="13" hidden="1" customHeight="1">
      <c r="A633" s="11">
        <v>627</v>
      </c>
      <c r="B633" s="47">
        <v>206239763</v>
      </c>
      <c r="C633" s="87" t="s">
        <v>1625</v>
      </c>
      <c r="D633" s="11" t="s">
        <v>1604</v>
      </c>
      <c r="E633" s="48" t="s">
        <v>31</v>
      </c>
      <c r="F633" s="48" t="s">
        <v>74</v>
      </c>
      <c r="G633" s="11" t="s">
        <v>64</v>
      </c>
      <c r="H633" s="11" t="s">
        <v>75</v>
      </c>
      <c r="I633" s="11">
        <v>1299</v>
      </c>
      <c r="J633" s="49" t="str">
        <f>VLOOKUP(Table1[[#This Row],[Psoft No]],[1]Roster!$C$1:$AJ$1369,9,0)</f>
        <v>Day Shift</v>
      </c>
      <c r="K633" s="49" t="s">
        <v>76</v>
      </c>
      <c r="L633" s="49" t="str">
        <f>VLOOKUP(Table1[[#This Row],[Psoft No]],[1]Roster!$C$1:$AJ$1369,11,0)</f>
        <v>Sunday</v>
      </c>
      <c r="M633" s="49" t="str">
        <f>VLOOKUP(Table1[[#This Row],[Psoft No]],[1]Roster!$C$1:$AJ$1369,12,0)</f>
        <v>Monday</v>
      </c>
      <c r="N633" s="48" t="s">
        <v>79</v>
      </c>
      <c r="O633" s="49" t="s">
        <v>37</v>
      </c>
      <c r="P633" s="11" t="s">
        <v>80</v>
      </c>
      <c r="Q633" s="11" t="s">
        <v>81</v>
      </c>
      <c r="R633" s="11" t="s">
        <v>1055</v>
      </c>
      <c r="S633" s="11" t="s">
        <v>2651</v>
      </c>
      <c r="T633" s="126" t="s">
        <v>7</v>
      </c>
      <c r="U633" s="97"/>
      <c r="V633" s="51">
        <v>45943</v>
      </c>
      <c r="W633" s="49" t="s">
        <v>1562</v>
      </c>
      <c r="X633" s="121" t="str">
        <f>VLOOKUP(Table1[[#This Row],[Psoft No]],[2]Roster_1788384531598!$E$1:$AU$1334,28,0)</f>
        <v>Sunday</v>
      </c>
      <c r="Y633" s="121" t="b">
        <f>Table1[[#This Row],[Column1]]=Table1[[#This Row],[OFF1]]</f>
        <v>1</v>
      </c>
    </row>
    <row r="634" spans="1:25" ht="13" hidden="1" customHeight="1">
      <c r="A634" s="11">
        <v>628</v>
      </c>
      <c r="B634" s="90">
        <v>204009672</v>
      </c>
      <c r="C634" s="47" t="s">
        <v>2681</v>
      </c>
      <c r="D634" s="87" t="s">
        <v>2682</v>
      </c>
      <c r="E634" s="48" t="s">
        <v>31</v>
      </c>
      <c r="F634" s="48" t="s">
        <v>74</v>
      </c>
      <c r="G634" s="11" t="s">
        <v>64</v>
      </c>
      <c r="H634" s="11" t="s">
        <v>75</v>
      </c>
      <c r="I634" s="11">
        <v>1299</v>
      </c>
      <c r="J634" s="49" t="str">
        <f>VLOOKUP(Table1[[#This Row],[Psoft No]],[1]Roster!$C$1:$AJ$1369,9,0)</f>
        <v>Day Shift</v>
      </c>
      <c r="K634" s="49" t="s">
        <v>76</v>
      </c>
      <c r="L634" s="49" t="str">
        <f>VLOOKUP(Table1[[#This Row],[Psoft No]],[1]Roster!$C$1:$AJ$1369,11,0)</f>
        <v>Friday</v>
      </c>
      <c r="M634" s="49" t="str">
        <f>VLOOKUP(Table1[[#This Row],[Psoft No]],[1]Roster!$C$1:$AJ$1369,12,0)</f>
        <v>Saturday</v>
      </c>
      <c r="N634" s="48" t="s">
        <v>86</v>
      </c>
      <c r="O634" s="49" t="s">
        <v>37</v>
      </c>
      <c r="P634" s="11" t="s">
        <v>80</v>
      </c>
      <c r="Q634" s="11" t="s">
        <v>90</v>
      </c>
      <c r="R634" s="11" t="s">
        <v>1055</v>
      </c>
      <c r="S634" s="11" t="s">
        <v>2683</v>
      </c>
      <c r="T634" s="126" t="str">
        <f>IF(COUNTIFS('DWD RAW File'!$E:$E,$B634,'DWD RAW File'!$AF:$AF,$C$1)&gt;0, IF(COUNTIFS('DWD RAW File'!$E:$E,$B634,'DWD RAW File'!$AF:$AF,$C$1,'DWD RAW File'!$AB:$AB,"Present")&gt;0,"6th Day OT","OFF"), IF(COUNTIFS('DWD RAW File'!$E:$E,$B634,'DWD RAW File'!$AG:$AG,$C$1)&gt;0, IF(COUNTIFS('DWD RAW File'!$E:$E,$B634,'DWD RAW File'!$AG:$AG,$C$1,'DWD RAW File'!$AB:$AB,"Present")&gt;0,"7th Day OT","OFF"), IF(COUNTIFS('DWD RAW File'!$E:$E,$B634,'DWD RAW File'!$AB:$AB,"Present")&gt;0, "P", IF(COUNTIFS('DWD RAW File'!$E:$E,$B634,'DWD RAW File'!$AB:$AB,"Not Present",'DWD RAW File'!$AK:$AK,"&lt;&gt;")&gt;0, _xlfn.XLOOKUP($B634,'DWD RAW File'!$E:$E,'DWD RAW File'!$AK:$AK,""), IF(COUNTIFS('DWD RAW File'!$E:$E,$B634,'DWD RAW File'!$AB:$AB,"Not Present",'DWD RAW File'!$AL:$AL,"&lt;&gt;")&gt;0, _xlfn.XLOOKUP($B634,'DWD RAW File'!$E:$E,'DWD RAW File'!$AL:$AL,""), "AB")))))</f>
        <v>P</v>
      </c>
      <c r="U634" s="97"/>
      <c r="V634" s="51">
        <v>45551</v>
      </c>
      <c r="W634" s="49" t="s">
        <v>1562</v>
      </c>
      <c r="X634" s="121" t="str">
        <f>VLOOKUP(Table1[[#This Row],[Psoft No]],[2]Roster_1788384531598!$E$1:$AU$1334,28,0)</f>
        <v>Friday</v>
      </c>
      <c r="Y634" s="121" t="b">
        <f>Table1[[#This Row],[Column1]]=Table1[[#This Row],[OFF1]]</f>
        <v>1</v>
      </c>
    </row>
    <row r="635" spans="1:25" ht="13" hidden="1" customHeight="1">
      <c r="A635" s="11">
        <v>629</v>
      </c>
      <c r="B635" s="47">
        <v>206239523</v>
      </c>
      <c r="C635" s="87" t="s">
        <v>1620</v>
      </c>
      <c r="D635" s="11" t="s">
        <v>1615</v>
      </c>
      <c r="E635" s="48" t="s">
        <v>31</v>
      </c>
      <c r="F635" s="48" t="s">
        <v>74</v>
      </c>
      <c r="G635" s="11" t="s">
        <v>64</v>
      </c>
      <c r="H635" s="11" t="s">
        <v>75</v>
      </c>
      <c r="I635" s="11">
        <v>1299</v>
      </c>
      <c r="J635" s="49" t="str">
        <f>VLOOKUP(Table1[[#This Row],[Psoft No]],[1]Roster!$C$1:$AJ$1369,9,0)</f>
        <v>Night Shift</v>
      </c>
      <c r="K635" s="49" t="s">
        <v>76</v>
      </c>
      <c r="L635" s="49" t="str">
        <f>VLOOKUP(Table1[[#This Row],[Psoft No]],[1]Roster!$C$1:$AJ$1369,11,0)</f>
        <v>Monday</v>
      </c>
      <c r="M635" s="49" t="str">
        <f>VLOOKUP(Table1[[#This Row],[Psoft No]],[1]Roster!$C$1:$AJ$1369,12,0)</f>
        <v>Tuesday</v>
      </c>
      <c r="N635" s="49" t="s">
        <v>89</v>
      </c>
      <c r="O635" s="49" t="s">
        <v>37</v>
      </c>
      <c r="P635" s="11" t="s">
        <v>80</v>
      </c>
      <c r="Q635" s="11" t="s">
        <v>96</v>
      </c>
      <c r="R635" s="11" t="s">
        <v>2773</v>
      </c>
      <c r="S635" s="11" t="s">
        <v>2774</v>
      </c>
      <c r="T635" s="126" t="str">
        <f>IF(COUNTIFS('DWD RAW File'!$E:$E,$B635,'DWD RAW File'!$AF:$AF,$C$1)&gt;0, IF(COUNTIFS('DWD RAW File'!$E:$E,$B635,'DWD RAW File'!$AF:$AF,$C$1,'DWD RAW File'!$AB:$AB,"Present")&gt;0,"6th Day OT","OFF"), IF(COUNTIFS('DWD RAW File'!$E:$E,$B635,'DWD RAW File'!$AG:$AG,$C$1)&gt;0, IF(COUNTIFS('DWD RAW File'!$E:$E,$B635,'DWD RAW File'!$AG:$AG,$C$1,'DWD RAW File'!$AB:$AB,"Present")&gt;0,"7th Day OT","OFF"), IF(COUNTIFS('DWD RAW File'!$E:$E,$B635,'DWD RAW File'!$AB:$AB,"Present")&gt;0, "P", IF(COUNTIFS('DWD RAW File'!$E:$E,$B635,'DWD RAW File'!$AB:$AB,"Not Present",'DWD RAW File'!$AK:$AK,"&lt;&gt;")&gt;0, _xlfn.XLOOKUP($B635,'DWD RAW File'!$E:$E,'DWD RAW File'!$AK:$AK,""), IF(COUNTIFS('DWD RAW File'!$E:$E,$B635,'DWD RAW File'!$AB:$AB,"Not Present",'DWD RAW File'!$AL:$AL,"&lt;&gt;")&gt;0, _xlfn.XLOOKUP($B635,'DWD RAW File'!$E:$E,'DWD RAW File'!$AL:$AL,""), "AB")))))</f>
        <v>P</v>
      </c>
      <c r="U635" s="97"/>
      <c r="V635" s="51">
        <v>45943</v>
      </c>
      <c r="W635" s="49" t="s">
        <v>1562</v>
      </c>
      <c r="X635" s="121" t="str">
        <f>VLOOKUP(Table1[[#This Row],[Psoft No]],[2]Roster_1788384531598!$E$1:$AU$1334,28,0)</f>
        <v>Monday</v>
      </c>
      <c r="Y635" s="121" t="b">
        <f>Table1[[#This Row],[Column1]]=Table1[[#This Row],[OFF1]]</f>
        <v>1</v>
      </c>
    </row>
    <row r="636" spans="1:25" ht="13" hidden="1" customHeight="1">
      <c r="A636" s="11">
        <v>630</v>
      </c>
      <c r="B636" s="47">
        <v>205846573</v>
      </c>
      <c r="C636" s="87" t="s">
        <v>677</v>
      </c>
      <c r="D636" s="11" t="s">
        <v>678</v>
      </c>
      <c r="E636" s="48" t="s">
        <v>31</v>
      </c>
      <c r="F636" s="48" t="s">
        <v>74</v>
      </c>
      <c r="G636" s="11" t="s">
        <v>64</v>
      </c>
      <c r="H636" s="11" t="s">
        <v>75</v>
      </c>
      <c r="I636" s="11">
        <v>1299</v>
      </c>
      <c r="J636" s="49" t="str">
        <f>VLOOKUP(Table1[[#This Row],[Psoft No]],[1]Roster!$C$1:$AJ$1369,9,0)</f>
        <v>Night Shift</v>
      </c>
      <c r="K636" s="49" t="s">
        <v>76</v>
      </c>
      <c r="L636" s="49" t="str">
        <f>VLOOKUP(Table1[[#This Row],[Psoft No]],[1]Roster!$C$1:$AJ$1369,11,0)</f>
        <v>Wednesday</v>
      </c>
      <c r="M636" s="49" t="str">
        <f>VLOOKUP(Table1[[#This Row],[Psoft No]],[1]Roster!$C$1:$AJ$1369,12,0)</f>
        <v>Thursday</v>
      </c>
      <c r="N636" s="49" t="s">
        <v>89</v>
      </c>
      <c r="O636" s="49" t="s">
        <v>37</v>
      </c>
      <c r="P636" s="11" t="s">
        <v>80</v>
      </c>
      <c r="Q636" s="11" t="s">
        <v>96</v>
      </c>
      <c r="R636" s="11" t="s">
        <v>626</v>
      </c>
      <c r="S636" s="11" t="s">
        <v>627</v>
      </c>
      <c r="T636" s="126" t="str">
        <f>IF(COUNTIFS('DWD RAW File'!$E:$E,$B636,'DWD RAW File'!$AF:$AF,$C$1)&gt;0, IF(COUNTIFS('DWD RAW File'!$E:$E,$B636,'DWD RAW File'!$AF:$AF,$C$1,'DWD RAW File'!$AB:$AB,"Present")&gt;0,"6th Day OT","OFF"), IF(COUNTIFS('DWD RAW File'!$E:$E,$B636,'DWD RAW File'!$AG:$AG,$C$1)&gt;0, IF(COUNTIFS('DWD RAW File'!$E:$E,$B636,'DWD RAW File'!$AG:$AG,$C$1,'DWD RAW File'!$AB:$AB,"Present")&gt;0,"7th Day OT","OFF"), IF(COUNTIFS('DWD RAW File'!$E:$E,$B636,'DWD RAW File'!$AB:$AB,"Present")&gt;0, "P", IF(COUNTIFS('DWD RAW File'!$E:$E,$B636,'DWD RAW File'!$AB:$AB,"Not Present",'DWD RAW File'!$AK:$AK,"&lt;&gt;")&gt;0, _xlfn.XLOOKUP($B636,'DWD RAW File'!$E:$E,'DWD RAW File'!$AK:$AK,""), IF(COUNTIFS('DWD RAW File'!$E:$E,$B636,'DWD RAW File'!$AB:$AB,"Not Present",'DWD RAW File'!$AL:$AL,"&lt;&gt;")&gt;0, _xlfn.XLOOKUP($B636,'DWD RAW File'!$E:$E,'DWD RAW File'!$AL:$AL,""), "AB")))))</f>
        <v>OFF</v>
      </c>
      <c r="U636" s="97"/>
      <c r="V636" s="51">
        <v>45894</v>
      </c>
      <c r="W636" s="49" t="s">
        <v>1562</v>
      </c>
      <c r="X636" s="121" t="str">
        <f>VLOOKUP(Table1[[#This Row],[Psoft No]],[2]Roster_1788384531598!$E$1:$AU$1334,28,0)</f>
        <v>Wednesday</v>
      </c>
      <c r="Y636" s="121" t="b">
        <f>Table1[[#This Row],[Column1]]=Table1[[#This Row],[OFF1]]</f>
        <v>1</v>
      </c>
    </row>
    <row r="637" spans="1:25" ht="13" hidden="1" customHeight="1">
      <c r="A637" s="11">
        <v>631</v>
      </c>
      <c r="B637" s="47">
        <v>206930130</v>
      </c>
      <c r="C637" s="87" t="s">
        <v>1955</v>
      </c>
      <c r="D637" s="11" t="s">
        <v>1963</v>
      </c>
      <c r="E637" s="48" t="s">
        <v>31</v>
      </c>
      <c r="F637" s="48" t="s">
        <v>74</v>
      </c>
      <c r="G637" s="48" t="s">
        <v>64</v>
      </c>
      <c r="H637" s="48" t="s">
        <v>75</v>
      </c>
      <c r="I637" s="11">
        <v>1299</v>
      </c>
      <c r="J637" s="49" t="str">
        <f>VLOOKUP(Table1[[#This Row],[Psoft No]],[1]Roster!$C$1:$AJ$1369,9,0)</f>
        <v>Day Shift</v>
      </c>
      <c r="K637" s="49" t="s">
        <v>76</v>
      </c>
      <c r="L637" s="49" t="str">
        <f>VLOOKUP(Table1[[#This Row],[Psoft No]],[1]Roster!$C$1:$AJ$1369,11,0)</f>
        <v>Saturday</v>
      </c>
      <c r="M637" s="49" t="str">
        <f>VLOOKUP(Table1[[#This Row],[Psoft No]],[1]Roster!$C$1:$AJ$1369,12,0)</f>
        <v>Sunday</v>
      </c>
      <c r="N637" s="49" t="s">
        <v>79</v>
      </c>
      <c r="O637" s="49" t="s">
        <v>37</v>
      </c>
      <c r="P637" s="49" t="s">
        <v>80</v>
      </c>
      <c r="Q637" s="49" t="s">
        <v>96</v>
      </c>
      <c r="R637" s="49" t="s">
        <v>622</v>
      </c>
      <c r="S637" s="49" t="s">
        <v>623</v>
      </c>
      <c r="T637" s="126" t="str">
        <f>IF(COUNTIFS('DWD RAW File'!$E:$E,$B637,'DWD RAW File'!$AF:$AF,$C$1)&gt;0, IF(COUNTIFS('DWD RAW File'!$E:$E,$B637,'DWD RAW File'!$AF:$AF,$C$1,'DWD RAW File'!$AB:$AB,"Present")&gt;0,"6th Day OT","OFF"), IF(COUNTIFS('DWD RAW File'!$E:$E,$B637,'DWD RAW File'!$AG:$AG,$C$1)&gt;0, IF(COUNTIFS('DWD RAW File'!$E:$E,$B637,'DWD RAW File'!$AG:$AG,$C$1,'DWD RAW File'!$AB:$AB,"Present")&gt;0,"7th Day OT","OFF"), IF(COUNTIFS('DWD RAW File'!$E:$E,$B637,'DWD RAW File'!$AB:$AB,"Present")&gt;0, "P", IF(COUNTIFS('DWD RAW File'!$E:$E,$B637,'DWD RAW File'!$AB:$AB,"Not Present",'DWD RAW File'!$AK:$AK,"&lt;&gt;")&gt;0, _xlfn.XLOOKUP($B637,'DWD RAW File'!$E:$E,'DWD RAW File'!$AK:$AK,""), IF(COUNTIFS('DWD RAW File'!$E:$E,$B637,'DWD RAW File'!$AB:$AB,"Not Present",'DWD RAW File'!$AL:$AL,"&lt;&gt;")&gt;0, _xlfn.XLOOKUP($B637,'DWD RAW File'!$E:$E,'DWD RAW File'!$AL:$AL,""), "AB")))))</f>
        <v>P</v>
      </c>
      <c r="U637" s="97"/>
      <c r="V637" s="51">
        <v>46037</v>
      </c>
      <c r="W637" s="49" t="s">
        <v>1562</v>
      </c>
      <c r="X637" s="121" t="str">
        <f>VLOOKUP(Table1[[#This Row],[Psoft No]],[2]Roster_1788384531598!$E$1:$AU$1334,28,0)</f>
        <v>Saturday</v>
      </c>
      <c r="Y637" s="121" t="b">
        <f>Table1[[#This Row],[Column1]]=Table1[[#This Row],[OFF1]]</f>
        <v>1</v>
      </c>
    </row>
    <row r="638" spans="1:25" ht="13" hidden="1" customHeight="1">
      <c r="A638" s="11">
        <v>632</v>
      </c>
      <c r="B638" s="47">
        <v>204868506</v>
      </c>
      <c r="C638" s="87" t="s">
        <v>2313</v>
      </c>
      <c r="D638" s="11" t="s">
        <v>2314</v>
      </c>
      <c r="E638" s="48" t="s">
        <v>31</v>
      </c>
      <c r="F638" s="48" t="s">
        <v>74</v>
      </c>
      <c r="G638" s="11" t="s">
        <v>64</v>
      </c>
      <c r="H638" s="11" t="s">
        <v>75</v>
      </c>
      <c r="I638" s="11">
        <v>1299</v>
      </c>
      <c r="J638" s="49" t="str">
        <f>VLOOKUP(Table1[[#This Row],[Psoft No]],[1]Roster!$C$1:$AJ$1369,9,0)</f>
        <v>Day Shift</v>
      </c>
      <c r="K638" s="49" t="s">
        <v>76</v>
      </c>
      <c r="L638" s="49" t="str">
        <f>VLOOKUP(Table1[[#This Row],[Psoft No]],[1]Roster!$C$1:$AJ$1369,11,0)</f>
        <v>Monday</v>
      </c>
      <c r="M638" s="49" t="str">
        <f>VLOOKUP(Table1[[#This Row],[Psoft No]],[1]Roster!$C$1:$AJ$1369,12,0)</f>
        <v>Tuesday</v>
      </c>
      <c r="N638" s="48" t="s">
        <v>86</v>
      </c>
      <c r="O638" s="49" t="s">
        <v>37</v>
      </c>
      <c r="P638" s="11" t="s">
        <v>80</v>
      </c>
      <c r="Q638" s="11" t="s">
        <v>90</v>
      </c>
      <c r="R638" s="11" t="s">
        <v>1055</v>
      </c>
      <c r="S638" s="11" t="s">
        <v>2651</v>
      </c>
      <c r="T638" s="126" t="str">
        <f>IF(COUNTIFS('DWD RAW File'!$E:$E,$B638,'DWD RAW File'!$AF:$AF,$C$1)&gt;0, IF(COUNTIFS('DWD RAW File'!$E:$E,$B638,'DWD RAW File'!$AF:$AF,$C$1,'DWD RAW File'!$AB:$AB,"Present")&gt;0,"6th Day OT","OFF"), IF(COUNTIFS('DWD RAW File'!$E:$E,$B638,'DWD RAW File'!$AG:$AG,$C$1)&gt;0, IF(COUNTIFS('DWD RAW File'!$E:$E,$B638,'DWD RAW File'!$AG:$AG,$C$1,'DWD RAW File'!$AB:$AB,"Present")&gt;0,"7th Day OT","OFF"), IF(COUNTIFS('DWD RAW File'!$E:$E,$B638,'DWD RAW File'!$AB:$AB,"Present")&gt;0, "P", IF(COUNTIFS('DWD RAW File'!$E:$E,$B638,'DWD RAW File'!$AB:$AB,"Not Present",'DWD RAW File'!$AK:$AK,"&lt;&gt;")&gt;0, _xlfn.XLOOKUP($B638,'DWD RAW File'!$E:$E,'DWD RAW File'!$AK:$AK,""), IF(COUNTIFS('DWD RAW File'!$E:$E,$B638,'DWD RAW File'!$AB:$AB,"Not Present",'DWD RAW File'!$AL:$AL,"&lt;&gt;")&gt;0, _xlfn.XLOOKUP($B638,'DWD RAW File'!$E:$E,'DWD RAW File'!$AL:$AL,""), "AB")))))</f>
        <v>P</v>
      </c>
      <c r="U638" s="97"/>
      <c r="V638" s="51">
        <v>45789</v>
      </c>
      <c r="W638" s="49" t="s">
        <v>1562</v>
      </c>
      <c r="X638" s="121" t="str">
        <f>VLOOKUP(Table1[[#This Row],[Psoft No]],[2]Roster_1788384531598!$E$1:$AU$1334,28,0)</f>
        <v>Monday</v>
      </c>
      <c r="Y638" s="121" t="b">
        <f>Table1[[#This Row],[Column1]]=Table1[[#This Row],[OFF1]]</f>
        <v>1</v>
      </c>
    </row>
    <row r="639" spans="1:25" ht="13" hidden="1" customHeight="1">
      <c r="A639" s="11">
        <v>633</v>
      </c>
      <c r="B639" s="47">
        <v>206873782</v>
      </c>
      <c r="C639" s="87" t="s">
        <v>1829</v>
      </c>
      <c r="D639" s="11" t="s">
        <v>1830</v>
      </c>
      <c r="E639" s="48" t="s">
        <v>31</v>
      </c>
      <c r="F639" s="48" t="s">
        <v>74</v>
      </c>
      <c r="G639" s="11" t="s">
        <v>64</v>
      </c>
      <c r="H639" s="11" t="s">
        <v>75</v>
      </c>
      <c r="I639" s="11">
        <v>1299</v>
      </c>
      <c r="J639" s="49" t="str">
        <f>VLOOKUP(Table1[[#This Row],[Psoft No]],[1]Roster!$C$1:$AJ$1369,9,0)</f>
        <v>Night Shift</v>
      </c>
      <c r="K639" s="49" t="s">
        <v>76</v>
      </c>
      <c r="L639" s="49" t="str">
        <f>VLOOKUP(Table1[[#This Row],[Psoft No]],[1]Roster!$C$1:$AJ$1369,11,0)</f>
        <v>Tuesday</v>
      </c>
      <c r="M639" s="49" t="str">
        <f>VLOOKUP(Table1[[#This Row],[Psoft No]],[1]Roster!$C$1:$AJ$1369,12,0)</f>
        <v>Wednesday</v>
      </c>
      <c r="N639" s="49" t="s">
        <v>89</v>
      </c>
      <c r="O639" s="48" t="s">
        <v>37</v>
      </c>
      <c r="P639" s="48" t="s">
        <v>80</v>
      </c>
      <c r="Q639" s="11" t="s">
        <v>90</v>
      </c>
      <c r="R639" s="49" t="s">
        <v>642</v>
      </c>
      <c r="S639" s="11" t="s">
        <v>1775</v>
      </c>
      <c r="T639" s="126" t="str">
        <f>IF(COUNTIFS('DWD RAW File'!$E:$E,$B639,'DWD RAW File'!$AF:$AF,$C$1)&gt;0, IF(COUNTIFS('DWD RAW File'!$E:$E,$B639,'DWD RAW File'!$AF:$AF,$C$1,'DWD RAW File'!$AB:$AB,"Present")&gt;0,"6th Day OT","OFF"), IF(COUNTIFS('DWD RAW File'!$E:$E,$B639,'DWD RAW File'!$AG:$AG,$C$1)&gt;0, IF(COUNTIFS('DWD RAW File'!$E:$E,$B639,'DWD RAW File'!$AG:$AG,$C$1,'DWD RAW File'!$AB:$AB,"Present")&gt;0,"7th Day OT","OFF"), IF(COUNTIFS('DWD RAW File'!$E:$E,$B639,'DWD RAW File'!$AB:$AB,"Present")&gt;0, "P", IF(COUNTIFS('DWD RAW File'!$E:$E,$B639,'DWD RAW File'!$AB:$AB,"Not Present",'DWD RAW File'!$AK:$AK,"&lt;&gt;")&gt;0, _xlfn.XLOOKUP($B639,'DWD RAW File'!$E:$E,'DWD RAW File'!$AK:$AK,""), IF(COUNTIFS('DWD RAW File'!$E:$E,$B639,'DWD RAW File'!$AB:$AB,"Not Present",'DWD RAW File'!$AL:$AL,"&lt;&gt;")&gt;0, _xlfn.XLOOKUP($B639,'DWD RAW File'!$E:$E,'DWD RAW File'!$AL:$AL,""), "AB")))))</f>
        <v>OFF</v>
      </c>
      <c r="U639" s="97"/>
      <c r="V639" s="51">
        <v>46030</v>
      </c>
      <c r="W639" s="49" t="s">
        <v>1562</v>
      </c>
      <c r="X639" s="121" t="str">
        <f>VLOOKUP(Table1[[#This Row],[Psoft No]],[2]Roster_1788384531598!$E$1:$AU$1334,28,0)</f>
        <v>Tuesday</v>
      </c>
      <c r="Y639" s="121" t="b">
        <f>Table1[[#This Row],[Column1]]=Table1[[#This Row],[OFF1]]</f>
        <v>1</v>
      </c>
    </row>
    <row r="640" spans="1:25" ht="13" hidden="1" customHeight="1">
      <c r="A640" s="11">
        <v>634</v>
      </c>
      <c r="B640" s="47">
        <v>203341965</v>
      </c>
      <c r="C640" s="87" t="s">
        <v>679</v>
      </c>
      <c r="D640" s="11" t="s">
        <v>680</v>
      </c>
      <c r="E640" s="48" t="s">
        <v>31</v>
      </c>
      <c r="F640" s="48" t="s">
        <v>74</v>
      </c>
      <c r="G640" s="11" t="s">
        <v>64</v>
      </c>
      <c r="H640" s="11" t="s">
        <v>75</v>
      </c>
      <c r="I640" s="11">
        <v>1299</v>
      </c>
      <c r="J640" s="49" t="str">
        <f>VLOOKUP(Table1[[#This Row],[Psoft No]],[1]Roster!$C$1:$AJ$1369,9,0)</f>
        <v>Night Shift</v>
      </c>
      <c r="K640" s="49" t="s">
        <v>76</v>
      </c>
      <c r="L640" s="49" t="s">
        <v>36</v>
      </c>
      <c r="M640" s="49" t="str">
        <f>VLOOKUP(Table1[[#This Row],[Psoft No]],[1]Roster!$C$1:$AJ$1369,12,0)</f>
        <v>Thursday</v>
      </c>
      <c r="N640" s="48" t="s">
        <v>86</v>
      </c>
      <c r="O640" s="49" t="s">
        <v>37</v>
      </c>
      <c r="P640" s="11" t="s">
        <v>80</v>
      </c>
      <c r="Q640" s="11" t="s">
        <v>99</v>
      </c>
      <c r="R640" s="11" t="s">
        <v>1055</v>
      </c>
      <c r="S640" s="11" t="s">
        <v>2651</v>
      </c>
      <c r="T640" s="126" t="s">
        <v>1</v>
      </c>
      <c r="U640" s="97" t="s">
        <v>2930</v>
      </c>
      <c r="V640" s="51">
        <v>45432</v>
      </c>
      <c r="W640" s="49" t="s">
        <v>1564</v>
      </c>
      <c r="X640" s="121" t="str">
        <f>VLOOKUP(Table1[[#This Row],[Psoft No]],[2]Roster_1788384531598!$E$1:$AU$1334,28,0)</f>
        <v>Wednesday</v>
      </c>
      <c r="Y640" s="121" t="b">
        <f>Table1[[#This Row],[Column1]]=Table1[[#This Row],[OFF1]]</f>
        <v>0</v>
      </c>
    </row>
    <row r="641" spans="1:25" ht="13" hidden="1" customHeight="1">
      <c r="A641" s="11">
        <v>635</v>
      </c>
      <c r="B641" s="47">
        <v>205252356</v>
      </c>
      <c r="C641" s="87" t="s">
        <v>2797</v>
      </c>
      <c r="D641" s="11" t="s">
        <v>2798</v>
      </c>
      <c r="E641" s="48" t="s">
        <v>31</v>
      </c>
      <c r="F641" s="48" t="s">
        <v>74</v>
      </c>
      <c r="G641" s="11" t="s">
        <v>64</v>
      </c>
      <c r="H641" s="11" t="s">
        <v>75</v>
      </c>
      <c r="I641" s="11">
        <v>1299</v>
      </c>
      <c r="J641" s="49" t="str">
        <f>VLOOKUP(Table1[[#This Row],[Psoft No]],[1]Roster!$C$1:$AJ$1369,9,0)</f>
        <v>Night Shift</v>
      </c>
      <c r="K641" s="11" t="s">
        <v>76</v>
      </c>
      <c r="L641" s="49" t="str">
        <f>VLOOKUP(Table1[[#This Row],[Psoft No]],[1]Roster!$C$1:$AJ$1369,11,0)</f>
        <v>Sunday</v>
      </c>
      <c r="M641" s="49" t="str">
        <f>VLOOKUP(Table1[[#This Row],[Psoft No]],[1]Roster!$C$1:$AJ$1369,12,0)</f>
        <v>Monday</v>
      </c>
      <c r="N641" s="11" t="s">
        <v>89</v>
      </c>
      <c r="O641" s="11" t="s">
        <v>37</v>
      </c>
      <c r="P641" s="11" t="s">
        <v>80</v>
      </c>
      <c r="Q641" s="11" t="s">
        <v>96</v>
      </c>
      <c r="R641" s="11" t="s">
        <v>1055</v>
      </c>
      <c r="S641" s="11" t="s">
        <v>2651</v>
      </c>
      <c r="T641" s="126" t="str">
        <f>IF(COUNTIFS('DWD RAW File'!$E:$E,$B641,'DWD RAW File'!$AF:$AF,$C$1)&gt;0, IF(COUNTIFS('DWD RAW File'!$E:$E,$B641,'DWD RAW File'!$AF:$AF,$C$1,'DWD RAW File'!$AB:$AB,"Present")&gt;0,"6th Day OT","OFF"), IF(COUNTIFS('DWD RAW File'!$E:$E,$B641,'DWD RAW File'!$AG:$AG,$C$1)&gt;0, IF(COUNTIFS('DWD RAW File'!$E:$E,$B641,'DWD RAW File'!$AG:$AG,$C$1,'DWD RAW File'!$AB:$AB,"Present")&gt;0,"7th Day OT","OFF"), IF(COUNTIFS('DWD RAW File'!$E:$E,$B641,'DWD RAW File'!$AB:$AB,"Present")&gt;0, "P", IF(COUNTIFS('DWD RAW File'!$E:$E,$B641,'DWD RAW File'!$AB:$AB,"Not Present",'DWD RAW File'!$AK:$AK,"&lt;&gt;")&gt;0, _xlfn.XLOOKUP($B641,'DWD RAW File'!$E:$E,'DWD RAW File'!$AK:$AK,""), IF(COUNTIFS('DWD RAW File'!$E:$E,$B641,'DWD RAW File'!$AB:$AB,"Not Present",'DWD RAW File'!$AL:$AL,"&lt;&gt;")&gt;0, _xlfn.XLOOKUP($B641,'DWD RAW File'!$E:$E,'DWD RAW File'!$AL:$AL,""), "AB")))))</f>
        <v>P</v>
      </c>
      <c r="U641" s="97"/>
      <c r="V641" s="51">
        <v>46238</v>
      </c>
      <c r="W641" s="11" t="s">
        <v>1562</v>
      </c>
      <c r="X641" s="121" t="str">
        <f>VLOOKUP(Table1[[#This Row],[Psoft No]],[2]Roster_1788384531598!$E$1:$AU$1334,28,0)</f>
        <v>Sunday</v>
      </c>
      <c r="Y641" s="121" t="b">
        <f>Table1[[#This Row],[Column1]]=Table1[[#This Row],[OFF1]]</f>
        <v>1</v>
      </c>
    </row>
    <row r="642" spans="1:25" ht="13" hidden="1" customHeight="1">
      <c r="A642" s="11">
        <v>636</v>
      </c>
      <c r="B642" s="47">
        <v>109808051</v>
      </c>
      <c r="C642" s="87" t="s">
        <v>681</v>
      </c>
      <c r="D642" s="11" t="s">
        <v>682</v>
      </c>
      <c r="E642" s="48" t="s">
        <v>34</v>
      </c>
      <c r="F642" s="48" t="s">
        <v>74</v>
      </c>
      <c r="G642" s="11" t="s">
        <v>64</v>
      </c>
      <c r="H642" s="11" t="s">
        <v>75</v>
      </c>
      <c r="I642" s="11">
        <v>1299</v>
      </c>
      <c r="J642" s="49" t="str">
        <f>VLOOKUP(Table1[[#This Row],[Psoft No]],[1]Roster!$C$1:$AJ$1369,9,0)</f>
        <v>Day Shift</v>
      </c>
      <c r="K642" s="49" t="s">
        <v>76</v>
      </c>
      <c r="L642" s="49" t="str">
        <f>VLOOKUP(Table1[[#This Row],[Psoft No]],[1]Roster!$C$1:$AJ$1369,11,0)</f>
        <v>Friday</v>
      </c>
      <c r="M642" s="49" t="str">
        <f>VLOOKUP(Table1[[#This Row],[Psoft No]],[1]Roster!$C$1:$AJ$1369,12,0)</f>
        <v>Saturday</v>
      </c>
      <c r="N642" s="48" t="s">
        <v>108</v>
      </c>
      <c r="O642" s="49" t="s">
        <v>37</v>
      </c>
      <c r="P642" s="11" t="s">
        <v>80</v>
      </c>
      <c r="Q642" s="11" t="s">
        <v>98</v>
      </c>
      <c r="R642" s="11" t="s">
        <v>634</v>
      </c>
      <c r="S642" s="11" t="s">
        <v>2652</v>
      </c>
      <c r="T642" s="126" t="str">
        <f>IF(COUNTIFS('DWD RAW File'!$E:$E,$B642,'DWD RAW File'!$AF:$AF,$C$1)&gt;0, IF(COUNTIFS('DWD RAW File'!$E:$E,$B642,'DWD RAW File'!$AF:$AF,$C$1,'DWD RAW File'!$AB:$AB,"Present")&gt;0,"6th Day OT","OFF"), IF(COUNTIFS('DWD RAW File'!$E:$E,$B642,'DWD RAW File'!$AG:$AG,$C$1)&gt;0, IF(COUNTIFS('DWD RAW File'!$E:$E,$B642,'DWD RAW File'!$AG:$AG,$C$1,'DWD RAW File'!$AB:$AB,"Present")&gt;0,"7th Day OT","OFF"), IF(COUNTIFS('DWD RAW File'!$E:$E,$B642,'DWD RAW File'!$AB:$AB,"Present")&gt;0, "P", IF(COUNTIFS('DWD RAW File'!$E:$E,$B642,'DWD RAW File'!$AB:$AB,"Not Present",'DWD RAW File'!$AK:$AK,"&lt;&gt;")&gt;0, _xlfn.XLOOKUP($B642,'DWD RAW File'!$E:$E,'DWD RAW File'!$AK:$AK,""), IF(COUNTIFS('DWD RAW File'!$E:$E,$B642,'DWD RAW File'!$AB:$AB,"Not Present",'DWD RAW File'!$AL:$AL,"&lt;&gt;")&gt;0, _xlfn.XLOOKUP($B642,'DWD RAW File'!$E:$E,'DWD RAW File'!$AL:$AL,""), "AB")))))</f>
        <v>P</v>
      </c>
      <c r="U642" s="97"/>
      <c r="V642" s="51">
        <v>44875</v>
      </c>
      <c r="W642" s="49" t="s">
        <v>1565</v>
      </c>
      <c r="X642" s="121" t="str">
        <f>VLOOKUP(Table1[[#This Row],[Psoft No]],[2]Roster_1788384531598!$E$1:$AU$1334,28,0)</f>
        <v>Friday</v>
      </c>
      <c r="Y642" s="121" t="b">
        <f>Table1[[#This Row],[Column1]]=Table1[[#This Row],[OFF1]]</f>
        <v>1</v>
      </c>
    </row>
    <row r="643" spans="1:25" ht="13" hidden="1" customHeight="1">
      <c r="A643" s="11">
        <v>637</v>
      </c>
      <c r="B643" s="47">
        <v>203735959</v>
      </c>
      <c r="C643" s="87" t="s">
        <v>2315</v>
      </c>
      <c r="D643" s="11" t="s">
        <v>2316</v>
      </c>
      <c r="E643" s="48" t="s">
        <v>31</v>
      </c>
      <c r="F643" s="48" t="s">
        <v>74</v>
      </c>
      <c r="G643" s="11" t="s">
        <v>64</v>
      </c>
      <c r="H643" s="11" t="s">
        <v>75</v>
      </c>
      <c r="I643" s="11">
        <v>1299</v>
      </c>
      <c r="J643" s="49" t="str">
        <f>VLOOKUP(Table1[[#This Row],[Psoft No]],[1]Roster!$C$1:$AJ$1369,9,0)</f>
        <v>Night Shift</v>
      </c>
      <c r="K643" s="49" t="s">
        <v>76</v>
      </c>
      <c r="L643" s="49" t="str">
        <f>VLOOKUP(Table1[[#This Row],[Psoft No]],[1]Roster!$C$1:$AJ$1369,11,0)</f>
        <v>Monday</v>
      </c>
      <c r="M643" s="49" t="str">
        <f>VLOOKUP(Table1[[#This Row],[Psoft No]],[1]Roster!$C$1:$AJ$1369,12,0)</f>
        <v>Tuesday</v>
      </c>
      <c r="N643" s="48" t="s">
        <v>86</v>
      </c>
      <c r="O643" s="49" t="s">
        <v>37</v>
      </c>
      <c r="P643" s="11" t="s">
        <v>80</v>
      </c>
      <c r="Q643" s="11" t="s">
        <v>90</v>
      </c>
      <c r="R643" s="49" t="s">
        <v>622</v>
      </c>
      <c r="S643" s="11" t="s">
        <v>623</v>
      </c>
      <c r="T643" s="126" t="str">
        <f>IF(COUNTIFS('DWD RAW File'!$E:$E,$B643,'DWD RAW File'!$AF:$AF,$C$1)&gt;0, IF(COUNTIFS('DWD RAW File'!$E:$E,$B643,'DWD RAW File'!$AF:$AF,$C$1,'DWD RAW File'!$AB:$AB,"Present")&gt;0,"6th Day OT","OFF"), IF(COUNTIFS('DWD RAW File'!$E:$E,$B643,'DWD RAW File'!$AG:$AG,$C$1)&gt;0, IF(COUNTIFS('DWD RAW File'!$E:$E,$B643,'DWD RAW File'!$AG:$AG,$C$1,'DWD RAW File'!$AB:$AB,"Present")&gt;0,"7th Day OT","OFF"), IF(COUNTIFS('DWD RAW File'!$E:$E,$B643,'DWD RAW File'!$AB:$AB,"Present")&gt;0, "P", IF(COUNTIFS('DWD RAW File'!$E:$E,$B643,'DWD RAW File'!$AB:$AB,"Not Present",'DWD RAW File'!$AK:$AK,"&lt;&gt;")&gt;0, _xlfn.XLOOKUP($B643,'DWD RAW File'!$E:$E,'DWD RAW File'!$AK:$AK,""), IF(COUNTIFS('DWD RAW File'!$E:$E,$B643,'DWD RAW File'!$AB:$AB,"Not Present",'DWD RAW File'!$AL:$AL,"&lt;&gt;")&gt;0, _xlfn.XLOOKUP($B643,'DWD RAW File'!$E:$E,'DWD RAW File'!$AL:$AL,""), "AB")))))</f>
        <v>P</v>
      </c>
      <c r="U643" s="97"/>
      <c r="V643" s="51">
        <v>45502</v>
      </c>
      <c r="W643" s="49" t="s">
        <v>1562</v>
      </c>
      <c r="X643" s="121" t="str">
        <f>VLOOKUP(Table1[[#This Row],[Psoft No]],[2]Roster_1788384531598!$E$1:$AU$1334,28,0)</f>
        <v>Monday</v>
      </c>
      <c r="Y643" s="121" t="b">
        <f>Table1[[#This Row],[Column1]]=Table1[[#This Row],[OFF1]]</f>
        <v>1</v>
      </c>
    </row>
    <row r="644" spans="1:25" ht="13" hidden="1" customHeight="1">
      <c r="A644" s="11">
        <v>638</v>
      </c>
      <c r="B644" s="47">
        <v>203964989</v>
      </c>
      <c r="C644" s="87" t="s">
        <v>683</v>
      </c>
      <c r="D644" s="11" t="s">
        <v>684</v>
      </c>
      <c r="E644" s="48" t="s">
        <v>31</v>
      </c>
      <c r="F644" s="48" t="s">
        <v>74</v>
      </c>
      <c r="G644" s="11" t="s">
        <v>64</v>
      </c>
      <c r="H644" s="11" t="s">
        <v>75</v>
      </c>
      <c r="I644" s="11">
        <v>1299</v>
      </c>
      <c r="J644" s="49" t="str">
        <f>VLOOKUP(Table1[[#This Row],[Psoft No]],[1]Roster!$C$1:$AJ$1369,9,0)</f>
        <v>Day Shift</v>
      </c>
      <c r="K644" s="49" t="s">
        <v>76</v>
      </c>
      <c r="L644" s="49" t="str">
        <f>VLOOKUP(Table1[[#This Row],[Psoft No]],[1]Roster!$C$1:$AJ$1369,11,0)</f>
        <v>Tuesday</v>
      </c>
      <c r="M644" s="49" t="str">
        <f>VLOOKUP(Table1[[#This Row],[Psoft No]],[1]Roster!$C$1:$AJ$1369,12,0)</f>
        <v>Wednesday</v>
      </c>
      <c r="N644" s="48" t="s">
        <v>86</v>
      </c>
      <c r="O644" s="49" t="s">
        <v>37</v>
      </c>
      <c r="P644" s="11" t="s">
        <v>80</v>
      </c>
      <c r="Q644" s="11" t="s">
        <v>99</v>
      </c>
      <c r="R644" s="49" t="s">
        <v>642</v>
      </c>
      <c r="S644" s="11" t="s">
        <v>1775</v>
      </c>
      <c r="T644" s="126" t="str">
        <f>IF(COUNTIFS('DWD RAW File'!$E:$E,$B644,'DWD RAW File'!$AF:$AF,$C$1)&gt;0, IF(COUNTIFS('DWD RAW File'!$E:$E,$B644,'DWD RAW File'!$AF:$AF,$C$1,'DWD RAW File'!$AB:$AB,"Present")&gt;0,"6th Day OT","OFF"), IF(COUNTIFS('DWD RAW File'!$E:$E,$B644,'DWD RAW File'!$AG:$AG,$C$1)&gt;0, IF(COUNTIFS('DWD RAW File'!$E:$E,$B644,'DWD RAW File'!$AG:$AG,$C$1,'DWD RAW File'!$AB:$AB,"Present")&gt;0,"7th Day OT","OFF"), IF(COUNTIFS('DWD RAW File'!$E:$E,$B644,'DWD RAW File'!$AB:$AB,"Present")&gt;0, "P", IF(COUNTIFS('DWD RAW File'!$E:$E,$B644,'DWD RAW File'!$AB:$AB,"Not Present",'DWD RAW File'!$AK:$AK,"&lt;&gt;")&gt;0, _xlfn.XLOOKUP($B644,'DWD RAW File'!$E:$E,'DWD RAW File'!$AK:$AK,""), IF(COUNTIFS('DWD RAW File'!$E:$E,$B644,'DWD RAW File'!$AB:$AB,"Not Present",'DWD RAW File'!$AL:$AL,"&lt;&gt;")&gt;0, _xlfn.XLOOKUP($B644,'DWD RAW File'!$E:$E,'DWD RAW File'!$AL:$AL,""), "AB")))))</f>
        <v>OFF</v>
      </c>
      <c r="U644" s="97"/>
      <c r="V644" s="51">
        <v>45544</v>
      </c>
      <c r="W644" s="49" t="s">
        <v>1562</v>
      </c>
      <c r="X644" s="121" t="str">
        <f>VLOOKUP(Table1[[#This Row],[Psoft No]],[2]Roster_1788384531598!$E$1:$AU$1334,28,0)</f>
        <v>Tuesday</v>
      </c>
      <c r="Y644" s="121" t="b">
        <f>Table1[[#This Row],[Column1]]=Table1[[#This Row],[OFF1]]</f>
        <v>1</v>
      </c>
    </row>
    <row r="645" spans="1:25" ht="13" hidden="1" customHeight="1">
      <c r="A645" s="11">
        <v>639</v>
      </c>
      <c r="B645" s="47">
        <v>203964995</v>
      </c>
      <c r="C645" s="87" t="s">
        <v>685</v>
      </c>
      <c r="D645" s="11" t="s">
        <v>686</v>
      </c>
      <c r="E645" s="48" t="s">
        <v>31</v>
      </c>
      <c r="F645" s="48" t="s">
        <v>74</v>
      </c>
      <c r="G645" s="11" t="s">
        <v>64</v>
      </c>
      <c r="H645" s="11" t="s">
        <v>75</v>
      </c>
      <c r="I645" s="11">
        <v>1299</v>
      </c>
      <c r="J645" s="49" t="str">
        <f>VLOOKUP(Table1[[#This Row],[Psoft No]],[1]Roster!$C$1:$AJ$1369,9,0)</f>
        <v>Day Shift</v>
      </c>
      <c r="K645" s="49" t="s">
        <v>76</v>
      </c>
      <c r="L645" s="49" t="str">
        <f>VLOOKUP(Table1[[#This Row],[Psoft No]],[1]Roster!$C$1:$AJ$1369,11,0)</f>
        <v>Sunday</v>
      </c>
      <c r="M645" s="49" t="str">
        <f>VLOOKUP(Table1[[#This Row],[Psoft No]],[1]Roster!$C$1:$AJ$1369,12,0)</f>
        <v>Monday</v>
      </c>
      <c r="N645" s="48" t="s">
        <v>86</v>
      </c>
      <c r="O645" s="49" t="s">
        <v>37</v>
      </c>
      <c r="P645" s="11" t="s">
        <v>80</v>
      </c>
      <c r="Q645" s="11" t="s">
        <v>99</v>
      </c>
      <c r="R645" s="11" t="s">
        <v>1055</v>
      </c>
      <c r="S645" s="11" t="s">
        <v>2651</v>
      </c>
      <c r="T645" s="126" t="str">
        <f>IF(COUNTIFS('DWD RAW File'!$E:$E,$B645,'DWD RAW File'!$AF:$AF,$C$1)&gt;0, IF(COUNTIFS('DWD RAW File'!$E:$E,$B645,'DWD RAW File'!$AF:$AF,$C$1,'DWD RAW File'!$AB:$AB,"Present")&gt;0,"6th Day OT","OFF"), IF(COUNTIFS('DWD RAW File'!$E:$E,$B645,'DWD RAW File'!$AG:$AG,$C$1)&gt;0, IF(COUNTIFS('DWD RAW File'!$E:$E,$B645,'DWD RAW File'!$AG:$AG,$C$1,'DWD RAW File'!$AB:$AB,"Present")&gt;0,"7th Day OT","OFF"), IF(COUNTIFS('DWD RAW File'!$E:$E,$B645,'DWD RAW File'!$AB:$AB,"Present")&gt;0, "P", IF(COUNTIFS('DWD RAW File'!$E:$E,$B645,'DWD RAW File'!$AB:$AB,"Not Present",'DWD RAW File'!$AK:$AK,"&lt;&gt;")&gt;0, _xlfn.XLOOKUP($B645,'DWD RAW File'!$E:$E,'DWD RAW File'!$AK:$AK,""), IF(COUNTIFS('DWD RAW File'!$E:$E,$B645,'DWD RAW File'!$AB:$AB,"Not Present",'DWD RAW File'!$AL:$AL,"&lt;&gt;")&gt;0, _xlfn.XLOOKUP($B645,'DWD RAW File'!$E:$E,'DWD RAW File'!$AL:$AL,""), "AB")))))</f>
        <v>P</v>
      </c>
      <c r="U645" s="97"/>
      <c r="V645" s="51">
        <v>45544</v>
      </c>
      <c r="W645" s="49" t="s">
        <v>1562</v>
      </c>
      <c r="X645" s="121" t="str">
        <f>VLOOKUP(Table1[[#This Row],[Psoft No]],[2]Roster_1788384531598!$E$1:$AU$1334,28,0)</f>
        <v>Sunday</v>
      </c>
      <c r="Y645" s="121" t="b">
        <f>Table1[[#This Row],[Column1]]=Table1[[#This Row],[OFF1]]</f>
        <v>1</v>
      </c>
    </row>
    <row r="646" spans="1:25" ht="13" hidden="1" customHeight="1">
      <c r="A646" s="11">
        <v>640</v>
      </c>
      <c r="B646" s="47">
        <v>206850960</v>
      </c>
      <c r="C646" s="87" t="s">
        <v>1779</v>
      </c>
      <c r="D646" s="47" t="s">
        <v>1780</v>
      </c>
      <c r="E646" s="47" t="s">
        <v>31</v>
      </c>
      <c r="F646" s="48" t="s">
        <v>74</v>
      </c>
      <c r="G646" s="11" t="s">
        <v>64</v>
      </c>
      <c r="H646" s="11" t="s">
        <v>75</v>
      </c>
      <c r="I646" s="47">
        <v>1299</v>
      </c>
      <c r="J646" s="49" t="str">
        <f>VLOOKUP(Table1[[#This Row],[Psoft No]],[1]Roster!$C$1:$AJ$1369,9,0)</f>
        <v>Day Shift</v>
      </c>
      <c r="K646" s="49" t="s">
        <v>76</v>
      </c>
      <c r="L646" s="49" t="str">
        <f>VLOOKUP(Table1[[#This Row],[Psoft No]],[1]Roster!$C$1:$AJ$1369,11,0)</f>
        <v>Friday</v>
      </c>
      <c r="M646" s="49" t="str">
        <f>VLOOKUP(Table1[[#This Row],[Psoft No]],[1]Roster!$C$1:$AJ$1369,12,0)</f>
        <v>Saturday</v>
      </c>
      <c r="N646" s="49" t="s">
        <v>89</v>
      </c>
      <c r="O646" s="49" t="s">
        <v>37</v>
      </c>
      <c r="P646" s="11" t="s">
        <v>80</v>
      </c>
      <c r="Q646" s="47" t="s">
        <v>90</v>
      </c>
      <c r="R646" s="11" t="s">
        <v>2773</v>
      </c>
      <c r="S646" s="11" t="s">
        <v>2774</v>
      </c>
      <c r="T646" s="126" t="str">
        <f>IF(COUNTIFS('DWD RAW File'!$E:$E,$B646,'DWD RAW File'!$AF:$AF,$C$1)&gt;0, IF(COUNTIFS('DWD RAW File'!$E:$E,$B646,'DWD RAW File'!$AF:$AF,$C$1,'DWD RAW File'!$AB:$AB,"Present")&gt;0,"6th Day OT","OFF"), IF(COUNTIFS('DWD RAW File'!$E:$E,$B646,'DWD RAW File'!$AG:$AG,$C$1)&gt;0, IF(COUNTIFS('DWD RAW File'!$E:$E,$B646,'DWD RAW File'!$AG:$AG,$C$1,'DWD RAW File'!$AB:$AB,"Present")&gt;0,"7th Day OT","OFF"), IF(COUNTIFS('DWD RAW File'!$E:$E,$B646,'DWD RAW File'!$AB:$AB,"Present")&gt;0, "P", IF(COUNTIFS('DWD RAW File'!$E:$E,$B646,'DWD RAW File'!$AB:$AB,"Not Present",'DWD RAW File'!$AK:$AK,"&lt;&gt;")&gt;0, _xlfn.XLOOKUP($B646,'DWD RAW File'!$E:$E,'DWD RAW File'!$AK:$AK,""), IF(COUNTIFS('DWD RAW File'!$E:$E,$B646,'DWD RAW File'!$AB:$AB,"Not Present",'DWD RAW File'!$AL:$AL,"&lt;&gt;")&gt;0, _xlfn.XLOOKUP($B646,'DWD RAW File'!$E:$E,'DWD RAW File'!$AL:$AL,""), "AB")))))</f>
        <v>P</v>
      </c>
      <c r="U646" s="97"/>
      <c r="V646" s="51">
        <v>46013</v>
      </c>
      <c r="W646" s="49" t="s">
        <v>1562</v>
      </c>
      <c r="X646" s="121" t="str">
        <f>VLOOKUP(Table1[[#This Row],[Psoft No]],[2]Roster_1788384531598!$E$1:$AU$1334,28,0)</f>
        <v>Friday</v>
      </c>
      <c r="Y646" s="121" t="b">
        <f>Table1[[#This Row],[Column1]]=Table1[[#This Row],[OFF1]]</f>
        <v>1</v>
      </c>
    </row>
    <row r="647" spans="1:25" ht="13" customHeight="1">
      <c r="A647" s="11">
        <v>641</v>
      </c>
      <c r="B647" s="47">
        <v>206199915</v>
      </c>
      <c r="C647" s="87" t="s">
        <v>1578</v>
      </c>
      <c r="D647" s="11" t="s">
        <v>1572</v>
      </c>
      <c r="E647" s="48" t="s">
        <v>31</v>
      </c>
      <c r="F647" s="48" t="s">
        <v>74</v>
      </c>
      <c r="G647" s="11" t="s">
        <v>64</v>
      </c>
      <c r="H647" s="11" t="s">
        <v>75</v>
      </c>
      <c r="I647" s="11">
        <v>1299</v>
      </c>
      <c r="J647" s="49" t="str">
        <f>VLOOKUP(Table1[[#This Row],[Psoft No]],[1]Roster!$C$1:$AJ$1369,9,0)</f>
        <v>Day Shift</v>
      </c>
      <c r="K647" s="49" t="s">
        <v>76</v>
      </c>
      <c r="L647" s="49" t="str">
        <f>VLOOKUP(Table1[[#This Row],[Psoft No]],[1]Roster!$C$1:$AJ$1369,11,0)</f>
        <v>Monday</v>
      </c>
      <c r="M647" s="49" t="str">
        <f>VLOOKUP(Table1[[#This Row],[Psoft No]],[1]Roster!$C$1:$AJ$1369,12,0)</f>
        <v>Tuesday</v>
      </c>
      <c r="N647" s="48" t="s">
        <v>79</v>
      </c>
      <c r="O647" s="49" t="s">
        <v>37</v>
      </c>
      <c r="P647" s="11" t="s">
        <v>80</v>
      </c>
      <c r="Q647" s="11" t="s">
        <v>81</v>
      </c>
      <c r="R647" s="11" t="s">
        <v>1055</v>
      </c>
      <c r="S647" s="11" t="s">
        <v>2651</v>
      </c>
      <c r="T647" s="126" t="s">
        <v>4</v>
      </c>
      <c r="U647" s="97"/>
      <c r="V647" s="51">
        <v>45936</v>
      </c>
      <c r="W647" s="49" t="s">
        <v>1562</v>
      </c>
      <c r="X647" s="121" t="str">
        <f>VLOOKUP(Table1[[#This Row],[Psoft No]],[2]Roster_1788384531598!$E$1:$AU$1334,28,0)</f>
        <v>Monday</v>
      </c>
      <c r="Y647" s="121" t="b">
        <f>Table1[[#This Row],[Column1]]=Table1[[#This Row],[OFF1]]</f>
        <v>1</v>
      </c>
    </row>
    <row r="648" spans="1:25" ht="13" hidden="1" customHeight="1">
      <c r="A648" s="11">
        <v>642</v>
      </c>
      <c r="B648" s="47">
        <v>204009348</v>
      </c>
      <c r="C648" s="87" t="s">
        <v>2317</v>
      </c>
      <c r="D648" s="11" t="s">
        <v>2318</v>
      </c>
      <c r="E648" s="48" t="s">
        <v>31</v>
      </c>
      <c r="F648" s="48" t="s">
        <v>74</v>
      </c>
      <c r="G648" s="11" t="s">
        <v>64</v>
      </c>
      <c r="H648" s="11" t="s">
        <v>75</v>
      </c>
      <c r="I648" s="11">
        <v>1299</v>
      </c>
      <c r="J648" s="49" t="str">
        <f>VLOOKUP(Table1[[#This Row],[Psoft No]],[1]Roster!$C$1:$AJ$1369,9,0)</f>
        <v>Night Shift</v>
      </c>
      <c r="K648" s="49" t="s">
        <v>76</v>
      </c>
      <c r="L648" s="49" t="str">
        <f>VLOOKUP(Table1[[#This Row],[Psoft No]],[1]Roster!$C$1:$AJ$1369,11,0)</f>
        <v>Thursday</v>
      </c>
      <c r="M648" s="49" t="str">
        <f>VLOOKUP(Table1[[#This Row],[Psoft No]],[1]Roster!$C$1:$AJ$1369,12,0)</f>
        <v>Friday</v>
      </c>
      <c r="N648" s="48" t="s">
        <v>86</v>
      </c>
      <c r="O648" s="49" t="s">
        <v>37</v>
      </c>
      <c r="P648" s="11" t="s">
        <v>80</v>
      </c>
      <c r="Q648" s="11" t="s">
        <v>90</v>
      </c>
      <c r="R648" s="49" t="s">
        <v>622</v>
      </c>
      <c r="S648" s="11" t="s">
        <v>623</v>
      </c>
      <c r="T648" s="126" t="str">
        <f>IF(COUNTIFS('DWD RAW File'!$E:$E,$B648,'DWD RAW File'!$AF:$AF,$C$1)&gt;0, IF(COUNTIFS('DWD RAW File'!$E:$E,$B648,'DWD RAW File'!$AF:$AF,$C$1,'DWD RAW File'!$AB:$AB,"Present")&gt;0,"6th Day OT","OFF"), IF(COUNTIFS('DWD RAW File'!$E:$E,$B648,'DWD RAW File'!$AG:$AG,$C$1)&gt;0, IF(COUNTIFS('DWD RAW File'!$E:$E,$B648,'DWD RAW File'!$AG:$AG,$C$1,'DWD RAW File'!$AB:$AB,"Present")&gt;0,"7th Day OT","OFF"), IF(COUNTIFS('DWD RAW File'!$E:$E,$B648,'DWD RAW File'!$AB:$AB,"Present")&gt;0, "P", IF(COUNTIFS('DWD RAW File'!$E:$E,$B648,'DWD RAW File'!$AB:$AB,"Not Present",'DWD RAW File'!$AK:$AK,"&lt;&gt;")&gt;0, _xlfn.XLOOKUP($B648,'DWD RAW File'!$E:$E,'DWD RAW File'!$AK:$AK,""), IF(COUNTIFS('DWD RAW File'!$E:$E,$B648,'DWD RAW File'!$AB:$AB,"Not Present",'DWD RAW File'!$AL:$AL,"&lt;&gt;")&gt;0, _xlfn.XLOOKUP($B648,'DWD RAW File'!$E:$E,'DWD RAW File'!$AL:$AL,""), "AB")))))</f>
        <v>P</v>
      </c>
      <c r="U648" s="97"/>
      <c r="V648" s="51">
        <v>45551</v>
      </c>
      <c r="W648" s="49" t="s">
        <v>1562</v>
      </c>
      <c r="X648" s="121" t="str">
        <f>VLOOKUP(Table1[[#This Row],[Psoft No]],[2]Roster_1788384531598!$E$1:$AU$1334,28,0)</f>
        <v>Thursday</v>
      </c>
      <c r="Y648" s="121" t="b">
        <f>Table1[[#This Row],[Column1]]=Table1[[#This Row],[OFF1]]</f>
        <v>1</v>
      </c>
    </row>
    <row r="649" spans="1:25" ht="13" hidden="1" customHeight="1">
      <c r="A649" s="11">
        <v>643</v>
      </c>
      <c r="B649" s="47">
        <v>203850997</v>
      </c>
      <c r="C649" s="87" t="s">
        <v>687</v>
      </c>
      <c r="D649" s="11" t="s">
        <v>688</v>
      </c>
      <c r="E649" s="48" t="s">
        <v>31</v>
      </c>
      <c r="F649" s="48" t="s">
        <v>74</v>
      </c>
      <c r="G649" s="11" t="s">
        <v>64</v>
      </c>
      <c r="H649" s="11" t="s">
        <v>75</v>
      </c>
      <c r="I649" s="11">
        <v>1299</v>
      </c>
      <c r="J649" s="49" t="str">
        <f>VLOOKUP(Table1[[#This Row],[Psoft No]],[1]Roster!$C$1:$AJ$1369,9,0)</f>
        <v>Night Shift</v>
      </c>
      <c r="K649" s="49" t="s">
        <v>76</v>
      </c>
      <c r="L649" s="49" t="str">
        <f>VLOOKUP(Table1[[#This Row],[Psoft No]],[1]Roster!$C$1:$AJ$1369,11,0)</f>
        <v>Thursday</v>
      </c>
      <c r="M649" s="49" t="str">
        <f>VLOOKUP(Table1[[#This Row],[Psoft No]],[1]Roster!$C$1:$AJ$1369,12,0)</f>
        <v>Friday</v>
      </c>
      <c r="N649" s="48" t="s">
        <v>79</v>
      </c>
      <c r="O649" s="49" t="s">
        <v>37</v>
      </c>
      <c r="P649" s="11" t="s">
        <v>80</v>
      </c>
      <c r="Q649" s="11" t="s">
        <v>81</v>
      </c>
      <c r="R649" s="11" t="s">
        <v>626</v>
      </c>
      <c r="S649" s="11" t="s">
        <v>627</v>
      </c>
      <c r="T649" s="126" t="s">
        <v>7</v>
      </c>
      <c r="U649" s="97"/>
      <c r="V649" s="51">
        <v>45524</v>
      </c>
      <c r="W649" s="49" t="s">
        <v>1563</v>
      </c>
      <c r="X649" s="121" t="str">
        <f>VLOOKUP(Table1[[#This Row],[Psoft No]],[2]Roster_1788384531598!$E$1:$AU$1334,28,0)</f>
        <v>Thursday</v>
      </c>
      <c r="Y649" s="121" t="b">
        <f>Table1[[#This Row],[Column1]]=Table1[[#This Row],[OFF1]]</f>
        <v>1</v>
      </c>
    </row>
    <row r="650" spans="1:25" ht="13" hidden="1" customHeight="1">
      <c r="A650" s="11">
        <v>644</v>
      </c>
      <c r="B650" s="47">
        <v>203965024</v>
      </c>
      <c r="C650" s="87" t="s">
        <v>689</v>
      </c>
      <c r="D650" s="11" t="s">
        <v>690</v>
      </c>
      <c r="E650" s="48" t="s">
        <v>31</v>
      </c>
      <c r="F650" s="48" t="s">
        <v>74</v>
      </c>
      <c r="G650" s="11" t="s">
        <v>64</v>
      </c>
      <c r="H650" s="11" t="s">
        <v>75</v>
      </c>
      <c r="I650" s="11">
        <v>1299</v>
      </c>
      <c r="J650" s="49" t="str">
        <f>VLOOKUP(Table1[[#This Row],[Psoft No]],[1]Roster!$C$1:$AJ$1369,9,0)</f>
        <v>Day Shift</v>
      </c>
      <c r="K650" s="49" t="s">
        <v>76</v>
      </c>
      <c r="L650" s="49" t="str">
        <f>VLOOKUP(Table1[[#This Row],[Psoft No]],[1]Roster!$C$1:$AJ$1369,11,0)</f>
        <v>Saturday</v>
      </c>
      <c r="M650" s="49" t="str">
        <f>VLOOKUP(Table1[[#This Row],[Psoft No]],[1]Roster!$C$1:$AJ$1369,12,0)</f>
        <v>Sunday</v>
      </c>
      <c r="N650" s="48" t="s">
        <v>86</v>
      </c>
      <c r="O650" s="49" t="s">
        <v>37</v>
      </c>
      <c r="P650" s="11" t="s">
        <v>80</v>
      </c>
      <c r="Q650" s="11" t="s">
        <v>99</v>
      </c>
      <c r="R650" s="49" t="s">
        <v>642</v>
      </c>
      <c r="S650" s="11" t="s">
        <v>1775</v>
      </c>
      <c r="T650" s="126" t="str">
        <f>IF(COUNTIFS('DWD RAW File'!$E:$E,$B650,'DWD RAW File'!$AF:$AF,$C$1)&gt;0, IF(COUNTIFS('DWD RAW File'!$E:$E,$B650,'DWD RAW File'!$AF:$AF,$C$1,'DWD RAW File'!$AB:$AB,"Present")&gt;0,"6th Day OT","OFF"), IF(COUNTIFS('DWD RAW File'!$E:$E,$B650,'DWD RAW File'!$AG:$AG,$C$1)&gt;0, IF(COUNTIFS('DWD RAW File'!$E:$E,$B650,'DWD RAW File'!$AG:$AG,$C$1,'DWD RAW File'!$AB:$AB,"Present")&gt;0,"7th Day OT","OFF"), IF(COUNTIFS('DWD RAW File'!$E:$E,$B650,'DWD RAW File'!$AB:$AB,"Present")&gt;0, "P", IF(COUNTIFS('DWD RAW File'!$E:$E,$B650,'DWD RAW File'!$AB:$AB,"Not Present",'DWD RAW File'!$AK:$AK,"&lt;&gt;")&gt;0, _xlfn.XLOOKUP($B650,'DWD RAW File'!$E:$E,'DWD RAW File'!$AK:$AK,""), IF(COUNTIFS('DWD RAW File'!$E:$E,$B650,'DWD RAW File'!$AB:$AB,"Not Present",'DWD RAW File'!$AL:$AL,"&lt;&gt;")&gt;0, _xlfn.XLOOKUP($B650,'DWD RAW File'!$E:$E,'DWD RAW File'!$AL:$AL,""), "AB")))))</f>
        <v>P</v>
      </c>
      <c r="U650" s="97"/>
      <c r="V650" s="51">
        <v>45544</v>
      </c>
      <c r="W650" s="49" t="s">
        <v>1562</v>
      </c>
      <c r="X650" s="121" t="str">
        <f>VLOOKUP(Table1[[#This Row],[Psoft No]],[2]Roster_1788384531598!$E$1:$AU$1334,28,0)</f>
        <v>Saturday</v>
      </c>
      <c r="Y650" s="121" t="b">
        <f>Table1[[#This Row],[Column1]]=Table1[[#This Row],[OFF1]]</f>
        <v>1</v>
      </c>
    </row>
    <row r="651" spans="1:25" ht="13" hidden="1" customHeight="1">
      <c r="A651" s="11">
        <v>645</v>
      </c>
      <c r="B651" s="47">
        <v>203342030</v>
      </c>
      <c r="C651" s="87" t="s">
        <v>691</v>
      </c>
      <c r="D651" s="11" t="s">
        <v>692</v>
      </c>
      <c r="E651" s="48" t="s">
        <v>31</v>
      </c>
      <c r="F651" s="48" t="s">
        <v>74</v>
      </c>
      <c r="G651" s="11" t="s">
        <v>64</v>
      </c>
      <c r="H651" s="11" t="s">
        <v>75</v>
      </c>
      <c r="I651" s="11">
        <v>1299</v>
      </c>
      <c r="J651" s="49" t="str">
        <f>VLOOKUP(Table1[[#This Row],[Psoft No]],[1]Roster!$C$1:$AJ$1369,9,0)</f>
        <v>Day Shift</v>
      </c>
      <c r="K651" s="49" t="s">
        <v>76</v>
      </c>
      <c r="L651" s="49" t="str">
        <f>VLOOKUP(Table1[[#This Row],[Psoft No]],[1]Roster!$C$1:$AJ$1369,11,0)</f>
        <v>Saturday</v>
      </c>
      <c r="M651" s="49" t="str">
        <f>VLOOKUP(Table1[[#This Row],[Psoft No]],[1]Roster!$C$1:$AJ$1369,12,0)</f>
        <v>Sunday</v>
      </c>
      <c r="N651" s="48" t="s">
        <v>86</v>
      </c>
      <c r="O651" s="49" t="s">
        <v>37</v>
      </c>
      <c r="P651" s="11" t="s">
        <v>80</v>
      </c>
      <c r="Q651" s="11" t="s">
        <v>99</v>
      </c>
      <c r="R651" s="11" t="s">
        <v>1055</v>
      </c>
      <c r="S651" s="11" t="s">
        <v>2651</v>
      </c>
      <c r="T651" s="126" t="str">
        <f>IF(COUNTIFS('DWD RAW File'!$E:$E,$B651,'DWD RAW File'!$AF:$AF,$C$1)&gt;0, IF(COUNTIFS('DWD RAW File'!$E:$E,$B651,'DWD RAW File'!$AF:$AF,$C$1,'DWD RAW File'!$AB:$AB,"Present")&gt;0,"6th Day OT","OFF"), IF(COUNTIFS('DWD RAW File'!$E:$E,$B651,'DWD RAW File'!$AG:$AG,$C$1)&gt;0, IF(COUNTIFS('DWD RAW File'!$E:$E,$B651,'DWD RAW File'!$AG:$AG,$C$1,'DWD RAW File'!$AB:$AB,"Present")&gt;0,"7th Day OT","OFF"), IF(COUNTIFS('DWD RAW File'!$E:$E,$B651,'DWD RAW File'!$AB:$AB,"Present")&gt;0, "P", IF(COUNTIFS('DWD RAW File'!$E:$E,$B651,'DWD RAW File'!$AB:$AB,"Not Present",'DWD RAW File'!$AK:$AK,"&lt;&gt;")&gt;0, _xlfn.XLOOKUP($B651,'DWD RAW File'!$E:$E,'DWD RAW File'!$AK:$AK,""), IF(COUNTIFS('DWD RAW File'!$E:$E,$B651,'DWD RAW File'!$AB:$AB,"Not Present",'DWD RAW File'!$AL:$AL,"&lt;&gt;")&gt;0, _xlfn.XLOOKUP($B651,'DWD RAW File'!$E:$E,'DWD RAW File'!$AL:$AL,""), "AB")))))</f>
        <v>P</v>
      </c>
      <c r="U651" s="97"/>
      <c r="V651" s="51">
        <v>45432</v>
      </c>
      <c r="W651" s="49" t="s">
        <v>1563</v>
      </c>
      <c r="X651" s="121" t="str">
        <f>VLOOKUP(Table1[[#This Row],[Psoft No]],[2]Roster_1788384531598!$E$1:$AU$1334,28,0)</f>
        <v>Saturday</v>
      </c>
      <c r="Y651" s="121" t="b">
        <f>Table1[[#This Row],[Column1]]=Table1[[#This Row],[OFF1]]</f>
        <v>1</v>
      </c>
    </row>
    <row r="652" spans="1:25" ht="13" hidden="1" customHeight="1">
      <c r="A652" s="11">
        <v>646</v>
      </c>
      <c r="B652" s="47">
        <v>204172225</v>
      </c>
      <c r="C652" s="87" t="s">
        <v>693</v>
      </c>
      <c r="D652" s="11" t="s">
        <v>694</v>
      </c>
      <c r="E652" s="48" t="s">
        <v>31</v>
      </c>
      <c r="F652" s="48" t="s">
        <v>74</v>
      </c>
      <c r="G652" s="11" t="s">
        <v>64</v>
      </c>
      <c r="H652" s="11" t="s">
        <v>75</v>
      </c>
      <c r="I652" s="11">
        <v>1299</v>
      </c>
      <c r="J652" s="49" t="str">
        <f>VLOOKUP(Table1[[#This Row],[Psoft No]],[1]Roster!$C$1:$AJ$1369,9,0)</f>
        <v>Day Shift</v>
      </c>
      <c r="K652" s="49" t="s">
        <v>76</v>
      </c>
      <c r="L652" s="49" t="str">
        <f>VLOOKUP(Table1[[#This Row],[Psoft No]],[1]Roster!$C$1:$AJ$1369,11,0)</f>
        <v>Wednesday</v>
      </c>
      <c r="M652" s="49" t="str">
        <f>VLOOKUP(Table1[[#This Row],[Psoft No]],[1]Roster!$C$1:$AJ$1369,12,0)</f>
        <v>Thursday</v>
      </c>
      <c r="N652" s="49" t="s">
        <v>89</v>
      </c>
      <c r="O652" s="49" t="s">
        <v>37</v>
      </c>
      <c r="P652" s="11" t="s">
        <v>80</v>
      </c>
      <c r="Q652" s="11" t="s">
        <v>90</v>
      </c>
      <c r="R652" s="49" t="s">
        <v>642</v>
      </c>
      <c r="S652" s="11" t="s">
        <v>1775</v>
      </c>
      <c r="T652" s="126" t="str">
        <f>IF(COUNTIFS('DWD RAW File'!$E:$E,$B652,'DWD RAW File'!$AF:$AF,$C$1)&gt;0, IF(COUNTIFS('DWD RAW File'!$E:$E,$B652,'DWD RAW File'!$AF:$AF,$C$1,'DWD RAW File'!$AB:$AB,"Present")&gt;0,"6th Day OT","OFF"), IF(COUNTIFS('DWD RAW File'!$E:$E,$B652,'DWD RAW File'!$AG:$AG,$C$1)&gt;0, IF(COUNTIFS('DWD RAW File'!$E:$E,$B652,'DWD RAW File'!$AG:$AG,$C$1,'DWD RAW File'!$AB:$AB,"Present")&gt;0,"7th Day OT","OFF"), IF(COUNTIFS('DWD RAW File'!$E:$E,$B652,'DWD RAW File'!$AB:$AB,"Present")&gt;0, "P", IF(COUNTIFS('DWD RAW File'!$E:$E,$B652,'DWD RAW File'!$AB:$AB,"Not Present",'DWD RAW File'!$AK:$AK,"&lt;&gt;")&gt;0, _xlfn.XLOOKUP($B652,'DWD RAW File'!$E:$E,'DWD RAW File'!$AK:$AK,""), IF(COUNTIFS('DWD RAW File'!$E:$E,$B652,'DWD RAW File'!$AB:$AB,"Not Present",'DWD RAW File'!$AL:$AL,"&lt;&gt;")&gt;0, _xlfn.XLOOKUP($B652,'DWD RAW File'!$E:$E,'DWD RAW File'!$AL:$AL,""), "AB")))))</f>
        <v>OFF</v>
      </c>
      <c r="U652" s="97"/>
      <c r="V652" s="51">
        <v>45568</v>
      </c>
      <c r="W652" s="49" t="s">
        <v>1562</v>
      </c>
      <c r="X652" s="121" t="str">
        <f>VLOOKUP(Table1[[#This Row],[Psoft No]],[2]Roster_1788384531598!$E$1:$AU$1334,28,0)</f>
        <v>Wednesday</v>
      </c>
      <c r="Y652" s="121" t="b">
        <f>Table1[[#This Row],[Column1]]=Table1[[#This Row],[OFF1]]</f>
        <v>1</v>
      </c>
    </row>
    <row r="653" spans="1:25" ht="13" hidden="1" customHeight="1">
      <c r="A653" s="11">
        <v>647</v>
      </c>
      <c r="B653" s="47">
        <v>206926474</v>
      </c>
      <c r="C653" s="87" t="s">
        <v>1960</v>
      </c>
      <c r="D653" s="11" t="s">
        <v>1967</v>
      </c>
      <c r="E653" s="48" t="s">
        <v>31</v>
      </c>
      <c r="F653" s="48" t="s">
        <v>74</v>
      </c>
      <c r="G653" s="48" t="s">
        <v>64</v>
      </c>
      <c r="H653" s="48" t="s">
        <v>1317</v>
      </c>
      <c r="I653" s="11">
        <v>1299</v>
      </c>
      <c r="J653" s="49" t="str">
        <f>VLOOKUP(Table1[[#This Row],[Psoft No]],[1]Roster!$C$1:$AJ$1369,9,0)</f>
        <v>Day Shift</v>
      </c>
      <c r="K653" s="49" t="s">
        <v>76</v>
      </c>
      <c r="L653" s="49" t="str">
        <f>VLOOKUP(Table1[[#This Row],[Psoft No]],[1]Roster!$C$1:$AJ$1369,11,0)</f>
        <v>Friday</v>
      </c>
      <c r="M653" s="49" t="str">
        <f>VLOOKUP(Table1[[#This Row],[Psoft No]],[1]Roster!$C$1:$AJ$1369,12,0)</f>
        <v>Saturday</v>
      </c>
      <c r="N653" s="49" t="s">
        <v>89</v>
      </c>
      <c r="O653" s="49" t="s">
        <v>37</v>
      </c>
      <c r="P653" s="49" t="s">
        <v>80</v>
      </c>
      <c r="Q653" s="49" t="s">
        <v>90</v>
      </c>
      <c r="R653" s="49" t="s">
        <v>642</v>
      </c>
      <c r="S653" s="49" t="s">
        <v>1775</v>
      </c>
      <c r="T653" s="126" t="str">
        <f>IF(COUNTIFS('DWD RAW File'!$E:$E,$B653,'DWD RAW File'!$AF:$AF,$C$1)&gt;0, IF(COUNTIFS('DWD RAW File'!$E:$E,$B653,'DWD RAW File'!$AF:$AF,$C$1,'DWD RAW File'!$AB:$AB,"Present")&gt;0,"6th Day OT","OFF"), IF(COUNTIFS('DWD RAW File'!$E:$E,$B653,'DWD RAW File'!$AG:$AG,$C$1)&gt;0, IF(COUNTIFS('DWD RAW File'!$E:$E,$B653,'DWD RAW File'!$AG:$AG,$C$1,'DWD RAW File'!$AB:$AB,"Present")&gt;0,"7th Day OT","OFF"), IF(COUNTIFS('DWD RAW File'!$E:$E,$B653,'DWD RAW File'!$AB:$AB,"Present")&gt;0, "P", IF(COUNTIFS('DWD RAW File'!$E:$E,$B653,'DWD RAW File'!$AB:$AB,"Not Present",'DWD RAW File'!$AK:$AK,"&lt;&gt;")&gt;0, _xlfn.XLOOKUP($B653,'DWD RAW File'!$E:$E,'DWD RAW File'!$AK:$AK,""), IF(COUNTIFS('DWD RAW File'!$E:$E,$B653,'DWD RAW File'!$AB:$AB,"Not Present",'DWD RAW File'!$AL:$AL,"&lt;&gt;")&gt;0, _xlfn.XLOOKUP($B653,'DWD RAW File'!$E:$E,'DWD RAW File'!$AL:$AL,""), "AB")))))</f>
        <v>P</v>
      </c>
      <c r="U653" s="97"/>
      <c r="V653" s="51">
        <v>46037</v>
      </c>
      <c r="W653" s="49" t="s">
        <v>1969</v>
      </c>
      <c r="X653" s="121" t="str">
        <f>VLOOKUP(Table1[[#This Row],[Psoft No]],[2]Roster_1788384531598!$E$1:$AU$1334,28,0)</f>
        <v>Friday</v>
      </c>
      <c r="Y653" s="121" t="b">
        <f>Table1[[#This Row],[Column1]]=Table1[[#This Row],[OFF1]]</f>
        <v>1</v>
      </c>
    </row>
    <row r="654" spans="1:25" ht="13" hidden="1" customHeight="1">
      <c r="A654" s="11">
        <v>648</v>
      </c>
      <c r="B654" s="47">
        <v>205236902</v>
      </c>
      <c r="C654" s="87" t="s">
        <v>695</v>
      </c>
      <c r="D654" s="11" t="s">
        <v>696</v>
      </c>
      <c r="E654" s="48" t="s">
        <v>31</v>
      </c>
      <c r="F654" s="48" t="s">
        <v>74</v>
      </c>
      <c r="G654" s="11" t="s">
        <v>64</v>
      </c>
      <c r="H654" s="11" t="s">
        <v>75</v>
      </c>
      <c r="I654" s="11">
        <v>1299</v>
      </c>
      <c r="J654" s="49" t="str">
        <f>VLOOKUP(Table1[[#This Row],[Psoft No]],[1]Roster!$C$1:$AJ$1369,9,0)</f>
        <v>Night Shift</v>
      </c>
      <c r="K654" s="49" t="s">
        <v>76</v>
      </c>
      <c r="L654" s="49" t="str">
        <f>VLOOKUP(Table1[[#This Row],[Psoft No]],[1]Roster!$C$1:$AJ$1369,11,0)</f>
        <v>Sunday</v>
      </c>
      <c r="M654" s="49" t="str">
        <f>VLOOKUP(Table1[[#This Row],[Psoft No]],[1]Roster!$C$1:$AJ$1369,12,0)</f>
        <v>Monday</v>
      </c>
      <c r="N654" s="48" t="s">
        <v>86</v>
      </c>
      <c r="O654" s="49" t="s">
        <v>37</v>
      </c>
      <c r="P654" s="11" t="s">
        <v>80</v>
      </c>
      <c r="Q654" s="11" t="s">
        <v>90</v>
      </c>
      <c r="R654" s="11" t="s">
        <v>626</v>
      </c>
      <c r="S654" s="11" t="s">
        <v>627</v>
      </c>
      <c r="T654" s="126" t="str">
        <f>IF(COUNTIFS('DWD RAW File'!$E:$E,$B654,'DWD RAW File'!$AF:$AF,$C$1)&gt;0, IF(COUNTIFS('DWD RAW File'!$E:$E,$B654,'DWD RAW File'!$AF:$AF,$C$1,'DWD RAW File'!$AB:$AB,"Present")&gt;0,"6th Day OT","OFF"), IF(COUNTIFS('DWD RAW File'!$E:$E,$B654,'DWD RAW File'!$AG:$AG,$C$1)&gt;0, IF(COUNTIFS('DWD RAW File'!$E:$E,$B654,'DWD RAW File'!$AG:$AG,$C$1,'DWD RAW File'!$AB:$AB,"Present")&gt;0,"7th Day OT","OFF"), IF(COUNTIFS('DWD RAW File'!$E:$E,$B654,'DWD RAW File'!$AB:$AB,"Present")&gt;0, "P", IF(COUNTIFS('DWD RAW File'!$E:$E,$B654,'DWD RAW File'!$AB:$AB,"Not Present",'DWD RAW File'!$AK:$AK,"&lt;&gt;")&gt;0, _xlfn.XLOOKUP($B654,'DWD RAW File'!$E:$E,'DWD RAW File'!$AK:$AK,""), IF(COUNTIFS('DWD RAW File'!$E:$E,$B654,'DWD RAW File'!$AB:$AB,"Not Present",'DWD RAW File'!$AL:$AL,"&lt;&gt;")&gt;0, _xlfn.XLOOKUP($B654,'DWD RAW File'!$E:$E,'DWD RAW File'!$AL:$AL,""), "AB")))))</f>
        <v>P</v>
      </c>
      <c r="U654" s="97"/>
      <c r="V654" s="51">
        <v>45789</v>
      </c>
      <c r="W654" s="49" t="s">
        <v>1562</v>
      </c>
      <c r="X654" s="121" t="str">
        <f>VLOOKUP(Table1[[#This Row],[Psoft No]],[2]Roster_1788384531598!$E$1:$AU$1334,28,0)</f>
        <v>Sunday</v>
      </c>
      <c r="Y654" s="121" t="b">
        <f>Table1[[#This Row],[Column1]]=Table1[[#This Row],[OFF1]]</f>
        <v>1</v>
      </c>
    </row>
    <row r="655" spans="1:25" ht="13" customHeight="1">
      <c r="A655" s="11">
        <v>649</v>
      </c>
      <c r="B655" s="47">
        <v>204053434</v>
      </c>
      <c r="C655" s="87" t="s">
        <v>697</v>
      </c>
      <c r="D655" s="11" t="s">
        <v>698</v>
      </c>
      <c r="E655" s="48" t="s">
        <v>31</v>
      </c>
      <c r="F655" s="48" t="s">
        <v>74</v>
      </c>
      <c r="G655" s="11" t="s">
        <v>64</v>
      </c>
      <c r="H655" s="11" t="s">
        <v>75</v>
      </c>
      <c r="I655" s="11">
        <v>1299</v>
      </c>
      <c r="J655" s="49" t="str">
        <f>VLOOKUP(Table1[[#This Row],[Psoft No]],[1]Roster!$C$1:$AJ$1369,9,0)</f>
        <v>Day Shift</v>
      </c>
      <c r="K655" s="49" t="s">
        <v>76</v>
      </c>
      <c r="L655" s="49" t="str">
        <f>VLOOKUP(Table1[[#This Row],[Psoft No]],[1]Roster!$C$1:$AJ$1369,11,0)</f>
        <v>Friday</v>
      </c>
      <c r="M655" s="49" t="str">
        <f>VLOOKUP(Table1[[#This Row],[Psoft No]],[1]Roster!$C$1:$AJ$1369,12,0)</f>
        <v>Saturday</v>
      </c>
      <c r="N655" s="48" t="s">
        <v>86</v>
      </c>
      <c r="O655" s="49" t="s">
        <v>37</v>
      </c>
      <c r="P655" s="11" t="s">
        <v>80</v>
      </c>
      <c r="Q655" s="11" t="s">
        <v>99</v>
      </c>
      <c r="R655" s="11" t="s">
        <v>2773</v>
      </c>
      <c r="S655" s="11" t="s">
        <v>2774</v>
      </c>
      <c r="T655" s="126" t="s">
        <v>4</v>
      </c>
      <c r="U655" s="97"/>
      <c r="V655" s="51">
        <v>45558</v>
      </c>
      <c r="W655" s="49" t="s">
        <v>1561</v>
      </c>
      <c r="X655" s="121" t="str">
        <f>VLOOKUP(Table1[[#This Row],[Psoft No]],[2]Roster_1788384531598!$E$1:$AU$1334,28,0)</f>
        <v>Friday</v>
      </c>
      <c r="Y655" s="121" t="b">
        <f>Table1[[#This Row],[Column1]]=Table1[[#This Row],[OFF1]]</f>
        <v>1</v>
      </c>
    </row>
    <row r="656" spans="1:25" ht="13" hidden="1" customHeight="1">
      <c r="A656" s="11">
        <v>650</v>
      </c>
      <c r="B656" s="47">
        <v>205236897</v>
      </c>
      <c r="C656" s="87" t="s">
        <v>2319</v>
      </c>
      <c r="D656" s="11" t="s">
        <v>2320</v>
      </c>
      <c r="E656" s="48" t="s">
        <v>31</v>
      </c>
      <c r="F656" s="48" t="s">
        <v>74</v>
      </c>
      <c r="G656" s="11" t="s">
        <v>64</v>
      </c>
      <c r="H656" s="11" t="s">
        <v>75</v>
      </c>
      <c r="I656" s="11">
        <v>1299</v>
      </c>
      <c r="J656" s="49" t="str">
        <f>VLOOKUP(Table1[[#This Row],[Psoft No]],[1]Roster!$C$1:$AJ$1369,9,0)</f>
        <v>Night Shift</v>
      </c>
      <c r="K656" s="49" t="s">
        <v>76</v>
      </c>
      <c r="L656" s="49" t="str">
        <f>VLOOKUP(Table1[[#This Row],[Psoft No]],[1]Roster!$C$1:$AJ$1369,11,0)</f>
        <v>Thursday</v>
      </c>
      <c r="M656" s="49" t="str">
        <f>VLOOKUP(Table1[[#This Row],[Psoft No]],[1]Roster!$C$1:$AJ$1369,12,0)</f>
        <v>Friday</v>
      </c>
      <c r="N656" s="48" t="s">
        <v>86</v>
      </c>
      <c r="O656" s="49" t="s">
        <v>37</v>
      </c>
      <c r="P656" s="11" t="s">
        <v>80</v>
      </c>
      <c r="Q656" s="11" t="s">
        <v>90</v>
      </c>
      <c r="R656" s="11" t="s">
        <v>626</v>
      </c>
      <c r="S656" s="11" t="s">
        <v>627</v>
      </c>
      <c r="T656" s="126" t="str">
        <f>IF(COUNTIFS('DWD RAW File'!$E:$E,$B656,'DWD RAW File'!$AF:$AF,$C$1)&gt;0, IF(COUNTIFS('DWD RAW File'!$E:$E,$B656,'DWD RAW File'!$AF:$AF,$C$1,'DWD RAW File'!$AB:$AB,"Present")&gt;0,"6th Day OT","OFF"), IF(COUNTIFS('DWD RAW File'!$E:$E,$B656,'DWD RAW File'!$AG:$AG,$C$1)&gt;0, IF(COUNTIFS('DWD RAW File'!$E:$E,$B656,'DWD RAW File'!$AG:$AG,$C$1,'DWD RAW File'!$AB:$AB,"Present")&gt;0,"7th Day OT","OFF"), IF(COUNTIFS('DWD RAW File'!$E:$E,$B656,'DWD RAW File'!$AB:$AB,"Present")&gt;0, "P", IF(COUNTIFS('DWD RAW File'!$E:$E,$B656,'DWD RAW File'!$AB:$AB,"Not Present",'DWD RAW File'!$AK:$AK,"&lt;&gt;")&gt;0, _xlfn.XLOOKUP($B656,'DWD RAW File'!$E:$E,'DWD RAW File'!$AK:$AK,""), IF(COUNTIFS('DWD RAW File'!$E:$E,$B656,'DWD RAW File'!$AB:$AB,"Not Present",'DWD RAW File'!$AL:$AL,"&lt;&gt;")&gt;0, _xlfn.XLOOKUP($B656,'DWD RAW File'!$E:$E,'DWD RAW File'!$AL:$AL,""), "AB")))))</f>
        <v>P</v>
      </c>
      <c r="U656" s="97"/>
      <c r="V656" s="51">
        <v>45789</v>
      </c>
      <c r="W656" s="49" t="s">
        <v>1562</v>
      </c>
      <c r="X656" s="121" t="str">
        <f>VLOOKUP(Table1[[#This Row],[Psoft No]],[2]Roster_1788384531598!$E$1:$AU$1334,28,0)</f>
        <v>Thursday</v>
      </c>
      <c r="Y656" s="121" t="b">
        <f>Table1[[#This Row],[Column1]]=Table1[[#This Row],[OFF1]]</f>
        <v>1</v>
      </c>
    </row>
    <row r="657" spans="1:25" ht="13" hidden="1" customHeight="1">
      <c r="A657" s="11">
        <v>651</v>
      </c>
      <c r="B657" s="47">
        <v>204013688</v>
      </c>
      <c r="C657" s="87" t="s">
        <v>699</v>
      </c>
      <c r="D657" s="11" t="s">
        <v>700</v>
      </c>
      <c r="E657" s="48" t="s">
        <v>31</v>
      </c>
      <c r="F657" s="48" t="s">
        <v>74</v>
      </c>
      <c r="G657" s="11" t="s">
        <v>64</v>
      </c>
      <c r="H657" s="11" t="s">
        <v>75</v>
      </c>
      <c r="I657" s="11">
        <v>1299</v>
      </c>
      <c r="J657" s="49" t="str">
        <f>VLOOKUP(Table1[[#This Row],[Psoft No]],[1]Roster!$C$1:$AJ$1369,9,0)</f>
        <v>Night Shift</v>
      </c>
      <c r="K657" s="49" t="s">
        <v>76</v>
      </c>
      <c r="L657" s="49" t="str">
        <f>VLOOKUP(Table1[[#This Row],[Psoft No]],[1]Roster!$C$1:$AJ$1369,11,0)</f>
        <v>Thursday</v>
      </c>
      <c r="M657" s="49" t="str">
        <f>VLOOKUP(Table1[[#This Row],[Psoft No]],[1]Roster!$C$1:$AJ$1369,12,0)</f>
        <v>Friday</v>
      </c>
      <c r="N657" s="48" t="s">
        <v>79</v>
      </c>
      <c r="O657" s="49" t="s">
        <v>37</v>
      </c>
      <c r="P657" s="11" t="s">
        <v>80</v>
      </c>
      <c r="Q657" s="11" t="s">
        <v>81</v>
      </c>
      <c r="R657" s="49" t="s">
        <v>622</v>
      </c>
      <c r="S657" s="11" t="s">
        <v>623</v>
      </c>
      <c r="T657" s="126" t="str">
        <f>IF(COUNTIFS('DWD RAW File'!$E:$E,$B657,'DWD RAW File'!$AF:$AF,$C$1)&gt;0, IF(COUNTIFS('DWD RAW File'!$E:$E,$B657,'DWD RAW File'!$AF:$AF,$C$1,'DWD RAW File'!$AB:$AB,"Present")&gt;0,"6th Day OT","OFF"), IF(COUNTIFS('DWD RAW File'!$E:$E,$B657,'DWD RAW File'!$AG:$AG,$C$1)&gt;0, IF(COUNTIFS('DWD RAW File'!$E:$E,$B657,'DWD RAW File'!$AG:$AG,$C$1,'DWD RAW File'!$AB:$AB,"Present")&gt;0,"7th Day OT","OFF"), IF(COUNTIFS('DWD RAW File'!$E:$E,$B657,'DWD RAW File'!$AB:$AB,"Present")&gt;0, "P", IF(COUNTIFS('DWD RAW File'!$E:$E,$B657,'DWD RAW File'!$AB:$AB,"Not Present",'DWD RAW File'!$AK:$AK,"&lt;&gt;")&gt;0, _xlfn.XLOOKUP($B657,'DWD RAW File'!$E:$E,'DWD RAW File'!$AK:$AK,""), IF(COUNTIFS('DWD RAW File'!$E:$E,$B657,'DWD RAW File'!$AB:$AB,"Not Present",'DWD RAW File'!$AL:$AL,"&lt;&gt;")&gt;0, _xlfn.XLOOKUP($B657,'DWD RAW File'!$E:$E,'DWD RAW File'!$AL:$AL,""), "AB")))))</f>
        <v>P</v>
      </c>
      <c r="U657" s="97"/>
      <c r="V657" s="51">
        <v>45551</v>
      </c>
      <c r="W657" s="49" t="s">
        <v>1562</v>
      </c>
      <c r="X657" s="121" t="str">
        <f>VLOOKUP(Table1[[#This Row],[Psoft No]],[2]Roster_1788384531598!$E$1:$AU$1334,28,0)</f>
        <v>Thursday</v>
      </c>
      <c r="Y657" s="121" t="b">
        <f>Table1[[#This Row],[Column1]]=Table1[[#This Row],[OFF1]]</f>
        <v>1</v>
      </c>
    </row>
    <row r="658" spans="1:25" ht="13" hidden="1" customHeight="1">
      <c r="A658" s="11">
        <v>652</v>
      </c>
      <c r="B658" s="47">
        <v>206897553</v>
      </c>
      <c r="C658" s="87" t="s">
        <v>1851</v>
      </c>
      <c r="D658" s="11" t="s">
        <v>1852</v>
      </c>
      <c r="E658" s="48" t="s">
        <v>31</v>
      </c>
      <c r="F658" s="48" t="s">
        <v>74</v>
      </c>
      <c r="G658" s="11" t="s">
        <v>64</v>
      </c>
      <c r="H658" s="11" t="s">
        <v>75</v>
      </c>
      <c r="I658" s="11">
        <v>1290</v>
      </c>
      <c r="J658" s="49" t="str">
        <f>VLOOKUP(Table1[[#This Row],[Psoft No]],[1]Roster!$C$1:$AJ$1369,9,0)</f>
        <v>Night Shift</v>
      </c>
      <c r="K658" s="49" t="s">
        <v>76</v>
      </c>
      <c r="L658" s="49" t="str">
        <f>VLOOKUP(Table1[[#This Row],[Psoft No]],[1]Roster!$C$1:$AJ$1369,11,0)</f>
        <v>Saturday</v>
      </c>
      <c r="M658" s="49" t="str">
        <f>VLOOKUP(Table1[[#This Row],[Psoft No]],[1]Roster!$C$1:$AJ$1369,12,0)</f>
        <v>Sunday</v>
      </c>
      <c r="N658" s="49" t="s">
        <v>79</v>
      </c>
      <c r="O658" s="48" t="s">
        <v>37</v>
      </c>
      <c r="P658" s="48" t="s">
        <v>80</v>
      </c>
      <c r="Q658" s="11" t="s">
        <v>81</v>
      </c>
      <c r="R658" s="11" t="s">
        <v>1055</v>
      </c>
      <c r="S658" s="11" t="s">
        <v>2651</v>
      </c>
      <c r="T658" s="126" t="str">
        <f>IF(COUNTIFS('DWD RAW File'!$E:$E,$B658,'DWD RAW File'!$AF:$AF,$C$1)&gt;0, IF(COUNTIFS('DWD RAW File'!$E:$E,$B658,'DWD RAW File'!$AF:$AF,$C$1,'DWD RAW File'!$AB:$AB,"Present")&gt;0,"6th Day OT","OFF"), IF(COUNTIFS('DWD RAW File'!$E:$E,$B658,'DWD RAW File'!$AG:$AG,$C$1)&gt;0, IF(COUNTIFS('DWD RAW File'!$E:$E,$B658,'DWD RAW File'!$AG:$AG,$C$1,'DWD RAW File'!$AB:$AB,"Present")&gt;0,"7th Day OT","OFF"), IF(COUNTIFS('DWD RAW File'!$E:$E,$B658,'DWD RAW File'!$AB:$AB,"Present")&gt;0, "P", IF(COUNTIFS('DWD RAW File'!$E:$E,$B658,'DWD RAW File'!$AB:$AB,"Not Present",'DWD RAW File'!$AK:$AK,"&lt;&gt;")&gt;0, _xlfn.XLOOKUP($B658,'DWD RAW File'!$E:$E,'DWD RAW File'!$AK:$AK,""), IF(COUNTIFS('DWD RAW File'!$E:$E,$B658,'DWD RAW File'!$AB:$AB,"Not Present",'DWD RAW File'!$AL:$AL,"&lt;&gt;")&gt;0, _xlfn.XLOOKUP($B658,'DWD RAW File'!$E:$E,'DWD RAW File'!$AL:$AL,""), "AB")))))</f>
        <v>P</v>
      </c>
      <c r="U658" s="97"/>
      <c r="V658" s="51">
        <v>46030</v>
      </c>
      <c r="W658" s="49" t="s">
        <v>1563</v>
      </c>
      <c r="X658" s="121" t="str">
        <f>VLOOKUP(Table1[[#This Row],[Psoft No]],[2]Roster_1788384531598!$E$1:$AU$1334,28,0)</f>
        <v>Saturday</v>
      </c>
      <c r="Y658" s="121" t="b">
        <f>Table1[[#This Row],[Column1]]=Table1[[#This Row],[OFF1]]</f>
        <v>1</v>
      </c>
    </row>
    <row r="659" spans="1:25" ht="13" hidden="1" customHeight="1">
      <c r="A659" s="11">
        <v>653</v>
      </c>
      <c r="B659" s="47">
        <v>205854273</v>
      </c>
      <c r="C659" s="87" t="s">
        <v>701</v>
      </c>
      <c r="D659" s="11" t="s">
        <v>702</v>
      </c>
      <c r="E659" s="48" t="s">
        <v>31</v>
      </c>
      <c r="F659" s="48" t="s">
        <v>74</v>
      </c>
      <c r="G659" s="11" t="s">
        <v>64</v>
      </c>
      <c r="H659" s="11" t="s">
        <v>75</v>
      </c>
      <c r="I659" s="11">
        <v>1299</v>
      </c>
      <c r="J659" s="49" t="str">
        <f>VLOOKUP(Table1[[#This Row],[Psoft No]],[1]Roster!$C$1:$AJ$1369,9,0)</f>
        <v>Day Shift</v>
      </c>
      <c r="K659" s="49" t="s">
        <v>76</v>
      </c>
      <c r="L659" s="49" t="str">
        <f>VLOOKUP(Table1[[#This Row],[Psoft No]],[1]Roster!$C$1:$AJ$1369,11,0)</f>
        <v>Monday</v>
      </c>
      <c r="M659" s="49" t="str">
        <f>VLOOKUP(Table1[[#This Row],[Psoft No]],[1]Roster!$C$1:$AJ$1369,12,0)</f>
        <v>Tuesday</v>
      </c>
      <c r="N659" s="49" t="s">
        <v>79</v>
      </c>
      <c r="O659" s="49" t="s">
        <v>37</v>
      </c>
      <c r="P659" s="11" t="s">
        <v>80</v>
      </c>
      <c r="Q659" s="11" t="s">
        <v>96</v>
      </c>
      <c r="R659" s="11" t="s">
        <v>626</v>
      </c>
      <c r="S659" s="11" t="s">
        <v>627</v>
      </c>
      <c r="T659" s="126" t="str">
        <f>IF(COUNTIFS('DWD RAW File'!$E:$E,$B659,'DWD RAW File'!$AF:$AF,$C$1)&gt;0, IF(COUNTIFS('DWD RAW File'!$E:$E,$B659,'DWD RAW File'!$AF:$AF,$C$1,'DWD RAW File'!$AB:$AB,"Present")&gt;0,"6th Day OT","OFF"), IF(COUNTIFS('DWD RAW File'!$E:$E,$B659,'DWD RAW File'!$AG:$AG,$C$1)&gt;0, IF(COUNTIFS('DWD RAW File'!$E:$E,$B659,'DWD RAW File'!$AG:$AG,$C$1,'DWD RAW File'!$AB:$AB,"Present")&gt;0,"7th Day OT","OFF"), IF(COUNTIFS('DWD RAW File'!$E:$E,$B659,'DWD RAW File'!$AB:$AB,"Present")&gt;0, "P", IF(COUNTIFS('DWD RAW File'!$E:$E,$B659,'DWD RAW File'!$AB:$AB,"Not Present",'DWD RAW File'!$AK:$AK,"&lt;&gt;")&gt;0, _xlfn.XLOOKUP($B659,'DWD RAW File'!$E:$E,'DWD RAW File'!$AK:$AK,""), IF(COUNTIFS('DWD RAW File'!$E:$E,$B659,'DWD RAW File'!$AB:$AB,"Not Present",'DWD RAW File'!$AL:$AL,"&lt;&gt;")&gt;0, _xlfn.XLOOKUP($B659,'DWD RAW File'!$E:$E,'DWD RAW File'!$AL:$AL,""), "AB")))))</f>
        <v>P</v>
      </c>
      <c r="U659" s="97"/>
      <c r="V659" s="51">
        <v>45894</v>
      </c>
      <c r="W659" s="49" t="s">
        <v>1562</v>
      </c>
      <c r="X659" s="121" t="str">
        <f>VLOOKUP(Table1[[#This Row],[Psoft No]],[2]Roster_1788384531598!$E$1:$AU$1334,28,0)</f>
        <v>Monday</v>
      </c>
      <c r="Y659" s="121" t="b">
        <f>Table1[[#This Row],[Column1]]=Table1[[#This Row],[OFF1]]</f>
        <v>1</v>
      </c>
    </row>
    <row r="660" spans="1:25" ht="13" hidden="1" customHeight="1">
      <c r="A660" s="11">
        <v>654</v>
      </c>
      <c r="B660" s="47">
        <v>206926475</v>
      </c>
      <c r="C660" s="87" t="s">
        <v>1958</v>
      </c>
      <c r="D660" s="11" t="s">
        <v>1965</v>
      </c>
      <c r="E660" s="48" t="s">
        <v>31</v>
      </c>
      <c r="F660" s="48" t="s">
        <v>74</v>
      </c>
      <c r="G660" s="48" t="s">
        <v>64</v>
      </c>
      <c r="H660" s="48" t="s">
        <v>1317</v>
      </c>
      <c r="I660" s="11">
        <v>1299</v>
      </c>
      <c r="J660" s="49" t="str">
        <f>VLOOKUP(Table1[[#This Row],[Psoft No]],[1]Roster!$C$1:$AJ$1369,9,0)</f>
        <v>Day Shift</v>
      </c>
      <c r="K660" s="49" t="s">
        <v>76</v>
      </c>
      <c r="L660" s="49" t="str">
        <f>VLOOKUP(Table1[[#This Row],[Psoft No]],[1]Roster!$C$1:$AJ$1369,11,0)</f>
        <v>Sunday</v>
      </c>
      <c r="M660" s="49" t="str">
        <f>VLOOKUP(Table1[[#This Row],[Psoft No]],[1]Roster!$C$1:$AJ$1369,12,0)</f>
        <v>Monday</v>
      </c>
      <c r="N660" s="49" t="s">
        <v>89</v>
      </c>
      <c r="O660" s="49" t="s">
        <v>37</v>
      </c>
      <c r="P660" s="49" t="s">
        <v>80</v>
      </c>
      <c r="Q660" s="49" t="s">
        <v>90</v>
      </c>
      <c r="R660" s="49" t="s">
        <v>2653</v>
      </c>
      <c r="S660" s="11" t="s">
        <v>637</v>
      </c>
      <c r="T660" s="126" t="s">
        <v>7</v>
      </c>
      <c r="U660" s="97"/>
      <c r="V660" s="51">
        <v>46037</v>
      </c>
      <c r="W660" s="49" t="s">
        <v>1969</v>
      </c>
      <c r="X660" s="121" t="str">
        <f>VLOOKUP(Table1[[#This Row],[Psoft No]],[2]Roster_1788384531598!$E$1:$AU$1334,28,0)</f>
        <v>Sunday</v>
      </c>
      <c r="Y660" s="121" t="b">
        <f>Table1[[#This Row],[Column1]]=Table1[[#This Row],[OFF1]]</f>
        <v>1</v>
      </c>
    </row>
    <row r="661" spans="1:25" ht="13" hidden="1" customHeight="1">
      <c r="A661" s="11">
        <v>655</v>
      </c>
      <c r="B661" s="47">
        <v>206128846</v>
      </c>
      <c r="C661" s="87" t="s">
        <v>703</v>
      </c>
      <c r="D661" s="11" t="s">
        <v>704</v>
      </c>
      <c r="E661" s="48" t="s">
        <v>31</v>
      </c>
      <c r="F661" s="48" t="s">
        <v>74</v>
      </c>
      <c r="G661" s="11" t="s">
        <v>64</v>
      </c>
      <c r="H661" s="11" t="s">
        <v>75</v>
      </c>
      <c r="I661" s="11">
        <v>1299</v>
      </c>
      <c r="J661" s="49" t="str">
        <f>VLOOKUP(Table1[[#This Row],[Psoft No]],[1]Roster!$C$1:$AJ$1369,9,0)</f>
        <v>Day Shift</v>
      </c>
      <c r="K661" s="49" t="s">
        <v>76</v>
      </c>
      <c r="L661" s="49" t="str">
        <f>VLOOKUP(Table1[[#This Row],[Psoft No]],[1]Roster!$C$1:$AJ$1369,11,0)</f>
        <v>Monday</v>
      </c>
      <c r="M661" s="49" t="str">
        <f>VLOOKUP(Table1[[#This Row],[Psoft No]],[1]Roster!$C$1:$AJ$1369,12,0)</f>
        <v>Tuesday</v>
      </c>
      <c r="N661" s="49" t="s">
        <v>79</v>
      </c>
      <c r="O661" s="49" t="s">
        <v>37</v>
      </c>
      <c r="P661" s="11" t="s">
        <v>80</v>
      </c>
      <c r="Q661" s="11" t="s">
        <v>81</v>
      </c>
      <c r="R661" s="11" t="s">
        <v>634</v>
      </c>
      <c r="S661" s="11" t="s">
        <v>2652</v>
      </c>
      <c r="T661" s="126" t="str">
        <f>IF(COUNTIFS('DWD RAW File'!$E:$E,$B661,'DWD RAW File'!$AF:$AF,$C$1)&gt;0, IF(COUNTIFS('DWD RAW File'!$E:$E,$B661,'DWD RAW File'!$AF:$AF,$C$1,'DWD RAW File'!$AB:$AB,"Present")&gt;0,"6th Day OT","OFF"), IF(COUNTIFS('DWD RAW File'!$E:$E,$B661,'DWD RAW File'!$AG:$AG,$C$1)&gt;0, IF(COUNTIFS('DWD RAW File'!$E:$E,$B661,'DWD RAW File'!$AG:$AG,$C$1,'DWD RAW File'!$AB:$AB,"Present")&gt;0,"7th Day OT","OFF"), IF(COUNTIFS('DWD RAW File'!$E:$E,$B661,'DWD RAW File'!$AB:$AB,"Present")&gt;0, "P", IF(COUNTIFS('DWD RAW File'!$E:$E,$B661,'DWD RAW File'!$AB:$AB,"Not Present",'DWD RAW File'!$AK:$AK,"&lt;&gt;")&gt;0, _xlfn.XLOOKUP($B661,'DWD RAW File'!$E:$E,'DWD RAW File'!$AK:$AK,""), IF(COUNTIFS('DWD RAW File'!$E:$E,$B661,'DWD RAW File'!$AB:$AB,"Not Present",'DWD RAW File'!$AL:$AL,"&lt;&gt;")&gt;0, _xlfn.XLOOKUP($B661,'DWD RAW File'!$E:$E,'DWD RAW File'!$AL:$AL,""), "AB")))))</f>
        <v>P</v>
      </c>
      <c r="U661" s="97"/>
      <c r="V661" s="51">
        <v>45929</v>
      </c>
      <c r="W661" s="49" t="s">
        <v>1562</v>
      </c>
      <c r="X661" s="121" t="str">
        <f>VLOOKUP(Table1[[#This Row],[Psoft No]],[2]Roster_1788384531598!$E$1:$AU$1334,28,0)</f>
        <v>Monday</v>
      </c>
      <c r="Y661" s="121" t="b">
        <f>Table1[[#This Row],[Column1]]=Table1[[#This Row],[OFF1]]</f>
        <v>1</v>
      </c>
    </row>
    <row r="662" spans="1:25" ht="13" hidden="1" customHeight="1">
      <c r="A662" s="11">
        <v>656</v>
      </c>
      <c r="B662" s="47">
        <v>204013691</v>
      </c>
      <c r="C662" s="87" t="s">
        <v>705</v>
      </c>
      <c r="D662" s="11" t="s">
        <v>706</v>
      </c>
      <c r="E662" s="48" t="s">
        <v>31</v>
      </c>
      <c r="F662" s="48" t="s">
        <v>74</v>
      </c>
      <c r="G662" s="11" t="s">
        <v>64</v>
      </c>
      <c r="H662" s="11" t="s">
        <v>75</v>
      </c>
      <c r="I662" s="11">
        <v>1299</v>
      </c>
      <c r="J662" s="49" t="str">
        <f>VLOOKUP(Table1[[#This Row],[Psoft No]],[1]Roster!$C$1:$AJ$1369,9,0)</f>
        <v>Night Shift</v>
      </c>
      <c r="K662" s="49" t="s">
        <v>76</v>
      </c>
      <c r="L662" s="49" t="str">
        <f>VLOOKUP(Table1[[#This Row],[Psoft No]],[1]Roster!$C$1:$AJ$1369,11,0)</f>
        <v>Wednesday</v>
      </c>
      <c r="M662" s="49" t="str">
        <f>VLOOKUP(Table1[[#This Row],[Psoft No]],[1]Roster!$C$1:$AJ$1369,12,0)</f>
        <v>Thursday</v>
      </c>
      <c r="N662" s="48" t="s">
        <v>79</v>
      </c>
      <c r="O662" s="49" t="s">
        <v>37</v>
      </c>
      <c r="P662" s="11" t="s">
        <v>80</v>
      </c>
      <c r="Q662" s="11" t="s">
        <v>81</v>
      </c>
      <c r="R662" s="11" t="s">
        <v>626</v>
      </c>
      <c r="S662" s="11" t="s">
        <v>627</v>
      </c>
      <c r="T662" s="126" t="str">
        <f>IF(COUNTIFS('DWD RAW File'!$E:$E,$B662,'DWD RAW File'!$AF:$AF,$C$1)&gt;0, IF(COUNTIFS('DWD RAW File'!$E:$E,$B662,'DWD RAW File'!$AF:$AF,$C$1,'DWD RAW File'!$AB:$AB,"Present")&gt;0,"6th Day OT","OFF"), IF(COUNTIFS('DWD RAW File'!$E:$E,$B662,'DWD RAW File'!$AG:$AG,$C$1)&gt;0, IF(COUNTIFS('DWD RAW File'!$E:$E,$B662,'DWD RAW File'!$AG:$AG,$C$1,'DWD RAW File'!$AB:$AB,"Present")&gt;0,"7th Day OT","OFF"), IF(COUNTIFS('DWD RAW File'!$E:$E,$B662,'DWD RAW File'!$AB:$AB,"Present")&gt;0, "P", IF(COUNTIFS('DWD RAW File'!$E:$E,$B662,'DWD RAW File'!$AB:$AB,"Not Present",'DWD RAW File'!$AK:$AK,"&lt;&gt;")&gt;0, _xlfn.XLOOKUP($B662,'DWD RAW File'!$E:$E,'DWD RAW File'!$AK:$AK,""), IF(COUNTIFS('DWD RAW File'!$E:$E,$B662,'DWD RAW File'!$AB:$AB,"Not Present",'DWD RAW File'!$AL:$AL,"&lt;&gt;")&gt;0, _xlfn.XLOOKUP($B662,'DWD RAW File'!$E:$E,'DWD RAW File'!$AL:$AL,""), "AB")))))</f>
        <v>OFF</v>
      </c>
      <c r="U662" s="97"/>
      <c r="V662" s="51">
        <v>45551</v>
      </c>
      <c r="W662" s="49" t="s">
        <v>1562</v>
      </c>
      <c r="X662" s="121" t="str">
        <f>VLOOKUP(Table1[[#This Row],[Psoft No]],[2]Roster_1788384531598!$E$1:$AU$1334,28,0)</f>
        <v>Wednesday</v>
      </c>
      <c r="Y662" s="121" t="b">
        <f>Table1[[#This Row],[Column1]]=Table1[[#This Row],[OFF1]]</f>
        <v>1</v>
      </c>
    </row>
    <row r="663" spans="1:25" ht="13" hidden="1" customHeight="1">
      <c r="A663" s="11">
        <v>657</v>
      </c>
      <c r="B663" s="90">
        <v>205848051</v>
      </c>
      <c r="C663" s="47" t="s">
        <v>2684</v>
      </c>
      <c r="D663" s="87" t="s">
        <v>2685</v>
      </c>
      <c r="E663" s="48" t="s">
        <v>31</v>
      </c>
      <c r="F663" s="48" t="s">
        <v>74</v>
      </c>
      <c r="G663" s="11" t="s">
        <v>64</v>
      </c>
      <c r="H663" s="11" t="s">
        <v>75</v>
      </c>
      <c r="I663" s="11">
        <v>1299</v>
      </c>
      <c r="J663" s="49" t="str">
        <f>VLOOKUP(Table1[[#This Row],[Psoft No]],[1]Roster!$C$1:$AJ$1369,9,0)</f>
        <v>Night Shift</v>
      </c>
      <c r="K663" s="49" t="s">
        <v>76</v>
      </c>
      <c r="L663" s="49" t="str">
        <f>VLOOKUP(Table1[[#This Row],[Psoft No]],[1]Roster!$C$1:$AJ$1369,11,0)</f>
        <v>Monday</v>
      </c>
      <c r="M663" s="49" t="str">
        <f>VLOOKUP(Table1[[#This Row],[Psoft No]],[1]Roster!$C$1:$AJ$1369,12,0)</f>
        <v>Tuesday</v>
      </c>
      <c r="N663" s="49" t="s">
        <v>89</v>
      </c>
      <c r="O663" s="49" t="s">
        <v>37</v>
      </c>
      <c r="P663" s="11" t="s">
        <v>80</v>
      </c>
      <c r="Q663" s="11" t="s">
        <v>96</v>
      </c>
      <c r="R663" s="11" t="s">
        <v>642</v>
      </c>
      <c r="S663" s="11" t="s">
        <v>2673</v>
      </c>
      <c r="T663" s="126" t="str">
        <f>IF(COUNTIFS('DWD RAW File'!$E:$E,$B663,'DWD RAW File'!$AF:$AF,$C$1)&gt;0, IF(COUNTIFS('DWD RAW File'!$E:$E,$B663,'DWD RAW File'!$AF:$AF,$C$1,'DWD RAW File'!$AB:$AB,"Present")&gt;0,"6th Day OT","OFF"), IF(COUNTIFS('DWD RAW File'!$E:$E,$B663,'DWD RAW File'!$AG:$AG,$C$1)&gt;0, IF(COUNTIFS('DWD RAW File'!$E:$E,$B663,'DWD RAW File'!$AG:$AG,$C$1,'DWD RAW File'!$AB:$AB,"Present")&gt;0,"7th Day OT","OFF"), IF(COUNTIFS('DWD RAW File'!$E:$E,$B663,'DWD RAW File'!$AB:$AB,"Present")&gt;0, "P", IF(COUNTIFS('DWD RAW File'!$E:$E,$B663,'DWD RAW File'!$AB:$AB,"Not Present",'DWD RAW File'!$AK:$AK,"&lt;&gt;")&gt;0, _xlfn.XLOOKUP($B663,'DWD RAW File'!$E:$E,'DWD RAW File'!$AK:$AK,""), IF(COUNTIFS('DWD RAW File'!$E:$E,$B663,'DWD RAW File'!$AB:$AB,"Not Present",'DWD RAW File'!$AL:$AL,"&lt;&gt;")&gt;0, _xlfn.XLOOKUP($B663,'DWD RAW File'!$E:$E,'DWD RAW File'!$AL:$AL,""), "AB")))))</f>
        <v>P</v>
      </c>
      <c r="U663" s="97"/>
      <c r="V663" s="51">
        <v>45894</v>
      </c>
      <c r="W663" s="49" t="s">
        <v>1562</v>
      </c>
      <c r="X663" s="121" t="str">
        <f>VLOOKUP(Table1[[#This Row],[Psoft No]],[2]Roster_1788384531598!$E$1:$AU$1334,28,0)</f>
        <v>Monday</v>
      </c>
      <c r="Y663" s="121" t="b">
        <f>Table1[[#This Row],[Column1]]=Table1[[#This Row],[OFF1]]</f>
        <v>1</v>
      </c>
    </row>
    <row r="664" spans="1:25" ht="13" hidden="1" customHeight="1">
      <c r="A664" s="11">
        <v>658</v>
      </c>
      <c r="B664" s="47">
        <v>203908868</v>
      </c>
      <c r="C664" s="87" t="s">
        <v>707</v>
      </c>
      <c r="D664" s="11" t="s">
        <v>708</v>
      </c>
      <c r="E664" s="48" t="s">
        <v>31</v>
      </c>
      <c r="F664" s="48" t="s">
        <v>74</v>
      </c>
      <c r="G664" s="11" t="s">
        <v>64</v>
      </c>
      <c r="H664" s="11" t="s">
        <v>75</v>
      </c>
      <c r="I664" s="11">
        <v>1299</v>
      </c>
      <c r="J664" s="49" t="str">
        <f>VLOOKUP(Table1[[#This Row],[Psoft No]],[1]Roster!$C$1:$AJ$1369,9,0)</f>
        <v>Night Shift</v>
      </c>
      <c r="K664" s="49" t="s">
        <v>76</v>
      </c>
      <c r="L664" s="49" t="str">
        <f>VLOOKUP(Table1[[#This Row],[Psoft No]],[1]Roster!$C$1:$AJ$1369,11,0)</f>
        <v>Monday</v>
      </c>
      <c r="M664" s="49" t="str">
        <f>VLOOKUP(Table1[[#This Row],[Psoft No]],[1]Roster!$C$1:$AJ$1369,12,0)</f>
        <v>Tuesday</v>
      </c>
      <c r="N664" s="48" t="s">
        <v>79</v>
      </c>
      <c r="O664" s="49" t="s">
        <v>37</v>
      </c>
      <c r="P664" s="11" t="s">
        <v>80</v>
      </c>
      <c r="Q664" s="11" t="s">
        <v>81</v>
      </c>
      <c r="R664" s="11" t="s">
        <v>626</v>
      </c>
      <c r="S664" s="11" t="s">
        <v>627</v>
      </c>
      <c r="T664" s="126" t="str">
        <f>IF(COUNTIFS('DWD RAW File'!$E:$E,$B664,'DWD RAW File'!$AF:$AF,$C$1)&gt;0, IF(COUNTIFS('DWD RAW File'!$E:$E,$B664,'DWD RAW File'!$AF:$AF,$C$1,'DWD RAW File'!$AB:$AB,"Present")&gt;0,"6th Day OT","OFF"), IF(COUNTIFS('DWD RAW File'!$E:$E,$B664,'DWD RAW File'!$AG:$AG,$C$1)&gt;0, IF(COUNTIFS('DWD RAW File'!$E:$E,$B664,'DWD RAW File'!$AG:$AG,$C$1,'DWD RAW File'!$AB:$AB,"Present")&gt;0,"7th Day OT","OFF"), IF(COUNTIFS('DWD RAW File'!$E:$E,$B664,'DWD RAW File'!$AB:$AB,"Present")&gt;0, "P", IF(COUNTIFS('DWD RAW File'!$E:$E,$B664,'DWD RAW File'!$AB:$AB,"Not Present",'DWD RAW File'!$AK:$AK,"&lt;&gt;")&gt;0, _xlfn.XLOOKUP($B664,'DWD RAW File'!$E:$E,'DWD RAW File'!$AK:$AK,""), IF(COUNTIFS('DWD RAW File'!$E:$E,$B664,'DWD RAW File'!$AB:$AB,"Not Present",'DWD RAW File'!$AL:$AL,"&lt;&gt;")&gt;0, _xlfn.XLOOKUP($B664,'DWD RAW File'!$E:$E,'DWD RAW File'!$AL:$AL,""), "AB")))))</f>
        <v>P</v>
      </c>
      <c r="U664" s="97"/>
      <c r="V664" s="51">
        <v>45537</v>
      </c>
      <c r="W664" s="49" t="s">
        <v>1562</v>
      </c>
      <c r="X664" s="121" t="str">
        <f>VLOOKUP(Table1[[#This Row],[Psoft No]],[2]Roster_1788384531598!$E$1:$AU$1334,28,0)</f>
        <v>Monday</v>
      </c>
      <c r="Y664" s="121" t="b">
        <f>Table1[[#This Row],[Column1]]=Table1[[#This Row],[OFF1]]</f>
        <v>1</v>
      </c>
    </row>
    <row r="665" spans="1:25" ht="13" hidden="1" customHeight="1">
      <c r="A665" s="11">
        <v>659</v>
      </c>
      <c r="B665" s="47">
        <v>206072090</v>
      </c>
      <c r="C665" s="87" t="s">
        <v>709</v>
      </c>
      <c r="D665" s="11" t="s">
        <v>710</v>
      </c>
      <c r="E665" s="48" t="s">
        <v>31</v>
      </c>
      <c r="F665" s="48" t="s">
        <v>74</v>
      </c>
      <c r="G665" s="11" t="s">
        <v>64</v>
      </c>
      <c r="H665" s="11" t="s">
        <v>75</v>
      </c>
      <c r="I665" s="11">
        <v>1299</v>
      </c>
      <c r="J665" s="49" t="str">
        <f>VLOOKUP(Table1[[#This Row],[Psoft No]],[1]Roster!$C$1:$AJ$1369,9,0)</f>
        <v>Day Shift</v>
      </c>
      <c r="K665" s="49" t="s">
        <v>76</v>
      </c>
      <c r="L665" s="49" t="str">
        <f>VLOOKUP(Table1[[#This Row],[Psoft No]],[1]Roster!$C$1:$AJ$1369,11,0)</f>
        <v>Friday</v>
      </c>
      <c r="M665" s="49" t="str">
        <f>VLOOKUP(Table1[[#This Row],[Psoft No]],[1]Roster!$C$1:$AJ$1369,12,0)</f>
        <v>Saturday</v>
      </c>
      <c r="N665" s="48" t="s">
        <v>79</v>
      </c>
      <c r="O665" s="49" t="s">
        <v>37</v>
      </c>
      <c r="P665" s="11" t="s">
        <v>80</v>
      </c>
      <c r="Q665" s="11" t="s">
        <v>81</v>
      </c>
      <c r="R665" s="49" t="s">
        <v>642</v>
      </c>
      <c r="S665" s="11" t="s">
        <v>1775</v>
      </c>
      <c r="T665" s="126" t="str">
        <f>IF(COUNTIFS('DWD RAW File'!$E:$E,$B665,'DWD RAW File'!$AF:$AF,$C$1)&gt;0, IF(COUNTIFS('DWD RAW File'!$E:$E,$B665,'DWD RAW File'!$AF:$AF,$C$1,'DWD RAW File'!$AB:$AB,"Present")&gt;0,"6th Day OT","OFF"), IF(COUNTIFS('DWD RAW File'!$E:$E,$B665,'DWD RAW File'!$AG:$AG,$C$1)&gt;0, IF(COUNTIFS('DWD RAW File'!$E:$E,$B665,'DWD RAW File'!$AG:$AG,$C$1,'DWD RAW File'!$AB:$AB,"Present")&gt;0,"7th Day OT","OFF"), IF(COUNTIFS('DWD RAW File'!$E:$E,$B665,'DWD RAW File'!$AB:$AB,"Present")&gt;0, "P", IF(COUNTIFS('DWD RAW File'!$E:$E,$B665,'DWD RAW File'!$AB:$AB,"Not Present",'DWD RAW File'!$AK:$AK,"&lt;&gt;")&gt;0, _xlfn.XLOOKUP($B665,'DWD RAW File'!$E:$E,'DWD RAW File'!$AK:$AK,""), IF(COUNTIFS('DWD RAW File'!$E:$E,$B665,'DWD RAW File'!$AB:$AB,"Not Present",'DWD RAW File'!$AL:$AL,"&lt;&gt;")&gt;0, _xlfn.XLOOKUP($B665,'DWD RAW File'!$E:$E,'DWD RAW File'!$AL:$AL,""), "AB")))))</f>
        <v>P</v>
      </c>
      <c r="U665" s="97"/>
      <c r="V665" s="51">
        <v>45922</v>
      </c>
      <c r="W665" s="49" t="s">
        <v>1562</v>
      </c>
      <c r="X665" s="121" t="str">
        <f>VLOOKUP(Table1[[#This Row],[Psoft No]],[2]Roster_1788384531598!$E$1:$AU$1334,28,0)</f>
        <v>Friday</v>
      </c>
      <c r="Y665" s="121" t="b">
        <f>Table1[[#This Row],[Column1]]=Table1[[#This Row],[OFF1]]</f>
        <v>1</v>
      </c>
    </row>
    <row r="666" spans="1:25" ht="13" hidden="1" customHeight="1">
      <c r="A666" s="11">
        <v>660</v>
      </c>
      <c r="B666" s="47">
        <v>203965180</v>
      </c>
      <c r="C666" s="87" t="s">
        <v>711</v>
      </c>
      <c r="D666" s="11" t="s">
        <v>712</v>
      </c>
      <c r="E666" s="48" t="s">
        <v>31</v>
      </c>
      <c r="F666" s="48" t="s">
        <v>74</v>
      </c>
      <c r="G666" s="11" t="s">
        <v>64</v>
      </c>
      <c r="H666" s="11" t="s">
        <v>75</v>
      </c>
      <c r="I666" s="11">
        <v>1299</v>
      </c>
      <c r="J666" s="49" t="str">
        <f>VLOOKUP(Table1[[#This Row],[Psoft No]],[1]Roster!$C$1:$AJ$1369,9,0)</f>
        <v>Night Shift</v>
      </c>
      <c r="K666" s="49" t="s">
        <v>76</v>
      </c>
      <c r="L666" s="49" t="str">
        <f>VLOOKUP(Table1[[#This Row],[Psoft No]],[1]Roster!$C$1:$AJ$1369,11,0)</f>
        <v>Wednesday</v>
      </c>
      <c r="M666" s="49" t="str">
        <f>VLOOKUP(Table1[[#This Row],[Psoft No]],[1]Roster!$C$1:$AJ$1369,12,0)</f>
        <v>Thursday</v>
      </c>
      <c r="N666" s="48" t="s">
        <v>79</v>
      </c>
      <c r="O666" s="49" t="s">
        <v>37</v>
      </c>
      <c r="P666" s="11" t="s">
        <v>80</v>
      </c>
      <c r="Q666" s="11" t="s">
        <v>81</v>
      </c>
      <c r="R666" s="11" t="s">
        <v>626</v>
      </c>
      <c r="S666" s="11" t="s">
        <v>627</v>
      </c>
      <c r="T666" s="126" t="str">
        <f>IF(COUNTIFS('DWD RAW File'!$E:$E,$B666,'DWD RAW File'!$AF:$AF,$C$1)&gt;0, IF(COUNTIFS('DWD RAW File'!$E:$E,$B666,'DWD RAW File'!$AF:$AF,$C$1,'DWD RAW File'!$AB:$AB,"Present")&gt;0,"6th Day OT","OFF"), IF(COUNTIFS('DWD RAW File'!$E:$E,$B666,'DWD RAW File'!$AG:$AG,$C$1)&gt;0, IF(COUNTIFS('DWD RAW File'!$E:$E,$B666,'DWD RAW File'!$AG:$AG,$C$1,'DWD RAW File'!$AB:$AB,"Present")&gt;0,"7th Day OT","OFF"), IF(COUNTIFS('DWD RAW File'!$E:$E,$B666,'DWD RAW File'!$AB:$AB,"Present")&gt;0, "P", IF(COUNTIFS('DWD RAW File'!$E:$E,$B666,'DWD RAW File'!$AB:$AB,"Not Present",'DWD RAW File'!$AK:$AK,"&lt;&gt;")&gt;0, _xlfn.XLOOKUP($B666,'DWD RAW File'!$E:$E,'DWD RAW File'!$AK:$AK,""), IF(COUNTIFS('DWD RAW File'!$E:$E,$B666,'DWD RAW File'!$AB:$AB,"Not Present",'DWD RAW File'!$AL:$AL,"&lt;&gt;")&gt;0, _xlfn.XLOOKUP($B666,'DWD RAW File'!$E:$E,'DWD RAW File'!$AL:$AL,""), "AB")))))</f>
        <v>OFF</v>
      </c>
      <c r="U666" s="97"/>
      <c r="V666" s="51">
        <v>45544</v>
      </c>
      <c r="W666" s="49" t="s">
        <v>1562</v>
      </c>
      <c r="X666" s="121" t="str">
        <f>VLOOKUP(Table1[[#This Row],[Psoft No]],[2]Roster_1788384531598!$E$1:$AU$1334,28,0)</f>
        <v>Wednesday</v>
      </c>
      <c r="Y666" s="121" t="b">
        <f>Table1[[#This Row],[Column1]]=Table1[[#This Row],[OFF1]]</f>
        <v>1</v>
      </c>
    </row>
    <row r="667" spans="1:25" ht="13" hidden="1" customHeight="1">
      <c r="A667" s="11">
        <v>661</v>
      </c>
      <c r="B667" s="47">
        <v>201161555</v>
      </c>
      <c r="C667" s="87" t="s">
        <v>713</v>
      </c>
      <c r="D667" s="11" t="s">
        <v>714</v>
      </c>
      <c r="E667" s="48" t="s">
        <v>31</v>
      </c>
      <c r="F667" s="48" t="s">
        <v>74</v>
      </c>
      <c r="G667" s="11" t="s">
        <v>64</v>
      </c>
      <c r="H667" s="11" t="s">
        <v>75</v>
      </c>
      <c r="I667" s="11">
        <v>1299</v>
      </c>
      <c r="J667" s="49" t="str">
        <f>VLOOKUP(Table1[[#This Row],[Psoft No]],[1]Roster!$C$1:$AJ$1369,9,0)</f>
        <v>Day Shift</v>
      </c>
      <c r="K667" s="49" t="s">
        <v>76</v>
      </c>
      <c r="L667" s="49" t="str">
        <f>VLOOKUP(Table1[[#This Row],[Psoft No]],[1]Roster!$C$1:$AJ$1369,11,0)</f>
        <v>Tuesday</v>
      </c>
      <c r="M667" s="49" t="str">
        <f>VLOOKUP(Table1[[#This Row],[Psoft No]],[1]Roster!$C$1:$AJ$1369,12,0)</f>
        <v>Wednesday</v>
      </c>
      <c r="N667" s="48" t="s">
        <v>86</v>
      </c>
      <c r="O667" s="49" t="s">
        <v>37</v>
      </c>
      <c r="P667" s="11" t="s">
        <v>80</v>
      </c>
      <c r="Q667" s="11" t="s">
        <v>87</v>
      </c>
      <c r="R667" s="11" t="s">
        <v>626</v>
      </c>
      <c r="S667" s="11" t="s">
        <v>627</v>
      </c>
      <c r="T667" s="126" t="str">
        <f>IF(COUNTIFS('DWD RAW File'!$E:$E,$B667,'DWD RAW File'!$AF:$AF,$C$1)&gt;0, IF(COUNTIFS('DWD RAW File'!$E:$E,$B667,'DWD RAW File'!$AF:$AF,$C$1,'DWD RAW File'!$AB:$AB,"Present")&gt;0,"6th Day OT","OFF"), IF(COUNTIFS('DWD RAW File'!$E:$E,$B667,'DWD RAW File'!$AG:$AG,$C$1)&gt;0, IF(COUNTIFS('DWD RAW File'!$E:$E,$B667,'DWD RAW File'!$AG:$AG,$C$1,'DWD RAW File'!$AB:$AB,"Present")&gt;0,"7th Day OT","OFF"), IF(COUNTIFS('DWD RAW File'!$E:$E,$B667,'DWD RAW File'!$AB:$AB,"Present")&gt;0, "P", IF(COUNTIFS('DWD RAW File'!$E:$E,$B667,'DWD RAW File'!$AB:$AB,"Not Present",'DWD RAW File'!$AK:$AK,"&lt;&gt;")&gt;0, _xlfn.XLOOKUP($B667,'DWD RAW File'!$E:$E,'DWD RAW File'!$AK:$AK,""), IF(COUNTIFS('DWD RAW File'!$E:$E,$B667,'DWD RAW File'!$AB:$AB,"Not Present",'DWD RAW File'!$AL:$AL,"&lt;&gt;")&gt;0, _xlfn.XLOOKUP($B667,'DWD RAW File'!$E:$E,'DWD RAW File'!$AL:$AL,""), "AB")))))</f>
        <v>OFF</v>
      </c>
      <c r="U667" s="97"/>
      <c r="V667" s="51">
        <v>45586</v>
      </c>
      <c r="W667" s="49" t="s">
        <v>1563</v>
      </c>
      <c r="X667" s="121" t="str">
        <f>VLOOKUP(Table1[[#This Row],[Psoft No]],[2]Roster_1788384531598!$E$1:$AU$1334,28,0)</f>
        <v>Tuesday</v>
      </c>
      <c r="Y667" s="121" t="b">
        <f>Table1[[#This Row],[Column1]]=Table1[[#This Row],[OFF1]]</f>
        <v>1</v>
      </c>
    </row>
    <row r="668" spans="1:25" ht="13" hidden="1" customHeight="1">
      <c r="A668" s="11">
        <v>662</v>
      </c>
      <c r="B668" s="47">
        <v>204117188</v>
      </c>
      <c r="C668" s="87" t="s">
        <v>715</v>
      </c>
      <c r="D668" s="11" t="s">
        <v>716</v>
      </c>
      <c r="E668" s="48" t="s">
        <v>31</v>
      </c>
      <c r="F668" s="48" t="s">
        <v>74</v>
      </c>
      <c r="G668" s="11" t="s">
        <v>64</v>
      </c>
      <c r="H668" s="11" t="s">
        <v>75</v>
      </c>
      <c r="I668" s="11">
        <v>1299</v>
      </c>
      <c r="J668" s="49" t="str">
        <f>VLOOKUP(Table1[[#This Row],[Psoft No]],[1]Roster!$C$1:$AJ$1369,9,0)</f>
        <v>Day Shift</v>
      </c>
      <c r="K668" s="49" t="s">
        <v>76</v>
      </c>
      <c r="L668" s="49" t="str">
        <f>VLOOKUP(Table1[[#This Row],[Psoft No]],[1]Roster!$C$1:$AJ$1369,11,0)</f>
        <v>Wednesday</v>
      </c>
      <c r="M668" s="49" t="str">
        <f>VLOOKUP(Table1[[#This Row],[Psoft No]],[1]Roster!$C$1:$AJ$1369,12,0)</f>
        <v>Thursday</v>
      </c>
      <c r="N668" s="48" t="s">
        <v>86</v>
      </c>
      <c r="O668" s="49" t="s">
        <v>37</v>
      </c>
      <c r="P668" s="11" t="s">
        <v>80</v>
      </c>
      <c r="Q668" s="11" t="s">
        <v>87</v>
      </c>
      <c r="R668" s="49" t="s">
        <v>622</v>
      </c>
      <c r="S668" s="11" t="s">
        <v>623</v>
      </c>
      <c r="T668" s="126" t="str">
        <f>IF(COUNTIFS('DWD RAW File'!$E:$E,$B668,'DWD RAW File'!$AF:$AF,$C$1)&gt;0, IF(COUNTIFS('DWD RAW File'!$E:$E,$B668,'DWD RAW File'!$AF:$AF,$C$1,'DWD RAW File'!$AB:$AB,"Present")&gt;0,"6th Day OT","OFF"), IF(COUNTIFS('DWD RAW File'!$E:$E,$B668,'DWD RAW File'!$AG:$AG,$C$1)&gt;0, IF(COUNTIFS('DWD RAW File'!$E:$E,$B668,'DWD RAW File'!$AG:$AG,$C$1,'DWD RAW File'!$AB:$AB,"Present")&gt;0,"7th Day OT","OFF"), IF(COUNTIFS('DWD RAW File'!$E:$E,$B668,'DWD RAW File'!$AB:$AB,"Present")&gt;0, "P", IF(COUNTIFS('DWD RAW File'!$E:$E,$B668,'DWD RAW File'!$AB:$AB,"Not Present",'DWD RAW File'!$AK:$AK,"&lt;&gt;")&gt;0, _xlfn.XLOOKUP($B668,'DWD RAW File'!$E:$E,'DWD RAW File'!$AK:$AK,""), IF(COUNTIFS('DWD RAW File'!$E:$E,$B668,'DWD RAW File'!$AB:$AB,"Not Present",'DWD RAW File'!$AL:$AL,"&lt;&gt;")&gt;0, _xlfn.XLOOKUP($B668,'DWD RAW File'!$E:$E,'DWD RAW File'!$AL:$AL,""), "AB")))))</f>
        <v>OFF</v>
      </c>
      <c r="U668" s="97"/>
      <c r="V668" s="51">
        <v>45561</v>
      </c>
      <c r="W668" s="49" t="s">
        <v>1561</v>
      </c>
      <c r="X668" s="121" t="str">
        <f>VLOOKUP(Table1[[#This Row],[Psoft No]],[2]Roster_1788384531598!$E$1:$AU$1334,28,0)</f>
        <v>Wednesday</v>
      </c>
      <c r="Y668" s="121" t="b">
        <f>Table1[[#This Row],[Column1]]=Table1[[#This Row],[OFF1]]</f>
        <v>1</v>
      </c>
    </row>
    <row r="669" spans="1:25" ht="13" customHeight="1">
      <c r="A669" s="11">
        <v>663</v>
      </c>
      <c r="B669" s="90">
        <v>204172234</v>
      </c>
      <c r="C669" s="47" t="s">
        <v>2686</v>
      </c>
      <c r="D669" s="87" t="s">
        <v>2687</v>
      </c>
      <c r="E669" s="48" t="s">
        <v>31</v>
      </c>
      <c r="F669" s="48" t="s">
        <v>74</v>
      </c>
      <c r="G669" s="11" t="s">
        <v>64</v>
      </c>
      <c r="H669" s="11" t="s">
        <v>75</v>
      </c>
      <c r="I669" s="11">
        <v>1299</v>
      </c>
      <c r="J669" s="49" t="str">
        <f>VLOOKUP(Table1[[#This Row],[Psoft No]],[1]Roster!$C$1:$AJ$1369,9,0)</f>
        <v>Night Shift</v>
      </c>
      <c r="K669" s="49" t="s">
        <v>76</v>
      </c>
      <c r="L669" s="49" t="str">
        <f>VLOOKUP(Table1[[#This Row],[Psoft No]],[1]Roster!$C$1:$AJ$1369,11,0)</f>
        <v>Thursday</v>
      </c>
      <c r="M669" s="49" t="str">
        <f>VLOOKUP(Table1[[#This Row],[Psoft No]],[1]Roster!$C$1:$AJ$1369,12,0)</f>
        <v>Friday</v>
      </c>
      <c r="N669" s="49" t="s">
        <v>89</v>
      </c>
      <c r="O669" s="49" t="s">
        <v>37</v>
      </c>
      <c r="P669" s="11" t="s">
        <v>80</v>
      </c>
      <c r="Q669" s="11" t="s">
        <v>90</v>
      </c>
      <c r="R669" s="11" t="s">
        <v>642</v>
      </c>
      <c r="S669" s="11" t="s">
        <v>2673</v>
      </c>
      <c r="T669" s="126" t="s">
        <v>4</v>
      </c>
      <c r="U669" s="97"/>
      <c r="V669" s="51">
        <v>45568</v>
      </c>
      <c r="W669" s="49" t="s">
        <v>1562</v>
      </c>
      <c r="X669" s="121" t="str">
        <f>VLOOKUP(Table1[[#This Row],[Psoft No]],[2]Roster_1788384531598!$E$1:$AU$1334,28,0)</f>
        <v>Thursday</v>
      </c>
      <c r="Y669" s="121" t="b">
        <f>Table1[[#This Row],[Column1]]=Table1[[#This Row],[OFF1]]</f>
        <v>1</v>
      </c>
    </row>
    <row r="670" spans="1:25" ht="13" hidden="1" customHeight="1">
      <c r="A670" s="11">
        <v>664</v>
      </c>
      <c r="B670" s="90">
        <v>204009916</v>
      </c>
      <c r="C670" s="47" t="s">
        <v>2688</v>
      </c>
      <c r="D670" s="87" t="s">
        <v>2689</v>
      </c>
      <c r="E670" s="48" t="s">
        <v>31</v>
      </c>
      <c r="F670" s="48" t="s">
        <v>74</v>
      </c>
      <c r="G670" s="11" t="s">
        <v>64</v>
      </c>
      <c r="H670" s="11" t="s">
        <v>75</v>
      </c>
      <c r="I670" s="11">
        <v>1299</v>
      </c>
      <c r="J670" s="49" t="str">
        <f>VLOOKUP(Table1[[#This Row],[Psoft No]],[1]Roster!$C$1:$AJ$1369,9,0)</f>
        <v>Day Shift</v>
      </c>
      <c r="K670" s="49" t="s">
        <v>76</v>
      </c>
      <c r="L670" s="49" t="str">
        <f>VLOOKUP(Table1[[#This Row],[Psoft No]],[1]Roster!$C$1:$AJ$1369,11,0)</f>
        <v>Monday</v>
      </c>
      <c r="M670" s="49" t="str">
        <f>VLOOKUP(Table1[[#This Row],[Psoft No]],[1]Roster!$C$1:$AJ$1369,12,0)</f>
        <v>Tuesday</v>
      </c>
      <c r="N670" s="48" t="s">
        <v>86</v>
      </c>
      <c r="O670" s="49" t="s">
        <v>37</v>
      </c>
      <c r="P670" s="11" t="s">
        <v>80</v>
      </c>
      <c r="Q670" s="11" t="s">
        <v>90</v>
      </c>
      <c r="R670" s="11" t="s">
        <v>642</v>
      </c>
      <c r="S670" s="11" t="s">
        <v>2673</v>
      </c>
      <c r="T670" s="126" t="str">
        <f>IF(COUNTIFS('DWD RAW File'!$E:$E,$B670,'DWD RAW File'!$AF:$AF,$C$1)&gt;0, IF(COUNTIFS('DWD RAW File'!$E:$E,$B670,'DWD RAW File'!$AF:$AF,$C$1,'DWD RAW File'!$AB:$AB,"Present")&gt;0,"6th Day OT","OFF"), IF(COUNTIFS('DWD RAW File'!$E:$E,$B670,'DWD RAW File'!$AG:$AG,$C$1)&gt;0, IF(COUNTIFS('DWD RAW File'!$E:$E,$B670,'DWD RAW File'!$AG:$AG,$C$1,'DWD RAW File'!$AB:$AB,"Present")&gt;0,"7th Day OT","OFF"), IF(COUNTIFS('DWD RAW File'!$E:$E,$B670,'DWD RAW File'!$AB:$AB,"Present")&gt;0, "P", IF(COUNTIFS('DWD RAW File'!$E:$E,$B670,'DWD RAW File'!$AB:$AB,"Not Present",'DWD RAW File'!$AK:$AK,"&lt;&gt;")&gt;0, _xlfn.XLOOKUP($B670,'DWD RAW File'!$E:$E,'DWD RAW File'!$AK:$AK,""), IF(COUNTIFS('DWD RAW File'!$E:$E,$B670,'DWD RAW File'!$AB:$AB,"Not Present",'DWD RAW File'!$AL:$AL,"&lt;&gt;")&gt;0, _xlfn.XLOOKUP($B670,'DWD RAW File'!$E:$E,'DWD RAW File'!$AL:$AL,""), "AB")))))</f>
        <v>P</v>
      </c>
      <c r="U670" s="97"/>
      <c r="V670" s="51">
        <v>45551</v>
      </c>
      <c r="W670" s="49" t="s">
        <v>1562</v>
      </c>
      <c r="X670" s="121" t="str">
        <f>VLOOKUP(Table1[[#This Row],[Psoft No]],[2]Roster_1788384531598!$E$1:$AU$1334,28,0)</f>
        <v>Monday</v>
      </c>
      <c r="Y670" s="121" t="b">
        <f>Table1[[#This Row],[Column1]]=Table1[[#This Row],[OFF1]]</f>
        <v>1</v>
      </c>
    </row>
    <row r="671" spans="1:25" ht="13" hidden="1" customHeight="1">
      <c r="A671" s="11">
        <v>665</v>
      </c>
      <c r="B671" s="47">
        <v>203512948</v>
      </c>
      <c r="C671" s="87" t="s">
        <v>717</v>
      </c>
      <c r="D671" s="11" t="s">
        <v>718</v>
      </c>
      <c r="E671" s="48" t="s">
        <v>31</v>
      </c>
      <c r="F671" s="48" t="s">
        <v>74</v>
      </c>
      <c r="G671" s="11" t="s">
        <v>64</v>
      </c>
      <c r="H671" s="11" t="s">
        <v>75</v>
      </c>
      <c r="I671" s="11">
        <v>1299</v>
      </c>
      <c r="J671" s="49" t="str">
        <f>VLOOKUP(Table1[[#This Row],[Psoft No]],[1]Roster!$C$1:$AJ$1369,9,0)</f>
        <v>Night Shift</v>
      </c>
      <c r="K671" s="49" t="s">
        <v>76</v>
      </c>
      <c r="L671" s="49" t="str">
        <f>VLOOKUP(Table1[[#This Row],[Psoft No]],[1]Roster!$C$1:$AJ$1369,11,0)</f>
        <v>Thursday</v>
      </c>
      <c r="M671" s="49" t="str">
        <f>VLOOKUP(Table1[[#This Row],[Psoft No]],[1]Roster!$C$1:$AJ$1369,12,0)</f>
        <v>Friday</v>
      </c>
      <c r="N671" s="48" t="s">
        <v>79</v>
      </c>
      <c r="O671" s="49" t="s">
        <v>37</v>
      </c>
      <c r="P671" s="11" t="s">
        <v>80</v>
      </c>
      <c r="Q671" s="11" t="s">
        <v>81</v>
      </c>
      <c r="R671" s="11" t="s">
        <v>626</v>
      </c>
      <c r="S671" s="11" t="s">
        <v>627</v>
      </c>
      <c r="T671" s="126" t="str">
        <f>IF(COUNTIFS('DWD RAW File'!$E:$E,$B671,'DWD RAW File'!$AF:$AF,$C$1)&gt;0, IF(COUNTIFS('DWD RAW File'!$E:$E,$B671,'DWD RAW File'!$AF:$AF,$C$1,'DWD RAW File'!$AB:$AB,"Present")&gt;0,"6th Day OT","OFF"), IF(COUNTIFS('DWD RAW File'!$E:$E,$B671,'DWD RAW File'!$AG:$AG,$C$1)&gt;0, IF(COUNTIFS('DWD RAW File'!$E:$E,$B671,'DWD RAW File'!$AG:$AG,$C$1,'DWD RAW File'!$AB:$AB,"Present")&gt;0,"7th Day OT","OFF"), IF(COUNTIFS('DWD RAW File'!$E:$E,$B671,'DWD RAW File'!$AB:$AB,"Present")&gt;0, "P", IF(COUNTIFS('DWD RAW File'!$E:$E,$B671,'DWD RAW File'!$AB:$AB,"Not Present",'DWD RAW File'!$AK:$AK,"&lt;&gt;")&gt;0, _xlfn.XLOOKUP($B671,'DWD RAW File'!$E:$E,'DWD RAW File'!$AK:$AK,""), IF(COUNTIFS('DWD RAW File'!$E:$E,$B671,'DWD RAW File'!$AB:$AB,"Not Present",'DWD RAW File'!$AL:$AL,"&lt;&gt;")&gt;0, _xlfn.XLOOKUP($B671,'DWD RAW File'!$E:$E,'DWD RAW File'!$AL:$AL,""), "AB")))))</f>
        <v>P</v>
      </c>
      <c r="U671" s="97"/>
      <c r="V671" s="51">
        <v>45463</v>
      </c>
      <c r="W671" s="49" t="s">
        <v>1562</v>
      </c>
      <c r="X671" s="121" t="str">
        <f>VLOOKUP(Table1[[#This Row],[Psoft No]],[2]Roster_1788384531598!$E$1:$AU$1334,28,0)</f>
        <v>Thursday</v>
      </c>
      <c r="Y671" s="121" t="b">
        <f>Table1[[#This Row],[Column1]]=Table1[[#This Row],[OFF1]]</f>
        <v>1</v>
      </c>
    </row>
    <row r="672" spans="1:25" ht="13" hidden="1" customHeight="1">
      <c r="A672" s="11">
        <v>666</v>
      </c>
      <c r="B672" s="47">
        <v>204137703</v>
      </c>
      <c r="C672" s="87" t="s">
        <v>719</v>
      </c>
      <c r="D672" s="11" t="s">
        <v>720</v>
      </c>
      <c r="E672" s="48" t="s">
        <v>31</v>
      </c>
      <c r="F672" s="48" t="s">
        <v>74</v>
      </c>
      <c r="G672" s="11" t="s">
        <v>64</v>
      </c>
      <c r="H672" s="11" t="s">
        <v>75</v>
      </c>
      <c r="I672" s="11">
        <v>1299</v>
      </c>
      <c r="J672" s="49" t="str">
        <f>VLOOKUP(Table1[[#This Row],[Psoft No]],[1]Roster!$C$1:$AJ$1369,9,0)</f>
        <v>Night Shift</v>
      </c>
      <c r="K672" s="49" t="s">
        <v>76</v>
      </c>
      <c r="L672" s="49" t="str">
        <f>VLOOKUP(Table1[[#This Row],[Psoft No]],[1]Roster!$C$1:$AJ$1369,11,0)</f>
        <v>Thursday</v>
      </c>
      <c r="M672" s="49" t="str">
        <f>VLOOKUP(Table1[[#This Row],[Psoft No]],[1]Roster!$C$1:$AJ$1369,12,0)</f>
        <v>Friday</v>
      </c>
      <c r="N672" s="48" t="s">
        <v>86</v>
      </c>
      <c r="O672" s="49" t="s">
        <v>37</v>
      </c>
      <c r="P672" s="11" t="s">
        <v>80</v>
      </c>
      <c r="Q672" s="11" t="s">
        <v>87</v>
      </c>
      <c r="R672" s="11" t="s">
        <v>626</v>
      </c>
      <c r="S672" s="11" t="s">
        <v>627</v>
      </c>
      <c r="T672" s="126" t="str">
        <f>IF(COUNTIFS('DWD RAW File'!$E:$E,$B672,'DWD RAW File'!$AF:$AF,$C$1)&gt;0, IF(COUNTIFS('DWD RAW File'!$E:$E,$B672,'DWD RAW File'!$AF:$AF,$C$1,'DWD RAW File'!$AB:$AB,"Present")&gt;0,"6th Day OT","OFF"), IF(COUNTIFS('DWD RAW File'!$E:$E,$B672,'DWD RAW File'!$AG:$AG,$C$1)&gt;0, IF(COUNTIFS('DWD RAW File'!$E:$E,$B672,'DWD RAW File'!$AG:$AG,$C$1,'DWD RAW File'!$AB:$AB,"Present")&gt;0,"7th Day OT","OFF"), IF(COUNTIFS('DWD RAW File'!$E:$E,$B672,'DWD RAW File'!$AB:$AB,"Present")&gt;0, "P", IF(COUNTIFS('DWD RAW File'!$E:$E,$B672,'DWD RAW File'!$AB:$AB,"Not Present",'DWD RAW File'!$AK:$AK,"&lt;&gt;")&gt;0, _xlfn.XLOOKUP($B672,'DWD RAW File'!$E:$E,'DWD RAW File'!$AK:$AK,""), IF(COUNTIFS('DWD RAW File'!$E:$E,$B672,'DWD RAW File'!$AB:$AB,"Not Present",'DWD RAW File'!$AL:$AL,"&lt;&gt;")&gt;0, _xlfn.XLOOKUP($B672,'DWD RAW File'!$E:$E,'DWD RAW File'!$AL:$AL,""), "AB")))))</f>
        <v>P</v>
      </c>
      <c r="U672" s="97"/>
      <c r="V672" s="51">
        <v>45565</v>
      </c>
      <c r="W672" s="49" t="s">
        <v>1562</v>
      </c>
      <c r="X672" s="121" t="str">
        <f>VLOOKUP(Table1[[#This Row],[Psoft No]],[2]Roster_1788384531598!$E$1:$AU$1334,28,0)</f>
        <v>Thursday</v>
      </c>
      <c r="Y672" s="121" t="b">
        <f>Table1[[#This Row],[Column1]]=Table1[[#This Row],[OFF1]]</f>
        <v>1</v>
      </c>
    </row>
    <row r="673" spans="1:25" ht="13" hidden="1" customHeight="1">
      <c r="A673" s="11">
        <v>667</v>
      </c>
      <c r="B673" s="47">
        <v>204299063</v>
      </c>
      <c r="C673" s="87" t="s">
        <v>721</v>
      </c>
      <c r="D673" s="11" t="s">
        <v>722</v>
      </c>
      <c r="E673" s="48" t="s">
        <v>31</v>
      </c>
      <c r="F673" s="48" t="s">
        <v>74</v>
      </c>
      <c r="G673" s="11" t="s">
        <v>64</v>
      </c>
      <c r="H673" s="11" t="s">
        <v>75</v>
      </c>
      <c r="I673" s="11">
        <v>1299</v>
      </c>
      <c r="J673" s="49" t="str">
        <f>VLOOKUP(Table1[[#This Row],[Psoft No]],[1]Roster!$C$1:$AJ$1369,9,0)</f>
        <v>Night Shift</v>
      </c>
      <c r="K673" s="49" t="s">
        <v>76</v>
      </c>
      <c r="L673" s="49" t="str">
        <f>VLOOKUP(Table1[[#This Row],[Psoft No]],[1]Roster!$C$1:$AJ$1369,11,0)</f>
        <v>Saturday</v>
      </c>
      <c r="M673" s="49" t="str">
        <f>VLOOKUP(Table1[[#This Row],[Psoft No]],[1]Roster!$C$1:$AJ$1369,12,0)</f>
        <v>Sunday</v>
      </c>
      <c r="N673" s="48" t="s">
        <v>86</v>
      </c>
      <c r="O673" s="49" t="s">
        <v>37</v>
      </c>
      <c r="P673" s="11" t="s">
        <v>80</v>
      </c>
      <c r="Q673" s="11" t="s">
        <v>87</v>
      </c>
      <c r="R673" s="11" t="s">
        <v>626</v>
      </c>
      <c r="S673" s="11" t="s">
        <v>627</v>
      </c>
      <c r="T673" s="126" t="str">
        <f>IF(COUNTIFS('DWD RAW File'!$E:$E,$B673,'DWD RAW File'!$AF:$AF,$C$1)&gt;0, IF(COUNTIFS('DWD RAW File'!$E:$E,$B673,'DWD RAW File'!$AF:$AF,$C$1,'DWD RAW File'!$AB:$AB,"Present")&gt;0,"6th Day OT","OFF"), IF(COUNTIFS('DWD RAW File'!$E:$E,$B673,'DWD RAW File'!$AG:$AG,$C$1)&gt;0, IF(COUNTIFS('DWD RAW File'!$E:$E,$B673,'DWD RAW File'!$AG:$AG,$C$1,'DWD RAW File'!$AB:$AB,"Present")&gt;0,"7th Day OT","OFF"), IF(COUNTIFS('DWD RAW File'!$E:$E,$B673,'DWD RAW File'!$AB:$AB,"Present")&gt;0, "P", IF(COUNTIFS('DWD RAW File'!$E:$E,$B673,'DWD RAW File'!$AB:$AB,"Not Present",'DWD RAW File'!$AK:$AK,"&lt;&gt;")&gt;0, _xlfn.XLOOKUP($B673,'DWD RAW File'!$E:$E,'DWD RAW File'!$AK:$AK,""), IF(COUNTIFS('DWD RAW File'!$E:$E,$B673,'DWD RAW File'!$AB:$AB,"Not Present",'DWD RAW File'!$AL:$AL,"&lt;&gt;")&gt;0, _xlfn.XLOOKUP($B673,'DWD RAW File'!$E:$E,'DWD RAW File'!$AL:$AL,""), "AB")))))</f>
        <v>P</v>
      </c>
      <c r="U673" s="97"/>
      <c r="V673" s="51">
        <v>45586</v>
      </c>
      <c r="W673" s="49" t="s">
        <v>1563</v>
      </c>
      <c r="X673" s="121" t="str">
        <f>VLOOKUP(Table1[[#This Row],[Psoft No]],[2]Roster_1788384531598!$E$1:$AU$1334,28,0)</f>
        <v>Saturday</v>
      </c>
      <c r="Y673" s="121" t="b">
        <f>Table1[[#This Row],[Column1]]=Table1[[#This Row],[OFF1]]</f>
        <v>1</v>
      </c>
    </row>
    <row r="674" spans="1:25" ht="13" hidden="1" customHeight="1">
      <c r="A674" s="11">
        <v>668</v>
      </c>
      <c r="B674" s="47">
        <v>206239521</v>
      </c>
      <c r="C674" s="87" t="s">
        <v>2321</v>
      </c>
      <c r="D674" s="11" t="s">
        <v>2322</v>
      </c>
      <c r="E674" s="48" t="s">
        <v>31</v>
      </c>
      <c r="F674" s="48" t="s">
        <v>74</v>
      </c>
      <c r="G674" s="11" t="s">
        <v>64</v>
      </c>
      <c r="H674" s="11" t="s">
        <v>75</v>
      </c>
      <c r="I674" s="11">
        <v>1299</v>
      </c>
      <c r="J674" s="49" t="str">
        <f>VLOOKUP(Table1[[#This Row],[Psoft No]],[1]Roster!$C$1:$AJ$1369,9,0)</f>
        <v>Night Shift</v>
      </c>
      <c r="K674" s="49" t="s">
        <v>76</v>
      </c>
      <c r="L674" s="49" t="str">
        <f>VLOOKUP(Table1[[#This Row],[Psoft No]],[1]Roster!$C$1:$AJ$1369,11,0)</f>
        <v>Tuesday</v>
      </c>
      <c r="M674" s="49" t="str">
        <f>VLOOKUP(Table1[[#This Row],[Psoft No]],[1]Roster!$C$1:$AJ$1369,12,0)</f>
        <v>Wednesday</v>
      </c>
      <c r="N674" s="49" t="s">
        <v>89</v>
      </c>
      <c r="O674" s="49" t="s">
        <v>37</v>
      </c>
      <c r="P674" s="11" t="s">
        <v>80</v>
      </c>
      <c r="Q674" s="11" t="s">
        <v>90</v>
      </c>
      <c r="R674" s="11" t="s">
        <v>626</v>
      </c>
      <c r="S674" s="11" t="s">
        <v>627</v>
      </c>
      <c r="T674" s="126" t="str">
        <f>IF(COUNTIFS('DWD RAW File'!$E:$E,$B674,'DWD RAW File'!$AF:$AF,$C$1)&gt;0, IF(COUNTIFS('DWD RAW File'!$E:$E,$B674,'DWD RAW File'!$AF:$AF,$C$1,'DWD RAW File'!$AB:$AB,"Present")&gt;0,"6th Day OT","OFF"), IF(COUNTIFS('DWD RAW File'!$E:$E,$B674,'DWD RAW File'!$AG:$AG,$C$1)&gt;0, IF(COUNTIFS('DWD RAW File'!$E:$E,$B674,'DWD RAW File'!$AG:$AG,$C$1,'DWD RAW File'!$AB:$AB,"Present")&gt;0,"7th Day OT","OFF"), IF(COUNTIFS('DWD RAW File'!$E:$E,$B674,'DWD RAW File'!$AB:$AB,"Present")&gt;0, "P", IF(COUNTIFS('DWD RAW File'!$E:$E,$B674,'DWD RAW File'!$AB:$AB,"Not Present",'DWD RAW File'!$AK:$AK,"&lt;&gt;")&gt;0, _xlfn.XLOOKUP($B674,'DWD RAW File'!$E:$E,'DWD RAW File'!$AK:$AK,""), IF(COUNTIFS('DWD RAW File'!$E:$E,$B674,'DWD RAW File'!$AB:$AB,"Not Present",'DWD RAW File'!$AL:$AL,"&lt;&gt;")&gt;0, _xlfn.XLOOKUP($B674,'DWD RAW File'!$E:$E,'DWD RAW File'!$AL:$AL,""), "AB")))))</f>
        <v>OFF</v>
      </c>
      <c r="U674" s="97"/>
      <c r="V674" s="51">
        <v>45943</v>
      </c>
      <c r="W674" s="49" t="s">
        <v>1563</v>
      </c>
      <c r="X674" s="121" t="str">
        <f>VLOOKUP(Table1[[#This Row],[Psoft No]],[2]Roster_1788384531598!$E$1:$AU$1334,28,0)</f>
        <v>Tuesday</v>
      </c>
      <c r="Y674" s="121" t="b">
        <f>Table1[[#This Row],[Column1]]=Table1[[#This Row],[OFF1]]</f>
        <v>1</v>
      </c>
    </row>
    <row r="675" spans="1:25" ht="13" hidden="1" customHeight="1">
      <c r="A675" s="11">
        <v>669</v>
      </c>
      <c r="B675" s="47">
        <v>206239750</v>
      </c>
      <c r="C675" s="87" t="s">
        <v>1617</v>
      </c>
      <c r="D675" s="11" t="s">
        <v>1612</v>
      </c>
      <c r="E675" s="48" t="s">
        <v>31</v>
      </c>
      <c r="F675" s="48" t="s">
        <v>74</v>
      </c>
      <c r="G675" s="11" t="s">
        <v>64</v>
      </c>
      <c r="H675" s="11" t="s">
        <v>75</v>
      </c>
      <c r="I675" s="11">
        <v>1299</v>
      </c>
      <c r="J675" s="49" t="str">
        <f>VLOOKUP(Table1[[#This Row],[Psoft No]],[1]Roster!$C$1:$AJ$1369,9,0)</f>
        <v>Day Shift</v>
      </c>
      <c r="K675" s="49" t="s">
        <v>76</v>
      </c>
      <c r="L675" s="49" t="str">
        <f>VLOOKUP(Table1[[#This Row],[Psoft No]],[1]Roster!$C$1:$AJ$1369,11,0)</f>
        <v>Tuesday</v>
      </c>
      <c r="M675" s="49" t="str">
        <f>VLOOKUP(Table1[[#This Row],[Psoft No]],[1]Roster!$C$1:$AJ$1369,12,0)</f>
        <v>Wednesday</v>
      </c>
      <c r="N675" s="49" t="s">
        <v>89</v>
      </c>
      <c r="O675" s="49" t="s">
        <v>37</v>
      </c>
      <c r="P675" s="11" t="s">
        <v>80</v>
      </c>
      <c r="Q675" s="11" t="s">
        <v>90</v>
      </c>
      <c r="R675" s="11" t="s">
        <v>626</v>
      </c>
      <c r="S675" s="11" t="s">
        <v>627</v>
      </c>
      <c r="T675" s="126" t="str">
        <f>IF(COUNTIFS('DWD RAW File'!$E:$E,$B675,'DWD RAW File'!$AF:$AF,$C$1)&gt;0, IF(COUNTIFS('DWD RAW File'!$E:$E,$B675,'DWD RAW File'!$AF:$AF,$C$1,'DWD RAW File'!$AB:$AB,"Present")&gt;0,"6th Day OT","OFF"), IF(COUNTIFS('DWD RAW File'!$E:$E,$B675,'DWD RAW File'!$AG:$AG,$C$1)&gt;0, IF(COUNTIFS('DWD RAW File'!$E:$E,$B675,'DWD RAW File'!$AG:$AG,$C$1,'DWD RAW File'!$AB:$AB,"Present")&gt;0,"7th Day OT","OFF"), IF(COUNTIFS('DWD RAW File'!$E:$E,$B675,'DWD RAW File'!$AB:$AB,"Present")&gt;0, "P", IF(COUNTIFS('DWD RAW File'!$E:$E,$B675,'DWD RAW File'!$AB:$AB,"Not Present",'DWD RAW File'!$AK:$AK,"&lt;&gt;")&gt;0, _xlfn.XLOOKUP($B675,'DWD RAW File'!$E:$E,'DWD RAW File'!$AK:$AK,""), IF(COUNTIFS('DWD RAW File'!$E:$E,$B675,'DWD RAW File'!$AB:$AB,"Not Present",'DWD RAW File'!$AL:$AL,"&lt;&gt;")&gt;0, _xlfn.XLOOKUP($B675,'DWD RAW File'!$E:$E,'DWD RAW File'!$AL:$AL,""), "AB")))))</f>
        <v>OFF</v>
      </c>
      <c r="U675" s="97"/>
      <c r="V675" s="51">
        <v>45943</v>
      </c>
      <c r="W675" s="49" t="s">
        <v>1563</v>
      </c>
      <c r="X675" s="121" t="str">
        <f>VLOOKUP(Table1[[#This Row],[Psoft No]],[2]Roster_1788384531598!$E$1:$AU$1334,28,0)</f>
        <v>Tuesday</v>
      </c>
      <c r="Y675" s="121" t="b">
        <f>Table1[[#This Row],[Column1]]=Table1[[#This Row],[OFF1]]</f>
        <v>1</v>
      </c>
    </row>
    <row r="676" spans="1:25" ht="13" hidden="1" customHeight="1">
      <c r="A676" s="11">
        <v>670</v>
      </c>
      <c r="B676" s="47">
        <v>203513810</v>
      </c>
      <c r="C676" s="87" t="s">
        <v>723</v>
      </c>
      <c r="D676" s="11" t="s">
        <v>724</v>
      </c>
      <c r="E676" s="48" t="s">
        <v>31</v>
      </c>
      <c r="F676" s="48" t="s">
        <v>74</v>
      </c>
      <c r="G676" s="11" t="s">
        <v>64</v>
      </c>
      <c r="H676" s="11" t="s">
        <v>75</v>
      </c>
      <c r="I676" s="11">
        <v>1299</v>
      </c>
      <c r="J676" s="49" t="str">
        <f>VLOOKUP(Table1[[#This Row],[Psoft No]],[1]Roster!$C$1:$AJ$1369,9,0)</f>
        <v>Day Shift</v>
      </c>
      <c r="K676" s="49" t="s">
        <v>76</v>
      </c>
      <c r="L676" s="49" t="s">
        <v>36</v>
      </c>
      <c r="M676" s="49" t="str">
        <f>VLOOKUP(Table1[[#This Row],[Psoft No]],[1]Roster!$C$1:$AJ$1369,12,0)</f>
        <v>Thursday</v>
      </c>
      <c r="N676" s="48" t="s">
        <v>79</v>
      </c>
      <c r="O676" s="49" t="s">
        <v>37</v>
      </c>
      <c r="P676" s="11" t="s">
        <v>80</v>
      </c>
      <c r="Q676" s="11" t="s">
        <v>81</v>
      </c>
      <c r="R676" s="49" t="s">
        <v>2653</v>
      </c>
      <c r="S676" s="11" t="s">
        <v>637</v>
      </c>
      <c r="T676" s="126" t="s">
        <v>1</v>
      </c>
      <c r="U676" s="97" t="s">
        <v>2930</v>
      </c>
      <c r="V676" s="51">
        <v>45463</v>
      </c>
      <c r="W676" s="49" t="s">
        <v>1562</v>
      </c>
      <c r="X676" s="121" t="str">
        <f>VLOOKUP(Table1[[#This Row],[Psoft No]],[2]Roster_1788384531598!$E$1:$AU$1334,28,0)</f>
        <v>Wednesday</v>
      </c>
      <c r="Y676" s="121" t="b">
        <f>Table1[[#This Row],[Column1]]=Table1[[#This Row],[OFF1]]</f>
        <v>0</v>
      </c>
    </row>
    <row r="677" spans="1:25" ht="13" hidden="1" customHeight="1">
      <c r="A677" s="11">
        <v>671</v>
      </c>
      <c r="B677" s="47">
        <v>206491327</v>
      </c>
      <c r="C677" s="87" t="s">
        <v>2081</v>
      </c>
      <c r="D677" s="11" t="s">
        <v>2082</v>
      </c>
      <c r="E677" s="100" t="s">
        <v>31</v>
      </c>
      <c r="F677" s="48" t="s">
        <v>74</v>
      </c>
      <c r="G677" s="11" t="s">
        <v>64</v>
      </c>
      <c r="H677" s="11" t="s">
        <v>75</v>
      </c>
      <c r="I677" s="11">
        <v>1299</v>
      </c>
      <c r="J677" s="49" t="str">
        <f>VLOOKUP(Table1[[#This Row],[Psoft No]],[1]Roster!$C$1:$AJ$1369,9,0)</f>
        <v>Night Shift</v>
      </c>
      <c r="K677" s="49" t="s">
        <v>76</v>
      </c>
      <c r="L677" s="49" t="str">
        <f>VLOOKUP(Table1[[#This Row],[Psoft No]],[1]Roster!$C$1:$AJ$1369,11,0)</f>
        <v>Sunday</v>
      </c>
      <c r="M677" s="49" t="str">
        <f>VLOOKUP(Table1[[#This Row],[Psoft No]],[1]Roster!$C$1:$AJ$1369,12,0)</f>
        <v>Monday</v>
      </c>
      <c r="N677" s="49" t="s">
        <v>89</v>
      </c>
      <c r="O677" s="49" t="s">
        <v>37</v>
      </c>
      <c r="P677" s="49" t="s">
        <v>80</v>
      </c>
      <c r="Q677" s="49" t="s">
        <v>96</v>
      </c>
      <c r="R677" s="49" t="s">
        <v>642</v>
      </c>
      <c r="S677" s="49" t="s">
        <v>1775</v>
      </c>
      <c r="T677" s="126" t="str">
        <f>IF(COUNTIFS('DWD RAW File'!$E:$E,$B677,'DWD RAW File'!$AF:$AF,$C$1)&gt;0, IF(COUNTIFS('DWD RAW File'!$E:$E,$B677,'DWD RAW File'!$AF:$AF,$C$1,'DWD RAW File'!$AB:$AB,"Present")&gt;0,"6th Day OT","OFF"), IF(COUNTIFS('DWD RAW File'!$E:$E,$B677,'DWD RAW File'!$AG:$AG,$C$1)&gt;0, IF(COUNTIFS('DWD RAW File'!$E:$E,$B677,'DWD RAW File'!$AG:$AG,$C$1,'DWD RAW File'!$AB:$AB,"Present")&gt;0,"7th Day OT","OFF"), IF(COUNTIFS('DWD RAW File'!$E:$E,$B677,'DWD RAW File'!$AB:$AB,"Present")&gt;0, "P", IF(COUNTIFS('DWD RAW File'!$E:$E,$B677,'DWD RAW File'!$AB:$AB,"Not Present",'DWD RAW File'!$AK:$AK,"&lt;&gt;")&gt;0, _xlfn.XLOOKUP($B677,'DWD RAW File'!$E:$E,'DWD RAW File'!$AK:$AK,""), IF(COUNTIFS('DWD RAW File'!$E:$E,$B677,'DWD RAW File'!$AB:$AB,"Not Present",'DWD RAW File'!$AL:$AL,"&lt;&gt;")&gt;0, _xlfn.XLOOKUP($B677,'DWD RAW File'!$E:$E,'DWD RAW File'!$AL:$AL,""), "AB")))))</f>
        <v>P</v>
      </c>
      <c r="U677" s="97"/>
      <c r="V677" s="51">
        <v>46048</v>
      </c>
      <c r="W677" s="49" t="s">
        <v>1562</v>
      </c>
      <c r="X677" s="121" t="str">
        <f>VLOOKUP(Table1[[#This Row],[Psoft No]],[2]Roster_1788384531598!$E$1:$AU$1334,28,0)</f>
        <v>Sunday</v>
      </c>
      <c r="Y677" s="121" t="b">
        <f>Table1[[#This Row],[Column1]]=Table1[[#This Row],[OFF1]]</f>
        <v>1</v>
      </c>
    </row>
    <row r="678" spans="1:25" ht="13" hidden="1" customHeight="1">
      <c r="A678" s="11">
        <v>672</v>
      </c>
      <c r="B678" s="47">
        <v>203512670</v>
      </c>
      <c r="C678" s="87" t="s">
        <v>725</v>
      </c>
      <c r="D678" s="11" t="s">
        <v>726</v>
      </c>
      <c r="E678" s="48" t="s">
        <v>31</v>
      </c>
      <c r="F678" s="48" t="s">
        <v>74</v>
      </c>
      <c r="G678" s="11" t="s">
        <v>64</v>
      </c>
      <c r="H678" s="11" t="s">
        <v>75</v>
      </c>
      <c r="I678" s="11">
        <v>1299</v>
      </c>
      <c r="J678" s="49" t="str">
        <f>VLOOKUP(Table1[[#This Row],[Psoft No]],[1]Roster!$C$1:$AJ$1369,9,0)</f>
        <v>Day Shift</v>
      </c>
      <c r="K678" s="49" t="s">
        <v>76</v>
      </c>
      <c r="L678" s="49" t="str">
        <f>VLOOKUP(Table1[[#This Row],[Psoft No]],[1]Roster!$C$1:$AJ$1369,11,0)</f>
        <v>Saturday</v>
      </c>
      <c r="M678" s="49" t="str">
        <f>VLOOKUP(Table1[[#This Row],[Psoft No]],[1]Roster!$C$1:$AJ$1369,12,0)</f>
        <v>Sunday</v>
      </c>
      <c r="N678" s="48" t="s">
        <v>79</v>
      </c>
      <c r="O678" s="49" t="s">
        <v>37</v>
      </c>
      <c r="P678" s="11" t="s">
        <v>80</v>
      </c>
      <c r="Q678" s="11" t="s">
        <v>81</v>
      </c>
      <c r="R678" s="11" t="s">
        <v>626</v>
      </c>
      <c r="S678" s="11" t="s">
        <v>627</v>
      </c>
      <c r="T678" s="126" t="str">
        <f>IF(COUNTIFS('DWD RAW File'!$E:$E,$B678,'DWD RAW File'!$AF:$AF,$C$1)&gt;0, IF(COUNTIFS('DWD RAW File'!$E:$E,$B678,'DWD RAW File'!$AF:$AF,$C$1,'DWD RAW File'!$AB:$AB,"Present")&gt;0,"6th Day OT","OFF"), IF(COUNTIFS('DWD RAW File'!$E:$E,$B678,'DWD RAW File'!$AG:$AG,$C$1)&gt;0, IF(COUNTIFS('DWD RAW File'!$E:$E,$B678,'DWD RAW File'!$AG:$AG,$C$1,'DWD RAW File'!$AB:$AB,"Present")&gt;0,"7th Day OT","OFF"), IF(COUNTIFS('DWD RAW File'!$E:$E,$B678,'DWD RAW File'!$AB:$AB,"Present")&gt;0, "P", IF(COUNTIFS('DWD RAW File'!$E:$E,$B678,'DWD RAW File'!$AB:$AB,"Not Present",'DWD RAW File'!$AK:$AK,"&lt;&gt;")&gt;0, _xlfn.XLOOKUP($B678,'DWD RAW File'!$E:$E,'DWD RAW File'!$AK:$AK,""), IF(COUNTIFS('DWD RAW File'!$E:$E,$B678,'DWD RAW File'!$AB:$AB,"Not Present",'DWD RAW File'!$AL:$AL,"&lt;&gt;")&gt;0, _xlfn.XLOOKUP($B678,'DWD RAW File'!$E:$E,'DWD RAW File'!$AL:$AL,""), "AB")))))</f>
        <v>P</v>
      </c>
      <c r="U678" s="97"/>
      <c r="V678" s="51">
        <v>45463</v>
      </c>
      <c r="W678" s="49" t="s">
        <v>1564</v>
      </c>
      <c r="X678" s="121" t="str">
        <f>VLOOKUP(Table1[[#This Row],[Psoft No]],[2]Roster_1788384531598!$E$1:$AU$1334,28,0)</f>
        <v>Saturday</v>
      </c>
      <c r="Y678" s="121" t="b">
        <f>Table1[[#This Row],[Column1]]=Table1[[#This Row],[OFF1]]</f>
        <v>1</v>
      </c>
    </row>
    <row r="679" spans="1:25" ht="13" hidden="1" customHeight="1">
      <c r="A679" s="11">
        <v>673</v>
      </c>
      <c r="B679" s="47">
        <v>203512667</v>
      </c>
      <c r="C679" s="87" t="s">
        <v>727</v>
      </c>
      <c r="D679" s="11" t="s">
        <v>728</v>
      </c>
      <c r="E679" s="48" t="s">
        <v>31</v>
      </c>
      <c r="F679" s="48" t="s">
        <v>74</v>
      </c>
      <c r="G679" s="11" t="s">
        <v>64</v>
      </c>
      <c r="H679" s="11" t="s">
        <v>75</v>
      </c>
      <c r="I679" s="11">
        <v>1299</v>
      </c>
      <c r="J679" s="49" t="str">
        <f>VLOOKUP(Table1[[#This Row],[Psoft No]],[1]Roster!$C$1:$AJ$1369,9,0)</f>
        <v>Day Shift</v>
      </c>
      <c r="K679" s="49" t="s">
        <v>76</v>
      </c>
      <c r="L679" s="49" t="str">
        <f>VLOOKUP(Table1[[#This Row],[Psoft No]],[1]Roster!$C$1:$AJ$1369,11,0)</f>
        <v>Tuesday</v>
      </c>
      <c r="M679" s="49" t="str">
        <f>VLOOKUP(Table1[[#This Row],[Psoft No]],[1]Roster!$C$1:$AJ$1369,12,0)</f>
        <v>Wednesday</v>
      </c>
      <c r="N679" s="48" t="s">
        <v>79</v>
      </c>
      <c r="O679" s="49" t="s">
        <v>37</v>
      </c>
      <c r="P679" s="11" t="s">
        <v>80</v>
      </c>
      <c r="Q679" s="11" t="s">
        <v>81</v>
      </c>
      <c r="R679" s="11" t="s">
        <v>626</v>
      </c>
      <c r="S679" s="11" t="s">
        <v>627</v>
      </c>
      <c r="T679" s="126" t="str">
        <f>IF(COUNTIFS('DWD RAW File'!$E:$E,$B679,'DWD RAW File'!$AF:$AF,$C$1)&gt;0, IF(COUNTIFS('DWD RAW File'!$E:$E,$B679,'DWD RAW File'!$AF:$AF,$C$1,'DWD RAW File'!$AB:$AB,"Present")&gt;0,"6th Day OT","OFF"), IF(COUNTIFS('DWD RAW File'!$E:$E,$B679,'DWD RAW File'!$AG:$AG,$C$1)&gt;0, IF(COUNTIFS('DWD RAW File'!$E:$E,$B679,'DWD RAW File'!$AG:$AG,$C$1,'DWD RAW File'!$AB:$AB,"Present")&gt;0,"7th Day OT","OFF"), IF(COUNTIFS('DWD RAW File'!$E:$E,$B679,'DWD RAW File'!$AB:$AB,"Present")&gt;0, "P", IF(COUNTIFS('DWD RAW File'!$E:$E,$B679,'DWD RAW File'!$AB:$AB,"Not Present",'DWD RAW File'!$AK:$AK,"&lt;&gt;")&gt;0, _xlfn.XLOOKUP($B679,'DWD RAW File'!$E:$E,'DWD RAW File'!$AK:$AK,""), IF(COUNTIFS('DWD RAW File'!$E:$E,$B679,'DWD RAW File'!$AB:$AB,"Not Present",'DWD RAW File'!$AL:$AL,"&lt;&gt;")&gt;0, _xlfn.XLOOKUP($B679,'DWD RAW File'!$E:$E,'DWD RAW File'!$AL:$AL,""), "AB")))))</f>
        <v>OFF</v>
      </c>
      <c r="U679" s="97"/>
      <c r="V679" s="51">
        <v>45463</v>
      </c>
      <c r="W679" s="49" t="s">
        <v>1563</v>
      </c>
      <c r="X679" s="121" t="str">
        <f>VLOOKUP(Table1[[#This Row],[Psoft No]],[2]Roster_1788384531598!$E$1:$AU$1334,28,0)</f>
        <v>Tuesday</v>
      </c>
      <c r="Y679" s="121" t="b">
        <f>Table1[[#This Row],[Column1]]=Table1[[#This Row],[OFF1]]</f>
        <v>1</v>
      </c>
    </row>
    <row r="680" spans="1:25" ht="13" hidden="1" customHeight="1">
      <c r="A680" s="11">
        <v>674</v>
      </c>
      <c r="B680" s="47">
        <v>205280684</v>
      </c>
      <c r="C680" s="87" t="s">
        <v>2079</v>
      </c>
      <c r="D680" s="11" t="s">
        <v>2080</v>
      </c>
      <c r="E680" s="100" t="s">
        <v>31</v>
      </c>
      <c r="F680" s="48" t="s">
        <v>74</v>
      </c>
      <c r="G680" s="11" t="s">
        <v>64</v>
      </c>
      <c r="H680" s="11" t="s">
        <v>75</v>
      </c>
      <c r="I680" s="11">
        <v>1299</v>
      </c>
      <c r="J680" s="49" t="str">
        <f>VLOOKUP(Table1[[#This Row],[Psoft No]],[1]Roster!$C$1:$AJ$1369,9,0)</f>
        <v>Night Shift</v>
      </c>
      <c r="K680" s="49" t="s">
        <v>76</v>
      </c>
      <c r="L680" s="49" t="str">
        <f>VLOOKUP(Table1[[#This Row],[Psoft No]],[1]Roster!$C$1:$AJ$1369,11,0)</f>
        <v>Monday</v>
      </c>
      <c r="M680" s="49" t="str">
        <f>VLOOKUP(Table1[[#This Row],[Psoft No]],[1]Roster!$C$1:$AJ$1369,12,0)</f>
        <v>Tuesday</v>
      </c>
      <c r="N680" s="49" t="s">
        <v>89</v>
      </c>
      <c r="O680" s="49" t="s">
        <v>37</v>
      </c>
      <c r="P680" s="49" t="s">
        <v>80</v>
      </c>
      <c r="Q680" s="49" t="s">
        <v>96</v>
      </c>
      <c r="R680" s="49" t="s">
        <v>642</v>
      </c>
      <c r="S680" s="49" t="s">
        <v>1775</v>
      </c>
      <c r="T680" s="126" t="str">
        <f>IF(COUNTIFS('DWD RAW File'!$E:$E,$B680,'DWD RAW File'!$AF:$AF,$C$1)&gt;0, IF(COUNTIFS('DWD RAW File'!$E:$E,$B680,'DWD RAW File'!$AF:$AF,$C$1,'DWD RAW File'!$AB:$AB,"Present")&gt;0,"6th Day OT","OFF"), IF(COUNTIFS('DWD RAW File'!$E:$E,$B680,'DWD RAW File'!$AG:$AG,$C$1)&gt;0, IF(COUNTIFS('DWD RAW File'!$E:$E,$B680,'DWD RAW File'!$AG:$AG,$C$1,'DWD RAW File'!$AB:$AB,"Present")&gt;0,"7th Day OT","OFF"), IF(COUNTIFS('DWD RAW File'!$E:$E,$B680,'DWD RAW File'!$AB:$AB,"Present")&gt;0, "P", IF(COUNTIFS('DWD RAW File'!$E:$E,$B680,'DWD RAW File'!$AB:$AB,"Not Present",'DWD RAW File'!$AK:$AK,"&lt;&gt;")&gt;0, _xlfn.XLOOKUP($B680,'DWD RAW File'!$E:$E,'DWD RAW File'!$AK:$AK,""), IF(COUNTIFS('DWD RAW File'!$E:$E,$B680,'DWD RAW File'!$AB:$AB,"Not Present",'DWD RAW File'!$AL:$AL,"&lt;&gt;")&gt;0, _xlfn.XLOOKUP($B680,'DWD RAW File'!$E:$E,'DWD RAW File'!$AL:$AL,""), "AB")))))</f>
        <v>P</v>
      </c>
      <c r="U680" s="97"/>
      <c r="V680" s="51">
        <v>46048</v>
      </c>
      <c r="W680" s="49" t="s">
        <v>1562</v>
      </c>
      <c r="X680" s="121" t="str">
        <f>VLOOKUP(Table1[[#This Row],[Psoft No]],[2]Roster_1788384531598!$E$1:$AU$1334,28,0)</f>
        <v>Monday</v>
      </c>
      <c r="Y680" s="121" t="b">
        <f>Table1[[#This Row],[Column1]]=Table1[[#This Row],[OFF1]]</f>
        <v>1</v>
      </c>
    </row>
    <row r="681" spans="1:25" ht="13" hidden="1" customHeight="1">
      <c r="A681" s="11">
        <v>675</v>
      </c>
      <c r="B681" s="90">
        <v>204172222</v>
      </c>
      <c r="C681" s="47" t="s">
        <v>2690</v>
      </c>
      <c r="D681" s="87" t="s">
        <v>2691</v>
      </c>
      <c r="E681" s="48" t="s">
        <v>31</v>
      </c>
      <c r="F681" s="48" t="s">
        <v>74</v>
      </c>
      <c r="G681" s="11" t="s">
        <v>64</v>
      </c>
      <c r="H681" s="11" t="s">
        <v>75</v>
      </c>
      <c r="I681" s="11">
        <v>1299</v>
      </c>
      <c r="J681" s="49" t="str">
        <f>VLOOKUP(Table1[[#This Row],[Psoft No]],[1]Roster!$C$1:$AJ$1369,9,0)</f>
        <v>Day Shift</v>
      </c>
      <c r="K681" s="49" t="s">
        <v>76</v>
      </c>
      <c r="L681" s="49" t="str">
        <f>VLOOKUP(Table1[[#This Row],[Psoft No]],[1]Roster!$C$1:$AJ$1369,11,0)</f>
        <v>Saturday</v>
      </c>
      <c r="M681" s="49" t="str">
        <f>VLOOKUP(Table1[[#This Row],[Psoft No]],[1]Roster!$C$1:$AJ$1369,12,0)</f>
        <v>Sunday</v>
      </c>
      <c r="N681" s="48" t="s">
        <v>86</v>
      </c>
      <c r="O681" s="49" t="s">
        <v>37</v>
      </c>
      <c r="P681" s="11" t="s">
        <v>80</v>
      </c>
      <c r="Q681" s="11" t="s">
        <v>90</v>
      </c>
      <c r="R681" s="11" t="s">
        <v>2773</v>
      </c>
      <c r="S681" s="11" t="s">
        <v>2774</v>
      </c>
      <c r="T681" s="126" t="str">
        <f>IF(COUNTIFS('DWD RAW File'!$E:$E,$B681,'DWD RAW File'!$AF:$AF,$C$1)&gt;0, IF(COUNTIFS('DWD RAW File'!$E:$E,$B681,'DWD RAW File'!$AF:$AF,$C$1,'DWD RAW File'!$AB:$AB,"Present")&gt;0,"6th Day OT","OFF"), IF(COUNTIFS('DWD RAW File'!$E:$E,$B681,'DWD RAW File'!$AG:$AG,$C$1)&gt;0, IF(COUNTIFS('DWD RAW File'!$E:$E,$B681,'DWD RAW File'!$AG:$AG,$C$1,'DWD RAW File'!$AB:$AB,"Present")&gt;0,"7th Day OT","OFF"), IF(COUNTIFS('DWD RAW File'!$E:$E,$B681,'DWD RAW File'!$AB:$AB,"Present")&gt;0, "P", IF(COUNTIFS('DWD RAW File'!$E:$E,$B681,'DWD RAW File'!$AB:$AB,"Not Present",'DWD RAW File'!$AK:$AK,"&lt;&gt;")&gt;0, _xlfn.XLOOKUP($B681,'DWD RAW File'!$E:$E,'DWD RAW File'!$AK:$AK,""), IF(COUNTIFS('DWD RAW File'!$E:$E,$B681,'DWD RAW File'!$AB:$AB,"Not Present",'DWD RAW File'!$AL:$AL,"&lt;&gt;")&gt;0, _xlfn.XLOOKUP($B681,'DWD RAW File'!$E:$E,'DWD RAW File'!$AL:$AL,""), "AB")))))</f>
        <v>P</v>
      </c>
      <c r="U681" s="97"/>
      <c r="V681" s="51">
        <v>45568</v>
      </c>
      <c r="W681" s="49" t="s">
        <v>1562</v>
      </c>
      <c r="X681" s="121" t="str">
        <f>VLOOKUP(Table1[[#This Row],[Psoft No]],[2]Roster_1788384531598!$E$1:$AU$1334,28,0)</f>
        <v>Saturday</v>
      </c>
      <c r="Y681" s="121" t="b">
        <f>Table1[[#This Row],[Column1]]=Table1[[#This Row],[OFF1]]</f>
        <v>1</v>
      </c>
    </row>
    <row r="682" spans="1:25" ht="13" hidden="1" customHeight="1">
      <c r="A682" s="11">
        <v>676</v>
      </c>
      <c r="B682" s="47">
        <v>206914994</v>
      </c>
      <c r="C682" s="87" t="s">
        <v>2323</v>
      </c>
      <c r="D682" s="11" t="s">
        <v>2324</v>
      </c>
      <c r="E682" s="48" t="s">
        <v>31</v>
      </c>
      <c r="F682" s="48" t="s">
        <v>74</v>
      </c>
      <c r="G682" s="11" t="s">
        <v>64</v>
      </c>
      <c r="H682" s="11" t="s">
        <v>75</v>
      </c>
      <c r="I682" s="11">
        <v>1299</v>
      </c>
      <c r="J682" s="49" t="str">
        <f>VLOOKUP(Table1[[#This Row],[Psoft No]],[1]Roster!$C$1:$AJ$1369,9,0)</f>
        <v>Day Shift</v>
      </c>
      <c r="K682" s="49" t="s">
        <v>76</v>
      </c>
      <c r="L682" s="49" t="str">
        <f>VLOOKUP(Table1[[#This Row],[Psoft No]],[1]Roster!$C$1:$AJ$1369,11,0)</f>
        <v>Friday</v>
      </c>
      <c r="M682" s="49" t="str">
        <f>VLOOKUP(Table1[[#This Row],[Psoft No]],[1]Roster!$C$1:$AJ$1369,12,0)</f>
        <v>Saturday</v>
      </c>
      <c r="N682" s="49" t="s">
        <v>89</v>
      </c>
      <c r="O682" s="49" t="s">
        <v>37</v>
      </c>
      <c r="P682" s="11" t="s">
        <v>80</v>
      </c>
      <c r="Q682" s="11" t="s">
        <v>90</v>
      </c>
      <c r="R682" s="11" t="s">
        <v>2772</v>
      </c>
      <c r="S682" s="11" t="s">
        <v>2650</v>
      </c>
      <c r="T682" s="126" t="str">
        <f>IF(COUNTIFS('DWD RAW File'!$E:$E,$B682,'DWD RAW File'!$AF:$AF,$C$1)&gt;0, IF(COUNTIFS('DWD RAW File'!$E:$E,$B682,'DWD RAW File'!$AF:$AF,$C$1,'DWD RAW File'!$AB:$AB,"Present")&gt;0,"6th Day OT","OFF"), IF(COUNTIFS('DWD RAW File'!$E:$E,$B682,'DWD RAW File'!$AG:$AG,$C$1)&gt;0, IF(COUNTIFS('DWD RAW File'!$E:$E,$B682,'DWD RAW File'!$AG:$AG,$C$1,'DWD RAW File'!$AB:$AB,"Present")&gt;0,"7th Day OT","OFF"), IF(COUNTIFS('DWD RAW File'!$E:$E,$B682,'DWD RAW File'!$AB:$AB,"Present")&gt;0, "P", IF(COUNTIFS('DWD RAW File'!$E:$E,$B682,'DWD RAW File'!$AB:$AB,"Not Present",'DWD RAW File'!$AK:$AK,"&lt;&gt;")&gt;0, _xlfn.XLOOKUP($B682,'DWD RAW File'!$E:$E,'DWD RAW File'!$AK:$AK,""), IF(COUNTIFS('DWD RAW File'!$E:$E,$B682,'DWD RAW File'!$AB:$AB,"Not Present",'DWD RAW File'!$AL:$AL,"&lt;&gt;")&gt;0, _xlfn.XLOOKUP($B682,'DWD RAW File'!$E:$E,'DWD RAW File'!$AL:$AL,""), "AB")))))</f>
        <v>P</v>
      </c>
      <c r="U682" s="97"/>
      <c r="V682" s="51">
        <v>46034</v>
      </c>
      <c r="W682" s="49" t="s">
        <v>1562</v>
      </c>
      <c r="X682" s="121" t="str">
        <f>VLOOKUP(Table1[[#This Row],[Psoft No]],[2]Roster_1788384531598!$E$1:$AU$1334,28,0)</f>
        <v>Friday</v>
      </c>
      <c r="Y682" s="121" t="b">
        <f>Table1[[#This Row],[Column1]]=Table1[[#This Row],[OFF1]]</f>
        <v>1</v>
      </c>
    </row>
    <row r="683" spans="1:25" ht="13" hidden="1" customHeight="1">
      <c r="A683" s="11">
        <v>677</v>
      </c>
      <c r="B683" s="47">
        <v>203342654</v>
      </c>
      <c r="C683" s="87" t="s">
        <v>729</v>
      </c>
      <c r="D683" s="11" t="s">
        <v>730</v>
      </c>
      <c r="E683" s="48" t="s">
        <v>31</v>
      </c>
      <c r="F683" s="48" t="s">
        <v>74</v>
      </c>
      <c r="G683" s="11" t="s">
        <v>64</v>
      </c>
      <c r="H683" s="11" t="s">
        <v>75</v>
      </c>
      <c r="I683" s="11">
        <v>1299</v>
      </c>
      <c r="J683" s="49" t="str">
        <f>VLOOKUP(Table1[[#This Row],[Psoft No]],[1]Roster!$C$1:$AJ$1369,9,0)</f>
        <v>Day Shift</v>
      </c>
      <c r="K683" s="49" t="s">
        <v>76</v>
      </c>
      <c r="L683" s="49" t="str">
        <f>VLOOKUP(Table1[[#This Row],[Psoft No]],[1]Roster!$C$1:$AJ$1369,11,0)</f>
        <v>Saturday</v>
      </c>
      <c r="M683" s="49" t="str">
        <f>VLOOKUP(Table1[[#This Row],[Psoft No]],[1]Roster!$C$1:$AJ$1369,12,0)</f>
        <v>Sunday</v>
      </c>
      <c r="N683" s="48" t="s">
        <v>86</v>
      </c>
      <c r="O683" s="49" t="s">
        <v>37</v>
      </c>
      <c r="P683" s="11" t="s">
        <v>80</v>
      </c>
      <c r="Q683" s="11" t="s">
        <v>99</v>
      </c>
      <c r="R683" s="49" t="s">
        <v>642</v>
      </c>
      <c r="S683" s="11" t="s">
        <v>1775</v>
      </c>
      <c r="T683" s="126" t="str">
        <f>IF(COUNTIFS('DWD RAW File'!$E:$E,$B683,'DWD RAW File'!$AF:$AF,$C$1)&gt;0, IF(COUNTIFS('DWD RAW File'!$E:$E,$B683,'DWD RAW File'!$AF:$AF,$C$1,'DWD RAW File'!$AB:$AB,"Present")&gt;0,"6th Day OT","OFF"), IF(COUNTIFS('DWD RAW File'!$E:$E,$B683,'DWD RAW File'!$AG:$AG,$C$1)&gt;0, IF(COUNTIFS('DWD RAW File'!$E:$E,$B683,'DWD RAW File'!$AG:$AG,$C$1,'DWD RAW File'!$AB:$AB,"Present")&gt;0,"7th Day OT","OFF"), IF(COUNTIFS('DWD RAW File'!$E:$E,$B683,'DWD RAW File'!$AB:$AB,"Present")&gt;0, "P", IF(COUNTIFS('DWD RAW File'!$E:$E,$B683,'DWD RAW File'!$AB:$AB,"Not Present",'DWD RAW File'!$AK:$AK,"&lt;&gt;")&gt;0, _xlfn.XLOOKUP($B683,'DWD RAW File'!$E:$E,'DWD RAW File'!$AK:$AK,""), IF(COUNTIFS('DWD RAW File'!$E:$E,$B683,'DWD RAW File'!$AB:$AB,"Not Present",'DWD RAW File'!$AL:$AL,"&lt;&gt;")&gt;0, _xlfn.XLOOKUP($B683,'DWD RAW File'!$E:$E,'DWD RAW File'!$AL:$AL,""), "AB")))))</f>
        <v>P</v>
      </c>
      <c r="U683" s="97"/>
      <c r="V683" s="51">
        <v>45432</v>
      </c>
      <c r="W683" s="49" t="s">
        <v>1563</v>
      </c>
      <c r="X683" s="121" t="str">
        <f>VLOOKUP(Table1[[#This Row],[Psoft No]],[2]Roster_1788384531598!$E$1:$AU$1334,28,0)</f>
        <v>Saturday</v>
      </c>
      <c r="Y683" s="121" t="b">
        <f>Table1[[#This Row],[Column1]]=Table1[[#This Row],[OFF1]]</f>
        <v>1</v>
      </c>
    </row>
    <row r="684" spans="1:25" ht="13" hidden="1" customHeight="1">
      <c r="A684" s="11">
        <v>678</v>
      </c>
      <c r="B684" s="47">
        <v>205848042</v>
      </c>
      <c r="C684" s="87" t="s">
        <v>731</v>
      </c>
      <c r="D684" s="11" t="s">
        <v>732</v>
      </c>
      <c r="E684" s="48" t="s">
        <v>31</v>
      </c>
      <c r="F684" s="48" t="s">
        <v>74</v>
      </c>
      <c r="G684" s="11" t="s">
        <v>64</v>
      </c>
      <c r="H684" s="11" t="s">
        <v>75</v>
      </c>
      <c r="I684" s="11">
        <v>1299</v>
      </c>
      <c r="J684" s="49" t="str">
        <f>VLOOKUP(Table1[[#This Row],[Psoft No]],[1]Roster!$C$1:$AJ$1369,9,0)</f>
        <v>Day Shift</v>
      </c>
      <c r="K684" s="49" t="s">
        <v>76</v>
      </c>
      <c r="L684" s="49" t="str">
        <f>VLOOKUP(Table1[[#This Row],[Psoft No]],[1]Roster!$C$1:$AJ$1369,11,0)</f>
        <v>Saturday</v>
      </c>
      <c r="M684" s="49" t="str">
        <f>VLOOKUP(Table1[[#This Row],[Psoft No]],[1]Roster!$C$1:$AJ$1369,12,0)</f>
        <v>Sunday</v>
      </c>
      <c r="N684" s="49" t="s">
        <v>79</v>
      </c>
      <c r="O684" s="49" t="s">
        <v>37</v>
      </c>
      <c r="P684" s="11" t="s">
        <v>80</v>
      </c>
      <c r="Q684" s="11" t="s">
        <v>96</v>
      </c>
      <c r="R684" s="49" t="s">
        <v>642</v>
      </c>
      <c r="S684" s="11" t="s">
        <v>1775</v>
      </c>
      <c r="T684" s="126" t="str">
        <f>IF(COUNTIFS('DWD RAW File'!$E:$E,$B684,'DWD RAW File'!$AF:$AF,$C$1)&gt;0, IF(COUNTIFS('DWD RAW File'!$E:$E,$B684,'DWD RAW File'!$AF:$AF,$C$1,'DWD RAW File'!$AB:$AB,"Present")&gt;0,"6th Day OT","OFF"), IF(COUNTIFS('DWD RAW File'!$E:$E,$B684,'DWD RAW File'!$AG:$AG,$C$1)&gt;0, IF(COUNTIFS('DWD RAW File'!$E:$E,$B684,'DWD RAW File'!$AG:$AG,$C$1,'DWD RAW File'!$AB:$AB,"Present")&gt;0,"7th Day OT","OFF"), IF(COUNTIFS('DWD RAW File'!$E:$E,$B684,'DWD RAW File'!$AB:$AB,"Present")&gt;0, "P", IF(COUNTIFS('DWD RAW File'!$E:$E,$B684,'DWD RAW File'!$AB:$AB,"Not Present",'DWD RAW File'!$AK:$AK,"&lt;&gt;")&gt;0, _xlfn.XLOOKUP($B684,'DWD RAW File'!$E:$E,'DWD RAW File'!$AK:$AK,""), IF(COUNTIFS('DWD RAW File'!$E:$E,$B684,'DWD RAW File'!$AB:$AB,"Not Present",'DWD RAW File'!$AL:$AL,"&lt;&gt;")&gt;0, _xlfn.XLOOKUP($B684,'DWD RAW File'!$E:$E,'DWD RAW File'!$AL:$AL,""), "AB")))))</f>
        <v>P</v>
      </c>
      <c r="U684" s="97"/>
      <c r="V684" s="51">
        <v>45894</v>
      </c>
      <c r="W684" s="49" t="s">
        <v>1562</v>
      </c>
      <c r="X684" s="121" t="str">
        <f>VLOOKUP(Table1[[#This Row],[Psoft No]],[2]Roster_1788384531598!$E$1:$AU$1334,28,0)</f>
        <v>Saturday</v>
      </c>
      <c r="Y684" s="121" t="b">
        <f>Table1[[#This Row],[Column1]]=Table1[[#This Row],[OFF1]]</f>
        <v>1</v>
      </c>
    </row>
    <row r="685" spans="1:25" ht="13" hidden="1" customHeight="1">
      <c r="A685" s="11">
        <v>679</v>
      </c>
      <c r="B685" s="47">
        <v>206239212</v>
      </c>
      <c r="C685" s="87" t="s">
        <v>1626</v>
      </c>
      <c r="D685" s="11" t="s">
        <v>1603</v>
      </c>
      <c r="E685" s="48" t="s">
        <v>31</v>
      </c>
      <c r="F685" s="48" t="s">
        <v>74</v>
      </c>
      <c r="G685" s="11" t="s">
        <v>64</v>
      </c>
      <c r="H685" s="11" t="s">
        <v>75</v>
      </c>
      <c r="I685" s="11">
        <v>1299</v>
      </c>
      <c r="J685" s="49" t="str">
        <f>VLOOKUP(Table1[[#This Row],[Psoft No]],[1]Roster!$C$1:$AJ$1369,9,0)</f>
        <v>Day Shift</v>
      </c>
      <c r="K685" s="49" t="s">
        <v>76</v>
      </c>
      <c r="L685" s="49" t="str">
        <f>VLOOKUP(Table1[[#This Row],[Psoft No]],[1]Roster!$C$1:$AJ$1369,11,0)</f>
        <v>Saturday</v>
      </c>
      <c r="M685" s="49" t="str">
        <f>VLOOKUP(Table1[[#This Row],[Psoft No]],[1]Roster!$C$1:$AJ$1369,12,0)</f>
        <v>Sunday</v>
      </c>
      <c r="N685" s="48" t="s">
        <v>79</v>
      </c>
      <c r="O685" s="49" t="s">
        <v>37</v>
      </c>
      <c r="P685" s="11" t="s">
        <v>80</v>
      </c>
      <c r="Q685" s="11" t="s">
        <v>81</v>
      </c>
      <c r="R685" s="11" t="s">
        <v>1055</v>
      </c>
      <c r="S685" s="11" t="s">
        <v>2651</v>
      </c>
      <c r="T685" s="126" t="str">
        <f>IF(COUNTIFS('DWD RAW File'!$E:$E,$B685,'DWD RAW File'!$AF:$AF,$C$1)&gt;0, IF(COUNTIFS('DWD RAW File'!$E:$E,$B685,'DWD RAW File'!$AF:$AF,$C$1,'DWD RAW File'!$AB:$AB,"Present")&gt;0,"6th Day OT","OFF"), IF(COUNTIFS('DWD RAW File'!$E:$E,$B685,'DWD RAW File'!$AG:$AG,$C$1)&gt;0, IF(COUNTIFS('DWD RAW File'!$E:$E,$B685,'DWD RAW File'!$AG:$AG,$C$1,'DWD RAW File'!$AB:$AB,"Present")&gt;0,"7th Day OT","OFF"), IF(COUNTIFS('DWD RAW File'!$E:$E,$B685,'DWD RAW File'!$AB:$AB,"Present")&gt;0, "P", IF(COUNTIFS('DWD RAW File'!$E:$E,$B685,'DWD RAW File'!$AB:$AB,"Not Present",'DWD RAW File'!$AK:$AK,"&lt;&gt;")&gt;0, _xlfn.XLOOKUP($B685,'DWD RAW File'!$E:$E,'DWD RAW File'!$AK:$AK,""), IF(COUNTIFS('DWD RAW File'!$E:$E,$B685,'DWD RAW File'!$AB:$AB,"Not Present",'DWD RAW File'!$AL:$AL,"&lt;&gt;")&gt;0, _xlfn.XLOOKUP($B685,'DWD RAW File'!$E:$E,'DWD RAW File'!$AL:$AL,""), "AB")))))</f>
        <v>P</v>
      </c>
      <c r="U685" s="97"/>
      <c r="V685" s="51">
        <v>45943</v>
      </c>
      <c r="W685" s="49" t="s">
        <v>1562</v>
      </c>
      <c r="X685" s="121" t="str">
        <f>VLOOKUP(Table1[[#This Row],[Psoft No]],[2]Roster_1788384531598!$E$1:$AU$1334,28,0)</f>
        <v>Saturday</v>
      </c>
      <c r="Y685" s="121" t="b">
        <f>Table1[[#This Row],[Column1]]=Table1[[#This Row],[OFF1]]</f>
        <v>1</v>
      </c>
    </row>
    <row r="686" spans="1:25" ht="13" hidden="1" customHeight="1">
      <c r="A686" s="11">
        <v>680</v>
      </c>
      <c r="B686" s="47">
        <v>108196835</v>
      </c>
      <c r="C686" s="87" t="s">
        <v>733</v>
      </c>
      <c r="D686" s="11" t="s">
        <v>734</v>
      </c>
      <c r="E686" s="48" t="s">
        <v>31</v>
      </c>
      <c r="F686" s="48" t="s">
        <v>74</v>
      </c>
      <c r="G686" s="11" t="s">
        <v>64</v>
      </c>
      <c r="H686" s="11" t="s">
        <v>75</v>
      </c>
      <c r="I686" s="11">
        <v>1299</v>
      </c>
      <c r="J686" s="49" t="str">
        <f>VLOOKUP(Table1[[#This Row],[Psoft No]],[1]Roster!$C$1:$AJ$1369,9,0)</f>
        <v>Night Shift</v>
      </c>
      <c r="K686" s="49" t="s">
        <v>76</v>
      </c>
      <c r="L686" s="49" t="str">
        <f>VLOOKUP(Table1[[#This Row],[Psoft No]],[1]Roster!$C$1:$AJ$1369,11,0)</f>
        <v>Sunday</v>
      </c>
      <c r="M686" s="49" t="str">
        <f>VLOOKUP(Table1[[#This Row],[Psoft No]],[1]Roster!$C$1:$AJ$1369,12,0)</f>
        <v>Monday</v>
      </c>
      <c r="N686" s="48" t="s">
        <v>86</v>
      </c>
      <c r="O686" s="49" t="s">
        <v>37</v>
      </c>
      <c r="P686" s="11" t="s">
        <v>80</v>
      </c>
      <c r="Q686" s="11" t="s">
        <v>87</v>
      </c>
      <c r="R686" s="49" t="s">
        <v>622</v>
      </c>
      <c r="S686" s="11" t="s">
        <v>623</v>
      </c>
      <c r="T686" s="126" t="str">
        <f>IF(COUNTIFS('DWD RAW File'!$E:$E,$B686,'DWD RAW File'!$AF:$AF,$C$1)&gt;0, IF(COUNTIFS('DWD RAW File'!$E:$E,$B686,'DWD RAW File'!$AF:$AF,$C$1,'DWD RAW File'!$AB:$AB,"Present")&gt;0,"6th Day OT","OFF"), IF(COUNTIFS('DWD RAW File'!$E:$E,$B686,'DWD RAW File'!$AG:$AG,$C$1)&gt;0, IF(COUNTIFS('DWD RAW File'!$E:$E,$B686,'DWD RAW File'!$AG:$AG,$C$1,'DWD RAW File'!$AB:$AB,"Present")&gt;0,"7th Day OT","OFF"), IF(COUNTIFS('DWD RAW File'!$E:$E,$B686,'DWD RAW File'!$AB:$AB,"Present")&gt;0, "P", IF(COUNTIFS('DWD RAW File'!$E:$E,$B686,'DWD RAW File'!$AB:$AB,"Not Present",'DWD RAW File'!$AK:$AK,"&lt;&gt;")&gt;0, _xlfn.XLOOKUP($B686,'DWD RAW File'!$E:$E,'DWD RAW File'!$AK:$AK,""), IF(COUNTIFS('DWD RAW File'!$E:$E,$B686,'DWD RAW File'!$AB:$AB,"Not Present",'DWD RAW File'!$AL:$AL,"&lt;&gt;")&gt;0, _xlfn.XLOOKUP($B686,'DWD RAW File'!$E:$E,'DWD RAW File'!$AL:$AL,""), "AB")))))</f>
        <v>P</v>
      </c>
      <c r="U686" s="97"/>
      <c r="V686" s="51">
        <v>45589</v>
      </c>
      <c r="W686" s="49" t="s">
        <v>1561</v>
      </c>
      <c r="X686" s="121" t="str">
        <f>VLOOKUP(Table1[[#This Row],[Psoft No]],[2]Roster_1788384531598!$E$1:$AU$1334,28,0)</f>
        <v>Sunday</v>
      </c>
      <c r="Y686" s="121" t="b">
        <f>Table1[[#This Row],[Column1]]=Table1[[#This Row],[OFF1]]</f>
        <v>1</v>
      </c>
    </row>
    <row r="687" spans="1:25" ht="13" hidden="1" customHeight="1">
      <c r="A687" s="11">
        <v>681</v>
      </c>
      <c r="B687" s="47">
        <v>206136720</v>
      </c>
      <c r="C687" s="87" t="s">
        <v>735</v>
      </c>
      <c r="D687" s="11" t="s">
        <v>736</v>
      </c>
      <c r="E687" s="48" t="s">
        <v>31</v>
      </c>
      <c r="F687" s="48" t="s">
        <v>74</v>
      </c>
      <c r="G687" s="11" t="s">
        <v>64</v>
      </c>
      <c r="H687" s="11" t="s">
        <v>75</v>
      </c>
      <c r="I687" s="11">
        <v>1299</v>
      </c>
      <c r="J687" s="49" t="str">
        <f>VLOOKUP(Table1[[#This Row],[Psoft No]],[1]Roster!$C$1:$AJ$1369,9,0)</f>
        <v>Night Shift</v>
      </c>
      <c r="K687" s="49" t="s">
        <v>76</v>
      </c>
      <c r="L687" s="49" t="str">
        <f>VLOOKUP(Table1[[#This Row],[Psoft No]],[1]Roster!$C$1:$AJ$1369,11,0)</f>
        <v>Monday</v>
      </c>
      <c r="M687" s="49" t="str">
        <f>VLOOKUP(Table1[[#This Row],[Psoft No]],[1]Roster!$C$1:$AJ$1369,12,0)</f>
        <v>Tuesday</v>
      </c>
      <c r="N687" s="48" t="s">
        <v>79</v>
      </c>
      <c r="O687" s="49" t="s">
        <v>37</v>
      </c>
      <c r="P687" s="11" t="s">
        <v>80</v>
      </c>
      <c r="Q687" s="11" t="s">
        <v>81</v>
      </c>
      <c r="R687" s="11" t="s">
        <v>626</v>
      </c>
      <c r="S687" s="11" t="s">
        <v>627</v>
      </c>
      <c r="T687" s="126" t="str">
        <f>IF(COUNTIFS('DWD RAW File'!$E:$E,$B687,'DWD RAW File'!$AF:$AF,$C$1)&gt;0, IF(COUNTIFS('DWD RAW File'!$E:$E,$B687,'DWD RAW File'!$AF:$AF,$C$1,'DWD RAW File'!$AB:$AB,"Present")&gt;0,"6th Day OT","OFF"), IF(COUNTIFS('DWD RAW File'!$E:$E,$B687,'DWD RAW File'!$AG:$AG,$C$1)&gt;0, IF(COUNTIFS('DWD RAW File'!$E:$E,$B687,'DWD RAW File'!$AG:$AG,$C$1,'DWD RAW File'!$AB:$AB,"Present")&gt;0,"7th Day OT","OFF"), IF(COUNTIFS('DWD RAW File'!$E:$E,$B687,'DWD RAW File'!$AB:$AB,"Present")&gt;0, "P", IF(COUNTIFS('DWD RAW File'!$E:$E,$B687,'DWD RAW File'!$AB:$AB,"Not Present",'DWD RAW File'!$AK:$AK,"&lt;&gt;")&gt;0, _xlfn.XLOOKUP($B687,'DWD RAW File'!$E:$E,'DWD RAW File'!$AK:$AK,""), IF(COUNTIFS('DWD RAW File'!$E:$E,$B687,'DWD RAW File'!$AB:$AB,"Not Present",'DWD RAW File'!$AL:$AL,"&lt;&gt;")&gt;0, _xlfn.XLOOKUP($B687,'DWD RAW File'!$E:$E,'DWD RAW File'!$AL:$AL,""), "AB")))))</f>
        <v>P</v>
      </c>
      <c r="U687" s="97"/>
      <c r="V687" s="51">
        <v>45929</v>
      </c>
      <c r="W687" s="49" t="s">
        <v>1562</v>
      </c>
      <c r="X687" s="121" t="str">
        <f>VLOOKUP(Table1[[#This Row],[Psoft No]],[2]Roster_1788384531598!$E$1:$AU$1334,28,0)</f>
        <v>Monday</v>
      </c>
      <c r="Y687" s="121" t="b">
        <f>Table1[[#This Row],[Column1]]=Table1[[#This Row],[OFF1]]</f>
        <v>1</v>
      </c>
    </row>
    <row r="688" spans="1:25" ht="13" hidden="1" customHeight="1">
      <c r="A688" s="11">
        <v>682</v>
      </c>
      <c r="B688" s="47">
        <v>203342034</v>
      </c>
      <c r="C688" s="87" t="s">
        <v>737</v>
      </c>
      <c r="D688" s="11" t="s">
        <v>738</v>
      </c>
      <c r="E688" s="48" t="s">
        <v>31</v>
      </c>
      <c r="F688" s="48" t="s">
        <v>74</v>
      </c>
      <c r="G688" s="11" t="s">
        <v>64</v>
      </c>
      <c r="H688" s="11" t="s">
        <v>75</v>
      </c>
      <c r="I688" s="11">
        <v>1299</v>
      </c>
      <c r="J688" s="49" t="str">
        <f>VLOOKUP(Table1[[#This Row],[Psoft No]],[1]Roster!$C$1:$AJ$1369,9,0)</f>
        <v>Day Shift</v>
      </c>
      <c r="K688" s="49" t="s">
        <v>76</v>
      </c>
      <c r="L688" s="49" t="str">
        <f>VLOOKUP(Table1[[#This Row],[Psoft No]],[1]Roster!$C$1:$AJ$1369,11,0)</f>
        <v>Saturday</v>
      </c>
      <c r="M688" s="49" t="str">
        <f>VLOOKUP(Table1[[#This Row],[Psoft No]],[1]Roster!$C$1:$AJ$1369,12,0)</f>
        <v>Sunday</v>
      </c>
      <c r="N688" s="48" t="s">
        <v>86</v>
      </c>
      <c r="O688" s="49" t="s">
        <v>37</v>
      </c>
      <c r="P688" s="11" t="s">
        <v>80</v>
      </c>
      <c r="Q688" s="11" t="s">
        <v>99</v>
      </c>
      <c r="R688" s="11" t="s">
        <v>2773</v>
      </c>
      <c r="S688" s="11" t="s">
        <v>2774</v>
      </c>
      <c r="T688" s="126" t="str">
        <f>IF(COUNTIFS('DWD RAW File'!$E:$E,$B688,'DWD RAW File'!$AF:$AF,$C$1)&gt;0, IF(COUNTIFS('DWD RAW File'!$E:$E,$B688,'DWD RAW File'!$AF:$AF,$C$1,'DWD RAW File'!$AB:$AB,"Present")&gt;0,"6th Day OT","OFF"), IF(COUNTIFS('DWD RAW File'!$E:$E,$B688,'DWD RAW File'!$AG:$AG,$C$1)&gt;0, IF(COUNTIFS('DWD RAW File'!$E:$E,$B688,'DWD RAW File'!$AG:$AG,$C$1,'DWD RAW File'!$AB:$AB,"Present")&gt;0,"7th Day OT","OFF"), IF(COUNTIFS('DWD RAW File'!$E:$E,$B688,'DWD RAW File'!$AB:$AB,"Present")&gt;0, "P", IF(COUNTIFS('DWD RAW File'!$E:$E,$B688,'DWD RAW File'!$AB:$AB,"Not Present",'DWD RAW File'!$AK:$AK,"&lt;&gt;")&gt;0, _xlfn.XLOOKUP($B688,'DWD RAW File'!$E:$E,'DWD RAW File'!$AK:$AK,""), IF(COUNTIFS('DWD RAW File'!$E:$E,$B688,'DWD RAW File'!$AB:$AB,"Not Present",'DWD RAW File'!$AL:$AL,"&lt;&gt;")&gt;0, _xlfn.XLOOKUP($B688,'DWD RAW File'!$E:$E,'DWD RAW File'!$AL:$AL,""), "AB")))))</f>
        <v>P</v>
      </c>
      <c r="U688" s="97"/>
      <c r="V688" s="51">
        <v>45432</v>
      </c>
      <c r="W688" s="49" t="s">
        <v>1562</v>
      </c>
      <c r="X688" s="121" t="str">
        <f>VLOOKUP(Table1[[#This Row],[Psoft No]],[2]Roster_1788384531598!$E$1:$AU$1334,28,0)</f>
        <v>Saturday</v>
      </c>
      <c r="Y688" s="121" t="b">
        <f>Table1[[#This Row],[Column1]]=Table1[[#This Row],[OFF1]]</f>
        <v>1</v>
      </c>
    </row>
    <row r="689" spans="1:25" ht="13" hidden="1" customHeight="1">
      <c r="A689" s="11">
        <v>683</v>
      </c>
      <c r="B689" s="47">
        <v>206491325</v>
      </c>
      <c r="C689" s="87" t="s">
        <v>2089</v>
      </c>
      <c r="D689" s="11" t="s">
        <v>2090</v>
      </c>
      <c r="E689" s="100" t="s">
        <v>31</v>
      </c>
      <c r="F689" s="48" t="s">
        <v>74</v>
      </c>
      <c r="G689" s="11" t="s">
        <v>64</v>
      </c>
      <c r="H689" s="11" t="s">
        <v>75</v>
      </c>
      <c r="I689" s="11">
        <v>1299</v>
      </c>
      <c r="J689" s="49" t="str">
        <f>VLOOKUP(Table1[[#This Row],[Psoft No]],[1]Roster!$C$1:$AJ$1369,9,0)</f>
        <v>Day Shift</v>
      </c>
      <c r="K689" s="49" t="s">
        <v>76</v>
      </c>
      <c r="L689" s="49" t="str">
        <f>VLOOKUP(Table1[[#This Row],[Psoft No]],[1]Roster!$C$1:$AJ$1369,11,0)</f>
        <v>Monday</v>
      </c>
      <c r="M689" s="49" t="str">
        <f>VLOOKUP(Table1[[#This Row],[Psoft No]],[1]Roster!$C$1:$AJ$1369,12,0)</f>
        <v>Tuesday</v>
      </c>
      <c r="N689" s="49" t="s">
        <v>89</v>
      </c>
      <c r="O689" s="49" t="s">
        <v>37</v>
      </c>
      <c r="P689" s="49" t="s">
        <v>80</v>
      </c>
      <c r="Q689" s="49" t="s">
        <v>96</v>
      </c>
      <c r="R689" s="11" t="s">
        <v>626</v>
      </c>
      <c r="S689" s="49" t="s">
        <v>627</v>
      </c>
      <c r="T689" s="126" t="str">
        <f>IF(COUNTIFS('DWD RAW File'!$E:$E,$B689,'DWD RAW File'!$AF:$AF,$C$1)&gt;0, IF(COUNTIFS('DWD RAW File'!$E:$E,$B689,'DWD RAW File'!$AF:$AF,$C$1,'DWD RAW File'!$AB:$AB,"Present")&gt;0,"6th Day OT","OFF"), IF(COUNTIFS('DWD RAW File'!$E:$E,$B689,'DWD RAW File'!$AG:$AG,$C$1)&gt;0, IF(COUNTIFS('DWD RAW File'!$E:$E,$B689,'DWD RAW File'!$AG:$AG,$C$1,'DWD RAW File'!$AB:$AB,"Present")&gt;0,"7th Day OT","OFF"), IF(COUNTIFS('DWD RAW File'!$E:$E,$B689,'DWD RAW File'!$AB:$AB,"Present")&gt;0, "P", IF(COUNTIFS('DWD RAW File'!$E:$E,$B689,'DWD RAW File'!$AB:$AB,"Not Present",'DWD RAW File'!$AK:$AK,"&lt;&gt;")&gt;0, _xlfn.XLOOKUP($B689,'DWD RAW File'!$E:$E,'DWD RAW File'!$AK:$AK,""), IF(COUNTIFS('DWD RAW File'!$E:$E,$B689,'DWD RAW File'!$AB:$AB,"Not Present",'DWD RAW File'!$AL:$AL,"&lt;&gt;")&gt;0, _xlfn.XLOOKUP($B689,'DWD RAW File'!$E:$E,'DWD RAW File'!$AL:$AL,""), "AB")))))</f>
        <v>P</v>
      </c>
      <c r="U689" s="97"/>
      <c r="V689" s="51">
        <v>46048</v>
      </c>
      <c r="W689" s="49" t="s">
        <v>1562</v>
      </c>
      <c r="X689" s="121" t="str">
        <f>VLOOKUP(Table1[[#This Row],[Psoft No]],[2]Roster_1788384531598!$E$1:$AU$1334,28,0)</f>
        <v>Monday</v>
      </c>
      <c r="Y689" s="121" t="b">
        <f>Table1[[#This Row],[Column1]]=Table1[[#This Row],[OFF1]]</f>
        <v>1</v>
      </c>
    </row>
    <row r="690" spans="1:25" ht="13" hidden="1" customHeight="1">
      <c r="A690" s="11">
        <v>684</v>
      </c>
      <c r="B690" s="47">
        <v>205848048</v>
      </c>
      <c r="C690" s="87" t="s">
        <v>739</v>
      </c>
      <c r="D690" s="11" t="s">
        <v>740</v>
      </c>
      <c r="E690" s="48" t="s">
        <v>31</v>
      </c>
      <c r="F690" s="48" t="s">
        <v>74</v>
      </c>
      <c r="G690" s="11" t="s">
        <v>64</v>
      </c>
      <c r="H690" s="11" t="s">
        <v>75</v>
      </c>
      <c r="I690" s="11">
        <v>1299</v>
      </c>
      <c r="J690" s="49" t="str">
        <f>VLOOKUP(Table1[[#This Row],[Psoft No]],[1]Roster!$C$1:$AJ$1369,9,0)</f>
        <v>Day Shift</v>
      </c>
      <c r="K690" s="49" t="s">
        <v>76</v>
      </c>
      <c r="L690" s="49" t="str">
        <f>VLOOKUP(Table1[[#This Row],[Psoft No]],[1]Roster!$C$1:$AJ$1369,11,0)</f>
        <v>Tuesday</v>
      </c>
      <c r="M690" s="49" t="str">
        <f>VLOOKUP(Table1[[#This Row],[Psoft No]],[1]Roster!$C$1:$AJ$1369,12,0)</f>
        <v>Wednesday</v>
      </c>
      <c r="N690" s="49" t="s">
        <v>89</v>
      </c>
      <c r="O690" s="49" t="s">
        <v>37</v>
      </c>
      <c r="P690" s="11" t="s">
        <v>80</v>
      </c>
      <c r="Q690" s="11" t="s">
        <v>96</v>
      </c>
      <c r="R690" s="11" t="s">
        <v>1055</v>
      </c>
      <c r="S690" s="11" t="s">
        <v>2651</v>
      </c>
      <c r="T690" s="126" t="str">
        <f>IF(COUNTIFS('DWD RAW File'!$E:$E,$B690,'DWD RAW File'!$AF:$AF,$C$1)&gt;0, IF(COUNTIFS('DWD RAW File'!$E:$E,$B690,'DWD RAW File'!$AF:$AF,$C$1,'DWD RAW File'!$AB:$AB,"Present")&gt;0,"6th Day OT","OFF"), IF(COUNTIFS('DWD RAW File'!$E:$E,$B690,'DWD RAW File'!$AG:$AG,$C$1)&gt;0, IF(COUNTIFS('DWD RAW File'!$E:$E,$B690,'DWD RAW File'!$AG:$AG,$C$1,'DWD RAW File'!$AB:$AB,"Present")&gt;0,"7th Day OT","OFF"), IF(COUNTIFS('DWD RAW File'!$E:$E,$B690,'DWD RAW File'!$AB:$AB,"Present")&gt;0, "P", IF(COUNTIFS('DWD RAW File'!$E:$E,$B690,'DWD RAW File'!$AB:$AB,"Not Present",'DWD RAW File'!$AK:$AK,"&lt;&gt;")&gt;0, _xlfn.XLOOKUP($B690,'DWD RAW File'!$E:$E,'DWD RAW File'!$AK:$AK,""), IF(COUNTIFS('DWD RAW File'!$E:$E,$B690,'DWD RAW File'!$AB:$AB,"Not Present",'DWD RAW File'!$AL:$AL,"&lt;&gt;")&gt;0, _xlfn.XLOOKUP($B690,'DWD RAW File'!$E:$E,'DWD RAW File'!$AL:$AL,""), "AB")))))</f>
        <v>OFF</v>
      </c>
      <c r="U690" s="97"/>
      <c r="V690" s="51">
        <v>45894</v>
      </c>
      <c r="W690" s="49" t="s">
        <v>1562</v>
      </c>
      <c r="X690" s="121" t="str">
        <f>VLOOKUP(Table1[[#This Row],[Psoft No]],[2]Roster_1788384531598!$E$1:$AU$1334,28,0)</f>
        <v>Tuesday</v>
      </c>
      <c r="Y690" s="121" t="b">
        <f>Table1[[#This Row],[Column1]]=Table1[[#This Row],[OFF1]]</f>
        <v>1</v>
      </c>
    </row>
    <row r="691" spans="1:25" ht="13" hidden="1" customHeight="1">
      <c r="A691" s="11">
        <v>685</v>
      </c>
      <c r="B691" s="47">
        <v>203512665</v>
      </c>
      <c r="C691" s="87" t="s">
        <v>741</v>
      </c>
      <c r="D691" s="11" t="s">
        <v>742</v>
      </c>
      <c r="E691" s="48" t="s">
        <v>31</v>
      </c>
      <c r="F691" s="48" t="s">
        <v>74</v>
      </c>
      <c r="G691" s="11" t="s">
        <v>64</v>
      </c>
      <c r="H691" s="11" t="s">
        <v>75</v>
      </c>
      <c r="I691" s="11">
        <v>1299</v>
      </c>
      <c r="J691" s="49" t="str">
        <f>VLOOKUP(Table1[[#This Row],[Psoft No]],[1]Roster!$C$1:$AJ$1369,9,0)</f>
        <v>Day Shift</v>
      </c>
      <c r="K691" s="49" t="s">
        <v>76</v>
      </c>
      <c r="L691" s="49" t="str">
        <f>VLOOKUP(Table1[[#This Row],[Psoft No]],[1]Roster!$C$1:$AJ$1369,11,0)</f>
        <v>Thursday</v>
      </c>
      <c r="M691" s="49" t="str">
        <f>VLOOKUP(Table1[[#This Row],[Psoft No]],[1]Roster!$C$1:$AJ$1369,12,0)</f>
        <v>Friday</v>
      </c>
      <c r="N691" s="48" t="s">
        <v>79</v>
      </c>
      <c r="O691" s="49" t="s">
        <v>37</v>
      </c>
      <c r="P691" s="11" t="s">
        <v>80</v>
      </c>
      <c r="Q691" s="11" t="s">
        <v>81</v>
      </c>
      <c r="R691" s="49" t="s">
        <v>642</v>
      </c>
      <c r="S691" s="11" t="s">
        <v>1775</v>
      </c>
      <c r="T691" s="126" t="str">
        <f>IF(COUNTIFS('DWD RAW File'!$E:$E,$B691,'DWD RAW File'!$AF:$AF,$C$1)&gt;0, IF(COUNTIFS('DWD RAW File'!$E:$E,$B691,'DWD RAW File'!$AF:$AF,$C$1,'DWD RAW File'!$AB:$AB,"Present")&gt;0,"6th Day OT","OFF"), IF(COUNTIFS('DWD RAW File'!$E:$E,$B691,'DWD RAW File'!$AG:$AG,$C$1)&gt;0, IF(COUNTIFS('DWD RAW File'!$E:$E,$B691,'DWD RAW File'!$AG:$AG,$C$1,'DWD RAW File'!$AB:$AB,"Present")&gt;0,"7th Day OT","OFF"), IF(COUNTIFS('DWD RAW File'!$E:$E,$B691,'DWD RAW File'!$AB:$AB,"Present")&gt;0, "P", IF(COUNTIFS('DWD RAW File'!$E:$E,$B691,'DWD RAW File'!$AB:$AB,"Not Present",'DWD RAW File'!$AK:$AK,"&lt;&gt;")&gt;0, _xlfn.XLOOKUP($B691,'DWD RAW File'!$E:$E,'DWD RAW File'!$AK:$AK,""), IF(COUNTIFS('DWD RAW File'!$E:$E,$B691,'DWD RAW File'!$AB:$AB,"Not Present",'DWD RAW File'!$AL:$AL,"&lt;&gt;")&gt;0, _xlfn.XLOOKUP($B691,'DWD RAW File'!$E:$E,'DWD RAW File'!$AL:$AL,""), "AB")))))</f>
        <v>P</v>
      </c>
      <c r="U691" s="97"/>
      <c r="V691" s="51">
        <v>45463</v>
      </c>
      <c r="W691" s="49" t="s">
        <v>1563</v>
      </c>
      <c r="X691" s="121" t="str">
        <f>VLOOKUP(Table1[[#This Row],[Psoft No]],[2]Roster_1788384531598!$E$1:$AU$1334,28,0)</f>
        <v>Thursday</v>
      </c>
      <c r="Y691" s="121" t="b">
        <f>Table1[[#This Row],[Column1]]=Table1[[#This Row],[OFF1]]</f>
        <v>1</v>
      </c>
    </row>
    <row r="692" spans="1:25" ht="13" customHeight="1">
      <c r="A692" s="11">
        <v>686</v>
      </c>
      <c r="B692" s="47">
        <v>203965413</v>
      </c>
      <c r="C692" s="87" t="s">
        <v>743</v>
      </c>
      <c r="D692" s="11" t="s">
        <v>744</v>
      </c>
      <c r="E692" s="48" t="s">
        <v>31</v>
      </c>
      <c r="F692" s="48" t="s">
        <v>74</v>
      </c>
      <c r="G692" s="11" t="s">
        <v>64</v>
      </c>
      <c r="H692" s="11" t="s">
        <v>75</v>
      </c>
      <c r="I692" s="11">
        <v>1299</v>
      </c>
      <c r="J692" s="49" t="str">
        <f>VLOOKUP(Table1[[#This Row],[Psoft No]],[1]Roster!$C$1:$AJ$1369,9,0)</f>
        <v>Day Shift</v>
      </c>
      <c r="K692" s="49" t="s">
        <v>76</v>
      </c>
      <c r="L692" s="49" t="str">
        <f>VLOOKUP(Table1[[#This Row],[Psoft No]],[1]Roster!$C$1:$AJ$1369,11,0)</f>
        <v>Friday</v>
      </c>
      <c r="M692" s="49" t="str">
        <f>VLOOKUP(Table1[[#This Row],[Psoft No]],[1]Roster!$C$1:$AJ$1369,12,0)</f>
        <v>Saturday</v>
      </c>
      <c r="N692" s="48" t="s">
        <v>79</v>
      </c>
      <c r="O692" s="49" t="s">
        <v>37</v>
      </c>
      <c r="P692" s="11" t="s">
        <v>80</v>
      </c>
      <c r="Q692" s="11" t="s">
        <v>81</v>
      </c>
      <c r="R692" s="49" t="s">
        <v>2653</v>
      </c>
      <c r="S692" s="11" t="s">
        <v>637</v>
      </c>
      <c r="T692" s="126" t="s">
        <v>4</v>
      </c>
      <c r="U692" s="97"/>
      <c r="V692" s="51">
        <v>45544</v>
      </c>
      <c r="W692" s="49" t="s">
        <v>1562</v>
      </c>
      <c r="X692" s="121" t="str">
        <f>VLOOKUP(Table1[[#This Row],[Psoft No]],[2]Roster_1788384531598!$E$1:$AU$1334,28,0)</f>
        <v>Friday</v>
      </c>
      <c r="Y692" s="121" t="b">
        <f>Table1[[#This Row],[Column1]]=Table1[[#This Row],[OFF1]]</f>
        <v>1</v>
      </c>
    </row>
    <row r="693" spans="1:25" ht="13" hidden="1" customHeight="1">
      <c r="A693" s="11">
        <v>687</v>
      </c>
      <c r="B693" s="47">
        <v>203881660</v>
      </c>
      <c r="C693" s="87" t="s">
        <v>745</v>
      </c>
      <c r="D693" s="11" t="s">
        <v>746</v>
      </c>
      <c r="E693" s="48" t="s">
        <v>31</v>
      </c>
      <c r="F693" s="48" t="s">
        <v>74</v>
      </c>
      <c r="G693" s="11" t="s">
        <v>64</v>
      </c>
      <c r="H693" s="11" t="s">
        <v>75</v>
      </c>
      <c r="I693" s="11">
        <v>1299</v>
      </c>
      <c r="J693" s="49" t="str">
        <f>VLOOKUP(Table1[[#This Row],[Psoft No]],[1]Roster!$C$1:$AJ$1369,9,0)</f>
        <v>Night Shift</v>
      </c>
      <c r="K693" s="49" t="s">
        <v>76</v>
      </c>
      <c r="L693" s="49" t="str">
        <f>VLOOKUP(Table1[[#This Row],[Psoft No]],[1]Roster!$C$1:$AJ$1369,11,0)</f>
        <v>Friday</v>
      </c>
      <c r="M693" s="49" t="str">
        <f>VLOOKUP(Table1[[#This Row],[Psoft No]],[1]Roster!$C$1:$AJ$1369,12,0)</f>
        <v>Saturday</v>
      </c>
      <c r="N693" s="48" t="s">
        <v>79</v>
      </c>
      <c r="O693" s="49" t="s">
        <v>37</v>
      </c>
      <c r="P693" s="11" t="s">
        <v>80</v>
      </c>
      <c r="Q693" s="11" t="s">
        <v>81</v>
      </c>
      <c r="R693" s="49" t="s">
        <v>622</v>
      </c>
      <c r="S693" s="11" t="s">
        <v>623</v>
      </c>
      <c r="T693" s="126" t="str">
        <f>IF(COUNTIFS('DWD RAW File'!$E:$E,$B693,'DWD RAW File'!$AF:$AF,$C$1)&gt;0, IF(COUNTIFS('DWD RAW File'!$E:$E,$B693,'DWD RAW File'!$AF:$AF,$C$1,'DWD RAW File'!$AB:$AB,"Present")&gt;0,"6th Day OT","OFF"), IF(COUNTIFS('DWD RAW File'!$E:$E,$B693,'DWD RAW File'!$AG:$AG,$C$1)&gt;0, IF(COUNTIFS('DWD RAW File'!$E:$E,$B693,'DWD RAW File'!$AG:$AG,$C$1,'DWD RAW File'!$AB:$AB,"Present")&gt;0,"7th Day OT","OFF"), IF(COUNTIFS('DWD RAW File'!$E:$E,$B693,'DWD RAW File'!$AB:$AB,"Present")&gt;0, "P", IF(COUNTIFS('DWD RAW File'!$E:$E,$B693,'DWD RAW File'!$AB:$AB,"Not Present",'DWD RAW File'!$AK:$AK,"&lt;&gt;")&gt;0, _xlfn.XLOOKUP($B693,'DWD RAW File'!$E:$E,'DWD RAW File'!$AK:$AK,""), IF(COUNTIFS('DWD RAW File'!$E:$E,$B693,'DWD RAW File'!$AB:$AB,"Not Present",'DWD RAW File'!$AL:$AL,"&lt;&gt;")&gt;0, _xlfn.XLOOKUP($B693,'DWD RAW File'!$E:$E,'DWD RAW File'!$AL:$AL,""), "AB")))))</f>
        <v>P</v>
      </c>
      <c r="U693" s="97"/>
      <c r="V693" s="51">
        <v>45530</v>
      </c>
      <c r="W693" s="49" t="s">
        <v>1562</v>
      </c>
      <c r="X693" s="121" t="str">
        <f>VLOOKUP(Table1[[#This Row],[Psoft No]],[2]Roster_1788384531598!$E$1:$AU$1334,28,0)</f>
        <v>Friday</v>
      </c>
      <c r="Y693" s="121" t="b">
        <f>Table1[[#This Row],[Column1]]=Table1[[#This Row],[OFF1]]</f>
        <v>1</v>
      </c>
    </row>
    <row r="694" spans="1:25" ht="13" hidden="1" customHeight="1">
      <c r="A694" s="11">
        <v>688</v>
      </c>
      <c r="B694" s="47">
        <v>203512671</v>
      </c>
      <c r="C694" s="87" t="s">
        <v>747</v>
      </c>
      <c r="D694" s="11" t="s">
        <v>748</v>
      </c>
      <c r="E694" s="48" t="s">
        <v>31</v>
      </c>
      <c r="F694" s="48" t="s">
        <v>74</v>
      </c>
      <c r="G694" s="11" t="s">
        <v>64</v>
      </c>
      <c r="H694" s="11" t="s">
        <v>75</v>
      </c>
      <c r="I694" s="11">
        <v>1299</v>
      </c>
      <c r="J694" s="49" t="str">
        <f>VLOOKUP(Table1[[#This Row],[Psoft No]],[1]Roster!$C$1:$AJ$1369,9,0)</f>
        <v>Day Shift</v>
      </c>
      <c r="K694" s="49" t="s">
        <v>76</v>
      </c>
      <c r="L694" s="49" t="s">
        <v>36</v>
      </c>
      <c r="M694" s="49" t="str">
        <f>VLOOKUP(Table1[[#This Row],[Psoft No]],[1]Roster!$C$1:$AJ$1369,12,0)</f>
        <v>Thursday</v>
      </c>
      <c r="N694" s="48" t="s">
        <v>79</v>
      </c>
      <c r="O694" s="49" t="s">
        <v>37</v>
      </c>
      <c r="P694" s="11" t="s">
        <v>80</v>
      </c>
      <c r="Q694" s="11" t="s">
        <v>81</v>
      </c>
      <c r="R694" s="49" t="s">
        <v>2653</v>
      </c>
      <c r="S694" s="11" t="s">
        <v>637</v>
      </c>
      <c r="T694" s="126" t="s">
        <v>1</v>
      </c>
      <c r="U694" s="97" t="s">
        <v>2930</v>
      </c>
      <c r="V694" s="51">
        <v>45463</v>
      </c>
      <c r="W694" s="49" t="s">
        <v>1563</v>
      </c>
      <c r="X694" s="121" t="str">
        <f>VLOOKUP(Table1[[#This Row],[Psoft No]],[2]Roster_1788384531598!$E$1:$AU$1334,28,0)</f>
        <v>Wednesday</v>
      </c>
      <c r="Y694" s="121" t="b">
        <f>Table1[[#This Row],[Column1]]=Table1[[#This Row],[OFF1]]</f>
        <v>0</v>
      </c>
    </row>
    <row r="695" spans="1:25" ht="13" hidden="1" customHeight="1">
      <c r="A695" s="11">
        <v>689</v>
      </c>
      <c r="B695" s="47">
        <v>203881698</v>
      </c>
      <c r="C695" s="87" t="s">
        <v>749</v>
      </c>
      <c r="D695" s="11" t="s">
        <v>750</v>
      </c>
      <c r="E695" s="48" t="s">
        <v>31</v>
      </c>
      <c r="F695" s="48" t="s">
        <v>74</v>
      </c>
      <c r="G695" s="11" t="s">
        <v>64</v>
      </c>
      <c r="H695" s="11" t="s">
        <v>75</v>
      </c>
      <c r="I695" s="11">
        <v>1299</v>
      </c>
      <c r="J695" s="49" t="str">
        <f>VLOOKUP(Table1[[#This Row],[Psoft No]],[1]Roster!$C$1:$AJ$1369,9,0)</f>
        <v>Night Shift</v>
      </c>
      <c r="K695" s="49" t="s">
        <v>76</v>
      </c>
      <c r="L695" s="49" t="str">
        <f>VLOOKUP(Table1[[#This Row],[Psoft No]],[1]Roster!$C$1:$AJ$1369,11,0)</f>
        <v>Saturday</v>
      </c>
      <c r="M695" s="49" t="str">
        <f>VLOOKUP(Table1[[#This Row],[Psoft No]],[1]Roster!$C$1:$AJ$1369,12,0)</f>
        <v>Sunday</v>
      </c>
      <c r="N695" s="48" t="s">
        <v>79</v>
      </c>
      <c r="O695" s="49" t="s">
        <v>37</v>
      </c>
      <c r="P695" s="11" t="s">
        <v>80</v>
      </c>
      <c r="Q695" s="11" t="s">
        <v>81</v>
      </c>
      <c r="R695" s="49" t="s">
        <v>622</v>
      </c>
      <c r="S695" s="11" t="s">
        <v>623</v>
      </c>
      <c r="T695" s="126" t="str">
        <f>IF(COUNTIFS('DWD RAW File'!$E:$E,$B695,'DWD RAW File'!$AF:$AF,$C$1)&gt;0, IF(COUNTIFS('DWD RAW File'!$E:$E,$B695,'DWD RAW File'!$AF:$AF,$C$1,'DWD RAW File'!$AB:$AB,"Present")&gt;0,"6th Day OT","OFF"), IF(COUNTIFS('DWD RAW File'!$E:$E,$B695,'DWD RAW File'!$AG:$AG,$C$1)&gt;0, IF(COUNTIFS('DWD RAW File'!$E:$E,$B695,'DWD RAW File'!$AG:$AG,$C$1,'DWD RAW File'!$AB:$AB,"Present")&gt;0,"7th Day OT","OFF"), IF(COUNTIFS('DWD RAW File'!$E:$E,$B695,'DWD RAW File'!$AB:$AB,"Present")&gt;0, "P", IF(COUNTIFS('DWD RAW File'!$E:$E,$B695,'DWD RAW File'!$AB:$AB,"Not Present",'DWD RAW File'!$AK:$AK,"&lt;&gt;")&gt;0, _xlfn.XLOOKUP($B695,'DWD RAW File'!$E:$E,'DWD RAW File'!$AK:$AK,""), IF(COUNTIFS('DWD RAW File'!$E:$E,$B695,'DWD RAW File'!$AB:$AB,"Not Present",'DWD RAW File'!$AL:$AL,"&lt;&gt;")&gt;0, _xlfn.XLOOKUP($B695,'DWD RAW File'!$E:$E,'DWD RAW File'!$AL:$AL,""), "AB")))))</f>
        <v>P</v>
      </c>
      <c r="U695" s="97"/>
      <c r="V695" s="51">
        <v>45530</v>
      </c>
      <c r="W695" s="49" t="s">
        <v>1564</v>
      </c>
      <c r="X695" s="121" t="str">
        <f>VLOOKUP(Table1[[#This Row],[Psoft No]],[2]Roster_1788384531598!$E$1:$AU$1334,28,0)</f>
        <v>Saturday</v>
      </c>
      <c r="Y695" s="121" t="b">
        <f>Table1[[#This Row],[Column1]]=Table1[[#This Row],[OFF1]]</f>
        <v>1</v>
      </c>
    </row>
    <row r="696" spans="1:25" ht="13" hidden="1" customHeight="1">
      <c r="A696" s="11">
        <v>690</v>
      </c>
      <c r="B696" s="47">
        <v>204145465</v>
      </c>
      <c r="C696" s="87" t="s">
        <v>751</v>
      </c>
      <c r="D696" s="11" t="s">
        <v>752</v>
      </c>
      <c r="E696" s="48" t="s">
        <v>31</v>
      </c>
      <c r="F696" s="48" t="s">
        <v>74</v>
      </c>
      <c r="G696" s="11" t="s">
        <v>64</v>
      </c>
      <c r="H696" s="11" t="s">
        <v>75</v>
      </c>
      <c r="I696" s="11">
        <v>1299</v>
      </c>
      <c r="J696" s="49" t="str">
        <f>VLOOKUP(Table1[[#This Row],[Psoft No]],[1]Roster!$C$1:$AJ$1369,9,0)</f>
        <v>Night Shift</v>
      </c>
      <c r="K696" s="49" t="s">
        <v>76</v>
      </c>
      <c r="L696" s="49" t="str">
        <f>VLOOKUP(Table1[[#This Row],[Psoft No]],[1]Roster!$C$1:$AJ$1369,11,0)</f>
        <v>Thursday</v>
      </c>
      <c r="M696" s="49" t="str">
        <f>VLOOKUP(Table1[[#This Row],[Psoft No]],[1]Roster!$C$1:$AJ$1369,12,0)</f>
        <v>Friday</v>
      </c>
      <c r="N696" s="48" t="s">
        <v>86</v>
      </c>
      <c r="O696" s="49" t="s">
        <v>37</v>
      </c>
      <c r="P696" s="11" t="s">
        <v>80</v>
      </c>
      <c r="Q696" s="11" t="s">
        <v>87</v>
      </c>
      <c r="R696" s="11" t="s">
        <v>1055</v>
      </c>
      <c r="S696" s="11" t="s">
        <v>2651</v>
      </c>
      <c r="T696" s="126" t="str">
        <f>IF(COUNTIFS('DWD RAW File'!$E:$E,$B696,'DWD RAW File'!$AF:$AF,$C$1)&gt;0, IF(COUNTIFS('DWD RAW File'!$E:$E,$B696,'DWD RAW File'!$AF:$AF,$C$1,'DWD RAW File'!$AB:$AB,"Present")&gt;0,"6th Day OT","OFF"), IF(COUNTIFS('DWD RAW File'!$E:$E,$B696,'DWD RAW File'!$AG:$AG,$C$1)&gt;0, IF(COUNTIFS('DWD RAW File'!$E:$E,$B696,'DWD RAW File'!$AG:$AG,$C$1,'DWD RAW File'!$AB:$AB,"Present")&gt;0,"7th Day OT","OFF"), IF(COUNTIFS('DWD RAW File'!$E:$E,$B696,'DWD RAW File'!$AB:$AB,"Present")&gt;0, "P", IF(COUNTIFS('DWD RAW File'!$E:$E,$B696,'DWD RAW File'!$AB:$AB,"Not Present",'DWD RAW File'!$AK:$AK,"&lt;&gt;")&gt;0, _xlfn.XLOOKUP($B696,'DWD RAW File'!$E:$E,'DWD RAW File'!$AK:$AK,""), IF(COUNTIFS('DWD RAW File'!$E:$E,$B696,'DWD RAW File'!$AB:$AB,"Not Present",'DWD RAW File'!$AL:$AL,"&lt;&gt;")&gt;0, _xlfn.XLOOKUP($B696,'DWD RAW File'!$E:$E,'DWD RAW File'!$AL:$AL,""), "AB")))))</f>
        <v>P</v>
      </c>
      <c r="U696" s="97"/>
      <c r="V696" s="51">
        <v>45568</v>
      </c>
      <c r="W696" s="49" t="s">
        <v>1563</v>
      </c>
      <c r="X696" s="121" t="str">
        <f>VLOOKUP(Table1[[#This Row],[Psoft No]],[2]Roster_1788384531598!$E$1:$AU$1334,28,0)</f>
        <v>Thursday</v>
      </c>
      <c r="Y696" s="121" t="b">
        <f>Table1[[#This Row],[Column1]]=Table1[[#This Row],[OFF1]]</f>
        <v>1</v>
      </c>
    </row>
    <row r="697" spans="1:25" ht="13" hidden="1" customHeight="1">
      <c r="A697" s="11">
        <v>691</v>
      </c>
      <c r="B697" s="47">
        <v>206145766</v>
      </c>
      <c r="C697" s="87" t="s">
        <v>753</v>
      </c>
      <c r="D697" s="11" t="s">
        <v>754</v>
      </c>
      <c r="E697" s="48" t="s">
        <v>31</v>
      </c>
      <c r="F697" s="48" t="s">
        <v>74</v>
      </c>
      <c r="G697" s="11" t="s">
        <v>64</v>
      </c>
      <c r="H697" s="11" t="s">
        <v>75</v>
      </c>
      <c r="I697" s="11">
        <v>1299</v>
      </c>
      <c r="J697" s="49" t="str">
        <f>VLOOKUP(Table1[[#This Row],[Psoft No]],[1]Roster!$C$1:$AJ$1369,9,0)</f>
        <v>Night Shift</v>
      </c>
      <c r="K697" s="49" t="s">
        <v>76</v>
      </c>
      <c r="L697" s="49" t="str">
        <f>VLOOKUP(Table1[[#This Row],[Psoft No]],[1]Roster!$C$1:$AJ$1369,11,0)</f>
        <v>Friday</v>
      </c>
      <c r="M697" s="49" t="str">
        <f>VLOOKUP(Table1[[#This Row],[Psoft No]],[1]Roster!$C$1:$AJ$1369,12,0)</f>
        <v>Saturday</v>
      </c>
      <c r="N697" s="49" t="s">
        <v>89</v>
      </c>
      <c r="O697" s="49" t="s">
        <v>37</v>
      </c>
      <c r="P697" s="11" t="s">
        <v>80</v>
      </c>
      <c r="Q697" s="11" t="s">
        <v>81</v>
      </c>
      <c r="R697" s="11" t="s">
        <v>626</v>
      </c>
      <c r="S697" s="11" t="s">
        <v>627</v>
      </c>
      <c r="T697" s="126" t="str">
        <f>IF(COUNTIFS('DWD RAW File'!$E:$E,$B697,'DWD RAW File'!$AF:$AF,$C$1)&gt;0, IF(COUNTIFS('DWD RAW File'!$E:$E,$B697,'DWD RAW File'!$AF:$AF,$C$1,'DWD RAW File'!$AB:$AB,"Present")&gt;0,"6th Day OT","OFF"), IF(COUNTIFS('DWD RAW File'!$E:$E,$B697,'DWD RAW File'!$AG:$AG,$C$1)&gt;0, IF(COUNTIFS('DWD RAW File'!$E:$E,$B697,'DWD RAW File'!$AG:$AG,$C$1,'DWD RAW File'!$AB:$AB,"Present")&gt;0,"7th Day OT","OFF"), IF(COUNTIFS('DWD RAW File'!$E:$E,$B697,'DWD RAW File'!$AB:$AB,"Present")&gt;0, "P", IF(COUNTIFS('DWD RAW File'!$E:$E,$B697,'DWD RAW File'!$AB:$AB,"Not Present",'DWD RAW File'!$AK:$AK,"&lt;&gt;")&gt;0, _xlfn.XLOOKUP($B697,'DWD RAW File'!$E:$E,'DWD RAW File'!$AK:$AK,""), IF(COUNTIFS('DWD RAW File'!$E:$E,$B697,'DWD RAW File'!$AB:$AB,"Not Present",'DWD RAW File'!$AL:$AL,"&lt;&gt;")&gt;0, _xlfn.XLOOKUP($B697,'DWD RAW File'!$E:$E,'DWD RAW File'!$AL:$AL,""), "AB")))))</f>
        <v>P</v>
      </c>
      <c r="U697" s="97"/>
      <c r="V697" s="51">
        <v>45929</v>
      </c>
      <c r="W697" s="49" t="s">
        <v>1562</v>
      </c>
      <c r="X697" s="121" t="str">
        <f>VLOOKUP(Table1[[#This Row],[Psoft No]],[2]Roster_1788384531598!$E$1:$AU$1334,28,0)</f>
        <v>Friday</v>
      </c>
      <c r="Y697" s="121" t="b">
        <f>Table1[[#This Row],[Column1]]=Table1[[#This Row],[OFF1]]</f>
        <v>1</v>
      </c>
    </row>
    <row r="698" spans="1:25" ht="13" hidden="1" customHeight="1">
      <c r="A698" s="11">
        <v>692</v>
      </c>
      <c r="B698" s="90">
        <v>205227534</v>
      </c>
      <c r="C698" s="47" t="s">
        <v>2692</v>
      </c>
      <c r="D698" s="87" t="s">
        <v>2693</v>
      </c>
      <c r="E698" s="48" t="s">
        <v>31</v>
      </c>
      <c r="F698" s="48" t="s">
        <v>74</v>
      </c>
      <c r="G698" s="11" t="s">
        <v>64</v>
      </c>
      <c r="H698" s="11" t="s">
        <v>75</v>
      </c>
      <c r="I698" s="11">
        <v>1299</v>
      </c>
      <c r="J698" s="49" t="str">
        <f>VLOOKUP(Table1[[#This Row],[Psoft No]],[1]Roster!$C$1:$AJ$1369,9,0)</f>
        <v>Night Shift</v>
      </c>
      <c r="K698" s="49" t="s">
        <v>76</v>
      </c>
      <c r="L698" s="49" t="str">
        <f>VLOOKUP(Table1[[#This Row],[Psoft No]],[1]Roster!$C$1:$AJ$1369,11,0)</f>
        <v>Thursday</v>
      </c>
      <c r="M698" s="49" t="str">
        <f>VLOOKUP(Table1[[#This Row],[Psoft No]],[1]Roster!$C$1:$AJ$1369,12,0)</f>
        <v>Friday</v>
      </c>
      <c r="N698" s="48" t="s">
        <v>2676</v>
      </c>
      <c r="O698" s="49" t="s">
        <v>37</v>
      </c>
      <c r="P698" s="11" t="s">
        <v>80</v>
      </c>
      <c r="Q698" s="11" t="s">
        <v>90</v>
      </c>
      <c r="R698" s="11" t="s">
        <v>1055</v>
      </c>
      <c r="S698" s="11" t="s">
        <v>2683</v>
      </c>
      <c r="T698" s="126" t="str">
        <f>IF(COUNTIFS('DWD RAW File'!$E:$E,$B698,'DWD RAW File'!$AF:$AF,$C$1)&gt;0, IF(COUNTIFS('DWD RAW File'!$E:$E,$B698,'DWD RAW File'!$AF:$AF,$C$1,'DWD RAW File'!$AB:$AB,"Present")&gt;0,"6th Day OT","OFF"), IF(COUNTIFS('DWD RAW File'!$E:$E,$B698,'DWD RAW File'!$AG:$AG,$C$1)&gt;0, IF(COUNTIFS('DWD RAW File'!$E:$E,$B698,'DWD RAW File'!$AG:$AG,$C$1,'DWD RAW File'!$AB:$AB,"Present")&gt;0,"7th Day OT","OFF"), IF(COUNTIFS('DWD RAW File'!$E:$E,$B698,'DWD RAW File'!$AB:$AB,"Present")&gt;0, "P", IF(COUNTIFS('DWD RAW File'!$E:$E,$B698,'DWD RAW File'!$AB:$AB,"Not Present",'DWD RAW File'!$AK:$AK,"&lt;&gt;")&gt;0, _xlfn.XLOOKUP($B698,'DWD RAW File'!$E:$E,'DWD RAW File'!$AK:$AK,""), IF(COUNTIFS('DWD RAW File'!$E:$E,$B698,'DWD RAW File'!$AB:$AB,"Not Present",'DWD RAW File'!$AL:$AL,"&lt;&gt;")&gt;0, _xlfn.XLOOKUP($B698,'DWD RAW File'!$E:$E,'DWD RAW File'!$AL:$AL,""), "AB")))))</f>
        <v>P</v>
      </c>
      <c r="U698" s="97"/>
      <c r="V698" s="51">
        <v>45789</v>
      </c>
      <c r="W698" s="49" t="s">
        <v>1562</v>
      </c>
      <c r="X698" s="121" t="str">
        <f>VLOOKUP(Table1[[#This Row],[Psoft No]],[2]Roster_1788384531598!$E$1:$AU$1334,28,0)</f>
        <v>Thursday</v>
      </c>
      <c r="Y698" s="121" t="b">
        <f>Table1[[#This Row],[Column1]]=Table1[[#This Row],[OFF1]]</f>
        <v>1</v>
      </c>
    </row>
    <row r="699" spans="1:25" ht="13" customHeight="1">
      <c r="A699" s="11">
        <v>693</v>
      </c>
      <c r="B699" s="47">
        <v>205257390</v>
      </c>
      <c r="C699" s="88" t="s">
        <v>2021</v>
      </c>
      <c r="D699" s="11" t="s">
        <v>2022</v>
      </c>
      <c r="E699" s="48" t="s">
        <v>31</v>
      </c>
      <c r="F699" s="48" t="s">
        <v>74</v>
      </c>
      <c r="G699" s="11" t="s">
        <v>64</v>
      </c>
      <c r="H699" s="11" t="s">
        <v>75</v>
      </c>
      <c r="I699" s="11">
        <v>1299</v>
      </c>
      <c r="J699" s="49" t="str">
        <f>VLOOKUP(Table1[[#This Row],[Psoft No]],[1]Roster!$C$1:$AJ$1369,9,0)</f>
        <v>Night Shift</v>
      </c>
      <c r="K699" s="49" t="s">
        <v>76</v>
      </c>
      <c r="L699" s="49" t="str">
        <f>VLOOKUP(Table1[[#This Row],[Psoft No]],[1]Roster!$C$1:$AJ$1369,11,0)</f>
        <v>Saturday</v>
      </c>
      <c r="M699" s="49" t="str">
        <f>VLOOKUP(Table1[[#This Row],[Psoft No]],[1]Roster!$C$1:$AJ$1369,12,0)</f>
        <v>Sunday</v>
      </c>
      <c r="N699" s="49" t="s">
        <v>89</v>
      </c>
      <c r="O699" s="49" t="s">
        <v>37</v>
      </c>
      <c r="P699" s="11" t="s">
        <v>80</v>
      </c>
      <c r="Q699" s="11" t="s">
        <v>96</v>
      </c>
      <c r="R699" s="11" t="s">
        <v>2772</v>
      </c>
      <c r="S699" s="11" t="s">
        <v>2650</v>
      </c>
      <c r="T699" s="126" t="s">
        <v>4</v>
      </c>
      <c r="U699" s="97"/>
      <c r="V699" s="51">
        <v>46048</v>
      </c>
      <c r="W699" s="49" t="s">
        <v>1562</v>
      </c>
      <c r="X699" s="121" t="str">
        <f>VLOOKUP(Table1[[#This Row],[Psoft No]],[2]Roster_1788384531598!$E$1:$AU$1334,28,0)</f>
        <v>Saturday</v>
      </c>
      <c r="Y699" s="121" t="b">
        <f>Table1[[#This Row],[Column1]]=Table1[[#This Row],[OFF1]]</f>
        <v>1</v>
      </c>
    </row>
    <row r="700" spans="1:25" ht="13" hidden="1" customHeight="1">
      <c r="A700" s="11">
        <v>694</v>
      </c>
      <c r="B700" s="47">
        <v>206491331</v>
      </c>
      <c r="C700" s="87" t="s">
        <v>2083</v>
      </c>
      <c r="D700" s="11" t="s">
        <v>2084</v>
      </c>
      <c r="E700" s="100" t="s">
        <v>31</v>
      </c>
      <c r="F700" s="48" t="s">
        <v>74</v>
      </c>
      <c r="G700" s="11" t="s">
        <v>64</v>
      </c>
      <c r="H700" s="11" t="s">
        <v>75</v>
      </c>
      <c r="I700" s="11">
        <v>1299</v>
      </c>
      <c r="J700" s="49" t="str">
        <f>VLOOKUP(Table1[[#This Row],[Psoft No]],[1]Roster!$C$1:$AJ$1369,9,0)</f>
        <v>Night Shift</v>
      </c>
      <c r="K700" s="49" t="s">
        <v>76</v>
      </c>
      <c r="L700" s="49" t="str">
        <f>VLOOKUP(Table1[[#This Row],[Psoft No]],[1]Roster!$C$1:$AJ$1369,11,0)</f>
        <v>Sunday</v>
      </c>
      <c r="M700" s="49" t="str">
        <f>VLOOKUP(Table1[[#This Row],[Psoft No]],[1]Roster!$C$1:$AJ$1369,12,0)</f>
        <v>Monday</v>
      </c>
      <c r="N700" s="49" t="s">
        <v>89</v>
      </c>
      <c r="O700" s="49" t="s">
        <v>37</v>
      </c>
      <c r="P700" s="49" t="s">
        <v>80</v>
      </c>
      <c r="Q700" s="49" t="s">
        <v>96</v>
      </c>
      <c r="R700" s="49" t="s">
        <v>642</v>
      </c>
      <c r="S700" s="49" t="s">
        <v>1775</v>
      </c>
      <c r="T700" s="126" t="s">
        <v>7</v>
      </c>
      <c r="U700" s="97"/>
      <c r="V700" s="51">
        <v>46048</v>
      </c>
      <c r="W700" s="49" t="s">
        <v>1562</v>
      </c>
      <c r="X700" s="121" t="str">
        <f>VLOOKUP(Table1[[#This Row],[Psoft No]],[2]Roster_1788384531598!$E$1:$AU$1334,28,0)</f>
        <v>Sunday</v>
      </c>
      <c r="Y700" s="121" t="b">
        <f>Table1[[#This Row],[Column1]]=Table1[[#This Row],[OFF1]]</f>
        <v>1</v>
      </c>
    </row>
    <row r="701" spans="1:25" ht="13" hidden="1" customHeight="1">
      <c r="A701" s="11">
        <v>695</v>
      </c>
      <c r="B701" s="47">
        <v>203993306</v>
      </c>
      <c r="C701" s="87" t="s">
        <v>755</v>
      </c>
      <c r="D701" s="11" t="s">
        <v>756</v>
      </c>
      <c r="E701" s="48" t="s">
        <v>31</v>
      </c>
      <c r="F701" s="48" t="s">
        <v>74</v>
      </c>
      <c r="G701" s="11" t="s">
        <v>64</v>
      </c>
      <c r="H701" s="11" t="s">
        <v>75</v>
      </c>
      <c r="I701" s="11">
        <v>1299</v>
      </c>
      <c r="J701" s="49" t="str">
        <f>VLOOKUP(Table1[[#This Row],[Psoft No]],[1]Roster!$C$1:$AJ$1369,9,0)</f>
        <v>Day Shift</v>
      </c>
      <c r="K701" s="49" t="s">
        <v>76</v>
      </c>
      <c r="L701" s="49" t="str">
        <f>VLOOKUP(Table1[[#This Row],[Psoft No]],[1]Roster!$C$1:$AJ$1369,11,0)</f>
        <v>Saturday</v>
      </c>
      <c r="M701" s="49" t="str">
        <f>VLOOKUP(Table1[[#This Row],[Psoft No]],[1]Roster!$C$1:$AJ$1369,12,0)</f>
        <v>Sunday</v>
      </c>
      <c r="N701" s="48" t="s">
        <v>79</v>
      </c>
      <c r="O701" s="49" t="s">
        <v>37</v>
      </c>
      <c r="P701" s="11" t="s">
        <v>80</v>
      </c>
      <c r="Q701" s="11" t="s">
        <v>81</v>
      </c>
      <c r="R701" s="11" t="s">
        <v>1055</v>
      </c>
      <c r="S701" s="11" t="s">
        <v>2651</v>
      </c>
      <c r="T701" s="126" t="str">
        <f>IF(COUNTIFS('DWD RAW File'!$E:$E,$B701,'DWD RAW File'!$AF:$AF,$C$1)&gt;0, IF(COUNTIFS('DWD RAW File'!$E:$E,$B701,'DWD RAW File'!$AF:$AF,$C$1,'DWD RAW File'!$AB:$AB,"Present")&gt;0,"6th Day OT","OFF"), IF(COUNTIFS('DWD RAW File'!$E:$E,$B701,'DWD RAW File'!$AG:$AG,$C$1)&gt;0, IF(COUNTIFS('DWD RAW File'!$E:$E,$B701,'DWD RAW File'!$AG:$AG,$C$1,'DWD RAW File'!$AB:$AB,"Present")&gt;0,"7th Day OT","OFF"), IF(COUNTIFS('DWD RAW File'!$E:$E,$B701,'DWD RAW File'!$AB:$AB,"Present")&gt;0, "P", IF(COUNTIFS('DWD RAW File'!$E:$E,$B701,'DWD RAW File'!$AB:$AB,"Not Present",'DWD RAW File'!$AK:$AK,"&lt;&gt;")&gt;0, _xlfn.XLOOKUP($B701,'DWD RAW File'!$E:$E,'DWD RAW File'!$AK:$AK,""), IF(COUNTIFS('DWD RAW File'!$E:$E,$B701,'DWD RAW File'!$AB:$AB,"Not Present",'DWD RAW File'!$AL:$AL,"&lt;&gt;")&gt;0, _xlfn.XLOOKUP($B701,'DWD RAW File'!$E:$E,'DWD RAW File'!$AL:$AL,""), "AB")))))</f>
        <v>P</v>
      </c>
      <c r="U701" s="97"/>
      <c r="V701" s="51">
        <v>45547</v>
      </c>
      <c r="W701" s="49" t="s">
        <v>1562</v>
      </c>
      <c r="X701" s="121" t="str">
        <f>VLOOKUP(Table1[[#This Row],[Psoft No]],[2]Roster_1788384531598!$E$1:$AU$1334,28,0)</f>
        <v>Saturday</v>
      </c>
      <c r="Y701" s="121" t="b">
        <f>Table1[[#This Row],[Column1]]=Table1[[#This Row],[OFF1]]</f>
        <v>1</v>
      </c>
    </row>
    <row r="702" spans="1:25" ht="13" hidden="1" customHeight="1">
      <c r="A702" s="11">
        <v>696</v>
      </c>
      <c r="B702" s="47">
        <v>204013689</v>
      </c>
      <c r="C702" s="87" t="s">
        <v>757</v>
      </c>
      <c r="D702" s="11" t="s">
        <v>758</v>
      </c>
      <c r="E702" s="48" t="s">
        <v>31</v>
      </c>
      <c r="F702" s="48" t="s">
        <v>74</v>
      </c>
      <c r="G702" s="11" t="s">
        <v>64</v>
      </c>
      <c r="H702" s="11" t="s">
        <v>75</v>
      </c>
      <c r="I702" s="11">
        <v>1299</v>
      </c>
      <c r="J702" s="49" t="str">
        <f>VLOOKUP(Table1[[#This Row],[Psoft No]],[1]Roster!$C$1:$AJ$1369,9,0)</f>
        <v>Night Shift</v>
      </c>
      <c r="K702" s="49" t="s">
        <v>76</v>
      </c>
      <c r="L702" s="49" t="str">
        <f>VLOOKUP(Table1[[#This Row],[Psoft No]],[1]Roster!$C$1:$AJ$1369,11,0)</f>
        <v>Friday</v>
      </c>
      <c r="M702" s="49" t="str">
        <f>VLOOKUP(Table1[[#This Row],[Psoft No]],[1]Roster!$C$1:$AJ$1369,12,0)</f>
        <v>Saturday</v>
      </c>
      <c r="N702" s="48" t="s">
        <v>79</v>
      </c>
      <c r="O702" s="49" t="s">
        <v>37</v>
      </c>
      <c r="P702" s="11" t="s">
        <v>80</v>
      </c>
      <c r="Q702" s="11" t="s">
        <v>81</v>
      </c>
      <c r="R702" s="49" t="s">
        <v>622</v>
      </c>
      <c r="S702" s="11" t="s">
        <v>623</v>
      </c>
      <c r="T702" s="126" t="str">
        <f>IF(COUNTIFS('DWD RAW File'!$E:$E,$B702,'DWD RAW File'!$AF:$AF,$C$1)&gt;0, IF(COUNTIFS('DWD RAW File'!$E:$E,$B702,'DWD RAW File'!$AF:$AF,$C$1,'DWD RAW File'!$AB:$AB,"Present")&gt;0,"6th Day OT","OFF"), IF(COUNTIFS('DWD RAW File'!$E:$E,$B702,'DWD RAW File'!$AG:$AG,$C$1)&gt;0, IF(COUNTIFS('DWD RAW File'!$E:$E,$B702,'DWD RAW File'!$AG:$AG,$C$1,'DWD RAW File'!$AB:$AB,"Present")&gt;0,"7th Day OT","OFF"), IF(COUNTIFS('DWD RAW File'!$E:$E,$B702,'DWD RAW File'!$AB:$AB,"Present")&gt;0, "P", IF(COUNTIFS('DWD RAW File'!$E:$E,$B702,'DWD RAW File'!$AB:$AB,"Not Present",'DWD RAW File'!$AK:$AK,"&lt;&gt;")&gt;0, _xlfn.XLOOKUP($B702,'DWD RAW File'!$E:$E,'DWD RAW File'!$AK:$AK,""), IF(COUNTIFS('DWD RAW File'!$E:$E,$B702,'DWD RAW File'!$AB:$AB,"Not Present",'DWD RAW File'!$AL:$AL,"&lt;&gt;")&gt;0, _xlfn.XLOOKUP($B702,'DWD RAW File'!$E:$E,'DWD RAW File'!$AL:$AL,""), "AB")))))</f>
        <v>P</v>
      </c>
      <c r="U702" s="97"/>
      <c r="V702" s="51">
        <v>45551</v>
      </c>
      <c r="W702" s="49" t="s">
        <v>1562</v>
      </c>
      <c r="X702" s="121" t="str">
        <f>VLOOKUP(Table1[[#This Row],[Psoft No]],[2]Roster_1788384531598!$E$1:$AU$1334,28,0)</f>
        <v>Friday</v>
      </c>
      <c r="Y702" s="121" t="b">
        <f>Table1[[#This Row],[Column1]]=Table1[[#This Row],[OFF1]]</f>
        <v>1</v>
      </c>
    </row>
    <row r="703" spans="1:25" ht="13" hidden="1" customHeight="1">
      <c r="A703" s="11">
        <v>697</v>
      </c>
      <c r="B703" s="11">
        <v>205854274</v>
      </c>
      <c r="C703" s="87" t="s">
        <v>2758</v>
      </c>
      <c r="D703" s="11" t="s">
        <v>2759</v>
      </c>
      <c r="E703" s="48" t="s">
        <v>31</v>
      </c>
      <c r="F703" s="48" t="s">
        <v>74</v>
      </c>
      <c r="G703" s="11" t="s">
        <v>64</v>
      </c>
      <c r="H703" s="11" t="s">
        <v>75</v>
      </c>
      <c r="I703" s="11">
        <v>1299</v>
      </c>
      <c r="J703" s="49" t="str">
        <f>VLOOKUP(Table1[[#This Row],[Psoft No]],[1]Roster!$C$1:$AJ$1369,9,0)</f>
        <v>Night Shift</v>
      </c>
      <c r="K703" s="49" t="s">
        <v>76</v>
      </c>
      <c r="L703" s="49" t="str">
        <f>VLOOKUP(Table1[[#This Row],[Psoft No]],[1]Roster!$C$1:$AJ$1369,11,0)</f>
        <v>Monday</v>
      </c>
      <c r="M703" s="49" t="str">
        <f>VLOOKUP(Table1[[#This Row],[Psoft No]],[1]Roster!$C$1:$AJ$1369,12,0)</f>
        <v>Tuesday</v>
      </c>
      <c r="N703" s="11" t="s">
        <v>89</v>
      </c>
      <c r="O703" s="11" t="s">
        <v>37</v>
      </c>
      <c r="P703" s="11" t="s">
        <v>80</v>
      </c>
      <c r="Q703" s="11" t="s">
        <v>96</v>
      </c>
      <c r="R703" s="11" t="s">
        <v>626</v>
      </c>
      <c r="S703" s="11" t="s">
        <v>627</v>
      </c>
      <c r="T703" s="126" t="str">
        <f>IF(COUNTIFS('DWD RAW File'!$E:$E,$B703,'DWD RAW File'!$AF:$AF,$C$1)&gt;0, IF(COUNTIFS('DWD RAW File'!$E:$E,$B703,'DWD RAW File'!$AF:$AF,$C$1,'DWD RAW File'!$AB:$AB,"Present")&gt;0,"6th Day OT","OFF"), IF(COUNTIFS('DWD RAW File'!$E:$E,$B703,'DWD RAW File'!$AG:$AG,$C$1)&gt;0, IF(COUNTIFS('DWD RAW File'!$E:$E,$B703,'DWD RAW File'!$AG:$AG,$C$1,'DWD RAW File'!$AB:$AB,"Present")&gt;0,"7th Day OT","OFF"), IF(COUNTIFS('DWD RAW File'!$E:$E,$B703,'DWD RAW File'!$AB:$AB,"Present")&gt;0, "P", IF(COUNTIFS('DWD RAW File'!$E:$E,$B703,'DWD RAW File'!$AB:$AB,"Not Present",'DWD RAW File'!$AK:$AK,"&lt;&gt;")&gt;0, _xlfn.XLOOKUP($B703,'DWD RAW File'!$E:$E,'DWD RAW File'!$AK:$AK,""), IF(COUNTIFS('DWD RAW File'!$E:$E,$B703,'DWD RAW File'!$AB:$AB,"Not Present",'DWD RAW File'!$AL:$AL,"&lt;&gt;")&gt;0, _xlfn.XLOOKUP($B703,'DWD RAW File'!$E:$E,'DWD RAW File'!$AL:$AL,""), "AB")))))</f>
        <v>P</v>
      </c>
      <c r="U703" s="97"/>
      <c r="V703" s="51">
        <v>46226</v>
      </c>
      <c r="W703" s="11" t="s">
        <v>1562</v>
      </c>
      <c r="X703" s="121" t="str">
        <f>VLOOKUP(Table1[[#This Row],[Psoft No]],[2]Roster_1788384531598!$E$1:$AU$1334,28,0)</f>
        <v>Monday</v>
      </c>
      <c r="Y703" s="121" t="b">
        <f>Table1[[#This Row],[Column1]]=Table1[[#This Row],[OFF1]]</f>
        <v>1</v>
      </c>
    </row>
    <row r="704" spans="1:25" ht="13" hidden="1" customHeight="1">
      <c r="A704" s="11">
        <v>698</v>
      </c>
      <c r="B704" s="47">
        <v>206868005</v>
      </c>
      <c r="C704" s="87" t="str">
        <f>VLOOKUP(B704,'[4]employeeList-AUH1 (28)'!$A$1:$J$1523,2,0)</f>
        <v>vdelacyr</v>
      </c>
      <c r="D704" s="11" t="s">
        <v>2833</v>
      </c>
      <c r="E704" s="48" t="s">
        <v>31</v>
      </c>
      <c r="F704" s="48" t="s">
        <v>74</v>
      </c>
      <c r="G704" s="11" t="s">
        <v>64</v>
      </c>
      <c r="H704" s="11" t="s">
        <v>75</v>
      </c>
      <c r="I704" s="11">
        <v>1299</v>
      </c>
      <c r="J704" s="49" t="str">
        <f>VLOOKUP(Table1[[#This Row],[Psoft No]],[1]Roster!$C$1:$AJ$1369,9,0)</f>
        <v>Night Shift</v>
      </c>
      <c r="K704" s="11" t="s">
        <v>76</v>
      </c>
      <c r="L704" s="49" t="str">
        <f>VLOOKUP(Table1[[#This Row],[Psoft No]],[1]Roster!$C$1:$AJ$1369,11,0)</f>
        <v>Thursday</v>
      </c>
      <c r="M704" s="49" t="str">
        <f>VLOOKUP(Table1[[#This Row],[Psoft No]],[1]Roster!$C$1:$AJ$1369,12,0)</f>
        <v>Friday</v>
      </c>
      <c r="N704" s="11" t="s">
        <v>89</v>
      </c>
      <c r="O704" s="11" t="s">
        <v>37</v>
      </c>
      <c r="P704" s="11" t="s">
        <v>80</v>
      </c>
      <c r="Q704" s="11" t="s">
        <v>81</v>
      </c>
      <c r="R704" s="11" t="s">
        <v>626</v>
      </c>
      <c r="S704" s="11" t="s">
        <v>627</v>
      </c>
      <c r="T704" s="126" t="str">
        <f>IF(COUNTIFS('DWD RAW File'!$E:$E,$B704,'DWD RAW File'!$AF:$AF,$C$1)&gt;0, IF(COUNTIFS('DWD RAW File'!$E:$E,$B704,'DWD RAW File'!$AF:$AF,$C$1,'DWD RAW File'!$AB:$AB,"Present")&gt;0,"6th Day OT","OFF"), IF(COUNTIFS('DWD RAW File'!$E:$E,$B704,'DWD RAW File'!$AG:$AG,$C$1)&gt;0, IF(COUNTIFS('DWD RAW File'!$E:$E,$B704,'DWD RAW File'!$AG:$AG,$C$1,'DWD RAW File'!$AB:$AB,"Present")&gt;0,"7th Day OT","OFF"), IF(COUNTIFS('DWD RAW File'!$E:$E,$B704,'DWD RAW File'!$AB:$AB,"Present")&gt;0, "P", IF(COUNTIFS('DWD RAW File'!$E:$E,$B704,'DWD RAW File'!$AB:$AB,"Not Present",'DWD RAW File'!$AK:$AK,"&lt;&gt;")&gt;0, _xlfn.XLOOKUP($B704,'DWD RAW File'!$E:$E,'DWD RAW File'!$AK:$AK,""), IF(COUNTIFS('DWD RAW File'!$E:$E,$B704,'DWD RAW File'!$AB:$AB,"Not Present",'DWD RAW File'!$AL:$AL,"&lt;&gt;")&gt;0, _xlfn.XLOOKUP($B704,'DWD RAW File'!$E:$E,'DWD RAW File'!$AL:$AL,""), "AB")))))</f>
        <v>P</v>
      </c>
      <c r="U704" s="97"/>
      <c r="V704" s="51">
        <v>46239</v>
      </c>
      <c r="W704" s="11" t="s">
        <v>1564</v>
      </c>
      <c r="X704" s="121" t="str">
        <f>VLOOKUP(Table1[[#This Row],[Psoft No]],[2]Roster_1788384531598!$E$1:$AU$1334,28,0)</f>
        <v>Thursday</v>
      </c>
      <c r="Y704" s="121" t="b">
        <f>Table1[[#This Row],[Column1]]=Table1[[#This Row],[OFF1]]</f>
        <v>1</v>
      </c>
    </row>
    <row r="705" spans="1:25" ht="13" hidden="1" customHeight="1">
      <c r="A705" s="11">
        <v>699</v>
      </c>
      <c r="B705" s="47">
        <v>204010041</v>
      </c>
      <c r="C705" s="87" t="s">
        <v>759</v>
      </c>
      <c r="D705" s="11" t="s">
        <v>760</v>
      </c>
      <c r="E705" s="48" t="s">
        <v>31</v>
      </c>
      <c r="F705" s="48" t="s">
        <v>74</v>
      </c>
      <c r="G705" s="11" t="s">
        <v>64</v>
      </c>
      <c r="H705" s="11" t="s">
        <v>75</v>
      </c>
      <c r="I705" s="11">
        <v>1299</v>
      </c>
      <c r="J705" s="49" t="str">
        <f>VLOOKUP(Table1[[#This Row],[Psoft No]],[1]Roster!$C$1:$AJ$1369,9,0)</f>
        <v>Night Shift</v>
      </c>
      <c r="K705" s="49" t="s">
        <v>76</v>
      </c>
      <c r="L705" s="49" t="str">
        <f>VLOOKUP(Table1[[#This Row],[Psoft No]],[1]Roster!$C$1:$AJ$1369,11,0)</f>
        <v>Wednesday</v>
      </c>
      <c r="M705" s="49" t="str">
        <f>VLOOKUP(Table1[[#This Row],[Psoft No]],[1]Roster!$C$1:$AJ$1369,12,0)</f>
        <v>Thursday</v>
      </c>
      <c r="N705" s="48" t="s">
        <v>86</v>
      </c>
      <c r="O705" s="49" t="s">
        <v>37</v>
      </c>
      <c r="P705" s="11" t="s">
        <v>80</v>
      </c>
      <c r="Q705" s="11" t="s">
        <v>90</v>
      </c>
      <c r="R705" s="11" t="s">
        <v>626</v>
      </c>
      <c r="S705" s="11" t="s">
        <v>627</v>
      </c>
      <c r="T705" s="126" t="str">
        <f>IF(COUNTIFS('DWD RAW File'!$E:$E,$B705,'DWD RAW File'!$AF:$AF,$C$1)&gt;0, IF(COUNTIFS('DWD RAW File'!$E:$E,$B705,'DWD RAW File'!$AF:$AF,$C$1,'DWD RAW File'!$AB:$AB,"Present")&gt;0,"6th Day OT","OFF"), IF(COUNTIFS('DWD RAW File'!$E:$E,$B705,'DWD RAW File'!$AG:$AG,$C$1)&gt;0, IF(COUNTIFS('DWD RAW File'!$E:$E,$B705,'DWD RAW File'!$AG:$AG,$C$1,'DWD RAW File'!$AB:$AB,"Present")&gt;0,"7th Day OT","OFF"), IF(COUNTIFS('DWD RAW File'!$E:$E,$B705,'DWD RAW File'!$AB:$AB,"Present")&gt;0, "P", IF(COUNTIFS('DWD RAW File'!$E:$E,$B705,'DWD RAW File'!$AB:$AB,"Not Present",'DWD RAW File'!$AK:$AK,"&lt;&gt;")&gt;0, _xlfn.XLOOKUP($B705,'DWD RAW File'!$E:$E,'DWD RAW File'!$AK:$AK,""), IF(COUNTIFS('DWD RAW File'!$E:$E,$B705,'DWD RAW File'!$AB:$AB,"Not Present",'DWD RAW File'!$AL:$AL,"&lt;&gt;")&gt;0, _xlfn.XLOOKUP($B705,'DWD RAW File'!$E:$E,'DWD RAW File'!$AL:$AL,""), "AB")))))</f>
        <v>OFF</v>
      </c>
      <c r="U705" s="97"/>
      <c r="V705" s="51">
        <v>45551</v>
      </c>
      <c r="W705" s="49" t="s">
        <v>1563</v>
      </c>
      <c r="X705" s="121" t="str">
        <f>VLOOKUP(Table1[[#This Row],[Psoft No]],[2]Roster_1788384531598!$E$1:$AU$1334,28,0)</f>
        <v>Wednesday</v>
      </c>
      <c r="Y705" s="121" t="b">
        <f>Table1[[#This Row],[Column1]]=Table1[[#This Row],[OFF1]]</f>
        <v>1</v>
      </c>
    </row>
    <row r="706" spans="1:25" ht="13" hidden="1" customHeight="1">
      <c r="A706" s="11">
        <v>700</v>
      </c>
      <c r="B706" s="47">
        <v>205839583</v>
      </c>
      <c r="C706" s="87" t="s">
        <v>2325</v>
      </c>
      <c r="D706" s="11" t="s">
        <v>2326</v>
      </c>
      <c r="E706" s="48" t="s">
        <v>31</v>
      </c>
      <c r="F706" s="48" t="s">
        <v>74</v>
      </c>
      <c r="G706" s="11" t="s">
        <v>64</v>
      </c>
      <c r="H706" s="11" t="s">
        <v>75</v>
      </c>
      <c r="I706" s="11">
        <v>1299</v>
      </c>
      <c r="J706" s="49" t="str">
        <f>VLOOKUP(Table1[[#This Row],[Psoft No]],[1]Roster!$C$1:$AJ$1369,9,0)</f>
        <v>Night Shift</v>
      </c>
      <c r="K706" s="49" t="s">
        <v>76</v>
      </c>
      <c r="L706" s="49" t="str">
        <f>VLOOKUP(Table1[[#This Row],[Psoft No]],[1]Roster!$C$1:$AJ$1369,11,0)</f>
        <v>Wednesday</v>
      </c>
      <c r="M706" s="49" t="str">
        <f>VLOOKUP(Table1[[#This Row],[Psoft No]],[1]Roster!$C$1:$AJ$1369,12,0)</f>
        <v>Thursday</v>
      </c>
      <c r="N706" s="49" t="s">
        <v>89</v>
      </c>
      <c r="O706" s="49" t="s">
        <v>37</v>
      </c>
      <c r="P706" s="11" t="s">
        <v>80</v>
      </c>
      <c r="Q706" s="11" t="s">
        <v>90</v>
      </c>
      <c r="R706" s="49" t="s">
        <v>622</v>
      </c>
      <c r="S706" s="11" t="s">
        <v>623</v>
      </c>
      <c r="T706" s="126" t="str">
        <f>IF(COUNTIFS('DWD RAW File'!$E:$E,$B706,'DWD RAW File'!$AF:$AF,$C$1)&gt;0, IF(COUNTIFS('DWD RAW File'!$E:$E,$B706,'DWD RAW File'!$AF:$AF,$C$1,'DWD RAW File'!$AB:$AB,"Present")&gt;0,"6th Day OT","OFF"), IF(COUNTIFS('DWD RAW File'!$E:$E,$B706,'DWD RAW File'!$AG:$AG,$C$1)&gt;0, IF(COUNTIFS('DWD RAW File'!$E:$E,$B706,'DWD RAW File'!$AG:$AG,$C$1,'DWD RAW File'!$AB:$AB,"Present")&gt;0,"7th Day OT","OFF"), IF(COUNTIFS('DWD RAW File'!$E:$E,$B706,'DWD RAW File'!$AB:$AB,"Present")&gt;0, "P", IF(COUNTIFS('DWD RAW File'!$E:$E,$B706,'DWD RAW File'!$AB:$AB,"Not Present",'DWD RAW File'!$AK:$AK,"&lt;&gt;")&gt;0, _xlfn.XLOOKUP($B706,'DWD RAW File'!$E:$E,'DWD RAW File'!$AK:$AK,""), IF(COUNTIFS('DWD RAW File'!$E:$E,$B706,'DWD RAW File'!$AB:$AB,"Not Present",'DWD RAW File'!$AL:$AL,"&lt;&gt;")&gt;0, _xlfn.XLOOKUP($B706,'DWD RAW File'!$E:$E,'DWD RAW File'!$AL:$AL,""), "AB")))))</f>
        <v>OFF</v>
      </c>
      <c r="U706" s="97"/>
      <c r="V706" s="51">
        <v>45894</v>
      </c>
      <c r="W706" s="49" t="s">
        <v>1561</v>
      </c>
      <c r="X706" s="121" t="str">
        <f>VLOOKUP(Table1[[#This Row],[Psoft No]],[2]Roster_1788384531598!$E$1:$AU$1334,28,0)</f>
        <v>Wednesday</v>
      </c>
      <c r="Y706" s="121" t="b">
        <f>Table1[[#This Row],[Column1]]=Table1[[#This Row],[OFF1]]</f>
        <v>1</v>
      </c>
    </row>
    <row r="707" spans="1:25" ht="13" hidden="1" customHeight="1">
      <c r="A707" s="11">
        <v>701</v>
      </c>
      <c r="B707" s="90">
        <v>204967147</v>
      </c>
      <c r="C707" s="47" t="s">
        <v>2694</v>
      </c>
      <c r="D707" s="87" t="s">
        <v>2695</v>
      </c>
      <c r="E707" s="48" t="s">
        <v>31</v>
      </c>
      <c r="F707" s="48" t="s">
        <v>74</v>
      </c>
      <c r="G707" s="11" t="s">
        <v>64</v>
      </c>
      <c r="H707" s="11" t="s">
        <v>75</v>
      </c>
      <c r="I707" s="11">
        <v>1299</v>
      </c>
      <c r="J707" s="49" t="str">
        <f>VLOOKUP(Table1[[#This Row],[Psoft No]],[1]Roster!$C$1:$AJ$1369,9,0)</f>
        <v>Day Shift</v>
      </c>
      <c r="K707" s="49" t="s">
        <v>76</v>
      </c>
      <c r="L707" s="49" t="str">
        <f>VLOOKUP(Table1[[#This Row],[Psoft No]],[1]Roster!$C$1:$AJ$1369,11,0)</f>
        <v>Tuesday</v>
      </c>
      <c r="M707" s="49" t="str">
        <f>VLOOKUP(Table1[[#This Row],[Psoft No]],[1]Roster!$C$1:$AJ$1369,12,0)</f>
        <v>Wednesday</v>
      </c>
      <c r="N707" s="48" t="s">
        <v>86</v>
      </c>
      <c r="O707" s="49" t="s">
        <v>37</v>
      </c>
      <c r="P707" s="11" t="s">
        <v>80</v>
      </c>
      <c r="Q707" s="11" t="s">
        <v>90</v>
      </c>
      <c r="R707" s="11" t="s">
        <v>642</v>
      </c>
      <c r="S707" s="11" t="s">
        <v>2673</v>
      </c>
      <c r="T707" s="126" t="str">
        <f>IF(COUNTIFS('DWD RAW File'!$E:$E,$B707,'DWD RAW File'!$AF:$AF,$C$1)&gt;0, IF(COUNTIFS('DWD RAW File'!$E:$E,$B707,'DWD RAW File'!$AF:$AF,$C$1,'DWD RAW File'!$AB:$AB,"Present")&gt;0,"6th Day OT","OFF"), IF(COUNTIFS('DWD RAW File'!$E:$E,$B707,'DWD RAW File'!$AG:$AG,$C$1)&gt;0, IF(COUNTIFS('DWD RAW File'!$E:$E,$B707,'DWD RAW File'!$AG:$AG,$C$1,'DWD RAW File'!$AB:$AB,"Present")&gt;0,"7th Day OT","OFF"), IF(COUNTIFS('DWD RAW File'!$E:$E,$B707,'DWD RAW File'!$AB:$AB,"Present")&gt;0, "P", IF(COUNTIFS('DWD RAW File'!$E:$E,$B707,'DWD RAW File'!$AB:$AB,"Not Present",'DWD RAW File'!$AK:$AK,"&lt;&gt;")&gt;0, _xlfn.XLOOKUP($B707,'DWD RAW File'!$E:$E,'DWD RAW File'!$AK:$AK,""), IF(COUNTIFS('DWD RAW File'!$E:$E,$B707,'DWD RAW File'!$AB:$AB,"Not Present",'DWD RAW File'!$AL:$AL,"&lt;&gt;")&gt;0, _xlfn.XLOOKUP($B707,'DWD RAW File'!$E:$E,'DWD RAW File'!$AL:$AL,""), "AB")))))</f>
        <v>OFF</v>
      </c>
      <c r="U707" s="97"/>
      <c r="V707" s="51">
        <v>45789</v>
      </c>
      <c r="W707" s="49" t="s">
        <v>1562</v>
      </c>
      <c r="X707" s="121" t="str">
        <f>VLOOKUP(Table1[[#This Row],[Psoft No]],[2]Roster_1788384531598!$E$1:$AU$1334,28,0)</f>
        <v>Tuesday</v>
      </c>
      <c r="Y707" s="121" t="b">
        <f>Table1[[#This Row],[Column1]]=Table1[[#This Row],[OFF1]]</f>
        <v>1</v>
      </c>
    </row>
    <row r="708" spans="1:25" ht="13" customHeight="1">
      <c r="A708" s="11">
        <v>702</v>
      </c>
      <c r="B708" s="47">
        <v>204138497</v>
      </c>
      <c r="C708" s="87" t="s">
        <v>761</v>
      </c>
      <c r="D708" s="11" t="s">
        <v>762</v>
      </c>
      <c r="E708" s="48" t="s">
        <v>31</v>
      </c>
      <c r="F708" s="48" t="s">
        <v>74</v>
      </c>
      <c r="G708" s="11" t="s">
        <v>64</v>
      </c>
      <c r="H708" s="11" t="s">
        <v>75</v>
      </c>
      <c r="I708" s="11">
        <v>1299</v>
      </c>
      <c r="J708" s="49" t="str">
        <f>VLOOKUP(Table1[[#This Row],[Psoft No]],[1]Roster!$C$1:$AJ$1369,9,0)</f>
        <v>Night Shift</v>
      </c>
      <c r="K708" s="49" t="s">
        <v>76</v>
      </c>
      <c r="L708" s="49" t="str">
        <f>VLOOKUP(Table1[[#This Row],[Psoft No]],[1]Roster!$C$1:$AJ$1369,11,0)</f>
        <v>Saturday</v>
      </c>
      <c r="M708" s="49" t="str">
        <f>VLOOKUP(Table1[[#This Row],[Psoft No]],[1]Roster!$C$1:$AJ$1369,12,0)</f>
        <v>Sunday</v>
      </c>
      <c r="N708" s="48" t="s">
        <v>79</v>
      </c>
      <c r="O708" s="49" t="s">
        <v>37</v>
      </c>
      <c r="P708" s="11" t="s">
        <v>80</v>
      </c>
      <c r="Q708" s="11" t="s">
        <v>81</v>
      </c>
      <c r="R708" s="49" t="s">
        <v>622</v>
      </c>
      <c r="S708" s="11" t="s">
        <v>623</v>
      </c>
      <c r="T708" s="126" t="s">
        <v>4</v>
      </c>
      <c r="U708" s="97"/>
      <c r="V708" s="51">
        <v>45565</v>
      </c>
      <c r="W708" s="49" t="s">
        <v>1562</v>
      </c>
      <c r="X708" s="121" t="str">
        <f>VLOOKUP(Table1[[#This Row],[Psoft No]],[2]Roster_1788384531598!$E$1:$AU$1334,28,0)</f>
        <v>Saturday</v>
      </c>
      <c r="Y708" s="121" t="b">
        <f>Table1[[#This Row],[Column1]]=Table1[[#This Row],[OFF1]]</f>
        <v>1</v>
      </c>
    </row>
    <row r="709" spans="1:25" ht="13" hidden="1" customHeight="1">
      <c r="A709" s="11">
        <v>703</v>
      </c>
      <c r="B709" s="47">
        <v>206846688</v>
      </c>
      <c r="C709" s="87" t="s">
        <v>1785</v>
      </c>
      <c r="D709" s="47" t="s">
        <v>1786</v>
      </c>
      <c r="E709" s="47" t="s">
        <v>31</v>
      </c>
      <c r="F709" s="48" t="s">
        <v>74</v>
      </c>
      <c r="G709" s="11" t="s">
        <v>64</v>
      </c>
      <c r="H709" s="11" t="s">
        <v>75</v>
      </c>
      <c r="I709" s="47">
        <v>1299</v>
      </c>
      <c r="J709" s="49" t="str">
        <f>VLOOKUP(Table1[[#This Row],[Psoft No]],[1]Roster!$C$1:$AJ$1369,9,0)</f>
        <v>Night Shift</v>
      </c>
      <c r="K709" s="49" t="s">
        <v>76</v>
      </c>
      <c r="L709" s="49" t="str">
        <f>VLOOKUP(Table1[[#This Row],[Psoft No]],[1]Roster!$C$1:$AJ$1369,11,0)</f>
        <v>Sunday</v>
      </c>
      <c r="M709" s="49" t="str">
        <f>VLOOKUP(Table1[[#This Row],[Psoft No]],[1]Roster!$C$1:$AJ$1369,12,0)</f>
        <v>Monday</v>
      </c>
      <c r="N709" s="49" t="s">
        <v>89</v>
      </c>
      <c r="O709" s="49" t="s">
        <v>37</v>
      </c>
      <c r="P709" s="11" t="s">
        <v>80</v>
      </c>
      <c r="Q709" s="47" t="s">
        <v>90</v>
      </c>
      <c r="R709" s="11" t="s">
        <v>2772</v>
      </c>
      <c r="S709" s="47" t="s">
        <v>2650</v>
      </c>
      <c r="T709" s="126" t="str">
        <f>IF(COUNTIFS('DWD RAW File'!$E:$E,$B709,'DWD RAW File'!$AF:$AF,$C$1)&gt;0, IF(COUNTIFS('DWD RAW File'!$E:$E,$B709,'DWD RAW File'!$AF:$AF,$C$1,'DWD RAW File'!$AB:$AB,"Present")&gt;0,"6th Day OT","OFF"), IF(COUNTIFS('DWD RAW File'!$E:$E,$B709,'DWD RAW File'!$AG:$AG,$C$1)&gt;0, IF(COUNTIFS('DWD RAW File'!$E:$E,$B709,'DWD RAW File'!$AG:$AG,$C$1,'DWD RAW File'!$AB:$AB,"Present")&gt;0,"7th Day OT","OFF"), IF(COUNTIFS('DWD RAW File'!$E:$E,$B709,'DWD RAW File'!$AB:$AB,"Present")&gt;0, "P", IF(COUNTIFS('DWD RAW File'!$E:$E,$B709,'DWD RAW File'!$AB:$AB,"Not Present",'DWD RAW File'!$AK:$AK,"&lt;&gt;")&gt;0, _xlfn.XLOOKUP($B709,'DWD RAW File'!$E:$E,'DWD RAW File'!$AK:$AK,""), IF(COUNTIFS('DWD RAW File'!$E:$E,$B709,'DWD RAW File'!$AB:$AB,"Not Present",'DWD RAW File'!$AL:$AL,"&lt;&gt;")&gt;0, _xlfn.XLOOKUP($B709,'DWD RAW File'!$E:$E,'DWD RAW File'!$AL:$AL,""), "AB")))))</f>
        <v>P</v>
      </c>
      <c r="U709" s="97"/>
      <c r="V709" s="51">
        <v>46013</v>
      </c>
      <c r="W709" s="49" t="s">
        <v>1562</v>
      </c>
      <c r="X709" s="121" t="str">
        <f>VLOOKUP(Table1[[#This Row],[Psoft No]],[2]Roster_1788384531598!$E$1:$AU$1334,28,0)</f>
        <v>Sunday</v>
      </c>
      <c r="Y709" s="121" t="b">
        <f>Table1[[#This Row],[Column1]]=Table1[[#This Row],[OFF1]]</f>
        <v>1</v>
      </c>
    </row>
    <row r="710" spans="1:25" ht="13" hidden="1" customHeight="1">
      <c r="A710" s="11">
        <v>704</v>
      </c>
      <c r="B710" s="47">
        <v>203965177</v>
      </c>
      <c r="C710" s="87" t="s">
        <v>763</v>
      </c>
      <c r="D710" s="11" t="s">
        <v>764</v>
      </c>
      <c r="E710" s="48" t="s">
        <v>31</v>
      </c>
      <c r="F710" s="48" t="s">
        <v>74</v>
      </c>
      <c r="G710" s="11" t="s">
        <v>64</v>
      </c>
      <c r="H710" s="11" t="s">
        <v>75</v>
      </c>
      <c r="I710" s="11">
        <v>1299</v>
      </c>
      <c r="J710" s="49" t="str">
        <f>VLOOKUP(Table1[[#This Row],[Psoft No]],[1]Roster!$C$1:$AJ$1369,9,0)</f>
        <v>Day Shift</v>
      </c>
      <c r="K710" s="49" t="s">
        <v>76</v>
      </c>
      <c r="L710" s="49" t="str">
        <f>VLOOKUP(Table1[[#This Row],[Psoft No]],[1]Roster!$C$1:$AJ$1369,11,0)</f>
        <v>Wednesday</v>
      </c>
      <c r="M710" s="49" t="str">
        <f>VLOOKUP(Table1[[#This Row],[Psoft No]],[1]Roster!$C$1:$AJ$1369,12,0)</f>
        <v>Thursday</v>
      </c>
      <c r="N710" s="48" t="s">
        <v>79</v>
      </c>
      <c r="O710" s="49" t="s">
        <v>37</v>
      </c>
      <c r="P710" s="11" t="s">
        <v>80</v>
      </c>
      <c r="Q710" s="11" t="s">
        <v>81</v>
      </c>
      <c r="R710" s="49" t="s">
        <v>2653</v>
      </c>
      <c r="S710" s="11" t="s">
        <v>637</v>
      </c>
      <c r="T710" s="126" t="str">
        <f>IF(COUNTIFS('DWD RAW File'!$E:$E,$B710,'DWD RAW File'!$AF:$AF,$C$1)&gt;0, IF(COUNTIFS('DWD RAW File'!$E:$E,$B710,'DWD RAW File'!$AF:$AF,$C$1,'DWD RAW File'!$AB:$AB,"Present")&gt;0,"6th Day OT","OFF"), IF(COUNTIFS('DWD RAW File'!$E:$E,$B710,'DWD RAW File'!$AG:$AG,$C$1)&gt;0, IF(COUNTIFS('DWD RAW File'!$E:$E,$B710,'DWD RAW File'!$AG:$AG,$C$1,'DWD RAW File'!$AB:$AB,"Present")&gt;0,"7th Day OT","OFF"), IF(COUNTIFS('DWD RAW File'!$E:$E,$B710,'DWD RAW File'!$AB:$AB,"Present")&gt;0, "P", IF(COUNTIFS('DWD RAW File'!$E:$E,$B710,'DWD RAW File'!$AB:$AB,"Not Present",'DWD RAW File'!$AK:$AK,"&lt;&gt;")&gt;0, _xlfn.XLOOKUP($B710,'DWD RAW File'!$E:$E,'DWD RAW File'!$AK:$AK,""), IF(COUNTIFS('DWD RAW File'!$E:$E,$B710,'DWD RAW File'!$AB:$AB,"Not Present",'DWD RAW File'!$AL:$AL,"&lt;&gt;")&gt;0, _xlfn.XLOOKUP($B710,'DWD RAW File'!$E:$E,'DWD RAW File'!$AL:$AL,""), "AB")))))</f>
        <v>OFF</v>
      </c>
      <c r="U710" s="97"/>
      <c r="V710" s="51">
        <v>45544</v>
      </c>
      <c r="W710" s="49" t="s">
        <v>1562</v>
      </c>
      <c r="X710" s="121" t="str">
        <f>VLOOKUP(Table1[[#This Row],[Psoft No]],[2]Roster_1788384531598!$E$1:$AU$1334,28,0)</f>
        <v>Wednesday</v>
      </c>
      <c r="Y710" s="121" t="b">
        <f>Table1[[#This Row],[Column1]]=Table1[[#This Row],[OFF1]]</f>
        <v>1</v>
      </c>
    </row>
    <row r="711" spans="1:25" ht="13" customHeight="1">
      <c r="A711" s="11">
        <v>705</v>
      </c>
      <c r="B711" s="47">
        <v>102434089</v>
      </c>
      <c r="C711" s="87" t="s">
        <v>765</v>
      </c>
      <c r="D711" s="11" t="s">
        <v>766</v>
      </c>
      <c r="E711" s="48" t="s">
        <v>34</v>
      </c>
      <c r="F711" s="48" t="s">
        <v>74</v>
      </c>
      <c r="G711" s="11" t="s">
        <v>64</v>
      </c>
      <c r="H711" s="11" t="s">
        <v>75</v>
      </c>
      <c r="I711" s="11">
        <v>1299</v>
      </c>
      <c r="J711" s="49" t="str">
        <f>VLOOKUP(Table1[[#This Row],[Psoft No]],[1]Roster!$C$1:$AJ$1369,9,0)</f>
        <v>Day Shift</v>
      </c>
      <c r="K711" s="49" t="s">
        <v>76</v>
      </c>
      <c r="L711" s="49" t="str">
        <f>VLOOKUP(Table1[[#This Row],[Psoft No]],[1]Roster!$C$1:$AJ$1369,11,0)</f>
        <v>Friday</v>
      </c>
      <c r="M711" s="49" t="str">
        <f>VLOOKUP(Table1[[#This Row],[Psoft No]],[1]Roster!$C$1:$AJ$1369,12,0)</f>
        <v>Saturday</v>
      </c>
      <c r="N711" s="48" t="s">
        <v>97</v>
      </c>
      <c r="O711" s="49" t="s">
        <v>37</v>
      </c>
      <c r="P711" s="11" t="s">
        <v>80</v>
      </c>
      <c r="Q711" s="11" t="s">
        <v>98</v>
      </c>
      <c r="R711" s="11" t="s">
        <v>626</v>
      </c>
      <c r="S711" s="11" t="s">
        <v>627</v>
      </c>
      <c r="T711" s="126" t="s">
        <v>4</v>
      </c>
      <c r="U711" s="97"/>
      <c r="V711" s="51">
        <v>42897</v>
      </c>
      <c r="W711" s="49" t="s">
        <v>1564</v>
      </c>
      <c r="X711" s="121" t="str">
        <f>VLOOKUP(Table1[[#This Row],[Psoft No]],[2]Roster_1788384531598!$E$1:$AU$1334,28,0)</f>
        <v>Friday</v>
      </c>
      <c r="Y711" s="121" t="b">
        <f>Table1[[#This Row],[Column1]]=Table1[[#This Row],[OFF1]]</f>
        <v>1</v>
      </c>
    </row>
    <row r="712" spans="1:25" ht="13" hidden="1" customHeight="1">
      <c r="A712" s="11">
        <v>706</v>
      </c>
      <c r="B712" s="47">
        <v>206199998</v>
      </c>
      <c r="C712" s="87" t="s">
        <v>1577</v>
      </c>
      <c r="D712" s="11" t="s">
        <v>1571</v>
      </c>
      <c r="E712" s="48" t="s">
        <v>31</v>
      </c>
      <c r="F712" s="48" t="s">
        <v>74</v>
      </c>
      <c r="G712" s="11" t="s">
        <v>64</v>
      </c>
      <c r="H712" s="11" t="s">
        <v>75</v>
      </c>
      <c r="I712" s="11">
        <v>1299</v>
      </c>
      <c r="J712" s="49" t="str">
        <f>VLOOKUP(Table1[[#This Row],[Psoft No]],[1]Roster!$C$1:$AJ$1369,9,0)</f>
        <v>Day Shift</v>
      </c>
      <c r="K712" s="49" t="s">
        <v>76</v>
      </c>
      <c r="L712" s="49" t="str">
        <f>VLOOKUP(Table1[[#This Row],[Psoft No]],[1]Roster!$C$1:$AJ$1369,11,0)</f>
        <v>Sunday</v>
      </c>
      <c r="M712" s="49" t="str">
        <f>VLOOKUP(Table1[[#This Row],[Psoft No]],[1]Roster!$C$1:$AJ$1369,12,0)</f>
        <v>Monday</v>
      </c>
      <c r="N712" s="49" t="s">
        <v>89</v>
      </c>
      <c r="O712" s="49" t="s">
        <v>37</v>
      </c>
      <c r="P712" s="11" t="s">
        <v>80</v>
      </c>
      <c r="Q712" s="11" t="s">
        <v>81</v>
      </c>
      <c r="R712" s="11" t="s">
        <v>1055</v>
      </c>
      <c r="S712" s="11" t="s">
        <v>2651</v>
      </c>
      <c r="T712" s="126" t="str">
        <f>IF(COUNTIFS('DWD RAW File'!$E:$E,$B712,'DWD RAW File'!$AF:$AF,$C$1)&gt;0, IF(COUNTIFS('DWD RAW File'!$E:$E,$B712,'DWD RAW File'!$AF:$AF,$C$1,'DWD RAW File'!$AB:$AB,"Present")&gt;0,"6th Day OT","OFF"), IF(COUNTIFS('DWD RAW File'!$E:$E,$B712,'DWD RAW File'!$AG:$AG,$C$1)&gt;0, IF(COUNTIFS('DWD RAW File'!$E:$E,$B712,'DWD RAW File'!$AG:$AG,$C$1,'DWD RAW File'!$AB:$AB,"Present")&gt;0,"7th Day OT","OFF"), IF(COUNTIFS('DWD RAW File'!$E:$E,$B712,'DWD RAW File'!$AB:$AB,"Present")&gt;0, "P", IF(COUNTIFS('DWD RAW File'!$E:$E,$B712,'DWD RAW File'!$AB:$AB,"Not Present",'DWD RAW File'!$AK:$AK,"&lt;&gt;")&gt;0, _xlfn.XLOOKUP($B712,'DWD RAW File'!$E:$E,'DWD RAW File'!$AK:$AK,""), IF(COUNTIFS('DWD RAW File'!$E:$E,$B712,'DWD RAW File'!$AB:$AB,"Not Present",'DWD RAW File'!$AL:$AL,"&lt;&gt;")&gt;0, _xlfn.XLOOKUP($B712,'DWD RAW File'!$E:$E,'DWD RAW File'!$AL:$AL,""), "AB")))))</f>
        <v>P</v>
      </c>
      <c r="U712" s="97"/>
      <c r="V712" s="51">
        <v>45936</v>
      </c>
      <c r="W712" s="49" t="s">
        <v>1562</v>
      </c>
      <c r="X712" s="121" t="str">
        <f>VLOOKUP(Table1[[#This Row],[Psoft No]],[2]Roster_1788384531598!$E$1:$AU$1334,28,0)</f>
        <v>Sunday</v>
      </c>
      <c r="Y712" s="121" t="b">
        <f>Table1[[#This Row],[Column1]]=Table1[[#This Row],[OFF1]]</f>
        <v>1</v>
      </c>
    </row>
    <row r="713" spans="1:25" ht="13" hidden="1" customHeight="1">
      <c r="A713" s="11">
        <v>707</v>
      </c>
      <c r="B713" s="47">
        <v>205861618</v>
      </c>
      <c r="C713" s="87" t="s">
        <v>2033</v>
      </c>
      <c r="D713" s="11" t="s">
        <v>2034</v>
      </c>
      <c r="E713" s="48" t="s">
        <v>31</v>
      </c>
      <c r="F713" s="48" t="s">
        <v>74</v>
      </c>
      <c r="G713" s="11" t="s">
        <v>64</v>
      </c>
      <c r="H713" s="11" t="s">
        <v>75</v>
      </c>
      <c r="I713" s="11">
        <v>1299</v>
      </c>
      <c r="J713" s="49" t="str">
        <f>VLOOKUP(Table1[[#This Row],[Psoft No]],[1]Roster!$C$1:$AJ$1369,9,0)</f>
        <v>Night Shift</v>
      </c>
      <c r="K713" s="49" t="s">
        <v>76</v>
      </c>
      <c r="L713" s="49" t="str">
        <f>VLOOKUP(Table1[[#This Row],[Psoft No]],[1]Roster!$C$1:$AJ$1369,11,0)</f>
        <v>Thursday</v>
      </c>
      <c r="M713" s="49" t="str">
        <f>VLOOKUP(Table1[[#This Row],[Psoft No]],[1]Roster!$C$1:$AJ$1369,12,0)</f>
        <v>Friday</v>
      </c>
      <c r="N713" s="49" t="s">
        <v>89</v>
      </c>
      <c r="O713" s="49" t="s">
        <v>37</v>
      </c>
      <c r="P713" s="11" t="s">
        <v>80</v>
      </c>
      <c r="Q713" s="11" t="s">
        <v>96</v>
      </c>
      <c r="R713" s="49" t="s">
        <v>622</v>
      </c>
      <c r="S713" s="11" t="s">
        <v>623</v>
      </c>
      <c r="T713" s="126" t="str">
        <f>IF(COUNTIFS('DWD RAW File'!$E:$E,$B713,'DWD RAW File'!$AF:$AF,$C$1)&gt;0, IF(COUNTIFS('DWD RAW File'!$E:$E,$B713,'DWD RAW File'!$AF:$AF,$C$1,'DWD RAW File'!$AB:$AB,"Present")&gt;0,"6th Day OT","OFF"), IF(COUNTIFS('DWD RAW File'!$E:$E,$B713,'DWD RAW File'!$AG:$AG,$C$1)&gt;0, IF(COUNTIFS('DWD RAW File'!$E:$E,$B713,'DWD RAW File'!$AG:$AG,$C$1,'DWD RAW File'!$AB:$AB,"Present")&gt;0,"7th Day OT","OFF"), IF(COUNTIFS('DWD RAW File'!$E:$E,$B713,'DWD RAW File'!$AB:$AB,"Present")&gt;0, "P", IF(COUNTIFS('DWD RAW File'!$E:$E,$B713,'DWD RAW File'!$AB:$AB,"Not Present",'DWD RAW File'!$AK:$AK,"&lt;&gt;")&gt;0, _xlfn.XLOOKUP($B713,'DWD RAW File'!$E:$E,'DWD RAW File'!$AK:$AK,""), IF(COUNTIFS('DWD RAW File'!$E:$E,$B713,'DWD RAW File'!$AB:$AB,"Not Present",'DWD RAW File'!$AL:$AL,"&lt;&gt;")&gt;0, _xlfn.XLOOKUP($B713,'DWD RAW File'!$E:$E,'DWD RAW File'!$AL:$AL,""), "AB")))))</f>
        <v>P</v>
      </c>
      <c r="U713" s="97"/>
      <c r="V713" s="51">
        <v>46048</v>
      </c>
      <c r="W713" s="49" t="s">
        <v>1562</v>
      </c>
      <c r="X713" s="121" t="str">
        <f>VLOOKUP(Table1[[#This Row],[Psoft No]],[2]Roster_1788384531598!$E$1:$AU$1334,28,0)</f>
        <v>Thursday</v>
      </c>
      <c r="Y713" s="121" t="b">
        <f>Table1[[#This Row],[Column1]]=Table1[[#This Row],[OFF1]]</f>
        <v>1</v>
      </c>
    </row>
    <row r="714" spans="1:25" ht="13" hidden="1" customHeight="1">
      <c r="A714" s="11">
        <v>708</v>
      </c>
      <c r="B714" s="11">
        <v>206247771</v>
      </c>
      <c r="C714" s="87" t="s">
        <v>2762</v>
      </c>
      <c r="D714" s="11" t="s">
        <v>2763</v>
      </c>
      <c r="E714" s="48" t="s">
        <v>31</v>
      </c>
      <c r="F714" s="48" t="s">
        <v>74</v>
      </c>
      <c r="G714" s="11" t="s">
        <v>64</v>
      </c>
      <c r="H714" s="11" t="s">
        <v>75</v>
      </c>
      <c r="I714" s="11">
        <v>1299</v>
      </c>
      <c r="J714" s="49" t="str">
        <f>VLOOKUP(Table1[[#This Row],[Psoft No]],[1]Roster!$C$1:$AJ$1369,9,0)</f>
        <v>Night Shift</v>
      </c>
      <c r="K714" s="49" t="s">
        <v>76</v>
      </c>
      <c r="L714" s="49" t="str">
        <f>VLOOKUP(Table1[[#This Row],[Psoft No]],[1]Roster!$C$1:$AJ$1369,11,0)</f>
        <v>Friday</v>
      </c>
      <c r="M714" s="49" t="str">
        <f>VLOOKUP(Table1[[#This Row],[Psoft No]],[1]Roster!$C$1:$AJ$1369,12,0)</f>
        <v>Saturday</v>
      </c>
      <c r="N714" s="11" t="s">
        <v>89</v>
      </c>
      <c r="O714" s="11" t="s">
        <v>37</v>
      </c>
      <c r="P714" s="11" t="s">
        <v>80</v>
      </c>
      <c r="Q714" s="11" t="s">
        <v>96</v>
      </c>
      <c r="R714" s="11" t="s">
        <v>622</v>
      </c>
      <c r="S714" s="11" t="s">
        <v>623</v>
      </c>
      <c r="T714" s="126" t="str">
        <f>IF(COUNTIFS('DWD RAW File'!$E:$E,$B714,'DWD RAW File'!$AF:$AF,$C$1)&gt;0, IF(COUNTIFS('DWD RAW File'!$E:$E,$B714,'DWD RAW File'!$AF:$AF,$C$1,'DWD RAW File'!$AB:$AB,"Present")&gt;0,"6th Day OT","OFF"), IF(COUNTIFS('DWD RAW File'!$E:$E,$B714,'DWD RAW File'!$AG:$AG,$C$1)&gt;0, IF(COUNTIFS('DWD RAW File'!$E:$E,$B714,'DWD RAW File'!$AG:$AG,$C$1,'DWD RAW File'!$AB:$AB,"Present")&gt;0,"7th Day OT","OFF"), IF(COUNTIFS('DWD RAW File'!$E:$E,$B714,'DWD RAW File'!$AB:$AB,"Present")&gt;0, "P", IF(COUNTIFS('DWD RAW File'!$E:$E,$B714,'DWD RAW File'!$AB:$AB,"Not Present",'DWD RAW File'!$AK:$AK,"&lt;&gt;")&gt;0, _xlfn.XLOOKUP($B714,'DWD RAW File'!$E:$E,'DWD RAW File'!$AK:$AK,""), IF(COUNTIFS('DWD RAW File'!$E:$E,$B714,'DWD RAW File'!$AB:$AB,"Not Present",'DWD RAW File'!$AL:$AL,"&lt;&gt;")&gt;0, _xlfn.XLOOKUP($B714,'DWD RAW File'!$E:$E,'DWD RAW File'!$AL:$AL,""), "AB")))))</f>
        <v>P</v>
      </c>
      <c r="U714" s="97"/>
      <c r="V714" s="51">
        <v>46226</v>
      </c>
      <c r="W714" s="11" t="s">
        <v>1562</v>
      </c>
      <c r="X714" s="121" t="str">
        <f>VLOOKUP(Table1[[#This Row],[Psoft No]],[2]Roster_1788384531598!$E$1:$AU$1334,28,0)</f>
        <v>Friday</v>
      </c>
      <c r="Y714" s="121" t="b">
        <f>Table1[[#This Row],[Column1]]=Table1[[#This Row],[OFF1]]</f>
        <v>1</v>
      </c>
    </row>
    <row r="715" spans="1:25" ht="13" hidden="1" customHeight="1">
      <c r="A715" s="11">
        <v>709</v>
      </c>
      <c r="B715" s="47">
        <v>204319798</v>
      </c>
      <c r="C715" s="87" t="s">
        <v>767</v>
      </c>
      <c r="D715" s="11" t="s">
        <v>768</v>
      </c>
      <c r="E715" s="48" t="s">
        <v>31</v>
      </c>
      <c r="F715" s="48" t="s">
        <v>74</v>
      </c>
      <c r="G715" s="11" t="s">
        <v>64</v>
      </c>
      <c r="H715" s="11" t="s">
        <v>75</v>
      </c>
      <c r="I715" s="11">
        <v>1299</v>
      </c>
      <c r="J715" s="49" t="str">
        <f>VLOOKUP(Table1[[#This Row],[Psoft No]],[1]Roster!$C$1:$AJ$1369,9,0)</f>
        <v>Night Shift</v>
      </c>
      <c r="K715" s="49" t="s">
        <v>76</v>
      </c>
      <c r="L715" s="49" t="str">
        <f>VLOOKUP(Table1[[#This Row],[Psoft No]],[1]Roster!$C$1:$AJ$1369,11,0)</f>
        <v>Friday</v>
      </c>
      <c r="M715" s="49" t="str">
        <f>VLOOKUP(Table1[[#This Row],[Psoft No]],[1]Roster!$C$1:$AJ$1369,12,0)</f>
        <v>Saturday</v>
      </c>
      <c r="N715" s="48" t="s">
        <v>86</v>
      </c>
      <c r="O715" s="49" t="s">
        <v>37</v>
      </c>
      <c r="P715" s="11" t="s">
        <v>80</v>
      </c>
      <c r="Q715" s="11" t="s">
        <v>87</v>
      </c>
      <c r="R715" s="11" t="s">
        <v>2773</v>
      </c>
      <c r="S715" s="11" t="s">
        <v>2774</v>
      </c>
      <c r="T715" s="126" t="str">
        <f>IF(COUNTIFS('DWD RAW File'!$E:$E,$B715,'DWD RAW File'!$AF:$AF,$C$1)&gt;0, IF(COUNTIFS('DWD RAW File'!$E:$E,$B715,'DWD RAW File'!$AF:$AF,$C$1,'DWD RAW File'!$AB:$AB,"Present")&gt;0,"6th Day OT","OFF"), IF(COUNTIFS('DWD RAW File'!$E:$E,$B715,'DWD RAW File'!$AG:$AG,$C$1)&gt;0, IF(COUNTIFS('DWD RAW File'!$E:$E,$B715,'DWD RAW File'!$AG:$AG,$C$1,'DWD RAW File'!$AB:$AB,"Present")&gt;0,"7th Day OT","OFF"), IF(COUNTIFS('DWD RAW File'!$E:$E,$B715,'DWD RAW File'!$AB:$AB,"Present")&gt;0, "P", IF(COUNTIFS('DWD RAW File'!$E:$E,$B715,'DWD RAW File'!$AB:$AB,"Not Present",'DWD RAW File'!$AK:$AK,"&lt;&gt;")&gt;0, _xlfn.XLOOKUP($B715,'DWD RAW File'!$E:$E,'DWD RAW File'!$AK:$AK,""), IF(COUNTIFS('DWD RAW File'!$E:$E,$B715,'DWD RAW File'!$AB:$AB,"Not Present",'DWD RAW File'!$AL:$AL,"&lt;&gt;")&gt;0, _xlfn.XLOOKUP($B715,'DWD RAW File'!$E:$E,'DWD RAW File'!$AL:$AL,""), "AB")))))</f>
        <v>P</v>
      </c>
      <c r="U715" s="97"/>
      <c r="V715" s="51">
        <v>45589</v>
      </c>
      <c r="W715" s="49" t="s">
        <v>1564</v>
      </c>
      <c r="X715" s="121" t="str">
        <f>VLOOKUP(Table1[[#This Row],[Psoft No]],[2]Roster_1788384531598!$E$1:$AU$1334,28,0)</f>
        <v>Friday</v>
      </c>
      <c r="Y715" s="121" t="b">
        <f>Table1[[#This Row],[Column1]]=Table1[[#This Row],[OFF1]]</f>
        <v>1</v>
      </c>
    </row>
    <row r="716" spans="1:25" ht="13" hidden="1" customHeight="1">
      <c r="A716" s="11">
        <v>710</v>
      </c>
      <c r="B716" s="47">
        <v>206915474</v>
      </c>
      <c r="C716" s="87" t="s">
        <v>1869</v>
      </c>
      <c r="D716" s="11" t="s">
        <v>1854</v>
      </c>
      <c r="E716" s="48" t="s">
        <v>31</v>
      </c>
      <c r="F716" s="48" t="s">
        <v>74</v>
      </c>
      <c r="G716" s="11" t="s">
        <v>64</v>
      </c>
      <c r="H716" s="11" t="s">
        <v>75</v>
      </c>
      <c r="I716" s="11">
        <v>1299</v>
      </c>
      <c r="J716" s="49" t="str">
        <f>VLOOKUP(Table1[[#This Row],[Psoft No]],[1]Roster!$C$1:$AJ$1369,9,0)</f>
        <v>Day Shift</v>
      </c>
      <c r="K716" s="49" t="s">
        <v>76</v>
      </c>
      <c r="L716" s="49" t="str">
        <f>VLOOKUP(Table1[[#This Row],[Psoft No]],[1]Roster!$C$1:$AJ$1369,11,0)</f>
        <v>Thursday</v>
      </c>
      <c r="M716" s="49" t="str">
        <f>VLOOKUP(Table1[[#This Row],[Psoft No]],[1]Roster!$C$1:$AJ$1369,12,0)</f>
        <v>Friday</v>
      </c>
      <c r="N716" s="49" t="s">
        <v>89</v>
      </c>
      <c r="O716" s="49" t="s">
        <v>37</v>
      </c>
      <c r="P716" s="11" t="s">
        <v>80</v>
      </c>
      <c r="Q716" s="11" t="s">
        <v>90</v>
      </c>
      <c r="R716" s="11" t="s">
        <v>626</v>
      </c>
      <c r="S716" s="11" t="s">
        <v>627</v>
      </c>
      <c r="T716" s="126" t="str">
        <f>IF(COUNTIFS('DWD RAW File'!$E:$E,$B716,'DWD RAW File'!$AF:$AF,$C$1)&gt;0, IF(COUNTIFS('DWD RAW File'!$E:$E,$B716,'DWD RAW File'!$AF:$AF,$C$1,'DWD RAW File'!$AB:$AB,"Present")&gt;0,"6th Day OT","OFF"), IF(COUNTIFS('DWD RAW File'!$E:$E,$B716,'DWD RAW File'!$AG:$AG,$C$1)&gt;0, IF(COUNTIFS('DWD RAW File'!$E:$E,$B716,'DWD RAW File'!$AG:$AG,$C$1,'DWD RAW File'!$AB:$AB,"Present")&gt;0,"7th Day OT","OFF"), IF(COUNTIFS('DWD RAW File'!$E:$E,$B716,'DWD RAW File'!$AB:$AB,"Present")&gt;0, "P", IF(COUNTIFS('DWD RAW File'!$E:$E,$B716,'DWD RAW File'!$AB:$AB,"Not Present",'DWD RAW File'!$AK:$AK,"&lt;&gt;")&gt;0, _xlfn.XLOOKUP($B716,'DWD RAW File'!$E:$E,'DWD RAW File'!$AK:$AK,""), IF(COUNTIFS('DWD RAW File'!$E:$E,$B716,'DWD RAW File'!$AB:$AB,"Not Present",'DWD RAW File'!$AL:$AL,"&lt;&gt;")&gt;0, _xlfn.XLOOKUP($B716,'DWD RAW File'!$E:$E,'DWD RAW File'!$AL:$AL,""), "AB")))))</f>
        <v>P</v>
      </c>
      <c r="U716" s="97"/>
      <c r="V716" s="51">
        <v>46034</v>
      </c>
      <c r="W716" s="49" t="s">
        <v>1562</v>
      </c>
      <c r="X716" s="121" t="str">
        <f>VLOOKUP(Table1[[#This Row],[Psoft No]],[2]Roster_1788384531598!$E$1:$AU$1334,28,0)</f>
        <v>Thursday</v>
      </c>
      <c r="Y716" s="121" t="b">
        <f>Table1[[#This Row],[Column1]]=Table1[[#This Row],[OFF1]]</f>
        <v>1</v>
      </c>
    </row>
    <row r="717" spans="1:25" ht="13" hidden="1" customHeight="1">
      <c r="A717" s="11">
        <v>711</v>
      </c>
      <c r="B717" s="47">
        <v>203850766</v>
      </c>
      <c r="C717" s="87" t="s">
        <v>2327</v>
      </c>
      <c r="D717" s="11" t="s">
        <v>2328</v>
      </c>
      <c r="E717" s="48" t="s">
        <v>31</v>
      </c>
      <c r="F717" s="48" t="s">
        <v>74</v>
      </c>
      <c r="G717" s="11" t="s">
        <v>64</v>
      </c>
      <c r="H717" s="11" t="s">
        <v>75</v>
      </c>
      <c r="I717" s="11">
        <v>1299</v>
      </c>
      <c r="J717" s="49" t="str">
        <f>VLOOKUP(Table1[[#This Row],[Psoft No]],[1]Roster!$C$1:$AJ$1369,9,0)</f>
        <v>Night Shift</v>
      </c>
      <c r="K717" s="49" t="s">
        <v>76</v>
      </c>
      <c r="L717" s="49" t="str">
        <f>VLOOKUP(Table1[[#This Row],[Psoft No]],[1]Roster!$C$1:$AJ$1369,11,0)</f>
        <v>Tuesday</v>
      </c>
      <c r="M717" s="49" t="str">
        <f>VLOOKUP(Table1[[#This Row],[Psoft No]],[1]Roster!$C$1:$AJ$1369,12,0)</f>
        <v>Wednesday</v>
      </c>
      <c r="N717" s="48" t="s">
        <v>86</v>
      </c>
      <c r="O717" s="49" t="s">
        <v>37</v>
      </c>
      <c r="P717" s="11" t="s">
        <v>80</v>
      </c>
      <c r="Q717" s="11" t="s">
        <v>90</v>
      </c>
      <c r="R717" s="49" t="s">
        <v>622</v>
      </c>
      <c r="S717" s="11" t="s">
        <v>623</v>
      </c>
      <c r="T717" s="126" t="str">
        <f>IF(COUNTIFS('DWD RAW File'!$E:$E,$B717,'DWD RAW File'!$AF:$AF,$C$1)&gt;0, IF(COUNTIFS('DWD RAW File'!$E:$E,$B717,'DWD RAW File'!$AF:$AF,$C$1,'DWD RAW File'!$AB:$AB,"Present")&gt;0,"6th Day OT","OFF"), IF(COUNTIFS('DWD RAW File'!$E:$E,$B717,'DWD RAW File'!$AG:$AG,$C$1)&gt;0, IF(COUNTIFS('DWD RAW File'!$E:$E,$B717,'DWD RAW File'!$AG:$AG,$C$1,'DWD RAW File'!$AB:$AB,"Present")&gt;0,"7th Day OT","OFF"), IF(COUNTIFS('DWD RAW File'!$E:$E,$B717,'DWD RAW File'!$AB:$AB,"Present")&gt;0, "P", IF(COUNTIFS('DWD RAW File'!$E:$E,$B717,'DWD RAW File'!$AB:$AB,"Not Present",'DWD RAW File'!$AK:$AK,"&lt;&gt;")&gt;0, _xlfn.XLOOKUP($B717,'DWD RAW File'!$E:$E,'DWD RAW File'!$AK:$AK,""), IF(COUNTIFS('DWD RAW File'!$E:$E,$B717,'DWD RAW File'!$AB:$AB,"Not Present",'DWD RAW File'!$AL:$AL,"&lt;&gt;")&gt;0, _xlfn.XLOOKUP($B717,'DWD RAW File'!$E:$E,'DWD RAW File'!$AL:$AL,""), "AB")))))</f>
        <v>OFF</v>
      </c>
      <c r="U717" s="97"/>
      <c r="V717" s="51">
        <v>45524</v>
      </c>
      <c r="W717" s="49" t="s">
        <v>1562</v>
      </c>
      <c r="X717" s="121" t="str">
        <f>VLOOKUP(Table1[[#This Row],[Psoft No]],[2]Roster_1788384531598!$E$1:$AU$1334,28,0)</f>
        <v>Tuesday</v>
      </c>
      <c r="Y717" s="121" t="b">
        <f>Table1[[#This Row],[Column1]]=Table1[[#This Row],[OFF1]]</f>
        <v>1</v>
      </c>
    </row>
    <row r="718" spans="1:25" ht="13" hidden="1" customHeight="1">
      <c r="A718" s="11">
        <v>712</v>
      </c>
      <c r="B718" s="47">
        <v>203908841</v>
      </c>
      <c r="C718" s="87" t="s">
        <v>769</v>
      </c>
      <c r="D718" s="11" t="s">
        <v>770</v>
      </c>
      <c r="E718" s="48" t="s">
        <v>31</v>
      </c>
      <c r="F718" s="48" t="s">
        <v>74</v>
      </c>
      <c r="G718" s="11" t="s">
        <v>64</v>
      </c>
      <c r="H718" s="11" t="s">
        <v>75</v>
      </c>
      <c r="I718" s="11">
        <v>1299</v>
      </c>
      <c r="J718" s="49" t="str">
        <f>VLOOKUP(Table1[[#This Row],[Psoft No]],[1]Roster!$C$1:$AJ$1369,9,0)</f>
        <v>Day Shift</v>
      </c>
      <c r="K718" s="49" t="s">
        <v>76</v>
      </c>
      <c r="L718" s="49" t="str">
        <f>VLOOKUP(Table1[[#This Row],[Psoft No]],[1]Roster!$C$1:$AJ$1369,11,0)</f>
        <v>Sunday</v>
      </c>
      <c r="M718" s="49" t="str">
        <f>VLOOKUP(Table1[[#This Row],[Psoft No]],[1]Roster!$C$1:$AJ$1369,12,0)</f>
        <v>Monday</v>
      </c>
      <c r="N718" s="48" t="s">
        <v>79</v>
      </c>
      <c r="O718" s="49" t="s">
        <v>37</v>
      </c>
      <c r="P718" s="11" t="s">
        <v>80</v>
      </c>
      <c r="Q718" s="11" t="s">
        <v>81</v>
      </c>
      <c r="R718" s="49" t="s">
        <v>642</v>
      </c>
      <c r="S718" s="11" t="s">
        <v>1775</v>
      </c>
      <c r="T718" s="126" t="s">
        <v>7</v>
      </c>
      <c r="U718" s="97"/>
      <c r="V718" s="51">
        <v>45537</v>
      </c>
      <c r="W718" s="49" t="s">
        <v>1562</v>
      </c>
      <c r="X718" s="121" t="str">
        <f>VLOOKUP(Table1[[#This Row],[Psoft No]],[2]Roster_1788384531598!$E$1:$AU$1334,28,0)</f>
        <v>Sunday</v>
      </c>
      <c r="Y718" s="121" t="b">
        <f>Table1[[#This Row],[Column1]]=Table1[[#This Row],[OFF1]]</f>
        <v>1</v>
      </c>
    </row>
    <row r="719" spans="1:25" ht="13" hidden="1" customHeight="1">
      <c r="A719" s="11">
        <v>713</v>
      </c>
      <c r="B719" s="47">
        <v>206930333</v>
      </c>
      <c r="C719" s="87" t="s">
        <v>1956</v>
      </c>
      <c r="D719" s="11" t="s">
        <v>1964</v>
      </c>
      <c r="E719" s="48" t="s">
        <v>31</v>
      </c>
      <c r="F719" s="48" t="s">
        <v>74</v>
      </c>
      <c r="G719" s="48" t="s">
        <v>64</v>
      </c>
      <c r="H719" s="48" t="s">
        <v>75</v>
      </c>
      <c r="I719" s="11">
        <v>1299</v>
      </c>
      <c r="J719" s="49" t="str">
        <f>VLOOKUP(Table1[[#This Row],[Psoft No]],[1]Roster!$C$1:$AJ$1369,9,0)</f>
        <v>Day Shift</v>
      </c>
      <c r="K719" s="49" t="s">
        <v>76</v>
      </c>
      <c r="L719" s="49" t="str">
        <f>VLOOKUP(Table1[[#This Row],[Psoft No]],[1]Roster!$C$1:$AJ$1369,11,0)</f>
        <v>Saturday</v>
      </c>
      <c r="M719" s="49" t="str">
        <f>VLOOKUP(Table1[[#This Row],[Psoft No]],[1]Roster!$C$1:$AJ$1369,12,0)</f>
        <v>Sunday</v>
      </c>
      <c r="N719" s="49" t="s">
        <v>89</v>
      </c>
      <c r="O719" s="49" t="s">
        <v>37</v>
      </c>
      <c r="P719" s="49" t="s">
        <v>80</v>
      </c>
      <c r="Q719" s="49" t="s">
        <v>96</v>
      </c>
      <c r="R719" s="49" t="s">
        <v>622</v>
      </c>
      <c r="S719" s="49" t="s">
        <v>623</v>
      </c>
      <c r="T719" s="126" t="str">
        <f>IF(COUNTIFS('DWD RAW File'!$E:$E,$B719,'DWD RAW File'!$AF:$AF,$C$1)&gt;0, IF(COUNTIFS('DWD RAW File'!$E:$E,$B719,'DWD RAW File'!$AF:$AF,$C$1,'DWD RAW File'!$AB:$AB,"Present")&gt;0,"6th Day OT","OFF"), IF(COUNTIFS('DWD RAW File'!$E:$E,$B719,'DWD RAW File'!$AG:$AG,$C$1)&gt;0, IF(COUNTIFS('DWD RAW File'!$E:$E,$B719,'DWD RAW File'!$AG:$AG,$C$1,'DWD RAW File'!$AB:$AB,"Present")&gt;0,"7th Day OT","OFF"), IF(COUNTIFS('DWD RAW File'!$E:$E,$B719,'DWD RAW File'!$AB:$AB,"Present")&gt;0, "P", IF(COUNTIFS('DWD RAW File'!$E:$E,$B719,'DWD RAW File'!$AB:$AB,"Not Present",'DWD RAW File'!$AK:$AK,"&lt;&gt;")&gt;0, _xlfn.XLOOKUP($B719,'DWD RAW File'!$E:$E,'DWD RAW File'!$AK:$AK,""), IF(COUNTIFS('DWD RAW File'!$E:$E,$B719,'DWD RAW File'!$AB:$AB,"Not Present",'DWD RAW File'!$AL:$AL,"&lt;&gt;")&gt;0, _xlfn.XLOOKUP($B719,'DWD RAW File'!$E:$E,'DWD RAW File'!$AL:$AL,""), "AB")))))</f>
        <v>P</v>
      </c>
      <c r="U719" s="97"/>
      <c r="V719" s="51">
        <v>46037</v>
      </c>
      <c r="W719" s="49" t="s">
        <v>1562</v>
      </c>
      <c r="X719" s="121" t="str">
        <f>VLOOKUP(Table1[[#This Row],[Psoft No]],[2]Roster_1788384531598!$E$1:$AU$1334,28,0)</f>
        <v>Saturday</v>
      </c>
      <c r="Y719" s="121" t="b">
        <f>Table1[[#This Row],[Column1]]=Table1[[#This Row],[OFF1]]</f>
        <v>1</v>
      </c>
    </row>
    <row r="720" spans="1:25" ht="13" hidden="1" customHeight="1">
      <c r="A720" s="11">
        <v>714</v>
      </c>
      <c r="B720" s="47">
        <v>203813032</v>
      </c>
      <c r="C720" s="87" t="s">
        <v>771</v>
      </c>
      <c r="D720" s="11" t="s">
        <v>772</v>
      </c>
      <c r="E720" s="48" t="s">
        <v>31</v>
      </c>
      <c r="F720" s="48" t="s">
        <v>74</v>
      </c>
      <c r="G720" s="11" t="s">
        <v>64</v>
      </c>
      <c r="H720" s="11" t="s">
        <v>75</v>
      </c>
      <c r="I720" s="11">
        <v>1299</v>
      </c>
      <c r="J720" s="49" t="str">
        <f>VLOOKUP(Table1[[#This Row],[Psoft No]],[1]Roster!$C$1:$AJ$1369,9,0)</f>
        <v>Day Shift</v>
      </c>
      <c r="K720" s="49" t="s">
        <v>76</v>
      </c>
      <c r="L720" s="49" t="str">
        <f>VLOOKUP(Table1[[#This Row],[Psoft No]],[1]Roster!$C$1:$AJ$1369,11,0)</f>
        <v>Thursday</v>
      </c>
      <c r="M720" s="49" t="str">
        <f>VLOOKUP(Table1[[#This Row],[Psoft No]],[1]Roster!$C$1:$AJ$1369,12,0)</f>
        <v>Friday</v>
      </c>
      <c r="N720" s="48" t="s">
        <v>86</v>
      </c>
      <c r="O720" s="49" t="s">
        <v>37</v>
      </c>
      <c r="P720" s="11" t="s">
        <v>80</v>
      </c>
      <c r="Q720" s="11" t="s">
        <v>99</v>
      </c>
      <c r="R720" s="11" t="s">
        <v>2773</v>
      </c>
      <c r="S720" s="11" t="s">
        <v>2774</v>
      </c>
      <c r="T720" s="126" t="str">
        <f>IF(COUNTIFS('DWD RAW File'!$E:$E,$B720,'DWD RAW File'!$AF:$AF,$C$1)&gt;0, IF(COUNTIFS('DWD RAW File'!$E:$E,$B720,'DWD RAW File'!$AF:$AF,$C$1,'DWD RAW File'!$AB:$AB,"Present")&gt;0,"6th Day OT","OFF"), IF(COUNTIFS('DWD RAW File'!$E:$E,$B720,'DWD RAW File'!$AG:$AG,$C$1)&gt;0, IF(COUNTIFS('DWD RAW File'!$E:$E,$B720,'DWD RAW File'!$AG:$AG,$C$1,'DWD RAW File'!$AB:$AB,"Present")&gt;0,"7th Day OT","OFF"), IF(COUNTIFS('DWD RAW File'!$E:$E,$B720,'DWD RAW File'!$AB:$AB,"Present")&gt;0, "P", IF(COUNTIFS('DWD RAW File'!$E:$E,$B720,'DWD RAW File'!$AB:$AB,"Not Present",'DWD RAW File'!$AK:$AK,"&lt;&gt;")&gt;0, _xlfn.XLOOKUP($B720,'DWD RAW File'!$E:$E,'DWD RAW File'!$AK:$AK,""), IF(COUNTIFS('DWD RAW File'!$E:$E,$B720,'DWD RAW File'!$AB:$AB,"Not Present",'DWD RAW File'!$AL:$AL,"&lt;&gt;")&gt;0, _xlfn.XLOOKUP($B720,'DWD RAW File'!$E:$E,'DWD RAW File'!$AL:$AL,""), "AB")))))</f>
        <v>P</v>
      </c>
      <c r="U720" s="97"/>
      <c r="V720" s="51">
        <v>45517</v>
      </c>
      <c r="W720" s="49" t="s">
        <v>1562</v>
      </c>
      <c r="X720" s="121" t="str">
        <f>VLOOKUP(Table1[[#This Row],[Psoft No]],[2]Roster_1788384531598!$E$1:$AU$1334,28,0)</f>
        <v>Thursday</v>
      </c>
      <c r="Y720" s="121" t="b">
        <f>Table1[[#This Row],[Column1]]=Table1[[#This Row],[OFF1]]</f>
        <v>1</v>
      </c>
    </row>
    <row r="721" spans="1:25" ht="13" hidden="1" customHeight="1">
      <c r="A721" s="11">
        <v>715</v>
      </c>
      <c r="B721" s="47">
        <v>204009619</v>
      </c>
      <c r="C721" s="87" t="s">
        <v>773</v>
      </c>
      <c r="D721" s="11" t="s">
        <v>774</v>
      </c>
      <c r="E721" s="48" t="s">
        <v>31</v>
      </c>
      <c r="F721" s="48" t="s">
        <v>74</v>
      </c>
      <c r="G721" s="11" t="s">
        <v>64</v>
      </c>
      <c r="H721" s="11" t="s">
        <v>75</v>
      </c>
      <c r="I721" s="11">
        <v>1299</v>
      </c>
      <c r="J721" s="49" t="str">
        <f>VLOOKUP(Table1[[#This Row],[Psoft No]],[1]Roster!$C$1:$AJ$1369,9,0)</f>
        <v>Night Shift</v>
      </c>
      <c r="K721" s="49" t="s">
        <v>76</v>
      </c>
      <c r="L721" s="49" t="str">
        <f>VLOOKUP(Table1[[#This Row],[Psoft No]],[1]Roster!$C$1:$AJ$1369,11,0)</f>
        <v>Sunday</v>
      </c>
      <c r="M721" s="49" t="str">
        <f>VLOOKUP(Table1[[#This Row],[Psoft No]],[1]Roster!$C$1:$AJ$1369,12,0)</f>
        <v>Monday</v>
      </c>
      <c r="N721" s="48" t="s">
        <v>86</v>
      </c>
      <c r="O721" s="49" t="s">
        <v>37</v>
      </c>
      <c r="P721" s="11" t="s">
        <v>80</v>
      </c>
      <c r="Q721" s="11" t="s">
        <v>90</v>
      </c>
      <c r="R721" s="49" t="s">
        <v>642</v>
      </c>
      <c r="S721" s="11" t="s">
        <v>1775</v>
      </c>
      <c r="T721" s="126" t="s">
        <v>7</v>
      </c>
      <c r="U721" s="97"/>
      <c r="V721" s="51">
        <v>45551</v>
      </c>
      <c r="W721" s="49" t="s">
        <v>1562</v>
      </c>
      <c r="X721" s="121" t="str">
        <f>VLOOKUP(Table1[[#This Row],[Psoft No]],[2]Roster_1788384531598!$E$1:$AU$1334,28,0)</f>
        <v>Sunday</v>
      </c>
      <c r="Y721" s="121" t="b">
        <f>Table1[[#This Row],[Column1]]=Table1[[#This Row],[OFF1]]</f>
        <v>1</v>
      </c>
    </row>
    <row r="722" spans="1:25" ht="13" hidden="1" customHeight="1">
      <c r="A722" s="11">
        <v>716</v>
      </c>
      <c r="B722" s="47">
        <v>204094216</v>
      </c>
      <c r="C722" s="87" t="s">
        <v>2284</v>
      </c>
      <c r="D722" s="11" t="s">
        <v>2285</v>
      </c>
      <c r="E722" s="48" t="s">
        <v>31</v>
      </c>
      <c r="F722" s="48" t="s">
        <v>74</v>
      </c>
      <c r="G722" s="11" t="s">
        <v>64</v>
      </c>
      <c r="H722" s="11" t="s">
        <v>75</v>
      </c>
      <c r="I722" s="11">
        <v>1299</v>
      </c>
      <c r="J722" s="49" t="str">
        <f>VLOOKUP(Table1[[#This Row],[Psoft No]],[1]Roster!$C$1:$AJ$1369,9,0)</f>
        <v>Night Shift</v>
      </c>
      <c r="K722" s="49" t="s">
        <v>76</v>
      </c>
      <c r="L722" s="49" t="s">
        <v>36</v>
      </c>
      <c r="M722" s="49" t="str">
        <f>VLOOKUP(Table1[[#This Row],[Psoft No]],[1]Roster!$C$1:$AJ$1369,12,0)</f>
        <v>Thursday</v>
      </c>
      <c r="N722" s="48" t="s">
        <v>86</v>
      </c>
      <c r="O722" s="49" t="s">
        <v>37</v>
      </c>
      <c r="P722" s="11" t="s">
        <v>80</v>
      </c>
      <c r="Q722" s="11" t="s">
        <v>87</v>
      </c>
      <c r="R722" s="11" t="s">
        <v>626</v>
      </c>
      <c r="S722" s="11" t="s">
        <v>627</v>
      </c>
      <c r="T722" s="126" t="s">
        <v>1</v>
      </c>
      <c r="U722" s="97" t="s">
        <v>2930</v>
      </c>
      <c r="V722" s="51">
        <v>45561</v>
      </c>
      <c r="W722" s="49" t="s">
        <v>1561</v>
      </c>
      <c r="X722" s="121" t="str">
        <f>VLOOKUP(Table1[[#This Row],[Psoft No]],[2]Roster_1788384531598!$E$1:$AU$1334,28,0)</f>
        <v>Wednesday</v>
      </c>
      <c r="Y722" s="121" t="b">
        <f>Table1[[#This Row],[Column1]]=Table1[[#This Row],[OFF1]]</f>
        <v>0</v>
      </c>
    </row>
    <row r="723" spans="1:25" ht="13" hidden="1" customHeight="1">
      <c r="A723" s="11">
        <v>717</v>
      </c>
      <c r="B723" s="47">
        <v>202516581</v>
      </c>
      <c r="C723" s="87" t="s">
        <v>775</v>
      </c>
      <c r="D723" s="11" t="s">
        <v>776</v>
      </c>
      <c r="E723" s="48" t="s">
        <v>31</v>
      </c>
      <c r="F723" s="48" t="s">
        <v>74</v>
      </c>
      <c r="G723" s="11" t="s">
        <v>64</v>
      </c>
      <c r="H723" s="11" t="s">
        <v>75</v>
      </c>
      <c r="I723" s="11">
        <v>1299</v>
      </c>
      <c r="J723" s="49" t="str">
        <f>VLOOKUP(Table1[[#This Row],[Psoft No]],[1]Roster!$C$1:$AJ$1369,9,0)</f>
        <v>Night Shift</v>
      </c>
      <c r="K723" s="49" t="s">
        <v>76</v>
      </c>
      <c r="L723" s="49" t="str">
        <f>VLOOKUP(Table1[[#This Row],[Psoft No]],[1]Roster!$C$1:$AJ$1369,11,0)</f>
        <v>Saturday</v>
      </c>
      <c r="M723" s="49" t="str">
        <f>VLOOKUP(Table1[[#This Row],[Psoft No]],[1]Roster!$C$1:$AJ$1369,12,0)</f>
        <v>Sunday</v>
      </c>
      <c r="N723" s="48" t="s">
        <v>79</v>
      </c>
      <c r="O723" s="49" t="s">
        <v>37</v>
      </c>
      <c r="P723" s="11" t="s">
        <v>80</v>
      </c>
      <c r="Q723" s="11" t="s">
        <v>81</v>
      </c>
      <c r="R723" s="49" t="s">
        <v>642</v>
      </c>
      <c r="S723" s="11" t="s">
        <v>1775</v>
      </c>
      <c r="T723" s="126" t="str">
        <f>IF(COUNTIFS('DWD RAW File'!$E:$E,$B723,'DWD RAW File'!$AF:$AF,$C$1)&gt;0, IF(COUNTIFS('DWD RAW File'!$E:$E,$B723,'DWD RAW File'!$AF:$AF,$C$1,'DWD RAW File'!$AB:$AB,"Present")&gt;0,"6th Day OT","OFF"), IF(COUNTIFS('DWD RAW File'!$E:$E,$B723,'DWD RAW File'!$AG:$AG,$C$1)&gt;0, IF(COUNTIFS('DWD RAW File'!$E:$E,$B723,'DWD RAW File'!$AG:$AG,$C$1,'DWD RAW File'!$AB:$AB,"Present")&gt;0,"7th Day OT","OFF"), IF(COUNTIFS('DWD RAW File'!$E:$E,$B723,'DWD RAW File'!$AB:$AB,"Present")&gt;0, "P", IF(COUNTIFS('DWD RAW File'!$E:$E,$B723,'DWD RAW File'!$AB:$AB,"Not Present",'DWD RAW File'!$AK:$AK,"&lt;&gt;")&gt;0, _xlfn.XLOOKUP($B723,'DWD RAW File'!$E:$E,'DWD RAW File'!$AK:$AK,""), IF(COUNTIFS('DWD RAW File'!$E:$E,$B723,'DWD RAW File'!$AB:$AB,"Not Present",'DWD RAW File'!$AL:$AL,"&lt;&gt;")&gt;0, _xlfn.XLOOKUP($B723,'DWD RAW File'!$E:$E,'DWD RAW File'!$AL:$AL,""), "AB")))))</f>
        <v>P</v>
      </c>
      <c r="U723" s="97"/>
      <c r="V723" s="51">
        <v>45530</v>
      </c>
      <c r="W723" s="49" t="s">
        <v>1562</v>
      </c>
      <c r="X723" s="121" t="str">
        <f>VLOOKUP(Table1[[#This Row],[Psoft No]],[2]Roster_1788384531598!$E$1:$AU$1334,28,0)</f>
        <v>Saturday</v>
      </c>
      <c r="Y723" s="121" t="b">
        <f>Table1[[#This Row],[Column1]]=Table1[[#This Row],[OFF1]]</f>
        <v>1</v>
      </c>
    </row>
    <row r="724" spans="1:25" ht="13" hidden="1" customHeight="1">
      <c r="A724" s="11">
        <v>718</v>
      </c>
      <c r="B724" s="47">
        <v>206868288</v>
      </c>
      <c r="C724" s="87" t="str">
        <f>VLOOKUP(B724,'[4]employeeList-AUH1 (28)'!$A$1:$J$1523,2,0)</f>
        <v>margdufi</v>
      </c>
      <c r="D724" s="11" t="s">
        <v>2831</v>
      </c>
      <c r="E724" s="48" t="s">
        <v>31</v>
      </c>
      <c r="F724" s="48" t="s">
        <v>74</v>
      </c>
      <c r="G724" s="11" t="s">
        <v>64</v>
      </c>
      <c r="H724" s="11" t="s">
        <v>75</v>
      </c>
      <c r="I724" s="11">
        <v>1299</v>
      </c>
      <c r="J724" s="49" t="str">
        <f>VLOOKUP(Table1[[#This Row],[Psoft No]],[1]Roster!$C$1:$AJ$1369,9,0)</f>
        <v>Night Shift</v>
      </c>
      <c r="K724" s="11" t="s">
        <v>76</v>
      </c>
      <c r="L724" s="49" t="str">
        <f>VLOOKUP(Table1[[#This Row],[Psoft No]],[1]Roster!$C$1:$AJ$1369,11,0)</f>
        <v>Tuesday</v>
      </c>
      <c r="M724" s="49" t="str">
        <f>VLOOKUP(Table1[[#This Row],[Psoft No]],[1]Roster!$C$1:$AJ$1369,12,0)</f>
        <v>Wednesday</v>
      </c>
      <c r="N724" s="11" t="s">
        <v>89</v>
      </c>
      <c r="O724" s="11" t="s">
        <v>37</v>
      </c>
      <c r="P724" s="11" t="s">
        <v>80</v>
      </c>
      <c r="Q724" s="11" t="s">
        <v>81</v>
      </c>
      <c r="R724" s="11" t="s">
        <v>626</v>
      </c>
      <c r="S724" s="11" t="s">
        <v>627</v>
      </c>
      <c r="T724" s="126" t="str">
        <f>IF(COUNTIFS('DWD RAW File'!$E:$E,$B724,'DWD RAW File'!$AF:$AF,$C$1)&gt;0, IF(COUNTIFS('DWD RAW File'!$E:$E,$B724,'DWD RAW File'!$AF:$AF,$C$1,'DWD RAW File'!$AB:$AB,"Present")&gt;0,"6th Day OT","OFF"), IF(COUNTIFS('DWD RAW File'!$E:$E,$B724,'DWD RAW File'!$AG:$AG,$C$1)&gt;0, IF(COUNTIFS('DWD RAW File'!$E:$E,$B724,'DWD RAW File'!$AG:$AG,$C$1,'DWD RAW File'!$AB:$AB,"Present")&gt;0,"7th Day OT","OFF"), IF(COUNTIFS('DWD RAW File'!$E:$E,$B724,'DWD RAW File'!$AB:$AB,"Present")&gt;0, "P", IF(COUNTIFS('DWD RAW File'!$E:$E,$B724,'DWD RAW File'!$AB:$AB,"Not Present",'DWD RAW File'!$AK:$AK,"&lt;&gt;")&gt;0, _xlfn.XLOOKUP($B724,'DWD RAW File'!$E:$E,'DWD RAW File'!$AK:$AK,""), IF(COUNTIFS('DWD RAW File'!$E:$E,$B724,'DWD RAW File'!$AB:$AB,"Not Present",'DWD RAW File'!$AL:$AL,"&lt;&gt;")&gt;0, _xlfn.XLOOKUP($B724,'DWD RAW File'!$E:$E,'DWD RAW File'!$AL:$AL,""), "AB")))))</f>
        <v>OFF</v>
      </c>
      <c r="U724" s="97"/>
      <c r="V724" s="51">
        <v>46239</v>
      </c>
      <c r="W724" s="11" t="s">
        <v>1564</v>
      </c>
      <c r="X724" s="121" t="str">
        <f>VLOOKUP(Table1[[#This Row],[Psoft No]],[2]Roster_1788384531598!$E$1:$AU$1334,28,0)</f>
        <v>Tuesday</v>
      </c>
      <c r="Y724" s="121" t="b">
        <f>Table1[[#This Row],[Column1]]=Table1[[#This Row],[OFF1]]</f>
        <v>1</v>
      </c>
    </row>
    <row r="725" spans="1:25" ht="13" hidden="1" customHeight="1">
      <c r="A725" s="11">
        <v>719</v>
      </c>
      <c r="B725" s="47">
        <v>203908859</v>
      </c>
      <c r="C725" s="87" t="s">
        <v>777</v>
      </c>
      <c r="D725" s="11" t="s">
        <v>778</v>
      </c>
      <c r="E725" s="48" t="s">
        <v>31</v>
      </c>
      <c r="F725" s="48" t="s">
        <v>74</v>
      </c>
      <c r="G725" s="11" t="s">
        <v>64</v>
      </c>
      <c r="H725" s="11" t="s">
        <v>75</v>
      </c>
      <c r="I725" s="11">
        <v>1299</v>
      </c>
      <c r="J725" s="49" t="str">
        <f>VLOOKUP(Table1[[#This Row],[Psoft No]],[1]Roster!$C$1:$AJ$1369,9,0)</f>
        <v>Day Shift</v>
      </c>
      <c r="K725" s="49" t="s">
        <v>76</v>
      </c>
      <c r="L725" s="49" t="str">
        <f>VLOOKUP(Table1[[#This Row],[Psoft No]],[1]Roster!$C$1:$AJ$1369,11,0)</f>
        <v>Sunday</v>
      </c>
      <c r="M725" s="49" t="str">
        <f>VLOOKUP(Table1[[#This Row],[Psoft No]],[1]Roster!$C$1:$AJ$1369,12,0)</f>
        <v>Monday</v>
      </c>
      <c r="N725" s="48" t="s">
        <v>79</v>
      </c>
      <c r="O725" s="49" t="s">
        <v>37</v>
      </c>
      <c r="P725" s="11" t="s">
        <v>80</v>
      </c>
      <c r="Q725" s="11" t="s">
        <v>81</v>
      </c>
      <c r="R725" s="49" t="s">
        <v>642</v>
      </c>
      <c r="S725" s="11" t="s">
        <v>1775</v>
      </c>
      <c r="T725" s="126" t="str">
        <f>IF(COUNTIFS('DWD RAW File'!$E:$E,$B725,'DWD RAW File'!$AF:$AF,$C$1)&gt;0, IF(COUNTIFS('DWD RAW File'!$E:$E,$B725,'DWD RAW File'!$AF:$AF,$C$1,'DWD RAW File'!$AB:$AB,"Present")&gt;0,"6th Day OT","OFF"), IF(COUNTIFS('DWD RAW File'!$E:$E,$B725,'DWD RAW File'!$AG:$AG,$C$1)&gt;0, IF(COUNTIFS('DWD RAW File'!$E:$E,$B725,'DWD RAW File'!$AG:$AG,$C$1,'DWD RAW File'!$AB:$AB,"Present")&gt;0,"7th Day OT","OFF"), IF(COUNTIFS('DWD RAW File'!$E:$E,$B725,'DWD RAW File'!$AB:$AB,"Present")&gt;0, "P", IF(COUNTIFS('DWD RAW File'!$E:$E,$B725,'DWD RAW File'!$AB:$AB,"Not Present",'DWD RAW File'!$AK:$AK,"&lt;&gt;")&gt;0, _xlfn.XLOOKUP($B725,'DWD RAW File'!$E:$E,'DWD RAW File'!$AK:$AK,""), IF(COUNTIFS('DWD RAW File'!$E:$E,$B725,'DWD RAW File'!$AB:$AB,"Not Present",'DWD RAW File'!$AL:$AL,"&lt;&gt;")&gt;0, _xlfn.XLOOKUP($B725,'DWD RAW File'!$E:$E,'DWD RAW File'!$AL:$AL,""), "AB")))))</f>
        <v>P</v>
      </c>
      <c r="U725" s="97"/>
      <c r="V725" s="51">
        <v>45537</v>
      </c>
      <c r="W725" s="49" t="s">
        <v>1562</v>
      </c>
      <c r="X725" s="121" t="str">
        <f>VLOOKUP(Table1[[#This Row],[Psoft No]],[2]Roster_1788384531598!$E$1:$AU$1334,28,0)</f>
        <v>Sunday</v>
      </c>
      <c r="Y725" s="121" t="b">
        <f>Table1[[#This Row],[Column1]]=Table1[[#This Row],[OFF1]]</f>
        <v>1</v>
      </c>
    </row>
    <row r="726" spans="1:25" ht="13" hidden="1" customHeight="1">
      <c r="A726" s="11">
        <v>720</v>
      </c>
      <c r="B726" s="47">
        <v>206073363</v>
      </c>
      <c r="C726" s="87" t="s">
        <v>779</v>
      </c>
      <c r="D726" s="11" t="s">
        <v>780</v>
      </c>
      <c r="E726" s="48" t="s">
        <v>31</v>
      </c>
      <c r="F726" s="48" t="s">
        <v>74</v>
      </c>
      <c r="G726" s="11" t="s">
        <v>64</v>
      </c>
      <c r="H726" s="11" t="s">
        <v>75</v>
      </c>
      <c r="I726" s="11">
        <v>1299</v>
      </c>
      <c r="J726" s="49" t="str">
        <f>VLOOKUP(Table1[[#This Row],[Psoft No]],[1]Roster!$C$1:$AJ$1369,9,0)</f>
        <v>Day Shift</v>
      </c>
      <c r="K726" s="49" t="s">
        <v>76</v>
      </c>
      <c r="L726" s="49" t="str">
        <f>VLOOKUP(Table1[[#This Row],[Psoft No]],[1]Roster!$C$1:$AJ$1369,11,0)</f>
        <v>Saturday</v>
      </c>
      <c r="M726" s="49" t="str">
        <f>VLOOKUP(Table1[[#This Row],[Psoft No]],[1]Roster!$C$1:$AJ$1369,12,0)</f>
        <v>Sunday</v>
      </c>
      <c r="N726" s="48" t="s">
        <v>79</v>
      </c>
      <c r="O726" s="49" t="s">
        <v>37</v>
      </c>
      <c r="P726" s="11" t="s">
        <v>80</v>
      </c>
      <c r="Q726" s="11" t="s">
        <v>81</v>
      </c>
      <c r="R726" s="49" t="s">
        <v>642</v>
      </c>
      <c r="S726" s="11" t="s">
        <v>1775</v>
      </c>
      <c r="T726" s="126" t="str">
        <f>IF(COUNTIFS('DWD RAW File'!$E:$E,$B726,'DWD RAW File'!$AF:$AF,$C$1)&gt;0, IF(COUNTIFS('DWD RAW File'!$E:$E,$B726,'DWD RAW File'!$AF:$AF,$C$1,'DWD RAW File'!$AB:$AB,"Present")&gt;0,"6th Day OT","OFF"), IF(COUNTIFS('DWD RAW File'!$E:$E,$B726,'DWD RAW File'!$AG:$AG,$C$1)&gt;0, IF(COUNTIFS('DWD RAW File'!$E:$E,$B726,'DWD RAW File'!$AG:$AG,$C$1,'DWD RAW File'!$AB:$AB,"Present")&gt;0,"7th Day OT","OFF"), IF(COUNTIFS('DWD RAW File'!$E:$E,$B726,'DWD RAW File'!$AB:$AB,"Present")&gt;0, "P", IF(COUNTIFS('DWD RAW File'!$E:$E,$B726,'DWD RAW File'!$AB:$AB,"Not Present",'DWD RAW File'!$AK:$AK,"&lt;&gt;")&gt;0, _xlfn.XLOOKUP($B726,'DWD RAW File'!$E:$E,'DWD RAW File'!$AK:$AK,""), IF(COUNTIFS('DWD RAW File'!$E:$E,$B726,'DWD RAW File'!$AB:$AB,"Not Present",'DWD RAW File'!$AL:$AL,"&lt;&gt;")&gt;0, _xlfn.XLOOKUP($B726,'DWD RAW File'!$E:$E,'DWD RAW File'!$AL:$AL,""), "AB")))))</f>
        <v>P</v>
      </c>
      <c r="U726" s="97"/>
      <c r="V726" s="51">
        <v>45929</v>
      </c>
      <c r="W726" s="49" t="s">
        <v>1562</v>
      </c>
      <c r="X726" s="121" t="str">
        <f>VLOOKUP(Table1[[#This Row],[Psoft No]],[2]Roster_1788384531598!$E$1:$AU$1334,28,0)</f>
        <v>Saturday</v>
      </c>
      <c r="Y726" s="121" t="b">
        <f>Table1[[#This Row],[Column1]]=Table1[[#This Row],[OFF1]]</f>
        <v>1</v>
      </c>
    </row>
    <row r="727" spans="1:25" ht="13" hidden="1" customHeight="1">
      <c r="A727" s="11">
        <v>721</v>
      </c>
      <c r="B727" s="47">
        <v>205839586</v>
      </c>
      <c r="C727" s="87" t="s">
        <v>781</v>
      </c>
      <c r="D727" s="11" t="s">
        <v>782</v>
      </c>
      <c r="E727" s="48" t="s">
        <v>31</v>
      </c>
      <c r="F727" s="48" t="s">
        <v>74</v>
      </c>
      <c r="G727" s="11" t="s">
        <v>64</v>
      </c>
      <c r="H727" s="11" t="s">
        <v>75</v>
      </c>
      <c r="I727" s="11">
        <v>1299</v>
      </c>
      <c r="J727" s="49" t="str">
        <f>VLOOKUP(Table1[[#This Row],[Psoft No]],[1]Roster!$C$1:$AJ$1369,9,0)</f>
        <v>Day Shift</v>
      </c>
      <c r="K727" s="49" t="s">
        <v>76</v>
      </c>
      <c r="L727" s="49" t="str">
        <f>VLOOKUP(Table1[[#This Row],[Psoft No]],[1]Roster!$C$1:$AJ$1369,11,0)</f>
        <v>Saturday</v>
      </c>
      <c r="M727" s="49" t="str">
        <f>VLOOKUP(Table1[[#This Row],[Psoft No]],[1]Roster!$C$1:$AJ$1369,12,0)</f>
        <v>Sunday</v>
      </c>
      <c r="N727" s="48" t="s">
        <v>86</v>
      </c>
      <c r="O727" s="49" t="s">
        <v>37</v>
      </c>
      <c r="P727" s="11" t="s">
        <v>80</v>
      </c>
      <c r="Q727" s="11" t="s">
        <v>90</v>
      </c>
      <c r="R727" s="11" t="s">
        <v>2773</v>
      </c>
      <c r="S727" s="11" t="s">
        <v>2774</v>
      </c>
      <c r="T727" s="126" t="s">
        <v>7</v>
      </c>
      <c r="U727" s="97"/>
      <c r="V727" s="51">
        <v>45894</v>
      </c>
      <c r="W727" s="49" t="s">
        <v>1562</v>
      </c>
      <c r="X727" s="121" t="str">
        <f>VLOOKUP(Table1[[#This Row],[Psoft No]],[2]Roster_1788384531598!$E$1:$AU$1334,28,0)</f>
        <v>Saturday</v>
      </c>
      <c r="Y727" s="121" t="b">
        <f>Table1[[#This Row],[Column1]]=Table1[[#This Row],[OFF1]]</f>
        <v>1</v>
      </c>
    </row>
    <row r="728" spans="1:25" ht="13" hidden="1" customHeight="1">
      <c r="A728" s="11">
        <v>722</v>
      </c>
      <c r="B728" s="47">
        <v>204172862</v>
      </c>
      <c r="C728" s="87" t="s">
        <v>783</v>
      </c>
      <c r="D728" s="11" t="s">
        <v>784</v>
      </c>
      <c r="E728" s="48" t="s">
        <v>31</v>
      </c>
      <c r="F728" s="48" t="s">
        <v>74</v>
      </c>
      <c r="G728" s="11" t="s">
        <v>64</v>
      </c>
      <c r="H728" s="11" t="s">
        <v>75</v>
      </c>
      <c r="I728" s="11">
        <v>1299</v>
      </c>
      <c r="J728" s="49" t="str">
        <f>VLOOKUP(Table1[[#This Row],[Psoft No]],[1]Roster!$C$1:$AJ$1369,9,0)</f>
        <v>Night Shift</v>
      </c>
      <c r="K728" s="49" t="s">
        <v>76</v>
      </c>
      <c r="L728" s="49" t="str">
        <f>VLOOKUP(Table1[[#This Row],[Psoft No]],[1]Roster!$C$1:$AJ$1369,11,0)</f>
        <v>Thursday</v>
      </c>
      <c r="M728" s="49" t="str">
        <f>VLOOKUP(Table1[[#This Row],[Psoft No]],[1]Roster!$C$1:$AJ$1369,12,0)</f>
        <v>Friday</v>
      </c>
      <c r="N728" s="48" t="s">
        <v>79</v>
      </c>
      <c r="O728" s="49" t="s">
        <v>37</v>
      </c>
      <c r="P728" s="11" t="s">
        <v>80</v>
      </c>
      <c r="Q728" s="11" t="s">
        <v>81</v>
      </c>
      <c r="R728" s="49" t="s">
        <v>622</v>
      </c>
      <c r="S728" s="11" t="s">
        <v>623</v>
      </c>
      <c r="T728" s="126" t="str">
        <f>IF(COUNTIFS('DWD RAW File'!$E:$E,$B728,'DWD RAW File'!$AF:$AF,$C$1)&gt;0, IF(COUNTIFS('DWD RAW File'!$E:$E,$B728,'DWD RAW File'!$AF:$AF,$C$1,'DWD RAW File'!$AB:$AB,"Present")&gt;0,"6th Day OT","OFF"), IF(COUNTIFS('DWD RAW File'!$E:$E,$B728,'DWD RAW File'!$AG:$AG,$C$1)&gt;0, IF(COUNTIFS('DWD RAW File'!$E:$E,$B728,'DWD RAW File'!$AG:$AG,$C$1,'DWD RAW File'!$AB:$AB,"Present")&gt;0,"7th Day OT","OFF"), IF(COUNTIFS('DWD RAW File'!$E:$E,$B728,'DWD RAW File'!$AB:$AB,"Present")&gt;0, "P", IF(COUNTIFS('DWD RAW File'!$E:$E,$B728,'DWD RAW File'!$AB:$AB,"Not Present",'DWD RAW File'!$AK:$AK,"&lt;&gt;")&gt;0, _xlfn.XLOOKUP($B728,'DWD RAW File'!$E:$E,'DWD RAW File'!$AK:$AK,""), IF(COUNTIFS('DWD RAW File'!$E:$E,$B728,'DWD RAW File'!$AB:$AB,"Not Present",'DWD RAW File'!$AL:$AL,"&lt;&gt;")&gt;0, _xlfn.XLOOKUP($B728,'DWD RAW File'!$E:$E,'DWD RAW File'!$AL:$AL,""), "AB")))))</f>
        <v>P</v>
      </c>
      <c r="U728" s="97"/>
      <c r="V728" s="51">
        <v>45568</v>
      </c>
      <c r="W728" s="49" t="s">
        <v>1561</v>
      </c>
      <c r="X728" s="121" t="str">
        <f>VLOOKUP(Table1[[#This Row],[Psoft No]],[2]Roster_1788384531598!$E$1:$AU$1334,28,0)</f>
        <v>Thursday</v>
      </c>
      <c r="Y728" s="121" t="b">
        <f>Table1[[#This Row],[Column1]]=Table1[[#This Row],[OFF1]]</f>
        <v>1</v>
      </c>
    </row>
    <row r="729" spans="1:25" ht="13" hidden="1" customHeight="1">
      <c r="A729" s="11">
        <v>723</v>
      </c>
      <c r="B729" s="47">
        <v>203741316</v>
      </c>
      <c r="C729" s="87" t="s">
        <v>785</v>
      </c>
      <c r="D729" s="11" t="s">
        <v>786</v>
      </c>
      <c r="E729" s="48" t="s">
        <v>31</v>
      </c>
      <c r="F729" s="48" t="s">
        <v>74</v>
      </c>
      <c r="G729" s="11" t="s">
        <v>64</v>
      </c>
      <c r="H729" s="11" t="s">
        <v>75</v>
      </c>
      <c r="I729" s="11">
        <v>1299</v>
      </c>
      <c r="J729" s="49" t="str">
        <f>VLOOKUP(Table1[[#This Row],[Psoft No]],[1]Roster!$C$1:$AJ$1369,9,0)</f>
        <v>Day Shift</v>
      </c>
      <c r="K729" s="49" t="s">
        <v>76</v>
      </c>
      <c r="L729" s="49" t="str">
        <f>VLOOKUP(Table1[[#This Row],[Psoft No]],[1]Roster!$C$1:$AJ$1369,11,0)</f>
        <v>Sunday</v>
      </c>
      <c r="M729" s="49" t="str">
        <f>VLOOKUP(Table1[[#This Row],[Psoft No]],[1]Roster!$C$1:$AJ$1369,12,0)</f>
        <v>Monday</v>
      </c>
      <c r="N729" s="48" t="s">
        <v>79</v>
      </c>
      <c r="O729" s="49" t="s">
        <v>37</v>
      </c>
      <c r="P729" s="11" t="s">
        <v>80</v>
      </c>
      <c r="Q729" s="11" t="s">
        <v>81</v>
      </c>
      <c r="R729" s="49" t="s">
        <v>642</v>
      </c>
      <c r="S729" s="11" t="s">
        <v>1775</v>
      </c>
      <c r="T729" s="126" t="str">
        <f>IF(COUNTIFS('DWD RAW File'!$E:$E,$B729,'DWD RAW File'!$AF:$AF,$C$1)&gt;0, IF(COUNTIFS('DWD RAW File'!$E:$E,$B729,'DWD RAW File'!$AF:$AF,$C$1,'DWD RAW File'!$AB:$AB,"Present")&gt;0,"6th Day OT","OFF"), IF(COUNTIFS('DWD RAW File'!$E:$E,$B729,'DWD RAW File'!$AG:$AG,$C$1)&gt;0, IF(COUNTIFS('DWD RAW File'!$E:$E,$B729,'DWD RAW File'!$AG:$AG,$C$1,'DWD RAW File'!$AB:$AB,"Present")&gt;0,"7th Day OT","OFF"), IF(COUNTIFS('DWD RAW File'!$E:$E,$B729,'DWD RAW File'!$AB:$AB,"Present")&gt;0, "P", IF(COUNTIFS('DWD RAW File'!$E:$E,$B729,'DWD RAW File'!$AB:$AB,"Not Present",'DWD RAW File'!$AK:$AK,"&lt;&gt;")&gt;0, _xlfn.XLOOKUP($B729,'DWD RAW File'!$E:$E,'DWD RAW File'!$AK:$AK,""), IF(COUNTIFS('DWD RAW File'!$E:$E,$B729,'DWD RAW File'!$AB:$AB,"Not Present",'DWD RAW File'!$AL:$AL,"&lt;&gt;")&gt;0, _xlfn.XLOOKUP($B729,'DWD RAW File'!$E:$E,'DWD RAW File'!$AL:$AL,""), "AB")))))</f>
        <v>P</v>
      </c>
      <c r="U729" s="97"/>
      <c r="V729" s="51">
        <v>45502</v>
      </c>
      <c r="W729" s="49" t="s">
        <v>1562</v>
      </c>
      <c r="X729" s="121" t="str">
        <f>VLOOKUP(Table1[[#This Row],[Psoft No]],[2]Roster_1788384531598!$E$1:$AU$1334,28,0)</f>
        <v>Sunday</v>
      </c>
      <c r="Y729" s="121" t="b">
        <f>Table1[[#This Row],[Column1]]=Table1[[#This Row],[OFF1]]</f>
        <v>1</v>
      </c>
    </row>
    <row r="730" spans="1:25" ht="13" hidden="1" customHeight="1">
      <c r="A730" s="11">
        <v>724</v>
      </c>
      <c r="B730" s="47">
        <v>204116867</v>
      </c>
      <c r="C730" s="87" t="s">
        <v>787</v>
      </c>
      <c r="D730" s="11" t="s">
        <v>788</v>
      </c>
      <c r="E730" s="48" t="s">
        <v>31</v>
      </c>
      <c r="F730" s="48" t="s">
        <v>74</v>
      </c>
      <c r="G730" s="11" t="s">
        <v>64</v>
      </c>
      <c r="H730" s="11" t="s">
        <v>75</v>
      </c>
      <c r="I730" s="11">
        <v>1299</v>
      </c>
      <c r="J730" s="49" t="str">
        <f>VLOOKUP(Table1[[#This Row],[Psoft No]],[1]Roster!$C$1:$AJ$1369,9,0)</f>
        <v>Night Shift</v>
      </c>
      <c r="K730" s="49" t="s">
        <v>76</v>
      </c>
      <c r="L730" s="49" t="s">
        <v>36</v>
      </c>
      <c r="M730" s="49" t="str">
        <f>VLOOKUP(Table1[[#This Row],[Psoft No]],[1]Roster!$C$1:$AJ$1369,12,0)</f>
        <v>Thursday</v>
      </c>
      <c r="N730" s="48" t="s">
        <v>86</v>
      </c>
      <c r="O730" s="49" t="s">
        <v>37</v>
      </c>
      <c r="P730" s="11" t="s">
        <v>80</v>
      </c>
      <c r="Q730" s="11" t="s">
        <v>87</v>
      </c>
      <c r="R730" s="11" t="s">
        <v>626</v>
      </c>
      <c r="S730" s="11" t="s">
        <v>627</v>
      </c>
      <c r="T730" s="126" t="s">
        <v>1</v>
      </c>
      <c r="U730" s="97" t="s">
        <v>2930</v>
      </c>
      <c r="V730" s="51">
        <v>45561</v>
      </c>
      <c r="W730" s="49" t="s">
        <v>1561</v>
      </c>
      <c r="X730" s="121" t="str">
        <f>VLOOKUP(Table1[[#This Row],[Psoft No]],[2]Roster_1788384531598!$E$1:$AU$1334,28,0)</f>
        <v>Wednesday</v>
      </c>
      <c r="Y730" s="121" t="b">
        <f>Table1[[#This Row],[Column1]]=Table1[[#This Row],[OFF1]]</f>
        <v>0</v>
      </c>
    </row>
    <row r="731" spans="1:25" ht="13" hidden="1" customHeight="1">
      <c r="A731" s="11">
        <v>725</v>
      </c>
      <c r="B731" s="47">
        <v>203800485</v>
      </c>
      <c r="C731" s="87" t="s">
        <v>2329</v>
      </c>
      <c r="D731" s="11" t="s">
        <v>2330</v>
      </c>
      <c r="E731" s="48" t="s">
        <v>31</v>
      </c>
      <c r="F731" s="48" t="s">
        <v>74</v>
      </c>
      <c r="G731" s="11" t="s">
        <v>64</v>
      </c>
      <c r="H731" s="11" t="s">
        <v>75</v>
      </c>
      <c r="I731" s="11">
        <v>1299</v>
      </c>
      <c r="J731" s="49" t="str">
        <f>VLOOKUP(Table1[[#This Row],[Psoft No]],[1]Roster!$C$1:$AJ$1369,9,0)</f>
        <v>Day Shift</v>
      </c>
      <c r="K731" s="49" t="s">
        <v>76</v>
      </c>
      <c r="L731" s="49" t="s">
        <v>36</v>
      </c>
      <c r="M731" s="49" t="str">
        <f>VLOOKUP(Table1[[#This Row],[Psoft No]],[1]Roster!$C$1:$AJ$1369,12,0)</f>
        <v>Thursday</v>
      </c>
      <c r="N731" s="48" t="s">
        <v>86</v>
      </c>
      <c r="O731" s="49" t="s">
        <v>37</v>
      </c>
      <c r="P731" s="11" t="s">
        <v>80</v>
      </c>
      <c r="Q731" s="11" t="s">
        <v>90</v>
      </c>
      <c r="R731" s="49" t="s">
        <v>642</v>
      </c>
      <c r="S731" s="11" t="s">
        <v>1775</v>
      </c>
      <c r="T731" s="126" t="s">
        <v>1</v>
      </c>
      <c r="U731" s="97" t="s">
        <v>2930</v>
      </c>
      <c r="V731" s="51">
        <v>45516</v>
      </c>
      <c r="W731" s="49" t="s">
        <v>1562</v>
      </c>
      <c r="X731" s="121" t="str">
        <f>VLOOKUP(Table1[[#This Row],[Psoft No]],[2]Roster_1788384531598!$E$1:$AU$1334,28,0)</f>
        <v>Wednesday</v>
      </c>
      <c r="Y731" s="121" t="b">
        <f>Table1[[#This Row],[Column1]]=Table1[[#This Row],[OFF1]]</f>
        <v>0</v>
      </c>
    </row>
    <row r="732" spans="1:25" ht="13" hidden="1" customHeight="1">
      <c r="A732" s="11">
        <v>726</v>
      </c>
      <c r="B732" s="47">
        <v>204010535</v>
      </c>
      <c r="C732" s="87" t="s">
        <v>789</v>
      </c>
      <c r="D732" s="11" t="s">
        <v>790</v>
      </c>
      <c r="E732" s="48" t="s">
        <v>31</v>
      </c>
      <c r="F732" s="48" t="s">
        <v>74</v>
      </c>
      <c r="G732" s="11" t="s">
        <v>64</v>
      </c>
      <c r="H732" s="11" t="s">
        <v>75</v>
      </c>
      <c r="I732" s="11">
        <v>1299</v>
      </c>
      <c r="J732" s="49" t="str">
        <f>VLOOKUP(Table1[[#This Row],[Psoft No]],[1]Roster!$C$1:$AJ$1369,9,0)</f>
        <v>Night Shift</v>
      </c>
      <c r="K732" s="49" t="s">
        <v>76</v>
      </c>
      <c r="L732" s="49" t="str">
        <f>VLOOKUP(Table1[[#This Row],[Psoft No]],[1]Roster!$C$1:$AJ$1369,11,0)</f>
        <v>Thursday</v>
      </c>
      <c r="M732" s="49" t="str">
        <f>VLOOKUP(Table1[[#This Row],[Psoft No]],[1]Roster!$C$1:$AJ$1369,12,0)</f>
        <v>Friday</v>
      </c>
      <c r="N732" s="48" t="s">
        <v>86</v>
      </c>
      <c r="O732" s="49" t="s">
        <v>37</v>
      </c>
      <c r="P732" s="11" t="s">
        <v>80</v>
      </c>
      <c r="Q732" s="11" t="s">
        <v>90</v>
      </c>
      <c r="R732" s="49" t="s">
        <v>622</v>
      </c>
      <c r="S732" s="11" t="s">
        <v>623</v>
      </c>
      <c r="T732" s="126" t="str">
        <f>IF(COUNTIFS('DWD RAW File'!$E:$E,$B732,'DWD RAW File'!$AF:$AF,$C$1)&gt;0, IF(COUNTIFS('DWD RAW File'!$E:$E,$B732,'DWD RAW File'!$AF:$AF,$C$1,'DWD RAW File'!$AB:$AB,"Present")&gt;0,"6th Day OT","OFF"), IF(COUNTIFS('DWD RAW File'!$E:$E,$B732,'DWD RAW File'!$AG:$AG,$C$1)&gt;0, IF(COUNTIFS('DWD RAW File'!$E:$E,$B732,'DWD RAW File'!$AG:$AG,$C$1,'DWD RAW File'!$AB:$AB,"Present")&gt;0,"7th Day OT","OFF"), IF(COUNTIFS('DWD RAW File'!$E:$E,$B732,'DWD RAW File'!$AB:$AB,"Present")&gt;0, "P", IF(COUNTIFS('DWD RAW File'!$E:$E,$B732,'DWD RAW File'!$AB:$AB,"Not Present",'DWD RAW File'!$AK:$AK,"&lt;&gt;")&gt;0, _xlfn.XLOOKUP($B732,'DWD RAW File'!$E:$E,'DWD RAW File'!$AK:$AK,""), IF(COUNTIFS('DWD RAW File'!$E:$E,$B732,'DWD RAW File'!$AB:$AB,"Not Present",'DWD RAW File'!$AL:$AL,"&lt;&gt;")&gt;0, _xlfn.XLOOKUP($B732,'DWD RAW File'!$E:$E,'DWD RAW File'!$AL:$AL,""), "AB")))))</f>
        <v>P</v>
      </c>
      <c r="U732" s="97"/>
      <c r="V732" s="51">
        <v>45551</v>
      </c>
      <c r="W732" s="49" t="s">
        <v>1562</v>
      </c>
      <c r="X732" s="121" t="str">
        <f>VLOOKUP(Table1[[#This Row],[Psoft No]],[2]Roster_1788384531598!$E$1:$AU$1334,28,0)</f>
        <v>Thursday</v>
      </c>
      <c r="Y732" s="121" t="b">
        <f>Table1[[#This Row],[Column1]]=Table1[[#This Row],[OFF1]]</f>
        <v>1</v>
      </c>
    </row>
    <row r="733" spans="1:25" ht="13" hidden="1" customHeight="1">
      <c r="A733" s="11">
        <v>727</v>
      </c>
      <c r="B733" s="47">
        <v>203514419</v>
      </c>
      <c r="C733" s="87" t="s">
        <v>791</v>
      </c>
      <c r="D733" s="11" t="s">
        <v>792</v>
      </c>
      <c r="E733" s="48" t="s">
        <v>31</v>
      </c>
      <c r="F733" s="48" t="s">
        <v>74</v>
      </c>
      <c r="G733" s="11" t="s">
        <v>64</v>
      </c>
      <c r="H733" s="11" t="s">
        <v>75</v>
      </c>
      <c r="I733" s="11">
        <v>1299</v>
      </c>
      <c r="J733" s="49" t="str">
        <f>VLOOKUP(Table1[[#This Row],[Psoft No]],[1]Roster!$C$1:$AJ$1369,9,0)</f>
        <v>Night Shift</v>
      </c>
      <c r="K733" s="49" t="s">
        <v>76</v>
      </c>
      <c r="L733" s="49" t="str">
        <f>VLOOKUP(Table1[[#This Row],[Psoft No]],[1]Roster!$C$1:$AJ$1369,11,0)</f>
        <v>Wednesday</v>
      </c>
      <c r="M733" s="49" t="str">
        <f>VLOOKUP(Table1[[#This Row],[Psoft No]],[1]Roster!$C$1:$AJ$1369,12,0)</f>
        <v>Thursday</v>
      </c>
      <c r="N733" s="48" t="s">
        <v>79</v>
      </c>
      <c r="O733" s="49" t="s">
        <v>37</v>
      </c>
      <c r="P733" s="11" t="s">
        <v>80</v>
      </c>
      <c r="Q733" s="11" t="s">
        <v>81</v>
      </c>
      <c r="R733" s="11" t="s">
        <v>1055</v>
      </c>
      <c r="S733" s="11" t="s">
        <v>2651</v>
      </c>
      <c r="T733" s="126" t="str">
        <f>IF(COUNTIFS('DWD RAW File'!$E:$E,$B733,'DWD RAW File'!$AF:$AF,$C$1)&gt;0, IF(COUNTIFS('DWD RAW File'!$E:$E,$B733,'DWD RAW File'!$AF:$AF,$C$1,'DWD RAW File'!$AB:$AB,"Present")&gt;0,"6th Day OT","OFF"), IF(COUNTIFS('DWD RAW File'!$E:$E,$B733,'DWD RAW File'!$AG:$AG,$C$1)&gt;0, IF(COUNTIFS('DWD RAW File'!$E:$E,$B733,'DWD RAW File'!$AG:$AG,$C$1,'DWD RAW File'!$AB:$AB,"Present")&gt;0,"7th Day OT","OFF"), IF(COUNTIFS('DWD RAW File'!$E:$E,$B733,'DWD RAW File'!$AB:$AB,"Present")&gt;0, "P", IF(COUNTIFS('DWD RAW File'!$E:$E,$B733,'DWD RAW File'!$AB:$AB,"Not Present",'DWD RAW File'!$AK:$AK,"&lt;&gt;")&gt;0, _xlfn.XLOOKUP($B733,'DWD RAW File'!$E:$E,'DWD RAW File'!$AK:$AK,""), IF(COUNTIFS('DWD RAW File'!$E:$E,$B733,'DWD RAW File'!$AB:$AB,"Not Present",'DWD RAW File'!$AL:$AL,"&lt;&gt;")&gt;0, _xlfn.XLOOKUP($B733,'DWD RAW File'!$E:$E,'DWD RAW File'!$AL:$AL,""), "AB")))))</f>
        <v>OFF</v>
      </c>
      <c r="U733" s="97"/>
      <c r="V733" s="51">
        <v>45463</v>
      </c>
      <c r="W733" s="49" t="s">
        <v>1562</v>
      </c>
      <c r="X733" s="121" t="str">
        <f>VLOOKUP(Table1[[#This Row],[Psoft No]],[2]Roster_1788384531598!$E$1:$AU$1334,28,0)</f>
        <v>Wednesday</v>
      </c>
      <c r="Y733" s="121" t="b">
        <f>Table1[[#This Row],[Column1]]=Table1[[#This Row],[OFF1]]</f>
        <v>1</v>
      </c>
    </row>
    <row r="734" spans="1:25" ht="13" hidden="1" customHeight="1">
      <c r="A734" s="11">
        <v>728</v>
      </c>
      <c r="B734" s="47">
        <v>203851106</v>
      </c>
      <c r="C734" s="87" t="s">
        <v>793</v>
      </c>
      <c r="D734" s="11" t="s">
        <v>794</v>
      </c>
      <c r="E734" s="48" t="s">
        <v>31</v>
      </c>
      <c r="F734" s="48" t="s">
        <v>74</v>
      </c>
      <c r="G734" s="11" t="s">
        <v>64</v>
      </c>
      <c r="H734" s="11" t="s">
        <v>75</v>
      </c>
      <c r="I734" s="11">
        <v>1299</v>
      </c>
      <c r="J734" s="49" t="str">
        <f>VLOOKUP(Table1[[#This Row],[Psoft No]],[1]Roster!$C$1:$AJ$1369,9,0)</f>
        <v>Night Shift</v>
      </c>
      <c r="K734" s="49" t="s">
        <v>76</v>
      </c>
      <c r="L734" s="49" t="str">
        <f>VLOOKUP(Table1[[#This Row],[Psoft No]],[1]Roster!$C$1:$AJ$1369,11,0)</f>
        <v>Thursday</v>
      </c>
      <c r="M734" s="49" t="str">
        <f>VLOOKUP(Table1[[#This Row],[Psoft No]],[1]Roster!$C$1:$AJ$1369,12,0)</f>
        <v>Friday</v>
      </c>
      <c r="N734" s="48" t="s">
        <v>79</v>
      </c>
      <c r="O734" s="49" t="s">
        <v>37</v>
      </c>
      <c r="P734" s="11" t="s">
        <v>80</v>
      </c>
      <c r="Q734" s="11" t="s">
        <v>81</v>
      </c>
      <c r="R734" s="49" t="s">
        <v>642</v>
      </c>
      <c r="S734" s="11" t="s">
        <v>1775</v>
      </c>
      <c r="T734" s="126" t="str">
        <f>IF(COUNTIFS('DWD RAW File'!$E:$E,$B734,'DWD RAW File'!$AF:$AF,$C$1)&gt;0, IF(COUNTIFS('DWD RAW File'!$E:$E,$B734,'DWD RAW File'!$AF:$AF,$C$1,'DWD RAW File'!$AB:$AB,"Present")&gt;0,"6th Day OT","OFF"), IF(COUNTIFS('DWD RAW File'!$E:$E,$B734,'DWD RAW File'!$AG:$AG,$C$1)&gt;0, IF(COUNTIFS('DWD RAW File'!$E:$E,$B734,'DWD RAW File'!$AG:$AG,$C$1,'DWD RAW File'!$AB:$AB,"Present")&gt;0,"7th Day OT","OFF"), IF(COUNTIFS('DWD RAW File'!$E:$E,$B734,'DWD RAW File'!$AB:$AB,"Present")&gt;0, "P", IF(COUNTIFS('DWD RAW File'!$E:$E,$B734,'DWD RAW File'!$AB:$AB,"Not Present",'DWD RAW File'!$AK:$AK,"&lt;&gt;")&gt;0, _xlfn.XLOOKUP($B734,'DWD RAW File'!$E:$E,'DWD RAW File'!$AK:$AK,""), IF(COUNTIFS('DWD RAW File'!$E:$E,$B734,'DWD RAW File'!$AB:$AB,"Not Present",'DWD RAW File'!$AL:$AL,"&lt;&gt;")&gt;0, _xlfn.XLOOKUP($B734,'DWD RAW File'!$E:$E,'DWD RAW File'!$AL:$AL,""), "AB")))))</f>
        <v>P</v>
      </c>
      <c r="U734" s="97"/>
      <c r="V734" s="51">
        <v>45524</v>
      </c>
      <c r="W734" s="49" t="s">
        <v>1564</v>
      </c>
      <c r="X734" s="121" t="str">
        <f>VLOOKUP(Table1[[#This Row],[Psoft No]],[2]Roster_1788384531598!$E$1:$AU$1334,28,0)</f>
        <v>Thursday</v>
      </c>
      <c r="Y734" s="121" t="b">
        <f>Table1[[#This Row],[Column1]]=Table1[[#This Row],[OFF1]]</f>
        <v>1</v>
      </c>
    </row>
    <row r="735" spans="1:25" ht="13" hidden="1" customHeight="1">
      <c r="A735" s="11">
        <v>729</v>
      </c>
      <c r="B735" s="11">
        <v>206930332</v>
      </c>
      <c r="C735" s="87" t="s">
        <v>2756</v>
      </c>
      <c r="D735" s="11" t="s">
        <v>2757</v>
      </c>
      <c r="E735" s="48" t="s">
        <v>31</v>
      </c>
      <c r="F735" s="48" t="s">
        <v>74</v>
      </c>
      <c r="G735" s="11" t="s">
        <v>64</v>
      </c>
      <c r="H735" s="11" t="s">
        <v>75</v>
      </c>
      <c r="I735" s="11">
        <v>1299</v>
      </c>
      <c r="J735" s="49" t="str">
        <f>VLOOKUP(Table1[[#This Row],[Psoft No]],[1]Roster!$C$1:$AJ$1369,9,0)</f>
        <v>Night Shift</v>
      </c>
      <c r="K735" s="49" t="s">
        <v>76</v>
      </c>
      <c r="L735" s="49" t="str">
        <f>VLOOKUP(Table1[[#This Row],[Psoft No]],[1]Roster!$C$1:$AJ$1369,11,0)</f>
        <v>Saturday</v>
      </c>
      <c r="M735" s="49" t="str">
        <f>VLOOKUP(Table1[[#This Row],[Psoft No]],[1]Roster!$C$1:$AJ$1369,12,0)</f>
        <v>Sunday</v>
      </c>
      <c r="N735" s="11" t="s">
        <v>89</v>
      </c>
      <c r="O735" s="11" t="s">
        <v>37</v>
      </c>
      <c r="P735" s="11" t="s">
        <v>80</v>
      </c>
      <c r="Q735" s="11" t="s">
        <v>96</v>
      </c>
      <c r="R735" s="11" t="s">
        <v>622</v>
      </c>
      <c r="S735" s="11" t="s">
        <v>623</v>
      </c>
      <c r="T735" s="126" t="str">
        <f>IF(COUNTIFS('DWD RAW File'!$E:$E,$B735,'DWD RAW File'!$AF:$AF,$C$1)&gt;0, IF(COUNTIFS('DWD RAW File'!$E:$E,$B735,'DWD RAW File'!$AF:$AF,$C$1,'DWD RAW File'!$AB:$AB,"Present")&gt;0,"6th Day OT","OFF"), IF(COUNTIFS('DWD RAW File'!$E:$E,$B735,'DWD RAW File'!$AG:$AG,$C$1)&gt;0, IF(COUNTIFS('DWD RAW File'!$E:$E,$B735,'DWD RAW File'!$AG:$AG,$C$1,'DWD RAW File'!$AB:$AB,"Present")&gt;0,"7th Day OT","OFF"), IF(COUNTIFS('DWD RAW File'!$E:$E,$B735,'DWD RAW File'!$AB:$AB,"Present")&gt;0, "P", IF(COUNTIFS('DWD RAW File'!$E:$E,$B735,'DWD RAW File'!$AB:$AB,"Not Present",'DWD RAW File'!$AK:$AK,"&lt;&gt;")&gt;0, _xlfn.XLOOKUP($B735,'DWD RAW File'!$E:$E,'DWD RAW File'!$AK:$AK,""), IF(COUNTIFS('DWD RAW File'!$E:$E,$B735,'DWD RAW File'!$AB:$AB,"Not Present",'DWD RAW File'!$AL:$AL,"&lt;&gt;")&gt;0, _xlfn.XLOOKUP($B735,'DWD RAW File'!$E:$E,'DWD RAW File'!$AL:$AL,""), "AB")))))</f>
        <v>P</v>
      </c>
      <c r="U735" s="97"/>
      <c r="V735" s="51">
        <v>46226</v>
      </c>
      <c r="W735" s="11" t="s">
        <v>1562</v>
      </c>
      <c r="X735" s="121" t="str">
        <f>VLOOKUP(Table1[[#This Row],[Psoft No]],[2]Roster_1788384531598!$E$1:$AU$1334,28,0)</f>
        <v>Saturday</v>
      </c>
      <c r="Y735" s="121" t="b">
        <f>Table1[[#This Row],[Column1]]=Table1[[#This Row],[OFF1]]</f>
        <v>1</v>
      </c>
    </row>
    <row r="736" spans="1:25" ht="13" hidden="1" customHeight="1">
      <c r="A736" s="11">
        <v>730</v>
      </c>
      <c r="B736" s="90">
        <v>203908894</v>
      </c>
      <c r="C736" s="47" t="s">
        <v>2696</v>
      </c>
      <c r="D736" s="87" t="s">
        <v>2697</v>
      </c>
      <c r="E736" s="48" t="s">
        <v>31</v>
      </c>
      <c r="F736" s="48" t="s">
        <v>74</v>
      </c>
      <c r="G736" s="11" t="s">
        <v>64</v>
      </c>
      <c r="H736" s="11" t="s">
        <v>75</v>
      </c>
      <c r="I736" s="11">
        <v>1299</v>
      </c>
      <c r="J736" s="49" t="str">
        <f>VLOOKUP(Table1[[#This Row],[Psoft No]],[1]Roster!$C$1:$AJ$1369,9,0)</f>
        <v>Night Shift</v>
      </c>
      <c r="K736" s="49" t="s">
        <v>76</v>
      </c>
      <c r="L736" s="49" t="str">
        <f>VLOOKUP(Table1[[#This Row],[Psoft No]],[1]Roster!$C$1:$AJ$1369,11,0)</f>
        <v>Wednesday</v>
      </c>
      <c r="M736" s="49" t="str">
        <f>VLOOKUP(Table1[[#This Row],[Psoft No]],[1]Roster!$C$1:$AJ$1369,12,0)</f>
        <v>Thursday</v>
      </c>
      <c r="N736" s="49" t="s">
        <v>89</v>
      </c>
      <c r="O736" s="49" t="s">
        <v>37</v>
      </c>
      <c r="P736" s="11" t="s">
        <v>80</v>
      </c>
      <c r="Q736" s="11" t="s">
        <v>90</v>
      </c>
      <c r="R736" s="11" t="s">
        <v>2773</v>
      </c>
      <c r="S736" s="11" t="s">
        <v>2774</v>
      </c>
      <c r="T736" s="126" t="str">
        <f>IF(COUNTIFS('DWD RAW File'!$E:$E,$B736,'DWD RAW File'!$AF:$AF,$C$1)&gt;0, IF(COUNTIFS('DWD RAW File'!$E:$E,$B736,'DWD RAW File'!$AF:$AF,$C$1,'DWD RAW File'!$AB:$AB,"Present")&gt;0,"6th Day OT","OFF"), IF(COUNTIFS('DWD RAW File'!$E:$E,$B736,'DWD RAW File'!$AG:$AG,$C$1)&gt;0, IF(COUNTIFS('DWD RAW File'!$E:$E,$B736,'DWD RAW File'!$AG:$AG,$C$1,'DWD RAW File'!$AB:$AB,"Present")&gt;0,"7th Day OT","OFF"), IF(COUNTIFS('DWD RAW File'!$E:$E,$B736,'DWD RAW File'!$AB:$AB,"Present")&gt;0, "P", IF(COUNTIFS('DWD RAW File'!$E:$E,$B736,'DWD RAW File'!$AB:$AB,"Not Present",'DWD RAW File'!$AK:$AK,"&lt;&gt;")&gt;0, _xlfn.XLOOKUP($B736,'DWD RAW File'!$E:$E,'DWD RAW File'!$AK:$AK,""), IF(COUNTIFS('DWD RAW File'!$E:$E,$B736,'DWD RAW File'!$AB:$AB,"Not Present",'DWD RAW File'!$AL:$AL,"&lt;&gt;")&gt;0, _xlfn.XLOOKUP($B736,'DWD RAW File'!$E:$E,'DWD RAW File'!$AL:$AL,""), "AB")))))</f>
        <v>OFF</v>
      </c>
      <c r="U736" s="97"/>
      <c r="V736" s="51">
        <v>45537</v>
      </c>
      <c r="W736" s="49" t="s">
        <v>1562</v>
      </c>
      <c r="X736" s="121" t="str">
        <f>VLOOKUP(Table1[[#This Row],[Psoft No]],[2]Roster_1788384531598!$E$1:$AU$1334,28,0)</f>
        <v>Wednesday</v>
      </c>
      <c r="Y736" s="121" t="b">
        <f>Table1[[#This Row],[Column1]]=Table1[[#This Row],[OFF1]]</f>
        <v>1</v>
      </c>
    </row>
    <row r="737" spans="1:25" ht="13" customHeight="1">
      <c r="A737" s="11">
        <v>731</v>
      </c>
      <c r="B737" s="47">
        <v>203468752</v>
      </c>
      <c r="C737" s="87" t="s">
        <v>795</v>
      </c>
      <c r="D737" s="11" t="s">
        <v>796</v>
      </c>
      <c r="E737" s="48" t="s">
        <v>31</v>
      </c>
      <c r="F737" s="48" t="s">
        <v>74</v>
      </c>
      <c r="G737" s="11" t="s">
        <v>64</v>
      </c>
      <c r="H737" s="11" t="s">
        <v>75</v>
      </c>
      <c r="I737" s="11">
        <v>1299</v>
      </c>
      <c r="J737" s="49" t="str">
        <f>VLOOKUP(Table1[[#This Row],[Psoft No]],[1]Roster!$C$1:$AJ$1369,9,0)</f>
        <v>Night Shift</v>
      </c>
      <c r="K737" s="49" t="s">
        <v>76</v>
      </c>
      <c r="L737" s="49" t="str">
        <f>VLOOKUP(Table1[[#This Row],[Psoft No]],[1]Roster!$C$1:$AJ$1369,11,0)</f>
        <v>Saturday</v>
      </c>
      <c r="M737" s="49" t="str">
        <f>VLOOKUP(Table1[[#This Row],[Psoft No]],[1]Roster!$C$1:$AJ$1369,12,0)</f>
        <v>Sunday</v>
      </c>
      <c r="N737" s="48" t="s">
        <v>79</v>
      </c>
      <c r="O737" s="49" t="s">
        <v>37</v>
      </c>
      <c r="P737" s="11" t="s">
        <v>80</v>
      </c>
      <c r="Q737" s="11" t="s">
        <v>81</v>
      </c>
      <c r="R737" s="49" t="s">
        <v>622</v>
      </c>
      <c r="S737" s="11" t="s">
        <v>623</v>
      </c>
      <c r="T737" s="126" t="s">
        <v>4</v>
      </c>
      <c r="U737" s="97"/>
      <c r="V737" s="51">
        <v>45456</v>
      </c>
      <c r="W737" s="49" t="s">
        <v>1564</v>
      </c>
      <c r="X737" s="121" t="str">
        <f>VLOOKUP(Table1[[#This Row],[Psoft No]],[2]Roster_1788384531598!$E$1:$AU$1334,28,0)</f>
        <v>Saturday</v>
      </c>
      <c r="Y737" s="121" t="b">
        <f>Table1[[#This Row],[Column1]]=Table1[[#This Row],[OFF1]]</f>
        <v>1</v>
      </c>
    </row>
    <row r="738" spans="1:25" ht="13" customHeight="1">
      <c r="A738" s="11">
        <v>732</v>
      </c>
      <c r="B738" s="47">
        <v>203965409</v>
      </c>
      <c r="C738" s="87" t="s">
        <v>797</v>
      </c>
      <c r="D738" s="11" t="s">
        <v>798</v>
      </c>
      <c r="E738" s="48" t="s">
        <v>31</v>
      </c>
      <c r="F738" s="48" t="s">
        <v>74</v>
      </c>
      <c r="G738" s="11" t="s">
        <v>64</v>
      </c>
      <c r="H738" s="11" t="s">
        <v>75</v>
      </c>
      <c r="I738" s="11">
        <v>1299</v>
      </c>
      <c r="J738" s="49" t="str">
        <f>VLOOKUP(Table1[[#This Row],[Psoft No]],[1]Roster!$C$1:$AJ$1369,9,0)</f>
        <v>Day Shift</v>
      </c>
      <c r="K738" s="49" t="s">
        <v>76</v>
      </c>
      <c r="L738" s="49" t="str">
        <f>VLOOKUP(Table1[[#This Row],[Psoft No]],[1]Roster!$C$1:$AJ$1369,11,0)</f>
        <v>Thursday</v>
      </c>
      <c r="M738" s="49" t="str">
        <f>VLOOKUP(Table1[[#This Row],[Psoft No]],[1]Roster!$C$1:$AJ$1369,12,0)</f>
        <v>Friday</v>
      </c>
      <c r="N738" s="48" t="s">
        <v>79</v>
      </c>
      <c r="O738" s="49" t="s">
        <v>37</v>
      </c>
      <c r="P738" s="11" t="s">
        <v>80</v>
      </c>
      <c r="Q738" s="11" t="s">
        <v>81</v>
      </c>
      <c r="R738" s="49" t="s">
        <v>642</v>
      </c>
      <c r="S738" s="11" t="s">
        <v>1775</v>
      </c>
      <c r="T738" s="126" t="s">
        <v>4</v>
      </c>
      <c r="U738" s="97"/>
      <c r="V738" s="51">
        <v>45544</v>
      </c>
      <c r="W738" s="49" t="s">
        <v>1562</v>
      </c>
      <c r="X738" s="121" t="str">
        <f>VLOOKUP(Table1[[#This Row],[Psoft No]],[2]Roster_1788384531598!$E$1:$AU$1334,28,0)</f>
        <v>Thursday</v>
      </c>
      <c r="Y738" s="121" t="b">
        <f>Table1[[#This Row],[Column1]]=Table1[[#This Row],[OFF1]]</f>
        <v>1</v>
      </c>
    </row>
    <row r="739" spans="1:25" ht="13" hidden="1" customHeight="1">
      <c r="A739" s="11">
        <v>733</v>
      </c>
      <c r="B739" s="47">
        <v>203965407</v>
      </c>
      <c r="C739" s="87" t="s">
        <v>799</v>
      </c>
      <c r="D739" s="11" t="s">
        <v>800</v>
      </c>
      <c r="E739" s="48" t="s">
        <v>31</v>
      </c>
      <c r="F739" s="48" t="s">
        <v>74</v>
      </c>
      <c r="G739" s="11" t="s">
        <v>64</v>
      </c>
      <c r="H739" s="11" t="s">
        <v>75</v>
      </c>
      <c r="I739" s="11">
        <v>1299</v>
      </c>
      <c r="J739" s="49" t="str">
        <f>VLOOKUP(Table1[[#This Row],[Psoft No]],[1]Roster!$C$1:$AJ$1369,9,0)</f>
        <v>Night Shift</v>
      </c>
      <c r="K739" s="49" t="s">
        <v>76</v>
      </c>
      <c r="L739" s="49" t="str">
        <f>VLOOKUP(Table1[[#This Row],[Psoft No]],[1]Roster!$C$1:$AJ$1369,11,0)</f>
        <v>Saturday</v>
      </c>
      <c r="M739" s="49" t="str">
        <f>VLOOKUP(Table1[[#This Row],[Psoft No]],[1]Roster!$C$1:$AJ$1369,12,0)</f>
        <v>Sunday</v>
      </c>
      <c r="N739" s="48" t="s">
        <v>79</v>
      </c>
      <c r="O739" s="49" t="s">
        <v>37</v>
      </c>
      <c r="P739" s="11" t="s">
        <v>80</v>
      </c>
      <c r="Q739" s="11" t="s">
        <v>81</v>
      </c>
      <c r="R739" s="49" t="s">
        <v>622</v>
      </c>
      <c r="S739" s="11" t="s">
        <v>623</v>
      </c>
      <c r="T739" s="126" t="str">
        <f>IF(COUNTIFS('DWD RAW File'!$E:$E,$B739,'DWD RAW File'!$AF:$AF,$C$1)&gt;0, IF(COUNTIFS('DWD RAW File'!$E:$E,$B739,'DWD RAW File'!$AF:$AF,$C$1,'DWD RAW File'!$AB:$AB,"Present")&gt;0,"6th Day OT","OFF"), IF(COUNTIFS('DWD RAW File'!$E:$E,$B739,'DWD RAW File'!$AG:$AG,$C$1)&gt;0, IF(COUNTIFS('DWD RAW File'!$E:$E,$B739,'DWD RAW File'!$AG:$AG,$C$1,'DWD RAW File'!$AB:$AB,"Present")&gt;0,"7th Day OT","OFF"), IF(COUNTIFS('DWD RAW File'!$E:$E,$B739,'DWD RAW File'!$AB:$AB,"Present")&gt;0, "P", IF(COUNTIFS('DWD RAW File'!$E:$E,$B739,'DWD RAW File'!$AB:$AB,"Not Present",'DWD RAW File'!$AK:$AK,"&lt;&gt;")&gt;0, _xlfn.XLOOKUP($B739,'DWD RAW File'!$E:$E,'DWD RAW File'!$AK:$AK,""), IF(COUNTIFS('DWD RAW File'!$E:$E,$B739,'DWD RAW File'!$AB:$AB,"Not Present",'DWD RAW File'!$AL:$AL,"&lt;&gt;")&gt;0, _xlfn.XLOOKUP($B739,'DWD RAW File'!$E:$E,'DWD RAW File'!$AL:$AL,""), "AB")))))</f>
        <v>P</v>
      </c>
      <c r="U739" s="97"/>
      <c r="V739" s="51">
        <v>45544</v>
      </c>
      <c r="W739" s="49" t="s">
        <v>1562</v>
      </c>
      <c r="X739" s="121" t="str">
        <f>VLOOKUP(Table1[[#This Row],[Psoft No]],[2]Roster_1788384531598!$E$1:$AU$1334,28,0)</f>
        <v>Saturday</v>
      </c>
      <c r="Y739" s="121" t="b">
        <f>Table1[[#This Row],[Column1]]=Table1[[#This Row],[OFF1]]</f>
        <v>1</v>
      </c>
    </row>
    <row r="740" spans="1:25" ht="13" hidden="1" customHeight="1">
      <c r="A740" s="11">
        <v>734</v>
      </c>
      <c r="B740" s="47">
        <v>203965522</v>
      </c>
      <c r="C740" s="87" t="s">
        <v>801</v>
      </c>
      <c r="D740" s="11" t="s">
        <v>802</v>
      </c>
      <c r="E740" s="48" t="s">
        <v>31</v>
      </c>
      <c r="F740" s="48" t="s">
        <v>74</v>
      </c>
      <c r="G740" s="11" t="s">
        <v>64</v>
      </c>
      <c r="H740" s="11" t="s">
        <v>75</v>
      </c>
      <c r="I740" s="11">
        <v>1299</v>
      </c>
      <c r="J740" s="49" t="str">
        <f>VLOOKUP(Table1[[#This Row],[Psoft No]],[1]Roster!$C$1:$AJ$1369,9,0)</f>
        <v>Night Shift</v>
      </c>
      <c r="K740" s="49" t="s">
        <v>76</v>
      </c>
      <c r="L740" s="49" t="str">
        <f>VLOOKUP(Table1[[#This Row],[Psoft No]],[1]Roster!$C$1:$AJ$1369,11,0)</f>
        <v>Tuesday</v>
      </c>
      <c r="M740" s="49" t="str">
        <f>VLOOKUP(Table1[[#This Row],[Psoft No]],[1]Roster!$C$1:$AJ$1369,12,0)</f>
        <v>Wednesday</v>
      </c>
      <c r="N740" s="48" t="s">
        <v>79</v>
      </c>
      <c r="O740" s="49" t="s">
        <v>37</v>
      </c>
      <c r="P740" s="11" t="s">
        <v>80</v>
      </c>
      <c r="Q740" s="11" t="s">
        <v>81</v>
      </c>
      <c r="R740" s="49" t="s">
        <v>622</v>
      </c>
      <c r="S740" s="11" t="s">
        <v>623</v>
      </c>
      <c r="T740" s="126" t="str">
        <f>IF(COUNTIFS('DWD RAW File'!$E:$E,$B740,'DWD RAW File'!$AF:$AF,$C$1)&gt;0, IF(COUNTIFS('DWD RAW File'!$E:$E,$B740,'DWD RAW File'!$AF:$AF,$C$1,'DWD RAW File'!$AB:$AB,"Present")&gt;0,"6th Day OT","OFF"), IF(COUNTIFS('DWD RAW File'!$E:$E,$B740,'DWD RAW File'!$AG:$AG,$C$1)&gt;0, IF(COUNTIFS('DWD RAW File'!$E:$E,$B740,'DWD RAW File'!$AG:$AG,$C$1,'DWD RAW File'!$AB:$AB,"Present")&gt;0,"7th Day OT","OFF"), IF(COUNTIFS('DWD RAW File'!$E:$E,$B740,'DWD RAW File'!$AB:$AB,"Present")&gt;0, "P", IF(COUNTIFS('DWD RAW File'!$E:$E,$B740,'DWD RAW File'!$AB:$AB,"Not Present",'DWD RAW File'!$AK:$AK,"&lt;&gt;")&gt;0, _xlfn.XLOOKUP($B740,'DWD RAW File'!$E:$E,'DWD RAW File'!$AK:$AK,""), IF(COUNTIFS('DWD RAW File'!$E:$E,$B740,'DWD RAW File'!$AB:$AB,"Not Present",'DWD RAW File'!$AL:$AL,"&lt;&gt;")&gt;0, _xlfn.XLOOKUP($B740,'DWD RAW File'!$E:$E,'DWD RAW File'!$AL:$AL,""), "AB")))))</f>
        <v>OFF</v>
      </c>
      <c r="U740" s="97"/>
      <c r="V740" s="51">
        <v>45544</v>
      </c>
      <c r="W740" s="49" t="s">
        <v>1562</v>
      </c>
      <c r="X740" s="121" t="str">
        <f>VLOOKUP(Table1[[#This Row],[Psoft No]],[2]Roster_1788384531598!$E$1:$AU$1334,28,0)</f>
        <v>Tuesday</v>
      </c>
      <c r="Y740" s="121" t="b">
        <f>Table1[[#This Row],[Column1]]=Table1[[#This Row],[OFF1]]</f>
        <v>1</v>
      </c>
    </row>
    <row r="741" spans="1:25" ht="13" hidden="1" customHeight="1">
      <c r="A741" s="11">
        <v>735</v>
      </c>
      <c r="B741" s="47">
        <v>204138500</v>
      </c>
      <c r="C741" s="87" t="s">
        <v>803</v>
      </c>
      <c r="D741" s="11" t="s">
        <v>804</v>
      </c>
      <c r="E741" s="48" t="s">
        <v>31</v>
      </c>
      <c r="F741" s="48" t="s">
        <v>74</v>
      </c>
      <c r="G741" s="11" t="s">
        <v>64</v>
      </c>
      <c r="H741" s="11" t="s">
        <v>75</v>
      </c>
      <c r="I741" s="11">
        <v>1299</v>
      </c>
      <c r="J741" s="49" t="str">
        <f>VLOOKUP(Table1[[#This Row],[Psoft No]],[1]Roster!$C$1:$AJ$1369,9,0)</f>
        <v>Day Shift</v>
      </c>
      <c r="K741" s="49" t="s">
        <v>76</v>
      </c>
      <c r="L741" s="49" t="str">
        <f>VLOOKUP(Table1[[#This Row],[Psoft No]],[1]Roster!$C$1:$AJ$1369,11,0)</f>
        <v>Tuesday</v>
      </c>
      <c r="M741" s="49" t="str">
        <f>VLOOKUP(Table1[[#This Row],[Psoft No]],[1]Roster!$C$1:$AJ$1369,12,0)</f>
        <v>Wednesday</v>
      </c>
      <c r="N741" s="48" t="s">
        <v>86</v>
      </c>
      <c r="O741" s="49" t="s">
        <v>37</v>
      </c>
      <c r="P741" s="11" t="s">
        <v>80</v>
      </c>
      <c r="Q741" s="11" t="s">
        <v>87</v>
      </c>
      <c r="R741" s="11" t="s">
        <v>1055</v>
      </c>
      <c r="S741" s="11" t="s">
        <v>2651</v>
      </c>
      <c r="T741" s="126" t="str">
        <f>IF(COUNTIFS('DWD RAW File'!$E:$E,$B741,'DWD RAW File'!$AF:$AF,$C$1)&gt;0, IF(COUNTIFS('DWD RAW File'!$E:$E,$B741,'DWD RAW File'!$AF:$AF,$C$1,'DWD RAW File'!$AB:$AB,"Present")&gt;0,"6th Day OT","OFF"), IF(COUNTIFS('DWD RAW File'!$E:$E,$B741,'DWD RAW File'!$AG:$AG,$C$1)&gt;0, IF(COUNTIFS('DWD RAW File'!$E:$E,$B741,'DWD RAW File'!$AG:$AG,$C$1,'DWD RAW File'!$AB:$AB,"Present")&gt;0,"7th Day OT","OFF"), IF(COUNTIFS('DWD RAW File'!$E:$E,$B741,'DWD RAW File'!$AB:$AB,"Present")&gt;0, "P", IF(COUNTIFS('DWD RAW File'!$E:$E,$B741,'DWD RAW File'!$AB:$AB,"Not Present",'DWD RAW File'!$AK:$AK,"&lt;&gt;")&gt;0, _xlfn.XLOOKUP($B741,'DWD RAW File'!$E:$E,'DWD RAW File'!$AK:$AK,""), IF(COUNTIFS('DWD RAW File'!$E:$E,$B741,'DWD RAW File'!$AB:$AB,"Not Present",'DWD RAW File'!$AL:$AL,"&lt;&gt;")&gt;0, _xlfn.XLOOKUP($B741,'DWD RAW File'!$E:$E,'DWD RAW File'!$AL:$AL,""), "AB")))))</f>
        <v>OFF</v>
      </c>
      <c r="U741" s="97"/>
      <c r="V741" s="51">
        <v>45565</v>
      </c>
      <c r="W741" s="49" t="s">
        <v>1564</v>
      </c>
      <c r="X741" s="121" t="str">
        <f>VLOOKUP(Table1[[#This Row],[Psoft No]],[2]Roster_1788384531598!$E$1:$AU$1334,28,0)</f>
        <v>Tuesday</v>
      </c>
      <c r="Y741" s="121" t="b">
        <f>Table1[[#This Row],[Column1]]=Table1[[#This Row],[OFF1]]</f>
        <v>1</v>
      </c>
    </row>
    <row r="742" spans="1:25" ht="13" hidden="1" customHeight="1">
      <c r="A742" s="11">
        <v>736</v>
      </c>
      <c r="B742" s="47">
        <v>203468749</v>
      </c>
      <c r="C742" s="87" t="s">
        <v>805</v>
      </c>
      <c r="D742" s="11" t="s">
        <v>806</v>
      </c>
      <c r="E742" s="48" t="s">
        <v>31</v>
      </c>
      <c r="F742" s="48" t="s">
        <v>74</v>
      </c>
      <c r="G742" s="11" t="s">
        <v>64</v>
      </c>
      <c r="H742" s="11" t="s">
        <v>75</v>
      </c>
      <c r="I742" s="11">
        <v>1299</v>
      </c>
      <c r="J742" s="49" t="str">
        <f>VLOOKUP(Table1[[#This Row],[Psoft No]],[1]Roster!$C$1:$AJ$1369,9,0)</f>
        <v>Night Shift</v>
      </c>
      <c r="K742" s="49" t="s">
        <v>76</v>
      </c>
      <c r="L742" s="49" t="str">
        <f>VLOOKUP(Table1[[#This Row],[Psoft No]],[1]Roster!$C$1:$AJ$1369,11,0)</f>
        <v>Friday</v>
      </c>
      <c r="M742" s="49" t="str">
        <f>VLOOKUP(Table1[[#This Row],[Psoft No]],[1]Roster!$C$1:$AJ$1369,12,0)</f>
        <v>Saturday</v>
      </c>
      <c r="N742" s="48" t="s">
        <v>79</v>
      </c>
      <c r="O742" s="49" t="s">
        <v>37</v>
      </c>
      <c r="P742" s="11" t="s">
        <v>80</v>
      </c>
      <c r="Q742" s="11" t="s">
        <v>81</v>
      </c>
      <c r="R742" s="11" t="s">
        <v>626</v>
      </c>
      <c r="S742" s="11" t="s">
        <v>627</v>
      </c>
      <c r="T742" s="126" t="s">
        <v>7</v>
      </c>
      <c r="U742" s="97"/>
      <c r="V742" s="51">
        <v>45456</v>
      </c>
      <c r="W742" s="49" t="s">
        <v>1564</v>
      </c>
      <c r="X742" s="121" t="str">
        <f>VLOOKUP(Table1[[#This Row],[Psoft No]],[2]Roster_1788384531598!$E$1:$AU$1334,28,0)</f>
        <v>Friday</v>
      </c>
      <c r="Y742" s="121" t="b">
        <f>Table1[[#This Row],[Column1]]=Table1[[#This Row],[OFF1]]</f>
        <v>1</v>
      </c>
    </row>
    <row r="743" spans="1:25" ht="13" hidden="1" customHeight="1">
      <c r="A743" s="11">
        <v>737</v>
      </c>
      <c r="B743" s="47">
        <v>206129606</v>
      </c>
      <c r="C743" s="87" t="s">
        <v>807</v>
      </c>
      <c r="D743" s="11" t="s">
        <v>808</v>
      </c>
      <c r="E743" s="48" t="s">
        <v>31</v>
      </c>
      <c r="F743" s="48" t="s">
        <v>74</v>
      </c>
      <c r="G743" s="11" t="s">
        <v>64</v>
      </c>
      <c r="H743" s="11" t="s">
        <v>75</v>
      </c>
      <c r="I743" s="11">
        <v>1299</v>
      </c>
      <c r="J743" s="49" t="str">
        <f>VLOOKUP(Table1[[#This Row],[Psoft No]],[1]Roster!$C$1:$AJ$1369,9,0)</f>
        <v>Day Shift</v>
      </c>
      <c r="K743" s="49" t="s">
        <v>76</v>
      </c>
      <c r="L743" s="49" t="s">
        <v>36</v>
      </c>
      <c r="M743" s="49" t="str">
        <f>VLOOKUP(Table1[[#This Row],[Psoft No]],[1]Roster!$C$1:$AJ$1369,12,0)</f>
        <v>Thursday</v>
      </c>
      <c r="N743" s="48" t="s">
        <v>79</v>
      </c>
      <c r="O743" s="49" t="s">
        <v>37</v>
      </c>
      <c r="P743" s="11" t="s">
        <v>80</v>
      </c>
      <c r="Q743" s="11" t="s">
        <v>81</v>
      </c>
      <c r="R743" s="11" t="s">
        <v>1055</v>
      </c>
      <c r="S743" s="11" t="s">
        <v>2651</v>
      </c>
      <c r="T743" s="126" t="s">
        <v>1</v>
      </c>
      <c r="U743" s="97" t="s">
        <v>2930</v>
      </c>
      <c r="V743" s="51">
        <v>45929</v>
      </c>
      <c r="W743" s="49" t="s">
        <v>1562</v>
      </c>
      <c r="X743" s="121" t="str">
        <f>VLOOKUP(Table1[[#This Row],[Psoft No]],[2]Roster_1788384531598!$E$1:$AU$1334,28,0)</f>
        <v>Wednesday</v>
      </c>
      <c r="Y743" s="121" t="b">
        <f>Table1[[#This Row],[Column1]]=Table1[[#This Row],[OFF1]]</f>
        <v>0</v>
      </c>
    </row>
    <row r="744" spans="1:25" ht="13" hidden="1" customHeight="1">
      <c r="A744" s="11">
        <v>738</v>
      </c>
      <c r="B744" s="11">
        <v>206915012</v>
      </c>
      <c r="C744" s="87" t="s">
        <v>2770</v>
      </c>
      <c r="D744" s="11" t="s">
        <v>2771</v>
      </c>
      <c r="E744" s="48" t="s">
        <v>31</v>
      </c>
      <c r="F744" s="48" t="s">
        <v>74</v>
      </c>
      <c r="G744" s="11" t="s">
        <v>64</v>
      </c>
      <c r="H744" s="11" t="s">
        <v>75</v>
      </c>
      <c r="I744" s="11">
        <v>1299</v>
      </c>
      <c r="J744" s="49" t="str">
        <f>VLOOKUP(Table1[[#This Row],[Psoft No]],[1]Roster!$C$1:$AJ$1369,9,0)</f>
        <v>Night Shift</v>
      </c>
      <c r="K744" s="49" t="s">
        <v>76</v>
      </c>
      <c r="L744" s="49" t="str">
        <f>VLOOKUP(Table1[[#This Row],[Psoft No]],[1]Roster!$C$1:$AJ$1369,11,0)</f>
        <v>Saturday</v>
      </c>
      <c r="M744" s="49" t="str">
        <f>VLOOKUP(Table1[[#This Row],[Psoft No]],[1]Roster!$C$1:$AJ$1369,12,0)</f>
        <v>Sunday</v>
      </c>
      <c r="N744" s="11" t="s">
        <v>89</v>
      </c>
      <c r="O744" s="11" t="s">
        <v>37</v>
      </c>
      <c r="P744" s="11" t="s">
        <v>80</v>
      </c>
      <c r="Q744" s="11" t="s">
        <v>90</v>
      </c>
      <c r="R744" s="11" t="s">
        <v>626</v>
      </c>
      <c r="S744" s="11" t="s">
        <v>627</v>
      </c>
      <c r="T744" s="126" t="str">
        <f>IF(COUNTIFS('DWD RAW File'!$E:$E,$B744,'DWD RAW File'!$AF:$AF,$C$1)&gt;0, IF(COUNTIFS('DWD RAW File'!$E:$E,$B744,'DWD RAW File'!$AF:$AF,$C$1,'DWD RAW File'!$AB:$AB,"Present")&gt;0,"6th Day OT","OFF"), IF(COUNTIFS('DWD RAW File'!$E:$E,$B744,'DWD RAW File'!$AG:$AG,$C$1)&gt;0, IF(COUNTIFS('DWD RAW File'!$E:$E,$B744,'DWD RAW File'!$AG:$AG,$C$1,'DWD RAW File'!$AB:$AB,"Present")&gt;0,"7th Day OT","OFF"), IF(COUNTIFS('DWD RAW File'!$E:$E,$B744,'DWD RAW File'!$AB:$AB,"Present")&gt;0, "P", IF(COUNTIFS('DWD RAW File'!$E:$E,$B744,'DWD RAW File'!$AB:$AB,"Not Present",'DWD RAW File'!$AK:$AK,"&lt;&gt;")&gt;0, _xlfn.XLOOKUP($B744,'DWD RAW File'!$E:$E,'DWD RAW File'!$AK:$AK,""), IF(COUNTIFS('DWD RAW File'!$E:$E,$B744,'DWD RAW File'!$AB:$AB,"Not Present",'DWD RAW File'!$AL:$AL,"&lt;&gt;")&gt;0, _xlfn.XLOOKUP($B744,'DWD RAW File'!$E:$E,'DWD RAW File'!$AL:$AL,""), "AB")))))</f>
        <v>P</v>
      </c>
      <c r="U744" s="97"/>
      <c r="V744" s="51">
        <v>46226</v>
      </c>
      <c r="W744" s="11" t="s">
        <v>1562</v>
      </c>
      <c r="X744" s="121" t="str">
        <f>VLOOKUP(Table1[[#This Row],[Psoft No]],[2]Roster_1788384531598!$E$1:$AU$1334,28,0)</f>
        <v>Saturday</v>
      </c>
      <c r="Y744" s="121" t="b">
        <f>Table1[[#This Row],[Column1]]=Table1[[#This Row],[OFF1]]</f>
        <v>1</v>
      </c>
    </row>
    <row r="745" spans="1:25" ht="13" hidden="1" customHeight="1">
      <c r="A745" s="11">
        <v>739</v>
      </c>
      <c r="B745" s="47">
        <v>204319808</v>
      </c>
      <c r="C745" s="87" t="s">
        <v>809</v>
      </c>
      <c r="D745" s="11" t="s">
        <v>810</v>
      </c>
      <c r="E745" s="48" t="s">
        <v>31</v>
      </c>
      <c r="F745" s="48" t="s">
        <v>74</v>
      </c>
      <c r="G745" s="11" t="s">
        <v>64</v>
      </c>
      <c r="H745" s="11" t="s">
        <v>75</v>
      </c>
      <c r="I745" s="11">
        <v>1299</v>
      </c>
      <c r="J745" s="49" t="str">
        <f>VLOOKUP(Table1[[#This Row],[Psoft No]],[1]Roster!$C$1:$AJ$1369,9,0)</f>
        <v>Night Shift</v>
      </c>
      <c r="K745" s="49" t="s">
        <v>76</v>
      </c>
      <c r="L745" s="49" t="str">
        <f>VLOOKUP(Table1[[#This Row],[Psoft No]],[1]Roster!$C$1:$AJ$1369,11,0)</f>
        <v>Sunday</v>
      </c>
      <c r="M745" s="49" t="str">
        <f>VLOOKUP(Table1[[#This Row],[Psoft No]],[1]Roster!$C$1:$AJ$1369,12,0)</f>
        <v>Monday</v>
      </c>
      <c r="N745" s="48" t="s">
        <v>86</v>
      </c>
      <c r="O745" s="49" t="s">
        <v>37</v>
      </c>
      <c r="P745" s="11" t="s">
        <v>80</v>
      </c>
      <c r="Q745" s="11" t="s">
        <v>87</v>
      </c>
      <c r="R745" s="11" t="s">
        <v>626</v>
      </c>
      <c r="S745" s="11" t="s">
        <v>627</v>
      </c>
      <c r="T745" s="126" t="str">
        <f>IF(COUNTIFS('DWD RAW File'!$E:$E,$B745,'DWD RAW File'!$AF:$AF,$C$1)&gt;0, IF(COUNTIFS('DWD RAW File'!$E:$E,$B745,'DWD RAW File'!$AF:$AF,$C$1,'DWD RAW File'!$AB:$AB,"Present")&gt;0,"6th Day OT","OFF"), IF(COUNTIFS('DWD RAW File'!$E:$E,$B745,'DWD RAW File'!$AG:$AG,$C$1)&gt;0, IF(COUNTIFS('DWD RAW File'!$E:$E,$B745,'DWD RAW File'!$AG:$AG,$C$1,'DWD RAW File'!$AB:$AB,"Present")&gt;0,"7th Day OT","OFF"), IF(COUNTIFS('DWD RAW File'!$E:$E,$B745,'DWD RAW File'!$AB:$AB,"Present")&gt;0, "P", IF(COUNTIFS('DWD RAW File'!$E:$E,$B745,'DWD RAW File'!$AB:$AB,"Not Present",'DWD RAW File'!$AK:$AK,"&lt;&gt;")&gt;0, _xlfn.XLOOKUP($B745,'DWD RAW File'!$E:$E,'DWD RAW File'!$AK:$AK,""), IF(COUNTIFS('DWD RAW File'!$E:$E,$B745,'DWD RAW File'!$AB:$AB,"Not Present",'DWD RAW File'!$AL:$AL,"&lt;&gt;")&gt;0, _xlfn.XLOOKUP($B745,'DWD RAW File'!$E:$E,'DWD RAW File'!$AL:$AL,""), "AB")))))</f>
        <v>P</v>
      </c>
      <c r="U745" s="97"/>
      <c r="V745" s="51">
        <v>45589</v>
      </c>
      <c r="W745" s="49" t="s">
        <v>1564</v>
      </c>
      <c r="X745" s="121" t="str">
        <f>VLOOKUP(Table1[[#This Row],[Psoft No]],[2]Roster_1788384531598!$E$1:$AU$1334,28,0)</f>
        <v>Sunday</v>
      </c>
      <c r="Y745" s="121" t="b">
        <f>Table1[[#This Row],[Column1]]=Table1[[#This Row],[OFF1]]</f>
        <v>1</v>
      </c>
    </row>
    <row r="746" spans="1:25" ht="13" hidden="1" customHeight="1">
      <c r="A746" s="11">
        <v>740</v>
      </c>
      <c r="B746" s="47">
        <v>204009355</v>
      </c>
      <c r="C746" s="87" t="s">
        <v>2331</v>
      </c>
      <c r="D746" s="11" t="s">
        <v>2332</v>
      </c>
      <c r="E746" s="48" t="s">
        <v>31</v>
      </c>
      <c r="F746" s="48" t="s">
        <v>74</v>
      </c>
      <c r="G746" s="11" t="s">
        <v>64</v>
      </c>
      <c r="H746" s="11" t="s">
        <v>75</v>
      </c>
      <c r="I746" s="11">
        <v>1299</v>
      </c>
      <c r="J746" s="49" t="str">
        <f>VLOOKUP(Table1[[#This Row],[Psoft No]],[1]Roster!$C$1:$AJ$1369,9,0)</f>
        <v>Day Shift</v>
      </c>
      <c r="K746" s="49" t="s">
        <v>76</v>
      </c>
      <c r="L746" s="49" t="str">
        <f>VLOOKUP(Table1[[#This Row],[Psoft No]],[1]Roster!$C$1:$AJ$1369,11,0)</f>
        <v>Thursday</v>
      </c>
      <c r="M746" s="49" t="str">
        <f>VLOOKUP(Table1[[#This Row],[Psoft No]],[1]Roster!$C$1:$AJ$1369,12,0)</f>
        <v>Friday</v>
      </c>
      <c r="N746" s="48" t="s">
        <v>86</v>
      </c>
      <c r="O746" s="49" t="s">
        <v>37</v>
      </c>
      <c r="P746" s="11" t="s">
        <v>80</v>
      </c>
      <c r="Q746" s="11" t="s">
        <v>90</v>
      </c>
      <c r="R746" s="11" t="s">
        <v>2773</v>
      </c>
      <c r="S746" s="11" t="s">
        <v>2774</v>
      </c>
      <c r="T746" s="126" t="s">
        <v>7</v>
      </c>
      <c r="U746" s="97"/>
      <c r="V746" s="51">
        <v>45551</v>
      </c>
      <c r="W746" s="49" t="s">
        <v>1562</v>
      </c>
      <c r="X746" s="121" t="str">
        <f>VLOOKUP(Table1[[#This Row],[Psoft No]],[2]Roster_1788384531598!$E$1:$AU$1334,28,0)</f>
        <v>Thursday</v>
      </c>
      <c r="Y746" s="121" t="b">
        <f>Table1[[#This Row],[Column1]]=Table1[[#This Row],[OFF1]]</f>
        <v>1</v>
      </c>
    </row>
    <row r="747" spans="1:25" ht="13" hidden="1" customHeight="1">
      <c r="A747" s="11">
        <v>741</v>
      </c>
      <c r="B747" s="47">
        <v>206846111</v>
      </c>
      <c r="C747" s="87" t="s">
        <v>1789</v>
      </c>
      <c r="D747" s="47" t="s">
        <v>1790</v>
      </c>
      <c r="E747" s="47" t="s">
        <v>31</v>
      </c>
      <c r="F747" s="48" t="s">
        <v>74</v>
      </c>
      <c r="G747" s="11" t="s">
        <v>64</v>
      </c>
      <c r="H747" s="11" t="s">
        <v>75</v>
      </c>
      <c r="I747" s="47">
        <v>1299</v>
      </c>
      <c r="J747" s="49" t="str">
        <f>VLOOKUP(Table1[[#This Row],[Psoft No]],[1]Roster!$C$1:$AJ$1369,9,0)</f>
        <v>Night Shift</v>
      </c>
      <c r="K747" s="49" t="s">
        <v>76</v>
      </c>
      <c r="L747" s="49" t="str">
        <f>VLOOKUP(Table1[[#This Row],[Psoft No]],[1]Roster!$C$1:$AJ$1369,11,0)</f>
        <v>Thursday</v>
      </c>
      <c r="M747" s="49" t="str">
        <f>VLOOKUP(Table1[[#This Row],[Psoft No]],[1]Roster!$C$1:$AJ$1369,12,0)</f>
        <v>Friday</v>
      </c>
      <c r="N747" s="49" t="s">
        <v>89</v>
      </c>
      <c r="O747" s="49" t="s">
        <v>37</v>
      </c>
      <c r="P747" s="11" t="s">
        <v>80</v>
      </c>
      <c r="Q747" s="47" t="s">
        <v>90</v>
      </c>
      <c r="R747" s="49" t="s">
        <v>2653</v>
      </c>
      <c r="S747" s="47" t="s">
        <v>637</v>
      </c>
      <c r="T747" s="126" t="str">
        <f>IF(COUNTIFS('DWD RAW File'!$E:$E,$B747,'DWD RAW File'!$AF:$AF,$C$1)&gt;0, IF(COUNTIFS('DWD RAW File'!$E:$E,$B747,'DWD RAW File'!$AF:$AF,$C$1,'DWD RAW File'!$AB:$AB,"Present")&gt;0,"6th Day OT","OFF"), IF(COUNTIFS('DWD RAW File'!$E:$E,$B747,'DWD RAW File'!$AG:$AG,$C$1)&gt;0, IF(COUNTIFS('DWD RAW File'!$E:$E,$B747,'DWD RAW File'!$AG:$AG,$C$1,'DWD RAW File'!$AB:$AB,"Present")&gt;0,"7th Day OT","OFF"), IF(COUNTIFS('DWD RAW File'!$E:$E,$B747,'DWD RAW File'!$AB:$AB,"Present")&gt;0, "P", IF(COUNTIFS('DWD RAW File'!$E:$E,$B747,'DWD RAW File'!$AB:$AB,"Not Present",'DWD RAW File'!$AK:$AK,"&lt;&gt;")&gt;0, _xlfn.XLOOKUP($B747,'DWD RAW File'!$E:$E,'DWD RAW File'!$AK:$AK,""), IF(COUNTIFS('DWD RAW File'!$E:$E,$B747,'DWD RAW File'!$AB:$AB,"Not Present",'DWD RAW File'!$AL:$AL,"&lt;&gt;")&gt;0, _xlfn.XLOOKUP($B747,'DWD RAW File'!$E:$E,'DWD RAW File'!$AL:$AL,""), "AB")))))</f>
        <v>P</v>
      </c>
      <c r="U747" s="97"/>
      <c r="V747" s="51">
        <v>46013</v>
      </c>
      <c r="W747" s="49" t="s">
        <v>1562</v>
      </c>
      <c r="X747" s="121" t="str">
        <f>VLOOKUP(Table1[[#This Row],[Psoft No]],[2]Roster_1788384531598!$E$1:$AU$1334,28,0)</f>
        <v>Thursday</v>
      </c>
      <c r="Y747" s="121" t="b">
        <f>Table1[[#This Row],[Column1]]=Table1[[#This Row],[OFF1]]</f>
        <v>1</v>
      </c>
    </row>
    <row r="748" spans="1:25" ht="13" hidden="1" customHeight="1">
      <c r="A748" s="11">
        <v>742</v>
      </c>
      <c r="B748" s="47">
        <v>204946697</v>
      </c>
      <c r="C748" s="87" t="s">
        <v>811</v>
      </c>
      <c r="D748" s="11" t="s">
        <v>812</v>
      </c>
      <c r="E748" s="48" t="s">
        <v>31</v>
      </c>
      <c r="F748" s="48" t="s">
        <v>74</v>
      </c>
      <c r="G748" s="11" t="s">
        <v>64</v>
      </c>
      <c r="H748" s="11" t="s">
        <v>75</v>
      </c>
      <c r="I748" s="11">
        <v>1299</v>
      </c>
      <c r="J748" s="49" t="str">
        <f>VLOOKUP(Table1[[#This Row],[Psoft No]],[1]Roster!$C$1:$AJ$1369,9,0)</f>
        <v>Night Shift</v>
      </c>
      <c r="K748" s="49" t="s">
        <v>76</v>
      </c>
      <c r="L748" s="49" t="str">
        <f>VLOOKUP(Table1[[#This Row],[Psoft No]],[1]Roster!$C$1:$AJ$1369,11,0)</f>
        <v>Monday</v>
      </c>
      <c r="M748" s="49" t="str">
        <f>VLOOKUP(Table1[[#This Row],[Psoft No]],[1]Roster!$C$1:$AJ$1369,12,0)</f>
        <v>Tuesday</v>
      </c>
      <c r="N748" s="48" t="s">
        <v>86</v>
      </c>
      <c r="O748" s="49" t="s">
        <v>37</v>
      </c>
      <c r="P748" s="11" t="s">
        <v>80</v>
      </c>
      <c r="Q748" s="11" t="s">
        <v>90</v>
      </c>
      <c r="R748" s="49" t="s">
        <v>642</v>
      </c>
      <c r="S748" s="11" t="s">
        <v>1775</v>
      </c>
      <c r="T748" s="126" t="str">
        <f>IF(COUNTIFS('DWD RAW File'!$E:$E,$B748,'DWD RAW File'!$AF:$AF,$C$1)&gt;0, IF(COUNTIFS('DWD RAW File'!$E:$E,$B748,'DWD RAW File'!$AF:$AF,$C$1,'DWD RAW File'!$AB:$AB,"Present")&gt;0,"6th Day OT","OFF"), IF(COUNTIFS('DWD RAW File'!$E:$E,$B748,'DWD RAW File'!$AG:$AG,$C$1)&gt;0, IF(COUNTIFS('DWD RAW File'!$E:$E,$B748,'DWD RAW File'!$AG:$AG,$C$1,'DWD RAW File'!$AB:$AB,"Present")&gt;0,"7th Day OT","OFF"), IF(COUNTIFS('DWD RAW File'!$E:$E,$B748,'DWD RAW File'!$AB:$AB,"Present")&gt;0, "P", IF(COUNTIFS('DWD RAW File'!$E:$E,$B748,'DWD RAW File'!$AB:$AB,"Not Present",'DWD RAW File'!$AK:$AK,"&lt;&gt;")&gt;0, _xlfn.XLOOKUP($B748,'DWD RAW File'!$E:$E,'DWD RAW File'!$AK:$AK,""), IF(COUNTIFS('DWD RAW File'!$E:$E,$B748,'DWD RAW File'!$AB:$AB,"Not Present",'DWD RAW File'!$AL:$AL,"&lt;&gt;")&gt;0, _xlfn.XLOOKUP($B748,'DWD RAW File'!$E:$E,'DWD RAW File'!$AL:$AL,""), "AB")))))</f>
        <v>P</v>
      </c>
      <c r="U748" s="97"/>
      <c r="V748" s="51">
        <v>45719</v>
      </c>
      <c r="W748" s="49" t="s">
        <v>1562</v>
      </c>
      <c r="X748" s="121" t="str">
        <f>VLOOKUP(Table1[[#This Row],[Psoft No]],[2]Roster_1788384531598!$E$1:$AU$1334,28,0)</f>
        <v>Monday</v>
      </c>
      <c r="Y748" s="121" t="b">
        <f>Table1[[#This Row],[Column1]]=Table1[[#This Row],[OFF1]]</f>
        <v>1</v>
      </c>
    </row>
    <row r="749" spans="1:25" ht="13" hidden="1" customHeight="1">
      <c r="A749" s="11">
        <v>743</v>
      </c>
      <c r="B749" s="47">
        <v>204967053</v>
      </c>
      <c r="C749" s="87" t="s">
        <v>813</v>
      </c>
      <c r="D749" s="11" t="s">
        <v>814</v>
      </c>
      <c r="E749" s="48" t="s">
        <v>31</v>
      </c>
      <c r="F749" s="48" t="s">
        <v>74</v>
      </c>
      <c r="G749" s="11" t="s">
        <v>64</v>
      </c>
      <c r="H749" s="11" t="s">
        <v>75</v>
      </c>
      <c r="I749" s="11">
        <v>1299</v>
      </c>
      <c r="J749" s="49" t="str">
        <f>VLOOKUP(Table1[[#This Row],[Psoft No]],[1]Roster!$C$1:$AJ$1369,9,0)</f>
        <v>Day Shift</v>
      </c>
      <c r="K749" s="49" t="s">
        <v>76</v>
      </c>
      <c r="L749" s="49" t="str">
        <f>VLOOKUP(Table1[[#This Row],[Psoft No]],[1]Roster!$C$1:$AJ$1369,11,0)</f>
        <v>Wednesday</v>
      </c>
      <c r="M749" s="49" t="str">
        <f>VLOOKUP(Table1[[#This Row],[Psoft No]],[1]Roster!$C$1:$AJ$1369,12,0)</f>
        <v>Thursday</v>
      </c>
      <c r="N749" s="48" t="s">
        <v>86</v>
      </c>
      <c r="O749" s="49" t="s">
        <v>37</v>
      </c>
      <c r="P749" s="11" t="s">
        <v>80</v>
      </c>
      <c r="Q749" s="11" t="s">
        <v>90</v>
      </c>
      <c r="R749" s="49" t="s">
        <v>642</v>
      </c>
      <c r="S749" s="11" t="s">
        <v>1775</v>
      </c>
      <c r="T749" s="126" t="str">
        <f>IF(COUNTIFS('DWD RAW File'!$E:$E,$B749,'DWD RAW File'!$AF:$AF,$C$1)&gt;0, IF(COUNTIFS('DWD RAW File'!$E:$E,$B749,'DWD RAW File'!$AF:$AF,$C$1,'DWD RAW File'!$AB:$AB,"Present")&gt;0,"6th Day OT","OFF"), IF(COUNTIFS('DWD RAW File'!$E:$E,$B749,'DWD RAW File'!$AG:$AG,$C$1)&gt;0, IF(COUNTIFS('DWD RAW File'!$E:$E,$B749,'DWD RAW File'!$AG:$AG,$C$1,'DWD RAW File'!$AB:$AB,"Present")&gt;0,"7th Day OT","OFF"), IF(COUNTIFS('DWD RAW File'!$E:$E,$B749,'DWD RAW File'!$AB:$AB,"Present")&gt;0, "P", IF(COUNTIFS('DWD RAW File'!$E:$E,$B749,'DWD RAW File'!$AB:$AB,"Not Present",'DWD RAW File'!$AK:$AK,"&lt;&gt;")&gt;0, _xlfn.XLOOKUP($B749,'DWD RAW File'!$E:$E,'DWD RAW File'!$AK:$AK,""), IF(COUNTIFS('DWD RAW File'!$E:$E,$B749,'DWD RAW File'!$AB:$AB,"Not Present",'DWD RAW File'!$AL:$AL,"&lt;&gt;")&gt;0, _xlfn.XLOOKUP($B749,'DWD RAW File'!$E:$E,'DWD RAW File'!$AL:$AL,""), "AB")))))</f>
        <v>OFF</v>
      </c>
      <c r="U749" s="97"/>
      <c r="V749" s="51">
        <v>45719</v>
      </c>
      <c r="W749" s="49" t="s">
        <v>1562</v>
      </c>
      <c r="X749" s="121" t="str">
        <f>VLOOKUP(Table1[[#This Row],[Psoft No]],[2]Roster_1788384531598!$E$1:$AU$1334,28,0)</f>
        <v>Wednesday</v>
      </c>
      <c r="Y749" s="121" t="b">
        <f>Table1[[#This Row],[Column1]]=Table1[[#This Row],[OFF1]]</f>
        <v>1</v>
      </c>
    </row>
    <row r="750" spans="1:25" ht="13" hidden="1" customHeight="1">
      <c r="A750" s="11">
        <v>744</v>
      </c>
      <c r="B750" s="47">
        <v>206137344</v>
      </c>
      <c r="C750" s="87" t="s">
        <v>1619</v>
      </c>
      <c r="D750" s="11" t="s">
        <v>1614</v>
      </c>
      <c r="E750" s="48" t="s">
        <v>31</v>
      </c>
      <c r="F750" s="48" t="s">
        <v>74</v>
      </c>
      <c r="G750" s="11" t="s">
        <v>64</v>
      </c>
      <c r="H750" s="11" t="s">
        <v>75</v>
      </c>
      <c r="I750" s="11">
        <v>1299</v>
      </c>
      <c r="J750" s="49" t="str">
        <f>VLOOKUP(Table1[[#This Row],[Psoft No]],[1]Roster!$C$1:$AJ$1369,9,0)</f>
        <v>Day Shift</v>
      </c>
      <c r="K750" s="49" t="s">
        <v>76</v>
      </c>
      <c r="L750" s="49" t="str">
        <f>VLOOKUP(Table1[[#This Row],[Psoft No]],[1]Roster!$C$1:$AJ$1369,11,0)</f>
        <v>Monday</v>
      </c>
      <c r="M750" s="49" t="str">
        <f>VLOOKUP(Table1[[#This Row],[Psoft No]],[1]Roster!$C$1:$AJ$1369,12,0)</f>
        <v>Tuesday</v>
      </c>
      <c r="N750" s="49" t="s">
        <v>89</v>
      </c>
      <c r="O750" s="49" t="s">
        <v>37</v>
      </c>
      <c r="P750" s="11" t="s">
        <v>80</v>
      </c>
      <c r="Q750" s="11" t="s">
        <v>81</v>
      </c>
      <c r="R750" s="49" t="s">
        <v>622</v>
      </c>
      <c r="S750" s="11" t="s">
        <v>623</v>
      </c>
      <c r="T750" s="126" t="str">
        <f>IF(COUNTIFS('DWD RAW File'!$E:$E,$B750,'DWD RAW File'!$AF:$AF,$C$1)&gt;0, IF(COUNTIFS('DWD RAW File'!$E:$E,$B750,'DWD RAW File'!$AF:$AF,$C$1,'DWD RAW File'!$AB:$AB,"Present")&gt;0,"6th Day OT","OFF"), IF(COUNTIFS('DWD RAW File'!$E:$E,$B750,'DWD RAW File'!$AG:$AG,$C$1)&gt;0, IF(COUNTIFS('DWD RAW File'!$E:$E,$B750,'DWD RAW File'!$AG:$AG,$C$1,'DWD RAW File'!$AB:$AB,"Present")&gt;0,"7th Day OT","OFF"), IF(COUNTIFS('DWD RAW File'!$E:$E,$B750,'DWD RAW File'!$AB:$AB,"Present")&gt;0, "P", IF(COUNTIFS('DWD RAW File'!$E:$E,$B750,'DWD RAW File'!$AB:$AB,"Not Present",'DWD RAW File'!$AK:$AK,"&lt;&gt;")&gt;0, _xlfn.XLOOKUP($B750,'DWD RAW File'!$E:$E,'DWD RAW File'!$AK:$AK,""), IF(COUNTIFS('DWD RAW File'!$E:$E,$B750,'DWD RAW File'!$AB:$AB,"Not Present",'DWD RAW File'!$AL:$AL,"&lt;&gt;")&gt;0, _xlfn.XLOOKUP($B750,'DWD RAW File'!$E:$E,'DWD RAW File'!$AL:$AL,""), "AB")))))</f>
        <v>P</v>
      </c>
      <c r="U750" s="97"/>
      <c r="V750" s="51">
        <v>45943</v>
      </c>
      <c r="W750" s="49" t="s">
        <v>1561</v>
      </c>
      <c r="X750" s="121" t="str">
        <f>VLOOKUP(Table1[[#This Row],[Psoft No]],[2]Roster_1788384531598!$E$1:$AU$1334,28,0)</f>
        <v>Monday</v>
      </c>
      <c r="Y750" s="121" t="b">
        <f>Table1[[#This Row],[Column1]]=Table1[[#This Row],[OFF1]]</f>
        <v>1</v>
      </c>
    </row>
    <row r="751" spans="1:25" ht="13" hidden="1" customHeight="1">
      <c r="A751" s="11">
        <v>745</v>
      </c>
      <c r="B751" s="47">
        <v>206192264</v>
      </c>
      <c r="C751" s="87" t="s">
        <v>1593</v>
      </c>
      <c r="D751" s="11" t="s">
        <v>1589</v>
      </c>
      <c r="E751" s="48" t="s">
        <v>31</v>
      </c>
      <c r="F751" s="48" t="s">
        <v>74</v>
      </c>
      <c r="G751" s="11" t="s">
        <v>64</v>
      </c>
      <c r="H751" s="11" t="s">
        <v>75</v>
      </c>
      <c r="I751" s="11">
        <v>1299</v>
      </c>
      <c r="J751" s="49" t="str">
        <f>VLOOKUP(Table1[[#This Row],[Psoft No]],[1]Roster!$C$1:$AJ$1369,9,0)</f>
        <v>Night Shift</v>
      </c>
      <c r="K751" s="49" t="s">
        <v>76</v>
      </c>
      <c r="L751" s="49" t="str">
        <f>VLOOKUP(Table1[[#This Row],[Psoft No]],[1]Roster!$C$1:$AJ$1369,11,0)</f>
        <v>Friday</v>
      </c>
      <c r="M751" s="49" t="str">
        <f>VLOOKUP(Table1[[#This Row],[Psoft No]],[1]Roster!$C$1:$AJ$1369,12,0)</f>
        <v>Saturday</v>
      </c>
      <c r="N751" s="49" t="s">
        <v>89</v>
      </c>
      <c r="O751" s="49" t="s">
        <v>37</v>
      </c>
      <c r="P751" s="11" t="s">
        <v>80</v>
      </c>
      <c r="Q751" s="11" t="s">
        <v>96</v>
      </c>
      <c r="R751" s="49" t="s">
        <v>622</v>
      </c>
      <c r="S751" s="11" t="s">
        <v>623</v>
      </c>
      <c r="T751" s="126" t="str">
        <f>IF(COUNTIFS('DWD RAW File'!$E:$E,$B751,'DWD RAW File'!$AF:$AF,$C$1)&gt;0, IF(COUNTIFS('DWD RAW File'!$E:$E,$B751,'DWD RAW File'!$AF:$AF,$C$1,'DWD RAW File'!$AB:$AB,"Present")&gt;0,"6th Day OT","OFF"), IF(COUNTIFS('DWD RAW File'!$E:$E,$B751,'DWD RAW File'!$AG:$AG,$C$1)&gt;0, IF(COUNTIFS('DWD RAW File'!$E:$E,$B751,'DWD RAW File'!$AG:$AG,$C$1,'DWD RAW File'!$AB:$AB,"Present")&gt;0,"7th Day OT","OFF"), IF(COUNTIFS('DWD RAW File'!$E:$E,$B751,'DWD RAW File'!$AB:$AB,"Present")&gt;0, "P", IF(COUNTIFS('DWD RAW File'!$E:$E,$B751,'DWD RAW File'!$AB:$AB,"Not Present",'DWD RAW File'!$AK:$AK,"&lt;&gt;")&gt;0, _xlfn.XLOOKUP($B751,'DWD RAW File'!$E:$E,'DWD RAW File'!$AK:$AK,""), IF(COUNTIFS('DWD RAW File'!$E:$E,$B751,'DWD RAW File'!$AB:$AB,"Not Present",'DWD RAW File'!$AL:$AL,"&lt;&gt;")&gt;0, _xlfn.XLOOKUP($B751,'DWD RAW File'!$E:$E,'DWD RAW File'!$AL:$AL,""), "AB")))))</f>
        <v>P</v>
      </c>
      <c r="U751" s="97"/>
      <c r="V751" s="51">
        <v>45936</v>
      </c>
      <c r="W751" s="49" t="s">
        <v>1562</v>
      </c>
      <c r="X751" s="121" t="str">
        <f>VLOOKUP(Table1[[#This Row],[Psoft No]],[2]Roster_1788384531598!$E$1:$AU$1334,28,0)</f>
        <v>Friday</v>
      </c>
      <c r="Y751" s="121" t="b">
        <f>Table1[[#This Row],[Column1]]=Table1[[#This Row],[OFF1]]</f>
        <v>1</v>
      </c>
    </row>
    <row r="752" spans="1:25" ht="13" hidden="1" customHeight="1">
      <c r="A752" s="11">
        <v>746</v>
      </c>
      <c r="B752" s="47">
        <v>203850771</v>
      </c>
      <c r="C752" s="87" t="s">
        <v>2333</v>
      </c>
      <c r="D752" s="11" t="s">
        <v>2334</v>
      </c>
      <c r="E752" s="48" t="s">
        <v>31</v>
      </c>
      <c r="F752" s="48" t="s">
        <v>74</v>
      </c>
      <c r="G752" s="11" t="s">
        <v>64</v>
      </c>
      <c r="H752" s="11" t="s">
        <v>75</v>
      </c>
      <c r="I752" s="11">
        <v>1299</v>
      </c>
      <c r="J752" s="49" t="str">
        <f>VLOOKUP(Table1[[#This Row],[Psoft No]],[1]Roster!$C$1:$AJ$1369,9,0)</f>
        <v>Night Shift</v>
      </c>
      <c r="K752" s="49" t="s">
        <v>76</v>
      </c>
      <c r="L752" s="49" t="str">
        <f>VLOOKUP(Table1[[#This Row],[Psoft No]],[1]Roster!$C$1:$AJ$1369,11,0)</f>
        <v>Tuesday</v>
      </c>
      <c r="M752" s="49" t="str">
        <f>VLOOKUP(Table1[[#This Row],[Psoft No]],[1]Roster!$C$1:$AJ$1369,12,0)</f>
        <v>Wednesday</v>
      </c>
      <c r="N752" s="48" t="s">
        <v>86</v>
      </c>
      <c r="O752" s="49" t="s">
        <v>37</v>
      </c>
      <c r="P752" s="11" t="s">
        <v>80</v>
      </c>
      <c r="Q752" s="11" t="s">
        <v>90</v>
      </c>
      <c r="R752" s="49" t="s">
        <v>642</v>
      </c>
      <c r="S752" s="11" t="s">
        <v>1775</v>
      </c>
      <c r="T752" s="126" t="str">
        <f>IF(COUNTIFS('DWD RAW File'!$E:$E,$B752,'DWD RAW File'!$AF:$AF,$C$1)&gt;0, IF(COUNTIFS('DWD RAW File'!$E:$E,$B752,'DWD RAW File'!$AF:$AF,$C$1,'DWD RAW File'!$AB:$AB,"Present")&gt;0,"6th Day OT","OFF"), IF(COUNTIFS('DWD RAW File'!$E:$E,$B752,'DWD RAW File'!$AG:$AG,$C$1)&gt;0, IF(COUNTIFS('DWD RAW File'!$E:$E,$B752,'DWD RAW File'!$AG:$AG,$C$1,'DWD RAW File'!$AB:$AB,"Present")&gt;0,"7th Day OT","OFF"), IF(COUNTIFS('DWD RAW File'!$E:$E,$B752,'DWD RAW File'!$AB:$AB,"Present")&gt;0, "P", IF(COUNTIFS('DWD RAW File'!$E:$E,$B752,'DWD RAW File'!$AB:$AB,"Not Present",'DWD RAW File'!$AK:$AK,"&lt;&gt;")&gt;0, _xlfn.XLOOKUP($B752,'DWD RAW File'!$E:$E,'DWD RAW File'!$AK:$AK,""), IF(COUNTIFS('DWD RAW File'!$E:$E,$B752,'DWD RAW File'!$AB:$AB,"Not Present",'DWD RAW File'!$AL:$AL,"&lt;&gt;")&gt;0, _xlfn.XLOOKUP($B752,'DWD RAW File'!$E:$E,'DWD RAW File'!$AL:$AL,""), "AB")))))</f>
        <v>OFF</v>
      </c>
      <c r="U752" s="97"/>
      <c r="V752" s="51">
        <v>45524</v>
      </c>
      <c r="W752" s="49" t="s">
        <v>1562</v>
      </c>
      <c r="X752" s="121" t="str">
        <f>VLOOKUP(Table1[[#This Row],[Psoft No]],[2]Roster_1788384531598!$E$1:$AU$1334,28,0)</f>
        <v>Tuesday</v>
      </c>
      <c r="Y752" s="121" t="b">
        <f>Table1[[#This Row],[Column1]]=Table1[[#This Row],[OFF1]]</f>
        <v>1</v>
      </c>
    </row>
    <row r="753" spans="1:25" ht="13" hidden="1" customHeight="1">
      <c r="A753" s="11">
        <v>747</v>
      </c>
      <c r="B753" s="47">
        <v>203908324</v>
      </c>
      <c r="C753" s="87" t="s">
        <v>815</v>
      </c>
      <c r="D753" s="11" t="s">
        <v>816</v>
      </c>
      <c r="E753" s="48" t="s">
        <v>31</v>
      </c>
      <c r="F753" s="48" t="s">
        <v>74</v>
      </c>
      <c r="G753" s="11" t="s">
        <v>64</v>
      </c>
      <c r="H753" s="11" t="s">
        <v>75</v>
      </c>
      <c r="I753" s="11">
        <v>1299</v>
      </c>
      <c r="J753" s="49" t="str">
        <f>VLOOKUP(Table1[[#This Row],[Psoft No]],[1]Roster!$C$1:$AJ$1369,9,0)</f>
        <v>Day Shift</v>
      </c>
      <c r="K753" s="49" t="s">
        <v>76</v>
      </c>
      <c r="L753" s="49" t="str">
        <f>VLOOKUP(Table1[[#This Row],[Psoft No]],[1]Roster!$C$1:$AJ$1369,11,0)</f>
        <v>Friday</v>
      </c>
      <c r="M753" s="49" t="str">
        <f>VLOOKUP(Table1[[#This Row],[Psoft No]],[1]Roster!$C$1:$AJ$1369,12,0)</f>
        <v>Saturday</v>
      </c>
      <c r="N753" s="48" t="s">
        <v>79</v>
      </c>
      <c r="O753" s="49" t="s">
        <v>37</v>
      </c>
      <c r="P753" s="11" t="s">
        <v>80</v>
      </c>
      <c r="Q753" s="11" t="s">
        <v>81</v>
      </c>
      <c r="R753" s="11" t="s">
        <v>2773</v>
      </c>
      <c r="S753" s="11" t="s">
        <v>2774</v>
      </c>
      <c r="T753" s="126" t="str">
        <f>IF(COUNTIFS('DWD RAW File'!$E:$E,$B753,'DWD RAW File'!$AF:$AF,$C$1)&gt;0, IF(COUNTIFS('DWD RAW File'!$E:$E,$B753,'DWD RAW File'!$AF:$AF,$C$1,'DWD RAW File'!$AB:$AB,"Present")&gt;0,"6th Day OT","OFF"), IF(COUNTIFS('DWD RAW File'!$E:$E,$B753,'DWD RAW File'!$AG:$AG,$C$1)&gt;0, IF(COUNTIFS('DWD RAW File'!$E:$E,$B753,'DWD RAW File'!$AG:$AG,$C$1,'DWD RAW File'!$AB:$AB,"Present")&gt;0,"7th Day OT","OFF"), IF(COUNTIFS('DWD RAW File'!$E:$E,$B753,'DWD RAW File'!$AB:$AB,"Present")&gt;0, "P", IF(COUNTIFS('DWD RAW File'!$E:$E,$B753,'DWD RAW File'!$AB:$AB,"Not Present",'DWD RAW File'!$AK:$AK,"&lt;&gt;")&gt;0, _xlfn.XLOOKUP($B753,'DWD RAW File'!$E:$E,'DWD RAW File'!$AK:$AK,""), IF(COUNTIFS('DWD RAW File'!$E:$E,$B753,'DWD RAW File'!$AB:$AB,"Not Present",'DWD RAW File'!$AL:$AL,"&lt;&gt;")&gt;0, _xlfn.XLOOKUP($B753,'DWD RAW File'!$E:$E,'DWD RAW File'!$AL:$AL,""), "AB")))))</f>
        <v>P</v>
      </c>
      <c r="U753" s="97"/>
      <c r="V753" s="51">
        <v>45537</v>
      </c>
      <c r="W753" s="49" t="s">
        <v>1562</v>
      </c>
      <c r="X753" s="121" t="str">
        <f>VLOOKUP(Table1[[#This Row],[Psoft No]],[2]Roster_1788384531598!$E$1:$AU$1334,28,0)</f>
        <v>Friday</v>
      </c>
      <c r="Y753" s="121" t="b">
        <f>Table1[[#This Row],[Column1]]=Table1[[#This Row],[OFF1]]</f>
        <v>1</v>
      </c>
    </row>
    <row r="754" spans="1:25" ht="13" hidden="1" customHeight="1">
      <c r="A754" s="11">
        <v>748</v>
      </c>
      <c r="B754" s="47">
        <v>203881658</v>
      </c>
      <c r="C754" s="87" t="s">
        <v>817</v>
      </c>
      <c r="D754" s="11" t="s">
        <v>818</v>
      </c>
      <c r="E754" s="48" t="s">
        <v>31</v>
      </c>
      <c r="F754" s="48" t="s">
        <v>74</v>
      </c>
      <c r="G754" s="11" t="s">
        <v>64</v>
      </c>
      <c r="H754" s="11" t="s">
        <v>75</v>
      </c>
      <c r="I754" s="11">
        <v>1299</v>
      </c>
      <c r="J754" s="49" t="str">
        <f>VLOOKUP(Table1[[#This Row],[Psoft No]],[1]Roster!$C$1:$AJ$1369,9,0)</f>
        <v>Day Shift</v>
      </c>
      <c r="K754" s="49" t="s">
        <v>76</v>
      </c>
      <c r="L754" s="49" t="str">
        <f>VLOOKUP(Table1[[#This Row],[Psoft No]],[1]Roster!$C$1:$AJ$1369,11,0)</f>
        <v>Monday</v>
      </c>
      <c r="M754" s="49" t="str">
        <f>VLOOKUP(Table1[[#This Row],[Psoft No]],[1]Roster!$C$1:$AJ$1369,12,0)</f>
        <v>Tuesday</v>
      </c>
      <c r="N754" s="48" t="s">
        <v>79</v>
      </c>
      <c r="O754" s="49" t="s">
        <v>37</v>
      </c>
      <c r="P754" s="11" t="s">
        <v>80</v>
      </c>
      <c r="Q754" s="11" t="s">
        <v>81</v>
      </c>
      <c r="R754" s="49" t="s">
        <v>622</v>
      </c>
      <c r="S754" s="11" t="s">
        <v>623</v>
      </c>
      <c r="T754" s="126" t="str">
        <f>IF(COUNTIFS('DWD RAW File'!$E:$E,$B754,'DWD RAW File'!$AF:$AF,$C$1)&gt;0, IF(COUNTIFS('DWD RAW File'!$E:$E,$B754,'DWD RAW File'!$AF:$AF,$C$1,'DWD RAW File'!$AB:$AB,"Present")&gt;0,"6th Day OT","OFF"), IF(COUNTIFS('DWD RAW File'!$E:$E,$B754,'DWD RAW File'!$AG:$AG,$C$1)&gt;0, IF(COUNTIFS('DWD RAW File'!$E:$E,$B754,'DWD RAW File'!$AG:$AG,$C$1,'DWD RAW File'!$AB:$AB,"Present")&gt;0,"7th Day OT","OFF"), IF(COUNTIFS('DWD RAW File'!$E:$E,$B754,'DWD RAW File'!$AB:$AB,"Present")&gt;0, "P", IF(COUNTIFS('DWD RAW File'!$E:$E,$B754,'DWD RAW File'!$AB:$AB,"Not Present",'DWD RAW File'!$AK:$AK,"&lt;&gt;")&gt;0, _xlfn.XLOOKUP($B754,'DWD RAW File'!$E:$E,'DWD RAW File'!$AK:$AK,""), IF(COUNTIFS('DWD RAW File'!$E:$E,$B754,'DWD RAW File'!$AB:$AB,"Not Present",'DWD RAW File'!$AL:$AL,"&lt;&gt;")&gt;0, _xlfn.XLOOKUP($B754,'DWD RAW File'!$E:$E,'DWD RAW File'!$AL:$AL,""), "AB")))))</f>
        <v>P</v>
      </c>
      <c r="U754" s="97"/>
      <c r="V754" s="51">
        <v>45530</v>
      </c>
      <c r="W754" s="49" t="s">
        <v>1562</v>
      </c>
      <c r="X754" s="121" t="str">
        <f>VLOOKUP(Table1[[#This Row],[Psoft No]],[2]Roster_1788384531598!$E$1:$AU$1334,28,0)</f>
        <v>Monday</v>
      </c>
      <c r="Y754" s="121" t="b">
        <f>Table1[[#This Row],[Column1]]=Table1[[#This Row],[OFF1]]</f>
        <v>1</v>
      </c>
    </row>
    <row r="755" spans="1:25" ht="13" hidden="1" customHeight="1">
      <c r="A755" s="11">
        <v>749</v>
      </c>
      <c r="B755" s="47">
        <v>205854275</v>
      </c>
      <c r="C755" s="87" t="s">
        <v>819</v>
      </c>
      <c r="D755" s="11" t="s">
        <v>820</v>
      </c>
      <c r="E755" s="48" t="s">
        <v>31</v>
      </c>
      <c r="F755" s="48" t="s">
        <v>74</v>
      </c>
      <c r="G755" s="11" t="s">
        <v>64</v>
      </c>
      <c r="H755" s="11" t="s">
        <v>75</v>
      </c>
      <c r="I755" s="11">
        <v>1299</v>
      </c>
      <c r="J755" s="49" t="str">
        <f>VLOOKUP(Table1[[#This Row],[Psoft No]],[1]Roster!$C$1:$AJ$1369,9,0)</f>
        <v>Night Shift</v>
      </c>
      <c r="K755" s="49" t="s">
        <v>76</v>
      </c>
      <c r="L755" s="49" t="str">
        <f>VLOOKUP(Table1[[#This Row],[Psoft No]],[1]Roster!$C$1:$AJ$1369,11,0)</f>
        <v>Tuesday</v>
      </c>
      <c r="M755" s="49" t="str">
        <f>VLOOKUP(Table1[[#This Row],[Psoft No]],[1]Roster!$C$1:$AJ$1369,12,0)</f>
        <v>Wednesday</v>
      </c>
      <c r="N755" s="49" t="s">
        <v>79</v>
      </c>
      <c r="O755" s="49" t="s">
        <v>37</v>
      </c>
      <c r="P755" s="11" t="s">
        <v>80</v>
      </c>
      <c r="Q755" s="11" t="s">
        <v>96</v>
      </c>
      <c r="R755" s="11" t="s">
        <v>626</v>
      </c>
      <c r="S755" s="11" t="s">
        <v>627</v>
      </c>
      <c r="T755" s="126" t="str">
        <f>IF(COUNTIFS('DWD RAW File'!$E:$E,$B755,'DWD RAW File'!$AF:$AF,$C$1)&gt;0, IF(COUNTIFS('DWD RAW File'!$E:$E,$B755,'DWD RAW File'!$AF:$AF,$C$1,'DWD RAW File'!$AB:$AB,"Present")&gt;0,"6th Day OT","OFF"), IF(COUNTIFS('DWD RAW File'!$E:$E,$B755,'DWD RAW File'!$AG:$AG,$C$1)&gt;0, IF(COUNTIFS('DWD RAW File'!$E:$E,$B755,'DWD RAW File'!$AG:$AG,$C$1,'DWD RAW File'!$AB:$AB,"Present")&gt;0,"7th Day OT","OFF"), IF(COUNTIFS('DWD RAW File'!$E:$E,$B755,'DWD RAW File'!$AB:$AB,"Present")&gt;0, "P", IF(COUNTIFS('DWD RAW File'!$E:$E,$B755,'DWD RAW File'!$AB:$AB,"Not Present",'DWD RAW File'!$AK:$AK,"&lt;&gt;")&gt;0, _xlfn.XLOOKUP($B755,'DWD RAW File'!$E:$E,'DWD RAW File'!$AK:$AK,""), IF(COUNTIFS('DWD RAW File'!$E:$E,$B755,'DWD RAW File'!$AB:$AB,"Not Present",'DWD RAW File'!$AL:$AL,"&lt;&gt;")&gt;0, _xlfn.XLOOKUP($B755,'DWD RAW File'!$E:$E,'DWD RAW File'!$AL:$AL,""), "AB")))))</f>
        <v>OFF</v>
      </c>
      <c r="U755" s="97"/>
      <c r="V755" s="51">
        <v>45894</v>
      </c>
      <c r="W755" s="49" t="s">
        <v>1562</v>
      </c>
      <c r="X755" s="121" t="str">
        <f>VLOOKUP(Table1[[#This Row],[Psoft No]],[2]Roster_1788384531598!$E$1:$AU$1334,28,0)</f>
        <v>Tuesday</v>
      </c>
      <c r="Y755" s="121" t="b">
        <f>Table1[[#This Row],[Column1]]=Table1[[#This Row],[OFF1]]</f>
        <v>1</v>
      </c>
    </row>
    <row r="756" spans="1:25" ht="13" hidden="1" customHeight="1">
      <c r="A756" s="11">
        <v>750</v>
      </c>
      <c r="B756" s="47">
        <v>206192230</v>
      </c>
      <c r="C756" s="87" t="s">
        <v>1590</v>
      </c>
      <c r="D756" s="11" t="s">
        <v>1586</v>
      </c>
      <c r="E756" s="48" t="s">
        <v>31</v>
      </c>
      <c r="F756" s="48" t="s">
        <v>74</v>
      </c>
      <c r="G756" s="11" t="s">
        <v>64</v>
      </c>
      <c r="H756" s="11" t="s">
        <v>75</v>
      </c>
      <c r="I756" s="11">
        <v>1299</v>
      </c>
      <c r="J756" s="49" t="str">
        <f>VLOOKUP(Table1[[#This Row],[Psoft No]],[1]Roster!$C$1:$AJ$1369,9,0)</f>
        <v>Night Shift</v>
      </c>
      <c r="K756" s="49" t="s">
        <v>76</v>
      </c>
      <c r="L756" s="49" t="str">
        <f>VLOOKUP(Table1[[#This Row],[Psoft No]],[1]Roster!$C$1:$AJ$1369,11,0)</f>
        <v>Sunday</v>
      </c>
      <c r="M756" s="49" t="str">
        <f>VLOOKUP(Table1[[#This Row],[Psoft No]],[1]Roster!$C$1:$AJ$1369,12,0)</f>
        <v>Monday</v>
      </c>
      <c r="N756" s="49" t="s">
        <v>79</v>
      </c>
      <c r="O756" s="49" t="s">
        <v>37</v>
      </c>
      <c r="P756" s="11" t="s">
        <v>80</v>
      </c>
      <c r="Q756" s="11" t="s">
        <v>96</v>
      </c>
      <c r="R756" s="11" t="s">
        <v>626</v>
      </c>
      <c r="S756" s="11" t="s">
        <v>627</v>
      </c>
      <c r="T756" s="126" t="str">
        <f>IF(COUNTIFS('DWD RAW File'!$E:$E,$B756,'DWD RAW File'!$AF:$AF,$C$1)&gt;0, IF(COUNTIFS('DWD RAW File'!$E:$E,$B756,'DWD RAW File'!$AF:$AF,$C$1,'DWD RAW File'!$AB:$AB,"Present")&gt;0,"6th Day OT","OFF"), IF(COUNTIFS('DWD RAW File'!$E:$E,$B756,'DWD RAW File'!$AG:$AG,$C$1)&gt;0, IF(COUNTIFS('DWD RAW File'!$E:$E,$B756,'DWD RAW File'!$AG:$AG,$C$1,'DWD RAW File'!$AB:$AB,"Present")&gt;0,"7th Day OT","OFF"), IF(COUNTIFS('DWD RAW File'!$E:$E,$B756,'DWD RAW File'!$AB:$AB,"Present")&gt;0, "P", IF(COUNTIFS('DWD RAW File'!$E:$E,$B756,'DWD RAW File'!$AB:$AB,"Not Present",'DWD RAW File'!$AK:$AK,"&lt;&gt;")&gt;0, _xlfn.XLOOKUP($B756,'DWD RAW File'!$E:$E,'DWD RAW File'!$AK:$AK,""), IF(COUNTIFS('DWD RAW File'!$E:$E,$B756,'DWD RAW File'!$AB:$AB,"Not Present",'DWD RAW File'!$AL:$AL,"&lt;&gt;")&gt;0, _xlfn.XLOOKUP($B756,'DWD RAW File'!$E:$E,'DWD RAW File'!$AL:$AL,""), "AB")))))</f>
        <v>P</v>
      </c>
      <c r="U756" s="97"/>
      <c r="V756" s="51">
        <v>45936</v>
      </c>
      <c r="W756" s="49" t="s">
        <v>1562</v>
      </c>
      <c r="X756" s="121" t="str">
        <f>VLOOKUP(Table1[[#This Row],[Psoft No]],[2]Roster_1788384531598!$E$1:$AU$1334,28,0)</f>
        <v>Sunday</v>
      </c>
      <c r="Y756" s="121" t="b">
        <f>Table1[[#This Row],[Column1]]=Table1[[#This Row],[OFF1]]</f>
        <v>1</v>
      </c>
    </row>
    <row r="757" spans="1:25" ht="13" hidden="1" customHeight="1">
      <c r="A757" s="11">
        <v>751</v>
      </c>
      <c r="B757" s="47">
        <v>203908323</v>
      </c>
      <c r="C757" s="87" t="s">
        <v>821</v>
      </c>
      <c r="D757" s="11" t="s">
        <v>822</v>
      </c>
      <c r="E757" s="48" t="s">
        <v>31</v>
      </c>
      <c r="F757" s="48" t="s">
        <v>74</v>
      </c>
      <c r="G757" s="11" t="s">
        <v>64</v>
      </c>
      <c r="H757" s="11" t="s">
        <v>75</v>
      </c>
      <c r="I757" s="11">
        <v>1299</v>
      </c>
      <c r="J757" s="49" t="str">
        <f>VLOOKUP(Table1[[#This Row],[Psoft No]],[1]Roster!$C$1:$AJ$1369,9,0)</f>
        <v>Night Shift</v>
      </c>
      <c r="K757" s="49" t="s">
        <v>76</v>
      </c>
      <c r="L757" s="49" t="str">
        <f>VLOOKUP(Table1[[#This Row],[Psoft No]],[1]Roster!$C$1:$AJ$1369,11,0)</f>
        <v>Thursday</v>
      </c>
      <c r="M757" s="49" t="str">
        <f>VLOOKUP(Table1[[#This Row],[Psoft No]],[1]Roster!$C$1:$AJ$1369,12,0)</f>
        <v>Friday</v>
      </c>
      <c r="N757" s="48" t="s">
        <v>86</v>
      </c>
      <c r="O757" s="49" t="s">
        <v>37</v>
      </c>
      <c r="P757" s="11" t="s">
        <v>80</v>
      </c>
      <c r="Q757" s="11" t="s">
        <v>90</v>
      </c>
      <c r="R757" s="49" t="s">
        <v>2653</v>
      </c>
      <c r="S757" s="11" t="s">
        <v>637</v>
      </c>
      <c r="T757" s="126" t="s">
        <v>7</v>
      </c>
      <c r="U757" s="97"/>
      <c r="V757" s="51">
        <v>45789</v>
      </c>
      <c r="W757" s="49" t="s">
        <v>1562</v>
      </c>
      <c r="X757" s="121" t="str">
        <f>VLOOKUP(Table1[[#This Row],[Psoft No]],[2]Roster_1788384531598!$E$1:$AU$1334,28,0)</f>
        <v>Thursday</v>
      </c>
      <c r="Y757" s="121" t="b">
        <f>Table1[[#This Row],[Column1]]=Table1[[#This Row],[OFF1]]</f>
        <v>1</v>
      </c>
    </row>
    <row r="758" spans="1:25" ht="13" hidden="1" customHeight="1">
      <c r="A758" s="11">
        <v>752</v>
      </c>
      <c r="B758" s="47">
        <v>105485458</v>
      </c>
      <c r="C758" s="87" t="s">
        <v>361</v>
      </c>
      <c r="D758" s="11" t="s">
        <v>362</v>
      </c>
      <c r="E758" s="48" t="s">
        <v>34</v>
      </c>
      <c r="F758" s="48" t="s">
        <v>74</v>
      </c>
      <c r="G758" s="11" t="s">
        <v>64</v>
      </c>
      <c r="H758" s="11" t="s">
        <v>75</v>
      </c>
      <c r="I758" s="11">
        <v>1182</v>
      </c>
      <c r="J758" s="49" t="str">
        <f>VLOOKUP(Table1[[#This Row],[Psoft No]],[1]Roster!$C$1:$AJ$1369,9,0)</f>
        <v>Day Shift</v>
      </c>
      <c r="K758" s="49" t="s">
        <v>76</v>
      </c>
      <c r="L758" s="49" t="str">
        <f>VLOOKUP(Table1[[#This Row],[Psoft No]],[1]Roster!$C$1:$AJ$1369,11,0)</f>
        <v>Thursday</v>
      </c>
      <c r="M758" s="49" t="str">
        <f>VLOOKUP(Table1[[#This Row],[Psoft No]],[1]Roster!$C$1:$AJ$1369,12,0)</f>
        <v>Friday</v>
      </c>
      <c r="N758" s="48" t="s">
        <v>97</v>
      </c>
      <c r="O758" s="49" t="s">
        <v>37</v>
      </c>
      <c r="P758" s="11" t="s">
        <v>80</v>
      </c>
      <c r="Q758" s="11" t="s">
        <v>98</v>
      </c>
      <c r="R758" s="49" t="s">
        <v>2773</v>
      </c>
      <c r="S758" s="11" t="s">
        <v>2774</v>
      </c>
      <c r="T758" s="126" t="str">
        <f>IF(COUNTIFS('DWD RAW File'!$E:$E,$B758,'DWD RAW File'!$AF:$AF,$C$1)&gt;0, IF(COUNTIFS('DWD RAW File'!$E:$E,$B758,'DWD RAW File'!$AF:$AF,$C$1,'DWD RAW File'!$AB:$AB,"Present")&gt;0,"6th Day OT","OFF"), IF(COUNTIFS('DWD RAW File'!$E:$E,$B758,'DWD RAW File'!$AG:$AG,$C$1)&gt;0, IF(COUNTIFS('DWD RAW File'!$E:$E,$B758,'DWD RAW File'!$AG:$AG,$C$1,'DWD RAW File'!$AB:$AB,"Present")&gt;0,"7th Day OT","OFF"), IF(COUNTIFS('DWD RAW File'!$E:$E,$B758,'DWD RAW File'!$AB:$AB,"Present")&gt;0, "P", IF(COUNTIFS('DWD RAW File'!$E:$E,$B758,'DWD RAW File'!$AB:$AB,"Not Present",'DWD RAW File'!$AK:$AK,"&lt;&gt;")&gt;0, _xlfn.XLOOKUP($B758,'DWD RAW File'!$E:$E,'DWD RAW File'!$AK:$AK,""), IF(COUNTIFS('DWD RAW File'!$E:$E,$B758,'DWD RAW File'!$AB:$AB,"Not Present",'DWD RAW File'!$AL:$AL,"&lt;&gt;")&gt;0, _xlfn.XLOOKUP($B758,'DWD RAW File'!$E:$E,'DWD RAW File'!$AL:$AL,""), "AB")))))</f>
        <v>P</v>
      </c>
      <c r="U758" s="97"/>
      <c r="V758" s="51">
        <v>44728</v>
      </c>
      <c r="W758" s="49" t="s">
        <v>1566</v>
      </c>
      <c r="X758" s="121" t="str">
        <f>VLOOKUP(Table1[[#This Row],[Psoft No]],[2]Roster_1788384531598!$E$1:$AU$1334,28,0)</f>
        <v>Thursday</v>
      </c>
      <c r="Y758" s="121" t="b">
        <f>Table1[[#This Row],[Column1]]=Table1[[#This Row],[OFF1]]</f>
        <v>1</v>
      </c>
    </row>
    <row r="759" spans="1:25" ht="13" hidden="1" customHeight="1">
      <c r="A759" s="11">
        <v>753</v>
      </c>
      <c r="B759" s="47">
        <v>205252538</v>
      </c>
      <c r="C759" s="87" t="s">
        <v>2799</v>
      </c>
      <c r="D759" s="11" t="s">
        <v>2800</v>
      </c>
      <c r="E759" s="48" t="s">
        <v>31</v>
      </c>
      <c r="F759" s="48" t="s">
        <v>74</v>
      </c>
      <c r="G759" s="11" t="s">
        <v>64</v>
      </c>
      <c r="H759" s="11" t="s">
        <v>75</v>
      </c>
      <c r="I759" s="11">
        <v>1299</v>
      </c>
      <c r="J759" s="49" t="str">
        <f>VLOOKUP(Table1[[#This Row],[Psoft No]],[1]Roster!$C$1:$AJ$1369,9,0)</f>
        <v>Night Shift</v>
      </c>
      <c r="K759" s="11" t="s">
        <v>76</v>
      </c>
      <c r="L759" s="49" t="str">
        <f>VLOOKUP(Table1[[#This Row],[Psoft No]],[1]Roster!$C$1:$AJ$1369,11,0)</f>
        <v>Monday</v>
      </c>
      <c r="M759" s="49" t="str">
        <f>VLOOKUP(Table1[[#This Row],[Psoft No]],[1]Roster!$C$1:$AJ$1369,12,0)</f>
        <v>Tuesday</v>
      </c>
      <c r="N759" s="11" t="s">
        <v>89</v>
      </c>
      <c r="O759" s="11" t="s">
        <v>37</v>
      </c>
      <c r="P759" s="11" t="s">
        <v>80</v>
      </c>
      <c r="Q759" s="11" t="s">
        <v>96</v>
      </c>
      <c r="R759" s="11" t="s">
        <v>1055</v>
      </c>
      <c r="S759" s="11" t="s">
        <v>2651</v>
      </c>
      <c r="T759" s="126" t="str">
        <f>IF(COUNTIFS('DWD RAW File'!$E:$E,$B759,'DWD RAW File'!$AF:$AF,$C$1)&gt;0, IF(COUNTIFS('DWD RAW File'!$E:$E,$B759,'DWD RAW File'!$AF:$AF,$C$1,'DWD RAW File'!$AB:$AB,"Present")&gt;0,"6th Day OT","OFF"), IF(COUNTIFS('DWD RAW File'!$E:$E,$B759,'DWD RAW File'!$AG:$AG,$C$1)&gt;0, IF(COUNTIFS('DWD RAW File'!$E:$E,$B759,'DWD RAW File'!$AG:$AG,$C$1,'DWD RAW File'!$AB:$AB,"Present")&gt;0,"7th Day OT","OFF"), IF(COUNTIFS('DWD RAW File'!$E:$E,$B759,'DWD RAW File'!$AB:$AB,"Present")&gt;0, "P", IF(COUNTIFS('DWD RAW File'!$E:$E,$B759,'DWD RAW File'!$AB:$AB,"Not Present",'DWD RAW File'!$AK:$AK,"&lt;&gt;")&gt;0, _xlfn.XLOOKUP($B759,'DWD RAW File'!$E:$E,'DWD RAW File'!$AK:$AK,""), IF(COUNTIFS('DWD RAW File'!$E:$E,$B759,'DWD RAW File'!$AB:$AB,"Not Present",'DWD RAW File'!$AL:$AL,"&lt;&gt;")&gt;0, _xlfn.XLOOKUP($B759,'DWD RAW File'!$E:$E,'DWD RAW File'!$AL:$AL,""), "AB")))))</f>
        <v>P</v>
      </c>
      <c r="U759" s="97"/>
      <c r="V759" s="51">
        <v>46238</v>
      </c>
      <c r="W759" s="11" t="s">
        <v>1562</v>
      </c>
      <c r="X759" s="121" t="str">
        <f>VLOOKUP(Table1[[#This Row],[Psoft No]],[2]Roster_1788384531598!$E$1:$AU$1334,28,0)</f>
        <v>Monday</v>
      </c>
      <c r="Y759" s="121" t="b">
        <f>Table1[[#This Row],[Column1]]=Table1[[#This Row],[OFF1]]</f>
        <v>1</v>
      </c>
    </row>
    <row r="760" spans="1:25" ht="13" hidden="1" customHeight="1">
      <c r="A760" s="11">
        <v>754</v>
      </c>
      <c r="B760" s="47">
        <v>204373722</v>
      </c>
      <c r="C760" s="87" t="s">
        <v>823</v>
      </c>
      <c r="D760" s="11" t="s">
        <v>824</v>
      </c>
      <c r="E760" s="48" t="s">
        <v>31</v>
      </c>
      <c r="F760" s="48" t="s">
        <v>74</v>
      </c>
      <c r="G760" s="11" t="s">
        <v>64</v>
      </c>
      <c r="H760" s="11" t="s">
        <v>75</v>
      </c>
      <c r="I760" s="11">
        <v>1299</v>
      </c>
      <c r="J760" s="49" t="str">
        <f>VLOOKUP(Table1[[#This Row],[Psoft No]],[1]Roster!$C$1:$AJ$1369,9,0)</f>
        <v>Night Shift</v>
      </c>
      <c r="K760" s="49" t="s">
        <v>76</v>
      </c>
      <c r="L760" s="49" t="str">
        <f>VLOOKUP(Table1[[#This Row],[Psoft No]],[1]Roster!$C$1:$AJ$1369,11,0)</f>
        <v>Wednesday</v>
      </c>
      <c r="M760" s="49" t="str">
        <f>VLOOKUP(Table1[[#This Row],[Psoft No]],[1]Roster!$C$1:$AJ$1369,12,0)</f>
        <v>Thursday</v>
      </c>
      <c r="N760" s="48" t="s">
        <v>86</v>
      </c>
      <c r="O760" s="49" t="s">
        <v>37</v>
      </c>
      <c r="P760" s="11" t="s">
        <v>80</v>
      </c>
      <c r="Q760" s="11" t="s">
        <v>99</v>
      </c>
      <c r="R760" s="49" t="s">
        <v>642</v>
      </c>
      <c r="S760" s="11" t="s">
        <v>1775</v>
      </c>
      <c r="T760" s="126" t="str">
        <f>IF(COUNTIFS('DWD RAW File'!$E:$E,$B760,'DWD RAW File'!$AF:$AF,$C$1)&gt;0, IF(COUNTIFS('DWD RAW File'!$E:$E,$B760,'DWD RAW File'!$AF:$AF,$C$1,'DWD RAW File'!$AB:$AB,"Present")&gt;0,"6th Day OT","OFF"), IF(COUNTIFS('DWD RAW File'!$E:$E,$B760,'DWD RAW File'!$AG:$AG,$C$1)&gt;0, IF(COUNTIFS('DWD RAW File'!$E:$E,$B760,'DWD RAW File'!$AG:$AG,$C$1,'DWD RAW File'!$AB:$AB,"Present")&gt;0,"7th Day OT","OFF"), IF(COUNTIFS('DWD RAW File'!$E:$E,$B760,'DWD RAW File'!$AB:$AB,"Present")&gt;0, "P", IF(COUNTIFS('DWD RAW File'!$E:$E,$B760,'DWD RAW File'!$AB:$AB,"Not Present",'DWD RAW File'!$AK:$AK,"&lt;&gt;")&gt;0, _xlfn.XLOOKUP($B760,'DWD RAW File'!$E:$E,'DWD RAW File'!$AK:$AK,""), IF(COUNTIFS('DWD RAW File'!$E:$E,$B760,'DWD RAW File'!$AB:$AB,"Not Present",'DWD RAW File'!$AL:$AL,"&lt;&gt;")&gt;0, _xlfn.XLOOKUP($B760,'DWD RAW File'!$E:$E,'DWD RAW File'!$AL:$AL,""), "AB")))))</f>
        <v>OFF</v>
      </c>
      <c r="U760" s="97"/>
      <c r="V760" s="51">
        <v>45593</v>
      </c>
      <c r="W760" s="49" t="s">
        <v>1562</v>
      </c>
      <c r="X760" s="121" t="str">
        <f>VLOOKUP(Table1[[#This Row],[Psoft No]],[2]Roster_1788384531598!$E$1:$AU$1334,28,0)</f>
        <v>Wednesday</v>
      </c>
      <c r="Y760" s="121" t="b">
        <f>Table1[[#This Row],[Column1]]=Table1[[#This Row],[OFF1]]</f>
        <v>1</v>
      </c>
    </row>
    <row r="761" spans="1:25" ht="13" hidden="1" customHeight="1">
      <c r="A761" s="11">
        <v>755</v>
      </c>
      <c r="B761" s="47">
        <v>205839585</v>
      </c>
      <c r="C761" s="87" t="s">
        <v>2335</v>
      </c>
      <c r="D761" s="11" t="s">
        <v>2336</v>
      </c>
      <c r="E761" s="48" t="s">
        <v>31</v>
      </c>
      <c r="F761" s="48" t="s">
        <v>74</v>
      </c>
      <c r="G761" s="11" t="s">
        <v>64</v>
      </c>
      <c r="H761" s="11" t="s">
        <v>75</v>
      </c>
      <c r="I761" s="11">
        <v>1299</v>
      </c>
      <c r="J761" s="49" t="str">
        <f>VLOOKUP(Table1[[#This Row],[Psoft No]],[1]Roster!$C$1:$AJ$1369,9,0)</f>
        <v>Day Shift</v>
      </c>
      <c r="K761" s="49" t="s">
        <v>76</v>
      </c>
      <c r="L761" s="49" t="str">
        <f>VLOOKUP(Table1[[#This Row],[Psoft No]],[1]Roster!$C$1:$AJ$1369,11,0)</f>
        <v>Friday</v>
      </c>
      <c r="M761" s="49" t="str">
        <f>VLOOKUP(Table1[[#This Row],[Psoft No]],[1]Roster!$C$1:$AJ$1369,12,0)</f>
        <v>Saturday</v>
      </c>
      <c r="N761" s="49" t="s">
        <v>89</v>
      </c>
      <c r="O761" s="49" t="s">
        <v>37</v>
      </c>
      <c r="P761" s="11" t="s">
        <v>80</v>
      </c>
      <c r="Q761" s="11" t="s">
        <v>90</v>
      </c>
      <c r="R761" s="49" t="s">
        <v>622</v>
      </c>
      <c r="S761" s="11" t="s">
        <v>623</v>
      </c>
      <c r="T761" s="126" t="str">
        <f>IF(COUNTIFS('DWD RAW File'!$E:$E,$B761,'DWD RAW File'!$AF:$AF,$C$1)&gt;0, IF(COUNTIFS('DWD RAW File'!$E:$E,$B761,'DWD RAW File'!$AF:$AF,$C$1,'DWD RAW File'!$AB:$AB,"Present")&gt;0,"6th Day OT","OFF"), IF(COUNTIFS('DWD RAW File'!$E:$E,$B761,'DWD RAW File'!$AG:$AG,$C$1)&gt;0, IF(COUNTIFS('DWD RAW File'!$E:$E,$B761,'DWD RAW File'!$AG:$AG,$C$1,'DWD RAW File'!$AB:$AB,"Present")&gt;0,"7th Day OT","OFF"), IF(COUNTIFS('DWD RAW File'!$E:$E,$B761,'DWD RAW File'!$AB:$AB,"Present")&gt;0, "P", IF(COUNTIFS('DWD RAW File'!$E:$E,$B761,'DWD RAW File'!$AB:$AB,"Not Present",'DWD RAW File'!$AK:$AK,"&lt;&gt;")&gt;0, _xlfn.XLOOKUP($B761,'DWD RAW File'!$E:$E,'DWD RAW File'!$AK:$AK,""), IF(COUNTIFS('DWD RAW File'!$E:$E,$B761,'DWD RAW File'!$AB:$AB,"Not Present",'DWD RAW File'!$AL:$AL,"&lt;&gt;")&gt;0, _xlfn.XLOOKUP($B761,'DWD RAW File'!$E:$E,'DWD RAW File'!$AL:$AL,""), "AB")))))</f>
        <v>P</v>
      </c>
      <c r="U761" s="97"/>
      <c r="V761" s="51">
        <v>45894</v>
      </c>
      <c r="W761" s="49" t="s">
        <v>1561</v>
      </c>
      <c r="X761" s="121" t="str">
        <f>VLOOKUP(Table1[[#This Row],[Psoft No]],[2]Roster_1788384531598!$E$1:$AU$1334,28,0)</f>
        <v>Friday</v>
      </c>
      <c r="Y761" s="121" t="b">
        <f>Table1[[#This Row],[Column1]]=Table1[[#This Row],[OFF1]]</f>
        <v>1</v>
      </c>
    </row>
    <row r="762" spans="1:25" ht="13" hidden="1" customHeight="1">
      <c r="A762" s="11">
        <v>756</v>
      </c>
      <c r="B762" s="47">
        <v>204094215</v>
      </c>
      <c r="C762" s="87" t="s">
        <v>825</v>
      </c>
      <c r="D762" s="11" t="s">
        <v>826</v>
      </c>
      <c r="E762" s="48" t="s">
        <v>31</v>
      </c>
      <c r="F762" s="48" t="s">
        <v>74</v>
      </c>
      <c r="G762" s="11" t="s">
        <v>64</v>
      </c>
      <c r="H762" s="11" t="s">
        <v>75</v>
      </c>
      <c r="I762" s="11">
        <v>1299</v>
      </c>
      <c r="J762" s="49" t="str">
        <f>VLOOKUP(Table1[[#This Row],[Psoft No]],[1]Roster!$C$1:$AJ$1369,9,0)</f>
        <v>Night Shift</v>
      </c>
      <c r="K762" s="49" t="s">
        <v>76</v>
      </c>
      <c r="L762" s="49" t="str">
        <f>VLOOKUP(Table1[[#This Row],[Psoft No]],[1]Roster!$C$1:$AJ$1369,11,0)</f>
        <v>Thursday</v>
      </c>
      <c r="M762" s="49" t="str">
        <f>VLOOKUP(Table1[[#This Row],[Psoft No]],[1]Roster!$C$1:$AJ$1369,12,0)</f>
        <v>Friday</v>
      </c>
      <c r="N762" s="48" t="s">
        <v>86</v>
      </c>
      <c r="O762" s="49" t="s">
        <v>37</v>
      </c>
      <c r="P762" s="11" t="s">
        <v>80</v>
      </c>
      <c r="Q762" s="11" t="s">
        <v>87</v>
      </c>
      <c r="R762" s="11" t="s">
        <v>626</v>
      </c>
      <c r="S762" s="11" t="s">
        <v>627</v>
      </c>
      <c r="T762" s="126" t="str">
        <f>IF(COUNTIFS('DWD RAW File'!$E:$E,$B762,'DWD RAW File'!$AF:$AF,$C$1)&gt;0, IF(COUNTIFS('DWD RAW File'!$E:$E,$B762,'DWD RAW File'!$AF:$AF,$C$1,'DWD RAW File'!$AB:$AB,"Present")&gt;0,"6th Day OT","OFF"), IF(COUNTIFS('DWD RAW File'!$E:$E,$B762,'DWD RAW File'!$AG:$AG,$C$1)&gt;0, IF(COUNTIFS('DWD RAW File'!$E:$E,$B762,'DWD RAW File'!$AG:$AG,$C$1,'DWD RAW File'!$AB:$AB,"Present")&gt;0,"7th Day OT","OFF"), IF(COUNTIFS('DWD RAW File'!$E:$E,$B762,'DWD RAW File'!$AB:$AB,"Present")&gt;0, "P", IF(COUNTIFS('DWD RAW File'!$E:$E,$B762,'DWD RAW File'!$AB:$AB,"Not Present",'DWD RAW File'!$AK:$AK,"&lt;&gt;")&gt;0, _xlfn.XLOOKUP($B762,'DWD RAW File'!$E:$E,'DWD RAW File'!$AK:$AK,""), IF(COUNTIFS('DWD RAW File'!$E:$E,$B762,'DWD RAW File'!$AB:$AB,"Not Present",'DWD RAW File'!$AL:$AL,"&lt;&gt;")&gt;0, _xlfn.XLOOKUP($B762,'DWD RAW File'!$E:$E,'DWD RAW File'!$AL:$AL,""), "AB")))))</f>
        <v>P</v>
      </c>
      <c r="U762" s="97"/>
      <c r="V762" s="51">
        <v>45561</v>
      </c>
      <c r="W762" s="49" t="s">
        <v>1563</v>
      </c>
      <c r="X762" s="121" t="str">
        <f>VLOOKUP(Table1[[#This Row],[Psoft No]],[2]Roster_1788384531598!$E$1:$AU$1334,28,0)</f>
        <v>Thursday</v>
      </c>
      <c r="Y762" s="121" t="b">
        <f>Table1[[#This Row],[Column1]]=Table1[[#This Row],[OFF1]]</f>
        <v>1</v>
      </c>
    </row>
    <row r="763" spans="1:25" ht="13" hidden="1" customHeight="1">
      <c r="A763" s="11">
        <v>757</v>
      </c>
      <c r="B763" s="47">
        <v>206239524</v>
      </c>
      <c r="C763" s="87" t="str">
        <f>VLOOKUP(B763,'[4]employeeList-AUH1 (28)'!$A$1:$J$1523,2,0)</f>
        <v>fsarckoh</v>
      </c>
      <c r="D763" s="11" t="s">
        <v>2834</v>
      </c>
      <c r="E763" s="48" t="s">
        <v>31</v>
      </c>
      <c r="F763" s="48" t="s">
        <v>74</v>
      </c>
      <c r="G763" s="11" t="s">
        <v>64</v>
      </c>
      <c r="H763" s="11" t="s">
        <v>75</v>
      </c>
      <c r="I763" s="11">
        <v>1299</v>
      </c>
      <c r="J763" s="49" t="str">
        <f>VLOOKUP(Table1[[#This Row],[Psoft No]],[1]Roster!$C$1:$AJ$1369,9,0)</f>
        <v>Night Shift</v>
      </c>
      <c r="K763" s="11" t="s">
        <v>76</v>
      </c>
      <c r="L763" s="49" t="str">
        <f>VLOOKUP(Table1[[#This Row],[Psoft No]],[1]Roster!$C$1:$AJ$1369,11,0)</f>
        <v>Friday</v>
      </c>
      <c r="M763" s="49" t="str">
        <f>VLOOKUP(Table1[[#This Row],[Psoft No]],[1]Roster!$C$1:$AJ$1369,12,0)</f>
        <v>Saturday</v>
      </c>
      <c r="N763" s="11" t="s">
        <v>89</v>
      </c>
      <c r="O763" s="11" t="s">
        <v>37</v>
      </c>
      <c r="P763" s="11" t="s">
        <v>80</v>
      </c>
      <c r="Q763" s="11" t="s">
        <v>81</v>
      </c>
      <c r="R763" s="11" t="s">
        <v>626</v>
      </c>
      <c r="S763" s="11" t="s">
        <v>627</v>
      </c>
      <c r="T763" s="126" t="str">
        <f>IF(COUNTIFS('DWD RAW File'!$E:$E,$B763,'DWD RAW File'!$AF:$AF,$C$1)&gt;0, IF(COUNTIFS('DWD RAW File'!$E:$E,$B763,'DWD RAW File'!$AF:$AF,$C$1,'DWD RAW File'!$AB:$AB,"Present")&gt;0,"6th Day OT","OFF"), IF(COUNTIFS('DWD RAW File'!$E:$E,$B763,'DWD RAW File'!$AG:$AG,$C$1)&gt;0, IF(COUNTIFS('DWD RAW File'!$E:$E,$B763,'DWD RAW File'!$AG:$AG,$C$1,'DWD RAW File'!$AB:$AB,"Present")&gt;0,"7th Day OT","OFF"), IF(COUNTIFS('DWD RAW File'!$E:$E,$B763,'DWD RAW File'!$AB:$AB,"Present")&gt;0, "P", IF(COUNTIFS('DWD RAW File'!$E:$E,$B763,'DWD RAW File'!$AB:$AB,"Not Present",'DWD RAW File'!$AK:$AK,"&lt;&gt;")&gt;0, _xlfn.XLOOKUP($B763,'DWD RAW File'!$E:$E,'DWD RAW File'!$AK:$AK,""), IF(COUNTIFS('DWD RAW File'!$E:$E,$B763,'DWD RAW File'!$AB:$AB,"Not Present",'DWD RAW File'!$AL:$AL,"&lt;&gt;")&gt;0, _xlfn.XLOOKUP($B763,'DWD RAW File'!$E:$E,'DWD RAW File'!$AL:$AL,""), "AB")))))</f>
        <v>P</v>
      </c>
      <c r="U763" s="97"/>
      <c r="V763" s="51">
        <v>46239</v>
      </c>
      <c r="W763" s="11" t="s">
        <v>1564</v>
      </c>
      <c r="X763" s="121" t="str">
        <f>VLOOKUP(Table1[[#This Row],[Psoft No]],[2]Roster_1788384531598!$E$1:$AU$1334,28,0)</f>
        <v>Friday</v>
      </c>
      <c r="Y763" s="121" t="b">
        <f>Table1[[#This Row],[Column1]]=Table1[[#This Row],[OFF1]]</f>
        <v>1</v>
      </c>
    </row>
    <row r="764" spans="1:25" ht="13" hidden="1" customHeight="1">
      <c r="A764" s="11">
        <v>758</v>
      </c>
      <c r="B764" s="47">
        <v>102582339</v>
      </c>
      <c r="C764" s="87" t="s">
        <v>827</v>
      </c>
      <c r="D764" s="11" t="s">
        <v>828</v>
      </c>
      <c r="E764" s="48" t="s">
        <v>34</v>
      </c>
      <c r="F764" s="48" t="s">
        <v>74</v>
      </c>
      <c r="G764" s="11" t="s">
        <v>64</v>
      </c>
      <c r="H764" s="11" t="s">
        <v>75</v>
      </c>
      <c r="I764" s="11">
        <v>1299</v>
      </c>
      <c r="J764" s="49" t="str">
        <f>VLOOKUP(Table1[[#This Row],[Psoft No]],[1]Roster!$C$1:$AJ$1369,9,0)</f>
        <v>Day Shift</v>
      </c>
      <c r="K764" s="49" t="s">
        <v>76</v>
      </c>
      <c r="L764" s="49" t="str">
        <f>VLOOKUP(Table1[[#This Row],[Psoft No]],[1]Roster!$C$1:$AJ$1369,11,0)</f>
        <v>Tuesday</v>
      </c>
      <c r="M764" s="49" t="str">
        <f>VLOOKUP(Table1[[#This Row],[Psoft No]],[1]Roster!$C$1:$AJ$1369,12,0)</f>
        <v>Wednesday</v>
      </c>
      <c r="N764" s="48" t="s">
        <v>97</v>
      </c>
      <c r="O764" s="49" t="s">
        <v>37</v>
      </c>
      <c r="P764" s="11" t="s">
        <v>80</v>
      </c>
      <c r="Q764" s="11" t="s">
        <v>98</v>
      </c>
      <c r="R764" s="11" t="s">
        <v>1055</v>
      </c>
      <c r="S764" s="11" t="s">
        <v>2651</v>
      </c>
      <c r="T764" s="126" t="str">
        <f>IF(COUNTIFS('DWD RAW File'!$E:$E,$B764,'DWD RAW File'!$AF:$AF,$C$1)&gt;0, IF(COUNTIFS('DWD RAW File'!$E:$E,$B764,'DWD RAW File'!$AF:$AF,$C$1,'DWD RAW File'!$AB:$AB,"Present")&gt;0,"6th Day OT","OFF"), IF(COUNTIFS('DWD RAW File'!$E:$E,$B764,'DWD RAW File'!$AG:$AG,$C$1)&gt;0, IF(COUNTIFS('DWD RAW File'!$E:$E,$B764,'DWD RAW File'!$AG:$AG,$C$1,'DWD RAW File'!$AB:$AB,"Present")&gt;0,"7th Day OT","OFF"), IF(COUNTIFS('DWD RAW File'!$E:$E,$B764,'DWD RAW File'!$AB:$AB,"Present")&gt;0, "P", IF(COUNTIFS('DWD RAW File'!$E:$E,$B764,'DWD RAW File'!$AB:$AB,"Not Present",'DWD RAW File'!$AK:$AK,"&lt;&gt;")&gt;0, _xlfn.XLOOKUP($B764,'DWD RAW File'!$E:$E,'DWD RAW File'!$AK:$AK,""), IF(COUNTIFS('DWD RAW File'!$E:$E,$B764,'DWD RAW File'!$AB:$AB,"Not Present",'DWD RAW File'!$AL:$AL,"&lt;&gt;")&gt;0, _xlfn.XLOOKUP($B764,'DWD RAW File'!$E:$E,'DWD RAW File'!$AL:$AL,""), "AB")))))</f>
        <v>OFF</v>
      </c>
      <c r="U764" s="97"/>
      <c r="V764" s="51">
        <v>42960</v>
      </c>
      <c r="W764" s="49" t="s">
        <v>1566</v>
      </c>
      <c r="X764" s="121" t="str">
        <f>VLOOKUP(Table1[[#This Row],[Psoft No]],[2]Roster_1788384531598!$E$1:$AU$1334,28,0)</f>
        <v>Tuesday</v>
      </c>
      <c r="Y764" s="121" t="b">
        <f>Table1[[#This Row],[Column1]]=Table1[[#This Row],[OFF1]]</f>
        <v>1</v>
      </c>
    </row>
    <row r="765" spans="1:25" ht="13" hidden="1" customHeight="1">
      <c r="A765" s="11">
        <v>759</v>
      </c>
      <c r="B765" s="47">
        <v>206886514</v>
      </c>
      <c r="C765" s="87" t="s">
        <v>1795</v>
      </c>
      <c r="D765" s="11" t="s">
        <v>1796</v>
      </c>
      <c r="E765" s="11" t="s">
        <v>31</v>
      </c>
      <c r="F765" s="48" t="s">
        <v>74</v>
      </c>
      <c r="G765" s="11" t="s">
        <v>64</v>
      </c>
      <c r="H765" s="11" t="s">
        <v>75</v>
      </c>
      <c r="I765" s="11">
        <v>1299</v>
      </c>
      <c r="J765" s="49" t="str">
        <f>VLOOKUP(Table1[[#This Row],[Psoft No]],[1]Roster!$C$1:$AJ$1369,9,0)</f>
        <v>Day Shift</v>
      </c>
      <c r="K765" s="49" t="s">
        <v>76</v>
      </c>
      <c r="L765" s="49" t="str">
        <f>VLOOKUP(Table1[[#This Row],[Psoft No]],[1]Roster!$C$1:$AJ$1369,11,0)</f>
        <v>Thursday</v>
      </c>
      <c r="M765" s="49" t="str">
        <f>VLOOKUP(Table1[[#This Row],[Psoft No]],[1]Roster!$C$1:$AJ$1369,12,0)</f>
        <v>Friday</v>
      </c>
      <c r="N765" s="49" t="s">
        <v>89</v>
      </c>
      <c r="O765" s="49" t="s">
        <v>37</v>
      </c>
      <c r="P765" s="11" t="s">
        <v>80</v>
      </c>
      <c r="Q765" s="11" t="s">
        <v>96</v>
      </c>
      <c r="R765" s="11" t="s">
        <v>2773</v>
      </c>
      <c r="S765" s="11" t="s">
        <v>2774</v>
      </c>
      <c r="T765" s="126" t="str">
        <f>IF(COUNTIFS('DWD RAW File'!$E:$E,$B765,'DWD RAW File'!$AF:$AF,$C$1)&gt;0, IF(COUNTIFS('DWD RAW File'!$E:$E,$B765,'DWD RAW File'!$AF:$AF,$C$1,'DWD RAW File'!$AB:$AB,"Present")&gt;0,"6th Day OT","OFF"), IF(COUNTIFS('DWD RAW File'!$E:$E,$B765,'DWD RAW File'!$AG:$AG,$C$1)&gt;0, IF(COUNTIFS('DWD RAW File'!$E:$E,$B765,'DWD RAW File'!$AG:$AG,$C$1,'DWD RAW File'!$AB:$AB,"Present")&gt;0,"7th Day OT","OFF"), IF(COUNTIFS('DWD RAW File'!$E:$E,$B765,'DWD RAW File'!$AB:$AB,"Present")&gt;0, "P", IF(COUNTIFS('DWD RAW File'!$E:$E,$B765,'DWD RAW File'!$AB:$AB,"Not Present",'DWD RAW File'!$AK:$AK,"&lt;&gt;")&gt;0, _xlfn.XLOOKUP($B765,'DWD RAW File'!$E:$E,'DWD RAW File'!$AK:$AK,""), IF(COUNTIFS('DWD RAW File'!$E:$E,$B765,'DWD RAW File'!$AB:$AB,"Not Present",'DWD RAW File'!$AL:$AL,"&lt;&gt;")&gt;0, _xlfn.XLOOKUP($B765,'DWD RAW File'!$E:$E,'DWD RAW File'!$AL:$AL,""), "AB")))))</f>
        <v>P</v>
      </c>
      <c r="U765" s="97"/>
      <c r="V765" s="51">
        <v>46027</v>
      </c>
      <c r="W765" s="49" t="s">
        <v>1562</v>
      </c>
      <c r="X765" s="121" t="str">
        <f>VLOOKUP(Table1[[#This Row],[Psoft No]],[2]Roster_1788384531598!$E$1:$AU$1334,28,0)</f>
        <v>Thursday</v>
      </c>
      <c r="Y765" s="121" t="b">
        <f>Table1[[#This Row],[Column1]]=Table1[[#This Row],[OFF1]]</f>
        <v>1</v>
      </c>
    </row>
    <row r="766" spans="1:25" ht="13" hidden="1" customHeight="1">
      <c r="A766" s="11">
        <v>760</v>
      </c>
      <c r="B766" s="47">
        <v>204138116</v>
      </c>
      <c r="C766" s="87" t="s">
        <v>829</v>
      </c>
      <c r="D766" s="11" t="s">
        <v>830</v>
      </c>
      <c r="E766" s="48" t="s">
        <v>31</v>
      </c>
      <c r="F766" s="48" t="s">
        <v>74</v>
      </c>
      <c r="G766" s="11" t="s">
        <v>64</v>
      </c>
      <c r="H766" s="11" t="s">
        <v>75</v>
      </c>
      <c r="I766" s="11">
        <v>1299</v>
      </c>
      <c r="J766" s="49" t="str">
        <f>VLOOKUP(Table1[[#This Row],[Psoft No]],[1]Roster!$C$1:$AJ$1369,9,0)</f>
        <v>Day Shift</v>
      </c>
      <c r="K766" s="49" t="s">
        <v>76</v>
      </c>
      <c r="L766" s="49" t="str">
        <f>VLOOKUP(Table1[[#This Row],[Psoft No]],[1]Roster!$C$1:$AJ$1369,11,0)</f>
        <v>Thursday</v>
      </c>
      <c r="M766" s="49" t="str">
        <f>VLOOKUP(Table1[[#This Row],[Psoft No]],[1]Roster!$C$1:$AJ$1369,12,0)</f>
        <v>Friday</v>
      </c>
      <c r="N766" s="48" t="s">
        <v>86</v>
      </c>
      <c r="O766" s="49" t="s">
        <v>37</v>
      </c>
      <c r="P766" s="11" t="s">
        <v>80</v>
      </c>
      <c r="Q766" s="11" t="s">
        <v>87</v>
      </c>
      <c r="R766" s="49" t="s">
        <v>642</v>
      </c>
      <c r="S766" s="11" t="s">
        <v>1775</v>
      </c>
      <c r="T766" s="126" t="str">
        <f>IF(COUNTIFS('DWD RAW File'!$E:$E,$B766,'DWD RAW File'!$AF:$AF,$C$1)&gt;0, IF(COUNTIFS('DWD RAW File'!$E:$E,$B766,'DWD RAW File'!$AF:$AF,$C$1,'DWD RAW File'!$AB:$AB,"Present")&gt;0,"6th Day OT","OFF"), IF(COUNTIFS('DWD RAW File'!$E:$E,$B766,'DWD RAW File'!$AG:$AG,$C$1)&gt;0, IF(COUNTIFS('DWD RAW File'!$E:$E,$B766,'DWD RAW File'!$AG:$AG,$C$1,'DWD RAW File'!$AB:$AB,"Present")&gt;0,"7th Day OT","OFF"), IF(COUNTIFS('DWD RAW File'!$E:$E,$B766,'DWD RAW File'!$AB:$AB,"Present")&gt;0, "P", IF(COUNTIFS('DWD RAW File'!$E:$E,$B766,'DWD RAW File'!$AB:$AB,"Not Present",'DWD RAW File'!$AK:$AK,"&lt;&gt;")&gt;0, _xlfn.XLOOKUP($B766,'DWD RAW File'!$E:$E,'DWD RAW File'!$AK:$AK,""), IF(COUNTIFS('DWD RAW File'!$E:$E,$B766,'DWD RAW File'!$AB:$AB,"Not Present",'DWD RAW File'!$AL:$AL,"&lt;&gt;")&gt;0, _xlfn.XLOOKUP($B766,'DWD RAW File'!$E:$E,'DWD RAW File'!$AL:$AL,""), "AB")))))</f>
        <v>P</v>
      </c>
      <c r="U766" s="97"/>
      <c r="V766" s="51">
        <v>45565</v>
      </c>
      <c r="W766" s="49" t="s">
        <v>1562</v>
      </c>
      <c r="X766" s="121" t="str">
        <f>VLOOKUP(Table1[[#This Row],[Psoft No]],[2]Roster_1788384531598!$E$1:$AU$1334,28,0)</f>
        <v>Thursday</v>
      </c>
      <c r="Y766" s="121" t="b">
        <f>Table1[[#This Row],[Column1]]=Table1[[#This Row],[OFF1]]</f>
        <v>1</v>
      </c>
    </row>
    <row r="767" spans="1:25" ht="13" hidden="1" customHeight="1">
      <c r="A767" s="11">
        <v>761</v>
      </c>
      <c r="B767" s="47">
        <v>206915147</v>
      </c>
      <c r="C767" s="87" t="s">
        <v>1870</v>
      </c>
      <c r="D767" s="11" t="s">
        <v>1855</v>
      </c>
      <c r="E767" s="48" t="s">
        <v>31</v>
      </c>
      <c r="F767" s="48" t="s">
        <v>74</v>
      </c>
      <c r="G767" s="11" t="s">
        <v>64</v>
      </c>
      <c r="H767" s="11" t="s">
        <v>75</v>
      </c>
      <c r="I767" s="11">
        <v>1299</v>
      </c>
      <c r="J767" s="49" t="str">
        <f>VLOOKUP(Table1[[#This Row],[Psoft No]],[1]Roster!$C$1:$AJ$1369,9,0)</f>
        <v>Day Shift</v>
      </c>
      <c r="K767" s="49" t="s">
        <v>76</v>
      </c>
      <c r="L767" s="49" t="str">
        <f>VLOOKUP(Table1[[#This Row],[Psoft No]],[1]Roster!$C$1:$AJ$1369,11,0)</f>
        <v>Thursday</v>
      </c>
      <c r="M767" s="49" t="str">
        <f>VLOOKUP(Table1[[#This Row],[Psoft No]],[1]Roster!$C$1:$AJ$1369,12,0)</f>
        <v>Friday</v>
      </c>
      <c r="N767" s="49" t="s">
        <v>89</v>
      </c>
      <c r="O767" s="49" t="s">
        <v>37</v>
      </c>
      <c r="P767" s="11" t="s">
        <v>80</v>
      </c>
      <c r="Q767" s="11" t="s">
        <v>90</v>
      </c>
      <c r="R767" s="49" t="s">
        <v>622</v>
      </c>
      <c r="S767" s="11" t="s">
        <v>623</v>
      </c>
      <c r="T767" s="126" t="str">
        <f>IF(COUNTIFS('DWD RAW File'!$E:$E,$B767,'DWD RAW File'!$AF:$AF,$C$1)&gt;0, IF(COUNTIFS('DWD RAW File'!$E:$E,$B767,'DWD RAW File'!$AF:$AF,$C$1,'DWD RAW File'!$AB:$AB,"Present")&gt;0,"6th Day OT","OFF"), IF(COUNTIFS('DWD RAW File'!$E:$E,$B767,'DWD RAW File'!$AG:$AG,$C$1)&gt;0, IF(COUNTIFS('DWD RAW File'!$E:$E,$B767,'DWD RAW File'!$AG:$AG,$C$1,'DWD RAW File'!$AB:$AB,"Present")&gt;0,"7th Day OT","OFF"), IF(COUNTIFS('DWD RAW File'!$E:$E,$B767,'DWD RAW File'!$AB:$AB,"Present")&gt;0, "P", IF(COUNTIFS('DWD RAW File'!$E:$E,$B767,'DWD RAW File'!$AB:$AB,"Not Present",'DWD RAW File'!$AK:$AK,"&lt;&gt;")&gt;0, _xlfn.XLOOKUP($B767,'DWD RAW File'!$E:$E,'DWD RAW File'!$AK:$AK,""), IF(COUNTIFS('DWD RAW File'!$E:$E,$B767,'DWD RAW File'!$AB:$AB,"Not Present",'DWD RAW File'!$AL:$AL,"&lt;&gt;")&gt;0, _xlfn.XLOOKUP($B767,'DWD RAW File'!$E:$E,'DWD RAW File'!$AL:$AL,""), "AB")))))</f>
        <v>P</v>
      </c>
      <c r="U767" s="97"/>
      <c r="V767" s="51">
        <v>46034</v>
      </c>
      <c r="W767" s="49" t="s">
        <v>1562</v>
      </c>
      <c r="X767" s="121" t="str">
        <f>VLOOKUP(Table1[[#This Row],[Psoft No]],[2]Roster_1788384531598!$E$1:$AU$1334,28,0)</f>
        <v>Thursday</v>
      </c>
      <c r="Y767" s="121" t="b">
        <f>Table1[[#This Row],[Column1]]=Table1[[#This Row],[OFF1]]</f>
        <v>1</v>
      </c>
    </row>
    <row r="768" spans="1:25" ht="13" hidden="1" customHeight="1">
      <c r="A768" s="11">
        <v>762</v>
      </c>
      <c r="B768" s="11">
        <v>206065208</v>
      </c>
      <c r="C768" s="87" t="s">
        <v>2766</v>
      </c>
      <c r="D768" s="11" t="s">
        <v>2767</v>
      </c>
      <c r="E768" s="48" t="s">
        <v>31</v>
      </c>
      <c r="F768" s="48" t="s">
        <v>74</v>
      </c>
      <c r="G768" s="11" t="s">
        <v>64</v>
      </c>
      <c r="H768" s="11" t="s">
        <v>75</v>
      </c>
      <c r="I768" s="11">
        <v>1299</v>
      </c>
      <c r="J768" s="49" t="str">
        <f>VLOOKUP(Table1[[#This Row],[Psoft No]],[1]Roster!$C$1:$AJ$1369,9,0)</f>
        <v>Night Shift</v>
      </c>
      <c r="K768" s="49" t="s">
        <v>76</v>
      </c>
      <c r="L768" s="49" t="str">
        <f>VLOOKUP(Table1[[#This Row],[Psoft No]],[1]Roster!$C$1:$AJ$1369,11,0)</f>
        <v>Thursday</v>
      </c>
      <c r="M768" s="49" t="str">
        <f>VLOOKUP(Table1[[#This Row],[Psoft No]],[1]Roster!$C$1:$AJ$1369,12,0)</f>
        <v>Friday</v>
      </c>
      <c r="N768" s="11" t="s">
        <v>89</v>
      </c>
      <c r="O768" s="11" t="s">
        <v>37</v>
      </c>
      <c r="P768" s="11" t="s">
        <v>80</v>
      </c>
      <c r="Q768" s="11" t="s">
        <v>81</v>
      </c>
      <c r="R768" s="11" t="s">
        <v>2653</v>
      </c>
      <c r="S768" s="11" t="s">
        <v>637</v>
      </c>
      <c r="T768" s="126" t="str">
        <f>IF(COUNTIFS('DWD RAW File'!$E:$E,$B768,'DWD RAW File'!$AF:$AF,$C$1)&gt;0, IF(COUNTIFS('DWD RAW File'!$E:$E,$B768,'DWD RAW File'!$AF:$AF,$C$1,'DWD RAW File'!$AB:$AB,"Present")&gt;0,"6th Day OT","OFF"), IF(COUNTIFS('DWD RAW File'!$E:$E,$B768,'DWD RAW File'!$AG:$AG,$C$1)&gt;0, IF(COUNTIFS('DWD RAW File'!$E:$E,$B768,'DWD RAW File'!$AG:$AG,$C$1,'DWD RAW File'!$AB:$AB,"Present")&gt;0,"7th Day OT","OFF"), IF(COUNTIFS('DWD RAW File'!$E:$E,$B768,'DWD RAW File'!$AB:$AB,"Present")&gt;0, "P", IF(COUNTIFS('DWD RAW File'!$E:$E,$B768,'DWD RAW File'!$AB:$AB,"Not Present",'DWD RAW File'!$AK:$AK,"&lt;&gt;")&gt;0, _xlfn.XLOOKUP($B768,'DWD RAW File'!$E:$E,'DWD RAW File'!$AK:$AK,""), IF(COUNTIFS('DWD RAW File'!$E:$E,$B768,'DWD RAW File'!$AB:$AB,"Not Present",'DWD RAW File'!$AL:$AL,"&lt;&gt;")&gt;0, _xlfn.XLOOKUP($B768,'DWD RAW File'!$E:$E,'DWD RAW File'!$AL:$AL,""), "AB")))))</f>
        <v>P</v>
      </c>
      <c r="U768" s="97"/>
      <c r="V768" s="51">
        <v>46226</v>
      </c>
      <c r="W768" s="11" t="s">
        <v>1562</v>
      </c>
      <c r="X768" s="121" t="str">
        <f>VLOOKUP(Table1[[#This Row],[Psoft No]],[2]Roster_1788384531598!$E$1:$AU$1334,28,0)</f>
        <v>Thursday</v>
      </c>
      <c r="Y768" s="121" t="b">
        <f>Table1[[#This Row],[Column1]]=Table1[[#This Row],[OFF1]]</f>
        <v>1</v>
      </c>
    </row>
    <row r="769" spans="1:25" ht="13" hidden="1" customHeight="1">
      <c r="A769" s="11">
        <v>763</v>
      </c>
      <c r="B769" s="90">
        <v>204865035</v>
      </c>
      <c r="C769" s="47" t="s">
        <v>2698</v>
      </c>
      <c r="D769" s="87" t="s">
        <v>2699</v>
      </c>
      <c r="E769" s="48" t="s">
        <v>31</v>
      </c>
      <c r="F769" s="48" t="s">
        <v>74</v>
      </c>
      <c r="G769" s="11" t="s">
        <v>64</v>
      </c>
      <c r="H769" s="11" t="s">
        <v>75</v>
      </c>
      <c r="I769" s="11">
        <v>1299</v>
      </c>
      <c r="J769" s="49" t="str">
        <f>VLOOKUP(Table1[[#This Row],[Psoft No]],[1]Roster!$C$1:$AJ$1369,9,0)</f>
        <v>Night Shift</v>
      </c>
      <c r="K769" s="49" t="s">
        <v>76</v>
      </c>
      <c r="L769" s="49" t="str">
        <f>VLOOKUP(Table1[[#This Row],[Psoft No]],[1]Roster!$C$1:$AJ$1369,11,0)</f>
        <v>Wednesday</v>
      </c>
      <c r="M769" s="49" t="str">
        <f>VLOOKUP(Table1[[#This Row],[Psoft No]],[1]Roster!$C$1:$AJ$1369,12,0)</f>
        <v>Thursday</v>
      </c>
      <c r="N769" s="49" t="s">
        <v>89</v>
      </c>
      <c r="O769" s="49" t="s">
        <v>37</v>
      </c>
      <c r="P769" s="11" t="s">
        <v>80</v>
      </c>
      <c r="Q769" s="11" t="s">
        <v>90</v>
      </c>
      <c r="R769" s="11" t="s">
        <v>642</v>
      </c>
      <c r="S769" s="11" t="s">
        <v>2673</v>
      </c>
      <c r="T769" s="126" t="str">
        <f>IF(COUNTIFS('DWD RAW File'!$E:$E,$B769,'DWD RAW File'!$AF:$AF,$C$1)&gt;0, IF(COUNTIFS('DWD RAW File'!$E:$E,$B769,'DWD RAW File'!$AF:$AF,$C$1,'DWD RAW File'!$AB:$AB,"Present")&gt;0,"6th Day OT","OFF"), IF(COUNTIFS('DWD RAW File'!$E:$E,$B769,'DWD RAW File'!$AG:$AG,$C$1)&gt;0, IF(COUNTIFS('DWD RAW File'!$E:$E,$B769,'DWD RAW File'!$AG:$AG,$C$1,'DWD RAW File'!$AB:$AB,"Present")&gt;0,"7th Day OT","OFF"), IF(COUNTIFS('DWD RAW File'!$E:$E,$B769,'DWD RAW File'!$AB:$AB,"Present")&gt;0, "P", IF(COUNTIFS('DWD RAW File'!$E:$E,$B769,'DWD RAW File'!$AB:$AB,"Not Present",'DWD RAW File'!$AK:$AK,"&lt;&gt;")&gt;0, _xlfn.XLOOKUP($B769,'DWD RAW File'!$E:$E,'DWD RAW File'!$AK:$AK,""), IF(COUNTIFS('DWD RAW File'!$E:$E,$B769,'DWD RAW File'!$AB:$AB,"Not Present",'DWD RAW File'!$AL:$AL,"&lt;&gt;")&gt;0, _xlfn.XLOOKUP($B769,'DWD RAW File'!$E:$E,'DWD RAW File'!$AL:$AL,""), "AB")))))</f>
        <v>OFF</v>
      </c>
      <c r="U769" s="97"/>
      <c r="V769" s="51">
        <v>45894</v>
      </c>
      <c r="W769" s="49" t="s">
        <v>1562</v>
      </c>
      <c r="X769" s="121" t="str">
        <f>VLOOKUP(Table1[[#This Row],[Psoft No]],[2]Roster_1788384531598!$E$1:$AU$1334,28,0)</f>
        <v>Wednesday</v>
      </c>
      <c r="Y769" s="121" t="b">
        <f>Table1[[#This Row],[Column1]]=Table1[[#This Row],[OFF1]]</f>
        <v>1</v>
      </c>
    </row>
    <row r="770" spans="1:25" ht="13" hidden="1" customHeight="1">
      <c r="A770" s="11">
        <v>764</v>
      </c>
      <c r="B770" s="47">
        <v>203850767</v>
      </c>
      <c r="C770" s="87" t="s">
        <v>2266</v>
      </c>
      <c r="D770" s="11" t="s">
        <v>2267</v>
      </c>
      <c r="E770" s="48" t="s">
        <v>31</v>
      </c>
      <c r="F770" s="48" t="s">
        <v>74</v>
      </c>
      <c r="G770" s="11" t="s">
        <v>64</v>
      </c>
      <c r="H770" s="11" t="s">
        <v>75</v>
      </c>
      <c r="I770" s="11">
        <v>1299</v>
      </c>
      <c r="J770" s="49" t="str">
        <f>VLOOKUP(Table1[[#This Row],[Psoft No]],[1]Roster!$C$1:$AJ$1369,9,0)</f>
        <v>Night Shift</v>
      </c>
      <c r="K770" s="49" t="s">
        <v>76</v>
      </c>
      <c r="L770" s="49" t="str">
        <f>VLOOKUP(Table1[[#This Row],[Psoft No]],[1]Roster!$C$1:$AJ$1369,11,0)</f>
        <v>Sunday</v>
      </c>
      <c r="M770" s="49" t="str">
        <f>VLOOKUP(Table1[[#This Row],[Psoft No]],[1]Roster!$C$1:$AJ$1369,12,0)</f>
        <v>Monday</v>
      </c>
      <c r="N770" s="49" t="s">
        <v>89</v>
      </c>
      <c r="O770" s="49" t="s">
        <v>37</v>
      </c>
      <c r="P770" s="11" t="s">
        <v>80</v>
      </c>
      <c r="Q770" s="11" t="s">
        <v>90</v>
      </c>
      <c r="R770" s="49" t="s">
        <v>622</v>
      </c>
      <c r="S770" s="11" t="s">
        <v>623</v>
      </c>
      <c r="T770" s="126" t="str">
        <f>IF(COUNTIFS('DWD RAW File'!$E:$E,$B770,'DWD RAW File'!$AF:$AF,$C$1)&gt;0, IF(COUNTIFS('DWD RAW File'!$E:$E,$B770,'DWD RAW File'!$AF:$AF,$C$1,'DWD RAW File'!$AB:$AB,"Present")&gt;0,"6th Day OT","OFF"), IF(COUNTIFS('DWD RAW File'!$E:$E,$B770,'DWD RAW File'!$AG:$AG,$C$1)&gt;0, IF(COUNTIFS('DWD RAW File'!$E:$E,$B770,'DWD RAW File'!$AG:$AG,$C$1,'DWD RAW File'!$AB:$AB,"Present")&gt;0,"7th Day OT","OFF"), IF(COUNTIFS('DWD RAW File'!$E:$E,$B770,'DWD RAW File'!$AB:$AB,"Present")&gt;0, "P", IF(COUNTIFS('DWD RAW File'!$E:$E,$B770,'DWD RAW File'!$AB:$AB,"Not Present",'DWD RAW File'!$AK:$AK,"&lt;&gt;")&gt;0, _xlfn.XLOOKUP($B770,'DWD RAW File'!$E:$E,'DWD RAW File'!$AK:$AK,""), IF(COUNTIFS('DWD RAW File'!$E:$E,$B770,'DWD RAW File'!$AB:$AB,"Not Present",'DWD RAW File'!$AL:$AL,"&lt;&gt;")&gt;0, _xlfn.XLOOKUP($B770,'DWD RAW File'!$E:$E,'DWD RAW File'!$AL:$AL,""), "AB")))))</f>
        <v>P</v>
      </c>
      <c r="U770" s="97"/>
      <c r="V770" s="51">
        <v>45524</v>
      </c>
      <c r="W770" s="49" t="s">
        <v>1562</v>
      </c>
      <c r="X770" s="121" t="str">
        <f>VLOOKUP(Table1[[#This Row],[Psoft No]],[2]Roster_1788384531598!$E$1:$AU$1334,28,0)</f>
        <v>Sunday</v>
      </c>
      <c r="Y770" s="121" t="b">
        <f>Table1[[#This Row],[Column1]]=Table1[[#This Row],[OFF1]]</f>
        <v>1</v>
      </c>
    </row>
    <row r="771" spans="1:25" ht="13" hidden="1" customHeight="1">
      <c r="A771" s="11">
        <v>765</v>
      </c>
      <c r="B771" s="90">
        <v>204865037</v>
      </c>
      <c r="C771" s="47" t="s">
        <v>2700</v>
      </c>
      <c r="D771" s="87" t="s">
        <v>2701</v>
      </c>
      <c r="E771" s="48" t="s">
        <v>31</v>
      </c>
      <c r="F771" s="48" t="s">
        <v>74</v>
      </c>
      <c r="G771" s="11" t="s">
        <v>64</v>
      </c>
      <c r="H771" s="11" t="s">
        <v>75</v>
      </c>
      <c r="I771" s="11">
        <v>1299</v>
      </c>
      <c r="J771" s="49" t="str">
        <f>VLOOKUP(Table1[[#This Row],[Psoft No]],[1]Roster!$C$1:$AJ$1369,9,0)</f>
        <v>Day Shift</v>
      </c>
      <c r="K771" s="49" t="s">
        <v>76</v>
      </c>
      <c r="L771" s="49" t="s">
        <v>36</v>
      </c>
      <c r="M771" s="49" t="str">
        <f>VLOOKUP(Table1[[#This Row],[Psoft No]],[1]Roster!$C$1:$AJ$1369,12,0)</f>
        <v>Thursday</v>
      </c>
      <c r="N771" s="48" t="s">
        <v>86</v>
      </c>
      <c r="O771" s="49" t="s">
        <v>37</v>
      </c>
      <c r="P771" s="11" t="s">
        <v>80</v>
      </c>
      <c r="Q771" s="11" t="s">
        <v>90</v>
      </c>
      <c r="R771" s="11" t="s">
        <v>642</v>
      </c>
      <c r="S771" s="11" t="s">
        <v>2673</v>
      </c>
      <c r="T771" s="126" t="s">
        <v>1</v>
      </c>
      <c r="U771" s="97" t="s">
        <v>2930</v>
      </c>
      <c r="V771" s="51">
        <v>45894</v>
      </c>
      <c r="W771" s="49" t="s">
        <v>1562</v>
      </c>
      <c r="X771" s="121" t="str">
        <f>VLOOKUP(Table1[[#This Row],[Psoft No]],[2]Roster_1788384531598!$E$1:$AU$1334,28,0)</f>
        <v>Wednesday</v>
      </c>
      <c r="Y771" s="121" t="b">
        <f>Table1[[#This Row],[Column1]]=Table1[[#This Row],[OFF1]]</f>
        <v>0</v>
      </c>
    </row>
    <row r="772" spans="1:25" ht="13" hidden="1" customHeight="1">
      <c r="A772" s="11">
        <v>766</v>
      </c>
      <c r="B772" s="47">
        <v>204137705</v>
      </c>
      <c r="C772" s="87" t="s">
        <v>831</v>
      </c>
      <c r="D772" s="11" t="s">
        <v>832</v>
      </c>
      <c r="E772" s="48" t="s">
        <v>31</v>
      </c>
      <c r="F772" s="48" t="s">
        <v>74</v>
      </c>
      <c r="G772" s="11" t="s">
        <v>64</v>
      </c>
      <c r="H772" s="11" t="s">
        <v>75</v>
      </c>
      <c r="I772" s="11">
        <v>1299</v>
      </c>
      <c r="J772" s="49" t="str">
        <f>VLOOKUP(Table1[[#This Row],[Psoft No]],[1]Roster!$C$1:$AJ$1369,9,0)</f>
        <v>Night Shift</v>
      </c>
      <c r="K772" s="49" t="s">
        <v>76</v>
      </c>
      <c r="L772" s="49" t="str">
        <f>VLOOKUP(Table1[[#This Row],[Psoft No]],[1]Roster!$C$1:$AJ$1369,11,0)</f>
        <v>Monday</v>
      </c>
      <c r="M772" s="49" t="str">
        <f>VLOOKUP(Table1[[#This Row],[Psoft No]],[1]Roster!$C$1:$AJ$1369,12,0)</f>
        <v>Tuesday</v>
      </c>
      <c r="N772" s="48" t="s">
        <v>86</v>
      </c>
      <c r="O772" s="49" t="s">
        <v>37</v>
      </c>
      <c r="P772" s="11" t="s">
        <v>80</v>
      </c>
      <c r="Q772" s="11" t="s">
        <v>87</v>
      </c>
      <c r="R772" s="11" t="s">
        <v>626</v>
      </c>
      <c r="S772" s="11" t="s">
        <v>627</v>
      </c>
      <c r="T772" s="126" t="str">
        <f>IF(COUNTIFS('DWD RAW File'!$E:$E,$B772,'DWD RAW File'!$AF:$AF,$C$1)&gt;0, IF(COUNTIFS('DWD RAW File'!$E:$E,$B772,'DWD RAW File'!$AF:$AF,$C$1,'DWD RAW File'!$AB:$AB,"Present")&gt;0,"6th Day OT","OFF"), IF(COUNTIFS('DWD RAW File'!$E:$E,$B772,'DWD RAW File'!$AG:$AG,$C$1)&gt;0, IF(COUNTIFS('DWD RAW File'!$E:$E,$B772,'DWD RAW File'!$AG:$AG,$C$1,'DWD RAW File'!$AB:$AB,"Present")&gt;0,"7th Day OT","OFF"), IF(COUNTIFS('DWD RAW File'!$E:$E,$B772,'DWD RAW File'!$AB:$AB,"Present")&gt;0, "P", IF(COUNTIFS('DWD RAW File'!$E:$E,$B772,'DWD RAW File'!$AB:$AB,"Not Present",'DWD RAW File'!$AK:$AK,"&lt;&gt;")&gt;0, _xlfn.XLOOKUP($B772,'DWD RAW File'!$E:$E,'DWD RAW File'!$AK:$AK,""), IF(COUNTIFS('DWD RAW File'!$E:$E,$B772,'DWD RAW File'!$AB:$AB,"Not Present",'DWD RAW File'!$AL:$AL,"&lt;&gt;")&gt;0, _xlfn.XLOOKUP($B772,'DWD RAW File'!$E:$E,'DWD RAW File'!$AL:$AL,""), "AB")))))</f>
        <v>P</v>
      </c>
      <c r="U772" s="97"/>
      <c r="V772" s="51">
        <v>45565</v>
      </c>
      <c r="W772" s="49" t="s">
        <v>1562</v>
      </c>
      <c r="X772" s="121" t="str">
        <f>VLOOKUP(Table1[[#This Row],[Psoft No]],[2]Roster_1788384531598!$E$1:$AU$1334,28,0)</f>
        <v>Monday</v>
      </c>
      <c r="Y772" s="121" t="b">
        <f>Table1[[#This Row],[Column1]]=Table1[[#This Row],[OFF1]]</f>
        <v>1</v>
      </c>
    </row>
    <row r="773" spans="1:25" ht="13" hidden="1" customHeight="1">
      <c r="A773" s="11">
        <v>767</v>
      </c>
      <c r="B773" s="47">
        <v>203737010</v>
      </c>
      <c r="C773" s="87" t="s">
        <v>833</v>
      </c>
      <c r="D773" s="11" t="s">
        <v>834</v>
      </c>
      <c r="E773" s="48" t="s">
        <v>31</v>
      </c>
      <c r="F773" s="48" t="s">
        <v>74</v>
      </c>
      <c r="G773" s="11" t="s">
        <v>64</v>
      </c>
      <c r="H773" s="11" t="s">
        <v>75</v>
      </c>
      <c r="I773" s="11">
        <v>1299</v>
      </c>
      <c r="J773" s="49" t="str">
        <f>VLOOKUP(Table1[[#This Row],[Psoft No]],[1]Roster!$C$1:$AJ$1369,9,0)</f>
        <v>Night Shift</v>
      </c>
      <c r="K773" s="49" t="s">
        <v>76</v>
      </c>
      <c r="L773" s="49" t="str">
        <f>VLOOKUP(Table1[[#This Row],[Psoft No]],[1]Roster!$C$1:$AJ$1369,11,0)</f>
        <v>Tuesday</v>
      </c>
      <c r="M773" s="49" t="str">
        <f>VLOOKUP(Table1[[#This Row],[Psoft No]],[1]Roster!$C$1:$AJ$1369,12,0)</f>
        <v>Wednesday</v>
      </c>
      <c r="N773" s="48" t="s">
        <v>79</v>
      </c>
      <c r="O773" s="49" t="s">
        <v>37</v>
      </c>
      <c r="P773" s="11" t="s">
        <v>80</v>
      </c>
      <c r="Q773" s="11" t="s">
        <v>81</v>
      </c>
      <c r="R773" s="11" t="s">
        <v>1055</v>
      </c>
      <c r="S773" s="11" t="s">
        <v>2651</v>
      </c>
      <c r="T773" s="126" t="str">
        <f>IF(COUNTIFS('DWD RAW File'!$E:$E,$B773,'DWD RAW File'!$AF:$AF,$C$1)&gt;0, IF(COUNTIFS('DWD RAW File'!$E:$E,$B773,'DWD RAW File'!$AF:$AF,$C$1,'DWD RAW File'!$AB:$AB,"Present")&gt;0,"6th Day OT","OFF"), IF(COUNTIFS('DWD RAW File'!$E:$E,$B773,'DWD RAW File'!$AG:$AG,$C$1)&gt;0, IF(COUNTIFS('DWD RAW File'!$E:$E,$B773,'DWD RAW File'!$AG:$AG,$C$1,'DWD RAW File'!$AB:$AB,"Present")&gt;0,"7th Day OT","OFF"), IF(COUNTIFS('DWD RAW File'!$E:$E,$B773,'DWD RAW File'!$AB:$AB,"Present")&gt;0, "P", IF(COUNTIFS('DWD RAW File'!$E:$E,$B773,'DWD RAW File'!$AB:$AB,"Not Present",'DWD RAW File'!$AK:$AK,"&lt;&gt;")&gt;0, _xlfn.XLOOKUP($B773,'DWD RAW File'!$E:$E,'DWD RAW File'!$AK:$AK,""), IF(COUNTIFS('DWD RAW File'!$E:$E,$B773,'DWD RAW File'!$AB:$AB,"Not Present",'DWD RAW File'!$AL:$AL,"&lt;&gt;")&gt;0, _xlfn.XLOOKUP($B773,'DWD RAW File'!$E:$E,'DWD RAW File'!$AL:$AL,""), "AB")))))</f>
        <v>OFF</v>
      </c>
      <c r="U773" s="97"/>
      <c r="V773" s="51">
        <v>45502</v>
      </c>
      <c r="W773" s="49" t="s">
        <v>1562</v>
      </c>
      <c r="X773" s="121" t="str">
        <f>VLOOKUP(Table1[[#This Row],[Psoft No]],[2]Roster_1788384531598!$E$1:$AU$1334,28,0)</f>
        <v>Tuesday</v>
      </c>
      <c r="Y773" s="121" t="b">
        <f>Table1[[#This Row],[Column1]]=Table1[[#This Row],[OFF1]]</f>
        <v>1</v>
      </c>
    </row>
    <row r="774" spans="1:25" ht="13" hidden="1" customHeight="1">
      <c r="A774" s="11">
        <v>768</v>
      </c>
      <c r="B774" s="47">
        <v>206906443</v>
      </c>
      <c r="C774" s="87" t="s">
        <v>1831</v>
      </c>
      <c r="D774" s="11" t="s">
        <v>1832</v>
      </c>
      <c r="E774" s="48" t="s">
        <v>31</v>
      </c>
      <c r="F774" s="48" t="s">
        <v>74</v>
      </c>
      <c r="G774" s="11" t="s">
        <v>64</v>
      </c>
      <c r="H774" s="11" t="s">
        <v>75</v>
      </c>
      <c r="I774" s="11">
        <v>1299</v>
      </c>
      <c r="J774" s="49" t="str">
        <f>VLOOKUP(Table1[[#This Row],[Psoft No]],[1]Roster!$C$1:$AJ$1369,9,0)</f>
        <v>Night Shift</v>
      </c>
      <c r="K774" s="49" t="s">
        <v>76</v>
      </c>
      <c r="L774" s="49" t="str">
        <f>VLOOKUP(Table1[[#This Row],[Psoft No]],[1]Roster!$C$1:$AJ$1369,11,0)</f>
        <v>Tuesday</v>
      </c>
      <c r="M774" s="49" t="str">
        <f>VLOOKUP(Table1[[#This Row],[Psoft No]],[1]Roster!$C$1:$AJ$1369,12,0)</f>
        <v>Wednesday</v>
      </c>
      <c r="N774" s="49" t="s">
        <v>89</v>
      </c>
      <c r="O774" s="48" t="s">
        <v>37</v>
      </c>
      <c r="P774" s="48" t="s">
        <v>80</v>
      </c>
      <c r="Q774" s="11" t="s">
        <v>90</v>
      </c>
      <c r="R774" s="49" t="s">
        <v>642</v>
      </c>
      <c r="S774" s="11" t="s">
        <v>1775</v>
      </c>
      <c r="T774" s="126" t="str">
        <f>IF(COUNTIFS('DWD RAW File'!$E:$E,$B774,'DWD RAW File'!$AF:$AF,$C$1)&gt;0, IF(COUNTIFS('DWD RAW File'!$E:$E,$B774,'DWD RAW File'!$AF:$AF,$C$1,'DWD RAW File'!$AB:$AB,"Present")&gt;0,"6th Day OT","OFF"), IF(COUNTIFS('DWD RAW File'!$E:$E,$B774,'DWD RAW File'!$AG:$AG,$C$1)&gt;0, IF(COUNTIFS('DWD RAW File'!$E:$E,$B774,'DWD RAW File'!$AG:$AG,$C$1,'DWD RAW File'!$AB:$AB,"Present")&gt;0,"7th Day OT","OFF"), IF(COUNTIFS('DWD RAW File'!$E:$E,$B774,'DWD RAW File'!$AB:$AB,"Present")&gt;0, "P", IF(COUNTIFS('DWD RAW File'!$E:$E,$B774,'DWD RAW File'!$AB:$AB,"Not Present",'DWD RAW File'!$AK:$AK,"&lt;&gt;")&gt;0, _xlfn.XLOOKUP($B774,'DWD RAW File'!$E:$E,'DWD RAW File'!$AK:$AK,""), IF(COUNTIFS('DWD RAW File'!$E:$E,$B774,'DWD RAW File'!$AB:$AB,"Not Present",'DWD RAW File'!$AL:$AL,"&lt;&gt;")&gt;0, _xlfn.XLOOKUP($B774,'DWD RAW File'!$E:$E,'DWD RAW File'!$AL:$AL,""), "AB")))))</f>
        <v>OFF</v>
      </c>
      <c r="U774" s="97"/>
      <c r="V774" s="51">
        <v>46030</v>
      </c>
      <c r="W774" s="49" t="s">
        <v>1562</v>
      </c>
      <c r="X774" s="121" t="str">
        <f>VLOOKUP(Table1[[#This Row],[Psoft No]],[2]Roster_1788384531598!$E$1:$AU$1334,28,0)</f>
        <v>Tuesday</v>
      </c>
      <c r="Y774" s="121" t="b">
        <f>Table1[[#This Row],[Column1]]=Table1[[#This Row],[OFF1]]</f>
        <v>1</v>
      </c>
    </row>
    <row r="775" spans="1:25" ht="13" hidden="1" customHeight="1">
      <c r="A775" s="11">
        <v>769</v>
      </c>
      <c r="B775" s="90">
        <v>203993509</v>
      </c>
      <c r="C775" s="47" t="s">
        <v>2702</v>
      </c>
      <c r="D775" s="87" t="s">
        <v>2703</v>
      </c>
      <c r="E775" s="48" t="s">
        <v>31</v>
      </c>
      <c r="F775" s="48" t="s">
        <v>74</v>
      </c>
      <c r="G775" s="11" t="s">
        <v>64</v>
      </c>
      <c r="H775" s="11" t="s">
        <v>75</v>
      </c>
      <c r="I775" s="11">
        <v>1299</v>
      </c>
      <c r="J775" s="49" t="str">
        <f>VLOOKUP(Table1[[#This Row],[Psoft No]],[1]Roster!$C$1:$AJ$1369,9,0)</f>
        <v>Day Shift</v>
      </c>
      <c r="K775" s="49" t="s">
        <v>76</v>
      </c>
      <c r="L775" s="49" t="str">
        <f>VLOOKUP(Table1[[#This Row],[Psoft No]],[1]Roster!$C$1:$AJ$1369,11,0)</f>
        <v>Wednesday</v>
      </c>
      <c r="M775" s="49" t="str">
        <f>VLOOKUP(Table1[[#This Row],[Psoft No]],[1]Roster!$C$1:$AJ$1369,12,0)</f>
        <v>Thursday</v>
      </c>
      <c r="N775" s="48" t="s">
        <v>86</v>
      </c>
      <c r="O775" s="49" t="s">
        <v>37</v>
      </c>
      <c r="P775" s="11" t="s">
        <v>80</v>
      </c>
      <c r="Q775" s="11" t="s">
        <v>90</v>
      </c>
      <c r="R775" s="11" t="s">
        <v>642</v>
      </c>
      <c r="S775" s="11" t="s">
        <v>2673</v>
      </c>
      <c r="T775" s="126" t="str">
        <f>IF(COUNTIFS('DWD RAW File'!$E:$E,$B775,'DWD RAW File'!$AF:$AF,$C$1)&gt;0, IF(COUNTIFS('DWD RAW File'!$E:$E,$B775,'DWD RAW File'!$AF:$AF,$C$1,'DWD RAW File'!$AB:$AB,"Present")&gt;0,"6th Day OT","OFF"), IF(COUNTIFS('DWD RAW File'!$E:$E,$B775,'DWD RAW File'!$AG:$AG,$C$1)&gt;0, IF(COUNTIFS('DWD RAW File'!$E:$E,$B775,'DWD RAW File'!$AG:$AG,$C$1,'DWD RAW File'!$AB:$AB,"Present")&gt;0,"7th Day OT","OFF"), IF(COUNTIFS('DWD RAW File'!$E:$E,$B775,'DWD RAW File'!$AB:$AB,"Present")&gt;0, "P", IF(COUNTIFS('DWD RAW File'!$E:$E,$B775,'DWD RAW File'!$AB:$AB,"Not Present",'DWD RAW File'!$AK:$AK,"&lt;&gt;")&gt;0, _xlfn.XLOOKUP($B775,'DWD RAW File'!$E:$E,'DWD RAW File'!$AK:$AK,""), IF(COUNTIFS('DWD RAW File'!$E:$E,$B775,'DWD RAW File'!$AB:$AB,"Not Present",'DWD RAW File'!$AL:$AL,"&lt;&gt;")&gt;0, _xlfn.XLOOKUP($B775,'DWD RAW File'!$E:$E,'DWD RAW File'!$AL:$AL,""), "AB")))))</f>
        <v>OFF</v>
      </c>
      <c r="U775" s="97"/>
      <c r="V775" s="51">
        <v>45894</v>
      </c>
      <c r="W775" s="49" t="s">
        <v>1562</v>
      </c>
      <c r="X775" s="121" t="str">
        <f>VLOOKUP(Table1[[#This Row],[Psoft No]],[2]Roster_1788384531598!$E$1:$AU$1334,28,0)</f>
        <v>Wednesday</v>
      </c>
      <c r="Y775" s="121" t="b">
        <f>Table1[[#This Row],[Column1]]=Table1[[#This Row],[OFF1]]</f>
        <v>1</v>
      </c>
    </row>
    <row r="776" spans="1:25" ht="13" hidden="1" customHeight="1">
      <c r="A776" s="11">
        <v>770</v>
      </c>
      <c r="B776" s="47">
        <v>206850959</v>
      </c>
      <c r="C776" s="87" t="s">
        <v>1777</v>
      </c>
      <c r="D776" s="47" t="s">
        <v>1778</v>
      </c>
      <c r="E776" s="47" t="s">
        <v>31</v>
      </c>
      <c r="F776" s="48" t="s">
        <v>74</v>
      </c>
      <c r="G776" s="11" t="s">
        <v>64</v>
      </c>
      <c r="H776" s="11" t="s">
        <v>75</v>
      </c>
      <c r="I776" s="47">
        <v>1299</v>
      </c>
      <c r="J776" s="49" t="str">
        <f>VLOOKUP(Table1[[#This Row],[Psoft No]],[1]Roster!$C$1:$AJ$1369,9,0)</f>
        <v>Day Shift</v>
      </c>
      <c r="K776" s="49" t="s">
        <v>76</v>
      </c>
      <c r="L776" s="49" t="str">
        <f>VLOOKUP(Table1[[#This Row],[Psoft No]],[1]Roster!$C$1:$AJ$1369,11,0)</f>
        <v>Thursday</v>
      </c>
      <c r="M776" s="49" t="str">
        <f>VLOOKUP(Table1[[#This Row],[Psoft No]],[1]Roster!$C$1:$AJ$1369,12,0)</f>
        <v>Friday</v>
      </c>
      <c r="N776" s="49" t="s">
        <v>89</v>
      </c>
      <c r="O776" s="49" t="s">
        <v>37</v>
      </c>
      <c r="P776" s="11" t="s">
        <v>80</v>
      </c>
      <c r="Q776" s="47" t="s">
        <v>90</v>
      </c>
      <c r="R776" s="11" t="s">
        <v>1055</v>
      </c>
      <c r="S776" s="11" t="s">
        <v>2651</v>
      </c>
      <c r="T776" s="126" t="str">
        <f>IF(COUNTIFS('DWD RAW File'!$E:$E,$B776,'DWD RAW File'!$AF:$AF,$C$1)&gt;0, IF(COUNTIFS('DWD RAW File'!$E:$E,$B776,'DWD RAW File'!$AF:$AF,$C$1,'DWD RAW File'!$AB:$AB,"Present")&gt;0,"6th Day OT","OFF"), IF(COUNTIFS('DWD RAW File'!$E:$E,$B776,'DWD RAW File'!$AG:$AG,$C$1)&gt;0, IF(COUNTIFS('DWD RAW File'!$E:$E,$B776,'DWD RAW File'!$AG:$AG,$C$1,'DWD RAW File'!$AB:$AB,"Present")&gt;0,"7th Day OT","OFF"), IF(COUNTIFS('DWD RAW File'!$E:$E,$B776,'DWD RAW File'!$AB:$AB,"Present")&gt;0, "P", IF(COUNTIFS('DWD RAW File'!$E:$E,$B776,'DWD RAW File'!$AB:$AB,"Not Present",'DWD RAW File'!$AK:$AK,"&lt;&gt;")&gt;0, _xlfn.XLOOKUP($B776,'DWD RAW File'!$E:$E,'DWD RAW File'!$AK:$AK,""), IF(COUNTIFS('DWD RAW File'!$E:$E,$B776,'DWD RAW File'!$AB:$AB,"Not Present",'DWD RAW File'!$AL:$AL,"&lt;&gt;")&gt;0, _xlfn.XLOOKUP($B776,'DWD RAW File'!$E:$E,'DWD RAW File'!$AL:$AL,""), "AB")))))</f>
        <v>P</v>
      </c>
      <c r="U776" s="97"/>
      <c r="V776" s="51">
        <v>46013</v>
      </c>
      <c r="W776" s="49" t="s">
        <v>1562</v>
      </c>
      <c r="X776" s="121" t="str">
        <f>VLOOKUP(Table1[[#This Row],[Psoft No]],[2]Roster_1788384531598!$E$1:$AU$1334,28,0)</f>
        <v>Thursday</v>
      </c>
      <c r="Y776" s="121" t="b">
        <f>Table1[[#This Row],[Column1]]=Table1[[#This Row],[OFF1]]</f>
        <v>1</v>
      </c>
    </row>
    <row r="777" spans="1:25" ht="13" hidden="1" customHeight="1">
      <c r="A777" s="11">
        <v>771</v>
      </c>
      <c r="B777" s="47">
        <v>206128855</v>
      </c>
      <c r="C777" s="87" t="s">
        <v>835</v>
      </c>
      <c r="D777" s="11" t="s">
        <v>836</v>
      </c>
      <c r="E777" s="48" t="s">
        <v>31</v>
      </c>
      <c r="F777" s="48" t="s">
        <v>74</v>
      </c>
      <c r="G777" s="11" t="s">
        <v>64</v>
      </c>
      <c r="H777" s="11" t="s">
        <v>75</v>
      </c>
      <c r="I777" s="11">
        <v>1299</v>
      </c>
      <c r="J777" s="49" t="str">
        <f>VLOOKUP(Table1[[#This Row],[Psoft No]],[1]Roster!$C$1:$AJ$1369,9,0)</f>
        <v>Day Shift</v>
      </c>
      <c r="K777" s="49" t="s">
        <v>76</v>
      </c>
      <c r="L777" s="49" t="str">
        <f>VLOOKUP(Table1[[#This Row],[Psoft No]],[1]Roster!$C$1:$AJ$1369,11,0)</f>
        <v>Monday</v>
      </c>
      <c r="M777" s="49" t="str">
        <f>VLOOKUP(Table1[[#This Row],[Psoft No]],[1]Roster!$C$1:$AJ$1369,12,0)</f>
        <v>Tuesday</v>
      </c>
      <c r="N777" s="48" t="s">
        <v>79</v>
      </c>
      <c r="O777" s="49" t="s">
        <v>37</v>
      </c>
      <c r="P777" s="11" t="s">
        <v>80</v>
      </c>
      <c r="Q777" s="11" t="s">
        <v>81</v>
      </c>
      <c r="R777" s="11" t="s">
        <v>2773</v>
      </c>
      <c r="S777" s="11" t="s">
        <v>2774</v>
      </c>
      <c r="T777" s="126" t="str">
        <f>IF(COUNTIFS('DWD RAW File'!$E:$E,$B777,'DWD RAW File'!$AF:$AF,$C$1)&gt;0, IF(COUNTIFS('DWD RAW File'!$E:$E,$B777,'DWD RAW File'!$AF:$AF,$C$1,'DWD RAW File'!$AB:$AB,"Present")&gt;0,"6th Day OT","OFF"), IF(COUNTIFS('DWD RAW File'!$E:$E,$B777,'DWD RAW File'!$AG:$AG,$C$1)&gt;0, IF(COUNTIFS('DWD RAW File'!$E:$E,$B777,'DWD RAW File'!$AG:$AG,$C$1,'DWD RAW File'!$AB:$AB,"Present")&gt;0,"7th Day OT","OFF"), IF(COUNTIFS('DWD RAW File'!$E:$E,$B777,'DWD RAW File'!$AB:$AB,"Present")&gt;0, "P", IF(COUNTIFS('DWD RAW File'!$E:$E,$B777,'DWD RAW File'!$AB:$AB,"Not Present",'DWD RAW File'!$AK:$AK,"&lt;&gt;")&gt;0, _xlfn.XLOOKUP($B777,'DWD RAW File'!$E:$E,'DWD RAW File'!$AK:$AK,""), IF(COUNTIFS('DWD RAW File'!$E:$E,$B777,'DWD RAW File'!$AB:$AB,"Not Present",'DWD RAW File'!$AL:$AL,"&lt;&gt;")&gt;0, _xlfn.XLOOKUP($B777,'DWD RAW File'!$E:$E,'DWD RAW File'!$AL:$AL,""), "AB")))))</f>
        <v>P</v>
      </c>
      <c r="U777" s="97"/>
      <c r="V777" s="51">
        <v>45929</v>
      </c>
      <c r="W777" s="49" t="s">
        <v>1562</v>
      </c>
      <c r="X777" s="121" t="str">
        <f>VLOOKUP(Table1[[#This Row],[Psoft No]],[2]Roster_1788384531598!$E$1:$AU$1334,28,0)</f>
        <v>Monday</v>
      </c>
      <c r="Y777" s="121" t="b">
        <f>Table1[[#This Row],[Column1]]=Table1[[#This Row],[OFF1]]</f>
        <v>1</v>
      </c>
    </row>
    <row r="778" spans="1:25" ht="13" hidden="1" customHeight="1">
      <c r="A778" s="11">
        <v>772</v>
      </c>
      <c r="B778" s="47">
        <v>203965176</v>
      </c>
      <c r="C778" s="87" t="s">
        <v>837</v>
      </c>
      <c r="D778" s="11" t="s">
        <v>838</v>
      </c>
      <c r="E778" s="48" t="s">
        <v>31</v>
      </c>
      <c r="F778" s="48" t="s">
        <v>74</v>
      </c>
      <c r="G778" s="11" t="s">
        <v>64</v>
      </c>
      <c r="H778" s="11" t="s">
        <v>75</v>
      </c>
      <c r="I778" s="11">
        <v>1299</v>
      </c>
      <c r="J778" s="49" t="str">
        <f>VLOOKUP(Table1[[#This Row],[Psoft No]],[1]Roster!$C$1:$AJ$1369,9,0)</f>
        <v>Day Shift</v>
      </c>
      <c r="K778" s="49" t="s">
        <v>76</v>
      </c>
      <c r="L778" s="49" t="str">
        <f>VLOOKUP(Table1[[#This Row],[Psoft No]],[1]Roster!$C$1:$AJ$1369,11,0)</f>
        <v>Saturday</v>
      </c>
      <c r="M778" s="49" t="str">
        <f>VLOOKUP(Table1[[#This Row],[Psoft No]],[1]Roster!$C$1:$AJ$1369,12,0)</f>
        <v>Sunday</v>
      </c>
      <c r="N778" s="48" t="s">
        <v>79</v>
      </c>
      <c r="O778" s="49" t="s">
        <v>37</v>
      </c>
      <c r="P778" s="11" t="s">
        <v>80</v>
      </c>
      <c r="Q778" s="11" t="s">
        <v>81</v>
      </c>
      <c r="R778" s="49" t="s">
        <v>642</v>
      </c>
      <c r="S778" s="11" t="s">
        <v>1775</v>
      </c>
      <c r="T778" s="126" t="str">
        <f>IF(COUNTIFS('DWD RAW File'!$E:$E,$B778,'DWD RAW File'!$AF:$AF,$C$1)&gt;0, IF(COUNTIFS('DWD RAW File'!$E:$E,$B778,'DWD RAW File'!$AF:$AF,$C$1,'DWD RAW File'!$AB:$AB,"Present")&gt;0,"6th Day OT","OFF"), IF(COUNTIFS('DWD RAW File'!$E:$E,$B778,'DWD RAW File'!$AG:$AG,$C$1)&gt;0, IF(COUNTIFS('DWD RAW File'!$E:$E,$B778,'DWD RAW File'!$AG:$AG,$C$1,'DWD RAW File'!$AB:$AB,"Present")&gt;0,"7th Day OT","OFF"), IF(COUNTIFS('DWD RAW File'!$E:$E,$B778,'DWD RAW File'!$AB:$AB,"Present")&gt;0, "P", IF(COUNTIFS('DWD RAW File'!$E:$E,$B778,'DWD RAW File'!$AB:$AB,"Not Present",'DWD RAW File'!$AK:$AK,"&lt;&gt;")&gt;0, _xlfn.XLOOKUP($B778,'DWD RAW File'!$E:$E,'DWD RAW File'!$AK:$AK,""), IF(COUNTIFS('DWD RAW File'!$E:$E,$B778,'DWD RAW File'!$AB:$AB,"Not Present",'DWD RAW File'!$AL:$AL,"&lt;&gt;")&gt;0, _xlfn.XLOOKUP($B778,'DWD RAW File'!$E:$E,'DWD RAW File'!$AL:$AL,""), "AB")))))</f>
        <v>P</v>
      </c>
      <c r="U778" s="97"/>
      <c r="V778" s="51">
        <v>45544</v>
      </c>
      <c r="W778" s="49" t="s">
        <v>1562</v>
      </c>
      <c r="X778" s="121" t="str">
        <f>VLOOKUP(Table1[[#This Row],[Psoft No]],[2]Roster_1788384531598!$E$1:$AU$1334,28,0)</f>
        <v>Saturday</v>
      </c>
      <c r="Y778" s="121" t="b">
        <f>Table1[[#This Row],[Column1]]=Table1[[#This Row],[OFF1]]</f>
        <v>1</v>
      </c>
    </row>
    <row r="779" spans="1:25" ht="13" hidden="1" customHeight="1">
      <c r="A779" s="11">
        <v>773</v>
      </c>
      <c r="B779" s="47">
        <v>205852638</v>
      </c>
      <c r="C779" s="87" t="s">
        <v>839</v>
      </c>
      <c r="D779" s="11" t="s">
        <v>840</v>
      </c>
      <c r="E779" s="48" t="s">
        <v>31</v>
      </c>
      <c r="F779" s="48" t="s">
        <v>74</v>
      </c>
      <c r="G779" s="11" t="s">
        <v>64</v>
      </c>
      <c r="H779" s="11" t="s">
        <v>75</v>
      </c>
      <c r="I779" s="11">
        <v>1299</v>
      </c>
      <c r="J779" s="49" t="str">
        <f>VLOOKUP(Table1[[#This Row],[Psoft No]],[1]Roster!$C$1:$AJ$1369,9,0)</f>
        <v>Night Shift</v>
      </c>
      <c r="K779" s="49" t="s">
        <v>76</v>
      </c>
      <c r="L779" s="49" t="str">
        <f>VLOOKUP(Table1[[#This Row],[Psoft No]],[1]Roster!$C$1:$AJ$1369,11,0)</f>
        <v>Monday</v>
      </c>
      <c r="M779" s="49" t="str">
        <f>VLOOKUP(Table1[[#This Row],[Psoft No]],[1]Roster!$C$1:$AJ$1369,12,0)</f>
        <v>Tuesday</v>
      </c>
      <c r="N779" s="49" t="s">
        <v>89</v>
      </c>
      <c r="O779" s="49" t="s">
        <v>37</v>
      </c>
      <c r="P779" s="11" t="s">
        <v>80</v>
      </c>
      <c r="Q779" s="11" t="s">
        <v>96</v>
      </c>
      <c r="R779" s="11" t="s">
        <v>626</v>
      </c>
      <c r="S779" s="11" t="s">
        <v>627</v>
      </c>
      <c r="T779" s="126" t="str">
        <f>IF(COUNTIFS('DWD RAW File'!$E:$E,$B779,'DWD RAW File'!$AF:$AF,$C$1)&gt;0, IF(COUNTIFS('DWD RAW File'!$E:$E,$B779,'DWD RAW File'!$AF:$AF,$C$1,'DWD RAW File'!$AB:$AB,"Present")&gt;0,"6th Day OT","OFF"), IF(COUNTIFS('DWD RAW File'!$E:$E,$B779,'DWD RAW File'!$AG:$AG,$C$1)&gt;0, IF(COUNTIFS('DWD RAW File'!$E:$E,$B779,'DWD RAW File'!$AG:$AG,$C$1,'DWD RAW File'!$AB:$AB,"Present")&gt;0,"7th Day OT","OFF"), IF(COUNTIFS('DWD RAW File'!$E:$E,$B779,'DWD RAW File'!$AB:$AB,"Present")&gt;0, "P", IF(COUNTIFS('DWD RAW File'!$E:$E,$B779,'DWD RAW File'!$AB:$AB,"Not Present",'DWD RAW File'!$AK:$AK,"&lt;&gt;")&gt;0, _xlfn.XLOOKUP($B779,'DWD RAW File'!$E:$E,'DWD RAW File'!$AK:$AK,""), IF(COUNTIFS('DWD RAW File'!$E:$E,$B779,'DWD RAW File'!$AB:$AB,"Not Present",'DWD RAW File'!$AL:$AL,"&lt;&gt;")&gt;0, _xlfn.XLOOKUP($B779,'DWD RAW File'!$E:$E,'DWD RAW File'!$AL:$AL,""), "AB")))))</f>
        <v>P</v>
      </c>
      <c r="U779" s="97"/>
      <c r="V779" s="51">
        <v>45894</v>
      </c>
      <c r="W779" s="49" t="s">
        <v>1562</v>
      </c>
      <c r="X779" s="121" t="str">
        <f>VLOOKUP(Table1[[#This Row],[Psoft No]],[2]Roster_1788384531598!$E$1:$AU$1334,28,0)</f>
        <v>Monday</v>
      </c>
      <c r="Y779" s="121" t="b">
        <f>Table1[[#This Row],[Column1]]=Table1[[#This Row],[OFF1]]</f>
        <v>1</v>
      </c>
    </row>
    <row r="780" spans="1:25" ht="13" hidden="1" customHeight="1">
      <c r="A780" s="11">
        <v>774</v>
      </c>
      <c r="B780" s="47">
        <v>206192269</v>
      </c>
      <c r="C780" s="87" t="s">
        <v>1582</v>
      </c>
      <c r="D780" s="11" t="s">
        <v>1576</v>
      </c>
      <c r="E780" s="48" t="s">
        <v>31</v>
      </c>
      <c r="F780" s="48" t="s">
        <v>74</v>
      </c>
      <c r="G780" s="11" t="s">
        <v>64</v>
      </c>
      <c r="H780" s="11" t="s">
        <v>75</v>
      </c>
      <c r="I780" s="11">
        <v>1299</v>
      </c>
      <c r="J780" s="49" t="str">
        <f>VLOOKUP(Table1[[#This Row],[Psoft No]],[1]Roster!$C$1:$AJ$1369,9,0)</f>
        <v>Day Shift</v>
      </c>
      <c r="K780" s="49" t="s">
        <v>76</v>
      </c>
      <c r="L780" s="49" t="str">
        <f>VLOOKUP(Table1[[#This Row],[Psoft No]],[1]Roster!$C$1:$AJ$1369,11,0)</f>
        <v>Friday</v>
      </c>
      <c r="M780" s="49" t="str">
        <f>VLOOKUP(Table1[[#This Row],[Psoft No]],[1]Roster!$C$1:$AJ$1369,12,0)</f>
        <v>Saturday</v>
      </c>
      <c r="N780" s="49" t="s">
        <v>89</v>
      </c>
      <c r="O780" s="49" t="s">
        <v>37</v>
      </c>
      <c r="P780" s="11" t="s">
        <v>80</v>
      </c>
      <c r="Q780" s="11" t="s">
        <v>96</v>
      </c>
      <c r="R780" s="11" t="s">
        <v>2773</v>
      </c>
      <c r="S780" s="11" t="s">
        <v>2774</v>
      </c>
      <c r="T780" s="126" t="str">
        <f>IF(COUNTIFS('DWD RAW File'!$E:$E,$B780,'DWD RAW File'!$AF:$AF,$C$1)&gt;0, IF(COUNTIFS('DWD RAW File'!$E:$E,$B780,'DWD RAW File'!$AF:$AF,$C$1,'DWD RAW File'!$AB:$AB,"Present")&gt;0,"6th Day OT","OFF"), IF(COUNTIFS('DWD RAW File'!$E:$E,$B780,'DWD RAW File'!$AG:$AG,$C$1)&gt;0, IF(COUNTIFS('DWD RAW File'!$E:$E,$B780,'DWD RAW File'!$AG:$AG,$C$1,'DWD RAW File'!$AB:$AB,"Present")&gt;0,"7th Day OT","OFF"), IF(COUNTIFS('DWD RAW File'!$E:$E,$B780,'DWD RAW File'!$AB:$AB,"Present")&gt;0, "P", IF(COUNTIFS('DWD RAW File'!$E:$E,$B780,'DWD RAW File'!$AB:$AB,"Not Present",'DWD RAW File'!$AK:$AK,"&lt;&gt;")&gt;0, _xlfn.XLOOKUP($B780,'DWD RAW File'!$E:$E,'DWD RAW File'!$AK:$AK,""), IF(COUNTIFS('DWD RAW File'!$E:$E,$B780,'DWD RAW File'!$AB:$AB,"Not Present",'DWD RAW File'!$AL:$AL,"&lt;&gt;")&gt;0, _xlfn.XLOOKUP($B780,'DWD RAW File'!$E:$E,'DWD RAW File'!$AL:$AL,""), "AB")))))</f>
        <v>P</v>
      </c>
      <c r="U780" s="97"/>
      <c r="V780" s="51">
        <v>45936</v>
      </c>
      <c r="W780" s="49" t="s">
        <v>1562</v>
      </c>
      <c r="X780" s="121" t="str">
        <f>VLOOKUP(Table1[[#This Row],[Psoft No]],[2]Roster_1788384531598!$E$1:$AU$1334,28,0)</f>
        <v>Friday</v>
      </c>
      <c r="Y780" s="121" t="b">
        <f>Table1[[#This Row],[Column1]]=Table1[[#This Row],[OFF1]]</f>
        <v>1</v>
      </c>
    </row>
    <row r="781" spans="1:25" ht="13" hidden="1" customHeight="1">
      <c r="A781" s="11">
        <v>775</v>
      </c>
      <c r="B781" s="47">
        <v>204070590</v>
      </c>
      <c r="C781" s="87" t="s">
        <v>2337</v>
      </c>
      <c r="D781" s="11" t="s">
        <v>2338</v>
      </c>
      <c r="E781" s="48" t="s">
        <v>31</v>
      </c>
      <c r="F781" s="48" t="s">
        <v>74</v>
      </c>
      <c r="G781" s="11" t="s">
        <v>64</v>
      </c>
      <c r="H781" s="11" t="s">
        <v>75</v>
      </c>
      <c r="I781" s="11">
        <v>1299</v>
      </c>
      <c r="J781" s="49" t="str">
        <f>VLOOKUP(Table1[[#This Row],[Psoft No]],[1]Roster!$C$1:$AJ$1369,9,0)</f>
        <v>Day Shift</v>
      </c>
      <c r="K781" s="49" t="s">
        <v>76</v>
      </c>
      <c r="L781" s="49" t="str">
        <f>VLOOKUP(Table1[[#This Row],[Psoft No]],[1]Roster!$C$1:$AJ$1369,11,0)</f>
        <v>Saturday</v>
      </c>
      <c r="M781" s="49" t="str">
        <f>VLOOKUP(Table1[[#This Row],[Psoft No]],[1]Roster!$C$1:$AJ$1369,12,0)</f>
        <v>Sunday</v>
      </c>
      <c r="N781" s="48" t="s">
        <v>86</v>
      </c>
      <c r="O781" s="49" t="s">
        <v>37</v>
      </c>
      <c r="P781" s="11" t="s">
        <v>80</v>
      </c>
      <c r="Q781" s="11" t="s">
        <v>90</v>
      </c>
      <c r="R781" s="11" t="s">
        <v>2773</v>
      </c>
      <c r="S781" s="11" t="s">
        <v>2774</v>
      </c>
      <c r="T781" s="126" t="str">
        <f>IF(COUNTIFS('DWD RAW File'!$E:$E,$B781,'DWD RAW File'!$AF:$AF,$C$1)&gt;0, IF(COUNTIFS('DWD RAW File'!$E:$E,$B781,'DWD RAW File'!$AF:$AF,$C$1,'DWD RAW File'!$AB:$AB,"Present")&gt;0,"6th Day OT","OFF"), IF(COUNTIFS('DWD RAW File'!$E:$E,$B781,'DWD RAW File'!$AG:$AG,$C$1)&gt;0, IF(COUNTIFS('DWD RAW File'!$E:$E,$B781,'DWD RAW File'!$AG:$AG,$C$1,'DWD RAW File'!$AB:$AB,"Present")&gt;0,"7th Day OT","OFF"), IF(COUNTIFS('DWD RAW File'!$E:$E,$B781,'DWD RAW File'!$AB:$AB,"Present")&gt;0, "P", IF(COUNTIFS('DWD RAW File'!$E:$E,$B781,'DWD RAW File'!$AB:$AB,"Not Present",'DWD RAW File'!$AK:$AK,"&lt;&gt;")&gt;0, _xlfn.XLOOKUP($B781,'DWD RAW File'!$E:$E,'DWD RAW File'!$AK:$AK,""), IF(COUNTIFS('DWD RAW File'!$E:$E,$B781,'DWD RAW File'!$AB:$AB,"Not Present",'DWD RAW File'!$AL:$AL,"&lt;&gt;")&gt;0, _xlfn.XLOOKUP($B781,'DWD RAW File'!$E:$E,'DWD RAW File'!$AL:$AL,""), "AB")))))</f>
        <v>P</v>
      </c>
      <c r="U781" s="97"/>
      <c r="V781" s="51">
        <v>45558</v>
      </c>
      <c r="W781" s="49" t="s">
        <v>1562</v>
      </c>
      <c r="X781" s="121" t="str">
        <f>VLOOKUP(Table1[[#This Row],[Psoft No]],[2]Roster_1788384531598!$E$1:$AU$1334,28,0)</f>
        <v>Saturday</v>
      </c>
      <c r="Y781" s="121" t="b">
        <f>Table1[[#This Row],[Column1]]=Table1[[#This Row],[OFF1]]</f>
        <v>1</v>
      </c>
    </row>
    <row r="782" spans="1:25" ht="13" hidden="1" customHeight="1">
      <c r="A782" s="11">
        <v>776</v>
      </c>
      <c r="B782" s="90">
        <v>204010424</v>
      </c>
      <c r="C782" s="47" t="s">
        <v>2704</v>
      </c>
      <c r="D782" s="87" t="s">
        <v>2705</v>
      </c>
      <c r="E782" s="48" t="s">
        <v>31</v>
      </c>
      <c r="F782" s="48" t="s">
        <v>74</v>
      </c>
      <c r="G782" s="11" t="s">
        <v>64</v>
      </c>
      <c r="H782" s="11" t="s">
        <v>75</v>
      </c>
      <c r="I782" s="11">
        <v>1299</v>
      </c>
      <c r="J782" s="49" t="str">
        <f>VLOOKUP(Table1[[#This Row],[Psoft No]],[1]Roster!$C$1:$AJ$1369,9,0)</f>
        <v>Night Shift</v>
      </c>
      <c r="K782" s="49" t="s">
        <v>76</v>
      </c>
      <c r="L782" s="49" t="str">
        <f>VLOOKUP(Table1[[#This Row],[Psoft No]],[1]Roster!$C$1:$AJ$1369,11,0)</f>
        <v>Tuesday</v>
      </c>
      <c r="M782" s="49" t="str">
        <f>VLOOKUP(Table1[[#This Row],[Psoft No]],[1]Roster!$C$1:$AJ$1369,12,0)</f>
        <v>Wednesday</v>
      </c>
      <c r="N782" s="49" t="s">
        <v>89</v>
      </c>
      <c r="O782" s="49" t="s">
        <v>37</v>
      </c>
      <c r="P782" s="11" t="s">
        <v>80</v>
      </c>
      <c r="Q782" s="11" t="s">
        <v>90</v>
      </c>
      <c r="R782" s="11" t="s">
        <v>2773</v>
      </c>
      <c r="S782" s="11" t="s">
        <v>2774</v>
      </c>
      <c r="T782" s="126" t="str">
        <f>IF(COUNTIFS('DWD RAW File'!$E:$E,$B782,'DWD RAW File'!$AF:$AF,$C$1)&gt;0, IF(COUNTIFS('DWD RAW File'!$E:$E,$B782,'DWD RAW File'!$AF:$AF,$C$1,'DWD RAW File'!$AB:$AB,"Present")&gt;0,"6th Day OT","OFF"), IF(COUNTIFS('DWD RAW File'!$E:$E,$B782,'DWD RAW File'!$AG:$AG,$C$1)&gt;0, IF(COUNTIFS('DWD RAW File'!$E:$E,$B782,'DWD RAW File'!$AG:$AG,$C$1,'DWD RAW File'!$AB:$AB,"Present")&gt;0,"7th Day OT","OFF"), IF(COUNTIFS('DWD RAW File'!$E:$E,$B782,'DWD RAW File'!$AB:$AB,"Present")&gt;0, "P", IF(COUNTIFS('DWD RAW File'!$E:$E,$B782,'DWD RAW File'!$AB:$AB,"Not Present",'DWD RAW File'!$AK:$AK,"&lt;&gt;")&gt;0, _xlfn.XLOOKUP($B782,'DWD RAW File'!$E:$E,'DWD RAW File'!$AK:$AK,""), IF(COUNTIFS('DWD RAW File'!$E:$E,$B782,'DWD RAW File'!$AB:$AB,"Not Present",'DWD RAW File'!$AL:$AL,"&lt;&gt;")&gt;0, _xlfn.XLOOKUP($B782,'DWD RAW File'!$E:$E,'DWD RAW File'!$AL:$AL,""), "AB")))))</f>
        <v>OFF</v>
      </c>
      <c r="U782" s="97"/>
      <c r="V782" s="51">
        <v>45551</v>
      </c>
      <c r="W782" s="49" t="s">
        <v>1562</v>
      </c>
      <c r="X782" s="121" t="str">
        <f>VLOOKUP(Table1[[#This Row],[Psoft No]],[2]Roster_1788384531598!$E$1:$AU$1334,28,0)</f>
        <v>Tuesday</v>
      </c>
      <c r="Y782" s="121" t="b">
        <f>Table1[[#This Row],[Column1]]=Table1[[#This Row],[OFF1]]</f>
        <v>1</v>
      </c>
    </row>
    <row r="783" spans="1:25" ht="13" hidden="1" customHeight="1">
      <c r="A783" s="11">
        <v>777</v>
      </c>
      <c r="B783" s="47">
        <v>206897652</v>
      </c>
      <c r="C783" s="87" t="s">
        <v>1849</v>
      </c>
      <c r="D783" s="11" t="s">
        <v>1850</v>
      </c>
      <c r="E783" s="48" t="s">
        <v>31</v>
      </c>
      <c r="F783" s="48" t="s">
        <v>74</v>
      </c>
      <c r="G783" s="11" t="s">
        <v>64</v>
      </c>
      <c r="H783" s="11" t="s">
        <v>75</v>
      </c>
      <c r="I783" s="11">
        <v>1290</v>
      </c>
      <c r="J783" s="49" t="str">
        <f>VLOOKUP(Table1[[#This Row],[Psoft No]],[1]Roster!$C$1:$AJ$1369,9,0)</f>
        <v>Day Shift</v>
      </c>
      <c r="K783" s="49" t="s">
        <v>76</v>
      </c>
      <c r="L783" s="49" t="str">
        <f>VLOOKUP(Table1[[#This Row],[Psoft No]],[1]Roster!$C$1:$AJ$1369,11,0)</f>
        <v>Tuesday</v>
      </c>
      <c r="M783" s="49" t="str">
        <f>VLOOKUP(Table1[[#This Row],[Psoft No]],[1]Roster!$C$1:$AJ$1369,12,0)</f>
        <v>Wednesday</v>
      </c>
      <c r="N783" s="49" t="s">
        <v>79</v>
      </c>
      <c r="O783" s="48" t="s">
        <v>37</v>
      </c>
      <c r="P783" s="48" t="s">
        <v>80</v>
      </c>
      <c r="Q783" s="11" t="s">
        <v>81</v>
      </c>
      <c r="R783" s="11" t="s">
        <v>1055</v>
      </c>
      <c r="S783" s="11" t="s">
        <v>2651</v>
      </c>
      <c r="T783" s="126" t="str">
        <f>IF(COUNTIFS('DWD RAW File'!$E:$E,$B783,'DWD RAW File'!$AF:$AF,$C$1)&gt;0, IF(COUNTIFS('DWD RAW File'!$E:$E,$B783,'DWD RAW File'!$AF:$AF,$C$1,'DWD RAW File'!$AB:$AB,"Present")&gt;0,"6th Day OT","OFF"), IF(COUNTIFS('DWD RAW File'!$E:$E,$B783,'DWD RAW File'!$AG:$AG,$C$1)&gt;0, IF(COUNTIFS('DWD RAW File'!$E:$E,$B783,'DWD RAW File'!$AG:$AG,$C$1,'DWD RAW File'!$AB:$AB,"Present")&gt;0,"7th Day OT","OFF"), IF(COUNTIFS('DWD RAW File'!$E:$E,$B783,'DWD RAW File'!$AB:$AB,"Present")&gt;0, "P", IF(COUNTIFS('DWD RAW File'!$E:$E,$B783,'DWD RAW File'!$AB:$AB,"Not Present",'DWD RAW File'!$AK:$AK,"&lt;&gt;")&gt;0, _xlfn.XLOOKUP($B783,'DWD RAW File'!$E:$E,'DWD RAW File'!$AK:$AK,""), IF(COUNTIFS('DWD RAW File'!$E:$E,$B783,'DWD RAW File'!$AB:$AB,"Not Present",'DWD RAW File'!$AL:$AL,"&lt;&gt;")&gt;0, _xlfn.XLOOKUP($B783,'DWD RAW File'!$E:$E,'DWD RAW File'!$AL:$AL,""), "AB")))))</f>
        <v>OFF</v>
      </c>
      <c r="U783" s="97"/>
      <c r="V783" s="51">
        <v>46030</v>
      </c>
      <c r="W783" s="49" t="s">
        <v>1563</v>
      </c>
      <c r="X783" s="121" t="str">
        <f>VLOOKUP(Table1[[#This Row],[Psoft No]],[2]Roster_1788384531598!$E$1:$AU$1334,28,0)</f>
        <v>Tuesday</v>
      </c>
      <c r="Y783" s="121" t="b">
        <f>Table1[[#This Row],[Column1]]=Table1[[#This Row],[OFF1]]</f>
        <v>1</v>
      </c>
    </row>
    <row r="784" spans="1:25" ht="13" hidden="1" customHeight="1">
      <c r="A784" s="11">
        <v>778</v>
      </c>
      <c r="B784" s="47">
        <v>202460493</v>
      </c>
      <c r="C784" s="87" t="s">
        <v>841</v>
      </c>
      <c r="D784" s="11" t="s">
        <v>842</v>
      </c>
      <c r="E784" s="48" t="s">
        <v>31</v>
      </c>
      <c r="F784" s="48" t="s">
        <v>74</v>
      </c>
      <c r="G784" s="11" t="s">
        <v>64</v>
      </c>
      <c r="H784" s="11" t="s">
        <v>75</v>
      </c>
      <c r="I784" s="11">
        <v>1299</v>
      </c>
      <c r="J784" s="49" t="str">
        <f>VLOOKUP(Table1[[#This Row],[Psoft No]],[1]Roster!$C$1:$AJ$1369,9,0)</f>
        <v>Day Shift</v>
      </c>
      <c r="K784" s="49" t="s">
        <v>76</v>
      </c>
      <c r="L784" s="49" t="str">
        <f>VLOOKUP(Table1[[#This Row],[Psoft No]],[1]Roster!$C$1:$AJ$1369,11,0)</f>
        <v>Tuesday</v>
      </c>
      <c r="M784" s="49" t="str">
        <f>VLOOKUP(Table1[[#This Row],[Psoft No]],[1]Roster!$C$1:$AJ$1369,12,0)</f>
        <v>Wednesday</v>
      </c>
      <c r="N784" s="48" t="s">
        <v>86</v>
      </c>
      <c r="O784" s="49" t="s">
        <v>37</v>
      </c>
      <c r="P784" s="11" t="s">
        <v>80</v>
      </c>
      <c r="Q784" s="11" t="s">
        <v>87</v>
      </c>
      <c r="R784" s="49" t="s">
        <v>622</v>
      </c>
      <c r="S784" s="11" t="s">
        <v>623</v>
      </c>
      <c r="T784" s="126" t="str">
        <f>IF(COUNTIFS('DWD RAW File'!$E:$E,$B784,'DWD RAW File'!$AF:$AF,$C$1)&gt;0, IF(COUNTIFS('DWD RAW File'!$E:$E,$B784,'DWD RAW File'!$AF:$AF,$C$1,'DWD RAW File'!$AB:$AB,"Present")&gt;0,"6th Day OT","OFF"), IF(COUNTIFS('DWD RAW File'!$E:$E,$B784,'DWD RAW File'!$AG:$AG,$C$1)&gt;0, IF(COUNTIFS('DWD RAW File'!$E:$E,$B784,'DWD RAW File'!$AG:$AG,$C$1,'DWD RAW File'!$AB:$AB,"Present")&gt;0,"7th Day OT","OFF"), IF(COUNTIFS('DWD RAW File'!$E:$E,$B784,'DWD RAW File'!$AB:$AB,"Present")&gt;0, "P", IF(COUNTIFS('DWD RAW File'!$E:$E,$B784,'DWD RAW File'!$AB:$AB,"Not Present",'DWD RAW File'!$AK:$AK,"&lt;&gt;")&gt;0, _xlfn.XLOOKUP($B784,'DWD RAW File'!$E:$E,'DWD RAW File'!$AK:$AK,""), IF(COUNTIFS('DWD RAW File'!$E:$E,$B784,'DWD RAW File'!$AB:$AB,"Not Present",'DWD RAW File'!$AL:$AL,"&lt;&gt;")&gt;0, _xlfn.XLOOKUP($B784,'DWD RAW File'!$E:$E,'DWD RAW File'!$AL:$AL,""), "AB")))))</f>
        <v>OFF</v>
      </c>
      <c r="U784" s="97"/>
      <c r="V784" s="51">
        <v>45586</v>
      </c>
      <c r="W784" s="49" t="s">
        <v>1563</v>
      </c>
      <c r="X784" s="121" t="str">
        <f>VLOOKUP(Table1[[#This Row],[Psoft No]],[2]Roster_1788384531598!$E$1:$AU$1334,28,0)</f>
        <v>Tuesday</v>
      </c>
      <c r="Y784" s="121" t="b">
        <f>Table1[[#This Row],[Column1]]=Table1[[#This Row],[OFF1]]</f>
        <v>1</v>
      </c>
    </row>
    <row r="785" spans="1:25" ht="13" hidden="1" customHeight="1">
      <c r="A785" s="11">
        <v>779</v>
      </c>
      <c r="B785" s="47">
        <v>202351580</v>
      </c>
      <c r="C785" s="87" t="s">
        <v>843</v>
      </c>
      <c r="D785" s="11" t="s">
        <v>844</v>
      </c>
      <c r="E785" s="48" t="s">
        <v>31</v>
      </c>
      <c r="F785" s="48" t="s">
        <v>74</v>
      </c>
      <c r="G785" s="11" t="s">
        <v>64</v>
      </c>
      <c r="H785" s="11" t="s">
        <v>75</v>
      </c>
      <c r="I785" s="11">
        <v>1299</v>
      </c>
      <c r="J785" s="49" t="str">
        <f>VLOOKUP(Table1[[#This Row],[Psoft No]],[1]Roster!$C$1:$AJ$1369,9,0)</f>
        <v>Night Shift</v>
      </c>
      <c r="K785" s="49" t="s">
        <v>76</v>
      </c>
      <c r="L785" s="49" t="str">
        <f>VLOOKUP(Table1[[#This Row],[Psoft No]],[1]Roster!$C$1:$AJ$1369,11,0)</f>
        <v>Saturday</v>
      </c>
      <c r="M785" s="49" t="str">
        <f>VLOOKUP(Table1[[#This Row],[Psoft No]],[1]Roster!$C$1:$AJ$1369,12,0)</f>
        <v>Sunday</v>
      </c>
      <c r="N785" s="48" t="s">
        <v>79</v>
      </c>
      <c r="O785" s="49" t="s">
        <v>37</v>
      </c>
      <c r="P785" s="11" t="s">
        <v>80</v>
      </c>
      <c r="Q785" s="11" t="s">
        <v>81</v>
      </c>
      <c r="R785" s="11" t="s">
        <v>626</v>
      </c>
      <c r="S785" s="11" t="s">
        <v>627</v>
      </c>
      <c r="T785" s="126" t="str">
        <f>IF(COUNTIFS('DWD RAW File'!$E:$E,$B785,'DWD RAW File'!$AF:$AF,$C$1)&gt;0, IF(COUNTIFS('DWD RAW File'!$E:$E,$B785,'DWD RAW File'!$AF:$AF,$C$1,'DWD RAW File'!$AB:$AB,"Present")&gt;0,"6th Day OT","OFF"), IF(COUNTIFS('DWD RAW File'!$E:$E,$B785,'DWD RAW File'!$AG:$AG,$C$1)&gt;0, IF(COUNTIFS('DWD RAW File'!$E:$E,$B785,'DWD RAW File'!$AG:$AG,$C$1,'DWD RAW File'!$AB:$AB,"Present")&gt;0,"7th Day OT","OFF"), IF(COUNTIFS('DWD RAW File'!$E:$E,$B785,'DWD RAW File'!$AB:$AB,"Present")&gt;0, "P", IF(COUNTIFS('DWD RAW File'!$E:$E,$B785,'DWD RAW File'!$AB:$AB,"Not Present",'DWD RAW File'!$AK:$AK,"&lt;&gt;")&gt;0, _xlfn.XLOOKUP($B785,'DWD RAW File'!$E:$E,'DWD RAW File'!$AK:$AK,""), IF(COUNTIFS('DWD RAW File'!$E:$E,$B785,'DWD RAW File'!$AB:$AB,"Not Present",'DWD RAW File'!$AL:$AL,"&lt;&gt;")&gt;0, _xlfn.XLOOKUP($B785,'DWD RAW File'!$E:$E,'DWD RAW File'!$AL:$AL,""), "AB")))))</f>
        <v>P</v>
      </c>
      <c r="U785" s="97"/>
      <c r="V785" s="51">
        <v>45544</v>
      </c>
      <c r="W785" s="49" t="s">
        <v>1563</v>
      </c>
      <c r="X785" s="121" t="str">
        <f>VLOOKUP(Table1[[#This Row],[Psoft No]],[2]Roster_1788384531598!$E$1:$AU$1334,28,0)</f>
        <v>Saturday</v>
      </c>
      <c r="Y785" s="121" t="b">
        <f>Table1[[#This Row],[Column1]]=Table1[[#This Row],[OFF1]]</f>
        <v>1</v>
      </c>
    </row>
    <row r="786" spans="1:25" ht="13" hidden="1" customHeight="1">
      <c r="A786" s="11">
        <v>780</v>
      </c>
      <c r="B786" s="47">
        <v>204011443</v>
      </c>
      <c r="C786" s="87" t="s">
        <v>2268</v>
      </c>
      <c r="D786" s="11" t="s">
        <v>2269</v>
      </c>
      <c r="E786" s="48" t="s">
        <v>31</v>
      </c>
      <c r="F786" s="48" t="s">
        <v>74</v>
      </c>
      <c r="G786" s="11" t="s">
        <v>64</v>
      </c>
      <c r="H786" s="11" t="s">
        <v>75</v>
      </c>
      <c r="I786" s="11">
        <v>1299</v>
      </c>
      <c r="J786" s="49" t="str">
        <f>VLOOKUP(Table1[[#This Row],[Psoft No]],[1]Roster!$C$1:$AJ$1369,9,0)</f>
        <v>Night Shift</v>
      </c>
      <c r="K786" s="49" t="s">
        <v>76</v>
      </c>
      <c r="L786" s="49" t="str">
        <f>VLOOKUP(Table1[[#This Row],[Psoft No]],[1]Roster!$C$1:$AJ$1369,11,0)</f>
        <v>Tuesday</v>
      </c>
      <c r="M786" s="49" t="str">
        <f>VLOOKUP(Table1[[#This Row],[Psoft No]],[1]Roster!$C$1:$AJ$1369,12,0)</f>
        <v>Wednesday</v>
      </c>
      <c r="N786" s="48" t="s">
        <v>86</v>
      </c>
      <c r="O786" s="49" t="s">
        <v>37</v>
      </c>
      <c r="P786" s="11" t="s">
        <v>80</v>
      </c>
      <c r="Q786" s="11" t="s">
        <v>90</v>
      </c>
      <c r="R786" s="49" t="s">
        <v>622</v>
      </c>
      <c r="S786" s="11" t="s">
        <v>623</v>
      </c>
      <c r="T786" s="126" t="str">
        <f>IF(COUNTIFS('DWD RAW File'!$E:$E,$B786,'DWD RAW File'!$AF:$AF,$C$1)&gt;0, IF(COUNTIFS('DWD RAW File'!$E:$E,$B786,'DWD RAW File'!$AF:$AF,$C$1,'DWD RAW File'!$AB:$AB,"Present")&gt;0,"6th Day OT","OFF"), IF(COUNTIFS('DWD RAW File'!$E:$E,$B786,'DWD RAW File'!$AG:$AG,$C$1)&gt;0, IF(COUNTIFS('DWD RAW File'!$E:$E,$B786,'DWD RAW File'!$AG:$AG,$C$1,'DWD RAW File'!$AB:$AB,"Present")&gt;0,"7th Day OT","OFF"), IF(COUNTIFS('DWD RAW File'!$E:$E,$B786,'DWD RAW File'!$AB:$AB,"Present")&gt;0, "P", IF(COUNTIFS('DWD RAW File'!$E:$E,$B786,'DWD RAW File'!$AB:$AB,"Not Present",'DWD RAW File'!$AK:$AK,"&lt;&gt;")&gt;0, _xlfn.XLOOKUP($B786,'DWD RAW File'!$E:$E,'DWD RAW File'!$AK:$AK,""), IF(COUNTIFS('DWD RAW File'!$E:$E,$B786,'DWD RAW File'!$AB:$AB,"Not Present",'DWD RAW File'!$AL:$AL,"&lt;&gt;")&gt;0, _xlfn.XLOOKUP($B786,'DWD RAW File'!$E:$E,'DWD RAW File'!$AL:$AL,""), "AB")))))</f>
        <v>OFF</v>
      </c>
      <c r="U786" s="97"/>
      <c r="V786" s="51">
        <v>45551</v>
      </c>
      <c r="W786" s="49" t="s">
        <v>1563</v>
      </c>
      <c r="X786" s="121" t="str">
        <f>VLOOKUP(Table1[[#This Row],[Psoft No]],[2]Roster_1788384531598!$E$1:$AU$1334,28,0)</f>
        <v>Tuesday</v>
      </c>
      <c r="Y786" s="121" t="b">
        <f>Table1[[#This Row],[Column1]]=Table1[[#This Row],[OFF1]]</f>
        <v>1</v>
      </c>
    </row>
    <row r="787" spans="1:25" ht="13" hidden="1" customHeight="1">
      <c r="A787" s="11">
        <v>781</v>
      </c>
      <c r="B787" s="47">
        <v>204072301</v>
      </c>
      <c r="C787" s="87" t="s">
        <v>845</v>
      </c>
      <c r="D787" s="11" t="s">
        <v>846</v>
      </c>
      <c r="E787" s="48" t="s">
        <v>31</v>
      </c>
      <c r="F787" s="48" t="s">
        <v>74</v>
      </c>
      <c r="G787" s="11" t="s">
        <v>64</v>
      </c>
      <c r="H787" s="11" t="s">
        <v>75</v>
      </c>
      <c r="I787" s="11">
        <v>1299</v>
      </c>
      <c r="J787" s="49" t="str">
        <f>VLOOKUP(Table1[[#This Row],[Psoft No]],[1]Roster!$C$1:$AJ$1369,9,0)</f>
        <v>Day Shift</v>
      </c>
      <c r="K787" s="49" t="s">
        <v>76</v>
      </c>
      <c r="L787" s="49" t="str">
        <f>VLOOKUP(Table1[[#This Row],[Psoft No]],[1]Roster!$C$1:$AJ$1369,11,0)</f>
        <v>Wednesday</v>
      </c>
      <c r="M787" s="49" t="str">
        <f>VLOOKUP(Table1[[#This Row],[Psoft No]],[1]Roster!$C$1:$AJ$1369,12,0)</f>
        <v>Thursday</v>
      </c>
      <c r="N787" s="48" t="s">
        <v>86</v>
      </c>
      <c r="O787" s="49" t="s">
        <v>37</v>
      </c>
      <c r="P787" s="11" t="s">
        <v>80</v>
      </c>
      <c r="Q787" s="11" t="s">
        <v>90</v>
      </c>
      <c r="R787" s="11" t="s">
        <v>2773</v>
      </c>
      <c r="S787" s="11" t="s">
        <v>2774</v>
      </c>
      <c r="T787" s="126" t="str">
        <f>IF(COUNTIFS('DWD RAW File'!$E:$E,$B787,'DWD RAW File'!$AF:$AF,$C$1)&gt;0, IF(COUNTIFS('DWD RAW File'!$E:$E,$B787,'DWD RAW File'!$AF:$AF,$C$1,'DWD RAW File'!$AB:$AB,"Present")&gt;0,"6th Day OT","OFF"), IF(COUNTIFS('DWD RAW File'!$E:$E,$B787,'DWD RAW File'!$AG:$AG,$C$1)&gt;0, IF(COUNTIFS('DWD RAW File'!$E:$E,$B787,'DWD RAW File'!$AG:$AG,$C$1,'DWD RAW File'!$AB:$AB,"Present")&gt;0,"7th Day OT","OFF"), IF(COUNTIFS('DWD RAW File'!$E:$E,$B787,'DWD RAW File'!$AB:$AB,"Present")&gt;0, "P", IF(COUNTIFS('DWD RAW File'!$E:$E,$B787,'DWD RAW File'!$AB:$AB,"Not Present",'DWD RAW File'!$AK:$AK,"&lt;&gt;")&gt;0, _xlfn.XLOOKUP($B787,'DWD RAW File'!$E:$E,'DWD RAW File'!$AK:$AK,""), IF(COUNTIFS('DWD RAW File'!$E:$E,$B787,'DWD RAW File'!$AB:$AB,"Not Present",'DWD RAW File'!$AL:$AL,"&lt;&gt;")&gt;0, _xlfn.XLOOKUP($B787,'DWD RAW File'!$E:$E,'DWD RAW File'!$AL:$AL,""), "AB")))))</f>
        <v>OFF</v>
      </c>
      <c r="U787" s="97"/>
      <c r="V787" s="51">
        <v>45558</v>
      </c>
      <c r="W787" s="49" t="s">
        <v>1562</v>
      </c>
      <c r="X787" s="121" t="str">
        <f>VLOOKUP(Table1[[#This Row],[Psoft No]],[2]Roster_1788384531598!$E$1:$AU$1334,28,0)</f>
        <v>Wednesday</v>
      </c>
      <c r="Y787" s="121" t="b">
        <f>Table1[[#This Row],[Column1]]=Table1[[#This Row],[OFF1]]</f>
        <v>1</v>
      </c>
    </row>
    <row r="788" spans="1:25" ht="13" hidden="1" customHeight="1">
      <c r="A788" s="11">
        <v>782</v>
      </c>
      <c r="B788" s="47">
        <v>206897647</v>
      </c>
      <c r="C788" s="87" t="s">
        <v>1845</v>
      </c>
      <c r="D788" s="11" t="s">
        <v>1846</v>
      </c>
      <c r="E788" s="48" t="s">
        <v>31</v>
      </c>
      <c r="F788" s="48" t="s">
        <v>74</v>
      </c>
      <c r="G788" s="11" t="s">
        <v>64</v>
      </c>
      <c r="H788" s="11" t="s">
        <v>75</v>
      </c>
      <c r="I788" s="11">
        <v>1290</v>
      </c>
      <c r="J788" s="49" t="str">
        <f>VLOOKUP(Table1[[#This Row],[Psoft No]],[1]Roster!$C$1:$AJ$1369,9,0)</f>
        <v>Night Shift</v>
      </c>
      <c r="K788" s="49" t="s">
        <v>76</v>
      </c>
      <c r="L788" s="49" t="str">
        <f>VLOOKUP(Table1[[#This Row],[Psoft No]],[1]Roster!$C$1:$AJ$1369,11,0)</f>
        <v>Wednesday</v>
      </c>
      <c r="M788" s="49" t="str">
        <f>VLOOKUP(Table1[[#This Row],[Psoft No]],[1]Roster!$C$1:$AJ$1369,12,0)</f>
        <v>Thursday</v>
      </c>
      <c r="N788" s="49" t="s">
        <v>79</v>
      </c>
      <c r="O788" s="48" t="s">
        <v>37</v>
      </c>
      <c r="P788" s="48" t="s">
        <v>80</v>
      </c>
      <c r="Q788" s="11" t="s">
        <v>81</v>
      </c>
      <c r="R788" s="11" t="s">
        <v>1055</v>
      </c>
      <c r="S788" s="11" t="s">
        <v>2651</v>
      </c>
      <c r="T788" s="126" t="str">
        <f>IF(COUNTIFS('DWD RAW File'!$E:$E,$B788,'DWD RAW File'!$AF:$AF,$C$1)&gt;0, IF(COUNTIFS('DWD RAW File'!$E:$E,$B788,'DWD RAW File'!$AF:$AF,$C$1,'DWD RAW File'!$AB:$AB,"Present")&gt;0,"6th Day OT","OFF"), IF(COUNTIFS('DWD RAW File'!$E:$E,$B788,'DWD RAW File'!$AG:$AG,$C$1)&gt;0, IF(COUNTIFS('DWD RAW File'!$E:$E,$B788,'DWD RAW File'!$AG:$AG,$C$1,'DWD RAW File'!$AB:$AB,"Present")&gt;0,"7th Day OT","OFF"), IF(COUNTIFS('DWD RAW File'!$E:$E,$B788,'DWD RAW File'!$AB:$AB,"Present")&gt;0, "P", IF(COUNTIFS('DWD RAW File'!$E:$E,$B788,'DWD RAW File'!$AB:$AB,"Not Present",'DWD RAW File'!$AK:$AK,"&lt;&gt;")&gt;0, _xlfn.XLOOKUP($B788,'DWD RAW File'!$E:$E,'DWD RAW File'!$AK:$AK,""), IF(COUNTIFS('DWD RAW File'!$E:$E,$B788,'DWD RAW File'!$AB:$AB,"Not Present",'DWD RAW File'!$AL:$AL,"&lt;&gt;")&gt;0, _xlfn.XLOOKUP($B788,'DWD RAW File'!$E:$E,'DWD RAW File'!$AL:$AL,""), "AB")))))</f>
        <v>OFF</v>
      </c>
      <c r="U788" s="97"/>
      <c r="V788" s="51">
        <v>46030</v>
      </c>
      <c r="W788" s="49" t="s">
        <v>1563</v>
      </c>
      <c r="X788" s="121" t="str">
        <f>VLOOKUP(Table1[[#This Row],[Psoft No]],[2]Roster_1788384531598!$E$1:$AU$1334,28,0)</f>
        <v>Wednesday</v>
      </c>
      <c r="Y788" s="121" t="b">
        <f>Table1[[#This Row],[Column1]]=Table1[[#This Row],[OFF1]]</f>
        <v>1</v>
      </c>
    </row>
    <row r="789" spans="1:25" ht="13" hidden="1" customHeight="1">
      <c r="A789" s="11">
        <v>783</v>
      </c>
      <c r="B789" s="47">
        <v>206897649</v>
      </c>
      <c r="C789" s="87" t="str">
        <f>VLOOKUP(B789,'[4]employeeList-AUH1 (28)'!$A$1:$J$1523,2,0)</f>
        <v>gideopwa</v>
      </c>
      <c r="D789" s="11" t="s">
        <v>2832</v>
      </c>
      <c r="E789" s="48" t="s">
        <v>31</v>
      </c>
      <c r="F789" s="48" t="s">
        <v>74</v>
      </c>
      <c r="G789" s="11" t="s">
        <v>64</v>
      </c>
      <c r="H789" s="11" t="s">
        <v>75</v>
      </c>
      <c r="I789" s="11">
        <v>1299</v>
      </c>
      <c r="J789" s="49" t="str">
        <f>VLOOKUP(Table1[[#This Row],[Psoft No]],[1]Roster!$C$1:$AJ$1369,9,0)</f>
        <v>Night Shift</v>
      </c>
      <c r="K789" s="11" t="s">
        <v>76</v>
      </c>
      <c r="L789" s="49" t="str">
        <f>VLOOKUP(Table1[[#This Row],[Psoft No]],[1]Roster!$C$1:$AJ$1369,11,0)</f>
        <v>Wednesday</v>
      </c>
      <c r="M789" s="49" t="str">
        <f>VLOOKUP(Table1[[#This Row],[Psoft No]],[1]Roster!$C$1:$AJ$1369,12,0)</f>
        <v>Thursday</v>
      </c>
      <c r="N789" s="11" t="s">
        <v>89</v>
      </c>
      <c r="O789" s="11" t="s">
        <v>37</v>
      </c>
      <c r="P789" s="11" t="s">
        <v>80</v>
      </c>
      <c r="Q789" s="11" t="s">
        <v>81</v>
      </c>
      <c r="R789" s="11" t="s">
        <v>626</v>
      </c>
      <c r="S789" s="11" t="s">
        <v>627</v>
      </c>
      <c r="T789" s="126" t="str">
        <f>IF(COUNTIFS('DWD RAW File'!$E:$E,$B789,'DWD RAW File'!$AF:$AF,$C$1)&gt;0, IF(COUNTIFS('DWD RAW File'!$E:$E,$B789,'DWD RAW File'!$AF:$AF,$C$1,'DWD RAW File'!$AB:$AB,"Present")&gt;0,"6th Day OT","OFF"), IF(COUNTIFS('DWD RAW File'!$E:$E,$B789,'DWD RAW File'!$AG:$AG,$C$1)&gt;0, IF(COUNTIFS('DWD RAW File'!$E:$E,$B789,'DWD RAW File'!$AG:$AG,$C$1,'DWD RAW File'!$AB:$AB,"Present")&gt;0,"7th Day OT","OFF"), IF(COUNTIFS('DWD RAW File'!$E:$E,$B789,'DWD RAW File'!$AB:$AB,"Present")&gt;0, "P", IF(COUNTIFS('DWD RAW File'!$E:$E,$B789,'DWD RAW File'!$AB:$AB,"Not Present",'DWD RAW File'!$AK:$AK,"&lt;&gt;")&gt;0, _xlfn.XLOOKUP($B789,'DWD RAW File'!$E:$E,'DWD RAW File'!$AK:$AK,""), IF(COUNTIFS('DWD RAW File'!$E:$E,$B789,'DWD RAW File'!$AB:$AB,"Not Present",'DWD RAW File'!$AL:$AL,"&lt;&gt;")&gt;0, _xlfn.XLOOKUP($B789,'DWD RAW File'!$E:$E,'DWD RAW File'!$AL:$AL,""), "AB")))))</f>
        <v>OFF</v>
      </c>
      <c r="U789" s="97"/>
      <c r="V789" s="51">
        <v>46239</v>
      </c>
      <c r="W789" s="11" t="s">
        <v>1564</v>
      </c>
      <c r="X789" s="121" t="str">
        <f>VLOOKUP(Table1[[#This Row],[Psoft No]],[2]Roster_1788384531598!$E$1:$AU$1334,28,0)</f>
        <v>Wednesday</v>
      </c>
      <c r="Y789" s="121" t="b">
        <f>Table1[[#This Row],[Column1]]=Table1[[#This Row],[OFF1]]</f>
        <v>1</v>
      </c>
    </row>
    <row r="790" spans="1:25" ht="13" hidden="1" customHeight="1">
      <c r="A790" s="11">
        <v>784</v>
      </c>
      <c r="B790" s="11">
        <v>206136723</v>
      </c>
      <c r="C790" s="87" t="s">
        <v>2754</v>
      </c>
      <c r="D790" s="11" t="s">
        <v>2755</v>
      </c>
      <c r="E790" s="48" t="s">
        <v>31</v>
      </c>
      <c r="F790" s="48" t="s">
        <v>74</v>
      </c>
      <c r="G790" s="11" t="s">
        <v>64</v>
      </c>
      <c r="H790" s="11" t="s">
        <v>75</v>
      </c>
      <c r="I790" s="11">
        <v>1299</v>
      </c>
      <c r="J790" s="49" t="str">
        <f>VLOOKUP(Table1[[#This Row],[Psoft No]],[1]Roster!$C$1:$AJ$1369,9,0)</f>
        <v>Night Shift</v>
      </c>
      <c r="K790" s="49" t="s">
        <v>76</v>
      </c>
      <c r="L790" s="49" t="str">
        <f>VLOOKUP(Table1[[#This Row],[Psoft No]],[1]Roster!$C$1:$AJ$1369,11,0)</f>
        <v>Thursday</v>
      </c>
      <c r="M790" s="49" t="str">
        <f>VLOOKUP(Table1[[#This Row],[Psoft No]],[1]Roster!$C$1:$AJ$1369,12,0)</f>
        <v>Friday</v>
      </c>
      <c r="N790" s="11" t="s">
        <v>89</v>
      </c>
      <c r="O790" s="11" t="s">
        <v>37</v>
      </c>
      <c r="P790" s="11" t="s">
        <v>80</v>
      </c>
      <c r="Q790" s="11" t="s">
        <v>81</v>
      </c>
      <c r="R790" s="11" t="s">
        <v>2653</v>
      </c>
      <c r="S790" s="11" t="s">
        <v>637</v>
      </c>
      <c r="T790" s="126" t="str">
        <f>IF(COUNTIFS('DWD RAW File'!$E:$E,$B790,'DWD RAW File'!$AF:$AF,$C$1)&gt;0, IF(COUNTIFS('DWD RAW File'!$E:$E,$B790,'DWD RAW File'!$AF:$AF,$C$1,'DWD RAW File'!$AB:$AB,"Present")&gt;0,"6th Day OT","OFF"), IF(COUNTIFS('DWD RAW File'!$E:$E,$B790,'DWD RAW File'!$AG:$AG,$C$1)&gt;0, IF(COUNTIFS('DWD RAW File'!$E:$E,$B790,'DWD RAW File'!$AG:$AG,$C$1,'DWD RAW File'!$AB:$AB,"Present")&gt;0,"7th Day OT","OFF"), IF(COUNTIFS('DWD RAW File'!$E:$E,$B790,'DWD RAW File'!$AB:$AB,"Present")&gt;0, "P", IF(COUNTIFS('DWD RAW File'!$E:$E,$B790,'DWD RAW File'!$AB:$AB,"Not Present",'DWD RAW File'!$AK:$AK,"&lt;&gt;")&gt;0, _xlfn.XLOOKUP($B790,'DWD RAW File'!$E:$E,'DWD RAW File'!$AK:$AK,""), IF(COUNTIFS('DWD RAW File'!$E:$E,$B790,'DWD RAW File'!$AB:$AB,"Not Present",'DWD RAW File'!$AL:$AL,"&lt;&gt;")&gt;0, _xlfn.XLOOKUP($B790,'DWD RAW File'!$E:$E,'DWD RAW File'!$AL:$AL,""), "AB")))))</f>
        <v>P</v>
      </c>
      <c r="U790" s="97"/>
      <c r="V790" s="51">
        <v>46226</v>
      </c>
      <c r="W790" s="11" t="s">
        <v>1562</v>
      </c>
      <c r="X790" s="121" t="str">
        <f>VLOOKUP(Table1[[#This Row],[Psoft No]],[2]Roster_1788384531598!$E$1:$AU$1334,28,0)</f>
        <v>Thursday</v>
      </c>
      <c r="Y790" s="121" t="b">
        <f>Table1[[#This Row],[Column1]]=Table1[[#This Row],[OFF1]]</f>
        <v>1</v>
      </c>
    </row>
    <row r="791" spans="1:25" ht="13" hidden="1" customHeight="1">
      <c r="A791" s="11">
        <v>785</v>
      </c>
      <c r="B791" s="47">
        <v>206136725</v>
      </c>
      <c r="C791" s="87" t="s">
        <v>847</v>
      </c>
      <c r="D791" s="11" t="s">
        <v>848</v>
      </c>
      <c r="E791" s="48" t="s">
        <v>31</v>
      </c>
      <c r="F791" s="48" t="s">
        <v>74</v>
      </c>
      <c r="G791" s="11" t="s">
        <v>64</v>
      </c>
      <c r="H791" s="11" t="s">
        <v>75</v>
      </c>
      <c r="I791" s="11">
        <v>1299</v>
      </c>
      <c r="J791" s="49" t="str">
        <f>VLOOKUP(Table1[[#This Row],[Psoft No]],[1]Roster!$C$1:$AJ$1369,9,0)</f>
        <v>Night Shift</v>
      </c>
      <c r="K791" s="49" t="s">
        <v>76</v>
      </c>
      <c r="L791" s="49" t="str">
        <f>VLOOKUP(Table1[[#This Row],[Psoft No]],[1]Roster!$C$1:$AJ$1369,11,0)</f>
        <v>Sunday</v>
      </c>
      <c r="M791" s="49" t="str">
        <f>VLOOKUP(Table1[[#This Row],[Psoft No]],[1]Roster!$C$1:$AJ$1369,12,0)</f>
        <v>Monday</v>
      </c>
      <c r="N791" s="48" t="s">
        <v>79</v>
      </c>
      <c r="O791" s="49" t="s">
        <v>37</v>
      </c>
      <c r="P791" s="11" t="s">
        <v>80</v>
      </c>
      <c r="Q791" s="11" t="s">
        <v>81</v>
      </c>
      <c r="R791" s="49" t="s">
        <v>2653</v>
      </c>
      <c r="S791" s="11" t="s">
        <v>637</v>
      </c>
      <c r="T791" s="126" t="str">
        <f>IF(COUNTIFS('DWD RAW File'!$E:$E,$B791,'DWD RAW File'!$AF:$AF,$C$1)&gt;0, IF(COUNTIFS('DWD RAW File'!$E:$E,$B791,'DWD RAW File'!$AF:$AF,$C$1,'DWD RAW File'!$AB:$AB,"Present")&gt;0,"6th Day OT","OFF"), IF(COUNTIFS('DWD RAW File'!$E:$E,$B791,'DWD RAW File'!$AG:$AG,$C$1)&gt;0, IF(COUNTIFS('DWD RAW File'!$E:$E,$B791,'DWD RAW File'!$AG:$AG,$C$1,'DWD RAW File'!$AB:$AB,"Present")&gt;0,"7th Day OT","OFF"), IF(COUNTIFS('DWD RAW File'!$E:$E,$B791,'DWD RAW File'!$AB:$AB,"Present")&gt;0, "P", IF(COUNTIFS('DWD RAW File'!$E:$E,$B791,'DWD RAW File'!$AB:$AB,"Not Present",'DWD RAW File'!$AK:$AK,"&lt;&gt;")&gt;0, _xlfn.XLOOKUP($B791,'DWD RAW File'!$E:$E,'DWD RAW File'!$AK:$AK,""), IF(COUNTIFS('DWD RAW File'!$E:$E,$B791,'DWD RAW File'!$AB:$AB,"Not Present",'DWD RAW File'!$AL:$AL,"&lt;&gt;")&gt;0, _xlfn.XLOOKUP($B791,'DWD RAW File'!$E:$E,'DWD RAW File'!$AL:$AL,""), "AB")))))</f>
        <v>P</v>
      </c>
      <c r="U791" s="97"/>
      <c r="V791" s="51">
        <v>45929</v>
      </c>
      <c r="W791" s="49" t="s">
        <v>1562</v>
      </c>
      <c r="X791" s="121" t="str">
        <f>VLOOKUP(Table1[[#This Row],[Psoft No]],[2]Roster_1788384531598!$E$1:$AU$1334,28,0)</f>
        <v>Sunday</v>
      </c>
      <c r="Y791" s="121" t="b">
        <f>Table1[[#This Row],[Column1]]=Table1[[#This Row],[OFF1]]</f>
        <v>1</v>
      </c>
    </row>
    <row r="792" spans="1:25" ht="13" hidden="1" customHeight="1">
      <c r="A792" s="11">
        <v>786</v>
      </c>
      <c r="B792" s="47">
        <v>206239529</v>
      </c>
      <c r="C792" s="87" t="s">
        <v>1627</v>
      </c>
      <c r="D792" s="11" t="s">
        <v>1602</v>
      </c>
      <c r="E792" s="48" t="s">
        <v>31</v>
      </c>
      <c r="F792" s="48" t="s">
        <v>74</v>
      </c>
      <c r="G792" s="11" t="s">
        <v>64</v>
      </c>
      <c r="H792" s="11" t="s">
        <v>75</v>
      </c>
      <c r="I792" s="11">
        <v>1299</v>
      </c>
      <c r="J792" s="49" t="str">
        <f>VLOOKUP(Table1[[#This Row],[Psoft No]],[1]Roster!$C$1:$AJ$1369,9,0)</f>
        <v>Day Shift</v>
      </c>
      <c r="K792" s="49" t="s">
        <v>76</v>
      </c>
      <c r="L792" s="49" t="str">
        <f>VLOOKUP(Table1[[#This Row],[Psoft No]],[1]Roster!$C$1:$AJ$1369,11,0)</f>
        <v>Thursday</v>
      </c>
      <c r="M792" s="49" t="str">
        <f>VLOOKUP(Table1[[#This Row],[Psoft No]],[1]Roster!$C$1:$AJ$1369,12,0)</f>
        <v>Friday</v>
      </c>
      <c r="N792" s="48" t="s">
        <v>79</v>
      </c>
      <c r="O792" s="49" t="s">
        <v>37</v>
      </c>
      <c r="P792" s="11" t="s">
        <v>80</v>
      </c>
      <c r="Q792" s="11" t="s">
        <v>81</v>
      </c>
      <c r="R792" s="11" t="s">
        <v>1055</v>
      </c>
      <c r="S792" s="11" t="s">
        <v>2651</v>
      </c>
      <c r="T792" s="126" t="str">
        <f>IF(COUNTIFS('DWD RAW File'!$E:$E,$B792,'DWD RAW File'!$AF:$AF,$C$1)&gt;0, IF(COUNTIFS('DWD RAW File'!$E:$E,$B792,'DWD RAW File'!$AF:$AF,$C$1,'DWD RAW File'!$AB:$AB,"Present")&gt;0,"6th Day OT","OFF"), IF(COUNTIFS('DWD RAW File'!$E:$E,$B792,'DWD RAW File'!$AG:$AG,$C$1)&gt;0, IF(COUNTIFS('DWD RAW File'!$E:$E,$B792,'DWD RAW File'!$AG:$AG,$C$1,'DWD RAW File'!$AB:$AB,"Present")&gt;0,"7th Day OT","OFF"), IF(COUNTIFS('DWD RAW File'!$E:$E,$B792,'DWD RAW File'!$AB:$AB,"Present")&gt;0, "P", IF(COUNTIFS('DWD RAW File'!$E:$E,$B792,'DWD RAW File'!$AB:$AB,"Not Present",'DWD RAW File'!$AK:$AK,"&lt;&gt;")&gt;0, _xlfn.XLOOKUP($B792,'DWD RAW File'!$E:$E,'DWD RAW File'!$AK:$AK,""), IF(COUNTIFS('DWD RAW File'!$E:$E,$B792,'DWD RAW File'!$AB:$AB,"Not Present",'DWD RAW File'!$AL:$AL,"&lt;&gt;")&gt;0, _xlfn.XLOOKUP($B792,'DWD RAW File'!$E:$E,'DWD RAW File'!$AL:$AL,""), "AB")))))</f>
        <v>P</v>
      </c>
      <c r="U792" s="97"/>
      <c r="V792" s="51">
        <v>45943</v>
      </c>
      <c r="W792" s="49" t="s">
        <v>1562</v>
      </c>
      <c r="X792" s="121" t="str">
        <f>VLOOKUP(Table1[[#This Row],[Psoft No]],[2]Roster_1788384531598!$E$1:$AU$1334,28,0)</f>
        <v>Thursday</v>
      </c>
      <c r="Y792" s="121" t="b">
        <f>Table1[[#This Row],[Column1]]=Table1[[#This Row],[OFF1]]</f>
        <v>1</v>
      </c>
    </row>
    <row r="793" spans="1:25" ht="13" hidden="1" customHeight="1">
      <c r="A793" s="11">
        <v>787</v>
      </c>
      <c r="B793" s="47">
        <v>206074973</v>
      </c>
      <c r="C793" s="87" t="s">
        <v>849</v>
      </c>
      <c r="D793" s="11" t="s">
        <v>850</v>
      </c>
      <c r="E793" s="48" t="s">
        <v>31</v>
      </c>
      <c r="F793" s="48" t="s">
        <v>74</v>
      </c>
      <c r="G793" s="11" t="s">
        <v>64</v>
      </c>
      <c r="H793" s="11" t="s">
        <v>75</v>
      </c>
      <c r="I793" s="11">
        <v>1299</v>
      </c>
      <c r="J793" s="49" t="str">
        <f>VLOOKUP(Table1[[#This Row],[Psoft No]],[1]Roster!$C$1:$AJ$1369,9,0)</f>
        <v>Day Shift</v>
      </c>
      <c r="K793" s="49" t="s">
        <v>76</v>
      </c>
      <c r="L793" s="49" t="s">
        <v>36</v>
      </c>
      <c r="M793" s="49" t="str">
        <f>VLOOKUP(Table1[[#This Row],[Psoft No]],[1]Roster!$C$1:$AJ$1369,12,0)</f>
        <v>Thursday</v>
      </c>
      <c r="N793" s="48" t="s">
        <v>79</v>
      </c>
      <c r="O793" s="49" t="s">
        <v>37</v>
      </c>
      <c r="P793" s="11" t="s">
        <v>80</v>
      </c>
      <c r="Q793" s="11" t="s">
        <v>81</v>
      </c>
      <c r="R793" s="49" t="s">
        <v>642</v>
      </c>
      <c r="S793" s="11" t="s">
        <v>1775</v>
      </c>
      <c r="T793" s="126" t="s">
        <v>1</v>
      </c>
      <c r="U793" s="97" t="s">
        <v>2930</v>
      </c>
      <c r="V793" s="51">
        <v>45922</v>
      </c>
      <c r="W793" s="49" t="s">
        <v>1562</v>
      </c>
      <c r="X793" s="121" t="str">
        <f>VLOOKUP(Table1[[#This Row],[Psoft No]],[2]Roster_1788384531598!$E$1:$AU$1334,28,0)</f>
        <v>Wednesday</v>
      </c>
      <c r="Y793" s="121" t="b">
        <f>Table1[[#This Row],[Column1]]=Table1[[#This Row],[OFF1]]</f>
        <v>0</v>
      </c>
    </row>
    <row r="794" spans="1:25" ht="13" hidden="1" customHeight="1">
      <c r="A794" s="11">
        <v>788</v>
      </c>
      <c r="B794" s="47">
        <v>206926478</v>
      </c>
      <c r="C794" s="87" t="s">
        <v>1961</v>
      </c>
      <c r="D794" s="11" t="s">
        <v>1968</v>
      </c>
      <c r="E794" s="48" t="s">
        <v>31</v>
      </c>
      <c r="F794" s="48" t="s">
        <v>74</v>
      </c>
      <c r="G794" s="48" t="s">
        <v>64</v>
      </c>
      <c r="H794" s="48" t="s">
        <v>1317</v>
      </c>
      <c r="I794" s="11">
        <v>1299</v>
      </c>
      <c r="J794" s="49" t="str">
        <f>VLOOKUP(Table1[[#This Row],[Psoft No]],[1]Roster!$C$1:$AJ$1369,9,0)</f>
        <v>Night Shift</v>
      </c>
      <c r="K794" s="49" t="s">
        <v>76</v>
      </c>
      <c r="L794" s="49" t="str">
        <f>VLOOKUP(Table1[[#This Row],[Psoft No]],[1]Roster!$C$1:$AJ$1369,11,0)</f>
        <v>Friday</v>
      </c>
      <c r="M794" s="49" t="str">
        <f>VLOOKUP(Table1[[#This Row],[Psoft No]],[1]Roster!$C$1:$AJ$1369,12,0)</f>
        <v>Saturday</v>
      </c>
      <c r="N794" s="49" t="s">
        <v>89</v>
      </c>
      <c r="O794" s="49" t="s">
        <v>37</v>
      </c>
      <c r="P794" s="49" t="s">
        <v>80</v>
      </c>
      <c r="Q794" s="49" t="s">
        <v>90</v>
      </c>
      <c r="R794" s="49" t="s">
        <v>622</v>
      </c>
      <c r="S794" s="11" t="s">
        <v>623</v>
      </c>
      <c r="T794" s="126" t="str">
        <f>IF(COUNTIFS('DWD RAW File'!$E:$E,$B794,'DWD RAW File'!$AF:$AF,$C$1)&gt;0, IF(COUNTIFS('DWD RAW File'!$E:$E,$B794,'DWD RAW File'!$AF:$AF,$C$1,'DWD RAW File'!$AB:$AB,"Present")&gt;0,"6th Day OT","OFF"), IF(COUNTIFS('DWD RAW File'!$E:$E,$B794,'DWD RAW File'!$AG:$AG,$C$1)&gt;0, IF(COUNTIFS('DWD RAW File'!$E:$E,$B794,'DWD RAW File'!$AG:$AG,$C$1,'DWD RAW File'!$AB:$AB,"Present")&gt;0,"7th Day OT","OFF"), IF(COUNTIFS('DWD RAW File'!$E:$E,$B794,'DWD RAW File'!$AB:$AB,"Present")&gt;0, "P", IF(COUNTIFS('DWD RAW File'!$E:$E,$B794,'DWD RAW File'!$AB:$AB,"Not Present",'DWD RAW File'!$AK:$AK,"&lt;&gt;")&gt;0, _xlfn.XLOOKUP($B794,'DWD RAW File'!$E:$E,'DWD RAW File'!$AK:$AK,""), IF(COUNTIFS('DWD RAW File'!$E:$E,$B794,'DWD RAW File'!$AB:$AB,"Not Present",'DWD RAW File'!$AL:$AL,"&lt;&gt;")&gt;0, _xlfn.XLOOKUP($B794,'DWD RAW File'!$E:$E,'DWD RAW File'!$AL:$AL,""), "AB")))))</f>
        <v>P</v>
      </c>
      <c r="U794" s="97"/>
      <c r="V794" s="51">
        <v>46037</v>
      </c>
      <c r="W794" s="49" t="s">
        <v>1969</v>
      </c>
      <c r="X794" s="121" t="str">
        <f>VLOOKUP(Table1[[#This Row],[Psoft No]],[2]Roster_1788384531598!$E$1:$AU$1334,28,0)</f>
        <v>Friday</v>
      </c>
      <c r="Y794" s="121" t="b">
        <f>Table1[[#This Row],[Column1]]=Table1[[#This Row],[OFF1]]</f>
        <v>1</v>
      </c>
    </row>
    <row r="795" spans="1:25" ht="13" hidden="1" customHeight="1">
      <c r="A795" s="11">
        <v>789</v>
      </c>
      <c r="B795" s="47">
        <v>204138503</v>
      </c>
      <c r="C795" s="87" t="s">
        <v>851</v>
      </c>
      <c r="D795" s="11" t="s">
        <v>852</v>
      </c>
      <c r="E795" s="48" t="s">
        <v>31</v>
      </c>
      <c r="F795" s="48" t="s">
        <v>74</v>
      </c>
      <c r="G795" s="11" t="s">
        <v>64</v>
      </c>
      <c r="H795" s="11" t="s">
        <v>75</v>
      </c>
      <c r="I795" s="11">
        <v>1299</v>
      </c>
      <c r="J795" s="49" t="str">
        <f>VLOOKUP(Table1[[#This Row],[Psoft No]],[1]Roster!$C$1:$AJ$1369,9,0)</f>
        <v>Night Shift</v>
      </c>
      <c r="K795" s="49" t="s">
        <v>76</v>
      </c>
      <c r="L795" s="49" t="str">
        <f>VLOOKUP(Table1[[#This Row],[Psoft No]],[1]Roster!$C$1:$AJ$1369,11,0)</f>
        <v>Sunday</v>
      </c>
      <c r="M795" s="49" t="str">
        <f>VLOOKUP(Table1[[#This Row],[Psoft No]],[1]Roster!$C$1:$AJ$1369,12,0)</f>
        <v>Monday</v>
      </c>
      <c r="N795" s="48" t="s">
        <v>79</v>
      </c>
      <c r="O795" s="49" t="s">
        <v>37</v>
      </c>
      <c r="P795" s="11" t="s">
        <v>80</v>
      </c>
      <c r="Q795" s="11" t="s">
        <v>81</v>
      </c>
      <c r="R795" s="11" t="s">
        <v>634</v>
      </c>
      <c r="S795" s="11" t="s">
        <v>2652</v>
      </c>
      <c r="T795" s="126" t="str">
        <f>IF(COUNTIFS('DWD RAW File'!$E:$E,$B795,'DWD RAW File'!$AF:$AF,$C$1)&gt;0, IF(COUNTIFS('DWD RAW File'!$E:$E,$B795,'DWD RAW File'!$AF:$AF,$C$1,'DWD RAW File'!$AB:$AB,"Present")&gt;0,"6th Day OT","OFF"), IF(COUNTIFS('DWD RAW File'!$E:$E,$B795,'DWD RAW File'!$AG:$AG,$C$1)&gt;0, IF(COUNTIFS('DWD RAW File'!$E:$E,$B795,'DWD RAW File'!$AG:$AG,$C$1,'DWD RAW File'!$AB:$AB,"Present")&gt;0,"7th Day OT","OFF"), IF(COUNTIFS('DWD RAW File'!$E:$E,$B795,'DWD RAW File'!$AB:$AB,"Present")&gt;0, "P", IF(COUNTIFS('DWD RAW File'!$E:$E,$B795,'DWD RAW File'!$AB:$AB,"Not Present",'DWD RAW File'!$AK:$AK,"&lt;&gt;")&gt;0, _xlfn.XLOOKUP($B795,'DWD RAW File'!$E:$E,'DWD RAW File'!$AK:$AK,""), IF(COUNTIFS('DWD RAW File'!$E:$E,$B795,'DWD RAW File'!$AB:$AB,"Not Present",'DWD RAW File'!$AL:$AL,"&lt;&gt;")&gt;0, _xlfn.XLOOKUP($B795,'DWD RAW File'!$E:$E,'DWD RAW File'!$AL:$AL,""), "AB")))))</f>
        <v>P</v>
      </c>
      <c r="U795" s="97"/>
      <c r="V795" s="51">
        <v>45565</v>
      </c>
      <c r="W795" s="49" t="s">
        <v>1562</v>
      </c>
      <c r="X795" s="121" t="str">
        <f>VLOOKUP(Table1[[#This Row],[Psoft No]],[2]Roster_1788384531598!$E$1:$AU$1334,28,0)</f>
        <v>Sunday</v>
      </c>
      <c r="Y795" s="121" t="b">
        <f>Table1[[#This Row],[Column1]]=Table1[[#This Row],[OFF1]]</f>
        <v>1</v>
      </c>
    </row>
    <row r="796" spans="1:25" ht="13" hidden="1" customHeight="1">
      <c r="A796" s="11">
        <v>790</v>
      </c>
      <c r="B796" s="47">
        <v>205853573</v>
      </c>
      <c r="C796" s="87" t="s">
        <v>853</v>
      </c>
      <c r="D796" s="11" t="s">
        <v>854</v>
      </c>
      <c r="E796" s="48" t="s">
        <v>31</v>
      </c>
      <c r="F796" s="48" t="s">
        <v>74</v>
      </c>
      <c r="G796" s="11" t="s">
        <v>64</v>
      </c>
      <c r="H796" s="11" t="s">
        <v>75</v>
      </c>
      <c r="I796" s="11">
        <v>1299</v>
      </c>
      <c r="J796" s="49" t="str">
        <f>VLOOKUP(Table1[[#This Row],[Psoft No]],[1]Roster!$C$1:$AJ$1369,9,0)</f>
        <v>Night Shift</v>
      </c>
      <c r="K796" s="49" t="s">
        <v>76</v>
      </c>
      <c r="L796" s="49" t="str">
        <f>VLOOKUP(Table1[[#This Row],[Psoft No]],[1]Roster!$C$1:$AJ$1369,11,0)</f>
        <v>Monday</v>
      </c>
      <c r="M796" s="49" t="str">
        <f>VLOOKUP(Table1[[#This Row],[Psoft No]],[1]Roster!$C$1:$AJ$1369,12,0)</f>
        <v>Tuesday</v>
      </c>
      <c r="N796" s="49" t="s">
        <v>89</v>
      </c>
      <c r="O796" s="49" t="s">
        <v>37</v>
      </c>
      <c r="P796" s="11" t="s">
        <v>80</v>
      </c>
      <c r="Q796" s="11" t="s">
        <v>96</v>
      </c>
      <c r="R796" s="11" t="s">
        <v>626</v>
      </c>
      <c r="S796" s="11" t="s">
        <v>627</v>
      </c>
      <c r="T796" s="126" t="str">
        <f>IF(COUNTIFS('DWD RAW File'!$E:$E,$B796,'DWD RAW File'!$AF:$AF,$C$1)&gt;0, IF(COUNTIFS('DWD RAW File'!$E:$E,$B796,'DWD RAW File'!$AF:$AF,$C$1,'DWD RAW File'!$AB:$AB,"Present")&gt;0,"6th Day OT","OFF"), IF(COUNTIFS('DWD RAW File'!$E:$E,$B796,'DWD RAW File'!$AG:$AG,$C$1)&gt;0, IF(COUNTIFS('DWD RAW File'!$E:$E,$B796,'DWD RAW File'!$AG:$AG,$C$1,'DWD RAW File'!$AB:$AB,"Present")&gt;0,"7th Day OT","OFF"), IF(COUNTIFS('DWD RAW File'!$E:$E,$B796,'DWD RAW File'!$AB:$AB,"Present")&gt;0, "P", IF(COUNTIFS('DWD RAW File'!$E:$E,$B796,'DWD RAW File'!$AB:$AB,"Not Present",'DWD RAW File'!$AK:$AK,"&lt;&gt;")&gt;0, _xlfn.XLOOKUP($B796,'DWD RAW File'!$E:$E,'DWD RAW File'!$AK:$AK,""), IF(COUNTIFS('DWD RAW File'!$E:$E,$B796,'DWD RAW File'!$AB:$AB,"Not Present",'DWD RAW File'!$AL:$AL,"&lt;&gt;")&gt;0, _xlfn.XLOOKUP($B796,'DWD RAW File'!$E:$E,'DWD RAW File'!$AL:$AL,""), "AB")))))</f>
        <v>P</v>
      </c>
      <c r="U796" s="97"/>
      <c r="V796" s="51">
        <v>45894</v>
      </c>
      <c r="W796" s="49" t="s">
        <v>1562</v>
      </c>
      <c r="X796" s="121" t="str">
        <f>VLOOKUP(Table1[[#This Row],[Psoft No]],[2]Roster_1788384531598!$E$1:$AU$1334,28,0)</f>
        <v>Monday</v>
      </c>
      <c r="Y796" s="121" t="b">
        <f>Table1[[#This Row],[Column1]]=Table1[[#This Row],[OFF1]]</f>
        <v>1</v>
      </c>
    </row>
    <row r="797" spans="1:25" ht="13" hidden="1" customHeight="1">
      <c r="A797" s="11">
        <v>791</v>
      </c>
      <c r="B797" s="47">
        <v>206915464</v>
      </c>
      <c r="C797" s="87" t="s">
        <v>1860</v>
      </c>
      <c r="D797" s="11" t="s">
        <v>1866</v>
      </c>
      <c r="E797" s="48" t="s">
        <v>31</v>
      </c>
      <c r="F797" s="48" t="s">
        <v>74</v>
      </c>
      <c r="G797" s="11" t="s">
        <v>64</v>
      </c>
      <c r="H797" s="11" t="s">
        <v>75</v>
      </c>
      <c r="I797" s="11">
        <v>1299</v>
      </c>
      <c r="J797" s="49" t="str">
        <f>VLOOKUP(Table1[[#This Row],[Psoft No]],[1]Roster!$C$1:$AJ$1369,9,0)</f>
        <v>Night Shift</v>
      </c>
      <c r="K797" s="49" t="s">
        <v>76</v>
      </c>
      <c r="L797" s="49" t="str">
        <f>VLOOKUP(Table1[[#This Row],[Psoft No]],[1]Roster!$C$1:$AJ$1369,11,0)</f>
        <v>Monday</v>
      </c>
      <c r="M797" s="49" t="str">
        <f>VLOOKUP(Table1[[#This Row],[Psoft No]],[1]Roster!$C$1:$AJ$1369,12,0)</f>
        <v>Tuesday</v>
      </c>
      <c r="N797" s="49" t="s">
        <v>89</v>
      </c>
      <c r="O797" s="49" t="s">
        <v>37</v>
      </c>
      <c r="P797" s="49" t="s">
        <v>80</v>
      </c>
      <c r="Q797" s="49" t="s">
        <v>90</v>
      </c>
      <c r="R797" s="49" t="s">
        <v>642</v>
      </c>
      <c r="S797" s="49" t="s">
        <v>1775</v>
      </c>
      <c r="T797" s="126" t="str">
        <f>IF(COUNTIFS('DWD RAW File'!$E:$E,$B797,'DWD RAW File'!$AF:$AF,$C$1)&gt;0, IF(COUNTIFS('DWD RAW File'!$E:$E,$B797,'DWD RAW File'!$AF:$AF,$C$1,'DWD RAW File'!$AB:$AB,"Present")&gt;0,"6th Day OT","OFF"), IF(COUNTIFS('DWD RAW File'!$E:$E,$B797,'DWD RAW File'!$AG:$AG,$C$1)&gt;0, IF(COUNTIFS('DWD RAW File'!$E:$E,$B797,'DWD RAW File'!$AG:$AG,$C$1,'DWD RAW File'!$AB:$AB,"Present")&gt;0,"7th Day OT","OFF"), IF(COUNTIFS('DWD RAW File'!$E:$E,$B797,'DWD RAW File'!$AB:$AB,"Present")&gt;0, "P", IF(COUNTIFS('DWD RAW File'!$E:$E,$B797,'DWD RAW File'!$AB:$AB,"Not Present",'DWD RAW File'!$AK:$AK,"&lt;&gt;")&gt;0, _xlfn.XLOOKUP($B797,'DWD RAW File'!$E:$E,'DWD RAW File'!$AK:$AK,""), IF(COUNTIFS('DWD RAW File'!$E:$E,$B797,'DWD RAW File'!$AB:$AB,"Not Present",'DWD RAW File'!$AL:$AL,"&lt;&gt;")&gt;0, _xlfn.XLOOKUP($B797,'DWD RAW File'!$E:$E,'DWD RAW File'!$AL:$AL,""), "AB")))))</f>
        <v>P</v>
      </c>
      <c r="U797" s="97"/>
      <c r="V797" s="51">
        <v>46034</v>
      </c>
      <c r="W797" s="49" t="s">
        <v>1561</v>
      </c>
      <c r="X797" s="121" t="str">
        <f>VLOOKUP(Table1[[#This Row],[Psoft No]],[2]Roster_1788384531598!$E$1:$AU$1334,28,0)</f>
        <v>Monday</v>
      </c>
      <c r="Y797" s="121" t="b">
        <f>Table1[[#This Row],[Column1]]=Table1[[#This Row],[OFF1]]</f>
        <v>1</v>
      </c>
    </row>
    <row r="798" spans="1:25" ht="13" hidden="1" customHeight="1">
      <c r="A798" s="11">
        <v>792</v>
      </c>
      <c r="B798" s="47">
        <v>203468748</v>
      </c>
      <c r="C798" s="87" t="s">
        <v>855</v>
      </c>
      <c r="D798" s="11" t="s">
        <v>856</v>
      </c>
      <c r="E798" s="48" t="s">
        <v>31</v>
      </c>
      <c r="F798" s="48" t="s">
        <v>74</v>
      </c>
      <c r="G798" s="11" t="s">
        <v>64</v>
      </c>
      <c r="H798" s="11" t="s">
        <v>75</v>
      </c>
      <c r="I798" s="11">
        <v>1299</v>
      </c>
      <c r="J798" s="49" t="str">
        <f>VLOOKUP(Table1[[#This Row],[Psoft No]],[1]Roster!$C$1:$AJ$1369,9,0)</f>
        <v>Night Shift</v>
      </c>
      <c r="K798" s="49" t="s">
        <v>76</v>
      </c>
      <c r="L798" s="49" t="str">
        <f>VLOOKUP(Table1[[#This Row],[Psoft No]],[1]Roster!$C$1:$AJ$1369,11,0)</f>
        <v>Friday</v>
      </c>
      <c r="M798" s="49" t="str">
        <f>VLOOKUP(Table1[[#This Row],[Psoft No]],[1]Roster!$C$1:$AJ$1369,12,0)</f>
        <v>Saturday</v>
      </c>
      <c r="N798" s="48" t="s">
        <v>79</v>
      </c>
      <c r="O798" s="49" t="s">
        <v>37</v>
      </c>
      <c r="P798" s="11" t="s">
        <v>80</v>
      </c>
      <c r="Q798" s="11" t="s">
        <v>81</v>
      </c>
      <c r="R798" s="11" t="s">
        <v>626</v>
      </c>
      <c r="S798" s="11" t="s">
        <v>627</v>
      </c>
      <c r="T798" s="126" t="str">
        <f>IF(COUNTIFS('DWD RAW File'!$E:$E,$B798,'DWD RAW File'!$AF:$AF,$C$1)&gt;0, IF(COUNTIFS('DWD RAW File'!$E:$E,$B798,'DWD RAW File'!$AF:$AF,$C$1,'DWD RAW File'!$AB:$AB,"Present")&gt;0,"6th Day OT","OFF"), IF(COUNTIFS('DWD RAW File'!$E:$E,$B798,'DWD RAW File'!$AG:$AG,$C$1)&gt;0, IF(COUNTIFS('DWD RAW File'!$E:$E,$B798,'DWD RAW File'!$AG:$AG,$C$1,'DWD RAW File'!$AB:$AB,"Present")&gt;0,"7th Day OT","OFF"), IF(COUNTIFS('DWD RAW File'!$E:$E,$B798,'DWD RAW File'!$AB:$AB,"Present")&gt;0, "P", IF(COUNTIFS('DWD RAW File'!$E:$E,$B798,'DWD RAW File'!$AB:$AB,"Not Present",'DWD RAW File'!$AK:$AK,"&lt;&gt;")&gt;0, _xlfn.XLOOKUP($B798,'DWD RAW File'!$E:$E,'DWD RAW File'!$AK:$AK,""), IF(COUNTIFS('DWD RAW File'!$E:$E,$B798,'DWD RAW File'!$AB:$AB,"Not Present",'DWD RAW File'!$AL:$AL,"&lt;&gt;")&gt;0, _xlfn.XLOOKUP($B798,'DWD RAW File'!$E:$E,'DWD RAW File'!$AL:$AL,""), "AB")))))</f>
        <v>P</v>
      </c>
      <c r="U798" s="97"/>
      <c r="V798" s="51">
        <v>45456</v>
      </c>
      <c r="W798" s="49" t="s">
        <v>1564</v>
      </c>
      <c r="X798" s="121" t="str">
        <f>VLOOKUP(Table1[[#This Row],[Psoft No]],[2]Roster_1788384531598!$E$1:$AU$1334,28,0)</f>
        <v>Friday</v>
      </c>
      <c r="Y798" s="121" t="b">
        <f>Table1[[#This Row],[Column1]]=Table1[[#This Row],[OFF1]]</f>
        <v>1</v>
      </c>
    </row>
    <row r="799" spans="1:25" ht="13" customHeight="1">
      <c r="A799" s="11">
        <v>793</v>
      </c>
      <c r="B799" s="47">
        <v>205199079</v>
      </c>
      <c r="C799" s="88" t="s">
        <v>2023</v>
      </c>
      <c r="D799" s="11" t="s">
        <v>2024</v>
      </c>
      <c r="E799" s="48" t="s">
        <v>31</v>
      </c>
      <c r="F799" s="48" t="s">
        <v>74</v>
      </c>
      <c r="G799" s="11" t="s">
        <v>64</v>
      </c>
      <c r="H799" s="11" t="s">
        <v>75</v>
      </c>
      <c r="I799" s="11">
        <v>1299</v>
      </c>
      <c r="J799" s="49" t="str">
        <f>VLOOKUP(Table1[[#This Row],[Psoft No]],[1]Roster!$C$1:$AJ$1369,9,0)</f>
        <v>Night Shift</v>
      </c>
      <c r="K799" s="49" t="s">
        <v>76</v>
      </c>
      <c r="L799" s="49" t="str">
        <f>VLOOKUP(Table1[[#This Row],[Psoft No]],[1]Roster!$C$1:$AJ$1369,11,0)</f>
        <v>Saturday</v>
      </c>
      <c r="M799" s="49" t="str">
        <f>VLOOKUP(Table1[[#This Row],[Psoft No]],[1]Roster!$C$1:$AJ$1369,12,0)</f>
        <v>Sunday</v>
      </c>
      <c r="N799" s="49" t="s">
        <v>79</v>
      </c>
      <c r="O799" s="49" t="s">
        <v>37</v>
      </c>
      <c r="P799" s="11" t="s">
        <v>80</v>
      </c>
      <c r="Q799" s="11" t="s">
        <v>96</v>
      </c>
      <c r="R799" s="11" t="s">
        <v>2772</v>
      </c>
      <c r="S799" s="11" t="s">
        <v>2650</v>
      </c>
      <c r="T799" s="126" t="s">
        <v>4</v>
      </c>
      <c r="U799" s="97"/>
      <c r="V799" s="51">
        <v>46048</v>
      </c>
      <c r="W799" s="49" t="s">
        <v>1562</v>
      </c>
      <c r="X799" s="121" t="str">
        <f>VLOOKUP(Table1[[#This Row],[Psoft No]],[2]Roster_1788384531598!$E$1:$AU$1334,28,0)</f>
        <v>Saturday</v>
      </c>
      <c r="Y799" s="121" t="b">
        <f>Table1[[#This Row],[Column1]]=Table1[[#This Row],[OFF1]]</f>
        <v>1</v>
      </c>
    </row>
    <row r="800" spans="1:25" ht="13" hidden="1" customHeight="1">
      <c r="A800" s="11">
        <v>794</v>
      </c>
      <c r="B800" s="47">
        <v>206906444</v>
      </c>
      <c r="C800" s="87" t="s">
        <v>1833</v>
      </c>
      <c r="D800" s="11" t="s">
        <v>1834</v>
      </c>
      <c r="E800" s="48" t="s">
        <v>31</v>
      </c>
      <c r="F800" s="48" t="s">
        <v>74</v>
      </c>
      <c r="G800" s="11" t="s">
        <v>64</v>
      </c>
      <c r="H800" s="11" t="s">
        <v>75</v>
      </c>
      <c r="I800" s="11">
        <v>1299</v>
      </c>
      <c r="J800" s="49" t="str">
        <f>VLOOKUP(Table1[[#This Row],[Psoft No]],[1]Roster!$C$1:$AJ$1369,9,0)</f>
        <v>Night Shift</v>
      </c>
      <c r="K800" s="49" t="s">
        <v>76</v>
      </c>
      <c r="L800" s="49" t="str">
        <f>VLOOKUP(Table1[[#This Row],[Psoft No]],[1]Roster!$C$1:$AJ$1369,11,0)</f>
        <v>Tuesday</v>
      </c>
      <c r="M800" s="49" t="str">
        <f>VLOOKUP(Table1[[#This Row],[Psoft No]],[1]Roster!$C$1:$AJ$1369,12,0)</f>
        <v>Wednesday</v>
      </c>
      <c r="N800" s="49" t="s">
        <v>89</v>
      </c>
      <c r="O800" s="48" t="s">
        <v>37</v>
      </c>
      <c r="P800" s="48" t="s">
        <v>80</v>
      </c>
      <c r="Q800" s="11" t="s">
        <v>90</v>
      </c>
      <c r="R800" s="49" t="s">
        <v>642</v>
      </c>
      <c r="S800" s="11" t="s">
        <v>1775</v>
      </c>
      <c r="T800" s="126" t="str">
        <f>IF(COUNTIFS('DWD RAW File'!$E:$E,$B800,'DWD RAW File'!$AF:$AF,$C$1)&gt;0, IF(COUNTIFS('DWD RAW File'!$E:$E,$B800,'DWD RAW File'!$AF:$AF,$C$1,'DWD RAW File'!$AB:$AB,"Present")&gt;0,"6th Day OT","OFF"), IF(COUNTIFS('DWD RAW File'!$E:$E,$B800,'DWD RAW File'!$AG:$AG,$C$1)&gt;0, IF(COUNTIFS('DWD RAW File'!$E:$E,$B800,'DWD RAW File'!$AG:$AG,$C$1,'DWD RAW File'!$AB:$AB,"Present")&gt;0,"7th Day OT","OFF"), IF(COUNTIFS('DWD RAW File'!$E:$E,$B800,'DWD RAW File'!$AB:$AB,"Present")&gt;0, "P", IF(COUNTIFS('DWD RAW File'!$E:$E,$B800,'DWD RAW File'!$AB:$AB,"Not Present",'DWD RAW File'!$AK:$AK,"&lt;&gt;")&gt;0, _xlfn.XLOOKUP($B800,'DWD RAW File'!$E:$E,'DWD RAW File'!$AK:$AK,""), IF(COUNTIFS('DWD RAW File'!$E:$E,$B800,'DWD RAW File'!$AB:$AB,"Not Present",'DWD RAW File'!$AL:$AL,"&lt;&gt;")&gt;0, _xlfn.XLOOKUP($B800,'DWD RAW File'!$E:$E,'DWD RAW File'!$AL:$AL,""), "AB")))))</f>
        <v>OFF</v>
      </c>
      <c r="U800" s="97"/>
      <c r="V800" s="51">
        <v>46030</v>
      </c>
      <c r="W800" s="49" t="s">
        <v>1562</v>
      </c>
      <c r="X800" s="121" t="str">
        <f>VLOOKUP(Table1[[#This Row],[Psoft No]],[2]Roster_1788384531598!$E$1:$AU$1334,28,0)</f>
        <v>Tuesday</v>
      </c>
      <c r="Y800" s="121" t="b">
        <f>Table1[[#This Row],[Column1]]=Table1[[#This Row],[OFF1]]</f>
        <v>1</v>
      </c>
    </row>
    <row r="801" spans="1:25" ht="13" hidden="1" customHeight="1">
      <c r="A801" s="11">
        <v>795</v>
      </c>
      <c r="B801" s="47">
        <v>204138121</v>
      </c>
      <c r="C801" s="87" t="s">
        <v>857</v>
      </c>
      <c r="D801" s="11" t="s">
        <v>858</v>
      </c>
      <c r="E801" s="48" t="s">
        <v>31</v>
      </c>
      <c r="F801" s="48" t="s">
        <v>74</v>
      </c>
      <c r="G801" s="11" t="s">
        <v>64</v>
      </c>
      <c r="H801" s="11" t="s">
        <v>75</v>
      </c>
      <c r="I801" s="11">
        <v>1299</v>
      </c>
      <c r="J801" s="49" t="str">
        <f>VLOOKUP(Table1[[#This Row],[Psoft No]],[1]Roster!$C$1:$AJ$1369,9,0)</f>
        <v>Day Shift</v>
      </c>
      <c r="K801" s="49" t="s">
        <v>76</v>
      </c>
      <c r="L801" s="49" t="str">
        <f>VLOOKUP(Table1[[#This Row],[Psoft No]],[1]Roster!$C$1:$AJ$1369,11,0)</f>
        <v>Thursday</v>
      </c>
      <c r="M801" s="49" t="str">
        <f>VLOOKUP(Table1[[#This Row],[Psoft No]],[1]Roster!$C$1:$AJ$1369,12,0)</f>
        <v>Friday</v>
      </c>
      <c r="N801" s="48" t="s">
        <v>86</v>
      </c>
      <c r="O801" s="49" t="s">
        <v>37</v>
      </c>
      <c r="P801" s="11" t="s">
        <v>80</v>
      </c>
      <c r="Q801" s="11" t="s">
        <v>87</v>
      </c>
      <c r="R801" s="11" t="s">
        <v>1055</v>
      </c>
      <c r="S801" s="11" t="s">
        <v>2651</v>
      </c>
      <c r="T801" s="126" t="str">
        <f>IF(COUNTIFS('DWD RAW File'!$E:$E,$B801,'DWD RAW File'!$AF:$AF,$C$1)&gt;0, IF(COUNTIFS('DWD RAW File'!$E:$E,$B801,'DWD RAW File'!$AF:$AF,$C$1,'DWD RAW File'!$AB:$AB,"Present")&gt;0,"6th Day OT","OFF"), IF(COUNTIFS('DWD RAW File'!$E:$E,$B801,'DWD RAW File'!$AG:$AG,$C$1)&gt;0, IF(COUNTIFS('DWD RAW File'!$E:$E,$B801,'DWD RAW File'!$AG:$AG,$C$1,'DWD RAW File'!$AB:$AB,"Present")&gt;0,"7th Day OT","OFF"), IF(COUNTIFS('DWD RAW File'!$E:$E,$B801,'DWD RAW File'!$AB:$AB,"Present")&gt;0, "P", IF(COUNTIFS('DWD RAW File'!$E:$E,$B801,'DWD RAW File'!$AB:$AB,"Not Present",'DWD RAW File'!$AK:$AK,"&lt;&gt;")&gt;0, _xlfn.XLOOKUP($B801,'DWD RAW File'!$E:$E,'DWD RAW File'!$AK:$AK,""), IF(COUNTIFS('DWD RAW File'!$E:$E,$B801,'DWD RAW File'!$AB:$AB,"Not Present",'DWD RAW File'!$AL:$AL,"&lt;&gt;")&gt;0, _xlfn.XLOOKUP($B801,'DWD RAW File'!$E:$E,'DWD RAW File'!$AL:$AL,""), "AB")))))</f>
        <v>P</v>
      </c>
      <c r="U801" s="97"/>
      <c r="V801" s="51">
        <v>45565</v>
      </c>
      <c r="W801" s="49" t="s">
        <v>1564</v>
      </c>
      <c r="X801" s="121" t="str">
        <f>VLOOKUP(Table1[[#This Row],[Psoft No]],[2]Roster_1788384531598!$E$1:$AU$1334,28,0)</f>
        <v>Thursday</v>
      </c>
      <c r="Y801" s="121" t="b">
        <f>Table1[[#This Row],[Column1]]=Table1[[#This Row],[OFF1]]</f>
        <v>1</v>
      </c>
    </row>
    <row r="802" spans="1:25" ht="13" hidden="1" customHeight="1">
      <c r="A802" s="11">
        <v>796</v>
      </c>
      <c r="B802" s="47">
        <v>204299547</v>
      </c>
      <c r="C802" s="87" t="s">
        <v>859</v>
      </c>
      <c r="D802" s="11" t="s">
        <v>860</v>
      </c>
      <c r="E802" s="48" t="s">
        <v>31</v>
      </c>
      <c r="F802" s="48" t="s">
        <v>74</v>
      </c>
      <c r="G802" s="11" t="s">
        <v>64</v>
      </c>
      <c r="H802" s="11" t="s">
        <v>75</v>
      </c>
      <c r="I802" s="11">
        <v>1299</v>
      </c>
      <c r="J802" s="49" t="str">
        <f>VLOOKUP(Table1[[#This Row],[Psoft No]],[1]Roster!$C$1:$AJ$1369,9,0)</f>
        <v>Day Shift</v>
      </c>
      <c r="K802" s="49" t="s">
        <v>76</v>
      </c>
      <c r="L802" s="49" t="str">
        <f>VLOOKUP(Table1[[#This Row],[Psoft No]],[1]Roster!$C$1:$AJ$1369,11,0)</f>
        <v>Tuesday</v>
      </c>
      <c r="M802" s="49" t="str">
        <f>VLOOKUP(Table1[[#This Row],[Psoft No]],[1]Roster!$C$1:$AJ$1369,12,0)</f>
        <v>Wednesday</v>
      </c>
      <c r="N802" s="48" t="s">
        <v>86</v>
      </c>
      <c r="O802" s="49" t="s">
        <v>37</v>
      </c>
      <c r="P802" s="11" t="s">
        <v>80</v>
      </c>
      <c r="Q802" s="11" t="s">
        <v>87</v>
      </c>
      <c r="R802" s="11" t="s">
        <v>626</v>
      </c>
      <c r="S802" s="11" t="s">
        <v>627</v>
      </c>
      <c r="T802" s="126" t="str">
        <f>IF(COUNTIFS('DWD RAW File'!$E:$E,$B802,'DWD RAW File'!$AF:$AF,$C$1)&gt;0, IF(COUNTIFS('DWD RAW File'!$E:$E,$B802,'DWD RAW File'!$AF:$AF,$C$1,'DWD RAW File'!$AB:$AB,"Present")&gt;0,"6th Day OT","OFF"), IF(COUNTIFS('DWD RAW File'!$E:$E,$B802,'DWD RAW File'!$AG:$AG,$C$1)&gt;0, IF(COUNTIFS('DWD RAW File'!$E:$E,$B802,'DWD RAW File'!$AG:$AG,$C$1,'DWD RAW File'!$AB:$AB,"Present")&gt;0,"7th Day OT","OFF"), IF(COUNTIFS('DWD RAW File'!$E:$E,$B802,'DWD RAW File'!$AB:$AB,"Present")&gt;0, "P", IF(COUNTIFS('DWD RAW File'!$E:$E,$B802,'DWD RAW File'!$AB:$AB,"Not Present",'DWD RAW File'!$AK:$AK,"&lt;&gt;")&gt;0, _xlfn.XLOOKUP($B802,'DWD RAW File'!$E:$E,'DWD RAW File'!$AK:$AK,""), IF(COUNTIFS('DWD RAW File'!$E:$E,$B802,'DWD RAW File'!$AB:$AB,"Not Present",'DWD RAW File'!$AL:$AL,"&lt;&gt;")&gt;0, _xlfn.XLOOKUP($B802,'DWD RAW File'!$E:$E,'DWD RAW File'!$AL:$AL,""), "AB")))))</f>
        <v>OFF</v>
      </c>
      <c r="U802" s="97"/>
      <c r="V802" s="51">
        <v>45586</v>
      </c>
      <c r="W802" s="49" t="s">
        <v>1561</v>
      </c>
      <c r="X802" s="121" t="str">
        <f>VLOOKUP(Table1[[#This Row],[Psoft No]],[2]Roster_1788384531598!$E$1:$AU$1334,28,0)</f>
        <v>Tuesday</v>
      </c>
      <c r="Y802" s="121" t="b">
        <f>Table1[[#This Row],[Column1]]=Table1[[#This Row],[OFF1]]</f>
        <v>1</v>
      </c>
    </row>
    <row r="803" spans="1:25" ht="13" hidden="1" customHeight="1">
      <c r="A803" s="11">
        <v>797</v>
      </c>
      <c r="B803" s="47">
        <v>203965458</v>
      </c>
      <c r="C803" s="87" t="s">
        <v>861</v>
      </c>
      <c r="D803" s="11" t="s">
        <v>862</v>
      </c>
      <c r="E803" s="48" t="s">
        <v>31</v>
      </c>
      <c r="F803" s="48" t="s">
        <v>74</v>
      </c>
      <c r="G803" s="11" t="s">
        <v>64</v>
      </c>
      <c r="H803" s="11" t="s">
        <v>75</v>
      </c>
      <c r="I803" s="11">
        <v>1299</v>
      </c>
      <c r="J803" s="49" t="str">
        <f>VLOOKUP(Table1[[#This Row],[Psoft No]],[1]Roster!$C$1:$AJ$1369,9,0)</f>
        <v>Night Shift</v>
      </c>
      <c r="K803" s="49" t="s">
        <v>76</v>
      </c>
      <c r="L803" s="49" t="str">
        <f>VLOOKUP(Table1[[#This Row],[Psoft No]],[1]Roster!$C$1:$AJ$1369,11,0)</f>
        <v>Monday</v>
      </c>
      <c r="M803" s="49" t="str">
        <f>VLOOKUP(Table1[[#This Row],[Psoft No]],[1]Roster!$C$1:$AJ$1369,12,0)</f>
        <v>Tuesday</v>
      </c>
      <c r="N803" s="48" t="s">
        <v>79</v>
      </c>
      <c r="O803" s="49" t="s">
        <v>37</v>
      </c>
      <c r="P803" s="11" t="s">
        <v>80</v>
      </c>
      <c r="Q803" s="11" t="s">
        <v>81</v>
      </c>
      <c r="R803" s="49" t="s">
        <v>642</v>
      </c>
      <c r="S803" s="11" t="s">
        <v>1775</v>
      </c>
      <c r="T803" s="126" t="str">
        <f>IF(COUNTIFS('DWD RAW File'!$E:$E,$B803,'DWD RAW File'!$AF:$AF,$C$1)&gt;0, IF(COUNTIFS('DWD RAW File'!$E:$E,$B803,'DWD RAW File'!$AF:$AF,$C$1,'DWD RAW File'!$AB:$AB,"Present")&gt;0,"6th Day OT","OFF"), IF(COUNTIFS('DWD RAW File'!$E:$E,$B803,'DWD RAW File'!$AG:$AG,$C$1)&gt;0, IF(COUNTIFS('DWD RAW File'!$E:$E,$B803,'DWD RAW File'!$AG:$AG,$C$1,'DWD RAW File'!$AB:$AB,"Present")&gt;0,"7th Day OT","OFF"), IF(COUNTIFS('DWD RAW File'!$E:$E,$B803,'DWD RAW File'!$AB:$AB,"Present")&gt;0, "P", IF(COUNTIFS('DWD RAW File'!$E:$E,$B803,'DWD RAW File'!$AB:$AB,"Not Present",'DWD RAW File'!$AK:$AK,"&lt;&gt;")&gt;0, _xlfn.XLOOKUP($B803,'DWD RAW File'!$E:$E,'DWD RAW File'!$AK:$AK,""), IF(COUNTIFS('DWD RAW File'!$E:$E,$B803,'DWD RAW File'!$AB:$AB,"Not Present",'DWD RAW File'!$AL:$AL,"&lt;&gt;")&gt;0, _xlfn.XLOOKUP($B803,'DWD RAW File'!$E:$E,'DWD RAW File'!$AL:$AL,""), "AB")))))</f>
        <v>P</v>
      </c>
      <c r="U803" s="97"/>
      <c r="V803" s="51">
        <v>45544</v>
      </c>
      <c r="W803" s="49" t="s">
        <v>1563</v>
      </c>
      <c r="X803" s="121" t="str">
        <f>VLOOKUP(Table1[[#This Row],[Psoft No]],[2]Roster_1788384531598!$E$1:$AU$1334,28,0)</f>
        <v>Monday</v>
      </c>
      <c r="Y803" s="121" t="b">
        <f>Table1[[#This Row],[Column1]]=Table1[[#This Row],[OFF1]]</f>
        <v>1</v>
      </c>
    </row>
    <row r="804" spans="1:25" ht="13" hidden="1" customHeight="1">
      <c r="A804" s="11">
        <v>798</v>
      </c>
      <c r="B804" s="47">
        <v>203512949</v>
      </c>
      <c r="C804" s="87" t="s">
        <v>863</v>
      </c>
      <c r="D804" s="11" t="s">
        <v>864</v>
      </c>
      <c r="E804" s="48" t="s">
        <v>31</v>
      </c>
      <c r="F804" s="48" t="s">
        <v>74</v>
      </c>
      <c r="G804" s="11" t="s">
        <v>64</v>
      </c>
      <c r="H804" s="11" t="s">
        <v>75</v>
      </c>
      <c r="I804" s="11">
        <v>1299</v>
      </c>
      <c r="J804" s="49" t="str">
        <f>VLOOKUP(Table1[[#This Row],[Psoft No]],[1]Roster!$C$1:$AJ$1369,9,0)</f>
        <v>Night Shift</v>
      </c>
      <c r="K804" s="49" t="s">
        <v>76</v>
      </c>
      <c r="L804" s="49" t="str">
        <f>VLOOKUP(Table1[[#This Row],[Psoft No]],[1]Roster!$C$1:$AJ$1369,11,0)</f>
        <v>Thursday</v>
      </c>
      <c r="M804" s="49" t="str">
        <f>VLOOKUP(Table1[[#This Row],[Psoft No]],[1]Roster!$C$1:$AJ$1369,12,0)</f>
        <v>Friday</v>
      </c>
      <c r="N804" s="48" t="s">
        <v>79</v>
      </c>
      <c r="O804" s="49" t="s">
        <v>37</v>
      </c>
      <c r="P804" s="11" t="s">
        <v>80</v>
      </c>
      <c r="Q804" s="11" t="s">
        <v>81</v>
      </c>
      <c r="R804" s="11" t="s">
        <v>626</v>
      </c>
      <c r="S804" s="11" t="s">
        <v>627</v>
      </c>
      <c r="T804" s="126" t="str">
        <f>IF(COUNTIFS('DWD RAW File'!$E:$E,$B804,'DWD RAW File'!$AF:$AF,$C$1)&gt;0, IF(COUNTIFS('DWD RAW File'!$E:$E,$B804,'DWD RAW File'!$AF:$AF,$C$1,'DWD RAW File'!$AB:$AB,"Present")&gt;0,"6th Day OT","OFF"), IF(COUNTIFS('DWD RAW File'!$E:$E,$B804,'DWD RAW File'!$AG:$AG,$C$1)&gt;0, IF(COUNTIFS('DWD RAW File'!$E:$E,$B804,'DWD RAW File'!$AG:$AG,$C$1,'DWD RAW File'!$AB:$AB,"Present")&gt;0,"7th Day OT","OFF"), IF(COUNTIFS('DWD RAW File'!$E:$E,$B804,'DWD RAW File'!$AB:$AB,"Present")&gt;0, "P", IF(COUNTIFS('DWD RAW File'!$E:$E,$B804,'DWD RAW File'!$AB:$AB,"Not Present",'DWD RAW File'!$AK:$AK,"&lt;&gt;")&gt;0, _xlfn.XLOOKUP($B804,'DWD RAW File'!$E:$E,'DWD RAW File'!$AK:$AK,""), IF(COUNTIFS('DWD RAW File'!$E:$E,$B804,'DWD RAW File'!$AB:$AB,"Not Present",'DWD RAW File'!$AL:$AL,"&lt;&gt;")&gt;0, _xlfn.XLOOKUP($B804,'DWD RAW File'!$E:$E,'DWD RAW File'!$AL:$AL,""), "AB")))))</f>
        <v>P</v>
      </c>
      <c r="U804" s="97"/>
      <c r="V804" s="51">
        <v>45463</v>
      </c>
      <c r="W804" s="49" t="s">
        <v>1562</v>
      </c>
      <c r="X804" s="121" t="str">
        <f>VLOOKUP(Table1[[#This Row],[Psoft No]],[2]Roster_1788384531598!$E$1:$AU$1334,28,0)</f>
        <v>Thursday</v>
      </c>
      <c r="Y804" s="121" t="b">
        <f>Table1[[#This Row],[Column1]]=Table1[[#This Row],[OFF1]]</f>
        <v>1</v>
      </c>
    </row>
    <row r="805" spans="1:25" ht="13" hidden="1" customHeight="1">
      <c r="A805" s="11">
        <v>799</v>
      </c>
      <c r="B805" s="90">
        <v>204072302</v>
      </c>
      <c r="C805" s="47" t="s">
        <v>2706</v>
      </c>
      <c r="D805" s="87" t="s">
        <v>2707</v>
      </c>
      <c r="E805" s="48" t="s">
        <v>31</v>
      </c>
      <c r="F805" s="48" t="s">
        <v>74</v>
      </c>
      <c r="G805" s="11" t="s">
        <v>64</v>
      </c>
      <c r="H805" s="11" t="s">
        <v>75</v>
      </c>
      <c r="I805" s="11">
        <v>1299</v>
      </c>
      <c r="J805" s="49" t="str">
        <f>VLOOKUP(Table1[[#This Row],[Psoft No]],[1]Roster!$C$1:$AJ$1369,9,0)</f>
        <v>Day Shift</v>
      </c>
      <c r="K805" s="49" t="s">
        <v>76</v>
      </c>
      <c r="L805" s="49" t="s">
        <v>36</v>
      </c>
      <c r="M805" s="49" t="str">
        <f>VLOOKUP(Table1[[#This Row],[Psoft No]],[1]Roster!$C$1:$AJ$1369,12,0)</f>
        <v>Thursday</v>
      </c>
      <c r="N805" s="48" t="s">
        <v>86</v>
      </c>
      <c r="O805" s="49" t="s">
        <v>37</v>
      </c>
      <c r="P805" s="11" t="s">
        <v>80</v>
      </c>
      <c r="Q805" s="11" t="s">
        <v>90</v>
      </c>
      <c r="R805" s="11" t="s">
        <v>642</v>
      </c>
      <c r="S805" s="11" t="s">
        <v>2673</v>
      </c>
      <c r="T805" s="126" t="s">
        <v>1</v>
      </c>
      <c r="U805" s="97" t="s">
        <v>2930</v>
      </c>
      <c r="V805" s="51">
        <v>45684</v>
      </c>
      <c r="W805" s="49" t="s">
        <v>1562</v>
      </c>
      <c r="X805" s="121" t="str">
        <f>VLOOKUP(Table1[[#This Row],[Psoft No]],[2]Roster_1788384531598!$E$1:$AU$1334,28,0)</f>
        <v>Wednesday</v>
      </c>
      <c r="Y805" s="121" t="b">
        <f>Table1[[#This Row],[Column1]]=Table1[[#This Row],[OFF1]]</f>
        <v>0</v>
      </c>
    </row>
    <row r="806" spans="1:25" ht="13" hidden="1" customHeight="1">
      <c r="A806" s="11">
        <v>800</v>
      </c>
      <c r="B806" s="47">
        <v>202249751</v>
      </c>
      <c r="C806" s="87" t="s">
        <v>865</v>
      </c>
      <c r="D806" s="11" t="s">
        <v>866</v>
      </c>
      <c r="E806" s="48" t="s">
        <v>31</v>
      </c>
      <c r="F806" s="48" t="s">
        <v>74</v>
      </c>
      <c r="G806" s="11" t="s">
        <v>64</v>
      </c>
      <c r="H806" s="11" t="s">
        <v>75</v>
      </c>
      <c r="I806" s="11">
        <v>1299</v>
      </c>
      <c r="J806" s="49" t="str">
        <f>VLOOKUP(Table1[[#This Row],[Psoft No]],[1]Roster!$C$1:$AJ$1369,9,0)</f>
        <v>Night Shift</v>
      </c>
      <c r="K806" s="49" t="s">
        <v>76</v>
      </c>
      <c r="L806" s="49" t="s">
        <v>36</v>
      </c>
      <c r="M806" s="49" t="str">
        <f>VLOOKUP(Table1[[#This Row],[Psoft No]],[1]Roster!$C$1:$AJ$1369,12,0)</f>
        <v>Thursday</v>
      </c>
      <c r="N806" s="48" t="s">
        <v>79</v>
      </c>
      <c r="O806" s="49" t="s">
        <v>37</v>
      </c>
      <c r="P806" s="11" t="s">
        <v>80</v>
      </c>
      <c r="Q806" s="11" t="s">
        <v>81</v>
      </c>
      <c r="R806" s="11" t="s">
        <v>626</v>
      </c>
      <c r="S806" s="11" t="s">
        <v>627</v>
      </c>
      <c r="T806" s="126" t="s">
        <v>1</v>
      </c>
      <c r="U806" s="97" t="s">
        <v>2930</v>
      </c>
      <c r="V806" s="51">
        <v>45561</v>
      </c>
      <c r="W806" s="49" t="s">
        <v>1561</v>
      </c>
      <c r="X806" s="121" t="str">
        <f>VLOOKUP(Table1[[#This Row],[Psoft No]],[2]Roster_1788384531598!$E$1:$AU$1334,28,0)</f>
        <v>Wednesday</v>
      </c>
      <c r="Y806" s="121" t="b">
        <f>Table1[[#This Row],[Column1]]=Table1[[#This Row],[OFF1]]</f>
        <v>0</v>
      </c>
    </row>
    <row r="807" spans="1:25" ht="13" hidden="1" customHeight="1">
      <c r="A807" s="11">
        <v>801</v>
      </c>
      <c r="B807" s="47">
        <v>204966775</v>
      </c>
      <c r="C807" s="87" t="s">
        <v>867</v>
      </c>
      <c r="D807" s="11" t="s">
        <v>868</v>
      </c>
      <c r="E807" s="48" t="s">
        <v>31</v>
      </c>
      <c r="F807" s="48" t="s">
        <v>74</v>
      </c>
      <c r="G807" s="11" t="s">
        <v>64</v>
      </c>
      <c r="H807" s="11" t="s">
        <v>75</v>
      </c>
      <c r="I807" s="11">
        <v>1299</v>
      </c>
      <c r="J807" s="49" t="str">
        <f>VLOOKUP(Table1[[#This Row],[Psoft No]],[1]Roster!$C$1:$AJ$1369,9,0)</f>
        <v>Night Shift</v>
      </c>
      <c r="K807" s="49" t="s">
        <v>76</v>
      </c>
      <c r="L807" s="49" t="str">
        <f>VLOOKUP(Table1[[#This Row],[Psoft No]],[1]Roster!$C$1:$AJ$1369,11,0)</f>
        <v>Tuesday</v>
      </c>
      <c r="M807" s="49" t="str">
        <f>VLOOKUP(Table1[[#This Row],[Psoft No]],[1]Roster!$C$1:$AJ$1369,12,0)</f>
        <v>Wednesday</v>
      </c>
      <c r="N807" s="48" t="s">
        <v>86</v>
      </c>
      <c r="O807" s="49" t="s">
        <v>37</v>
      </c>
      <c r="P807" s="11" t="s">
        <v>80</v>
      </c>
      <c r="Q807" s="11" t="s">
        <v>90</v>
      </c>
      <c r="R807" s="49" t="s">
        <v>642</v>
      </c>
      <c r="S807" s="11" t="s">
        <v>1775</v>
      </c>
      <c r="T807" s="126" t="str">
        <f>IF(COUNTIFS('DWD RAW File'!$E:$E,$B807,'DWD RAW File'!$AF:$AF,$C$1)&gt;0, IF(COUNTIFS('DWD RAW File'!$E:$E,$B807,'DWD RAW File'!$AF:$AF,$C$1,'DWD RAW File'!$AB:$AB,"Present")&gt;0,"6th Day OT","OFF"), IF(COUNTIFS('DWD RAW File'!$E:$E,$B807,'DWD RAW File'!$AG:$AG,$C$1)&gt;0, IF(COUNTIFS('DWD RAW File'!$E:$E,$B807,'DWD RAW File'!$AG:$AG,$C$1,'DWD RAW File'!$AB:$AB,"Present")&gt;0,"7th Day OT","OFF"), IF(COUNTIFS('DWD RAW File'!$E:$E,$B807,'DWD RAW File'!$AB:$AB,"Present")&gt;0, "P", IF(COUNTIFS('DWD RAW File'!$E:$E,$B807,'DWD RAW File'!$AB:$AB,"Not Present",'DWD RAW File'!$AK:$AK,"&lt;&gt;")&gt;0, _xlfn.XLOOKUP($B807,'DWD RAW File'!$E:$E,'DWD RAW File'!$AK:$AK,""), IF(COUNTIFS('DWD RAW File'!$E:$E,$B807,'DWD RAW File'!$AB:$AB,"Not Present",'DWD RAW File'!$AL:$AL,"&lt;&gt;")&gt;0, _xlfn.XLOOKUP($B807,'DWD RAW File'!$E:$E,'DWD RAW File'!$AL:$AL,""), "AB")))))</f>
        <v>OFF</v>
      </c>
      <c r="U807" s="97"/>
      <c r="V807" s="51">
        <v>45719</v>
      </c>
      <c r="W807" s="49" t="s">
        <v>1562</v>
      </c>
      <c r="X807" s="121" t="str">
        <f>VLOOKUP(Table1[[#This Row],[Psoft No]],[2]Roster_1788384531598!$E$1:$AU$1334,28,0)</f>
        <v>Tuesday</v>
      </c>
      <c r="Y807" s="121" t="b">
        <f>Table1[[#This Row],[Column1]]=Table1[[#This Row],[OFF1]]</f>
        <v>1</v>
      </c>
    </row>
    <row r="808" spans="1:25" ht="13" hidden="1" customHeight="1">
      <c r="A808" s="11">
        <v>802</v>
      </c>
      <c r="B808" s="47">
        <v>206915469</v>
      </c>
      <c r="C808" s="87" t="s">
        <v>1863</v>
      </c>
      <c r="D808" s="11" t="s">
        <v>1857</v>
      </c>
      <c r="E808" s="48" t="s">
        <v>31</v>
      </c>
      <c r="F808" s="48" t="s">
        <v>74</v>
      </c>
      <c r="G808" s="11" t="s">
        <v>64</v>
      </c>
      <c r="H808" s="11" t="s">
        <v>75</v>
      </c>
      <c r="I808" s="11">
        <v>1299</v>
      </c>
      <c r="J808" s="49" t="str">
        <f>VLOOKUP(Table1[[#This Row],[Psoft No]],[1]Roster!$C$1:$AJ$1369,9,0)</f>
        <v>Night Shift</v>
      </c>
      <c r="K808" s="49" t="s">
        <v>76</v>
      </c>
      <c r="L808" s="49" t="str">
        <f>VLOOKUP(Table1[[#This Row],[Psoft No]],[1]Roster!$C$1:$AJ$1369,11,0)</f>
        <v>Monday</v>
      </c>
      <c r="M808" s="49" t="str">
        <f>VLOOKUP(Table1[[#This Row],[Psoft No]],[1]Roster!$C$1:$AJ$1369,12,0)</f>
        <v>Tuesday</v>
      </c>
      <c r="N808" s="49" t="s">
        <v>89</v>
      </c>
      <c r="O808" s="49" t="s">
        <v>37</v>
      </c>
      <c r="P808" s="11" t="s">
        <v>80</v>
      </c>
      <c r="Q808" s="11" t="s">
        <v>90</v>
      </c>
      <c r="R808" s="11" t="s">
        <v>2772</v>
      </c>
      <c r="S808" s="11" t="s">
        <v>2650</v>
      </c>
      <c r="T808" s="126" t="str">
        <f>IF(COUNTIFS('DWD RAW File'!$E:$E,$B808,'DWD RAW File'!$AF:$AF,$C$1)&gt;0, IF(COUNTIFS('DWD RAW File'!$E:$E,$B808,'DWD RAW File'!$AF:$AF,$C$1,'DWD RAW File'!$AB:$AB,"Present")&gt;0,"6th Day OT","OFF"), IF(COUNTIFS('DWD RAW File'!$E:$E,$B808,'DWD RAW File'!$AG:$AG,$C$1)&gt;0, IF(COUNTIFS('DWD RAW File'!$E:$E,$B808,'DWD RAW File'!$AG:$AG,$C$1,'DWD RAW File'!$AB:$AB,"Present")&gt;0,"7th Day OT","OFF"), IF(COUNTIFS('DWD RAW File'!$E:$E,$B808,'DWD RAW File'!$AB:$AB,"Present")&gt;0, "P", IF(COUNTIFS('DWD RAW File'!$E:$E,$B808,'DWD RAW File'!$AB:$AB,"Not Present",'DWD RAW File'!$AK:$AK,"&lt;&gt;")&gt;0, _xlfn.XLOOKUP($B808,'DWD RAW File'!$E:$E,'DWD RAW File'!$AK:$AK,""), IF(COUNTIFS('DWD RAW File'!$E:$E,$B808,'DWD RAW File'!$AB:$AB,"Not Present",'DWD RAW File'!$AL:$AL,"&lt;&gt;")&gt;0, _xlfn.XLOOKUP($B808,'DWD RAW File'!$E:$E,'DWD RAW File'!$AL:$AL,""), "AB")))))</f>
        <v>P</v>
      </c>
      <c r="U808" s="97"/>
      <c r="V808" s="51">
        <v>46034</v>
      </c>
      <c r="W808" s="49" t="s">
        <v>1562</v>
      </c>
      <c r="X808" s="121" t="str">
        <f>VLOOKUP(Table1[[#This Row],[Psoft No]],[2]Roster_1788384531598!$E$1:$AU$1334,28,0)</f>
        <v>Monday</v>
      </c>
      <c r="Y808" s="121" t="b">
        <f>Table1[[#This Row],[Column1]]=Table1[[#This Row],[OFF1]]</f>
        <v>1</v>
      </c>
    </row>
    <row r="809" spans="1:25" ht="13" hidden="1" customHeight="1">
      <c r="A809" s="11">
        <v>803</v>
      </c>
      <c r="B809" s="47">
        <v>204116868</v>
      </c>
      <c r="C809" s="87" t="s">
        <v>869</v>
      </c>
      <c r="D809" s="11" t="s">
        <v>870</v>
      </c>
      <c r="E809" s="48" t="s">
        <v>31</v>
      </c>
      <c r="F809" s="48" t="s">
        <v>74</v>
      </c>
      <c r="G809" s="11" t="s">
        <v>64</v>
      </c>
      <c r="H809" s="11" t="s">
        <v>75</v>
      </c>
      <c r="I809" s="11">
        <v>1299</v>
      </c>
      <c r="J809" s="49" t="str">
        <f>VLOOKUP(Table1[[#This Row],[Psoft No]],[1]Roster!$C$1:$AJ$1369,9,0)</f>
        <v>Night Shift</v>
      </c>
      <c r="K809" s="49" t="s">
        <v>76</v>
      </c>
      <c r="L809" s="49" t="str">
        <f>VLOOKUP(Table1[[#This Row],[Psoft No]],[1]Roster!$C$1:$AJ$1369,11,0)</f>
        <v>Wednesday</v>
      </c>
      <c r="M809" s="49" t="str">
        <f>VLOOKUP(Table1[[#This Row],[Psoft No]],[1]Roster!$C$1:$AJ$1369,12,0)</f>
        <v>Thursday</v>
      </c>
      <c r="N809" s="48" t="s">
        <v>86</v>
      </c>
      <c r="O809" s="49" t="s">
        <v>37</v>
      </c>
      <c r="P809" s="11" t="s">
        <v>80</v>
      </c>
      <c r="Q809" s="11" t="s">
        <v>87</v>
      </c>
      <c r="R809" s="49" t="s">
        <v>622</v>
      </c>
      <c r="S809" s="11" t="s">
        <v>623</v>
      </c>
      <c r="T809" s="126" t="str">
        <f>IF(COUNTIFS('DWD RAW File'!$E:$E,$B809,'DWD RAW File'!$AF:$AF,$C$1)&gt;0, IF(COUNTIFS('DWD RAW File'!$E:$E,$B809,'DWD RAW File'!$AF:$AF,$C$1,'DWD RAW File'!$AB:$AB,"Present")&gt;0,"6th Day OT","OFF"), IF(COUNTIFS('DWD RAW File'!$E:$E,$B809,'DWD RAW File'!$AG:$AG,$C$1)&gt;0, IF(COUNTIFS('DWD RAW File'!$E:$E,$B809,'DWD RAW File'!$AG:$AG,$C$1,'DWD RAW File'!$AB:$AB,"Present")&gt;0,"7th Day OT","OFF"), IF(COUNTIFS('DWD RAW File'!$E:$E,$B809,'DWD RAW File'!$AB:$AB,"Present")&gt;0, "P", IF(COUNTIFS('DWD RAW File'!$E:$E,$B809,'DWD RAW File'!$AB:$AB,"Not Present",'DWD RAW File'!$AK:$AK,"&lt;&gt;")&gt;0, _xlfn.XLOOKUP($B809,'DWD RAW File'!$E:$E,'DWD RAW File'!$AK:$AK,""), IF(COUNTIFS('DWD RAW File'!$E:$E,$B809,'DWD RAW File'!$AB:$AB,"Not Present",'DWD RAW File'!$AL:$AL,"&lt;&gt;")&gt;0, _xlfn.XLOOKUP($B809,'DWD RAW File'!$E:$E,'DWD RAW File'!$AL:$AL,""), "AB")))))</f>
        <v>OFF</v>
      </c>
      <c r="U809" s="97"/>
      <c r="V809" s="51">
        <v>45561</v>
      </c>
      <c r="W809" s="49" t="s">
        <v>1562</v>
      </c>
      <c r="X809" s="121" t="str">
        <f>VLOOKUP(Table1[[#This Row],[Psoft No]],[2]Roster_1788384531598!$E$1:$AU$1334,28,0)</f>
        <v>Wednesday</v>
      </c>
      <c r="Y809" s="121" t="b">
        <f>Table1[[#This Row],[Column1]]=Table1[[#This Row],[OFF1]]</f>
        <v>1</v>
      </c>
    </row>
    <row r="810" spans="1:25" ht="13" hidden="1" customHeight="1">
      <c r="A810" s="11">
        <v>804</v>
      </c>
      <c r="B810" s="47">
        <v>203512668</v>
      </c>
      <c r="C810" s="87" t="s">
        <v>871</v>
      </c>
      <c r="D810" s="11" t="s">
        <v>872</v>
      </c>
      <c r="E810" s="48" t="s">
        <v>31</v>
      </c>
      <c r="F810" s="48" t="s">
        <v>74</v>
      </c>
      <c r="G810" s="11" t="s">
        <v>64</v>
      </c>
      <c r="H810" s="11" t="s">
        <v>75</v>
      </c>
      <c r="I810" s="11">
        <v>1299</v>
      </c>
      <c r="J810" s="49" t="str">
        <f>VLOOKUP(Table1[[#This Row],[Psoft No]],[1]Roster!$C$1:$AJ$1369,9,0)</f>
        <v>Day Shift</v>
      </c>
      <c r="K810" s="49" t="s">
        <v>76</v>
      </c>
      <c r="L810" s="49" t="str">
        <f>VLOOKUP(Table1[[#This Row],[Psoft No]],[1]Roster!$C$1:$AJ$1369,11,0)</f>
        <v>Tuesday</v>
      </c>
      <c r="M810" s="49" t="str">
        <f>VLOOKUP(Table1[[#This Row],[Psoft No]],[1]Roster!$C$1:$AJ$1369,12,0)</f>
        <v>Wednesday</v>
      </c>
      <c r="N810" s="48" t="s">
        <v>79</v>
      </c>
      <c r="O810" s="49" t="s">
        <v>37</v>
      </c>
      <c r="P810" s="11" t="s">
        <v>80</v>
      </c>
      <c r="Q810" s="11" t="s">
        <v>81</v>
      </c>
      <c r="R810" s="11" t="s">
        <v>1055</v>
      </c>
      <c r="S810" s="11" t="s">
        <v>2651</v>
      </c>
      <c r="T810" s="126" t="str">
        <f>IF(COUNTIFS('DWD RAW File'!$E:$E,$B810,'DWD RAW File'!$AF:$AF,$C$1)&gt;0, IF(COUNTIFS('DWD RAW File'!$E:$E,$B810,'DWD RAW File'!$AF:$AF,$C$1,'DWD RAW File'!$AB:$AB,"Present")&gt;0,"6th Day OT","OFF"), IF(COUNTIFS('DWD RAW File'!$E:$E,$B810,'DWD RAW File'!$AG:$AG,$C$1)&gt;0, IF(COUNTIFS('DWD RAW File'!$E:$E,$B810,'DWD RAW File'!$AG:$AG,$C$1,'DWD RAW File'!$AB:$AB,"Present")&gt;0,"7th Day OT","OFF"), IF(COUNTIFS('DWD RAW File'!$E:$E,$B810,'DWD RAW File'!$AB:$AB,"Present")&gt;0, "P", IF(COUNTIFS('DWD RAW File'!$E:$E,$B810,'DWD RAW File'!$AB:$AB,"Not Present",'DWD RAW File'!$AK:$AK,"&lt;&gt;")&gt;0, _xlfn.XLOOKUP($B810,'DWD RAW File'!$E:$E,'DWD RAW File'!$AK:$AK,""), IF(COUNTIFS('DWD RAW File'!$E:$E,$B810,'DWD RAW File'!$AB:$AB,"Not Present",'DWD RAW File'!$AL:$AL,"&lt;&gt;")&gt;0, _xlfn.XLOOKUP($B810,'DWD RAW File'!$E:$E,'DWD RAW File'!$AL:$AL,""), "AB")))))</f>
        <v>OFF</v>
      </c>
      <c r="U810" s="97"/>
      <c r="V810" s="51">
        <v>45463</v>
      </c>
      <c r="W810" s="49" t="s">
        <v>1563</v>
      </c>
      <c r="X810" s="121" t="str">
        <f>VLOOKUP(Table1[[#This Row],[Psoft No]],[2]Roster_1788384531598!$E$1:$AU$1334,28,0)</f>
        <v>Tuesday</v>
      </c>
      <c r="Y810" s="121" t="b">
        <f>Table1[[#This Row],[Column1]]=Table1[[#This Row],[OFF1]]</f>
        <v>1</v>
      </c>
    </row>
    <row r="811" spans="1:25" ht="13" customHeight="1">
      <c r="A811" s="11">
        <v>805</v>
      </c>
      <c r="B811" s="47">
        <v>204013684</v>
      </c>
      <c r="C811" s="87" t="s">
        <v>873</v>
      </c>
      <c r="D811" s="11" t="s">
        <v>874</v>
      </c>
      <c r="E811" s="48" t="s">
        <v>31</v>
      </c>
      <c r="F811" s="48" t="s">
        <v>74</v>
      </c>
      <c r="G811" s="11" t="s">
        <v>64</v>
      </c>
      <c r="H811" s="11" t="s">
        <v>75</v>
      </c>
      <c r="I811" s="11">
        <v>1299</v>
      </c>
      <c r="J811" s="49" t="str">
        <f>VLOOKUP(Table1[[#This Row],[Psoft No]],[1]Roster!$C$1:$AJ$1369,9,0)</f>
        <v>Night Shift</v>
      </c>
      <c r="K811" s="49" t="s">
        <v>76</v>
      </c>
      <c r="L811" s="49" t="str">
        <f>VLOOKUP(Table1[[#This Row],[Psoft No]],[1]Roster!$C$1:$AJ$1369,11,0)</f>
        <v>Friday</v>
      </c>
      <c r="M811" s="49" t="str">
        <f>VLOOKUP(Table1[[#This Row],[Psoft No]],[1]Roster!$C$1:$AJ$1369,12,0)</f>
        <v>Saturday</v>
      </c>
      <c r="N811" s="48" t="s">
        <v>79</v>
      </c>
      <c r="O811" s="49" t="s">
        <v>37</v>
      </c>
      <c r="P811" s="11" t="s">
        <v>80</v>
      </c>
      <c r="Q811" s="11" t="s">
        <v>81</v>
      </c>
      <c r="R811" s="11" t="s">
        <v>1055</v>
      </c>
      <c r="S811" s="11" t="s">
        <v>2651</v>
      </c>
      <c r="T811" s="126" t="s">
        <v>4</v>
      </c>
      <c r="U811" s="97"/>
      <c r="V811" s="51">
        <v>45551</v>
      </c>
      <c r="W811" s="49" t="s">
        <v>1561</v>
      </c>
      <c r="X811" s="121" t="str">
        <f>VLOOKUP(Table1[[#This Row],[Psoft No]],[2]Roster_1788384531598!$E$1:$AU$1334,28,0)</f>
        <v>Friday</v>
      </c>
      <c r="Y811" s="121" t="b">
        <f>Table1[[#This Row],[Column1]]=Table1[[#This Row],[OFF1]]</f>
        <v>1</v>
      </c>
    </row>
    <row r="812" spans="1:25" ht="13" hidden="1" customHeight="1">
      <c r="A812" s="11">
        <v>806</v>
      </c>
      <c r="B812" s="47">
        <v>206926479</v>
      </c>
      <c r="C812" s="87" t="s">
        <v>1959</v>
      </c>
      <c r="D812" s="11" t="s">
        <v>1966</v>
      </c>
      <c r="E812" s="48" t="s">
        <v>31</v>
      </c>
      <c r="F812" s="48" t="s">
        <v>74</v>
      </c>
      <c r="G812" s="48" t="s">
        <v>64</v>
      </c>
      <c r="H812" s="48" t="s">
        <v>1317</v>
      </c>
      <c r="I812" s="11">
        <v>1299</v>
      </c>
      <c r="J812" s="49" t="str">
        <f>VLOOKUP(Table1[[#This Row],[Psoft No]],[1]Roster!$C$1:$AJ$1369,9,0)</f>
        <v>Day Shift</v>
      </c>
      <c r="K812" s="49" t="s">
        <v>76</v>
      </c>
      <c r="L812" s="49" t="str">
        <f>VLOOKUP(Table1[[#This Row],[Psoft No]],[1]Roster!$C$1:$AJ$1369,11,0)</f>
        <v>Tuesday</v>
      </c>
      <c r="M812" s="49" t="str">
        <f>VLOOKUP(Table1[[#This Row],[Psoft No]],[1]Roster!$C$1:$AJ$1369,12,0)</f>
        <v>Wednesday</v>
      </c>
      <c r="N812" s="49" t="s">
        <v>89</v>
      </c>
      <c r="O812" s="49" t="s">
        <v>37</v>
      </c>
      <c r="P812" s="49" t="s">
        <v>80</v>
      </c>
      <c r="Q812" s="49" t="s">
        <v>90</v>
      </c>
      <c r="R812" s="49" t="s">
        <v>642</v>
      </c>
      <c r="S812" s="49" t="s">
        <v>1775</v>
      </c>
      <c r="T812" s="126" t="str">
        <f>IF(COUNTIFS('DWD RAW File'!$E:$E,$B812,'DWD RAW File'!$AF:$AF,$C$1)&gt;0, IF(COUNTIFS('DWD RAW File'!$E:$E,$B812,'DWD RAW File'!$AF:$AF,$C$1,'DWD RAW File'!$AB:$AB,"Present")&gt;0,"6th Day OT","OFF"), IF(COUNTIFS('DWD RAW File'!$E:$E,$B812,'DWD RAW File'!$AG:$AG,$C$1)&gt;0, IF(COUNTIFS('DWD RAW File'!$E:$E,$B812,'DWD RAW File'!$AG:$AG,$C$1,'DWD RAW File'!$AB:$AB,"Present")&gt;0,"7th Day OT","OFF"), IF(COUNTIFS('DWD RAW File'!$E:$E,$B812,'DWD RAW File'!$AB:$AB,"Present")&gt;0, "P", IF(COUNTIFS('DWD RAW File'!$E:$E,$B812,'DWD RAW File'!$AB:$AB,"Not Present",'DWD RAW File'!$AK:$AK,"&lt;&gt;")&gt;0, _xlfn.XLOOKUP($B812,'DWD RAW File'!$E:$E,'DWD RAW File'!$AK:$AK,""), IF(COUNTIFS('DWD RAW File'!$E:$E,$B812,'DWD RAW File'!$AB:$AB,"Not Present",'DWD RAW File'!$AL:$AL,"&lt;&gt;")&gt;0, _xlfn.XLOOKUP($B812,'DWD RAW File'!$E:$E,'DWD RAW File'!$AL:$AL,""), "AB")))))</f>
        <v>OFF</v>
      </c>
      <c r="U812" s="97"/>
      <c r="V812" s="51">
        <v>46037</v>
      </c>
      <c r="W812" s="49" t="s">
        <v>1969</v>
      </c>
      <c r="X812" s="121" t="str">
        <f>VLOOKUP(Table1[[#This Row],[Psoft No]],[2]Roster_1788384531598!$E$1:$AU$1334,28,0)</f>
        <v>Tuesday</v>
      </c>
      <c r="Y812" s="121" t="b">
        <f>Table1[[#This Row],[Column1]]=Table1[[#This Row],[OFF1]]</f>
        <v>1</v>
      </c>
    </row>
    <row r="813" spans="1:25" ht="13" hidden="1" customHeight="1">
      <c r="A813" s="11">
        <v>807</v>
      </c>
      <c r="B813" s="47">
        <v>108019714</v>
      </c>
      <c r="C813" s="87" t="s">
        <v>875</v>
      </c>
      <c r="D813" s="11" t="s">
        <v>876</v>
      </c>
      <c r="E813" s="48" t="s">
        <v>34</v>
      </c>
      <c r="F813" s="48" t="s">
        <v>74</v>
      </c>
      <c r="G813" s="11" t="s">
        <v>64</v>
      </c>
      <c r="H813" s="11" t="s">
        <v>75</v>
      </c>
      <c r="I813" s="11">
        <v>1299</v>
      </c>
      <c r="J813" s="49" t="str">
        <f>VLOOKUP(Table1[[#This Row],[Psoft No]],[1]Roster!$C$1:$AJ$1369,9,0)</f>
        <v>Day Shift</v>
      </c>
      <c r="K813" s="49" t="s">
        <v>76</v>
      </c>
      <c r="L813" s="49" t="str">
        <f>VLOOKUP(Table1[[#This Row],[Psoft No]],[1]Roster!$C$1:$AJ$1369,11,0)</f>
        <v>Friday</v>
      </c>
      <c r="M813" s="49" t="str">
        <f>VLOOKUP(Table1[[#This Row],[Psoft No]],[1]Roster!$C$1:$AJ$1369,12,0)</f>
        <v>Saturday</v>
      </c>
      <c r="N813" s="48" t="s">
        <v>97</v>
      </c>
      <c r="O813" s="49" t="s">
        <v>37</v>
      </c>
      <c r="P813" s="11" t="s">
        <v>80</v>
      </c>
      <c r="Q813" s="11" t="s">
        <v>98</v>
      </c>
      <c r="R813" s="49" t="s">
        <v>622</v>
      </c>
      <c r="S813" s="11" t="s">
        <v>623</v>
      </c>
      <c r="T813" s="126" t="str">
        <f>IF(COUNTIFS('DWD RAW File'!$E:$E,$B813,'DWD RAW File'!$AF:$AF,$C$1)&gt;0, IF(COUNTIFS('DWD RAW File'!$E:$E,$B813,'DWD RAW File'!$AF:$AF,$C$1,'DWD RAW File'!$AB:$AB,"Present")&gt;0,"6th Day OT","OFF"), IF(COUNTIFS('DWD RAW File'!$E:$E,$B813,'DWD RAW File'!$AG:$AG,$C$1)&gt;0, IF(COUNTIFS('DWD RAW File'!$E:$E,$B813,'DWD RAW File'!$AG:$AG,$C$1,'DWD RAW File'!$AB:$AB,"Present")&gt;0,"7th Day OT","OFF"), IF(COUNTIFS('DWD RAW File'!$E:$E,$B813,'DWD RAW File'!$AB:$AB,"Present")&gt;0, "P", IF(COUNTIFS('DWD RAW File'!$E:$E,$B813,'DWD RAW File'!$AB:$AB,"Not Present",'DWD RAW File'!$AK:$AK,"&lt;&gt;")&gt;0, _xlfn.XLOOKUP($B813,'DWD RAW File'!$E:$E,'DWD RAW File'!$AK:$AK,""), IF(COUNTIFS('DWD RAW File'!$E:$E,$B813,'DWD RAW File'!$AB:$AB,"Not Present",'DWD RAW File'!$AL:$AL,"&lt;&gt;")&gt;0, _xlfn.XLOOKUP($B813,'DWD RAW File'!$E:$E,'DWD RAW File'!$AL:$AL,""), "AB")))))</f>
        <v>P</v>
      </c>
      <c r="U813" s="97"/>
      <c r="V813" s="51">
        <v>44757</v>
      </c>
      <c r="W813" s="49" t="s">
        <v>1566</v>
      </c>
      <c r="X813" s="121" t="str">
        <f>VLOOKUP(Table1[[#This Row],[Psoft No]],[2]Roster_1788384531598!$E$1:$AU$1334,28,0)</f>
        <v>Friday</v>
      </c>
      <c r="Y813" s="121" t="b">
        <f>Table1[[#This Row],[Column1]]=Table1[[#This Row],[OFF1]]</f>
        <v>1</v>
      </c>
    </row>
    <row r="814" spans="1:25" ht="13" hidden="1" customHeight="1">
      <c r="A814" s="11">
        <v>808</v>
      </c>
      <c r="B814" s="47">
        <v>203965181</v>
      </c>
      <c r="C814" s="87" t="s">
        <v>877</v>
      </c>
      <c r="D814" s="11" t="s">
        <v>878</v>
      </c>
      <c r="E814" s="48" t="s">
        <v>31</v>
      </c>
      <c r="F814" s="48" t="s">
        <v>74</v>
      </c>
      <c r="G814" s="11" t="s">
        <v>64</v>
      </c>
      <c r="H814" s="11" t="s">
        <v>75</v>
      </c>
      <c r="I814" s="11">
        <v>1299</v>
      </c>
      <c r="J814" s="49" t="str">
        <f>VLOOKUP(Table1[[#This Row],[Psoft No]],[1]Roster!$C$1:$AJ$1369,9,0)</f>
        <v>Night Shift</v>
      </c>
      <c r="K814" s="49" t="s">
        <v>76</v>
      </c>
      <c r="L814" s="49" t="str">
        <f>VLOOKUP(Table1[[#This Row],[Psoft No]],[1]Roster!$C$1:$AJ$1369,11,0)</f>
        <v>Saturday</v>
      </c>
      <c r="M814" s="49" t="str">
        <f>VLOOKUP(Table1[[#This Row],[Psoft No]],[1]Roster!$C$1:$AJ$1369,12,0)</f>
        <v>Sunday</v>
      </c>
      <c r="N814" s="48" t="s">
        <v>79</v>
      </c>
      <c r="O814" s="49" t="s">
        <v>37</v>
      </c>
      <c r="P814" s="11" t="s">
        <v>80</v>
      </c>
      <c r="Q814" s="11" t="s">
        <v>81</v>
      </c>
      <c r="R814" s="49" t="s">
        <v>622</v>
      </c>
      <c r="S814" s="11" t="s">
        <v>623</v>
      </c>
      <c r="T814" s="126" t="str">
        <f>IF(COUNTIFS('DWD RAW File'!$E:$E,$B814,'DWD RAW File'!$AF:$AF,$C$1)&gt;0, IF(COUNTIFS('DWD RAW File'!$E:$E,$B814,'DWD RAW File'!$AF:$AF,$C$1,'DWD RAW File'!$AB:$AB,"Present")&gt;0,"6th Day OT","OFF"), IF(COUNTIFS('DWD RAW File'!$E:$E,$B814,'DWD RAW File'!$AG:$AG,$C$1)&gt;0, IF(COUNTIFS('DWD RAW File'!$E:$E,$B814,'DWD RAW File'!$AG:$AG,$C$1,'DWD RAW File'!$AB:$AB,"Present")&gt;0,"7th Day OT","OFF"), IF(COUNTIFS('DWD RAW File'!$E:$E,$B814,'DWD RAW File'!$AB:$AB,"Present")&gt;0, "P", IF(COUNTIFS('DWD RAW File'!$E:$E,$B814,'DWD RAW File'!$AB:$AB,"Not Present",'DWD RAW File'!$AK:$AK,"&lt;&gt;")&gt;0, _xlfn.XLOOKUP($B814,'DWD RAW File'!$E:$E,'DWD RAW File'!$AK:$AK,""), IF(COUNTIFS('DWD RAW File'!$E:$E,$B814,'DWD RAW File'!$AB:$AB,"Not Present",'DWD RAW File'!$AL:$AL,"&lt;&gt;")&gt;0, _xlfn.XLOOKUP($B814,'DWD RAW File'!$E:$E,'DWD RAW File'!$AL:$AL,""), "AB")))))</f>
        <v>P</v>
      </c>
      <c r="U814" s="97"/>
      <c r="V814" s="51">
        <v>45544</v>
      </c>
      <c r="W814" s="49" t="s">
        <v>1562</v>
      </c>
      <c r="X814" s="121" t="str">
        <f>VLOOKUP(Table1[[#This Row],[Psoft No]],[2]Roster_1788384531598!$E$1:$AU$1334,28,0)</f>
        <v>Saturday</v>
      </c>
      <c r="Y814" s="121" t="b">
        <f>Table1[[#This Row],[Column1]]=Table1[[#This Row],[OFF1]]</f>
        <v>1</v>
      </c>
    </row>
    <row r="815" spans="1:25" ht="13" hidden="1" customHeight="1">
      <c r="A815" s="11">
        <v>809</v>
      </c>
      <c r="B815" s="47">
        <v>203468745</v>
      </c>
      <c r="C815" s="87" t="s">
        <v>879</v>
      </c>
      <c r="D815" s="11" t="s">
        <v>880</v>
      </c>
      <c r="E815" s="48" t="s">
        <v>31</v>
      </c>
      <c r="F815" s="48" t="s">
        <v>74</v>
      </c>
      <c r="G815" s="11" t="s">
        <v>64</v>
      </c>
      <c r="H815" s="11" t="s">
        <v>75</v>
      </c>
      <c r="I815" s="11">
        <v>1299</v>
      </c>
      <c r="J815" s="49" t="str">
        <f>VLOOKUP(Table1[[#This Row],[Psoft No]],[1]Roster!$C$1:$AJ$1369,9,0)</f>
        <v>Day Shift</v>
      </c>
      <c r="K815" s="49" t="s">
        <v>76</v>
      </c>
      <c r="L815" s="49" t="str">
        <f>VLOOKUP(Table1[[#This Row],[Psoft No]],[1]Roster!$C$1:$AJ$1369,11,0)</f>
        <v>Wednesday</v>
      </c>
      <c r="M815" s="49" t="str">
        <f>VLOOKUP(Table1[[#This Row],[Psoft No]],[1]Roster!$C$1:$AJ$1369,12,0)</f>
        <v>Thursday</v>
      </c>
      <c r="N815" s="48" t="s">
        <v>79</v>
      </c>
      <c r="O815" s="49" t="s">
        <v>37</v>
      </c>
      <c r="P815" s="11" t="s">
        <v>80</v>
      </c>
      <c r="Q815" s="11" t="s">
        <v>81</v>
      </c>
      <c r="R815" s="11" t="s">
        <v>626</v>
      </c>
      <c r="S815" s="11" t="s">
        <v>627</v>
      </c>
      <c r="T815" s="126" t="str">
        <f>IF(COUNTIFS('DWD RAW File'!$E:$E,$B815,'DWD RAW File'!$AF:$AF,$C$1)&gt;0, IF(COUNTIFS('DWD RAW File'!$E:$E,$B815,'DWD RAW File'!$AF:$AF,$C$1,'DWD RAW File'!$AB:$AB,"Present")&gt;0,"6th Day OT","OFF"), IF(COUNTIFS('DWD RAW File'!$E:$E,$B815,'DWD RAW File'!$AG:$AG,$C$1)&gt;0, IF(COUNTIFS('DWD RAW File'!$E:$E,$B815,'DWD RAW File'!$AG:$AG,$C$1,'DWD RAW File'!$AB:$AB,"Present")&gt;0,"7th Day OT","OFF"), IF(COUNTIFS('DWD RAW File'!$E:$E,$B815,'DWD RAW File'!$AB:$AB,"Present")&gt;0, "P", IF(COUNTIFS('DWD RAW File'!$E:$E,$B815,'DWD RAW File'!$AB:$AB,"Not Present",'DWD RAW File'!$AK:$AK,"&lt;&gt;")&gt;0, _xlfn.XLOOKUP($B815,'DWD RAW File'!$E:$E,'DWD RAW File'!$AK:$AK,""), IF(COUNTIFS('DWD RAW File'!$E:$E,$B815,'DWD RAW File'!$AB:$AB,"Not Present",'DWD RAW File'!$AL:$AL,"&lt;&gt;")&gt;0, _xlfn.XLOOKUP($B815,'DWD RAW File'!$E:$E,'DWD RAW File'!$AL:$AL,""), "AB")))))</f>
        <v>OFF</v>
      </c>
      <c r="U815" s="97"/>
      <c r="V815" s="51">
        <v>45456</v>
      </c>
      <c r="W815" s="49" t="s">
        <v>1564</v>
      </c>
      <c r="X815" s="121" t="str">
        <f>VLOOKUP(Table1[[#This Row],[Psoft No]],[2]Roster_1788384531598!$E$1:$AU$1334,28,0)</f>
        <v>Wednesday</v>
      </c>
      <c r="Y815" s="121" t="b">
        <f>Table1[[#This Row],[Column1]]=Table1[[#This Row],[OFF1]]</f>
        <v>1</v>
      </c>
    </row>
    <row r="816" spans="1:25" ht="13" hidden="1" customHeight="1">
      <c r="A816" s="11">
        <v>810</v>
      </c>
      <c r="B816" s="47">
        <v>203993450</v>
      </c>
      <c r="C816" s="87" t="s">
        <v>881</v>
      </c>
      <c r="D816" s="11" t="s">
        <v>882</v>
      </c>
      <c r="E816" s="48" t="s">
        <v>31</v>
      </c>
      <c r="F816" s="48" t="s">
        <v>74</v>
      </c>
      <c r="G816" s="11" t="s">
        <v>64</v>
      </c>
      <c r="H816" s="11" t="s">
        <v>75</v>
      </c>
      <c r="I816" s="11">
        <v>1299</v>
      </c>
      <c r="J816" s="49" t="str">
        <f>VLOOKUP(Table1[[#This Row],[Psoft No]],[1]Roster!$C$1:$AJ$1369,9,0)</f>
        <v>Night Shift</v>
      </c>
      <c r="K816" s="49" t="s">
        <v>76</v>
      </c>
      <c r="L816" s="49" t="str">
        <f>VLOOKUP(Table1[[#This Row],[Psoft No]],[1]Roster!$C$1:$AJ$1369,11,0)</f>
        <v>Saturday</v>
      </c>
      <c r="M816" s="49" t="str">
        <f>VLOOKUP(Table1[[#This Row],[Psoft No]],[1]Roster!$C$1:$AJ$1369,12,0)</f>
        <v>Sunday</v>
      </c>
      <c r="N816" s="48" t="s">
        <v>86</v>
      </c>
      <c r="O816" s="49" t="s">
        <v>37</v>
      </c>
      <c r="P816" s="11" t="s">
        <v>80</v>
      </c>
      <c r="Q816" s="11" t="s">
        <v>90</v>
      </c>
      <c r="R816" s="49" t="s">
        <v>622</v>
      </c>
      <c r="S816" s="11" t="s">
        <v>623</v>
      </c>
      <c r="T816" s="126" t="str">
        <f>IF(COUNTIFS('DWD RAW File'!$E:$E,$B816,'DWD RAW File'!$AF:$AF,$C$1)&gt;0, IF(COUNTIFS('DWD RAW File'!$E:$E,$B816,'DWD RAW File'!$AF:$AF,$C$1,'DWD RAW File'!$AB:$AB,"Present")&gt;0,"6th Day OT","OFF"), IF(COUNTIFS('DWD RAW File'!$E:$E,$B816,'DWD RAW File'!$AG:$AG,$C$1)&gt;0, IF(COUNTIFS('DWD RAW File'!$E:$E,$B816,'DWD RAW File'!$AG:$AG,$C$1,'DWD RAW File'!$AB:$AB,"Present")&gt;0,"7th Day OT","OFF"), IF(COUNTIFS('DWD RAW File'!$E:$E,$B816,'DWD RAW File'!$AB:$AB,"Present")&gt;0, "P", IF(COUNTIFS('DWD RAW File'!$E:$E,$B816,'DWD RAW File'!$AB:$AB,"Not Present",'DWD RAW File'!$AK:$AK,"&lt;&gt;")&gt;0, _xlfn.XLOOKUP($B816,'DWD RAW File'!$E:$E,'DWD RAW File'!$AK:$AK,""), IF(COUNTIFS('DWD RAW File'!$E:$E,$B816,'DWD RAW File'!$AB:$AB,"Not Present",'DWD RAW File'!$AL:$AL,"&lt;&gt;")&gt;0, _xlfn.XLOOKUP($B816,'DWD RAW File'!$E:$E,'DWD RAW File'!$AL:$AL,""), "AB")))))</f>
        <v>P</v>
      </c>
      <c r="U816" s="97"/>
      <c r="V816" s="51">
        <v>45547</v>
      </c>
      <c r="W816" s="49" t="s">
        <v>1561</v>
      </c>
      <c r="X816" s="121" t="str">
        <f>VLOOKUP(Table1[[#This Row],[Psoft No]],[2]Roster_1788384531598!$E$1:$AU$1334,28,0)</f>
        <v>Saturday</v>
      </c>
      <c r="Y816" s="121" t="b">
        <f>Table1[[#This Row],[Column1]]=Table1[[#This Row],[OFF1]]</f>
        <v>1</v>
      </c>
    </row>
    <row r="817" spans="1:25" ht="13" hidden="1" customHeight="1">
      <c r="A817" s="11">
        <v>811</v>
      </c>
      <c r="B817" s="47">
        <v>203881657</v>
      </c>
      <c r="C817" s="87" t="s">
        <v>883</v>
      </c>
      <c r="D817" s="11" t="s">
        <v>884</v>
      </c>
      <c r="E817" s="48" t="s">
        <v>31</v>
      </c>
      <c r="F817" s="48" t="s">
        <v>74</v>
      </c>
      <c r="G817" s="11" t="s">
        <v>64</v>
      </c>
      <c r="H817" s="11" t="s">
        <v>75</v>
      </c>
      <c r="I817" s="11">
        <v>1299</v>
      </c>
      <c r="J817" s="49" t="str">
        <f>VLOOKUP(Table1[[#This Row],[Psoft No]],[1]Roster!$C$1:$AJ$1369,9,0)</f>
        <v>Night Shift</v>
      </c>
      <c r="K817" s="49" t="s">
        <v>76</v>
      </c>
      <c r="L817" s="49" t="str">
        <f>VLOOKUP(Table1[[#This Row],[Psoft No]],[1]Roster!$C$1:$AJ$1369,11,0)</f>
        <v>Friday</v>
      </c>
      <c r="M817" s="49" t="str">
        <f>VLOOKUP(Table1[[#This Row],[Psoft No]],[1]Roster!$C$1:$AJ$1369,12,0)</f>
        <v>Saturday</v>
      </c>
      <c r="N817" s="48" t="s">
        <v>79</v>
      </c>
      <c r="O817" s="49" t="s">
        <v>37</v>
      </c>
      <c r="P817" s="11" t="s">
        <v>80</v>
      </c>
      <c r="Q817" s="11" t="s">
        <v>81</v>
      </c>
      <c r="R817" s="49" t="s">
        <v>622</v>
      </c>
      <c r="S817" s="11" t="s">
        <v>623</v>
      </c>
      <c r="T817" s="126" t="str">
        <f>IF(COUNTIFS('DWD RAW File'!$E:$E,$B817,'DWD RAW File'!$AF:$AF,$C$1)&gt;0, IF(COUNTIFS('DWD RAW File'!$E:$E,$B817,'DWD RAW File'!$AF:$AF,$C$1,'DWD RAW File'!$AB:$AB,"Present")&gt;0,"6th Day OT","OFF"), IF(COUNTIFS('DWD RAW File'!$E:$E,$B817,'DWD RAW File'!$AG:$AG,$C$1)&gt;0, IF(COUNTIFS('DWD RAW File'!$E:$E,$B817,'DWD RAW File'!$AG:$AG,$C$1,'DWD RAW File'!$AB:$AB,"Present")&gt;0,"7th Day OT","OFF"), IF(COUNTIFS('DWD RAW File'!$E:$E,$B817,'DWD RAW File'!$AB:$AB,"Present")&gt;0, "P", IF(COUNTIFS('DWD RAW File'!$E:$E,$B817,'DWD RAW File'!$AB:$AB,"Not Present",'DWD RAW File'!$AK:$AK,"&lt;&gt;")&gt;0, _xlfn.XLOOKUP($B817,'DWD RAW File'!$E:$E,'DWD RAW File'!$AK:$AK,""), IF(COUNTIFS('DWD RAW File'!$E:$E,$B817,'DWD RAW File'!$AB:$AB,"Not Present",'DWD RAW File'!$AL:$AL,"&lt;&gt;")&gt;0, _xlfn.XLOOKUP($B817,'DWD RAW File'!$E:$E,'DWD RAW File'!$AL:$AL,""), "AB")))))</f>
        <v>P</v>
      </c>
      <c r="U817" s="97"/>
      <c r="V817" s="51">
        <v>45530</v>
      </c>
      <c r="W817" s="49" t="s">
        <v>1562</v>
      </c>
      <c r="X817" s="121" t="str">
        <f>VLOOKUP(Table1[[#This Row],[Psoft No]],[2]Roster_1788384531598!$E$1:$AU$1334,28,0)</f>
        <v>Friday</v>
      </c>
      <c r="Y817" s="121" t="b">
        <f>Table1[[#This Row],[Column1]]=Table1[[#This Row],[OFF1]]</f>
        <v>1</v>
      </c>
    </row>
    <row r="818" spans="1:25" ht="13" hidden="1" customHeight="1">
      <c r="A818" s="11">
        <v>812</v>
      </c>
      <c r="B818" s="78">
        <v>204976025</v>
      </c>
      <c r="C818" s="110" t="s">
        <v>2027</v>
      </c>
      <c r="D818" s="11" t="s">
        <v>2028</v>
      </c>
      <c r="E818" s="80" t="s">
        <v>31</v>
      </c>
      <c r="F818" s="48" t="s">
        <v>74</v>
      </c>
      <c r="G818" s="11" t="s">
        <v>64</v>
      </c>
      <c r="H818" s="11" t="s">
        <v>75</v>
      </c>
      <c r="I818" s="74">
        <v>1299</v>
      </c>
      <c r="J818" s="49" t="str">
        <f>VLOOKUP(Table1[[#This Row],[Psoft No]],[1]Roster!$C$1:$AJ$1369,9,0)</f>
        <v>Night Shift</v>
      </c>
      <c r="K818" s="49" t="s">
        <v>76</v>
      </c>
      <c r="L818" s="49" t="str">
        <f>VLOOKUP(Table1[[#This Row],[Psoft No]],[1]Roster!$C$1:$AJ$1369,11,0)</f>
        <v>Saturday</v>
      </c>
      <c r="M818" s="49" t="str">
        <f>VLOOKUP(Table1[[#This Row],[Psoft No]],[1]Roster!$C$1:$AJ$1369,12,0)</f>
        <v>Sunday</v>
      </c>
      <c r="N818" s="49" t="s">
        <v>89</v>
      </c>
      <c r="O818" s="49" t="s">
        <v>37</v>
      </c>
      <c r="P818" s="11" t="s">
        <v>80</v>
      </c>
      <c r="Q818" s="74" t="s">
        <v>96</v>
      </c>
      <c r="R818" s="11" t="s">
        <v>2772</v>
      </c>
      <c r="S818" s="74" t="s">
        <v>2650</v>
      </c>
      <c r="T818" s="126" t="str">
        <f>IF(COUNTIFS('DWD RAW File'!$E:$E,$B818,'DWD RAW File'!$AF:$AF,$C$1)&gt;0, IF(COUNTIFS('DWD RAW File'!$E:$E,$B818,'DWD RAW File'!$AF:$AF,$C$1,'DWD RAW File'!$AB:$AB,"Present")&gt;0,"6th Day OT","OFF"), IF(COUNTIFS('DWD RAW File'!$E:$E,$B818,'DWD RAW File'!$AG:$AG,$C$1)&gt;0, IF(COUNTIFS('DWD RAW File'!$E:$E,$B818,'DWD RAW File'!$AG:$AG,$C$1,'DWD RAW File'!$AB:$AB,"Present")&gt;0,"7th Day OT","OFF"), IF(COUNTIFS('DWD RAW File'!$E:$E,$B818,'DWD RAW File'!$AB:$AB,"Present")&gt;0, "P", IF(COUNTIFS('DWD RAW File'!$E:$E,$B818,'DWD RAW File'!$AB:$AB,"Not Present",'DWD RAW File'!$AK:$AK,"&lt;&gt;")&gt;0, _xlfn.XLOOKUP($B818,'DWD RAW File'!$E:$E,'DWD RAW File'!$AK:$AK,""), IF(COUNTIFS('DWD RAW File'!$E:$E,$B818,'DWD RAW File'!$AB:$AB,"Not Present",'DWD RAW File'!$AL:$AL,"&lt;&gt;")&gt;0, _xlfn.XLOOKUP($B818,'DWD RAW File'!$E:$E,'DWD RAW File'!$AL:$AL,""), "AB")))))</f>
        <v>P</v>
      </c>
      <c r="U818" s="97"/>
      <c r="V818" s="51">
        <v>46048</v>
      </c>
      <c r="W818" s="49" t="s">
        <v>1562</v>
      </c>
      <c r="X818" s="121" t="str">
        <f>VLOOKUP(Table1[[#This Row],[Psoft No]],[2]Roster_1788384531598!$E$1:$AU$1334,28,0)</f>
        <v>Saturday</v>
      </c>
      <c r="Y818" s="121" t="b">
        <f>Table1[[#This Row],[Column1]]=Table1[[#This Row],[OFF1]]</f>
        <v>1</v>
      </c>
    </row>
    <row r="819" spans="1:25" ht="13" customHeight="1">
      <c r="A819" s="11">
        <v>813</v>
      </c>
      <c r="B819" s="90">
        <v>203850785</v>
      </c>
      <c r="C819" s="47" t="s">
        <v>2708</v>
      </c>
      <c r="D819" s="87" t="s">
        <v>2709</v>
      </c>
      <c r="E819" s="48" t="s">
        <v>31</v>
      </c>
      <c r="F819" s="48" t="s">
        <v>74</v>
      </c>
      <c r="G819" s="11" t="s">
        <v>64</v>
      </c>
      <c r="H819" s="11" t="s">
        <v>75</v>
      </c>
      <c r="I819" s="11">
        <v>1299</v>
      </c>
      <c r="J819" s="49" t="str">
        <f>VLOOKUP(Table1[[#This Row],[Psoft No]],[1]Roster!$C$1:$AJ$1369,9,0)</f>
        <v>Night Shift</v>
      </c>
      <c r="K819" s="49" t="s">
        <v>76</v>
      </c>
      <c r="L819" s="49" t="str">
        <f>VLOOKUP(Table1[[#This Row],[Psoft No]],[1]Roster!$C$1:$AJ$1369,11,0)</f>
        <v>Sunday</v>
      </c>
      <c r="M819" s="49" t="str">
        <f>VLOOKUP(Table1[[#This Row],[Psoft No]],[1]Roster!$C$1:$AJ$1369,12,0)</f>
        <v>Monday</v>
      </c>
      <c r="N819" s="49" t="s">
        <v>89</v>
      </c>
      <c r="O819" s="49" t="s">
        <v>37</v>
      </c>
      <c r="P819" s="11" t="s">
        <v>80</v>
      </c>
      <c r="Q819" s="11" t="s">
        <v>90</v>
      </c>
      <c r="R819" s="11" t="s">
        <v>642</v>
      </c>
      <c r="S819" s="11" t="s">
        <v>2673</v>
      </c>
      <c r="T819" s="126" t="s">
        <v>4</v>
      </c>
      <c r="U819" s="97"/>
      <c r="V819" s="51">
        <v>45524</v>
      </c>
      <c r="W819" s="49" t="s">
        <v>1562</v>
      </c>
      <c r="X819" s="121" t="str">
        <f>VLOOKUP(Table1[[#This Row],[Psoft No]],[2]Roster_1788384531598!$E$1:$AU$1334,28,0)</f>
        <v>Sunday</v>
      </c>
      <c r="Y819" s="121" t="b">
        <f>Table1[[#This Row],[Column1]]=Table1[[#This Row],[OFF1]]</f>
        <v>1</v>
      </c>
    </row>
    <row r="820" spans="1:25" ht="13" hidden="1" customHeight="1">
      <c r="A820" s="11">
        <v>814</v>
      </c>
      <c r="B820" s="47">
        <v>105444856</v>
      </c>
      <c r="C820" s="87" t="s">
        <v>2043</v>
      </c>
      <c r="D820" s="11" t="s">
        <v>2044</v>
      </c>
      <c r="E820" s="48" t="s">
        <v>34</v>
      </c>
      <c r="F820" s="48" t="s">
        <v>74</v>
      </c>
      <c r="G820" s="11" t="s">
        <v>64</v>
      </c>
      <c r="H820" s="11" t="s">
        <v>75</v>
      </c>
      <c r="I820" s="11">
        <v>1299</v>
      </c>
      <c r="J820" s="49" t="str">
        <f>VLOOKUP(Table1[[#This Row],[Psoft No]],[1]Roster!$C$1:$AJ$1369,9,0)</f>
        <v>Night Shift</v>
      </c>
      <c r="K820" s="49" t="s">
        <v>76</v>
      </c>
      <c r="L820" s="49" t="str">
        <f>VLOOKUP(Table1[[#This Row],[Psoft No]],[1]Roster!$C$1:$AJ$1369,11,0)</f>
        <v>Thursday</v>
      </c>
      <c r="M820" s="49" t="str">
        <f>VLOOKUP(Table1[[#This Row],[Psoft No]],[1]Roster!$C$1:$AJ$1369,12,0)</f>
        <v>Friday</v>
      </c>
      <c r="N820" s="48" t="s">
        <v>97</v>
      </c>
      <c r="O820" s="49" t="s">
        <v>37</v>
      </c>
      <c r="P820" s="11" t="s">
        <v>80</v>
      </c>
      <c r="Q820" s="11" t="s">
        <v>98</v>
      </c>
      <c r="R820" s="11" t="s">
        <v>2773</v>
      </c>
      <c r="S820" s="11" t="s">
        <v>2774</v>
      </c>
      <c r="T820" s="126" t="str">
        <f>IF(COUNTIFS('DWD RAW File'!$E:$E,$B820,'DWD RAW File'!$AF:$AF,$C$1)&gt;0, IF(COUNTIFS('DWD RAW File'!$E:$E,$B820,'DWD RAW File'!$AF:$AF,$C$1,'DWD RAW File'!$AB:$AB,"Present")&gt;0,"6th Day OT","OFF"), IF(COUNTIFS('DWD RAW File'!$E:$E,$B820,'DWD RAW File'!$AG:$AG,$C$1)&gt;0, IF(COUNTIFS('DWD RAW File'!$E:$E,$B820,'DWD RAW File'!$AG:$AG,$C$1,'DWD RAW File'!$AB:$AB,"Present")&gt;0,"7th Day OT","OFF"), IF(COUNTIFS('DWD RAW File'!$E:$E,$B820,'DWD RAW File'!$AB:$AB,"Present")&gt;0, "P", IF(COUNTIFS('DWD RAW File'!$E:$E,$B820,'DWD RAW File'!$AB:$AB,"Not Present",'DWD RAW File'!$AK:$AK,"&lt;&gt;")&gt;0, _xlfn.XLOOKUP($B820,'DWD RAW File'!$E:$E,'DWD RAW File'!$AK:$AK,""), IF(COUNTIFS('DWD RAW File'!$E:$E,$B820,'DWD RAW File'!$AB:$AB,"Not Present",'DWD RAW File'!$AL:$AL,"&lt;&gt;")&gt;0, _xlfn.XLOOKUP($B820,'DWD RAW File'!$E:$E,'DWD RAW File'!$AL:$AL,""), "AB")))))</f>
        <v>P</v>
      </c>
      <c r="U820" s="97"/>
      <c r="V820" s="51">
        <v>46048</v>
      </c>
      <c r="W820" s="49" t="s">
        <v>1566</v>
      </c>
      <c r="X820" s="121" t="str">
        <f>VLOOKUP(Table1[[#This Row],[Psoft No]],[2]Roster_1788384531598!$E$1:$AU$1334,28,0)</f>
        <v>Thursday</v>
      </c>
      <c r="Y820" s="121" t="b">
        <f>Table1[[#This Row],[Column1]]=Table1[[#This Row],[OFF1]]</f>
        <v>1</v>
      </c>
    </row>
    <row r="821" spans="1:25" ht="13" hidden="1" customHeight="1">
      <c r="A821" s="11">
        <v>815</v>
      </c>
      <c r="B821" s="47">
        <v>206138254</v>
      </c>
      <c r="C821" s="87" t="s">
        <v>885</v>
      </c>
      <c r="D821" s="11" t="s">
        <v>886</v>
      </c>
      <c r="E821" s="48" t="s">
        <v>31</v>
      </c>
      <c r="F821" s="48" t="s">
        <v>74</v>
      </c>
      <c r="G821" s="11" t="s">
        <v>64</v>
      </c>
      <c r="H821" s="11" t="s">
        <v>75</v>
      </c>
      <c r="I821" s="11">
        <v>1299</v>
      </c>
      <c r="J821" s="49" t="str">
        <f>VLOOKUP(Table1[[#This Row],[Psoft No]],[1]Roster!$C$1:$AJ$1369,9,0)</f>
        <v>Night Shift</v>
      </c>
      <c r="K821" s="49" t="s">
        <v>76</v>
      </c>
      <c r="L821" s="49" t="str">
        <f>VLOOKUP(Table1[[#This Row],[Psoft No]],[1]Roster!$C$1:$AJ$1369,11,0)</f>
        <v>Saturday</v>
      </c>
      <c r="M821" s="49" t="str">
        <f>VLOOKUP(Table1[[#This Row],[Psoft No]],[1]Roster!$C$1:$AJ$1369,12,0)</f>
        <v>Sunday</v>
      </c>
      <c r="N821" s="49" t="s">
        <v>89</v>
      </c>
      <c r="O821" s="49" t="s">
        <v>37</v>
      </c>
      <c r="P821" s="11" t="s">
        <v>80</v>
      </c>
      <c r="Q821" s="11" t="s">
        <v>81</v>
      </c>
      <c r="R821" s="11" t="s">
        <v>626</v>
      </c>
      <c r="S821" s="11" t="s">
        <v>627</v>
      </c>
      <c r="T821" s="126" t="str">
        <f>IF(COUNTIFS('DWD RAW File'!$E:$E,$B821,'DWD RAW File'!$AF:$AF,$C$1)&gt;0, IF(COUNTIFS('DWD RAW File'!$E:$E,$B821,'DWD RAW File'!$AF:$AF,$C$1,'DWD RAW File'!$AB:$AB,"Present")&gt;0,"6th Day OT","OFF"), IF(COUNTIFS('DWD RAW File'!$E:$E,$B821,'DWD RAW File'!$AG:$AG,$C$1)&gt;0, IF(COUNTIFS('DWD RAW File'!$E:$E,$B821,'DWD RAW File'!$AG:$AG,$C$1,'DWD RAW File'!$AB:$AB,"Present")&gt;0,"7th Day OT","OFF"), IF(COUNTIFS('DWD RAW File'!$E:$E,$B821,'DWD RAW File'!$AB:$AB,"Present")&gt;0, "P", IF(COUNTIFS('DWD RAW File'!$E:$E,$B821,'DWD RAW File'!$AB:$AB,"Not Present",'DWD RAW File'!$AK:$AK,"&lt;&gt;")&gt;0, _xlfn.XLOOKUP($B821,'DWD RAW File'!$E:$E,'DWD RAW File'!$AK:$AK,""), IF(COUNTIFS('DWD RAW File'!$E:$E,$B821,'DWD RAW File'!$AB:$AB,"Not Present",'DWD RAW File'!$AL:$AL,"&lt;&gt;")&gt;0, _xlfn.XLOOKUP($B821,'DWD RAW File'!$E:$E,'DWD RAW File'!$AL:$AL,""), "AB")))))</f>
        <v>P</v>
      </c>
      <c r="U821" s="97"/>
      <c r="V821" s="51">
        <v>45929</v>
      </c>
      <c r="W821" s="49" t="s">
        <v>1562</v>
      </c>
      <c r="X821" s="121" t="str">
        <f>VLOOKUP(Table1[[#This Row],[Psoft No]],[2]Roster_1788384531598!$E$1:$AU$1334,28,0)</f>
        <v>Saturday</v>
      </c>
      <c r="Y821" s="121" t="b">
        <f>Table1[[#This Row],[Column1]]=Table1[[#This Row],[OFF1]]</f>
        <v>1</v>
      </c>
    </row>
    <row r="822" spans="1:25" ht="13" hidden="1" customHeight="1">
      <c r="A822" s="11">
        <v>816</v>
      </c>
      <c r="B822" s="47">
        <v>204951503</v>
      </c>
      <c r="C822" s="87" t="s">
        <v>2339</v>
      </c>
      <c r="D822" s="11" t="s">
        <v>2340</v>
      </c>
      <c r="E822" s="48" t="s">
        <v>31</v>
      </c>
      <c r="F822" s="48" t="s">
        <v>74</v>
      </c>
      <c r="G822" s="11" t="s">
        <v>64</v>
      </c>
      <c r="H822" s="11" t="s">
        <v>75</v>
      </c>
      <c r="I822" s="11">
        <v>1299</v>
      </c>
      <c r="J822" s="49" t="str">
        <f>VLOOKUP(Table1[[#This Row],[Psoft No]],[1]Roster!$C$1:$AJ$1369,9,0)</f>
        <v>Day Shift</v>
      </c>
      <c r="K822" s="49" t="s">
        <v>76</v>
      </c>
      <c r="L822" s="49" t="str">
        <f>VLOOKUP(Table1[[#This Row],[Psoft No]],[1]Roster!$C$1:$AJ$1369,11,0)</f>
        <v>Wednesday</v>
      </c>
      <c r="M822" s="49" t="str">
        <f>VLOOKUP(Table1[[#This Row],[Psoft No]],[1]Roster!$C$1:$AJ$1369,12,0)</f>
        <v>Thursday</v>
      </c>
      <c r="N822" s="48" t="s">
        <v>86</v>
      </c>
      <c r="O822" s="49" t="s">
        <v>37</v>
      </c>
      <c r="P822" s="11" t="s">
        <v>80</v>
      </c>
      <c r="Q822" s="11" t="s">
        <v>90</v>
      </c>
      <c r="R822" s="49" t="s">
        <v>642</v>
      </c>
      <c r="S822" s="11" t="s">
        <v>1775</v>
      </c>
      <c r="T822" s="126" t="str">
        <f>IF(COUNTIFS('DWD RAW File'!$E:$E,$B822,'DWD RAW File'!$AF:$AF,$C$1)&gt;0, IF(COUNTIFS('DWD RAW File'!$E:$E,$B822,'DWD RAW File'!$AF:$AF,$C$1,'DWD RAW File'!$AB:$AB,"Present")&gt;0,"6th Day OT","OFF"), IF(COUNTIFS('DWD RAW File'!$E:$E,$B822,'DWD RAW File'!$AG:$AG,$C$1)&gt;0, IF(COUNTIFS('DWD RAW File'!$E:$E,$B822,'DWD RAW File'!$AG:$AG,$C$1,'DWD RAW File'!$AB:$AB,"Present")&gt;0,"7th Day OT","OFF"), IF(COUNTIFS('DWD RAW File'!$E:$E,$B822,'DWD RAW File'!$AB:$AB,"Present")&gt;0, "P", IF(COUNTIFS('DWD RAW File'!$E:$E,$B822,'DWD RAW File'!$AB:$AB,"Not Present",'DWD RAW File'!$AK:$AK,"&lt;&gt;")&gt;0, _xlfn.XLOOKUP($B822,'DWD RAW File'!$E:$E,'DWD RAW File'!$AK:$AK,""), IF(COUNTIFS('DWD RAW File'!$E:$E,$B822,'DWD RAW File'!$AB:$AB,"Not Present",'DWD RAW File'!$AL:$AL,"&lt;&gt;")&gt;0, _xlfn.XLOOKUP($B822,'DWD RAW File'!$E:$E,'DWD RAW File'!$AL:$AL,""), "AB")))))</f>
        <v>OFF</v>
      </c>
      <c r="U822" s="97"/>
      <c r="V822" s="51">
        <v>45719</v>
      </c>
      <c r="W822" s="49" t="s">
        <v>1562</v>
      </c>
      <c r="X822" s="121" t="str">
        <f>VLOOKUP(Table1[[#This Row],[Psoft No]],[2]Roster_1788384531598!$E$1:$AU$1334,28,0)</f>
        <v>Wednesday</v>
      </c>
      <c r="Y822" s="121" t="b">
        <f>Table1[[#This Row],[Column1]]=Table1[[#This Row],[OFF1]]</f>
        <v>1</v>
      </c>
    </row>
    <row r="823" spans="1:25" ht="13" hidden="1" customHeight="1">
      <c r="A823" s="11">
        <v>817</v>
      </c>
      <c r="B823" s="90">
        <v>203850807</v>
      </c>
      <c r="C823" s="47" t="s">
        <v>2710</v>
      </c>
      <c r="D823" s="87" t="s">
        <v>2711</v>
      </c>
      <c r="E823" s="48" t="s">
        <v>31</v>
      </c>
      <c r="F823" s="48" t="s">
        <v>74</v>
      </c>
      <c r="G823" s="11" t="s">
        <v>64</v>
      </c>
      <c r="H823" s="11" t="s">
        <v>75</v>
      </c>
      <c r="I823" s="11">
        <v>1299</v>
      </c>
      <c r="J823" s="49" t="str">
        <f>VLOOKUP(Table1[[#This Row],[Psoft No]],[1]Roster!$C$1:$AJ$1369,9,0)</f>
        <v>Night Shift</v>
      </c>
      <c r="K823" s="49" t="s">
        <v>76</v>
      </c>
      <c r="L823" s="49" t="str">
        <f>VLOOKUP(Table1[[#This Row],[Psoft No]],[1]Roster!$C$1:$AJ$1369,11,0)</f>
        <v>Sunday</v>
      </c>
      <c r="M823" s="49" t="str">
        <f>VLOOKUP(Table1[[#This Row],[Psoft No]],[1]Roster!$C$1:$AJ$1369,12,0)</f>
        <v>Monday</v>
      </c>
      <c r="N823" s="49" t="s">
        <v>89</v>
      </c>
      <c r="O823" s="49" t="s">
        <v>37</v>
      </c>
      <c r="P823" s="11" t="s">
        <v>80</v>
      </c>
      <c r="Q823" s="11" t="s">
        <v>90</v>
      </c>
      <c r="R823" s="11" t="s">
        <v>642</v>
      </c>
      <c r="S823" s="11" t="s">
        <v>2673</v>
      </c>
      <c r="T823" s="126" t="str">
        <f>IF(COUNTIFS('DWD RAW File'!$E:$E,$B823,'DWD RAW File'!$AF:$AF,$C$1)&gt;0, IF(COUNTIFS('DWD RAW File'!$E:$E,$B823,'DWD RAW File'!$AF:$AF,$C$1,'DWD RAW File'!$AB:$AB,"Present")&gt;0,"6th Day OT","OFF"), IF(COUNTIFS('DWD RAW File'!$E:$E,$B823,'DWD RAW File'!$AG:$AG,$C$1)&gt;0, IF(COUNTIFS('DWD RAW File'!$E:$E,$B823,'DWD RAW File'!$AG:$AG,$C$1,'DWD RAW File'!$AB:$AB,"Present")&gt;0,"7th Day OT","OFF"), IF(COUNTIFS('DWD RAW File'!$E:$E,$B823,'DWD RAW File'!$AB:$AB,"Present")&gt;0, "P", IF(COUNTIFS('DWD RAW File'!$E:$E,$B823,'DWD RAW File'!$AB:$AB,"Not Present",'DWD RAW File'!$AK:$AK,"&lt;&gt;")&gt;0, _xlfn.XLOOKUP($B823,'DWD RAW File'!$E:$E,'DWD RAW File'!$AK:$AK,""), IF(COUNTIFS('DWD RAW File'!$E:$E,$B823,'DWD RAW File'!$AB:$AB,"Not Present",'DWD RAW File'!$AL:$AL,"&lt;&gt;")&gt;0, _xlfn.XLOOKUP($B823,'DWD RAW File'!$E:$E,'DWD RAW File'!$AL:$AL,""), "AB")))))</f>
        <v>P</v>
      </c>
      <c r="U823" s="97"/>
      <c r="V823" s="51">
        <v>45524</v>
      </c>
      <c r="W823" s="49" t="s">
        <v>1562</v>
      </c>
      <c r="X823" s="121" t="str">
        <f>VLOOKUP(Table1[[#This Row],[Psoft No]],[2]Roster_1788384531598!$E$1:$AU$1334,28,0)</f>
        <v>Sunday</v>
      </c>
      <c r="Y823" s="121" t="b">
        <f>Table1[[#This Row],[Column1]]=Table1[[#This Row],[OFF1]]</f>
        <v>1</v>
      </c>
    </row>
    <row r="824" spans="1:25" ht="13" hidden="1" customHeight="1">
      <c r="A824" s="11">
        <v>818</v>
      </c>
      <c r="B824" s="47">
        <v>112181816</v>
      </c>
      <c r="C824" s="87" t="s">
        <v>887</v>
      </c>
      <c r="D824" s="11" t="s">
        <v>888</v>
      </c>
      <c r="E824" s="48" t="s">
        <v>31</v>
      </c>
      <c r="F824" s="48" t="s">
        <v>74</v>
      </c>
      <c r="G824" s="11" t="s">
        <v>64</v>
      </c>
      <c r="H824" s="11" t="s">
        <v>75</v>
      </c>
      <c r="I824" s="11">
        <v>1299</v>
      </c>
      <c r="J824" s="49" t="str">
        <f>VLOOKUP(Table1[[#This Row],[Psoft No]],[1]Roster!$C$1:$AJ$1369,9,0)</f>
        <v>Night Shift</v>
      </c>
      <c r="K824" s="49" t="s">
        <v>76</v>
      </c>
      <c r="L824" s="49" t="s">
        <v>36</v>
      </c>
      <c r="M824" s="49" t="str">
        <f>VLOOKUP(Table1[[#This Row],[Psoft No]],[1]Roster!$C$1:$AJ$1369,12,0)</f>
        <v>Thursday</v>
      </c>
      <c r="N824" s="48" t="s">
        <v>79</v>
      </c>
      <c r="O824" s="49" t="s">
        <v>37</v>
      </c>
      <c r="P824" s="11" t="s">
        <v>80</v>
      </c>
      <c r="Q824" s="11" t="s">
        <v>81</v>
      </c>
      <c r="R824" s="49" t="s">
        <v>642</v>
      </c>
      <c r="S824" s="11" t="s">
        <v>1775</v>
      </c>
      <c r="T824" s="126" t="s">
        <v>1</v>
      </c>
      <c r="U824" s="97" t="s">
        <v>2930</v>
      </c>
      <c r="V824" s="51">
        <v>45502</v>
      </c>
      <c r="W824" s="49" t="s">
        <v>1562</v>
      </c>
      <c r="X824" s="121" t="str">
        <f>VLOOKUP(Table1[[#This Row],[Psoft No]],[2]Roster_1788384531598!$E$1:$AU$1334,28,0)</f>
        <v>Wednesday</v>
      </c>
      <c r="Y824" s="121" t="b">
        <f>Table1[[#This Row],[Column1]]=Table1[[#This Row],[OFF1]]</f>
        <v>0</v>
      </c>
    </row>
    <row r="825" spans="1:25" ht="13" hidden="1" customHeight="1">
      <c r="A825" s="11">
        <v>819</v>
      </c>
      <c r="B825" s="47">
        <v>203993281</v>
      </c>
      <c r="C825" s="87" t="s">
        <v>889</v>
      </c>
      <c r="D825" s="11" t="s">
        <v>890</v>
      </c>
      <c r="E825" s="48" t="s">
        <v>31</v>
      </c>
      <c r="F825" s="48" t="s">
        <v>74</v>
      </c>
      <c r="G825" s="11" t="s">
        <v>64</v>
      </c>
      <c r="H825" s="11" t="s">
        <v>75</v>
      </c>
      <c r="I825" s="11">
        <v>1299</v>
      </c>
      <c r="J825" s="49" t="str">
        <f>VLOOKUP(Table1[[#This Row],[Psoft No]],[1]Roster!$C$1:$AJ$1369,9,0)</f>
        <v>Day Shift</v>
      </c>
      <c r="K825" s="49" t="s">
        <v>76</v>
      </c>
      <c r="L825" s="49" t="str">
        <f>VLOOKUP(Table1[[#This Row],[Psoft No]],[1]Roster!$C$1:$AJ$1369,11,0)</f>
        <v>Friday</v>
      </c>
      <c r="M825" s="49" t="str">
        <f>VLOOKUP(Table1[[#This Row],[Psoft No]],[1]Roster!$C$1:$AJ$1369,12,0)</f>
        <v>Saturday</v>
      </c>
      <c r="N825" s="48" t="s">
        <v>79</v>
      </c>
      <c r="O825" s="49" t="s">
        <v>37</v>
      </c>
      <c r="P825" s="11" t="s">
        <v>80</v>
      </c>
      <c r="Q825" s="11" t="s">
        <v>81</v>
      </c>
      <c r="R825" s="49" t="s">
        <v>642</v>
      </c>
      <c r="S825" s="11" t="s">
        <v>1775</v>
      </c>
      <c r="T825" s="126" t="str">
        <f>IF(COUNTIFS('DWD RAW File'!$E:$E,$B825,'DWD RAW File'!$AF:$AF,$C$1)&gt;0, IF(COUNTIFS('DWD RAW File'!$E:$E,$B825,'DWD RAW File'!$AF:$AF,$C$1,'DWD RAW File'!$AB:$AB,"Present")&gt;0,"6th Day OT","OFF"), IF(COUNTIFS('DWD RAW File'!$E:$E,$B825,'DWD RAW File'!$AG:$AG,$C$1)&gt;0, IF(COUNTIFS('DWD RAW File'!$E:$E,$B825,'DWD RAW File'!$AG:$AG,$C$1,'DWD RAW File'!$AB:$AB,"Present")&gt;0,"7th Day OT","OFF"), IF(COUNTIFS('DWD RAW File'!$E:$E,$B825,'DWD RAW File'!$AB:$AB,"Present")&gt;0, "P", IF(COUNTIFS('DWD RAW File'!$E:$E,$B825,'DWD RAW File'!$AB:$AB,"Not Present",'DWD RAW File'!$AK:$AK,"&lt;&gt;")&gt;0, _xlfn.XLOOKUP($B825,'DWD RAW File'!$E:$E,'DWD RAW File'!$AK:$AK,""), IF(COUNTIFS('DWD RAW File'!$E:$E,$B825,'DWD RAW File'!$AB:$AB,"Not Present",'DWD RAW File'!$AL:$AL,"&lt;&gt;")&gt;0, _xlfn.XLOOKUP($B825,'DWD RAW File'!$E:$E,'DWD RAW File'!$AL:$AL,""), "AB")))))</f>
        <v>P</v>
      </c>
      <c r="U825" s="97"/>
      <c r="V825" s="51">
        <v>45547</v>
      </c>
      <c r="W825" s="49" t="s">
        <v>1562</v>
      </c>
      <c r="X825" s="121" t="str">
        <f>VLOOKUP(Table1[[#This Row],[Psoft No]],[2]Roster_1788384531598!$E$1:$AU$1334,28,0)</f>
        <v>Friday</v>
      </c>
      <c r="Y825" s="121" t="b">
        <f>Table1[[#This Row],[Column1]]=Table1[[#This Row],[OFF1]]</f>
        <v>1</v>
      </c>
    </row>
    <row r="826" spans="1:25" ht="13" hidden="1" customHeight="1">
      <c r="A826" s="11">
        <v>820</v>
      </c>
      <c r="B826" s="47">
        <v>206846308</v>
      </c>
      <c r="C826" s="87" t="s">
        <v>1783</v>
      </c>
      <c r="D826" s="47" t="s">
        <v>1784</v>
      </c>
      <c r="E826" s="47" t="s">
        <v>31</v>
      </c>
      <c r="F826" s="48" t="s">
        <v>74</v>
      </c>
      <c r="G826" s="11" t="s">
        <v>64</v>
      </c>
      <c r="H826" s="11" t="s">
        <v>75</v>
      </c>
      <c r="I826" s="47">
        <v>1299</v>
      </c>
      <c r="J826" s="49" t="str">
        <f>VLOOKUP(Table1[[#This Row],[Psoft No]],[1]Roster!$C$1:$AJ$1369,9,0)</f>
        <v>Night Shift</v>
      </c>
      <c r="K826" s="49" t="s">
        <v>76</v>
      </c>
      <c r="L826" s="49" t="str">
        <f>VLOOKUP(Table1[[#This Row],[Psoft No]],[1]Roster!$C$1:$AJ$1369,11,0)</f>
        <v>Sunday</v>
      </c>
      <c r="M826" s="49" t="str">
        <f>VLOOKUP(Table1[[#This Row],[Psoft No]],[1]Roster!$C$1:$AJ$1369,12,0)</f>
        <v>Monday</v>
      </c>
      <c r="N826" s="49" t="s">
        <v>89</v>
      </c>
      <c r="O826" s="49" t="s">
        <v>37</v>
      </c>
      <c r="P826" s="11" t="s">
        <v>80</v>
      </c>
      <c r="Q826" s="47" t="s">
        <v>90</v>
      </c>
      <c r="R826" s="11" t="s">
        <v>2772</v>
      </c>
      <c r="S826" s="47" t="s">
        <v>2650</v>
      </c>
      <c r="T826" s="126" t="str">
        <f>IF(COUNTIFS('DWD RAW File'!$E:$E,$B826,'DWD RAW File'!$AF:$AF,$C$1)&gt;0, IF(COUNTIFS('DWD RAW File'!$E:$E,$B826,'DWD RAW File'!$AF:$AF,$C$1,'DWD RAW File'!$AB:$AB,"Present")&gt;0,"6th Day OT","OFF"), IF(COUNTIFS('DWD RAW File'!$E:$E,$B826,'DWD RAW File'!$AG:$AG,$C$1)&gt;0, IF(COUNTIFS('DWD RAW File'!$E:$E,$B826,'DWD RAW File'!$AG:$AG,$C$1,'DWD RAW File'!$AB:$AB,"Present")&gt;0,"7th Day OT","OFF"), IF(COUNTIFS('DWD RAW File'!$E:$E,$B826,'DWD RAW File'!$AB:$AB,"Present")&gt;0, "P", IF(COUNTIFS('DWD RAW File'!$E:$E,$B826,'DWD RAW File'!$AB:$AB,"Not Present",'DWD RAW File'!$AK:$AK,"&lt;&gt;")&gt;0, _xlfn.XLOOKUP($B826,'DWD RAW File'!$E:$E,'DWD RAW File'!$AK:$AK,""), IF(COUNTIFS('DWD RAW File'!$E:$E,$B826,'DWD RAW File'!$AB:$AB,"Not Present",'DWD RAW File'!$AL:$AL,"&lt;&gt;")&gt;0, _xlfn.XLOOKUP($B826,'DWD RAW File'!$E:$E,'DWD RAW File'!$AL:$AL,""), "AB")))))</f>
        <v>P</v>
      </c>
      <c r="U826" s="97"/>
      <c r="V826" s="51">
        <v>46013</v>
      </c>
      <c r="W826" s="49" t="s">
        <v>1562</v>
      </c>
      <c r="X826" s="121" t="str">
        <f>VLOOKUP(Table1[[#This Row],[Psoft No]],[2]Roster_1788384531598!$E$1:$AU$1334,28,0)</f>
        <v>Sunday</v>
      </c>
      <c r="Y826" s="121" t="b">
        <f>Table1[[#This Row],[Column1]]=Table1[[#This Row],[OFF1]]</f>
        <v>1</v>
      </c>
    </row>
    <row r="827" spans="1:25" ht="13" hidden="1" customHeight="1">
      <c r="A827" s="11">
        <v>821</v>
      </c>
      <c r="B827" s="47">
        <v>203736752</v>
      </c>
      <c r="C827" s="87" t="s">
        <v>891</v>
      </c>
      <c r="D827" s="11" t="s">
        <v>892</v>
      </c>
      <c r="E827" s="48" t="s">
        <v>31</v>
      </c>
      <c r="F827" s="48" t="s">
        <v>74</v>
      </c>
      <c r="G827" s="11" t="s">
        <v>64</v>
      </c>
      <c r="H827" s="11" t="s">
        <v>75</v>
      </c>
      <c r="I827" s="11">
        <v>1299</v>
      </c>
      <c r="J827" s="49" t="str">
        <f>VLOOKUP(Table1[[#This Row],[Psoft No]],[1]Roster!$C$1:$AJ$1369,9,0)</f>
        <v>Day Shift</v>
      </c>
      <c r="K827" s="49" t="s">
        <v>76</v>
      </c>
      <c r="L827" s="49" t="str">
        <f>VLOOKUP(Table1[[#This Row],[Psoft No]],[1]Roster!$C$1:$AJ$1369,11,0)</f>
        <v>Friday</v>
      </c>
      <c r="M827" s="49" t="str">
        <f>VLOOKUP(Table1[[#This Row],[Psoft No]],[1]Roster!$C$1:$AJ$1369,12,0)</f>
        <v>Saturday</v>
      </c>
      <c r="N827" s="48" t="s">
        <v>86</v>
      </c>
      <c r="O827" s="49" t="s">
        <v>37</v>
      </c>
      <c r="P827" s="11" t="s">
        <v>80</v>
      </c>
      <c r="Q827" s="11" t="s">
        <v>99</v>
      </c>
      <c r="R827" s="11" t="s">
        <v>634</v>
      </c>
      <c r="S827" s="11" t="s">
        <v>2652</v>
      </c>
      <c r="T827" s="126" t="str">
        <f>IF(COUNTIFS('DWD RAW File'!$E:$E,$B827,'DWD RAW File'!$AF:$AF,$C$1)&gt;0, IF(COUNTIFS('DWD RAW File'!$E:$E,$B827,'DWD RAW File'!$AF:$AF,$C$1,'DWD RAW File'!$AB:$AB,"Present")&gt;0,"6th Day OT","OFF"), IF(COUNTIFS('DWD RAW File'!$E:$E,$B827,'DWD RAW File'!$AG:$AG,$C$1)&gt;0, IF(COUNTIFS('DWD RAW File'!$E:$E,$B827,'DWD RAW File'!$AG:$AG,$C$1,'DWD RAW File'!$AB:$AB,"Present")&gt;0,"7th Day OT","OFF"), IF(COUNTIFS('DWD RAW File'!$E:$E,$B827,'DWD RAW File'!$AB:$AB,"Present")&gt;0, "P", IF(COUNTIFS('DWD RAW File'!$E:$E,$B827,'DWD RAW File'!$AB:$AB,"Not Present",'DWD RAW File'!$AK:$AK,"&lt;&gt;")&gt;0, _xlfn.XLOOKUP($B827,'DWD RAW File'!$E:$E,'DWD RAW File'!$AK:$AK,""), IF(COUNTIFS('DWD RAW File'!$E:$E,$B827,'DWD RAW File'!$AB:$AB,"Not Present",'DWD RAW File'!$AL:$AL,"&lt;&gt;")&gt;0, _xlfn.XLOOKUP($B827,'DWD RAW File'!$E:$E,'DWD RAW File'!$AL:$AL,""), "AB")))))</f>
        <v>P</v>
      </c>
      <c r="U827" s="97"/>
      <c r="V827" s="51">
        <v>45502</v>
      </c>
      <c r="W827" s="49" t="s">
        <v>1562</v>
      </c>
      <c r="X827" s="121" t="str">
        <f>VLOOKUP(Table1[[#This Row],[Psoft No]],[2]Roster_1788384531598!$E$1:$AU$1334,28,0)</f>
        <v>Friday</v>
      </c>
      <c r="Y827" s="121" t="b">
        <f>Table1[[#This Row],[Column1]]=Table1[[#This Row],[OFF1]]</f>
        <v>1</v>
      </c>
    </row>
    <row r="828" spans="1:25" ht="13" hidden="1" customHeight="1">
      <c r="A828" s="11">
        <v>822</v>
      </c>
      <c r="B828" s="47">
        <v>204886570</v>
      </c>
      <c r="C828" s="87" t="s">
        <v>893</v>
      </c>
      <c r="D828" s="11" t="s">
        <v>894</v>
      </c>
      <c r="E828" s="48" t="s">
        <v>31</v>
      </c>
      <c r="F828" s="48" t="s">
        <v>74</v>
      </c>
      <c r="G828" s="11" t="s">
        <v>64</v>
      </c>
      <c r="H828" s="11" t="s">
        <v>75</v>
      </c>
      <c r="I828" s="11">
        <v>1299</v>
      </c>
      <c r="J828" s="49" t="str">
        <f>VLOOKUP(Table1[[#This Row],[Psoft No]],[1]Roster!$C$1:$AJ$1369,9,0)</f>
        <v>Night Shift</v>
      </c>
      <c r="K828" s="49" t="s">
        <v>76</v>
      </c>
      <c r="L828" s="49" t="str">
        <f>VLOOKUP(Table1[[#This Row],[Psoft No]],[1]Roster!$C$1:$AJ$1369,11,0)</f>
        <v>Wednesday</v>
      </c>
      <c r="M828" s="49" t="str">
        <f>VLOOKUP(Table1[[#This Row],[Psoft No]],[1]Roster!$C$1:$AJ$1369,12,0)</f>
        <v>Thursday</v>
      </c>
      <c r="N828" s="48" t="s">
        <v>86</v>
      </c>
      <c r="O828" s="49" t="s">
        <v>37</v>
      </c>
      <c r="P828" s="11" t="s">
        <v>80</v>
      </c>
      <c r="Q828" s="11" t="s">
        <v>90</v>
      </c>
      <c r="R828" s="49" t="s">
        <v>642</v>
      </c>
      <c r="S828" s="11" t="s">
        <v>1775</v>
      </c>
      <c r="T828" s="126" t="str">
        <f>IF(COUNTIFS('DWD RAW File'!$E:$E,$B828,'DWD RAW File'!$AF:$AF,$C$1)&gt;0, IF(COUNTIFS('DWD RAW File'!$E:$E,$B828,'DWD RAW File'!$AF:$AF,$C$1,'DWD RAW File'!$AB:$AB,"Present")&gt;0,"6th Day OT","OFF"), IF(COUNTIFS('DWD RAW File'!$E:$E,$B828,'DWD RAW File'!$AG:$AG,$C$1)&gt;0, IF(COUNTIFS('DWD RAW File'!$E:$E,$B828,'DWD RAW File'!$AG:$AG,$C$1,'DWD RAW File'!$AB:$AB,"Present")&gt;0,"7th Day OT","OFF"), IF(COUNTIFS('DWD RAW File'!$E:$E,$B828,'DWD RAW File'!$AB:$AB,"Present")&gt;0, "P", IF(COUNTIFS('DWD RAW File'!$E:$E,$B828,'DWD RAW File'!$AB:$AB,"Not Present",'DWD RAW File'!$AK:$AK,"&lt;&gt;")&gt;0, _xlfn.XLOOKUP($B828,'DWD RAW File'!$E:$E,'DWD RAW File'!$AK:$AK,""), IF(COUNTIFS('DWD RAW File'!$E:$E,$B828,'DWD RAW File'!$AB:$AB,"Not Present",'DWD RAW File'!$AL:$AL,"&lt;&gt;")&gt;0, _xlfn.XLOOKUP($B828,'DWD RAW File'!$E:$E,'DWD RAW File'!$AL:$AL,""), "AB")))))</f>
        <v>OFF</v>
      </c>
      <c r="U828" s="97"/>
      <c r="V828" s="51">
        <v>45719</v>
      </c>
      <c r="W828" s="49" t="s">
        <v>1562</v>
      </c>
      <c r="X828" s="121" t="str">
        <f>VLOOKUP(Table1[[#This Row],[Psoft No]],[2]Roster_1788384531598!$E$1:$AU$1334,28,0)</f>
        <v>Wednesday</v>
      </c>
      <c r="Y828" s="121" t="b">
        <f>Table1[[#This Row],[Column1]]=Table1[[#This Row],[OFF1]]</f>
        <v>1</v>
      </c>
    </row>
    <row r="829" spans="1:25" ht="13" hidden="1" customHeight="1">
      <c r="A829" s="11">
        <v>823</v>
      </c>
      <c r="B829" s="47">
        <v>204060922</v>
      </c>
      <c r="C829" s="87" t="s">
        <v>895</v>
      </c>
      <c r="D829" s="11" t="s">
        <v>896</v>
      </c>
      <c r="E829" s="48" t="s">
        <v>31</v>
      </c>
      <c r="F829" s="48" t="s">
        <v>74</v>
      </c>
      <c r="G829" s="11" t="s">
        <v>64</v>
      </c>
      <c r="H829" s="11" t="s">
        <v>75</v>
      </c>
      <c r="I829" s="11">
        <v>1299</v>
      </c>
      <c r="J829" s="49" t="str">
        <f>VLOOKUP(Table1[[#This Row],[Psoft No]],[1]Roster!$C$1:$AJ$1369,9,0)</f>
        <v>Night Shift</v>
      </c>
      <c r="K829" s="49" t="s">
        <v>76</v>
      </c>
      <c r="L829" s="49" t="str">
        <f>VLOOKUP(Table1[[#This Row],[Psoft No]],[1]Roster!$C$1:$AJ$1369,11,0)</f>
        <v>Tuesday</v>
      </c>
      <c r="M829" s="49" t="str">
        <f>VLOOKUP(Table1[[#This Row],[Psoft No]],[1]Roster!$C$1:$AJ$1369,12,0)</f>
        <v>Wednesday</v>
      </c>
      <c r="N829" s="48" t="s">
        <v>86</v>
      </c>
      <c r="O829" s="49" t="s">
        <v>37</v>
      </c>
      <c r="P829" s="11" t="s">
        <v>80</v>
      </c>
      <c r="Q829" s="11" t="s">
        <v>90</v>
      </c>
      <c r="R829" s="11" t="s">
        <v>2773</v>
      </c>
      <c r="S829" s="11" t="s">
        <v>2774</v>
      </c>
      <c r="T829" s="126" t="str">
        <f>IF(COUNTIFS('DWD RAW File'!$E:$E,$B829,'DWD RAW File'!$AF:$AF,$C$1)&gt;0, IF(COUNTIFS('DWD RAW File'!$E:$E,$B829,'DWD RAW File'!$AF:$AF,$C$1,'DWD RAW File'!$AB:$AB,"Present")&gt;0,"6th Day OT","OFF"), IF(COUNTIFS('DWD RAW File'!$E:$E,$B829,'DWD RAW File'!$AG:$AG,$C$1)&gt;0, IF(COUNTIFS('DWD RAW File'!$E:$E,$B829,'DWD RAW File'!$AG:$AG,$C$1,'DWD RAW File'!$AB:$AB,"Present")&gt;0,"7th Day OT","OFF"), IF(COUNTIFS('DWD RAW File'!$E:$E,$B829,'DWD RAW File'!$AB:$AB,"Present")&gt;0, "P", IF(COUNTIFS('DWD RAW File'!$E:$E,$B829,'DWD RAW File'!$AB:$AB,"Not Present",'DWD RAW File'!$AK:$AK,"&lt;&gt;")&gt;0, _xlfn.XLOOKUP($B829,'DWD RAW File'!$E:$E,'DWD RAW File'!$AK:$AK,""), IF(COUNTIFS('DWD RAW File'!$E:$E,$B829,'DWD RAW File'!$AB:$AB,"Not Present",'DWD RAW File'!$AL:$AL,"&lt;&gt;")&gt;0, _xlfn.XLOOKUP($B829,'DWD RAW File'!$E:$E,'DWD RAW File'!$AL:$AL,""), "AB")))))</f>
        <v>OFF</v>
      </c>
      <c r="U829" s="97"/>
      <c r="V829" s="51">
        <v>45558</v>
      </c>
      <c r="W829" s="49" t="s">
        <v>1562</v>
      </c>
      <c r="X829" s="121" t="str">
        <f>VLOOKUP(Table1[[#This Row],[Psoft No]],[2]Roster_1788384531598!$E$1:$AU$1334,28,0)</f>
        <v>Tuesday</v>
      </c>
      <c r="Y829" s="121" t="b">
        <f>Table1[[#This Row],[Column1]]=Table1[[#This Row],[OFF1]]</f>
        <v>1</v>
      </c>
    </row>
    <row r="830" spans="1:25" ht="13" hidden="1" customHeight="1">
      <c r="A830" s="11">
        <v>824</v>
      </c>
      <c r="B830" s="47">
        <v>206846309</v>
      </c>
      <c r="C830" s="87" t="s">
        <v>1793</v>
      </c>
      <c r="D830" s="47" t="s">
        <v>1794</v>
      </c>
      <c r="E830" s="47" t="s">
        <v>31</v>
      </c>
      <c r="F830" s="48" t="s">
        <v>74</v>
      </c>
      <c r="G830" s="11" t="s">
        <v>64</v>
      </c>
      <c r="H830" s="11" t="s">
        <v>75</v>
      </c>
      <c r="I830" s="47">
        <v>1299</v>
      </c>
      <c r="J830" s="49" t="str">
        <f>VLOOKUP(Table1[[#This Row],[Psoft No]],[1]Roster!$C$1:$AJ$1369,9,0)</f>
        <v>Night Shift</v>
      </c>
      <c r="K830" s="49" t="s">
        <v>76</v>
      </c>
      <c r="L830" s="49" t="str">
        <f>VLOOKUP(Table1[[#This Row],[Psoft No]],[1]Roster!$C$1:$AJ$1369,11,0)</f>
        <v>Tuesday</v>
      </c>
      <c r="M830" s="49" t="str">
        <f>VLOOKUP(Table1[[#This Row],[Psoft No]],[1]Roster!$C$1:$AJ$1369,12,0)</f>
        <v>Wednesday</v>
      </c>
      <c r="N830" s="49" t="s">
        <v>89</v>
      </c>
      <c r="O830" s="49" t="s">
        <v>37</v>
      </c>
      <c r="P830" s="11" t="s">
        <v>80</v>
      </c>
      <c r="Q830" s="47" t="s">
        <v>90</v>
      </c>
      <c r="R830" s="49" t="s">
        <v>2653</v>
      </c>
      <c r="S830" s="47" t="s">
        <v>637</v>
      </c>
      <c r="T830" s="126" t="str">
        <f>IF(COUNTIFS('DWD RAW File'!$E:$E,$B830,'DWD RAW File'!$AF:$AF,$C$1)&gt;0, IF(COUNTIFS('DWD RAW File'!$E:$E,$B830,'DWD RAW File'!$AF:$AF,$C$1,'DWD RAW File'!$AB:$AB,"Present")&gt;0,"6th Day OT","OFF"), IF(COUNTIFS('DWD RAW File'!$E:$E,$B830,'DWD RAW File'!$AG:$AG,$C$1)&gt;0, IF(COUNTIFS('DWD RAW File'!$E:$E,$B830,'DWD RAW File'!$AG:$AG,$C$1,'DWD RAW File'!$AB:$AB,"Present")&gt;0,"7th Day OT","OFF"), IF(COUNTIFS('DWD RAW File'!$E:$E,$B830,'DWD RAW File'!$AB:$AB,"Present")&gt;0, "P", IF(COUNTIFS('DWD RAW File'!$E:$E,$B830,'DWD RAW File'!$AB:$AB,"Not Present",'DWD RAW File'!$AK:$AK,"&lt;&gt;")&gt;0, _xlfn.XLOOKUP($B830,'DWD RAW File'!$E:$E,'DWD RAW File'!$AK:$AK,""), IF(COUNTIFS('DWD RAW File'!$E:$E,$B830,'DWD RAW File'!$AB:$AB,"Not Present",'DWD RAW File'!$AL:$AL,"&lt;&gt;")&gt;0, _xlfn.XLOOKUP($B830,'DWD RAW File'!$E:$E,'DWD RAW File'!$AL:$AL,""), "AB")))))</f>
        <v>OFF</v>
      </c>
      <c r="U830" s="97"/>
      <c r="V830" s="51">
        <v>46013</v>
      </c>
      <c r="W830" s="49" t="s">
        <v>1562</v>
      </c>
      <c r="X830" s="121" t="str">
        <f>VLOOKUP(Table1[[#This Row],[Psoft No]],[2]Roster_1788384531598!$E$1:$AU$1334,28,0)</f>
        <v>Tuesday</v>
      </c>
      <c r="Y830" s="121" t="b">
        <f>Table1[[#This Row],[Column1]]=Table1[[#This Row],[OFF1]]</f>
        <v>1</v>
      </c>
    </row>
    <row r="831" spans="1:25" ht="13" hidden="1" customHeight="1">
      <c r="A831" s="11">
        <v>825</v>
      </c>
      <c r="B831" s="47">
        <v>203993118</v>
      </c>
      <c r="C831" s="87" t="s">
        <v>897</v>
      </c>
      <c r="D831" s="11" t="s">
        <v>898</v>
      </c>
      <c r="E831" s="48" t="s">
        <v>31</v>
      </c>
      <c r="F831" s="48" t="s">
        <v>74</v>
      </c>
      <c r="G831" s="11" t="s">
        <v>64</v>
      </c>
      <c r="H831" s="11" t="s">
        <v>75</v>
      </c>
      <c r="I831" s="11">
        <v>1299</v>
      </c>
      <c r="J831" s="49" t="str">
        <f>VLOOKUP(Table1[[#This Row],[Psoft No]],[1]Roster!$C$1:$AJ$1369,9,0)</f>
        <v>Night Shift</v>
      </c>
      <c r="K831" s="49" t="s">
        <v>76</v>
      </c>
      <c r="L831" s="49" t="str">
        <f>VLOOKUP(Table1[[#This Row],[Psoft No]],[1]Roster!$C$1:$AJ$1369,11,0)</f>
        <v>Sunday</v>
      </c>
      <c r="M831" s="49" t="str">
        <f>VLOOKUP(Table1[[#This Row],[Psoft No]],[1]Roster!$C$1:$AJ$1369,12,0)</f>
        <v>Monday</v>
      </c>
      <c r="N831" s="49" t="s">
        <v>89</v>
      </c>
      <c r="O831" s="49" t="s">
        <v>37</v>
      </c>
      <c r="P831" s="11" t="s">
        <v>80</v>
      </c>
      <c r="Q831" s="11" t="s">
        <v>90</v>
      </c>
      <c r="R831" s="11" t="s">
        <v>626</v>
      </c>
      <c r="S831" s="11" t="s">
        <v>627</v>
      </c>
      <c r="T831" s="126" t="str">
        <f>IF(COUNTIFS('DWD RAW File'!$E:$E,$B831,'DWD RAW File'!$AF:$AF,$C$1)&gt;0, IF(COUNTIFS('DWD RAW File'!$E:$E,$B831,'DWD RAW File'!$AF:$AF,$C$1,'DWD RAW File'!$AB:$AB,"Present")&gt;0,"6th Day OT","OFF"), IF(COUNTIFS('DWD RAW File'!$E:$E,$B831,'DWD RAW File'!$AG:$AG,$C$1)&gt;0, IF(COUNTIFS('DWD RAW File'!$E:$E,$B831,'DWD RAW File'!$AG:$AG,$C$1,'DWD RAW File'!$AB:$AB,"Present")&gt;0,"7th Day OT","OFF"), IF(COUNTIFS('DWD RAW File'!$E:$E,$B831,'DWD RAW File'!$AB:$AB,"Present")&gt;0, "P", IF(COUNTIFS('DWD RAW File'!$E:$E,$B831,'DWD RAW File'!$AB:$AB,"Not Present",'DWD RAW File'!$AK:$AK,"&lt;&gt;")&gt;0, _xlfn.XLOOKUP($B831,'DWD RAW File'!$E:$E,'DWD RAW File'!$AK:$AK,""), IF(COUNTIFS('DWD RAW File'!$E:$E,$B831,'DWD RAW File'!$AB:$AB,"Not Present",'DWD RAW File'!$AL:$AL,"&lt;&gt;")&gt;0, _xlfn.XLOOKUP($B831,'DWD RAW File'!$E:$E,'DWD RAW File'!$AL:$AL,""), "AB")))))</f>
        <v>P</v>
      </c>
      <c r="U831" s="97"/>
      <c r="V831" s="51">
        <v>45547</v>
      </c>
      <c r="W831" s="49" t="s">
        <v>1562</v>
      </c>
      <c r="X831" s="121" t="str">
        <f>VLOOKUP(Table1[[#This Row],[Psoft No]],[2]Roster_1788384531598!$E$1:$AU$1334,28,0)</f>
        <v>Sunday</v>
      </c>
      <c r="Y831" s="121" t="b">
        <f>Table1[[#This Row],[Column1]]=Table1[[#This Row],[OFF1]]</f>
        <v>1</v>
      </c>
    </row>
    <row r="832" spans="1:25" ht="13" hidden="1" customHeight="1">
      <c r="A832" s="11">
        <v>826</v>
      </c>
      <c r="B832" s="47">
        <v>205199352</v>
      </c>
      <c r="C832" s="88" t="s">
        <v>2013</v>
      </c>
      <c r="D832" s="11" t="s">
        <v>2014</v>
      </c>
      <c r="E832" s="48" t="s">
        <v>31</v>
      </c>
      <c r="F832" s="48" t="s">
        <v>74</v>
      </c>
      <c r="G832" s="11" t="s">
        <v>64</v>
      </c>
      <c r="H832" s="11" t="s">
        <v>75</v>
      </c>
      <c r="I832" s="11">
        <v>1299</v>
      </c>
      <c r="J832" s="49" t="str">
        <f>VLOOKUP(Table1[[#This Row],[Psoft No]],[1]Roster!$C$1:$AJ$1369,9,0)</f>
        <v>Night Shift</v>
      </c>
      <c r="K832" s="49" t="s">
        <v>76</v>
      </c>
      <c r="L832" s="49" t="str">
        <f>VLOOKUP(Table1[[#This Row],[Psoft No]],[1]Roster!$C$1:$AJ$1369,11,0)</f>
        <v>Friday</v>
      </c>
      <c r="M832" s="49" t="str">
        <f>VLOOKUP(Table1[[#This Row],[Psoft No]],[1]Roster!$C$1:$AJ$1369,12,0)</f>
        <v>Saturday</v>
      </c>
      <c r="N832" s="49" t="s">
        <v>79</v>
      </c>
      <c r="O832" s="49" t="s">
        <v>37</v>
      </c>
      <c r="P832" s="11" t="s">
        <v>80</v>
      </c>
      <c r="Q832" s="11" t="s">
        <v>96</v>
      </c>
      <c r="R832" s="11" t="s">
        <v>2773</v>
      </c>
      <c r="S832" s="11" t="s">
        <v>2774</v>
      </c>
      <c r="T832" s="126" t="str">
        <f>IF(COUNTIFS('DWD RAW File'!$E:$E,$B832,'DWD RAW File'!$AF:$AF,$C$1)&gt;0, IF(COUNTIFS('DWD RAW File'!$E:$E,$B832,'DWD RAW File'!$AF:$AF,$C$1,'DWD RAW File'!$AB:$AB,"Present")&gt;0,"6th Day OT","OFF"), IF(COUNTIFS('DWD RAW File'!$E:$E,$B832,'DWD RAW File'!$AG:$AG,$C$1)&gt;0, IF(COUNTIFS('DWD RAW File'!$E:$E,$B832,'DWD RAW File'!$AG:$AG,$C$1,'DWD RAW File'!$AB:$AB,"Present")&gt;0,"7th Day OT","OFF"), IF(COUNTIFS('DWD RAW File'!$E:$E,$B832,'DWD RAW File'!$AB:$AB,"Present")&gt;0, "P", IF(COUNTIFS('DWD RAW File'!$E:$E,$B832,'DWD RAW File'!$AB:$AB,"Not Present",'DWD RAW File'!$AK:$AK,"&lt;&gt;")&gt;0, _xlfn.XLOOKUP($B832,'DWD RAW File'!$E:$E,'DWD RAW File'!$AK:$AK,""), IF(COUNTIFS('DWD RAW File'!$E:$E,$B832,'DWD RAW File'!$AB:$AB,"Not Present",'DWD RAW File'!$AL:$AL,"&lt;&gt;")&gt;0, _xlfn.XLOOKUP($B832,'DWD RAW File'!$E:$E,'DWD RAW File'!$AL:$AL,""), "AB")))))</f>
        <v>P</v>
      </c>
      <c r="U832" s="97"/>
      <c r="V832" s="51">
        <v>46048</v>
      </c>
      <c r="W832" s="49" t="s">
        <v>1562</v>
      </c>
      <c r="X832" s="121" t="str">
        <f>VLOOKUP(Table1[[#This Row],[Psoft No]],[2]Roster_1788384531598!$E$1:$AU$1334,28,0)</f>
        <v>Friday</v>
      </c>
      <c r="Y832" s="121" t="b">
        <f>Table1[[#This Row],[Column1]]=Table1[[#This Row],[OFF1]]</f>
        <v>1</v>
      </c>
    </row>
    <row r="833" spans="1:25" ht="13" hidden="1" customHeight="1">
      <c r="A833" s="11">
        <v>827</v>
      </c>
      <c r="B833" s="47">
        <v>204010090</v>
      </c>
      <c r="C833" s="87" t="s">
        <v>2270</v>
      </c>
      <c r="D833" s="11" t="s">
        <v>2271</v>
      </c>
      <c r="E833" s="48" t="s">
        <v>31</v>
      </c>
      <c r="F833" s="48" t="s">
        <v>74</v>
      </c>
      <c r="G833" s="11" t="s">
        <v>64</v>
      </c>
      <c r="H833" s="11" t="s">
        <v>75</v>
      </c>
      <c r="I833" s="11">
        <v>1299</v>
      </c>
      <c r="J833" s="49" t="str">
        <f>VLOOKUP(Table1[[#This Row],[Psoft No]],[1]Roster!$C$1:$AJ$1369,9,0)</f>
        <v>Night Shift</v>
      </c>
      <c r="K833" s="49" t="s">
        <v>76</v>
      </c>
      <c r="L833" s="49" t="str">
        <f>VLOOKUP(Table1[[#This Row],[Psoft No]],[1]Roster!$C$1:$AJ$1369,11,0)</f>
        <v>Sunday</v>
      </c>
      <c r="M833" s="49" t="str">
        <f>VLOOKUP(Table1[[#This Row],[Psoft No]],[1]Roster!$C$1:$AJ$1369,12,0)</f>
        <v>Monday</v>
      </c>
      <c r="N833" s="48" t="s">
        <v>86</v>
      </c>
      <c r="O833" s="49" t="s">
        <v>37</v>
      </c>
      <c r="P833" s="11" t="s">
        <v>80</v>
      </c>
      <c r="Q833" s="11" t="s">
        <v>90</v>
      </c>
      <c r="R833" s="11" t="s">
        <v>634</v>
      </c>
      <c r="S833" s="11" t="s">
        <v>2652</v>
      </c>
      <c r="T833" s="126" t="str">
        <f>IF(COUNTIFS('DWD RAW File'!$E:$E,$B833,'DWD RAW File'!$AF:$AF,$C$1)&gt;0, IF(COUNTIFS('DWD RAW File'!$E:$E,$B833,'DWD RAW File'!$AF:$AF,$C$1,'DWD RAW File'!$AB:$AB,"Present")&gt;0,"6th Day OT","OFF"), IF(COUNTIFS('DWD RAW File'!$E:$E,$B833,'DWD RAW File'!$AG:$AG,$C$1)&gt;0, IF(COUNTIFS('DWD RAW File'!$E:$E,$B833,'DWD RAW File'!$AG:$AG,$C$1,'DWD RAW File'!$AB:$AB,"Present")&gt;0,"7th Day OT","OFF"), IF(COUNTIFS('DWD RAW File'!$E:$E,$B833,'DWD RAW File'!$AB:$AB,"Present")&gt;0, "P", IF(COUNTIFS('DWD RAW File'!$E:$E,$B833,'DWD RAW File'!$AB:$AB,"Not Present",'DWD RAW File'!$AK:$AK,"&lt;&gt;")&gt;0, _xlfn.XLOOKUP($B833,'DWD RAW File'!$E:$E,'DWD RAW File'!$AK:$AK,""), IF(COUNTIFS('DWD RAW File'!$E:$E,$B833,'DWD RAW File'!$AB:$AB,"Not Present",'DWD RAW File'!$AL:$AL,"&lt;&gt;")&gt;0, _xlfn.XLOOKUP($B833,'DWD RAW File'!$E:$E,'DWD RAW File'!$AL:$AL,""), "AB")))))</f>
        <v>P</v>
      </c>
      <c r="U833" s="97"/>
      <c r="V833" s="51">
        <v>45551</v>
      </c>
      <c r="W833" s="49" t="s">
        <v>1563</v>
      </c>
      <c r="X833" s="121" t="str">
        <f>VLOOKUP(Table1[[#This Row],[Psoft No]],[2]Roster_1788384531598!$E$1:$AU$1334,28,0)</f>
        <v>Sunday</v>
      </c>
      <c r="Y833" s="121" t="b">
        <f>Table1[[#This Row],[Column1]]=Table1[[#This Row],[OFF1]]</f>
        <v>1</v>
      </c>
    </row>
    <row r="834" spans="1:25" ht="13" hidden="1" customHeight="1">
      <c r="A834" s="11">
        <v>828</v>
      </c>
      <c r="B834" s="47">
        <v>206850966</v>
      </c>
      <c r="C834" s="87" t="s">
        <v>1821</v>
      </c>
      <c r="D834" s="11" t="s">
        <v>1822</v>
      </c>
      <c r="E834" s="48" t="s">
        <v>31</v>
      </c>
      <c r="F834" s="48" t="s">
        <v>74</v>
      </c>
      <c r="G834" s="11" t="s">
        <v>64</v>
      </c>
      <c r="H834" s="11" t="s">
        <v>75</v>
      </c>
      <c r="I834" s="11">
        <v>1299</v>
      </c>
      <c r="J834" s="49" t="str">
        <f>VLOOKUP(Table1[[#This Row],[Psoft No]],[1]Roster!$C$1:$AJ$1369,9,0)</f>
        <v>Night Shift</v>
      </c>
      <c r="K834" s="49" t="s">
        <v>76</v>
      </c>
      <c r="L834" s="49" t="str">
        <f>VLOOKUP(Table1[[#This Row],[Psoft No]],[1]Roster!$C$1:$AJ$1369,11,0)</f>
        <v>Thursday</v>
      </c>
      <c r="M834" s="49" t="str">
        <f>VLOOKUP(Table1[[#This Row],[Psoft No]],[1]Roster!$C$1:$AJ$1369,12,0)</f>
        <v>Friday</v>
      </c>
      <c r="N834" s="49" t="s">
        <v>89</v>
      </c>
      <c r="O834" s="48" t="s">
        <v>37</v>
      </c>
      <c r="P834" s="48" t="s">
        <v>80</v>
      </c>
      <c r="Q834" s="11" t="s">
        <v>90</v>
      </c>
      <c r="R834" s="49" t="s">
        <v>642</v>
      </c>
      <c r="S834" s="11" t="s">
        <v>1775</v>
      </c>
      <c r="T834" s="126" t="str">
        <f>IF(COUNTIFS('DWD RAW File'!$E:$E,$B834,'DWD RAW File'!$AF:$AF,$C$1)&gt;0, IF(COUNTIFS('DWD RAW File'!$E:$E,$B834,'DWD RAW File'!$AF:$AF,$C$1,'DWD RAW File'!$AB:$AB,"Present")&gt;0,"6th Day OT","OFF"), IF(COUNTIFS('DWD RAW File'!$E:$E,$B834,'DWD RAW File'!$AG:$AG,$C$1)&gt;0, IF(COUNTIFS('DWD RAW File'!$E:$E,$B834,'DWD RAW File'!$AG:$AG,$C$1,'DWD RAW File'!$AB:$AB,"Present")&gt;0,"7th Day OT","OFF"), IF(COUNTIFS('DWD RAW File'!$E:$E,$B834,'DWD RAW File'!$AB:$AB,"Present")&gt;0, "P", IF(COUNTIFS('DWD RAW File'!$E:$E,$B834,'DWD RAW File'!$AB:$AB,"Not Present",'DWD RAW File'!$AK:$AK,"&lt;&gt;")&gt;0, _xlfn.XLOOKUP($B834,'DWD RAW File'!$E:$E,'DWD RAW File'!$AK:$AK,""), IF(COUNTIFS('DWD RAW File'!$E:$E,$B834,'DWD RAW File'!$AB:$AB,"Not Present",'DWD RAW File'!$AL:$AL,"&lt;&gt;")&gt;0, _xlfn.XLOOKUP($B834,'DWD RAW File'!$E:$E,'DWD RAW File'!$AL:$AL,""), "AB")))))</f>
        <v>P</v>
      </c>
      <c r="U834" s="97"/>
      <c r="V834" s="51">
        <v>46030</v>
      </c>
      <c r="W834" s="49" t="s">
        <v>1562</v>
      </c>
      <c r="X834" s="121" t="str">
        <f>VLOOKUP(Table1[[#This Row],[Psoft No]],[2]Roster_1788384531598!$E$1:$AU$1334,28,0)</f>
        <v>Thursday</v>
      </c>
      <c r="Y834" s="121" t="b">
        <f>Table1[[#This Row],[Column1]]=Table1[[#This Row],[OFF1]]</f>
        <v>1</v>
      </c>
    </row>
    <row r="835" spans="1:25" ht="13" hidden="1" customHeight="1">
      <c r="A835" s="11">
        <v>829</v>
      </c>
      <c r="B835" s="47">
        <v>203850808</v>
      </c>
      <c r="C835" s="87" t="s">
        <v>2341</v>
      </c>
      <c r="D835" s="11" t="s">
        <v>2342</v>
      </c>
      <c r="E835" s="48" t="s">
        <v>31</v>
      </c>
      <c r="F835" s="48" t="s">
        <v>74</v>
      </c>
      <c r="G835" s="11" t="s">
        <v>64</v>
      </c>
      <c r="H835" s="11" t="s">
        <v>75</v>
      </c>
      <c r="I835" s="11">
        <v>1299</v>
      </c>
      <c r="J835" s="49" t="str">
        <f>VLOOKUP(Table1[[#This Row],[Psoft No]],[1]Roster!$C$1:$AJ$1369,9,0)</f>
        <v>Night Shift</v>
      </c>
      <c r="K835" s="49" t="s">
        <v>76</v>
      </c>
      <c r="L835" s="49" t="str">
        <f>VLOOKUP(Table1[[#This Row],[Psoft No]],[1]Roster!$C$1:$AJ$1369,11,0)</f>
        <v>Thursday</v>
      </c>
      <c r="M835" s="49" t="str">
        <f>VLOOKUP(Table1[[#This Row],[Psoft No]],[1]Roster!$C$1:$AJ$1369,12,0)</f>
        <v>Friday</v>
      </c>
      <c r="N835" s="48" t="s">
        <v>86</v>
      </c>
      <c r="O835" s="49" t="s">
        <v>37</v>
      </c>
      <c r="P835" s="11" t="s">
        <v>80</v>
      </c>
      <c r="Q835" s="11" t="s">
        <v>90</v>
      </c>
      <c r="R835" s="49" t="s">
        <v>642</v>
      </c>
      <c r="S835" s="11" t="s">
        <v>1775</v>
      </c>
      <c r="T835" s="126" t="str">
        <f>IF(COUNTIFS('DWD RAW File'!$E:$E,$B835,'DWD RAW File'!$AF:$AF,$C$1)&gt;0, IF(COUNTIFS('DWD RAW File'!$E:$E,$B835,'DWD RAW File'!$AF:$AF,$C$1,'DWD RAW File'!$AB:$AB,"Present")&gt;0,"6th Day OT","OFF"), IF(COUNTIFS('DWD RAW File'!$E:$E,$B835,'DWD RAW File'!$AG:$AG,$C$1)&gt;0, IF(COUNTIFS('DWD RAW File'!$E:$E,$B835,'DWD RAW File'!$AG:$AG,$C$1,'DWD RAW File'!$AB:$AB,"Present")&gt;0,"7th Day OT","OFF"), IF(COUNTIFS('DWD RAW File'!$E:$E,$B835,'DWD RAW File'!$AB:$AB,"Present")&gt;0, "P", IF(COUNTIFS('DWD RAW File'!$E:$E,$B835,'DWD RAW File'!$AB:$AB,"Not Present",'DWD RAW File'!$AK:$AK,"&lt;&gt;")&gt;0, _xlfn.XLOOKUP($B835,'DWD RAW File'!$E:$E,'DWD RAW File'!$AK:$AK,""), IF(COUNTIFS('DWD RAW File'!$E:$E,$B835,'DWD RAW File'!$AB:$AB,"Not Present",'DWD RAW File'!$AL:$AL,"&lt;&gt;")&gt;0, _xlfn.XLOOKUP($B835,'DWD RAW File'!$E:$E,'DWD RAW File'!$AL:$AL,""), "AB")))))</f>
        <v>P</v>
      </c>
      <c r="U835" s="97"/>
      <c r="V835" s="51">
        <v>45524</v>
      </c>
      <c r="W835" s="49" t="s">
        <v>1562</v>
      </c>
      <c r="X835" s="121" t="str">
        <f>VLOOKUP(Table1[[#This Row],[Psoft No]],[2]Roster_1788384531598!$E$1:$AU$1334,28,0)</f>
        <v>Thursday</v>
      </c>
      <c r="Y835" s="121" t="b">
        <f>Table1[[#This Row],[Column1]]=Table1[[#This Row],[OFF1]]</f>
        <v>1</v>
      </c>
    </row>
    <row r="836" spans="1:25" ht="13" hidden="1" customHeight="1">
      <c r="A836" s="11">
        <v>830</v>
      </c>
      <c r="B836" s="47">
        <v>206890217</v>
      </c>
      <c r="C836" s="87" t="s">
        <v>1797</v>
      </c>
      <c r="D836" s="11" t="s">
        <v>1798</v>
      </c>
      <c r="E836" s="11" t="s">
        <v>31</v>
      </c>
      <c r="F836" s="48" t="s">
        <v>74</v>
      </c>
      <c r="G836" s="11" t="s">
        <v>64</v>
      </c>
      <c r="H836" s="11" t="s">
        <v>75</v>
      </c>
      <c r="I836" s="11">
        <v>1299</v>
      </c>
      <c r="J836" s="49" t="str">
        <f>VLOOKUP(Table1[[#This Row],[Psoft No]],[1]Roster!$C$1:$AJ$1369,9,0)</f>
        <v>Day Shift</v>
      </c>
      <c r="K836" s="49" t="s">
        <v>76</v>
      </c>
      <c r="L836" s="49" t="str">
        <f>VLOOKUP(Table1[[#This Row],[Psoft No]],[1]Roster!$C$1:$AJ$1369,11,0)</f>
        <v>Thursday</v>
      </c>
      <c r="M836" s="49" t="str">
        <f>VLOOKUP(Table1[[#This Row],[Psoft No]],[1]Roster!$C$1:$AJ$1369,12,0)</f>
        <v>Friday</v>
      </c>
      <c r="N836" s="49" t="s">
        <v>89</v>
      </c>
      <c r="O836" s="49" t="s">
        <v>37</v>
      </c>
      <c r="P836" s="11" t="s">
        <v>80</v>
      </c>
      <c r="Q836" s="11" t="s">
        <v>96</v>
      </c>
      <c r="R836" s="11" t="s">
        <v>2773</v>
      </c>
      <c r="S836" s="11" t="s">
        <v>2774</v>
      </c>
      <c r="T836" s="126" t="str">
        <f>IF(COUNTIFS('DWD RAW File'!$E:$E,$B836,'DWD RAW File'!$AF:$AF,$C$1)&gt;0, IF(COUNTIFS('DWD RAW File'!$E:$E,$B836,'DWD RAW File'!$AF:$AF,$C$1,'DWD RAW File'!$AB:$AB,"Present")&gt;0,"6th Day OT","OFF"), IF(COUNTIFS('DWD RAW File'!$E:$E,$B836,'DWD RAW File'!$AG:$AG,$C$1)&gt;0, IF(COUNTIFS('DWD RAW File'!$E:$E,$B836,'DWD RAW File'!$AG:$AG,$C$1,'DWD RAW File'!$AB:$AB,"Present")&gt;0,"7th Day OT","OFF"), IF(COUNTIFS('DWD RAW File'!$E:$E,$B836,'DWD RAW File'!$AB:$AB,"Present")&gt;0, "P", IF(COUNTIFS('DWD RAW File'!$E:$E,$B836,'DWD RAW File'!$AB:$AB,"Not Present",'DWD RAW File'!$AK:$AK,"&lt;&gt;")&gt;0, _xlfn.XLOOKUP($B836,'DWD RAW File'!$E:$E,'DWD RAW File'!$AK:$AK,""), IF(COUNTIFS('DWD RAW File'!$E:$E,$B836,'DWD RAW File'!$AB:$AB,"Not Present",'DWD RAW File'!$AL:$AL,"&lt;&gt;")&gt;0, _xlfn.XLOOKUP($B836,'DWD RAW File'!$E:$E,'DWD RAW File'!$AL:$AL,""), "AB")))))</f>
        <v>P</v>
      </c>
      <c r="U836" s="97"/>
      <c r="V836" s="51">
        <v>46027</v>
      </c>
      <c r="W836" s="49" t="s">
        <v>1562</v>
      </c>
      <c r="X836" s="121" t="str">
        <f>VLOOKUP(Table1[[#This Row],[Psoft No]],[2]Roster_1788384531598!$E$1:$AU$1334,28,0)</f>
        <v>Thursday</v>
      </c>
      <c r="Y836" s="121" t="b">
        <f>Table1[[#This Row],[Column1]]=Table1[[#This Row],[OFF1]]</f>
        <v>1</v>
      </c>
    </row>
    <row r="837" spans="1:25" ht="13" hidden="1" customHeight="1">
      <c r="A837" s="11">
        <v>831</v>
      </c>
      <c r="B837" s="47">
        <v>203355686</v>
      </c>
      <c r="C837" s="87" t="s">
        <v>899</v>
      </c>
      <c r="D837" s="11" t="s">
        <v>900</v>
      </c>
      <c r="E837" s="48" t="s">
        <v>31</v>
      </c>
      <c r="F837" s="48" t="s">
        <v>74</v>
      </c>
      <c r="G837" s="11" t="s">
        <v>64</v>
      </c>
      <c r="H837" s="11" t="s">
        <v>75</v>
      </c>
      <c r="I837" s="11">
        <v>1299</v>
      </c>
      <c r="J837" s="49" t="str">
        <f>VLOOKUP(Table1[[#This Row],[Psoft No]],[1]Roster!$C$1:$AJ$1369,9,0)</f>
        <v>Night Shift</v>
      </c>
      <c r="K837" s="49" t="s">
        <v>76</v>
      </c>
      <c r="L837" s="49" t="str">
        <f>VLOOKUP(Table1[[#This Row],[Psoft No]],[1]Roster!$C$1:$AJ$1369,11,0)</f>
        <v>Friday</v>
      </c>
      <c r="M837" s="49" t="str">
        <f>VLOOKUP(Table1[[#This Row],[Psoft No]],[1]Roster!$C$1:$AJ$1369,12,0)</f>
        <v>Saturday</v>
      </c>
      <c r="N837" s="48" t="s">
        <v>86</v>
      </c>
      <c r="O837" s="49" t="s">
        <v>37</v>
      </c>
      <c r="P837" s="11" t="s">
        <v>80</v>
      </c>
      <c r="Q837" s="11" t="s">
        <v>99</v>
      </c>
      <c r="R837" s="11" t="s">
        <v>1055</v>
      </c>
      <c r="S837" s="11" t="s">
        <v>2651</v>
      </c>
      <c r="T837" s="126" t="s">
        <v>7</v>
      </c>
      <c r="U837" s="97"/>
      <c r="V837" s="51">
        <v>45432</v>
      </c>
      <c r="W837" s="49" t="s">
        <v>1562</v>
      </c>
      <c r="X837" s="121" t="str">
        <f>VLOOKUP(Table1[[#This Row],[Psoft No]],[2]Roster_1788384531598!$E$1:$AU$1334,28,0)</f>
        <v>Friday</v>
      </c>
      <c r="Y837" s="121" t="b">
        <f>Table1[[#This Row],[Column1]]=Table1[[#This Row],[OFF1]]</f>
        <v>1</v>
      </c>
    </row>
    <row r="838" spans="1:25" ht="13" hidden="1" customHeight="1">
      <c r="A838" s="11">
        <v>832</v>
      </c>
      <c r="B838" s="47">
        <v>203911255</v>
      </c>
      <c r="C838" s="87" t="s">
        <v>901</v>
      </c>
      <c r="D838" s="11" t="s">
        <v>902</v>
      </c>
      <c r="E838" s="48" t="s">
        <v>31</v>
      </c>
      <c r="F838" s="48" t="s">
        <v>74</v>
      </c>
      <c r="G838" s="11" t="s">
        <v>64</v>
      </c>
      <c r="H838" s="11" t="s">
        <v>75</v>
      </c>
      <c r="I838" s="11">
        <v>1299</v>
      </c>
      <c r="J838" s="49" t="str">
        <f>VLOOKUP(Table1[[#This Row],[Psoft No]],[1]Roster!$C$1:$AJ$1369,9,0)</f>
        <v>Day Shift</v>
      </c>
      <c r="K838" s="49" t="s">
        <v>76</v>
      </c>
      <c r="L838" s="49" t="str">
        <f>VLOOKUP(Table1[[#This Row],[Psoft No]],[1]Roster!$C$1:$AJ$1369,11,0)</f>
        <v>Saturday</v>
      </c>
      <c r="M838" s="49" t="str">
        <f>VLOOKUP(Table1[[#This Row],[Psoft No]],[1]Roster!$C$1:$AJ$1369,12,0)</f>
        <v>Sunday</v>
      </c>
      <c r="N838" s="48" t="s">
        <v>86</v>
      </c>
      <c r="O838" s="49" t="s">
        <v>37</v>
      </c>
      <c r="P838" s="11" t="s">
        <v>80</v>
      </c>
      <c r="Q838" s="11" t="s">
        <v>99</v>
      </c>
      <c r="R838" s="49" t="s">
        <v>622</v>
      </c>
      <c r="S838" s="11" t="s">
        <v>623</v>
      </c>
      <c r="T838" s="126" t="str">
        <f>IF(COUNTIFS('DWD RAW File'!$E:$E,$B838,'DWD RAW File'!$AF:$AF,$C$1)&gt;0, IF(COUNTIFS('DWD RAW File'!$E:$E,$B838,'DWD RAW File'!$AF:$AF,$C$1,'DWD RAW File'!$AB:$AB,"Present")&gt;0,"6th Day OT","OFF"), IF(COUNTIFS('DWD RAW File'!$E:$E,$B838,'DWD RAW File'!$AG:$AG,$C$1)&gt;0, IF(COUNTIFS('DWD RAW File'!$E:$E,$B838,'DWD RAW File'!$AG:$AG,$C$1,'DWD RAW File'!$AB:$AB,"Present")&gt;0,"7th Day OT","OFF"), IF(COUNTIFS('DWD RAW File'!$E:$E,$B838,'DWD RAW File'!$AB:$AB,"Present")&gt;0, "P", IF(COUNTIFS('DWD RAW File'!$E:$E,$B838,'DWD RAW File'!$AB:$AB,"Not Present",'DWD RAW File'!$AK:$AK,"&lt;&gt;")&gt;0, _xlfn.XLOOKUP($B838,'DWD RAW File'!$E:$E,'DWD RAW File'!$AK:$AK,""), IF(COUNTIFS('DWD RAW File'!$E:$E,$B838,'DWD RAW File'!$AB:$AB,"Not Present",'DWD RAW File'!$AL:$AL,"&lt;&gt;")&gt;0, _xlfn.XLOOKUP($B838,'DWD RAW File'!$E:$E,'DWD RAW File'!$AL:$AL,""), "AB")))))</f>
        <v>P</v>
      </c>
      <c r="U838" s="97"/>
      <c r="V838" s="51">
        <v>45537</v>
      </c>
      <c r="W838" s="49" t="s">
        <v>1562</v>
      </c>
      <c r="X838" s="121" t="str">
        <f>VLOOKUP(Table1[[#This Row],[Psoft No]],[2]Roster_1788384531598!$E$1:$AU$1334,28,0)</f>
        <v>Saturday</v>
      </c>
      <c r="Y838" s="121" t="b">
        <f>Table1[[#This Row],[Column1]]=Table1[[#This Row],[OFF1]]</f>
        <v>1</v>
      </c>
    </row>
    <row r="839" spans="1:25" ht="13" hidden="1" customHeight="1">
      <c r="A839" s="11">
        <v>833</v>
      </c>
      <c r="B839" s="47">
        <v>206136731</v>
      </c>
      <c r="C839" s="87" t="s">
        <v>903</v>
      </c>
      <c r="D839" s="11" t="s">
        <v>904</v>
      </c>
      <c r="E839" s="48" t="s">
        <v>31</v>
      </c>
      <c r="F839" s="48" t="s">
        <v>74</v>
      </c>
      <c r="G839" s="11" t="s">
        <v>64</v>
      </c>
      <c r="H839" s="11" t="s">
        <v>75</v>
      </c>
      <c r="I839" s="11">
        <v>1299</v>
      </c>
      <c r="J839" s="49" t="str">
        <f>VLOOKUP(Table1[[#This Row],[Psoft No]],[1]Roster!$C$1:$AJ$1369,9,0)</f>
        <v>Night Shift</v>
      </c>
      <c r="K839" s="49" t="s">
        <v>76</v>
      </c>
      <c r="L839" s="49" t="str">
        <f>VLOOKUP(Table1[[#This Row],[Psoft No]],[1]Roster!$C$1:$AJ$1369,11,0)</f>
        <v>Friday</v>
      </c>
      <c r="M839" s="49" t="str">
        <f>VLOOKUP(Table1[[#This Row],[Psoft No]],[1]Roster!$C$1:$AJ$1369,12,0)</f>
        <v>Saturday</v>
      </c>
      <c r="N839" s="48" t="s">
        <v>79</v>
      </c>
      <c r="O839" s="49" t="s">
        <v>37</v>
      </c>
      <c r="P839" s="11" t="s">
        <v>80</v>
      </c>
      <c r="Q839" s="11" t="s">
        <v>81</v>
      </c>
      <c r="R839" s="49" t="s">
        <v>2653</v>
      </c>
      <c r="S839" s="11" t="s">
        <v>637</v>
      </c>
      <c r="T839" s="126" t="str">
        <f>IF(COUNTIFS('DWD RAW File'!$E:$E,$B839,'DWD RAW File'!$AF:$AF,$C$1)&gt;0, IF(COUNTIFS('DWD RAW File'!$E:$E,$B839,'DWD RAW File'!$AF:$AF,$C$1,'DWD RAW File'!$AB:$AB,"Present")&gt;0,"6th Day OT","OFF"), IF(COUNTIFS('DWD RAW File'!$E:$E,$B839,'DWD RAW File'!$AG:$AG,$C$1)&gt;0, IF(COUNTIFS('DWD RAW File'!$E:$E,$B839,'DWD RAW File'!$AG:$AG,$C$1,'DWD RAW File'!$AB:$AB,"Present")&gt;0,"7th Day OT","OFF"), IF(COUNTIFS('DWD RAW File'!$E:$E,$B839,'DWD RAW File'!$AB:$AB,"Present")&gt;0, "P", IF(COUNTIFS('DWD RAW File'!$E:$E,$B839,'DWD RAW File'!$AB:$AB,"Not Present",'DWD RAW File'!$AK:$AK,"&lt;&gt;")&gt;0, _xlfn.XLOOKUP($B839,'DWD RAW File'!$E:$E,'DWD RAW File'!$AK:$AK,""), IF(COUNTIFS('DWD RAW File'!$E:$E,$B839,'DWD RAW File'!$AB:$AB,"Not Present",'DWD RAW File'!$AL:$AL,"&lt;&gt;")&gt;0, _xlfn.XLOOKUP($B839,'DWD RAW File'!$E:$E,'DWD RAW File'!$AL:$AL,""), "AB")))))</f>
        <v>P</v>
      </c>
      <c r="U839" s="97"/>
      <c r="V839" s="51">
        <v>45929</v>
      </c>
      <c r="W839" s="49" t="s">
        <v>1562</v>
      </c>
      <c r="X839" s="121" t="str">
        <f>VLOOKUP(Table1[[#This Row],[Psoft No]],[2]Roster_1788384531598!$E$1:$AU$1334,28,0)</f>
        <v>Friday</v>
      </c>
      <c r="Y839" s="121" t="b">
        <f>Table1[[#This Row],[Column1]]=Table1[[#This Row],[OFF1]]</f>
        <v>1</v>
      </c>
    </row>
    <row r="840" spans="1:25" ht="13" hidden="1" customHeight="1">
      <c r="A840" s="11">
        <v>834</v>
      </c>
      <c r="B840" s="47">
        <v>203521137</v>
      </c>
      <c r="C840" s="87" t="s">
        <v>905</v>
      </c>
      <c r="D840" s="11" t="s">
        <v>906</v>
      </c>
      <c r="E840" s="48" t="s">
        <v>31</v>
      </c>
      <c r="F840" s="48" t="s">
        <v>74</v>
      </c>
      <c r="G840" s="11" t="s">
        <v>64</v>
      </c>
      <c r="H840" s="11" t="s">
        <v>75</v>
      </c>
      <c r="I840" s="11">
        <v>1299</v>
      </c>
      <c r="J840" s="49" t="str">
        <f>VLOOKUP(Table1[[#This Row],[Psoft No]],[1]Roster!$C$1:$AJ$1369,9,0)</f>
        <v>Day Shift</v>
      </c>
      <c r="K840" s="49" t="s">
        <v>76</v>
      </c>
      <c r="L840" s="49" t="str">
        <f>VLOOKUP(Table1[[#This Row],[Psoft No]],[1]Roster!$C$1:$AJ$1369,11,0)</f>
        <v>Wednesday</v>
      </c>
      <c r="M840" s="49" t="str">
        <f>VLOOKUP(Table1[[#This Row],[Psoft No]],[1]Roster!$C$1:$AJ$1369,12,0)</f>
        <v>Thursday</v>
      </c>
      <c r="N840" s="48" t="s">
        <v>79</v>
      </c>
      <c r="O840" s="49" t="s">
        <v>37</v>
      </c>
      <c r="P840" s="11" t="s">
        <v>80</v>
      </c>
      <c r="Q840" s="11" t="s">
        <v>81</v>
      </c>
      <c r="R840" s="11" t="s">
        <v>1055</v>
      </c>
      <c r="S840" s="11" t="s">
        <v>2651</v>
      </c>
      <c r="T840" s="126" t="str">
        <f>IF(COUNTIFS('DWD RAW File'!$E:$E,$B840,'DWD RAW File'!$AF:$AF,$C$1)&gt;0, IF(COUNTIFS('DWD RAW File'!$E:$E,$B840,'DWD RAW File'!$AF:$AF,$C$1,'DWD RAW File'!$AB:$AB,"Present")&gt;0,"6th Day OT","OFF"), IF(COUNTIFS('DWD RAW File'!$E:$E,$B840,'DWD RAW File'!$AG:$AG,$C$1)&gt;0, IF(COUNTIFS('DWD RAW File'!$E:$E,$B840,'DWD RAW File'!$AG:$AG,$C$1,'DWD RAW File'!$AB:$AB,"Present")&gt;0,"7th Day OT","OFF"), IF(COUNTIFS('DWD RAW File'!$E:$E,$B840,'DWD RAW File'!$AB:$AB,"Present")&gt;0, "P", IF(COUNTIFS('DWD RAW File'!$E:$E,$B840,'DWD RAW File'!$AB:$AB,"Not Present",'DWD RAW File'!$AK:$AK,"&lt;&gt;")&gt;0, _xlfn.XLOOKUP($B840,'DWD RAW File'!$E:$E,'DWD RAW File'!$AK:$AK,""), IF(COUNTIFS('DWD RAW File'!$E:$E,$B840,'DWD RAW File'!$AB:$AB,"Not Present",'DWD RAW File'!$AL:$AL,"&lt;&gt;")&gt;0, _xlfn.XLOOKUP($B840,'DWD RAW File'!$E:$E,'DWD RAW File'!$AL:$AL,""), "AB")))))</f>
        <v>OFF</v>
      </c>
      <c r="U840" s="97"/>
      <c r="V840" s="51">
        <v>45463</v>
      </c>
      <c r="W840" s="49" t="s">
        <v>1562</v>
      </c>
      <c r="X840" s="121" t="str">
        <f>VLOOKUP(Table1[[#This Row],[Psoft No]],[2]Roster_1788384531598!$E$1:$AU$1334,28,0)</f>
        <v>Wednesday</v>
      </c>
      <c r="Y840" s="121" t="b">
        <f>Table1[[#This Row],[Column1]]=Table1[[#This Row],[OFF1]]</f>
        <v>1</v>
      </c>
    </row>
    <row r="841" spans="1:25" ht="13" customHeight="1">
      <c r="A841" s="11">
        <v>835</v>
      </c>
      <c r="B841" s="47">
        <v>104277448</v>
      </c>
      <c r="C841" s="87" t="s">
        <v>907</v>
      </c>
      <c r="D841" s="11" t="s">
        <v>908</v>
      </c>
      <c r="E841" s="48" t="s">
        <v>34</v>
      </c>
      <c r="F841" s="48" t="s">
        <v>74</v>
      </c>
      <c r="G841" s="11" t="s">
        <v>64</v>
      </c>
      <c r="H841" s="11" t="s">
        <v>75</v>
      </c>
      <c r="I841" s="11">
        <v>1299</v>
      </c>
      <c r="J841" s="49" t="str">
        <f>VLOOKUP(Table1[[#This Row],[Psoft No]],[1]Roster!$C$1:$AJ$1369,9,0)</f>
        <v>Day Shift</v>
      </c>
      <c r="K841" s="49" t="s">
        <v>76</v>
      </c>
      <c r="L841" s="49" t="str">
        <f>VLOOKUP(Table1[[#This Row],[Psoft No]],[1]Roster!$C$1:$AJ$1369,11,0)</f>
        <v>Sunday</v>
      </c>
      <c r="M841" s="49" t="str">
        <f>VLOOKUP(Table1[[#This Row],[Psoft No]],[1]Roster!$C$1:$AJ$1369,12,0)</f>
        <v>Monday</v>
      </c>
      <c r="N841" s="48" t="s">
        <v>97</v>
      </c>
      <c r="O841" s="49" t="s">
        <v>37</v>
      </c>
      <c r="P841" s="11" t="s">
        <v>80</v>
      </c>
      <c r="Q841" s="11" t="s">
        <v>98</v>
      </c>
      <c r="R841" s="49" t="s">
        <v>622</v>
      </c>
      <c r="S841" s="47" t="s">
        <v>623</v>
      </c>
      <c r="T841" s="126" t="s">
        <v>4</v>
      </c>
      <c r="U841" s="97"/>
      <c r="V841" s="51">
        <v>44067</v>
      </c>
      <c r="W841" s="49" t="s">
        <v>1566</v>
      </c>
      <c r="X841" s="121" t="str">
        <f>VLOOKUP(Table1[[#This Row],[Psoft No]],[2]Roster_1788384531598!$E$1:$AU$1334,28,0)</f>
        <v>Sunday</v>
      </c>
      <c r="Y841" s="121" t="b">
        <f>Table1[[#This Row],[Column1]]=Table1[[#This Row],[OFF1]]</f>
        <v>1</v>
      </c>
    </row>
    <row r="842" spans="1:25" ht="13" hidden="1" customHeight="1">
      <c r="A842" s="11">
        <v>836</v>
      </c>
      <c r="B842" s="47">
        <v>206886730</v>
      </c>
      <c r="C842" s="87" t="s">
        <v>1799</v>
      </c>
      <c r="D842" s="11" t="s">
        <v>1800</v>
      </c>
      <c r="E842" s="11" t="s">
        <v>31</v>
      </c>
      <c r="F842" s="48" t="s">
        <v>74</v>
      </c>
      <c r="G842" s="11" t="s">
        <v>64</v>
      </c>
      <c r="H842" s="11" t="s">
        <v>75</v>
      </c>
      <c r="I842" s="11">
        <v>1299</v>
      </c>
      <c r="J842" s="49" t="str">
        <f>VLOOKUP(Table1[[#This Row],[Psoft No]],[1]Roster!$C$1:$AJ$1369,9,0)</f>
        <v>Day Shift</v>
      </c>
      <c r="K842" s="49" t="s">
        <v>76</v>
      </c>
      <c r="L842" s="49" t="str">
        <f>VLOOKUP(Table1[[#This Row],[Psoft No]],[1]Roster!$C$1:$AJ$1369,11,0)</f>
        <v>Thursday</v>
      </c>
      <c r="M842" s="49" t="str">
        <f>VLOOKUP(Table1[[#This Row],[Psoft No]],[1]Roster!$C$1:$AJ$1369,12,0)</f>
        <v>Friday</v>
      </c>
      <c r="N842" s="49" t="s">
        <v>89</v>
      </c>
      <c r="O842" s="49" t="s">
        <v>37</v>
      </c>
      <c r="P842" s="11" t="s">
        <v>80</v>
      </c>
      <c r="Q842" s="11" t="s">
        <v>96</v>
      </c>
      <c r="R842" s="11" t="s">
        <v>2773</v>
      </c>
      <c r="S842" s="11" t="s">
        <v>2774</v>
      </c>
      <c r="T842" s="126" t="str">
        <f>IF(COUNTIFS('DWD RAW File'!$E:$E,$B842,'DWD RAW File'!$AF:$AF,$C$1)&gt;0, IF(COUNTIFS('DWD RAW File'!$E:$E,$B842,'DWD RAW File'!$AF:$AF,$C$1,'DWD RAW File'!$AB:$AB,"Present")&gt;0,"6th Day OT","OFF"), IF(COUNTIFS('DWD RAW File'!$E:$E,$B842,'DWD RAW File'!$AG:$AG,$C$1)&gt;0, IF(COUNTIFS('DWD RAW File'!$E:$E,$B842,'DWD RAW File'!$AG:$AG,$C$1,'DWD RAW File'!$AB:$AB,"Present")&gt;0,"7th Day OT","OFF"), IF(COUNTIFS('DWD RAW File'!$E:$E,$B842,'DWD RAW File'!$AB:$AB,"Present")&gt;0, "P", IF(COUNTIFS('DWD RAW File'!$E:$E,$B842,'DWD RAW File'!$AB:$AB,"Not Present",'DWD RAW File'!$AK:$AK,"&lt;&gt;")&gt;0, _xlfn.XLOOKUP($B842,'DWD RAW File'!$E:$E,'DWD RAW File'!$AK:$AK,""), IF(COUNTIFS('DWD RAW File'!$E:$E,$B842,'DWD RAW File'!$AB:$AB,"Not Present",'DWD RAW File'!$AL:$AL,"&lt;&gt;")&gt;0, _xlfn.XLOOKUP($B842,'DWD RAW File'!$E:$E,'DWD RAW File'!$AL:$AL,""), "AB")))))</f>
        <v>P</v>
      </c>
      <c r="U842" s="97"/>
      <c r="V842" s="51">
        <v>46027</v>
      </c>
      <c r="W842" s="49" t="s">
        <v>1562</v>
      </c>
      <c r="X842" s="121" t="str">
        <f>VLOOKUP(Table1[[#This Row],[Psoft No]],[2]Roster_1788384531598!$E$1:$AU$1334,28,0)</f>
        <v>Thursday</v>
      </c>
      <c r="Y842" s="121" t="b">
        <f>Table1[[#This Row],[Column1]]=Table1[[#This Row],[OFF1]]</f>
        <v>1</v>
      </c>
    </row>
    <row r="843" spans="1:25" ht="13" customHeight="1">
      <c r="A843" s="11">
        <v>837</v>
      </c>
      <c r="B843" s="47">
        <v>203965183</v>
      </c>
      <c r="C843" s="87" t="s">
        <v>909</v>
      </c>
      <c r="D843" s="11" t="s">
        <v>910</v>
      </c>
      <c r="E843" s="48" t="s">
        <v>31</v>
      </c>
      <c r="F843" s="48" t="s">
        <v>74</v>
      </c>
      <c r="G843" s="11" t="s">
        <v>64</v>
      </c>
      <c r="H843" s="11" t="s">
        <v>75</v>
      </c>
      <c r="I843" s="11">
        <v>1299</v>
      </c>
      <c r="J843" s="49" t="str">
        <f>VLOOKUP(Table1[[#This Row],[Psoft No]],[1]Roster!$C$1:$AJ$1369,9,0)</f>
        <v>Night Shift</v>
      </c>
      <c r="K843" s="49" t="s">
        <v>76</v>
      </c>
      <c r="L843" s="49" t="str">
        <f>VLOOKUP(Table1[[#This Row],[Psoft No]],[1]Roster!$C$1:$AJ$1369,11,0)</f>
        <v>Sunday</v>
      </c>
      <c r="M843" s="49" t="str">
        <f>VLOOKUP(Table1[[#This Row],[Psoft No]],[1]Roster!$C$1:$AJ$1369,12,0)</f>
        <v>Monday</v>
      </c>
      <c r="N843" s="48" t="s">
        <v>79</v>
      </c>
      <c r="O843" s="49" t="s">
        <v>37</v>
      </c>
      <c r="P843" s="11" t="s">
        <v>80</v>
      </c>
      <c r="Q843" s="11" t="s">
        <v>81</v>
      </c>
      <c r="R843" s="49" t="s">
        <v>622</v>
      </c>
      <c r="S843" s="11" t="s">
        <v>623</v>
      </c>
      <c r="T843" s="126" t="s">
        <v>4</v>
      </c>
      <c r="U843" s="97"/>
      <c r="V843" s="51">
        <v>45544</v>
      </c>
      <c r="W843" s="49" t="s">
        <v>1562</v>
      </c>
      <c r="X843" s="121" t="str">
        <f>VLOOKUP(Table1[[#This Row],[Psoft No]],[2]Roster_1788384531598!$E$1:$AU$1334,28,0)</f>
        <v>Sunday</v>
      </c>
      <c r="Y843" s="121" t="b">
        <f>Table1[[#This Row],[Column1]]=Table1[[#This Row],[OFF1]]</f>
        <v>1</v>
      </c>
    </row>
    <row r="844" spans="1:25" ht="13" hidden="1" customHeight="1">
      <c r="A844" s="11">
        <v>838</v>
      </c>
      <c r="B844" s="47">
        <v>206230579</v>
      </c>
      <c r="C844" s="87" t="s">
        <v>2803</v>
      </c>
      <c r="D844" s="11" t="s">
        <v>2804</v>
      </c>
      <c r="E844" s="48" t="s">
        <v>31</v>
      </c>
      <c r="F844" s="48" t="s">
        <v>74</v>
      </c>
      <c r="G844" s="11" t="s">
        <v>64</v>
      </c>
      <c r="H844" s="11" t="s">
        <v>75</v>
      </c>
      <c r="I844" s="11">
        <v>1299</v>
      </c>
      <c r="J844" s="49" t="str">
        <f>VLOOKUP(Table1[[#This Row],[Psoft No]],[1]Roster!$C$1:$AJ$1369,9,0)</f>
        <v>Night Shift</v>
      </c>
      <c r="K844" s="11" t="s">
        <v>76</v>
      </c>
      <c r="L844" s="49" t="str">
        <f>VLOOKUP(Table1[[#This Row],[Psoft No]],[1]Roster!$C$1:$AJ$1369,11,0)</f>
        <v>Wednesday</v>
      </c>
      <c r="M844" s="49" t="str">
        <f>VLOOKUP(Table1[[#This Row],[Psoft No]],[1]Roster!$C$1:$AJ$1369,12,0)</f>
        <v>Thursday</v>
      </c>
      <c r="N844" s="11" t="s">
        <v>89</v>
      </c>
      <c r="O844" s="11" t="s">
        <v>37</v>
      </c>
      <c r="P844" s="11" t="s">
        <v>80</v>
      </c>
      <c r="Q844" s="11" t="s">
        <v>96</v>
      </c>
      <c r="R844" s="11" t="s">
        <v>1055</v>
      </c>
      <c r="S844" s="11" t="s">
        <v>2651</v>
      </c>
      <c r="T844" s="126" t="str">
        <f>IF(COUNTIFS('DWD RAW File'!$E:$E,$B844,'DWD RAW File'!$AF:$AF,$C$1)&gt;0, IF(COUNTIFS('DWD RAW File'!$E:$E,$B844,'DWD RAW File'!$AF:$AF,$C$1,'DWD RAW File'!$AB:$AB,"Present")&gt;0,"6th Day OT","OFF"), IF(COUNTIFS('DWD RAW File'!$E:$E,$B844,'DWD RAW File'!$AG:$AG,$C$1)&gt;0, IF(COUNTIFS('DWD RAW File'!$E:$E,$B844,'DWD RAW File'!$AG:$AG,$C$1,'DWD RAW File'!$AB:$AB,"Present")&gt;0,"7th Day OT","OFF"), IF(COUNTIFS('DWD RAW File'!$E:$E,$B844,'DWD RAW File'!$AB:$AB,"Present")&gt;0, "P", IF(COUNTIFS('DWD RAW File'!$E:$E,$B844,'DWD RAW File'!$AB:$AB,"Not Present",'DWD RAW File'!$AK:$AK,"&lt;&gt;")&gt;0, _xlfn.XLOOKUP($B844,'DWD RAW File'!$E:$E,'DWD RAW File'!$AK:$AK,""), IF(COUNTIFS('DWD RAW File'!$E:$E,$B844,'DWD RAW File'!$AB:$AB,"Not Present",'DWD RAW File'!$AL:$AL,"&lt;&gt;")&gt;0, _xlfn.XLOOKUP($B844,'DWD RAW File'!$E:$E,'DWD RAW File'!$AL:$AL,""), "AB")))))</f>
        <v>OFF</v>
      </c>
      <c r="U844" s="97"/>
      <c r="V844" s="51">
        <v>46238</v>
      </c>
      <c r="W844" s="11" t="s">
        <v>1562</v>
      </c>
      <c r="X844" s="121" t="str">
        <f>VLOOKUP(Table1[[#This Row],[Psoft No]],[2]Roster_1788384531598!$E$1:$AU$1334,28,0)</f>
        <v>Wednesday</v>
      </c>
      <c r="Y844" s="121" t="b">
        <f>Table1[[#This Row],[Column1]]=Table1[[#This Row],[OFF1]]</f>
        <v>1</v>
      </c>
    </row>
    <row r="845" spans="1:25" ht="13" hidden="1" customHeight="1">
      <c r="A845" s="11">
        <v>839</v>
      </c>
      <c r="B845" s="47">
        <v>206930336</v>
      </c>
      <c r="C845" s="87" t="s">
        <v>1957</v>
      </c>
      <c r="D845" s="11" t="s">
        <v>2132</v>
      </c>
      <c r="E845" s="48" t="s">
        <v>31</v>
      </c>
      <c r="F845" s="48" t="s">
        <v>74</v>
      </c>
      <c r="G845" s="48" t="s">
        <v>64</v>
      </c>
      <c r="H845" s="48" t="s">
        <v>1317</v>
      </c>
      <c r="I845" s="11">
        <v>1299</v>
      </c>
      <c r="J845" s="49" t="str">
        <f>VLOOKUP(Table1[[#This Row],[Psoft No]],[1]Roster!$C$1:$AJ$1369,9,0)</f>
        <v>Day Shift</v>
      </c>
      <c r="K845" s="49" t="s">
        <v>76</v>
      </c>
      <c r="L845" s="49" t="str">
        <f>VLOOKUP(Table1[[#This Row],[Psoft No]],[1]Roster!$C$1:$AJ$1369,11,0)</f>
        <v>Tuesday</v>
      </c>
      <c r="M845" s="49" t="str">
        <f>VLOOKUP(Table1[[#This Row],[Psoft No]],[1]Roster!$C$1:$AJ$1369,12,0)</f>
        <v>Wednesday</v>
      </c>
      <c r="N845" s="49" t="s">
        <v>89</v>
      </c>
      <c r="O845" s="49" t="s">
        <v>37</v>
      </c>
      <c r="P845" s="49" t="s">
        <v>80</v>
      </c>
      <c r="Q845" s="49" t="s">
        <v>96</v>
      </c>
      <c r="R845" s="49" t="s">
        <v>622</v>
      </c>
      <c r="S845" s="49" t="s">
        <v>623</v>
      </c>
      <c r="T845" s="126" t="str">
        <f>IF(COUNTIFS('DWD RAW File'!$E:$E,$B845,'DWD RAW File'!$AF:$AF,$C$1)&gt;0, IF(COUNTIFS('DWD RAW File'!$E:$E,$B845,'DWD RAW File'!$AF:$AF,$C$1,'DWD RAW File'!$AB:$AB,"Present")&gt;0,"6th Day OT","OFF"), IF(COUNTIFS('DWD RAW File'!$E:$E,$B845,'DWD RAW File'!$AG:$AG,$C$1)&gt;0, IF(COUNTIFS('DWD RAW File'!$E:$E,$B845,'DWD RAW File'!$AG:$AG,$C$1,'DWD RAW File'!$AB:$AB,"Present")&gt;0,"7th Day OT","OFF"), IF(COUNTIFS('DWD RAW File'!$E:$E,$B845,'DWD RAW File'!$AB:$AB,"Present")&gt;0, "P", IF(COUNTIFS('DWD RAW File'!$E:$E,$B845,'DWD RAW File'!$AB:$AB,"Not Present",'DWD RAW File'!$AK:$AK,"&lt;&gt;")&gt;0, _xlfn.XLOOKUP($B845,'DWD RAW File'!$E:$E,'DWD RAW File'!$AK:$AK,""), IF(COUNTIFS('DWD RAW File'!$E:$E,$B845,'DWD RAW File'!$AB:$AB,"Not Present",'DWD RAW File'!$AL:$AL,"&lt;&gt;")&gt;0, _xlfn.XLOOKUP($B845,'DWD RAW File'!$E:$E,'DWD RAW File'!$AL:$AL,""), "AB")))))</f>
        <v>OFF</v>
      </c>
      <c r="U845" s="97"/>
      <c r="V845" s="51">
        <v>46037</v>
      </c>
      <c r="W845" s="49" t="s">
        <v>1969</v>
      </c>
      <c r="X845" s="121" t="str">
        <f>VLOOKUP(Table1[[#This Row],[Psoft No]],[2]Roster_1788384531598!$E$1:$AU$1334,28,0)</f>
        <v>Tuesday</v>
      </c>
      <c r="Y845" s="121" t="b">
        <f>Table1[[#This Row],[Column1]]=Table1[[#This Row],[OFF1]]</f>
        <v>1</v>
      </c>
    </row>
    <row r="846" spans="1:25" ht="13" customHeight="1">
      <c r="A846" s="11">
        <v>840</v>
      </c>
      <c r="B846" s="47">
        <v>204009951</v>
      </c>
      <c r="C846" s="87" t="s">
        <v>911</v>
      </c>
      <c r="D846" s="11" t="s">
        <v>912</v>
      </c>
      <c r="E846" s="48" t="s">
        <v>31</v>
      </c>
      <c r="F846" s="48" t="s">
        <v>74</v>
      </c>
      <c r="G846" s="11" t="s">
        <v>64</v>
      </c>
      <c r="H846" s="11" t="s">
        <v>75</v>
      </c>
      <c r="I846" s="11">
        <v>1299</v>
      </c>
      <c r="J846" s="49" t="str">
        <f>VLOOKUP(Table1[[#This Row],[Psoft No]],[1]Roster!$C$1:$AJ$1369,9,0)</f>
        <v>Night Shift</v>
      </c>
      <c r="K846" s="49" t="s">
        <v>76</v>
      </c>
      <c r="L846" s="49" t="str">
        <f>VLOOKUP(Table1[[#This Row],[Psoft No]],[1]Roster!$C$1:$AJ$1369,11,0)</f>
        <v>Saturday</v>
      </c>
      <c r="M846" s="49" t="str">
        <f>VLOOKUP(Table1[[#This Row],[Psoft No]],[1]Roster!$C$1:$AJ$1369,12,0)</f>
        <v>Sunday</v>
      </c>
      <c r="N846" s="48" t="s">
        <v>86</v>
      </c>
      <c r="O846" s="49" t="s">
        <v>37</v>
      </c>
      <c r="P846" s="11" t="s">
        <v>80</v>
      </c>
      <c r="Q846" s="11" t="s">
        <v>90</v>
      </c>
      <c r="R846" s="49" t="s">
        <v>642</v>
      </c>
      <c r="S846" s="11" t="s">
        <v>1775</v>
      </c>
      <c r="T846" s="126" t="s">
        <v>4</v>
      </c>
      <c r="U846" s="97"/>
      <c r="V846" s="51">
        <v>45551</v>
      </c>
      <c r="W846" s="49" t="s">
        <v>1562</v>
      </c>
      <c r="X846" s="121" t="str">
        <f>VLOOKUP(Table1[[#This Row],[Psoft No]],[2]Roster_1788384531598!$E$1:$AU$1334,28,0)</f>
        <v>Saturday</v>
      </c>
      <c r="Y846" s="121" t="b">
        <f>Table1[[#This Row],[Column1]]=Table1[[#This Row],[OFF1]]</f>
        <v>1</v>
      </c>
    </row>
    <row r="847" spans="1:25" ht="13" hidden="1" customHeight="1">
      <c r="A847" s="11">
        <v>841</v>
      </c>
      <c r="B847" s="47">
        <v>203850806</v>
      </c>
      <c r="C847" s="87" t="s">
        <v>913</v>
      </c>
      <c r="D847" s="11" t="s">
        <v>914</v>
      </c>
      <c r="E847" s="48" t="s">
        <v>31</v>
      </c>
      <c r="F847" s="48" t="s">
        <v>74</v>
      </c>
      <c r="G847" s="11" t="s">
        <v>64</v>
      </c>
      <c r="H847" s="11" t="s">
        <v>75</v>
      </c>
      <c r="I847" s="11">
        <v>1299</v>
      </c>
      <c r="J847" s="49" t="str">
        <f>VLOOKUP(Table1[[#This Row],[Psoft No]],[1]Roster!$C$1:$AJ$1369,9,0)</f>
        <v>Night Shift</v>
      </c>
      <c r="K847" s="49" t="s">
        <v>76</v>
      </c>
      <c r="L847" s="49" t="str">
        <f>VLOOKUP(Table1[[#This Row],[Psoft No]],[1]Roster!$C$1:$AJ$1369,11,0)</f>
        <v>Monday</v>
      </c>
      <c r="M847" s="49" t="str">
        <f>VLOOKUP(Table1[[#This Row],[Psoft No]],[1]Roster!$C$1:$AJ$1369,12,0)</f>
        <v>Tuesday</v>
      </c>
      <c r="N847" s="48" t="s">
        <v>86</v>
      </c>
      <c r="O847" s="49" t="s">
        <v>37</v>
      </c>
      <c r="P847" s="11" t="s">
        <v>80</v>
      </c>
      <c r="Q847" s="11" t="s">
        <v>90</v>
      </c>
      <c r="R847" s="49" t="s">
        <v>642</v>
      </c>
      <c r="S847" s="11" t="s">
        <v>1775</v>
      </c>
      <c r="T847" s="126" t="s">
        <v>7</v>
      </c>
      <c r="U847" s="97"/>
      <c r="V847" s="51">
        <v>45524</v>
      </c>
      <c r="W847" s="49" t="s">
        <v>1562</v>
      </c>
      <c r="X847" s="121" t="str">
        <f>VLOOKUP(Table1[[#This Row],[Psoft No]],[2]Roster_1788384531598!$E$1:$AU$1334,28,0)</f>
        <v>Monday</v>
      </c>
      <c r="Y847" s="121" t="b">
        <f>Table1[[#This Row],[Column1]]=Table1[[#This Row],[OFF1]]</f>
        <v>1</v>
      </c>
    </row>
    <row r="848" spans="1:25" ht="13" hidden="1" customHeight="1">
      <c r="A848" s="11">
        <v>842</v>
      </c>
      <c r="B848" s="47">
        <v>205231290</v>
      </c>
      <c r="C848" s="87" t="s">
        <v>2785</v>
      </c>
      <c r="D848" s="11" t="s">
        <v>2786</v>
      </c>
      <c r="E848" s="48" t="s">
        <v>31</v>
      </c>
      <c r="F848" s="48" t="s">
        <v>74</v>
      </c>
      <c r="G848" s="11" t="s">
        <v>64</v>
      </c>
      <c r="H848" s="11" t="s">
        <v>75</v>
      </c>
      <c r="I848" s="11">
        <v>1299</v>
      </c>
      <c r="J848" s="49" t="str">
        <f>VLOOKUP(Table1[[#This Row],[Psoft No]],[1]Roster!$C$1:$AJ$1369,9,0)</f>
        <v>Night Shift</v>
      </c>
      <c r="K848" s="11" t="s">
        <v>76</v>
      </c>
      <c r="L848" s="49" t="str">
        <f>VLOOKUP(Table1[[#This Row],[Psoft No]],[1]Roster!$C$1:$AJ$1369,11,0)</f>
        <v>Thursday</v>
      </c>
      <c r="M848" s="49" t="str">
        <f>VLOOKUP(Table1[[#This Row],[Psoft No]],[1]Roster!$C$1:$AJ$1369,12,0)</f>
        <v>Friday</v>
      </c>
      <c r="N848" s="11" t="s">
        <v>89</v>
      </c>
      <c r="O848" s="11" t="s">
        <v>37</v>
      </c>
      <c r="P848" s="11" t="s">
        <v>80</v>
      </c>
      <c r="Q848" s="11" t="s">
        <v>96</v>
      </c>
      <c r="R848" s="11" t="s">
        <v>1055</v>
      </c>
      <c r="S848" s="11" t="s">
        <v>2651</v>
      </c>
      <c r="T848" s="126" t="str">
        <f>IF(COUNTIFS('DWD RAW File'!$E:$E,$B848,'DWD RAW File'!$AF:$AF,$C$1)&gt;0, IF(COUNTIFS('DWD RAW File'!$E:$E,$B848,'DWD RAW File'!$AF:$AF,$C$1,'DWD RAW File'!$AB:$AB,"Present")&gt;0,"6th Day OT","OFF"), IF(COUNTIFS('DWD RAW File'!$E:$E,$B848,'DWD RAW File'!$AG:$AG,$C$1)&gt;0, IF(COUNTIFS('DWD RAW File'!$E:$E,$B848,'DWD RAW File'!$AG:$AG,$C$1,'DWD RAW File'!$AB:$AB,"Present")&gt;0,"7th Day OT","OFF"), IF(COUNTIFS('DWD RAW File'!$E:$E,$B848,'DWD RAW File'!$AB:$AB,"Present")&gt;0, "P", IF(COUNTIFS('DWD RAW File'!$E:$E,$B848,'DWD RAW File'!$AB:$AB,"Not Present",'DWD RAW File'!$AK:$AK,"&lt;&gt;")&gt;0, _xlfn.XLOOKUP($B848,'DWD RAW File'!$E:$E,'DWD RAW File'!$AK:$AK,""), IF(COUNTIFS('DWD RAW File'!$E:$E,$B848,'DWD RAW File'!$AB:$AB,"Not Present",'DWD RAW File'!$AL:$AL,"&lt;&gt;")&gt;0, _xlfn.XLOOKUP($B848,'DWD RAW File'!$E:$E,'DWD RAW File'!$AL:$AL,""), "AB")))))</f>
        <v>P</v>
      </c>
      <c r="U848" s="97"/>
      <c r="V848" s="51">
        <v>46238</v>
      </c>
      <c r="W848" s="11" t="s">
        <v>1563</v>
      </c>
      <c r="X848" s="121" t="str">
        <f>VLOOKUP(Table1[[#This Row],[Psoft No]],[2]Roster_1788384531598!$E$1:$AU$1334,28,0)</f>
        <v>Thursday</v>
      </c>
      <c r="Y848" s="121" t="b">
        <f>Table1[[#This Row],[Column1]]=Table1[[#This Row],[OFF1]]</f>
        <v>1</v>
      </c>
    </row>
    <row r="849" spans="1:25" ht="13" hidden="1" customHeight="1">
      <c r="A849" s="11">
        <v>843</v>
      </c>
      <c r="B849" s="47">
        <v>203965411</v>
      </c>
      <c r="C849" s="87" t="s">
        <v>915</v>
      </c>
      <c r="D849" s="11" t="s">
        <v>916</v>
      </c>
      <c r="E849" s="48" t="s">
        <v>31</v>
      </c>
      <c r="F849" s="48" t="s">
        <v>74</v>
      </c>
      <c r="G849" s="11" t="s">
        <v>64</v>
      </c>
      <c r="H849" s="11" t="s">
        <v>75</v>
      </c>
      <c r="I849" s="11">
        <v>1299</v>
      </c>
      <c r="J849" s="49" t="str">
        <f>VLOOKUP(Table1[[#This Row],[Psoft No]],[1]Roster!$C$1:$AJ$1369,9,0)</f>
        <v>Night Shift</v>
      </c>
      <c r="K849" s="49" t="s">
        <v>76</v>
      </c>
      <c r="L849" s="49" t="str">
        <f>VLOOKUP(Table1[[#This Row],[Psoft No]],[1]Roster!$C$1:$AJ$1369,11,0)</f>
        <v>Monday</v>
      </c>
      <c r="M849" s="49" t="str">
        <f>VLOOKUP(Table1[[#This Row],[Psoft No]],[1]Roster!$C$1:$AJ$1369,12,0)</f>
        <v>Tuesday</v>
      </c>
      <c r="N849" s="48" t="s">
        <v>79</v>
      </c>
      <c r="O849" s="49" t="s">
        <v>37</v>
      </c>
      <c r="P849" s="11" t="s">
        <v>80</v>
      </c>
      <c r="Q849" s="11" t="s">
        <v>81</v>
      </c>
      <c r="R849" s="49" t="s">
        <v>642</v>
      </c>
      <c r="S849" s="11" t="s">
        <v>1775</v>
      </c>
      <c r="T849" s="126" t="str">
        <f>IF(COUNTIFS('DWD RAW File'!$E:$E,$B849,'DWD RAW File'!$AF:$AF,$C$1)&gt;0, IF(COUNTIFS('DWD RAW File'!$E:$E,$B849,'DWD RAW File'!$AF:$AF,$C$1,'DWD RAW File'!$AB:$AB,"Present")&gt;0,"6th Day OT","OFF"), IF(COUNTIFS('DWD RAW File'!$E:$E,$B849,'DWD RAW File'!$AG:$AG,$C$1)&gt;0, IF(COUNTIFS('DWD RAW File'!$E:$E,$B849,'DWD RAW File'!$AG:$AG,$C$1,'DWD RAW File'!$AB:$AB,"Present")&gt;0,"7th Day OT","OFF"), IF(COUNTIFS('DWD RAW File'!$E:$E,$B849,'DWD RAW File'!$AB:$AB,"Present")&gt;0, "P", IF(COUNTIFS('DWD RAW File'!$E:$E,$B849,'DWD RAW File'!$AB:$AB,"Not Present",'DWD RAW File'!$AK:$AK,"&lt;&gt;")&gt;0, _xlfn.XLOOKUP($B849,'DWD RAW File'!$E:$E,'DWD RAW File'!$AK:$AK,""), IF(COUNTIFS('DWD RAW File'!$E:$E,$B849,'DWD RAW File'!$AB:$AB,"Not Present",'DWD RAW File'!$AL:$AL,"&lt;&gt;")&gt;0, _xlfn.XLOOKUP($B849,'DWD RAW File'!$E:$E,'DWD RAW File'!$AL:$AL,""), "AB")))))</f>
        <v>P</v>
      </c>
      <c r="U849" s="97"/>
      <c r="V849" s="51">
        <v>45544</v>
      </c>
      <c r="W849" s="49" t="s">
        <v>1562</v>
      </c>
      <c r="X849" s="121" t="str">
        <f>VLOOKUP(Table1[[#This Row],[Psoft No]],[2]Roster_1788384531598!$E$1:$AU$1334,28,0)</f>
        <v>Monday</v>
      </c>
      <c r="Y849" s="121" t="b">
        <f>Table1[[#This Row],[Column1]]=Table1[[#This Row],[OFF1]]</f>
        <v>1</v>
      </c>
    </row>
    <row r="850" spans="1:25" ht="13" hidden="1" customHeight="1">
      <c r="A850" s="11">
        <v>844</v>
      </c>
      <c r="B850" s="11">
        <v>205923172</v>
      </c>
      <c r="C850" s="87" t="s">
        <v>2133</v>
      </c>
      <c r="D850" s="11" t="s">
        <v>2134</v>
      </c>
      <c r="E850" s="48" t="s">
        <v>31</v>
      </c>
      <c r="F850" s="48" t="s">
        <v>74</v>
      </c>
      <c r="G850" s="11" t="s">
        <v>64</v>
      </c>
      <c r="H850" s="11" t="s">
        <v>75</v>
      </c>
      <c r="I850" s="11">
        <v>1299</v>
      </c>
      <c r="J850" s="49" t="str">
        <f>VLOOKUP(Table1[[#This Row],[Psoft No]],[1]Roster!$C$1:$AJ$1369,9,0)</f>
        <v>Night Shift</v>
      </c>
      <c r="K850" s="49" t="s">
        <v>76</v>
      </c>
      <c r="L850" s="49" t="str">
        <f>VLOOKUP(Table1[[#This Row],[Psoft No]],[1]Roster!$C$1:$AJ$1369,11,0)</f>
        <v>Sunday</v>
      </c>
      <c r="M850" s="49" t="str">
        <f>VLOOKUP(Table1[[#This Row],[Psoft No]],[1]Roster!$C$1:$AJ$1369,12,0)</f>
        <v>Monday</v>
      </c>
      <c r="N850" s="49" t="s">
        <v>79</v>
      </c>
      <c r="O850" s="49" t="s">
        <v>37</v>
      </c>
      <c r="P850" s="11" t="s">
        <v>80</v>
      </c>
      <c r="Q850" s="2" t="s">
        <v>96</v>
      </c>
      <c r="R850" s="11" t="s">
        <v>1055</v>
      </c>
      <c r="S850" s="54" t="s">
        <v>2651</v>
      </c>
      <c r="T850" s="126" t="str">
        <f>IF(COUNTIFS('DWD RAW File'!$E:$E,$B850,'DWD RAW File'!$AF:$AF,$C$1)&gt;0, IF(COUNTIFS('DWD RAW File'!$E:$E,$B850,'DWD RAW File'!$AF:$AF,$C$1,'DWD RAW File'!$AB:$AB,"Present")&gt;0,"6th Day OT","OFF"), IF(COUNTIFS('DWD RAW File'!$E:$E,$B850,'DWD RAW File'!$AG:$AG,$C$1)&gt;0, IF(COUNTIFS('DWD RAW File'!$E:$E,$B850,'DWD RAW File'!$AG:$AG,$C$1,'DWD RAW File'!$AB:$AB,"Present")&gt;0,"7th Day OT","OFF"), IF(COUNTIFS('DWD RAW File'!$E:$E,$B850,'DWD RAW File'!$AB:$AB,"Present")&gt;0, "P", IF(COUNTIFS('DWD RAW File'!$E:$E,$B850,'DWD RAW File'!$AB:$AB,"Not Present",'DWD RAW File'!$AK:$AK,"&lt;&gt;")&gt;0, _xlfn.XLOOKUP($B850,'DWD RAW File'!$E:$E,'DWD RAW File'!$AK:$AK,""), IF(COUNTIFS('DWD RAW File'!$E:$E,$B850,'DWD RAW File'!$AB:$AB,"Not Present",'DWD RAW File'!$AL:$AL,"&lt;&gt;")&gt;0, _xlfn.XLOOKUP($B850,'DWD RAW File'!$E:$E,'DWD RAW File'!$AL:$AL,""), "AB")))))</f>
        <v>P</v>
      </c>
      <c r="U850" s="97"/>
      <c r="V850" s="51">
        <v>46051</v>
      </c>
      <c r="W850" s="49" t="s">
        <v>1562</v>
      </c>
      <c r="X850" s="121" t="str">
        <f>VLOOKUP(Table1[[#This Row],[Psoft No]],[2]Roster_1788384531598!$E$1:$AU$1334,28,0)</f>
        <v>Sunday</v>
      </c>
      <c r="Y850" s="121" t="b">
        <f>Table1[[#This Row],[Column1]]=Table1[[#This Row],[OFF1]]</f>
        <v>1</v>
      </c>
    </row>
    <row r="851" spans="1:25" ht="13" hidden="1" customHeight="1">
      <c r="A851" s="11">
        <v>845</v>
      </c>
      <c r="B851" s="90">
        <v>203850804</v>
      </c>
      <c r="C851" s="47" t="s">
        <v>2712</v>
      </c>
      <c r="D851" s="87" t="s">
        <v>2713</v>
      </c>
      <c r="E851" s="48" t="s">
        <v>31</v>
      </c>
      <c r="F851" s="48" t="s">
        <v>74</v>
      </c>
      <c r="G851" s="11" t="s">
        <v>64</v>
      </c>
      <c r="H851" s="11" t="s">
        <v>75</v>
      </c>
      <c r="I851" s="11">
        <v>1299</v>
      </c>
      <c r="J851" s="49" t="str">
        <f>VLOOKUP(Table1[[#This Row],[Psoft No]],[1]Roster!$C$1:$AJ$1369,9,0)</f>
        <v>Day Shift</v>
      </c>
      <c r="K851" s="49" t="s">
        <v>76</v>
      </c>
      <c r="L851" s="49" t="str">
        <f>VLOOKUP(Table1[[#This Row],[Psoft No]],[1]Roster!$C$1:$AJ$1369,11,0)</f>
        <v>Thursday</v>
      </c>
      <c r="M851" s="49" t="str">
        <f>VLOOKUP(Table1[[#This Row],[Psoft No]],[1]Roster!$C$1:$AJ$1369,12,0)</f>
        <v>Friday</v>
      </c>
      <c r="N851" s="48" t="s">
        <v>86</v>
      </c>
      <c r="O851" s="49" t="s">
        <v>37</v>
      </c>
      <c r="P851" s="11" t="s">
        <v>80</v>
      </c>
      <c r="Q851" s="11" t="s">
        <v>90</v>
      </c>
      <c r="R851" s="11" t="s">
        <v>2773</v>
      </c>
      <c r="S851" s="11" t="s">
        <v>2774</v>
      </c>
      <c r="T851" s="126" t="str">
        <f>IF(COUNTIFS('DWD RAW File'!$E:$E,$B851,'DWD RAW File'!$AF:$AF,$C$1)&gt;0, IF(COUNTIFS('DWD RAW File'!$E:$E,$B851,'DWD RAW File'!$AF:$AF,$C$1,'DWD RAW File'!$AB:$AB,"Present")&gt;0,"6th Day OT","OFF"), IF(COUNTIFS('DWD RAW File'!$E:$E,$B851,'DWD RAW File'!$AG:$AG,$C$1)&gt;0, IF(COUNTIFS('DWD RAW File'!$E:$E,$B851,'DWD RAW File'!$AG:$AG,$C$1,'DWD RAW File'!$AB:$AB,"Present")&gt;0,"7th Day OT","OFF"), IF(COUNTIFS('DWD RAW File'!$E:$E,$B851,'DWD RAW File'!$AB:$AB,"Present")&gt;0, "P", IF(COUNTIFS('DWD RAW File'!$E:$E,$B851,'DWD RAW File'!$AB:$AB,"Not Present",'DWD RAW File'!$AK:$AK,"&lt;&gt;")&gt;0, _xlfn.XLOOKUP($B851,'DWD RAW File'!$E:$E,'DWD RAW File'!$AK:$AK,""), IF(COUNTIFS('DWD RAW File'!$E:$E,$B851,'DWD RAW File'!$AB:$AB,"Not Present",'DWD RAW File'!$AL:$AL,"&lt;&gt;")&gt;0, _xlfn.XLOOKUP($B851,'DWD RAW File'!$E:$E,'DWD RAW File'!$AL:$AL,""), "AB")))))</f>
        <v>P</v>
      </c>
      <c r="U851" s="97"/>
      <c r="V851" s="51">
        <v>45524</v>
      </c>
      <c r="W851" s="49" t="s">
        <v>1562</v>
      </c>
      <c r="X851" s="121" t="str">
        <f>VLOOKUP(Table1[[#This Row],[Psoft No]],[2]Roster_1788384531598!$E$1:$AU$1334,28,0)</f>
        <v>Thursday</v>
      </c>
      <c r="Y851" s="121" t="b">
        <f>Table1[[#This Row],[Column1]]=Table1[[#This Row],[OFF1]]</f>
        <v>1</v>
      </c>
    </row>
    <row r="852" spans="1:25" ht="13" hidden="1" customHeight="1">
      <c r="A852" s="11">
        <v>846</v>
      </c>
      <c r="B852" s="47">
        <v>204072306</v>
      </c>
      <c r="C852" s="87" t="s">
        <v>917</v>
      </c>
      <c r="D852" s="11" t="s">
        <v>918</v>
      </c>
      <c r="E852" s="48" t="s">
        <v>31</v>
      </c>
      <c r="F852" s="48" t="s">
        <v>74</v>
      </c>
      <c r="G852" s="11" t="s">
        <v>64</v>
      </c>
      <c r="H852" s="11" t="s">
        <v>75</v>
      </c>
      <c r="I852" s="11">
        <v>1299</v>
      </c>
      <c r="J852" s="49" t="str">
        <f>VLOOKUP(Table1[[#This Row],[Psoft No]],[1]Roster!$C$1:$AJ$1369,9,0)</f>
        <v>Day Shift</v>
      </c>
      <c r="K852" s="49" t="s">
        <v>76</v>
      </c>
      <c r="L852" s="49" t="s">
        <v>36</v>
      </c>
      <c r="M852" s="49" t="str">
        <f>VLOOKUP(Table1[[#This Row],[Psoft No]],[1]Roster!$C$1:$AJ$1369,12,0)</f>
        <v>Thursday</v>
      </c>
      <c r="N852" s="48" t="s">
        <v>86</v>
      </c>
      <c r="O852" s="49" t="s">
        <v>37</v>
      </c>
      <c r="P852" s="11" t="s">
        <v>80</v>
      </c>
      <c r="Q852" s="11" t="s">
        <v>90</v>
      </c>
      <c r="R852" s="11" t="s">
        <v>2773</v>
      </c>
      <c r="S852" s="11" t="s">
        <v>2774</v>
      </c>
      <c r="T852" s="126" t="s">
        <v>1</v>
      </c>
      <c r="U852" s="97" t="s">
        <v>2930</v>
      </c>
      <c r="V852" s="51">
        <v>45558</v>
      </c>
      <c r="W852" s="49" t="s">
        <v>1562</v>
      </c>
      <c r="X852" s="121" t="str">
        <f>VLOOKUP(Table1[[#This Row],[Psoft No]],[2]Roster_1788384531598!$E$1:$AU$1334,28,0)</f>
        <v>Wednesday</v>
      </c>
      <c r="Y852" s="121" t="b">
        <f>Table1[[#This Row],[Column1]]=Table1[[#This Row],[OFF1]]</f>
        <v>0</v>
      </c>
    </row>
    <row r="853" spans="1:25" ht="13" hidden="1" customHeight="1">
      <c r="A853" s="11">
        <v>847</v>
      </c>
      <c r="B853" s="90">
        <v>203850884</v>
      </c>
      <c r="C853" s="47" t="s">
        <v>2714</v>
      </c>
      <c r="D853" s="87" t="s">
        <v>2715</v>
      </c>
      <c r="E853" s="48" t="s">
        <v>31</v>
      </c>
      <c r="F853" s="48" t="s">
        <v>74</v>
      </c>
      <c r="G853" s="11" t="s">
        <v>64</v>
      </c>
      <c r="H853" s="11" t="s">
        <v>75</v>
      </c>
      <c r="I853" s="11">
        <v>1299</v>
      </c>
      <c r="J853" s="49" t="str">
        <f>VLOOKUP(Table1[[#This Row],[Psoft No]],[1]Roster!$C$1:$AJ$1369,9,0)</f>
        <v>Day Shift</v>
      </c>
      <c r="K853" s="49" t="s">
        <v>76</v>
      </c>
      <c r="L853" s="49" t="s">
        <v>36</v>
      </c>
      <c r="M853" s="49" t="str">
        <f>VLOOKUP(Table1[[#This Row],[Psoft No]],[1]Roster!$C$1:$AJ$1369,12,0)</f>
        <v>Thursday</v>
      </c>
      <c r="N853" s="48" t="s">
        <v>86</v>
      </c>
      <c r="O853" s="49" t="s">
        <v>37</v>
      </c>
      <c r="P853" s="11" t="s">
        <v>80</v>
      </c>
      <c r="Q853" s="11" t="s">
        <v>90</v>
      </c>
      <c r="R853" s="11" t="s">
        <v>622</v>
      </c>
      <c r="S853" s="11" t="s">
        <v>623</v>
      </c>
      <c r="T853" s="126" t="s">
        <v>1</v>
      </c>
      <c r="U853" s="97" t="s">
        <v>2930</v>
      </c>
      <c r="V853" s="51">
        <v>45524</v>
      </c>
      <c r="W853" s="49" t="s">
        <v>1562</v>
      </c>
      <c r="X853" s="121" t="str">
        <f>VLOOKUP(Table1[[#This Row],[Psoft No]],[2]Roster_1788384531598!$E$1:$AU$1334,28,0)</f>
        <v>Wednesday</v>
      </c>
      <c r="Y853" s="121" t="b">
        <f>Table1[[#This Row],[Column1]]=Table1[[#This Row],[OFF1]]</f>
        <v>0</v>
      </c>
    </row>
    <row r="854" spans="1:25" ht="13" hidden="1" customHeight="1">
      <c r="A854" s="11">
        <v>848</v>
      </c>
      <c r="B854" s="47">
        <v>203813081</v>
      </c>
      <c r="C854" s="87" t="s">
        <v>919</v>
      </c>
      <c r="D854" s="11" t="s">
        <v>920</v>
      </c>
      <c r="E854" s="48" t="s">
        <v>31</v>
      </c>
      <c r="F854" s="48" t="s">
        <v>74</v>
      </c>
      <c r="G854" s="11" t="s">
        <v>64</v>
      </c>
      <c r="H854" s="11" t="s">
        <v>75</v>
      </c>
      <c r="I854" s="11">
        <v>1299</v>
      </c>
      <c r="J854" s="49" t="str">
        <f>VLOOKUP(Table1[[#This Row],[Psoft No]],[1]Roster!$C$1:$AJ$1369,9,0)</f>
        <v>Night Shift</v>
      </c>
      <c r="K854" s="49" t="s">
        <v>76</v>
      </c>
      <c r="L854" s="49" t="str">
        <f>VLOOKUP(Table1[[#This Row],[Psoft No]],[1]Roster!$C$1:$AJ$1369,11,0)</f>
        <v>Friday</v>
      </c>
      <c r="M854" s="49" t="str">
        <f>VLOOKUP(Table1[[#This Row],[Psoft No]],[1]Roster!$C$1:$AJ$1369,12,0)</f>
        <v>Saturday</v>
      </c>
      <c r="N854" s="48" t="s">
        <v>86</v>
      </c>
      <c r="O854" s="49" t="s">
        <v>37</v>
      </c>
      <c r="P854" s="11" t="s">
        <v>80</v>
      </c>
      <c r="Q854" s="11" t="s">
        <v>99</v>
      </c>
      <c r="R854" s="11" t="s">
        <v>634</v>
      </c>
      <c r="S854" s="11" t="s">
        <v>2652</v>
      </c>
      <c r="T854" s="126" t="str">
        <f>IF(COUNTIFS('DWD RAW File'!$E:$E,$B854,'DWD RAW File'!$AF:$AF,$C$1)&gt;0, IF(COUNTIFS('DWD RAW File'!$E:$E,$B854,'DWD RAW File'!$AF:$AF,$C$1,'DWD RAW File'!$AB:$AB,"Present")&gt;0,"6th Day OT","OFF"), IF(COUNTIFS('DWD RAW File'!$E:$E,$B854,'DWD RAW File'!$AG:$AG,$C$1)&gt;0, IF(COUNTIFS('DWD RAW File'!$E:$E,$B854,'DWD RAW File'!$AG:$AG,$C$1,'DWD RAW File'!$AB:$AB,"Present")&gt;0,"7th Day OT","OFF"), IF(COUNTIFS('DWD RAW File'!$E:$E,$B854,'DWD RAW File'!$AB:$AB,"Present")&gt;0, "P", IF(COUNTIFS('DWD RAW File'!$E:$E,$B854,'DWD RAW File'!$AB:$AB,"Not Present",'DWD RAW File'!$AK:$AK,"&lt;&gt;")&gt;0, _xlfn.XLOOKUP($B854,'DWD RAW File'!$E:$E,'DWD RAW File'!$AK:$AK,""), IF(COUNTIFS('DWD RAW File'!$E:$E,$B854,'DWD RAW File'!$AB:$AB,"Not Present",'DWD RAW File'!$AL:$AL,"&lt;&gt;")&gt;0, _xlfn.XLOOKUP($B854,'DWD RAW File'!$E:$E,'DWD RAW File'!$AL:$AL,""), "AB")))))</f>
        <v>P</v>
      </c>
      <c r="U854" s="97"/>
      <c r="V854" s="51">
        <v>45517</v>
      </c>
      <c r="W854" s="49" t="s">
        <v>1562</v>
      </c>
      <c r="X854" s="121" t="str">
        <f>VLOOKUP(Table1[[#This Row],[Psoft No]],[2]Roster_1788384531598!$E$1:$AU$1334,28,0)</f>
        <v>Friday</v>
      </c>
      <c r="Y854" s="121" t="b">
        <f>Table1[[#This Row],[Column1]]=Table1[[#This Row],[OFF1]]</f>
        <v>1</v>
      </c>
    </row>
    <row r="855" spans="1:25" ht="13" customHeight="1">
      <c r="A855" s="11">
        <v>849</v>
      </c>
      <c r="B855" s="47">
        <v>206015628</v>
      </c>
      <c r="C855" s="87" t="s">
        <v>921</v>
      </c>
      <c r="D855" s="11" t="s">
        <v>922</v>
      </c>
      <c r="E855" s="48" t="s">
        <v>31</v>
      </c>
      <c r="F855" s="48" t="s">
        <v>74</v>
      </c>
      <c r="G855" s="11" t="s">
        <v>64</v>
      </c>
      <c r="H855" s="11" t="s">
        <v>75</v>
      </c>
      <c r="I855" s="11">
        <v>1299</v>
      </c>
      <c r="J855" s="49" t="str">
        <f>VLOOKUP(Table1[[#This Row],[Psoft No]],[1]Roster!$C$1:$AJ$1369,9,0)</f>
        <v>Day Shift</v>
      </c>
      <c r="K855" s="49" t="s">
        <v>76</v>
      </c>
      <c r="L855" s="49" t="str">
        <f>VLOOKUP(Table1[[#This Row],[Psoft No]],[1]Roster!$C$1:$AJ$1369,11,0)</f>
        <v>Friday</v>
      </c>
      <c r="M855" s="49" t="str">
        <f>VLOOKUP(Table1[[#This Row],[Psoft No]],[1]Roster!$C$1:$AJ$1369,12,0)</f>
        <v>Saturday</v>
      </c>
      <c r="N855" s="48" t="s">
        <v>79</v>
      </c>
      <c r="O855" s="49" t="s">
        <v>37</v>
      </c>
      <c r="P855" s="11" t="s">
        <v>80</v>
      </c>
      <c r="Q855" s="11" t="s">
        <v>81</v>
      </c>
      <c r="R855" s="49" t="s">
        <v>642</v>
      </c>
      <c r="S855" s="11" t="s">
        <v>1775</v>
      </c>
      <c r="T855" s="126" t="s">
        <v>4</v>
      </c>
      <c r="U855" s="97"/>
      <c r="V855" s="51">
        <v>45922</v>
      </c>
      <c r="W855" s="49" t="s">
        <v>1562</v>
      </c>
      <c r="X855" s="121" t="str">
        <f>VLOOKUP(Table1[[#This Row],[Psoft No]],[2]Roster_1788384531598!$E$1:$AU$1334,28,0)</f>
        <v>Friday</v>
      </c>
      <c r="Y855" s="121" t="b">
        <f>Table1[[#This Row],[Column1]]=Table1[[#This Row],[OFF1]]</f>
        <v>1</v>
      </c>
    </row>
    <row r="856" spans="1:25" ht="13" hidden="1" customHeight="1">
      <c r="A856" s="11">
        <v>850</v>
      </c>
      <c r="B856" s="90">
        <v>204011579</v>
      </c>
      <c r="C856" s="47" t="s">
        <v>2716</v>
      </c>
      <c r="D856" s="87" t="s">
        <v>2717</v>
      </c>
      <c r="E856" s="48" t="s">
        <v>31</v>
      </c>
      <c r="F856" s="48" t="s">
        <v>74</v>
      </c>
      <c r="G856" s="11" t="s">
        <v>64</v>
      </c>
      <c r="H856" s="11" t="s">
        <v>75</v>
      </c>
      <c r="I856" s="11">
        <v>1299</v>
      </c>
      <c r="J856" s="49" t="str">
        <f>VLOOKUP(Table1[[#This Row],[Psoft No]],[1]Roster!$C$1:$AJ$1369,9,0)</f>
        <v>Night Shift</v>
      </c>
      <c r="K856" s="49" t="s">
        <v>76</v>
      </c>
      <c r="L856" s="49" t="str">
        <f>VLOOKUP(Table1[[#This Row],[Psoft No]],[1]Roster!$C$1:$AJ$1369,11,0)</f>
        <v>Wednesday</v>
      </c>
      <c r="M856" s="49" t="str">
        <f>VLOOKUP(Table1[[#This Row],[Psoft No]],[1]Roster!$C$1:$AJ$1369,12,0)</f>
        <v>Thursday</v>
      </c>
      <c r="N856" s="48" t="s">
        <v>86</v>
      </c>
      <c r="O856" s="49" t="s">
        <v>37</v>
      </c>
      <c r="P856" s="11" t="s">
        <v>80</v>
      </c>
      <c r="Q856" s="11" t="s">
        <v>90</v>
      </c>
      <c r="R856" s="11" t="s">
        <v>1055</v>
      </c>
      <c r="S856" s="11" t="s">
        <v>2683</v>
      </c>
      <c r="T856" s="126" t="str">
        <f>IF(COUNTIFS('DWD RAW File'!$E:$E,$B856,'DWD RAW File'!$AF:$AF,$C$1)&gt;0, IF(COUNTIFS('DWD RAW File'!$E:$E,$B856,'DWD RAW File'!$AF:$AF,$C$1,'DWD RAW File'!$AB:$AB,"Present")&gt;0,"6th Day OT","OFF"), IF(COUNTIFS('DWD RAW File'!$E:$E,$B856,'DWD RAW File'!$AG:$AG,$C$1)&gt;0, IF(COUNTIFS('DWD RAW File'!$E:$E,$B856,'DWD RAW File'!$AG:$AG,$C$1,'DWD RAW File'!$AB:$AB,"Present")&gt;0,"7th Day OT","OFF"), IF(COUNTIFS('DWD RAW File'!$E:$E,$B856,'DWD RAW File'!$AB:$AB,"Present")&gt;0, "P", IF(COUNTIFS('DWD RAW File'!$E:$E,$B856,'DWD RAW File'!$AB:$AB,"Not Present",'DWD RAW File'!$AK:$AK,"&lt;&gt;")&gt;0, _xlfn.XLOOKUP($B856,'DWD RAW File'!$E:$E,'DWD RAW File'!$AK:$AK,""), IF(COUNTIFS('DWD RAW File'!$E:$E,$B856,'DWD RAW File'!$AB:$AB,"Not Present",'DWD RAW File'!$AL:$AL,"&lt;&gt;")&gt;0, _xlfn.XLOOKUP($B856,'DWD RAW File'!$E:$E,'DWD RAW File'!$AL:$AL,""), "AB")))))</f>
        <v>OFF</v>
      </c>
      <c r="U856" s="97"/>
      <c r="V856" s="51">
        <v>45551</v>
      </c>
      <c r="W856" s="49" t="s">
        <v>1562</v>
      </c>
      <c r="X856" s="121" t="str">
        <f>VLOOKUP(Table1[[#This Row],[Psoft No]],[2]Roster_1788384531598!$E$1:$AU$1334,28,0)</f>
        <v>Wednesday</v>
      </c>
      <c r="Y856" s="121" t="b">
        <f>Table1[[#This Row],[Column1]]=Table1[[#This Row],[OFF1]]</f>
        <v>1</v>
      </c>
    </row>
    <row r="857" spans="1:25" ht="13" hidden="1" customHeight="1">
      <c r="A857" s="11">
        <v>851</v>
      </c>
      <c r="B857" s="47">
        <v>206607036</v>
      </c>
      <c r="C857" s="87" t="s">
        <v>2037</v>
      </c>
      <c r="D857" s="11" t="s">
        <v>2038</v>
      </c>
      <c r="E857" s="48" t="s">
        <v>31</v>
      </c>
      <c r="F857" s="48" t="s">
        <v>74</v>
      </c>
      <c r="G857" s="11" t="s">
        <v>64</v>
      </c>
      <c r="H857" s="11" t="s">
        <v>75</v>
      </c>
      <c r="I857" s="11">
        <v>1299</v>
      </c>
      <c r="J857" s="49" t="str">
        <f>VLOOKUP(Table1[[#This Row],[Psoft No]],[1]Roster!$C$1:$AJ$1369,9,0)</f>
        <v>Night Shift</v>
      </c>
      <c r="K857" s="49" t="s">
        <v>76</v>
      </c>
      <c r="L857" s="49" t="str">
        <f>VLOOKUP(Table1[[#This Row],[Psoft No]],[1]Roster!$C$1:$AJ$1369,11,0)</f>
        <v>Tuesday</v>
      </c>
      <c r="M857" s="49" t="str">
        <f>VLOOKUP(Table1[[#This Row],[Psoft No]],[1]Roster!$C$1:$AJ$1369,12,0)</f>
        <v>Wednesday</v>
      </c>
      <c r="N857" s="49" t="s">
        <v>89</v>
      </c>
      <c r="O857" s="49" t="s">
        <v>37</v>
      </c>
      <c r="P857" s="11" t="s">
        <v>80</v>
      </c>
      <c r="Q857" s="11" t="s">
        <v>96</v>
      </c>
      <c r="R857" s="49" t="s">
        <v>622</v>
      </c>
      <c r="S857" s="11" t="s">
        <v>623</v>
      </c>
      <c r="T857" s="126" t="str">
        <f>IF(COUNTIFS('DWD RAW File'!$E:$E,$B857,'DWD RAW File'!$AF:$AF,$C$1)&gt;0, IF(COUNTIFS('DWD RAW File'!$E:$E,$B857,'DWD RAW File'!$AF:$AF,$C$1,'DWD RAW File'!$AB:$AB,"Present")&gt;0,"6th Day OT","OFF"), IF(COUNTIFS('DWD RAW File'!$E:$E,$B857,'DWD RAW File'!$AG:$AG,$C$1)&gt;0, IF(COUNTIFS('DWD RAW File'!$E:$E,$B857,'DWD RAW File'!$AG:$AG,$C$1,'DWD RAW File'!$AB:$AB,"Present")&gt;0,"7th Day OT","OFF"), IF(COUNTIFS('DWD RAW File'!$E:$E,$B857,'DWD RAW File'!$AB:$AB,"Present")&gt;0, "P", IF(COUNTIFS('DWD RAW File'!$E:$E,$B857,'DWD RAW File'!$AB:$AB,"Not Present",'DWD RAW File'!$AK:$AK,"&lt;&gt;")&gt;0, _xlfn.XLOOKUP($B857,'DWD RAW File'!$E:$E,'DWD RAW File'!$AK:$AK,""), IF(COUNTIFS('DWD RAW File'!$E:$E,$B857,'DWD RAW File'!$AB:$AB,"Not Present",'DWD RAW File'!$AL:$AL,"&lt;&gt;")&gt;0, _xlfn.XLOOKUP($B857,'DWD RAW File'!$E:$E,'DWD RAW File'!$AL:$AL,""), "AB")))))</f>
        <v>OFF</v>
      </c>
      <c r="U857" s="97"/>
      <c r="V857" s="51">
        <v>46048</v>
      </c>
      <c r="W857" s="49" t="s">
        <v>1562</v>
      </c>
      <c r="X857" s="121" t="str">
        <f>VLOOKUP(Table1[[#This Row],[Psoft No]],[2]Roster_1788384531598!$E$1:$AU$1334,28,0)</f>
        <v>Tuesday</v>
      </c>
      <c r="Y857" s="121" t="b">
        <f>Table1[[#This Row],[Column1]]=Table1[[#This Row],[OFF1]]</f>
        <v>1</v>
      </c>
    </row>
    <row r="858" spans="1:25" ht="13" hidden="1" customHeight="1">
      <c r="A858" s="11">
        <v>852</v>
      </c>
      <c r="B858" s="47">
        <v>205853575</v>
      </c>
      <c r="C858" s="87" t="s">
        <v>923</v>
      </c>
      <c r="D858" s="11" t="s">
        <v>924</v>
      </c>
      <c r="E858" s="48" t="s">
        <v>31</v>
      </c>
      <c r="F858" s="48" t="s">
        <v>74</v>
      </c>
      <c r="G858" s="11" t="s">
        <v>64</v>
      </c>
      <c r="H858" s="11" t="s">
        <v>75</v>
      </c>
      <c r="I858" s="11">
        <v>1299</v>
      </c>
      <c r="J858" s="49" t="str">
        <f>VLOOKUP(Table1[[#This Row],[Psoft No]],[1]Roster!$C$1:$AJ$1369,9,0)</f>
        <v>Night Shift</v>
      </c>
      <c r="K858" s="49" t="s">
        <v>76</v>
      </c>
      <c r="L858" s="49" t="str">
        <f>VLOOKUP(Table1[[#This Row],[Psoft No]],[1]Roster!$C$1:$AJ$1369,11,0)</f>
        <v>Monday</v>
      </c>
      <c r="M858" s="49" t="str">
        <f>VLOOKUP(Table1[[#This Row],[Psoft No]],[1]Roster!$C$1:$AJ$1369,12,0)</f>
        <v>Tuesday</v>
      </c>
      <c r="N858" s="49" t="s">
        <v>89</v>
      </c>
      <c r="O858" s="49" t="s">
        <v>37</v>
      </c>
      <c r="P858" s="11" t="s">
        <v>80</v>
      </c>
      <c r="Q858" s="11" t="s">
        <v>96</v>
      </c>
      <c r="R858" s="11" t="s">
        <v>626</v>
      </c>
      <c r="S858" s="11" t="s">
        <v>627</v>
      </c>
      <c r="T858" s="126" t="str">
        <f>IF(COUNTIFS('DWD RAW File'!$E:$E,$B858,'DWD RAW File'!$AF:$AF,$C$1)&gt;0, IF(COUNTIFS('DWD RAW File'!$E:$E,$B858,'DWD RAW File'!$AF:$AF,$C$1,'DWD RAW File'!$AB:$AB,"Present")&gt;0,"6th Day OT","OFF"), IF(COUNTIFS('DWD RAW File'!$E:$E,$B858,'DWD RAW File'!$AG:$AG,$C$1)&gt;0, IF(COUNTIFS('DWD RAW File'!$E:$E,$B858,'DWD RAW File'!$AG:$AG,$C$1,'DWD RAW File'!$AB:$AB,"Present")&gt;0,"7th Day OT","OFF"), IF(COUNTIFS('DWD RAW File'!$E:$E,$B858,'DWD RAW File'!$AB:$AB,"Present")&gt;0, "P", IF(COUNTIFS('DWD RAW File'!$E:$E,$B858,'DWD RAW File'!$AB:$AB,"Not Present",'DWD RAW File'!$AK:$AK,"&lt;&gt;")&gt;0, _xlfn.XLOOKUP($B858,'DWD RAW File'!$E:$E,'DWD RAW File'!$AK:$AK,""), IF(COUNTIFS('DWD RAW File'!$E:$E,$B858,'DWD RAW File'!$AB:$AB,"Not Present",'DWD RAW File'!$AL:$AL,"&lt;&gt;")&gt;0, _xlfn.XLOOKUP($B858,'DWD RAW File'!$E:$E,'DWD RAW File'!$AL:$AL,""), "AB")))))</f>
        <v>P</v>
      </c>
      <c r="U858" s="97"/>
      <c r="V858" s="51">
        <v>45894</v>
      </c>
      <c r="W858" s="49" t="s">
        <v>1562</v>
      </c>
      <c r="X858" s="121" t="str">
        <f>VLOOKUP(Table1[[#This Row],[Psoft No]],[2]Roster_1788384531598!$E$1:$AU$1334,28,0)</f>
        <v>Monday</v>
      </c>
      <c r="Y858" s="121" t="b">
        <f>Table1[[#This Row],[Column1]]=Table1[[#This Row],[OFF1]]</f>
        <v>1</v>
      </c>
    </row>
    <row r="859" spans="1:25" ht="13" hidden="1" customHeight="1">
      <c r="A859" s="11">
        <v>853</v>
      </c>
      <c r="B859" s="47">
        <v>203285820</v>
      </c>
      <c r="C859" s="87" t="s">
        <v>925</v>
      </c>
      <c r="D859" s="11" t="s">
        <v>926</v>
      </c>
      <c r="E859" s="48" t="s">
        <v>31</v>
      </c>
      <c r="F859" s="48" t="s">
        <v>74</v>
      </c>
      <c r="G859" s="11" t="s">
        <v>64</v>
      </c>
      <c r="H859" s="11" t="s">
        <v>75</v>
      </c>
      <c r="I859" s="11">
        <v>1299</v>
      </c>
      <c r="J859" s="49" t="str">
        <f>VLOOKUP(Table1[[#This Row],[Psoft No]],[1]Roster!$C$1:$AJ$1369,9,0)</f>
        <v>Night Shift</v>
      </c>
      <c r="K859" s="49" t="s">
        <v>76</v>
      </c>
      <c r="L859" s="49" t="str">
        <f>VLOOKUP(Table1[[#This Row],[Psoft No]],[1]Roster!$C$1:$AJ$1369,11,0)</f>
        <v>Tuesday</v>
      </c>
      <c r="M859" s="49" t="str">
        <f>VLOOKUP(Table1[[#This Row],[Psoft No]],[1]Roster!$C$1:$AJ$1369,12,0)</f>
        <v>Wednesday</v>
      </c>
      <c r="N859" s="48" t="s">
        <v>79</v>
      </c>
      <c r="O859" s="49" t="s">
        <v>37</v>
      </c>
      <c r="P859" s="11" t="s">
        <v>80</v>
      </c>
      <c r="Q859" s="11" t="s">
        <v>81</v>
      </c>
      <c r="R859" s="11" t="s">
        <v>626</v>
      </c>
      <c r="S859" s="11" t="s">
        <v>627</v>
      </c>
      <c r="T859" s="126" t="str">
        <f>IF(COUNTIFS('DWD RAW File'!$E:$E,$B859,'DWD RAW File'!$AF:$AF,$C$1)&gt;0, IF(COUNTIFS('DWD RAW File'!$E:$E,$B859,'DWD RAW File'!$AF:$AF,$C$1,'DWD RAW File'!$AB:$AB,"Present")&gt;0,"6th Day OT","OFF"), IF(COUNTIFS('DWD RAW File'!$E:$E,$B859,'DWD RAW File'!$AG:$AG,$C$1)&gt;0, IF(COUNTIFS('DWD RAW File'!$E:$E,$B859,'DWD RAW File'!$AG:$AG,$C$1,'DWD RAW File'!$AB:$AB,"Present")&gt;0,"7th Day OT","OFF"), IF(COUNTIFS('DWD RAW File'!$E:$E,$B859,'DWD RAW File'!$AB:$AB,"Present")&gt;0, "P", IF(COUNTIFS('DWD RAW File'!$E:$E,$B859,'DWD RAW File'!$AB:$AB,"Not Present",'DWD RAW File'!$AK:$AK,"&lt;&gt;")&gt;0, _xlfn.XLOOKUP($B859,'DWD RAW File'!$E:$E,'DWD RAW File'!$AK:$AK,""), IF(COUNTIFS('DWD RAW File'!$E:$E,$B859,'DWD RAW File'!$AB:$AB,"Not Present",'DWD RAW File'!$AL:$AL,"&lt;&gt;")&gt;0, _xlfn.XLOOKUP($B859,'DWD RAW File'!$E:$E,'DWD RAW File'!$AL:$AL,""), "AB")))))</f>
        <v>OFF</v>
      </c>
      <c r="U859" s="97"/>
      <c r="V859" s="51">
        <v>45561</v>
      </c>
      <c r="W859" s="49" t="s">
        <v>1561</v>
      </c>
      <c r="X859" s="121" t="str">
        <f>VLOOKUP(Table1[[#This Row],[Psoft No]],[2]Roster_1788384531598!$E$1:$AU$1334,28,0)</f>
        <v>Tuesday</v>
      </c>
      <c r="Y859" s="121" t="b">
        <f>Table1[[#This Row],[Column1]]=Table1[[#This Row],[OFF1]]</f>
        <v>1</v>
      </c>
    </row>
    <row r="860" spans="1:25" ht="13" hidden="1" customHeight="1">
      <c r="A860" s="11">
        <v>854</v>
      </c>
      <c r="B860" s="47">
        <v>205853580</v>
      </c>
      <c r="C860" s="87" t="s">
        <v>927</v>
      </c>
      <c r="D860" s="11" t="s">
        <v>928</v>
      </c>
      <c r="E860" s="48" t="s">
        <v>31</v>
      </c>
      <c r="F860" s="48" t="s">
        <v>74</v>
      </c>
      <c r="G860" s="11" t="s">
        <v>64</v>
      </c>
      <c r="H860" s="11" t="s">
        <v>75</v>
      </c>
      <c r="I860" s="11">
        <v>1299</v>
      </c>
      <c r="J860" s="49" t="str">
        <f>VLOOKUP(Table1[[#This Row],[Psoft No]],[1]Roster!$C$1:$AJ$1369,9,0)</f>
        <v>Night Shift</v>
      </c>
      <c r="K860" s="49" t="s">
        <v>76</v>
      </c>
      <c r="L860" s="49" t="str">
        <f>VLOOKUP(Table1[[#This Row],[Psoft No]],[1]Roster!$C$1:$AJ$1369,11,0)</f>
        <v>Sunday</v>
      </c>
      <c r="M860" s="49" t="str">
        <f>VLOOKUP(Table1[[#This Row],[Psoft No]],[1]Roster!$C$1:$AJ$1369,12,0)</f>
        <v>Monday</v>
      </c>
      <c r="N860" s="49" t="s">
        <v>79</v>
      </c>
      <c r="O860" s="49" t="s">
        <v>37</v>
      </c>
      <c r="P860" s="11" t="s">
        <v>80</v>
      </c>
      <c r="Q860" s="11" t="s">
        <v>96</v>
      </c>
      <c r="R860" s="11" t="s">
        <v>1055</v>
      </c>
      <c r="S860" s="11" t="s">
        <v>2651</v>
      </c>
      <c r="T860" s="126" t="str">
        <f>IF(COUNTIFS('DWD RAW File'!$E:$E,$B860,'DWD RAW File'!$AF:$AF,$C$1)&gt;0, IF(COUNTIFS('DWD RAW File'!$E:$E,$B860,'DWD RAW File'!$AF:$AF,$C$1,'DWD RAW File'!$AB:$AB,"Present")&gt;0,"6th Day OT","OFF"), IF(COUNTIFS('DWD RAW File'!$E:$E,$B860,'DWD RAW File'!$AG:$AG,$C$1)&gt;0, IF(COUNTIFS('DWD RAW File'!$E:$E,$B860,'DWD RAW File'!$AG:$AG,$C$1,'DWD RAW File'!$AB:$AB,"Present")&gt;0,"7th Day OT","OFF"), IF(COUNTIFS('DWD RAW File'!$E:$E,$B860,'DWD RAW File'!$AB:$AB,"Present")&gt;0, "P", IF(COUNTIFS('DWD RAW File'!$E:$E,$B860,'DWD RAW File'!$AB:$AB,"Not Present",'DWD RAW File'!$AK:$AK,"&lt;&gt;")&gt;0, _xlfn.XLOOKUP($B860,'DWD RAW File'!$E:$E,'DWD RAW File'!$AK:$AK,""), IF(COUNTIFS('DWD RAW File'!$E:$E,$B860,'DWD RAW File'!$AB:$AB,"Not Present",'DWD RAW File'!$AL:$AL,"&lt;&gt;")&gt;0, _xlfn.XLOOKUP($B860,'DWD RAW File'!$E:$E,'DWD RAW File'!$AL:$AL,""), "AB")))))</f>
        <v>P</v>
      </c>
      <c r="U860" s="97"/>
      <c r="V860" s="51">
        <v>45894</v>
      </c>
      <c r="W860" s="49" t="s">
        <v>1562</v>
      </c>
      <c r="X860" s="121" t="str">
        <f>VLOOKUP(Table1[[#This Row],[Psoft No]],[2]Roster_1788384531598!$E$1:$AU$1334,28,0)</f>
        <v>Sunday</v>
      </c>
      <c r="Y860" s="121" t="b">
        <f>Table1[[#This Row],[Column1]]=Table1[[#This Row],[OFF1]]</f>
        <v>1</v>
      </c>
    </row>
    <row r="861" spans="1:25" ht="13" hidden="1" customHeight="1">
      <c r="A861" s="11">
        <v>855</v>
      </c>
      <c r="B861" s="47">
        <v>206902845</v>
      </c>
      <c r="C861" s="87" t="s">
        <v>1837</v>
      </c>
      <c r="D861" s="11" t="s">
        <v>1838</v>
      </c>
      <c r="E861" s="48" t="s">
        <v>31</v>
      </c>
      <c r="F861" s="48" t="s">
        <v>74</v>
      </c>
      <c r="G861" s="11" t="s">
        <v>64</v>
      </c>
      <c r="H861" s="11" t="s">
        <v>75</v>
      </c>
      <c r="I861" s="11">
        <v>1290</v>
      </c>
      <c r="J861" s="49" t="str">
        <f>VLOOKUP(Table1[[#This Row],[Psoft No]],[1]Roster!$C$1:$AJ$1369,9,0)</f>
        <v>Night Shift</v>
      </c>
      <c r="K861" s="49" t="s">
        <v>76</v>
      </c>
      <c r="L861" s="49" t="str">
        <f>VLOOKUP(Table1[[#This Row],[Psoft No]],[1]Roster!$C$1:$AJ$1369,11,0)</f>
        <v>Monday</v>
      </c>
      <c r="M861" s="49" t="str">
        <f>VLOOKUP(Table1[[#This Row],[Psoft No]],[1]Roster!$C$1:$AJ$1369,12,0)</f>
        <v>Tuesday</v>
      </c>
      <c r="N861" s="49" t="s">
        <v>89</v>
      </c>
      <c r="O861" s="48" t="s">
        <v>37</v>
      </c>
      <c r="P861" s="48" t="s">
        <v>80</v>
      </c>
      <c r="Q861" s="11" t="s">
        <v>90</v>
      </c>
      <c r="R861" s="49" t="s">
        <v>642</v>
      </c>
      <c r="S861" s="11" t="s">
        <v>1775</v>
      </c>
      <c r="T861" s="126" t="str">
        <f>IF(COUNTIFS('DWD RAW File'!$E:$E,$B861,'DWD RAW File'!$AF:$AF,$C$1)&gt;0, IF(COUNTIFS('DWD RAW File'!$E:$E,$B861,'DWD RAW File'!$AF:$AF,$C$1,'DWD RAW File'!$AB:$AB,"Present")&gt;0,"6th Day OT","OFF"), IF(COUNTIFS('DWD RAW File'!$E:$E,$B861,'DWD RAW File'!$AG:$AG,$C$1)&gt;0, IF(COUNTIFS('DWD RAW File'!$E:$E,$B861,'DWD RAW File'!$AG:$AG,$C$1,'DWD RAW File'!$AB:$AB,"Present")&gt;0,"7th Day OT","OFF"), IF(COUNTIFS('DWD RAW File'!$E:$E,$B861,'DWD RAW File'!$AB:$AB,"Present")&gt;0, "P", IF(COUNTIFS('DWD RAW File'!$E:$E,$B861,'DWD RAW File'!$AB:$AB,"Not Present",'DWD RAW File'!$AK:$AK,"&lt;&gt;")&gt;0, _xlfn.XLOOKUP($B861,'DWD RAW File'!$E:$E,'DWD RAW File'!$AK:$AK,""), IF(COUNTIFS('DWD RAW File'!$E:$E,$B861,'DWD RAW File'!$AB:$AB,"Not Present",'DWD RAW File'!$AL:$AL,"&lt;&gt;")&gt;0, _xlfn.XLOOKUP($B861,'DWD RAW File'!$E:$E,'DWD RAW File'!$AL:$AL,""), "AB")))))</f>
        <v>P</v>
      </c>
      <c r="U861" s="97"/>
      <c r="V861" s="51">
        <v>46030</v>
      </c>
      <c r="W861" s="49" t="s">
        <v>1562</v>
      </c>
      <c r="X861" s="121" t="str">
        <f>VLOOKUP(Table1[[#This Row],[Psoft No]],[2]Roster_1788384531598!$E$1:$AU$1334,28,0)</f>
        <v>Monday</v>
      </c>
      <c r="Y861" s="121" t="b">
        <f>Table1[[#This Row],[Column1]]=Table1[[#This Row],[OFF1]]</f>
        <v>1</v>
      </c>
    </row>
    <row r="862" spans="1:25" ht="13" hidden="1" customHeight="1">
      <c r="A862" s="11">
        <v>856</v>
      </c>
      <c r="B862" s="47">
        <v>204967041</v>
      </c>
      <c r="C862" s="87" t="s">
        <v>929</v>
      </c>
      <c r="D862" s="11" t="s">
        <v>930</v>
      </c>
      <c r="E862" s="48" t="s">
        <v>31</v>
      </c>
      <c r="F862" s="48" t="s">
        <v>74</v>
      </c>
      <c r="G862" s="11" t="s">
        <v>64</v>
      </c>
      <c r="H862" s="11" t="s">
        <v>75</v>
      </c>
      <c r="I862" s="11">
        <v>1299</v>
      </c>
      <c r="J862" s="49" t="str">
        <f>VLOOKUP(Table1[[#This Row],[Psoft No]],[1]Roster!$C$1:$AJ$1369,9,0)</f>
        <v>Day Shift</v>
      </c>
      <c r="K862" s="49" t="s">
        <v>76</v>
      </c>
      <c r="L862" s="49" t="str">
        <f>VLOOKUP(Table1[[#This Row],[Psoft No]],[1]Roster!$C$1:$AJ$1369,11,0)</f>
        <v>Saturday</v>
      </c>
      <c r="M862" s="49" t="str">
        <f>VLOOKUP(Table1[[#This Row],[Psoft No]],[1]Roster!$C$1:$AJ$1369,12,0)</f>
        <v>Sunday</v>
      </c>
      <c r="N862" s="48" t="s">
        <v>86</v>
      </c>
      <c r="O862" s="49" t="s">
        <v>37</v>
      </c>
      <c r="P862" s="11" t="s">
        <v>80</v>
      </c>
      <c r="Q862" s="11" t="s">
        <v>90</v>
      </c>
      <c r="R862" s="49" t="s">
        <v>642</v>
      </c>
      <c r="S862" s="11" t="s">
        <v>1775</v>
      </c>
      <c r="T862" s="126" t="str">
        <f>IF(COUNTIFS('DWD RAW File'!$E:$E,$B862,'DWD RAW File'!$AF:$AF,$C$1)&gt;0, IF(COUNTIFS('DWD RAW File'!$E:$E,$B862,'DWD RAW File'!$AF:$AF,$C$1,'DWD RAW File'!$AB:$AB,"Present")&gt;0,"6th Day OT","OFF"), IF(COUNTIFS('DWD RAW File'!$E:$E,$B862,'DWD RAW File'!$AG:$AG,$C$1)&gt;0, IF(COUNTIFS('DWD RAW File'!$E:$E,$B862,'DWD RAW File'!$AG:$AG,$C$1,'DWD RAW File'!$AB:$AB,"Present")&gt;0,"7th Day OT","OFF"), IF(COUNTIFS('DWD RAW File'!$E:$E,$B862,'DWD RAW File'!$AB:$AB,"Present")&gt;0, "P", IF(COUNTIFS('DWD RAW File'!$E:$E,$B862,'DWD RAW File'!$AB:$AB,"Not Present",'DWD RAW File'!$AK:$AK,"&lt;&gt;")&gt;0, _xlfn.XLOOKUP($B862,'DWD RAW File'!$E:$E,'DWD RAW File'!$AK:$AK,""), IF(COUNTIFS('DWD RAW File'!$E:$E,$B862,'DWD RAW File'!$AB:$AB,"Not Present",'DWD RAW File'!$AL:$AL,"&lt;&gt;")&gt;0, _xlfn.XLOOKUP($B862,'DWD RAW File'!$E:$E,'DWD RAW File'!$AL:$AL,""), "AB")))))</f>
        <v>P</v>
      </c>
      <c r="U862" s="97"/>
      <c r="V862" s="51">
        <v>45719</v>
      </c>
      <c r="W862" s="49" t="s">
        <v>1562</v>
      </c>
      <c r="X862" s="121" t="str">
        <f>VLOOKUP(Table1[[#This Row],[Psoft No]],[2]Roster_1788384531598!$E$1:$AU$1334,28,0)</f>
        <v>Saturday</v>
      </c>
      <c r="Y862" s="121" t="b">
        <f>Table1[[#This Row],[Column1]]=Table1[[#This Row],[OFF1]]</f>
        <v>1</v>
      </c>
    </row>
    <row r="863" spans="1:25" ht="13" hidden="1" customHeight="1">
      <c r="A863" s="11">
        <v>857</v>
      </c>
      <c r="B863" s="47">
        <v>203512666</v>
      </c>
      <c r="C863" s="87" t="s">
        <v>931</v>
      </c>
      <c r="D863" s="11" t="s">
        <v>932</v>
      </c>
      <c r="E863" s="48" t="s">
        <v>31</v>
      </c>
      <c r="F863" s="48" t="s">
        <v>74</v>
      </c>
      <c r="G863" s="11" t="s">
        <v>64</v>
      </c>
      <c r="H863" s="11" t="s">
        <v>75</v>
      </c>
      <c r="I863" s="11">
        <v>1299</v>
      </c>
      <c r="J863" s="49" t="str">
        <f>VLOOKUP(Table1[[#This Row],[Psoft No]],[1]Roster!$C$1:$AJ$1369,9,0)</f>
        <v>Day Shift</v>
      </c>
      <c r="K863" s="49" t="s">
        <v>76</v>
      </c>
      <c r="L863" s="49" t="str">
        <f>VLOOKUP(Table1[[#This Row],[Psoft No]],[1]Roster!$C$1:$AJ$1369,11,0)</f>
        <v>Thursday</v>
      </c>
      <c r="M863" s="49" t="str">
        <f>VLOOKUP(Table1[[#This Row],[Psoft No]],[1]Roster!$C$1:$AJ$1369,12,0)</f>
        <v>Friday</v>
      </c>
      <c r="N863" s="48" t="s">
        <v>79</v>
      </c>
      <c r="O863" s="49" t="s">
        <v>37</v>
      </c>
      <c r="P863" s="11" t="s">
        <v>80</v>
      </c>
      <c r="Q863" s="11" t="s">
        <v>81</v>
      </c>
      <c r="R863" s="49" t="s">
        <v>642</v>
      </c>
      <c r="S863" s="11" t="s">
        <v>1775</v>
      </c>
      <c r="T863" s="126" t="str">
        <f>IF(COUNTIFS('DWD RAW File'!$E:$E,$B863,'DWD RAW File'!$AF:$AF,$C$1)&gt;0, IF(COUNTIFS('DWD RAW File'!$E:$E,$B863,'DWD RAW File'!$AF:$AF,$C$1,'DWD RAW File'!$AB:$AB,"Present")&gt;0,"6th Day OT","OFF"), IF(COUNTIFS('DWD RAW File'!$E:$E,$B863,'DWD RAW File'!$AG:$AG,$C$1)&gt;0, IF(COUNTIFS('DWD RAW File'!$E:$E,$B863,'DWD RAW File'!$AG:$AG,$C$1,'DWD RAW File'!$AB:$AB,"Present")&gt;0,"7th Day OT","OFF"), IF(COUNTIFS('DWD RAW File'!$E:$E,$B863,'DWD RAW File'!$AB:$AB,"Present")&gt;0, "P", IF(COUNTIFS('DWD RAW File'!$E:$E,$B863,'DWD RAW File'!$AB:$AB,"Not Present",'DWD RAW File'!$AK:$AK,"&lt;&gt;")&gt;0, _xlfn.XLOOKUP($B863,'DWD RAW File'!$E:$E,'DWD RAW File'!$AK:$AK,""), IF(COUNTIFS('DWD RAW File'!$E:$E,$B863,'DWD RAW File'!$AB:$AB,"Not Present",'DWD RAW File'!$AL:$AL,"&lt;&gt;")&gt;0, _xlfn.XLOOKUP($B863,'DWD RAW File'!$E:$E,'DWD RAW File'!$AL:$AL,""), "AB")))))</f>
        <v>P</v>
      </c>
      <c r="U863" s="97"/>
      <c r="V863" s="51">
        <v>45463</v>
      </c>
      <c r="W863" s="49" t="s">
        <v>1564</v>
      </c>
      <c r="X863" s="121" t="str">
        <f>VLOOKUP(Table1[[#This Row],[Psoft No]],[2]Roster_1788384531598!$E$1:$AU$1334,28,0)</f>
        <v>Thursday</v>
      </c>
      <c r="Y863" s="121" t="b">
        <f>Table1[[#This Row],[Column1]]=Table1[[#This Row],[OFF1]]</f>
        <v>1</v>
      </c>
    </row>
    <row r="864" spans="1:25" ht="13" hidden="1" customHeight="1">
      <c r="A864" s="11">
        <v>858</v>
      </c>
      <c r="B864" s="90">
        <v>204009978</v>
      </c>
      <c r="C864" s="47" t="s">
        <v>2718</v>
      </c>
      <c r="D864" s="87" t="s">
        <v>2719</v>
      </c>
      <c r="E864" s="48" t="s">
        <v>31</v>
      </c>
      <c r="F864" s="48" t="s">
        <v>74</v>
      </c>
      <c r="G864" s="11" t="s">
        <v>64</v>
      </c>
      <c r="H864" s="11" t="s">
        <v>75</v>
      </c>
      <c r="I864" s="11">
        <v>1299</v>
      </c>
      <c r="J864" s="49" t="str">
        <f>VLOOKUP(Table1[[#This Row],[Psoft No]],[1]Roster!$C$1:$AJ$1369,9,0)</f>
        <v>Night Shift</v>
      </c>
      <c r="K864" s="49" t="s">
        <v>76</v>
      </c>
      <c r="L864" s="49" t="str">
        <f>VLOOKUP(Table1[[#This Row],[Psoft No]],[1]Roster!$C$1:$AJ$1369,11,0)</f>
        <v>Friday</v>
      </c>
      <c r="M864" s="49" t="str">
        <f>VLOOKUP(Table1[[#This Row],[Psoft No]],[1]Roster!$C$1:$AJ$1369,12,0)</f>
        <v>Saturday</v>
      </c>
      <c r="N864" s="48" t="s">
        <v>86</v>
      </c>
      <c r="O864" s="49" t="s">
        <v>37</v>
      </c>
      <c r="P864" s="11" t="s">
        <v>80</v>
      </c>
      <c r="Q864" s="11" t="s">
        <v>90</v>
      </c>
      <c r="R864" s="11" t="s">
        <v>642</v>
      </c>
      <c r="S864" s="11" t="s">
        <v>2673</v>
      </c>
      <c r="T864" s="126" t="str">
        <f>IF(COUNTIFS('DWD RAW File'!$E:$E,$B864,'DWD RAW File'!$AF:$AF,$C$1)&gt;0, IF(COUNTIFS('DWD RAW File'!$E:$E,$B864,'DWD RAW File'!$AF:$AF,$C$1,'DWD RAW File'!$AB:$AB,"Present")&gt;0,"6th Day OT","OFF"), IF(COUNTIFS('DWD RAW File'!$E:$E,$B864,'DWD RAW File'!$AG:$AG,$C$1)&gt;0, IF(COUNTIFS('DWD RAW File'!$E:$E,$B864,'DWD RAW File'!$AG:$AG,$C$1,'DWD RAW File'!$AB:$AB,"Present")&gt;0,"7th Day OT","OFF"), IF(COUNTIFS('DWD RAW File'!$E:$E,$B864,'DWD RAW File'!$AB:$AB,"Present")&gt;0, "P", IF(COUNTIFS('DWD RAW File'!$E:$E,$B864,'DWD RAW File'!$AB:$AB,"Not Present",'DWD RAW File'!$AK:$AK,"&lt;&gt;")&gt;0, _xlfn.XLOOKUP($B864,'DWD RAW File'!$E:$E,'DWD RAW File'!$AK:$AK,""), IF(COUNTIFS('DWD RAW File'!$E:$E,$B864,'DWD RAW File'!$AB:$AB,"Not Present",'DWD RAW File'!$AL:$AL,"&lt;&gt;")&gt;0, _xlfn.XLOOKUP($B864,'DWD RAW File'!$E:$E,'DWD RAW File'!$AL:$AL,""), "AB")))))</f>
        <v>P</v>
      </c>
      <c r="U864" s="97"/>
      <c r="V864" s="51">
        <v>45551</v>
      </c>
      <c r="W864" s="49" t="s">
        <v>1562</v>
      </c>
      <c r="X864" s="121" t="str">
        <f>VLOOKUP(Table1[[#This Row],[Psoft No]],[2]Roster_1788384531598!$E$1:$AU$1334,28,0)</f>
        <v>Friday</v>
      </c>
      <c r="Y864" s="121" t="b">
        <f>Table1[[#This Row],[Column1]]=Table1[[#This Row],[OFF1]]</f>
        <v>1</v>
      </c>
    </row>
    <row r="865" spans="1:25" ht="13" customHeight="1">
      <c r="A865" s="11">
        <v>859</v>
      </c>
      <c r="B865" s="47">
        <v>203850879</v>
      </c>
      <c r="C865" s="87" t="s">
        <v>2286</v>
      </c>
      <c r="D865" s="11" t="s">
        <v>2287</v>
      </c>
      <c r="E865" s="48" t="s">
        <v>31</v>
      </c>
      <c r="F865" s="48" t="s">
        <v>74</v>
      </c>
      <c r="G865" s="11" t="s">
        <v>64</v>
      </c>
      <c r="H865" s="11" t="s">
        <v>75</v>
      </c>
      <c r="I865" s="11">
        <v>1299</v>
      </c>
      <c r="J865" s="49" t="str">
        <f>VLOOKUP(Table1[[#This Row],[Psoft No]],[1]Roster!$C$1:$AJ$1369,9,0)</f>
        <v>Day Shift</v>
      </c>
      <c r="K865" s="49" t="s">
        <v>76</v>
      </c>
      <c r="L865" s="49" t="str">
        <f>VLOOKUP(Table1[[#This Row],[Psoft No]],[1]Roster!$C$1:$AJ$1369,11,0)</f>
        <v>Friday</v>
      </c>
      <c r="M865" s="49" t="str">
        <f>VLOOKUP(Table1[[#This Row],[Psoft No]],[1]Roster!$C$1:$AJ$1369,12,0)</f>
        <v>Saturday</v>
      </c>
      <c r="N865" s="48" t="s">
        <v>86</v>
      </c>
      <c r="O865" s="49" t="s">
        <v>37</v>
      </c>
      <c r="P865" s="11" t="s">
        <v>80</v>
      </c>
      <c r="Q865" s="11" t="s">
        <v>90</v>
      </c>
      <c r="R865" s="11" t="s">
        <v>2773</v>
      </c>
      <c r="S865" s="11" t="s">
        <v>2774</v>
      </c>
      <c r="T865" s="126" t="s">
        <v>4</v>
      </c>
      <c r="U865" s="97"/>
      <c r="V865" s="51">
        <v>45524</v>
      </c>
      <c r="W865" s="49" t="s">
        <v>1562</v>
      </c>
      <c r="X865" s="121" t="str">
        <f>VLOOKUP(Table1[[#This Row],[Psoft No]],[2]Roster_1788384531598!$E$1:$AU$1334,28,0)</f>
        <v>Friday</v>
      </c>
      <c r="Y865" s="121" t="b">
        <f>Table1[[#This Row],[Column1]]=Table1[[#This Row],[OFF1]]</f>
        <v>1</v>
      </c>
    </row>
    <row r="866" spans="1:25" ht="13" hidden="1" customHeight="1">
      <c r="A866" s="11">
        <v>860</v>
      </c>
      <c r="B866" s="90">
        <v>203993431</v>
      </c>
      <c r="C866" s="47" t="s">
        <v>2720</v>
      </c>
      <c r="D866" s="87" t="s">
        <v>2721</v>
      </c>
      <c r="E866" s="48" t="s">
        <v>31</v>
      </c>
      <c r="F866" s="48" t="s">
        <v>74</v>
      </c>
      <c r="G866" s="11" t="s">
        <v>64</v>
      </c>
      <c r="H866" s="11" t="s">
        <v>75</v>
      </c>
      <c r="I866" s="11">
        <v>1299</v>
      </c>
      <c r="J866" s="49" t="str">
        <f>VLOOKUP(Table1[[#This Row],[Psoft No]],[1]Roster!$C$1:$AJ$1369,9,0)</f>
        <v>Night Shift</v>
      </c>
      <c r="K866" s="49" t="s">
        <v>76</v>
      </c>
      <c r="L866" s="49" t="str">
        <f>VLOOKUP(Table1[[#This Row],[Psoft No]],[1]Roster!$C$1:$AJ$1369,11,0)</f>
        <v>Saturday</v>
      </c>
      <c r="M866" s="49" t="str">
        <f>VLOOKUP(Table1[[#This Row],[Psoft No]],[1]Roster!$C$1:$AJ$1369,12,0)</f>
        <v>Sunday</v>
      </c>
      <c r="N866" s="49" t="s">
        <v>89</v>
      </c>
      <c r="O866" s="49" t="s">
        <v>37</v>
      </c>
      <c r="P866" s="11" t="s">
        <v>80</v>
      </c>
      <c r="Q866" s="11" t="s">
        <v>90</v>
      </c>
      <c r="R866" s="11" t="s">
        <v>2773</v>
      </c>
      <c r="S866" s="11" t="s">
        <v>2774</v>
      </c>
      <c r="T866" s="126" t="str">
        <f>IF(COUNTIFS('DWD RAW File'!$E:$E,$B866,'DWD RAW File'!$AF:$AF,$C$1)&gt;0, IF(COUNTIFS('DWD RAW File'!$E:$E,$B866,'DWD RAW File'!$AF:$AF,$C$1,'DWD RAW File'!$AB:$AB,"Present")&gt;0,"6th Day OT","OFF"), IF(COUNTIFS('DWD RAW File'!$E:$E,$B866,'DWD RAW File'!$AG:$AG,$C$1)&gt;0, IF(COUNTIFS('DWD RAW File'!$E:$E,$B866,'DWD RAW File'!$AG:$AG,$C$1,'DWD RAW File'!$AB:$AB,"Present")&gt;0,"7th Day OT","OFF"), IF(COUNTIFS('DWD RAW File'!$E:$E,$B866,'DWD RAW File'!$AB:$AB,"Present")&gt;0, "P", IF(COUNTIFS('DWD RAW File'!$E:$E,$B866,'DWD RAW File'!$AB:$AB,"Not Present",'DWD RAW File'!$AK:$AK,"&lt;&gt;")&gt;0, _xlfn.XLOOKUP($B866,'DWD RAW File'!$E:$E,'DWD RAW File'!$AK:$AK,""), IF(COUNTIFS('DWD RAW File'!$E:$E,$B866,'DWD RAW File'!$AB:$AB,"Not Present",'DWD RAW File'!$AL:$AL,"&lt;&gt;")&gt;0, _xlfn.XLOOKUP($B866,'DWD RAW File'!$E:$E,'DWD RAW File'!$AL:$AL,""), "AB")))))</f>
        <v>P</v>
      </c>
      <c r="U866" s="97"/>
      <c r="V866" s="51">
        <v>45547</v>
      </c>
      <c r="W866" s="49" t="s">
        <v>1562</v>
      </c>
      <c r="X866" s="121" t="str">
        <f>VLOOKUP(Table1[[#This Row],[Psoft No]],[2]Roster_1788384531598!$E$1:$AU$1334,28,0)</f>
        <v>Saturday</v>
      </c>
      <c r="Y866" s="121" t="b">
        <f>Table1[[#This Row],[Column1]]=Table1[[#This Row],[OFF1]]</f>
        <v>1</v>
      </c>
    </row>
    <row r="867" spans="1:25" ht="13" hidden="1" customHeight="1">
      <c r="A867" s="11">
        <v>861</v>
      </c>
      <c r="B867" s="47">
        <v>205854083</v>
      </c>
      <c r="C867" s="87" t="s">
        <v>933</v>
      </c>
      <c r="D867" s="11" t="s">
        <v>934</v>
      </c>
      <c r="E867" s="48" t="s">
        <v>31</v>
      </c>
      <c r="F867" s="48" t="s">
        <v>74</v>
      </c>
      <c r="G867" s="11" t="s">
        <v>64</v>
      </c>
      <c r="H867" s="11" t="s">
        <v>75</v>
      </c>
      <c r="I867" s="11">
        <v>1299</v>
      </c>
      <c r="J867" s="49" t="str">
        <f>VLOOKUP(Table1[[#This Row],[Psoft No]],[1]Roster!$C$1:$AJ$1369,9,0)</f>
        <v>Day Shift</v>
      </c>
      <c r="K867" s="49" t="s">
        <v>76</v>
      </c>
      <c r="L867" s="49" t="str">
        <f>VLOOKUP(Table1[[#This Row],[Psoft No]],[1]Roster!$C$1:$AJ$1369,11,0)</f>
        <v>Monday</v>
      </c>
      <c r="M867" s="49" t="str">
        <f>VLOOKUP(Table1[[#This Row],[Psoft No]],[1]Roster!$C$1:$AJ$1369,12,0)</f>
        <v>Tuesday</v>
      </c>
      <c r="N867" s="49" t="s">
        <v>89</v>
      </c>
      <c r="O867" s="49" t="s">
        <v>37</v>
      </c>
      <c r="P867" s="11" t="s">
        <v>80</v>
      </c>
      <c r="Q867" s="11" t="s">
        <v>96</v>
      </c>
      <c r="R867" s="49" t="s">
        <v>622</v>
      </c>
      <c r="S867" s="11" t="s">
        <v>623</v>
      </c>
      <c r="T867" s="126" t="str">
        <f>IF(COUNTIFS('DWD RAW File'!$E:$E,$B867,'DWD RAW File'!$AF:$AF,$C$1)&gt;0, IF(COUNTIFS('DWD RAW File'!$E:$E,$B867,'DWD RAW File'!$AF:$AF,$C$1,'DWD RAW File'!$AB:$AB,"Present")&gt;0,"6th Day OT","OFF"), IF(COUNTIFS('DWD RAW File'!$E:$E,$B867,'DWD RAW File'!$AG:$AG,$C$1)&gt;0, IF(COUNTIFS('DWD RAW File'!$E:$E,$B867,'DWD RAW File'!$AG:$AG,$C$1,'DWD RAW File'!$AB:$AB,"Present")&gt;0,"7th Day OT","OFF"), IF(COUNTIFS('DWD RAW File'!$E:$E,$B867,'DWD RAW File'!$AB:$AB,"Present")&gt;0, "P", IF(COUNTIFS('DWD RAW File'!$E:$E,$B867,'DWD RAW File'!$AB:$AB,"Not Present",'DWD RAW File'!$AK:$AK,"&lt;&gt;")&gt;0, _xlfn.XLOOKUP($B867,'DWD RAW File'!$E:$E,'DWD RAW File'!$AK:$AK,""), IF(COUNTIFS('DWD RAW File'!$E:$E,$B867,'DWD RAW File'!$AB:$AB,"Not Present",'DWD RAW File'!$AL:$AL,"&lt;&gt;")&gt;0, _xlfn.XLOOKUP($B867,'DWD RAW File'!$E:$E,'DWD RAW File'!$AL:$AL,""), "AB")))))</f>
        <v>P</v>
      </c>
      <c r="U867" s="97"/>
      <c r="V867" s="51">
        <v>45894</v>
      </c>
      <c r="W867" s="49" t="s">
        <v>1562</v>
      </c>
      <c r="X867" s="121" t="str">
        <f>VLOOKUP(Table1[[#This Row],[Psoft No]],[2]Roster_1788384531598!$E$1:$AU$1334,28,0)</f>
        <v>Monday</v>
      </c>
      <c r="Y867" s="121" t="b">
        <f>Table1[[#This Row],[Column1]]=Table1[[#This Row],[OFF1]]</f>
        <v>1</v>
      </c>
    </row>
    <row r="868" spans="1:25" ht="13" hidden="1" customHeight="1">
      <c r="A868" s="11">
        <v>862</v>
      </c>
      <c r="B868" s="47">
        <v>206250876</v>
      </c>
      <c r="C868" s="87" t="s">
        <v>1628</v>
      </c>
      <c r="D868" s="11" t="s">
        <v>1605</v>
      </c>
      <c r="E868" s="48" t="s">
        <v>31</v>
      </c>
      <c r="F868" s="48" t="s">
        <v>74</v>
      </c>
      <c r="G868" s="11" t="s">
        <v>64</v>
      </c>
      <c r="H868" s="11" t="s">
        <v>75</v>
      </c>
      <c r="I868" s="11">
        <v>1299</v>
      </c>
      <c r="J868" s="49" t="str">
        <f>VLOOKUP(Table1[[#This Row],[Psoft No]],[1]Roster!$C$1:$AJ$1369,9,0)</f>
        <v>Day Shift</v>
      </c>
      <c r="K868" s="49" t="s">
        <v>76</v>
      </c>
      <c r="L868" s="49" t="str">
        <f>VLOOKUP(Table1[[#This Row],[Psoft No]],[1]Roster!$C$1:$AJ$1369,11,0)</f>
        <v>Monday</v>
      </c>
      <c r="M868" s="49" t="str">
        <f>VLOOKUP(Table1[[#This Row],[Psoft No]],[1]Roster!$C$1:$AJ$1369,12,0)</f>
        <v>Tuesday</v>
      </c>
      <c r="N868" s="48" t="s">
        <v>79</v>
      </c>
      <c r="O868" s="49" t="s">
        <v>37</v>
      </c>
      <c r="P868" s="11" t="s">
        <v>80</v>
      </c>
      <c r="Q868" s="11" t="s">
        <v>81</v>
      </c>
      <c r="R868" s="11" t="s">
        <v>1055</v>
      </c>
      <c r="S868" s="11" t="s">
        <v>2651</v>
      </c>
      <c r="T868" s="126" t="str">
        <f>IF(COUNTIFS('DWD RAW File'!$E:$E,$B868,'DWD RAW File'!$AF:$AF,$C$1)&gt;0, IF(COUNTIFS('DWD RAW File'!$E:$E,$B868,'DWD RAW File'!$AF:$AF,$C$1,'DWD RAW File'!$AB:$AB,"Present")&gt;0,"6th Day OT","OFF"), IF(COUNTIFS('DWD RAW File'!$E:$E,$B868,'DWD RAW File'!$AG:$AG,$C$1)&gt;0, IF(COUNTIFS('DWD RAW File'!$E:$E,$B868,'DWD RAW File'!$AG:$AG,$C$1,'DWD RAW File'!$AB:$AB,"Present")&gt;0,"7th Day OT","OFF"), IF(COUNTIFS('DWD RAW File'!$E:$E,$B868,'DWD RAW File'!$AB:$AB,"Present")&gt;0, "P", IF(COUNTIFS('DWD RAW File'!$E:$E,$B868,'DWD RAW File'!$AB:$AB,"Not Present",'DWD RAW File'!$AK:$AK,"&lt;&gt;")&gt;0, _xlfn.XLOOKUP($B868,'DWD RAW File'!$E:$E,'DWD RAW File'!$AK:$AK,""), IF(COUNTIFS('DWD RAW File'!$E:$E,$B868,'DWD RAW File'!$AB:$AB,"Not Present",'DWD RAW File'!$AL:$AL,"&lt;&gt;")&gt;0, _xlfn.XLOOKUP($B868,'DWD RAW File'!$E:$E,'DWD RAW File'!$AL:$AL,""), "AB")))))</f>
        <v>P</v>
      </c>
      <c r="U868" s="97"/>
      <c r="V868" s="51">
        <v>45943</v>
      </c>
      <c r="W868" s="49" t="s">
        <v>1562</v>
      </c>
      <c r="X868" s="121" t="str">
        <f>VLOOKUP(Table1[[#This Row],[Psoft No]],[2]Roster_1788384531598!$E$1:$AU$1334,28,0)</f>
        <v>Monday</v>
      </c>
      <c r="Y868" s="121" t="b">
        <f>Table1[[#This Row],[Column1]]=Table1[[#This Row],[OFF1]]</f>
        <v>1</v>
      </c>
    </row>
    <row r="869" spans="1:25" ht="13" hidden="1" customHeight="1">
      <c r="A869" s="11">
        <v>863</v>
      </c>
      <c r="B869" s="47">
        <v>202198840</v>
      </c>
      <c r="C869" s="87" t="s">
        <v>935</v>
      </c>
      <c r="D869" s="11" t="s">
        <v>936</v>
      </c>
      <c r="E869" s="48" t="s">
        <v>31</v>
      </c>
      <c r="F869" s="48" t="s">
        <v>74</v>
      </c>
      <c r="G869" s="11" t="s">
        <v>64</v>
      </c>
      <c r="H869" s="11" t="s">
        <v>75</v>
      </c>
      <c r="I869" s="11">
        <v>1299</v>
      </c>
      <c r="J869" s="49" t="str">
        <f>VLOOKUP(Table1[[#This Row],[Psoft No]],[1]Roster!$C$1:$AJ$1369,9,0)</f>
        <v>Night Shift</v>
      </c>
      <c r="K869" s="49" t="s">
        <v>76</v>
      </c>
      <c r="L869" s="49" t="str">
        <f>VLOOKUP(Table1[[#This Row],[Psoft No]],[1]Roster!$C$1:$AJ$1369,11,0)</f>
        <v>Tuesday</v>
      </c>
      <c r="M869" s="49" t="str">
        <f>VLOOKUP(Table1[[#This Row],[Psoft No]],[1]Roster!$C$1:$AJ$1369,12,0)</f>
        <v>Wednesday</v>
      </c>
      <c r="N869" s="48" t="s">
        <v>86</v>
      </c>
      <c r="O869" s="49" t="s">
        <v>37</v>
      </c>
      <c r="P869" s="11" t="s">
        <v>80</v>
      </c>
      <c r="Q869" s="11" t="s">
        <v>87</v>
      </c>
      <c r="R869" s="49" t="s">
        <v>622</v>
      </c>
      <c r="S869" s="11" t="s">
        <v>623</v>
      </c>
      <c r="T869" s="126" t="str">
        <f>IF(COUNTIFS('DWD RAW File'!$E:$E,$B869,'DWD RAW File'!$AF:$AF,$C$1)&gt;0, IF(COUNTIFS('DWD RAW File'!$E:$E,$B869,'DWD RAW File'!$AF:$AF,$C$1,'DWD RAW File'!$AB:$AB,"Present")&gt;0,"6th Day OT","OFF"), IF(COUNTIFS('DWD RAW File'!$E:$E,$B869,'DWD RAW File'!$AG:$AG,$C$1)&gt;0, IF(COUNTIFS('DWD RAW File'!$E:$E,$B869,'DWD RAW File'!$AG:$AG,$C$1,'DWD RAW File'!$AB:$AB,"Present")&gt;0,"7th Day OT","OFF"), IF(COUNTIFS('DWD RAW File'!$E:$E,$B869,'DWD RAW File'!$AB:$AB,"Present")&gt;0, "P", IF(COUNTIFS('DWD RAW File'!$E:$E,$B869,'DWD RAW File'!$AB:$AB,"Not Present",'DWD RAW File'!$AK:$AK,"&lt;&gt;")&gt;0, _xlfn.XLOOKUP($B869,'DWD RAW File'!$E:$E,'DWD RAW File'!$AK:$AK,""), IF(COUNTIFS('DWD RAW File'!$E:$E,$B869,'DWD RAW File'!$AB:$AB,"Not Present",'DWD RAW File'!$AL:$AL,"&lt;&gt;")&gt;0, _xlfn.XLOOKUP($B869,'DWD RAW File'!$E:$E,'DWD RAW File'!$AL:$AL,""), "AB")))))</f>
        <v>OFF</v>
      </c>
      <c r="U869" s="97"/>
      <c r="V869" s="51">
        <v>45586</v>
      </c>
      <c r="W869" s="49" t="s">
        <v>1561</v>
      </c>
      <c r="X869" s="121" t="str">
        <f>VLOOKUP(Table1[[#This Row],[Psoft No]],[2]Roster_1788384531598!$E$1:$AU$1334,28,0)</f>
        <v>Tuesday</v>
      </c>
      <c r="Y869" s="121" t="b">
        <f>Table1[[#This Row],[Column1]]=Table1[[#This Row],[OFF1]]</f>
        <v>1</v>
      </c>
    </row>
    <row r="870" spans="1:25" ht="13" hidden="1" customHeight="1">
      <c r="A870" s="11">
        <v>864</v>
      </c>
      <c r="B870" s="47">
        <v>203512669</v>
      </c>
      <c r="C870" s="87" t="s">
        <v>937</v>
      </c>
      <c r="D870" s="11" t="s">
        <v>938</v>
      </c>
      <c r="E870" s="48" t="s">
        <v>31</v>
      </c>
      <c r="F870" s="48" t="s">
        <v>74</v>
      </c>
      <c r="G870" s="11" t="s">
        <v>64</v>
      </c>
      <c r="H870" s="11" t="s">
        <v>75</v>
      </c>
      <c r="I870" s="11">
        <v>1299</v>
      </c>
      <c r="J870" s="49" t="str">
        <f>VLOOKUP(Table1[[#This Row],[Psoft No]],[1]Roster!$C$1:$AJ$1369,9,0)</f>
        <v>Day Shift</v>
      </c>
      <c r="K870" s="49" t="s">
        <v>76</v>
      </c>
      <c r="L870" s="49" t="str">
        <f>VLOOKUP(Table1[[#This Row],[Psoft No]],[1]Roster!$C$1:$AJ$1369,11,0)</f>
        <v>Tuesday</v>
      </c>
      <c r="M870" s="49" t="str">
        <f>VLOOKUP(Table1[[#This Row],[Psoft No]],[1]Roster!$C$1:$AJ$1369,12,0)</f>
        <v>Wednesday</v>
      </c>
      <c r="N870" s="48" t="s">
        <v>79</v>
      </c>
      <c r="O870" s="49" t="s">
        <v>37</v>
      </c>
      <c r="P870" s="11" t="s">
        <v>80</v>
      </c>
      <c r="Q870" s="11" t="s">
        <v>81</v>
      </c>
      <c r="R870" s="11" t="s">
        <v>1055</v>
      </c>
      <c r="S870" s="11" t="s">
        <v>2651</v>
      </c>
      <c r="T870" s="126" t="str">
        <f>IF(COUNTIFS('DWD RAW File'!$E:$E,$B870,'DWD RAW File'!$AF:$AF,$C$1)&gt;0, IF(COUNTIFS('DWD RAW File'!$E:$E,$B870,'DWD RAW File'!$AF:$AF,$C$1,'DWD RAW File'!$AB:$AB,"Present")&gt;0,"6th Day OT","OFF"), IF(COUNTIFS('DWD RAW File'!$E:$E,$B870,'DWD RAW File'!$AG:$AG,$C$1)&gt;0, IF(COUNTIFS('DWD RAW File'!$E:$E,$B870,'DWD RAW File'!$AG:$AG,$C$1,'DWD RAW File'!$AB:$AB,"Present")&gt;0,"7th Day OT","OFF"), IF(COUNTIFS('DWD RAW File'!$E:$E,$B870,'DWD RAW File'!$AB:$AB,"Present")&gt;0, "P", IF(COUNTIFS('DWD RAW File'!$E:$E,$B870,'DWD RAW File'!$AB:$AB,"Not Present",'DWD RAW File'!$AK:$AK,"&lt;&gt;")&gt;0, _xlfn.XLOOKUP($B870,'DWD RAW File'!$E:$E,'DWD RAW File'!$AK:$AK,""), IF(COUNTIFS('DWD RAW File'!$E:$E,$B870,'DWD RAW File'!$AB:$AB,"Not Present",'DWD RAW File'!$AL:$AL,"&lt;&gt;")&gt;0, _xlfn.XLOOKUP($B870,'DWD RAW File'!$E:$E,'DWD RAW File'!$AL:$AL,""), "AB")))))</f>
        <v>OFF</v>
      </c>
      <c r="U870" s="97"/>
      <c r="V870" s="51">
        <v>45463</v>
      </c>
      <c r="W870" s="49" t="s">
        <v>1564</v>
      </c>
      <c r="X870" s="121" t="str">
        <f>VLOOKUP(Table1[[#This Row],[Psoft No]],[2]Roster_1788384531598!$E$1:$AU$1334,28,0)</f>
        <v>Tuesday</v>
      </c>
      <c r="Y870" s="121" t="b">
        <f>Table1[[#This Row],[Column1]]=Table1[[#This Row],[OFF1]]</f>
        <v>1</v>
      </c>
    </row>
    <row r="871" spans="1:25" ht="13" hidden="1" customHeight="1">
      <c r="A871" s="11">
        <v>865</v>
      </c>
      <c r="B871" s="47">
        <v>204319796</v>
      </c>
      <c r="C871" s="87" t="s">
        <v>939</v>
      </c>
      <c r="D871" s="11" t="s">
        <v>940</v>
      </c>
      <c r="E871" s="48" t="s">
        <v>31</v>
      </c>
      <c r="F871" s="48" t="s">
        <v>74</v>
      </c>
      <c r="G871" s="11" t="s">
        <v>64</v>
      </c>
      <c r="H871" s="11" t="s">
        <v>75</v>
      </c>
      <c r="I871" s="11">
        <v>1299</v>
      </c>
      <c r="J871" s="49" t="str">
        <f>VLOOKUP(Table1[[#This Row],[Psoft No]],[1]Roster!$C$1:$AJ$1369,9,0)</f>
        <v>Day Shift</v>
      </c>
      <c r="K871" s="49" t="s">
        <v>76</v>
      </c>
      <c r="L871" s="49" t="str">
        <f>VLOOKUP(Table1[[#This Row],[Psoft No]],[1]Roster!$C$1:$AJ$1369,11,0)</f>
        <v>Tuesday</v>
      </c>
      <c r="M871" s="49" t="str">
        <f>VLOOKUP(Table1[[#This Row],[Psoft No]],[1]Roster!$C$1:$AJ$1369,12,0)</f>
        <v>Wednesday</v>
      </c>
      <c r="N871" s="48" t="s">
        <v>86</v>
      </c>
      <c r="O871" s="49" t="s">
        <v>37</v>
      </c>
      <c r="P871" s="11" t="s">
        <v>80</v>
      </c>
      <c r="Q871" s="11" t="s">
        <v>87</v>
      </c>
      <c r="R871" s="11" t="s">
        <v>1055</v>
      </c>
      <c r="S871" s="11" t="s">
        <v>2651</v>
      </c>
      <c r="T871" s="126" t="str">
        <f>IF(COUNTIFS('DWD RAW File'!$E:$E,$B871,'DWD RAW File'!$AF:$AF,$C$1)&gt;0, IF(COUNTIFS('DWD RAW File'!$E:$E,$B871,'DWD RAW File'!$AF:$AF,$C$1,'DWD RAW File'!$AB:$AB,"Present")&gt;0,"6th Day OT","OFF"), IF(COUNTIFS('DWD RAW File'!$E:$E,$B871,'DWD RAW File'!$AG:$AG,$C$1)&gt;0, IF(COUNTIFS('DWD RAW File'!$E:$E,$B871,'DWD RAW File'!$AG:$AG,$C$1,'DWD RAW File'!$AB:$AB,"Present")&gt;0,"7th Day OT","OFF"), IF(COUNTIFS('DWD RAW File'!$E:$E,$B871,'DWD RAW File'!$AB:$AB,"Present")&gt;0, "P", IF(COUNTIFS('DWD RAW File'!$E:$E,$B871,'DWD RAW File'!$AB:$AB,"Not Present",'DWD RAW File'!$AK:$AK,"&lt;&gt;")&gt;0, _xlfn.XLOOKUP($B871,'DWD RAW File'!$E:$E,'DWD RAW File'!$AK:$AK,""), IF(COUNTIFS('DWD RAW File'!$E:$E,$B871,'DWD RAW File'!$AB:$AB,"Not Present",'DWD RAW File'!$AL:$AL,"&lt;&gt;")&gt;0, _xlfn.XLOOKUP($B871,'DWD RAW File'!$E:$E,'DWD RAW File'!$AL:$AL,""), "AB")))))</f>
        <v>OFF</v>
      </c>
      <c r="U871" s="97"/>
      <c r="V871" s="51">
        <v>45589</v>
      </c>
      <c r="W871" s="49" t="s">
        <v>1564</v>
      </c>
      <c r="X871" s="121" t="str">
        <f>VLOOKUP(Table1[[#This Row],[Psoft No]],[2]Roster_1788384531598!$E$1:$AU$1334,28,0)</f>
        <v>Tuesday</v>
      </c>
      <c r="Y871" s="121" t="b">
        <f>Table1[[#This Row],[Column1]]=Table1[[#This Row],[OFF1]]</f>
        <v>1</v>
      </c>
    </row>
    <row r="872" spans="1:25" ht="13" hidden="1" customHeight="1">
      <c r="A872" s="11">
        <v>866</v>
      </c>
      <c r="B872" s="90">
        <v>204882473</v>
      </c>
      <c r="C872" s="47" t="s">
        <v>2722</v>
      </c>
      <c r="D872" s="87" t="s">
        <v>2723</v>
      </c>
      <c r="E872" s="48" t="s">
        <v>31</v>
      </c>
      <c r="F872" s="48" t="s">
        <v>74</v>
      </c>
      <c r="G872" s="11" t="s">
        <v>64</v>
      </c>
      <c r="H872" s="11" t="s">
        <v>75</v>
      </c>
      <c r="I872" s="11">
        <v>1299</v>
      </c>
      <c r="J872" s="49" t="str">
        <f>VLOOKUP(Table1[[#This Row],[Psoft No]],[1]Roster!$C$1:$AJ$1369,9,0)</f>
        <v>Day Shift</v>
      </c>
      <c r="K872" s="49" t="s">
        <v>76</v>
      </c>
      <c r="L872" s="49" t="s">
        <v>36</v>
      </c>
      <c r="M872" s="49" t="str">
        <f>VLOOKUP(Table1[[#This Row],[Psoft No]],[1]Roster!$C$1:$AJ$1369,12,0)</f>
        <v>Thursday</v>
      </c>
      <c r="N872" s="48" t="s">
        <v>86</v>
      </c>
      <c r="O872" s="49" t="s">
        <v>37</v>
      </c>
      <c r="P872" s="11" t="s">
        <v>80</v>
      </c>
      <c r="Q872" s="11" t="s">
        <v>90</v>
      </c>
      <c r="R872" s="11" t="s">
        <v>642</v>
      </c>
      <c r="S872" s="11" t="s">
        <v>2673</v>
      </c>
      <c r="T872" s="126" t="s">
        <v>1</v>
      </c>
      <c r="U872" s="97" t="s">
        <v>2930</v>
      </c>
      <c r="V872" s="51">
        <v>45789</v>
      </c>
      <c r="W872" s="49" t="s">
        <v>1562</v>
      </c>
      <c r="X872" s="121" t="str">
        <f>VLOOKUP(Table1[[#This Row],[Psoft No]],[2]Roster_1788384531598!$E$1:$AU$1334,28,0)</f>
        <v>Wednesday</v>
      </c>
      <c r="Y872" s="121" t="b">
        <f>Table1[[#This Row],[Column1]]=Table1[[#This Row],[OFF1]]</f>
        <v>0</v>
      </c>
    </row>
    <row r="873" spans="1:25" ht="13" hidden="1" customHeight="1">
      <c r="A873" s="11">
        <v>867</v>
      </c>
      <c r="B873" s="47">
        <v>106268190</v>
      </c>
      <c r="C873" s="87" t="s">
        <v>941</v>
      </c>
      <c r="D873" s="11" t="s">
        <v>942</v>
      </c>
      <c r="E873" s="48" t="s">
        <v>34</v>
      </c>
      <c r="F873" s="48" t="s">
        <v>74</v>
      </c>
      <c r="G873" s="11" t="s">
        <v>64</v>
      </c>
      <c r="H873" s="11" t="s">
        <v>75</v>
      </c>
      <c r="I873" s="11">
        <v>1299</v>
      </c>
      <c r="J873" s="49" t="str">
        <f>VLOOKUP(Table1[[#This Row],[Psoft No]],[1]Roster!$C$1:$AJ$1369,9,0)</f>
        <v>Day Shift</v>
      </c>
      <c r="K873" s="49" t="s">
        <v>76</v>
      </c>
      <c r="L873" s="49" t="str">
        <f>VLOOKUP(Table1[[#This Row],[Psoft No]],[1]Roster!$C$1:$AJ$1369,11,0)</f>
        <v>Sunday</v>
      </c>
      <c r="M873" s="49" t="str">
        <f>VLOOKUP(Table1[[#This Row],[Psoft No]],[1]Roster!$C$1:$AJ$1369,12,0)</f>
        <v>Monday</v>
      </c>
      <c r="N873" s="48" t="s">
        <v>108</v>
      </c>
      <c r="O873" s="49" t="s">
        <v>37</v>
      </c>
      <c r="P873" s="11" t="s">
        <v>80</v>
      </c>
      <c r="Q873" s="11" t="s">
        <v>98</v>
      </c>
      <c r="R873" s="49" t="s">
        <v>622</v>
      </c>
      <c r="S873" s="11" t="s">
        <v>623</v>
      </c>
      <c r="T873" s="126" t="str">
        <f>IF(COUNTIFS('DWD RAW File'!$E:$E,$B873,'DWD RAW File'!$AF:$AF,$C$1)&gt;0, IF(COUNTIFS('DWD RAW File'!$E:$E,$B873,'DWD RAW File'!$AF:$AF,$C$1,'DWD RAW File'!$AB:$AB,"Present")&gt;0,"6th Day OT","OFF"), IF(COUNTIFS('DWD RAW File'!$E:$E,$B873,'DWD RAW File'!$AG:$AG,$C$1)&gt;0, IF(COUNTIFS('DWD RAW File'!$E:$E,$B873,'DWD RAW File'!$AG:$AG,$C$1,'DWD RAW File'!$AB:$AB,"Present")&gt;0,"7th Day OT","OFF"), IF(COUNTIFS('DWD RAW File'!$E:$E,$B873,'DWD RAW File'!$AB:$AB,"Present")&gt;0, "P", IF(COUNTIFS('DWD RAW File'!$E:$E,$B873,'DWD RAW File'!$AB:$AB,"Not Present",'DWD RAW File'!$AK:$AK,"&lt;&gt;")&gt;0, _xlfn.XLOOKUP($B873,'DWD RAW File'!$E:$E,'DWD RAW File'!$AK:$AK,""), IF(COUNTIFS('DWD RAW File'!$E:$E,$B873,'DWD RAW File'!$AB:$AB,"Not Present",'DWD RAW File'!$AL:$AL,"&lt;&gt;")&gt;0, _xlfn.XLOOKUP($B873,'DWD RAW File'!$E:$E,'DWD RAW File'!$AL:$AL,""), "AB")))))</f>
        <v>P</v>
      </c>
      <c r="U873" s="97"/>
      <c r="V873" s="51">
        <v>44757</v>
      </c>
      <c r="W873" s="49" t="s">
        <v>1564</v>
      </c>
      <c r="X873" s="121" t="str">
        <f>VLOOKUP(Table1[[#This Row],[Psoft No]],[2]Roster_1788384531598!$E$1:$AU$1334,28,0)</f>
        <v>Sunday</v>
      </c>
      <c r="Y873" s="121" t="b">
        <f>Table1[[#This Row],[Column1]]=Table1[[#This Row],[OFF1]]</f>
        <v>1</v>
      </c>
    </row>
    <row r="874" spans="1:25" ht="13" hidden="1" customHeight="1">
      <c r="A874" s="11">
        <v>868</v>
      </c>
      <c r="B874" s="47">
        <v>203908351</v>
      </c>
      <c r="C874" s="87" t="s">
        <v>943</v>
      </c>
      <c r="D874" s="11" t="s">
        <v>944</v>
      </c>
      <c r="E874" s="48" t="s">
        <v>31</v>
      </c>
      <c r="F874" s="48" t="s">
        <v>74</v>
      </c>
      <c r="G874" s="11" t="s">
        <v>64</v>
      </c>
      <c r="H874" s="11" t="s">
        <v>75</v>
      </c>
      <c r="I874" s="11">
        <v>1299</v>
      </c>
      <c r="J874" s="49" t="str">
        <f>VLOOKUP(Table1[[#This Row],[Psoft No]],[1]Roster!$C$1:$AJ$1369,9,0)</f>
        <v>Night Shift</v>
      </c>
      <c r="K874" s="49" t="s">
        <v>76</v>
      </c>
      <c r="L874" s="49" t="str">
        <f>VLOOKUP(Table1[[#This Row],[Psoft No]],[1]Roster!$C$1:$AJ$1369,11,0)</f>
        <v>Friday</v>
      </c>
      <c r="M874" s="49" t="str">
        <f>VLOOKUP(Table1[[#This Row],[Psoft No]],[1]Roster!$C$1:$AJ$1369,12,0)</f>
        <v>Saturday</v>
      </c>
      <c r="N874" s="48" t="s">
        <v>79</v>
      </c>
      <c r="O874" s="49" t="s">
        <v>37</v>
      </c>
      <c r="P874" s="11" t="s">
        <v>80</v>
      </c>
      <c r="Q874" s="11" t="s">
        <v>81</v>
      </c>
      <c r="R874" s="49" t="s">
        <v>2653</v>
      </c>
      <c r="S874" s="11" t="s">
        <v>637</v>
      </c>
      <c r="T874" s="126" t="str">
        <f>IF(COUNTIFS('DWD RAW File'!$E:$E,$B874,'DWD RAW File'!$AF:$AF,$C$1)&gt;0, IF(COUNTIFS('DWD RAW File'!$E:$E,$B874,'DWD RAW File'!$AF:$AF,$C$1,'DWD RAW File'!$AB:$AB,"Present")&gt;0,"6th Day OT","OFF"), IF(COUNTIFS('DWD RAW File'!$E:$E,$B874,'DWD RAW File'!$AG:$AG,$C$1)&gt;0, IF(COUNTIFS('DWD RAW File'!$E:$E,$B874,'DWD RAW File'!$AG:$AG,$C$1,'DWD RAW File'!$AB:$AB,"Present")&gt;0,"7th Day OT","OFF"), IF(COUNTIFS('DWD RAW File'!$E:$E,$B874,'DWD RAW File'!$AB:$AB,"Present")&gt;0, "P", IF(COUNTIFS('DWD RAW File'!$E:$E,$B874,'DWD RAW File'!$AB:$AB,"Not Present",'DWD RAW File'!$AK:$AK,"&lt;&gt;")&gt;0, _xlfn.XLOOKUP($B874,'DWD RAW File'!$E:$E,'DWD RAW File'!$AK:$AK,""), IF(COUNTIFS('DWD RAW File'!$E:$E,$B874,'DWD RAW File'!$AB:$AB,"Not Present",'DWD RAW File'!$AL:$AL,"&lt;&gt;")&gt;0, _xlfn.XLOOKUP($B874,'DWD RAW File'!$E:$E,'DWD RAW File'!$AL:$AL,""), "AB")))))</f>
        <v>P</v>
      </c>
      <c r="U874" s="97"/>
      <c r="V874" s="51">
        <v>45537</v>
      </c>
      <c r="W874" s="49" t="s">
        <v>1562</v>
      </c>
      <c r="X874" s="121" t="str">
        <f>VLOOKUP(Table1[[#This Row],[Psoft No]],[2]Roster_1788384531598!$E$1:$AU$1334,28,0)</f>
        <v>Friday</v>
      </c>
      <c r="Y874" s="121" t="b">
        <f>Table1[[#This Row],[Column1]]=Table1[[#This Row],[OFF1]]</f>
        <v>1</v>
      </c>
    </row>
    <row r="875" spans="1:25" ht="13" hidden="1" customHeight="1">
      <c r="A875" s="11">
        <v>869</v>
      </c>
      <c r="B875" s="90">
        <v>205236898</v>
      </c>
      <c r="C875" s="47" t="s">
        <v>2724</v>
      </c>
      <c r="D875" s="87" t="s">
        <v>2725</v>
      </c>
      <c r="E875" s="48" t="s">
        <v>31</v>
      </c>
      <c r="F875" s="48" t="s">
        <v>74</v>
      </c>
      <c r="G875" s="11" t="s">
        <v>64</v>
      </c>
      <c r="H875" s="11" t="s">
        <v>75</v>
      </c>
      <c r="I875" s="11">
        <v>1299</v>
      </c>
      <c r="J875" s="49" t="str">
        <f>VLOOKUP(Table1[[#This Row],[Psoft No]],[1]Roster!$C$1:$AJ$1369,9,0)</f>
        <v>Day Shift</v>
      </c>
      <c r="K875" s="49" t="s">
        <v>76</v>
      </c>
      <c r="L875" s="49" t="str">
        <f>VLOOKUP(Table1[[#This Row],[Psoft No]],[1]Roster!$C$1:$AJ$1369,11,0)</f>
        <v>Friday</v>
      </c>
      <c r="M875" s="49" t="str">
        <f>VLOOKUP(Table1[[#This Row],[Psoft No]],[1]Roster!$C$1:$AJ$1369,12,0)</f>
        <v>Saturday</v>
      </c>
      <c r="N875" s="48" t="s">
        <v>86</v>
      </c>
      <c r="O875" s="49" t="s">
        <v>37</v>
      </c>
      <c r="P875" s="11" t="s">
        <v>80</v>
      </c>
      <c r="Q875" s="11" t="s">
        <v>90</v>
      </c>
      <c r="R875" s="11" t="s">
        <v>1055</v>
      </c>
      <c r="S875" s="11" t="s">
        <v>2683</v>
      </c>
      <c r="T875" s="126" t="str">
        <f>IF(COUNTIFS('DWD RAW File'!$E:$E,$B875,'DWD RAW File'!$AF:$AF,$C$1)&gt;0, IF(COUNTIFS('DWD RAW File'!$E:$E,$B875,'DWD RAW File'!$AF:$AF,$C$1,'DWD RAW File'!$AB:$AB,"Present")&gt;0,"6th Day OT","OFF"), IF(COUNTIFS('DWD RAW File'!$E:$E,$B875,'DWD RAW File'!$AG:$AG,$C$1)&gt;0, IF(COUNTIFS('DWD RAW File'!$E:$E,$B875,'DWD RAW File'!$AG:$AG,$C$1,'DWD RAW File'!$AB:$AB,"Present")&gt;0,"7th Day OT","OFF"), IF(COUNTIFS('DWD RAW File'!$E:$E,$B875,'DWD RAW File'!$AB:$AB,"Present")&gt;0, "P", IF(COUNTIFS('DWD RAW File'!$E:$E,$B875,'DWD RAW File'!$AB:$AB,"Not Present",'DWD RAW File'!$AK:$AK,"&lt;&gt;")&gt;0, _xlfn.XLOOKUP($B875,'DWD RAW File'!$E:$E,'DWD RAW File'!$AK:$AK,""), IF(COUNTIFS('DWD RAW File'!$E:$E,$B875,'DWD RAW File'!$AB:$AB,"Not Present",'DWD RAW File'!$AL:$AL,"&lt;&gt;")&gt;0, _xlfn.XLOOKUP($B875,'DWD RAW File'!$E:$E,'DWD RAW File'!$AL:$AL,""), "AB")))))</f>
        <v>P</v>
      </c>
      <c r="U875" s="97"/>
      <c r="V875" s="51">
        <v>45789</v>
      </c>
      <c r="W875" s="49" t="s">
        <v>1562</v>
      </c>
      <c r="X875" s="121" t="str">
        <f>VLOOKUP(Table1[[#This Row],[Psoft No]],[2]Roster_1788384531598!$E$1:$AU$1334,28,0)</f>
        <v>Friday</v>
      </c>
      <c r="Y875" s="121" t="b">
        <f>Table1[[#This Row],[Column1]]=Table1[[#This Row],[OFF1]]</f>
        <v>1</v>
      </c>
    </row>
    <row r="876" spans="1:25" ht="13" hidden="1" customHeight="1">
      <c r="A876" s="11">
        <v>870</v>
      </c>
      <c r="B876" s="47">
        <v>203850878</v>
      </c>
      <c r="C876" s="87" t="s">
        <v>945</v>
      </c>
      <c r="D876" s="11" t="s">
        <v>946</v>
      </c>
      <c r="E876" s="48" t="s">
        <v>31</v>
      </c>
      <c r="F876" s="48" t="s">
        <v>74</v>
      </c>
      <c r="G876" s="11" t="s">
        <v>64</v>
      </c>
      <c r="H876" s="11" t="s">
        <v>75</v>
      </c>
      <c r="I876" s="11">
        <v>1299</v>
      </c>
      <c r="J876" s="49" t="str">
        <f>VLOOKUP(Table1[[#This Row],[Psoft No]],[1]Roster!$C$1:$AJ$1369,9,0)</f>
        <v>Night Shift</v>
      </c>
      <c r="K876" s="49" t="s">
        <v>76</v>
      </c>
      <c r="L876" s="49" t="str">
        <f>VLOOKUP(Table1[[#This Row],[Psoft No]],[1]Roster!$C$1:$AJ$1369,11,0)</f>
        <v>Thursday</v>
      </c>
      <c r="M876" s="49" t="str">
        <f>VLOOKUP(Table1[[#This Row],[Psoft No]],[1]Roster!$C$1:$AJ$1369,12,0)</f>
        <v>Friday</v>
      </c>
      <c r="N876" s="48" t="s">
        <v>86</v>
      </c>
      <c r="O876" s="49" t="s">
        <v>37</v>
      </c>
      <c r="P876" s="11" t="s">
        <v>80</v>
      </c>
      <c r="Q876" s="11" t="s">
        <v>90</v>
      </c>
      <c r="R876" s="49" t="s">
        <v>642</v>
      </c>
      <c r="S876" s="11" t="s">
        <v>1775</v>
      </c>
      <c r="T876" s="126" t="str">
        <f>IF(COUNTIFS('DWD RAW File'!$E:$E,$B876,'DWD RAW File'!$AF:$AF,$C$1)&gt;0, IF(COUNTIFS('DWD RAW File'!$E:$E,$B876,'DWD RAW File'!$AF:$AF,$C$1,'DWD RAW File'!$AB:$AB,"Present")&gt;0,"6th Day OT","OFF"), IF(COUNTIFS('DWD RAW File'!$E:$E,$B876,'DWD RAW File'!$AG:$AG,$C$1)&gt;0, IF(COUNTIFS('DWD RAW File'!$E:$E,$B876,'DWD RAW File'!$AG:$AG,$C$1,'DWD RAW File'!$AB:$AB,"Present")&gt;0,"7th Day OT","OFF"), IF(COUNTIFS('DWD RAW File'!$E:$E,$B876,'DWD RAW File'!$AB:$AB,"Present")&gt;0, "P", IF(COUNTIFS('DWD RAW File'!$E:$E,$B876,'DWD RAW File'!$AB:$AB,"Not Present",'DWD RAW File'!$AK:$AK,"&lt;&gt;")&gt;0, _xlfn.XLOOKUP($B876,'DWD RAW File'!$E:$E,'DWD RAW File'!$AK:$AK,""), IF(COUNTIFS('DWD RAW File'!$E:$E,$B876,'DWD RAW File'!$AB:$AB,"Not Present",'DWD RAW File'!$AL:$AL,"&lt;&gt;")&gt;0, _xlfn.XLOOKUP($B876,'DWD RAW File'!$E:$E,'DWD RAW File'!$AL:$AL,""), "AB")))))</f>
        <v>P</v>
      </c>
      <c r="U876" s="97"/>
      <c r="V876" s="51">
        <v>45524</v>
      </c>
      <c r="W876" s="49" t="s">
        <v>1562</v>
      </c>
      <c r="X876" s="121" t="str">
        <f>VLOOKUP(Table1[[#This Row],[Psoft No]],[2]Roster_1788384531598!$E$1:$AU$1334,28,0)</f>
        <v>Thursday</v>
      </c>
      <c r="Y876" s="121" t="b">
        <f>Table1[[#This Row],[Column1]]=Table1[[#This Row],[OFF1]]</f>
        <v>1</v>
      </c>
    </row>
    <row r="877" spans="1:25" ht="13" hidden="1" customHeight="1">
      <c r="A877" s="11">
        <v>871</v>
      </c>
      <c r="B877" s="47">
        <v>203850881</v>
      </c>
      <c r="C877" s="87" t="s">
        <v>947</v>
      </c>
      <c r="D877" s="11" t="s">
        <v>948</v>
      </c>
      <c r="E877" s="48" t="s">
        <v>31</v>
      </c>
      <c r="F877" s="48" t="s">
        <v>74</v>
      </c>
      <c r="G877" s="11" t="s">
        <v>64</v>
      </c>
      <c r="H877" s="11" t="s">
        <v>75</v>
      </c>
      <c r="I877" s="11">
        <v>1299</v>
      </c>
      <c r="J877" s="49" t="str">
        <f>VLOOKUP(Table1[[#This Row],[Psoft No]],[1]Roster!$C$1:$AJ$1369,9,0)</f>
        <v>Night Shift</v>
      </c>
      <c r="K877" s="49" t="s">
        <v>76</v>
      </c>
      <c r="L877" s="49" t="str">
        <f>VLOOKUP(Table1[[#This Row],[Psoft No]],[1]Roster!$C$1:$AJ$1369,11,0)</f>
        <v>Friday</v>
      </c>
      <c r="M877" s="49" t="str">
        <f>VLOOKUP(Table1[[#This Row],[Psoft No]],[1]Roster!$C$1:$AJ$1369,12,0)</f>
        <v>Saturday</v>
      </c>
      <c r="N877" s="49" t="s">
        <v>89</v>
      </c>
      <c r="O877" s="49" t="s">
        <v>37</v>
      </c>
      <c r="P877" s="11" t="s">
        <v>80</v>
      </c>
      <c r="Q877" s="11" t="s">
        <v>90</v>
      </c>
      <c r="R877" s="49" t="s">
        <v>642</v>
      </c>
      <c r="S877" s="11" t="s">
        <v>1775</v>
      </c>
      <c r="T877" s="126" t="str">
        <f>IF(COUNTIFS('DWD RAW File'!$E:$E,$B877,'DWD RAW File'!$AF:$AF,$C$1)&gt;0, IF(COUNTIFS('DWD RAW File'!$E:$E,$B877,'DWD RAW File'!$AF:$AF,$C$1,'DWD RAW File'!$AB:$AB,"Present")&gt;0,"6th Day OT","OFF"), IF(COUNTIFS('DWD RAW File'!$E:$E,$B877,'DWD RAW File'!$AG:$AG,$C$1)&gt;0, IF(COUNTIFS('DWD RAW File'!$E:$E,$B877,'DWD RAW File'!$AG:$AG,$C$1,'DWD RAW File'!$AB:$AB,"Present")&gt;0,"7th Day OT","OFF"), IF(COUNTIFS('DWD RAW File'!$E:$E,$B877,'DWD RAW File'!$AB:$AB,"Present")&gt;0, "P", IF(COUNTIFS('DWD RAW File'!$E:$E,$B877,'DWD RAW File'!$AB:$AB,"Not Present",'DWD RAW File'!$AK:$AK,"&lt;&gt;")&gt;0, _xlfn.XLOOKUP($B877,'DWD RAW File'!$E:$E,'DWD RAW File'!$AK:$AK,""), IF(COUNTIFS('DWD RAW File'!$E:$E,$B877,'DWD RAW File'!$AB:$AB,"Not Present",'DWD RAW File'!$AL:$AL,"&lt;&gt;")&gt;0, _xlfn.XLOOKUP($B877,'DWD RAW File'!$E:$E,'DWD RAW File'!$AL:$AL,""), "AB")))))</f>
        <v>P</v>
      </c>
      <c r="U877" s="97"/>
      <c r="V877" s="51">
        <v>45524</v>
      </c>
      <c r="W877" s="49" t="s">
        <v>1562</v>
      </c>
      <c r="X877" s="121" t="str">
        <f>VLOOKUP(Table1[[#This Row],[Psoft No]],[2]Roster_1788384531598!$E$1:$AU$1334,28,0)</f>
        <v>Friday</v>
      </c>
      <c r="Y877" s="121" t="b">
        <f>Table1[[#This Row],[Column1]]=Table1[[#This Row],[OFF1]]</f>
        <v>1</v>
      </c>
    </row>
    <row r="878" spans="1:25" ht="13" hidden="1" customHeight="1">
      <c r="A878" s="11">
        <v>872</v>
      </c>
      <c r="B878" s="47">
        <v>203331877</v>
      </c>
      <c r="C878" s="87" t="s">
        <v>949</v>
      </c>
      <c r="D878" s="11" t="s">
        <v>950</v>
      </c>
      <c r="E878" s="48" t="s">
        <v>31</v>
      </c>
      <c r="F878" s="48" t="s">
        <v>74</v>
      </c>
      <c r="G878" s="11" t="s">
        <v>64</v>
      </c>
      <c r="H878" s="11" t="s">
        <v>75</v>
      </c>
      <c r="I878" s="11">
        <v>1299</v>
      </c>
      <c r="J878" s="49" t="str">
        <f>VLOOKUP(Table1[[#This Row],[Psoft No]],[1]Roster!$C$1:$AJ$1369,9,0)</f>
        <v>Night Shift</v>
      </c>
      <c r="K878" s="49" t="s">
        <v>76</v>
      </c>
      <c r="L878" s="49" t="str">
        <f>VLOOKUP(Table1[[#This Row],[Psoft No]],[1]Roster!$C$1:$AJ$1369,11,0)</f>
        <v>Sunday</v>
      </c>
      <c r="M878" s="49" t="str">
        <f>VLOOKUP(Table1[[#This Row],[Psoft No]],[1]Roster!$C$1:$AJ$1369,12,0)</f>
        <v>Monday</v>
      </c>
      <c r="N878" s="48" t="s">
        <v>79</v>
      </c>
      <c r="O878" s="49" t="s">
        <v>37</v>
      </c>
      <c r="P878" s="11" t="s">
        <v>80</v>
      </c>
      <c r="Q878" s="11" t="s">
        <v>81</v>
      </c>
      <c r="R878" s="11" t="s">
        <v>626</v>
      </c>
      <c r="S878" s="11" t="s">
        <v>627</v>
      </c>
      <c r="T878" s="126" t="str">
        <f>IF(COUNTIFS('DWD RAW File'!$E:$E,$B878,'DWD RAW File'!$AF:$AF,$C$1)&gt;0, IF(COUNTIFS('DWD RAW File'!$E:$E,$B878,'DWD RAW File'!$AF:$AF,$C$1,'DWD RAW File'!$AB:$AB,"Present")&gt;0,"6th Day OT","OFF"), IF(COUNTIFS('DWD RAW File'!$E:$E,$B878,'DWD RAW File'!$AG:$AG,$C$1)&gt;0, IF(COUNTIFS('DWD RAW File'!$E:$E,$B878,'DWD RAW File'!$AG:$AG,$C$1,'DWD RAW File'!$AB:$AB,"Present")&gt;0,"7th Day OT","OFF"), IF(COUNTIFS('DWD RAW File'!$E:$E,$B878,'DWD RAW File'!$AB:$AB,"Present")&gt;0, "P", IF(COUNTIFS('DWD RAW File'!$E:$E,$B878,'DWD RAW File'!$AB:$AB,"Not Present",'DWD RAW File'!$AK:$AK,"&lt;&gt;")&gt;0, _xlfn.XLOOKUP($B878,'DWD RAW File'!$E:$E,'DWD RAW File'!$AK:$AK,""), IF(COUNTIFS('DWD RAW File'!$E:$E,$B878,'DWD RAW File'!$AB:$AB,"Not Present",'DWD RAW File'!$AL:$AL,"&lt;&gt;")&gt;0, _xlfn.XLOOKUP($B878,'DWD RAW File'!$E:$E,'DWD RAW File'!$AL:$AL,""), "AB")))))</f>
        <v>P</v>
      </c>
      <c r="U878" s="97"/>
      <c r="V878" s="51">
        <v>45537</v>
      </c>
      <c r="W878" s="49" t="s">
        <v>1563</v>
      </c>
      <c r="X878" s="121" t="str">
        <f>VLOOKUP(Table1[[#This Row],[Psoft No]],[2]Roster_1788384531598!$E$1:$AU$1334,28,0)</f>
        <v>Sunday</v>
      </c>
      <c r="Y878" s="121" t="b">
        <f>Table1[[#This Row],[Column1]]=Table1[[#This Row],[OFF1]]</f>
        <v>1</v>
      </c>
    </row>
    <row r="879" spans="1:25" ht="13" hidden="1" customHeight="1">
      <c r="A879" s="11">
        <v>873</v>
      </c>
      <c r="B879" s="47">
        <v>205257125</v>
      </c>
      <c r="C879" s="87" t="s">
        <v>2031</v>
      </c>
      <c r="D879" s="11" t="s">
        <v>2032</v>
      </c>
      <c r="E879" s="48" t="s">
        <v>31</v>
      </c>
      <c r="F879" s="48" t="s">
        <v>74</v>
      </c>
      <c r="G879" s="11" t="s">
        <v>64</v>
      </c>
      <c r="H879" s="11" t="s">
        <v>75</v>
      </c>
      <c r="I879" s="11">
        <v>1299</v>
      </c>
      <c r="J879" s="49" t="str">
        <f>VLOOKUP(Table1[[#This Row],[Psoft No]],[1]Roster!$C$1:$AJ$1369,9,0)</f>
        <v>Night Shift</v>
      </c>
      <c r="K879" s="49" t="s">
        <v>76</v>
      </c>
      <c r="L879" s="49" t="str">
        <f>VLOOKUP(Table1[[#This Row],[Psoft No]],[1]Roster!$C$1:$AJ$1369,11,0)</f>
        <v>Sunday</v>
      </c>
      <c r="M879" s="49" t="str">
        <f>VLOOKUP(Table1[[#This Row],[Psoft No]],[1]Roster!$C$1:$AJ$1369,12,0)</f>
        <v>Monday</v>
      </c>
      <c r="N879" s="49" t="s">
        <v>89</v>
      </c>
      <c r="O879" s="49" t="s">
        <v>37</v>
      </c>
      <c r="P879" s="11" t="s">
        <v>80</v>
      </c>
      <c r="Q879" s="11" t="s">
        <v>96</v>
      </c>
      <c r="R879" s="11" t="s">
        <v>626</v>
      </c>
      <c r="S879" s="11" t="s">
        <v>627</v>
      </c>
      <c r="T879" s="126" t="str">
        <f>IF(COUNTIFS('DWD RAW File'!$E:$E,$B879,'DWD RAW File'!$AF:$AF,$C$1)&gt;0, IF(COUNTIFS('DWD RAW File'!$E:$E,$B879,'DWD RAW File'!$AF:$AF,$C$1,'DWD RAW File'!$AB:$AB,"Present")&gt;0,"6th Day OT","OFF"), IF(COUNTIFS('DWD RAW File'!$E:$E,$B879,'DWD RAW File'!$AG:$AG,$C$1)&gt;0, IF(COUNTIFS('DWD RAW File'!$E:$E,$B879,'DWD RAW File'!$AG:$AG,$C$1,'DWD RAW File'!$AB:$AB,"Present")&gt;0,"7th Day OT","OFF"), IF(COUNTIFS('DWD RAW File'!$E:$E,$B879,'DWD RAW File'!$AB:$AB,"Present")&gt;0, "P", IF(COUNTIFS('DWD RAW File'!$E:$E,$B879,'DWD RAW File'!$AB:$AB,"Not Present",'DWD RAW File'!$AK:$AK,"&lt;&gt;")&gt;0, _xlfn.XLOOKUP($B879,'DWD RAW File'!$E:$E,'DWD RAW File'!$AK:$AK,""), IF(COUNTIFS('DWD RAW File'!$E:$E,$B879,'DWD RAW File'!$AB:$AB,"Not Present",'DWD RAW File'!$AL:$AL,"&lt;&gt;")&gt;0, _xlfn.XLOOKUP($B879,'DWD RAW File'!$E:$E,'DWD RAW File'!$AL:$AL,""), "AB")))))</f>
        <v>P</v>
      </c>
      <c r="U879" s="97"/>
      <c r="V879" s="51">
        <v>46048</v>
      </c>
      <c r="W879" s="49" t="s">
        <v>1562</v>
      </c>
      <c r="X879" s="121" t="str">
        <f>VLOOKUP(Table1[[#This Row],[Psoft No]],[2]Roster_1788384531598!$E$1:$AU$1334,28,0)</f>
        <v>Sunday</v>
      </c>
      <c r="Y879" s="121" t="b">
        <f>Table1[[#This Row],[Column1]]=Table1[[#This Row],[OFF1]]</f>
        <v>1</v>
      </c>
    </row>
    <row r="880" spans="1:25" ht="13" hidden="1" customHeight="1">
      <c r="A880" s="11">
        <v>874</v>
      </c>
      <c r="B880" s="47">
        <v>204228019</v>
      </c>
      <c r="C880" s="87" t="s">
        <v>951</v>
      </c>
      <c r="D880" s="11" t="s">
        <v>952</v>
      </c>
      <c r="E880" s="48" t="s">
        <v>31</v>
      </c>
      <c r="F880" s="48" t="s">
        <v>74</v>
      </c>
      <c r="G880" s="11" t="s">
        <v>64</v>
      </c>
      <c r="H880" s="11" t="s">
        <v>75</v>
      </c>
      <c r="I880" s="11">
        <v>1299</v>
      </c>
      <c r="J880" s="49" t="str">
        <f>VLOOKUP(Table1[[#This Row],[Psoft No]],[1]Roster!$C$1:$AJ$1369,9,0)</f>
        <v>Day Shift</v>
      </c>
      <c r="K880" s="49" t="s">
        <v>76</v>
      </c>
      <c r="L880" s="49" t="str">
        <f>VLOOKUP(Table1[[#This Row],[Psoft No]],[1]Roster!$C$1:$AJ$1369,11,0)</f>
        <v>Tuesday</v>
      </c>
      <c r="M880" s="49" t="str">
        <f>VLOOKUP(Table1[[#This Row],[Psoft No]],[1]Roster!$C$1:$AJ$1369,12,0)</f>
        <v>Wednesday</v>
      </c>
      <c r="N880" s="48" t="s">
        <v>86</v>
      </c>
      <c r="O880" s="49" t="s">
        <v>37</v>
      </c>
      <c r="P880" s="11" t="s">
        <v>80</v>
      </c>
      <c r="Q880" s="11" t="s">
        <v>90</v>
      </c>
      <c r="R880" s="49" t="s">
        <v>642</v>
      </c>
      <c r="S880" s="11" t="s">
        <v>1775</v>
      </c>
      <c r="T880" s="126" t="str">
        <f>IF(COUNTIFS('DWD RAW File'!$E:$E,$B880,'DWD RAW File'!$AF:$AF,$C$1)&gt;0, IF(COUNTIFS('DWD RAW File'!$E:$E,$B880,'DWD RAW File'!$AF:$AF,$C$1,'DWD RAW File'!$AB:$AB,"Present")&gt;0,"6th Day OT","OFF"), IF(COUNTIFS('DWD RAW File'!$E:$E,$B880,'DWD RAW File'!$AG:$AG,$C$1)&gt;0, IF(COUNTIFS('DWD RAW File'!$E:$E,$B880,'DWD RAW File'!$AG:$AG,$C$1,'DWD RAW File'!$AB:$AB,"Present")&gt;0,"7th Day OT","OFF"), IF(COUNTIFS('DWD RAW File'!$E:$E,$B880,'DWD RAW File'!$AB:$AB,"Present")&gt;0, "P", IF(COUNTIFS('DWD RAW File'!$E:$E,$B880,'DWD RAW File'!$AB:$AB,"Not Present",'DWD RAW File'!$AK:$AK,"&lt;&gt;")&gt;0, _xlfn.XLOOKUP($B880,'DWD RAW File'!$E:$E,'DWD RAW File'!$AK:$AK,""), IF(COUNTIFS('DWD RAW File'!$E:$E,$B880,'DWD RAW File'!$AB:$AB,"Not Present",'DWD RAW File'!$AL:$AL,"&lt;&gt;")&gt;0, _xlfn.XLOOKUP($B880,'DWD RAW File'!$E:$E,'DWD RAW File'!$AL:$AL,""), "AB")))))</f>
        <v>OFF</v>
      </c>
      <c r="U880" s="97"/>
      <c r="V880" s="51">
        <v>45684</v>
      </c>
      <c r="W880" s="49" t="s">
        <v>1562</v>
      </c>
      <c r="X880" s="121" t="str">
        <f>VLOOKUP(Table1[[#This Row],[Psoft No]],[2]Roster_1788384531598!$E$1:$AU$1334,28,0)</f>
        <v>Tuesday</v>
      </c>
      <c r="Y880" s="121" t="b">
        <f>Table1[[#This Row],[Column1]]=Table1[[#This Row],[OFF1]]</f>
        <v>1</v>
      </c>
    </row>
    <row r="881" spans="1:25" ht="13" hidden="1" customHeight="1">
      <c r="A881" s="11">
        <v>875</v>
      </c>
      <c r="B881" s="47">
        <v>204117681</v>
      </c>
      <c r="C881" s="87" t="s">
        <v>953</v>
      </c>
      <c r="D881" s="11" t="s">
        <v>954</v>
      </c>
      <c r="E881" s="48" t="s">
        <v>31</v>
      </c>
      <c r="F881" s="48" t="s">
        <v>74</v>
      </c>
      <c r="G881" s="11" t="s">
        <v>64</v>
      </c>
      <c r="H881" s="11" t="s">
        <v>75</v>
      </c>
      <c r="I881" s="11">
        <v>1299</v>
      </c>
      <c r="J881" s="49" t="str">
        <f>VLOOKUP(Table1[[#This Row],[Psoft No]],[1]Roster!$C$1:$AJ$1369,9,0)</f>
        <v>Night Shift</v>
      </c>
      <c r="K881" s="49" t="s">
        <v>76</v>
      </c>
      <c r="L881" s="49" t="str">
        <f>VLOOKUP(Table1[[#This Row],[Psoft No]],[1]Roster!$C$1:$AJ$1369,11,0)</f>
        <v>Saturday</v>
      </c>
      <c r="M881" s="49" t="str">
        <f>VLOOKUP(Table1[[#This Row],[Psoft No]],[1]Roster!$C$1:$AJ$1369,12,0)</f>
        <v>Sunday</v>
      </c>
      <c r="N881" s="48" t="s">
        <v>86</v>
      </c>
      <c r="O881" s="49" t="s">
        <v>37</v>
      </c>
      <c r="P881" s="11" t="s">
        <v>80</v>
      </c>
      <c r="Q881" s="11" t="s">
        <v>87</v>
      </c>
      <c r="R881" s="49" t="s">
        <v>622</v>
      </c>
      <c r="S881" s="11" t="s">
        <v>623</v>
      </c>
      <c r="T881" s="126" t="s">
        <v>7</v>
      </c>
      <c r="U881" s="97"/>
      <c r="V881" s="51">
        <v>45561</v>
      </c>
      <c r="W881" s="49" t="s">
        <v>1562</v>
      </c>
      <c r="X881" s="121" t="str">
        <f>VLOOKUP(Table1[[#This Row],[Psoft No]],[2]Roster_1788384531598!$E$1:$AU$1334,28,0)</f>
        <v>Saturday</v>
      </c>
      <c r="Y881" s="121" t="b">
        <f>Table1[[#This Row],[Column1]]=Table1[[#This Row],[OFF1]]</f>
        <v>1</v>
      </c>
    </row>
    <row r="882" spans="1:25" ht="13" hidden="1" customHeight="1">
      <c r="A882" s="11">
        <v>876</v>
      </c>
      <c r="B882" s="90">
        <v>203850880</v>
      </c>
      <c r="C882" s="47" t="s">
        <v>2726</v>
      </c>
      <c r="D882" s="87" t="s">
        <v>2727</v>
      </c>
      <c r="E882" s="48" t="s">
        <v>31</v>
      </c>
      <c r="F882" s="48" t="s">
        <v>74</v>
      </c>
      <c r="G882" s="11" t="s">
        <v>64</v>
      </c>
      <c r="H882" s="11" t="s">
        <v>75</v>
      </c>
      <c r="I882" s="11">
        <v>1299</v>
      </c>
      <c r="J882" s="49" t="str">
        <f>VLOOKUP(Table1[[#This Row],[Psoft No]],[1]Roster!$C$1:$AJ$1369,9,0)</f>
        <v>Day Shift</v>
      </c>
      <c r="K882" s="49" t="s">
        <v>76</v>
      </c>
      <c r="L882" s="49" t="str">
        <f>VLOOKUP(Table1[[#This Row],[Psoft No]],[1]Roster!$C$1:$AJ$1369,11,0)</f>
        <v>Monday</v>
      </c>
      <c r="M882" s="49" t="str">
        <f>VLOOKUP(Table1[[#This Row],[Psoft No]],[1]Roster!$C$1:$AJ$1369,12,0)</f>
        <v>Tuesday</v>
      </c>
      <c r="N882" s="48" t="s">
        <v>86</v>
      </c>
      <c r="O882" s="49" t="s">
        <v>37</v>
      </c>
      <c r="P882" s="11" t="s">
        <v>80</v>
      </c>
      <c r="Q882" s="11" t="s">
        <v>90</v>
      </c>
      <c r="R882" s="11" t="s">
        <v>1055</v>
      </c>
      <c r="S882" s="11" t="s">
        <v>2683</v>
      </c>
      <c r="T882" s="126" t="str">
        <f>IF(COUNTIFS('DWD RAW File'!$E:$E,$B882,'DWD RAW File'!$AF:$AF,$C$1)&gt;0, IF(COUNTIFS('DWD RAW File'!$E:$E,$B882,'DWD RAW File'!$AF:$AF,$C$1,'DWD RAW File'!$AB:$AB,"Present")&gt;0,"6th Day OT","OFF"), IF(COUNTIFS('DWD RAW File'!$E:$E,$B882,'DWD RAW File'!$AG:$AG,$C$1)&gt;0, IF(COUNTIFS('DWD RAW File'!$E:$E,$B882,'DWD RAW File'!$AG:$AG,$C$1,'DWD RAW File'!$AB:$AB,"Present")&gt;0,"7th Day OT","OFF"), IF(COUNTIFS('DWD RAW File'!$E:$E,$B882,'DWD RAW File'!$AB:$AB,"Present")&gt;0, "P", IF(COUNTIFS('DWD RAW File'!$E:$E,$B882,'DWD RAW File'!$AB:$AB,"Not Present",'DWD RAW File'!$AK:$AK,"&lt;&gt;")&gt;0, _xlfn.XLOOKUP($B882,'DWD RAW File'!$E:$E,'DWD RAW File'!$AK:$AK,""), IF(COUNTIFS('DWD RAW File'!$E:$E,$B882,'DWD RAW File'!$AB:$AB,"Not Present",'DWD RAW File'!$AL:$AL,"&lt;&gt;")&gt;0, _xlfn.XLOOKUP($B882,'DWD RAW File'!$E:$E,'DWD RAW File'!$AL:$AL,""), "AB")))))</f>
        <v>P</v>
      </c>
      <c r="U882" s="97"/>
      <c r="V882" s="51">
        <v>45524</v>
      </c>
      <c r="W882" s="49" t="s">
        <v>1562</v>
      </c>
      <c r="X882" s="121" t="str">
        <f>VLOOKUP(Table1[[#This Row],[Psoft No]],[2]Roster_1788384531598!$E$1:$AU$1334,28,0)</f>
        <v>Monday</v>
      </c>
      <c r="Y882" s="121" t="b">
        <f>Table1[[#This Row],[Column1]]=Table1[[#This Row],[OFF1]]</f>
        <v>1</v>
      </c>
    </row>
    <row r="883" spans="1:25" ht="13" hidden="1" customHeight="1">
      <c r="A883" s="11">
        <v>877</v>
      </c>
      <c r="B883" s="90">
        <v>204072308</v>
      </c>
      <c r="C883" s="47" t="s">
        <v>2728</v>
      </c>
      <c r="D883" s="87" t="s">
        <v>2729</v>
      </c>
      <c r="E883" s="48" t="s">
        <v>31</v>
      </c>
      <c r="F883" s="48" t="s">
        <v>74</v>
      </c>
      <c r="G883" s="11" t="s">
        <v>64</v>
      </c>
      <c r="H883" s="11" t="s">
        <v>75</v>
      </c>
      <c r="I883" s="11">
        <v>1299</v>
      </c>
      <c r="J883" s="49" t="str">
        <f>VLOOKUP(Table1[[#This Row],[Psoft No]],[1]Roster!$C$1:$AJ$1369,9,0)</f>
        <v>Night Shift</v>
      </c>
      <c r="K883" s="49" t="s">
        <v>76</v>
      </c>
      <c r="L883" s="49" t="str">
        <f>VLOOKUP(Table1[[#This Row],[Psoft No]],[1]Roster!$C$1:$AJ$1369,11,0)</f>
        <v>Friday</v>
      </c>
      <c r="M883" s="49" t="str">
        <f>VLOOKUP(Table1[[#This Row],[Psoft No]],[1]Roster!$C$1:$AJ$1369,12,0)</f>
        <v>Saturday</v>
      </c>
      <c r="N883" s="48" t="s">
        <v>86</v>
      </c>
      <c r="O883" s="49" t="s">
        <v>37</v>
      </c>
      <c r="P883" s="11" t="s">
        <v>80</v>
      </c>
      <c r="Q883" s="11" t="s">
        <v>90</v>
      </c>
      <c r="R883" s="11" t="s">
        <v>2773</v>
      </c>
      <c r="S883" s="11" t="s">
        <v>2774</v>
      </c>
      <c r="T883" s="126" t="str">
        <f>IF(COUNTIFS('DWD RAW File'!$E:$E,$B883,'DWD RAW File'!$AF:$AF,$C$1)&gt;0, IF(COUNTIFS('DWD RAW File'!$E:$E,$B883,'DWD RAW File'!$AF:$AF,$C$1,'DWD RAW File'!$AB:$AB,"Present")&gt;0,"6th Day OT","OFF"), IF(COUNTIFS('DWD RAW File'!$E:$E,$B883,'DWD RAW File'!$AG:$AG,$C$1)&gt;0, IF(COUNTIFS('DWD RAW File'!$E:$E,$B883,'DWD RAW File'!$AG:$AG,$C$1,'DWD RAW File'!$AB:$AB,"Present")&gt;0,"7th Day OT","OFF"), IF(COUNTIFS('DWD RAW File'!$E:$E,$B883,'DWD RAW File'!$AB:$AB,"Present")&gt;0, "P", IF(COUNTIFS('DWD RAW File'!$E:$E,$B883,'DWD RAW File'!$AB:$AB,"Not Present",'DWD RAW File'!$AK:$AK,"&lt;&gt;")&gt;0, _xlfn.XLOOKUP($B883,'DWD RAW File'!$E:$E,'DWD RAW File'!$AK:$AK,""), IF(COUNTIFS('DWD RAW File'!$E:$E,$B883,'DWD RAW File'!$AB:$AB,"Not Present",'DWD RAW File'!$AL:$AL,"&lt;&gt;")&gt;0, _xlfn.XLOOKUP($B883,'DWD RAW File'!$E:$E,'DWD RAW File'!$AL:$AL,""), "AB")))))</f>
        <v>P</v>
      </c>
      <c r="U883" s="97"/>
      <c r="V883" s="51">
        <v>45558</v>
      </c>
      <c r="W883" s="49" t="s">
        <v>1562</v>
      </c>
      <c r="X883" s="121" t="str">
        <f>VLOOKUP(Table1[[#This Row],[Psoft No]],[2]Roster_1788384531598!$E$1:$AU$1334,28,0)</f>
        <v>Friday</v>
      </c>
      <c r="Y883" s="121" t="b">
        <f>Table1[[#This Row],[Column1]]=Table1[[#This Row],[OFF1]]</f>
        <v>1</v>
      </c>
    </row>
    <row r="884" spans="1:25" ht="13" hidden="1" customHeight="1">
      <c r="A884" s="11">
        <v>878</v>
      </c>
      <c r="B884" s="47">
        <v>204095806</v>
      </c>
      <c r="C884" s="87" t="s">
        <v>955</v>
      </c>
      <c r="D884" s="11" t="s">
        <v>956</v>
      </c>
      <c r="E884" s="48" t="s">
        <v>31</v>
      </c>
      <c r="F884" s="48" t="s">
        <v>74</v>
      </c>
      <c r="G884" s="11" t="s">
        <v>64</v>
      </c>
      <c r="H884" s="11" t="s">
        <v>75</v>
      </c>
      <c r="I884" s="11">
        <v>1299</v>
      </c>
      <c r="J884" s="49" t="str">
        <f>VLOOKUP(Table1[[#This Row],[Psoft No]],[1]Roster!$C$1:$AJ$1369,9,0)</f>
        <v>Night Shift</v>
      </c>
      <c r="K884" s="49" t="s">
        <v>76</v>
      </c>
      <c r="L884" s="49" t="str">
        <f>VLOOKUP(Table1[[#This Row],[Psoft No]],[1]Roster!$C$1:$AJ$1369,11,0)</f>
        <v>Friday</v>
      </c>
      <c r="M884" s="49" t="str">
        <f>VLOOKUP(Table1[[#This Row],[Psoft No]],[1]Roster!$C$1:$AJ$1369,12,0)</f>
        <v>Saturday</v>
      </c>
      <c r="N884" s="48" t="s">
        <v>86</v>
      </c>
      <c r="O884" s="49" t="s">
        <v>37</v>
      </c>
      <c r="P884" s="11" t="s">
        <v>80</v>
      </c>
      <c r="Q884" s="11" t="s">
        <v>87</v>
      </c>
      <c r="R884" s="49" t="s">
        <v>642</v>
      </c>
      <c r="S884" s="11" t="s">
        <v>1775</v>
      </c>
      <c r="T884" s="126" t="str">
        <f>IF(COUNTIFS('DWD RAW File'!$E:$E,$B884,'DWD RAW File'!$AF:$AF,$C$1)&gt;0, IF(COUNTIFS('DWD RAW File'!$E:$E,$B884,'DWD RAW File'!$AF:$AF,$C$1,'DWD RAW File'!$AB:$AB,"Present")&gt;0,"6th Day OT","OFF"), IF(COUNTIFS('DWD RAW File'!$E:$E,$B884,'DWD RAW File'!$AG:$AG,$C$1)&gt;0, IF(COUNTIFS('DWD RAW File'!$E:$E,$B884,'DWD RAW File'!$AG:$AG,$C$1,'DWD RAW File'!$AB:$AB,"Present")&gt;0,"7th Day OT","OFF"), IF(COUNTIFS('DWD RAW File'!$E:$E,$B884,'DWD RAW File'!$AB:$AB,"Present")&gt;0, "P", IF(COUNTIFS('DWD RAW File'!$E:$E,$B884,'DWD RAW File'!$AB:$AB,"Not Present",'DWD RAW File'!$AK:$AK,"&lt;&gt;")&gt;0, _xlfn.XLOOKUP($B884,'DWD RAW File'!$E:$E,'DWD RAW File'!$AK:$AK,""), IF(COUNTIFS('DWD RAW File'!$E:$E,$B884,'DWD RAW File'!$AB:$AB,"Not Present",'DWD RAW File'!$AL:$AL,"&lt;&gt;")&gt;0, _xlfn.XLOOKUP($B884,'DWD RAW File'!$E:$E,'DWD RAW File'!$AL:$AL,""), "AB")))))</f>
        <v>P</v>
      </c>
      <c r="U884" s="97"/>
      <c r="V884" s="51">
        <v>45561</v>
      </c>
      <c r="W884" s="49" t="s">
        <v>1562</v>
      </c>
      <c r="X884" s="121" t="str">
        <f>VLOOKUP(Table1[[#This Row],[Psoft No]],[2]Roster_1788384531598!$E$1:$AU$1334,28,0)</f>
        <v>Friday</v>
      </c>
      <c r="Y884" s="121" t="b">
        <f>Table1[[#This Row],[Column1]]=Table1[[#This Row],[OFF1]]</f>
        <v>1</v>
      </c>
    </row>
    <row r="885" spans="1:25" ht="13" hidden="1" customHeight="1">
      <c r="A885" s="11">
        <v>879</v>
      </c>
      <c r="B885" s="47">
        <v>206137340</v>
      </c>
      <c r="C885" s="87" t="s">
        <v>957</v>
      </c>
      <c r="D885" s="11" t="s">
        <v>958</v>
      </c>
      <c r="E885" s="48" t="s">
        <v>31</v>
      </c>
      <c r="F885" s="48" t="s">
        <v>74</v>
      </c>
      <c r="G885" s="11" t="s">
        <v>64</v>
      </c>
      <c r="H885" s="11" t="s">
        <v>75</v>
      </c>
      <c r="I885" s="11">
        <v>1299</v>
      </c>
      <c r="J885" s="49" t="str">
        <f>VLOOKUP(Table1[[#This Row],[Psoft No]],[1]Roster!$C$1:$AJ$1369,9,0)</f>
        <v>Night Shift</v>
      </c>
      <c r="K885" s="49" t="s">
        <v>76</v>
      </c>
      <c r="L885" s="49" t="str">
        <f>VLOOKUP(Table1[[#This Row],[Psoft No]],[1]Roster!$C$1:$AJ$1369,11,0)</f>
        <v>Monday</v>
      </c>
      <c r="M885" s="49" t="str">
        <f>VLOOKUP(Table1[[#This Row],[Psoft No]],[1]Roster!$C$1:$AJ$1369,12,0)</f>
        <v>Tuesday</v>
      </c>
      <c r="N885" s="48" t="s">
        <v>79</v>
      </c>
      <c r="O885" s="49" t="s">
        <v>37</v>
      </c>
      <c r="P885" s="11" t="s">
        <v>80</v>
      </c>
      <c r="Q885" s="11" t="s">
        <v>81</v>
      </c>
      <c r="R885" s="49" t="s">
        <v>622</v>
      </c>
      <c r="S885" s="11" t="s">
        <v>623</v>
      </c>
      <c r="T885" s="126" t="str">
        <f>IF(COUNTIFS('DWD RAW File'!$E:$E,$B885,'DWD RAW File'!$AF:$AF,$C$1)&gt;0, IF(COUNTIFS('DWD RAW File'!$E:$E,$B885,'DWD RAW File'!$AF:$AF,$C$1,'DWD RAW File'!$AB:$AB,"Present")&gt;0,"6th Day OT","OFF"), IF(COUNTIFS('DWD RAW File'!$E:$E,$B885,'DWD RAW File'!$AG:$AG,$C$1)&gt;0, IF(COUNTIFS('DWD RAW File'!$E:$E,$B885,'DWD RAW File'!$AG:$AG,$C$1,'DWD RAW File'!$AB:$AB,"Present")&gt;0,"7th Day OT","OFF"), IF(COUNTIFS('DWD RAW File'!$E:$E,$B885,'DWD RAW File'!$AB:$AB,"Present")&gt;0, "P", IF(COUNTIFS('DWD RAW File'!$E:$E,$B885,'DWD RAW File'!$AB:$AB,"Not Present",'DWD RAW File'!$AK:$AK,"&lt;&gt;")&gt;0, _xlfn.XLOOKUP($B885,'DWD RAW File'!$E:$E,'DWD RAW File'!$AK:$AK,""), IF(COUNTIFS('DWD RAW File'!$E:$E,$B885,'DWD RAW File'!$AB:$AB,"Not Present",'DWD RAW File'!$AL:$AL,"&lt;&gt;")&gt;0, _xlfn.XLOOKUP($B885,'DWD RAW File'!$E:$E,'DWD RAW File'!$AL:$AL,""), "AB")))))</f>
        <v>P</v>
      </c>
      <c r="U885" s="97"/>
      <c r="V885" s="51">
        <v>45929</v>
      </c>
      <c r="W885" s="49" t="s">
        <v>1562</v>
      </c>
      <c r="X885" s="121" t="str">
        <f>VLOOKUP(Table1[[#This Row],[Psoft No]],[2]Roster_1788384531598!$E$1:$AU$1334,28,0)</f>
        <v>Monday</v>
      </c>
      <c r="Y885" s="121" t="b">
        <f>Table1[[#This Row],[Column1]]=Table1[[#This Row],[OFF1]]</f>
        <v>1</v>
      </c>
    </row>
    <row r="886" spans="1:25" ht="13" hidden="1" customHeight="1">
      <c r="A886" s="11">
        <v>880</v>
      </c>
      <c r="B886" s="47">
        <v>204010440</v>
      </c>
      <c r="C886" s="87" t="s">
        <v>959</v>
      </c>
      <c r="D886" s="11" t="s">
        <v>960</v>
      </c>
      <c r="E886" s="48" t="s">
        <v>31</v>
      </c>
      <c r="F886" s="48" t="s">
        <v>74</v>
      </c>
      <c r="G886" s="11" t="s">
        <v>64</v>
      </c>
      <c r="H886" s="11" t="s">
        <v>75</v>
      </c>
      <c r="I886" s="11">
        <v>1299</v>
      </c>
      <c r="J886" s="49" t="str">
        <f>VLOOKUP(Table1[[#This Row],[Psoft No]],[1]Roster!$C$1:$AJ$1369,9,0)</f>
        <v>Night Shift</v>
      </c>
      <c r="K886" s="49" t="s">
        <v>76</v>
      </c>
      <c r="L886" s="49" t="str">
        <f>VLOOKUP(Table1[[#This Row],[Psoft No]],[1]Roster!$C$1:$AJ$1369,11,0)</f>
        <v>Friday</v>
      </c>
      <c r="M886" s="49" t="str">
        <f>VLOOKUP(Table1[[#This Row],[Psoft No]],[1]Roster!$C$1:$AJ$1369,12,0)</f>
        <v>Saturday</v>
      </c>
      <c r="N886" s="49" t="s">
        <v>89</v>
      </c>
      <c r="O886" s="49" t="s">
        <v>37</v>
      </c>
      <c r="P886" s="11" t="s">
        <v>80</v>
      </c>
      <c r="Q886" s="11" t="s">
        <v>90</v>
      </c>
      <c r="R886" s="49" t="s">
        <v>642</v>
      </c>
      <c r="S886" s="11" t="s">
        <v>1775</v>
      </c>
      <c r="T886" s="126" t="str">
        <f>IF(COUNTIFS('DWD RAW File'!$E:$E,$B886,'DWD RAW File'!$AF:$AF,$C$1)&gt;0, IF(COUNTIFS('DWD RAW File'!$E:$E,$B886,'DWD RAW File'!$AF:$AF,$C$1,'DWD RAW File'!$AB:$AB,"Present")&gt;0,"6th Day OT","OFF"), IF(COUNTIFS('DWD RAW File'!$E:$E,$B886,'DWD RAW File'!$AG:$AG,$C$1)&gt;0, IF(COUNTIFS('DWD RAW File'!$E:$E,$B886,'DWD RAW File'!$AG:$AG,$C$1,'DWD RAW File'!$AB:$AB,"Present")&gt;0,"7th Day OT","OFF"), IF(COUNTIFS('DWD RAW File'!$E:$E,$B886,'DWD RAW File'!$AB:$AB,"Present")&gt;0, "P", IF(COUNTIFS('DWD RAW File'!$E:$E,$B886,'DWD RAW File'!$AB:$AB,"Not Present",'DWD RAW File'!$AK:$AK,"&lt;&gt;")&gt;0, _xlfn.XLOOKUP($B886,'DWD RAW File'!$E:$E,'DWD RAW File'!$AK:$AK,""), IF(COUNTIFS('DWD RAW File'!$E:$E,$B886,'DWD RAW File'!$AB:$AB,"Not Present",'DWD RAW File'!$AL:$AL,"&lt;&gt;")&gt;0, _xlfn.XLOOKUP($B886,'DWD RAW File'!$E:$E,'DWD RAW File'!$AL:$AL,""), "AB")))))</f>
        <v>P</v>
      </c>
      <c r="U886" s="97"/>
      <c r="V886" s="51">
        <v>45894</v>
      </c>
      <c r="W886" s="49" t="s">
        <v>1562</v>
      </c>
      <c r="X886" s="121" t="str">
        <f>VLOOKUP(Table1[[#This Row],[Psoft No]],[2]Roster_1788384531598!$E$1:$AU$1334,28,0)</f>
        <v>Friday</v>
      </c>
      <c r="Y886" s="121" t="b">
        <f>Table1[[#This Row],[Column1]]=Table1[[#This Row],[OFF1]]</f>
        <v>1</v>
      </c>
    </row>
    <row r="887" spans="1:25" ht="13" hidden="1" customHeight="1">
      <c r="A887" s="11">
        <v>881</v>
      </c>
      <c r="B887" s="47">
        <v>206930331</v>
      </c>
      <c r="C887" s="87" t="s">
        <v>2809</v>
      </c>
      <c r="D887" s="11" t="s">
        <v>2810</v>
      </c>
      <c r="E887" s="48" t="s">
        <v>31</v>
      </c>
      <c r="F887" s="48" t="s">
        <v>74</v>
      </c>
      <c r="G887" s="11" t="s">
        <v>64</v>
      </c>
      <c r="H887" s="11" t="s">
        <v>75</v>
      </c>
      <c r="I887" s="11">
        <v>1299</v>
      </c>
      <c r="J887" s="49" t="str">
        <f>VLOOKUP(Table1[[#This Row],[Psoft No]],[1]Roster!$C$1:$AJ$1369,9,0)</f>
        <v>Night Shift</v>
      </c>
      <c r="K887" s="11" t="s">
        <v>76</v>
      </c>
      <c r="L887" s="49" t="str">
        <f>VLOOKUP(Table1[[#This Row],[Psoft No]],[1]Roster!$C$1:$AJ$1369,11,0)</f>
        <v>Sunday</v>
      </c>
      <c r="M887" s="49" t="str">
        <f>VLOOKUP(Table1[[#This Row],[Psoft No]],[1]Roster!$C$1:$AJ$1369,12,0)</f>
        <v>Monday</v>
      </c>
      <c r="N887" s="11" t="s">
        <v>89</v>
      </c>
      <c r="O887" s="11" t="s">
        <v>37</v>
      </c>
      <c r="P887" s="11" t="s">
        <v>80</v>
      </c>
      <c r="Q887" s="11" t="s">
        <v>96</v>
      </c>
      <c r="R887" s="11" t="s">
        <v>1055</v>
      </c>
      <c r="S887" s="11" t="s">
        <v>2651</v>
      </c>
      <c r="T887" s="126" t="str">
        <f>IF(COUNTIFS('DWD RAW File'!$E:$E,$B887,'DWD RAW File'!$AF:$AF,$C$1)&gt;0, IF(COUNTIFS('DWD RAW File'!$E:$E,$B887,'DWD RAW File'!$AF:$AF,$C$1,'DWD RAW File'!$AB:$AB,"Present")&gt;0,"6th Day OT","OFF"), IF(COUNTIFS('DWD RAW File'!$E:$E,$B887,'DWD RAW File'!$AG:$AG,$C$1)&gt;0, IF(COUNTIFS('DWD RAW File'!$E:$E,$B887,'DWD RAW File'!$AG:$AG,$C$1,'DWD RAW File'!$AB:$AB,"Present")&gt;0,"7th Day OT","OFF"), IF(COUNTIFS('DWD RAW File'!$E:$E,$B887,'DWD RAW File'!$AB:$AB,"Present")&gt;0, "P", IF(COUNTIFS('DWD RAW File'!$E:$E,$B887,'DWD RAW File'!$AB:$AB,"Not Present",'DWD RAW File'!$AK:$AK,"&lt;&gt;")&gt;0, _xlfn.XLOOKUP($B887,'DWD RAW File'!$E:$E,'DWD RAW File'!$AK:$AK,""), IF(COUNTIFS('DWD RAW File'!$E:$E,$B887,'DWD RAW File'!$AB:$AB,"Not Present",'DWD RAW File'!$AL:$AL,"&lt;&gt;")&gt;0, _xlfn.XLOOKUP($B887,'DWD RAW File'!$E:$E,'DWD RAW File'!$AL:$AL,""), "AB")))))</f>
        <v>P</v>
      </c>
      <c r="U887" s="97"/>
      <c r="V887" s="51">
        <v>46238</v>
      </c>
      <c r="W887" s="11" t="s">
        <v>1562</v>
      </c>
      <c r="X887" s="121" t="str">
        <f>VLOOKUP(Table1[[#This Row],[Psoft No]],[2]Roster_1788384531598!$E$1:$AU$1334,28,0)</f>
        <v>Sunday</v>
      </c>
      <c r="Y887" s="121" t="b">
        <f>Table1[[#This Row],[Column1]]=Table1[[#This Row],[OFF1]]</f>
        <v>1</v>
      </c>
    </row>
    <row r="888" spans="1:25" ht="13" hidden="1" customHeight="1">
      <c r="A888" s="11">
        <v>882</v>
      </c>
      <c r="B888" s="47">
        <v>206846698</v>
      </c>
      <c r="C888" s="87" t="s">
        <v>1791</v>
      </c>
      <c r="D888" s="47" t="s">
        <v>1792</v>
      </c>
      <c r="E888" s="47" t="s">
        <v>31</v>
      </c>
      <c r="F888" s="48" t="s">
        <v>74</v>
      </c>
      <c r="G888" s="11" t="s">
        <v>64</v>
      </c>
      <c r="H888" s="11" t="s">
        <v>75</v>
      </c>
      <c r="I888" s="47">
        <v>1299</v>
      </c>
      <c r="J888" s="49" t="str">
        <f>VLOOKUP(Table1[[#This Row],[Psoft No]],[1]Roster!$C$1:$AJ$1369,9,0)</f>
        <v>Night Shift</v>
      </c>
      <c r="K888" s="49" t="s">
        <v>76</v>
      </c>
      <c r="L888" s="49" t="str">
        <f>VLOOKUP(Table1[[#This Row],[Psoft No]],[1]Roster!$C$1:$AJ$1369,11,0)</f>
        <v>Thursday</v>
      </c>
      <c r="M888" s="49" t="str">
        <f>VLOOKUP(Table1[[#This Row],[Psoft No]],[1]Roster!$C$1:$AJ$1369,12,0)</f>
        <v>Friday</v>
      </c>
      <c r="N888" s="49" t="s">
        <v>89</v>
      </c>
      <c r="O888" s="49" t="s">
        <v>37</v>
      </c>
      <c r="P888" s="11" t="s">
        <v>80</v>
      </c>
      <c r="Q888" s="47" t="s">
        <v>90</v>
      </c>
      <c r="R888" s="49" t="s">
        <v>2653</v>
      </c>
      <c r="S888" s="47" t="s">
        <v>637</v>
      </c>
      <c r="T888" s="126" t="str">
        <f>IF(COUNTIFS('DWD RAW File'!$E:$E,$B888,'DWD RAW File'!$AF:$AF,$C$1)&gt;0, IF(COUNTIFS('DWD RAW File'!$E:$E,$B888,'DWD RAW File'!$AF:$AF,$C$1,'DWD RAW File'!$AB:$AB,"Present")&gt;0,"6th Day OT","OFF"), IF(COUNTIFS('DWD RAW File'!$E:$E,$B888,'DWD RAW File'!$AG:$AG,$C$1)&gt;0, IF(COUNTIFS('DWD RAW File'!$E:$E,$B888,'DWD RAW File'!$AG:$AG,$C$1,'DWD RAW File'!$AB:$AB,"Present")&gt;0,"7th Day OT","OFF"), IF(COUNTIFS('DWD RAW File'!$E:$E,$B888,'DWD RAW File'!$AB:$AB,"Present")&gt;0, "P", IF(COUNTIFS('DWD RAW File'!$E:$E,$B888,'DWD RAW File'!$AB:$AB,"Not Present",'DWD RAW File'!$AK:$AK,"&lt;&gt;")&gt;0, _xlfn.XLOOKUP($B888,'DWD RAW File'!$E:$E,'DWD RAW File'!$AK:$AK,""), IF(COUNTIFS('DWD RAW File'!$E:$E,$B888,'DWD RAW File'!$AB:$AB,"Not Present",'DWD RAW File'!$AL:$AL,"&lt;&gt;")&gt;0, _xlfn.XLOOKUP($B888,'DWD RAW File'!$E:$E,'DWD RAW File'!$AL:$AL,""), "AB")))))</f>
        <v>P</v>
      </c>
      <c r="U888" s="97"/>
      <c r="V888" s="51">
        <v>46013</v>
      </c>
      <c r="W888" s="49" t="s">
        <v>1562</v>
      </c>
      <c r="X888" s="121" t="str">
        <f>VLOOKUP(Table1[[#This Row],[Psoft No]],[2]Roster_1788384531598!$E$1:$AU$1334,28,0)</f>
        <v>Thursday</v>
      </c>
      <c r="Y888" s="121" t="b">
        <f>Table1[[#This Row],[Column1]]=Table1[[#This Row],[OFF1]]</f>
        <v>1</v>
      </c>
    </row>
    <row r="889" spans="1:25" ht="13" hidden="1" customHeight="1">
      <c r="A889" s="11">
        <v>883</v>
      </c>
      <c r="B889" s="47">
        <v>202436104</v>
      </c>
      <c r="C889" s="87" t="s">
        <v>961</v>
      </c>
      <c r="D889" s="11" t="s">
        <v>962</v>
      </c>
      <c r="E889" s="48" t="s">
        <v>31</v>
      </c>
      <c r="F889" s="48" t="s">
        <v>74</v>
      </c>
      <c r="G889" s="11" t="s">
        <v>64</v>
      </c>
      <c r="H889" s="11" t="s">
        <v>75</v>
      </c>
      <c r="I889" s="11">
        <v>1299</v>
      </c>
      <c r="J889" s="49" t="str">
        <f>VLOOKUP(Table1[[#This Row],[Psoft No]],[1]Roster!$C$1:$AJ$1369,9,0)</f>
        <v>Day Shift</v>
      </c>
      <c r="K889" s="49" t="s">
        <v>76</v>
      </c>
      <c r="L889" s="49" t="str">
        <f>VLOOKUP(Table1[[#This Row],[Psoft No]],[1]Roster!$C$1:$AJ$1369,11,0)</f>
        <v>Monday</v>
      </c>
      <c r="M889" s="49" t="str">
        <f>VLOOKUP(Table1[[#This Row],[Psoft No]],[1]Roster!$C$1:$AJ$1369,12,0)</f>
        <v>Tuesday</v>
      </c>
      <c r="N889" s="48" t="s">
        <v>86</v>
      </c>
      <c r="O889" s="49" t="s">
        <v>37</v>
      </c>
      <c r="P889" s="11" t="s">
        <v>80</v>
      </c>
      <c r="Q889" s="11" t="s">
        <v>87</v>
      </c>
      <c r="R889" s="49" t="s">
        <v>622</v>
      </c>
      <c r="S889" s="11" t="s">
        <v>623</v>
      </c>
      <c r="T889" s="126" t="str">
        <f>IF(COUNTIFS('DWD RAW File'!$E:$E,$B889,'DWD RAW File'!$AF:$AF,$C$1)&gt;0, IF(COUNTIFS('DWD RAW File'!$E:$E,$B889,'DWD RAW File'!$AF:$AF,$C$1,'DWD RAW File'!$AB:$AB,"Present")&gt;0,"6th Day OT","OFF"), IF(COUNTIFS('DWD RAW File'!$E:$E,$B889,'DWD RAW File'!$AG:$AG,$C$1)&gt;0, IF(COUNTIFS('DWD RAW File'!$E:$E,$B889,'DWD RAW File'!$AG:$AG,$C$1,'DWD RAW File'!$AB:$AB,"Present")&gt;0,"7th Day OT","OFF"), IF(COUNTIFS('DWD RAW File'!$E:$E,$B889,'DWD RAW File'!$AB:$AB,"Present")&gt;0, "P", IF(COUNTIFS('DWD RAW File'!$E:$E,$B889,'DWD RAW File'!$AB:$AB,"Not Present",'DWD RAW File'!$AK:$AK,"&lt;&gt;")&gt;0, _xlfn.XLOOKUP($B889,'DWD RAW File'!$E:$E,'DWD RAW File'!$AK:$AK,""), IF(COUNTIFS('DWD RAW File'!$E:$E,$B889,'DWD RAW File'!$AB:$AB,"Not Present",'DWD RAW File'!$AL:$AL,"&lt;&gt;")&gt;0, _xlfn.XLOOKUP($B889,'DWD RAW File'!$E:$E,'DWD RAW File'!$AL:$AL,""), "AB")))))</f>
        <v>P</v>
      </c>
      <c r="U889" s="97"/>
      <c r="V889" s="51">
        <v>45586</v>
      </c>
      <c r="W889" s="49" t="s">
        <v>1563</v>
      </c>
      <c r="X889" s="121" t="str">
        <f>VLOOKUP(Table1[[#This Row],[Psoft No]],[2]Roster_1788384531598!$E$1:$AU$1334,28,0)</f>
        <v>Monday</v>
      </c>
      <c r="Y889" s="121" t="b">
        <f>Table1[[#This Row],[Column1]]=Table1[[#This Row],[OFF1]]</f>
        <v>1</v>
      </c>
    </row>
    <row r="890" spans="1:25" ht="13" hidden="1" customHeight="1">
      <c r="A890" s="11">
        <v>884</v>
      </c>
      <c r="B890" s="47">
        <v>203965179</v>
      </c>
      <c r="C890" s="87" t="s">
        <v>963</v>
      </c>
      <c r="D890" s="11" t="s">
        <v>964</v>
      </c>
      <c r="E890" s="48" t="s">
        <v>31</v>
      </c>
      <c r="F890" s="48" t="s">
        <v>74</v>
      </c>
      <c r="G890" s="11" t="s">
        <v>64</v>
      </c>
      <c r="H890" s="11" t="s">
        <v>75</v>
      </c>
      <c r="I890" s="11">
        <v>1299</v>
      </c>
      <c r="J890" s="49" t="str">
        <f>VLOOKUP(Table1[[#This Row],[Psoft No]],[1]Roster!$C$1:$AJ$1369,9,0)</f>
        <v>Night Shift</v>
      </c>
      <c r="K890" s="49" t="s">
        <v>76</v>
      </c>
      <c r="L890" s="49" t="str">
        <f>VLOOKUP(Table1[[#This Row],[Psoft No]],[1]Roster!$C$1:$AJ$1369,11,0)</f>
        <v>Friday</v>
      </c>
      <c r="M890" s="49" t="str">
        <f>VLOOKUP(Table1[[#This Row],[Psoft No]],[1]Roster!$C$1:$AJ$1369,12,0)</f>
        <v>Saturday</v>
      </c>
      <c r="N890" s="48" t="s">
        <v>79</v>
      </c>
      <c r="O890" s="49" t="s">
        <v>37</v>
      </c>
      <c r="P890" s="11" t="s">
        <v>80</v>
      </c>
      <c r="Q890" s="11" t="s">
        <v>96</v>
      </c>
      <c r="R890" s="49" t="s">
        <v>642</v>
      </c>
      <c r="S890" s="11" t="s">
        <v>1775</v>
      </c>
      <c r="T890" s="126" t="str">
        <f>IF(COUNTIFS('DWD RAW File'!$E:$E,$B890,'DWD RAW File'!$AF:$AF,$C$1)&gt;0, IF(COUNTIFS('DWD RAW File'!$E:$E,$B890,'DWD RAW File'!$AF:$AF,$C$1,'DWD RAW File'!$AB:$AB,"Present")&gt;0,"6th Day OT","OFF"), IF(COUNTIFS('DWD RAW File'!$E:$E,$B890,'DWD RAW File'!$AG:$AG,$C$1)&gt;0, IF(COUNTIFS('DWD RAW File'!$E:$E,$B890,'DWD RAW File'!$AG:$AG,$C$1,'DWD RAW File'!$AB:$AB,"Present")&gt;0,"7th Day OT","OFF"), IF(COUNTIFS('DWD RAW File'!$E:$E,$B890,'DWD RAW File'!$AB:$AB,"Present")&gt;0, "P", IF(COUNTIFS('DWD RAW File'!$E:$E,$B890,'DWD RAW File'!$AB:$AB,"Not Present",'DWD RAW File'!$AK:$AK,"&lt;&gt;")&gt;0, _xlfn.XLOOKUP($B890,'DWD RAW File'!$E:$E,'DWD RAW File'!$AK:$AK,""), IF(COUNTIFS('DWD RAW File'!$E:$E,$B890,'DWD RAW File'!$AB:$AB,"Not Present",'DWD RAW File'!$AL:$AL,"&lt;&gt;")&gt;0, _xlfn.XLOOKUP($B890,'DWD RAW File'!$E:$E,'DWD RAW File'!$AL:$AL,""), "AB")))))</f>
        <v>P</v>
      </c>
      <c r="U890" s="97"/>
      <c r="V890" s="51">
        <v>45544</v>
      </c>
      <c r="W890" s="49" t="s">
        <v>1562</v>
      </c>
      <c r="X890" s="121" t="str">
        <f>VLOOKUP(Table1[[#This Row],[Psoft No]],[2]Roster_1788384531598!$E$1:$AU$1334,28,0)</f>
        <v>Friday</v>
      </c>
      <c r="Y890" s="121" t="b">
        <f>Table1[[#This Row],[Column1]]=Table1[[#This Row],[OFF1]]</f>
        <v>1</v>
      </c>
    </row>
    <row r="891" spans="1:25" ht="13" hidden="1" customHeight="1">
      <c r="A891" s="11">
        <v>885</v>
      </c>
      <c r="B891" s="47">
        <v>206136718</v>
      </c>
      <c r="C891" s="87" t="str">
        <f>VLOOKUP(B891,'[4]employeeList-AUH1 (28)'!$A$1:$J$1523,2,0)</f>
        <v>tckinuth</v>
      </c>
      <c r="D891" s="11" t="s">
        <v>2835</v>
      </c>
      <c r="E891" s="48" t="s">
        <v>31</v>
      </c>
      <c r="F891" s="48" t="s">
        <v>74</v>
      </c>
      <c r="G891" s="11" t="s">
        <v>64</v>
      </c>
      <c r="H891" s="11" t="s">
        <v>75</v>
      </c>
      <c r="I891" s="11">
        <v>1299</v>
      </c>
      <c r="J891" s="49" t="str">
        <f>VLOOKUP(Table1[[#This Row],[Psoft No]],[1]Roster!$C$1:$AJ$1369,9,0)</f>
        <v>Night Shift</v>
      </c>
      <c r="K891" s="11" t="s">
        <v>76</v>
      </c>
      <c r="L891" s="49" t="str">
        <f>VLOOKUP(Table1[[#This Row],[Psoft No]],[1]Roster!$C$1:$AJ$1369,11,0)</f>
        <v>Tuesday</v>
      </c>
      <c r="M891" s="49" t="str">
        <f>VLOOKUP(Table1[[#This Row],[Psoft No]],[1]Roster!$C$1:$AJ$1369,12,0)</f>
        <v>Wednesday</v>
      </c>
      <c r="N891" s="11" t="s">
        <v>89</v>
      </c>
      <c r="O891" s="11" t="s">
        <v>37</v>
      </c>
      <c r="P891" s="11" t="s">
        <v>80</v>
      </c>
      <c r="Q891" s="11" t="s">
        <v>96</v>
      </c>
      <c r="R891" s="11" t="s">
        <v>1055</v>
      </c>
      <c r="S891" s="11" t="s">
        <v>2651</v>
      </c>
      <c r="T891" s="126" t="str">
        <f>IF(COUNTIFS('DWD RAW File'!$E:$E,$B891,'DWD RAW File'!$AF:$AF,$C$1)&gt;0, IF(COUNTIFS('DWD RAW File'!$E:$E,$B891,'DWD RAW File'!$AF:$AF,$C$1,'DWD RAW File'!$AB:$AB,"Present")&gt;0,"6th Day OT","OFF"), IF(COUNTIFS('DWD RAW File'!$E:$E,$B891,'DWD RAW File'!$AG:$AG,$C$1)&gt;0, IF(COUNTIFS('DWD RAW File'!$E:$E,$B891,'DWD RAW File'!$AG:$AG,$C$1,'DWD RAW File'!$AB:$AB,"Present")&gt;0,"7th Day OT","OFF"), IF(COUNTIFS('DWD RAW File'!$E:$E,$B891,'DWD RAW File'!$AB:$AB,"Present")&gt;0, "P", IF(COUNTIFS('DWD RAW File'!$E:$E,$B891,'DWD RAW File'!$AB:$AB,"Not Present",'DWD RAW File'!$AK:$AK,"&lt;&gt;")&gt;0, _xlfn.XLOOKUP($B891,'DWD RAW File'!$E:$E,'DWD RAW File'!$AK:$AK,""), IF(COUNTIFS('DWD RAW File'!$E:$E,$B891,'DWD RAW File'!$AB:$AB,"Not Present",'DWD RAW File'!$AL:$AL,"&lt;&gt;")&gt;0, _xlfn.XLOOKUP($B891,'DWD RAW File'!$E:$E,'DWD RAW File'!$AL:$AL,""), "AB")))))</f>
        <v>OFF</v>
      </c>
      <c r="U891" s="97"/>
      <c r="V891" s="51">
        <v>46239</v>
      </c>
      <c r="W891" s="11" t="s">
        <v>1564</v>
      </c>
      <c r="X891" s="121" t="str">
        <f>VLOOKUP(Table1[[#This Row],[Psoft No]],[2]Roster_1788384531598!$E$1:$AU$1334,28,0)</f>
        <v>Tuesday</v>
      </c>
      <c r="Y891" s="121" t="b">
        <f>Table1[[#This Row],[Column1]]=Table1[[#This Row],[OFF1]]</f>
        <v>1</v>
      </c>
    </row>
    <row r="892" spans="1:25" ht="13" hidden="1" customHeight="1">
      <c r="A892" s="11">
        <v>886</v>
      </c>
      <c r="B892" s="11">
        <v>206200811</v>
      </c>
      <c r="C892" s="87" t="s">
        <v>2768</v>
      </c>
      <c r="D892" s="11" t="s">
        <v>2769</v>
      </c>
      <c r="E892" s="48" t="s">
        <v>31</v>
      </c>
      <c r="F892" s="48" t="s">
        <v>74</v>
      </c>
      <c r="G892" s="11" t="s">
        <v>64</v>
      </c>
      <c r="H892" s="11" t="s">
        <v>75</v>
      </c>
      <c r="I892" s="11">
        <v>1299</v>
      </c>
      <c r="J892" s="49" t="str">
        <f>VLOOKUP(Table1[[#This Row],[Psoft No]],[1]Roster!$C$1:$AJ$1369,9,0)</f>
        <v>Night Shift</v>
      </c>
      <c r="K892" s="49" t="s">
        <v>76</v>
      </c>
      <c r="L892" s="49" t="s">
        <v>85</v>
      </c>
      <c r="M892" s="49" t="str">
        <f>VLOOKUP(Table1[[#This Row],[Psoft No]],[1]Roster!$C$1:$AJ$1369,12,0)</f>
        <v>Sunday</v>
      </c>
      <c r="N892" s="11" t="s">
        <v>89</v>
      </c>
      <c r="O892" s="11" t="s">
        <v>37</v>
      </c>
      <c r="P892" s="11" t="s">
        <v>80</v>
      </c>
      <c r="Q892" s="11" t="s">
        <v>81</v>
      </c>
      <c r="R892" s="11" t="s">
        <v>2653</v>
      </c>
      <c r="S892" s="11" t="s">
        <v>637</v>
      </c>
      <c r="T892" s="126" t="s">
        <v>10</v>
      </c>
      <c r="U892" s="97" t="s">
        <v>2938</v>
      </c>
      <c r="V892" s="51">
        <v>46226</v>
      </c>
      <c r="W892" s="11" t="s">
        <v>1562</v>
      </c>
      <c r="X892" s="121" t="str">
        <f>VLOOKUP(Table1[[#This Row],[Psoft No]],[2]Roster_1788384531598!$E$1:$AU$1334,28,0)</f>
        <v>Saturday</v>
      </c>
      <c r="Y892" s="121" t="b">
        <f>Table1[[#This Row],[Column1]]=Table1[[#This Row],[OFF1]]</f>
        <v>0</v>
      </c>
    </row>
    <row r="893" spans="1:25" ht="13" hidden="1" customHeight="1">
      <c r="A893" s="11">
        <v>887</v>
      </c>
      <c r="B893" s="47">
        <v>204890369</v>
      </c>
      <c r="C893" s="87" t="s">
        <v>965</v>
      </c>
      <c r="D893" s="11" t="s">
        <v>966</v>
      </c>
      <c r="E893" s="48" t="s">
        <v>31</v>
      </c>
      <c r="F893" s="48" t="s">
        <v>74</v>
      </c>
      <c r="G893" s="11" t="s">
        <v>64</v>
      </c>
      <c r="H893" s="11" t="s">
        <v>75</v>
      </c>
      <c r="I893" s="11">
        <v>1290</v>
      </c>
      <c r="J893" s="49" t="str">
        <f>VLOOKUP(Table1[[#This Row],[Psoft No]],[1]Roster!$C$1:$AJ$1369,9,0)</f>
        <v>Night Shift</v>
      </c>
      <c r="K893" s="49" t="s">
        <v>76</v>
      </c>
      <c r="L893" s="49" t="str">
        <f>VLOOKUP(Table1[[#This Row],[Psoft No]],[1]Roster!$C$1:$AJ$1369,11,0)</f>
        <v>Sunday</v>
      </c>
      <c r="M893" s="49" t="str">
        <f>VLOOKUP(Table1[[#This Row],[Psoft No]],[1]Roster!$C$1:$AJ$1369,12,0)</f>
        <v>Monday</v>
      </c>
      <c r="N893" s="48" t="s">
        <v>86</v>
      </c>
      <c r="O893" s="49" t="s">
        <v>37</v>
      </c>
      <c r="P893" s="11" t="s">
        <v>80</v>
      </c>
      <c r="Q893" s="11" t="s">
        <v>90</v>
      </c>
      <c r="R893" s="49" t="s">
        <v>642</v>
      </c>
      <c r="S893" s="11" t="s">
        <v>1775</v>
      </c>
      <c r="T893" s="126" t="str">
        <f>IF(COUNTIFS('DWD RAW File'!$E:$E,$B893,'DWD RAW File'!$AF:$AF,$C$1)&gt;0, IF(COUNTIFS('DWD RAW File'!$E:$E,$B893,'DWD RAW File'!$AF:$AF,$C$1,'DWD RAW File'!$AB:$AB,"Present")&gt;0,"6th Day OT","OFF"), IF(COUNTIFS('DWD RAW File'!$E:$E,$B893,'DWD RAW File'!$AG:$AG,$C$1)&gt;0, IF(COUNTIFS('DWD RAW File'!$E:$E,$B893,'DWD RAW File'!$AG:$AG,$C$1,'DWD RAW File'!$AB:$AB,"Present")&gt;0,"7th Day OT","OFF"), IF(COUNTIFS('DWD RAW File'!$E:$E,$B893,'DWD RAW File'!$AB:$AB,"Present")&gt;0, "P", IF(COUNTIFS('DWD RAW File'!$E:$E,$B893,'DWD RAW File'!$AB:$AB,"Not Present",'DWD RAW File'!$AK:$AK,"&lt;&gt;")&gt;0, _xlfn.XLOOKUP($B893,'DWD RAW File'!$E:$E,'DWD RAW File'!$AK:$AK,""), IF(COUNTIFS('DWD RAW File'!$E:$E,$B893,'DWD RAW File'!$AB:$AB,"Not Present",'DWD RAW File'!$AL:$AL,"&lt;&gt;")&gt;0, _xlfn.XLOOKUP($B893,'DWD RAW File'!$E:$E,'DWD RAW File'!$AL:$AL,""), "AB")))))</f>
        <v>P</v>
      </c>
      <c r="U893" s="97"/>
      <c r="V893" s="51">
        <v>45691</v>
      </c>
      <c r="W893" s="49" t="s">
        <v>1562</v>
      </c>
      <c r="X893" s="121" t="str">
        <f>VLOOKUP(Table1[[#This Row],[Psoft No]],[2]Roster_1788384531598!$E$1:$AU$1334,28,0)</f>
        <v>Sunday</v>
      </c>
      <c r="Y893" s="121" t="b">
        <f>Table1[[#This Row],[Column1]]=Table1[[#This Row],[OFF1]]</f>
        <v>1</v>
      </c>
    </row>
    <row r="894" spans="1:25" ht="13" customHeight="1">
      <c r="A894" s="11">
        <v>888</v>
      </c>
      <c r="B894" s="47">
        <v>203522217</v>
      </c>
      <c r="C894" s="87" t="s">
        <v>967</v>
      </c>
      <c r="D894" s="11" t="s">
        <v>968</v>
      </c>
      <c r="E894" s="48" t="s">
        <v>31</v>
      </c>
      <c r="F894" s="48" t="s">
        <v>74</v>
      </c>
      <c r="G894" s="11" t="s">
        <v>64</v>
      </c>
      <c r="H894" s="11" t="s">
        <v>75</v>
      </c>
      <c r="I894" s="11">
        <v>1299</v>
      </c>
      <c r="J894" s="49" t="str">
        <f>VLOOKUP(Table1[[#This Row],[Psoft No]],[1]Roster!$C$1:$AJ$1369,9,0)</f>
        <v>Night Shift</v>
      </c>
      <c r="K894" s="49" t="s">
        <v>76</v>
      </c>
      <c r="L894" s="49" t="str">
        <f>VLOOKUP(Table1[[#This Row],[Psoft No]],[1]Roster!$C$1:$AJ$1369,11,0)</f>
        <v>Monday</v>
      </c>
      <c r="M894" s="49" t="str">
        <f>VLOOKUP(Table1[[#This Row],[Psoft No]],[1]Roster!$C$1:$AJ$1369,12,0)</f>
        <v>Tuesday</v>
      </c>
      <c r="N894" s="48" t="s">
        <v>86</v>
      </c>
      <c r="O894" s="49" t="s">
        <v>37</v>
      </c>
      <c r="P894" s="11" t="s">
        <v>80</v>
      </c>
      <c r="Q894" s="11" t="s">
        <v>99</v>
      </c>
      <c r="R894" s="49" t="s">
        <v>622</v>
      </c>
      <c r="S894" s="11" t="s">
        <v>623</v>
      </c>
      <c r="T894" s="126" t="s">
        <v>4</v>
      </c>
      <c r="U894" s="97"/>
      <c r="V894" s="51">
        <v>45463</v>
      </c>
      <c r="W894" s="49" t="s">
        <v>1564</v>
      </c>
      <c r="X894" s="121" t="str">
        <f>VLOOKUP(Table1[[#This Row],[Psoft No]],[2]Roster_1788384531598!$E$1:$AU$1334,28,0)</f>
        <v>Monday</v>
      </c>
      <c r="Y894" s="121" t="b">
        <f>Table1[[#This Row],[Column1]]=Table1[[#This Row],[OFF1]]</f>
        <v>1</v>
      </c>
    </row>
    <row r="895" spans="1:25" ht="13" customHeight="1">
      <c r="A895" s="11">
        <v>889</v>
      </c>
      <c r="B895" s="47">
        <v>104033275</v>
      </c>
      <c r="C895" s="87" t="s">
        <v>969</v>
      </c>
      <c r="D895" s="11" t="s">
        <v>970</v>
      </c>
      <c r="E895" s="48" t="s">
        <v>34</v>
      </c>
      <c r="F895" s="48" t="s">
        <v>74</v>
      </c>
      <c r="G895" s="11" t="s">
        <v>64</v>
      </c>
      <c r="H895" s="11" t="s">
        <v>75</v>
      </c>
      <c r="I895" s="11">
        <v>1299</v>
      </c>
      <c r="J895" s="49" t="str">
        <f>VLOOKUP(Table1[[#This Row],[Psoft No]],[1]Roster!$C$1:$AJ$1369,9,0)</f>
        <v>Day Shift</v>
      </c>
      <c r="K895" s="49" t="s">
        <v>76</v>
      </c>
      <c r="L895" s="49" t="str">
        <f>VLOOKUP(Table1[[#This Row],[Psoft No]],[1]Roster!$C$1:$AJ$1369,11,0)</f>
        <v>Sunday</v>
      </c>
      <c r="M895" s="49" t="str">
        <f>VLOOKUP(Table1[[#This Row],[Psoft No]],[1]Roster!$C$1:$AJ$1369,12,0)</f>
        <v>Monday</v>
      </c>
      <c r="N895" s="48" t="s">
        <v>108</v>
      </c>
      <c r="O895" s="49" t="s">
        <v>37</v>
      </c>
      <c r="P895" s="11" t="s">
        <v>80</v>
      </c>
      <c r="Q895" s="11" t="s">
        <v>98</v>
      </c>
      <c r="R895" s="49" t="s">
        <v>642</v>
      </c>
      <c r="S895" s="11" t="s">
        <v>1775</v>
      </c>
      <c r="T895" s="126" t="s">
        <v>4</v>
      </c>
      <c r="U895" s="97"/>
      <c r="V895" s="51">
        <v>44067</v>
      </c>
      <c r="W895" s="49" t="s">
        <v>1564</v>
      </c>
      <c r="X895" s="121" t="str">
        <f>VLOOKUP(Table1[[#This Row],[Psoft No]],[2]Roster_1788384531598!$E$1:$AU$1334,28,0)</f>
        <v>Sunday</v>
      </c>
      <c r="Y895" s="121" t="b">
        <f>Table1[[#This Row],[Column1]]=Table1[[#This Row],[OFF1]]</f>
        <v>1</v>
      </c>
    </row>
    <row r="896" spans="1:25" ht="13" hidden="1" customHeight="1">
      <c r="A896" s="11">
        <v>890</v>
      </c>
      <c r="B896" s="47">
        <v>204864410</v>
      </c>
      <c r="C896" s="87" t="s">
        <v>2343</v>
      </c>
      <c r="D896" s="11" t="s">
        <v>2344</v>
      </c>
      <c r="E896" s="48" t="s">
        <v>31</v>
      </c>
      <c r="F896" s="48" t="s">
        <v>74</v>
      </c>
      <c r="G896" s="11" t="s">
        <v>64</v>
      </c>
      <c r="H896" s="11" t="s">
        <v>75</v>
      </c>
      <c r="I896" s="11">
        <v>1299</v>
      </c>
      <c r="J896" s="49" t="str">
        <f>VLOOKUP(Table1[[#This Row],[Psoft No]],[1]Roster!$C$1:$AJ$1369,9,0)</f>
        <v>Day Shift</v>
      </c>
      <c r="K896" s="49" t="s">
        <v>76</v>
      </c>
      <c r="L896" s="49" t="str">
        <f>VLOOKUP(Table1[[#This Row],[Psoft No]],[1]Roster!$C$1:$AJ$1369,11,0)</f>
        <v>Sunday</v>
      </c>
      <c r="M896" s="49" t="str">
        <f>VLOOKUP(Table1[[#This Row],[Psoft No]],[1]Roster!$C$1:$AJ$1369,12,0)</f>
        <v>Monday</v>
      </c>
      <c r="N896" s="48" t="s">
        <v>86</v>
      </c>
      <c r="O896" s="49" t="s">
        <v>37</v>
      </c>
      <c r="P896" s="11" t="s">
        <v>80</v>
      </c>
      <c r="Q896" s="11" t="s">
        <v>90</v>
      </c>
      <c r="R896" s="49" t="s">
        <v>642</v>
      </c>
      <c r="S896" s="11" t="s">
        <v>1775</v>
      </c>
      <c r="T896" s="126" t="str">
        <f>IF(COUNTIFS('DWD RAW File'!$E:$E,$B896,'DWD RAW File'!$AF:$AF,$C$1)&gt;0, IF(COUNTIFS('DWD RAW File'!$E:$E,$B896,'DWD RAW File'!$AF:$AF,$C$1,'DWD RAW File'!$AB:$AB,"Present")&gt;0,"6th Day OT","OFF"), IF(COUNTIFS('DWD RAW File'!$E:$E,$B896,'DWD RAW File'!$AG:$AG,$C$1)&gt;0, IF(COUNTIFS('DWD RAW File'!$E:$E,$B896,'DWD RAW File'!$AG:$AG,$C$1,'DWD RAW File'!$AB:$AB,"Present")&gt;0,"7th Day OT","OFF"), IF(COUNTIFS('DWD RAW File'!$E:$E,$B896,'DWD RAW File'!$AB:$AB,"Present")&gt;0, "P", IF(COUNTIFS('DWD RAW File'!$E:$E,$B896,'DWD RAW File'!$AB:$AB,"Not Present",'DWD RAW File'!$AK:$AK,"&lt;&gt;")&gt;0, _xlfn.XLOOKUP($B896,'DWD RAW File'!$E:$E,'DWD RAW File'!$AK:$AK,""), IF(COUNTIFS('DWD RAW File'!$E:$E,$B896,'DWD RAW File'!$AB:$AB,"Not Present",'DWD RAW File'!$AL:$AL,"&lt;&gt;")&gt;0, _xlfn.XLOOKUP($B896,'DWD RAW File'!$E:$E,'DWD RAW File'!$AL:$AL,""), "AB")))))</f>
        <v>P</v>
      </c>
      <c r="U896" s="97"/>
      <c r="V896" s="51">
        <v>45685</v>
      </c>
      <c r="W896" s="49" t="s">
        <v>1562</v>
      </c>
      <c r="X896" s="121" t="str">
        <f>VLOOKUP(Table1[[#This Row],[Psoft No]],[2]Roster_1788384531598!$E$1:$AU$1334,28,0)</f>
        <v>Sunday</v>
      </c>
      <c r="Y896" s="121" t="b">
        <f>Table1[[#This Row],[Column1]]=Table1[[#This Row],[OFF1]]</f>
        <v>1</v>
      </c>
    </row>
    <row r="897" spans="1:25" ht="13" hidden="1" customHeight="1">
      <c r="A897" s="11">
        <v>891</v>
      </c>
      <c r="B897" s="90">
        <v>203908896</v>
      </c>
      <c r="C897" s="47" t="s">
        <v>2730</v>
      </c>
      <c r="D897" s="87" t="s">
        <v>2731</v>
      </c>
      <c r="E897" s="48" t="s">
        <v>31</v>
      </c>
      <c r="F897" s="48" t="s">
        <v>74</v>
      </c>
      <c r="G897" s="11" t="s">
        <v>64</v>
      </c>
      <c r="H897" s="11" t="s">
        <v>75</v>
      </c>
      <c r="I897" s="11">
        <v>1299</v>
      </c>
      <c r="J897" s="49" t="str">
        <f>VLOOKUP(Table1[[#This Row],[Psoft No]],[1]Roster!$C$1:$AJ$1369,9,0)</f>
        <v>Night Shift</v>
      </c>
      <c r="K897" s="49" t="s">
        <v>76</v>
      </c>
      <c r="L897" s="49" t="str">
        <f>VLOOKUP(Table1[[#This Row],[Psoft No]],[1]Roster!$C$1:$AJ$1369,11,0)</f>
        <v>Friday</v>
      </c>
      <c r="M897" s="49" t="str">
        <f>VLOOKUP(Table1[[#This Row],[Psoft No]],[1]Roster!$C$1:$AJ$1369,12,0)</f>
        <v>Saturday</v>
      </c>
      <c r="N897" s="48" t="s">
        <v>86</v>
      </c>
      <c r="O897" s="49" t="s">
        <v>37</v>
      </c>
      <c r="P897" s="11" t="s">
        <v>80</v>
      </c>
      <c r="Q897" s="11" t="s">
        <v>90</v>
      </c>
      <c r="R897" s="11" t="s">
        <v>1055</v>
      </c>
      <c r="S897" s="11" t="s">
        <v>2683</v>
      </c>
      <c r="T897" s="126" t="str">
        <f>IF(COUNTIFS('DWD RAW File'!$E:$E,$B897,'DWD RAW File'!$AF:$AF,$C$1)&gt;0, IF(COUNTIFS('DWD RAW File'!$E:$E,$B897,'DWD RAW File'!$AF:$AF,$C$1,'DWD RAW File'!$AB:$AB,"Present")&gt;0,"6th Day OT","OFF"), IF(COUNTIFS('DWD RAW File'!$E:$E,$B897,'DWD RAW File'!$AG:$AG,$C$1)&gt;0, IF(COUNTIFS('DWD RAW File'!$E:$E,$B897,'DWD RAW File'!$AG:$AG,$C$1,'DWD RAW File'!$AB:$AB,"Present")&gt;0,"7th Day OT","OFF"), IF(COUNTIFS('DWD RAW File'!$E:$E,$B897,'DWD RAW File'!$AB:$AB,"Present")&gt;0, "P", IF(COUNTIFS('DWD RAW File'!$E:$E,$B897,'DWD RAW File'!$AB:$AB,"Not Present",'DWD RAW File'!$AK:$AK,"&lt;&gt;")&gt;0, _xlfn.XLOOKUP($B897,'DWD RAW File'!$E:$E,'DWD RAW File'!$AK:$AK,""), IF(COUNTIFS('DWD RAW File'!$E:$E,$B897,'DWD RAW File'!$AB:$AB,"Not Present",'DWD RAW File'!$AL:$AL,"&lt;&gt;")&gt;0, _xlfn.XLOOKUP($B897,'DWD RAW File'!$E:$E,'DWD RAW File'!$AL:$AL,""), "AB")))))</f>
        <v>P</v>
      </c>
      <c r="U897" s="97"/>
      <c r="V897" s="51">
        <v>45789</v>
      </c>
      <c r="W897" s="49" t="s">
        <v>1562</v>
      </c>
      <c r="X897" s="121" t="str">
        <f>VLOOKUP(Table1[[#This Row],[Psoft No]],[2]Roster_1788384531598!$E$1:$AU$1334,28,0)</f>
        <v>Friday</v>
      </c>
      <c r="Y897" s="121" t="b">
        <f>Table1[[#This Row],[Column1]]=Table1[[#This Row],[OFF1]]</f>
        <v>1</v>
      </c>
    </row>
    <row r="898" spans="1:25" ht="13" hidden="1" customHeight="1">
      <c r="A898" s="11">
        <v>892</v>
      </c>
      <c r="B898" s="47">
        <v>103900839</v>
      </c>
      <c r="C898" s="87" t="s">
        <v>971</v>
      </c>
      <c r="D898" s="11" t="s">
        <v>972</v>
      </c>
      <c r="E898" s="48" t="s">
        <v>34</v>
      </c>
      <c r="F898" s="48" t="s">
        <v>74</v>
      </c>
      <c r="G898" s="11" t="s">
        <v>64</v>
      </c>
      <c r="H898" s="11" t="s">
        <v>75</v>
      </c>
      <c r="I898" s="11">
        <v>1299</v>
      </c>
      <c r="J898" s="49" t="str">
        <f>VLOOKUP(Table1[[#This Row],[Psoft No]],[1]Roster!$C$1:$AJ$1369,9,0)</f>
        <v>Night Shift</v>
      </c>
      <c r="K898" s="49" t="s">
        <v>76</v>
      </c>
      <c r="L898" s="49" t="str">
        <f>VLOOKUP(Table1[[#This Row],[Psoft No]],[1]Roster!$C$1:$AJ$1369,11,0)</f>
        <v>Tuesday</v>
      </c>
      <c r="M898" s="49" t="str">
        <f>VLOOKUP(Table1[[#This Row],[Psoft No]],[1]Roster!$C$1:$AJ$1369,12,0)</f>
        <v>Wednesday</v>
      </c>
      <c r="N898" s="48" t="s">
        <v>108</v>
      </c>
      <c r="O898" s="49" t="s">
        <v>37</v>
      </c>
      <c r="P898" s="11" t="s">
        <v>80</v>
      </c>
      <c r="Q898" s="11" t="s">
        <v>98</v>
      </c>
      <c r="R898" s="49" t="s">
        <v>2653</v>
      </c>
      <c r="S898" s="11" t="s">
        <v>637</v>
      </c>
      <c r="T898" s="126" t="str">
        <f>IF(COUNTIFS('DWD RAW File'!$E:$E,$B898,'DWD RAW File'!$AF:$AF,$C$1)&gt;0, IF(COUNTIFS('DWD RAW File'!$E:$E,$B898,'DWD RAW File'!$AF:$AF,$C$1,'DWD RAW File'!$AB:$AB,"Present")&gt;0,"6th Day OT","OFF"), IF(COUNTIFS('DWD RAW File'!$E:$E,$B898,'DWD RAW File'!$AG:$AG,$C$1)&gt;0, IF(COUNTIFS('DWD RAW File'!$E:$E,$B898,'DWD RAW File'!$AG:$AG,$C$1,'DWD RAW File'!$AB:$AB,"Present")&gt;0,"7th Day OT","OFF"), IF(COUNTIFS('DWD RAW File'!$E:$E,$B898,'DWD RAW File'!$AB:$AB,"Present")&gt;0, "P", IF(COUNTIFS('DWD RAW File'!$E:$E,$B898,'DWD RAW File'!$AB:$AB,"Not Present",'DWD RAW File'!$AK:$AK,"&lt;&gt;")&gt;0, _xlfn.XLOOKUP($B898,'DWD RAW File'!$E:$E,'DWD RAW File'!$AK:$AK,""), IF(COUNTIFS('DWD RAW File'!$E:$E,$B898,'DWD RAW File'!$AB:$AB,"Not Present",'DWD RAW File'!$AL:$AL,"&lt;&gt;")&gt;0, _xlfn.XLOOKUP($B898,'DWD RAW File'!$E:$E,'DWD RAW File'!$AL:$AL,""), "AB")))))</f>
        <v>OFF</v>
      </c>
      <c r="U898" s="97"/>
      <c r="V898" s="51">
        <v>44831</v>
      </c>
      <c r="W898" s="49" t="s">
        <v>1562</v>
      </c>
      <c r="X898" s="121" t="str">
        <f>VLOOKUP(Table1[[#This Row],[Psoft No]],[2]Roster_1788384531598!$E$1:$AU$1334,28,0)</f>
        <v>Tuesday</v>
      </c>
      <c r="Y898" s="121" t="b">
        <f>Table1[[#This Row],[Column1]]=Table1[[#This Row],[OFF1]]</f>
        <v>1</v>
      </c>
    </row>
    <row r="899" spans="1:25" ht="13" hidden="1" customHeight="1">
      <c r="A899" s="11">
        <v>893</v>
      </c>
      <c r="B899" s="47">
        <v>204882814</v>
      </c>
      <c r="C899" s="87" t="s">
        <v>2345</v>
      </c>
      <c r="D899" s="11" t="s">
        <v>2346</v>
      </c>
      <c r="E899" s="48" t="s">
        <v>31</v>
      </c>
      <c r="F899" s="48" t="s">
        <v>74</v>
      </c>
      <c r="G899" s="11" t="s">
        <v>64</v>
      </c>
      <c r="H899" s="11" t="s">
        <v>75</v>
      </c>
      <c r="I899" s="11">
        <v>1299</v>
      </c>
      <c r="J899" s="49" t="str">
        <f>VLOOKUP(Table1[[#This Row],[Psoft No]],[1]Roster!$C$1:$AJ$1369,9,0)</f>
        <v>Night Shift</v>
      </c>
      <c r="K899" s="49" t="s">
        <v>76</v>
      </c>
      <c r="L899" s="49" t="str">
        <f>VLOOKUP(Table1[[#This Row],[Psoft No]],[1]Roster!$C$1:$AJ$1369,11,0)</f>
        <v>Tuesday</v>
      </c>
      <c r="M899" s="49" t="str">
        <f>VLOOKUP(Table1[[#This Row],[Psoft No]],[1]Roster!$C$1:$AJ$1369,12,0)</f>
        <v>Wednesday</v>
      </c>
      <c r="N899" s="48" t="s">
        <v>86</v>
      </c>
      <c r="O899" s="49" t="s">
        <v>37</v>
      </c>
      <c r="P899" s="11" t="s">
        <v>80</v>
      </c>
      <c r="Q899" s="11" t="s">
        <v>90</v>
      </c>
      <c r="R899" s="49" t="s">
        <v>622</v>
      </c>
      <c r="S899" s="11" t="s">
        <v>623</v>
      </c>
      <c r="T899" s="126" t="str">
        <f>IF(COUNTIFS('DWD RAW File'!$E:$E,$B899,'DWD RAW File'!$AF:$AF,$C$1)&gt;0, IF(COUNTIFS('DWD RAW File'!$E:$E,$B899,'DWD RAW File'!$AF:$AF,$C$1,'DWD RAW File'!$AB:$AB,"Present")&gt;0,"6th Day OT","OFF"), IF(COUNTIFS('DWD RAW File'!$E:$E,$B899,'DWD RAW File'!$AG:$AG,$C$1)&gt;0, IF(COUNTIFS('DWD RAW File'!$E:$E,$B899,'DWD RAW File'!$AG:$AG,$C$1,'DWD RAW File'!$AB:$AB,"Present")&gt;0,"7th Day OT","OFF"), IF(COUNTIFS('DWD RAW File'!$E:$E,$B899,'DWD RAW File'!$AB:$AB,"Present")&gt;0, "P", IF(COUNTIFS('DWD RAW File'!$E:$E,$B899,'DWD RAW File'!$AB:$AB,"Not Present",'DWD RAW File'!$AK:$AK,"&lt;&gt;")&gt;0, _xlfn.XLOOKUP($B899,'DWD RAW File'!$E:$E,'DWD RAW File'!$AK:$AK,""), IF(COUNTIFS('DWD RAW File'!$E:$E,$B899,'DWD RAW File'!$AB:$AB,"Not Present",'DWD RAW File'!$AL:$AL,"&lt;&gt;")&gt;0, _xlfn.XLOOKUP($B899,'DWD RAW File'!$E:$E,'DWD RAW File'!$AL:$AL,""), "AB")))))</f>
        <v>OFF</v>
      </c>
      <c r="U899" s="97"/>
      <c r="V899" s="51">
        <v>45691</v>
      </c>
      <c r="W899" s="49" t="s">
        <v>1562</v>
      </c>
      <c r="X899" s="121" t="str">
        <f>VLOOKUP(Table1[[#This Row],[Psoft No]],[2]Roster_1788384531598!$E$1:$AU$1334,28,0)</f>
        <v>Tuesday</v>
      </c>
      <c r="Y899" s="121" t="b">
        <f>Table1[[#This Row],[Column1]]=Table1[[#This Row],[OFF1]]</f>
        <v>1</v>
      </c>
    </row>
    <row r="900" spans="1:25" ht="13" hidden="1" customHeight="1">
      <c r="A900" s="11">
        <v>894</v>
      </c>
      <c r="B900" s="47">
        <v>203737012</v>
      </c>
      <c r="C900" s="87" t="s">
        <v>973</v>
      </c>
      <c r="D900" s="11" t="s">
        <v>974</v>
      </c>
      <c r="E900" s="48" t="s">
        <v>31</v>
      </c>
      <c r="F900" s="48" t="s">
        <v>74</v>
      </c>
      <c r="G900" s="11" t="s">
        <v>64</v>
      </c>
      <c r="H900" s="11" t="s">
        <v>75</v>
      </c>
      <c r="I900" s="11">
        <v>1299</v>
      </c>
      <c r="J900" s="49" t="str">
        <f>VLOOKUP(Table1[[#This Row],[Psoft No]],[1]Roster!$C$1:$AJ$1369,9,0)</f>
        <v>Day Shift</v>
      </c>
      <c r="K900" s="49" t="s">
        <v>76</v>
      </c>
      <c r="L900" s="49" t="str">
        <f>VLOOKUP(Table1[[#This Row],[Psoft No]],[1]Roster!$C$1:$AJ$1369,11,0)</f>
        <v>Tuesday</v>
      </c>
      <c r="M900" s="49" t="str">
        <f>VLOOKUP(Table1[[#This Row],[Psoft No]],[1]Roster!$C$1:$AJ$1369,12,0)</f>
        <v>Wednesday</v>
      </c>
      <c r="N900" s="48" t="s">
        <v>79</v>
      </c>
      <c r="O900" s="49" t="s">
        <v>37</v>
      </c>
      <c r="P900" s="11" t="s">
        <v>80</v>
      </c>
      <c r="Q900" s="11" t="s">
        <v>81</v>
      </c>
      <c r="R900" s="49" t="s">
        <v>642</v>
      </c>
      <c r="S900" s="11" t="s">
        <v>1775</v>
      </c>
      <c r="T900" s="126" t="str">
        <f>IF(COUNTIFS('DWD RAW File'!$E:$E,$B900,'DWD RAW File'!$AF:$AF,$C$1)&gt;0, IF(COUNTIFS('DWD RAW File'!$E:$E,$B900,'DWD RAW File'!$AF:$AF,$C$1,'DWD RAW File'!$AB:$AB,"Present")&gt;0,"6th Day OT","OFF"), IF(COUNTIFS('DWD RAW File'!$E:$E,$B900,'DWD RAW File'!$AG:$AG,$C$1)&gt;0, IF(COUNTIFS('DWD RAW File'!$E:$E,$B900,'DWD RAW File'!$AG:$AG,$C$1,'DWD RAW File'!$AB:$AB,"Present")&gt;0,"7th Day OT","OFF"), IF(COUNTIFS('DWD RAW File'!$E:$E,$B900,'DWD RAW File'!$AB:$AB,"Present")&gt;0, "P", IF(COUNTIFS('DWD RAW File'!$E:$E,$B900,'DWD RAW File'!$AB:$AB,"Not Present",'DWD RAW File'!$AK:$AK,"&lt;&gt;")&gt;0, _xlfn.XLOOKUP($B900,'DWD RAW File'!$E:$E,'DWD RAW File'!$AK:$AK,""), IF(COUNTIFS('DWD RAW File'!$E:$E,$B900,'DWD RAW File'!$AB:$AB,"Not Present",'DWD RAW File'!$AL:$AL,"&lt;&gt;")&gt;0, _xlfn.XLOOKUP($B900,'DWD RAW File'!$E:$E,'DWD RAW File'!$AL:$AL,""), "AB")))))</f>
        <v>OFF</v>
      </c>
      <c r="U900" s="97"/>
      <c r="V900" s="51">
        <v>45502</v>
      </c>
      <c r="W900" s="49" t="s">
        <v>1562</v>
      </c>
      <c r="X900" s="121" t="str">
        <f>VLOOKUP(Table1[[#This Row],[Psoft No]],[2]Roster_1788384531598!$E$1:$AU$1334,28,0)</f>
        <v>Tuesday</v>
      </c>
      <c r="Y900" s="121" t="b">
        <f>Table1[[#This Row],[Column1]]=Table1[[#This Row],[OFF1]]</f>
        <v>1</v>
      </c>
    </row>
    <row r="901" spans="1:25" ht="13" hidden="1" customHeight="1">
      <c r="A901" s="11">
        <v>895</v>
      </c>
      <c r="B901" s="47">
        <v>106301305</v>
      </c>
      <c r="C901" s="87" t="s">
        <v>975</v>
      </c>
      <c r="D901" s="11" t="s">
        <v>976</v>
      </c>
      <c r="E901" s="48" t="s">
        <v>34</v>
      </c>
      <c r="F901" s="48" t="s">
        <v>74</v>
      </c>
      <c r="G901" s="11" t="s">
        <v>64</v>
      </c>
      <c r="H901" s="11" t="s">
        <v>75</v>
      </c>
      <c r="I901" s="11">
        <v>1299</v>
      </c>
      <c r="J901" s="49" t="str">
        <f>VLOOKUP(Table1[[#This Row],[Psoft No]],[1]Roster!$C$1:$AJ$1369,9,0)</f>
        <v>Night Shift</v>
      </c>
      <c r="K901" s="49" t="s">
        <v>76</v>
      </c>
      <c r="L901" s="49" t="str">
        <f>VLOOKUP(Table1[[#This Row],[Psoft No]],[1]Roster!$C$1:$AJ$1369,11,0)</f>
        <v>Friday</v>
      </c>
      <c r="M901" s="49" t="str">
        <f>VLOOKUP(Table1[[#This Row],[Psoft No]],[1]Roster!$C$1:$AJ$1369,12,0)</f>
        <v>Saturday</v>
      </c>
      <c r="N901" s="48" t="s">
        <v>108</v>
      </c>
      <c r="O901" s="49" t="s">
        <v>37</v>
      </c>
      <c r="P901" s="11" t="s">
        <v>80</v>
      </c>
      <c r="Q901" s="11" t="s">
        <v>98</v>
      </c>
      <c r="R901" s="49" t="s">
        <v>642</v>
      </c>
      <c r="S901" s="11" t="s">
        <v>1775</v>
      </c>
      <c r="T901" s="126" t="str">
        <f>IF(COUNTIFS('DWD RAW File'!$E:$E,$B901,'DWD RAW File'!$AF:$AF,$C$1)&gt;0, IF(COUNTIFS('DWD RAW File'!$E:$E,$B901,'DWD RAW File'!$AF:$AF,$C$1,'DWD RAW File'!$AB:$AB,"Present")&gt;0,"6th Day OT","OFF"), IF(COUNTIFS('DWD RAW File'!$E:$E,$B901,'DWD RAW File'!$AG:$AG,$C$1)&gt;0, IF(COUNTIFS('DWD RAW File'!$E:$E,$B901,'DWD RAW File'!$AG:$AG,$C$1,'DWD RAW File'!$AB:$AB,"Present")&gt;0,"7th Day OT","OFF"), IF(COUNTIFS('DWD RAW File'!$E:$E,$B901,'DWD RAW File'!$AB:$AB,"Present")&gt;0, "P", IF(COUNTIFS('DWD RAW File'!$E:$E,$B901,'DWD RAW File'!$AB:$AB,"Not Present",'DWD RAW File'!$AK:$AK,"&lt;&gt;")&gt;0, _xlfn.XLOOKUP($B901,'DWD RAW File'!$E:$E,'DWD RAW File'!$AK:$AK,""), IF(COUNTIFS('DWD RAW File'!$E:$E,$B901,'DWD RAW File'!$AB:$AB,"Not Present",'DWD RAW File'!$AL:$AL,"&lt;&gt;")&gt;0, _xlfn.XLOOKUP($B901,'DWD RAW File'!$E:$E,'DWD RAW File'!$AL:$AL,""), "AB")))))</f>
        <v>P</v>
      </c>
      <c r="U901" s="97"/>
      <c r="V901" s="51">
        <v>44839</v>
      </c>
      <c r="W901" s="49" t="s">
        <v>1562</v>
      </c>
      <c r="X901" s="121" t="str">
        <f>VLOOKUP(Table1[[#This Row],[Psoft No]],[2]Roster_1788384531598!$E$1:$AU$1334,28,0)</f>
        <v>Friday</v>
      </c>
      <c r="Y901" s="121" t="b">
        <f>Table1[[#This Row],[Column1]]=Table1[[#This Row],[OFF1]]</f>
        <v>1</v>
      </c>
    </row>
    <row r="902" spans="1:25" ht="13" hidden="1" customHeight="1">
      <c r="A902" s="11">
        <v>896</v>
      </c>
      <c r="B902" s="47">
        <v>203993521</v>
      </c>
      <c r="C902" s="87" t="s">
        <v>2347</v>
      </c>
      <c r="D902" s="11" t="s">
        <v>2348</v>
      </c>
      <c r="E902" s="48" t="s">
        <v>31</v>
      </c>
      <c r="F902" s="48" t="s">
        <v>74</v>
      </c>
      <c r="G902" s="11" t="s">
        <v>64</v>
      </c>
      <c r="H902" s="11" t="s">
        <v>75</v>
      </c>
      <c r="I902" s="11">
        <v>1299</v>
      </c>
      <c r="J902" s="49" t="str">
        <f>VLOOKUP(Table1[[#This Row],[Psoft No]],[1]Roster!$C$1:$AJ$1369,9,0)</f>
        <v>Night Shift</v>
      </c>
      <c r="K902" s="49" t="s">
        <v>76</v>
      </c>
      <c r="L902" s="49" t="str">
        <f>VLOOKUP(Table1[[#This Row],[Psoft No]],[1]Roster!$C$1:$AJ$1369,11,0)</f>
        <v>Saturday</v>
      </c>
      <c r="M902" s="49" t="str">
        <f>VLOOKUP(Table1[[#This Row],[Psoft No]],[1]Roster!$C$1:$AJ$1369,12,0)</f>
        <v>Sunday</v>
      </c>
      <c r="N902" s="48" t="s">
        <v>86</v>
      </c>
      <c r="O902" s="49" t="s">
        <v>37</v>
      </c>
      <c r="P902" s="11" t="s">
        <v>80</v>
      </c>
      <c r="Q902" s="11" t="s">
        <v>90</v>
      </c>
      <c r="R902" s="49" t="s">
        <v>622</v>
      </c>
      <c r="S902" s="11" t="s">
        <v>623</v>
      </c>
      <c r="T902" s="126" t="str">
        <f>IF(COUNTIFS('DWD RAW File'!$E:$E,$B902,'DWD RAW File'!$AF:$AF,$C$1)&gt;0, IF(COUNTIFS('DWD RAW File'!$E:$E,$B902,'DWD RAW File'!$AF:$AF,$C$1,'DWD RAW File'!$AB:$AB,"Present")&gt;0,"6th Day OT","OFF"), IF(COUNTIFS('DWD RAW File'!$E:$E,$B902,'DWD RAW File'!$AG:$AG,$C$1)&gt;0, IF(COUNTIFS('DWD RAW File'!$E:$E,$B902,'DWD RAW File'!$AG:$AG,$C$1,'DWD RAW File'!$AB:$AB,"Present")&gt;0,"7th Day OT","OFF"), IF(COUNTIFS('DWD RAW File'!$E:$E,$B902,'DWD RAW File'!$AB:$AB,"Present")&gt;0, "P", IF(COUNTIFS('DWD RAW File'!$E:$E,$B902,'DWD RAW File'!$AB:$AB,"Not Present",'DWD RAW File'!$AK:$AK,"&lt;&gt;")&gt;0, _xlfn.XLOOKUP($B902,'DWD RAW File'!$E:$E,'DWD RAW File'!$AK:$AK,""), IF(COUNTIFS('DWD RAW File'!$E:$E,$B902,'DWD RAW File'!$AB:$AB,"Not Present",'DWD RAW File'!$AL:$AL,"&lt;&gt;")&gt;0, _xlfn.XLOOKUP($B902,'DWD RAW File'!$E:$E,'DWD RAW File'!$AL:$AL,""), "AB")))))</f>
        <v>P</v>
      </c>
      <c r="U902" s="97"/>
      <c r="V902" s="51">
        <v>45547</v>
      </c>
      <c r="W902" s="49" t="s">
        <v>1562</v>
      </c>
      <c r="X902" s="121" t="str">
        <f>VLOOKUP(Table1[[#This Row],[Psoft No]],[2]Roster_1788384531598!$E$1:$AU$1334,28,0)</f>
        <v>Saturday</v>
      </c>
      <c r="Y902" s="121" t="b">
        <f>Table1[[#This Row],[Column1]]=Table1[[#This Row],[OFF1]]</f>
        <v>1</v>
      </c>
    </row>
    <row r="903" spans="1:25" ht="13" hidden="1" customHeight="1">
      <c r="A903" s="11">
        <v>897</v>
      </c>
      <c r="B903" s="47">
        <v>206239216</v>
      </c>
      <c r="C903" s="87" t="s">
        <v>1629</v>
      </c>
      <c r="D903" s="11" t="s">
        <v>1599</v>
      </c>
      <c r="E903" s="48" t="s">
        <v>31</v>
      </c>
      <c r="F903" s="48" t="s">
        <v>74</v>
      </c>
      <c r="G903" s="11" t="s">
        <v>64</v>
      </c>
      <c r="H903" s="11" t="s">
        <v>75</v>
      </c>
      <c r="I903" s="11">
        <v>1299</v>
      </c>
      <c r="J903" s="49" t="str">
        <f>VLOOKUP(Table1[[#This Row],[Psoft No]],[1]Roster!$C$1:$AJ$1369,9,0)</f>
        <v>Day Shift</v>
      </c>
      <c r="K903" s="49" t="s">
        <v>76</v>
      </c>
      <c r="L903" s="49" t="str">
        <f>VLOOKUP(Table1[[#This Row],[Psoft No]],[1]Roster!$C$1:$AJ$1369,11,0)</f>
        <v>Thursday</v>
      </c>
      <c r="M903" s="49" t="str">
        <f>VLOOKUP(Table1[[#This Row],[Psoft No]],[1]Roster!$C$1:$AJ$1369,12,0)</f>
        <v>Friday</v>
      </c>
      <c r="N903" s="48" t="s">
        <v>79</v>
      </c>
      <c r="O903" s="49" t="s">
        <v>37</v>
      </c>
      <c r="P903" s="11" t="s">
        <v>80</v>
      </c>
      <c r="Q903" s="11" t="s">
        <v>81</v>
      </c>
      <c r="R903" s="49" t="s">
        <v>2653</v>
      </c>
      <c r="S903" s="11" t="s">
        <v>637</v>
      </c>
      <c r="T903" s="126" t="str">
        <f>IF(COUNTIFS('DWD RAW File'!$E:$E,$B903,'DWD RAW File'!$AF:$AF,$C$1)&gt;0, IF(COUNTIFS('DWD RAW File'!$E:$E,$B903,'DWD RAW File'!$AF:$AF,$C$1,'DWD RAW File'!$AB:$AB,"Present")&gt;0,"6th Day OT","OFF"), IF(COUNTIFS('DWD RAW File'!$E:$E,$B903,'DWD RAW File'!$AG:$AG,$C$1)&gt;0, IF(COUNTIFS('DWD RAW File'!$E:$E,$B903,'DWD RAW File'!$AG:$AG,$C$1,'DWD RAW File'!$AB:$AB,"Present")&gt;0,"7th Day OT","OFF"), IF(COUNTIFS('DWD RAW File'!$E:$E,$B903,'DWD RAW File'!$AB:$AB,"Present")&gt;0, "P", IF(COUNTIFS('DWD RAW File'!$E:$E,$B903,'DWD RAW File'!$AB:$AB,"Not Present",'DWD RAW File'!$AK:$AK,"&lt;&gt;")&gt;0, _xlfn.XLOOKUP($B903,'DWD RAW File'!$E:$E,'DWD RAW File'!$AK:$AK,""), IF(COUNTIFS('DWD RAW File'!$E:$E,$B903,'DWD RAW File'!$AB:$AB,"Not Present",'DWD RAW File'!$AL:$AL,"&lt;&gt;")&gt;0, _xlfn.XLOOKUP($B903,'DWD RAW File'!$E:$E,'DWD RAW File'!$AL:$AL,""), "AB")))))</f>
        <v>P</v>
      </c>
      <c r="U903" s="97"/>
      <c r="V903" s="51">
        <v>45943</v>
      </c>
      <c r="W903" s="49" t="s">
        <v>1561</v>
      </c>
      <c r="X903" s="121" t="str">
        <f>VLOOKUP(Table1[[#This Row],[Psoft No]],[2]Roster_1788384531598!$E$1:$AU$1334,28,0)</f>
        <v>Thursday</v>
      </c>
      <c r="Y903" s="121" t="b">
        <f>Table1[[#This Row],[Column1]]=Table1[[#This Row],[OFF1]]</f>
        <v>1</v>
      </c>
    </row>
    <row r="904" spans="1:25" ht="13" hidden="1" customHeight="1">
      <c r="A904" s="11">
        <v>898</v>
      </c>
      <c r="B904" s="47">
        <v>206074988</v>
      </c>
      <c r="C904" s="87" t="s">
        <v>977</v>
      </c>
      <c r="D904" s="11" t="s">
        <v>978</v>
      </c>
      <c r="E904" s="48" t="s">
        <v>31</v>
      </c>
      <c r="F904" s="48" t="s">
        <v>74</v>
      </c>
      <c r="G904" s="11" t="s">
        <v>64</v>
      </c>
      <c r="H904" s="11" t="s">
        <v>75</v>
      </c>
      <c r="I904" s="11">
        <v>1299</v>
      </c>
      <c r="J904" s="49" t="str">
        <f>VLOOKUP(Table1[[#This Row],[Psoft No]],[1]Roster!$C$1:$AJ$1369,9,0)</f>
        <v>Night Shift</v>
      </c>
      <c r="K904" s="49" t="s">
        <v>76</v>
      </c>
      <c r="L904" s="49" t="str">
        <f>VLOOKUP(Table1[[#This Row],[Psoft No]],[1]Roster!$C$1:$AJ$1369,11,0)</f>
        <v>Saturday</v>
      </c>
      <c r="M904" s="49" t="str">
        <f>VLOOKUP(Table1[[#This Row],[Psoft No]],[1]Roster!$C$1:$AJ$1369,12,0)</f>
        <v>Sunday</v>
      </c>
      <c r="N904" s="48" t="s">
        <v>79</v>
      </c>
      <c r="O904" s="49" t="s">
        <v>37</v>
      </c>
      <c r="P904" s="11" t="s">
        <v>80</v>
      </c>
      <c r="Q904" s="11" t="s">
        <v>81</v>
      </c>
      <c r="R904" s="11" t="s">
        <v>626</v>
      </c>
      <c r="S904" s="11" t="s">
        <v>627</v>
      </c>
      <c r="T904" s="126" t="str">
        <f>IF(COUNTIFS('DWD RAW File'!$E:$E,$B904,'DWD RAW File'!$AF:$AF,$C$1)&gt;0, IF(COUNTIFS('DWD RAW File'!$E:$E,$B904,'DWD RAW File'!$AF:$AF,$C$1,'DWD RAW File'!$AB:$AB,"Present")&gt;0,"6th Day OT","OFF"), IF(COUNTIFS('DWD RAW File'!$E:$E,$B904,'DWD RAW File'!$AG:$AG,$C$1)&gt;0, IF(COUNTIFS('DWD RAW File'!$E:$E,$B904,'DWD RAW File'!$AG:$AG,$C$1,'DWD RAW File'!$AB:$AB,"Present")&gt;0,"7th Day OT","OFF"), IF(COUNTIFS('DWD RAW File'!$E:$E,$B904,'DWD RAW File'!$AB:$AB,"Present")&gt;0, "P", IF(COUNTIFS('DWD RAW File'!$E:$E,$B904,'DWD RAW File'!$AB:$AB,"Not Present",'DWD RAW File'!$AK:$AK,"&lt;&gt;")&gt;0, _xlfn.XLOOKUP($B904,'DWD RAW File'!$E:$E,'DWD RAW File'!$AK:$AK,""), IF(COUNTIFS('DWD RAW File'!$E:$E,$B904,'DWD RAW File'!$AB:$AB,"Not Present",'DWD RAW File'!$AL:$AL,"&lt;&gt;")&gt;0, _xlfn.XLOOKUP($B904,'DWD RAW File'!$E:$E,'DWD RAW File'!$AL:$AL,""), "AB")))))</f>
        <v>P</v>
      </c>
      <c r="U904" s="97"/>
      <c r="V904" s="51">
        <v>45922</v>
      </c>
      <c r="W904" s="49" t="s">
        <v>1562</v>
      </c>
      <c r="X904" s="121" t="str">
        <f>VLOOKUP(Table1[[#This Row],[Psoft No]],[2]Roster_1788384531598!$E$1:$AU$1334,28,0)</f>
        <v>Saturday</v>
      </c>
      <c r="Y904" s="121" t="b">
        <f>Table1[[#This Row],[Column1]]=Table1[[#This Row],[OFF1]]</f>
        <v>1</v>
      </c>
    </row>
    <row r="905" spans="1:25" ht="13" hidden="1" customHeight="1">
      <c r="A905" s="11">
        <v>899</v>
      </c>
      <c r="B905" s="47">
        <v>205275634</v>
      </c>
      <c r="C905" s="88" t="s">
        <v>2011</v>
      </c>
      <c r="D905" s="11" t="s">
        <v>2012</v>
      </c>
      <c r="E905" s="48" t="s">
        <v>31</v>
      </c>
      <c r="F905" s="48" t="s">
        <v>74</v>
      </c>
      <c r="G905" s="11" t="s">
        <v>64</v>
      </c>
      <c r="H905" s="11" t="s">
        <v>75</v>
      </c>
      <c r="I905" s="11">
        <v>1299</v>
      </c>
      <c r="J905" s="49" t="str">
        <f>VLOOKUP(Table1[[#This Row],[Psoft No]],[1]Roster!$C$1:$AJ$1369,9,0)</f>
        <v>Day Shift</v>
      </c>
      <c r="K905" s="49" t="s">
        <v>76</v>
      </c>
      <c r="L905" s="49" t="str">
        <f>VLOOKUP(Table1[[#This Row],[Psoft No]],[1]Roster!$C$1:$AJ$1369,11,0)</f>
        <v>Friday</v>
      </c>
      <c r="M905" s="49" t="str">
        <f>VLOOKUP(Table1[[#This Row],[Psoft No]],[1]Roster!$C$1:$AJ$1369,12,0)</f>
        <v>Saturday</v>
      </c>
      <c r="N905" s="49" t="s">
        <v>89</v>
      </c>
      <c r="O905" s="49" t="s">
        <v>37</v>
      </c>
      <c r="P905" s="11" t="s">
        <v>80</v>
      </c>
      <c r="Q905" s="11" t="s">
        <v>96</v>
      </c>
      <c r="R905" s="11" t="s">
        <v>2773</v>
      </c>
      <c r="S905" s="11" t="s">
        <v>2774</v>
      </c>
      <c r="T905" s="126" t="str">
        <f>IF(COUNTIFS('DWD RAW File'!$E:$E,$B905,'DWD RAW File'!$AF:$AF,$C$1)&gt;0, IF(COUNTIFS('DWD RAW File'!$E:$E,$B905,'DWD RAW File'!$AF:$AF,$C$1,'DWD RAW File'!$AB:$AB,"Present")&gt;0,"6th Day OT","OFF"), IF(COUNTIFS('DWD RAW File'!$E:$E,$B905,'DWD RAW File'!$AG:$AG,$C$1)&gt;0, IF(COUNTIFS('DWD RAW File'!$E:$E,$B905,'DWD RAW File'!$AG:$AG,$C$1,'DWD RAW File'!$AB:$AB,"Present")&gt;0,"7th Day OT","OFF"), IF(COUNTIFS('DWD RAW File'!$E:$E,$B905,'DWD RAW File'!$AB:$AB,"Present")&gt;0, "P", IF(COUNTIFS('DWD RAW File'!$E:$E,$B905,'DWD RAW File'!$AB:$AB,"Not Present",'DWD RAW File'!$AK:$AK,"&lt;&gt;")&gt;0, _xlfn.XLOOKUP($B905,'DWD RAW File'!$E:$E,'DWD RAW File'!$AK:$AK,""), IF(COUNTIFS('DWD RAW File'!$E:$E,$B905,'DWD RAW File'!$AB:$AB,"Not Present",'DWD RAW File'!$AL:$AL,"&lt;&gt;")&gt;0, _xlfn.XLOOKUP($B905,'DWD RAW File'!$E:$E,'DWD RAW File'!$AL:$AL,""), "AB")))))</f>
        <v>P</v>
      </c>
      <c r="U905" s="97"/>
      <c r="V905" s="51">
        <v>46048</v>
      </c>
      <c r="W905" s="49" t="s">
        <v>1562</v>
      </c>
      <c r="X905" s="121" t="str">
        <f>VLOOKUP(Table1[[#This Row],[Psoft No]],[2]Roster_1788384531598!$E$1:$AU$1334,28,0)</f>
        <v>Friday</v>
      </c>
      <c r="Y905" s="121" t="b">
        <f>Table1[[#This Row],[Column1]]=Table1[[#This Row],[OFF1]]</f>
        <v>1</v>
      </c>
    </row>
    <row r="906" spans="1:25" ht="13" hidden="1" customHeight="1">
      <c r="A906" s="11">
        <v>900</v>
      </c>
      <c r="B906" s="47">
        <v>203342033</v>
      </c>
      <c r="C906" s="87" t="s">
        <v>979</v>
      </c>
      <c r="D906" s="11" t="s">
        <v>980</v>
      </c>
      <c r="E906" s="48" t="s">
        <v>31</v>
      </c>
      <c r="F906" s="48" t="s">
        <v>74</v>
      </c>
      <c r="G906" s="11" t="s">
        <v>64</v>
      </c>
      <c r="H906" s="11" t="s">
        <v>75</v>
      </c>
      <c r="I906" s="11">
        <v>1299</v>
      </c>
      <c r="J906" s="49" t="str">
        <f>VLOOKUP(Table1[[#This Row],[Psoft No]],[1]Roster!$C$1:$AJ$1369,9,0)</f>
        <v>Day Shift</v>
      </c>
      <c r="K906" s="49" t="s">
        <v>76</v>
      </c>
      <c r="L906" s="49" t="str">
        <f>VLOOKUP(Table1[[#This Row],[Psoft No]],[1]Roster!$C$1:$AJ$1369,11,0)</f>
        <v>Sunday</v>
      </c>
      <c r="M906" s="49" t="str">
        <f>VLOOKUP(Table1[[#This Row],[Psoft No]],[1]Roster!$C$1:$AJ$1369,12,0)</f>
        <v>Monday</v>
      </c>
      <c r="N906" s="48" t="s">
        <v>86</v>
      </c>
      <c r="O906" s="49" t="s">
        <v>37</v>
      </c>
      <c r="P906" s="11" t="s">
        <v>80</v>
      </c>
      <c r="Q906" s="11" t="s">
        <v>99</v>
      </c>
      <c r="R906" s="49" t="s">
        <v>642</v>
      </c>
      <c r="S906" s="11" t="s">
        <v>1775</v>
      </c>
      <c r="T906" s="126" t="str">
        <f>IF(COUNTIFS('DWD RAW File'!$E:$E,$B906,'DWD RAW File'!$AF:$AF,$C$1)&gt;0, IF(COUNTIFS('DWD RAW File'!$E:$E,$B906,'DWD RAW File'!$AF:$AF,$C$1,'DWD RAW File'!$AB:$AB,"Present")&gt;0,"6th Day OT","OFF"), IF(COUNTIFS('DWD RAW File'!$E:$E,$B906,'DWD RAW File'!$AG:$AG,$C$1)&gt;0, IF(COUNTIFS('DWD RAW File'!$E:$E,$B906,'DWD RAW File'!$AG:$AG,$C$1,'DWD RAW File'!$AB:$AB,"Present")&gt;0,"7th Day OT","OFF"), IF(COUNTIFS('DWD RAW File'!$E:$E,$B906,'DWD RAW File'!$AB:$AB,"Present")&gt;0, "P", IF(COUNTIFS('DWD RAW File'!$E:$E,$B906,'DWD RAW File'!$AB:$AB,"Not Present",'DWD RAW File'!$AK:$AK,"&lt;&gt;")&gt;0, _xlfn.XLOOKUP($B906,'DWD RAW File'!$E:$E,'DWD RAW File'!$AK:$AK,""), IF(COUNTIFS('DWD RAW File'!$E:$E,$B906,'DWD RAW File'!$AB:$AB,"Not Present",'DWD RAW File'!$AL:$AL,"&lt;&gt;")&gt;0, _xlfn.XLOOKUP($B906,'DWD RAW File'!$E:$E,'DWD RAW File'!$AL:$AL,""), "AB")))))</f>
        <v>P</v>
      </c>
      <c r="U906" s="97"/>
      <c r="V906" s="51">
        <v>45432</v>
      </c>
      <c r="W906" s="49" t="s">
        <v>1564</v>
      </c>
      <c r="X906" s="121" t="str">
        <f>VLOOKUP(Table1[[#This Row],[Psoft No]],[2]Roster_1788384531598!$E$1:$AU$1334,28,0)</f>
        <v>Sunday</v>
      </c>
      <c r="Y906" s="121" t="b">
        <f>Table1[[#This Row],[Column1]]=Table1[[#This Row],[OFF1]]</f>
        <v>1</v>
      </c>
    </row>
    <row r="907" spans="1:25" ht="13" hidden="1" customHeight="1">
      <c r="A907" s="11">
        <v>901</v>
      </c>
      <c r="B907" s="47">
        <v>206897646</v>
      </c>
      <c r="C907" s="87" t="s">
        <v>1843</v>
      </c>
      <c r="D907" s="11" t="s">
        <v>1844</v>
      </c>
      <c r="E907" s="48" t="s">
        <v>31</v>
      </c>
      <c r="F907" s="48" t="s">
        <v>74</v>
      </c>
      <c r="G907" s="11" t="s">
        <v>64</v>
      </c>
      <c r="H907" s="11" t="s">
        <v>75</v>
      </c>
      <c r="I907" s="11">
        <v>1290</v>
      </c>
      <c r="J907" s="49" t="str">
        <f>VLOOKUP(Table1[[#This Row],[Psoft No]],[1]Roster!$C$1:$AJ$1369,9,0)</f>
        <v>Night Shift</v>
      </c>
      <c r="K907" s="49" t="s">
        <v>76</v>
      </c>
      <c r="L907" s="49" t="str">
        <f>VLOOKUP(Table1[[#This Row],[Psoft No]],[1]Roster!$C$1:$AJ$1369,11,0)</f>
        <v>Saturday</v>
      </c>
      <c r="M907" s="49" t="str">
        <f>VLOOKUP(Table1[[#This Row],[Psoft No]],[1]Roster!$C$1:$AJ$1369,12,0)</f>
        <v>Sunday</v>
      </c>
      <c r="N907" s="49" t="s">
        <v>79</v>
      </c>
      <c r="O907" s="48" t="s">
        <v>37</v>
      </c>
      <c r="P907" s="48" t="s">
        <v>80</v>
      </c>
      <c r="Q907" s="11" t="s">
        <v>81</v>
      </c>
      <c r="R907" s="11" t="s">
        <v>1055</v>
      </c>
      <c r="S907" s="11" t="s">
        <v>2651</v>
      </c>
      <c r="T907" s="126" t="s">
        <v>7</v>
      </c>
      <c r="U907" s="97"/>
      <c r="V907" s="51">
        <v>46030</v>
      </c>
      <c r="W907" s="49" t="s">
        <v>1562</v>
      </c>
      <c r="X907" s="121" t="str">
        <f>VLOOKUP(Table1[[#This Row],[Psoft No]],[2]Roster_1788384531598!$E$1:$AU$1334,28,0)</f>
        <v>Saturday</v>
      </c>
      <c r="Y907" s="121" t="b">
        <f>Table1[[#This Row],[Column1]]=Table1[[#This Row],[OFF1]]</f>
        <v>1</v>
      </c>
    </row>
    <row r="908" spans="1:25" ht="13" hidden="1" customHeight="1">
      <c r="A908" s="11">
        <v>902</v>
      </c>
      <c r="B908" s="47">
        <v>203468750</v>
      </c>
      <c r="C908" s="87" t="s">
        <v>981</v>
      </c>
      <c r="D908" s="11" t="s">
        <v>982</v>
      </c>
      <c r="E908" s="48" t="s">
        <v>31</v>
      </c>
      <c r="F908" s="48" t="s">
        <v>74</v>
      </c>
      <c r="G908" s="11" t="s">
        <v>64</v>
      </c>
      <c r="H908" s="11" t="s">
        <v>75</v>
      </c>
      <c r="I908" s="11">
        <v>1299</v>
      </c>
      <c r="J908" s="49" t="str">
        <f>VLOOKUP(Table1[[#This Row],[Psoft No]],[1]Roster!$C$1:$AJ$1369,9,0)</f>
        <v>Day Shift</v>
      </c>
      <c r="K908" s="49" t="s">
        <v>76</v>
      </c>
      <c r="L908" s="49" t="s">
        <v>36</v>
      </c>
      <c r="M908" s="49" t="str">
        <f>VLOOKUP(Table1[[#This Row],[Psoft No]],[1]Roster!$C$1:$AJ$1369,12,0)</f>
        <v>Thursday</v>
      </c>
      <c r="N908" s="48" t="s">
        <v>79</v>
      </c>
      <c r="O908" s="49" t="s">
        <v>37</v>
      </c>
      <c r="P908" s="11" t="s">
        <v>80</v>
      </c>
      <c r="Q908" s="11" t="s">
        <v>81</v>
      </c>
      <c r="R908" s="49" t="s">
        <v>642</v>
      </c>
      <c r="S908" s="11" t="s">
        <v>1775</v>
      </c>
      <c r="T908" s="126" t="s">
        <v>1</v>
      </c>
      <c r="U908" s="97" t="s">
        <v>2930</v>
      </c>
      <c r="V908" s="51">
        <v>45456</v>
      </c>
      <c r="W908" s="49" t="s">
        <v>1564</v>
      </c>
      <c r="X908" s="121" t="str">
        <f>VLOOKUP(Table1[[#This Row],[Psoft No]],[2]Roster_1788384531598!$E$1:$AU$1334,28,0)</f>
        <v>Wednesday</v>
      </c>
      <c r="Y908" s="121" t="b">
        <f>Table1[[#This Row],[Column1]]=Table1[[#This Row],[OFF1]]</f>
        <v>0</v>
      </c>
    </row>
    <row r="909" spans="1:25" ht="13" hidden="1" customHeight="1">
      <c r="A909" s="11">
        <v>903</v>
      </c>
      <c r="B909" s="77">
        <v>204138118</v>
      </c>
      <c r="C909" s="89" t="s">
        <v>983</v>
      </c>
      <c r="D909" s="75" t="s">
        <v>984</v>
      </c>
      <c r="E909" s="76" t="s">
        <v>31</v>
      </c>
      <c r="F909" s="76" t="s">
        <v>74</v>
      </c>
      <c r="G909" s="75" t="s">
        <v>64</v>
      </c>
      <c r="H909" s="11" t="s">
        <v>75</v>
      </c>
      <c r="I909" s="75">
        <v>1299</v>
      </c>
      <c r="J909" s="49" t="str">
        <f>VLOOKUP(Table1[[#This Row],[Psoft No]],[1]Roster!$C$1:$AJ$1369,9,0)</f>
        <v>Day Shift</v>
      </c>
      <c r="K909" s="49" t="s">
        <v>76</v>
      </c>
      <c r="L909" s="49" t="s">
        <v>36</v>
      </c>
      <c r="M909" s="49" t="str">
        <f>VLOOKUP(Table1[[#This Row],[Psoft No]],[1]Roster!$C$1:$AJ$1369,12,0)</f>
        <v>Thursday</v>
      </c>
      <c r="N909" s="48" t="s">
        <v>86</v>
      </c>
      <c r="O909" s="73" t="s">
        <v>37</v>
      </c>
      <c r="P909" s="75" t="s">
        <v>80</v>
      </c>
      <c r="Q909" s="75" t="s">
        <v>87</v>
      </c>
      <c r="R909" s="49" t="s">
        <v>642</v>
      </c>
      <c r="S909" s="75" t="s">
        <v>1775</v>
      </c>
      <c r="T909" s="126" t="s">
        <v>1</v>
      </c>
      <c r="U909" s="97" t="s">
        <v>2930</v>
      </c>
      <c r="V909" s="51">
        <v>45565</v>
      </c>
      <c r="W909" s="49" t="s">
        <v>1564</v>
      </c>
      <c r="X909" s="121" t="str">
        <f>VLOOKUP(Table1[[#This Row],[Psoft No]],[2]Roster_1788384531598!$E$1:$AU$1334,28,0)</f>
        <v>Wednesday</v>
      </c>
      <c r="Y909" s="121" t="b">
        <f>Table1[[#This Row],[Column1]]=Table1[[#This Row],[OFF1]]</f>
        <v>0</v>
      </c>
    </row>
    <row r="910" spans="1:25" ht="13" hidden="1" customHeight="1">
      <c r="A910" s="11">
        <v>904</v>
      </c>
      <c r="B910" s="47">
        <v>205861620</v>
      </c>
      <c r="C910" s="87" t="s">
        <v>2035</v>
      </c>
      <c r="D910" s="11" t="s">
        <v>2036</v>
      </c>
      <c r="E910" s="48" t="s">
        <v>31</v>
      </c>
      <c r="F910" s="48" t="s">
        <v>74</v>
      </c>
      <c r="G910" s="11" t="s">
        <v>64</v>
      </c>
      <c r="H910" s="11" t="s">
        <v>75</v>
      </c>
      <c r="I910" s="11">
        <v>1299</v>
      </c>
      <c r="J910" s="49" t="str">
        <f>VLOOKUP(Table1[[#This Row],[Psoft No]],[1]Roster!$C$1:$AJ$1369,9,0)</f>
        <v>Day Shift</v>
      </c>
      <c r="K910" s="49" t="s">
        <v>76</v>
      </c>
      <c r="L910" s="49" t="str">
        <f>VLOOKUP(Table1[[#This Row],[Psoft No]],[1]Roster!$C$1:$AJ$1369,11,0)</f>
        <v>Thursday</v>
      </c>
      <c r="M910" s="49" t="str">
        <f>VLOOKUP(Table1[[#This Row],[Psoft No]],[1]Roster!$C$1:$AJ$1369,12,0)</f>
        <v>Friday</v>
      </c>
      <c r="N910" s="49" t="s">
        <v>89</v>
      </c>
      <c r="O910" s="49" t="s">
        <v>37</v>
      </c>
      <c r="P910" s="11" t="s">
        <v>80</v>
      </c>
      <c r="Q910" s="11" t="s">
        <v>96</v>
      </c>
      <c r="R910" s="49" t="s">
        <v>622</v>
      </c>
      <c r="S910" s="11" t="s">
        <v>623</v>
      </c>
      <c r="T910" s="126" t="str">
        <f>IF(COUNTIFS('DWD RAW File'!$E:$E,$B910,'DWD RAW File'!$AF:$AF,$C$1)&gt;0, IF(COUNTIFS('DWD RAW File'!$E:$E,$B910,'DWD RAW File'!$AF:$AF,$C$1,'DWD RAW File'!$AB:$AB,"Present")&gt;0,"6th Day OT","OFF"), IF(COUNTIFS('DWD RAW File'!$E:$E,$B910,'DWD RAW File'!$AG:$AG,$C$1)&gt;0, IF(COUNTIFS('DWD RAW File'!$E:$E,$B910,'DWD RAW File'!$AG:$AG,$C$1,'DWD RAW File'!$AB:$AB,"Present")&gt;0,"7th Day OT","OFF"), IF(COUNTIFS('DWD RAW File'!$E:$E,$B910,'DWD RAW File'!$AB:$AB,"Present")&gt;0, "P", IF(COUNTIFS('DWD RAW File'!$E:$E,$B910,'DWD RAW File'!$AB:$AB,"Not Present",'DWD RAW File'!$AK:$AK,"&lt;&gt;")&gt;0, _xlfn.XLOOKUP($B910,'DWD RAW File'!$E:$E,'DWD RAW File'!$AK:$AK,""), IF(COUNTIFS('DWD RAW File'!$E:$E,$B910,'DWD RAW File'!$AB:$AB,"Not Present",'DWD RAW File'!$AL:$AL,"&lt;&gt;")&gt;0, _xlfn.XLOOKUP($B910,'DWD RAW File'!$E:$E,'DWD RAW File'!$AL:$AL,""), "AB")))))</f>
        <v>P</v>
      </c>
      <c r="U910" s="97"/>
      <c r="V910" s="51">
        <v>46048</v>
      </c>
      <c r="W910" s="49" t="s">
        <v>1562</v>
      </c>
      <c r="X910" s="121" t="str">
        <f>VLOOKUP(Table1[[#This Row],[Psoft No]],[2]Roster_1788384531598!$E$1:$AU$1334,28,0)</f>
        <v>Thursday</v>
      </c>
      <c r="Y910" s="121" t="b">
        <f>Table1[[#This Row],[Column1]]=Table1[[#This Row],[OFF1]]</f>
        <v>1</v>
      </c>
    </row>
    <row r="911" spans="1:25" ht="13" hidden="1" customHeight="1">
      <c r="A911" s="11">
        <v>905</v>
      </c>
      <c r="B911" s="47">
        <v>203468753</v>
      </c>
      <c r="C911" s="87" t="s">
        <v>985</v>
      </c>
      <c r="D911" s="11" t="s">
        <v>986</v>
      </c>
      <c r="E911" s="48" t="s">
        <v>31</v>
      </c>
      <c r="F911" s="48" t="s">
        <v>74</v>
      </c>
      <c r="G911" s="11" t="s">
        <v>64</v>
      </c>
      <c r="H911" s="11" t="s">
        <v>75</v>
      </c>
      <c r="I911" s="11">
        <v>1299</v>
      </c>
      <c r="J911" s="49" t="str">
        <f>VLOOKUP(Table1[[#This Row],[Psoft No]],[1]Roster!$C$1:$AJ$1369,9,0)</f>
        <v>Day Shift</v>
      </c>
      <c r="K911" s="49" t="s">
        <v>76</v>
      </c>
      <c r="L911" s="49" t="str">
        <f>VLOOKUP(Table1[[#This Row],[Psoft No]],[1]Roster!$C$1:$AJ$1369,11,0)</f>
        <v>Friday</v>
      </c>
      <c r="M911" s="49" t="str">
        <f>VLOOKUP(Table1[[#This Row],[Psoft No]],[1]Roster!$C$1:$AJ$1369,12,0)</f>
        <v>Saturday</v>
      </c>
      <c r="N911" s="48" t="s">
        <v>79</v>
      </c>
      <c r="O911" s="49" t="s">
        <v>37</v>
      </c>
      <c r="P911" s="11" t="s">
        <v>80</v>
      </c>
      <c r="Q911" s="11" t="s">
        <v>81</v>
      </c>
      <c r="R911" s="11" t="s">
        <v>1055</v>
      </c>
      <c r="S911" s="11" t="s">
        <v>2651</v>
      </c>
      <c r="T911" s="126" t="str">
        <f>IF(COUNTIFS('DWD RAW File'!$E:$E,$B911,'DWD RAW File'!$AF:$AF,$C$1)&gt;0, IF(COUNTIFS('DWD RAW File'!$E:$E,$B911,'DWD RAW File'!$AF:$AF,$C$1,'DWD RAW File'!$AB:$AB,"Present")&gt;0,"6th Day OT","OFF"), IF(COUNTIFS('DWD RAW File'!$E:$E,$B911,'DWD RAW File'!$AG:$AG,$C$1)&gt;0, IF(COUNTIFS('DWD RAW File'!$E:$E,$B911,'DWD RAW File'!$AG:$AG,$C$1,'DWD RAW File'!$AB:$AB,"Present")&gt;0,"7th Day OT","OFF"), IF(COUNTIFS('DWD RAW File'!$E:$E,$B911,'DWD RAW File'!$AB:$AB,"Present")&gt;0, "P", IF(COUNTIFS('DWD RAW File'!$E:$E,$B911,'DWD RAW File'!$AB:$AB,"Not Present",'DWD RAW File'!$AK:$AK,"&lt;&gt;")&gt;0, _xlfn.XLOOKUP($B911,'DWD RAW File'!$E:$E,'DWD RAW File'!$AK:$AK,""), IF(COUNTIFS('DWD RAW File'!$E:$E,$B911,'DWD RAW File'!$AB:$AB,"Not Present",'DWD RAW File'!$AL:$AL,"&lt;&gt;")&gt;0, _xlfn.XLOOKUP($B911,'DWD RAW File'!$E:$E,'DWD RAW File'!$AL:$AL,""), "AB")))))</f>
        <v>P</v>
      </c>
      <c r="U911" s="97"/>
      <c r="V911" s="51">
        <v>45456</v>
      </c>
      <c r="W911" s="49" t="s">
        <v>1564</v>
      </c>
      <c r="X911" s="121" t="str">
        <f>VLOOKUP(Table1[[#This Row],[Psoft No]],[2]Roster_1788384531598!$E$1:$AU$1334,28,0)</f>
        <v>Friday</v>
      </c>
      <c r="Y911" s="121" t="b">
        <f>Table1[[#This Row],[Column1]]=Table1[[#This Row],[OFF1]]</f>
        <v>1</v>
      </c>
    </row>
    <row r="912" spans="1:25" ht="13" hidden="1" customHeight="1">
      <c r="A912" s="11">
        <v>906</v>
      </c>
      <c r="B912" s="47">
        <v>203851105</v>
      </c>
      <c r="C912" s="87" t="s">
        <v>987</v>
      </c>
      <c r="D912" s="11" t="s">
        <v>988</v>
      </c>
      <c r="E912" s="48" t="s">
        <v>31</v>
      </c>
      <c r="F912" s="48" t="s">
        <v>74</v>
      </c>
      <c r="G912" s="11" t="s">
        <v>64</v>
      </c>
      <c r="H912" s="11" t="s">
        <v>75</v>
      </c>
      <c r="I912" s="11">
        <v>1299</v>
      </c>
      <c r="J912" s="49" t="str">
        <f>VLOOKUP(Table1[[#This Row],[Psoft No]],[1]Roster!$C$1:$AJ$1369,9,0)</f>
        <v>Night Shift</v>
      </c>
      <c r="K912" s="49" t="s">
        <v>76</v>
      </c>
      <c r="L912" s="49" t="str">
        <f>VLOOKUP(Table1[[#This Row],[Psoft No]],[1]Roster!$C$1:$AJ$1369,11,0)</f>
        <v>Friday</v>
      </c>
      <c r="M912" s="49" t="str">
        <f>VLOOKUP(Table1[[#This Row],[Psoft No]],[1]Roster!$C$1:$AJ$1369,12,0)</f>
        <v>Saturday</v>
      </c>
      <c r="N912" s="48" t="s">
        <v>79</v>
      </c>
      <c r="O912" s="49" t="s">
        <v>37</v>
      </c>
      <c r="P912" s="11" t="s">
        <v>80</v>
      </c>
      <c r="Q912" s="11" t="s">
        <v>81</v>
      </c>
      <c r="R912" s="11" t="s">
        <v>626</v>
      </c>
      <c r="S912" s="11" t="s">
        <v>627</v>
      </c>
      <c r="T912" s="126" t="str">
        <f>IF(COUNTIFS('DWD RAW File'!$E:$E,$B912,'DWD RAW File'!$AF:$AF,$C$1)&gt;0, IF(COUNTIFS('DWD RAW File'!$E:$E,$B912,'DWD RAW File'!$AF:$AF,$C$1,'DWD RAW File'!$AB:$AB,"Present")&gt;0,"6th Day OT","OFF"), IF(COUNTIFS('DWD RAW File'!$E:$E,$B912,'DWD RAW File'!$AG:$AG,$C$1)&gt;0, IF(COUNTIFS('DWD RAW File'!$E:$E,$B912,'DWD RAW File'!$AG:$AG,$C$1,'DWD RAW File'!$AB:$AB,"Present")&gt;0,"7th Day OT","OFF"), IF(COUNTIFS('DWD RAW File'!$E:$E,$B912,'DWD RAW File'!$AB:$AB,"Present")&gt;0, "P", IF(COUNTIFS('DWD RAW File'!$E:$E,$B912,'DWD RAW File'!$AB:$AB,"Not Present",'DWD RAW File'!$AK:$AK,"&lt;&gt;")&gt;0, _xlfn.XLOOKUP($B912,'DWD RAW File'!$E:$E,'DWD RAW File'!$AK:$AK,""), IF(COUNTIFS('DWD RAW File'!$E:$E,$B912,'DWD RAW File'!$AB:$AB,"Not Present",'DWD RAW File'!$AL:$AL,"&lt;&gt;")&gt;0, _xlfn.XLOOKUP($B912,'DWD RAW File'!$E:$E,'DWD RAW File'!$AL:$AL,""), "AB")))))</f>
        <v>P</v>
      </c>
      <c r="U912" s="97"/>
      <c r="V912" s="51">
        <v>45524</v>
      </c>
      <c r="W912" s="49" t="s">
        <v>1564</v>
      </c>
      <c r="X912" s="121" t="str">
        <f>VLOOKUP(Table1[[#This Row],[Psoft No]],[2]Roster_1788384531598!$E$1:$AU$1334,28,0)</f>
        <v>Friday</v>
      </c>
      <c r="Y912" s="121" t="b">
        <f>Table1[[#This Row],[Column1]]=Table1[[#This Row],[OFF1]]</f>
        <v>1</v>
      </c>
    </row>
    <row r="913" spans="1:25" ht="13" hidden="1" customHeight="1">
      <c r="A913" s="11">
        <v>907</v>
      </c>
      <c r="B913" s="47">
        <v>204072311</v>
      </c>
      <c r="C913" s="87" t="s">
        <v>989</v>
      </c>
      <c r="D913" s="11" t="s">
        <v>990</v>
      </c>
      <c r="E913" s="48" t="s">
        <v>31</v>
      </c>
      <c r="F913" s="48" t="s">
        <v>74</v>
      </c>
      <c r="G913" s="11" t="s">
        <v>64</v>
      </c>
      <c r="H913" s="11" t="s">
        <v>75</v>
      </c>
      <c r="I913" s="11">
        <v>1299</v>
      </c>
      <c r="J913" s="49" t="str">
        <f>VLOOKUP(Table1[[#This Row],[Psoft No]],[1]Roster!$C$1:$AJ$1369,9,0)</f>
        <v>Night Shift</v>
      </c>
      <c r="K913" s="49" t="s">
        <v>76</v>
      </c>
      <c r="L913" s="49" t="str">
        <f>VLOOKUP(Table1[[#This Row],[Psoft No]],[1]Roster!$C$1:$AJ$1369,11,0)</f>
        <v>Monday</v>
      </c>
      <c r="M913" s="49" t="str">
        <f>VLOOKUP(Table1[[#This Row],[Psoft No]],[1]Roster!$C$1:$AJ$1369,12,0)</f>
        <v>Tuesday</v>
      </c>
      <c r="N913" s="48" t="s">
        <v>86</v>
      </c>
      <c r="O913" s="49" t="s">
        <v>37</v>
      </c>
      <c r="P913" s="11" t="s">
        <v>80</v>
      </c>
      <c r="Q913" s="11" t="s">
        <v>90</v>
      </c>
      <c r="R913" s="11" t="s">
        <v>626</v>
      </c>
      <c r="S913" s="11" t="s">
        <v>627</v>
      </c>
      <c r="T913" s="126" t="str">
        <f>IF(COUNTIFS('DWD RAW File'!$E:$E,$B913,'DWD RAW File'!$AF:$AF,$C$1)&gt;0, IF(COUNTIFS('DWD RAW File'!$E:$E,$B913,'DWD RAW File'!$AF:$AF,$C$1,'DWD RAW File'!$AB:$AB,"Present")&gt;0,"6th Day OT","OFF"), IF(COUNTIFS('DWD RAW File'!$E:$E,$B913,'DWD RAW File'!$AG:$AG,$C$1)&gt;0, IF(COUNTIFS('DWD RAW File'!$E:$E,$B913,'DWD RAW File'!$AG:$AG,$C$1,'DWD RAW File'!$AB:$AB,"Present")&gt;0,"7th Day OT","OFF"), IF(COUNTIFS('DWD RAW File'!$E:$E,$B913,'DWD RAW File'!$AB:$AB,"Present")&gt;0, "P", IF(COUNTIFS('DWD RAW File'!$E:$E,$B913,'DWD RAW File'!$AB:$AB,"Not Present",'DWD RAW File'!$AK:$AK,"&lt;&gt;")&gt;0, _xlfn.XLOOKUP($B913,'DWD RAW File'!$E:$E,'DWD RAW File'!$AK:$AK,""), IF(COUNTIFS('DWD RAW File'!$E:$E,$B913,'DWD RAW File'!$AB:$AB,"Not Present",'DWD RAW File'!$AL:$AL,"&lt;&gt;")&gt;0, _xlfn.XLOOKUP($B913,'DWD RAW File'!$E:$E,'DWD RAW File'!$AL:$AL,""), "AB")))))</f>
        <v>P</v>
      </c>
      <c r="U913" s="97"/>
      <c r="V913" s="51">
        <v>45558</v>
      </c>
      <c r="W913" s="49" t="s">
        <v>1562</v>
      </c>
      <c r="X913" s="121" t="str">
        <f>VLOOKUP(Table1[[#This Row],[Psoft No]],[2]Roster_1788384531598!$E$1:$AU$1334,28,0)</f>
        <v>Monday</v>
      </c>
      <c r="Y913" s="121" t="b">
        <f>Table1[[#This Row],[Column1]]=Table1[[#This Row],[OFF1]]</f>
        <v>1</v>
      </c>
    </row>
    <row r="914" spans="1:25" ht="13" hidden="1" customHeight="1">
      <c r="A914" s="11">
        <v>908</v>
      </c>
      <c r="B914" s="47">
        <v>205853578</v>
      </c>
      <c r="C914" s="87" t="s">
        <v>991</v>
      </c>
      <c r="D914" s="11" t="s">
        <v>992</v>
      </c>
      <c r="E914" s="48" t="s">
        <v>31</v>
      </c>
      <c r="F914" s="48" t="s">
        <v>74</v>
      </c>
      <c r="G914" s="11" t="s">
        <v>64</v>
      </c>
      <c r="H914" s="11" t="s">
        <v>75</v>
      </c>
      <c r="I914" s="11">
        <v>1299</v>
      </c>
      <c r="J914" s="49" t="str">
        <f>VLOOKUP(Table1[[#This Row],[Psoft No]],[1]Roster!$C$1:$AJ$1369,9,0)</f>
        <v>Night Shift</v>
      </c>
      <c r="K914" s="49" t="s">
        <v>76</v>
      </c>
      <c r="L914" s="49" t="str">
        <f>VLOOKUP(Table1[[#This Row],[Psoft No]],[1]Roster!$C$1:$AJ$1369,11,0)</f>
        <v>Wednesday</v>
      </c>
      <c r="M914" s="49" t="str">
        <f>VLOOKUP(Table1[[#This Row],[Psoft No]],[1]Roster!$C$1:$AJ$1369,12,0)</f>
        <v>Thursday</v>
      </c>
      <c r="N914" s="49" t="s">
        <v>89</v>
      </c>
      <c r="O914" s="49" t="s">
        <v>37</v>
      </c>
      <c r="P914" s="11" t="s">
        <v>80</v>
      </c>
      <c r="Q914" s="11" t="s">
        <v>96</v>
      </c>
      <c r="R914" s="11" t="s">
        <v>1055</v>
      </c>
      <c r="S914" s="11" t="s">
        <v>2651</v>
      </c>
      <c r="T914" s="126" t="str">
        <f>IF(COUNTIFS('DWD RAW File'!$E:$E,$B914,'DWD RAW File'!$AF:$AF,$C$1)&gt;0, IF(COUNTIFS('DWD RAW File'!$E:$E,$B914,'DWD RAW File'!$AF:$AF,$C$1,'DWD RAW File'!$AB:$AB,"Present")&gt;0,"6th Day OT","OFF"), IF(COUNTIFS('DWD RAW File'!$E:$E,$B914,'DWD RAW File'!$AG:$AG,$C$1)&gt;0, IF(COUNTIFS('DWD RAW File'!$E:$E,$B914,'DWD RAW File'!$AG:$AG,$C$1,'DWD RAW File'!$AB:$AB,"Present")&gt;0,"7th Day OT","OFF"), IF(COUNTIFS('DWD RAW File'!$E:$E,$B914,'DWD RAW File'!$AB:$AB,"Present")&gt;0, "P", IF(COUNTIFS('DWD RAW File'!$E:$E,$B914,'DWD RAW File'!$AB:$AB,"Not Present",'DWD RAW File'!$AK:$AK,"&lt;&gt;")&gt;0, _xlfn.XLOOKUP($B914,'DWD RAW File'!$E:$E,'DWD RAW File'!$AK:$AK,""), IF(COUNTIFS('DWD RAW File'!$E:$E,$B914,'DWD RAW File'!$AB:$AB,"Not Present",'DWD RAW File'!$AL:$AL,"&lt;&gt;")&gt;0, _xlfn.XLOOKUP($B914,'DWD RAW File'!$E:$E,'DWD RAW File'!$AL:$AL,""), "AB")))))</f>
        <v>OFF</v>
      </c>
      <c r="U914" s="97"/>
      <c r="V914" s="51">
        <v>45894</v>
      </c>
      <c r="W914" s="49" t="s">
        <v>1562</v>
      </c>
      <c r="X914" s="121" t="str">
        <f>VLOOKUP(Table1[[#This Row],[Psoft No]],[2]Roster_1788384531598!$E$1:$AU$1334,28,0)</f>
        <v>Wednesday</v>
      </c>
      <c r="Y914" s="121" t="b">
        <f>Table1[[#This Row],[Column1]]=Table1[[#This Row],[OFF1]]</f>
        <v>1</v>
      </c>
    </row>
    <row r="915" spans="1:25" ht="13" hidden="1" customHeight="1">
      <c r="A915" s="11">
        <v>909</v>
      </c>
      <c r="B915" s="47">
        <v>204117684</v>
      </c>
      <c r="C915" s="87" t="s">
        <v>993</v>
      </c>
      <c r="D915" s="11" t="s">
        <v>994</v>
      </c>
      <c r="E915" s="48" t="s">
        <v>31</v>
      </c>
      <c r="F915" s="48" t="s">
        <v>74</v>
      </c>
      <c r="G915" s="11" t="s">
        <v>64</v>
      </c>
      <c r="H915" s="11" t="s">
        <v>75</v>
      </c>
      <c r="I915" s="11">
        <v>1299</v>
      </c>
      <c r="J915" s="49" t="str">
        <f>VLOOKUP(Table1[[#This Row],[Psoft No]],[1]Roster!$C$1:$AJ$1369,9,0)</f>
        <v>Day Shift</v>
      </c>
      <c r="K915" s="49" t="s">
        <v>76</v>
      </c>
      <c r="L915" s="49" t="str">
        <f>VLOOKUP(Table1[[#This Row],[Psoft No]],[1]Roster!$C$1:$AJ$1369,11,0)</f>
        <v>Tuesday</v>
      </c>
      <c r="M915" s="49" t="str">
        <f>VLOOKUP(Table1[[#This Row],[Psoft No]],[1]Roster!$C$1:$AJ$1369,12,0)</f>
        <v>Wednesday</v>
      </c>
      <c r="N915" s="48" t="s">
        <v>86</v>
      </c>
      <c r="O915" s="49" t="s">
        <v>37</v>
      </c>
      <c r="P915" s="11" t="s">
        <v>80</v>
      </c>
      <c r="Q915" s="11" t="s">
        <v>87</v>
      </c>
      <c r="R915" s="49" t="s">
        <v>622</v>
      </c>
      <c r="S915" s="11" t="s">
        <v>623</v>
      </c>
      <c r="T915" s="126" t="str">
        <f>IF(COUNTIFS('DWD RAW File'!$E:$E,$B915,'DWD RAW File'!$AF:$AF,$C$1)&gt;0, IF(COUNTIFS('DWD RAW File'!$E:$E,$B915,'DWD RAW File'!$AF:$AF,$C$1,'DWD RAW File'!$AB:$AB,"Present")&gt;0,"6th Day OT","OFF"), IF(COUNTIFS('DWD RAW File'!$E:$E,$B915,'DWD RAW File'!$AG:$AG,$C$1)&gt;0, IF(COUNTIFS('DWD RAW File'!$E:$E,$B915,'DWD RAW File'!$AG:$AG,$C$1,'DWD RAW File'!$AB:$AB,"Present")&gt;0,"7th Day OT","OFF"), IF(COUNTIFS('DWD RAW File'!$E:$E,$B915,'DWD RAW File'!$AB:$AB,"Present")&gt;0, "P", IF(COUNTIFS('DWD RAW File'!$E:$E,$B915,'DWD RAW File'!$AB:$AB,"Not Present",'DWD RAW File'!$AK:$AK,"&lt;&gt;")&gt;0, _xlfn.XLOOKUP($B915,'DWD RAW File'!$E:$E,'DWD RAW File'!$AK:$AK,""), IF(COUNTIFS('DWD RAW File'!$E:$E,$B915,'DWD RAW File'!$AB:$AB,"Not Present",'DWD RAW File'!$AL:$AL,"&lt;&gt;")&gt;0, _xlfn.XLOOKUP($B915,'DWD RAW File'!$E:$E,'DWD RAW File'!$AL:$AL,""), "AB")))))</f>
        <v>OFF</v>
      </c>
      <c r="U915" s="97"/>
      <c r="V915" s="51">
        <v>45561</v>
      </c>
      <c r="W915" s="49" t="s">
        <v>1562</v>
      </c>
      <c r="X915" s="121" t="str">
        <f>VLOOKUP(Table1[[#This Row],[Psoft No]],[2]Roster_1788384531598!$E$1:$AU$1334,28,0)</f>
        <v>Tuesday</v>
      </c>
      <c r="Y915" s="121" t="b">
        <f>Table1[[#This Row],[Column1]]=Table1[[#This Row],[OFF1]]</f>
        <v>1</v>
      </c>
    </row>
    <row r="916" spans="1:25" ht="13" hidden="1" customHeight="1">
      <c r="A916" s="11">
        <v>910</v>
      </c>
      <c r="B916" s="47">
        <v>203881696</v>
      </c>
      <c r="C916" s="87" t="s">
        <v>995</v>
      </c>
      <c r="D916" s="11" t="s">
        <v>996</v>
      </c>
      <c r="E916" s="48" t="s">
        <v>31</v>
      </c>
      <c r="F916" s="48" t="s">
        <v>74</v>
      </c>
      <c r="G916" s="11" t="s">
        <v>64</v>
      </c>
      <c r="H916" s="11" t="s">
        <v>75</v>
      </c>
      <c r="I916" s="11">
        <v>1299</v>
      </c>
      <c r="J916" s="49" t="str">
        <f>VLOOKUP(Table1[[#This Row],[Psoft No]],[1]Roster!$C$1:$AJ$1369,9,0)</f>
        <v>Night Shift</v>
      </c>
      <c r="K916" s="49" t="s">
        <v>76</v>
      </c>
      <c r="L916" s="49" t="str">
        <f>VLOOKUP(Table1[[#This Row],[Psoft No]],[1]Roster!$C$1:$AJ$1369,11,0)</f>
        <v>Monday</v>
      </c>
      <c r="M916" s="49" t="str">
        <f>VLOOKUP(Table1[[#This Row],[Psoft No]],[1]Roster!$C$1:$AJ$1369,12,0)</f>
        <v>Tuesday</v>
      </c>
      <c r="N916" s="48" t="s">
        <v>79</v>
      </c>
      <c r="O916" s="49" t="s">
        <v>37</v>
      </c>
      <c r="P916" s="11" t="s">
        <v>80</v>
      </c>
      <c r="Q916" s="11" t="s">
        <v>81</v>
      </c>
      <c r="R916" s="49" t="s">
        <v>642</v>
      </c>
      <c r="S916" s="11" t="s">
        <v>1775</v>
      </c>
      <c r="T916" s="126" t="str">
        <f>IF(COUNTIFS('DWD RAW File'!$E:$E,$B916,'DWD RAW File'!$AF:$AF,$C$1)&gt;0, IF(COUNTIFS('DWD RAW File'!$E:$E,$B916,'DWD RAW File'!$AF:$AF,$C$1,'DWD RAW File'!$AB:$AB,"Present")&gt;0,"6th Day OT","OFF"), IF(COUNTIFS('DWD RAW File'!$E:$E,$B916,'DWD RAW File'!$AG:$AG,$C$1)&gt;0, IF(COUNTIFS('DWD RAW File'!$E:$E,$B916,'DWD RAW File'!$AG:$AG,$C$1,'DWD RAW File'!$AB:$AB,"Present")&gt;0,"7th Day OT","OFF"), IF(COUNTIFS('DWD RAW File'!$E:$E,$B916,'DWD RAW File'!$AB:$AB,"Present")&gt;0, "P", IF(COUNTIFS('DWD RAW File'!$E:$E,$B916,'DWD RAW File'!$AB:$AB,"Not Present",'DWD RAW File'!$AK:$AK,"&lt;&gt;")&gt;0, _xlfn.XLOOKUP($B916,'DWD RAW File'!$E:$E,'DWD RAW File'!$AK:$AK,""), IF(COUNTIFS('DWD RAW File'!$E:$E,$B916,'DWD RAW File'!$AB:$AB,"Not Present",'DWD RAW File'!$AL:$AL,"&lt;&gt;")&gt;0, _xlfn.XLOOKUP($B916,'DWD RAW File'!$E:$E,'DWD RAW File'!$AL:$AL,""), "AB")))))</f>
        <v>P</v>
      </c>
      <c r="U916" s="97"/>
      <c r="V916" s="51">
        <v>45530</v>
      </c>
      <c r="W916" s="49" t="s">
        <v>1564</v>
      </c>
      <c r="X916" s="121" t="str">
        <f>VLOOKUP(Table1[[#This Row],[Psoft No]],[2]Roster_1788384531598!$E$1:$AU$1334,28,0)</f>
        <v>Monday</v>
      </c>
      <c r="Y916" s="121" t="b">
        <f>Table1[[#This Row],[Column1]]=Table1[[#This Row],[OFF1]]</f>
        <v>1</v>
      </c>
    </row>
    <row r="917" spans="1:25" ht="13" hidden="1" customHeight="1">
      <c r="A917" s="11">
        <v>911</v>
      </c>
      <c r="B917" s="47">
        <v>206200000</v>
      </c>
      <c r="C917" s="87" t="s">
        <v>1579</v>
      </c>
      <c r="D917" s="11" t="s">
        <v>1573</v>
      </c>
      <c r="E917" s="48" t="s">
        <v>31</v>
      </c>
      <c r="F917" s="48" t="s">
        <v>74</v>
      </c>
      <c r="G917" s="11" t="s">
        <v>64</v>
      </c>
      <c r="H917" s="11" t="s">
        <v>75</v>
      </c>
      <c r="I917" s="11">
        <v>1299</v>
      </c>
      <c r="J917" s="49" t="str">
        <f>VLOOKUP(Table1[[#This Row],[Psoft No]],[1]Roster!$C$1:$AJ$1369,9,0)</f>
        <v>Day Shift</v>
      </c>
      <c r="K917" s="49" t="s">
        <v>76</v>
      </c>
      <c r="L917" s="49" t="s">
        <v>36</v>
      </c>
      <c r="M917" s="49" t="str">
        <f>VLOOKUP(Table1[[#This Row],[Psoft No]],[1]Roster!$C$1:$AJ$1369,12,0)</f>
        <v>Thursday</v>
      </c>
      <c r="N917" s="49" t="s">
        <v>79</v>
      </c>
      <c r="O917" s="49" t="s">
        <v>37</v>
      </c>
      <c r="P917" s="11" t="s">
        <v>80</v>
      </c>
      <c r="Q917" s="11" t="s">
        <v>81</v>
      </c>
      <c r="R917" s="49" t="s">
        <v>2653</v>
      </c>
      <c r="S917" s="11" t="s">
        <v>637</v>
      </c>
      <c r="T917" s="126" t="s">
        <v>1</v>
      </c>
      <c r="U917" s="97" t="s">
        <v>2930</v>
      </c>
      <c r="V917" s="51">
        <v>45936</v>
      </c>
      <c r="W917" s="49" t="s">
        <v>1562</v>
      </c>
      <c r="X917" s="121" t="str">
        <f>VLOOKUP(Table1[[#This Row],[Psoft No]],[2]Roster_1788384531598!$E$1:$AU$1334,28,0)</f>
        <v>Wednesday</v>
      </c>
      <c r="Y917" s="121" t="b">
        <f>Table1[[#This Row],[Column1]]=Table1[[#This Row],[OFF1]]</f>
        <v>0</v>
      </c>
    </row>
    <row r="918" spans="1:25" ht="13" hidden="1" customHeight="1">
      <c r="A918" s="11">
        <v>912</v>
      </c>
      <c r="B918" s="47">
        <v>204138115</v>
      </c>
      <c r="C918" s="87" t="s">
        <v>997</v>
      </c>
      <c r="D918" s="11" t="s">
        <v>998</v>
      </c>
      <c r="E918" s="48" t="s">
        <v>31</v>
      </c>
      <c r="F918" s="48" t="s">
        <v>74</v>
      </c>
      <c r="G918" s="11" t="s">
        <v>64</v>
      </c>
      <c r="H918" s="11" t="s">
        <v>75</v>
      </c>
      <c r="I918" s="11">
        <v>1299</v>
      </c>
      <c r="J918" s="49" t="str">
        <f>VLOOKUP(Table1[[#This Row],[Psoft No]],[1]Roster!$C$1:$AJ$1369,9,0)</f>
        <v>Day Shift</v>
      </c>
      <c r="K918" s="49" t="s">
        <v>76</v>
      </c>
      <c r="L918" s="49" t="str">
        <f>VLOOKUP(Table1[[#This Row],[Psoft No]],[1]Roster!$C$1:$AJ$1369,11,0)</f>
        <v>Sunday</v>
      </c>
      <c r="M918" s="49" t="str">
        <f>VLOOKUP(Table1[[#This Row],[Psoft No]],[1]Roster!$C$1:$AJ$1369,12,0)</f>
        <v>Monday</v>
      </c>
      <c r="N918" s="48" t="s">
        <v>86</v>
      </c>
      <c r="O918" s="49" t="s">
        <v>37</v>
      </c>
      <c r="P918" s="11" t="s">
        <v>80</v>
      </c>
      <c r="Q918" s="11" t="s">
        <v>87</v>
      </c>
      <c r="R918" s="11" t="s">
        <v>2773</v>
      </c>
      <c r="S918" s="11" t="s">
        <v>2774</v>
      </c>
      <c r="T918" s="126" t="str">
        <f>IF(COUNTIFS('DWD RAW File'!$E:$E,$B918,'DWD RAW File'!$AF:$AF,$C$1)&gt;0, IF(COUNTIFS('DWD RAW File'!$E:$E,$B918,'DWD RAW File'!$AF:$AF,$C$1,'DWD RAW File'!$AB:$AB,"Present")&gt;0,"6th Day OT","OFF"), IF(COUNTIFS('DWD RAW File'!$E:$E,$B918,'DWD RAW File'!$AG:$AG,$C$1)&gt;0, IF(COUNTIFS('DWD RAW File'!$E:$E,$B918,'DWD RAW File'!$AG:$AG,$C$1,'DWD RAW File'!$AB:$AB,"Present")&gt;0,"7th Day OT","OFF"), IF(COUNTIFS('DWD RAW File'!$E:$E,$B918,'DWD RAW File'!$AB:$AB,"Present")&gt;0, "P", IF(COUNTIFS('DWD RAW File'!$E:$E,$B918,'DWD RAW File'!$AB:$AB,"Not Present",'DWD RAW File'!$AK:$AK,"&lt;&gt;")&gt;0, _xlfn.XLOOKUP($B918,'DWD RAW File'!$E:$E,'DWD RAW File'!$AK:$AK,""), IF(COUNTIFS('DWD RAW File'!$E:$E,$B918,'DWD RAW File'!$AB:$AB,"Not Present",'DWD RAW File'!$AL:$AL,"&lt;&gt;")&gt;0, _xlfn.XLOOKUP($B918,'DWD RAW File'!$E:$E,'DWD RAW File'!$AL:$AL,""), "AB")))))</f>
        <v>P</v>
      </c>
      <c r="U918" s="97"/>
      <c r="V918" s="51">
        <v>45565</v>
      </c>
      <c r="W918" s="49" t="s">
        <v>1562</v>
      </c>
      <c r="X918" s="121" t="str">
        <f>VLOOKUP(Table1[[#This Row],[Psoft No]],[2]Roster_1788384531598!$E$1:$AU$1334,28,0)</f>
        <v>Sunday</v>
      </c>
      <c r="Y918" s="121" t="b">
        <f>Table1[[#This Row],[Column1]]=Table1[[#This Row],[OFF1]]</f>
        <v>1</v>
      </c>
    </row>
    <row r="919" spans="1:25" ht="13" hidden="1" customHeight="1">
      <c r="A919" s="11">
        <v>913</v>
      </c>
      <c r="B919" s="47">
        <v>204967052</v>
      </c>
      <c r="C919" s="87" t="s">
        <v>999</v>
      </c>
      <c r="D919" s="11" t="s">
        <v>1000</v>
      </c>
      <c r="E919" s="48" t="s">
        <v>31</v>
      </c>
      <c r="F919" s="48" t="s">
        <v>74</v>
      </c>
      <c r="G919" s="11" t="s">
        <v>64</v>
      </c>
      <c r="H919" s="11" t="s">
        <v>75</v>
      </c>
      <c r="I919" s="11">
        <v>1299</v>
      </c>
      <c r="J919" s="49" t="str">
        <f>VLOOKUP(Table1[[#This Row],[Psoft No]],[1]Roster!$C$1:$AJ$1369,9,0)</f>
        <v>Night Shift</v>
      </c>
      <c r="K919" s="49" t="s">
        <v>76</v>
      </c>
      <c r="L919" s="49" t="str">
        <f>VLOOKUP(Table1[[#This Row],[Psoft No]],[1]Roster!$C$1:$AJ$1369,11,0)</f>
        <v>Tuesday</v>
      </c>
      <c r="M919" s="49" t="str">
        <f>VLOOKUP(Table1[[#This Row],[Psoft No]],[1]Roster!$C$1:$AJ$1369,12,0)</f>
        <v>Wednesday</v>
      </c>
      <c r="N919" s="48" t="s">
        <v>86</v>
      </c>
      <c r="O919" s="49" t="s">
        <v>37</v>
      </c>
      <c r="P919" s="11" t="s">
        <v>80</v>
      </c>
      <c r="Q919" s="11" t="s">
        <v>90</v>
      </c>
      <c r="R919" s="49" t="s">
        <v>642</v>
      </c>
      <c r="S919" s="11" t="s">
        <v>1775</v>
      </c>
      <c r="T919" s="126" t="str">
        <f>IF(COUNTIFS('DWD RAW File'!$E:$E,$B919,'DWD RAW File'!$AF:$AF,$C$1)&gt;0, IF(COUNTIFS('DWD RAW File'!$E:$E,$B919,'DWD RAW File'!$AF:$AF,$C$1,'DWD RAW File'!$AB:$AB,"Present")&gt;0,"6th Day OT","OFF"), IF(COUNTIFS('DWD RAW File'!$E:$E,$B919,'DWD RAW File'!$AG:$AG,$C$1)&gt;0, IF(COUNTIFS('DWD RAW File'!$E:$E,$B919,'DWD RAW File'!$AG:$AG,$C$1,'DWD RAW File'!$AB:$AB,"Present")&gt;0,"7th Day OT","OFF"), IF(COUNTIFS('DWD RAW File'!$E:$E,$B919,'DWD RAW File'!$AB:$AB,"Present")&gt;0, "P", IF(COUNTIFS('DWD RAW File'!$E:$E,$B919,'DWD RAW File'!$AB:$AB,"Not Present",'DWD RAW File'!$AK:$AK,"&lt;&gt;")&gt;0, _xlfn.XLOOKUP($B919,'DWD RAW File'!$E:$E,'DWD RAW File'!$AK:$AK,""), IF(COUNTIFS('DWD RAW File'!$E:$E,$B919,'DWD RAW File'!$AB:$AB,"Not Present",'DWD RAW File'!$AL:$AL,"&lt;&gt;")&gt;0, _xlfn.XLOOKUP($B919,'DWD RAW File'!$E:$E,'DWD RAW File'!$AL:$AL,""), "AB")))))</f>
        <v>OFF</v>
      </c>
      <c r="U919" s="97"/>
      <c r="V919" s="51">
        <v>45719</v>
      </c>
      <c r="W919" s="49" t="s">
        <v>1562</v>
      </c>
      <c r="X919" s="121" t="str">
        <f>VLOOKUP(Table1[[#This Row],[Psoft No]],[2]Roster_1788384531598!$E$1:$AU$1334,28,0)</f>
        <v>Tuesday</v>
      </c>
      <c r="Y919" s="121" t="b">
        <f>Table1[[#This Row],[Column1]]=Table1[[#This Row],[OFF1]]</f>
        <v>1</v>
      </c>
    </row>
    <row r="920" spans="1:25" ht="13" hidden="1" customHeight="1">
      <c r="A920" s="11">
        <v>914</v>
      </c>
      <c r="B920" s="47">
        <v>103020246</v>
      </c>
      <c r="C920" s="87" t="s">
        <v>1001</v>
      </c>
      <c r="D920" s="11" t="s">
        <v>1002</v>
      </c>
      <c r="E920" s="48" t="s">
        <v>34</v>
      </c>
      <c r="F920" s="48" t="s">
        <v>74</v>
      </c>
      <c r="G920" s="11" t="s">
        <v>64</v>
      </c>
      <c r="H920" s="11" t="s">
        <v>75</v>
      </c>
      <c r="I920" s="11">
        <v>1299</v>
      </c>
      <c r="J920" s="49" t="str">
        <f>VLOOKUP(Table1[[#This Row],[Psoft No]],[1]Roster!$C$1:$AJ$1369,9,0)</f>
        <v>Day Shift</v>
      </c>
      <c r="K920" s="49" t="s">
        <v>76</v>
      </c>
      <c r="L920" s="49" t="str">
        <f>VLOOKUP(Table1[[#This Row],[Psoft No]],[1]Roster!$C$1:$AJ$1369,11,0)</f>
        <v>Sunday</v>
      </c>
      <c r="M920" s="49" t="str">
        <f>VLOOKUP(Table1[[#This Row],[Psoft No]],[1]Roster!$C$1:$AJ$1369,12,0)</f>
        <v>Monday</v>
      </c>
      <c r="N920" s="48" t="s">
        <v>108</v>
      </c>
      <c r="O920" s="49" t="s">
        <v>37</v>
      </c>
      <c r="P920" s="11" t="s">
        <v>80</v>
      </c>
      <c r="Q920" s="11" t="s">
        <v>98</v>
      </c>
      <c r="R920" s="11" t="s">
        <v>626</v>
      </c>
      <c r="S920" s="11" t="s">
        <v>627</v>
      </c>
      <c r="T920" s="126" t="str">
        <f>IF(COUNTIFS('DWD RAW File'!$E:$E,$B920,'DWD RAW File'!$AF:$AF,$C$1)&gt;0, IF(COUNTIFS('DWD RAW File'!$E:$E,$B920,'DWD RAW File'!$AF:$AF,$C$1,'DWD RAW File'!$AB:$AB,"Present")&gt;0,"6th Day OT","OFF"), IF(COUNTIFS('DWD RAW File'!$E:$E,$B920,'DWD RAW File'!$AG:$AG,$C$1)&gt;0, IF(COUNTIFS('DWD RAW File'!$E:$E,$B920,'DWD RAW File'!$AG:$AG,$C$1,'DWD RAW File'!$AB:$AB,"Present")&gt;0,"7th Day OT","OFF"), IF(COUNTIFS('DWD RAW File'!$E:$E,$B920,'DWD RAW File'!$AB:$AB,"Present")&gt;0, "P", IF(COUNTIFS('DWD RAW File'!$E:$E,$B920,'DWD RAW File'!$AB:$AB,"Not Present",'DWD RAW File'!$AK:$AK,"&lt;&gt;")&gt;0, _xlfn.XLOOKUP($B920,'DWD RAW File'!$E:$E,'DWD RAW File'!$AK:$AK,""), IF(COUNTIFS('DWD RAW File'!$E:$E,$B920,'DWD RAW File'!$AB:$AB,"Not Present",'DWD RAW File'!$AL:$AL,"&lt;&gt;")&gt;0, _xlfn.XLOOKUP($B920,'DWD RAW File'!$E:$E,'DWD RAW File'!$AL:$AL,""), "AB")))))</f>
        <v>P</v>
      </c>
      <c r="U920" s="97"/>
      <c r="V920" s="51">
        <v>43058</v>
      </c>
      <c r="W920" s="49" t="s">
        <v>1564</v>
      </c>
      <c r="X920" s="121" t="str">
        <f>VLOOKUP(Table1[[#This Row],[Psoft No]],[2]Roster_1788384531598!$E$1:$AU$1334,28,0)</f>
        <v>Sunday</v>
      </c>
      <c r="Y920" s="121" t="b">
        <f>Table1[[#This Row],[Column1]]=Table1[[#This Row],[OFF1]]</f>
        <v>1</v>
      </c>
    </row>
    <row r="921" spans="1:25" ht="13" hidden="1" customHeight="1">
      <c r="A921" s="11">
        <v>915</v>
      </c>
      <c r="B921" s="47">
        <v>110492547</v>
      </c>
      <c r="C921" s="87" t="s">
        <v>1003</v>
      </c>
      <c r="D921" s="11" t="s">
        <v>1004</v>
      </c>
      <c r="E921" s="48" t="s">
        <v>34</v>
      </c>
      <c r="F921" s="48" t="s">
        <v>74</v>
      </c>
      <c r="G921" s="11" t="s">
        <v>64</v>
      </c>
      <c r="H921" s="11" t="s">
        <v>75</v>
      </c>
      <c r="I921" s="11">
        <v>1299</v>
      </c>
      <c r="J921" s="49" t="str">
        <f>VLOOKUP(Table1[[#This Row],[Psoft No]],[1]Roster!$C$1:$AJ$1369,9,0)</f>
        <v>Day Shift</v>
      </c>
      <c r="K921" s="49" t="s">
        <v>76</v>
      </c>
      <c r="L921" s="49" t="str">
        <f>VLOOKUP(Table1[[#This Row],[Psoft No]],[1]Roster!$C$1:$AJ$1369,11,0)</f>
        <v>Monday</v>
      </c>
      <c r="M921" s="49" t="str">
        <f>VLOOKUP(Table1[[#This Row],[Psoft No]],[1]Roster!$C$1:$AJ$1369,12,0)</f>
        <v>Tuesday</v>
      </c>
      <c r="N921" s="48" t="s">
        <v>108</v>
      </c>
      <c r="O921" s="49" t="s">
        <v>37</v>
      </c>
      <c r="P921" s="11" t="s">
        <v>80</v>
      </c>
      <c r="Q921" s="11" t="s">
        <v>98</v>
      </c>
      <c r="R921" s="49" t="s">
        <v>642</v>
      </c>
      <c r="S921" s="11" t="s">
        <v>1775</v>
      </c>
      <c r="T921" s="126" t="str">
        <f>IF(COUNTIFS('DWD RAW File'!$E:$E,$B921,'DWD RAW File'!$AF:$AF,$C$1)&gt;0, IF(COUNTIFS('DWD RAW File'!$E:$E,$B921,'DWD RAW File'!$AF:$AF,$C$1,'DWD RAW File'!$AB:$AB,"Present")&gt;0,"6th Day OT","OFF"), IF(COUNTIFS('DWD RAW File'!$E:$E,$B921,'DWD RAW File'!$AG:$AG,$C$1)&gt;0, IF(COUNTIFS('DWD RAW File'!$E:$E,$B921,'DWD RAW File'!$AG:$AG,$C$1,'DWD RAW File'!$AB:$AB,"Present")&gt;0,"7th Day OT","OFF"), IF(COUNTIFS('DWD RAW File'!$E:$E,$B921,'DWD RAW File'!$AB:$AB,"Present")&gt;0, "P", IF(COUNTIFS('DWD RAW File'!$E:$E,$B921,'DWD RAW File'!$AB:$AB,"Not Present",'DWD RAW File'!$AK:$AK,"&lt;&gt;")&gt;0, _xlfn.XLOOKUP($B921,'DWD RAW File'!$E:$E,'DWD RAW File'!$AK:$AK,""), IF(COUNTIFS('DWD RAW File'!$E:$E,$B921,'DWD RAW File'!$AB:$AB,"Not Present",'DWD RAW File'!$AL:$AL,"&lt;&gt;")&gt;0, _xlfn.XLOOKUP($B921,'DWD RAW File'!$E:$E,'DWD RAW File'!$AL:$AL,""), "AB")))))</f>
        <v>P</v>
      </c>
      <c r="U921" s="97"/>
      <c r="V921" s="51">
        <v>44757</v>
      </c>
      <c r="W921" s="49" t="s">
        <v>1562</v>
      </c>
      <c r="X921" s="121" t="str">
        <f>VLOOKUP(Table1[[#This Row],[Psoft No]],[2]Roster_1788384531598!$E$1:$AU$1334,28,0)</f>
        <v>Monday</v>
      </c>
      <c r="Y921" s="121" t="b">
        <f>Table1[[#This Row],[Column1]]=Table1[[#This Row],[OFF1]]</f>
        <v>1</v>
      </c>
    </row>
    <row r="922" spans="1:25" ht="13" hidden="1" customHeight="1">
      <c r="A922" s="11">
        <v>916</v>
      </c>
      <c r="B922" s="47">
        <v>203512951</v>
      </c>
      <c r="C922" s="87" t="s">
        <v>1005</v>
      </c>
      <c r="D922" s="11" t="s">
        <v>1006</v>
      </c>
      <c r="E922" s="48" t="s">
        <v>31</v>
      </c>
      <c r="F922" s="48" t="s">
        <v>74</v>
      </c>
      <c r="G922" s="11" t="s">
        <v>64</v>
      </c>
      <c r="H922" s="11" t="s">
        <v>75</v>
      </c>
      <c r="I922" s="11">
        <v>1299</v>
      </c>
      <c r="J922" s="49" t="str">
        <f>VLOOKUP(Table1[[#This Row],[Psoft No]],[1]Roster!$C$1:$AJ$1369,9,0)</f>
        <v>Day Shift</v>
      </c>
      <c r="K922" s="49" t="s">
        <v>76</v>
      </c>
      <c r="L922" s="49" t="str">
        <f>VLOOKUP(Table1[[#This Row],[Psoft No]],[1]Roster!$C$1:$AJ$1369,11,0)</f>
        <v>Saturday</v>
      </c>
      <c r="M922" s="49" t="str">
        <f>VLOOKUP(Table1[[#This Row],[Psoft No]],[1]Roster!$C$1:$AJ$1369,12,0)</f>
        <v>Sunday</v>
      </c>
      <c r="N922" s="48" t="s">
        <v>79</v>
      </c>
      <c r="O922" s="49" t="s">
        <v>37</v>
      </c>
      <c r="P922" s="11" t="s">
        <v>80</v>
      </c>
      <c r="Q922" s="11" t="s">
        <v>81</v>
      </c>
      <c r="R922" s="11" t="s">
        <v>2773</v>
      </c>
      <c r="S922" s="11" t="s">
        <v>2774</v>
      </c>
      <c r="T922" s="126" t="str">
        <f>IF(COUNTIFS('DWD RAW File'!$E:$E,$B922,'DWD RAW File'!$AF:$AF,$C$1)&gt;0, IF(COUNTIFS('DWD RAW File'!$E:$E,$B922,'DWD RAW File'!$AF:$AF,$C$1,'DWD RAW File'!$AB:$AB,"Present")&gt;0,"6th Day OT","OFF"), IF(COUNTIFS('DWD RAW File'!$E:$E,$B922,'DWD RAW File'!$AG:$AG,$C$1)&gt;0, IF(COUNTIFS('DWD RAW File'!$E:$E,$B922,'DWD RAW File'!$AG:$AG,$C$1,'DWD RAW File'!$AB:$AB,"Present")&gt;0,"7th Day OT","OFF"), IF(COUNTIFS('DWD RAW File'!$E:$E,$B922,'DWD RAW File'!$AB:$AB,"Present")&gt;0, "P", IF(COUNTIFS('DWD RAW File'!$E:$E,$B922,'DWD RAW File'!$AB:$AB,"Not Present",'DWD RAW File'!$AK:$AK,"&lt;&gt;")&gt;0, _xlfn.XLOOKUP($B922,'DWD RAW File'!$E:$E,'DWD RAW File'!$AK:$AK,""), IF(COUNTIFS('DWD RAW File'!$E:$E,$B922,'DWD RAW File'!$AB:$AB,"Not Present",'DWD RAW File'!$AL:$AL,"&lt;&gt;")&gt;0, _xlfn.XLOOKUP($B922,'DWD RAW File'!$E:$E,'DWD RAW File'!$AL:$AL,""), "AB")))))</f>
        <v>P</v>
      </c>
      <c r="U922" s="97"/>
      <c r="V922" s="51">
        <v>45463</v>
      </c>
      <c r="W922" s="49" t="s">
        <v>1562</v>
      </c>
      <c r="X922" s="121" t="str">
        <f>VLOOKUP(Table1[[#This Row],[Psoft No]],[2]Roster_1788384531598!$E$1:$AU$1334,28,0)</f>
        <v>Saturday</v>
      </c>
      <c r="Y922" s="121" t="b">
        <f>Table1[[#This Row],[Column1]]=Table1[[#This Row],[OFF1]]</f>
        <v>1</v>
      </c>
    </row>
    <row r="923" spans="1:25" ht="13" hidden="1" customHeight="1">
      <c r="A923" s="11">
        <v>917</v>
      </c>
      <c r="B923" s="47">
        <v>113167122</v>
      </c>
      <c r="C923" s="87" t="s">
        <v>1007</v>
      </c>
      <c r="D923" s="11" t="s">
        <v>1008</v>
      </c>
      <c r="E923" s="48" t="s">
        <v>31</v>
      </c>
      <c r="F923" s="48" t="s">
        <v>74</v>
      </c>
      <c r="G923" s="11" t="s">
        <v>64</v>
      </c>
      <c r="H923" s="11" t="s">
        <v>75</v>
      </c>
      <c r="I923" s="11">
        <v>1299</v>
      </c>
      <c r="J923" s="49" t="str">
        <f>VLOOKUP(Table1[[#This Row],[Psoft No]],[1]Roster!$C$1:$AJ$1369,9,0)</f>
        <v>Night Shift</v>
      </c>
      <c r="K923" s="49" t="s">
        <v>76</v>
      </c>
      <c r="L923" s="49" t="str">
        <f>VLOOKUP(Table1[[#This Row],[Psoft No]],[1]Roster!$C$1:$AJ$1369,11,0)</f>
        <v>Tuesday</v>
      </c>
      <c r="M923" s="49" t="str">
        <f>VLOOKUP(Table1[[#This Row],[Psoft No]],[1]Roster!$C$1:$AJ$1369,12,0)</f>
        <v>Wednesday</v>
      </c>
      <c r="N923" s="48" t="s">
        <v>86</v>
      </c>
      <c r="O923" s="49" t="s">
        <v>37</v>
      </c>
      <c r="P923" s="11" t="s">
        <v>80</v>
      </c>
      <c r="Q923" s="11" t="s">
        <v>87</v>
      </c>
      <c r="R923" s="11" t="s">
        <v>1055</v>
      </c>
      <c r="S923" s="11" t="s">
        <v>2651</v>
      </c>
      <c r="T923" s="126" t="str">
        <f>IF(COUNTIFS('DWD RAW File'!$E:$E,$B923,'DWD RAW File'!$AF:$AF,$C$1)&gt;0, IF(COUNTIFS('DWD RAW File'!$E:$E,$B923,'DWD RAW File'!$AF:$AF,$C$1,'DWD RAW File'!$AB:$AB,"Present")&gt;0,"6th Day OT","OFF"), IF(COUNTIFS('DWD RAW File'!$E:$E,$B923,'DWD RAW File'!$AG:$AG,$C$1)&gt;0, IF(COUNTIFS('DWD RAW File'!$E:$E,$B923,'DWD RAW File'!$AG:$AG,$C$1,'DWD RAW File'!$AB:$AB,"Present")&gt;0,"7th Day OT","OFF"), IF(COUNTIFS('DWD RAW File'!$E:$E,$B923,'DWD RAW File'!$AB:$AB,"Present")&gt;0, "P", IF(COUNTIFS('DWD RAW File'!$E:$E,$B923,'DWD RAW File'!$AB:$AB,"Not Present",'DWD RAW File'!$AK:$AK,"&lt;&gt;")&gt;0, _xlfn.XLOOKUP($B923,'DWD RAW File'!$E:$E,'DWD RAW File'!$AK:$AK,""), IF(COUNTIFS('DWD RAW File'!$E:$E,$B923,'DWD RAW File'!$AB:$AB,"Not Present",'DWD RAW File'!$AL:$AL,"&lt;&gt;")&gt;0, _xlfn.XLOOKUP($B923,'DWD RAW File'!$E:$E,'DWD RAW File'!$AL:$AL,""), "AB")))))</f>
        <v>OFF</v>
      </c>
      <c r="U923" s="97"/>
      <c r="V923" s="51">
        <v>45586</v>
      </c>
      <c r="W923" s="49" t="s">
        <v>1561</v>
      </c>
      <c r="X923" s="121" t="str">
        <f>VLOOKUP(Table1[[#This Row],[Psoft No]],[2]Roster_1788384531598!$E$1:$AU$1334,28,0)</f>
        <v>Tuesday</v>
      </c>
      <c r="Y923" s="121" t="b">
        <f>Table1[[#This Row],[Column1]]=Table1[[#This Row],[OFF1]]</f>
        <v>1</v>
      </c>
    </row>
    <row r="924" spans="1:25" ht="13" hidden="1" customHeight="1">
      <c r="A924" s="11">
        <v>918</v>
      </c>
      <c r="B924" s="47">
        <v>203908895</v>
      </c>
      <c r="C924" s="87" t="s">
        <v>1009</v>
      </c>
      <c r="D924" s="11" t="s">
        <v>1010</v>
      </c>
      <c r="E924" s="48" t="s">
        <v>31</v>
      </c>
      <c r="F924" s="48" t="s">
        <v>74</v>
      </c>
      <c r="G924" s="11" t="s">
        <v>64</v>
      </c>
      <c r="H924" s="11" t="s">
        <v>75</v>
      </c>
      <c r="I924" s="11">
        <v>1299</v>
      </c>
      <c r="J924" s="49" t="str">
        <f>VLOOKUP(Table1[[#This Row],[Psoft No]],[1]Roster!$C$1:$AJ$1369,9,0)</f>
        <v>Night Shift</v>
      </c>
      <c r="K924" s="49" t="s">
        <v>76</v>
      </c>
      <c r="L924" s="49" t="str">
        <f>VLOOKUP(Table1[[#This Row],[Psoft No]],[1]Roster!$C$1:$AJ$1369,11,0)</f>
        <v>Wednesday</v>
      </c>
      <c r="M924" s="49" t="str">
        <f>VLOOKUP(Table1[[#This Row],[Psoft No]],[1]Roster!$C$1:$AJ$1369,12,0)</f>
        <v>Thursday</v>
      </c>
      <c r="N924" s="49" t="s">
        <v>89</v>
      </c>
      <c r="O924" s="49" t="s">
        <v>37</v>
      </c>
      <c r="P924" s="11" t="s">
        <v>80</v>
      </c>
      <c r="Q924" s="11" t="s">
        <v>90</v>
      </c>
      <c r="R924" s="11" t="s">
        <v>626</v>
      </c>
      <c r="S924" s="11" t="s">
        <v>627</v>
      </c>
      <c r="T924" s="126" t="str">
        <f>IF(COUNTIFS('DWD RAW File'!$E:$E,$B924,'DWD RAW File'!$AF:$AF,$C$1)&gt;0, IF(COUNTIFS('DWD RAW File'!$E:$E,$B924,'DWD RAW File'!$AF:$AF,$C$1,'DWD RAW File'!$AB:$AB,"Present")&gt;0,"6th Day OT","OFF"), IF(COUNTIFS('DWD RAW File'!$E:$E,$B924,'DWD RAW File'!$AG:$AG,$C$1)&gt;0, IF(COUNTIFS('DWD RAW File'!$E:$E,$B924,'DWD RAW File'!$AG:$AG,$C$1,'DWD RAW File'!$AB:$AB,"Present")&gt;0,"7th Day OT","OFF"), IF(COUNTIFS('DWD RAW File'!$E:$E,$B924,'DWD RAW File'!$AB:$AB,"Present")&gt;0, "P", IF(COUNTIFS('DWD RAW File'!$E:$E,$B924,'DWD RAW File'!$AB:$AB,"Not Present",'DWD RAW File'!$AK:$AK,"&lt;&gt;")&gt;0, _xlfn.XLOOKUP($B924,'DWD RAW File'!$E:$E,'DWD RAW File'!$AK:$AK,""), IF(COUNTIFS('DWD RAW File'!$E:$E,$B924,'DWD RAW File'!$AB:$AB,"Not Present",'DWD RAW File'!$AL:$AL,"&lt;&gt;")&gt;0, _xlfn.XLOOKUP($B924,'DWD RAW File'!$E:$E,'DWD RAW File'!$AL:$AL,""), "AB")))))</f>
        <v>OFF</v>
      </c>
      <c r="U924" s="97"/>
      <c r="V924" s="51">
        <v>45537</v>
      </c>
      <c r="W924" s="49" t="s">
        <v>1562</v>
      </c>
      <c r="X924" s="121" t="str">
        <f>VLOOKUP(Table1[[#This Row],[Psoft No]],[2]Roster_1788384531598!$E$1:$AU$1334,28,0)</f>
        <v>Wednesday</v>
      </c>
      <c r="Y924" s="121" t="b">
        <f>Table1[[#This Row],[Column1]]=Table1[[#This Row],[OFF1]]</f>
        <v>1</v>
      </c>
    </row>
    <row r="925" spans="1:25" ht="13" hidden="1" customHeight="1">
      <c r="A925" s="11">
        <v>919</v>
      </c>
      <c r="B925" s="47">
        <v>206250609</v>
      </c>
      <c r="C925" s="87" t="s">
        <v>1630</v>
      </c>
      <c r="D925" s="11" t="s">
        <v>1600</v>
      </c>
      <c r="E925" s="48" t="s">
        <v>31</v>
      </c>
      <c r="F925" s="48" t="s">
        <v>74</v>
      </c>
      <c r="G925" s="11" t="s">
        <v>64</v>
      </c>
      <c r="H925" s="11" t="s">
        <v>75</v>
      </c>
      <c r="I925" s="11">
        <v>1299</v>
      </c>
      <c r="J925" s="49" t="str">
        <f>VLOOKUP(Table1[[#This Row],[Psoft No]],[1]Roster!$C$1:$AJ$1369,9,0)</f>
        <v>Day Shift</v>
      </c>
      <c r="K925" s="49" t="s">
        <v>76</v>
      </c>
      <c r="L925" s="49" t="str">
        <f>VLOOKUP(Table1[[#This Row],[Psoft No]],[1]Roster!$C$1:$AJ$1369,11,0)</f>
        <v>Saturday</v>
      </c>
      <c r="M925" s="49" t="str">
        <f>VLOOKUP(Table1[[#This Row],[Psoft No]],[1]Roster!$C$1:$AJ$1369,12,0)</f>
        <v>Sunday</v>
      </c>
      <c r="N925" s="48" t="s">
        <v>79</v>
      </c>
      <c r="O925" s="49" t="s">
        <v>37</v>
      </c>
      <c r="P925" s="11" t="s">
        <v>80</v>
      </c>
      <c r="Q925" s="11" t="s">
        <v>81</v>
      </c>
      <c r="R925" s="49" t="s">
        <v>2653</v>
      </c>
      <c r="S925" s="11" t="s">
        <v>637</v>
      </c>
      <c r="T925" s="126" t="str">
        <f>IF(COUNTIFS('DWD RAW File'!$E:$E,$B925,'DWD RAW File'!$AF:$AF,$C$1)&gt;0, IF(COUNTIFS('DWD RAW File'!$E:$E,$B925,'DWD RAW File'!$AF:$AF,$C$1,'DWD RAW File'!$AB:$AB,"Present")&gt;0,"6th Day OT","OFF"), IF(COUNTIFS('DWD RAW File'!$E:$E,$B925,'DWD RAW File'!$AG:$AG,$C$1)&gt;0, IF(COUNTIFS('DWD RAW File'!$E:$E,$B925,'DWD RAW File'!$AG:$AG,$C$1,'DWD RAW File'!$AB:$AB,"Present")&gt;0,"7th Day OT","OFF"), IF(COUNTIFS('DWD RAW File'!$E:$E,$B925,'DWD RAW File'!$AB:$AB,"Present")&gt;0, "P", IF(COUNTIFS('DWD RAW File'!$E:$E,$B925,'DWD RAW File'!$AB:$AB,"Not Present",'DWD RAW File'!$AK:$AK,"&lt;&gt;")&gt;0, _xlfn.XLOOKUP($B925,'DWD RAW File'!$E:$E,'DWD RAW File'!$AK:$AK,""), IF(COUNTIFS('DWD RAW File'!$E:$E,$B925,'DWD RAW File'!$AB:$AB,"Not Present",'DWD RAW File'!$AL:$AL,"&lt;&gt;")&gt;0, _xlfn.XLOOKUP($B925,'DWD RAW File'!$E:$E,'DWD RAW File'!$AL:$AL,""), "AB")))))</f>
        <v>P</v>
      </c>
      <c r="U925" s="97"/>
      <c r="V925" s="51">
        <v>45943</v>
      </c>
      <c r="W925" s="49" t="s">
        <v>1561</v>
      </c>
      <c r="X925" s="121" t="str">
        <f>VLOOKUP(Table1[[#This Row],[Psoft No]],[2]Roster_1788384531598!$E$1:$AU$1334,28,0)</f>
        <v>Saturday</v>
      </c>
      <c r="Y925" s="121" t="b">
        <f>Table1[[#This Row],[Column1]]=Table1[[#This Row],[OFF1]]</f>
        <v>1</v>
      </c>
    </row>
    <row r="926" spans="1:25" ht="13" hidden="1" customHeight="1">
      <c r="A926" s="11">
        <v>920</v>
      </c>
      <c r="B926" s="47">
        <v>203851001</v>
      </c>
      <c r="C926" s="87" t="s">
        <v>1011</v>
      </c>
      <c r="D926" s="11" t="s">
        <v>1012</v>
      </c>
      <c r="E926" s="48" t="s">
        <v>31</v>
      </c>
      <c r="F926" s="48" t="s">
        <v>74</v>
      </c>
      <c r="G926" s="11" t="s">
        <v>64</v>
      </c>
      <c r="H926" s="11" t="s">
        <v>75</v>
      </c>
      <c r="I926" s="11">
        <v>1299</v>
      </c>
      <c r="J926" s="49" t="str">
        <f>VLOOKUP(Table1[[#This Row],[Psoft No]],[1]Roster!$C$1:$AJ$1369,9,0)</f>
        <v>Day Shift</v>
      </c>
      <c r="K926" s="49" t="s">
        <v>76</v>
      </c>
      <c r="L926" s="49" t="str">
        <f>VLOOKUP(Table1[[#This Row],[Psoft No]],[1]Roster!$C$1:$AJ$1369,11,0)</f>
        <v>Saturday</v>
      </c>
      <c r="M926" s="49" t="str">
        <f>VLOOKUP(Table1[[#This Row],[Psoft No]],[1]Roster!$C$1:$AJ$1369,12,0)</f>
        <v>Sunday</v>
      </c>
      <c r="N926" s="48" t="s">
        <v>79</v>
      </c>
      <c r="O926" s="49" t="s">
        <v>37</v>
      </c>
      <c r="P926" s="11" t="s">
        <v>80</v>
      </c>
      <c r="Q926" s="11" t="s">
        <v>81</v>
      </c>
      <c r="R926" s="11" t="s">
        <v>2773</v>
      </c>
      <c r="S926" s="11" t="s">
        <v>2774</v>
      </c>
      <c r="T926" s="126" t="str">
        <f>IF(COUNTIFS('DWD RAW File'!$E:$E,$B926,'DWD RAW File'!$AF:$AF,$C$1)&gt;0, IF(COUNTIFS('DWD RAW File'!$E:$E,$B926,'DWD RAW File'!$AF:$AF,$C$1,'DWD RAW File'!$AB:$AB,"Present")&gt;0,"6th Day OT","OFF"), IF(COUNTIFS('DWD RAW File'!$E:$E,$B926,'DWD RAW File'!$AG:$AG,$C$1)&gt;0, IF(COUNTIFS('DWD RAW File'!$E:$E,$B926,'DWD RAW File'!$AG:$AG,$C$1,'DWD RAW File'!$AB:$AB,"Present")&gt;0,"7th Day OT","OFF"), IF(COUNTIFS('DWD RAW File'!$E:$E,$B926,'DWD RAW File'!$AB:$AB,"Present")&gt;0, "P", IF(COUNTIFS('DWD RAW File'!$E:$E,$B926,'DWD RAW File'!$AB:$AB,"Not Present",'DWD RAW File'!$AK:$AK,"&lt;&gt;")&gt;0, _xlfn.XLOOKUP($B926,'DWD RAW File'!$E:$E,'DWD RAW File'!$AK:$AK,""), IF(COUNTIFS('DWD RAW File'!$E:$E,$B926,'DWD RAW File'!$AB:$AB,"Not Present",'DWD RAW File'!$AL:$AL,"&lt;&gt;")&gt;0, _xlfn.XLOOKUP($B926,'DWD RAW File'!$E:$E,'DWD RAW File'!$AL:$AL,""), "AB")))))</f>
        <v>P</v>
      </c>
      <c r="U926" s="97"/>
      <c r="V926" s="51">
        <v>45544</v>
      </c>
      <c r="W926" s="49" t="s">
        <v>1562</v>
      </c>
      <c r="X926" s="121" t="str">
        <f>VLOOKUP(Table1[[#This Row],[Psoft No]],[2]Roster_1788384531598!$E$1:$AU$1334,28,0)</f>
        <v>Saturday</v>
      </c>
      <c r="Y926" s="121" t="b">
        <f>Table1[[#This Row],[Column1]]=Table1[[#This Row],[OFF1]]</f>
        <v>1</v>
      </c>
    </row>
    <row r="927" spans="1:25" ht="13" hidden="1" customHeight="1">
      <c r="A927" s="11">
        <v>921</v>
      </c>
      <c r="B927" s="47">
        <v>206604501</v>
      </c>
      <c r="C927" s="87" t="s">
        <v>2019</v>
      </c>
      <c r="D927" s="11" t="s">
        <v>2020</v>
      </c>
      <c r="E927" s="48" t="s">
        <v>31</v>
      </c>
      <c r="F927" s="48" t="s">
        <v>74</v>
      </c>
      <c r="G927" s="11" t="s">
        <v>64</v>
      </c>
      <c r="H927" s="11" t="s">
        <v>75</v>
      </c>
      <c r="I927" s="11">
        <v>1299</v>
      </c>
      <c r="J927" s="49" t="str">
        <f>VLOOKUP(Table1[[#This Row],[Psoft No]],[1]Roster!$C$1:$AJ$1369,9,0)</f>
        <v>Night Shift</v>
      </c>
      <c r="K927" s="49" t="s">
        <v>76</v>
      </c>
      <c r="L927" s="49" t="str">
        <f>VLOOKUP(Table1[[#This Row],[Psoft No]],[1]Roster!$C$1:$AJ$1369,11,0)</f>
        <v>Monday</v>
      </c>
      <c r="M927" s="49" t="str">
        <f>VLOOKUP(Table1[[#This Row],[Psoft No]],[1]Roster!$C$1:$AJ$1369,12,0)</f>
        <v>Tuesday</v>
      </c>
      <c r="N927" s="49" t="s">
        <v>89</v>
      </c>
      <c r="O927" s="49" t="s">
        <v>37</v>
      </c>
      <c r="P927" s="11" t="s">
        <v>80</v>
      </c>
      <c r="Q927" s="11" t="s">
        <v>96</v>
      </c>
      <c r="R927" s="49" t="s">
        <v>2653</v>
      </c>
      <c r="S927" s="49" t="s">
        <v>637</v>
      </c>
      <c r="T927" s="126" t="str">
        <f>IF(COUNTIFS('DWD RAW File'!$E:$E,$B927,'DWD RAW File'!$AF:$AF,$C$1)&gt;0, IF(COUNTIFS('DWD RAW File'!$E:$E,$B927,'DWD RAW File'!$AF:$AF,$C$1,'DWD RAW File'!$AB:$AB,"Present")&gt;0,"6th Day OT","OFF"), IF(COUNTIFS('DWD RAW File'!$E:$E,$B927,'DWD RAW File'!$AG:$AG,$C$1)&gt;0, IF(COUNTIFS('DWD RAW File'!$E:$E,$B927,'DWD RAW File'!$AG:$AG,$C$1,'DWD RAW File'!$AB:$AB,"Present")&gt;0,"7th Day OT","OFF"), IF(COUNTIFS('DWD RAW File'!$E:$E,$B927,'DWD RAW File'!$AB:$AB,"Present")&gt;0, "P", IF(COUNTIFS('DWD RAW File'!$E:$E,$B927,'DWD RAW File'!$AB:$AB,"Not Present",'DWD RAW File'!$AK:$AK,"&lt;&gt;")&gt;0, _xlfn.XLOOKUP($B927,'DWD RAW File'!$E:$E,'DWD RAW File'!$AK:$AK,""), IF(COUNTIFS('DWD RAW File'!$E:$E,$B927,'DWD RAW File'!$AB:$AB,"Not Present",'DWD RAW File'!$AL:$AL,"&lt;&gt;")&gt;0, _xlfn.XLOOKUP($B927,'DWD RAW File'!$E:$E,'DWD RAW File'!$AL:$AL,""), "AB")))))</f>
        <v>P</v>
      </c>
      <c r="U927" s="97"/>
      <c r="V927" s="51">
        <v>46048</v>
      </c>
      <c r="W927" s="49" t="s">
        <v>1562</v>
      </c>
      <c r="X927" s="121" t="str">
        <f>VLOOKUP(Table1[[#This Row],[Psoft No]],[2]Roster_1788384531598!$E$1:$AU$1334,28,0)</f>
        <v>Monday</v>
      </c>
      <c r="Y927" s="121" t="b">
        <f>Table1[[#This Row],[Column1]]=Table1[[#This Row],[OFF1]]</f>
        <v>1</v>
      </c>
    </row>
    <row r="928" spans="1:25" ht="13" hidden="1" customHeight="1">
      <c r="A928" s="11">
        <v>922</v>
      </c>
      <c r="B928" s="47">
        <v>205853581</v>
      </c>
      <c r="C928" s="87" t="s">
        <v>1013</v>
      </c>
      <c r="D928" s="11" t="s">
        <v>1014</v>
      </c>
      <c r="E928" s="48" t="s">
        <v>31</v>
      </c>
      <c r="F928" s="48" t="s">
        <v>74</v>
      </c>
      <c r="G928" s="11" t="s">
        <v>64</v>
      </c>
      <c r="H928" s="11" t="s">
        <v>75</v>
      </c>
      <c r="I928" s="11">
        <v>1299</v>
      </c>
      <c r="J928" s="49" t="str">
        <f>VLOOKUP(Table1[[#This Row],[Psoft No]],[1]Roster!$C$1:$AJ$1369,9,0)</f>
        <v>Night Shift</v>
      </c>
      <c r="K928" s="49" t="s">
        <v>76</v>
      </c>
      <c r="L928" s="49" t="str">
        <f>VLOOKUP(Table1[[#This Row],[Psoft No]],[1]Roster!$C$1:$AJ$1369,11,0)</f>
        <v>Wednesday</v>
      </c>
      <c r="M928" s="49" t="str">
        <f>VLOOKUP(Table1[[#This Row],[Psoft No]],[1]Roster!$C$1:$AJ$1369,12,0)</f>
        <v>Thursday</v>
      </c>
      <c r="N928" s="49" t="s">
        <v>79</v>
      </c>
      <c r="O928" s="49" t="s">
        <v>37</v>
      </c>
      <c r="P928" s="11" t="s">
        <v>80</v>
      </c>
      <c r="Q928" s="11" t="s">
        <v>96</v>
      </c>
      <c r="R928" s="11" t="s">
        <v>1055</v>
      </c>
      <c r="S928" s="11" t="s">
        <v>2651</v>
      </c>
      <c r="T928" s="126" t="str">
        <f>IF(COUNTIFS('DWD RAW File'!$E:$E,$B928,'DWD RAW File'!$AF:$AF,$C$1)&gt;0, IF(COUNTIFS('DWD RAW File'!$E:$E,$B928,'DWD RAW File'!$AF:$AF,$C$1,'DWD RAW File'!$AB:$AB,"Present")&gt;0,"6th Day OT","OFF"), IF(COUNTIFS('DWD RAW File'!$E:$E,$B928,'DWD RAW File'!$AG:$AG,$C$1)&gt;0, IF(COUNTIFS('DWD RAW File'!$E:$E,$B928,'DWD RAW File'!$AG:$AG,$C$1,'DWD RAW File'!$AB:$AB,"Present")&gt;0,"7th Day OT","OFF"), IF(COUNTIFS('DWD RAW File'!$E:$E,$B928,'DWD RAW File'!$AB:$AB,"Present")&gt;0, "P", IF(COUNTIFS('DWD RAW File'!$E:$E,$B928,'DWD RAW File'!$AB:$AB,"Not Present",'DWD RAW File'!$AK:$AK,"&lt;&gt;")&gt;0, _xlfn.XLOOKUP($B928,'DWD RAW File'!$E:$E,'DWD RAW File'!$AK:$AK,""), IF(COUNTIFS('DWD RAW File'!$E:$E,$B928,'DWD RAW File'!$AB:$AB,"Not Present",'DWD RAW File'!$AL:$AL,"&lt;&gt;")&gt;0, _xlfn.XLOOKUP($B928,'DWD RAW File'!$E:$E,'DWD RAW File'!$AL:$AL,""), "AB")))))</f>
        <v>OFF</v>
      </c>
      <c r="U928" s="97"/>
      <c r="V928" s="51">
        <v>45894</v>
      </c>
      <c r="W928" s="49" t="s">
        <v>1562</v>
      </c>
      <c r="X928" s="121" t="str">
        <f>VLOOKUP(Table1[[#This Row],[Psoft No]],[2]Roster_1788384531598!$E$1:$AU$1334,28,0)</f>
        <v>Wednesday</v>
      </c>
      <c r="Y928" s="121" t="b">
        <f>Table1[[#This Row],[Column1]]=Table1[[#This Row],[OFF1]]</f>
        <v>1</v>
      </c>
    </row>
    <row r="929" spans="1:25" ht="13" hidden="1" customHeight="1">
      <c r="A929" s="11">
        <v>923</v>
      </c>
      <c r="B929" s="47">
        <v>206889907</v>
      </c>
      <c r="C929" s="87" t="s">
        <v>1801</v>
      </c>
      <c r="D929" s="11" t="s">
        <v>1802</v>
      </c>
      <c r="E929" s="11" t="s">
        <v>31</v>
      </c>
      <c r="F929" s="48" t="s">
        <v>74</v>
      </c>
      <c r="G929" s="11" t="s">
        <v>64</v>
      </c>
      <c r="H929" s="11" t="s">
        <v>75</v>
      </c>
      <c r="I929" s="11">
        <v>1299</v>
      </c>
      <c r="J929" s="49" t="str">
        <f>VLOOKUP(Table1[[#This Row],[Psoft No]],[1]Roster!$C$1:$AJ$1369,9,0)</f>
        <v>Night Shift</v>
      </c>
      <c r="K929" s="49" t="s">
        <v>76</v>
      </c>
      <c r="L929" s="49" t="str">
        <f>VLOOKUP(Table1[[#This Row],[Psoft No]],[1]Roster!$C$1:$AJ$1369,11,0)</f>
        <v>Saturday</v>
      </c>
      <c r="M929" s="49" t="str">
        <f>VLOOKUP(Table1[[#This Row],[Psoft No]],[1]Roster!$C$1:$AJ$1369,12,0)</f>
        <v>Sunday</v>
      </c>
      <c r="N929" s="49" t="s">
        <v>89</v>
      </c>
      <c r="O929" s="49" t="s">
        <v>37</v>
      </c>
      <c r="P929" s="11" t="s">
        <v>80</v>
      </c>
      <c r="Q929" s="11" t="s">
        <v>96</v>
      </c>
      <c r="R929" s="49" t="s">
        <v>622</v>
      </c>
      <c r="S929" s="11" t="s">
        <v>623</v>
      </c>
      <c r="T929" s="126" t="str">
        <f>IF(COUNTIFS('DWD RAW File'!$E:$E,$B929,'DWD RAW File'!$AF:$AF,$C$1)&gt;0, IF(COUNTIFS('DWD RAW File'!$E:$E,$B929,'DWD RAW File'!$AF:$AF,$C$1,'DWD RAW File'!$AB:$AB,"Present")&gt;0,"6th Day OT","OFF"), IF(COUNTIFS('DWD RAW File'!$E:$E,$B929,'DWD RAW File'!$AG:$AG,$C$1)&gt;0, IF(COUNTIFS('DWD RAW File'!$E:$E,$B929,'DWD RAW File'!$AG:$AG,$C$1,'DWD RAW File'!$AB:$AB,"Present")&gt;0,"7th Day OT","OFF"), IF(COUNTIFS('DWD RAW File'!$E:$E,$B929,'DWD RAW File'!$AB:$AB,"Present")&gt;0, "P", IF(COUNTIFS('DWD RAW File'!$E:$E,$B929,'DWD RAW File'!$AB:$AB,"Not Present",'DWD RAW File'!$AK:$AK,"&lt;&gt;")&gt;0, _xlfn.XLOOKUP($B929,'DWD RAW File'!$E:$E,'DWD RAW File'!$AK:$AK,""), IF(COUNTIFS('DWD RAW File'!$E:$E,$B929,'DWD RAW File'!$AB:$AB,"Not Present",'DWD RAW File'!$AL:$AL,"&lt;&gt;")&gt;0, _xlfn.XLOOKUP($B929,'DWD RAW File'!$E:$E,'DWD RAW File'!$AL:$AL,""), "AB")))))</f>
        <v>P</v>
      </c>
      <c r="U929" s="97"/>
      <c r="V929" s="51">
        <v>46027</v>
      </c>
      <c r="W929" s="49" t="s">
        <v>1562</v>
      </c>
      <c r="X929" s="121" t="str">
        <f>VLOOKUP(Table1[[#This Row],[Psoft No]],[2]Roster_1788384531598!$E$1:$AU$1334,28,0)</f>
        <v>Saturday</v>
      </c>
      <c r="Y929" s="121" t="b">
        <f>Table1[[#This Row],[Column1]]=Table1[[#This Row],[OFF1]]</f>
        <v>1</v>
      </c>
    </row>
    <row r="930" spans="1:25" ht="13" customHeight="1">
      <c r="A930" s="11">
        <v>924</v>
      </c>
      <c r="B930" s="47">
        <v>204138496</v>
      </c>
      <c r="C930" s="87" t="s">
        <v>1015</v>
      </c>
      <c r="D930" s="11" t="s">
        <v>1016</v>
      </c>
      <c r="E930" s="48" t="s">
        <v>31</v>
      </c>
      <c r="F930" s="48" t="s">
        <v>74</v>
      </c>
      <c r="G930" s="11" t="s">
        <v>64</v>
      </c>
      <c r="H930" s="11" t="s">
        <v>75</v>
      </c>
      <c r="I930" s="11">
        <v>1299</v>
      </c>
      <c r="J930" s="49" t="str">
        <f>VLOOKUP(Table1[[#This Row],[Psoft No]],[1]Roster!$C$1:$AJ$1369,9,0)</f>
        <v>Night Shift</v>
      </c>
      <c r="K930" s="49" t="s">
        <v>76</v>
      </c>
      <c r="L930" s="49" t="str">
        <f>VLOOKUP(Table1[[#This Row],[Psoft No]],[1]Roster!$C$1:$AJ$1369,11,0)</f>
        <v>Friday</v>
      </c>
      <c r="M930" s="49" t="str">
        <f>VLOOKUP(Table1[[#This Row],[Psoft No]],[1]Roster!$C$1:$AJ$1369,12,0)</f>
        <v>Saturday</v>
      </c>
      <c r="N930" s="48" t="s">
        <v>79</v>
      </c>
      <c r="O930" s="49" t="s">
        <v>37</v>
      </c>
      <c r="P930" s="11" t="s">
        <v>80</v>
      </c>
      <c r="Q930" s="11" t="s">
        <v>81</v>
      </c>
      <c r="R930" s="49" t="s">
        <v>622</v>
      </c>
      <c r="S930" s="11" t="s">
        <v>623</v>
      </c>
      <c r="T930" s="126" t="s">
        <v>4</v>
      </c>
      <c r="U930" s="97"/>
      <c r="V930" s="51">
        <v>45565</v>
      </c>
      <c r="W930" s="49" t="s">
        <v>1562</v>
      </c>
      <c r="X930" s="121" t="str">
        <f>VLOOKUP(Table1[[#This Row],[Psoft No]],[2]Roster_1788384531598!$E$1:$AU$1334,28,0)</f>
        <v>Friday</v>
      </c>
      <c r="Y930" s="121" t="b">
        <f>Table1[[#This Row],[Column1]]=Table1[[#This Row],[OFF1]]</f>
        <v>1</v>
      </c>
    </row>
    <row r="931" spans="1:25" ht="13" hidden="1" customHeight="1">
      <c r="A931" s="11">
        <v>925</v>
      </c>
      <c r="B931" s="47">
        <v>205133783</v>
      </c>
      <c r="C931" s="87" t="s">
        <v>2041</v>
      </c>
      <c r="D931" s="11" t="s">
        <v>2042</v>
      </c>
      <c r="E931" s="48" t="s">
        <v>31</v>
      </c>
      <c r="F931" s="48" t="s">
        <v>74</v>
      </c>
      <c r="G931" s="11" t="s">
        <v>64</v>
      </c>
      <c r="H931" s="11" t="s">
        <v>75</v>
      </c>
      <c r="I931" s="11">
        <v>1299</v>
      </c>
      <c r="J931" s="49" t="str">
        <f>VLOOKUP(Table1[[#This Row],[Psoft No]],[1]Roster!$C$1:$AJ$1369,9,0)</f>
        <v>Day Shift</v>
      </c>
      <c r="K931" s="49" t="s">
        <v>76</v>
      </c>
      <c r="L931" s="49" t="str">
        <f>VLOOKUP(Table1[[#This Row],[Psoft No]],[1]Roster!$C$1:$AJ$1369,11,0)</f>
        <v>Monday</v>
      </c>
      <c r="M931" s="49" t="str">
        <f>VLOOKUP(Table1[[#This Row],[Psoft No]],[1]Roster!$C$1:$AJ$1369,12,0)</f>
        <v>Tuesday</v>
      </c>
      <c r="N931" s="49" t="s">
        <v>89</v>
      </c>
      <c r="O931" s="49" t="s">
        <v>37</v>
      </c>
      <c r="P931" s="11" t="s">
        <v>80</v>
      </c>
      <c r="Q931" s="11" t="s">
        <v>96</v>
      </c>
      <c r="R931" s="49" t="s">
        <v>2653</v>
      </c>
      <c r="S931" s="49" t="s">
        <v>637</v>
      </c>
      <c r="T931" s="126" t="str">
        <f>IF(COUNTIFS('DWD RAW File'!$E:$E,$B931,'DWD RAW File'!$AF:$AF,$C$1)&gt;0, IF(COUNTIFS('DWD RAW File'!$E:$E,$B931,'DWD RAW File'!$AF:$AF,$C$1,'DWD RAW File'!$AB:$AB,"Present")&gt;0,"6th Day OT","OFF"), IF(COUNTIFS('DWD RAW File'!$E:$E,$B931,'DWD RAW File'!$AG:$AG,$C$1)&gt;0, IF(COUNTIFS('DWD RAW File'!$E:$E,$B931,'DWD RAW File'!$AG:$AG,$C$1,'DWD RAW File'!$AB:$AB,"Present")&gt;0,"7th Day OT","OFF"), IF(COUNTIFS('DWD RAW File'!$E:$E,$B931,'DWD RAW File'!$AB:$AB,"Present")&gt;0, "P", IF(COUNTIFS('DWD RAW File'!$E:$E,$B931,'DWD RAW File'!$AB:$AB,"Not Present",'DWD RAW File'!$AK:$AK,"&lt;&gt;")&gt;0, _xlfn.XLOOKUP($B931,'DWD RAW File'!$E:$E,'DWD RAW File'!$AK:$AK,""), IF(COUNTIFS('DWD RAW File'!$E:$E,$B931,'DWD RAW File'!$AB:$AB,"Not Present",'DWD RAW File'!$AL:$AL,"&lt;&gt;")&gt;0, _xlfn.XLOOKUP($B931,'DWD RAW File'!$E:$E,'DWD RAW File'!$AL:$AL,""), "AB")))))</f>
        <v>P</v>
      </c>
      <c r="U931" s="97"/>
      <c r="V931" s="51">
        <v>46048</v>
      </c>
      <c r="W931" s="49" t="s">
        <v>1562</v>
      </c>
      <c r="X931" s="121" t="str">
        <f>VLOOKUP(Table1[[#This Row],[Psoft No]],[2]Roster_1788384531598!$E$1:$AU$1334,28,0)</f>
        <v>Monday</v>
      </c>
      <c r="Y931" s="121" t="b">
        <f>Table1[[#This Row],[Column1]]=Table1[[#This Row],[OFF1]]</f>
        <v>1</v>
      </c>
    </row>
    <row r="932" spans="1:25" ht="13" hidden="1" customHeight="1">
      <c r="A932" s="11">
        <v>926</v>
      </c>
      <c r="B932" s="47">
        <v>203879776</v>
      </c>
      <c r="C932" s="87" t="s">
        <v>1017</v>
      </c>
      <c r="D932" s="11" t="s">
        <v>1018</v>
      </c>
      <c r="E932" s="48" t="s">
        <v>31</v>
      </c>
      <c r="F932" s="48" t="s">
        <v>74</v>
      </c>
      <c r="G932" s="11" t="s">
        <v>64</v>
      </c>
      <c r="H932" s="11" t="s">
        <v>75</v>
      </c>
      <c r="I932" s="11">
        <v>1299</v>
      </c>
      <c r="J932" s="49" t="str">
        <f>VLOOKUP(Table1[[#This Row],[Psoft No]],[1]Roster!$C$1:$AJ$1369,9,0)</f>
        <v>Day Shift</v>
      </c>
      <c r="K932" s="49" t="s">
        <v>76</v>
      </c>
      <c r="L932" s="49" t="str">
        <f>VLOOKUP(Table1[[#This Row],[Psoft No]],[1]Roster!$C$1:$AJ$1369,11,0)</f>
        <v>Saturday</v>
      </c>
      <c r="M932" s="49" t="str">
        <f>VLOOKUP(Table1[[#This Row],[Psoft No]],[1]Roster!$C$1:$AJ$1369,12,0)</f>
        <v>Sunday</v>
      </c>
      <c r="N932" s="48" t="s">
        <v>86</v>
      </c>
      <c r="O932" s="49" t="s">
        <v>37</v>
      </c>
      <c r="P932" s="11" t="s">
        <v>80</v>
      </c>
      <c r="Q932" s="11" t="s">
        <v>99</v>
      </c>
      <c r="R932" s="49" t="s">
        <v>642</v>
      </c>
      <c r="S932" s="11" t="s">
        <v>1775</v>
      </c>
      <c r="T932" s="126" t="s">
        <v>7</v>
      </c>
      <c r="U932" s="97"/>
      <c r="V932" s="51">
        <v>45558</v>
      </c>
      <c r="W932" s="49" t="s">
        <v>1561</v>
      </c>
      <c r="X932" s="121" t="str">
        <f>VLOOKUP(Table1[[#This Row],[Psoft No]],[2]Roster_1788384531598!$E$1:$AU$1334,28,0)</f>
        <v>Saturday</v>
      </c>
      <c r="Y932" s="121" t="b">
        <f>Table1[[#This Row],[Column1]]=Table1[[#This Row],[OFF1]]</f>
        <v>1</v>
      </c>
    </row>
    <row r="933" spans="1:25" ht="13" hidden="1" customHeight="1">
      <c r="A933" s="11">
        <v>927</v>
      </c>
      <c r="B933" s="47">
        <v>204975662</v>
      </c>
      <c r="C933" s="88" t="s">
        <v>2025</v>
      </c>
      <c r="D933" s="11" t="s">
        <v>2026</v>
      </c>
      <c r="E933" s="48" t="s">
        <v>31</v>
      </c>
      <c r="F933" s="48" t="s">
        <v>74</v>
      </c>
      <c r="G933" s="11" t="s">
        <v>64</v>
      </c>
      <c r="H933" s="11" t="s">
        <v>75</v>
      </c>
      <c r="I933" s="11">
        <v>1299</v>
      </c>
      <c r="J933" s="49" t="str">
        <f>VLOOKUP(Table1[[#This Row],[Psoft No]],[1]Roster!$C$1:$AJ$1369,9,0)</f>
        <v>Day Shift</v>
      </c>
      <c r="K933" s="49" t="s">
        <v>76</v>
      </c>
      <c r="L933" s="49" t="str">
        <f>VLOOKUP(Table1[[#This Row],[Psoft No]],[1]Roster!$C$1:$AJ$1369,11,0)</f>
        <v>Friday</v>
      </c>
      <c r="M933" s="49" t="str">
        <f>VLOOKUP(Table1[[#This Row],[Psoft No]],[1]Roster!$C$1:$AJ$1369,12,0)</f>
        <v>Saturday</v>
      </c>
      <c r="N933" s="49" t="s">
        <v>89</v>
      </c>
      <c r="O933" s="49" t="s">
        <v>37</v>
      </c>
      <c r="P933" s="11" t="s">
        <v>80</v>
      </c>
      <c r="Q933" s="11" t="s">
        <v>96</v>
      </c>
      <c r="R933" s="11" t="s">
        <v>2772</v>
      </c>
      <c r="S933" s="11" t="s">
        <v>2650</v>
      </c>
      <c r="T933" s="126" t="str">
        <f>IF(COUNTIFS('DWD RAW File'!$E:$E,$B933,'DWD RAW File'!$AF:$AF,$C$1)&gt;0, IF(COUNTIFS('DWD RAW File'!$E:$E,$B933,'DWD RAW File'!$AF:$AF,$C$1,'DWD RAW File'!$AB:$AB,"Present")&gt;0,"6th Day OT","OFF"), IF(COUNTIFS('DWD RAW File'!$E:$E,$B933,'DWD RAW File'!$AG:$AG,$C$1)&gt;0, IF(COUNTIFS('DWD RAW File'!$E:$E,$B933,'DWD RAW File'!$AG:$AG,$C$1,'DWD RAW File'!$AB:$AB,"Present")&gt;0,"7th Day OT","OFF"), IF(COUNTIFS('DWD RAW File'!$E:$E,$B933,'DWD RAW File'!$AB:$AB,"Present")&gt;0, "P", IF(COUNTIFS('DWD RAW File'!$E:$E,$B933,'DWD RAW File'!$AB:$AB,"Not Present",'DWD RAW File'!$AK:$AK,"&lt;&gt;")&gt;0, _xlfn.XLOOKUP($B933,'DWD RAW File'!$E:$E,'DWD RAW File'!$AK:$AK,""), IF(COUNTIFS('DWD RAW File'!$E:$E,$B933,'DWD RAW File'!$AB:$AB,"Not Present",'DWD RAW File'!$AL:$AL,"&lt;&gt;")&gt;0, _xlfn.XLOOKUP($B933,'DWD RAW File'!$E:$E,'DWD RAW File'!$AL:$AL,""), "AB")))))</f>
        <v>P</v>
      </c>
      <c r="U933" s="97"/>
      <c r="V933" s="51">
        <v>46048</v>
      </c>
      <c r="W933" s="49" t="s">
        <v>1562</v>
      </c>
      <c r="X933" s="121" t="str">
        <f>VLOOKUP(Table1[[#This Row],[Psoft No]],[2]Roster_1788384531598!$E$1:$AU$1334,28,0)</f>
        <v>Friday</v>
      </c>
      <c r="Y933" s="121" t="b">
        <f>Table1[[#This Row],[Column1]]=Table1[[#This Row],[OFF1]]</f>
        <v>1</v>
      </c>
    </row>
    <row r="934" spans="1:25" ht="13" hidden="1" customHeight="1">
      <c r="A934" s="11">
        <v>928</v>
      </c>
      <c r="B934" s="47">
        <v>206192541</v>
      </c>
      <c r="C934" s="87" t="s">
        <v>1592</v>
      </c>
      <c r="D934" s="11" t="s">
        <v>1588</v>
      </c>
      <c r="E934" s="48" t="s">
        <v>31</v>
      </c>
      <c r="F934" s="48" t="s">
        <v>74</v>
      </c>
      <c r="G934" s="11" t="s">
        <v>64</v>
      </c>
      <c r="H934" s="11" t="s">
        <v>75</v>
      </c>
      <c r="I934" s="11">
        <v>1299</v>
      </c>
      <c r="J934" s="49" t="str">
        <f>VLOOKUP(Table1[[#This Row],[Psoft No]],[1]Roster!$C$1:$AJ$1369,9,0)</f>
        <v>Night Shift</v>
      </c>
      <c r="K934" s="49" t="s">
        <v>76</v>
      </c>
      <c r="L934" s="49" t="str">
        <f>VLOOKUP(Table1[[#This Row],[Psoft No]],[1]Roster!$C$1:$AJ$1369,11,0)</f>
        <v>Friday</v>
      </c>
      <c r="M934" s="49" t="str">
        <f>VLOOKUP(Table1[[#This Row],[Psoft No]],[1]Roster!$C$1:$AJ$1369,12,0)</f>
        <v>Saturday</v>
      </c>
      <c r="N934" s="49" t="s">
        <v>89</v>
      </c>
      <c r="O934" s="49" t="s">
        <v>37</v>
      </c>
      <c r="P934" s="11" t="s">
        <v>80</v>
      </c>
      <c r="Q934" s="11" t="s">
        <v>96</v>
      </c>
      <c r="R934" s="49" t="s">
        <v>622</v>
      </c>
      <c r="S934" s="11" t="s">
        <v>623</v>
      </c>
      <c r="T934" s="126" t="str">
        <f>IF(COUNTIFS('DWD RAW File'!$E:$E,$B934,'DWD RAW File'!$AF:$AF,$C$1)&gt;0, IF(COUNTIFS('DWD RAW File'!$E:$E,$B934,'DWD RAW File'!$AF:$AF,$C$1,'DWD RAW File'!$AB:$AB,"Present")&gt;0,"6th Day OT","OFF"), IF(COUNTIFS('DWD RAW File'!$E:$E,$B934,'DWD RAW File'!$AG:$AG,$C$1)&gt;0, IF(COUNTIFS('DWD RAW File'!$E:$E,$B934,'DWD RAW File'!$AG:$AG,$C$1,'DWD RAW File'!$AB:$AB,"Present")&gt;0,"7th Day OT","OFF"), IF(COUNTIFS('DWD RAW File'!$E:$E,$B934,'DWD RAW File'!$AB:$AB,"Present")&gt;0, "P", IF(COUNTIFS('DWD RAW File'!$E:$E,$B934,'DWD RAW File'!$AB:$AB,"Not Present",'DWD RAW File'!$AK:$AK,"&lt;&gt;")&gt;0, _xlfn.XLOOKUP($B934,'DWD RAW File'!$E:$E,'DWD RAW File'!$AK:$AK,""), IF(COUNTIFS('DWD RAW File'!$E:$E,$B934,'DWD RAW File'!$AB:$AB,"Not Present",'DWD RAW File'!$AL:$AL,"&lt;&gt;")&gt;0, _xlfn.XLOOKUP($B934,'DWD RAW File'!$E:$E,'DWD RAW File'!$AL:$AL,""), "AB")))))</f>
        <v>P</v>
      </c>
      <c r="U934" s="97"/>
      <c r="V934" s="51">
        <v>45936</v>
      </c>
      <c r="W934" s="49" t="s">
        <v>1562</v>
      </c>
      <c r="X934" s="121" t="str">
        <f>VLOOKUP(Table1[[#This Row],[Psoft No]],[2]Roster_1788384531598!$E$1:$AU$1334,28,0)</f>
        <v>Friday</v>
      </c>
      <c r="Y934" s="121" t="b">
        <f>Table1[[#This Row],[Column1]]=Table1[[#This Row],[OFF1]]</f>
        <v>1</v>
      </c>
    </row>
    <row r="935" spans="1:25" ht="13" hidden="1" customHeight="1">
      <c r="A935" s="11">
        <v>929</v>
      </c>
      <c r="B935" s="47">
        <v>206886636</v>
      </c>
      <c r="C935" s="87" t="s">
        <v>1803</v>
      </c>
      <c r="D935" s="11" t="s">
        <v>1804</v>
      </c>
      <c r="E935" s="11" t="s">
        <v>31</v>
      </c>
      <c r="F935" s="48" t="s">
        <v>74</v>
      </c>
      <c r="G935" s="11" t="s">
        <v>64</v>
      </c>
      <c r="H935" s="11" t="s">
        <v>75</v>
      </c>
      <c r="I935" s="11">
        <v>1299</v>
      </c>
      <c r="J935" s="49" t="str">
        <f>VLOOKUP(Table1[[#This Row],[Psoft No]],[1]Roster!$C$1:$AJ$1369,9,0)</f>
        <v>Night Shift</v>
      </c>
      <c r="K935" s="49" t="s">
        <v>76</v>
      </c>
      <c r="L935" s="49" t="str">
        <f>VLOOKUP(Table1[[#This Row],[Psoft No]],[1]Roster!$C$1:$AJ$1369,11,0)</f>
        <v>Sunday</v>
      </c>
      <c r="M935" s="49" t="str">
        <f>VLOOKUP(Table1[[#This Row],[Psoft No]],[1]Roster!$C$1:$AJ$1369,12,0)</f>
        <v>Monday</v>
      </c>
      <c r="N935" s="49" t="s">
        <v>89</v>
      </c>
      <c r="O935" s="49" t="s">
        <v>37</v>
      </c>
      <c r="P935" s="11" t="s">
        <v>80</v>
      </c>
      <c r="Q935" s="11" t="s">
        <v>96</v>
      </c>
      <c r="R935" s="11" t="s">
        <v>1055</v>
      </c>
      <c r="S935" s="11" t="s">
        <v>2651</v>
      </c>
      <c r="T935" s="126" t="str">
        <f>IF(COUNTIFS('DWD RAW File'!$E:$E,$B935,'DWD RAW File'!$AF:$AF,$C$1)&gt;0, IF(COUNTIFS('DWD RAW File'!$E:$E,$B935,'DWD RAW File'!$AF:$AF,$C$1,'DWD RAW File'!$AB:$AB,"Present")&gt;0,"6th Day OT","OFF"), IF(COUNTIFS('DWD RAW File'!$E:$E,$B935,'DWD RAW File'!$AG:$AG,$C$1)&gt;0, IF(COUNTIFS('DWD RAW File'!$E:$E,$B935,'DWD RAW File'!$AG:$AG,$C$1,'DWD RAW File'!$AB:$AB,"Present")&gt;0,"7th Day OT","OFF"), IF(COUNTIFS('DWD RAW File'!$E:$E,$B935,'DWD RAW File'!$AB:$AB,"Present")&gt;0, "P", IF(COUNTIFS('DWD RAW File'!$E:$E,$B935,'DWD RAW File'!$AB:$AB,"Not Present",'DWD RAW File'!$AK:$AK,"&lt;&gt;")&gt;0, _xlfn.XLOOKUP($B935,'DWD RAW File'!$E:$E,'DWD RAW File'!$AK:$AK,""), IF(COUNTIFS('DWD RAW File'!$E:$E,$B935,'DWD RAW File'!$AB:$AB,"Not Present",'DWD RAW File'!$AL:$AL,"&lt;&gt;")&gt;0, _xlfn.XLOOKUP($B935,'DWD RAW File'!$E:$E,'DWD RAW File'!$AL:$AL,""), "AB")))))</f>
        <v>P</v>
      </c>
      <c r="U935" s="97"/>
      <c r="V935" s="51">
        <v>46027</v>
      </c>
      <c r="W935" s="49" t="s">
        <v>1562</v>
      </c>
      <c r="X935" s="121" t="str">
        <f>VLOOKUP(Table1[[#This Row],[Psoft No]],[2]Roster_1788384531598!$E$1:$AU$1334,28,0)</f>
        <v>Sunday</v>
      </c>
      <c r="Y935" s="121" t="b">
        <f>Table1[[#This Row],[Column1]]=Table1[[#This Row],[OFF1]]</f>
        <v>1</v>
      </c>
    </row>
    <row r="936" spans="1:25" ht="13" hidden="1" customHeight="1">
      <c r="A936" s="11">
        <v>930</v>
      </c>
      <c r="B936" s="47">
        <v>201857481</v>
      </c>
      <c r="C936" s="87" t="s">
        <v>1019</v>
      </c>
      <c r="D936" s="11" t="s">
        <v>1020</v>
      </c>
      <c r="E936" s="48" t="s">
        <v>31</v>
      </c>
      <c r="F936" s="48" t="s">
        <v>74</v>
      </c>
      <c r="G936" s="11" t="s">
        <v>64</v>
      </c>
      <c r="H936" s="11" t="s">
        <v>75</v>
      </c>
      <c r="I936" s="11">
        <v>1299</v>
      </c>
      <c r="J936" s="49" t="str">
        <f>VLOOKUP(Table1[[#This Row],[Psoft No]],[1]Roster!$C$1:$AJ$1369,9,0)</f>
        <v>Night Shift</v>
      </c>
      <c r="K936" s="49" t="s">
        <v>76</v>
      </c>
      <c r="L936" s="49" t="str">
        <f>VLOOKUP(Table1[[#This Row],[Psoft No]],[1]Roster!$C$1:$AJ$1369,11,0)</f>
        <v>Wednesday</v>
      </c>
      <c r="M936" s="49" t="str">
        <f>VLOOKUP(Table1[[#This Row],[Psoft No]],[1]Roster!$C$1:$AJ$1369,12,0)</f>
        <v>Thursday</v>
      </c>
      <c r="N936" s="48" t="s">
        <v>86</v>
      </c>
      <c r="O936" s="49" t="s">
        <v>37</v>
      </c>
      <c r="P936" s="11" t="s">
        <v>80</v>
      </c>
      <c r="Q936" s="11" t="s">
        <v>87</v>
      </c>
      <c r="R936" s="49" t="s">
        <v>622</v>
      </c>
      <c r="S936" s="11" t="s">
        <v>623</v>
      </c>
      <c r="T936" s="126" t="str">
        <f>IF(COUNTIFS('DWD RAW File'!$E:$E,$B936,'DWD RAW File'!$AF:$AF,$C$1)&gt;0, IF(COUNTIFS('DWD RAW File'!$E:$E,$B936,'DWD RAW File'!$AF:$AF,$C$1,'DWD RAW File'!$AB:$AB,"Present")&gt;0,"6th Day OT","OFF"), IF(COUNTIFS('DWD RAW File'!$E:$E,$B936,'DWD RAW File'!$AG:$AG,$C$1)&gt;0, IF(COUNTIFS('DWD RAW File'!$E:$E,$B936,'DWD RAW File'!$AG:$AG,$C$1,'DWD RAW File'!$AB:$AB,"Present")&gt;0,"7th Day OT","OFF"), IF(COUNTIFS('DWD RAW File'!$E:$E,$B936,'DWD RAW File'!$AB:$AB,"Present")&gt;0, "P", IF(COUNTIFS('DWD RAW File'!$E:$E,$B936,'DWD RAW File'!$AB:$AB,"Not Present",'DWD RAW File'!$AK:$AK,"&lt;&gt;")&gt;0, _xlfn.XLOOKUP($B936,'DWD RAW File'!$E:$E,'DWD RAW File'!$AK:$AK,""), IF(COUNTIFS('DWD RAW File'!$E:$E,$B936,'DWD RAW File'!$AB:$AB,"Not Present",'DWD RAW File'!$AL:$AL,"&lt;&gt;")&gt;0, _xlfn.XLOOKUP($B936,'DWD RAW File'!$E:$E,'DWD RAW File'!$AL:$AL,""), "AB")))))</f>
        <v>OFF</v>
      </c>
      <c r="U936" s="97"/>
      <c r="V936" s="51">
        <v>45586</v>
      </c>
      <c r="W936" s="49" t="s">
        <v>1561</v>
      </c>
      <c r="X936" s="121" t="str">
        <f>VLOOKUP(Table1[[#This Row],[Psoft No]],[2]Roster_1788384531598!$E$1:$AU$1334,28,0)</f>
        <v>Wednesday</v>
      </c>
      <c r="Y936" s="121" t="b">
        <f>Table1[[#This Row],[Column1]]=Table1[[#This Row],[OFF1]]</f>
        <v>1</v>
      </c>
    </row>
    <row r="937" spans="1:25" ht="13" hidden="1" customHeight="1">
      <c r="A937" s="11">
        <v>931</v>
      </c>
      <c r="B937" s="47">
        <v>204011575</v>
      </c>
      <c r="C937" s="87" t="s">
        <v>2349</v>
      </c>
      <c r="D937" s="11" t="s">
        <v>2350</v>
      </c>
      <c r="E937" s="48" t="s">
        <v>31</v>
      </c>
      <c r="F937" s="48" t="s">
        <v>74</v>
      </c>
      <c r="G937" s="11" t="s">
        <v>64</v>
      </c>
      <c r="H937" s="11" t="s">
        <v>75</v>
      </c>
      <c r="I937" s="11">
        <v>1299</v>
      </c>
      <c r="J937" s="49" t="str">
        <f>VLOOKUP(Table1[[#This Row],[Psoft No]],[1]Roster!$C$1:$AJ$1369,9,0)</f>
        <v>Day Shift</v>
      </c>
      <c r="K937" s="49" t="s">
        <v>76</v>
      </c>
      <c r="L937" s="49" t="str">
        <f>VLOOKUP(Table1[[#This Row],[Psoft No]],[1]Roster!$C$1:$AJ$1369,11,0)</f>
        <v>Monday</v>
      </c>
      <c r="M937" s="49" t="str">
        <f>VLOOKUP(Table1[[#This Row],[Psoft No]],[1]Roster!$C$1:$AJ$1369,12,0)</f>
        <v>Tuesday</v>
      </c>
      <c r="N937" s="49" t="s">
        <v>89</v>
      </c>
      <c r="O937" s="49" t="s">
        <v>37</v>
      </c>
      <c r="P937" s="11" t="s">
        <v>80</v>
      </c>
      <c r="Q937" s="11" t="s">
        <v>90</v>
      </c>
      <c r="R937" s="11" t="s">
        <v>634</v>
      </c>
      <c r="S937" s="11" t="s">
        <v>2652</v>
      </c>
      <c r="T937" s="126" t="str">
        <f>IF(COUNTIFS('DWD RAW File'!$E:$E,$B937,'DWD RAW File'!$AF:$AF,$C$1)&gt;0, IF(COUNTIFS('DWD RAW File'!$E:$E,$B937,'DWD RAW File'!$AF:$AF,$C$1,'DWD RAW File'!$AB:$AB,"Present")&gt;0,"6th Day OT","OFF"), IF(COUNTIFS('DWD RAW File'!$E:$E,$B937,'DWD RAW File'!$AG:$AG,$C$1)&gt;0, IF(COUNTIFS('DWD RAW File'!$E:$E,$B937,'DWD RAW File'!$AG:$AG,$C$1,'DWD RAW File'!$AB:$AB,"Present")&gt;0,"7th Day OT","OFF"), IF(COUNTIFS('DWD RAW File'!$E:$E,$B937,'DWD RAW File'!$AB:$AB,"Present")&gt;0, "P", IF(COUNTIFS('DWD RAW File'!$E:$E,$B937,'DWD RAW File'!$AB:$AB,"Not Present",'DWD RAW File'!$AK:$AK,"&lt;&gt;")&gt;0, _xlfn.XLOOKUP($B937,'DWD RAW File'!$E:$E,'DWD RAW File'!$AK:$AK,""), IF(COUNTIFS('DWD RAW File'!$E:$E,$B937,'DWD RAW File'!$AB:$AB,"Not Present",'DWD RAW File'!$AL:$AL,"&lt;&gt;")&gt;0, _xlfn.XLOOKUP($B937,'DWD RAW File'!$E:$E,'DWD RAW File'!$AL:$AL,""), "AB")))))</f>
        <v>P</v>
      </c>
      <c r="U937" s="97"/>
      <c r="V937" s="51">
        <v>45551</v>
      </c>
      <c r="W937" s="49" t="s">
        <v>1563</v>
      </c>
      <c r="X937" s="121" t="str">
        <f>VLOOKUP(Table1[[#This Row],[Psoft No]],[2]Roster_1788384531598!$E$1:$AU$1334,28,0)</f>
        <v>Monday</v>
      </c>
      <c r="Y937" s="121" t="b">
        <f>Table1[[#This Row],[Column1]]=Table1[[#This Row],[OFF1]]</f>
        <v>1</v>
      </c>
    </row>
    <row r="938" spans="1:25" ht="13" hidden="1" customHeight="1">
      <c r="A938" s="11">
        <v>932</v>
      </c>
      <c r="B938" s="47">
        <v>112851838</v>
      </c>
      <c r="C938" s="87" t="s">
        <v>2150</v>
      </c>
      <c r="D938" s="11" t="s">
        <v>2151</v>
      </c>
      <c r="E938" s="48" t="s">
        <v>31</v>
      </c>
      <c r="F938" s="48" t="s">
        <v>74</v>
      </c>
      <c r="G938" s="11" t="s">
        <v>64</v>
      </c>
      <c r="H938" s="11" t="s">
        <v>75</v>
      </c>
      <c r="I938" s="11">
        <v>1299</v>
      </c>
      <c r="J938" s="49" t="str">
        <f>VLOOKUP(Table1[[#This Row],[Psoft No]],[1]Roster!$C$1:$AJ$1369,9,0)</f>
        <v>Night Shift</v>
      </c>
      <c r="K938" s="49" t="s">
        <v>76</v>
      </c>
      <c r="L938" s="49" t="str">
        <f>VLOOKUP(Table1[[#This Row],[Psoft No]],[1]Roster!$C$1:$AJ$1369,11,0)</f>
        <v>Friday</v>
      </c>
      <c r="M938" s="49" t="str">
        <f>VLOOKUP(Table1[[#This Row],[Psoft No]],[1]Roster!$C$1:$AJ$1369,12,0)</f>
        <v>Saturday</v>
      </c>
      <c r="N938" s="48" t="s">
        <v>86</v>
      </c>
      <c r="O938" s="49" t="s">
        <v>37</v>
      </c>
      <c r="P938" s="11" t="s">
        <v>80</v>
      </c>
      <c r="Q938" s="11" t="s">
        <v>87</v>
      </c>
      <c r="R938" s="49" t="s">
        <v>622</v>
      </c>
      <c r="S938" s="11" t="s">
        <v>623</v>
      </c>
      <c r="T938" s="126" t="str">
        <f>IF(COUNTIFS('DWD RAW File'!$E:$E,$B938,'DWD RAW File'!$AF:$AF,$C$1)&gt;0, IF(COUNTIFS('DWD RAW File'!$E:$E,$B938,'DWD RAW File'!$AF:$AF,$C$1,'DWD RAW File'!$AB:$AB,"Present")&gt;0,"6th Day OT","OFF"), IF(COUNTIFS('DWD RAW File'!$E:$E,$B938,'DWD RAW File'!$AG:$AG,$C$1)&gt;0, IF(COUNTIFS('DWD RAW File'!$E:$E,$B938,'DWD RAW File'!$AG:$AG,$C$1,'DWD RAW File'!$AB:$AB,"Present")&gt;0,"7th Day OT","OFF"), IF(COUNTIFS('DWD RAW File'!$E:$E,$B938,'DWD RAW File'!$AB:$AB,"Present")&gt;0, "P", IF(COUNTIFS('DWD RAW File'!$E:$E,$B938,'DWD RAW File'!$AB:$AB,"Not Present",'DWD RAW File'!$AK:$AK,"&lt;&gt;")&gt;0, _xlfn.XLOOKUP($B938,'DWD RAW File'!$E:$E,'DWD RAW File'!$AK:$AK,""), IF(COUNTIFS('DWD RAW File'!$E:$E,$B938,'DWD RAW File'!$AB:$AB,"Not Present",'DWD RAW File'!$AL:$AL,"&lt;&gt;")&gt;0, _xlfn.XLOOKUP($B938,'DWD RAW File'!$E:$E,'DWD RAW File'!$AL:$AL,""), "AB")))))</f>
        <v>P</v>
      </c>
      <c r="U938" s="97"/>
      <c r="V938" s="51">
        <v>45586</v>
      </c>
      <c r="W938" s="49" t="s">
        <v>1561</v>
      </c>
      <c r="X938" s="121" t="str">
        <f>VLOOKUP(Table1[[#This Row],[Psoft No]],[2]Roster_1788384531598!$E$1:$AU$1334,28,0)</f>
        <v>Friday</v>
      </c>
      <c r="Y938" s="121" t="b">
        <f>Table1[[#This Row],[Column1]]=Table1[[#This Row],[OFF1]]</f>
        <v>1</v>
      </c>
    </row>
    <row r="939" spans="1:25" ht="13" hidden="1" customHeight="1">
      <c r="A939" s="11">
        <v>933</v>
      </c>
      <c r="B939" s="47">
        <v>204116441</v>
      </c>
      <c r="C939" s="87" t="s">
        <v>1021</v>
      </c>
      <c r="D939" s="11" t="s">
        <v>1022</v>
      </c>
      <c r="E939" s="48" t="s">
        <v>31</v>
      </c>
      <c r="F939" s="48" t="s">
        <v>74</v>
      </c>
      <c r="G939" s="11" t="s">
        <v>64</v>
      </c>
      <c r="H939" s="11" t="s">
        <v>75</v>
      </c>
      <c r="I939" s="11">
        <v>1299</v>
      </c>
      <c r="J939" s="49" t="str">
        <f>VLOOKUP(Table1[[#This Row],[Psoft No]],[1]Roster!$C$1:$AJ$1369,9,0)</f>
        <v>Night Shift</v>
      </c>
      <c r="K939" s="49" t="s">
        <v>76</v>
      </c>
      <c r="L939" s="49" t="s">
        <v>36</v>
      </c>
      <c r="M939" s="49" t="str">
        <f>VLOOKUP(Table1[[#This Row],[Psoft No]],[1]Roster!$C$1:$AJ$1369,12,0)</f>
        <v>Thursday</v>
      </c>
      <c r="N939" s="48" t="s">
        <v>86</v>
      </c>
      <c r="O939" s="49" t="s">
        <v>37</v>
      </c>
      <c r="P939" s="11" t="s">
        <v>80</v>
      </c>
      <c r="Q939" s="11" t="s">
        <v>87</v>
      </c>
      <c r="R939" s="11" t="s">
        <v>1055</v>
      </c>
      <c r="S939" s="11" t="s">
        <v>2651</v>
      </c>
      <c r="T939" s="126" t="s">
        <v>1</v>
      </c>
      <c r="U939" s="97" t="s">
        <v>2930</v>
      </c>
      <c r="V939" s="51">
        <v>45561</v>
      </c>
      <c r="W939" s="49" t="s">
        <v>1561</v>
      </c>
      <c r="X939" s="121" t="str">
        <f>VLOOKUP(Table1[[#This Row],[Psoft No]],[2]Roster_1788384531598!$E$1:$AU$1334,28,0)</f>
        <v>Wednesday</v>
      </c>
      <c r="Y939" s="121" t="b">
        <f>Table1[[#This Row],[Column1]]=Table1[[#This Row],[OFF1]]</f>
        <v>0</v>
      </c>
    </row>
    <row r="940" spans="1:25" ht="13" hidden="1" customHeight="1">
      <c r="A940" s="11">
        <v>934</v>
      </c>
      <c r="B940" s="47">
        <v>206136721</v>
      </c>
      <c r="C940" s="87" t="s">
        <v>1023</v>
      </c>
      <c r="D940" s="11" t="s">
        <v>1024</v>
      </c>
      <c r="E940" s="48" t="s">
        <v>31</v>
      </c>
      <c r="F940" s="48" t="s">
        <v>74</v>
      </c>
      <c r="G940" s="11" t="s">
        <v>64</v>
      </c>
      <c r="H940" s="11" t="s">
        <v>75</v>
      </c>
      <c r="I940" s="11">
        <v>1299</v>
      </c>
      <c r="J940" s="49" t="str">
        <f>VLOOKUP(Table1[[#This Row],[Psoft No]],[1]Roster!$C$1:$AJ$1369,9,0)</f>
        <v>Night Shift</v>
      </c>
      <c r="K940" s="49" t="s">
        <v>76</v>
      </c>
      <c r="L940" s="49" t="str">
        <f>VLOOKUP(Table1[[#This Row],[Psoft No]],[1]Roster!$C$1:$AJ$1369,11,0)</f>
        <v>Saturday</v>
      </c>
      <c r="M940" s="49" t="str">
        <f>VLOOKUP(Table1[[#This Row],[Psoft No]],[1]Roster!$C$1:$AJ$1369,12,0)</f>
        <v>Sunday</v>
      </c>
      <c r="N940" s="49" t="s">
        <v>89</v>
      </c>
      <c r="O940" s="49" t="s">
        <v>37</v>
      </c>
      <c r="P940" s="11" t="s">
        <v>80</v>
      </c>
      <c r="Q940" s="11" t="s">
        <v>81</v>
      </c>
      <c r="R940" s="11" t="s">
        <v>626</v>
      </c>
      <c r="S940" s="11" t="s">
        <v>627</v>
      </c>
      <c r="T940" s="126" t="str">
        <f>IF(COUNTIFS('DWD RAW File'!$E:$E,$B940,'DWD RAW File'!$AF:$AF,$C$1)&gt;0, IF(COUNTIFS('DWD RAW File'!$E:$E,$B940,'DWD RAW File'!$AF:$AF,$C$1,'DWD RAW File'!$AB:$AB,"Present")&gt;0,"6th Day OT","OFF"), IF(COUNTIFS('DWD RAW File'!$E:$E,$B940,'DWD RAW File'!$AG:$AG,$C$1)&gt;0, IF(COUNTIFS('DWD RAW File'!$E:$E,$B940,'DWD RAW File'!$AG:$AG,$C$1,'DWD RAW File'!$AB:$AB,"Present")&gt;0,"7th Day OT","OFF"), IF(COUNTIFS('DWD RAW File'!$E:$E,$B940,'DWD RAW File'!$AB:$AB,"Present")&gt;0, "P", IF(COUNTIFS('DWD RAW File'!$E:$E,$B940,'DWD RAW File'!$AB:$AB,"Not Present",'DWD RAW File'!$AK:$AK,"&lt;&gt;")&gt;0, _xlfn.XLOOKUP($B940,'DWD RAW File'!$E:$E,'DWD RAW File'!$AK:$AK,""), IF(COUNTIFS('DWD RAW File'!$E:$E,$B940,'DWD RAW File'!$AB:$AB,"Not Present",'DWD RAW File'!$AL:$AL,"&lt;&gt;")&gt;0, _xlfn.XLOOKUP($B940,'DWD RAW File'!$E:$E,'DWD RAW File'!$AL:$AL,""), "AB")))))</f>
        <v>P</v>
      </c>
      <c r="U940" s="97"/>
      <c r="V940" s="51">
        <v>45929</v>
      </c>
      <c r="W940" s="49" t="s">
        <v>1562</v>
      </c>
      <c r="X940" s="121" t="str">
        <f>VLOOKUP(Table1[[#This Row],[Psoft No]],[2]Roster_1788384531598!$E$1:$AU$1334,28,0)</f>
        <v>Saturday</v>
      </c>
      <c r="Y940" s="121" t="b">
        <f>Table1[[#This Row],[Column1]]=Table1[[#This Row],[OFF1]]</f>
        <v>1</v>
      </c>
    </row>
    <row r="941" spans="1:25" ht="13" hidden="1" customHeight="1">
      <c r="A941" s="11">
        <v>935</v>
      </c>
      <c r="B941" s="90">
        <v>204072300</v>
      </c>
      <c r="C941" s="47" t="s">
        <v>2732</v>
      </c>
      <c r="D941" s="87" t="s">
        <v>2733</v>
      </c>
      <c r="E941" s="48" t="s">
        <v>31</v>
      </c>
      <c r="F941" s="48" t="s">
        <v>74</v>
      </c>
      <c r="G941" s="11" t="s">
        <v>64</v>
      </c>
      <c r="H941" s="11" t="s">
        <v>75</v>
      </c>
      <c r="I941" s="11">
        <v>1299</v>
      </c>
      <c r="J941" s="49" t="str">
        <f>VLOOKUP(Table1[[#This Row],[Psoft No]],[1]Roster!$C$1:$AJ$1369,9,0)</f>
        <v>Night Shift</v>
      </c>
      <c r="K941" s="49" t="s">
        <v>76</v>
      </c>
      <c r="L941" s="49" t="str">
        <f>VLOOKUP(Table1[[#This Row],[Psoft No]],[1]Roster!$C$1:$AJ$1369,11,0)</f>
        <v>Tuesday</v>
      </c>
      <c r="M941" s="49" t="str">
        <f>VLOOKUP(Table1[[#This Row],[Psoft No]],[1]Roster!$C$1:$AJ$1369,12,0)</f>
        <v>Wednesday</v>
      </c>
      <c r="N941" s="48" t="s">
        <v>86</v>
      </c>
      <c r="O941" s="49" t="s">
        <v>37</v>
      </c>
      <c r="P941" s="11" t="s">
        <v>80</v>
      </c>
      <c r="Q941" s="11" t="s">
        <v>90</v>
      </c>
      <c r="R941" s="11" t="s">
        <v>2773</v>
      </c>
      <c r="S941" s="11" t="s">
        <v>2774</v>
      </c>
      <c r="T941" s="126" t="str">
        <f>IF(COUNTIFS('DWD RAW File'!$E:$E,$B941,'DWD RAW File'!$AF:$AF,$C$1)&gt;0, IF(COUNTIFS('DWD RAW File'!$E:$E,$B941,'DWD RAW File'!$AF:$AF,$C$1,'DWD RAW File'!$AB:$AB,"Present")&gt;0,"6th Day OT","OFF"), IF(COUNTIFS('DWD RAW File'!$E:$E,$B941,'DWD RAW File'!$AG:$AG,$C$1)&gt;0, IF(COUNTIFS('DWD RAW File'!$E:$E,$B941,'DWD RAW File'!$AG:$AG,$C$1,'DWD RAW File'!$AB:$AB,"Present")&gt;0,"7th Day OT","OFF"), IF(COUNTIFS('DWD RAW File'!$E:$E,$B941,'DWD RAW File'!$AB:$AB,"Present")&gt;0, "P", IF(COUNTIFS('DWD RAW File'!$E:$E,$B941,'DWD RAW File'!$AB:$AB,"Not Present",'DWD RAW File'!$AK:$AK,"&lt;&gt;")&gt;0, _xlfn.XLOOKUP($B941,'DWD RAW File'!$E:$E,'DWD RAW File'!$AK:$AK,""), IF(COUNTIFS('DWD RAW File'!$E:$E,$B941,'DWD RAW File'!$AB:$AB,"Not Present",'DWD RAW File'!$AL:$AL,"&lt;&gt;")&gt;0, _xlfn.XLOOKUP($B941,'DWD RAW File'!$E:$E,'DWD RAW File'!$AL:$AL,""), "AB")))))</f>
        <v>OFF</v>
      </c>
      <c r="U941" s="97"/>
      <c r="V941" s="51">
        <v>45558</v>
      </c>
      <c r="W941" s="49" t="s">
        <v>1562</v>
      </c>
      <c r="X941" s="121" t="str">
        <f>VLOOKUP(Table1[[#This Row],[Psoft No]],[2]Roster_1788384531598!$E$1:$AU$1334,28,0)</f>
        <v>Tuesday</v>
      </c>
      <c r="Y941" s="121" t="b">
        <f>Table1[[#This Row],[Column1]]=Table1[[#This Row],[OFF1]]</f>
        <v>1</v>
      </c>
    </row>
    <row r="942" spans="1:25" ht="13" hidden="1" customHeight="1">
      <c r="A942" s="11">
        <v>936</v>
      </c>
      <c r="B942" s="47">
        <v>206886737</v>
      </c>
      <c r="C942" s="87" t="s">
        <v>1805</v>
      </c>
      <c r="D942" s="11" t="s">
        <v>1806</v>
      </c>
      <c r="E942" s="11" t="s">
        <v>31</v>
      </c>
      <c r="F942" s="48" t="s">
        <v>74</v>
      </c>
      <c r="G942" s="11" t="s">
        <v>64</v>
      </c>
      <c r="H942" s="11" t="s">
        <v>75</v>
      </c>
      <c r="I942" s="11">
        <v>1299</v>
      </c>
      <c r="J942" s="49" t="str">
        <f>VLOOKUP(Table1[[#This Row],[Psoft No]],[1]Roster!$C$1:$AJ$1369,9,0)</f>
        <v>Night Shift</v>
      </c>
      <c r="K942" s="49" t="s">
        <v>76</v>
      </c>
      <c r="L942" s="49" t="str">
        <f>VLOOKUP(Table1[[#This Row],[Psoft No]],[1]Roster!$C$1:$AJ$1369,11,0)</f>
        <v>Sunday</v>
      </c>
      <c r="M942" s="49" t="str">
        <f>VLOOKUP(Table1[[#This Row],[Psoft No]],[1]Roster!$C$1:$AJ$1369,12,0)</f>
        <v>Monday</v>
      </c>
      <c r="N942" s="49" t="s">
        <v>89</v>
      </c>
      <c r="O942" s="49" t="s">
        <v>37</v>
      </c>
      <c r="P942" s="11" t="s">
        <v>80</v>
      </c>
      <c r="Q942" s="11" t="s">
        <v>96</v>
      </c>
      <c r="R942" s="11" t="s">
        <v>1055</v>
      </c>
      <c r="S942" s="11" t="s">
        <v>2651</v>
      </c>
      <c r="T942" s="126" t="str">
        <f>IF(COUNTIFS('DWD RAW File'!$E:$E,$B942,'DWD RAW File'!$AF:$AF,$C$1)&gt;0, IF(COUNTIFS('DWD RAW File'!$E:$E,$B942,'DWD RAW File'!$AF:$AF,$C$1,'DWD RAW File'!$AB:$AB,"Present")&gt;0,"6th Day OT","OFF"), IF(COUNTIFS('DWD RAW File'!$E:$E,$B942,'DWD RAW File'!$AG:$AG,$C$1)&gt;0, IF(COUNTIFS('DWD RAW File'!$E:$E,$B942,'DWD RAW File'!$AG:$AG,$C$1,'DWD RAW File'!$AB:$AB,"Present")&gt;0,"7th Day OT","OFF"), IF(COUNTIFS('DWD RAW File'!$E:$E,$B942,'DWD RAW File'!$AB:$AB,"Present")&gt;0, "P", IF(COUNTIFS('DWD RAW File'!$E:$E,$B942,'DWD RAW File'!$AB:$AB,"Not Present",'DWD RAW File'!$AK:$AK,"&lt;&gt;")&gt;0, _xlfn.XLOOKUP($B942,'DWD RAW File'!$E:$E,'DWD RAW File'!$AK:$AK,""), IF(COUNTIFS('DWD RAW File'!$E:$E,$B942,'DWD RAW File'!$AB:$AB,"Not Present",'DWD RAW File'!$AL:$AL,"&lt;&gt;")&gt;0, _xlfn.XLOOKUP($B942,'DWD RAW File'!$E:$E,'DWD RAW File'!$AL:$AL,""), "AB")))))</f>
        <v>P</v>
      </c>
      <c r="U942" s="97"/>
      <c r="V942" s="51">
        <v>46027</v>
      </c>
      <c r="W942" s="49" t="s">
        <v>1562</v>
      </c>
      <c r="X942" s="121" t="str">
        <f>VLOOKUP(Table1[[#This Row],[Psoft No]],[2]Roster_1788384531598!$E$1:$AU$1334,28,0)</f>
        <v>Sunday</v>
      </c>
      <c r="Y942" s="121" t="b">
        <f>Table1[[#This Row],[Column1]]=Table1[[#This Row],[OFF1]]</f>
        <v>1</v>
      </c>
    </row>
    <row r="943" spans="1:25" ht="13" hidden="1" customHeight="1">
      <c r="A943" s="11">
        <v>937</v>
      </c>
      <c r="B943" s="47">
        <v>203965605</v>
      </c>
      <c r="C943" s="87" t="s">
        <v>1025</v>
      </c>
      <c r="D943" s="11" t="s">
        <v>1026</v>
      </c>
      <c r="E943" s="48" t="s">
        <v>31</v>
      </c>
      <c r="F943" s="48" t="s">
        <v>74</v>
      </c>
      <c r="G943" s="11" t="s">
        <v>64</v>
      </c>
      <c r="H943" s="11" t="s">
        <v>75</v>
      </c>
      <c r="I943" s="11">
        <v>1299</v>
      </c>
      <c r="J943" s="49" t="str">
        <f>VLOOKUP(Table1[[#This Row],[Psoft No]],[1]Roster!$C$1:$AJ$1369,9,0)</f>
        <v>Day Shift</v>
      </c>
      <c r="K943" s="49" t="s">
        <v>76</v>
      </c>
      <c r="L943" s="49" t="str">
        <f>VLOOKUP(Table1[[#This Row],[Psoft No]],[1]Roster!$C$1:$AJ$1369,11,0)</f>
        <v>Sunday</v>
      </c>
      <c r="M943" s="49" t="str">
        <f>VLOOKUP(Table1[[#This Row],[Psoft No]],[1]Roster!$C$1:$AJ$1369,12,0)</f>
        <v>Monday</v>
      </c>
      <c r="N943" s="48" t="s">
        <v>86</v>
      </c>
      <c r="O943" s="49" t="s">
        <v>37</v>
      </c>
      <c r="P943" s="11" t="s">
        <v>80</v>
      </c>
      <c r="Q943" s="11" t="s">
        <v>99</v>
      </c>
      <c r="R943" s="11" t="s">
        <v>634</v>
      </c>
      <c r="S943" s="11" t="s">
        <v>2652</v>
      </c>
      <c r="T943" s="126" t="str">
        <f>IF(COUNTIFS('DWD RAW File'!$E:$E,$B943,'DWD RAW File'!$AF:$AF,$C$1)&gt;0, IF(COUNTIFS('DWD RAW File'!$E:$E,$B943,'DWD RAW File'!$AF:$AF,$C$1,'DWD RAW File'!$AB:$AB,"Present")&gt;0,"6th Day OT","OFF"), IF(COUNTIFS('DWD RAW File'!$E:$E,$B943,'DWD RAW File'!$AG:$AG,$C$1)&gt;0, IF(COUNTIFS('DWD RAW File'!$E:$E,$B943,'DWD RAW File'!$AG:$AG,$C$1,'DWD RAW File'!$AB:$AB,"Present")&gt;0,"7th Day OT","OFF"), IF(COUNTIFS('DWD RAW File'!$E:$E,$B943,'DWD RAW File'!$AB:$AB,"Present")&gt;0, "P", IF(COUNTIFS('DWD RAW File'!$E:$E,$B943,'DWD RAW File'!$AB:$AB,"Not Present",'DWD RAW File'!$AK:$AK,"&lt;&gt;")&gt;0, _xlfn.XLOOKUP($B943,'DWD RAW File'!$E:$E,'DWD RAW File'!$AK:$AK,""), IF(COUNTIFS('DWD RAW File'!$E:$E,$B943,'DWD RAW File'!$AB:$AB,"Not Present",'DWD RAW File'!$AL:$AL,"&lt;&gt;")&gt;0, _xlfn.XLOOKUP($B943,'DWD RAW File'!$E:$E,'DWD RAW File'!$AL:$AL,""), "AB")))))</f>
        <v>P</v>
      </c>
      <c r="U943" s="97"/>
      <c r="V943" s="51">
        <v>45544</v>
      </c>
      <c r="W943" s="49" t="s">
        <v>1562</v>
      </c>
      <c r="X943" s="121" t="str">
        <f>VLOOKUP(Table1[[#This Row],[Psoft No]],[2]Roster_1788384531598!$E$1:$AU$1334,28,0)</f>
        <v>Sunday</v>
      </c>
      <c r="Y943" s="121" t="b">
        <f>Table1[[#This Row],[Column1]]=Table1[[#This Row],[OFF1]]</f>
        <v>1</v>
      </c>
    </row>
    <row r="944" spans="1:25" ht="13" customHeight="1">
      <c r="A944" s="11">
        <v>938</v>
      </c>
      <c r="B944" s="47">
        <v>203965410</v>
      </c>
      <c r="C944" s="87" t="s">
        <v>1027</v>
      </c>
      <c r="D944" s="11" t="s">
        <v>1028</v>
      </c>
      <c r="E944" s="48" t="s">
        <v>31</v>
      </c>
      <c r="F944" s="48" t="s">
        <v>74</v>
      </c>
      <c r="G944" s="11" t="s">
        <v>64</v>
      </c>
      <c r="H944" s="11" t="s">
        <v>75</v>
      </c>
      <c r="I944" s="11">
        <v>1299</v>
      </c>
      <c r="J944" s="49" t="str">
        <f>VLOOKUP(Table1[[#This Row],[Psoft No]],[1]Roster!$C$1:$AJ$1369,9,0)</f>
        <v>Night Shift</v>
      </c>
      <c r="K944" s="49" t="s">
        <v>76</v>
      </c>
      <c r="L944" s="49" t="str">
        <f>VLOOKUP(Table1[[#This Row],[Psoft No]],[1]Roster!$C$1:$AJ$1369,11,0)</f>
        <v>Friday</v>
      </c>
      <c r="M944" s="49" t="str">
        <f>VLOOKUP(Table1[[#This Row],[Psoft No]],[1]Roster!$C$1:$AJ$1369,12,0)</f>
        <v>Saturday</v>
      </c>
      <c r="N944" s="48" t="s">
        <v>79</v>
      </c>
      <c r="O944" s="49" t="s">
        <v>37</v>
      </c>
      <c r="P944" s="11" t="s">
        <v>80</v>
      </c>
      <c r="Q944" s="11" t="s">
        <v>81</v>
      </c>
      <c r="R944" s="49" t="s">
        <v>642</v>
      </c>
      <c r="S944" s="11" t="s">
        <v>1775</v>
      </c>
      <c r="T944" s="126" t="s">
        <v>4</v>
      </c>
      <c r="U944" s="97"/>
      <c r="V944" s="51">
        <v>45544</v>
      </c>
      <c r="W944" s="49" t="s">
        <v>1562</v>
      </c>
      <c r="X944" s="121" t="str">
        <f>VLOOKUP(Table1[[#This Row],[Psoft No]],[2]Roster_1788384531598!$E$1:$AU$1334,28,0)</f>
        <v>Friday</v>
      </c>
      <c r="Y944" s="121" t="b">
        <f>Table1[[#This Row],[Column1]]=Table1[[#This Row],[OFF1]]</f>
        <v>1</v>
      </c>
    </row>
    <row r="945" spans="1:25" ht="13" hidden="1" customHeight="1">
      <c r="A945" s="11">
        <v>939</v>
      </c>
      <c r="B945" s="47">
        <v>202419640</v>
      </c>
      <c r="C945" s="87" t="s">
        <v>1029</v>
      </c>
      <c r="D945" s="11" t="s">
        <v>1030</v>
      </c>
      <c r="E945" s="48" t="s">
        <v>31</v>
      </c>
      <c r="F945" s="48" t="s">
        <v>74</v>
      </c>
      <c r="G945" s="11" t="s">
        <v>64</v>
      </c>
      <c r="H945" s="11" t="s">
        <v>75</v>
      </c>
      <c r="I945" s="11">
        <v>1299</v>
      </c>
      <c r="J945" s="49" t="str">
        <f>VLOOKUP(Table1[[#This Row],[Psoft No]],[1]Roster!$C$1:$AJ$1369,9,0)</f>
        <v>Night Shift</v>
      </c>
      <c r="K945" s="49" t="s">
        <v>76</v>
      </c>
      <c r="L945" s="49" t="str">
        <f>VLOOKUP(Table1[[#This Row],[Psoft No]],[1]Roster!$C$1:$AJ$1369,11,0)</f>
        <v>Sunday</v>
      </c>
      <c r="M945" s="49" t="str">
        <f>VLOOKUP(Table1[[#This Row],[Psoft No]],[1]Roster!$C$1:$AJ$1369,12,0)</f>
        <v>Monday</v>
      </c>
      <c r="N945" s="48" t="s">
        <v>86</v>
      </c>
      <c r="O945" s="49" t="s">
        <v>37</v>
      </c>
      <c r="P945" s="11" t="s">
        <v>80</v>
      </c>
      <c r="Q945" s="11" t="s">
        <v>87</v>
      </c>
      <c r="R945" s="11" t="s">
        <v>626</v>
      </c>
      <c r="S945" s="11" t="s">
        <v>627</v>
      </c>
      <c r="T945" s="126" t="str">
        <f>IF(COUNTIFS('DWD RAW File'!$E:$E,$B945,'DWD RAW File'!$AF:$AF,$C$1)&gt;0, IF(COUNTIFS('DWD RAW File'!$E:$E,$B945,'DWD RAW File'!$AF:$AF,$C$1,'DWD RAW File'!$AB:$AB,"Present")&gt;0,"6th Day OT","OFF"), IF(COUNTIFS('DWD RAW File'!$E:$E,$B945,'DWD RAW File'!$AG:$AG,$C$1)&gt;0, IF(COUNTIFS('DWD RAW File'!$E:$E,$B945,'DWD RAW File'!$AG:$AG,$C$1,'DWD RAW File'!$AB:$AB,"Present")&gt;0,"7th Day OT","OFF"), IF(COUNTIFS('DWD RAW File'!$E:$E,$B945,'DWD RAW File'!$AB:$AB,"Present")&gt;0, "P", IF(COUNTIFS('DWD RAW File'!$E:$E,$B945,'DWD RAW File'!$AB:$AB,"Not Present",'DWD RAW File'!$AK:$AK,"&lt;&gt;")&gt;0, _xlfn.XLOOKUP($B945,'DWD RAW File'!$E:$E,'DWD RAW File'!$AK:$AK,""), IF(COUNTIFS('DWD RAW File'!$E:$E,$B945,'DWD RAW File'!$AB:$AB,"Not Present",'DWD RAW File'!$AL:$AL,"&lt;&gt;")&gt;0, _xlfn.XLOOKUP($B945,'DWD RAW File'!$E:$E,'DWD RAW File'!$AL:$AL,""), "AB")))))</f>
        <v>P</v>
      </c>
      <c r="U945" s="97"/>
      <c r="V945" s="51">
        <v>45561</v>
      </c>
      <c r="W945" s="49" t="s">
        <v>1563</v>
      </c>
      <c r="X945" s="121" t="str">
        <f>VLOOKUP(Table1[[#This Row],[Psoft No]],[2]Roster_1788384531598!$E$1:$AU$1334,28,0)</f>
        <v>Sunday</v>
      </c>
      <c r="Y945" s="121" t="b">
        <f>Table1[[#This Row],[Column1]]=Table1[[#This Row],[OFF1]]</f>
        <v>1</v>
      </c>
    </row>
    <row r="946" spans="1:25" ht="13" hidden="1" customHeight="1">
      <c r="A946" s="11">
        <v>940</v>
      </c>
      <c r="B946" s="47">
        <v>204138114</v>
      </c>
      <c r="C946" s="87" t="s">
        <v>1031</v>
      </c>
      <c r="D946" s="11" t="s">
        <v>1032</v>
      </c>
      <c r="E946" s="48" t="s">
        <v>31</v>
      </c>
      <c r="F946" s="48" t="s">
        <v>74</v>
      </c>
      <c r="G946" s="11" t="s">
        <v>64</v>
      </c>
      <c r="H946" s="11" t="s">
        <v>75</v>
      </c>
      <c r="I946" s="11">
        <v>1299</v>
      </c>
      <c r="J946" s="49" t="str">
        <f>VLOOKUP(Table1[[#This Row],[Psoft No]],[1]Roster!$C$1:$AJ$1369,9,0)</f>
        <v>Day Shift</v>
      </c>
      <c r="K946" s="49" t="s">
        <v>76</v>
      </c>
      <c r="L946" s="49" t="str">
        <f>VLOOKUP(Table1[[#This Row],[Psoft No]],[1]Roster!$C$1:$AJ$1369,11,0)</f>
        <v>Friday</v>
      </c>
      <c r="M946" s="49" t="str">
        <f>VLOOKUP(Table1[[#This Row],[Psoft No]],[1]Roster!$C$1:$AJ$1369,12,0)</f>
        <v>Saturday</v>
      </c>
      <c r="N946" s="48" t="s">
        <v>86</v>
      </c>
      <c r="O946" s="49" t="s">
        <v>37</v>
      </c>
      <c r="P946" s="11" t="s">
        <v>80</v>
      </c>
      <c r="Q946" s="11" t="s">
        <v>87</v>
      </c>
      <c r="R946" s="11" t="s">
        <v>626</v>
      </c>
      <c r="S946" s="11" t="s">
        <v>627</v>
      </c>
      <c r="T946" s="126" t="str">
        <f>IF(COUNTIFS('DWD RAW File'!$E:$E,$B946,'DWD RAW File'!$AF:$AF,$C$1)&gt;0, IF(COUNTIFS('DWD RAW File'!$E:$E,$B946,'DWD RAW File'!$AF:$AF,$C$1,'DWD RAW File'!$AB:$AB,"Present")&gt;0,"6th Day OT","OFF"), IF(COUNTIFS('DWD RAW File'!$E:$E,$B946,'DWD RAW File'!$AG:$AG,$C$1)&gt;0, IF(COUNTIFS('DWD RAW File'!$E:$E,$B946,'DWD RAW File'!$AG:$AG,$C$1,'DWD RAW File'!$AB:$AB,"Present")&gt;0,"7th Day OT","OFF"), IF(COUNTIFS('DWD RAW File'!$E:$E,$B946,'DWD RAW File'!$AB:$AB,"Present")&gt;0, "P", IF(COUNTIFS('DWD RAW File'!$E:$E,$B946,'DWD RAW File'!$AB:$AB,"Not Present",'DWD RAW File'!$AK:$AK,"&lt;&gt;")&gt;0, _xlfn.XLOOKUP($B946,'DWD RAW File'!$E:$E,'DWD RAW File'!$AK:$AK,""), IF(COUNTIFS('DWD RAW File'!$E:$E,$B946,'DWD RAW File'!$AB:$AB,"Not Present",'DWD RAW File'!$AL:$AL,"&lt;&gt;")&gt;0, _xlfn.XLOOKUP($B946,'DWD RAW File'!$E:$E,'DWD RAW File'!$AL:$AL,""), "AB")))))</f>
        <v>P</v>
      </c>
      <c r="U946" s="97"/>
      <c r="V946" s="51">
        <v>45565</v>
      </c>
      <c r="W946" s="49" t="s">
        <v>1562</v>
      </c>
      <c r="X946" s="121" t="str">
        <f>VLOOKUP(Table1[[#This Row],[Psoft No]],[2]Roster_1788384531598!$E$1:$AU$1334,28,0)</f>
        <v>Friday</v>
      </c>
      <c r="Y946" s="121" t="b">
        <f>Table1[[#This Row],[Column1]]=Table1[[#This Row],[OFF1]]</f>
        <v>1</v>
      </c>
    </row>
    <row r="947" spans="1:25" ht="13" hidden="1" customHeight="1">
      <c r="A947" s="11">
        <v>941</v>
      </c>
      <c r="B947" s="47">
        <v>203965009</v>
      </c>
      <c r="C947" s="87" t="s">
        <v>1033</v>
      </c>
      <c r="D947" s="11" t="s">
        <v>1034</v>
      </c>
      <c r="E947" s="48" t="s">
        <v>31</v>
      </c>
      <c r="F947" s="48" t="s">
        <v>74</v>
      </c>
      <c r="G947" s="11" t="s">
        <v>64</v>
      </c>
      <c r="H947" s="11" t="s">
        <v>75</v>
      </c>
      <c r="I947" s="11">
        <v>1299</v>
      </c>
      <c r="J947" s="49" t="str">
        <f>VLOOKUP(Table1[[#This Row],[Psoft No]],[1]Roster!$C$1:$AJ$1369,9,0)</f>
        <v>Day Shift</v>
      </c>
      <c r="K947" s="49" t="s">
        <v>76</v>
      </c>
      <c r="L947" s="49" t="str">
        <f>VLOOKUP(Table1[[#This Row],[Psoft No]],[1]Roster!$C$1:$AJ$1369,11,0)</f>
        <v>Saturday</v>
      </c>
      <c r="M947" s="49" t="str">
        <f>VLOOKUP(Table1[[#This Row],[Psoft No]],[1]Roster!$C$1:$AJ$1369,12,0)</f>
        <v>Sunday</v>
      </c>
      <c r="N947" s="48" t="s">
        <v>86</v>
      </c>
      <c r="O947" s="49" t="s">
        <v>37</v>
      </c>
      <c r="P947" s="11" t="s">
        <v>80</v>
      </c>
      <c r="Q947" s="11" t="s">
        <v>99</v>
      </c>
      <c r="R947" s="49" t="s">
        <v>622</v>
      </c>
      <c r="S947" s="11" t="s">
        <v>623</v>
      </c>
      <c r="T947" s="126" t="str">
        <f>IF(COUNTIFS('DWD RAW File'!$E:$E,$B947,'DWD RAW File'!$AF:$AF,$C$1)&gt;0, IF(COUNTIFS('DWD RAW File'!$E:$E,$B947,'DWD RAW File'!$AF:$AF,$C$1,'DWD RAW File'!$AB:$AB,"Present")&gt;0,"6th Day OT","OFF"), IF(COUNTIFS('DWD RAW File'!$E:$E,$B947,'DWD RAW File'!$AG:$AG,$C$1)&gt;0, IF(COUNTIFS('DWD RAW File'!$E:$E,$B947,'DWD RAW File'!$AG:$AG,$C$1,'DWD RAW File'!$AB:$AB,"Present")&gt;0,"7th Day OT","OFF"), IF(COUNTIFS('DWD RAW File'!$E:$E,$B947,'DWD RAW File'!$AB:$AB,"Present")&gt;0, "P", IF(COUNTIFS('DWD RAW File'!$E:$E,$B947,'DWD RAW File'!$AB:$AB,"Not Present",'DWD RAW File'!$AK:$AK,"&lt;&gt;")&gt;0, _xlfn.XLOOKUP($B947,'DWD RAW File'!$E:$E,'DWD RAW File'!$AK:$AK,""), IF(COUNTIFS('DWD RAW File'!$E:$E,$B947,'DWD RAW File'!$AB:$AB,"Not Present",'DWD RAW File'!$AL:$AL,"&lt;&gt;")&gt;0, _xlfn.XLOOKUP($B947,'DWD RAW File'!$E:$E,'DWD RAW File'!$AL:$AL,""), "AB")))))</f>
        <v>P</v>
      </c>
      <c r="U947" s="97"/>
      <c r="V947" s="51">
        <v>45544</v>
      </c>
      <c r="W947" s="49" t="s">
        <v>1562</v>
      </c>
      <c r="X947" s="121" t="str">
        <f>VLOOKUP(Table1[[#This Row],[Psoft No]],[2]Roster_1788384531598!$E$1:$AU$1334,28,0)</f>
        <v>Saturday</v>
      </c>
      <c r="Y947" s="121" t="b">
        <f>Table1[[#This Row],[Column1]]=Table1[[#This Row],[OFF1]]</f>
        <v>1</v>
      </c>
    </row>
    <row r="948" spans="1:25" ht="13" hidden="1" customHeight="1">
      <c r="A948" s="11">
        <v>942</v>
      </c>
      <c r="B948" s="90">
        <v>205280538</v>
      </c>
      <c r="C948" s="47" t="s">
        <v>2734</v>
      </c>
      <c r="D948" s="94" t="s">
        <v>2735</v>
      </c>
      <c r="E948" s="48" t="s">
        <v>31</v>
      </c>
      <c r="F948" s="48" t="s">
        <v>74</v>
      </c>
      <c r="G948" s="11" t="s">
        <v>64</v>
      </c>
      <c r="H948" s="11" t="s">
        <v>75</v>
      </c>
      <c r="I948" s="11">
        <v>1299</v>
      </c>
      <c r="J948" s="49" t="str">
        <f>VLOOKUP(Table1[[#This Row],[Psoft No]],[1]Roster!$C$1:$AJ$1369,9,0)</f>
        <v>Night Shift</v>
      </c>
      <c r="K948" s="49" t="s">
        <v>76</v>
      </c>
      <c r="L948" s="49" t="str">
        <f>VLOOKUP(Table1[[#This Row],[Psoft No]],[1]Roster!$C$1:$AJ$1369,11,0)</f>
        <v>Saturday</v>
      </c>
      <c r="M948" s="49" t="str">
        <f>VLOOKUP(Table1[[#This Row],[Psoft No]],[1]Roster!$C$1:$AJ$1369,12,0)</f>
        <v>Sunday</v>
      </c>
      <c r="N948" s="49" t="s">
        <v>89</v>
      </c>
      <c r="O948" s="49" t="s">
        <v>37</v>
      </c>
      <c r="P948" s="11" t="s">
        <v>80</v>
      </c>
      <c r="Q948" s="74" t="s">
        <v>96</v>
      </c>
      <c r="R948" s="98" t="s">
        <v>622</v>
      </c>
      <c r="S948" s="11" t="s">
        <v>623</v>
      </c>
      <c r="T948" s="126" t="str">
        <f>IF(COUNTIFS('DWD RAW File'!$E:$E,$B948,'DWD RAW File'!$AF:$AF,$C$1)&gt;0, IF(COUNTIFS('DWD RAW File'!$E:$E,$B948,'DWD RAW File'!$AF:$AF,$C$1,'DWD RAW File'!$AB:$AB,"Present")&gt;0,"6th Day OT","OFF"), IF(COUNTIFS('DWD RAW File'!$E:$E,$B948,'DWD RAW File'!$AG:$AG,$C$1)&gt;0, IF(COUNTIFS('DWD RAW File'!$E:$E,$B948,'DWD RAW File'!$AG:$AG,$C$1,'DWD RAW File'!$AB:$AB,"Present")&gt;0,"7th Day OT","OFF"), IF(COUNTIFS('DWD RAW File'!$E:$E,$B948,'DWD RAW File'!$AB:$AB,"Present")&gt;0, "P", IF(COUNTIFS('DWD RAW File'!$E:$E,$B948,'DWD RAW File'!$AB:$AB,"Not Present",'DWD RAW File'!$AK:$AK,"&lt;&gt;")&gt;0, _xlfn.XLOOKUP($B948,'DWD RAW File'!$E:$E,'DWD RAW File'!$AK:$AK,""), IF(COUNTIFS('DWD RAW File'!$E:$E,$B948,'DWD RAW File'!$AB:$AB,"Not Present",'DWD RAW File'!$AL:$AL,"&lt;&gt;")&gt;0, _xlfn.XLOOKUP($B948,'DWD RAW File'!$E:$E,'DWD RAW File'!$AL:$AL,""), "AB")))))</f>
        <v>P</v>
      </c>
      <c r="U948" s="97"/>
      <c r="V948" s="51">
        <v>46048</v>
      </c>
      <c r="W948" s="49" t="s">
        <v>1561</v>
      </c>
      <c r="X948" s="121" t="str">
        <f>VLOOKUP(Table1[[#This Row],[Psoft No]],[2]Roster_1788384531598!$E$1:$AU$1334,28,0)</f>
        <v>Saturday</v>
      </c>
      <c r="Y948" s="121" t="b">
        <f>Table1[[#This Row],[Column1]]=Table1[[#This Row],[OFF1]]</f>
        <v>1</v>
      </c>
    </row>
    <row r="949" spans="1:25" ht="13" hidden="1" customHeight="1">
      <c r="A949" s="11">
        <v>943</v>
      </c>
      <c r="B949" s="47">
        <v>204053439</v>
      </c>
      <c r="C949" s="87" t="s">
        <v>1035</v>
      </c>
      <c r="D949" s="79" t="s">
        <v>1036</v>
      </c>
      <c r="E949" s="48" t="s">
        <v>31</v>
      </c>
      <c r="F949" s="48" t="s">
        <v>74</v>
      </c>
      <c r="G949" s="11" t="s">
        <v>64</v>
      </c>
      <c r="H949" s="11" t="s">
        <v>75</v>
      </c>
      <c r="I949" s="11">
        <v>1299</v>
      </c>
      <c r="J949" s="49" t="str">
        <f>VLOOKUP(Table1[[#This Row],[Psoft No]],[1]Roster!$C$1:$AJ$1369,9,0)</f>
        <v>Day Shift</v>
      </c>
      <c r="K949" s="49" t="s">
        <v>76</v>
      </c>
      <c r="L949" s="49" t="str">
        <f>VLOOKUP(Table1[[#This Row],[Psoft No]],[1]Roster!$C$1:$AJ$1369,11,0)</f>
        <v>Friday</v>
      </c>
      <c r="M949" s="49" t="str">
        <f>VLOOKUP(Table1[[#This Row],[Psoft No]],[1]Roster!$C$1:$AJ$1369,12,0)</f>
        <v>Saturday</v>
      </c>
      <c r="N949" s="48" t="s">
        <v>86</v>
      </c>
      <c r="O949" s="49" t="s">
        <v>37</v>
      </c>
      <c r="P949" s="11" t="s">
        <v>80</v>
      </c>
      <c r="Q949" s="11" t="s">
        <v>99</v>
      </c>
      <c r="R949" s="49" t="s">
        <v>642</v>
      </c>
      <c r="S949" s="11" t="s">
        <v>1775</v>
      </c>
      <c r="T949" s="126" t="str">
        <f>IF(COUNTIFS('DWD RAW File'!$E:$E,$B949,'DWD RAW File'!$AF:$AF,$C$1)&gt;0, IF(COUNTIFS('DWD RAW File'!$E:$E,$B949,'DWD RAW File'!$AF:$AF,$C$1,'DWD RAW File'!$AB:$AB,"Present")&gt;0,"6th Day OT","OFF"), IF(COUNTIFS('DWD RAW File'!$E:$E,$B949,'DWD RAW File'!$AG:$AG,$C$1)&gt;0, IF(COUNTIFS('DWD RAW File'!$E:$E,$B949,'DWD RAW File'!$AG:$AG,$C$1,'DWD RAW File'!$AB:$AB,"Present")&gt;0,"7th Day OT","OFF"), IF(COUNTIFS('DWD RAW File'!$E:$E,$B949,'DWD RAW File'!$AB:$AB,"Present")&gt;0, "P", IF(COUNTIFS('DWD RAW File'!$E:$E,$B949,'DWD RAW File'!$AB:$AB,"Not Present",'DWD RAW File'!$AK:$AK,"&lt;&gt;")&gt;0, _xlfn.XLOOKUP($B949,'DWD RAW File'!$E:$E,'DWD RAW File'!$AK:$AK,""), IF(COUNTIFS('DWD RAW File'!$E:$E,$B949,'DWD RAW File'!$AB:$AB,"Not Present",'DWD RAW File'!$AL:$AL,"&lt;&gt;")&gt;0, _xlfn.XLOOKUP($B949,'DWD RAW File'!$E:$E,'DWD RAW File'!$AL:$AL,""), "AB")))))</f>
        <v>P</v>
      </c>
      <c r="U949" s="97"/>
      <c r="V949" s="51">
        <v>45558</v>
      </c>
      <c r="W949" s="49" t="s">
        <v>1561</v>
      </c>
      <c r="X949" s="121" t="str">
        <f>VLOOKUP(Table1[[#This Row],[Psoft No]],[2]Roster_1788384531598!$E$1:$AU$1334,28,0)</f>
        <v>Friday</v>
      </c>
      <c r="Y949" s="121" t="b">
        <f>Table1[[#This Row],[Column1]]=Table1[[#This Row],[OFF1]]</f>
        <v>1</v>
      </c>
    </row>
    <row r="950" spans="1:25" ht="13" customHeight="1">
      <c r="A950" s="11">
        <v>944</v>
      </c>
      <c r="B950" s="47">
        <v>203800778</v>
      </c>
      <c r="C950" s="87" t="s">
        <v>1037</v>
      </c>
      <c r="D950" s="79" t="s">
        <v>1038</v>
      </c>
      <c r="E950" s="48" t="s">
        <v>31</v>
      </c>
      <c r="F950" s="48" t="s">
        <v>74</v>
      </c>
      <c r="G950" s="11" t="s">
        <v>64</v>
      </c>
      <c r="H950" s="11" t="s">
        <v>75</v>
      </c>
      <c r="I950" s="11">
        <v>1299</v>
      </c>
      <c r="J950" s="49" t="str">
        <f>VLOOKUP(Table1[[#This Row],[Psoft No]],[1]Roster!$C$1:$AJ$1369,9,0)</f>
        <v>Night Shift</v>
      </c>
      <c r="K950" s="49" t="s">
        <v>76</v>
      </c>
      <c r="L950" s="49" t="str">
        <f>VLOOKUP(Table1[[#This Row],[Psoft No]],[1]Roster!$C$1:$AJ$1369,11,0)</f>
        <v>Sunday</v>
      </c>
      <c r="M950" s="49" t="str">
        <f>VLOOKUP(Table1[[#This Row],[Psoft No]],[1]Roster!$C$1:$AJ$1369,12,0)</f>
        <v>Monday</v>
      </c>
      <c r="N950" s="48" t="s">
        <v>86</v>
      </c>
      <c r="O950" s="49" t="s">
        <v>37</v>
      </c>
      <c r="P950" s="11" t="s">
        <v>80</v>
      </c>
      <c r="Q950" s="11" t="s">
        <v>90</v>
      </c>
      <c r="R950" s="49" t="s">
        <v>622</v>
      </c>
      <c r="S950" s="11" t="s">
        <v>623</v>
      </c>
      <c r="T950" s="126" t="s">
        <v>4</v>
      </c>
      <c r="U950" s="97"/>
      <c r="V950" s="51">
        <v>45684</v>
      </c>
      <c r="W950" s="49" t="s">
        <v>1561</v>
      </c>
      <c r="X950" s="121" t="str">
        <f>VLOOKUP(Table1[[#This Row],[Psoft No]],[2]Roster_1788384531598!$E$1:$AU$1334,28,0)</f>
        <v>Sunday</v>
      </c>
      <c r="Y950" s="121" t="b">
        <f>Table1[[#This Row],[Column1]]=Table1[[#This Row],[OFF1]]</f>
        <v>1</v>
      </c>
    </row>
    <row r="951" spans="1:25" ht="13" hidden="1" customHeight="1">
      <c r="A951" s="11">
        <v>945</v>
      </c>
      <c r="B951" s="47">
        <v>203965008</v>
      </c>
      <c r="C951" s="87" t="s">
        <v>1039</v>
      </c>
      <c r="D951" s="79" t="s">
        <v>1040</v>
      </c>
      <c r="E951" s="48" t="s">
        <v>31</v>
      </c>
      <c r="F951" s="48" t="s">
        <v>74</v>
      </c>
      <c r="G951" s="11" t="s">
        <v>64</v>
      </c>
      <c r="H951" s="11" t="s">
        <v>75</v>
      </c>
      <c r="I951" s="11">
        <v>1299</v>
      </c>
      <c r="J951" s="49" t="str">
        <f>VLOOKUP(Table1[[#This Row],[Psoft No]],[1]Roster!$C$1:$AJ$1369,9,0)</f>
        <v>Night Shift</v>
      </c>
      <c r="K951" s="49" t="s">
        <v>76</v>
      </c>
      <c r="L951" s="49" t="str">
        <f>VLOOKUP(Table1[[#This Row],[Psoft No]],[1]Roster!$C$1:$AJ$1369,11,0)</f>
        <v>Friday</v>
      </c>
      <c r="M951" s="49" t="str">
        <f>VLOOKUP(Table1[[#This Row],[Psoft No]],[1]Roster!$C$1:$AJ$1369,12,0)</f>
        <v>Saturday</v>
      </c>
      <c r="N951" s="48" t="s">
        <v>86</v>
      </c>
      <c r="O951" s="49" t="s">
        <v>37</v>
      </c>
      <c r="P951" s="11" t="s">
        <v>80</v>
      </c>
      <c r="Q951" s="11" t="s">
        <v>99</v>
      </c>
      <c r="R951" s="49" t="s">
        <v>642</v>
      </c>
      <c r="S951" s="11" t="s">
        <v>1775</v>
      </c>
      <c r="T951" s="126" t="str">
        <f>IF(COUNTIFS('DWD RAW File'!$E:$E,$B951,'DWD RAW File'!$AF:$AF,$C$1)&gt;0, IF(COUNTIFS('DWD RAW File'!$E:$E,$B951,'DWD RAW File'!$AF:$AF,$C$1,'DWD RAW File'!$AB:$AB,"Present")&gt;0,"6th Day OT","OFF"), IF(COUNTIFS('DWD RAW File'!$E:$E,$B951,'DWD RAW File'!$AG:$AG,$C$1)&gt;0, IF(COUNTIFS('DWD RAW File'!$E:$E,$B951,'DWD RAW File'!$AG:$AG,$C$1,'DWD RAW File'!$AB:$AB,"Present")&gt;0,"7th Day OT","OFF"), IF(COUNTIFS('DWD RAW File'!$E:$E,$B951,'DWD RAW File'!$AB:$AB,"Present")&gt;0, "P", IF(COUNTIFS('DWD RAW File'!$E:$E,$B951,'DWD RAW File'!$AB:$AB,"Not Present",'DWD RAW File'!$AK:$AK,"&lt;&gt;")&gt;0, _xlfn.XLOOKUP($B951,'DWD RAW File'!$E:$E,'DWD RAW File'!$AK:$AK,""), IF(COUNTIFS('DWD RAW File'!$E:$E,$B951,'DWD RAW File'!$AB:$AB,"Not Present",'DWD RAW File'!$AL:$AL,"&lt;&gt;")&gt;0, _xlfn.XLOOKUP($B951,'DWD RAW File'!$E:$E,'DWD RAW File'!$AL:$AL,""), "AB")))))</f>
        <v>P</v>
      </c>
      <c r="U951" s="97"/>
      <c r="V951" s="51">
        <v>45544</v>
      </c>
      <c r="W951" s="49" t="s">
        <v>1562</v>
      </c>
      <c r="X951" s="121" t="str">
        <f>VLOOKUP(Table1[[#This Row],[Psoft No]],[2]Roster_1788384531598!$E$1:$AU$1334,28,0)</f>
        <v>Friday</v>
      </c>
      <c r="Y951" s="121" t="b">
        <f>Table1[[#This Row],[Column1]]=Table1[[#This Row],[OFF1]]</f>
        <v>1</v>
      </c>
    </row>
    <row r="952" spans="1:25" ht="13" hidden="1" customHeight="1">
      <c r="A952" s="11">
        <v>946</v>
      </c>
      <c r="B952" s="47">
        <v>203880400</v>
      </c>
      <c r="C952" s="87" t="s">
        <v>1041</v>
      </c>
      <c r="D952" s="79" t="s">
        <v>1042</v>
      </c>
      <c r="E952" s="48" t="s">
        <v>31</v>
      </c>
      <c r="F952" s="48" t="s">
        <v>74</v>
      </c>
      <c r="G952" s="11" t="s">
        <v>64</v>
      </c>
      <c r="H952" s="11" t="s">
        <v>75</v>
      </c>
      <c r="I952" s="11">
        <v>1299</v>
      </c>
      <c r="J952" s="49" t="str">
        <f>VLOOKUP(Table1[[#This Row],[Psoft No]],[1]Roster!$C$1:$AJ$1369,9,0)</f>
        <v>Night Shift</v>
      </c>
      <c r="K952" s="49" t="s">
        <v>76</v>
      </c>
      <c r="L952" s="49" t="str">
        <f>VLOOKUP(Table1[[#This Row],[Psoft No]],[1]Roster!$C$1:$AJ$1369,11,0)</f>
        <v>Monday</v>
      </c>
      <c r="M952" s="49" t="str">
        <f>VLOOKUP(Table1[[#This Row],[Psoft No]],[1]Roster!$C$1:$AJ$1369,12,0)</f>
        <v>Tuesday</v>
      </c>
      <c r="N952" s="48" t="s">
        <v>79</v>
      </c>
      <c r="O952" s="49" t="s">
        <v>37</v>
      </c>
      <c r="P952" s="11" t="s">
        <v>80</v>
      </c>
      <c r="Q952" s="74" t="s">
        <v>81</v>
      </c>
      <c r="R952" s="49" t="s">
        <v>642</v>
      </c>
      <c r="S952" s="11" t="s">
        <v>1775</v>
      </c>
      <c r="T952" s="126" t="str">
        <f>IF(COUNTIFS('DWD RAW File'!$E:$E,$B952,'DWD RAW File'!$AF:$AF,$C$1)&gt;0, IF(COUNTIFS('DWD RAW File'!$E:$E,$B952,'DWD RAW File'!$AF:$AF,$C$1,'DWD RAW File'!$AB:$AB,"Present")&gt;0,"6th Day OT","OFF"), IF(COUNTIFS('DWD RAW File'!$E:$E,$B952,'DWD RAW File'!$AG:$AG,$C$1)&gt;0, IF(COUNTIFS('DWD RAW File'!$E:$E,$B952,'DWD RAW File'!$AG:$AG,$C$1,'DWD RAW File'!$AB:$AB,"Present")&gt;0,"7th Day OT","OFF"), IF(COUNTIFS('DWD RAW File'!$E:$E,$B952,'DWD RAW File'!$AB:$AB,"Present")&gt;0, "P", IF(COUNTIFS('DWD RAW File'!$E:$E,$B952,'DWD RAW File'!$AB:$AB,"Not Present",'DWD RAW File'!$AK:$AK,"&lt;&gt;")&gt;0, _xlfn.XLOOKUP($B952,'DWD RAW File'!$E:$E,'DWD RAW File'!$AK:$AK,""), IF(COUNTIFS('DWD RAW File'!$E:$E,$B952,'DWD RAW File'!$AB:$AB,"Not Present",'DWD RAW File'!$AL:$AL,"&lt;&gt;")&gt;0, _xlfn.XLOOKUP($B952,'DWD RAW File'!$E:$E,'DWD RAW File'!$AL:$AL,""), "AB")))))</f>
        <v>P</v>
      </c>
      <c r="U952" s="97"/>
      <c r="V952" s="51">
        <v>45530</v>
      </c>
      <c r="W952" s="49" t="s">
        <v>1562</v>
      </c>
      <c r="X952" s="121" t="str">
        <f>VLOOKUP(Table1[[#This Row],[Psoft No]],[2]Roster_1788384531598!$E$1:$AU$1334,28,0)</f>
        <v>Monday</v>
      </c>
      <c r="Y952" s="121" t="b">
        <f>Table1[[#This Row],[Column1]]=Table1[[#This Row],[OFF1]]</f>
        <v>1</v>
      </c>
    </row>
    <row r="953" spans="1:25" ht="13" hidden="1" customHeight="1">
      <c r="A953" s="11">
        <v>947</v>
      </c>
      <c r="B953" s="47">
        <v>206886735</v>
      </c>
      <c r="C953" s="87" t="s">
        <v>1807</v>
      </c>
      <c r="D953" s="79" t="s">
        <v>1808</v>
      </c>
      <c r="E953" s="11" t="s">
        <v>31</v>
      </c>
      <c r="F953" s="48" t="s">
        <v>74</v>
      </c>
      <c r="G953" s="11" t="s">
        <v>64</v>
      </c>
      <c r="H953" s="11" t="s">
        <v>75</v>
      </c>
      <c r="I953" s="11">
        <v>1299</v>
      </c>
      <c r="J953" s="49" t="str">
        <f>VLOOKUP(Table1[[#This Row],[Psoft No]],[1]Roster!$C$1:$AJ$1369,9,0)</f>
        <v>Day Shift</v>
      </c>
      <c r="K953" s="49" t="s">
        <v>76</v>
      </c>
      <c r="L953" s="49" t="s">
        <v>36</v>
      </c>
      <c r="M953" s="49" t="str">
        <f>VLOOKUP(Table1[[#This Row],[Psoft No]],[1]Roster!$C$1:$AJ$1369,12,0)</f>
        <v>Thursday</v>
      </c>
      <c r="N953" s="49" t="s">
        <v>89</v>
      </c>
      <c r="O953" s="49" t="s">
        <v>37</v>
      </c>
      <c r="P953" s="11" t="s">
        <v>80</v>
      </c>
      <c r="Q953" s="11" t="s">
        <v>96</v>
      </c>
      <c r="R953" s="11" t="s">
        <v>1055</v>
      </c>
      <c r="S953" s="11" t="s">
        <v>2651</v>
      </c>
      <c r="T953" s="126" t="s">
        <v>1</v>
      </c>
      <c r="U953" s="97" t="s">
        <v>2930</v>
      </c>
      <c r="V953" s="51">
        <v>46027</v>
      </c>
      <c r="W953" s="49" t="s">
        <v>1562</v>
      </c>
      <c r="X953" s="121" t="str">
        <f>VLOOKUP(Table1[[#This Row],[Psoft No]],[2]Roster_1788384531598!$E$1:$AU$1334,28,0)</f>
        <v>Wednesday</v>
      </c>
      <c r="Y953" s="121" t="b">
        <f>Table1[[#This Row],[Column1]]=Table1[[#This Row],[OFF1]]</f>
        <v>0</v>
      </c>
    </row>
    <row r="954" spans="1:25" ht="13" hidden="1" customHeight="1">
      <c r="A954" s="11">
        <v>948</v>
      </c>
      <c r="B954" s="47">
        <v>205997633</v>
      </c>
      <c r="C954" s="87" t="s">
        <v>1043</v>
      </c>
      <c r="D954" s="79" t="s">
        <v>1044</v>
      </c>
      <c r="E954" s="48" t="s">
        <v>31</v>
      </c>
      <c r="F954" s="48" t="s">
        <v>74</v>
      </c>
      <c r="G954" s="11" t="s">
        <v>64</v>
      </c>
      <c r="H954" s="11" t="s">
        <v>75</v>
      </c>
      <c r="I954" s="11">
        <v>1299</v>
      </c>
      <c r="J954" s="49" t="str">
        <f>VLOOKUP(Table1[[#This Row],[Psoft No]],[1]Roster!$C$1:$AJ$1369,9,0)</f>
        <v>Night Shift</v>
      </c>
      <c r="K954" s="49" t="s">
        <v>76</v>
      </c>
      <c r="L954" s="49" t="str">
        <f>VLOOKUP(Table1[[#This Row],[Psoft No]],[1]Roster!$C$1:$AJ$1369,11,0)</f>
        <v>Thursday</v>
      </c>
      <c r="M954" s="49" t="str">
        <f>VLOOKUP(Table1[[#This Row],[Psoft No]],[1]Roster!$C$1:$AJ$1369,12,0)</f>
        <v>Friday</v>
      </c>
      <c r="N954" s="48" t="s">
        <v>79</v>
      </c>
      <c r="O954" s="49" t="s">
        <v>37</v>
      </c>
      <c r="P954" s="11" t="s">
        <v>80</v>
      </c>
      <c r="Q954" s="11" t="s">
        <v>81</v>
      </c>
      <c r="R954" s="49" t="s">
        <v>642</v>
      </c>
      <c r="S954" s="11" t="s">
        <v>1775</v>
      </c>
      <c r="T954" s="126" t="str">
        <f>IF(COUNTIFS('DWD RAW File'!$E:$E,$B954,'DWD RAW File'!$AF:$AF,$C$1)&gt;0, IF(COUNTIFS('DWD RAW File'!$E:$E,$B954,'DWD RAW File'!$AF:$AF,$C$1,'DWD RAW File'!$AB:$AB,"Present")&gt;0,"6th Day OT","OFF"), IF(COUNTIFS('DWD RAW File'!$E:$E,$B954,'DWD RAW File'!$AG:$AG,$C$1)&gt;0, IF(COUNTIFS('DWD RAW File'!$E:$E,$B954,'DWD RAW File'!$AG:$AG,$C$1,'DWD RAW File'!$AB:$AB,"Present")&gt;0,"7th Day OT","OFF"), IF(COUNTIFS('DWD RAW File'!$E:$E,$B954,'DWD RAW File'!$AB:$AB,"Present")&gt;0, "P", IF(COUNTIFS('DWD RAW File'!$E:$E,$B954,'DWD RAW File'!$AB:$AB,"Not Present",'DWD RAW File'!$AK:$AK,"&lt;&gt;")&gt;0, _xlfn.XLOOKUP($B954,'DWD RAW File'!$E:$E,'DWD RAW File'!$AK:$AK,""), IF(COUNTIFS('DWD RAW File'!$E:$E,$B954,'DWD RAW File'!$AB:$AB,"Not Present",'DWD RAW File'!$AL:$AL,"&lt;&gt;")&gt;0, _xlfn.XLOOKUP($B954,'DWD RAW File'!$E:$E,'DWD RAW File'!$AL:$AL,""), "AB")))))</f>
        <v>P</v>
      </c>
      <c r="U954" s="97"/>
      <c r="V954" s="51">
        <v>45915</v>
      </c>
      <c r="W954" s="49" t="s">
        <v>1562</v>
      </c>
      <c r="X954" s="121" t="str">
        <f>VLOOKUP(Table1[[#This Row],[Psoft No]],[2]Roster_1788384531598!$E$1:$AU$1334,28,0)</f>
        <v>Thursday</v>
      </c>
      <c r="Y954" s="121" t="b">
        <f>Table1[[#This Row],[Column1]]=Table1[[#This Row],[OFF1]]</f>
        <v>1</v>
      </c>
    </row>
    <row r="955" spans="1:25" ht="13" hidden="1" customHeight="1">
      <c r="A955" s="11">
        <v>949</v>
      </c>
      <c r="B955" s="47">
        <v>113433097</v>
      </c>
      <c r="C955" s="87" t="s">
        <v>1045</v>
      </c>
      <c r="D955" s="79" t="s">
        <v>1046</v>
      </c>
      <c r="E955" s="48" t="s">
        <v>31</v>
      </c>
      <c r="F955" s="48" t="s">
        <v>74</v>
      </c>
      <c r="G955" s="11" t="s">
        <v>64</v>
      </c>
      <c r="H955" s="11" t="s">
        <v>75</v>
      </c>
      <c r="I955" s="11">
        <v>1299</v>
      </c>
      <c r="J955" s="49" t="str">
        <f>VLOOKUP(Table1[[#This Row],[Psoft No]],[1]Roster!$C$1:$AJ$1369,9,0)</f>
        <v>Day Shift</v>
      </c>
      <c r="K955" s="49" t="s">
        <v>76</v>
      </c>
      <c r="L955" s="49" t="str">
        <f>VLOOKUP(Table1[[#This Row],[Psoft No]],[1]Roster!$C$1:$AJ$1369,11,0)</f>
        <v>Tuesday</v>
      </c>
      <c r="M955" s="49" t="str">
        <f>VLOOKUP(Table1[[#This Row],[Psoft No]],[1]Roster!$C$1:$AJ$1369,12,0)</f>
        <v>Wednesday</v>
      </c>
      <c r="N955" s="48" t="s">
        <v>86</v>
      </c>
      <c r="O955" s="49" t="s">
        <v>37</v>
      </c>
      <c r="P955" s="11" t="s">
        <v>80</v>
      </c>
      <c r="Q955" s="11" t="s">
        <v>99</v>
      </c>
      <c r="R955" s="11" t="s">
        <v>1055</v>
      </c>
      <c r="S955" s="11" t="s">
        <v>2651</v>
      </c>
      <c r="T955" s="126" t="str">
        <f>IF(COUNTIFS('DWD RAW File'!$E:$E,$B955,'DWD RAW File'!$AF:$AF,$C$1)&gt;0, IF(COUNTIFS('DWD RAW File'!$E:$E,$B955,'DWD RAW File'!$AF:$AF,$C$1,'DWD RAW File'!$AB:$AB,"Present")&gt;0,"6th Day OT","OFF"), IF(COUNTIFS('DWD RAW File'!$E:$E,$B955,'DWD RAW File'!$AG:$AG,$C$1)&gt;0, IF(COUNTIFS('DWD RAW File'!$E:$E,$B955,'DWD RAW File'!$AG:$AG,$C$1,'DWD RAW File'!$AB:$AB,"Present")&gt;0,"7th Day OT","OFF"), IF(COUNTIFS('DWD RAW File'!$E:$E,$B955,'DWD RAW File'!$AB:$AB,"Present")&gt;0, "P", IF(COUNTIFS('DWD RAW File'!$E:$E,$B955,'DWD RAW File'!$AB:$AB,"Not Present",'DWD RAW File'!$AK:$AK,"&lt;&gt;")&gt;0, _xlfn.XLOOKUP($B955,'DWD RAW File'!$E:$E,'DWD RAW File'!$AK:$AK,""), IF(COUNTIFS('DWD RAW File'!$E:$E,$B955,'DWD RAW File'!$AB:$AB,"Not Present",'DWD RAW File'!$AL:$AL,"&lt;&gt;")&gt;0, _xlfn.XLOOKUP($B955,'DWD RAW File'!$E:$E,'DWD RAW File'!$AL:$AL,""), "AB")))))</f>
        <v>OFF</v>
      </c>
      <c r="U955" s="97"/>
      <c r="V955" s="51">
        <v>45537</v>
      </c>
      <c r="W955" s="49" t="s">
        <v>1562</v>
      </c>
      <c r="X955" s="121" t="str">
        <f>VLOOKUP(Table1[[#This Row],[Psoft No]],[2]Roster_1788384531598!$E$1:$AU$1334,28,0)</f>
        <v>Tuesday</v>
      </c>
      <c r="Y955" s="121" t="b">
        <f>Table1[[#This Row],[Column1]]=Table1[[#This Row],[OFF1]]</f>
        <v>1</v>
      </c>
    </row>
    <row r="956" spans="1:25" ht="13" hidden="1" customHeight="1">
      <c r="A956" s="11">
        <v>950</v>
      </c>
      <c r="B956" s="47">
        <v>205845295</v>
      </c>
      <c r="C956" s="87" t="s">
        <v>1047</v>
      </c>
      <c r="D956" s="79" t="s">
        <v>1048</v>
      </c>
      <c r="E956" s="48" t="s">
        <v>31</v>
      </c>
      <c r="F956" s="48" t="s">
        <v>74</v>
      </c>
      <c r="G956" s="11" t="s">
        <v>64</v>
      </c>
      <c r="H956" s="11" t="s">
        <v>75</v>
      </c>
      <c r="I956" s="11">
        <v>1299</v>
      </c>
      <c r="J956" s="49" t="str">
        <f>VLOOKUP(Table1[[#This Row],[Psoft No]],[1]Roster!$C$1:$AJ$1369,9,0)</f>
        <v>Night Shift</v>
      </c>
      <c r="K956" s="49" t="s">
        <v>76</v>
      </c>
      <c r="L956" s="49" t="str">
        <f>VLOOKUP(Table1[[#This Row],[Psoft No]],[1]Roster!$C$1:$AJ$1369,11,0)</f>
        <v>Tuesday</v>
      </c>
      <c r="M956" s="49" t="str">
        <f>VLOOKUP(Table1[[#This Row],[Psoft No]],[1]Roster!$C$1:$AJ$1369,12,0)</f>
        <v>Wednesday</v>
      </c>
      <c r="N956" s="49" t="s">
        <v>89</v>
      </c>
      <c r="O956" s="49" t="s">
        <v>37</v>
      </c>
      <c r="P956" s="11" t="s">
        <v>80</v>
      </c>
      <c r="Q956" s="11" t="s">
        <v>90</v>
      </c>
      <c r="R956" s="49" t="s">
        <v>622</v>
      </c>
      <c r="S956" s="11" t="s">
        <v>623</v>
      </c>
      <c r="T956" s="126" t="str">
        <f>IF(COUNTIFS('DWD RAW File'!$E:$E,$B956,'DWD RAW File'!$AF:$AF,$C$1)&gt;0, IF(COUNTIFS('DWD RAW File'!$E:$E,$B956,'DWD RAW File'!$AF:$AF,$C$1,'DWD RAW File'!$AB:$AB,"Present")&gt;0,"6th Day OT","OFF"), IF(COUNTIFS('DWD RAW File'!$E:$E,$B956,'DWD RAW File'!$AG:$AG,$C$1)&gt;0, IF(COUNTIFS('DWD RAW File'!$E:$E,$B956,'DWD RAW File'!$AG:$AG,$C$1,'DWD RAW File'!$AB:$AB,"Present")&gt;0,"7th Day OT","OFF"), IF(COUNTIFS('DWD RAW File'!$E:$E,$B956,'DWD RAW File'!$AB:$AB,"Present")&gt;0, "P", IF(COUNTIFS('DWD RAW File'!$E:$E,$B956,'DWD RAW File'!$AB:$AB,"Not Present",'DWD RAW File'!$AK:$AK,"&lt;&gt;")&gt;0, _xlfn.XLOOKUP($B956,'DWD RAW File'!$E:$E,'DWD RAW File'!$AK:$AK,""), IF(COUNTIFS('DWD RAW File'!$E:$E,$B956,'DWD RAW File'!$AB:$AB,"Not Present",'DWD RAW File'!$AL:$AL,"&lt;&gt;")&gt;0, _xlfn.XLOOKUP($B956,'DWD RAW File'!$E:$E,'DWD RAW File'!$AL:$AL,""), "AB")))))</f>
        <v>OFF</v>
      </c>
      <c r="U956" s="97"/>
      <c r="V956" s="51">
        <v>45894</v>
      </c>
      <c r="W956" s="49" t="s">
        <v>1561</v>
      </c>
      <c r="X956" s="121" t="str">
        <f>VLOOKUP(Table1[[#This Row],[Psoft No]],[2]Roster_1788384531598!$E$1:$AU$1334,28,0)</f>
        <v>Tuesday</v>
      </c>
      <c r="Y956" s="121" t="b">
        <f>Table1[[#This Row],[Column1]]=Table1[[#This Row],[OFF1]]</f>
        <v>1</v>
      </c>
    </row>
    <row r="957" spans="1:25" ht="13" hidden="1" customHeight="1">
      <c r="A957" s="11">
        <v>951</v>
      </c>
      <c r="B957" s="47">
        <v>203850876</v>
      </c>
      <c r="C957" s="87" t="s">
        <v>2288</v>
      </c>
      <c r="D957" s="79" t="s">
        <v>2289</v>
      </c>
      <c r="E957" s="48" t="s">
        <v>31</v>
      </c>
      <c r="F957" s="48" t="s">
        <v>74</v>
      </c>
      <c r="G957" s="11" t="s">
        <v>64</v>
      </c>
      <c r="H957" s="11" t="s">
        <v>75</v>
      </c>
      <c r="I957" s="11">
        <v>1299</v>
      </c>
      <c r="J957" s="49" t="str">
        <f>VLOOKUP(Table1[[#This Row],[Psoft No]],[1]Roster!$C$1:$AJ$1369,9,0)</f>
        <v>Day Shift</v>
      </c>
      <c r="K957" s="49" t="s">
        <v>76</v>
      </c>
      <c r="L957" s="49" t="str">
        <f>VLOOKUP(Table1[[#This Row],[Psoft No]],[1]Roster!$C$1:$AJ$1369,11,0)</f>
        <v>Friday</v>
      </c>
      <c r="M957" s="49" t="str">
        <f>VLOOKUP(Table1[[#This Row],[Psoft No]],[1]Roster!$C$1:$AJ$1369,12,0)</f>
        <v>Saturday</v>
      </c>
      <c r="N957" s="48" t="s">
        <v>86</v>
      </c>
      <c r="O957" s="49" t="s">
        <v>37</v>
      </c>
      <c r="P957" s="11" t="s">
        <v>80</v>
      </c>
      <c r="Q957" s="11" t="s">
        <v>90</v>
      </c>
      <c r="R957" s="11" t="s">
        <v>1055</v>
      </c>
      <c r="S957" s="11" t="s">
        <v>2651</v>
      </c>
      <c r="T957" s="126" t="str">
        <f>IF(COUNTIFS('DWD RAW File'!$E:$E,$B957,'DWD RAW File'!$AF:$AF,$C$1)&gt;0, IF(COUNTIFS('DWD RAW File'!$E:$E,$B957,'DWD RAW File'!$AF:$AF,$C$1,'DWD RAW File'!$AB:$AB,"Present")&gt;0,"6th Day OT","OFF"), IF(COUNTIFS('DWD RAW File'!$E:$E,$B957,'DWD RAW File'!$AG:$AG,$C$1)&gt;0, IF(COUNTIFS('DWD RAW File'!$E:$E,$B957,'DWD RAW File'!$AG:$AG,$C$1,'DWD RAW File'!$AB:$AB,"Present")&gt;0,"7th Day OT","OFF"), IF(COUNTIFS('DWD RAW File'!$E:$E,$B957,'DWD RAW File'!$AB:$AB,"Present")&gt;0, "P", IF(COUNTIFS('DWD RAW File'!$E:$E,$B957,'DWD RAW File'!$AB:$AB,"Not Present",'DWD RAW File'!$AK:$AK,"&lt;&gt;")&gt;0, _xlfn.XLOOKUP($B957,'DWD RAW File'!$E:$E,'DWD RAW File'!$AK:$AK,""), IF(COUNTIFS('DWD RAW File'!$E:$E,$B957,'DWD RAW File'!$AB:$AB,"Not Present",'DWD RAW File'!$AL:$AL,"&lt;&gt;")&gt;0, _xlfn.XLOOKUP($B957,'DWD RAW File'!$E:$E,'DWD RAW File'!$AL:$AL,""), "AB")))))</f>
        <v>P</v>
      </c>
      <c r="U957" s="97"/>
      <c r="V957" s="51">
        <v>45524</v>
      </c>
      <c r="W957" s="49" t="s">
        <v>1562</v>
      </c>
      <c r="X957" s="121" t="str">
        <f>VLOOKUP(Table1[[#This Row],[Psoft No]],[2]Roster_1788384531598!$E$1:$AU$1334,28,0)</f>
        <v>Friday</v>
      </c>
      <c r="Y957" s="121" t="b">
        <f>Table1[[#This Row],[Column1]]=Table1[[#This Row],[OFF1]]</f>
        <v>1</v>
      </c>
    </row>
    <row r="958" spans="1:25" ht="13" hidden="1" customHeight="1">
      <c r="A958" s="11">
        <v>953</v>
      </c>
      <c r="B958" s="47">
        <v>206491328</v>
      </c>
      <c r="C958" s="87" t="s">
        <v>2805</v>
      </c>
      <c r="D958" s="79" t="s">
        <v>2806</v>
      </c>
      <c r="E958" s="48" t="s">
        <v>31</v>
      </c>
      <c r="F958" s="48" t="s">
        <v>74</v>
      </c>
      <c r="G958" s="11" t="s">
        <v>64</v>
      </c>
      <c r="H958" s="11" t="s">
        <v>75</v>
      </c>
      <c r="I958" s="11">
        <v>1299</v>
      </c>
      <c r="J958" s="49" t="str">
        <f>VLOOKUP(Table1[[#This Row],[Psoft No]],[1]Roster!$C$1:$AJ$1369,9,0)</f>
        <v>Night Shift</v>
      </c>
      <c r="K958" s="11" t="s">
        <v>76</v>
      </c>
      <c r="L958" s="49" t="str">
        <f>VLOOKUP(Table1[[#This Row],[Psoft No]],[1]Roster!$C$1:$AJ$1369,11,0)</f>
        <v>Thursday</v>
      </c>
      <c r="M958" s="49" t="str">
        <f>VLOOKUP(Table1[[#This Row],[Psoft No]],[1]Roster!$C$1:$AJ$1369,12,0)</f>
        <v>Friday</v>
      </c>
      <c r="N958" s="11" t="s">
        <v>89</v>
      </c>
      <c r="O958" s="11" t="s">
        <v>37</v>
      </c>
      <c r="P958" s="11" t="s">
        <v>80</v>
      </c>
      <c r="Q958" s="11" t="s">
        <v>96</v>
      </c>
      <c r="R958" s="11" t="s">
        <v>1055</v>
      </c>
      <c r="S958" s="11" t="s">
        <v>2651</v>
      </c>
      <c r="T958" s="126" t="str">
        <f>IF(COUNTIFS('DWD RAW File'!$E:$E,$B958,'DWD RAW File'!$AF:$AF,$C$1)&gt;0, IF(COUNTIFS('DWD RAW File'!$E:$E,$B958,'DWD RAW File'!$AF:$AF,$C$1,'DWD RAW File'!$AB:$AB,"Present")&gt;0,"6th Day OT","OFF"), IF(COUNTIFS('DWD RAW File'!$E:$E,$B958,'DWD RAW File'!$AG:$AG,$C$1)&gt;0, IF(COUNTIFS('DWD RAW File'!$E:$E,$B958,'DWD RAW File'!$AG:$AG,$C$1,'DWD RAW File'!$AB:$AB,"Present")&gt;0,"7th Day OT","OFF"), IF(COUNTIFS('DWD RAW File'!$E:$E,$B958,'DWD RAW File'!$AB:$AB,"Present")&gt;0, "P", IF(COUNTIFS('DWD RAW File'!$E:$E,$B958,'DWD RAW File'!$AB:$AB,"Not Present",'DWD RAW File'!$AK:$AK,"&lt;&gt;")&gt;0, _xlfn.XLOOKUP($B958,'DWD RAW File'!$E:$E,'DWD RAW File'!$AK:$AK,""), IF(COUNTIFS('DWD RAW File'!$E:$E,$B958,'DWD RAW File'!$AB:$AB,"Not Present",'DWD RAW File'!$AL:$AL,"&lt;&gt;")&gt;0, _xlfn.XLOOKUP($B958,'DWD RAW File'!$E:$E,'DWD RAW File'!$AL:$AL,""), "AB")))))</f>
        <v>P</v>
      </c>
      <c r="U958" s="97"/>
      <c r="V958" s="51">
        <v>46238</v>
      </c>
      <c r="W958" s="11" t="s">
        <v>1562</v>
      </c>
      <c r="X958" s="121" t="str">
        <f>VLOOKUP(Table1[[#This Row],[Psoft No]],[2]Roster_1788384531598!$E$1:$AU$1334,28,0)</f>
        <v>Thursday</v>
      </c>
      <c r="Y958" s="121" t="b">
        <f>Table1[[#This Row],[Column1]]=Table1[[#This Row],[OFF1]]</f>
        <v>1</v>
      </c>
    </row>
    <row r="959" spans="1:25" ht="13" hidden="1" customHeight="1">
      <c r="A959" s="11">
        <v>954</v>
      </c>
      <c r="B959" s="47">
        <v>204013683</v>
      </c>
      <c r="C959" s="87" t="s">
        <v>1049</v>
      </c>
      <c r="D959" s="79" t="s">
        <v>1050</v>
      </c>
      <c r="E959" s="48" t="s">
        <v>31</v>
      </c>
      <c r="F959" s="48" t="s">
        <v>74</v>
      </c>
      <c r="G959" s="11" t="s">
        <v>64</v>
      </c>
      <c r="H959" s="11" t="s">
        <v>75</v>
      </c>
      <c r="I959" s="11">
        <v>1299</v>
      </c>
      <c r="J959" s="49" t="str">
        <f>VLOOKUP(Table1[[#This Row],[Psoft No]],[1]Roster!$C$1:$AJ$1369,9,0)</f>
        <v>Night Shift</v>
      </c>
      <c r="K959" s="49" t="s">
        <v>76</v>
      </c>
      <c r="L959" s="49" t="str">
        <f>VLOOKUP(Table1[[#This Row],[Psoft No]],[1]Roster!$C$1:$AJ$1369,11,0)</f>
        <v>Thursday</v>
      </c>
      <c r="M959" s="49" t="str">
        <f>VLOOKUP(Table1[[#This Row],[Psoft No]],[1]Roster!$C$1:$AJ$1369,12,0)</f>
        <v>Friday</v>
      </c>
      <c r="N959" s="48" t="s">
        <v>79</v>
      </c>
      <c r="O959" s="49" t="s">
        <v>37</v>
      </c>
      <c r="P959" s="11" t="s">
        <v>80</v>
      </c>
      <c r="Q959" s="11" t="s">
        <v>81</v>
      </c>
      <c r="R959" s="11" t="s">
        <v>1055</v>
      </c>
      <c r="S959" s="11" t="s">
        <v>2651</v>
      </c>
      <c r="T959" s="126" t="str">
        <f>IF(COUNTIFS('DWD RAW File'!$E:$E,$B959,'DWD RAW File'!$AF:$AF,$C$1)&gt;0, IF(COUNTIFS('DWD RAW File'!$E:$E,$B959,'DWD RAW File'!$AF:$AF,$C$1,'DWD RAW File'!$AB:$AB,"Present")&gt;0,"6th Day OT","OFF"), IF(COUNTIFS('DWD RAW File'!$E:$E,$B959,'DWD RAW File'!$AG:$AG,$C$1)&gt;0, IF(COUNTIFS('DWD RAW File'!$E:$E,$B959,'DWD RAW File'!$AG:$AG,$C$1,'DWD RAW File'!$AB:$AB,"Present")&gt;0,"7th Day OT","OFF"), IF(COUNTIFS('DWD RAW File'!$E:$E,$B959,'DWD RAW File'!$AB:$AB,"Present")&gt;0, "P", IF(COUNTIFS('DWD RAW File'!$E:$E,$B959,'DWD RAW File'!$AB:$AB,"Not Present",'DWD RAW File'!$AK:$AK,"&lt;&gt;")&gt;0, _xlfn.XLOOKUP($B959,'DWD RAW File'!$E:$E,'DWD RAW File'!$AK:$AK,""), IF(COUNTIFS('DWD RAW File'!$E:$E,$B959,'DWD RAW File'!$AB:$AB,"Not Present",'DWD RAW File'!$AL:$AL,"&lt;&gt;")&gt;0, _xlfn.XLOOKUP($B959,'DWD RAW File'!$E:$E,'DWD RAW File'!$AL:$AL,""), "AB")))))</f>
        <v>P</v>
      </c>
      <c r="U959" s="97"/>
      <c r="V959" s="51">
        <v>45551</v>
      </c>
      <c r="W959" s="49" t="s">
        <v>1561</v>
      </c>
      <c r="X959" s="121" t="str">
        <f>VLOOKUP(Table1[[#This Row],[Psoft No]],[2]Roster_1788384531598!$E$1:$AU$1334,28,0)</f>
        <v>Thursday</v>
      </c>
      <c r="Y959" s="121" t="b">
        <f>Table1[[#This Row],[Column1]]=Table1[[#This Row],[OFF1]]</f>
        <v>1</v>
      </c>
    </row>
    <row r="960" spans="1:25" ht="13" hidden="1" customHeight="1">
      <c r="A960" s="11">
        <v>955</v>
      </c>
      <c r="B960" s="47">
        <v>205872523</v>
      </c>
      <c r="C960" s="87" t="s">
        <v>1051</v>
      </c>
      <c r="D960" s="79" t="s">
        <v>1052</v>
      </c>
      <c r="E960" s="48" t="s">
        <v>31</v>
      </c>
      <c r="F960" s="48" t="s">
        <v>74</v>
      </c>
      <c r="G960" s="11" t="s">
        <v>64</v>
      </c>
      <c r="H960" s="11" t="s">
        <v>75</v>
      </c>
      <c r="I960" s="11">
        <v>1299</v>
      </c>
      <c r="J960" s="49" t="str">
        <f>VLOOKUP(Table1[[#This Row],[Psoft No]],[1]Roster!$C$1:$AJ$1369,9,0)</f>
        <v>Day Shift</v>
      </c>
      <c r="K960" s="49" t="s">
        <v>76</v>
      </c>
      <c r="L960" s="49" t="str">
        <f>VLOOKUP(Table1[[#This Row],[Psoft No]],[1]Roster!$C$1:$AJ$1369,11,0)</f>
        <v>Friday</v>
      </c>
      <c r="M960" s="49" t="str">
        <f>VLOOKUP(Table1[[#This Row],[Psoft No]],[1]Roster!$C$1:$AJ$1369,12,0)</f>
        <v>Saturday</v>
      </c>
      <c r="N960" s="49" t="s">
        <v>89</v>
      </c>
      <c r="O960" s="49" t="s">
        <v>37</v>
      </c>
      <c r="P960" s="11" t="s">
        <v>80</v>
      </c>
      <c r="Q960" s="11" t="s">
        <v>90</v>
      </c>
      <c r="R960" s="11" t="s">
        <v>626</v>
      </c>
      <c r="S960" s="11" t="s">
        <v>627</v>
      </c>
      <c r="T960" s="126" t="str">
        <f>IF(COUNTIFS('DWD RAW File'!$E:$E,$B960,'DWD RAW File'!$AF:$AF,$C$1)&gt;0, IF(COUNTIFS('DWD RAW File'!$E:$E,$B960,'DWD RAW File'!$AF:$AF,$C$1,'DWD RAW File'!$AB:$AB,"Present")&gt;0,"6th Day OT","OFF"), IF(COUNTIFS('DWD RAW File'!$E:$E,$B960,'DWD RAW File'!$AG:$AG,$C$1)&gt;0, IF(COUNTIFS('DWD RAW File'!$E:$E,$B960,'DWD RAW File'!$AG:$AG,$C$1,'DWD RAW File'!$AB:$AB,"Present")&gt;0,"7th Day OT","OFF"), IF(COUNTIFS('DWD RAW File'!$E:$E,$B960,'DWD RAW File'!$AB:$AB,"Present")&gt;0, "P", IF(COUNTIFS('DWD RAW File'!$E:$E,$B960,'DWD RAW File'!$AB:$AB,"Not Present",'DWD RAW File'!$AK:$AK,"&lt;&gt;")&gt;0, _xlfn.XLOOKUP($B960,'DWD RAW File'!$E:$E,'DWD RAW File'!$AK:$AK,""), IF(COUNTIFS('DWD RAW File'!$E:$E,$B960,'DWD RAW File'!$AB:$AB,"Not Present",'DWD RAW File'!$AL:$AL,"&lt;&gt;")&gt;0, _xlfn.XLOOKUP($B960,'DWD RAW File'!$E:$E,'DWD RAW File'!$AL:$AL,""), "AB")))))</f>
        <v>P</v>
      </c>
      <c r="U960" s="97"/>
      <c r="V960" s="51">
        <v>45894</v>
      </c>
      <c r="W960" s="49" t="s">
        <v>1562</v>
      </c>
      <c r="X960" s="121" t="str">
        <f>VLOOKUP(Table1[[#This Row],[Psoft No]],[2]Roster_1788384531598!$E$1:$AU$1334,28,0)</f>
        <v>Friday</v>
      </c>
      <c r="Y960" s="121" t="b">
        <f>Table1[[#This Row],[Column1]]=Table1[[#This Row],[OFF1]]</f>
        <v>1</v>
      </c>
    </row>
    <row r="961" spans="1:25" ht="13" hidden="1" customHeight="1">
      <c r="A961" s="11">
        <v>956</v>
      </c>
      <c r="B961" s="47">
        <v>113090848</v>
      </c>
      <c r="C961" s="87" t="s">
        <v>1053</v>
      </c>
      <c r="D961" s="79" t="s">
        <v>1054</v>
      </c>
      <c r="E961" s="48" t="s">
        <v>31</v>
      </c>
      <c r="F961" s="48" t="s">
        <v>74</v>
      </c>
      <c r="G961" s="11" t="s">
        <v>64</v>
      </c>
      <c r="H961" s="11" t="s">
        <v>75</v>
      </c>
      <c r="I961" s="11">
        <v>1299</v>
      </c>
      <c r="J961" s="49" t="str">
        <f>VLOOKUP(Table1[[#This Row],[Psoft No]],[1]Roster!$C$1:$AJ$1369,9,0)</f>
        <v>Night Shift</v>
      </c>
      <c r="K961" s="49" t="s">
        <v>76</v>
      </c>
      <c r="L961" s="49" t="str">
        <f>VLOOKUP(Table1[[#This Row],[Psoft No]],[1]Roster!$C$1:$AJ$1369,11,0)</f>
        <v>Sunday</v>
      </c>
      <c r="M961" s="49" t="str">
        <f>VLOOKUP(Table1[[#This Row],[Psoft No]],[1]Roster!$C$1:$AJ$1369,12,0)</f>
        <v>Monday</v>
      </c>
      <c r="N961" s="48" t="s">
        <v>86</v>
      </c>
      <c r="O961" s="49" t="s">
        <v>37</v>
      </c>
      <c r="P961" s="11" t="s">
        <v>80</v>
      </c>
      <c r="Q961" s="11" t="s">
        <v>87</v>
      </c>
      <c r="R961" s="11" t="s">
        <v>626</v>
      </c>
      <c r="S961" s="11" t="s">
        <v>627</v>
      </c>
      <c r="T961" s="126" t="str">
        <f>IF(COUNTIFS('DWD RAW File'!$E:$E,$B961,'DWD RAW File'!$AF:$AF,$C$1)&gt;0, IF(COUNTIFS('DWD RAW File'!$E:$E,$B961,'DWD RAW File'!$AF:$AF,$C$1,'DWD RAW File'!$AB:$AB,"Present")&gt;0,"6th Day OT","OFF"), IF(COUNTIFS('DWD RAW File'!$E:$E,$B961,'DWD RAW File'!$AG:$AG,$C$1)&gt;0, IF(COUNTIFS('DWD RAW File'!$E:$E,$B961,'DWD RAW File'!$AG:$AG,$C$1,'DWD RAW File'!$AB:$AB,"Present")&gt;0,"7th Day OT","OFF"), IF(COUNTIFS('DWD RAW File'!$E:$E,$B961,'DWD RAW File'!$AB:$AB,"Present")&gt;0, "P", IF(COUNTIFS('DWD RAW File'!$E:$E,$B961,'DWD RAW File'!$AB:$AB,"Not Present",'DWD RAW File'!$AK:$AK,"&lt;&gt;")&gt;0, _xlfn.XLOOKUP($B961,'DWD RAW File'!$E:$E,'DWD RAW File'!$AK:$AK,""), IF(COUNTIFS('DWD RAW File'!$E:$E,$B961,'DWD RAW File'!$AB:$AB,"Not Present",'DWD RAW File'!$AL:$AL,"&lt;&gt;")&gt;0, _xlfn.XLOOKUP($B961,'DWD RAW File'!$E:$E,'DWD RAW File'!$AL:$AL,""), "AB")))))</f>
        <v>P</v>
      </c>
      <c r="U961" s="97"/>
      <c r="V961" s="51">
        <v>45586</v>
      </c>
      <c r="W961" s="49" t="s">
        <v>1561</v>
      </c>
      <c r="X961" s="121" t="str">
        <f>VLOOKUP(Table1[[#This Row],[Psoft No]],[2]Roster_1788384531598!$E$1:$AU$1334,28,0)</f>
        <v>Sunday</v>
      </c>
      <c r="Y961" s="121" t="b">
        <f>Table1[[#This Row],[Column1]]=Table1[[#This Row],[OFF1]]</f>
        <v>1</v>
      </c>
    </row>
    <row r="962" spans="1:25" ht="13" hidden="1" customHeight="1">
      <c r="A962" s="11">
        <v>957</v>
      </c>
      <c r="B962" s="47">
        <v>109808062</v>
      </c>
      <c r="C962" s="87" t="s">
        <v>1056</v>
      </c>
      <c r="D962" s="79" t="s">
        <v>1057</v>
      </c>
      <c r="E962" s="48" t="s">
        <v>34</v>
      </c>
      <c r="F962" s="48" t="s">
        <v>74</v>
      </c>
      <c r="G962" s="11" t="s">
        <v>64</v>
      </c>
      <c r="H962" s="11" t="s">
        <v>75</v>
      </c>
      <c r="I962" s="11">
        <v>1299</v>
      </c>
      <c r="J962" s="49" t="str">
        <f>VLOOKUP(Table1[[#This Row],[Psoft No]],[1]Roster!$C$1:$AJ$1369,9,0)</f>
        <v>Night Shift</v>
      </c>
      <c r="K962" s="49" t="s">
        <v>76</v>
      </c>
      <c r="L962" s="49" t="str">
        <f>VLOOKUP(Table1[[#This Row],[Psoft No]],[1]Roster!$C$1:$AJ$1369,11,0)</f>
        <v>Friday</v>
      </c>
      <c r="M962" s="49" t="str">
        <f>VLOOKUP(Table1[[#This Row],[Psoft No]],[1]Roster!$C$1:$AJ$1369,12,0)</f>
        <v>Saturday</v>
      </c>
      <c r="N962" s="48" t="s">
        <v>108</v>
      </c>
      <c r="O962" s="49" t="s">
        <v>37</v>
      </c>
      <c r="P962" s="11" t="s">
        <v>80</v>
      </c>
      <c r="Q962" s="11" t="s">
        <v>98</v>
      </c>
      <c r="R962" s="49" t="s">
        <v>642</v>
      </c>
      <c r="S962" s="11" t="s">
        <v>1775</v>
      </c>
      <c r="T962" s="126" t="str">
        <f>IF(COUNTIFS('DWD RAW File'!$E:$E,$B962,'DWD RAW File'!$AF:$AF,$C$1)&gt;0, IF(COUNTIFS('DWD RAW File'!$E:$E,$B962,'DWD RAW File'!$AF:$AF,$C$1,'DWD RAW File'!$AB:$AB,"Present")&gt;0,"6th Day OT","OFF"), IF(COUNTIFS('DWD RAW File'!$E:$E,$B962,'DWD RAW File'!$AG:$AG,$C$1)&gt;0, IF(COUNTIFS('DWD RAW File'!$E:$E,$B962,'DWD RAW File'!$AG:$AG,$C$1,'DWD RAW File'!$AB:$AB,"Present")&gt;0,"7th Day OT","OFF"), IF(COUNTIFS('DWD RAW File'!$E:$E,$B962,'DWD RAW File'!$AB:$AB,"Present")&gt;0, "P", IF(COUNTIFS('DWD RAW File'!$E:$E,$B962,'DWD RAW File'!$AB:$AB,"Not Present",'DWD RAW File'!$AK:$AK,"&lt;&gt;")&gt;0, _xlfn.XLOOKUP($B962,'DWD RAW File'!$E:$E,'DWD RAW File'!$AK:$AK,""), IF(COUNTIFS('DWD RAW File'!$E:$E,$B962,'DWD RAW File'!$AB:$AB,"Not Present",'DWD RAW File'!$AL:$AL,"&lt;&gt;")&gt;0, _xlfn.XLOOKUP($B962,'DWD RAW File'!$E:$E,'DWD RAW File'!$AL:$AL,""), "AB")))))</f>
        <v>P</v>
      </c>
      <c r="U962" s="97"/>
      <c r="V962" s="51">
        <v>44782</v>
      </c>
      <c r="W962" s="49" t="s">
        <v>1563</v>
      </c>
      <c r="X962" s="121" t="str">
        <f>VLOOKUP(Table1[[#This Row],[Psoft No]],[2]Roster_1788384531598!$E$1:$AU$1334,28,0)</f>
        <v>Friday</v>
      </c>
      <c r="Y962" s="121" t="b">
        <f>Table1[[#This Row],[Column1]]=Table1[[#This Row],[OFF1]]</f>
        <v>1</v>
      </c>
    </row>
    <row r="963" spans="1:25" ht="13" hidden="1" customHeight="1">
      <c r="A963" s="11">
        <v>958</v>
      </c>
      <c r="B963" s="47">
        <v>206850965</v>
      </c>
      <c r="C963" s="87" t="s">
        <v>1781</v>
      </c>
      <c r="D963" s="93" t="s">
        <v>1782</v>
      </c>
      <c r="E963" s="47" t="s">
        <v>31</v>
      </c>
      <c r="F963" s="48" t="s">
        <v>74</v>
      </c>
      <c r="G963" s="11" t="s">
        <v>64</v>
      </c>
      <c r="H963" s="11" t="s">
        <v>75</v>
      </c>
      <c r="I963" s="47">
        <v>1299</v>
      </c>
      <c r="J963" s="49" t="str">
        <f>VLOOKUP(Table1[[#This Row],[Psoft No]],[1]Roster!$C$1:$AJ$1369,9,0)</f>
        <v>Day Shift</v>
      </c>
      <c r="K963" s="49" t="s">
        <v>76</v>
      </c>
      <c r="L963" s="49" t="str">
        <f>VLOOKUP(Table1[[#This Row],[Psoft No]],[1]Roster!$C$1:$AJ$1369,11,0)</f>
        <v>Friday</v>
      </c>
      <c r="M963" s="49" t="str">
        <f>VLOOKUP(Table1[[#This Row],[Psoft No]],[1]Roster!$C$1:$AJ$1369,12,0)</f>
        <v>Saturday</v>
      </c>
      <c r="N963" s="49" t="s">
        <v>89</v>
      </c>
      <c r="O963" s="49" t="s">
        <v>37</v>
      </c>
      <c r="P963" s="11" t="s">
        <v>80</v>
      </c>
      <c r="Q963" s="47" t="s">
        <v>90</v>
      </c>
      <c r="R963" s="11" t="s">
        <v>2773</v>
      </c>
      <c r="S963" s="11" t="s">
        <v>2774</v>
      </c>
      <c r="T963" s="126" t="str">
        <f>IF(COUNTIFS('DWD RAW File'!$E:$E,$B963,'DWD RAW File'!$AF:$AF,$C$1)&gt;0, IF(COUNTIFS('DWD RAW File'!$E:$E,$B963,'DWD RAW File'!$AF:$AF,$C$1,'DWD RAW File'!$AB:$AB,"Present")&gt;0,"6th Day OT","OFF"), IF(COUNTIFS('DWD RAW File'!$E:$E,$B963,'DWD RAW File'!$AG:$AG,$C$1)&gt;0, IF(COUNTIFS('DWD RAW File'!$E:$E,$B963,'DWD RAW File'!$AG:$AG,$C$1,'DWD RAW File'!$AB:$AB,"Present")&gt;0,"7th Day OT","OFF"), IF(COUNTIFS('DWD RAW File'!$E:$E,$B963,'DWD RAW File'!$AB:$AB,"Present")&gt;0, "P", IF(COUNTIFS('DWD RAW File'!$E:$E,$B963,'DWD RAW File'!$AB:$AB,"Not Present",'DWD RAW File'!$AK:$AK,"&lt;&gt;")&gt;0, _xlfn.XLOOKUP($B963,'DWD RAW File'!$E:$E,'DWD RAW File'!$AK:$AK,""), IF(COUNTIFS('DWD RAW File'!$E:$E,$B963,'DWD RAW File'!$AB:$AB,"Not Present",'DWD RAW File'!$AL:$AL,"&lt;&gt;")&gt;0, _xlfn.XLOOKUP($B963,'DWD RAW File'!$E:$E,'DWD RAW File'!$AL:$AL,""), "AB")))))</f>
        <v>P</v>
      </c>
      <c r="U963" s="97"/>
      <c r="V963" s="51">
        <v>46013</v>
      </c>
      <c r="W963" s="49" t="s">
        <v>1562</v>
      </c>
      <c r="X963" s="121" t="str">
        <f>VLOOKUP(Table1[[#This Row],[Psoft No]],[2]Roster_1788384531598!$E$1:$AU$1334,28,0)</f>
        <v>Friday</v>
      </c>
      <c r="Y963" s="121" t="b">
        <f>Table1[[#This Row],[Column1]]=Table1[[#This Row],[OFF1]]</f>
        <v>1</v>
      </c>
    </row>
    <row r="964" spans="1:25" ht="13" hidden="1" customHeight="1">
      <c r="A964" s="11">
        <v>959</v>
      </c>
      <c r="B964" s="47">
        <v>113090891</v>
      </c>
      <c r="C964" s="87" t="s">
        <v>1058</v>
      </c>
      <c r="D964" s="79" t="s">
        <v>1059</v>
      </c>
      <c r="E964" s="48" t="s">
        <v>31</v>
      </c>
      <c r="F964" s="48" t="s">
        <v>74</v>
      </c>
      <c r="G964" s="11" t="s">
        <v>64</v>
      </c>
      <c r="H964" s="11" t="s">
        <v>75</v>
      </c>
      <c r="I964" s="11">
        <v>1299</v>
      </c>
      <c r="J964" s="49" t="str">
        <f>VLOOKUP(Table1[[#This Row],[Psoft No]],[1]Roster!$C$1:$AJ$1369,9,0)</f>
        <v>Day Shift</v>
      </c>
      <c r="K964" s="49" t="s">
        <v>76</v>
      </c>
      <c r="L964" s="49" t="str">
        <f>VLOOKUP(Table1[[#This Row],[Psoft No]],[1]Roster!$C$1:$AJ$1369,11,0)</f>
        <v>Tuesday</v>
      </c>
      <c r="M964" s="49" t="str">
        <f>VLOOKUP(Table1[[#This Row],[Psoft No]],[1]Roster!$C$1:$AJ$1369,12,0)</f>
        <v>Wednesday</v>
      </c>
      <c r="N964" s="48" t="s">
        <v>86</v>
      </c>
      <c r="O964" s="49" t="s">
        <v>37</v>
      </c>
      <c r="P964" s="11" t="s">
        <v>80</v>
      </c>
      <c r="Q964" s="11" t="s">
        <v>87</v>
      </c>
      <c r="R964" s="49" t="s">
        <v>642</v>
      </c>
      <c r="S964" s="11" t="s">
        <v>1775</v>
      </c>
      <c r="T964" s="126" t="str">
        <f>IF(COUNTIFS('DWD RAW File'!$E:$E,$B964,'DWD RAW File'!$AF:$AF,$C$1)&gt;0, IF(COUNTIFS('DWD RAW File'!$E:$E,$B964,'DWD RAW File'!$AF:$AF,$C$1,'DWD RAW File'!$AB:$AB,"Present")&gt;0,"6th Day OT","OFF"), IF(COUNTIFS('DWD RAW File'!$E:$E,$B964,'DWD RAW File'!$AG:$AG,$C$1)&gt;0, IF(COUNTIFS('DWD RAW File'!$E:$E,$B964,'DWD RAW File'!$AG:$AG,$C$1,'DWD RAW File'!$AB:$AB,"Present")&gt;0,"7th Day OT","OFF"), IF(COUNTIFS('DWD RAW File'!$E:$E,$B964,'DWD RAW File'!$AB:$AB,"Present")&gt;0, "P", IF(COUNTIFS('DWD RAW File'!$E:$E,$B964,'DWD RAW File'!$AB:$AB,"Not Present",'DWD RAW File'!$AK:$AK,"&lt;&gt;")&gt;0, _xlfn.XLOOKUP($B964,'DWD RAW File'!$E:$E,'DWD RAW File'!$AK:$AK,""), IF(COUNTIFS('DWD RAW File'!$E:$E,$B964,'DWD RAW File'!$AB:$AB,"Not Present",'DWD RAW File'!$AL:$AL,"&lt;&gt;")&gt;0, _xlfn.XLOOKUP($B964,'DWD RAW File'!$E:$E,'DWD RAW File'!$AL:$AL,""), "AB")))))</f>
        <v>OFF</v>
      </c>
      <c r="U964" s="97"/>
      <c r="V964" s="51">
        <v>45589</v>
      </c>
      <c r="W964" s="49" t="s">
        <v>1562</v>
      </c>
      <c r="X964" s="121" t="str">
        <f>VLOOKUP(Table1[[#This Row],[Psoft No]],[2]Roster_1788384531598!$E$1:$AU$1334,28,0)</f>
        <v>Tuesday</v>
      </c>
      <c r="Y964" s="121" t="b">
        <f>Table1[[#This Row],[Column1]]=Table1[[#This Row],[OFF1]]</f>
        <v>1</v>
      </c>
    </row>
    <row r="965" spans="1:25" ht="13" hidden="1" customHeight="1">
      <c r="A965" s="11">
        <v>960</v>
      </c>
      <c r="B965" s="47">
        <v>103909188</v>
      </c>
      <c r="C965" s="87" t="s">
        <v>1060</v>
      </c>
      <c r="D965" s="79" t="s">
        <v>1061</v>
      </c>
      <c r="E965" s="48" t="s">
        <v>34</v>
      </c>
      <c r="F965" s="48" t="s">
        <v>74</v>
      </c>
      <c r="G965" s="11" t="s">
        <v>64</v>
      </c>
      <c r="H965" s="11" t="s">
        <v>75</v>
      </c>
      <c r="I965" s="11">
        <v>1299</v>
      </c>
      <c r="J965" s="49" t="str">
        <f>VLOOKUP(Table1[[#This Row],[Psoft No]],[1]Roster!$C$1:$AJ$1369,9,0)</f>
        <v>Night Shift</v>
      </c>
      <c r="K965" s="49" t="s">
        <v>76</v>
      </c>
      <c r="L965" s="49" t="str">
        <f>VLOOKUP(Table1[[#This Row],[Psoft No]],[1]Roster!$C$1:$AJ$1369,11,0)</f>
        <v>Monday</v>
      </c>
      <c r="M965" s="49" t="str">
        <f>VLOOKUP(Table1[[#This Row],[Psoft No]],[1]Roster!$C$1:$AJ$1369,12,0)</f>
        <v>Tuesday</v>
      </c>
      <c r="N965" s="48" t="s">
        <v>97</v>
      </c>
      <c r="O965" s="49" t="s">
        <v>37</v>
      </c>
      <c r="P965" s="11" t="s">
        <v>80</v>
      </c>
      <c r="Q965" s="11" t="s">
        <v>98</v>
      </c>
      <c r="R965" s="11" t="s">
        <v>1055</v>
      </c>
      <c r="S965" s="11" t="s">
        <v>2651</v>
      </c>
      <c r="T965" s="126" t="s">
        <v>7</v>
      </c>
      <c r="U965" s="97"/>
      <c r="V965" s="51">
        <v>44067</v>
      </c>
      <c r="W965" s="49" t="s">
        <v>1566</v>
      </c>
      <c r="X965" s="121" t="str">
        <f>VLOOKUP(Table1[[#This Row],[Psoft No]],[2]Roster_1788384531598!$E$1:$AU$1334,28,0)</f>
        <v>Monday</v>
      </c>
      <c r="Y965" s="121" t="b">
        <f>Table1[[#This Row],[Column1]]=Table1[[#This Row],[OFF1]]</f>
        <v>1</v>
      </c>
    </row>
    <row r="966" spans="1:25" ht="13" customHeight="1">
      <c r="A966" s="11">
        <v>961</v>
      </c>
      <c r="B966" s="47">
        <v>107117479</v>
      </c>
      <c r="C966" s="87" t="s">
        <v>1062</v>
      </c>
      <c r="D966" s="11" t="s">
        <v>1063</v>
      </c>
      <c r="E966" s="48" t="s">
        <v>34</v>
      </c>
      <c r="F966" s="48" t="s">
        <v>74</v>
      </c>
      <c r="G966" s="11" t="s">
        <v>64</v>
      </c>
      <c r="H966" s="11" t="s">
        <v>75</v>
      </c>
      <c r="I966" s="11">
        <v>1299</v>
      </c>
      <c r="J966" s="49" t="str">
        <f>VLOOKUP(Table1[[#This Row],[Psoft No]],[1]Roster!$C$1:$AJ$1369,9,0)</f>
        <v>Night Shift</v>
      </c>
      <c r="K966" s="49" t="s">
        <v>76</v>
      </c>
      <c r="L966" s="49" t="str">
        <f>VLOOKUP(Table1[[#This Row],[Psoft No]],[1]Roster!$C$1:$AJ$1369,11,0)</f>
        <v>Sunday</v>
      </c>
      <c r="M966" s="49" t="str">
        <f>VLOOKUP(Table1[[#This Row],[Psoft No]],[1]Roster!$C$1:$AJ$1369,12,0)</f>
        <v>Monday</v>
      </c>
      <c r="N966" s="48" t="s">
        <v>97</v>
      </c>
      <c r="O966" s="49" t="s">
        <v>37</v>
      </c>
      <c r="P966" s="11" t="s">
        <v>80</v>
      </c>
      <c r="Q966" s="11" t="s">
        <v>98</v>
      </c>
      <c r="R966" s="49" t="s">
        <v>642</v>
      </c>
      <c r="S966" s="47" t="s">
        <v>1775</v>
      </c>
      <c r="T966" s="126" t="s">
        <v>4</v>
      </c>
      <c r="U966" s="97"/>
      <c r="V966" s="51">
        <v>44782</v>
      </c>
      <c r="W966" s="49" t="s">
        <v>1566</v>
      </c>
      <c r="X966" s="121" t="str">
        <f>VLOOKUP(Table1[[#This Row],[Psoft No]],[2]Roster_1788384531598!$E$1:$AU$1334,28,0)</f>
        <v>Sunday</v>
      </c>
      <c r="Y966" s="121" t="b">
        <f>Table1[[#This Row],[Column1]]=Table1[[#This Row],[OFF1]]</f>
        <v>1</v>
      </c>
    </row>
    <row r="967" spans="1:25" ht="13" hidden="1" customHeight="1">
      <c r="A967" s="11">
        <v>962</v>
      </c>
      <c r="B967" s="47">
        <v>203908331</v>
      </c>
      <c r="C967" s="87" t="s">
        <v>1064</v>
      </c>
      <c r="D967" s="11" t="s">
        <v>1065</v>
      </c>
      <c r="E967" s="48" t="s">
        <v>31</v>
      </c>
      <c r="F967" s="48" t="s">
        <v>74</v>
      </c>
      <c r="G967" s="11" t="s">
        <v>64</v>
      </c>
      <c r="H967" s="11" t="s">
        <v>75</v>
      </c>
      <c r="I967" s="11">
        <v>1299</v>
      </c>
      <c r="J967" s="49" t="str">
        <f>VLOOKUP(Table1[[#This Row],[Psoft No]],[1]Roster!$C$1:$AJ$1369,9,0)</f>
        <v>Night Shift</v>
      </c>
      <c r="K967" s="49" t="s">
        <v>76</v>
      </c>
      <c r="L967" s="49" t="str">
        <f>VLOOKUP(Table1[[#This Row],[Psoft No]],[1]Roster!$C$1:$AJ$1369,11,0)</f>
        <v>Monday</v>
      </c>
      <c r="M967" s="49" t="str">
        <f>VLOOKUP(Table1[[#This Row],[Psoft No]],[1]Roster!$C$1:$AJ$1369,12,0)</f>
        <v>Tuesday</v>
      </c>
      <c r="N967" s="48" t="s">
        <v>86</v>
      </c>
      <c r="O967" s="49" t="s">
        <v>37</v>
      </c>
      <c r="P967" s="11" t="s">
        <v>80</v>
      </c>
      <c r="Q967" s="11" t="s">
        <v>90</v>
      </c>
      <c r="R967" s="11" t="s">
        <v>1055</v>
      </c>
      <c r="S967" s="11" t="s">
        <v>2651</v>
      </c>
      <c r="T967" s="126" t="str">
        <f>IF(COUNTIFS('DWD RAW File'!$E:$E,$B967,'DWD RAW File'!$AF:$AF,$C$1)&gt;0, IF(COUNTIFS('DWD RAW File'!$E:$E,$B967,'DWD RAW File'!$AF:$AF,$C$1,'DWD RAW File'!$AB:$AB,"Present")&gt;0,"6th Day OT","OFF"), IF(COUNTIFS('DWD RAW File'!$E:$E,$B967,'DWD RAW File'!$AG:$AG,$C$1)&gt;0, IF(COUNTIFS('DWD RAW File'!$E:$E,$B967,'DWD RAW File'!$AG:$AG,$C$1,'DWD RAW File'!$AB:$AB,"Present")&gt;0,"7th Day OT","OFF"), IF(COUNTIFS('DWD RAW File'!$E:$E,$B967,'DWD RAW File'!$AB:$AB,"Present")&gt;0, "P", IF(COUNTIFS('DWD RAW File'!$E:$E,$B967,'DWD RAW File'!$AB:$AB,"Not Present",'DWD RAW File'!$AK:$AK,"&lt;&gt;")&gt;0, _xlfn.XLOOKUP($B967,'DWD RAW File'!$E:$E,'DWD RAW File'!$AK:$AK,""), IF(COUNTIFS('DWD RAW File'!$E:$E,$B967,'DWD RAW File'!$AB:$AB,"Not Present",'DWD RAW File'!$AL:$AL,"&lt;&gt;")&gt;0, _xlfn.XLOOKUP($B967,'DWD RAW File'!$E:$E,'DWD RAW File'!$AL:$AL,""), "AB")))))</f>
        <v>P</v>
      </c>
      <c r="U967" s="97"/>
      <c r="V967" s="51">
        <v>45537</v>
      </c>
      <c r="W967" s="49" t="s">
        <v>1563</v>
      </c>
      <c r="X967" s="121" t="str">
        <f>VLOOKUP(Table1[[#This Row],[Psoft No]],[2]Roster_1788384531598!$E$1:$AU$1334,28,0)</f>
        <v>Monday</v>
      </c>
      <c r="Y967" s="121" t="b">
        <f>Table1[[#This Row],[Column1]]=Table1[[#This Row],[OFF1]]</f>
        <v>1</v>
      </c>
    </row>
    <row r="968" spans="1:25" ht="13" hidden="1" customHeight="1">
      <c r="A968" s="11">
        <v>963</v>
      </c>
      <c r="B968" s="47">
        <v>204094492</v>
      </c>
      <c r="C968" s="87" t="s">
        <v>1066</v>
      </c>
      <c r="D968" s="11" t="s">
        <v>1067</v>
      </c>
      <c r="E968" s="48" t="s">
        <v>31</v>
      </c>
      <c r="F968" s="48" t="s">
        <v>74</v>
      </c>
      <c r="G968" s="11" t="s">
        <v>64</v>
      </c>
      <c r="H968" s="11" t="s">
        <v>75</v>
      </c>
      <c r="I968" s="11">
        <v>1299</v>
      </c>
      <c r="J968" s="49" t="str">
        <f>VLOOKUP(Table1[[#This Row],[Psoft No]],[1]Roster!$C$1:$AJ$1369,9,0)</f>
        <v>Night Shift</v>
      </c>
      <c r="K968" s="49" t="s">
        <v>76</v>
      </c>
      <c r="L968" s="49" t="str">
        <f>VLOOKUP(Table1[[#This Row],[Psoft No]],[1]Roster!$C$1:$AJ$1369,11,0)</f>
        <v>Friday</v>
      </c>
      <c r="M968" s="49" t="str">
        <f>VLOOKUP(Table1[[#This Row],[Psoft No]],[1]Roster!$C$1:$AJ$1369,12,0)</f>
        <v>Saturday</v>
      </c>
      <c r="N968" s="48" t="s">
        <v>86</v>
      </c>
      <c r="O968" s="49" t="s">
        <v>37</v>
      </c>
      <c r="P968" s="11" t="s">
        <v>80</v>
      </c>
      <c r="Q968" s="11" t="s">
        <v>87</v>
      </c>
      <c r="R968" s="49" t="s">
        <v>642</v>
      </c>
      <c r="S968" s="11" t="s">
        <v>1775</v>
      </c>
      <c r="T968" s="126" t="str">
        <f>IF(COUNTIFS('DWD RAW File'!$E:$E,$B968,'DWD RAW File'!$AF:$AF,$C$1)&gt;0, IF(COUNTIFS('DWD RAW File'!$E:$E,$B968,'DWD RAW File'!$AF:$AF,$C$1,'DWD RAW File'!$AB:$AB,"Present")&gt;0,"6th Day OT","OFF"), IF(COUNTIFS('DWD RAW File'!$E:$E,$B968,'DWD RAW File'!$AG:$AG,$C$1)&gt;0, IF(COUNTIFS('DWD RAW File'!$E:$E,$B968,'DWD RAW File'!$AG:$AG,$C$1,'DWD RAW File'!$AB:$AB,"Present")&gt;0,"7th Day OT","OFF"), IF(COUNTIFS('DWD RAW File'!$E:$E,$B968,'DWD RAW File'!$AB:$AB,"Present")&gt;0, "P", IF(COUNTIFS('DWD RAW File'!$E:$E,$B968,'DWD RAW File'!$AB:$AB,"Not Present",'DWD RAW File'!$AK:$AK,"&lt;&gt;")&gt;0, _xlfn.XLOOKUP($B968,'DWD RAW File'!$E:$E,'DWD RAW File'!$AK:$AK,""), IF(COUNTIFS('DWD RAW File'!$E:$E,$B968,'DWD RAW File'!$AB:$AB,"Not Present",'DWD RAW File'!$AL:$AL,"&lt;&gt;")&gt;0, _xlfn.XLOOKUP($B968,'DWD RAW File'!$E:$E,'DWD RAW File'!$AL:$AL,""), "AB")))))</f>
        <v>P</v>
      </c>
      <c r="U968" s="97"/>
      <c r="V968" s="51">
        <v>45561</v>
      </c>
      <c r="W968" s="49" t="s">
        <v>1562</v>
      </c>
      <c r="X968" s="121" t="str">
        <f>VLOOKUP(Table1[[#This Row],[Psoft No]],[2]Roster_1788384531598!$E$1:$AU$1334,28,0)</f>
        <v>Friday</v>
      </c>
      <c r="Y968" s="121" t="b">
        <f>Table1[[#This Row],[Column1]]=Table1[[#This Row],[OFF1]]</f>
        <v>1</v>
      </c>
    </row>
    <row r="969" spans="1:25" ht="13" hidden="1" customHeight="1">
      <c r="A969" s="11">
        <v>964</v>
      </c>
      <c r="B969" s="47">
        <v>203850900</v>
      </c>
      <c r="C969" s="87" t="s">
        <v>2351</v>
      </c>
      <c r="D969" s="11" t="s">
        <v>2352</v>
      </c>
      <c r="E969" s="48" t="s">
        <v>31</v>
      </c>
      <c r="F969" s="48" t="s">
        <v>74</v>
      </c>
      <c r="G969" s="11" t="s">
        <v>64</v>
      </c>
      <c r="H969" s="11" t="s">
        <v>75</v>
      </c>
      <c r="I969" s="11">
        <v>1299</v>
      </c>
      <c r="J969" s="49" t="str">
        <f>VLOOKUP(Table1[[#This Row],[Psoft No]],[1]Roster!$C$1:$AJ$1369,9,0)</f>
        <v>Night Shift</v>
      </c>
      <c r="K969" s="49" t="s">
        <v>76</v>
      </c>
      <c r="L969" s="49" t="str">
        <f>VLOOKUP(Table1[[#This Row],[Psoft No]],[1]Roster!$C$1:$AJ$1369,11,0)</f>
        <v>Monday</v>
      </c>
      <c r="M969" s="49" t="str">
        <f>VLOOKUP(Table1[[#This Row],[Psoft No]],[1]Roster!$C$1:$AJ$1369,12,0)</f>
        <v>Tuesday</v>
      </c>
      <c r="N969" s="48" t="s">
        <v>86</v>
      </c>
      <c r="O969" s="49" t="s">
        <v>37</v>
      </c>
      <c r="P969" s="11" t="s">
        <v>80</v>
      </c>
      <c r="Q969" s="11" t="s">
        <v>90</v>
      </c>
      <c r="R969" s="11" t="s">
        <v>1055</v>
      </c>
      <c r="S969" s="11" t="s">
        <v>2651</v>
      </c>
      <c r="T969" s="126" t="str">
        <f>IF(COUNTIFS('DWD RAW File'!$E:$E,$B969,'DWD RAW File'!$AF:$AF,$C$1)&gt;0, IF(COUNTIFS('DWD RAW File'!$E:$E,$B969,'DWD RAW File'!$AF:$AF,$C$1,'DWD RAW File'!$AB:$AB,"Present")&gt;0,"6th Day OT","OFF"), IF(COUNTIFS('DWD RAW File'!$E:$E,$B969,'DWD RAW File'!$AG:$AG,$C$1)&gt;0, IF(COUNTIFS('DWD RAW File'!$E:$E,$B969,'DWD RAW File'!$AG:$AG,$C$1,'DWD RAW File'!$AB:$AB,"Present")&gt;0,"7th Day OT","OFF"), IF(COUNTIFS('DWD RAW File'!$E:$E,$B969,'DWD RAW File'!$AB:$AB,"Present")&gt;0, "P", IF(COUNTIFS('DWD RAW File'!$E:$E,$B969,'DWD RAW File'!$AB:$AB,"Not Present",'DWD RAW File'!$AK:$AK,"&lt;&gt;")&gt;0, _xlfn.XLOOKUP($B969,'DWD RAW File'!$E:$E,'DWD RAW File'!$AK:$AK,""), IF(COUNTIFS('DWD RAW File'!$E:$E,$B969,'DWD RAW File'!$AB:$AB,"Not Present",'DWD RAW File'!$AL:$AL,"&lt;&gt;")&gt;0, _xlfn.XLOOKUP($B969,'DWD RAW File'!$E:$E,'DWD RAW File'!$AL:$AL,""), "AB")))))</f>
        <v>P</v>
      </c>
      <c r="U969" s="97"/>
      <c r="V969" s="51">
        <v>45524</v>
      </c>
      <c r="W969" s="49" t="s">
        <v>1562</v>
      </c>
      <c r="X969" s="121" t="str">
        <f>VLOOKUP(Table1[[#This Row],[Psoft No]],[2]Roster_1788384531598!$E$1:$AU$1334,28,0)</f>
        <v>Monday</v>
      </c>
      <c r="Y969" s="121" t="b">
        <f>Table1[[#This Row],[Column1]]=Table1[[#This Row],[OFF1]]</f>
        <v>1</v>
      </c>
    </row>
    <row r="970" spans="1:25" ht="13" hidden="1" customHeight="1">
      <c r="A970" s="11">
        <v>965</v>
      </c>
      <c r="B970" s="47">
        <v>206926476</v>
      </c>
      <c r="C970" s="87" t="s">
        <v>1954</v>
      </c>
      <c r="D970" s="11" t="s">
        <v>1962</v>
      </c>
      <c r="E970" s="48" t="s">
        <v>31</v>
      </c>
      <c r="F970" s="48" t="s">
        <v>74</v>
      </c>
      <c r="G970" s="48" t="s">
        <v>64</v>
      </c>
      <c r="H970" s="48" t="s">
        <v>75</v>
      </c>
      <c r="I970" s="11">
        <v>1299</v>
      </c>
      <c r="J970" s="49" t="str">
        <f>VLOOKUP(Table1[[#This Row],[Psoft No]],[1]Roster!$C$1:$AJ$1369,9,0)</f>
        <v>Day Shift</v>
      </c>
      <c r="K970" s="49" t="s">
        <v>76</v>
      </c>
      <c r="L970" s="49" t="str">
        <f>VLOOKUP(Table1[[#This Row],[Psoft No]],[1]Roster!$C$1:$AJ$1369,11,0)</f>
        <v>Thursday</v>
      </c>
      <c r="M970" s="49" t="str">
        <f>VLOOKUP(Table1[[#This Row],[Psoft No]],[1]Roster!$C$1:$AJ$1369,12,0)</f>
        <v>Friday</v>
      </c>
      <c r="N970" s="49" t="s">
        <v>89</v>
      </c>
      <c r="O970" s="49" t="s">
        <v>37</v>
      </c>
      <c r="P970" s="49" t="s">
        <v>80</v>
      </c>
      <c r="Q970" s="49" t="s">
        <v>90</v>
      </c>
      <c r="R970" s="49" t="s">
        <v>2653</v>
      </c>
      <c r="S970" s="49" t="s">
        <v>637</v>
      </c>
      <c r="T970" s="126" t="str">
        <f>IF(COUNTIFS('DWD RAW File'!$E:$E,$B970,'DWD RAW File'!$AF:$AF,$C$1)&gt;0, IF(COUNTIFS('DWD RAW File'!$E:$E,$B970,'DWD RAW File'!$AF:$AF,$C$1,'DWD RAW File'!$AB:$AB,"Present")&gt;0,"6th Day OT","OFF"), IF(COUNTIFS('DWD RAW File'!$E:$E,$B970,'DWD RAW File'!$AG:$AG,$C$1)&gt;0, IF(COUNTIFS('DWD RAW File'!$E:$E,$B970,'DWD RAW File'!$AG:$AG,$C$1,'DWD RAW File'!$AB:$AB,"Present")&gt;0,"7th Day OT","OFF"), IF(COUNTIFS('DWD RAW File'!$E:$E,$B970,'DWD RAW File'!$AB:$AB,"Present")&gt;0, "P", IF(COUNTIFS('DWD RAW File'!$E:$E,$B970,'DWD RAW File'!$AB:$AB,"Not Present",'DWD RAW File'!$AK:$AK,"&lt;&gt;")&gt;0, _xlfn.XLOOKUP($B970,'DWD RAW File'!$E:$E,'DWD RAW File'!$AK:$AK,""), IF(COUNTIFS('DWD RAW File'!$E:$E,$B970,'DWD RAW File'!$AB:$AB,"Not Present",'DWD RAW File'!$AL:$AL,"&lt;&gt;")&gt;0, _xlfn.XLOOKUP($B970,'DWD RAW File'!$E:$E,'DWD RAW File'!$AL:$AL,""), "AB")))))</f>
        <v>P</v>
      </c>
      <c r="U970" s="97"/>
      <c r="V970" s="51">
        <v>46037</v>
      </c>
      <c r="W970" s="49" t="s">
        <v>1562</v>
      </c>
      <c r="X970" s="121" t="str">
        <f>VLOOKUP(Table1[[#This Row],[Psoft No]],[2]Roster_1788384531598!$E$1:$AU$1334,28,0)</f>
        <v>Thursday</v>
      </c>
      <c r="Y970" s="121" t="b">
        <f>Table1[[#This Row],[Column1]]=Table1[[#This Row],[OFF1]]</f>
        <v>1</v>
      </c>
    </row>
    <row r="971" spans="1:25" ht="13" hidden="1" customHeight="1">
      <c r="A971" s="11">
        <v>966</v>
      </c>
      <c r="B971" s="47">
        <v>206491343</v>
      </c>
      <c r="C971" s="87" t="s">
        <v>2791</v>
      </c>
      <c r="D971" s="11" t="s">
        <v>2792</v>
      </c>
      <c r="E971" s="48" t="s">
        <v>31</v>
      </c>
      <c r="F971" s="48" t="s">
        <v>74</v>
      </c>
      <c r="G971" s="11" t="s">
        <v>64</v>
      </c>
      <c r="H971" s="11" t="s">
        <v>75</v>
      </c>
      <c r="I971" s="11">
        <v>1299</v>
      </c>
      <c r="J971" s="49" t="str">
        <f>VLOOKUP(Table1[[#This Row],[Psoft No]],[1]Roster!$C$1:$AJ$1369,9,0)</f>
        <v>Night Shift</v>
      </c>
      <c r="K971" s="11" t="s">
        <v>76</v>
      </c>
      <c r="L971" s="49" t="str">
        <f>VLOOKUP(Table1[[#This Row],[Psoft No]],[1]Roster!$C$1:$AJ$1369,11,0)</f>
        <v>Monday</v>
      </c>
      <c r="M971" s="49" t="str">
        <f>VLOOKUP(Table1[[#This Row],[Psoft No]],[1]Roster!$C$1:$AJ$1369,12,0)</f>
        <v>Tuesday</v>
      </c>
      <c r="N971" s="11" t="s">
        <v>89</v>
      </c>
      <c r="O971" s="11" t="s">
        <v>37</v>
      </c>
      <c r="P971" s="11" t="s">
        <v>80</v>
      </c>
      <c r="Q971" s="11" t="s">
        <v>96</v>
      </c>
      <c r="R971" s="11" t="s">
        <v>1055</v>
      </c>
      <c r="S971" s="11" t="s">
        <v>2651</v>
      </c>
      <c r="T971" s="126" t="str">
        <f>IF(COUNTIFS('DWD RAW File'!$E:$E,$B971,'DWD RAW File'!$AF:$AF,$C$1)&gt;0, IF(COUNTIFS('DWD RAW File'!$E:$E,$B971,'DWD RAW File'!$AF:$AF,$C$1,'DWD RAW File'!$AB:$AB,"Present")&gt;0,"6th Day OT","OFF"), IF(COUNTIFS('DWD RAW File'!$E:$E,$B971,'DWD RAW File'!$AG:$AG,$C$1)&gt;0, IF(COUNTIFS('DWD RAW File'!$E:$E,$B971,'DWD RAW File'!$AG:$AG,$C$1,'DWD RAW File'!$AB:$AB,"Present")&gt;0,"7th Day OT","OFF"), IF(COUNTIFS('DWD RAW File'!$E:$E,$B971,'DWD RAW File'!$AB:$AB,"Present")&gt;0, "P", IF(COUNTIFS('DWD RAW File'!$E:$E,$B971,'DWD RAW File'!$AB:$AB,"Not Present",'DWD RAW File'!$AK:$AK,"&lt;&gt;")&gt;0, _xlfn.XLOOKUP($B971,'DWD RAW File'!$E:$E,'DWD RAW File'!$AK:$AK,""), IF(COUNTIFS('DWD RAW File'!$E:$E,$B971,'DWD RAW File'!$AB:$AB,"Not Present",'DWD RAW File'!$AL:$AL,"&lt;&gt;")&gt;0, _xlfn.XLOOKUP($B971,'DWD RAW File'!$E:$E,'DWD RAW File'!$AL:$AL,""), "AB")))))</f>
        <v>P</v>
      </c>
      <c r="U971" s="97"/>
      <c r="V971" s="51">
        <v>46238</v>
      </c>
      <c r="W971" s="11" t="s">
        <v>1563</v>
      </c>
      <c r="X971" s="121" t="str">
        <f>VLOOKUP(Table1[[#This Row],[Psoft No]],[2]Roster_1788384531598!$E$1:$AU$1334,28,0)</f>
        <v>Monday</v>
      </c>
      <c r="Y971" s="121" t="b">
        <f>Table1[[#This Row],[Column1]]=Table1[[#This Row],[OFF1]]</f>
        <v>1</v>
      </c>
    </row>
    <row r="972" spans="1:25" ht="13" hidden="1" customHeight="1">
      <c r="A972" s="11">
        <v>967</v>
      </c>
      <c r="B972" s="47">
        <v>206853791</v>
      </c>
      <c r="C972" s="87" t="s">
        <v>1825</v>
      </c>
      <c r="D972" s="11" t="s">
        <v>1826</v>
      </c>
      <c r="E972" s="48" t="s">
        <v>31</v>
      </c>
      <c r="F972" s="48" t="s">
        <v>74</v>
      </c>
      <c r="G972" s="11" t="s">
        <v>64</v>
      </c>
      <c r="H972" s="11" t="s">
        <v>75</v>
      </c>
      <c r="I972" s="11">
        <v>1299</v>
      </c>
      <c r="J972" s="49" t="str">
        <f>VLOOKUP(Table1[[#This Row],[Psoft No]],[1]Roster!$C$1:$AJ$1369,9,0)</f>
        <v>Night Shift</v>
      </c>
      <c r="K972" s="49" t="s">
        <v>76</v>
      </c>
      <c r="L972" s="49" t="str">
        <f>VLOOKUP(Table1[[#This Row],[Psoft No]],[1]Roster!$C$1:$AJ$1369,11,0)</f>
        <v>Thursday</v>
      </c>
      <c r="M972" s="49" t="str">
        <f>VLOOKUP(Table1[[#This Row],[Psoft No]],[1]Roster!$C$1:$AJ$1369,12,0)</f>
        <v>Friday</v>
      </c>
      <c r="N972" s="49" t="s">
        <v>89</v>
      </c>
      <c r="O972" s="48" t="s">
        <v>37</v>
      </c>
      <c r="P972" s="48" t="s">
        <v>80</v>
      </c>
      <c r="Q972" s="11" t="s">
        <v>90</v>
      </c>
      <c r="R972" s="49" t="s">
        <v>642</v>
      </c>
      <c r="S972" s="11" t="s">
        <v>1775</v>
      </c>
      <c r="T972" s="126" t="str">
        <f>IF(COUNTIFS('DWD RAW File'!$E:$E,$B972,'DWD RAW File'!$AF:$AF,$C$1)&gt;0, IF(COUNTIFS('DWD RAW File'!$E:$E,$B972,'DWD RAW File'!$AF:$AF,$C$1,'DWD RAW File'!$AB:$AB,"Present")&gt;0,"6th Day OT","OFF"), IF(COUNTIFS('DWD RAW File'!$E:$E,$B972,'DWD RAW File'!$AG:$AG,$C$1)&gt;0, IF(COUNTIFS('DWD RAW File'!$E:$E,$B972,'DWD RAW File'!$AG:$AG,$C$1,'DWD RAW File'!$AB:$AB,"Present")&gt;0,"7th Day OT","OFF"), IF(COUNTIFS('DWD RAW File'!$E:$E,$B972,'DWD RAW File'!$AB:$AB,"Present")&gt;0, "P", IF(COUNTIFS('DWD RAW File'!$E:$E,$B972,'DWD RAW File'!$AB:$AB,"Not Present",'DWD RAW File'!$AK:$AK,"&lt;&gt;")&gt;0, _xlfn.XLOOKUP($B972,'DWD RAW File'!$E:$E,'DWD RAW File'!$AK:$AK,""), IF(COUNTIFS('DWD RAW File'!$E:$E,$B972,'DWD RAW File'!$AB:$AB,"Not Present",'DWD RAW File'!$AL:$AL,"&lt;&gt;")&gt;0, _xlfn.XLOOKUP($B972,'DWD RAW File'!$E:$E,'DWD RAW File'!$AL:$AL,""), "AB")))))</f>
        <v>P</v>
      </c>
      <c r="U972" s="97"/>
      <c r="V972" s="51">
        <v>46030</v>
      </c>
      <c r="W972" s="49" t="s">
        <v>1562</v>
      </c>
      <c r="X972" s="121" t="str">
        <f>VLOOKUP(Table1[[#This Row],[Psoft No]],[2]Roster_1788384531598!$E$1:$AU$1334,28,0)</f>
        <v>Thursday</v>
      </c>
      <c r="Y972" s="121" t="b">
        <f>Table1[[#This Row],[Column1]]=Table1[[#This Row],[OFF1]]</f>
        <v>1</v>
      </c>
    </row>
    <row r="973" spans="1:25" ht="13" hidden="1" customHeight="1">
      <c r="A973" s="11">
        <v>968</v>
      </c>
      <c r="B973" s="47">
        <v>205252357</v>
      </c>
      <c r="C973" s="87" t="s">
        <v>2787</v>
      </c>
      <c r="D973" s="11" t="s">
        <v>2788</v>
      </c>
      <c r="E973" s="48" t="s">
        <v>31</v>
      </c>
      <c r="F973" s="48" t="s">
        <v>74</v>
      </c>
      <c r="G973" s="11" t="s">
        <v>64</v>
      </c>
      <c r="H973" s="11" t="s">
        <v>75</v>
      </c>
      <c r="I973" s="11">
        <v>1299</v>
      </c>
      <c r="J973" s="49" t="str">
        <f>VLOOKUP(Table1[[#This Row],[Psoft No]],[1]Roster!$C$1:$AJ$1369,9,0)</f>
        <v>Night Shift</v>
      </c>
      <c r="K973" s="11" t="s">
        <v>76</v>
      </c>
      <c r="L973" s="49" t="str">
        <f>VLOOKUP(Table1[[#This Row],[Psoft No]],[1]Roster!$C$1:$AJ$1369,11,0)</f>
        <v>Saturday</v>
      </c>
      <c r="M973" s="49" t="str">
        <f>VLOOKUP(Table1[[#This Row],[Psoft No]],[1]Roster!$C$1:$AJ$1369,12,0)</f>
        <v>Sunday</v>
      </c>
      <c r="N973" s="11" t="s">
        <v>89</v>
      </c>
      <c r="O973" s="11" t="s">
        <v>37</v>
      </c>
      <c r="P973" s="11" t="s">
        <v>80</v>
      </c>
      <c r="Q973" s="11" t="s">
        <v>96</v>
      </c>
      <c r="R973" s="11" t="s">
        <v>1055</v>
      </c>
      <c r="S973" s="11" t="s">
        <v>2651</v>
      </c>
      <c r="T973" s="126" t="str">
        <f>IF(COUNTIFS('DWD RAW File'!$E:$E,$B973,'DWD RAW File'!$AF:$AF,$C$1)&gt;0, IF(COUNTIFS('DWD RAW File'!$E:$E,$B973,'DWD RAW File'!$AF:$AF,$C$1,'DWD RAW File'!$AB:$AB,"Present")&gt;0,"6th Day OT","OFF"), IF(COUNTIFS('DWD RAW File'!$E:$E,$B973,'DWD RAW File'!$AG:$AG,$C$1)&gt;0, IF(COUNTIFS('DWD RAW File'!$E:$E,$B973,'DWD RAW File'!$AG:$AG,$C$1,'DWD RAW File'!$AB:$AB,"Present")&gt;0,"7th Day OT","OFF"), IF(COUNTIFS('DWD RAW File'!$E:$E,$B973,'DWD RAW File'!$AB:$AB,"Present")&gt;0, "P", IF(COUNTIFS('DWD RAW File'!$E:$E,$B973,'DWD RAW File'!$AB:$AB,"Not Present",'DWD RAW File'!$AK:$AK,"&lt;&gt;")&gt;0, _xlfn.XLOOKUP($B973,'DWD RAW File'!$E:$E,'DWD RAW File'!$AK:$AK,""), IF(COUNTIFS('DWD RAW File'!$E:$E,$B973,'DWD RAW File'!$AB:$AB,"Not Present",'DWD RAW File'!$AL:$AL,"&lt;&gt;")&gt;0, _xlfn.XLOOKUP($B973,'DWD RAW File'!$E:$E,'DWD RAW File'!$AL:$AL,""), "AB")))))</f>
        <v>P</v>
      </c>
      <c r="U973" s="97"/>
      <c r="V973" s="51">
        <v>46238</v>
      </c>
      <c r="W973" s="11" t="s">
        <v>1563</v>
      </c>
      <c r="X973" s="121" t="str">
        <f>VLOOKUP(Table1[[#This Row],[Psoft No]],[2]Roster_1788384531598!$E$1:$AU$1334,28,0)</f>
        <v>Saturday</v>
      </c>
      <c r="Y973" s="121" t="b">
        <f>Table1[[#This Row],[Column1]]=Table1[[#This Row],[OFF1]]</f>
        <v>1</v>
      </c>
    </row>
    <row r="974" spans="1:25" ht="13" customHeight="1">
      <c r="A974" s="11">
        <v>969</v>
      </c>
      <c r="B974" s="47">
        <v>203736773</v>
      </c>
      <c r="C974" s="87" t="s">
        <v>1068</v>
      </c>
      <c r="D974" s="11" t="s">
        <v>1069</v>
      </c>
      <c r="E974" s="48" t="s">
        <v>31</v>
      </c>
      <c r="F974" s="48" t="s">
        <v>74</v>
      </c>
      <c r="G974" s="11" t="s">
        <v>64</v>
      </c>
      <c r="H974" s="11" t="s">
        <v>75</v>
      </c>
      <c r="I974" s="11">
        <v>1299</v>
      </c>
      <c r="J974" s="49" t="str">
        <f>VLOOKUP(Table1[[#This Row],[Psoft No]],[1]Roster!$C$1:$AJ$1369,9,0)</f>
        <v>Day Shift</v>
      </c>
      <c r="K974" s="49" t="s">
        <v>76</v>
      </c>
      <c r="L974" s="49" t="str">
        <f>VLOOKUP(Table1[[#This Row],[Psoft No]],[1]Roster!$C$1:$AJ$1369,11,0)</f>
        <v>Monday</v>
      </c>
      <c r="M974" s="49" t="str">
        <f>VLOOKUP(Table1[[#This Row],[Psoft No]],[1]Roster!$C$1:$AJ$1369,12,0)</f>
        <v>Tuesday</v>
      </c>
      <c r="N974" s="48" t="s">
        <v>86</v>
      </c>
      <c r="O974" s="49" t="s">
        <v>37</v>
      </c>
      <c r="P974" s="11" t="s">
        <v>80</v>
      </c>
      <c r="Q974" s="11" t="s">
        <v>99</v>
      </c>
      <c r="R974" s="49" t="s">
        <v>642</v>
      </c>
      <c r="S974" s="11" t="s">
        <v>1775</v>
      </c>
      <c r="T974" s="126" t="s">
        <v>4</v>
      </c>
      <c r="U974" s="97"/>
      <c r="V974" s="51">
        <v>45502</v>
      </c>
      <c r="W974" s="49" t="s">
        <v>1562</v>
      </c>
      <c r="X974" s="121" t="str">
        <f>VLOOKUP(Table1[[#This Row],[Psoft No]],[2]Roster_1788384531598!$E$1:$AU$1334,28,0)</f>
        <v>Monday</v>
      </c>
      <c r="Y974" s="121" t="b">
        <f>Table1[[#This Row],[Column1]]=Table1[[#This Row],[OFF1]]</f>
        <v>1</v>
      </c>
    </row>
    <row r="975" spans="1:25" ht="13" hidden="1" customHeight="1">
      <c r="A975" s="11">
        <v>970</v>
      </c>
      <c r="B975" s="47">
        <v>204013730</v>
      </c>
      <c r="C975" s="87" t="s">
        <v>1070</v>
      </c>
      <c r="D975" s="11" t="s">
        <v>1071</v>
      </c>
      <c r="E975" s="48" t="s">
        <v>31</v>
      </c>
      <c r="F975" s="48" t="s">
        <v>74</v>
      </c>
      <c r="G975" s="11" t="s">
        <v>64</v>
      </c>
      <c r="H975" s="11" t="s">
        <v>75</v>
      </c>
      <c r="I975" s="11">
        <v>1299</v>
      </c>
      <c r="J975" s="49" t="str">
        <f>VLOOKUP(Table1[[#This Row],[Psoft No]],[1]Roster!$C$1:$AJ$1369,9,0)</f>
        <v>Day Shift</v>
      </c>
      <c r="K975" s="49" t="s">
        <v>76</v>
      </c>
      <c r="L975" s="49" t="str">
        <f>VLOOKUP(Table1[[#This Row],[Psoft No]],[1]Roster!$C$1:$AJ$1369,11,0)</f>
        <v>Wednesday</v>
      </c>
      <c r="M975" s="49" t="str">
        <f>VLOOKUP(Table1[[#This Row],[Psoft No]],[1]Roster!$C$1:$AJ$1369,12,0)</f>
        <v>Thursday</v>
      </c>
      <c r="N975" s="48" t="s">
        <v>79</v>
      </c>
      <c r="O975" s="49" t="s">
        <v>37</v>
      </c>
      <c r="P975" s="11" t="s">
        <v>80</v>
      </c>
      <c r="Q975" s="11" t="s">
        <v>81</v>
      </c>
      <c r="R975" s="11" t="s">
        <v>1055</v>
      </c>
      <c r="S975" s="11" t="s">
        <v>2651</v>
      </c>
      <c r="T975" s="126" t="str">
        <f>IF(COUNTIFS('DWD RAW File'!$E:$E,$B975,'DWD RAW File'!$AF:$AF,$C$1)&gt;0, IF(COUNTIFS('DWD RAW File'!$E:$E,$B975,'DWD RAW File'!$AF:$AF,$C$1,'DWD RAW File'!$AB:$AB,"Present")&gt;0,"6th Day OT","OFF"), IF(COUNTIFS('DWD RAW File'!$E:$E,$B975,'DWD RAW File'!$AG:$AG,$C$1)&gt;0, IF(COUNTIFS('DWD RAW File'!$E:$E,$B975,'DWD RAW File'!$AG:$AG,$C$1,'DWD RAW File'!$AB:$AB,"Present")&gt;0,"7th Day OT","OFF"), IF(COUNTIFS('DWD RAW File'!$E:$E,$B975,'DWD RAW File'!$AB:$AB,"Present")&gt;0, "P", IF(COUNTIFS('DWD RAW File'!$E:$E,$B975,'DWD RAW File'!$AB:$AB,"Not Present",'DWD RAW File'!$AK:$AK,"&lt;&gt;")&gt;0, _xlfn.XLOOKUP($B975,'DWD RAW File'!$E:$E,'DWD RAW File'!$AK:$AK,""), IF(COUNTIFS('DWD RAW File'!$E:$E,$B975,'DWD RAW File'!$AB:$AB,"Not Present",'DWD RAW File'!$AL:$AL,"&lt;&gt;")&gt;0, _xlfn.XLOOKUP($B975,'DWD RAW File'!$E:$E,'DWD RAW File'!$AL:$AL,""), "AB")))))</f>
        <v>OFF</v>
      </c>
      <c r="U975" s="97"/>
      <c r="V975" s="51">
        <v>45551</v>
      </c>
      <c r="W975" s="49" t="s">
        <v>1562</v>
      </c>
      <c r="X975" s="121" t="str">
        <f>VLOOKUP(Table1[[#This Row],[Psoft No]],[2]Roster_1788384531598!$E$1:$AU$1334,28,0)</f>
        <v>Wednesday</v>
      </c>
      <c r="Y975" s="121" t="b">
        <f>Table1[[#This Row],[Column1]]=Table1[[#This Row],[OFF1]]</f>
        <v>1</v>
      </c>
    </row>
    <row r="976" spans="1:25" ht="13" customHeight="1">
      <c r="A976" s="11">
        <v>971</v>
      </c>
      <c r="B976" s="47">
        <v>106268183</v>
      </c>
      <c r="C976" s="87" t="s">
        <v>1072</v>
      </c>
      <c r="D976" s="11" t="s">
        <v>1073</v>
      </c>
      <c r="E976" s="48" t="s">
        <v>34</v>
      </c>
      <c r="F976" s="48" t="s">
        <v>74</v>
      </c>
      <c r="G976" s="11" t="s">
        <v>64</v>
      </c>
      <c r="H976" s="11" t="s">
        <v>75</v>
      </c>
      <c r="I976" s="11">
        <v>1299</v>
      </c>
      <c r="J976" s="49" t="str">
        <f>VLOOKUP(Table1[[#This Row],[Psoft No]],[1]Roster!$C$1:$AJ$1369,9,0)</f>
        <v>Night Shift</v>
      </c>
      <c r="K976" s="49" t="s">
        <v>76</v>
      </c>
      <c r="L976" s="49" t="str">
        <f>VLOOKUP(Table1[[#This Row],[Psoft No]],[1]Roster!$C$1:$AJ$1369,11,0)</f>
        <v>Friday</v>
      </c>
      <c r="M976" s="49" t="str">
        <f>VLOOKUP(Table1[[#This Row],[Psoft No]],[1]Roster!$C$1:$AJ$1369,12,0)</f>
        <v>Saturday</v>
      </c>
      <c r="N976" s="48" t="s">
        <v>97</v>
      </c>
      <c r="O976" s="49" t="s">
        <v>37</v>
      </c>
      <c r="P976" s="11" t="s">
        <v>80</v>
      </c>
      <c r="Q976" s="11" t="s">
        <v>98</v>
      </c>
      <c r="R976" s="11" t="s">
        <v>2772</v>
      </c>
      <c r="S976" s="11" t="s">
        <v>2650</v>
      </c>
      <c r="T976" s="126" t="s">
        <v>4</v>
      </c>
      <c r="U976" s="97"/>
      <c r="V976" s="51">
        <v>44831</v>
      </c>
      <c r="W976" s="49" t="s">
        <v>1566</v>
      </c>
      <c r="X976" s="121" t="str">
        <f>VLOOKUP(Table1[[#This Row],[Psoft No]],[2]Roster_1788384531598!$E$1:$AU$1334,28,0)</f>
        <v>Friday</v>
      </c>
      <c r="Y976" s="121" t="b">
        <f>Table1[[#This Row],[Column1]]=Table1[[#This Row],[OFF1]]</f>
        <v>1</v>
      </c>
    </row>
    <row r="977" spans="1:25" ht="13" hidden="1" customHeight="1">
      <c r="A977" s="11">
        <v>972</v>
      </c>
      <c r="B977" s="47">
        <v>206240253</v>
      </c>
      <c r="C977" s="87" t="s">
        <v>2807</v>
      </c>
      <c r="D977" s="11" t="s">
        <v>2808</v>
      </c>
      <c r="E977" s="48" t="s">
        <v>31</v>
      </c>
      <c r="F977" s="48" t="s">
        <v>74</v>
      </c>
      <c r="G977" s="11" t="s">
        <v>64</v>
      </c>
      <c r="H977" s="11" t="s">
        <v>75</v>
      </c>
      <c r="I977" s="11">
        <v>1299</v>
      </c>
      <c r="J977" s="49" t="str">
        <f>VLOOKUP(Table1[[#This Row],[Psoft No]],[1]Roster!$C$1:$AJ$1369,9,0)</f>
        <v>Night Shift</v>
      </c>
      <c r="K977" s="11" t="s">
        <v>76</v>
      </c>
      <c r="L977" s="49" t="str">
        <f>VLOOKUP(Table1[[#This Row],[Psoft No]],[1]Roster!$C$1:$AJ$1369,11,0)</f>
        <v>Saturday</v>
      </c>
      <c r="M977" s="49" t="str">
        <f>VLOOKUP(Table1[[#This Row],[Psoft No]],[1]Roster!$C$1:$AJ$1369,12,0)</f>
        <v>Sunday</v>
      </c>
      <c r="N977" s="11" t="s">
        <v>89</v>
      </c>
      <c r="O977" s="11" t="s">
        <v>37</v>
      </c>
      <c r="P977" s="11" t="s">
        <v>80</v>
      </c>
      <c r="Q977" s="11" t="s">
        <v>96</v>
      </c>
      <c r="R977" s="11" t="s">
        <v>1055</v>
      </c>
      <c r="S977" s="11" t="s">
        <v>2651</v>
      </c>
      <c r="T977" s="126" t="str">
        <f>IF(COUNTIFS('DWD RAW File'!$E:$E,$B977,'DWD RAW File'!$AF:$AF,$C$1)&gt;0, IF(COUNTIFS('DWD RAW File'!$E:$E,$B977,'DWD RAW File'!$AF:$AF,$C$1,'DWD RAW File'!$AB:$AB,"Present")&gt;0,"6th Day OT","OFF"), IF(COUNTIFS('DWD RAW File'!$E:$E,$B977,'DWD RAW File'!$AG:$AG,$C$1)&gt;0, IF(COUNTIFS('DWD RAW File'!$E:$E,$B977,'DWD RAW File'!$AG:$AG,$C$1,'DWD RAW File'!$AB:$AB,"Present")&gt;0,"7th Day OT","OFF"), IF(COUNTIFS('DWD RAW File'!$E:$E,$B977,'DWD RAW File'!$AB:$AB,"Present")&gt;0, "P", IF(COUNTIFS('DWD RAW File'!$E:$E,$B977,'DWD RAW File'!$AB:$AB,"Not Present",'DWD RAW File'!$AK:$AK,"&lt;&gt;")&gt;0, _xlfn.XLOOKUP($B977,'DWD RAW File'!$E:$E,'DWD RAW File'!$AK:$AK,""), IF(COUNTIFS('DWD RAW File'!$E:$E,$B977,'DWD RAW File'!$AB:$AB,"Not Present",'DWD RAW File'!$AL:$AL,"&lt;&gt;")&gt;0, _xlfn.XLOOKUP($B977,'DWD RAW File'!$E:$E,'DWD RAW File'!$AL:$AL,""), "AB")))))</f>
        <v>P</v>
      </c>
      <c r="U977" s="97"/>
      <c r="V977" s="51">
        <v>46238</v>
      </c>
      <c r="W977" s="11" t="s">
        <v>1562</v>
      </c>
      <c r="X977" s="121" t="str">
        <f>VLOOKUP(Table1[[#This Row],[Psoft No]],[2]Roster_1788384531598!$E$1:$AU$1334,28,0)</f>
        <v>Saturday</v>
      </c>
      <c r="Y977" s="121" t="b">
        <f>Table1[[#This Row],[Column1]]=Table1[[#This Row],[OFF1]]</f>
        <v>1</v>
      </c>
    </row>
    <row r="978" spans="1:25" ht="13" hidden="1" customHeight="1">
      <c r="A978" s="11">
        <v>973</v>
      </c>
      <c r="B978" s="47">
        <v>203965449</v>
      </c>
      <c r="C978" s="87" t="s">
        <v>1074</v>
      </c>
      <c r="D978" s="11" t="s">
        <v>1075</v>
      </c>
      <c r="E978" s="48" t="s">
        <v>31</v>
      </c>
      <c r="F978" s="48" t="s">
        <v>74</v>
      </c>
      <c r="G978" s="11" t="s">
        <v>64</v>
      </c>
      <c r="H978" s="11" t="s">
        <v>75</v>
      </c>
      <c r="I978" s="11">
        <v>1299</v>
      </c>
      <c r="J978" s="49" t="str">
        <f>VLOOKUP(Table1[[#This Row],[Psoft No]],[1]Roster!$C$1:$AJ$1369,9,0)</f>
        <v>Day Shift</v>
      </c>
      <c r="K978" s="49" t="s">
        <v>76</v>
      </c>
      <c r="L978" s="49" t="str">
        <f>VLOOKUP(Table1[[#This Row],[Psoft No]],[1]Roster!$C$1:$AJ$1369,11,0)</f>
        <v>Saturday</v>
      </c>
      <c r="M978" s="49" t="str">
        <f>VLOOKUP(Table1[[#This Row],[Psoft No]],[1]Roster!$C$1:$AJ$1369,12,0)</f>
        <v>Sunday</v>
      </c>
      <c r="N978" s="48" t="s">
        <v>79</v>
      </c>
      <c r="O978" s="49" t="s">
        <v>37</v>
      </c>
      <c r="P978" s="11" t="s">
        <v>80</v>
      </c>
      <c r="Q978" s="11" t="s">
        <v>81</v>
      </c>
      <c r="R978" s="11" t="s">
        <v>634</v>
      </c>
      <c r="S978" s="11" t="s">
        <v>2652</v>
      </c>
      <c r="T978" s="126" t="str">
        <f>IF(COUNTIFS('DWD RAW File'!$E:$E,$B978,'DWD RAW File'!$AF:$AF,$C$1)&gt;0, IF(COUNTIFS('DWD RAW File'!$E:$E,$B978,'DWD RAW File'!$AF:$AF,$C$1,'DWD RAW File'!$AB:$AB,"Present")&gt;0,"6th Day OT","OFF"), IF(COUNTIFS('DWD RAW File'!$E:$E,$B978,'DWD RAW File'!$AG:$AG,$C$1)&gt;0, IF(COUNTIFS('DWD RAW File'!$E:$E,$B978,'DWD RAW File'!$AG:$AG,$C$1,'DWD RAW File'!$AB:$AB,"Present")&gt;0,"7th Day OT","OFF"), IF(COUNTIFS('DWD RAW File'!$E:$E,$B978,'DWD RAW File'!$AB:$AB,"Present")&gt;0, "P", IF(COUNTIFS('DWD RAW File'!$E:$E,$B978,'DWD RAW File'!$AB:$AB,"Not Present",'DWD RAW File'!$AK:$AK,"&lt;&gt;")&gt;0, _xlfn.XLOOKUP($B978,'DWD RAW File'!$E:$E,'DWD RAW File'!$AK:$AK,""), IF(COUNTIFS('DWD RAW File'!$E:$E,$B978,'DWD RAW File'!$AB:$AB,"Not Present",'DWD RAW File'!$AL:$AL,"&lt;&gt;")&gt;0, _xlfn.XLOOKUP($B978,'DWD RAW File'!$E:$E,'DWD RAW File'!$AL:$AL,""), "AB")))))</f>
        <v>P</v>
      </c>
      <c r="U978" s="97"/>
      <c r="V978" s="51">
        <v>45544</v>
      </c>
      <c r="W978" s="49" t="s">
        <v>1563</v>
      </c>
      <c r="X978" s="121" t="str">
        <f>VLOOKUP(Table1[[#This Row],[Psoft No]],[2]Roster_1788384531598!$E$1:$AU$1334,28,0)</f>
        <v>Saturday</v>
      </c>
      <c r="Y978" s="121" t="b">
        <f>Table1[[#This Row],[Column1]]=Table1[[#This Row],[OFF1]]</f>
        <v>1</v>
      </c>
    </row>
    <row r="979" spans="1:25" ht="13" hidden="1" customHeight="1">
      <c r="A979" s="11">
        <v>974</v>
      </c>
      <c r="B979" s="11">
        <v>205938163</v>
      </c>
      <c r="C979" s="87" t="s">
        <v>2135</v>
      </c>
      <c r="D979" s="11" t="s">
        <v>2136</v>
      </c>
      <c r="E979" s="48" t="s">
        <v>31</v>
      </c>
      <c r="F979" s="48" t="s">
        <v>74</v>
      </c>
      <c r="G979" s="11" t="s">
        <v>64</v>
      </c>
      <c r="H979" s="11" t="s">
        <v>75</v>
      </c>
      <c r="I979" s="11">
        <v>1299</v>
      </c>
      <c r="J979" s="49" t="str">
        <f>VLOOKUP(Table1[[#This Row],[Psoft No]],[1]Roster!$C$1:$AJ$1369,9,0)</f>
        <v>Night Shift</v>
      </c>
      <c r="K979" s="49" t="s">
        <v>76</v>
      </c>
      <c r="L979" s="49" t="str">
        <f>VLOOKUP(Table1[[#This Row],[Psoft No]],[1]Roster!$C$1:$AJ$1369,11,0)</f>
        <v>Sunday</v>
      </c>
      <c r="M979" s="49" t="str">
        <f>VLOOKUP(Table1[[#This Row],[Psoft No]],[1]Roster!$C$1:$AJ$1369,12,0)</f>
        <v>Monday</v>
      </c>
      <c r="N979" s="49" t="s">
        <v>89</v>
      </c>
      <c r="O979" s="49" t="s">
        <v>37</v>
      </c>
      <c r="P979" s="11" t="s">
        <v>80</v>
      </c>
      <c r="Q979" s="2" t="s">
        <v>96</v>
      </c>
      <c r="R979" s="11" t="s">
        <v>1055</v>
      </c>
      <c r="S979" s="54" t="s">
        <v>2651</v>
      </c>
      <c r="T979" s="126" t="str">
        <f>IF(COUNTIFS('DWD RAW File'!$E:$E,$B979,'DWD RAW File'!$AF:$AF,$C$1)&gt;0, IF(COUNTIFS('DWD RAW File'!$E:$E,$B979,'DWD RAW File'!$AF:$AF,$C$1,'DWD RAW File'!$AB:$AB,"Present")&gt;0,"6th Day OT","OFF"), IF(COUNTIFS('DWD RAW File'!$E:$E,$B979,'DWD RAW File'!$AG:$AG,$C$1)&gt;0, IF(COUNTIFS('DWD RAW File'!$E:$E,$B979,'DWD RAW File'!$AG:$AG,$C$1,'DWD RAW File'!$AB:$AB,"Present")&gt;0,"7th Day OT","OFF"), IF(COUNTIFS('DWD RAW File'!$E:$E,$B979,'DWD RAW File'!$AB:$AB,"Present")&gt;0, "P", IF(COUNTIFS('DWD RAW File'!$E:$E,$B979,'DWD RAW File'!$AB:$AB,"Not Present",'DWD RAW File'!$AK:$AK,"&lt;&gt;")&gt;0, _xlfn.XLOOKUP($B979,'DWD RAW File'!$E:$E,'DWD RAW File'!$AK:$AK,""), IF(COUNTIFS('DWD RAW File'!$E:$E,$B979,'DWD RAW File'!$AB:$AB,"Not Present",'DWD RAW File'!$AL:$AL,"&lt;&gt;")&gt;0, _xlfn.XLOOKUP($B979,'DWD RAW File'!$E:$E,'DWD RAW File'!$AL:$AL,""), "AB")))))</f>
        <v>P</v>
      </c>
      <c r="U979" s="97"/>
      <c r="V979" s="51">
        <v>46051</v>
      </c>
      <c r="W979" s="49" t="s">
        <v>1562</v>
      </c>
      <c r="X979" s="121" t="str">
        <f>VLOOKUP(Table1[[#This Row],[Psoft No]],[2]Roster_1788384531598!$E$1:$AU$1334,28,0)</f>
        <v>Sunday</v>
      </c>
      <c r="Y979" s="121" t="b">
        <f>Table1[[#This Row],[Column1]]=Table1[[#This Row],[OFF1]]</f>
        <v>1</v>
      </c>
    </row>
    <row r="980" spans="1:25" ht="13" hidden="1" customHeight="1">
      <c r="A980" s="11">
        <v>975</v>
      </c>
      <c r="B980" s="47">
        <v>205279080</v>
      </c>
      <c r="C980" s="87" t="s">
        <v>2087</v>
      </c>
      <c r="D980" s="11" t="s">
        <v>2088</v>
      </c>
      <c r="E980" s="100" t="s">
        <v>31</v>
      </c>
      <c r="F980" s="48" t="s">
        <v>74</v>
      </c>
      <c r="G980" s="11" t="s">
        <v>64</v>
      </c>
      <c r="H980" s="11" t="s">
        <v>75</v>
      </c>
      <c r="I980" s="11">
        <v>1299</v>
      </c>
      <c r="J980" s="49" t="str">
        <f>VLOOKUP(Table1[[#This Row],[Psoft No]],[1]Roster!$C$1:$AJ$1369,9,0)</f>
        <v>Day Shift</v>
      </c>
      <c r="K980" s="49" t="s">
        <v>76</v>
      </c>
      <c r="L980" s="49" t="str">
        <f>VLOOKUP(Table1[[#This Row],[Psoft No]],[1]Roster!$C$1:$AJ$1369,11,0)</f>
        <v>Tuesday</v>
      </c>
      <c r="M980" s="49" t="str">
        <f>VLOOKUP(Table1[[#This Row],[Psoft No]],[1]Roster!$C$1:$AJ$1369,12,0)</f>
        <v>Wednesday</v>
      </c>
      <c r="N980" s="49" t="s">
        <v>79</v>
      </c>
      <c r="O980" s="49" t="s">
        <v>37</v>
      </c>
      <c r="P980" s="49" t="s">
        <v>80</v>
      </c>
      <c r="Q980" s="49" t="s">
        <v>96</v>
      </c>
      <c r="R980" s="11" t="s">
        <v>626</v>
      </c>
      <c r="S980" s="49" t="s">
        <v>627</v>
      </c>
      <c r="T980" s="126" t="str">
        <f>IF(COUNTIFS('DWD RAW File'!$E:$E,$B980,'DWD RAW File'!$AF:$AF,$C$1)&gt;0, IF(COUNTIFS('DWD RAW File'!$E:$E,$B980,'DWD RAW File'!$AF:$AF,$C$1,'DWD RAW File'!$AB:$AB,"Present")&gt;0,"6th Day OT","OFF"), IF(COUNTIFS('DWD RAW File'!$E:$E,$B980,'DWD RAW File'!$AG:$AG,$C$1)&gt;0, IF(COUNTIFS('DWD RAW File'!$E:$E,$B980,'DWD RAW File'!$AG:$AG,$C$1,'DWD RAW File'!$AB:$AB,"Present")&gt;0,"7th Day OT","OFF"), IF(COUNTIFS('DWD RAW File'!$E:$E,$B980,'DWD RAW File'!$AB:$AB,"Present")&gt;0, "P", IF(COUNTIFS('DWD RAW File'!$E:$E,$B980,'DWD RAW File'!$AB:$AB,"Not Present",'DWD RAW File'!$AK:$AK,"&lt;&gt;")&gt;0, _xlfn.XLOOKUP($B980,'DWD RAW File'!$E:$E,'DWD RAW File'!$AK:$AK,""), IF(COUNTIFS('DWD RAW File'!$E:$E,$B980,'DWD RAW File'!$AB:$AB,"Not Present",'DWD RAW File'!$AL:$AL,"&lt;&gt;")&gt;0, _xlfn.XLOOKUP($B980,'DWD RAW File'!$E:$E,'DWD RAW File'!$AL:$AL,""), "AB")))))</f>
        <v>OFF</v>
      </c>
      <c r="U980" s="97"/>
      <c r="V980" s="51">
        <v>46048</v>
      </c>
      <c r="W980" s="49" t="s">
        <v>1562</v>
      </c>
      <c r="X980" s="121" t="str">
        <f>VLOOKUP(Table1[[#This Row],[Psoft No]],[2]Roster_1788384531598!$E$1:$AU$1334,28,0)</f>
        <v>Tuesday</v>
      </c>
      <c r="Y980" s="121" t="b">
        <f>Table1[[#This Row],[Column1]]=Table1[[#This Row],[OFF1]]</f>
        <v>1</v>
      </c>
    </row>
    <row r="981" spans="1:25" ht="13.5" hidden="1" customHeight="1">
      <c r="A981" s="11">
        <v>976</v>
      </c>
      <c r="B981" s="47">
        <v>206004601</v>
      </c>
      <c r="C981" s="87" t="s">
        <v>1076</v>
      </c>
      <c r="D981" s="11" t="s">
        <v>1077</v>
      </c>
      <c r="E981" s="48" t="s">
        <v>31</v>
      </c>
      <c r="F981" s="48" t="s">
        <v>74</v>
      </c>
      <c r="G981" s="11" t="s">
        <v>64</v>
      </c>
      <c r="H981" s="11" t="s">
        <v>75</v>
      </c>
      <c r="I981" s="11">
        <v>1299</v>
      </c>
      <c r="J981" s="49" t="str">
        <f>VLOOKUP(Table1[[#This Row],[Psoft No]],[1]Roster!$C$1:$AJ$1369,9,0)</f>
        <v>Day Shift</v>
      </c>
      <c r="K981" s="49" t="s">
        <v>76</v>
      </c>
      <c r="L981" s="49" t="str">
        <f>VLOOKUP(Table1[[#This Row],[Psoft No]],[1]Roster!$C$1:$AJ$1369,11,0)</f>
        <v>Wednesday</v>
      </c>
      <c r="M981" s="49" t="str">
        <f>VLOOKUP(Table1[[#This Row],[Psoft No]],[1]Roster!$C$1:$AJ$1369,12,0)</f>
        <v>Thursday</v>
      </c>
      <c r="N981" s="49" t="s">
        <v>79</v>
      </c>
      <c r="O981" s="49" t="s">
        <v>37</v>
      </c>
      <c r="P981" s="11" t="s">
        <v>80</v>
      </c>
      <c r="Q981" s="11" t="s">
        <v>81</v>
      </c>
      <c r="R981" s="11" t="s">
        <v>634</v>
      </c>
      <c r="S981" s="11" t="s">
        <v>2652</v>
      </c>
      <c r="T981" s="126" t="str">
        <f>IF(COUNTIFS('DWD RAW File'!$E:$E,$B981,'DWD RAW File'!$AF:$AF,$C$1)&gt;0, IF(COUNTIFS('DWD RAW File'!$E:$E,$B981,'DWD RAW File'!$AF:$AF,$C$1,'DWD RAW File'!$AB:$AB,"Present")&gt;0,"6th Day OT","OFF"), IF(COUNTIFS('DWD RAW File'!$E:$E,$B981,'DWD RAW File'!$AG:$AG,$C$1)&gt;0, IF(COUNTIFS('DWD RAW File'!$E:$E,$B981,'DWD RAW File'!$AG:$AG,$C$1,'DWD RAW File'!$AB:$AB,"Present")&gt;0,"7th Day OT","OFF"), IF(COUNTIFS('DWD RAW File'!$E:$E,$B981,'DWD RAW File'!$AB:$AB,"Present")&gt;0, "P", IF(COUNTIFS('DWD RAW File'!$E:$E,$B981,'DWD RAW File'!$AB:$AB,"Not Present",'DWD RAW File'!$AK:$AK,"&lt;&gt;")&gt;0, _xlfn.XLOOKUP($B981,'DWD RAW File'!$E:$E,'DWD RAW File'!$AK:$AK,""), IF(COUNTIFS('DWD RAW File'!$E:$E,$B981,'DWD RAW File'!$AB:$AB,"Not Present",'DWD RAW File'!$AL:$AL,"&lt;&gt;")&gt;0, _xlfn.XLOOKUP($B981,'DWD RAW File'!$E:$E,'DWD RAW File'!$AL:$AL,""), "AB")))))</f>
        <v>OFF</v>
      </c>
      <c r="U981" s="97"/>
      <c r="V981" s="51">
        <v>45915</v>
      </c>
      <c r="W981" s="49" t="s">
        <v>1562</v>
      </c>
      <c r="X981" s="121" t="str">
        <f>VLOOKUP(Table1[[#This Row],[Psoft No]],[2]Roster_1788384531598!$E$1:$AU$1334,28,0)</f>
        <v>Wednesday</v>
      </c>
      <c r="Y981" s="121" t="b">
        <f>Table1[[#This Row],[Column1]]=Table1[[#This Row],[OFF1]]</f>
        <v>1</v>
      </c>
    </row>
    <row r="982" spans="1:25" ht="13" hidden="1" customHeight="1">
      <c r="A982" s="11">
        <v>977</v>
      </c>
      <c r="B982" s="11">
        <v>205853892</v>
      </c>
      <c r="C982" s="87" t="s">
        <v>2764</v>
      </c>
      <c r="D982" s="11" t="s">
        <v>2765</v>
      </c>
      <c r="E982" s="48" t="s">
        <v>31</v>
      </c>
      <c r="F982" s="48" t="s">
        <v>74</v>
      </c>
      <c r="G982" s="11" t="s">
        <v>64</v>
      </c>
      <c r="H982" s="11" t="s">
        <v>75</v>
      </c>
      <c r="I982" s="11">
        <v>1299</v>
      </c>
      <c r="J982" s="49" t="str">
        <f>VLOOKUP(Table1[[#This Row],[Psoft No]],[1]Roster!$C$1:$AJ$1369,9,0)</f>
        <v>Night Shift</v>
      </c>
      <c r="K982" s="49" t="s">
        <v>76</v>
      </c>
      <c r="L982" s="49" t="str">
        <f>VLOOKUP(Table1[[#This Row],[Psoft No]],[1]Roster!$C$1:$AJ$1369,11,0)</f>
        <v>Sunday</v>
      </c>
      <c r="M982" s="49" t="str">
        <f>VLOOKUP(Table1[[#This Row],[Psoft No]],[1]Roster!$C$1:$AJ$1369,12,0)</f>
        <v>Monday</v>
      </c>
      <c r="N982" s="11" t="s">
        <v>89</v>
      </c>
      <c r="O982" s="11" t="s">
        <v>37</v>
      </c>
      <c r="P982" s="11" t="s">
        <v>80</v>
      </c>
      <c r="Q982" s="11" t="s">
        <v>96</v>
      </c>
      <c r="R982" s="11" t="s">
        <v>622</v>
      </c>
      <c r="S982" s="11" t="s">
        <v>623</v>
      </c>
      <c r="T982" s="126" t="str">
        <f>IF(COUNTIFS('DWD RAW File'!$E:$E,$B982,'DWD RAW File'!$AF:$AF,$C$1)&gt;0, IF(COUNTIFS('DWD RAW File'!$E:$E,$B982,'DWD RAW File'!$AF:$AF,$C$1,'DWD RAW File'!$AB:$AB,"Present")&gt;0,"6th Day OT","OFF"), IF(COUNTIFS('DWD RAW File'!$E:$E,$B982,'DWD RAW File'!$AG:$AG,$C$1)&gt;0, IF(COUNTIFS('DWD RAW File'!$E:$E,$B982,'DWD RAW File'!$AG:$AG,$C$1,'DWD RAW File'!$AB:$AB,"Present")&gt;0,"7th Day OT","OFF"), IF(COUNTIFS('DWD RAW File'!$E:$E,$B982,'DWD RAW File'!$AB:$AB,"Present")&gt;0, "P", IF(COUNTIFS('DWD RAW File'!$E:$E,$B982,'DWD RAW File'!$AB:$AB,"Not Present",'DWD RAW File'!$AK:$AK,"&lt;&gt;")&gt;0, _xlfn.XLOOKUP($B982,'DWD RAW File'!$E:$E,'DWD RAW File'!$AK:$AK,""), IF(COUNTIFS('DWD RAW File'!$E:$E,$B982,'DWD RAW File'!$AB:$AB,"Not Present",'DWD RAW File'!$AL:$AL,"&lt;&gt;")&gt;0, _xlfn.XLOOKUP($B982,'DWD RAW File'!$E:$E,'DWD RAW File'!$AL:$AL,""), "AB")))))</f>
        <v>P</v>
      </c>
      <c r="U982" s="97"/>
      <c r="V982" s="51">
        <v>46226</v>
      </c>
      <c r="W982" s="11" t="s">
        <v>1562</v>
      </c>
      <c r="X982" s="121" t="str">
        <f>VLOOKUP(Table1[[#This Row],[Psoft No]],[2]Roster_1788384531598!$E$1:$AU$1334,28,0)</f>
        <v>Sunday</v>
      </c>
      <c r="Y982" s="121" t="b">
        <f>Table1[[#This Row],[Column1]]=Table1[[#This Row],[OFF1]]</f>
        <v>1</v>
      </c>
    </row>
    <row r="983" spans="1:25" ht="13" hidden="1" customHeight="1">
      <c r="A983" s="11">
        <v>978</v>
      </c>
      <c r="B983" s="47">
        <v>205997632</v>
      </c>
      <c r="C983" s="87" t="s">
        <v>1078</v>
      </c>
      <c r="D983" s="11" t="s">
        <v>1079</v>
      </c>
      <c r="E983" s="48" t="s">
        <v>31</v>
      </c>
      <c r="F983" s="48" t="s">
        <v>74</v>
      </c>
      <c r="G983" s="11" t="s">
        <v>64</v>
      </c>
      <c r="H983" s="11" t="s">
        <v>75</v>
      </c>
      <c r="I983" s="11">
        <v>1299</v>
      </c>
      <c r="J983" s="49" t="str">
        <f>VLOOKUP(Table1[[#This Row],[Psoft No]],[1]Roster!$C$1:$AJ$1369,9,0)</f>
        <v>Day Shift</v>
      </c>
      <c r="K983" s="49" t="s">
        <v>76</v>
      </c>
      <c r="L983" s="49" t="str">
        <f>VLOOKUP(Table1[[#This Row],[Psoft No]],[1]Roster!$C$1:$AJ$1369,11,0)</f>
        <v>Thursday</v>
      </c>
      <c r="M983" s="49" t="str">
        <f>VLOOKUP(Table1[[#This Row],[Psoft No]],[1]Roster!$C$1:$AJ$1369,12,0)</f>
        <v>Friday</v>
      </c>
      <c r="N983" s="48" t="s">
        <v>79</v>
      </c>
      <c r="O983" s="49" t="s">
        <v>37</v>
      </c>
      <c r="P983" s="11" t="s">
        <v>80</v>
      </c>
      <c r="Q983" s="11" t="s">
        <v>81</v>
      </c>
      <c r="R983" s="11" t="s">
        <v>2773</v>
      </c>
      <c r="S983" s="11" t="s">
        <v>2774</v>
      </c>
      <c r="T983" s="126" t="str">
        <f>IF(COUNTIFS('DWD RAW File'!$E:$E,$B983,'DWD RAW File'!$AF:$AF,$C$1)&gt;0, IF(COUNTIFS('DWD RAW File'!$E:$E,$B983,'DWD RAW File'!$AF:$AF,$C$1,'DWD RAW File'!$AB:$AB,"Present")&gt;0,"6th Day OT","OFF"), IF(COUNTIFS('DWD RAW File'!$E:$E,$B983,'DWD RAW File'!$AG:$AG,$C$1)&gt;0, IF(COUNTIFS('DWD RAW File'!$E:$E,$B983,'DWD RAW File'!$AG:$AG,$C$1,'DWD RAW File'!$AB:$AB,"Present")&gt;0,"7th Day OT","OFF"), IF(COUNTIFS('DWD RAW File'!$E:$E,$B983,'DWD RAW File'!$AB:$AB,"Present")&gt;0, "P", IF(COUNTIFS('DWD RAW File'!$E:$E,$B983,'DWD RAW File'!$AB:$AB,"Not Present",'DWD RAW File'!$AK:$AK,"&lt;&gt;")&gt;0, _xlfn.XLOOKUP($B983,'DWD RAW File'!$E:$E,'DWD RAW File'!$AK:$AK,""), IF(COUNTIFS('DWD RAW File'!$E:$E,$B983,'DWD RAW File'!$AB:$AB,"Not Present",'DWD RAW File'!$AL:$AL,"&lt;&gt;")&gt;0, _xlfn.XLOOKUP($B983,'DWD RAW File'!$E:$E,'DWD RAW File'!$AL:$AL,""), "AB")))))</f>
        <v>P</v>
      </c>
      <c r="U983" s="97"/>
      <c r="V983" s="51">
        <v>45915</v>
      </c>
      <c r="W983" s="49" t="s">
        <v>1562</v>
      </c>
      <c r="X983" s="121" t="str">
        <f>VLOOKUP(Table1[[#This Row],[Psoft No]],[2]Roster_1788384531598!$E$1:$AU$1334,28,0)</f>
        <v>Thursday</v>
      </c>
      <c r="Y983" s="121" t="b">
        <f>Table1[[#This Row],[Column1]]=Table1[[#This Row],[OFF1]]</f>
        <v>1</v>
      </c>
    </row>
    <row r="984" spans="1:25" ht="13" hidden="1" customHeight="1">
      <c r="A984" s="11">
        <v>979</v>
      </c>
      <c r="B984" s="47">
        <v>203965010</v>
      </c>
      <c r="C984" s="87" t="s">
        <v>1080</v>
      </c>
      <c r="D984" s="11" t="s">
        <v>1081</v>
      </c>
      <c r="E984" s="48" t="s">
        <v>31</v>
      </c>
      <c r="F984" s="48" t="s">
        <v>74</v>
      </c>
      <c r="G984" s="11" t="s">
        <v>64</v>
      </c>
      <c r="H984" s="11" t="s">
        <v>75</v>
      </c>
      <c r="I984" s="11">
        <v>1299</v>
      </c>
      <c r="J984" s="49" t="str">
        <f>VLOOKUP(Table1[[#This Row],[Psoft No]],[1]Roster!$C$1:$AJ$1369,9,0)</f>
        <v>Day Shift</v>
      </c>
      <c r="K984" s="49" t="s">
        <v>76</v>
      </c>
      <c r="L984" s="49" t="str">
        <f>VLOOKUP(Table1[[#This Row],[Psoft No]],[1]Roster!$C$1:$AJ$1369,11,0)</f>
        <v>Thursday</v>
      </c>
      <c r="M984" s="49" t="str">
        <f>VLOOKUP(Table1[[#This Row],[Psoft No]],[1]Roster!$C$1:$AJ$1369,12,0)</f>
        <v>Friday</v>
      </c>
      <c r="N984" s="48" t="s">
        <v>86</v>
      </c>
      <c r="O984" s="49" t="s">
        <v>37</v>
      </c>
      <c r="P984" s="11" t="s">
        <v>80</v>
      </c>
      <c r="Q984" s="11" t="s">
        <v>99</v>
      </c>
      <c r="R984" s="49" t="s">
        <v>642</v>
      </c>
      <c r="S984" s="11" t="s">
        <v>1775</v>
      </c>
      <c r="T984" s="126" t="str">
        <f>IF(COUNTIFS('DWD RAW File'!$E:$E,$B984,'DWD RAW File'!$AF:$AF,$C$1)&gt;0, IF(COUNTIFS('DWD RAW File'!$E:$E,$B984,'DWD RAW File'!$AF:$AF,$C$1,'DWD RAW File'!$AB:$AB,"Present")&gt;0,"6th Day OT","OFF"), IF(COUNTIFS('DWD RAW File'!$E:$E,$B984,'DWD RAW File'!$AG:$AG,$C$1)&gt;0, IF(COUNTIFS('DWD RAW File'!$E:$E,$B984,'DWD RAW File'!$AG:$AG,$C$1,'DWD RAW File'!$AB:$AB,"Present")&gt;0,"7th Day OT","OFF"), IF(COUNTIFS('DWD RAW File'!$E:$E,$B984,'DWD RAW File'!$AB:$AB,"Present")&gt;0, "P", IF(COUNTIFS('DWD RAW File'!$E:$E,$B984,'DWD RAW File'!$AB:$AB,"Not Present",'DWD RAW File'!$AK:$AK,"&lt;&gt;")&gt;0, _xlfn.XLOOKUP($B984,'DWD RAW File'!$E:$E,'DWD RAW File'!$AK:$AK,""), IF(COUNTIFS('DWD RAW File'!$E:$E,$B984,'DWD RAW File'!$AB:$AB,"Not Present",'DWD RAW File'!$AL:$AL,"&lt;&gt;")&gt;0, _xlfn.XLOOKUP($B984,'DWD RAW File'!$E:$E,'DWD RAW File'!$AL:$AL,""), "AB")))))</f>
        <v>P</v>
      </c>
      <c r="U984" s="97"/>
      <c r="V984" s="51">
        <v>45544</v>
      </c>
      <c r="W984" s="49" t="s">
        <v>1562</v>
      </c>
      <c r="X984" s="121" t="str">
        <f>VLOOKUP(Table1[[#This Row],[Psoft No]],[2]Roster_1788384531598!$E$1:$AU$1334,28,0)</f>
        <v>Thursday</v>
      </c>
      <c r="Y984" s="121" t="b">
        <f>Table1[[#This Row],[Column1]]=Table1[[#This Row],[OFF1]]</f>
        <v>1</v>
      </c>
    </row>
    <row r="985" spans="1:25" ht="13" hidden="1" customHeight="1">
      <c r="A985" s="11">
        <v>980</v>
      </c>
      <c r="B985" s="47">
        <v>204095809</v>
      </c>
      <c r="C985" s="87" t="s">
        <v>1082</v>
      </c>
      <c r="D985" s="11" t="s">
        <v>1083</v>
      </c>
      <c r="E985" s="48" t="s">
        <v>31</v>
      </c>
      <c r="F985" s="48" t="s">
        <v>74</v>
      </c>
      <c r="G985" s="11" t="s">
        <v>64</v>
      </c>
      <c r="H985" s="11" t="s">
        <v>75</v>
      </c>
      <c r="I985" s="11">
        <v>1299</v>
      </c>
      <c r="J985" s="49" t="str">
        <f>VLOOKUP(Table1[[#This Row],[Psoft No]],[1]Roster!$C$1:$AJ$1369,9,0)</f>
        <v>Night Shift</v>
      </c>
      <c r="K985" s="49" t="s">
        <v>76</v>
      </c>
      <c r="L985" s="49" t="str">
        <f>VLOOKUP(Table1[[#This Row],[Psoft No]],[1]Roster!$C$1:$AJ$1369,11,0)</f>
        <v>Friday</v>
      </c>
      <c r="M985" s="49" t="str">
        <f>VLOOKUP(Table1[[#This Row],[Psoft No]],[1]Roster!$C$1:$AJ$1369,12,0)</f>
        <v>Saturday</v>
      </c>
      <c r="N985" s="48" t="s">
        <v>86</v>
      </c>
      <c r="O985" s="49" t="s">
        <v>37</v>
      </c>
      <c r="P985" s="11" t="s">
        <v>80</v>
      </c>
      <c r="Q985" s="11" t="s">
        <v>87</v>
      </c>
      <c r="R985" s="11" t="s">
        <v>626</v>
      </c>
      <c r="S985" s="11" t="s">
        <v>627</v>
      </c>
      <c r="T985" s="126" t="str">
        <f>IF(COUNTIFS('DWD RAW File'!$E:$E,$B985,'DWD RAW File'!$AF:$AF,$C$1)&gt;0, IF(COUNTIFS('DWD RAW File'!$E:$E,$B985,'DWD RAW File'!$AF:$AF,$C$1,'DWD RAW File'!$AB:$AB,"Present")&gt;0,"6th Day OT","OFF"), IF(COUNTIFS('DWD RAW File'!$E:$E,$B985,'DWD RAW File'!$AG:$AG,$C$1)&gt;0, IF(COUNTIFS('DWD RAW File'!$E:$E,$B985,'DWD RAW File'!$AG:$AG,$C$1,'DWD RAW File'!$AB:$AB,"Present")&gt;0,"7th Day OT","OFF"), IF(COUNTIFS('DWD RAW File'!$E:$E,$B985,'DWD RAW File'!$AB:$AB,"Present")&gt;0, "P", IF(COUNTIFS('DWD RAW File'!$E:$E,$B985,'DWD RAW File'!$AB:$AB,"Not Present",'DWD RAW File'!$AK:$AK,"&lt;&gt;")&gt;0, _xlfn.XLOOKUP($B985,'DWD RAW File'!$E:$E,'DWD RAW File'!$AK:$AK,""), IF(COUNTIFS('DWD RAW File'!$E:$E,$B985,'DWD RAW File'!$AB:$AB,"Not Present",'DWD RAW File'!$AL:$AL,"&lt;&gt;")&gt;0, _xlfn.XLOOKUP($B985,'DWD RAW File'!$E:$E,'DWD RAW File'!$AL:$AL,""), "AB")))))</f>
        <v>P</v>
      </c>
      <c r="U985" s="97"/>
      <c r="V985" s="51">
        <v>45561</v>
      </c>
      <c r="W985" s="49" t="s">
        <v>1562</v>
      </c>
      <c r="X985" s="121" t="str">
        <f>VLOOKUP(Table1[[#This Row],[Psoft No]],[2]Roster_1788384531598!$E$1:$AU$1334,28,0)</f>
        <v>Friday</v>
      </c>
      <c r="Y985" s="121" t="b">
        <f>Table1[[#This Row],[Column1]]=Table1[[#This Row],[OFF1]]</f>
        <v>1</v>
      </c>
    </row>
    <row r="986" spans="1:25" ht="13" hidden="1" customHeight="1">
      <c r="A986" s="11">
        <v>981</v>
      </c>
      <c r="B986" s="47">
        <v>204116442</v>
      </c>
      <c r="C986" s="87" t="s">
        <v>1084</v>
      </c>
      <c r="D986" s="11" t="s">
        <v>1085</v>
      </c>
      <c r="E986" s="48" t="s">
        <v>31</v>
      </c>
      <c r="F986" s="48" t="s">
        <v>74</v>
      </c>
      <c r="G986" s="11" t="s">
        <v>64</v>
      </c>
      <c r="H986" s="11" t="s">
        <v>75</v>
      </c>
      <c r="I986" s="11">
        <v>1299</v>
      </c>
      <c r="J986" s="49" t="str">
        <f>VLOOKUP(Table1[[#This Row],[Psoft No]],[1]Roster!$C$1:$AJ$1369,9,0)</f>
        <v>Day Shift</v>
      </c>
      <c r="K986" s="49" t="s">
        <v>76</v>
      </c>
      <c r="L986" s="49" t="str">
        <f>VLOOKUP(Table1[[#This Row],[Psoft No]],[1]Roster!$C$1:$AJ$1369,11,0)</f>
        <v>Saturday</v>
      </c>
      <c r="M986" s="49" t="str">
        <f>VLOOKUP(Table1[[#This Row],[Psoft No]],[1]Roster!$C$1:$AJ$1369,12,0)</f>
        <v>Sunday</v>
      </c>
      <c r="N986" s="48" t="s">
        <v>86</v>
      </c>
      <c r="O986" s="49" t="s">
        <v>37</v>
      </c>
      <c r="P986" s="11" t="s">
        <v>80</v>
      </c>
      <c r="Q986" s="11" t="s">
        <v>87</v>
      </c>
      <c r="R986" s="49" t="s">
        <v>622</v>
      </c>
      <c r="S986" s="11" t="s">
        <v>623</v>
      </c>
      <c r="T986" s="126" t="str">
        <f>IF(COUNTIFS('DWD RAW File'!$E:$E,$B986,'DWD RAW File'!$AF:$AF,$C$1)&gt;0, IF(COUNTIFS('DWD RAW File'!$E:$E,$B986,'DWD RAW File'!$AF:$AF,$C$1,'DWD RAW File'!$AB:$AB,"Present")&gt;0,"6th Day OT","OFF"), IF(COUNTIFS('DWD RAW File'!$E:$E,$B986,'DWD RAW File'!$AG:$AG,$C$1)&gt;0, IF(COUNTIFS('DWD RAW File'!$E:$E,$B986,'DWD RAW File'!$AG:$AG,$C$1,'DWD RAW File'!$AB:$AB,"Present")&gt;0,"7th Day OT","OFF"), IF(COUNTIFS('DWD RAW File'!$E:$E,$B986,'DWD RAW File'!$AB:$AB,"Present")&gt;0, "P", IF(COUNTIFS('DWD RAW File'!$E:$E,$B986,'DWD RAW File'!$AB:$AB,"Not Present",'DWD RAW File'!$AK:$AK,"&lt;&gt;")&gt;0, _xlfn.XLOOKUP($B986,'DWD RAW File'!$E:$E,'DWD RAW File'!$AK:$AK,""), IF(COUNTIFS('DWD RAW File'!$E:$E,$B986,'DWD RAW File'!$AB:$AB,"Not Present",'DWD RAW File'!$AL:$AL,"&lt;&gt;")&gt;0, _xlfn.XLOOKUP($B986,'DWD RAW File'!$E:$E,'DWD RAW File'!$AL:$AL,""), "AB")))))</f>
        <v>P</v>
      </c>
      <c r="U986" s="97"/>
      <c r="V986" s="51">
        <v>45561</v>
      </c>
      <c r="W986" s="49" t="s">
        <v>1561</v>
      </c>
      <c r="X986" s="121" t="str">
        <f>VLOOKUP(Table1[[#This Row],[Psoft No]],[2]Roster_1788384531598!$E$1:$AU$1334,28,0)</f>
        <v>Saturday</v>
      </c>
      <c r="Y986" s="121" t="b">
        <f>Table1[[#This Row],[Column1]]=Table1[[#This Row],[OFF1]]</f>
        <v>1</v>
      </c>
    </row>
    <row r="987" spans="1:25" ht="13" hidden="1" customHeight="1">
      <c r="A987" s="11">
        <v>982</v>
      </c>
      <c r="B987" s="47">
        <v>203965178</v>
      </c>
      <c r="C987" s="87" t="s">
        <v>1086</v>
      </c>
      <c r="D987" s="11" t="s">
        <v>1087</v>
      </c>
      <c r="E987" s="48" t="s">
        <v>31</v>
      </c>
      <c r="F987" s="48" t="s">
        <v>74</v>
      </c>
      <c r="G987" s="11" t="s">
        <v>64</v>
      </c>
      <c r="H987" s="11" t="s">
        <v>75</v>
      </c>
      <c r="I987" s="11">
        <v>1299</v>
      </c>
      <c r="J987" s="49" t="str">
        <f>VLOOKUP(Table1[[#This Row],[Psoft No]],[1]Roster!$C$1:$AJ$1369,9,0)</f>
        <v>Night Shift</v>
      </c>
      <c r="K987" s="49" t="s">
        <v>76</v>
      </c>
      <c r="L987" s="49" t="str">
        <f>VLOOKUP(Table1[[#This Row],[Psoft No]],[1]Roster!$C$1:$AJ$1369,11,0)</f>
        <v>Saturday</v>
      </c>
      <c r="M987" s="49" t="str">
        <f>VLOOKUP(Table1[[#This Row],[Psoft No]],[1]Roster!$C$1:$AJ$1369,12,0)</f>
        <v>Sunday</v>
      </c>
      <c r="N987" s="48" t="s">
        <v>79</v>
      </c>
      <c r="O987" s="49" t="s">
        <v>37</v>
      </c>
      <c r="P987" s="11" t="s">
        <v>80</v>
      </c>
      <c r="Q987" s="11" t="s">
        <v>81</v>
      </c>
      <c r="R987" s="49" t="s">
        <v>642</v>
      </c>
      <c r="S987" s="11" t="s">
        <v>1775</v>
      </c>
      <c r="T987" s="126" t="str">
        <f>IF(COUNTIFS('DWD RAW File'!$E:$E,$B987,'DWD RAW File'!$AF:$AF,$C$1)&gt;0, IF(COUNTIFS('DWD RAW File'!$E:$E,$B987,'DWD RAW File'!$AF:$AF,$C$1,'DWD RAW File'!$AB:$AB,"Present")&gt;0,"6th Day OT","OFF"), IF(COUNTIFS('DWD RAW File'!$E:$E,$B987,'DWD RAW File'!$AG:$AG,$C$1)&gt;0, IF(COUNTIFS('DWD RAW File'!$E:$E,$B987,'DWD RAW File'!$AG:$AG,$C$1,'DWD RAW File'!$AB:$AB,"Present")&gt;0,"7th Day OT","OFF"), IF(COUNTIFS('DWD RAW File'!$E:$E,$B987,'DWD RAW File'!$AB:$AB,"Present")&gt;0, "P", IF(COUNTIFS('DWD RAW File'!$E:$E,$B987,'DWD RAW File'!$AB:$AB,"Not Present",'DWD RAW File'!$AK:$AK,"&lt;&gt;")&gt;0, _xlfn.XLOOKUP($B987,'DWD RAW File'!$E:$E,'DWD RAW File'!$AK:$AK,""), IF(COUNTIFS('DWD RAW File'!$E:$E,$B987,'DWD RAW File'!$AB:$AB,"Not Present",'DWD RAW File'!$AL:$AL,"&lt;&gt;")&gt;0, _xlfn.XLOOKUP($B987,'DWD RAW File'!$E:$E,'DWD RAW File'!$AL:$AL,""), "AB")))))</f>
        <v>P</v>
      </c>
      <c r="U987" s="97"/>
      <c r="V987" s="51">
        <v>45544</v>
      </c>
      <c r="W987" s="49" t="s">
        <v>1562</v>
      </c>
      <c r="X987" s="121" t="str">
        <f>VLOOKUP(Table1[[#This Row],[Psoft No]],[2]Roster_1788384531598!$E$1:$AU$1334,28,0)</f>
        <v>Saturday</v>
      </c>
      <c r="Y987" s="121" t="b">
        <f>Table1[[#This Row],[Column1]]=Table1[[#This Row],[OFF1]]</f>
        <v>1</v>
      </c>
    </row>
    <row r="988" spans="1:25" ht="13" hidden="1" customHeight="1">
      <c r="A988" s="11">
        <v>983</v>
      </c>
      <c r="B988" s="47">
        <v>206128578</v>
      </c>
      <c r="C988" s="87" t="s">
        <v>2793</v>
      </c>
      <c r="D988" s="11" t="s">
        <v>2794</v>
      </c>
      <c r="E988" s="48" t="s">
        <v>31</v>
      </c>
      <c r="F988" s="48" t="s">
        <v>74</v>
      </c>
      <c r="G988" s="11" t="s">
        <v>64</v>
      </c>
      <c r="H988" s="11" t="s">
        <v>75</v>
      </c>
      <c r="I988" s="11">
        <v>1299</v>
      </c>
      <c r="J988" s="49" t="str">
        <f>VLOOKUP(Table1[[#This Row],[Psoft No]],[1]Roster!$C$1:$AJ$1369,9,0)</f>
        <v>Night Shift</v>
      </c>
      <c r="K988" s="11" t="s">
        <v>76</v>
      </c>
      <c r="L988" s="49" t="str">
        <f>VLOOKUP(Table1[[#This Row],[Psoft No]],[1]Roster!$C$1:$AJ$1369,11,0)</f>
        <v>Tuesday</v>
      </c>
      <c r="M988" s="49" t="str">
        <f>VLOOKUP(Table1[[#This Row],[Psoft No]],[1]Roster!$C$1:$AJ$1369,12,0)</f>
        <v>Wednesday</v>
      </c>
      <c r="N988" s="11" t="s">
        <v>89</v>
      </c>
      <c r="O988" s="11" t="s">
        <v>37</v>
      </c>
      <c r="P988" s="11" t="s">
        <v>80</v>
      </c>
      <c r="Q988" s="11" t="s">
        <v>96</v>
      </c>
      <c r="R988" s="11" t="s">
        <v>1055</v>
      </c>
      <c r="S988" s="11" t="s">
        <v>2651</v>
      </c>
      <c r="T988" s="126" t="str">
        <f>IF(COUNTIFS('DWD RAW File'!$E:$E,$B988,'DWD RAW File'!$AF:$AF,$C$1)&gt;0, IF(COUNTIFS('DWD RAW File'!$E:$E,$B988,'DWD RAW File'!$AF:$AF,$C$1,'DWD RAW File'!$AB:$AB,"Present")&gt;0,"6th Day OT","OFF"), IF(COUNTIFS('DWD RAW File'!$E:$E,$B988,'DWD RAW File'!$AG:$AG,$C$1)&gt;0, IF(COUNTIFS('DWD RAW File'!$E:$E,$B988,'DWD RAW File'!$AG:$AG,$C$1,'DWD RAW File'!$AB:$AB,"Present")&gt;0,"7th Day OT","OFF"), IF(COUNTIFS('DWD RAW File'!$E:$E,$B988,'DWD RAW File'!$AB:$AB,"Present")&gt;0, "P", IF(COUNTIFS('DWD RAW File'!$E:$E,$B988,'DWD RAW File'!$AB:$AB,"Not Present",'DWD RAW File'!$AK:$AK,"&lt;&gt;")&gt;0, _xlfn.XLOOKUP($B988,'DWD RAW File'!$E:$E,'DWD RAW File'!$AK:$AK,""), IF(COUNTIFS('DWD RAW File'!$E:$E,$B988,'DWD RAW File'!$AB:$AB,"Not Present",'DWD RAW File'!$AL:$AL,"&lt;&gt;")&gt;0, _xlfn.XLOOKUP($B988,'DWD RAW File'!$E:$E,'DWD RAW File'!$AL:$AL,""), "AB")))))</f>
        <v>OFF</v>
      </c>
      <c r="U988" s="97"/>
      <c r="V988" s="51">
        <v>46238</v>
      </c>
      <c r="W988" s="11" t="s">
        <v>1563</v>
      </c>
      <c r="X988" s="121" t="str">
        <f>VLOOKUP(Table1[[#This Row],[Psoft No]],[2]Roster_1788384531598!$E$1:$AU$1334,28,0)</f>
        <v>Tuesday</v>
      </c>
      <c r="Y988" s="121" t="b">
        <f>Table1[[#This Row],[Column1]]=Table1[[#This Row],[OFF1]]</f>
        <v>1</v>
      </c>
    </row>
    <row r="989" spans="1:25" ht="13" hidden="1" customHeight="1">
      <c r="A989" s="11">
        <v>984</v>
      </c>
      <c r="B989" s="47">
        <v>203993303</v>
      </c>
      <c r="C989" s="87" t="s">
        <v>1088</v>
      </c>
      <c r="D989" s="11" t="s">
        <v>1089</v>
      </c>
      <c r="E989" s="48" t="s">
        <v>31</v>
      </c>
      <c r="F989" s="48" t="s">
        <v>74</v>
      </c>
      <c r="G989" s="11" t="s">
        <v>64</v>
      </c>
      <c r="H989" s="11" t="s">
        <v>75</v>
      </c>
      <c r="I989" s="11">
        <v>1299</v>
      </c>
      <c r="J989" s="49" t="str">
        <f>VLOOKUP(Table1[[#This Row],[Psoft No]],[1]Roster!$C$1:$AJ$1369,9,0)</f>
        <v>Night Shift</v>
      </c>
      <c r="K989" s="49" t="s">
        <v>76</v>
      </c>
      <c r="L989" s="49" t="str">
        <f>VLOOKUP(Table1[[#This Row],[Psoft No]],[1]Roster!$C$1:$AJ$1369,11,0)</f>
        <v>Sunday</v>
      </c>
      <c r="M989" s="49" t="str">
        <f>VLOOKUP(Table1[[#This Row],[Psoft No]],[1]Roster!$C$1:$AJ$1369,12,0)</f>
        <v>Monday</v>
      </c>
      <c r="N989" s="48" t="s">
        <v>79</v>
      </c>
      <c r="O989" s="49" t="s">
        <v>37</v>
      </c>
      <c r="P989" s="11" t="s">
        <v>80</v>
      </c>
      <c r="Q989" s="11" t="s">
        <v>81</v>
      </c>
      <c r="R989" s="49" t="s">
        <v>622</v>
      </c>
      <c r="S989" s="11" t="s">
        <v>623</v>
      </c>
      <c r="T989" s="126" t="str">
        <f>IF(COUNTIFS('DWD RAW File'!$E:$E,$B989,'DWD RAW File'!$AF:$AF,$C$1)&gt;0, IF(COUNTIFS('DWD RAW File'!$E:$E,$B989,'DWD RAW File'!$AF:$AF,$C$1,'DWD RAW File'!$AB:$AB,"Present")&gt;0,"6th Day OT","OFF"), IF(COUNTIFS('DWD RAW File'!$E:$E,$B989,'DWD RAW File'!$AG:$AG,$C$1)&gt;0, IF(COUNTIFS('DWD RAW File'!$E:$E,$B989,'DWD RAW File'!$AG:$AG,$C$1,'DWD RAW File'!$AB:$AB,"Present")&gt;0,"7th Day OT","OFF"), IF(COUNTIFS('DWD RAW File'!$E:$E,$B989,'DWD RAW File'!$AB:$AB,"Present")&gt;0, "P", IF(COUNTIFS('DWD RAW File'!$E:$E,$B989,'DWD RAW File'!$AB:$AB,"Not Present",'DWD RAW File'!$AK:$AK,"&lt;&gt;")&gt;0, _xlfn.XLOOKUP($B989,'DWD RAW File'!$E:$E,'DWD RAW File'!$AK:$AK,""), IF(COUNTIFS('DWD RAW File'!$E:$E,$B989,'DWD RAW File'!$AB:$AB,"Not Present",'DWD RAW File'!$AL:$AL,"&lt;&gt;")&gt;0, _xlfn.XLOOKUP($B989,'DWD RAW File'!$E:$E,'DWD RAW File'!$AL:$AL,""), "AB")))))</f>
        <v>P</v>
      </c>
      <c r="U989" s="97"/>
      <c r="V989" s="51">
        <v>45547</v>
      </c>
      <c r="W989" s="49" t="s">
        <v>1562</v>
      </c>
      <c r="X989" s="121" t="str">
        <f>VLOOKUP(Table1[[#This Row],[Psoft No]],[2]Roster_1788384531598!$E$1:$AU$1334,28,0)</f>
        <v>Sunday</v>
      </c>
      <c r="Y989" s="121" t="b">
        <f>Table1[[#This Row],[Column1]]=Table1[[#This Row],[OFF1]]</f>
        <v>1</v>
      </c>
    </row>
    <row r="990" spans="1:25" ht="13" hidden="1" customHeight="1">
      <c r="A990" s="11">
        <v>985</v>
      </c>
      <c r="B990" s="47">
        <v>204053437</v>
      </c>
      <c r="C990" s="87" t="s">
        <v>1090</v>
      </c>
      <c r="D990" s="11" t="s">
        <v>1091</v>
      </c>
      <c r="E990" s="48" t="s">
        <v>31</v>
      </c>
      <c r="F990" s="48" t="s">
        <v>74</v>
      </c>
      <c r="G990" s="11" t="s">
        <v>64</v>
      </c>
      <c r="H990" s="11" t="s">
        <v>75</v>
      </c>
      <c r="I990" s="11">
        <v>1299</v>
      </c>
      <c r="J990" s="49" t="str">
        <f>VLOOKUP(Table1[[#This Row],[Psoft No]],[1]Roster!$C$1:$AJ$1369,9,0)</f>
        <v>Day Shift</v>
      </c>
      <c r="K990" s="49" t="s">
        <v>76</v>
      </c>
      <c r="L990" s="49" t="str">
        <f>VLOOKUP(Table1[[#This Row],[Psoft No]],[1]Roster!$C$1:$AJ$1369,11,0)</f>
        <v>Friday</v>
      </c>
      <c r="M990" s="49" t="str">
        <f>VLOOKUP(Table1[[#This Row],[Psoft No]],[1]Roster!$C$1:$AJ$1369,12,0)</f>
        <v>Saturday</v>
      </c>
      <c r="N990" s="48" t="s">
        <v>86</v>
      </c>
      <c r="O990" s="49" t="s">
        <v>37</v>
      </c>
      <c r="P990" s="11" t="s">
        <v>80</v>
      </c>
      <c r="Q990" s="11" t="s">
        <v>99</v>
      </c>
      <c r="R990" s="49" t="s">
        <v>642</v>
      </c>
      <c r="S990" s="11" t="s">
        <v>1775</v>
      </c>
      <c r="T990" s="126" t="str">
        <f>IF(COUNTIFS('DWD RAW File'!$E:$E,$B990,'DWD RAW File'!$AF:$AF,$C$1)&gt;0, IF(COUNTIFS('DWD RAW File'!$E:$E,$B990,'DWD RAW File'!$AF:$AF,$C$1,'DWD RAW File'!$AB:$AB,"Present")&gt;0,"6th Day OT","OFF"), IF(COUNTIFS('DWD RAW File'!$E:$E,$B990,'DWD RAW File'!$AG:$AG,$C$1)&gt;0, IF(COUNTIFS('DWD RAW File'!$E:$E,$B990,'DWD RAW File'!$AG:$AG,$C$1,'DWD RAW File'!$AB:$AB,"Present")&gt;0,"7th Day OT","OFF"), IF(COUNTIFS('DWD RAW File'!$E:$E,$B990,'DWD RAW File'!$AB:$AB,"Present")&gt;0, "P", IF(COUNTIFS('DWD RAW File'!$E:$E,$B990,'DWD RAW File'!$AB:$AB,"Not Present",'DWD RAW File'!$AK:$AK,"&lt;&gt;")&gt;0, _xlfn.XLOOKUP($B990,'DWD RAW File'!$E:$E,'DWD RAW File'!$AK:$AK,""), IF(COUNTIFS('DWD RAW File'!$E:$E,$B990,'DWD RAW File'!$AB:$AB,"Not Present",'DWD RAW File'!$AL:$AL,"&lt;&gt;")&gt;0, _xlfn.XLOOKUP($B990,'DWD RAW File'!$E:$E,'DWD RAW File'!$AL:$AL,""), "AB")))))</f>
        <v>P</v>
      </c>
      <c r="U990" s="97"/>
      <c r="V990" s="51">
        <v>45558</v>
      </c>
      <c r="W990" s="49" t="s">
        <v>1561</v>
      </c>
      <c r="X990" s="121" t="str">
        <f>VLOOKUP(Table1[[#This Row],[Psoft No]],[2]Roster_1788384531598!$E$1:$AU$1334,28,0)</f>
        <v>Friday</v>
      </c>
      <c r="Y990" s="121" t="b">
        <f>Table1[[#This Row],[Column1]]=Table1[[#This Row],[OFF1]]</f>
        <v>1</v>
      </c>
    </row>
    <row r="991" spans="1:25" ht="13" hidden="1" customHeight="1">
      <c r="A991" s="11">
        <v>986</v>
      </c>
      <c r="B991" s="47">
        <v>206137333</v>
      </c>
      <c r="C991" s="87" t="s">
        <v>1092</v>
      </c>
      <c r="D991" s="11" t="s">
        <v>1093</v>
      </c>
      <c r="E991" s="48" t="s">
        <v>31</v>
      </c>
      <c r="F991" s="48" t="s">
        <v>74</v>
      </c>
      <c r="G991" s="11" t="s">
        <v>64</v>
      </c>
      <c r="H991" s="11" t="s">
        <v>75</v>
      </c>
      <c r="I991" s="11">
        <v>1299</v>
      </c>
      <c r="J991" s="49" t="str">
        <f>VLOOKUP(Table1[[#This Row],[Psoft No]],[1]Roster!$C$1:$AJ$1369,9,0)</f>
        <v>Day Shift</v>
      </c>
      <c r="K991" s="49" t="s">
        <v>76</v>
      </c>
      <c r="L991" s="49" t="str">
        <f>VLOOKUP(Table1[[#This Row],[Psoft No]],[1]Roster!$C$1:$AJ$1369,11,0)</f>
        <v>Tuesday</v>
      </c>
      <c r="M991" s="49" t="str">
        <f>VLOOKUP(Table1[[#This Row],[Psoft No]],[1]Roster!$C$1:$AJ$1369,12,0)</f>
        <v>Wednesday</v>
      </c>
      <c r="N991" s="49" t="s">
        <v>79</v>
      </c>
      <c r="O991" s="49" t="s">
        <v>37</v>
      </c>
      <c r="P991" s="11" t="s">
        <v>80</v>
      </c>
      <c r="Q991" s="11" t="s">
        <v>81</v>
      </c>
      <c r="R991" s="11" t="s">
        <v>626</v>
      </c>
      <c r="S991" s="11" t="s">
        <v>627</v>
      </c>
      <c r="T991" s="126" t="str">
        <f>IF(COUNTIFS('DWD RAW File'!$E:$E,$B991,'DWD RAW File'!$AF:$AF,$C$1)&gt;0, IF(COUNTIFS('DWD RAW File'!$E:$E,$B991,'DWD RAW File'!$AF:$AF,$C$1,'DWD RAW File'!$AB:$AB,"Present")&gt;0,"6th Day OT","OFF"), IF(COUNTIFS('DWD RAW File'!$E:$E,$B991,'DWD RAW File'!$AG:$AG,$C$1)&gt;0, IF(COUNTIFS('DWD RAW File'!$E:$E,$B991,'DWD RAW File'!$AG:$AG,$C$1,'DWD RAW File'!$AB:$AB,"Present")&gt;0,"7th Day OT","OFF"), IF(COUNTIFS('DWD RAW File'!$E:$E,$B991,'DWD RAW File'!$AB:$AB,"Present")&gt;0, "P", IF(COUNTIFS('DWD RAW File'!$E:$E,$B991,'DWD RAW File'!$AB:$AB,"Not Present",'DWD RAW File'!$AK:$AK,"&lt;&gt;")&gt;0, _xlfn.XLOOKUP($B991,'DWD RAW File'!$E:$E,'DWD RAW File'!$AK:$AK,""), IF(COUNTIFS('DWD RAW File'!$E:$E,$B991,'DWD RAW File'!$AB:$AB,"Not Present",'DWD RAW File'!$AL:$AL,"&lt;&gt;")&gt;0, _xlfn.XLOOKUP($B991,'DWD RAW File'!$E:$E,'DWD RAW File'!$AL:$AL,""), "AB")))))</f>
        <v>OFF</v>
      </c>
      <c r="U991" s="97"/>
      <c r="V991" s="51">
        <v>45929</v>
      </c>
      <c r="W991" s="49" t="s">
        <v>1562</v>
      </c>
      <c r="X991" s="121" t="str">
        <f>VLOOKUP(Table1[[#This Row],[Psoft No]],[2]Roster_1788384531598!$E$1:$AU$1334,28,0)</f>
        <v>Tuesday</v>
      </c>
      <c r="Y991" s="121" t="b">
        <f>Table1[[#This Row],[Column1]]=Table1[[#This Row],[OFF1]]</f>
        <v>1</v>
      </c>
    </row>
    <row r="992" spans="1:25" ht="13" hidden="1" customHeight="1">
      <c r="A992" s="11">
        <v>987</v>
      </c>
      <c r="B992" s="47">
        <v>205996135</v>
      </c>
      <c r="C992" s="87" t="s">
        <v>1094</v>
      </c>
      <c r="D992" s="11" t="s">
        <v>1095</v>
      </c>
      <c r="E992" s="48" t="s">
        <v>31</v>
      </c>
      <c r="F992" s="48" t="s">
        <v>74</v>
      </c>
      <c r="G992" s="11" t="s">
        <v>64</v>
      </c>
      <c r="H992" s="11" t="s">
        <v>75</v>
      </c>
      <c r="I992" s="11">
        <v>1299</v>
      </c>
      <c r="J992" s="49" t="str">
        <f>VLOOKUP(Table1[[#This Row],[Psoft No]],[1]Roster!$C$1:$AJ$1369,9,0)</f>
        <v>Night Shift</v>
      </c>
      <c r="K992" s="49" t="s">
        <v>76</v>
      </c>
      <c r="L992" s="49" t="str">
        <f>VLOOKUP(Table1[[#This Row],[Psoft No]],[1]Roster!$C$1:$AJ$1369,11,0)</f>
        <v>Saturday</v>
      </c>
      <c r="M992" s="49" t="str">
        <f>VLOOKUP(Table1[[#This Row],[Psoft No]],[1]Roster!$C$1:$AJ$1369,12,0)</f>
        <v>Sunday</v>
      </c>
      <c r="N992" s="48" t="s">
        <v>79</v>
      </c>
      <c r="O992" s="49" t="s">
        <v>37</v>
      </c>
      <c r="P992" s="11" t="s">
        <v>80</v>
      </c>
      <c r="Q992" s="11" t="s">
        <v>81</v>
      </c>
      <c r="R992" s="11" t="s">
        <v>626</v>
      </c>
      <c r="S992" s="11" t="s">
        <v>627</v>
      </c>
      <c r="T992" s="126" t="str">
        <f>IF(COUNTIFS('DWD RAW File'!$E:$E,$B992,'DWD RAW File'!$AF:$AF,$C$1)&gt;0, IF(COUNTIFS('DWD RAW File'!$E:$E,$B992,'DWD RAW File'!$AF:$AF,$C$1,'DWD RAW File'!$AB:$AB,"Present")&gt;0,"6th Day OT","OFF"), IF(COUNTIFS('DWD RAW File'!$E:$E,$B992,'DWD RAW File'!$AG:$AG,$C$1)&gt;0, IF(COUNTIFS('DWD RAW File'!$E:$E,$B992,'DWD RAW File'!$AG:$AG,$C$1,'DWD RAW File'!$AB:$AB,"Present")&gt;0,"7th Day OT","OFF"), IF(COUNTIFS('DWD RAW File'!$E:$E,$B992,'DWD RAW File'!$AB:$AB,"Present")&gt;0, "P", IF(COUNTIFS('DWD RAW File'!$E:$E,$B992,'DWD RAW File'!$AB:$AB,"Not Present",'DWD RAW File'!$AK:$AK,"&lt;&gt;")&gt;0, _xlfn.XLOOKUP($B992,'DWD RAW File'!$E:$E,'DWD RAW File'!$AK:$AK,""), IF(COUNTIFS('DWD RAW File'!$E:$E,$B992,'DWD RAW File'!$AB:$AB,"Not Present",'DWD RAW File'!$AL:$AL,"&lt;&gt;")&gt;0, _xlfn.XLOOKUP($B992,'DWD RAW File'!$E:$E,'DWD RAW File'!$AL:$AL,""), "AB")))))</f>
        <v>P</v>
      </c>
      <c r="U992" s="97"/>
      <c r="V992" s="51">
        <v>45915</v>
      </c>
      <c r="W992" s="49" t="s">
        <v>1562</v>
      </c>
      <c r="X992" s="121" t="str">
        <f>VLOOKUP(Table1[[#This Row],[Psoft No]],[2]Roster_1788384531598!$E$1:$AU$1334,28,0)</f>
        <v>Saturday</v>
      </c>
      <c r="Y992" s="121" t="b">
        <f>Table1[[#This Row],[Column1]]=Table1[[#This Row],[OFF1]]</f>
        <v>1</v>
      </c>
    </row>
    <row r="993" spans="1:25" ht="13" hidden="1" customHeight="1">
      <c r="A993" s="11">
        <v>988</v>
      </c>
      <c r="B993" s="47">
        <v>203851108</v>
      </c>
      <c r="C993" s="87" t="s">
        <v>1096</v>
      </c>
      <c r="D993" s="11" t="s">
        <v>1097</v>
      </c>
      <c r="E993" s="48" t="s">
        <v>31</v>
      </c>
      <c r="F993" s="48" t="s">
        <v>74</v>
      </c>
      <c r="G993" s="11" t="s">
        <v>64</v>
      </c>
      <c r="H993" s="11" t="s">
        <v>75</v>
      </c>
      <c r="I993" s="11">
        <v>1299</v>
      </c>
      <c r="J993" s="49" t="str">
        <f>VLOOKUP(Table1[[#This Row],[Psoft No]],[1]Roster!$C$1:$AJ$1369,9,0)</f>
        <v>Night Shift</v>
      </c>
      <c r="K993" s="49" t="s">
        <v>76</v>
      </c>
      <c r="L993" s="49" t="str">
        <f>VLOOKUP(Table1[[#This Row],[Psoft No]],[1]Roster!$C$1:$AJ$1369,11,0)</f>
        <v>Tuesday</v>
      </c>
      <c r="M993" s="49" t="str">
        <f>VLOOKUP(Table1[[#This Row],[Psoft No]],[1]Roster!$C$1:$AJ$1369,12,0)</f>
        <v>Wednesday</v>
      </c>
      <c r="N993" s="48" t="s">
        <v>79</v>
      </c>
      <c r="O993" s="49" t="s">
        <v>37</v>
      </c>
      <c r="P993" s="11" t="s">
        <v>80</v>
      </c>
      <c r="Q993" s="11" t="s">
        <v>81</v>
      </c>
      <c r="R993" s="49" t="s">
        <v>622</v>
      </c>
      <c r="S993" s="11" t="s">
        <v>623</v>
      </c>
      <c r="T993" s="126" t="str">
        <f>IF(COUNTIFS('DWD RAW File'!$E:$E,$B993,'DWD RAW File'!$AF:$AF,$C$1)&gt;0, IF(COUNTIFS('DWD RAW File'!$E:$E,$B993,'DWD RAW File'!$AF:$AF,$C$1,'DWD RAW File'!$AB:$AB,"Present")&gt;0,"6th Day OT","OFF"), IF(COUNTIFS('DWD RAW File'!$E:$E,$B993,'DWD RAW File'!$AG:$AG,$C$1)&gt;0, IF(COUNTIFS('DWD RAW File'!$E:$E,$B993,'DWD RAW File'!$AG:$AG,$C$1,'DWD RAW File'!$AB:$AB,"Present")&gt;0,"7th Day OT","OFF"), IF(COUNTIFS('DWD RAW File'!$E:$E,$B993,'DWD RAW File'!$AB:$AB,"Present")&gt;0, "P", IF(COUNTIFS('DWD RAW File'!$E:$E,$B993,'DWD RAW File'!$AB:$AB,"Not Present",'DWD RAW File'!$AK:$AK,"&lt;&gt;")&gt;0, _xlfn.XLOOKUP($B993,'DWD RAW File'!$E:$E,'DWD RAW File'!$AK:$AK,""), IF(COUNTIFS('DWD RAW File'!$E:$E,$B993,'DWD RAW File'!$AB:$AB,"Not Present",'DWD RAW File'!$AL:$AL,"&lt;&gt;")&gt;0, _xlfn.XLOOKUP($B993,'DWD RAW File'!$E:$E,'DWD RAW File'!$AL:$AL,""), "AB")))))</f>
        <v>OFF</v>
      </c>
      <c r="U993" s="97"/>
      <c r="V993" s="51">
        <v>45524</v>
      </c>
      <c r="W993" s="49" t="s">
        <v>1564</v>
      </c>
      <c r="X993" s="121" t="str">
        <f>VLOOKUP(Table1[[#This Row],[Psoft No]],[2]Roster_1788384531598!$E$1:$AU$1334,28,0)</f>
        <v>Tuesday</v>
      </c>
      <c r="Y993" s="121" t="b">
        <f>Table1[[#This Row],[Column1]]=Table1[[#This Row],[OFF1]]</f>
        <v>1</v>
      </c>
    </row>
    <row r="994" spans="1:25" ht="13" hidden="1" customHeight="1">
      <c r="A994" s="11">
        <v>989</v>
      </c>
      <c r="B994" s="47">
        <v>206137338</v>
      </c>
      <c r="C994" s="87" t="s">
        <v>1098</v>
      </c>
      <c r="D994" s="11" t="s">
        <v>1099</v>
      </c>
      <c r="E994" s="48" t="s">
        <v>31</v>
      </c>
      <c r="F994" s="48" t="s">
        <v>74</v>
      </c>
      <c r="G994" s="11" t="s">
        <v>64</v>
      </c>
      <c r="H994" s="11" t="s">
        <v>75</v>
      </c>
      <c r="I994" s="11">
        <v>1299</v>
      </c>
      <c r="J994" s="49" t="str">
        <f>VLOOKUP(Table1[[#This Row],[Psoft No]],[1]Roster!$C$1:$AJ$1369,9,0)</f>
        <v>Night Shift</v>
      </c>
      <c r="K994" s="49" t="s">
        <v>76</v>
      </c>
      <c r="L994" s="49" t="str">
        <f>VLOOKUP(Table1[[#This Row],[Psoft No]],[1]Roster!$C$1:$AJ$1369,11,0)</f>
        <v>Saturday</v>
      </c>
      <c r="M994" s="49" t="str">
        <f>VLOOKUP(Table1[[#This Row],[Psoft No]],[1]Roster!$C$1:$AJ$1369,12,0)</f>
        <v>Sunday</v>
      </c>
      <c r="N994" s="49" t="s">
        <v>79</v>
      </c>
      <c r="O994" s="49" t="s">
        <v>37</v>
      </c>
      <c r="P994" s="11" t="s">
        <v>80</v>
      </c>
      <c r="Q994" s="11" t="s">
        <v>81</v>
      </c>
      <c r="R994" s="11" t="s">
        <v>626</v>
      </c>
      <c r="S994" s="11" t="s">
        <v>627</v>
      </c>
      <c r="T994" s="126" t="str">
        <f>IF(COUNTIFS('DWD RAW File'!$E:$E,$B994,'DWD RAW File'!$AF:$AF,$C$1)&gt;0, IF(COUNTIFS('DWD RAW File'!$E:$E,$B994,'DWD RAW File'!$AF:$AF,$C$1,'DWD RAW File'!$AB:$AB,"Present")&gt;0,"6th Day OT","OFF"), IF(COUNTIFS('DWD RAW File'!$E:$E,$B994,'DWD RAW File'!$AG:$AG,$C$1)&gt;0, IF(COUNTIFS('DWD RAW File'!$E:$E,$B994,'DWD RAW File'!$AG:$AG,$C$1,'DWD RAW File'!$AB:$AB,"Present")&gt;0,"7th Day OT","OFF"), IF(COUNTIFS('DWD RAW File'!$E:$E,$B994,'DWD RAW File'!$AB:$AB,"Present")&gt;0, "P", IF(COUNTIFS('DWD RAW File'!$E:$E,$B994,'DWD RAW File'!$AB:$AB,"Not Present",'DWD RAW File'!$AK:$AK,"&lt;&gt;")&gt;0, _xlfn.XLOOKUP($B994,'DWD RAW File'!$E:$E,'DWD RAW File'!$AK:$AK,""), IF(COUNTIFS('DWD RAW File'!$E:$E,$B994,'DWD RAW File'!$AB:$AB,"Not Present",'DWD RAW File'!$AL:$AL,"&lt;&gt;")&gt;0, _xlfn.XLOOKUP($B994,'DWD RAW File'!$E:$E,'DWD RAW File'!$AL:$AL,""), "AB")))))</f>
        <v>P</v>
      </c>
      <c r="U994" s="97"/>
      <c r="V994" s="51">
        <v>45929</v>
      </c>
      <c r="W994" s="49" t="s">
        <v>1562</v>
      </c>
      <c r="X994" s="121" t="str">
        <f>VLOOKUP(Table1[[#This Row],[Psoft No]],[2]Roster_1788384531598!$E$1:$AU$1334,28,0)</f>
        <v>Saturday</v>
      </c>
      <c r="Y994" s="121" t="b">
        <f>Table1[[#This Row],[Column1]]=Table1[[#This Row],[OFF1]]</f>
        <v>1</v>
      </c>
    </row>
    <row r="995" spans="1:25" ht="13" hidden="1" customHeight="1">
      <c r="A995" s="11">
        <v>990</v>
      </c>
      <c r="B995" s="47">
        <v>206129614</v>
      </c>
      <c r="C995" s="87" t="s">
        <v>1100</v>
      </c>
      <c r="D995" s="11" t="s">
        <v>1101</v>
      </c>
      <c r="E995" s="48" t="s">
        <v>31</v>
      </c>
      <c r="F995" s="48" t="s">
        <v>74</v>
      </c>
      <c r="G995" s="11" t="s">
        <v>64</v>
      </c>
      <c r="H995" s="11" t="s">
        <v>75</v>
      </c>
      <c r="I995" s="11">
        <v>1299</v>
      </c>
      <c r="J995" s="49" t="str">
        <f>VLOOKUP(Table1[[#This Row],[Psoft No]],[1]Roster!$C$1:$AJ$1369,9,0)</f>
        <v>Day Shift</v>
      </c>
      <c r="K995" s="49" t="s">
        <v>76</v>
      </c>
      <c r="L995" s="49" t="str">
        <f>VLOOKUP(Table1[[#This Row],[Psoft No]],[1]Roster!$C$1:$AJ$1369,11,0)</f>
        <v>Thursday</v>
      </c>
      <c r="M995" s="49" t="str">
        <f>VLOOKUP(Table1[[#This Row],[Psoft No]],[1]Roster!$C$1:$AJ$1369,12,0)</f>
        <v>Friday</v>
      </c>
      <c r="N995" s="48" t="s">
        <v>79</v>
      </c>
      <c r="O995" s="49" t="s">
        <v>37</v>
      </c>
      <c r="P995" s="11" t="s">
        <v>80</v>
      </c>
      <c r="Q995" s="11" t="s">
        <v>81</v>
      </c>
      <c r="R995" s="11" t="s">
        <v>2773</v>
      </c>
      <c r="S995" s="11" t="s">
        <v>2774</v>
      </c>
      <c r="T995" s="126" t="str">
        <f>IF(COUNTIFS('DWD RAW File'!$E:$E,$B995,'DWD RAW File'!$AF:$AF,$C$1)&gt;0, IF(COUNTIFS('DWD RAW File'!$E:$E,$B995,'DWD RAW File'!$AF:$AF,$C$1,'DWD RAW File'!$AB:$AB,"Present")&gt;0,"6th Day OT","OFF"), IF(COUNTIFS('DWD RAW File'!$E:$E,$B995,'DWD RAW File'!$AG:$AG,$C$1)&gt;0, IF(COUNTIFS('DWD RAW File'!$E:$E,$B995,'DWD RAW File'!$AG:$AG,$C$1,'DWD RAW File'!$AB:$AB,"Present")&gt;0,"7th Day OT","OFF"), IF(COUNTIFS('DWD RAW File'!$E:$E,$B995,'DWD RAW File'!$AB:$AB,"Present")&gt;0, "P", IF(COUNTIFS('DWD RAW File'!$E:$E,$B995,'DWD RAW File'!$AB:$AB,"Not Present",'DWD RAW File'!$AK:$AK,"&lt;&gt;")&gt;0, _xlfn.XLOOKUP($B995,'DWD RAW File'!$E:$E,'DWD RAW File'!$AK:$AK,""), IF(COUNTIFS('DWD RAW File'!$E:$E,$B995,'DWD RAW File'!$AB:$AB,"Not Present",'DWD RAW File'!$AL:$AL,"&lt;&gt;")&gt;0, _xlfn.XLOOKUP($B995,'DWD RAW File'!$E:$E,'DWD RAW File'!$AL:$AL,""), "AB")))))</f>
        <v>P</v>
      </c>
      <c r="U995" s="97"/>
      <c r="V995" s="51">
        <v>45929</v>
      </c>
      <c r="W995" s="49" t="s">
        <v>1562</v>
      </c>
      <c r="X995" s="121" t="str">
        <f>VLOOKUP(Table1[[#This Row],[Psoft No]],[2]Roster_1788384531598!$E$1:$AU$1334,28,0)</f>
        <v>Thursday</v>
      </c>
      <c r="Y995" s="121" t="b">
        <f>Table1[[#This Row],[Column1]]=Table1[[#This Row],[OFF1]]</f>
        <v>1</v>
      </c>
    </row>
    <row r="996" spans="1:25" ht="13" hidden="1" customHeight="1">
      <c r="A996" s="11">
        <v>991</v>
      </c>
      <c r="B996" s="47">
        <v>204890373</v>
      </c>
      <c r="C996" s="87" t="s">
        <v>1102</v>
      </c>
      <c r="D996" s="11" t="s">
        <v>1103</v>
      </c>
      <c r="E996" s="48" t="s">
        <v>31</v>
      </c>
      <c r="F996" s="48" t="s">
        <v>74</v>
      </c>
      <c r="G996" s="11" t="s">
        <v>64</v>
      </c>
      <c r="H996" s="11" t="s">
        <v>75</v>
      </c>
      <c r="I996" s="11">
        <v>1290</v>
      </c>
      <c r="J996" s="49" t="str">
        <f>VLOOKUP(Table1[[#This Row],[Psoft No]],[1]Roster!$C$1:$AJ$1369,9,0)</f>
        <v>Night Shift</v>
      </c>
      <c r="K996" s="49" t="s">
        <v>76</v>
      </c>
      <c r="L996" s="49" t="str">
        <f>VLOOKUP(Table1[[#This Row],[Psoft No]],[1]Roster!$C$1:$AJ$1369,11,0)</f>
        <v>Tuesday</v>
      </c>
      <c r="M996" s="49" t="str">
        <f>VLOOKUP(Table1[[#This Row],[Psoft No]],[1]Roster!$C$1:$AJ$1369,12,0)</f>
        <v>Wednesday</v>
      </c>
      <c r="N996" s="48" t="s">
        <v>86</v>
      </c>
      <c r="O996" s="49" t="s">
        <v>37</v>
      </c>
      <c r="P996" s="11" t="s">
        <v>80</v>
      </c>
      <c r="Q996" s="11" t="s">
        <v>90</v>
      </c>
      <c r="R996" s="49" t="s">
        <v>622</v>
      </c>
      <c r="S996" s="11" t="s">
        <v>623</v>
      </c>
      <c r="T996" s="126" t="str">
        <f>IF(COUNTIFS('DWD RAW File'!$E:$E,$B996,'DWD RAW File'!$AF:$AF,$C$1)&gt;0, IF(COUNTIFS('DWD RAW File'!$E:$E,$B996,'DWD RAW File'!$AF:$AF,$C$1,'DWD RAW File'!$AB:$AB,"Present")&gt;0,"6th Day OT","OFF"), IF(COUNTIFS('DWD RAW File'!$E:$E,$B996,'DWD RAW File'!$AG:$AG,$C$1)&gt;0, IF(COUNTIFS('DWD RAW File'!$E:$E,$B996,'DWD RAW File'!$AG:$AG,$C$1,'DWD RAW File'!$AB:$AB,"Present")&gt;0,"7th Day OT","OFF"), IF(COUNTIFS('DWD RAW File'!$E:$E,$B996,'DWD RAW File'!$AB:$AB,"Present")&gt;0, "P", IF(COUNTIFS('DWD RAW File'!$E:$E,$B996,'DWD RAW File'!$AB:$AB,"Not Present",'DWD RAW File'!$AK:$AK,"&lt;&gt;")&gt;0, _xlfn.XLOOKUP($B996,'DWD RAW File'!$E:$E,'DWD RAW File'!$AK:$AK,""), IF(COUNTIFS('DWD RAW File'!$E:$E,$B996,'DWD RAW File'!$AB:$AB,"Not Present",'DWD RAW File'!$AL:$AL,"&lt;&gt;")&gt;0, _xlfn.XLOOKUP($B996,'DWD RAW File'!$E:$E,'DWD RAW File'!$AL:$AL,""), "AB")))))</f>
        <v>OFF</v>
      </c>
      <c r="U996" s="97"/>
      <c r="V996" s="51">
        <v>45691</v>
      </c>
      <c r="W996" s="49" t="s">
        <v>1562</v>
      </c>
      <c r="X996" s="121" t="str">
        <f>VLOOKUP(Table1[[#This Row],[Psoft No]],[2]Roster_1788384531598!$E$1:$AU$1334,28,0)</f>
        <v>Tuesday</v>
      </c>
      <c r="Y996" s="121" t="b">
        <f>Table1[[#This Row],[Column1]]=Table1[[#This Row],[OFF1]]</f>
        <v>1</v>
      </c>
    </row>
    <row r="997" spans="1:25" ht="13" hidden="1" customHeight="1">
      <c r="A997" s="11">
        <v>992</v>
      </c>
      <c r="B997" s="90">
        <v>205845553</v>
      </c>
      <c r="C997" s="47" t="s">
        <v>2736</v>
      </c>
      <c r="D997" s="87" t="s">
        <v>2737</v>
      </c>
      <c r="E997" s="48" t="s">
        <v>31</v>
      </c>
      <c r="F997" s="48" t="s">
        <v>74</v>
      </c>
      <c r="G997" s="11" t="s">
        <v>64</v>
      </c>
      <c r="H997" s="11" t="s">
        <v>75</v>
      </c>
      <c r="I997" s="11">
        <v>1299</v>
      </c>
      <c r="J997" s="49" t="str">
        <f>VLOOKUP(Table1[[#This Row],[Psoft No]],[1]Roster!$C$1:$AJ$1369,9,0)</f>
        <v>Day Shift</v>
      </c>
      <c r="K997" s="49" t="s">
        <v>76</v>
      </c>
      <c r="L997" s="49" t="str">
        <f>VLOOKUP(Table1[[#This Row],[Psoft No]],[1]Roster!$C$1:$AJ$1369,11,0)</f>
        <v>Saturday</v>
      </c>
      <c r="M997" s="49" t="str">
        <f>VLOOKUP(Table1[[#This Row],[Psoft No]],[1]Roster!$C$1:$AJ$1369,12,0)</f>
        <v>Sunday</v>
      </c>
      <c r="N997" s="48" t="s">
        <v>86</v>
      </c>
      <c r="O997" s="49" t="s">
        <v>37</v>
      </c>
      <c r="P997" s="11" t="s">
        <v>80</v>
      </c>
      <c r="Q997" s="11" t="s">
        <v>90</v>
      </c>
      <c r="R997" s="11" t="s">
        <v>622</v>
      </c>
      <c r="S997" s="11" t="s">
        <v>623</v>
      </c>
      <c r="T997" s="126" t="str">
        <f>IF(COUNTIFS('DWD RAW File'!$E:$E,$B997,'DWD RAW File'!$AF:$AF,$C$1)&gt;0, IF(COUNTIFS('DWD RAW File'!$E:$E,$B997,'DWD RAW File'!$AF:$AF,$C$1,'DWD RAW File'!$AB:$AB,"Present")&gt;0,"6th Day OT","OFF"), IF(COUNTIFS('DWD RAW File'!$E:$E,$B997,'DWD RAW File'!$AG:$AG,$C$1)&gt;0, IF(COUNTIFS('DWD RAW File'!$E:$E,$B997,'DWD RAW File'!$AG:$AG,$C$1,'DWD RAW File'!$AB:$AB,"Present")&gt;0,"7th Day OT","OFF"), IF(COUNTIFS('DWD RAW File'!$E:$E,$B997,'DWD RAW File'!$AB:$AB,"Present")&gt;0, "P", IF(COUNTIFS('DWD RAW File'!$E:$E,$B997,'DWD RAW File'!$AB:$AB,"Not Present",'DWD RAW File'!$AK:$AK,"&lt;&gt;")&gt;0, _xlfn.XLOOKUP($B997,'DWD RAW File'!$E:$E,'DWD RAW File'!$AK:$AK,""), IF(COUNTIFS('DWD RAW File'!$E:$E,$B997,'DWD RAW File'!$AB:$AB,"Not Present",'DWD RAW File'!$AL:$AL,"&lt;&gt;")&gt;0, _xlfn.XLOOKUP($B997,'DWD RAW File'!$E:$E,'DWD RAW File'!$AL:$AL,""), "AB")))))</f>
        <v>P</v>
      </c>
      <c r="U997" s="97"/>
      <c r="V997" s="51">
        <v>45894</v>
      </c>
      <c r="W997" s="49" t="s">
        <v>1561</v>
      </c>
      <c r="X997" s="121" t="str">
        <f>VLOOKUP(Table1[[#This Row],[Psoft No]],[2]Roster_1788384531598!$E$1:$AU$1334,28,0)</f>
        <v>Saturday</v>
      </c>
      <c r="Y997" s="121" t="b">
        <f>Table1[[#This Row],[Column1]]=Table1[[#This Row],[OFF1]]</f>
        <v>1</v>
      </c>
    </row>
    <row r="998" spans="1:25" ht="13" hidden="1" customHeight="1">
      <c r="A998" s="11">
        <v>993</v>
      </c>
      <c r="B998" s="47">
        <v>206239769</v>
      </c>
      <c r="C998" s="87" t="s">
        <v>1631</v>
      </c>
      <c r="D998" s="11" t="s">
        <v>1606</v>
      </c>
      <c r="E998" s="48" t="s">
        <v>31</v>
      </c>
      <c r="F998" s="48" t="s">
        <v>74</v>
      </c>
      <c r="G998" s="11" t="s">
        <v>64</v>
      </c>
      <c r="H998" s="11" t="s">
        <v>75</v>
      </c>
      <c r="I998" s="11">
        <v>1299</v>
      </c>
      <c r="J998" s="49" t="str">
        <f>VLOOKUP(Table1[[#This Row],[Psoft No]],[1]Roster!$C$1:$AJ$1369,9,0)</f>
        <v>Day Shift</v>
      </c>
      <c r="K998" s="49" t="s">
        <v>76</v>
      </c>
      <c r="L998" s="49" t="str">
        <f>VLOOKUP(Table1[[#This Row],[Psoft No]],[1]Roster!$C$1:$AJ$1369,11,0)</f>
        <v>Saturday</v>
      </c>
      <c r="M998" s="49" t="str">
        <f>VLOOKUP(Table1[[#This Row],[Psoft No]],[1]Roster!$C$1:$AJ$1369,12,0)</f>
        <v>Sunday</v>
      </c>
      <c r="N998" s="48" t="s">
        <v>86</v>
      </c>
      <c r="O998" s="49" t="s">
        <v>37</v>
      </c>
      <c r="P998" s="11" t="s">
        <v>80</v>
      </c>
      <c r="Q998" s="11" t="s">
        <v>90</v>
      </c>
      <c r="R998" s="11" t="s">
        <v>2773</v>
      </c>
      <c r="S998" s="11" t="s">
        <v>2774</v>
      </c>
      <c r="T998" s="126" t="str">
        <f>IF(COUNTIFS('DWD RAW File'!$E:$E,$B998,'DWD RAW File'!$AF:$AF,$C$1)&gt;0, IF(COUNTIFS('DWD RAW File'!$E:$E,$B998,'DWD RAW File'!$AF:$AF,$C$1,'DWD RAW File'!$AB:$AB,"Present")&gt;0,"6th Day OT","OFF"), IF(COUNTIFS('DWD RAW File'!$E:$E,$B998,'DWD RAW File'!$AG:$AG,$C$1)&gt;0, IF(COUNTIFS('DWD RAW File'!$E:$E,$B998,'DWD RAW File'!$AG:$AG,$C$1,'DWD RAW File'!$AB:$AB,"Present")&gt;0,"7th Day OT","OFF"), IF(COUNTIFS('DWD RAW File'!$E:$E,$B998,'DWD RAW File'!$AB:$AB,"Present")&gt;0, "P", IF(COUNTIFS('DWD RAW File'!$E:$E,$B998,'DWD RAW File'!$AB:$AB,"Not Present",'DWD RAW File'!$AK:$AK,"&lt;&gt;")&gt;0, _xlfn.XLOOKUP($B998,'DWD RAW File'!$E:$E,'DWD RAW File'!$AK:$AK,""), IF(COUNTIFS('DWD RAW File'!$E:$E,$B998,'DWD RAW File'!$AB:$AB,"Not Present",'DWD RAW File'!$AL:$AL,"&lt;&gt;")&gt;0, _xlfn.XLOOKUP($B998,'DWD RAW File'!$E:$E,'DWD RAW File'!$AL:$AL,""), "AB")))))</f>
        <v>P</v>
      </c>
      <c r="U998" s="97"/>
      <c r="V998" s="51">
        <v>45943</v>
      </c>
      <c r="W998" s="49" t="s">
        <v>1554</v>
      </c>
      <c r="X998" s="121" t="str">
        <f>VLOOKUP(Table1[[#This Row],[Psoft No]],[2]Roster_1788384531598!$E$1:$AU$1334,28,0)</f>
        <v>Saturday</v>
      </c>
      <c r="Y998" s="121" t="b">
        <f>Table1[[#This Row],[Column1]]=Table1[[#This Row],[OFF1]]</f>
        <v>1</v>
      </c>
    </row>
    <row r="999" spans="1:25" ht="13" hidden="1" customHeight="1">
      <c r="A999" s="11">
        <v>994</v>
      </c>
      <c r="B999" s="47">
        <v>203850899</v>
      </c>
      <c r="C999" s="87" t="s">
        <v>1104</v>
      </c>
      <c r="D999" s="11" t="s">
        <v>1105</v>
      </c>
      <c r="E999" s="48" t="s">
        <v>31</v>
      </c>
      <c r="F999" s="48" t="s">
        <v>74</v>
      </c>
      <c r="G999" s="11" t="s">
        <v>64</v>
      </c>
      <c r="H999" s="11" t="s">
        <v>75</v>
      </c>
      <c r="I999" s="11">
        <v>1299</v>
      </c>
      <c r="J999" s="49" t="str">
        <f>VLOOKUP(Table1[[#This Row],[Psoft No]],[1]Roster!$C$1:$AJ$1369,9,0)</f>
        <v>Night Shift</v>
      </c>
      <c r="K999" s="49" t="s">
        <v>76</v>
      </c>
      <c r="L999" s="49" t="str">
        <f>VLOOKUP(Table1[[#This Row],[Psoft No]],[1]Roster!$C$1:$AJ$1369,11,0)</f>
        <v>Sunday</v>
      </c>
      <c r="M999" s="49" t="str">
        <f>VLOOKUP(Table1[[#This Row],[Psoft No]],[1]Roster!$C$1:$AJ$1369,12,0)</f>
        <v>Monday</v>
      </c>
      <c r="N999" s="48" t="s">
        <v>86</v>
      </c>
      <c r="O999" s="49" t="s">
        <v>37</v>
      </c>
      <c r="P999" s="11" t="s">
        <v>80</v>
      </c>
      <c r="Q999" s="11" t="s">
        <v>90</v>
      </c>
      <c r="R999" s="49" t="s">
        <v>622</v>
      </c>
      <c r="S999" s="11" t="s">
        <v>623</v>
      </c>
      <c r="T999" s="126" t="str">
        <f>IF(COUNTIFS('DWD RAW File'!$E:$E,$B999,'DWD RAW File'!$AF:$AF,$C$1)&gt;0, IF(COUNTIFS('DWD RAW File'!$E:$E,$B999,'DWD RAW File'!$AF:$AF,$C$1,'DWD RAW File'!$AB:$AB,"Present")&gt;0,"6th Day OT","OFF"), IF(COUNTIFS('DWD RAW File'!$E:$E,$B999,'DWD RAW File'!$AG:$AG,$C$1)&gt;0, IF(COUNTIFS('DWD RAW File'!$E:$E,$B999,'DWD RAW File'!$AG:$AG,$C$1,'DWD RAW File'!$AB:$AB,"Present")&gt;0,"7th Day OT","OFF"), IF(COUNTIFS('DWD RAW File'!$E:$E,$B999,'DWD RAW File'!$AB:$AB,"Present")&gt;0, "P", IF(COUNTIFS('DWD RAW File'!$E:$E,$B999,'DWD RAW File'!$AB:$AB,"Not Present",'DWD RAW File'!$AK:$AK,"&lt;&gt;")&gt;0, _xlfn.XLOOKUP($B999,'DWD RAW File'!$E:$E,'DWD RAW File'!$AK:$AK,""), IF(COUNTIFS('DWD RAW File'!$E:$E,$B999,'DWD RAW File'!$AB:$AB,"Not Present",'DWD RAW File'!$AL:$AL,"&lt;&gt;")&gt;0, _xlfn.XLOOKUP($B999,'DWD RAW File'!$E:$E,'DWD RAW File'!$AL:$AL,""), "AB")))))</f>
        <v>P</v>
      </c>
      <c r="U999" s="97"/>
      <c r="V999" s="51">
        <v>45524</v>
      </c>
      <c r="W999" s="49" t="s">
        <v>1562</v>
      </c>
      <c r="X999" s="121" t="str">
        <f>VLOOKUP(Table1[[#This Row],[Psoft No]],[2]Roster_1788384531598!$E$1:$AU$1334,28,0)</f>
        <v>Sunday</v>
      </c>
      <c r="Y999" s="121" t="b">
        <f>Table1[[#This Row],[Column1]]=Table1[[#This Row],[OFF1]]</f>
        <v>1</v>
      </c>
    </row>
    <row r="1000" spans="1:25" ht="13" hidden="1" customHeight="1">
      <c r="A1000" s="11">
        <v>995</v>
      </c>
      <c r="B1000" s="47">
        <v>206239755</v>
      </c>
      <c r="C1000" s="87" t="s">
        <v>1618</v>
      </c>
      <c r="D1000" s="11" t="s">
        <v>1613</v>
      </c>
      <c r="E1000" s="48" t="s">
        <v>31</v>
      </c>
      <c r="F1000" s="48" t="s">
        <v>74</v>
      </c>
      <c r="G1000" s="11" t="s">
        <v>64</v>
      </c>
      <c r="H1000" s="11" t="s">
        <v>75</v>
      </c>
      <c r="I1000" s="11">
        <v>1299</v>
      </c>
      <c r="J1000" s="49" t="str">
        <f>VLOOKUP(Table1[[#This Row],[Psoft No]],[1]Roster!$C$1:$AJ$1369,9,0)</f>
        <v>Night Shift</v>
      </c>
      <c r="K1000" s="49" t="s">
        <v>76</v>
      </c>
      <c r="L1000" s="49" t="str">
        <f>VLOOKUP(Table1[[#This Row],[Psoft No]],[1]Roster!$C$1:$AJ$1369,11,0)</f>
        <v>Monday</v>
      </c>
      <c r="M1000" s="49" t="str">
        <f>VLOOKUP(Table1[[#This Row],[Psoft No]],[1]Roster!$C$1:$AJ$1369,12,0)</f>
        <v>Tuesday</v>
      </c>
      <c r="N1000" s="49" t="s">
        <v>89</v>
      </c>
      <c r="O1000" s="49" t="s">
        <v>37</v>
      </c>
      <c r="P1000" s="11" t="s">
        <v>80</v>
      </c>
      <c r="Q1000" s="11" t="s">
        <v>90</v>
      </c>
      <c r="R1000" s="49" t="s">
        <v>622</v>
      </c>
      <c r="S1000" s="11" t="s">
        <v>623</v>
      </c>
      <c r="T1000" s="126" t="str">
        <f>IF(COUNTIFS('DWD RAW File'!$E:$E,$B1000,'DWD RAW File'!$AF:$AF,$C$1)&gt;0, IF(COUNTIFS('DWD RAW File'!$E:$E,$B1000,'DWD RAW File'!$AF:$AF,$C$1,'DWD RAW File'!$AB:$AB,"Present")&gt;0,"6th Day OT","OFF"), IF(COUNTIFS('DWD RAW File'!$E:$E,$B1000,'DWD RAW File'!$AG:$AG,$C$1)&gt;0, IF(COUNTIFS('DWD RAW File'!$E:$E,$B1000,'DWD RAW File'!$AG:$AG,$C$1,'DWD RAW File'!$AB:$AB,"Present")&gt;0,"7th Day OT","OFF"), IF(COUNTIFS('DWD RAW File'!$E:$E,$B1000,'DWD RAW File'!$AB:$AB,"Present")&gt;0, "P", IF(COUNTIFS('DWD RAW File'!$E:$E,$B1000,'DWD RAW File'!$AB:$AB,"Not Present",'DWD RAW File'!$AK:$AK,"&lt;&gt;")&gt;0, _xlfn.XLOOKUP($B1000,'DWD RAW File'!$E:$E,'DWD RAW File'!$AK:$AK,""), IF(COUNTIFS('DWD RAW File'!$E:$E,$B1000,'DWD RAW File'!$AB:$AB,"Not Present",'DWD RAW File'!$AL:$AL,"&lt;&gt;")&gt;0, _xlfn.XLOOKUP($B1000,'DWD RAW File'!$E:$E,'DWD RAW File'!$AL:$AL,""), "AB")))))</f>
        <v>P</v>
      </c>
      <c r="U1000" s="97"/>
      <c r="V1000" s="51">
        <v>45943</v>
      </c>
      <c r="W1000" s="49" t="s">
        <v>1561</v>
      </c>
      <c r="X1000" s="121" t="str">
        <f>VLOOKUP(Table1[[#This Row],[Psoft No]],[2]Roster_1788384531598!$E$1:$AU$1334,28,0)</f>
        <v>Monday</v>
      </c>
      <c r="Y1000" s="121" t="b">
        <f>Table1[[#This Row],[Column1]]=Table1[[#This Row],[OFF1]]</f>
        <v>1</v>
      </c>
    </row>
    <row r="1001" spans="1:25" ht="13" hidden="1" customHeight="1">
      <c r="A1001" s="11">
        <v>996</v>
      </c>
      <c r="B1001" s="47">
        <v>206868000</v>
      </c>
      <c r="C1001" s="87" t="s">
        <v>2777</v>
      </c>
      <c r="D1001" s="11" t="s">
        <v>2778</v>
      </c>
      <c r="E1001" s="48" t="s">
        <v>31</v>
      </c>
      <c r="F1001" s="48" t="s">
        <v>74</v>
      </c>
      <c r="G1001" s="11" t="s">
        <v>64</v>
      </c>
      <c r="H1001" s="11" t="s">
        <v>75</v>
      </c>
      <c r="I1001" s="11">
        <v>1299</v>
      </c>
      <c r="J1001" s="49" t="str">
        <f>VLOOKUP(Table1[[#This Row],[Psoft No]],[1]Roster!$C$1:$AJ$1369,9,0)</f>
        <v>Night Shift</v>
      </c>
      <c r="K1001" s="11" t="s">
        <v>76</v>
      </c>
      <c r="L1001" s="49" t="str">
        <f>VLOOKUP(Table1[[#This Row],[Psoft No]],[1]Roster!$C$1:$AJ$1369,11,0)</f>
        <v>Sunday</v>
      </c>
      <c r="M1001" s="49" t="str">
        <f>VLOOKUP(Table1[[#This Row],[Psoft No]],[1]Roster!$C$1:$AJ$1369,12,0)</f>
        <v>Monday</v>
      </c>
      <c r="N1001" s="11" t="s">
        <v>89</v>
      </c>
      <c r="O1001" s="11" t="s">
        <v>37</v>
      </c>
      <c r="P1001" s="11" t="s">
        <v>80</v>
      </c>
      <c r="Q1001" s="11" t="s">
        <v>81</v>
      </c>
      <c r="R1001" s="11" t="s">
        <v>626</v>
      </c>
      <c r="S1001" s="11" t="s">
        <v>627</v>
      </c>
      <c r="T1001" s="126" t="str">
        <f>IF(COUNTIFS('DWD RAW File'!$E:$E,$B1001,'DWD RAW File'!$AF:$AF,$C$1)&gt;0, IF(COUNTIFS('DWD RAW File'!$E:$E,$B1001,'DWD RAW File'!$AF:$AF,$C$1,'DWD RAW File'!$AB:$AB,"Present")&gt;0,"6th Day OT","OFF"), IF(COUNTIFS('DWD RAW File'!$E:$E,$B1001,'DWD RAW File'!$AG:$AG,$C$1)&gt;0, IF(COUNTIFS('DWD RAW File'!$E:$E,$B1001,'DWD RAW File'!$AG:$AG,$C$1,'DWD RAW File'!$AB:$AB,"Present")&gt;0,"7th Day OT","OFF"), IF(COUNTIFS('DWD RAW File'!$E:$E,$B1001,'DWD RAW File'!$AB:$AB,"Present")&gt;0, "P", IF(COUNTIFS('DWD RAW File'!$E:$E,$B1001,'DWD RAW File'!$AB:$AB,"Not Present",'DWD RAW File'!$AK:$AK,"&lt;&gt;")&gt;0, _xlfn.XLOOKUP($B1001,'DWD RAW File'!$E:$E,'DWD RAW File'!$AK:$AK,""), IF(COUNTIFS('DWD RAW File'!$E:$E,$B1001,'DWD RAW File'!$AB:$AB,"Not Present",'DWD RAW File'!$AL:$AL,"&lt;&gt;")&gt;0, _xlfn.XLOOKUP($B1001,'DWD RAW File'!$E:$E,'DWD RAW File'!$AL:$AL,""), "AB")))))</f>
        <v>P</v>
      </c>
      <c r="U1001" s="97"/>
      <c r="V1001" s="51">
        <v>46238</v>
      </c>
      <c r="W1001" s="11" t="s">
        <v>1564</v>
      </c>
      <c r="X1001" s="121" t="str">
        <f>VLOOKUP(Table1[[#This Row],[Psoft No]],[2]Roster_1788384531598!$E$1:$AU$1334,28,0)</f>
        <v>Sunday</v>
      </c>
      <c r="Y1001" s="121" t="b">
        <f>Table1[[#This Row],[Column1]]=Table1[[#This Row],[OFF1]]</f>
        <v>1</v>
      </c>
    </row>
    <row r="1002" spans="1:25" ht="13" hidden="1" customHeight="1">
      <c r="A1002" s="11">
        <v>997</v>
      </c>
      <c r="B1002" s="47">
        <v>206890219</v>
      </c>
      <c r="C1002" s="87" t="s">
        <v>1809</v>
      </c>
      <c r="D1002" s="11" t="s">
        <v>1810</v>
      </c>
      <c r="E1002" s="11" t="s">
        <v>31</v>
      </c>
      <c r="F1002" s="48" t="s">
        <v>74</v>
      </c>
      <c r="G1002" s="11" t="s">
        <v>64</v>
      </c>
      <c r="H1002" s="11" t="s">
        <v>75</v>
      </c>
      <c r="I1002" s="11">
        <v>1299</v>
      </c>
      <c r="J1002" s="49" t="str">
        <f>VLOOKUP(Table1[[#This Row],[Psoft No]],[1]Roster!$C$1:$AJ$1369,9,0)</f>
        <v>Night Shift</v>
      </c>
      <c r="K1002" s="49" t="s">
        <v>76</v>
      </c>
      <c r="L1002" s="49" t="str">
        <f>VLOOKUP(Table1[[#This Row],[Psoft No]],[1]Roster!$C$1:$AJ$1369,11,0)</f>
        <v>Saturday</v>
      </c>
      <c r="M1002" s="49" t="str">
        <f>VLOOKUP(Table1[[#This Row],[Psoft No]],[1]Roster!$C$1:$AJ$1369,12,0)</f>
        <v>Sunday</v>
      </c>
      <c r="N1002" s="49" t="s">
        <v>89</v>
      </c>
      <c r="O1002" s="49" t="s">
        <v>37</v>
      </c>
      <c r="P1002" s="11" t="s">
        <v>80</v>
      </c>
      <c r="Q1002" s="11" t="s">
        <v>96</v>
      </c>
      <c r="R1002" s="11" t="s">
        <v>1055</v>
      </c>
      <c r="S1002" s="11" t="s">
        <v>2651</v>
      </c>
      <c r="T1002" s="126" t="str">
        <f>IF(COUNTIFS('DWD RAW File'!$E:$E,$B1002,'DWD RAW File'!$AF:$AF,$C$1)&gt;0, IF(COUNTIFS('DWD RAW File'!$E:$E,$B1002,'DWD RAW File'!$AF:$AF,$C$1,'DWD RAW File'!$AB:$AB,"Present")&gt;0,"6th Day OT","OFF"), IF(COUNTIFS('DWD RAW File'!$E:$E,$B1002,'DWD RAW File'!$AG:$AG,$C$1)&gt;0, IF(COUNTIFS('DWD RAW File'!$E:$E,$B1002,'DWD RAW File'!$AG:$AG,$C$1,'DWD RAW File'!$AB:$AB,"Present")&gt;0,"7th Day OT","OFF"), IF(COUNTIFS('DWD RAW File'!$E:$E,$B1002,'DWD RAW File'!$AB:$AB,"Present")&gt;0, "P", IF(COUNTIFS('DWD RAW File'!$E:$E,$B1002,'DWD RAW File'!$AB:$AB,"Not Present",'DWD RAW File'!$AK:$AK,"&lt;&gt;")&gt;0, _xlfn.XLOOKUP($B1002,'DWD RAW File'!$E:$E,'DWD RAW File'!$AK:$AK,""), IF(COUNTIFS('DWD RAW File'!$E:$E,$B1002,'DWD RAW File'!$AB:$AB,"Not Present",'DWD RAW File'!$AL:$AL,"&lt;&gt;")&gt;0, _xlfn.XLOOKUP($B1002,'DWD RAW File'!$E:$E,'DWD RAW File'!$AL:$AL,""), "AB")))))</f>
        <v>P</v>
      </c>
      <c r="U1002" s="97"/>
      <c r="V1002" s="51">
        <v>46027</v>
      </c>
      <c r="W1002" s="49" t="s">
        <v>1562</v>
      </c>
      <c r="X1002" s="121" t="str">
        <f>VLOOKUP(Table1[[#This Row],[Psoft No]],[2]Roster_1788384531598!$E$1:$AU$1334,28,0)</f>
        <v>Saturday</v>
      </c>
      <c r="Y1002" s="121" t="b">
        <f>Table1[[#This Row],[Column1]]=Table1[[#This Row],[OFF1]]</f>
        <v>1</v>
      </c>
    </row>
    <row r="1003" spans="1:25" ht="13" hidden="1" customHeight="1">
      <c r="A1003" s="11">
        <v>998</v>
      </c>
      <c r="B1003" s="47">
        <v>204117683</v>
      </c>
      <c r="C1003" s="87" t="s">
        <v>1106</v>
      </c>
      <c r="D1003" s="11" t="s">
        <v>1107</v>
      </c>
      <c r="E1003" s="48" t="s">
        <v>31</v>
      </c>
      <c r="F1003" s="48" t="s">
        <v>74</v>
      </c>
      <c r="G1003" s="11" t="s">
        <v>64</v>
      </c>
      <c r="H1003" s="11" t="s">
        <v>75</v>
      </c>
      <c r="I1003" s="11">
        <v>1299</v>
      </c>
      <c r="J1003" s="49" t="str">
        <f>VLOOKUP(Table1[[#This Row],[Psoft No]],[1]Roster!$C$1:$AJ$1369,9,0)</f>
        <v>Night Shift</v>
      </c>
      <c r="K1003" s="49" t="s">
        <v>76</v>
      </c>
      <c r="L1003" s="49" t="str">
        <f>VLOOKUP(Table1[[#This Row],[Psoft No]],[1]Roster!$C$1:$AJ$1369,11,0)</f>
        <v>Wednesday</v>
      </c>
      <c r="M1003" s="49" t="str">
        <f>VLOOKUP(Table1[[#This Row],[Psoft No]],[1]Roster!$C$1:$AJ$1369,12,0)</f>
        <v>Thursday</v>
      </c>
      <c r="N1003" s="48" t="s">
        <v>86</v>
      </c>
      <c r="O1003" s="49" t="s">
        <v>37</v>
      </c>
      <c r="P1003" s="11" t="s">
        <v>80</v>
      </c>
      <c r="Q1003" s="11" t="s">
        <v>87</v>
      </c>
      <c r="R1003" s="11" t="s">
        <v>626</v>
      </c>
      <c r="S1003" s="11" t="s">
        <v>627</v>
      </c>
      <c r="T1003" s="126" t="str">
        <f>IF(COUNTIFS('DWD RAW File'!$E:$E,$B1003,'DWD RAW File'!$AF:$AF,$C$1)&gt;0, IF(COUNTIFS('DWD RAW File'!$E:$E,$B1003,'DWD RAW File'!$AF:$AF,$C$1,'DWD RAW File'!$AB:$AB,"Present")&gt;0,"6th Day OT","OFF"), IF(COUNTIFS('DWD RAW File'!$E:$E,$B1003,'DWD RAW File'!$AG:$AG,$C$1)&gt;0, IF(COUNTIFS('DWD RAW File'!$E:$E,$B1003,'DWD RAW File'!$AG:$AG,$C$1,'DWD RAW File'!$AB:$AB,"Present")&gt;0,"7th Day OT","OFF"), IF(COUNTIFS('DWD RAW File'!$E:$E,$B1003,'DWD RAW File'!$AB:$AB,"Present")&gt;0, "P", IF(COUNTIFS('DWD RAW File'!$E:$E,$B1003,'DWD RAW File'!$AB:$AB,"Not Present",'DWD RAW File'!$AK:$AK,"&lt;&gt;")&gt;0, _xlfn.XLOOKUP($B1003,'DWD RAW File'!$E:$E,'DWD RAW File'!$AK:$AK,""), IF(COUNTIFS('DWD RAW File'!$E:$E,$B1003,'DWD RAW File'!$AB:$AB,"Not Present",'DWD RAW File'!$AL:$AL,"&lt;&gt;")&gt;0, _xlfn.XLOOKUP($B1003,'DWD RAW File'!$E:$E,'DWD RAW File'!$AL:$AL,""), "AB")))))</f>
        <v>OFF</v>
      </c>
      <c r="U1003" s="97"/>
      <c r="V1003" s="51">
        <v>45561</v>
      </c>
      <c r="W1003" s="49" t="s">
        <v>1562</v>
      </c>
      <c r="X1003" s="121" t="str">
        <f>VLOOKUP(Table1[[#This Row],[Psoft No]],[2]Roster_1788384531598!$E$1:$AU$1334,28,0)</f>
        <v>Wednesday</v>
      </c>
      <c r="Y1003" s="121" t="b">
        <f>Table1[[#This Row],[Column1]]=Table1[[#This Row],[OFF1]]</f>
        <v>1</v>
      </c>
    </row>
    <row r="1004" spans="1:25" ht="13" hidden="1" customHeight="1">
      <c r="A1004" s="11">
        <v>999</v>
      </c>
      <c r="B1004" s="47">
        <v>203341966</v>
      </c>
      <c r="C1004" s="87" t="s">
        <v>1108</v>
      </c>
      <c r="D1004" s="11" t="s">
        <v>1109</v>
      </c>
      <c r="E1004" s="48" t="s">
        <v>31</v>
      </c>
      <c r="F1004" s="48" t="s">
        <v>74</v>
      </c>
      <c r="G1004" s="11" t="s">
        <v>64</v>
      </c>
      <c r="H1004" s="11" t="s">
        <v>75</v>
      </c>
      <c r="I1004" s="11">
        <v>1299</v>
      </c>
      <c r="J1004" s="49" t="str">
        <f>VLOOKUP(Table1[[#This Row],[Psoft No]],[1]Roster!$C$1:$AJ$1369,9,0)</f>
        <v>Day Shift</v>
      </c>
      <c r="K1004" s="49" t="s">
        <v>76</v>
      </c>
      <c r="L1004" s="49" t="str">
        <f>VLOOKUP(Table1[[#This Row],[Psoft No]],[1]Roster!$C$1:$AJ$1369,11,0)</f>
        <v>Sunday</v>
      </c>
      <c r="M1004" s="49" t="str">
        <f>VLOOKUP(Table1[[#This Row],[Psoft No]],[1]Roster!$C$1:$AJ$1369,12,0)</f>
        <v>Monday</v>
      </c>
      <c r="N1004" s="48" t="s">
        <v>86</v>
      </c>
      <c r="O1004" s="49" t="s">
        <v>37</v>
      </c>
      <c r="P1004" s="11" t="s">
        <v>80</v>
      </c>
      <c r="Q1004" s="11" t="s">
        <v>99</v>
      </c>
      <c r="R1004" s="49" t="s">
        <v>642</v>
      </c>
      <c r="S1004" s="11" t="s">
        <v>1775</v>
      </c>
      <c r="T1004" s="126" t="s">
        <v>7</v>
      </c>
      <c r="U1004" s="97"/>
      <c r="V1004" s="51">
        <v>45432</v>
      </c>
      <c r="W1004" s="49" t="s">
        <v>1562</v>
      </c>
      <c r="X1004" s="121" t="str">
        <f>VLOOKUP(Table1[[#This Row],[Psoft No]],[2]Roster_1788384531598!$E$1:$AU$1334,28,0)</f>
        <v>Sunday</v>
      </c>
      <c r="Y1004" s="121" t="b">
        <f>Table1[[#This Row],[Column1]]=Table1[[#This Row],[OFF1]]</f>
        <v>1</v>
      </c>
    </row>
    <row r="1005" spans="1:25" ht="13" hidden="1" customHeight="1">
      <c r="A1005" s="11">
        <v>1000</v>
      </c>
      <c r="B1005" s="47">
        <v>206004602</v>
      </c>
      <c r="C1005" s="87" t="s">
        <v>1110</v>
      </c>
      <c r="D1005" s="11" t="s">
        <v>1111</v>
      </c>
      <c r="E1005" s="48" t="s">
        <v>31</v>
      </c>
      <c r="F1005" s="48" t="s">
        <v>74</v>
      </c>
      <c r="G1005" s="11" t="s">
        <v>64</v>
      </c>
      <c r="H1005" s="11" t="s">
        <v>75</v>
      </c>
      <c r="I1005" s="11">
        <v>1299</v>
      </c>
      <c r="J1005" s="49" t="str">
        <f>VLOOKUP(Table1[[#This Row],[Psoft No]],[1]Roster!$C$1:$AJ$1369,9,0)</f>
        <v>Day Shift</v>
      </c>
      <c r="K1005" s="49" t="s">
        <v>76</v>
      </c>
      <c r="L1005" s="49" t="str">
        <f>VLOOKUP(Table1[[#This Row],[Psoft No]],[1]Roster!$C$1:$AJ$1369,11,0)</f>
        <v>Tuesday</v>
      </c>
      <c r="M1005" s="49" t="str">
        <f>VLOOKUP(Table1[[#This Row],[Psoft No]],[1]Roster!$C$1:$AJ$1369,12,0)</f>
        <v>Wednesday</v>
      </c>
      <c r="N1005" s="48" t="s">
        <v>79</v>
      </c>
      <c r="O1005" s="49" t="s">
        <v>37</v>
      </c>
      <c r="P1005" s="11" t="s">
        <v>80</v>
      </c>
      <c r="Q1005" s="11" t="s">
        <v>81</v>
      </c>
      <c r="R1005" s="11" t="s">
        <v>634</v>
      </c>
      <c r="S1005" s="11" t="s">
        <v>2652</v>
      </c>
      <c r="T1005" s="126" t="str">
        <f>IF(COUNTIFS('DWD RAW File'!$E:$E,$B1005,'DWD RAW File'!$AF:$AF,$C$1)&gt;0, IF(COUNTIFS('DWD RAW File'!$E:$E,$B1005,'DWD RAW File'!$AF:$AF,$C$1,'DWD RAW File'!$AB:$AB,"Present")&gt;0,"6th Day OT","OFF"), IF(COUNTIFS('DWD RAW File'!$E:$E,$B1005,'DWD RAW File'!$AG:$AG,$C$1)&gt;0, IF(COUNTIFS('DWD RAW File'!$E:$E,$B1005,'DWD RAW File'!$AG:$AG,$C$1,'DWD RAW File'!$AB:$AB,"Present")&gt;0,"7th Day OT","OFF"), IF(COUNTIFS('DWD RAW File'!$E:$E,$B1005,'DWD RAW File'!$AB:$AB,"Present")&gt;0, "P", IF(COUNTIFS('DWD RAW File'!$E:$E,$B1005,'DWD RAW File'!$AB:$AB,"Not Present",'DWD RAW File'!$AK:$AK,"&lt;&gt;")&gt;0, _xlfn.XLOOKUP($B1005,'DWD RAW File'!$E:$E,'DWD RAW File'!$AK:$AK,""), IF(COUNTIFS('DWD RAW File'!$E:$E,$B1005,'DWD RAW File'!$AB:$AB,"Not Present",'DWD RAW File'!$AL:$AL,"&lt;&gt;")&gt;0, _xlfn.XLOOKUP($B1005,'DWD RAW File'!$E:$E,'DWD RAW File'!$AL:$AL,""), "AB")))))</f>
        <v>OFF</v>
      </c>
      <c r="U1005" s="97"/>
      <c r="V1005" s="51">
        <v>45922</v>
      </c>
      <c r="W1005" s="49" t="s">
        <v>1562</v>
      </c>
      <c r="X1005" s="121" t="str">
        <f>VLOOKUP(Table1[[#This Row],[Psoft No]],[2]Roster_1788384531598!$E$1:$AU$1334,28,0)</f>
        <v>Tuesday</v>
      </c>
      <c r="Y1005" s="121" t="b">
        <f>Table1[[#This Row],[Column1]]=Table1[[#This Row],[OFF1]]</f>
        <v>1</v>
      </c>
    </row>
    <row r="1006" spans="1:25" ht="13" hidden="1" customHeight="1">
      <c r="A1006" s="11">
        <v>1001</v>
      </c>
      <c r="B1006" s="47">
        <v>203965406</v>
      </c>
      <c r="C1006" s="87" t="s">
        <v>1112</v>
      </c>
      <c r="D1006" s="11" t="s">
        <v>1113</v>
      </c>
      <c r="E1006" s="48" t="s">
        <v>31</v>
      </c>
      <c r="F1006" s="48" t="s">
        <v>74</v>
      </c>
      <c r="G1006" s="11" t="s">
        <v>64</v>
      </c>
      <c r="H1006" s="11" t="s">
        <v>75</v>
      </c>
      <c r="I1006" s="11">
        <v>1299</v>
      </c>
      <c r="J1006" s="49" t="str">
        <f>VLOOKUP(Table1[[#This Row],[Psoft No]],[1]Roster!$C$1:$AJ$1369,9,0)</f>
        <v>Day Shift</v>
      </c>
      <c r="K1006" s="49" t="s">
        <v>76</v>
      </c>
      <c r="L1006" s="49" t="str">
        <f>VLOOKUP(Table1[[#This Row],[Psoft No]],[1]Roster!$C$1:$AJ$1369,11,0)</f>
        <v>Tuesday</v>
      </c>
      <c r="M1006" s="49" t="str">
        <f>VLOOKUP(Table1[[#This Row],[Psoft No]],[1]Roster!$C$1:$AJ$1369,12,0)</f>
        <v>Wednesday</v>
      </c>
      <c r="N1006" s="48" t="s">
        <v>79</v>
      </c>
      <c r="O1006" s="49" t="s">
        <v>37</v>
      </c>
      <c r="P1006" s="11" t="s">
        <v>80</v>
      </c>
      <c r="Q1006" s="11" t="s">
        <v>81</v>
      </c>
      <c r="R1006" s="11" t="s">
        <v>1055</v>
      </c>
      <c r="S1006" s="11" t="s">
        <v>2651</v>
      </c>
      <c r="T1006" s="126" t="str">
        <f>IF(COUNTIFS('DWD RAW File'!$E:$E,$B1006,'DWD RAW File'!$AF:$AF,$C$1)&gt;0, IF(COUNTIFS('DWD RAW File'!$E:$E,$B1006,'DWD RAW File'!$AF:$AF,$C$1,'DWD RAW File'!$AB:$AB,"Present")&gt;0,"6th Day OT","OFF"), IF(COUNTIFS('DWD RAW File'!$E:$E,$B1006,'DWD RAW File'!$AG:$AG,$C$1)&gt;0, IF(COUNTIFS('DWD RAW File'!$E:$E,$B1006,'DWD RAW File'!$AG:$AG,$C$1,'DWD RAW File'!$AB:$AB,"Present")&gt;0,"7th Day OT","OFF"), IF(COUNTIFS('DWD RAW File'!$E:$E,$B1006,'DWD RAW File'!$AB:$AB,"Present")&gt;0, "P", IF(COUNTIFS('DWD RAW File'!$E:$E,$B1006,'DWD RAW File'!$AB:$AB,"Not Present",'DWD RAW File'!$AK:$AK,"&lt;&gt;")&gt;0, _xlfn.XLOOKUP($B1006,'DWD RAW File'!$E:$E,'DWD RAW File'!$AK:$AK,""), IF(COUNTIFS('DWD RAW File'!$E:$E,$B1006,'DWD RAW File'!$AB:$AB,"Not Present",'DWD RAW File'!$AL:$AL,"&lt;&gt;")&gt;0, _xlfn.XLOOKUP($B1006,'DWD RAW File'!$E:$E,'DWD RAW File'!$AL:$AL,""), "AB")))))</f>
        <v>OFF</v>
      </c>
      <c r="U1006" s="97"/>
      <c r="V1006" s="51">
        <v>45544</v>
      </c>
      <c r="W1006" s="49" t="s">
        <v>1562</v>
      </c>
      <c r="X1006" s="121" t="str">
        <f>VLOOKUP(Table1[[#This Row],[Psoft No]],[2]Roster_1788384531598!$E$1:$AU$1334,28,0)</f>
        <v>Tuesday</v>
      </c>
      <c r="Y1006" s="121" t="b">
        <f>Table1[[#This Row],[Column1]]=Table1[[#This Row],[OFF1]]</f>
        <v>1</v>
      </c>
    </row>
    <row r="1007" spans="1:25" ht="13" hidden="1" customHeight="1">
      <c r="A1007" s="11">
        <v>1002</v>
      </c>
      <c r="B1007" s="47">
        <v>203850901</v>
      </c>
      <c r="C1007" s="87" t="s">
        <v>1114</v>
      </c>
      <c r="D1007" s="11" t="s">
        <v>1115</v>
      </c>
      <c r="E1007" s="48" t="s">
        <v>31</v>
      </c>
      <c r="F1007" s="48" t="s">
        <v>74</v>
      </c>
      <c r="G1007" s="11" t="s">
        <v>64</v>
      </c>
      <c r="H1007" s="11" t="s">
        <v>75</v>
      </c>
      <c r="I1007" s="11">
        <v>1299</v>
      </c>
      <c r="J1007" s="49" t="str">
        <f>VLOOKUP(Table1[[#This Row],[Psoft No]],[1]Roster!$C$1:$AJ$1369,9,0)</f>
        <v>Day Shift</v>
      </c>
      <c r="K1007" s="49" t="s">
        <v>76</v>
      </c>
      <c r="L1007" s="49" t="str">
        <f>VLOOKUP(Table1[[#This Row],[Psoft No]],[1]Roster!$C$1:$AJ$1369,11,0)</f>
        <v>Sunday</v>
      </c>
      <c r="M1007" s="49" t="str">
        <f>VLOOKUP(Table1[[#This Row],[Psoft No]],[1]Roster!$C$1:$AJ$1369,12,0)</f>
        <v>Monday</v>
      </c>
      <c r="N1007" s="48" t="s">
        <v>86</v>
      </c>
      <c r="O1007" s="49" t="s">
        <v>37</v>
      </c>
      <c r="P1007" s="11" t="s">
        <v>80</v>
      </c>
      <c r="Q1007" s="11" t="s">
        <v>90</v>
      </c>
      <c r="R1007" s="11" t="s">
        <v>1055</v>
      </c>
      <c r="S1007" s="11" t="s">
        <v>2651</v>
      </c>
      <c r="T1007" s="126" t="str">
        <f>IF(COUNTIFS('DWD RAW File'!$E:$E,$B1007,'DWD RAW File'!$AF:$AF,$C$1)&gt;0, IF(COUNTIFS('DWD RAW File'!$E:$E,$B1007,'DWD RAW File'!$AF:$AF,$C$1,'DWD RAW File'!$AB:$AB,"Present")&gt;0,"6th Day OT","OFF"), IF(COUNTIFS('DWD RAW File'!$E:$E,$B1007,'DWD RAW File'!$AG:$AG,$C$1)&gt;0, IF(COUNTIFS('DWD RAW File'!$E:$E,$B1007,'DWD RAW File'!$AG:$AG,$C$1,'DWD RAW File'!$AB:$AB,"Present")&gt;0,"7th Day OT","OFF"), IF(COUNTIFS('DWD RAW File'!$E:$E,$B1007,'DWD RAW File'!$AB:$AB,"Present")&gt;0, "P", IF(COUNTIFS('DWD RAW File'!$E:$E,$B1007,'DWD RAW File'!$AB:$AB,"Not Present",'DWD RAW File'!$AK:$AK,"&lt;&gt;")&gt;0, _xlfn.XLOOKUP($B1007,'DWD RAW File'!$E:$E,'DWD RAW File'!$AK:$AK,""), IF(COUNTIFS('DWD RAW File'!$E:$E,$B1007,'DWD RAW File'!$AB:$AB,"Not Present",'DWD RAW File'!$AL:$AL,"&lt;&gt;")&gt;0, _xlfn.XLOOKUP($B1007,'DWD RAW File'!$E:$E,'DWD RAW File'!$AL:$AL,""), "AB")))))</f>
        <v>P</v>
      </c>
      <c r="U1007" s="97"/>
      <c r="V1007" s="51">
        <v>45524</v>
      </c>
      <c r="W1007" s="49" t="s">
        <v>1562</v>
      </c>
      <c r="X1007" s="121" t="str">
        <f>VLOOKUP(Table1[[#This Row],[Psoft No]],[2]Roster_1788384531598!$E$1:$AU$1334,28,0)</f>
        <v>Sunday</v>
      </c>
      <c r="Y1007" s="121" t="b">
        <f>Table1[[#This Row],[Column1]]=Table1[[#This Row],[OFF1]]</f>
        <v>1</v>
      </c>
    </row>
    <row r="1008" spans="1:25" ht="13" customHeight="1">
      <c r="A1008" s="11">
        <v>1003</v>
      </c>
      <c r="B1008" s="47">
        <v>203851104</v>
      </c>
      <c r="C1008" s="87" t="s">
        <v>1116</v>
      </c>
      <c r="D1008" s="11" t="s">
        <v>1117</v>
      </c>
      <c r="E1008" s="48" t="s">
        <v>31</v>
      </c>
      <c r="F1008" s="48" t="s">
        <v>74</v>
      </c>
      <c r="G1008" s="11" t="s">
        <v>64</v>
      </c>
      <c r="H1008" s="11" t="s">
        <v>75</v>
      </c>
      <c r="I1008" s="11">
        <v>1299</v>
      </c>
      <c r="J1008" s="49" t="str">
        <f>VLOOKUP(Table1[[#This Row],[Psoft No]],[1]Roster!$C$1:$AJ$1369,9,0)</f>
        <v>Day Shift</v>
      </c>
      <c r="K1008" s="49" t="s">
        <v>76</v>
      </c>
      <c r="L1008" s="49" t="str">
        <f>VLOOKUP(Table1[[#This Row],[Psoft No]],[1]Roster!$C$1:$AJ$1369,11,0)</f>
        <v>Sunday</v>
      </c>
      <c r="M1008" s="49" t="str">
        <f>VLOOKUP(Table1[[#This Row],[Psoft No]],[1]Roster!$C$1:$AJ$1369,12,0)</f>
        <v>Monday</v>
      </c>
      <c r="N1008" s="48" t="s">
        <v>79</v>
      </c>
      <c r="O1008" s="49" t="s">
        <v>37</v>
      </c>
      <c r="P1008" s="11" t="s">
        <v>80</v>
      </c>
      <c r="Q1008" s="11" t="s">
        <v>81</v>
      </c>
      <c r="R1008" s="11" t="s">
        <v>2773</v>
      </c>
      <c r="S1008" s="11" t="s">
        <v>2774</v>
      </c>
      <c r="T1008" s="126" t="s">
        <v>4</v>
      </c>
      <c r="U1008" s="97"/>
      <c r="V1008" s="51">
        <v>45524</v>
      </c>
      <c r="W1008" s="49" t="s">
        <v>1564</v>
      </c>
      <c r="X1008" s="121" t="str">
        <f>VLOOKUP(Table1[[#This Row],[Psoft No]],[2]Roster_1788384531598!$E$1:$AU$1334,28,0)</f>
        <v>Sunday</v>
      </c>
      <c r="Y1008" s="121" t="b">
        <f>Table1[[#This Row],[Column1]]=Table1[[#This Row],[OFF1]]</f>
        <v>1</v>
      </c>
    </row>
    <row r="1009" spans="1:25" ht="13" hidden="1" customHeight="1">
      <c r="A1009" s="11">
        <v>1004</v>
      </c>
      <c r="B1009" s="47">
        <v>206129267</v>
      </c>
      <c r="C1009" s="87" t="s">
        <v>1118</v>
      </c>
      <c r="D1009" s="11" t="s">
        <v>1119</v>
      </c>
      <c r="E1009" s="48" t="s">
        <v>31</v>
      </c>
      <c r="F1009" s="48" t="s">
        <v>74</v>
      </c>
      <c r="G1009" s="11" t="s">
        <v>64</v>
      </c>
      <c r="H1009" s="11" t="s">
        <v>75</v>
      </c>
      <c r="I1009" s="11">
        <v>1299</v>
      </c>
      <c r="J1009" s="49" t="str">
        <f>VLOOKUP(Table1[[#This Row],[Psoft No]],[1]Roster!$C$1:$AJ$1369,9,0)</f>
        <v>Day Shift</v>
      </c>
      <c r="K1009" s="49" t="s">
        <v>76</v>
      </c>
      <c r="L1009" s="49" t="str">
        <f>VLOOKUP(Table1[[#This Row],[Psoft No]],[1]Roster!$C$1:$AJ$1369,11,0)</f>
        <v>Sunday</v>
      </c>
      <c r="M1009" s="49" t="str">
        <f>VLOOKUP(Table1[[#This Row],[Psoft No]],[1]Roster!$C$1:$AJ$1369,12,0)</f>
        <v>Monday</v>
      </c>
      <c r="N1009" s="48" t="s">
        <v>79</v>
      </c>
      <c r="O1009" s="49" t="s">
        <v>37</v>
      </c>
      <c r="P1009" s="11" t="s">
        <v>80</v>
      </c>
      <c r="Q1009" s="11" t="s">
        <v>81</v>
      </c>
      <c r="R1009" s="49" t="s">
        <v>642</v>
      </c>
      <c r="S1009" s="11" t="s">
        <v>1775</v>
      </c>
      <c r="T1009" s="126" t="str">
        <f>IF(COUNTIFS('DWD RAW File'!$E:$E,$B1009,'DWD RAW File'!$AF:$AF,$C$1)&gt;0, IF(COUNTIFS('DWD RAW File'!$E:$E,$B1009,'DWD RAW File'!$AF:$AF,$C$1,'DWD RAW File'!$AB:$AB,"Present")&gt;0,"6th Day OT","OFF"), IF(COUNTIFS('DWD RAW File'!$E:$E,$B1009,'DWD RAW File'!$AG:$AG,$C$1)&gt;0, IF(COUNTIFS('DWD RAW File'!$E:$E,$B1009,'DWD RAW File'!$AG:$AG,$C$1,'DWD RAW File'!$AB:$AB,"Present")&gt;0,"7th Day OT","OFF"), IF(COUNTIFS('DWD RAW File'!$E:$E,$B1009,'DWD RAW File'!$AB:$AB,"Present")&gt;0, "P", IF(COUNTIFS('DWD RAW File'!$E:$E,$B1009,'DWD RAW File'!$AB:$AB,"Not Present",'DWD RAW File'!$AK:$AK,"&lt;&gt;")&gt;0, _xlfn.XLOOKUP($B1009,'DWD RAW File'!$E:$E,'DWD RAW File'!$AK:$AK,""), IF(COUNTIFS('DWD RAW File'!$E:$E,$B1009,'DWD RAW File'!$AB:$AB,"Not Present",'DWD RAW File'!$AL:$AL,"&lt;&gt;")&gt;0, _xlfn.XLOOKUP($B1009,'DWD RAW File'!$E:$E,'DWD RAW File'!$AL:$AL,""), "AB")))))</f>
        <v>P</v>
      </c>
      <c r="U1009" s="97"/>
      <c r="V1009" s="51">
        <v>45929</v>
      </c>
      <c r="W1009" s="49" t="s">
        <v>1562</v>
      </c>
      <c r="X1009" s="121" t="str">
        <f>VLOOKUP(Table1[[#This Row],[Psoft No]],[2]Roster_1788384531598!$E$1:$AU$1334,28,0)</f>
        <v>Sunday</v>
      </c>
      <c r="Y1009" s="121" t="b">
        <f>Table1[[#This Row],[Column1]]=Table1[[#This Row],[OFF1]]</f>
        <v>1</v>
      </c>
    </row>
    <row r="1010" spans="1:25" ht="13" hidden="1" customHeight="1">
      <c r="A1010" s="11">
        <v>1005</v>
      </c>
      <c r="B1010" s="90">
        <v>205845556</v>
      </c>
      <c r="C1010" s="47" t="s">
        <v>2738</v>
      </c>
      <c r="D1010" s="87" t="s">
        <v>2739</v>
      </c>
      <c r="E1010" s="48" t="s">
        <v>31</v>
      </c>
      <c r="F1010" s="48" t="s">
        <v>74</v>
      </c>
      <c r="G1010" s="11" t="s">
        <v>64</v>
      </c>
      <c r="H1010" s="11" t="s">
        <v>75</v>
      </c>
      <c r="I1010" s="11">
        <v>1299</v>
      </c>
      <c r="J1010" s="49" t="str">
        <f>VLOOKUP(Table1[[#This Row],[Psoft No]],[1]Roster!$C$1:$AJ$1369,9,0)</f>
        <v>Night Shift</v>
      </c>
      <c r="K1010" s="49" t="s">
        <v>76</v>
      </c>
      <c r="L1010" s="49" t="str">
        <f>VLOOKUP(Table1[[#This Row],[Psoft No]],[1]Roster!$C$1:$AJ$1369,11,0)</f>
        <v>Thursday</v>
      </c>
      <c r="M1010" s="49" t="str">
        <f>VLOOKUP(Table1[[#This Row],[Psoft No]],[1]Roster!$C$1:$AJ$1369,12,0)</f>
        <v>Friday</v>
      </c>
      <c r="N1010" s="49" t="s">
        <v>89</v>
      </c>
      <c r="O1010" s="49" t="s">
        <v>37</v>
      </c>
      <c r="P1010" s="11" t="s">
        <v>80</v>
      </c>
      <c r="Q1010" s="11" t="s">
        <v>90</v>
      </c>
      <c r="R1010" s="11" t="s">
        <v>626</v>
      </c>
      <c r="S1010" s="11" t="s">
        <v>627</v>
      </c>
      <c r="T1010" s="126" t="str">
        <f>IF(COUNTIFS('DWD RAW File'!$E:$E,$B1010,'DWD RAW File'!$AF:$AF,$C$1)&gt;0, IF(COUNTIFS('DWD RAW File'!$E:$E,$B1010,'DWD RAW File'!$AF:$AF,$C$1,'DWD RAW File'!$AB:$AB,"Present")&gt;0,"6th Day OT","OFF"), IF(COUNTIFS('DWD RAW File'!$E:$E,$B1010,'DWD RAW File'!$AG:$AG,$C$1)&gt;0, IF(COUNTIFS('DWD RAW File'!$E:$E,$B1010,'DWD RAW File'!$AG:$AG,$C$1,'DWD RAW File'!$AB:$AB,"Present")&gt;0,"7th Day OT","OFF"), IF(COUNTIFS('DWD RAW File'!$E:$E,$B1010,'DWD RAW File'!$AB:$AB,"Present")&gt;0, "P", IF(COUNTIFS('DWD RAW File'!$E:$E,$B1010,'DWD RAW File'!$AB:$AB,"Not Present",'DWD RAW File'!$AK:$AK,"&lt;&gt;")&gt;0, _xlfn.XLOOKUP($B1010,'DWD RAW File'!$E:$E,'DWD RAW File'!$AK:$AK,""), IF(COUNTIFS('DWD RAW File'!$E:$E,$B1010,'DWD RAW File'!$AB:$AB,"Not Present",'DWD RAW File'!$AL:$AL,"&lt;&gt;")&gt;0, _xlfn.XLOOKUP($B1010,'DWD RAW File'!$E:$E,'DWD RAW File'!$AL:$AL,""), "AB")))))</f>
        <v>P</v>
      </c>
      <c r="U1010" s="97"/>
      <c r="V1010" s="51">
        <v>45894</v>
      </c>
      <c r="W1010" s="49" t="s">
        <v>1562</v>
      </c>
      <c r="X1010" s="121" t="str">
        <f>VLOOKUP(Table1[[#This Row],[Psoft No]],[2]Roster_1788384531598!$E$1:$AU$1334,28,0)</f>
        <v>Thursday</v>
      </c>
      <c r="Y1010" s="121" t="b">
        <f>Table1[[#This Row],[Column1]]=Table1[[#This Row],[OFF1]]</f>
        <v>1</v>
      </c>
    </row>
    <row r="1011" spans="1:25" ht="13" hidden="1" customHeight="1">
      <c r="A1011" s="11">
        <v>1006</v>
      </c>
      <c r="B1011" s="47">
        <v>206200807</v>
      </c>
      <c r="C1011" s="87" t="s">
        <v>1581</v>
      </c>
      <c r="D1011" s="11" t="s">
        <v>1575</v>
      </c>
      <c r="E1011" s="48" t="s">
        <v>31</v>
      </c>
      <c r="F1011" s="48" t="s">
        <v>74</v>
      </c>
      <c r="G1011" s="11" t="s">
        <v>64</v>
      </c>
      <c r="H1011" s="11" t="s">
        <v>75</v>
      </c>
      <c r="I1011" s="11">
        <v>1299</v>
      </c>
      <c r="J1011" s="49" t="str">
        <f>VLOOKUP(Table1[[#This Row],[Psoft No]],[1]Roster!$C$1:$AJ$1369,9,0)</f>
        <v>Day Shift</v>
      </c>
      <c r="K1011" s="49" t="s">
        <v>76</v>
      </c>
      <c r="L1011" s="49" t="str">
        <f>VLOOKUP(Table1[[#This Row],[Psoft No]],[1]Roster!$C$1:$AJ$1369,11,0)</f>
        <v>Sunday</v>
      </c>
      <c r="M1011" s="49" t="str">
        <f>VLOOKUP(Table1[[#This Row],[Psoft No]],[1]Roster!$C$1:$AJ$1369,12,0)</f>
        <v>Monday</v>
      </c>
      <c r="N1011" s="49" t="s">
        <v>79</v>
      </c>
      <c r="O1011" s="49" t="s">
        <v>37</v>
      </c>
      <c r="P1011" s="11" t="s">
        <v>80</v>
      </c>
      <c r="Q1011" s="11" t="s">
        <v>81</v>
      </c>
      <c r="R1011" s="49" t="s">
        <v>2653</v>
      </c>
      <c r="S1011" s="11" t="s">
        <v>637</v>
      </c>
      <c r="T1011" s="126" t="str">
        <f>IF(COUNTIFS('DWD RAW File'!$E:$E,$B1011,'DWD RAW File'!$AF:$AF,$C$1)&gt;0, IF(COUNTIFS('DWD RAW File'!$E:$E,$B1011,'DWD RAW File'!$AF:$AF,$C$1,'DWD RAW File'!$AB:$AB,"Present")&gt;0,"6th Day OT","OFF"), IF(COUNTIFS('DWD RAW File'!$E:$E,$B1011,'DWD RAW File'!$AG:$AG,$C$1)&gt;0, IF(COUNTIFS('DWD RAW File'!$E:$E,$B1011,'DWD RAW File'!$AG:$AG,$C$1,'DWD RAW File'!$AB:$AB,"Present")&gt;0,"7th Day OT","OFF"), IF(COUNTIFS('DWD RAW File'!$E:$E,$B1011,'DWD RAW File'!$AB:$AB,"Present")&gt;0, "P", IF(COUNTIFS('DWD RAW File'!$E:$E,$B1011,'DWD RAW File'!$AB:$AB,"Not Present",'DWD RAW File'!$AK:$AK,"&lt;&gt;")&gt;0, _xlfn.XLOOKUP($B1011,'DWD RAW File'!$E:$E,'DWD RAW File'!$AK:$AK,""), IF(COUNTIFS('DWD RAW File'!$E:$E,$B1011,'DWD RAW File'!$AB:$AB,"Not Present",'DWD RAW File'!$AL:$AL,"&lt;&gt;")&gt;0, _xlfn.XLOOKUP($B1011,'DWD RAW File'!$E:$E,'DWD RAW File'!$AL:$AL,""), "AB")))))</f>
        <v>P</v>
      </c>
      <c r="U1011" s="97"/>
      <c r="V1011" s="51">
        <v>45936</v>
      </c>
      <c r="W1011" s="49" t="s">
        <v>1562</v>
      </c>
      <c r="X1011" s="121" t="str">
        <f>VLOOKUP(Table1[[#This Row],[Psoft No]],[2]Roster_1788384531598!$E$1:$AU$1334,28,0)</f>
        <v>Sunday</v>
      </c>
      <c r="Y1011" s="121" t="b">
        <f>Table1[[#This Row],[Column1]]=Table1[[#This Row],[OFF1]]</f>
        <v>1</v>
      </c>
    </row>
    <row r="1012" spans="1:25" ht="13" hidden="1" customHeight="1">
      <c r="A1012" s="11">
        <v>1007</v>
      </c>
      <c r="B1012" s="47">
        <v>203635494</v>
      </c>
      <c r="C1012" s="87" t="s">
        <v>1120</v>
      </c>
      <c r="D1012" s="11" t="s">
        <v>1121</v>
      </c>
      <c r="E1012" s="48" t="s">
        <v>31</v>
      </c>
      <c r="F1012" s="48" t="s">
        <v>74</v>
      </c>
      <c r="G1012" s="11" t="s">
        <v>64</v>
      </c>
      <c r="H1012" s="11" t="s">
        <v>75</v>
      </c>
      <c r="I1012" s="11">
        <v>1299</v>
      </c>
      <c r="J1012" s="49" t="str">
        <f>VLOOKUP(Table1[[#This Row],[Psoft No]],[1]Roster!$C$1:$AJ$1369,9,0)</f>
        <v>Day Shift</v>
      </c>
      <c r="K1012" s="49" t="s">
        <v>76</v>
      </c>
      <c r="L1012" s="49" t="str">
        <f>VLOOKUP(Table1[[#This Row],[Psoft No]],[1]Roster!$C$1:$AJ$1369,11,0)</f>
        <v>Tuesday</v>
      </c>
      <c r="M1012" s="49" t="str">
        <f>VLOOKUP(Table1[[#This Row],[Psoft No]],[1]Roster!$C$1:$AJ$1369,12,0)</f>
        <v>Wednesday</v>
      </c>
      <c r="N1012" s="48" t="s">
        <v>79</v>
      </c>
      <c r="O1012" s="49" t="s">
        <v>37</v>
      </c>
      <c r="P1012" s="11" t="s">
        <v>80</v>
      </c>
      <c r="Q1012" s="11" t="s">
        <v>81</v>
      </c>
      <c r="R1012" s="49" t="s">
        <v>642</v>
      </c>
      <c r="S1012" s="11" t="s">
        <v>1775</v>
      </c>
      <c r="T1012" s="126" t="str">
        <f>IF(COUNTIFS('DWD RAW File'!$E:$E,$B1012,'DWD RAW File'!$AF:$AF,$C$1)&gt;0, IF(COUNTIFS('DWD RAW File'!$E:$E,$B1012,'DWD RAW File'!$AF:$AF,$C$1,'DWD RAW File'!$AB:$AB,"Present")&gt;0,"6th Day OT","OFF"), IF(COUNTIFS('DWD RAW File'!$E:$E,$B1012,'DWD RAW File'!$AG:$AG,$C$1)&gt;0, IF(COUNTIFS('DWD RAW File'!$E:$E,$B1012,'DWD RAW File'!$AG:$AG,$C$1,'DWD RAW File'!$AB:$AB,"Present")&gt;0,"7th Day OT","OFF"), IF(COUNTIFS('DWD RAW File'!$E:$E,$B1012,'DWD RAW File'!$AB:$AB,"Present")&gt;0, "P", IF(COUNTIFS('DWD RAW File'!$E:$E,$B1012,'DWD RAW File'!$AB:$AB,"Not Present",'DWD RAW File'!$AK:$AK,"&lt;&gt;")&gt;0, _xlfn.XLOOKUP($B1012,'DWD RAW File'!$E:$E,'DWD RAW File'!$AK:$AK,""), IF(COUNTIFS('DWD RAW File'!$E:$E,$B1012,'DWD RAW File'!$AB:$AB,"Not Present",'DWD RAW File'!$AL:$AL,"&lt;&gt;")&gt;0, _xlfn.XLOOKUP($B1012,'DWD RAW File'!$E:$E,'DWD RAW File'!$AL:$AL,""), "AB")))))</f>
        <v>OFF</v>
      </c>
      <c r="U1012" s="97"/>
      <c r="V1012" s="51">
        <v>45481</v>
      </c>
      <c r="W1012" s="49" t="s">
        <v>1562</v>
      </c>
      <c r="X1012" s="121" t="str">
        <f>VLOOKUP(Table1[[#This Row],[Psoft No]],[2]Roster_1788384531598!$E$1:$AU$1334,28,0)</f>
        <v>Tuesday</v>
      </c>
      <c r="Y1012" s="121" t="b">
        <f>Table1[[#This Row],[Column1]]=Table1[[#This Row],[OFF1]]</f>
        <v>1</v>
      </c>
    </row>
    <row r="1013" spans="1:25" ht="13" hidden="1" customHeight="1">
      <c r="A1013" s="11">
        <v>1008</v>
      </c>
      <c r="B1013" s="47">
        <v>203881694</v>
      </c>
      <c r="C1013" s="87" t="s">
        <v>1122</v>
      </c>
      <c r="D1013" s="11" t="s">
        <v>1123</v>
      </c>
      <c r="E1013" s="48" t="s">
        <v>31</v>
      </c>
      <c r="F1013" s="48" t="s">
        <v>74</v>
      </c>
      <c r="G1013" s="11" t="s">
        <v>64</v>
      </c>
      <c r="H1013" s="11" t="s">
        <v>75</v>
      </c>
      <c r="I1013" s="11">
        <v>1299</v>
      </c>
      <c r="J1013" s="49" t="str">
        <f>VLOOKUP(Table1[[#This Row],[Psoft No]],[1]Roster!$C$1:$AJ$1369,9,0)</f>
        <v>Night Shift</v>
      </c>
      <c r="K1013" s="49" t="s">
        <v>76</v>
      </c>
      <c r="L1013" s="49" t="str">
        <f>VLOOKUP(Table1[[#This Row],[Psoft No]],[1]Roster!$C$1:$AJ$1369,11,0)</f>
        <v>Monday</v>
      </c>
      <c r="M1013" s="49" t="str">
        <f>VLOOKUP(Table1[[#This Row],[Psoft No]],[1]Roster!$C$1:$AJ$1369,12,0)</f>
        <v>Tuesday</v>
      </c>
      <c r="N1013" s="48" t="s">
        <v>79</v>
      </c>
      <c r="O1013" s="49" t="s">
        <v>37</v>
      </c>
      <c r="P1013" s="11" t="s">
        <v>80</v>
      </c>
      <c r="Q1013" s="11" t="s">
        <v>81</v>
      </c>
      <c r="R1013" s="49" t="s">
        <v>642</v>
      </c>
      <c r="S1013" s="11" t="s">
        <v>1775</v>
      </c>
      <c r="T1013" s="126" t="str">
        <f>IF(COUNTIFS('DWD RAW File'!$E:$E,$B1013,'DWD RAW File'!$AF:$AF,$C$1)&gt;0, IF(COUNTIFS('DWD RAW File'!$E:$E,$B1013,'DWD RAW File'!$AF:$AF,$C$1,'DWD RAW File'!$AB:$AB,"Present")&gt;0,"6th Day OT","OFF"), IF(COUNTIFS('DWD RAW File'!$E:$E,$B1013,'DWD RAW File'!$AG:$AG,$C$1)&gt;0, IF(COUNTIFS('DWD RAW File'!$E:$E,$B1013,'DWD RAW File'!$AG:$AG,$C$1,'DWD RAW File'!$AB:$AB,"Present")&gt;0,"7th Day OT","OFF"), IF(COUNTIFS('DWD RAW File'!$E:$E,$B1013,'DWD RAW File'!$AB:$AB,"Present")&gt;0, "P", IF(COUNTIFS('DWD RAW File'!$E:$E,$B1013,'DWD RAW File'!$AB:$AB,"Not Present",'DWD RAW File'!$AK:$AK,"&lt;&gt;")&gt;0, _xlfn.XLOOKUP($B1013,'DWD RAW File'!$E:$E,'DWD RAW File'!$AK:$AK,""), IF(COUNTIFS('DWD RAW File'!$E:$E,$B1013,'DWD RAW File'!$AB:$AB,"Not Present",'DWD RAW File'!$AL:$AL,"&lt;&gt;")&gt;0, _xlfn.XLOOKUP($B1013,'DWD RAW File'!$E:$E,'DWD RAW File'!$AL:$AL,""), "AB")))))</f>
        <v>P</v>
      </c>
      <c r="U1013" s="97"/>
      <c r="V1013" s="51">
        <v>45530</v>
      </c>
      <c r="W1013" s="49" t="s">
        <v>1564</v>
      </c>
      <c r="X1013" s="121" t="str">
        <f>VLOOKUP(Table1[[#This Row],[Psoft No]],[2]Roster_1788384531598!$E$1:$AU$1334,28,0)</f>
        <v>Monday</v>
      </c>
      <c r="Y1013" s="121" t="b">
        <f>Table1[[#This Row],[Column1]]=Table1[[#This Row],[OFF1]]</f>
        <v>1</v>
      </c>
    </row>
    <row r="1014" spans="1:25" ht="13" hidden="1" customHeight="1">
      <c r="A1014" s="11">
        <v>1009</v>
      </c>
      <c r="B1014" s="47">
        <v>205856635</v>
      </c>
      <c r="C1014" s="87" t="s">
        <v>1124</v>
      </c>
      <c r="D1014" s="11" t="s">
        <v>1125</v>
      </c>
      <c r="E1014" s="48" t="s">
        <v>31</v>
      </c>
      <c r="F1014" s="48" t="s">
        <v>74</v>
      </c>
      <c r="G1014" s="11" t="s">
        <v>64</v>
      </c>
      <c r="H1014" s="11" t="s">
        <v>75</v>
      </c>
      <c r="I1014" s="11">
        <v>1299</v>
      </c>
      <c r="J1014" s="49" t="str">
        <f>VLOOKUP(Table1[[#This Row],[Psoft No]],[1]Roster!$C$1:$AJ$1369,9,0)</f>
        <v>Day Shift</v>
      </c>
      <c r="K1014" s="49" t="s">
        <v>76</v>
      </c>
      <c r="L1014" s="49" t="str">
        <f>VLOOKUP(Table1[[#This Row],[Psoft No]],[1]Roster!$C$1:$AJ$1369,11,0)</f>
        <v>Monday</v>
      </c>
      <c r="M1014" s="49" t="str">
        <f>VLOOKUP(Table1[[#This Row],[Psoft No]],[1]Roster!$C$1:$AJ$1369,12,0)</f>
        <v>Tuesday</v>
      </c>
      <c r="N1014" s="49" t="s">
        <v>79</v>
      </c>
      <c r="O1014" s="49" t="s">
        <v>37</v>
      </c>
      <c r="P1014" s="11" t="s">
        <v>80</v>
      </c>
      <c r="Q1014" s="11" t="s">
        <v>96</v>
      </c>
      <c r="R1014" s="49" t="s">
        <v>622</v>
      </c>
      <c r="S1014" s="11" t="s">
        <v>623</v>
      </c>
      <c r="T1014" s="126" t="str">
        <f>IF(COUNTIFS('DWD RAW File'!$E:$E,$B1014,'DWD RAW File'!$AF:$AF,$C$1)&gt;0, IF(COUNTIFS('DWD RAW File'!$E:$E,$B1014,'DWD RAW File'!$AF:$AF,$C$1,'DWD RAW File'!$AB:$AB,"Present")&gt;0,"6th Day OT","OFF"), IF(COUNTIFS('DWD RAW File'!$E:$E,$B1014,'DWD RAW File'!$AG:$AG,$C$1)&gt;0, IF(COUNTIFS('DWD RAW File'!$E:$E,$B1014,'DWD RAW File'!$AG:$AG,$C$1,'DWD RAW File'!$AB:$AB,"Present")&gt;0,"7th Day OT","OFF"), IF(COUNTIFS('DWD RAW File'!$E:$E,$B1014,'DWD RAW File'!$AB:$AB,"Present")&gt;0, "P", IF(COUNTIFS('DWD RAW File'!$E:$E,$B1014,'DWD RAW File'!$AB:$AB,"Not Present",'DWD RAW File'!$AK:$AK,"&lt;&gt;")&gt;0, _xlfn.XLOOKUP($B1014,'DWD RAW File'!$E:$E,'DWD RAW File'!$AK:$AK,""), IF(COUNTIFS('DWD RAW File'!$E:$E,$B1014,'DWD RAW File'!$AB:$AB,"Not Present",'DWD RAW File'!$AL:$AL,"&lt;&gt;")&gt;0, _xlfn.XLOOKUP($B1014,'DWD RAW File'!$E:$E,'DWD RAW File'!$AL:$AL,""), "AB")))))</f>
        <v>P</v>
      </c>
      <c r="U1014" s="97"/>
      <c r="V1014" s="51">
        <v>45894</v>
      </c>
      <c r="W1014" s="49" t="s">
        <v>1562</v>
      </c>
      <c r="X1014" s="121" t="str">
        <f>VLOOKUP(Table1[[#This Row],[Psoft No]],[2]Roster_1788384531598!$E$1:$AU$1334,28,0)</f>
        <v>Monday</v>
      </c>
      <c r="Y1014" s="121" t="b">
        <f>Table1[[#This Row],[Column1]]=Table1[[#This Row],[OFF1]]</f>
        <v>1</v>
      </c>
    </row>
    <row r="1015" spans="1:25" ht="13" hidden="1" customHeight="1">
      <c r="A1015" s="11">
        <v>1010</v>
      </c>
      <c r="B1015" s="47">
        <v>203800780</v>
      </c>
      <c r="C1015" s="87" t="s">
        <v>1126</v>
      </c>
      <c r="D1015" s="11" t="s">
        <v>1127</v>
      </c>
      <c r="E1015" s="48" t="s">
        <v>31</v>
      </c>
      <c r="F1015" s="48" t="s">
        <v>74</v>
      </c>
      <c r="G1015" s="11" t="s">
        <v>64</v>
      </c>
      <c r="H1015" s="11" t="s">
        <v>75</v>
      </c>
      <c r="I1015" s="11">
        <v>1299</v>
      </c>
      <c r="J1015" s="49" t="str">
        <f>VLOOKUP(Table1[[#This Row],[Psoft No]],[1]Roster!$C$1:$AJ$1369,9,0)</f>
        <v>Day Shift</v>
      </c>
      <c r="K1015" s="49" t="s">
        <v>76</v>
      </c>
      <c r="L1015" s="49" t="str">
        <f>VLOOKUP(Table1[[#This Row],[Psoft No]],[1]Roster!$C$1:$AJ$1369,11,0)</f>
        <v>Monday</v>
      </c>
      <c r="M1015" s="49" t="str">
        <f>VLOOKUP(Table1[[#This Row],[Psoft No]],[1]Roster!$C$1:$AJ$1369,12,0)</f>
        <v>Tuesday</v>
      </c>
      <c r="N1015" s="48" t="s">
        <v>86</v>
      </c>
      <c r="O1015" s="49" t="s">
        <v>37</v>
      </c>
      <c r="P1015" s="11" t="s">
        <v>80</v>
      </c>
      <c r="Q1015" s="11" t="s">
        <v>90</v>
      </c>
      <c r="R1015" s="49" t="s">
        <v>642</v>
      </c>
      <c r="S1015" s="11" t="s">
        <v>1775</v>
      </c>
      <c r="T1015" s="126" t="str">
        <f>IF(COUNTIFS('DWD RAW File'!$E:$E,$B1015,'DWD RAW File'!$AF:$AF,$C$1)&gt;0, IF(COUNTIFS('DWD RAW File'!$E:$E,$B1015,'DWD RAW File'!$AF:$AF,$C$1,'DWD RAW File'!$AB:$AB,"Present")&gt;0,"6th Day OT","OFF"), IF(COUNTIFS('DWD RAW File'!$E:$E,$B1015,'DWD RAW File'!$AG:$AG,$C$1)&gt;0, IF(COUNTIFS('DWD RAW File'!$E:$E,$B1015,'DWD RAW File'!$AG:$AG,$C$1,'DWD RAW File'!$AB:$AB,"Present")&gt;0,"7th Day OT","OFF"), IF(COUNTIFS('DWD RAW File'!$E:$E,$B1015,'DWD RAW File'!$AB:$AB,"Present")&gt;0, "P", IF(COUNTIFS('DWD RAW File'!$E:$E,$B1015,'DWD RAW File'!$AB:$AB,"Not Present",'DWD RAW File'!$AK:$AK,"&lt;&gt;")&gt;0, _xlfn.XLOOKUP($B1015,'DWD RAW File'!$E:$E,'DWD RAW File'!$AK:$AK,""), IF(COUNTIFS('DWD RAW File'!$E:$E,$B1015,'DWD RAW File'!$AB:$AB,"Not Present",'DWD RAW File'!$AL:$AL,"&lt;&gt;")&gt;0, _xlfn.XLOOKUP($B1015,'DWD RAW File'!$E:$E,'DWD RAW File'!$AL:$AL,""), "AB")))))</f>
        <v>P</v>
      </c>
      <c r="U1015" s="97"/>
      <c r="V1015" s="51">
        <v>45684</v>
      </c>
      <c r="W1015" s="49" t="s">
        <v>1561</v>
      </c>
      <c r="X1015" s="121" t="str">
        <f>VLOOKUP(Table1[[#This Row],[Psoft No]],[2]Roster_1788384531598!$E$1:$AU$1334,28,0)</f>
        <v>Monday</v>
      </c>
      <c r="Y1015" s="121" t="b">
        <f>Table1[[#This Row],[Column1]]=Table1[[#This Row],[OFF1]]</f>
        <v>1</v>
      </c>
    </row>
    <row r="1016" spans="1:25" ht="13" hidden="1" customHeight="1">
      <c r="A1016" s="11">
        <v>1011</v>
      </c>
      <c r="B1016" s="47">
        <v>204072305</v>
      </c>
      <c r="C1016" s="87" t="s">
        <v>1128</v>
      </c>
      <c r="D1016" s="11" t="s">
        <v>1129</v>
      </c>
      <c r="E1016" s="48" t="s">
        <v>31</v>
      </c>
      <c r="F1016" s="48" t="s">
        <v>74</v>
      </c>
      <c r="G1016" s="11" t="s">
        <v>64</v>
      </c>
      <c r="H1016" s="11" t="s">
        <v>75</v>
      </c>
      <c r="I1016" s="11">
        <v>1299</v>
      </c>
      <c r="J1016" s="49" t="str">
        <f>VLOOKUP(Table1[[#This Row],[Psoft No]],[1]Roster!$C$1:$AJ$1369,9,0)</f>
        <v>Day Shift</v>
      </c>
      <c r="K1016" s="49" t="s">
        <v>76</v>
      </c>
      <c r="L1016" s="49" t="str">
        <f>VLOOKUP(Table1[[#This Row],[Psoft No]],[1]Roster!$C$1:$AJ$1369,11,0)</f>
        <v>Friday</v>
      </c>
      <c r="M1016" s="49" t="str">
        <f>VLOOKUP(Table1[[#This Row],[Psoft No]],[1]Roster!$C$1:$AJ$1369,12,0)</f>
        <v>Saturday</v>
      </c>
      <c r="N1016" s="48" t="s">
        <v>86</v>
      </c>
      <c r="O1016" s="49" t="s">
        <v>37</v>
      </c>
      <c r="P1016" s="11" t="s">
        <v>80</v>
      </c>
      <c r="Q1016" s="11" t="s">
        <v>90</v>
      </c>
      <c r="R1016" s="49" t="s">
        <v>642</v>
      </c>
      <c r="S1016" s="11" t="s">
        <v>1775</v>
      </c>
      <c r="T1016" s="126" t="str">
        <f>IF(COUNTIFS('DWD RAW File'!$E:$E,$B1016,'DWD RAW File'!$AF:$AF,$C$1)&gt;0, IF(COUNTIFS('DWD RAW File'!$E:$E,$B1016,'DWD RAW File'!$AF:$AF,$C$1,'DWD RAW File'!$AB:$AB,"Present")&gt;0,"6th Day OT","OFF"), IF(COUNTIFS('DWD RAW File'!$E:$E,$B1016,'DWD RAW File'!$AG:$AG,$C$1)&gt;0, IF(COUNTIFS('DWD RAW File'!$E:$E,$B1016,'DWD RAW File'!$AG:$AG,$C$1,'DWD RAW File'!$AB:$AB,"Present")&gt;0,"7th Day OT","OFF"), IF(COUNTIFS('DWD RAW File'!$E:$E,$B1016,'DWD RAW File'!$AB:$AB,"Present")&gt;0, "P", IF(COUNTIFS('DWD RAW File'!$E:$E,$B1016,'DWD RAW File'!$AB:$AB,"Not Present",'DWD RAW File'!$AK:$AK,"&lt;&gt;")&gt;0, _xlfn.XLOOKUP($B1016,'DWD RAW File'!$E:$E,'DWD RAW File'!$AK:$AK,""), IF(COUNTIFS('DWD RAW File'!$E:$E,$B1016,'DWD RAW File'!$AB:$AB,"Not Present",'DWD RAW File'!$AL:$AL,"&lt;&gt;")&gt;0, _xlfn.XLOOKUP($B1016,'DWD RAW File'!$E:$E,'DWD RAW File'!$AL:$AL,""), "AB")))))</f>
        <v>P</v>
      </c>
      <c r="U1016" s="97"/>
      <c r="V1016" s="51">
        <v>45558</v>
      </c>
      <c r="W1016" s="49" t="s">
        <v>1562</v>
      </c>
      <c r="X1016" s="121" t="str">
        <f>VLOOKUP(Table1[[#This Row],[Psoft No]],[2]Roster_1788384531598!$E$1:$AU$1334,28,0)</f>
        <v>Friday</v>
      </c>
      <c r="Y1016" s="121" t="b">
        <f>Table1[[#This Row],[Column1]]=Table1[[#This Row],[OFF1]]</f>
        <v>1</v>
      </c>
    </row>
    <row r="1017" spans="1:25" ht="13" hidden="1" customHeight="1">
      <c r="A1017" s="11">
        <v>1012</v>
      </c>
      <c r="B1017" s="47">
        <v>204137711</v>
      </c>
      <c r="C1017" s="87" t="s">
        <v>1130</v>
      </c>
      <c r="D1017" s="11" t="s">
        <v>1131</v>
      </c>
      <c r="E1017" s="48" t="s">
        <v>31</v>
      </c>
      <c r="F1017" s="48" t="s">
        <v>74</v>
      </c>
      <c r="G1017" s="11" t="s">
        <v>64</v>
      </c>
      <c r="H1017" s="11" t="s">
        <v>75</v>
      </c>
      <c r="I1017" s="11">
        <v>1299</v>
      </c>
      <c r="J1017" s="49" t="str">
        <f>VLOOKUP(Table1[[#This Row],[Psoft No]],[1]Roster!$C$1:$AJ$1369,9,0)</f>
        <v>Night Shift</v>
      </c>
      <c r="K1017" s="49" t="s">
        <v>76</v>
      </c>
      <c r="L1017" s="49" t="str">
        <f>VLOOKUP(Table1[[#This Row],[Psoft No]],[1]Roster!$C$1:$AJ$1369,11,0)</f>
        <v>Thursday</v>
      </c>
      <c r="M1017" s="49" t="str">
        <f>VLOOKUP(Table1[[#This Row],[Psoft No]],[1]Roster!$C$1:$AJ$1369,12,0)</f>
        <v>Friday</v>
      </c>
      <c r="N1017" s="48" t="s">
        <v>86</v>
      </c>
      <c r="O1017" s="49" t="s">
        <v>37</v>
      </c>
      <c r="P1017" s="11" t="s">
        <v>80</v>
      </c>
      <c r="Q1017" s="11" t="s">
        <v>87</v>
      </c>
      <c r="R1017" s="49" t="s">
        <v>622</v>
      </c>
      <c r="S1017" s="11" t="s">
        <v>623</v>
      </c>
      <c r="T1017" s="126" t="str">
        <f>IF(COUNTIFS('DWD RAW File'!$E:$E,$B1017,'DWD RAW File'!$AF:$AF,$C$1)&gt;0, IF(COUNTIFS('DWD RAW File'!$E:$E,$B1017,'DWD RAW File'!$AF:$AF,$C$1,'DWD RAW File'!$AB:$AB,"Present")&gt;0,"6th Day OT","OFF"), IF(COUNTIFS('DWD RAW File'!$E:$E,$B1017,'DWD RAW File'!$AG:$AG,$C$1)&gt;0, IF(COUNTIFS('DWD RAW File'!$E:$E,$B1017,'DWD RAW File'!$AG:$AG,$C$1,'DWD RAW File'!$AB:$AB,"Present")&gt;0,"7th Day OT","OFF"), IF(COUNTIFS('DWD RAW File'!$E:$E,$B1017,'DWD RAW File'!$AB:$AB,"Present")&gt;0, "P", IF(COUNTIFS('DWD RAW File'!$E:$E,$B1017,'DWD RAW File'!$AB:$AB,"Not Present",'DWD RAW File'!$AK:$AK,"&lt;&gt;")&gt;0, _xlfn.XLOOKUP($B1017,'DWD RAW File'!$E:$E,'DWD RAW File'!$AK:$AK,""), IF(COUNTIFS('DWD RAW File'!$E:$E,$B1017,'DWD RAW File'!$AB:$AB,"Not Present",'DWD RAW File'!$AL:$AL,"&lt;&gt;")&gt;0, _xlfn.XLOOKUP($B1017,'DWD RAW File'!$E:$E,'DWD RAW File'!$AL:$AL,""), "AB")))))</f>
        <v>P</v>
      </c>
      <c r="U1017" s="97"/>
      <c r="V1017" s="51">
        <v>45565</v>
      </c>
      <c r="W1017" s="49" t="s">
        <v>1562</v>
      </c>
      <c r="X1017" s="121" t="str">
        <f>VLOOKUP(Table1[[#This Row],[Psoft No]],[2]Roster_1788384531598!$E$1:$AU$1334,28,0)</f>
        <v>Thursday</v>
      </c>
      <c r="Y1017" s="121" t="b">
        <f>Table1[[#This Row],[Column1]]=Table1[[#This Row],[OFF1]]</f>
        <v>1</v>
      </c>
    </row>
    <row r="1018" spans="1:25" ht="13" hidden="1" customHeight="1">
      <c r="A1018" s="11">
        <v>1013</v>
      </c>
      <c r="B1018" s="47">
        <v>204013686</v>
      </c>
      <c r="C1018" s="87" t="s">
        <v>1132</v>
      </c>
      <c r="D1018" s="11" t="s">
        <v>1133</v>
      </c>
      <c r="E1018" s="48" t="s">
        <v>31</v>
      </c>
      <c r="F1018" s="48" t="s">
        <v>74</v>
      </c>
      <c r="G1018" s="11" t="s">
        <v>64</v>
      </c>
      <c r="H1018" s="11" t="s">
        <v>75</v>
      </c>
      <c r="I1018" s="11">
        <v>1299</v>
      </c>
      <c r="J1018" s="49" t="str">
        <f>VLOOKUP(Table1[[#This Row],[Psoft No]],[1]Roster!$C$1:$AJ$1369,9,0)</f>
        <v>Day Shift</v>
      </c>
      <c r="K1018" s="49" t="s">
        <v>76</v>
      </c>
      <c r="L1018" s="49" t="s">
        <v>36</v>
      </c>
      <c r="M1018" s="49" t="str">
        <f>VLOOKUP(Table1[[#This Row],[Psoft No]],[1]Roster!$C$1:$AJ$1369,12,0)</f>
        <v>Thursday</v>
      </c>
      <c r="N1018" s="48" t="s">
        <v>79</v>
      </c>
      <c r="O1018" s="49" t="s">
        <v>37</v>
      </c>
      <c r="P1018" s="11" t="s">
        <v>80</v>
      </c>
      <c r="Q1018" s="11" t="s">
        <v>81</v>
      </c>
      <c r="R1018" s="11" t="s">
        <v>634</v>
      </c>
      <c r="S1018" s="11" t="s">
        <v>2652</v>
      </c>
      <c r="T1018" s="126" t="s">
        <v>1</v>
      </c>
      <c r="U1018" s="97" t="s">
        <v>2930</v>
      </c>
      <c r="V1018" s="51">
        <v>45551</v>
      </c>
      <c r="W1018" s="49" t="s">
        <v>1561</v>
      </c>
      <c r="X1018" s="121" t="str">
        <f>VLOOKUP(Table1[[#This Row],[Psoft No]],[2]Roster_1788384531598!$E$1:$AU$1334,28,0)</f>
        <v>Wednesday</v>
      </c>
      <c r="Y1018" s="121" t="b">
        <f>Table1[[#This Row],[Column1]]=Table1[[#This Row],[OFF1]]</f>
        <v>0</v>
      </c>
    </row>
    <row r="1019" spans="1:25" ht="13" hidden="1" customHeight="1">
      <c r="A1019" s="11">
        <v>1014</v>
      </c>
      <c r="B1019" s="47">
        <v>204868502</v>
      </c>
      <c r="C1019" s="87" t="s">
        <v>2353</v>
      </c>
      <c r="D1019" s="11" t="s">
        <v>2354</v>
      </c>
      <c r="E1019" s="48" t="s">
        <v>31</v>
      </c>
      <c r="F1019" s="48" t="s">
        <v>74</v>
      </c>
      <c r="G1019" s="11" t="s">
        <v>64</v>
      </c>
      <c r="H1019" s="11" t="s">
        <v>75</v>
      </c>
      <c r="I1019" s="11">
        <v>1299</v>
      </c>
      <c r="J1019" s="49" t="str">
        <f>VLOOKUP(Table1[[#This Row],[Psoft No]],[1]Roster!$C$1:$AJ$1369,9,0)</f>
        <v>Day Shift</v>
      </c>
      <c r="K1019" s="49" t="s">
        <v>76</v>
      </c>
      <c r="L1019" s="49" t="s">
        <v>36</v>
      </c>
      <c r="M1019" s="49" t="str">
        <f>VLOOKUP(Table1[[#This Row],[Psoft No]],[1]Roster!$C$1:$AJ$1369,12,0)</f>
        <v>Thursday</v>
      </c>
      <c r="N1019" s="48" t="s">
        <v>86</v>
      </c>
      <c r="O1019" s="49" t="s">
        <v>37</v>
      </c>
      <c r="P1019" s="11" t="s">
        <v>80</v>
      </c>
      <c r="Q1019" s="11" t="s">
        <v>90</v>
      </c>
      <c r="R1019" s="11" t="s">
        <v>1055</v>
      </c>
      <c r="S1019" s="11" t="s">
        <v>2651</v>
      </c>
      <c r="T1019" s="126" t="s">
        <v>1</v>
      </c>
      <c r="U1019" s="97" t="s">
        <v>2930</v>
      </c>
      <c r="V1019" s="51">
        <v>45894</v>
      </c>
      <c r="W1019" s="49" t="s">
        <v>1562</v>
      </c>
      <c r="X1019" s="121" t="str">
        <f>VLOOKUP(Table1[[#This Row],[Psoft No]],[2]Roster_1788384531598!$E$1:$AU$1334,28,0)</f>
        <v>Wednesday</v>
      </c>
      <c r="Y1019" s="121" t="b">
        <f>Table1[[#This Row],[Column1]]=Table1[[#This Row],[OFF1]]</f>
        <v>0</v>
      </c>
    </row>
    <row r="1020" spans="1:25" ht="13" hidden="1" customHeight="1">
      <c r="A1020" s="11">
        <v>1015</v>
      </c>
      <c r="B1020" s="47">
        <v>203881662</v>
      </c>
      <c r="C1020" s="87" t="s">
        <v>1134</v>
      </c>
      <c r="D1020" s="11" t="s">
        <v>1135</v>
      </c>
      <c r="E1020" s="48" t="s">
        <v>31</v>
      </c>
      <c r="F1020" s="48" t="s">
        <v>74</v>
      </c>
      <c r="G1020" s="11" t="s">
        <v>64</v>
      </c>
      <c r="H1020" s="11" t="s">
        <v>75</v>
      </c>
      <c r="I1020" s="11">
        <v>1299</v>
      </c>
      <c r="J1020" s="49" t="str">
        <f>VLOOKUP(Table1[[#This Row],[Psoft No]],[1]Roster!$C$1:$AJ$1369,9,0)</f>
        <v>Day Shift</v>
      </c>
      <c r="K1020" s="49" t="s">
        <v>76</v>
      </c>
      <c r="L1020" s="49" t="str">
        <f>VLOOKUP(Table1[[#This Row],[Psoft No]],[1]Roster!$C$1:$AJ$1369,11,0)</f>
        <v>Saturday</v>
      </c>
      <c r="M1020" s="49" t="str">
        <f>VLOOKUP(Table1[[#This Row],[Psoft No]],[1]Roster!$C$1:$AJ$1369,12,0)</f>
        <v>Sunday</v>
      </c>
      <c r="N1020" s="48" t="s">
        <v>79</v>
      </c>
      <c r="O1020" s="49" t="s">
        <v>37</v>
      </c>
      <c r="P1020" s="11" t="s">
        <v>80</v>
      </c>
      <c r="Q1020" s="11" t="s">
        <v>81</v>
      </c>
      <c r="R1020" s="11" t="s">
        <v>2773</v>
      </c>
      <c r="S1020" s="11" t="s">
        <v>2774</v>
      </c>
      <c r="T1020" s="126" t="str">
        <f>IF(COUNTIFS('DWD RAW File'!$E:$E,$B1020,'DWD RAW File'!$AF:$AF,$C$1)&gt;0, IF(COUNTIFS('DWD RAW File'!$E:$E,$B1020,'DWD RAW File'!$AF:$AF,$C$1,'DWD RAW File'!$AB:$AB,"Present")&gt;0,"6th Day OT","OFF"), IF(COUNTIFS('DWD RAW File'!$E:$E,$B1020,'DWD RAW File'!$AG:$AG,$C$1)&gt;0, IF(COUNTIFS('DWD RAW File'!$E:$E,$B1020,'DWD RAW File'!$AG:$AG,$C$1,'DWD RAW File'!$AB:$AB,"Present")&gt;0,"7th Day OT","OFF"), IF(COUNTIFS('DWD RAW File'!$E:$E,$B1020,'DWD RAW File'!$AB:$AB,"Present")&gt;0, "P", IF(COUNTIFS('DWD RAW File'!$E:$E,$B1020,'DWD RAW File'!$AB:$AB,"Not Present",'DWD RAW File'!$AK:$AK,"&lt;&gt;")&gt;0, _xlfn.XLOOKUP($B1020,'DWD RAW File'!$E:$E,'DWD RAW File'!$AK:$AK,""), IF(COUNTIFS('DWD RAW File'!$E:$E,$B1020,'DWD RAW File'!$AB:$AB,"Not Present",'DWD RAW File'!$AL:$AL,"&lt;&gt;")&gt;0, _xlfn.XLOOKUP($B1020,'DWD RAW File'!$E:$E,'DWD RAW File'!$AL:$AL,""), "AB")))))</f>
        <v>P</v>
      </c>
      <c r="U1020" s="97"/>
      <c r="V1020" s="51">
        <v>45530</v>
      </c>
      <c r="W1020" s="49" t="s">
        <v>1562</v>
      </c>
      <c r="X1020" s="121" t="str">
        <f>VLOOKUP(Table1[[#This Row],[Psoft No]],[2]Roster_1788384531598!$E$1:$AU$1334,28,0)</f>
        <v>Saturday</v>
      </c>
      <c r="Y1020" s="121" t="b">
        <f>Table1[[#This Row],[Column1]]=Table1[[#This Row],[OFF1]]</f>
        <v>1</v>
      </c>
    </row>
    <row r="1021" spans="1:25" ht="13" hidden="1" customHeight="1">
      <c r="A1021" s="11">
        <v>1016</v>
      </c>
      <c r="B1021" s="47">
        <v>203851101</v>
      </c>
      <c r="C1021" s="87" t="s">
        <v>1136</v>
      </c>
      <c r="D1021" s="11" t="s">
        <v>1137</v>
      </c>
      <c r="E1021" s="48" t="s">
        <v>31</v>
      </c>
      <c r="F1021" s="48" t="s">
        <v>74</v>
      </c>
      <c r="G1021" s="11" t="s">
        <v>64</v>
      </c>
      <c r="H1021" s="11" t="s">
        <v>75</v>
      </c>
      <c r="I1021" s="11">
        <v>1299</v>
      </c>
      <c r="J1021" s="49" t="str">
        <f>VLOOKUP(Table1[[#This Row],[Psoft No]],[1]Roster!$C$1:$AJ$1369,9,0)</f>
        <v>Day Shift</v>
      </c>
      <c r="K1021" s="49" t="s">
        <v>76</v>
      </c>
      <c r="L1021" s="49" t="str">
        <f>VLOOKUP(Table1[[#This Row],[Psoft No]],[1]Roster!$C$1:$AJ$1369,11,0)</f>
        <v>Saturday</v>
      </c>
      <c r="M1021" s="49" t="str">
        <f>VLOOKUP(Table1[[#This Row],[Psoft No]],[1]Roster!$C$1:$AJ$1369,12,0)</f>
        <v>Sunday</v>
      </c>
      <c r="N1021" s="48" t="s">
        <v>79</v>
      </c>
      <c r="O1021" s="49" t="s">
        <v>37</v>
      </c>
      <c r="P1021" s="11" t="s">
        <v>80</v>
      </c>
      <c r="Q1021" s="11" t="s">
        <v>81</v>
      </c>
      <c r="R1021" s="11" t="s">
        <v>1055</v>
      </c>
      <c r="S1021" s="11" t="s">
        <v>2651</v>
      </c>
      <c r="T1021" s="126" t="s">
        <v>7</v>
      </c>
      <c r="U1021" s="97"/>
      <c r="V1021" s="51">
        <v>45524</v>
      </c>
      <c r="W1021" s="49" t="s">
        <v>1564</v>
      </c>
      <c r="X1021" s="121" t="str">
        <f>VLOOKUP(Table1[[#This Row],[Psoft No]],[2]Roster_1788384531598!$E$1:$AU$1334,28,0)</f>
        <v>Saturday</v>
      </c>
      <c r="Y1021" s="121" t="b">
        <f>Table1[[#This Row],[Column1]]=Table1[[#This Row],[OFF1]]</f>
        <v>1</v>
      </c>
    </row>
    <row r="1022" spans="1:25" ht="13" hidden="1" customHeight="1">
      <c r="A1022" s="11">
        <v>1017</v>
      </c>
      <c r="B1022" s="47">
        <v>205997634</v>
      </c>
      <c r="C1022" s="87" t="s">
        <v>1138</v>
      </c>
      <c r="D1022" s="11" t="s">
        <v>1139</v>
      </c>
      <c r="E1022" s="48" t="s">
        <v>31</v>
      </c>
      <c r="F1022" s="48" t="s">
        <v>74</v>
      </c>
      <c r="G1022" s="11" t="s">
        <v>64</v>
      </c>
      <c r="H1022" s="11" t="s">
        <v>75</v>
      </c>
      <c r="I1022" s="11">
        <v>1299</v>
      </c>
      <c r="J1022" s="49" t="str">
        <f>VLOOKUP(Table1[[#This Row],[Psoft No]],[1]Roster!$C$1:$AJ$1369,9,0)</f>
        <v>Day Shift</v>
      </c>
      <c r="K1022" s="49" t="s">
        <v>76</v>
      </c>
      <c r="L1022" s="49" t="str">
        <f>VLOOKUP(Table1[[#This Row],[Psoft No]],[1]Roster!$C$1:$AJ$1369,11,0)</f>
        <v>Thursday</v>
      </c>
      <c r="M1022" s="49" t="str">
        <f>VLOOKUP(Table1[[#This Row],[Psoft No]],[1]Roster!$C$1:$AJ$1369,12,0)</f>
        <v>Friday</v>
      </c>
      <c r="N1022" s="48" t="s">
        <v>79</v>
      </c>
      <c r="O1022" s="49" t="s">
        <v>37</v>
      </c>
      <c r="P1022" s="11" t="s">
        <v>80</v>
      </c>
      <c r="Q1022" s="11" t="s">
        <v>81</v>
      </c>
      <c r="R1022" s="11" t="s">
        <v>1055</v>
      </c>
      <c r="S1022" s="11" t="s">
        <v>2651</v>
      </c>
      <c r="T1022" s="126" t="str">
        <f>IF(COUNTIFS('DWD RAW File'!$E:$E,$B1022,'DWD RAW File'!$AF:$AF,$C$1)&gt;0, IF(COUNTIFS('DWD RAW File'!$E:$E,$B1022,'DWD RAW File'!$AF:$AF,$C$1,'DWD RAW File'!$AB:$AB,"Present")&gt;0,"6th Day OT","OFF"), IF(COUNTIFS('DWD RAW File'!$E:$E,$B1022,'DWD RAW File'!$AG:$AG,$C$1)&gt;0, IF(COUNTIFS('DWD RAW File'!$E:$E,$B1022,'DWD RAW File'!$AG:$AG,$C$1,'DWD RAW File'!$AB:$AB,"Present")&gt;0,"7th Day OT","OFF"), IF(COUNTIFS('DWD RAW File'!$E:$E,$B1022,'DWD RAW File'!$AB:$AB,"Present")&gt;0, "P", IF(COUNTIFS('DWD RAW File'!$E:$E,$B1022,'DWD RAW File'!$AB:$AB,"Not Present",'DWD RAW File'!$AK:$AK,"&lt;&gt;")&gt;0, _xlfn.XLOOKUP($B1022,'DWD RAW File'!$E:$E,'DWD RAW File'!$AK:$AK,""), IF(COUNTIFS('DWD RAW File'!$E:$E,$B1022,'DWD RAW File'!$AB:$AB,"Not Present",'DWD RAW File'!$AL:$AL,"&lt;&gt;")&gt;0, _xlfn.XLOOKUP($B1022,'DWD RAW File'!$E:$E,'DWD RAW File'!$AL:$AL,""), "AB")))))</f>
        <v>P</v>
      </c>
      <c r="U1022" s="97"/>
      <c r="V1022" s="51">
        <v>45915</v>
      </c>
      <c r="W1022" s="49" t="s">
        <v>1562</v>
      </c>
      <c r="X1022" s="121" t="str">
        <f>VLOOKUP(Table1[[#This Row],[Psoft No]],[2]Roster_1788384531598!$E$1:$AU$1334,28,0)</f>
        <v>Thursday</v>
      </c>
      <c r="Y1022" s="121" t="b">
        <f>Table1[[#This Row],[Column1]]=Table1[[#This Row],[OFF1]]</f>
        <v>1</v>
      </c>
    </row>
    <row r="1023" spans="1:25" ht="13" hidden="1" customHeight="1">
      <c r="A1023" s="11">
        <v>1018</v>
      </c>
      <c r="B1023" s="47">
        <v>204967557</v>
      </c>
      <c r="C1023" s="87" t="s">
        <v>1140</v>
      </c>
      <c r="D1023" s="11" t="s">
        <v>1141</v>
      </c>
      <c r="E1023" s="48" t="s">
        <v>31</v>
      </c>
      <c r="F1023" s="48" t="s">
        <v>74</v>
      </c>
      <c r="G1023" s="11" t="s">
        <v>64</v>
      </c>
      <c r="H1023" s="11" t="s">
        <v>75</v>
      </c>
      <c r="I1023" s="11">
        <v>1299</v>
      </c>
      <c r="J1023" s="49" t="str">
        <f>VLOOKUP(Table1[[#This Row],[Psoft No]],[1]Roster!$C$1:$AJ$1369,9,0)</f>
        <v>Night Shift</v>
      </c>
      <c r="K1023" s="49" t="s">
        <v>76</v>
      </c>
      <c r="L1023" s="49" t="str">
        <f>VLOOKUP(Table1[[#This Row],[Psoft No]],[1]Roster!$C$1:$AJ$1369,11,0)</f>
        <v>Wednesday</v>
      </c>
      <c r="M1023" s="49" t="str">
        <f>VLOOKUP(Table1[[#This Row],[Psoft No]],[1]Roster!$C$1:$AJ$1369,12,0)</f>
        <v>Thursday</v>
      </c>
      <c r="N1023" s="48" t="s">
        <v>86</v>
      </c>
      <c r="O1023" s="49" t="s">
        <v>37</v>
      </c>
      <c r="P1023" s="11" t="s">
        <v>80</v>
      </c>
      <c r="Q1023" s="11" t="s">
        <v>90</v>
      </c>
      <c r="R1023" s="49" t="s">
        <v>642</v>
      </c>
      <c r="S1023" s="11" t="s">
        <v>1775</v>
      </c>
      <c r="T1023" s="126" t="str">
        <f>IF(COUNTIFS('DWD RAW File'!$E:$E,$B1023,'DWD RAW File'!$AF:$AF,$C$1)&gt;0, IF(COUNTIFS('DWD RAW File'!$E:$E,$B1023,'DWD RAW File'!$AF:$AF,$C$1,'DWD RAW File'!$AB:$AB,"Present")&gt;0,"6th Day OT","OFF"), IF(COUNTIFS('DWD RAW File'!$E:$E,$B1023,'DWD RAW File'!$AG:$AG,$C$1)&gt;0, IF(COUNTIFS('DWD RAW File'!$E:$E,$B1023,'DWD RAW File'!$AG:$AG,$C$1,'DWD RAW File'!$AB:$AB,"Present")&gt;0,"7th Day OT","OFF"), IF(COUNTIFS('DWD RAW File'!$E:$E,$B1023,'DWD RAW File'!$AB:$AB,"Present")&gt;0, "P", IF(COUNTIFS('DWD RAW File'!$E:$E,$B1023,'DWD RAW File'!$AB:$AB,"Not Present",'DWD RAW File'!$AK:$AK,"&lt;&gt;")&gt;0, _xlfn.XLOOKUP($B1023,'DWD RAW File'!$E:$E,'DWD RAW File'!$AK:$AK,""), IF(COUNTIFS('DWD RAW File'!$E:$E,$B1023,'DWD RAW File'!$AB:$AB,"Not Present",'DWD RAW File'!$AL:$AL,"&lt;&gt;")&gt;0, _xlfn.XLOOKUP($B1023,'DWD RAW File'!$E:$E,'DWD RAW File'!$AL:$AL,""), "AB")))))</f>
        <v>OFF</v>
      </c>
      <c r="U1023" s="97"/>
      <c r="V1023" s="51">
        <v>45719</v>
      </c>
      <c r="W1023" s="49" t="s">
        <v>1562</v>
      </c>
      <c r="X1023" s="121" t="str">
        <f>VLOOKUP(Table1[[#This Row],[Psoft No]],[2]Roster_1788384531598!$E$1:$AU$1334,28,0)</f>
        <v>Wednesday</v>
      </c>
      <c r="Y1023" s="121" t="b">
        <f>Table1[[#This Row],[Column1]]=Table1[[#This Row],[OFF1]]</f>
        <v>1</v>
      </c>
    </row>
    <row r="1024" spans="1:25" ht="13" hidden="1" customHeight="1">
      <c r="A1024" s="11">
        <v>1019</v>
      </c>
      <c r="B1024" s="47">
        <v>204967039</v>
      </c>
      <c r="C1024" s="87" t="s">
        <v>1142</v>
      </c>
      <c r="D1024" s="11" t="s">
        <v>1143</v>
      </c>
      <c r="E1024" s="48" t="s">
        <v>31</v>
      </c>
      <c r="F1024" s="48" t="s">
        <v>74</v>
      </c>
      <c r="G1024" s="11" t="s">
        <v>64</v>
      </c>
      <c r="H1024" s="11" t="s">
        <v>75</v>
      </c>
      <c r="I1024" s="11">
        <v>1299</v>
      </c>
      <c r="J1024" s="49" t="str">
        <f>VLOOKUP(Table1[[#This Row],[Psoft No]],[1]Roster!$C$1:$AJ$1369,9,0)</f>
        <v>Day Shift</v>
      </c>
      <c r="K1024" s="49" t="s">
        <v>76</v>
      </c>
      <c r="L1024" s="49" t="str">
        <f>VLOOKUP(Table1[[#This Row],[Psoft No]],[1]Roster!$C$1:$AJ$1369,11,0)</f>
        <v>Saturday</v>
      </c>
      <c r="M1024" s="49" t="str">
        <f>VLOOKUP(Table1[[#This Row],[Psoft No]],[1]Roster!$C$1:$AJ$1369,12,0)</f>
        <v>Sunday</v>
      </c>
      <c r="N1024" s="48" t="s">
        <v>86</v>
      </c>
      <c r="O1024" s="49" t="s">
        <v>37</v>
      </c>
      <c r="P1024" s="11" t="s">
        <v>80</v>
      </c>
      <c r="Q1024" s="11" t="s">
        <v>90</v>
      </c>
      <c r="R1024" s="49" t="s">
        <v>642</v>
      </c>
      <c r="S1024" s="11" t="s">
        <v>1775</v>
      </c>
      <c r="T1024" s="126" t="str">
        <f>IF(COUNTIFS('DWD RAW File'!$E:$E,$B1024,'DWD RAW File'!$AF:$AF,$C$1)&gt;0, IF(COUNTIFS('DWD RAW File'!$E:$E,$B1024,'DWD RAW File'!$AF:$AF,$C$1,'DWD RAW File'!$AB:$AB,"Present")&gt;0,"6th Day OT","OFF"), IF(COUNTIFS('DWD RAW File'!$E:$E,$B1024,'DWD RAW File'!$AG:$AG,$C$1)&gt;0, IF(COUNTIFS('DWD RAW File'!$E:$E,$B1024,'DWD RAW File'!$AG:$AG,$C$1,'DWD RAW File'!$AB:$AB,"Present")&gt;0,"7th Day OT","OFF"), IF(COUNTIFS('DWD RAW File'!$E:$E,$B1024,'DWD RAW File'!$AB:$AB,"Present")&gt;0, "P", IF(COUNTIFS('DWD RAW File'!$E:$E,$B1024,'DWD RAW File'!$AB:$AB,"Not Present",'DWD RAW File'!$AK:$AK,"&lt;&gt;")&gt;0, _xlfn.XLOOKUP($B1024,'DWD RAW File'!$E:$E,'DWD RAW File'!$AK:$AK,""), IF(COUNTIFS('DWD RAW File'!$E:$E,$B1024,'DWD RAW File'!$AB:$AB,"Not Present",'DWD RAW File'!$AL:$AL,"&lt;&gt;")&gt;0, _xlfn.XLOOKUP($B1024,'DWD RAW File'!$E:$E,'DWD RAW File'!$AL:$AL,""), "AB")))))</f>
        <v>P</v>
      </c>
      <c r="U1024" s="97"/>
      <c r="V1024" s="51">
        <v>45719</v>
      </c>
      <c r="W1024" s="49" t="s">
        <v>1562</v>
      </c>
      <c r="X1024" s="121" t="str">
        <f>VLOOKUP(Table1[[#This Row],[Psoft No]],[2]Roster_1788384531598!$E$1:$AU$1334,28,0)</f>
        <v>Saturday</v>
      </c>
      <c r="Y1024" s="121" t="b">
        <f>Table1[[#This Row],[Column1]]=Table1[[#This Row],[OFF1]]</f>
        <v>1</v>
      </c>
    </row>
    <row r="1025" spans="1:25" ht="13" hidden="1" customHeight="1">
      <c r="A1025" s="11">
        <v>1020</v>
      </c>
      <c r="B1025" s="47">
        <v>204967145</v>
      </c>
      <c r="C1025" s="87" t="s">
        <v>1144</v>
      </c>
      <c r="D1025" s="11" t="s">
        <v>1145</v>
      </c>
      <c r="E1025" s="48" t="s">
        <v>31</v>
      </c>
      <c r="F1025" s="48" t="s">
        <v>74</v>
      </c>
      <c r="G1025" s="11" t="s">
        <v>64</v>
      </c>
      <c r="H1025" s="11" t="s">
        <v>75</v>
      </c>
      <c r="I1025" s="11">
        <v>1299</v>
      </c>
      <c r="J1025" s="49" t="str">
        <f>VLOOKUP(Table1[[#This Row],[Psoft No]],[1]Roster!$C$1:$AJ$1369,9,0)</f>
        <v>Night Shift</v>
      </c>
      <c r="K1025" s="49" t="s">
        <v>76</v>
      </c>
      <c r="L1025" s="49" t="str">
        <f>VLOOKUP(Table1[[#This Row],[Psoft No]],[1]Roster!$C$1:$AJ$1369,11,0)</f>
        <v>Monday</v>
      </c>
      <c r="M1025" s="49" t="str">
        <f>VLOOKUP(Table1[[#This Row],[Psoft No]],[1]Roster!$C$1:$AJ$1369,12,0)</f>
        <v>Tuesday</v>
      </c>
      <c r="N1025" s="48" t="s">
        <v>86</v>
      </c>
      <c r="O1025" s="49" t="s">
        <v>37</v>
      </c>
      <c r="P1025" s="11" t="s">
        <v>80</v>
      </c>
      <c r="Q1025" s="11" t="s">
        <v>90</v>
      </c>
      <c r="R1025" s="11" t="s">
        <v>1055</v>
      </c>
      <c r="S1025" s="11" t="s">
        <v>2651</v>
      </c>
      <c r="T1025" s="126" t="str">
        <f>IF(COUNTIFS('DWD RAW File'!$E:$E,$B1025,'DWD RAW File'!$AF:$AF,$C$1)&gt;0, IF(COUNTIFS('DWD RAW File'!$E:$E,$B1025,'DWD RAW File'!$AF:$AF,$C$1,'DWD RAW File'!$AB:$AB,"Present")&gt;0,"6th Day OT","OFF"), IF(COUNTIFS('DWD RAW File'!$E:$E,$B1025,'DWD RAW File'!$AG:$AG,$C$1)&gt;0, IF(COUNTIFS('DWD RAW File'!$E:$E,$B1025,'DWD RAW File'!$AG:$AG,$C$1,'DWD RAW File'!$AB:$AB,"Present")&gt;0,"7th Day OT","OFF"), IF(COUNTIFS('DWD RAW File'!$E:$E,$B1025,'DWD RAW File'!$AB:$AB,"Present")&gt;0, "P", IF(COUNTIFS('DWD RAW File'!$E:$E,$B1025,'DWD RAW File'!$AB:$AB,"Not Present",'DWD RAW File'!$AK:$AK,"&lt;&gt;")&gt;0, _xlfn.XLOOKUP($B1025,'DWD RAW File'!$E:$E,'DWD RAW File'!$AK:$AK,""), IF(COUNTIFS('DWD RAW File'!$E:$E,$B1025,'DWD RAW File'!$AB:$AB,"Not Present",'DWD RAW File'!$AL:$AL,"&lt;&gt;")&gt;0, _xlfn.XLOOKUP($B1025,'DWD RAW File'!$E:$E,'DWD RAW File'!$AL:$AL,""), "AB")))))</f>
        <v>P</v>
      </c>
      <c r="U1025" s="97"/>
      <c r="V1025" s="51">
        <v>45719</v>
      </c>
      <c r="W1025" s="49" t="s">
        <v>1564</v>
      </c>
      <c r="X1025" s="121" t="str">
        <f>VLOOKUP(Table1[[#This Row],[Psoft No]],[2]Roster_1788384531598!$E$1:$AU$1334,28,0)</f>
        <v>Monday</v>
      </c>
      <c r="Y1025" s="121" t="b">
        <f>Table1[[#This Row],[Column1]]=Table1[[#This Row],[OFF1]]</f>
        <v>1</v>
      </c>
    </row>
    <row r="1026" spans="1:25" ht="13" hidden="1" customHeight="1">
      <c r="A1026" s="11">
        <v>1021</v>
      </c>
      <c r="B1026" s="47">
        <v>203512946</v>
      </c>
      <c r="C1026" s="87" t="s">
        <v>1146</v>
      </c>
      <c r="D1026" s="11" t="s">
        <v>1147</v>
      </c>
      <c r="E1026" s="48" t="s">
        <v>31</v>
      </c>
      <c r="F1026" s="48" t="s">
        <v>74</v>
      </c>
      <c r="G1026" s="11" t="s">
        <v>64</v>
      </c>
      <c r="H1026" s="11" t="s">
        <v>75</v>
      </c>
      <c r="I1026" s="11">
        <v>1299</v>
      </c>
      <c r="J1026" s="49" t="str">
        <f>VLOOKUP(Table1[[#This Row],[Psoft No]],[1]Roster!$C$1:$AJ$1369,9,0)</f>
        <v>Day Shift</v>
      </c>
      <c r="K1026" s="49" t="s">
        <v>76</v>
      </c>
      <c r="L1026" s="49" t="str">
        <f>VLOOKUP(Table1[[#This Row],[Psoft No]],[1]Roster!$C$1:$AJ$1369,11,0)</f>
        <v>Friday</v>
      </c>
      <c r="M1026" s="49" t="str">
        <f>VLOOKUP(Table1[[#This Row],[Psoft No]],[1]Roster!$C$1:$AJ$1369,12,0)</f>
        <v>Saturday</v>
      </c>
      <c r="N1026" s="48" t="s">
        <v>79</v>
      </c>
      <c r="O1026" s="49" t="s">
        <v>37</v>
      </c>
      <c r="P1026" s="11" t="s">
        <v>80</v>
      </c>
      <c r="Q1026" s="11" t="s">
        <v>81</v>
      </c>
      <c r="R1026" s="11" t="s">
        <v>2773</v>
      </c>
      <c r="S1026" s="11" t="s">
        <v>2774</v>
      </c>
      <c r="T1026" s="126" t="s">
        <v>7</v>
      </c>
      <c r="U1026" s="97"/>
      <c r="V1026" s="51">
        <v>45463</v>
      </c>
      <c r="W1026" s="49" t="s">
        <v>1562</v>
      </c>
      <c r="X1026" s="121" t="str">
        <f>VLOOKUP(Table1[[#This Row],[Psoft No]],[2]Roster_1788384531598!$E$1:$AU$1334,28,0)</f>
        <v>Friday</v>
      </c>
      <c r="Y1026" s="121" t="b">
        <f>Table1[[#This Row],[Column1]]=Table1[[#This Row],[OFF1]]</f>
        <v>1</v>
      </c>
    </row>
    <row r="1027" spans="1:25" ht="13" hidden="1" customHeight="1">
      <c r="A1027" s="11">
        <v>1022</v>
      </c>
      <c r="B1027" s="47">
        <v>202189563</v>
      </c>
      <c r="C1027" s="87" t="s">
        <v>1148</v>
      </c>
      <c r="D1027" s="11" t="s">
        <v>1149</v>
      </c>
      <c r="E1027" s="48" t="s">
        <v>31</v>
      </c>
      <c r="F1027" s="48" t="s">
        <v>74</v>
      </c>
      <c r="G1027" s="11" t="s">
        <v>64</v>
      </c>
      <c r="H1027" s="11" t="s">
        <v>75</v>
      </c>
      <c r="I1027" s="11">
        <v>1299</v>
      </c>
      <c r="J1027" s="49" t="str">
        <f>VLOOKUP(Table1[[#This Row],[Psoft No]],[1]Roster!$C$1:$AJ$1369,9,0)</f>
        <v>Day Shift</v>
      </c>
      <c r="K1027" s="49" t="s">
        <v>76</v>
      </c>
      <c r="L1027" s="49" t="str">
        <f>VLOOKUP(Table1[[#This Row],[Psoft No]],[1]Roster!$C$1:$AJ$1369,11,0)</f>
        <v>Tuesday</v>
      </c>
      <c r="M1027" s="49" t="str">
        <f>VLOOKUP(Table1[[#This Row],[Psoft No]],[1]Roster!$C$1:$AJ$1369,12,0)</f>
        <v>Wednesday</v>
      </c>
      <c r="N1027" s="48" t="s">
        <v>79</v>
      </c>
      <c r="O1027" s="49" t="s">
        <v>37</v>
      </c>
      <c r="P1027" s="11" t="s">
        <v>80</v>
      </c>
      <c r="Q1027" s="11" t="s">
        <v>81</v>
      </c>
      <c r="R1027" s="49" t="s">
        <v>642</v>
      </c>
      <c r="S1027" s="11" t="s">
        <v>1775</v>
      </c>
      <c r="T1027" s="126" t="str">
        <f>IF(COUNTIFS('DWD RAW File'!$E:$E,$B1027,'DWD RAW File'!$AF:$AF,$C$1)&gt;0, IF(COUNTIFS('DWD RAW File'!$E:$E,$B1027,'DWD RAW File'!$AF:$AF,$C$1,'DWD RAW File'!$AB:$AB,"Present")&gt;0,"6th Day OT","OFF"), IF(COUNTIFS('DWD RAW File'!$E:$E,$B1027,'DWD RAW File'!$AG:$AG,$C$1)&gt;0, IF(COUNTIFS('DWD RAW File'!$E:$E,$B1027,'DWD RAW File'!$AG:$AG,$C$1,'DWD RAW File'!$AB:$AB,"Present")&gt;0,"7th Day OT","OFF"), IF(COUNTIFS('DWD RAW File'!$E:$E,$B1027,'DWD RAW File'!$AB:$AB,"Present")&gt;0, "P", IF(COUNTIFS('DWD RAW File'!$E:$E,$B1027,'DWD RAW File'!$AB:$AB,"Not Present",'DWD RAW File'!$AK:$AK,"&lt;&gt;")&gt;0, _xlfn.XLOOKUP($B1027,'DWD RAW File'!$E:$E,'DWD RAW File'!$AK:$AK,""), IF(COUNTIFS('DWD RAW File'!$E:$E,$B1027,'DWD RAW File'!$AB:$AB,"Not Present",'DWD RAW File'!$AL:$AL,"&lt;&gt;")&gt;0, _xlfn.XLOOKUP($B1027,'DWD RAW File'!$E:$E,'DWD RAW File'!$AL:$AL,""), "AB")))))</f>
        <v>OFF</v>
      </c>
      <c r="U1027" s="97"/>
      <c r="V1027" s="51">
        <v>45537</v>
      </c>
      <c r="W1027" s="49" t="s">
        <v>1563</v>
      </c>
      <c r="X1027" s="121" t="str">
        <f>VLOOKUP(Table1[[#This Row],[Psoft No]],[2]Roster_1788384531598!$E$1:$AU$1334,28,0)</f>
        <v>Tuesday</v>
      </c>
      <c r="Y1027" s="121" t="b">
        <f>Table1[[#This Row],[Column1]]=Table1[[#This Row],[OFF1]]</f>
        <v>1</v>
      </c>
    </row>
    <row r="1028" spans="1:25" ht="13" hidden="1" customHeight="1">
      <c r="A1028" s="11">
        <v>1023</v>
      </c>
      <c r="B1028" s="47">
        <v>205854084</v>
      </c>
      <c r="C1028" s="87" t="s">
        <v>1150</v>
      </c>
      <c r="D1028" s="11" t="s">
        <v>1151</v>
      </c>
      <c r="E1028" s="48" t="s">
        <v>31</v>
      </c>
      <c r="F1028" s="48" t="s">
        <v>74</v>
      </c>
      <c r="G1028" s="11" t="s">
        <v>64</v>
      </c>
      <c r="H1028" s="11" t="s">
        <v>75</v>
      </c>
      <c r="I1028" s="11">
        <v>1299</v>
      </c>
      <c r="J1028" s="49" t="str">
        <f>VLOOKUP(Table1[[#This Row],[Psoft No]],[1]Roster!$C$1:$AJ$1369,9,0)</f>
        <v>Night Shift</v>
      </c>
      <c r="K1028" s="49" t="s">
        <v>76</v>
      </c>
      <c r="L1028" s="49" t="str">
        <f>VLOOKUP(Table1[[#This Row],[Psoft No]],[1]Roster!$C$1:$AJ$1369,11,0)</f>
        <v>Tuesday</v>
      </c>
      <c r="M1028" s="49" t="str">
        <f>VLOOKUP(Table1[[#This Row],[Psoft No]],[1]Roster!$C$1:$AJ$1369,12,0)</f>
        <v>Wednesday</v>
      </c>
      <c r="N1028" s="49" t="s">
        <v>79</v>
      </c>
      <c r="O1028" s="49" t="s">
        <v>37</v>
      </c>
      <c r="P1028" s="11" t="s">
        <v>80</v>
      </c>
      <c r="Q1028" s="11" t="s">
        <v>96</v>
      </c>
      <c r="R1028" s="11" t="s">
        <v>626</v>
      </c>
      <c r="S1028" s="11" t="s">
        <v>627</v>
      </c>
      <c r="T1028" s="126" t="str">
        <f>IF(COUNTIFS('DWD RAW File'!$E:$E,$B1028,'DWD RAW File'!$AF:$AF,$C$1)&gt;0, IF(COUNTIFS('DWD RAW File'!$E:$E,$B1028,'DWD RAW File'!$AF:$AF,$C$1,'DWD RAW File'!$AB:$AB,"Present")&gt;0,"6th Day OT","OFF"), IF(COUNTIFS('DWD RAW File'!$E:$E,$B1028,'DWD RAW File'!$AG:$AG,$C$1)&gt;0, IF(COUNTIFS('DWD RAW File'!$E:$E,$B1028,'DWD RAW File'!$AG:$AG,$C$1,'DWD RAW File'!$AB:$AB,"Present")&gt;0,"7th Day OT","OFF"), IF(COUNTIFS('DWD RAW File'!$E:$E,$B1028,'DWD RAW File'!$AB:$AB,"Present")&gt;0, "P", IF(COUNTIFS('DWD RAW File'!$E:$E,$B1028,'DWD RAW File'!$AB:$AB,"Not Present",'DWD RAW File'!$AK:$AK,"&lt;&gt;")&gt;0, _xlfn.XLOOKUP($B1028,'DWD RAW File'!$E:$E,'DWD RAW File'!$AK:$AK,""), IF(COUNTIFS('DWD RAW File'!$E:$E,$B1028,'DWD RAW File'!$AB:$AB,"Not Present",'DWD RAW File'!$AL:$AL,"&lt;&gt;")&gt;0, _xlfn.XLOOKUP($B1028,'DWD RAW File'!$E:$E,'DWD RAW File'!$AL:$AL,""), "AB")))))</f>
        <v>OFF</v>
      </c>
      <c r="U1028" s="97"/>
      <c r="V1028" s="51">
        <v>45894</v>
      </c>
      <c r="W1028" s="49" t="s">
        <v>1562</v>
      </c>
      <c r="X1028" s="121" t="str">
        <f>VLOOKUP(Table1[[#This Row],[Psoft No]],[2]Roster_1788384531598!$E$1:$AU$1334,28,0)</f>
        <v>Tuesday</v>
      </c>
      <c r="Y1028" s="121" t="b">
        <f>Table1[[#This Row],[Column1]]=Table1[[#This Row],[OFF1]]</f>
        <v>1</v>
      </c>
    </row>
    <row r="1029" spans="1:25" ht="13" hidden="1" customHeight="1">
      <c r="A1029" s="11">
        <v>1024</v>
      </c>
      <c r="B1029" s="47">
        <v>106268302</v>
      </c>
      <c r="C1029" s="87" t="s">
        <v>1152</v>
      </c>
      <c r="D1029" s="11" t="s">
        <v>1153</v>
      </c>
      <c r="E1029" s="48" t="s">
        <v>34</v>
      </c>
      <c r="F1029" s="48" t="s">
        <v>74</v>
      </c>
      <c r="G1029" s="11" t="s">
        <v>64</v>
      </c>
      <c r="H1029" s="11" t="s">
        <v>75</v>
      </c>
      <c r="I1029" s="11">
        <v>1299</v>
      </c>
      <c r="J1029" s="49" t="str">
        <f>VLOOKUP(Table1[[#This Row],[Psoft No]],[1]Roster!$C$1:$AJ$1369,9,0)</f>
        <v>Day Shift</v>
      </c>
      <c r="K1029" s="49" t="s">
        <v>76</v>
      </c>
      <c r="L1029" s="49" t="str">
        <f>VLOOKUP(Table1[[#This Row],[Psoft No]],[1]Roster!$C$1:$AJ$1369,11,0)</f>
        <v>Friday</v>
      </c>
      <c r="M1029" s="49" t="str">
        <f>VLOOKUP(Table1[[#This Row],[Psoft No]],[1]Roster!$C$1:$AJ$1369,12,0)</f>
        <v>Saturday</v>
      </c>
      <c r="N1029" s="48" t="s">
        <v>97</v>
      </c>
      <c r="O1029" s="49" t="s">
        <v>37</v>
      </c>
      <c r="P1029" s="11" t="s">
        <v>80</v>
      </c>
      <c r="Q1029" s="11" t="s">
        <v>98</v>
      </c>
      <c r="R1029" s="11" t="s">
        <v>634</v>
      </c>
      <c r="S1029" s="11" t="s">
        <v>2652</v>
      </c>
      <c r="T1029" s="126" t="str">
        <f>IF(COUNTIFS('DWD RAW File'!$E:$E,$B1029,'DWD RAW File'!$AF:$AF,$C$1)&gt;0, IF(COUNTIFS('DWD RAW File'!$E:$E,$B1029,'DWD RAW File'!$AF:$AF,$C$1,'DWD RAW File'!$AB:$AB,"Present")&gt;0,"6th Day OT","OFF"), IF(COUNTIFS('DWD RAW File'!$E:$E,$B1029,'DWD RAW File'!$AG:$AG,$C$1)&gt;0, IF(COUNTIFS('DWD RAW File'!$E:$E,$B1029,'DWD RAW File'!$AG:$AG,$C$1,'DWD RAW File'!$AB:$AB,"Present")&gt;0,"7th Day OT","OFF"), IF(COUNTIFS('DWD RAW File'!$E:$E,$B1029,'DWD RAW File'!$AB:$AB,"Present")&gt;0, "P", IF(COUNTIFS('DWD RAW File'!$E:$E,$B1029,'DWD RAW File'!$AB:$AB,"Not Present",'DWD RAW File'!$AK:$AK,"&lt;&gt;")&gt;0, _xlfn.XLOOKUP($B1029,'DWD RAW File'!$E:$E,'DWD RAW File'!$AK:$AK,""), IF(COUNTIFS('DWD RAW File'!$E:$E,$B1029,'DWD RAW File'!$AB:$AB,"Not Present",'DWD RAW File'!$AL:$AL,"&lt;&gt;")&gt;0, _xlfn.XLOOKUP($B1029,'DWD RAW File'!$E:$E,'DWD RAW File'!$AL:$AL,""), "AB")))))</f>
        <v>P</v>
      </c>
      <c r="U1029" s="97"/>
      <c r="V1029" s="51">
        <v>44839</v>
      </c>
      <c r="W1029" s="49" t="s">
        <v>1566</v>
      </c>
      <c r="X1029" s="121" t="str">
        <f>VLOOKUP(Table1[[#This Row],[Psoft No]],[2]Roster_1788384531598!$E$1:$AU$1334,28,0)</f>
        <v>Friday</v>
      </c>
      <c r="Y1029" s="121" t="b">
        <f>Table1[[#This Row],[Column1]]=Table1[[#This Row],[OFF1]]</f>
        <v>1</v>
      </c>
    </row>
    <row r="1030" spans="1:25" ht="13" hidden="1" customHeight="1">
      <c r="A1030" s="11">
        <v>1025</v>
      </c>
      <c r="B1030" s="47">
        <v>206915472</v>
      </c>
      <c r="C1030" s="87" t="s">
        <v>1862</v>
      </c>
      <c r="D1030" s="11" t="s">
        <v>1856</v>
      </c>
      <c r="E1030" s="48" t="s">
        <v>31</v>
      </c>
      <c r="F1030" s="48" t="s">
        <v>74</v>
      </c>
      <c r="G1030" s="11" t="s">
        <v>64</v>
      </c>
      <c r="H1030" s="11" t="s">
        <v>75</v>
      </c>
      <c r="I1030" s="11">
        <v>1299</v>
      </c>
      <c r="J1030" s="49" t="str">
        <f>VLOOKUP(Table1[[#This Row],[Psoft No]],[1]Roster!$C$1:$AJ$1369,9,0)</f>
        <v>Night Shift</v>
      </c>
      <c r="K1030" s="49" t="s">
        <v>76</v>
      </c>
      <c r="L1030" s="49" t="str">
        <f>VLOOKUP(Table1[[#This Row],[Psoft No]],[1]Roster!$C$1:$AJ$1369,11,0)</f>
        <v>Friday</v>
      </c>
      <c r="M1030" s="49" t="str">
        <f>VLOOKUP(Table1[[#This Row],[Psoft No]],[1]Roster!$C$1:$AJ$1369,12,0)</f>
        <v>Saturday</v>
      </c>
      <c r="N1030" s="49" t="s">
        <v>89</v>
      </c>
      <c r="O1030" s="49" t="s">
        <v>37</v>
      </c>
      <c r="P1030" s="11" t="s">
        <v>80</v>
      </c>
      <c r="Q1030" s="11" t="s">
        <v>90</v>
      </c>
      <c r="R1030" s="49" t="s">
        <v>622</v>
      </c>
      <c r="S1030" s="11" t="s">
        <v>623</v>
      </c>
      <c r="T1030" s="126" t="str">
        <f>IF(COUNTIFS('DWD RAW File'!$E:$E,$B1030,'DWD RAW File'!$AF:$AF,$C$1)&gt;0, IF(COUNTIFS('DWD RAW File'!$E:$E,$B1030,'DWD RAW File'!$AF:$AF,$C$1,'DWD RAW File'!$AB:$AB,"Present")&gt;0,"6th Day OT","OFF"), IF(COUNTIFS('DWD RAW File'!$E:$E,$B1030,'DWD RAW File'!$AG:$AG,$C$1)&gt;0, IF(COUNTIFS('DWD RAW File'!$E:$E,$B1030,'DWD RAW File'!$AG:$AG,$C$1,'DWD RAW File'!$AB:$AB,"Present")&gt;0,"7th Day OT","OFF"), IF(COUNTIFS('DWD RAW File'!$E:$E,$B1030,'DWD RAW File'!$AB:$AB,"Present")&gt;0, "P", IF(COUNTIFS('DWD RAW File'!$E:$E,$B1030,'DWD RAW File'!$AB:$AB,"Not Present",'DWD RAW File'!$AK:$AK,"&lt;&gt;")&gt;0, _xlfn.XLOOKUP($B1030,'DWD RAW File'!$E:$E,'DWD RAW File'!$AK:$AK,""), IF(COUNTIFS('DWD RAW File'!$E:$E,$B1030,'DWD RAW File'!$AB:$AB,"Not Present",'DWD RAW File'!$AL:$AL,"&lt;&gt;")&gt;0, _xlfn.XLOOKUP($B1030,'DWD RAW File'!$E:$E,'DWD RAW File'!$AL:$AL,""), "AB")))))</f>
        <v>P</v>
      </c>
      <c r="U1030" s="97"/>
      <c r="V1030" s="51">
        <v>46034</v>
      </c>
      <c r="W1030" s="49" t="s">
        <v>1562</v>
      </c>
      <c r="X1030" s="121" t="str">
        <f>VLOOKUP(Table1[[#This Row],[Psoft No]],[2]Roster_1788384531598!$E$1:$AU$1334,28,0)</f>
        <v>Friday</v>
      </c>
      <c r="Y1030" s="121" t="b">
        <f>Table1[[#This Row],[Column1]]=Table1[[#This Row],[OFF1]]</f>
        <v>1</v>
      </c>
    </row>
    <row r="1031" spans="1:25" ht="13" hidden="1" customHeight="1">
      <c r="A1031" s="11">
        <v>1026</v>
      </c>
      <c r="B1031" s="47">
        <v>206129616</v>
      </c>
      <c r="C1031" s="87" t="s">
        <v>1154</v>
      </c>
      <c r="D1031" s="11" t="s">
        <v>1155</v>
      </c>
      <c r="E1031" s="48" t="s">
        <v>31</v>
      </c>
      <c r="F1031" s="48" t="s">
        <v>74</v>
      </c>
      <c r="G1031" s="11" t="s">
        <v>64</v>
      </c>
      <c r="H1031" s="11" t="s">
        <v>75</v>
      </c>
      <c r="I1031" s="11">
        <v>1299</v>
      </c>
      <c r="J1031" s="49" t="str">
        <f>VLOOKUP(Table1[[#This Row],[Psoft No]],[1]Roster!$C$1:$AJ$1369,9,0)</f>
        <v>Day Shift</v>
      </c>
      <c r="K1031" s="49" t="s">
        <v>76</v>
      </c>
      <c r="L1031" s="49" t="str">
        <f>VLOOKUP(Table1[[#This Row],[Psoft No]],[1]Roster!$C$1:$AJ$1369,11,0)</f>
        <v>Tuesday</v>
      </c>
      <c r="M1031" s="49" t="str">
        <f>VLOOKUP(Table1[[#This Row],[Psoft No]],[1]Roster!$C$1:$AJ$1369,12,0)</f>
        <v>Wednesday</v>
      </c>
      <c r="N1031" s="48" t="s">
        <v>79</v>
      </c>
      <c r="O1031" s="49" t="s">
        <v>37</v>
      </c>
      <c r="P1031" s="11" t="s">
        <v>80</v>
      </c>
      <c r="Q1031" s="11" t="s">
        <v>81</v>
      </c>
      <c r="R1031" s="49" t="s">
        <v>642</v>
      </c>
      <c r="S1031" s="11" t="s">
        <v>1775</v>
      </c>
      <c r="T1031" s="126" t="str">
        <f>IF(COUNTIFS('DWD RAW File'!$E:$E,$B1031,'DWD RAW File'!$AF:$AF,$C$1)&gt;0, IF(COUNTIFS('DWD RAW File'!$E:$E,$B1031,'DWD RAW File'!$AF:$AF,$C$1,'DWD RAW File'!$AB:$AB,"Present")&gt;0,"6th Day OT","OFF"), IF(COUNTIFS('DWD RAW File'!$E:$E,$B1031,'DWD RAW File'!$AG:$AG,$C$1)&gt;0, IF(COUNTIFS('DWD RAW File'!$E:$E,$B1031,'DWD RAW File'!$AG:$AG,$C$1,'DWD RAW File'!$AB:$AB,"Present")&gt;0,"7th Day OT","OFF"), IF(COUNTIFS('DWD RAW File'!$E:$E,$B1031,'DWD RAW File'!$AB:$AB,"Present")&gt;0, "P", IF(COUNTIFS('DWD RAW File'!$E:$E,$B1031,'DWD RAW File'!$AB:$AB,"Not Present",'DWD RAW File'!$AK:$AK,"&lt;&gt;")&gt;0, _xlfn.XLOOKUP($B1031,'DWD RAW File'!$E:$E,'DWD RAW File'!$AK:$AK,""), IF(COUNTIFS('DWD RAW File'!$E:$E,$B1031,'DWD RAW File'!$AB:$AB,"Not Present",'DWD RAW File'!$AL:$AL,"&lt;&gt;")&gt;0, _xlfn.XLOOKUP($B1031,'DWD RAW File'!$E:$E,'DWD RAW File'!$AL:$AL,""), "AB")))))</f>
        <v>OFF</v>
      </c>
      <c r="U1031" s="97"/>
      <c r="V1031" s="51">
        <v>45929</v>
      </c>
      <c r="W1031" s="49" t="s">
        <v>1562</v>
      </c>
      <c r="X1031" s="121" t="str">
        <f>VLOOKUP(Table1[[#This Row],[Psoft No]],[2]Roster_1788384531598!$E$1:$AU$1334,28,0)</f>
        <v>Tuesday</v>
      </c>
      <c r="Y1031" s="121" t="b">
        <f>Table1[[#This Row],[Column1]]=Table1[[#This Row],[OFF1]]</f>
        <v>1</v>
      </c>
    </row>
    <row r="1032" spans="1:25" ht="13" hidden="1" customHeight="1">
      <c r="A1032" s="11">
        <v>1027</v>
      </c>
      <c r="B1032" s="47">
        <v>204951315</v>
      </c>
      <c r="C1032" s="87" t="s">
        <v>2355</v>
      </c>
      <c r="D1032" s="11" t="s">
        <v>2356</v>
      </c>
      <c r="E1032" s="48" t="s">
        <v>31</v>
      </c>
      <c r="F1032" s="48" t="s">
        <v>74</v>
      </c>
      <c r="G1032" s="11" t="s">
        <v>64</v>
      </c>
      <c r="H1032" s="11" t="s">
        <v>75</v>
      </c>
      <c r="I1032" s="11">
        <v>1299</v>
      </c>
      <c r="J1032" s="49" t="str">
        <f>VLOOKUP(Table1[[#This Row],[Psoft No]],[1]Roster!$C$1:$AJ$1369,9,0)</f>
        <v>Day Shift</v>
      </c>
      <c r="K1032" s="49" t="s">
        <v>76</v>
      </c>
      <c r="L1032" s="49" t="str">
        <f>VLOOKUP(Table1[[#This Row],[Psoft No]],[1]Roster!$C$1:$AJ$1369,11,0)</f>
        <v>Monday</v>
      </c>
      <c r="M1032" s="49" t="str">
        <f>VLOOKUP(Table1[[#This Row],[Psoft No]],[1]Roster!$C$1:$AJ$1369,12,0)</f>
        <v>Tuesday</v>
      </c>
      <c r="N1032" s="48" t="s">
        <v>86</v>
      </c>
      <c r="O1032" s="49" t="s">
        <v>37</v>
      </c>
      <c r="P1032" s="11" t="s">
        <v>80</v>
      </c>
      <c r="Q1032" s="11" t="s">
        <v>90</v>
      </c>
      <c r="R1032" s="49" t="s">
        <v>642</v>
      </c>
      <c r="S1032" s="11" t="s">
        <v>1775</v>
      </c>
      <c r="T1032" s="126" t="str">
        <f>IF(COUNTIFS('DWD RAW File'!$E:$E,$B1032,'DWD RAW File'!$AF:$AF,$C$1)&gt;0, IF(COUNTIFS('DWD RAW File'!$E:$E,$B1032,'DWD RAW File'!$AF:$AF,$C$1,'DWD RAW File'!$AB:$AB,"Present")&gt;0,"6th Day OT","OFF"), IF(COUNTIFS('DWD RAW File'!$E:$E,$B1032,'DWD RAW File'!$AG:$AG,$C$1)&gt;0, IF(COUNTIFS('DWD RAW File'!$E:$E,$B1032,'DWD RAW File'!$AG:$AG,$C$1,'DWD RAW File'!$AB:$AB,"Present")&gt;0,"7th Day OT","OFF"), IF(COUNTIFS('DWD RAW File'!$E:$E,$B1032,'DWD RAW File'!$AB:$AB,"Present")&gt;0, "P", IF(COUNTIFS('DWD RAW File'!$E:$E,$B1032,'DWD RAW File'!$AB:$AB,"Not Present",'DWD RAW File'!$AK:$AK,"&lt;&gt;")&gt;0, _xlfn.XLOOKUP($B1032,'DWD RAW File'!$E:$E,'DWD RAW File'!$AK:$AK,""), IF(COUNTIFS('DWD RAW File'!$E:$E,$B1032,'DWD RAW File'!$AB:$AB,"Not Present",'DWD RAW File'!$AL:$AL,"&lt;&gt;")&gt;0, _xlfn.XLOOKUP($B1032,'DWD RAW File'!$E:$E,'DWD RAW File'!$AL:$AL,""), "AB")))))</f>
        <v>P</v>
      </c>
      <c r="U1032" s="97"/>
      <c r="V1032" s="51">
        <v>45719</v>
      </c>
      <c r="W1032" s="49" t="s">
        <v>1562</v>
      </c>
      <c r="X1032" s="121" t="str">
        <f>VLOOKUP(Table1[[#This Row],[Psoft No]],[2]Roster_1788384531598!$E$1:$AU$1334,28,0)</f>
        <v>Monday</v>
      </c>
      <c r="Y1032" s="121" t="b">
        <f>Table1[[#This Row],[Column1]]=Table1[[#This Row],[OFF1]]</f>
        <v>1</v>
      </c>
    </row>
    <row r="1033" spans="1:25" ht="13" hidden="1" customHeight="1">
      <c r="A1033" s="11">
        <v>1028</v>
      </c>
      <c r="B1033" s="47">
        <v>204009351</v>
      </c>
      <c r="C1033" s="87" t="s">
        <v>1156</v>
      </c>
      <c r="D1033" s="11" t="s">
        <v>1157</v>
      </c>
      <c r="E1033" s="48" t="s">
        <v>31</v>
      </c>
      <c r="F1033" s="48" t="s">
        <v>74</v>
      </c>
      <c r="G1033" s="11" t="s">
        <v>64</v>
      </c>
      <c r="H1033" s="11" t="s">
        <v>75</v>
      </c>
      <c r="I1033" s="11">
        <v>1299</v>
      </c>
      <c r="J1033" s="49" t="str">
        <f>VLOOKUP(Table1[[#This Row],[Psoft No]],[1]Roster!$C$1:$AJ$1369,9,0)</f>
        <v>Night Shift</v>
      </c>
      <c r="K1033" s="49" t="s">
        <v>76</v>
      </c>
      <c r="L1033" s="49" t="str">
        <f>VLOOKUP(Table1[[#This Row],[Psoft No]],[1]Roster!$C$1:$AJ$1369,11,0)</f>
        <v>Thursday</v>
      </c>
      <c r="M1033" s="49" t="str">
        <f>VLOOKUP(Table1[[#This Row],[Psoft No]],[1]Roster!$C$1:$AJ$1369,12,0)</f>
        <v>Friday</v>
      </c>
      <c r="N1033" s="48" t="s">
        <v>86</v>
      </c>
      <c r="O1033" s="49" t="s">
        <v>37</v>
      </c>
      <c r="P1033" s="11" t="s">
        <v>80</v>
      </c>
      <c r="Q1033" s="11" t="s">
        <v>90</v>
      </c>
      <c r="R1033" s="49" t="s">
        <v>642</v>
      </c>
      <c r="S1033" s="11" t="s">
        <v>1775</v>
      </c>
      <c r="T1033" s="126" t="str">
        <f>IF(COUNTIFS('DWD RAW File'!$E:$E,$B1033,'DWD RAW File'!$AF:$AF,$C$1)&gt;0, IF(COUNTIFS('DWD RAW File'!$E:$E,$B1033,'DWD RAW File'!$AF:$AF,$C$1,'DWD RAW File'!$AB:$AB,"Present")&gt;0,"6th Day OT","OFF"), IF(COUNTIFS('DWD RAW File'!$E:$E,$B1033,'DWD RAW File'!$AG:$AG,$C$1)&gt;0, IF(COUNTIFS('DWD RAW File'!$E:$E,$B1033,'DWD RAW File'!$AG:$AG,$C$1,'DWD RAW File'!$AB:$AB,"Present")&gt;0,"7th Day OT","OFF"), IF(COUNTIFS('DWD RAW File'!$E:$E,$B1033,'DWD RAW File'!$AB:$AB,"Present")&gt;0, "P", IF(COUNTIFS('DWD RAW File'!$E:$E,$B1033,'DWD RAW File'!$AB:$AB,"Not Present",'DWD RAW File'!$AK:$AK,"&lt;&gt;")&gt;0, _xlfn.XLOOKUP($B1033,'DWD RAW File'!$E:$E,'DWD RAW File'!$AK:$AK,""), IF(COUNTIFS('DWD RAW File'!$E:$E,$B1033,'DWD RAW File'!$AB:$AB,"Not Present",'DWD RAW File'!$AL:$AL,"&lt;&gt;")&gt;0, _xlfn.XLOOKUP($B1033,'DWD RAW File'!$E:$E,'DWD RAW File'!$AL:$AL,""), "AB")))))</f>
        <v>P</v>
      </c>
      <c r="U1033" s="97"/>
      <c r="V1033" s="51">
        <v>45551</v>
      </c>
      <c r="W1033" s="49" t="s">
        <v>1562</v>
      </c>
      <c r="X1033" s="121" t="str">
        <f>VLOOKUP(Table1[[#This Row],[Psoft No]],[2]Roster_1788384531598!$E$1:$AU$1334,28,0)</f>
        <v>Thursday</v>
      </c>
      <c r="Y1033" s="121" t="b">
        <f>Table1[[#This Row],[Column1]]=Table1[[#This Row],[OFF1]]</f>
        <v>1</v>
      </c>
    </row>
    <row r="1034" spans="1:25" ht="13" hidden="1" customHeight="1">
      <c r="A1034" s="11">
        <v>1029</v>
      </c>
      <c r="B1034" s="47">
        <v>203512947</v>
      </c>
      <c r="C1034" s="87" t="s">
        <v>1158</v>
      </c>
      <c r="D1034" s="11" t="s">
        <v>1159</v>
      </c>
      <c r="E1034" s="48" t="s">
        <v>31</v>
      </c>
      <c r="F1034" s="48" t="s">
        <v>74</v>
      </c>
      <c r="G1034" s="11" t="s">
        <v>64</v>
      </c>
      <c r="H1034" s="11" t="s">
        <v>75</v>
      </c>
      <c r="I1034" s="11">
        <v>1299</v>
      </c>
      <c r="J1034" s="49" t="str">
        <f>VLOOKUP(Table1[[#This Row],[Psoft No]],[1]Roster!$C$1:$AJ$1369,9,0)</f>
        <v>Night Shift</v>
      </c>
      <c r="K1034" s="49" t="s">
        <v>76</v>
      </c>
      <c r="L1034" s="49" t="str">
        <f>VLOOKUP(Table1[[#This Row],[Psoft No]],[1]Roster!$C$1:$AJ$1369,11,0)</f>
        <v>Thursday</v>
      </c>
      <c r="M1034" s="49" t="str">
        <f>VLOOKUP(Table1[[#This Row],[Psoft No]],[1]Roster!$C$1:$AJ$1369,12,0)</f>
        <v>Friday</v>
      </c>
      <c r="N1034" s="48" t="s">
        <v>79</v>
      </c>
      <c r="O1034" s="49" t="s">
        <v>37</v>
      </c>
      <c r="P1034" s="11" t="s">
        <v>80</v>
      </c>
      <c r="Q1034" s="11" t="s">
        <v>81</v>
      </c>
      <c r="R1034" s="11" t="s">
        <v>1055</v>
      </c>
      <c r="S1034" s="11" t="s">
        <v>2651</v>
      </c>
      <c r="T1034" s="126" t="str">
        <f>IF(COUNTIFS('DWD RAW File'!$E:$E,$B1034,'DWD RAW File'!$AF:$AF,$C$1)&gt;0, IF(COUNTIFS('DWD RAW File'!$E:$E,$B1034,'DWD RAW File'!$AF:$AF,$C$1,'DWD RAW File'!$AB:$AB,"Present")&gt;0,"6th Day OT","OFF"), IF(COUNTIFS('DWD RAW File'!$E:$E,$B1034,'DWD RAW File'!$AG:$AG,$C$1)&gt;0, IF(COUNTIFS('DWD RAW File'!$E:$E,$B1034,'DWD RAW File'!$AG:$AG,$C$1,'DWD RAW File'!$AB:$AB,"Present")&gt;0,"7th Day OT","OFF"), IF(COUNTIFS('DWD RAW File'!$E:$E,$B1034,'DWD RAW File'!$AB:$AB,"Present")&gt;0, "P", IF(COUNTIFS('DWD RAW File'!$E:$E,$B1034,'DWD RAW File'!$AB:$AB,"Not Present",'DWD RAW File'!$AK:$AK,"&lt;&gt;")&gt;0, _xlfn.XLOOKUP($B1034,'DWD RAW File'!$E:$E,'DWD RAW File'!$AK:$AK,""), IF(COUNTIFS('DWD RAW File'!$E:$E,$B1034,'DWD RAW File'!$AB:$AB,"Not Present",'DWD RAW File'!$AL:$AL,"&lt;&gt;")&gt;0, _xlfn.XLOOKUP($B1034,'DWD RAW File'!$E:$E,'DWD RAW File'!$AL:$AL,""), "AB")))))</f>
        <v>P</v>
      </c>
      <c r="U1034" s="97"/>
      <c r="V1034" s="51">
        <v>45463</v>
      </c>
      <c r="W1034" s="49" t="s">
        <v>1562</v>
      </c>
      <c r="X1034" s="121" t="str">
        <f>VLOOKUP(Table1[[#This Row],[Psoft No]],[2]Roster_1788384531598!$E$1:$AU$1334,28,0)</f>
        <v>Thursday</v>
      </c>
      <c r="Y1034" s="121" t="b">
        <f>Table1[[#This Row],[Column1]]=Table1[[#This Row],[OFF1]]</f>
        <v>1</v>
      </c>
    </row>
    <row r="1035" spans="1:25" ht="13" hidden="1" customHeight="1">
      <c r="A1035" s="11">
        <v>1030</v>
      </c>
      <c r="B1035" s="47">
        <v>206006426</v>
      </c>
      <c r="C1035" s="87" t="s">
        <v>1160</v>
      </c>
      <c r="D1035" s="11" t="s">
        <v>1161</v>
      </c>
      <c r="E1035" s="48" t="s">
        <v>31</v>
      </c>
      <c r="F1035" s="48" t="s">
        <v>74</v>
      </c>
      <c r="G1035" s="11" t="s">
        <v>64</v>
      </c>
      <c r="H1035" s="11" t="s">
        <v>75</v>
      </c>
      <c r="I1035" s="11">
        <v>1299</v>
      </c>
      <c r="J1035" s="49" t="str">
        <f>VLOOKUP(Table1[[#This Row],[Psoft No]],[1]Roster!$C$1:$AJ$1369,9,0)</f>
        <v>Night Shift</v>
      </c>
      <c r="K1035" s="49" t="s">
        <v>76</v>
      </c>
      <c r="L1035" s="49" t="str">
        <f>VLOOKUP(Table1[[#This Row],[Psoft No]],[1]Roster!$C$1:$AJ$1369,11,0)</f>
        <v>Saturday</v>
      </c>
      <c r="M1035" s="49" t="str">
        <f>VLOOKUP(Table1[[#This Row],[Psoft No]],[1]Roster!$C$1:$AJ$1369,12,0)</f>
        <v>Sunday</v>
      </c>
      <c r="N1035" s="48" t="s">
        <v>79</v>
      </c>
      <c r="O1035" s="49" t="s">
        <v>37</v>
      </c>
      <c r="P1035" s="11" t="s">
        <v>80</v>
      </c>
      <c r="Q1035" s="11" t="s">
        <v>81</v>
      </c>
      <c r="R1035" s="49" t="s">
        <v>2653</v>
      </c>
      <c r="S1035" s="11" t="s">
        <v>637</v>
      </c>
      <c r="T1035" s="126" t="s">
        <v>7</v>
      </c>
      <c r="U1035" s="97"/>
      <c r="V1035" s="51">
        <v>45915</v>
      </c>
      <c r="W1035" s="49" t="s">
        <v>1562</v>
      </c>
      <c r="X1035" s="121" t="str">
        <f>VLOOKUP(Table1[[#This Row],[Psoft No]],[2]Roster_1788384531598!$E$1:$AU$1334,28,0)</f>
        <v>Saturday</v>
      </c>
      <c r="Y1035" s="121" t="b">
        <f>Table1[[#This Row],[Column1]]=Table1[[#This Row],[OFF1]]</f>
        <v>1</v>
      </c>
    </row>
    <row r="1036" spans="1:25" ht="13" hidden="1" customHeight="1">
      <c r="A1036" s="11">
        <v>1031</v>
      </c>
      <c r="B1036" s="47">
        <v>206129597</v>
      </c>
      <c r="C1036" s="87" t="s">
        <v>1162</v>
      </c>
      <c r="D1036" s="11" t="s">
        <v>1163</v>
      </c>
      <c r="E1036" s="48" t="s">
        <v>31</v>
      </c>
      <c r="F1036" s="48" t="s">
        <v>74</v>
      </c>
      <c r="G1036" s="11" t="s">
        <v>64</v>
      </c>
      <c r="H1036" s="11" t="s">
        <v>75</v>
      </c>
      <c r="I1036" s="11">
        <v>1299</v>
      </c>
      <c r="J1036" s="49" t="str">
        <f>VLOOKUP(Table1[[#This Row],[Psoft No]],[1]Roster!$C$1:$AJ$1369,9,0)</f>
        <v>Day Shift</v>
      </c>
      <c r="K1036" s="49" t="s">
        <v>76</v>
      </c>
      <c r="L1036" s="49" t="str">
        <f>VLOOKUP(Table1[[#This Row],[Psoft No]],[1]Roster!$C$1:$AJ$1369,11,0)</f>
        <v>Tuesday</v>
      </c>
      <c r="M1036" s="49" t="str">
        <f>VLOOKUP(Table1[[#This Row],[Psoft No]],[1]Roster!$C$1:$AJ$1369,12,0)</f>
        <v>Wednesday</v>
      </c>
      <c r="N1036" s="48" t="s">
        <v>79</v>
      </c>
      <c r="O1036" s="49" t="s">
        <v>37</v>
      </c>
      <c r="P1036" s="11" t="s">
        <v>80</v>
      </c>
      <c r="Q1036" s="11" t="s">
        <v>81</v>
      </c>
      <c r="R1036" s="49" t="s">
        <v>642</v>
      </c>
      <c r="S1036" s="11" t="s">
        <v>1775</v>
      </c>
      <c r="T1036" s="126" t="str">
        <f>IF(COUNTIFS('DWD RAW File'!$E:$E,$B1036,'DWD RAW File'!$AF:$AF,$C$1)&gt;0, IF(COUNTIFS('DWD RAW File'!$E:$E,$B1036,'DWD RAW File'!$AF:$AF,$C$1,'DWD RAW File'!$AB:$AB,"Present")&gt;0,"6th Day OT","OFF"), IF(COUNTIFS('DWD RAW File'!$E:$E,$B1036,'DWD RAW File'!$AG:$AG,$C$1)&gt;0, IF(COUNTIFS('DWD RAW File'!$E:$E,$B1036,'DWD RAW File'!$AG:$AG,$C$1,'DWD RAW File'!$AB:$AB,"Present")&gt;0,"7th Day OT","OFF"), IF(COUNTIFS('DWD RAW File'!$E:$E,$B1036,'DWD RAW File'!$AB:$AB,"Present")&gt;0, "P", IF(COUNTIFS('DWD RAW File'!$E:$E,$B1036,'DWD RAW File'!$AB:$AB,"Not Present",'DWD RAW File'!$AK:$AK,"&lt;&gt;")&gt;0, _xlfn.XLOOKUP($B1036,'DWD RAW File'!$E:$E,'DWD RAW File'!$AK:$AK,""), IF(COUNTIFS('DWD RAW File'!$E:$E,$B1036,'DWD RAW File'!$AB:$AB,"Not Present",'DWD RAW File'!$AL:$AL,"&lt;&gt;")&gt;0, _xlfn.XLOOKUP($B1036,'DWD RAW File'!$E:$E,'DWD RAW File'!$AL:$AL,""), "AB")))))</f>
        <v>OFF</v>
      </c>
      <c r="U1036" s="97"/>
      <c r="V1036" s="51">
        <v>45929</v>
      </c>
      <c r="W1036" s="49" t="s">
        <v>1562</v>
      </c>
      <c r="X1036" s="121" t="str">
        <f>VLOOKUP(Table1[[#This Row],[Psoft No]],[2]Roster_1788384531598!$E$1:$AU$1334,28,0)</f>
        <v>Tuesday</v>
      </c>
      <c r="Y1036" s="121" t="b">
        <f>Table1[[#This Row],[Column1]]=Table1[[#This Row],[OFF1]]</f>
        <v>1</v>
      </c>
    </row>
    <row r="1037" spans="1:25" ht="13" hidden="1" customHeight="1">
      <c r="A1037" s="11">
        <v>1032</v>
      </c>
      <c r="B1037" s="47">
        <v>203522194</v>
      </c>
      <c r="C1037" s="87" t="s">
        <v>1164</v>
      </c>
      <c r="D1037" s="11" t="s">
        <v>1165</v>
      </c>
      <c r="E1037" s="48" t="s">
        <v>31</v>
      </c>
      <c r="F1037" s="48" t="s">
        <v>74</v>
      </c>
      <c r="G1037" s="11" t="s">
        <v>64</v>
      </c>
      <c r="H1037" s="11" t="s">
        <v>75</v>
      </c>
      <c r="I1037" s="11">
        <v>1299</v>
      </c>
      <c r="J1037" s="49" t="str">
        <f>VLOOKUP(Table1[[#This Row],[Psoft No]],[1]Roster!$C$1:$AJ$1369,9,0)</f>
        <v>Night Shift</v>
      </c>
      <c r="K1037" s="49" t="s">
        <v>76</v>
      </c>
      <c r="L1037" s="49" t="str">
        <f>VLOOKUP(Table1[[#This Row],[Psoft No]],[1]Roster!$C$1:$AJ$1369,11,0)</f>
        <v>Monday</v>
      </c>
      <c r="M1037" s="49" t="str">
        <f>VLOOKUP(Table1[[#This Row],[Psoft No]],[1]Roster!$C$1:$AJ$1369,12,0)</f>
        <v>Tuesday</v>
      </c>
      <c r="N1037" s="48" t="s">
        <v>86</v>
      </c>
      <c r="O1037" s="49" t="s">
        <v>37</v>
      </c>
      <c r="P1037" s="11" t="s">
        <v>80</v>
      </c>
      <c r="Q1037" s="11" t="s">
        <v>99</v>
      </c>
      <c r="R1037" s="49" t="s">
        <v>642</v>
      </c>
      <c r="S1037" s="11" t="s">
        <v>1775</v>
      </c>
      <c r="T1037" s="126" t="str">
        <f>IF(COUNTIFS('DWD RAW File'!$E:$E,$B1037,'DWD RAW File'!$AF:$AF,$C$1)&gt;0, IF(COUNTIFS('DWD RAW File'!$E:$E,$B1037,'DWD RAW File'!$AF:$AF,$C$1,'DWD RAW File'!$AB:$AB,"Present")&gt;0,"6th Day OT","OFF"), IF(COUNTIFS('DWD RAW File'!$E:$E,$B1037,'DWD RAW File'!$AG:$AG,$C$1)&gt;0, IF(COUNTIFS('DWD RAW File'!$E:$E,$B1037,'DWD RAW File'!$AG:$AG,$C$1,'DWD RAW File'!$AB:$AB,"Present")&gt;0,"7th Day OT","OFF"), IF(COUNTIFS('DWD RAW File'!$E:$E,$B1037,'DWD RAW File'!$AB:$AB,"Present")&gt;0, "P", IF(COUNTIFS('DWD RAW File'!$E:$E,$B1037,'DWD RAW File'!$AB:$AB,"Not Present",'DWD RAW File'!$AK:$AK,"&lt;&gt;")&gt;0, _xlfn.XLOOKUP($B1037,'DWD RAW File'!$E:$E,'DWD RAW File'!$AK:$AK,""), IF(COUNTIFS('DWD RAW File'!$E:$E,$B1037,'DWD RAW File'!$AB:$AB,"Not Present",'DWD RAW File'!$AL:$AL,"&lt;&gt;")&gt;0, _xlfn.XLOOKUP($B1037,'DWD RAW File'!$E:$E,'DWD RAW File'!$AL:$AL,""), "AB")))))</f>
        <v>P</v>
      </c>
      <c r="U1037" s="97"/>
      <c r="V1037" s="51">
        <v>45463</v>
      </c>
      <c r="W1037" s="49" t="s">
        <v>1564</v>
      </c>
      <c r="X1037" s="121" t="str">
        <f>VLOOKUP(Table1[[#This Row],[Psoft No]],[2]Roster_1788384531598!$E$1:$AU$1334,28,0)</f>
        <v>Monday</v>
      </c>
      <c r="Y1037" s="121" t="b">
        <f>Table1[[#This Row],[Column1]]=Table1[[#This Row],[OFF1]]</f>
        <v>1</v>
      </c>
    </row>
    <row r="1038" spans="1:25" ht="13" hidden="1" customHeight="1">
      <c r="A1038" s="11">
        <v>1033</v>
      </c>
      <c r="B1038" s="47">
        <v>204138127</v>
      </c>
      <c r="C1038" s="87" t="s">
        <v>1166</v>
      </c>
      <c r="D1038" s="11" t="s">
        <v>1167</v>
      </c>
      <c r="E1038" s="48" t="s">
        <v>31</v>
      </c>
      <c r="F1038" s="48" t="s">
        <v>74</v>
      </c>
      <c r="G1038" s="11" t="s">
        <v>64</v>
      </c>
      <c r="H1038" s="11" t="s">
        <v>75</v>
      </c>
      <c r="I1038" s="11">
        <v>1299</v>
      </c>
      <c r="J1038" s="49" t="str">
        <f>VLOOKUP(Table1[[#This Row],[Psoft No]],[1]Roster!$C$1:$AJ$1369,9,0)</f>
        <v>Day Shift</v>
      </c>
      <c r="K1038" s="49" t="s">
        <v>76</v>
      </c>
      <c r="L1038" s="49" t="str">
        <f>VLOOKUP(Table1[[#This Row],[Psoft No]],[1]Roster!$C$1:$AJ$1369,11,0)</f>
        <v>Monday</v>
      </c>
      <c r="M1038" s="49" t="str">
        <f>VLOOKUP(Table1[[#This Row],[Psoft No]],[1]Roster!$C$1:$AJ$1369,12,0)</f>
        <v>Tuesday</v>
      </c>
      <c r="N1038" s="48" t="s">
        <v>86</v>
      </c>
      <c r="O1038" s="49" t="s">
        <v>37</v>
      </c>
      <c r="P1038" s="11" t="s">
        <v>80</v>
      </c>
      <c r="Q1038" s="11" t="s">
        <v>87</v>
      </c>
      <c r="R1038" s="11" t="s">
        <v>634</v>
      </c>
      <c r="S1038" s="11" t="s">
        <v>2652</v>
      </c>
      <c r="T1038" s="126" t="str">
        <f>IF(COUNTIFS('DWD RAW File'!$E:$E,$B1038,'DWD RAW File'!$AF:$AF,$C$1)&gt;0, IF(COUNTIFS('DWD RAW File'!$E:$E,$B1038,'DWD RAW File'!$AF:$AF,$C$1,'DWD RAW File'!$AB:$AB,"Present")&gt;0,"6th Day OT","OFF"), IF(COUNTIFS('DWD RAW File'!$E:$E,$B1038,'DWD RAW File'!$AG:$AG,$C$1)&gt;0, IF(COUNTIFS('DWD RAW File'!$E:$E,$B1038,'DWD RAW File'!$AG:$AG,$C$1,'DWD RAW File'!$AB:$AB,"Present")&gt;0,"7th Day OT","OFF"), IF(COUNTIFS('DWD RAW File'!$E:$E,$B1038,'DWD RAW File'!$AB:$AB,"Present")&gt;0, "P", IF(COUNTIFS('DWD RAW File'!$E:$E,$B1038,'DWD RAW File'!$AB:$AB,"Not Present",'DWD RAW File'!$AK:$AK,"&lt;&gt;")&gt;0, _xlfn.XLOOKUP($B1038,'DWD RAW File'!$E:$E,'DWD RAW File'!$AK:$AK,""), IF(COUNTIFS('DWD RAW File'!$E:$E,$B1038,'DWD RAW File'!$AB:$AB,"Not Present",'DWD RAW File'!$AL:$AL,"&lt;&gt;")&gt;0, _xlfn.XLOOKUP($B1038,'DWD RAW File'!$E:$E,'DWD RAW File'!$AL:$AL,""), "AB")))))</f>
        <v>P</v>
      </c>
      <c r="U1038" s="97"/>
      <c r="V1038" s="51">
        <v>45565</v>
      </c>
      <c r="W1038" s="49" t="s">
        <v>1564</v>
      </c>
      <c r="X1038" s="121" t="str">
        <f>VLOOKUP(Table1[[#This Row],[Psoft No]],[2]Roster_1788384531598!$E$1:$AU$1334,28,0)</f>
        <v>Monday</v>
      </c>
      <c r="Y1038" s="121" t="b">
        <f>Table1[[#This Row],[Column1]]=Table1[[#This Row],[OFF1]]</f>
        <v>1</v>
      </c>
    </row>
    <row r="1039" spans="1:25" ht="13" hidden="1" customHeight="1">
      <c r="A1039" s="11">
        <v>1034</v>
      </c>
      <c r="B1039" s="47">
        <v>205996131</v>
      </c>
      <c r="C1039" s="87" t="s">
        <v>1168</v>
      </c>
      <c r="D1039" s="11" t="s">
        <v>1169</v>
      </c>
      <c r="E1039" s="48" t="s">
        <v>31</v>
      </c>
      <c r="F1039" s="48" t="s">
        <v>74</v>
      </c>
      <c r="G1039" s="11" t="s">
        <v>64</v>
      </c>
      <c r="H1039" s="11" t="s">
        <v>75</v>
      </c>
      <c r="I1039" s="11">
        <v>1299</v>
      </c>
      <c r="J1039" s="49" t="str">
        <f>VLOOKUP(Table1[[#This Row],[Psoft No]],[1]Roster!$C$1:$AJ$1369,9,0)</f>
        <v>Night Shift</v>
      </c>
      <c r="K1039" s="49" t="s">
        <v>76</v>
      </c>
      <c r="L1039" s="49" t="str">
        <f>VLOOKUP(Table1[[#This Row],[Psoft No]],[1]Roster!$C$1:$AJ$1369,11,0)</f>
        <v>Sunday</v>
      </c>
      <c r="M1039" s="49" t="str">
        <f>VLOOKUP(Table1[[#This Row],[Psoft No]],[1]Roster!$C$1:$AJ$1369,12,0)</f>
        <v>Monday</v>
      </c>
      <c r="N1039" s="49" t="s">
        <v>79</v>
      </c>
      <c r="O1039" s="49" t="s">
        <v>37</v>
      </c>
      <c r="P1039" s="11" t="s">
        <v>80</v>
      </c>
      <c r="Q1039" s="11" t="s">
        <v>81</v>
      </c>
      <c r="R1039" s="11" t="s">
        <v>626</v>
      </c>
      <c r="S1039" s="11" t="s">
        <v>627</v>
      </c>
      <c r="T1039" s="126" t="s">
        <v>7</v>
      </c>
      <c r="U1039" s="97"/>
      <c r="V1039" s="51">
        <v>45915</v>
      </c>
      <c r="W1039" s="49" t="s">
        <v>1562</v>
      </c>
      <c r="X1039" s="121" t="str">
        <f>VLOOKUP(Table1[[#This Row],[Psoft No]],[2]Roster_1788384531598!$E$1:$AU$1334,28,0)</f>
        <v>Sunday</v>
      </c>
      <c r="Y1039" s="121" t="b">
        <f>Table1[[#This Row],[Column1]]=Table1[[#This Row],[OFF1]]</f>
        <v>1</v>
      </c>
    </row>
    <row r="1040" spans="1:25" ht="13" hidden="1" customHeight="1">
      <c r="A1040" s="11">
        <v>1035</v>
      </c>
      <c r="B1040" s="47">
        <v>206072874</v>
      </c>
      <c r="C1040" s="87" t="s">
        <v>1170</v>
      </c>
      <c r="D1040" s="11" t="s">
        <v>1171</v>
      </c>
      <c r="E1040" s="48" t="s">
        <v>31</v>
      </c>
      <c r="F1040" s="48" t="s">
        <v>74</v>
      </c>
      <c r="G1040" s="11" t="s">
        <v>64</v>
      </c>
      <c r="H1040" s="11" t="s">
        <v>75</v>
      </c>
      <c r="I1040" s="11">
        <v>1299</v>
      </c>
      <c r="J1040" s="49" t="str">
        <f>VLOOKUP(Table1[[#This Row],[Psoft No]],[1]Roster!$C$1:$AJ$1369,9,0)</f>
        <v>Day Shift</v>
      </c>
      <c r="K1040" s="49" t="s">
        <v>76</v>
      </c>
      <c r="L1040" s="49" t="str">
        <f>VLOOKUP(Table1[[#This Row],[Psoft No]],[1]Roster!$C$1:$AJ$1369,11,0)</f>
        <v>Monday</v>
      </c>
      <c r="M1040" s="49" t="str">
        <f>VLOOKUP(Table1[[#This Row],[Psoft No]],[1]Roster!$C$1:$AJ$1369,12,0)</f>
        <v>Tuesday</v>
      </c>
      <c r="N1040" s="48" t="s">
        <v>79</v>
      </c>
      <c r="O1040" s="49" t="s">
        <v>37</v>
      </c>
      <c r="P1040" s="11" t="s">
        <v>80</v>
      </c>
      <c r="Q1040" s="11" t="s">
        <v>81</v>
      </c>
      <c r="R1040" s="49" t="s">
        <v>642</v>
      </c>
      <c r="S1040" s="11" t="s">
        <v>1775</v>
      </c>
      <c r="T1040" s="126" t="str">
        <f>IF(COUNTIFS('DWD RAW File'!$E:$E,$B1040,'DWD RAW File'!$AF:$AF,$C$1)&gt;0, IF(COUNTIFS('DWD RAW File'!$E:$E,$B1040,'DWD RAW File'!$AF:$AF,$C$1,'DWD RAW File'!$AB:$AB,"Present")&gt;0,"6th Day OT","OFF"), IF(COUNTIFS('DWD RAW File'!$E:$E,$B1040,'DWD RAW File'!$AG:$AG,$C$1)&gt;0, IF(COUNTIFS('DWD RAW File'!$E:$E,$B1040,'DWD RAW File'!$AG:$AG,$C$1,'DWD RAW File'!$AB:$AB,"Present")&gt;0,"7th Day OT","OFF"), IF(COUNTIFS('DWD RAW File'!$E:$E,$B1040,'DWD RAW File'!$AB:$AB,"Present")&gt;0, "P", IF(COUNTIFS('DWD RAW File'!$E:$E,$B1040,'DWD RAW File'!$AB:$AB,"Not Present",'DWD RAW File'!$AK:$AK,"&lt;&gt;")&gt;0, _xlfn.XLOOKUP($B1040,'DWD RAW File'!$E:$E,'DWD RAW File'!$AK:$AK,""), IF(COUNTIFS('DWD RAW File'!$E:$E,$B1040,'DWD RAW File'!$AB:$AB,"Not Present",'DWD RAW File'!$AL:$AL,"&lt;&gt;")&gt;0, _xlfn.XLOOKUP($B1040,'DWD RAW File'!$E:$E,'DWD RAW File'!$AL:$AL,""), "AB")))))</f>
        <v>P</v>
      </c>
      <c r="U1040" s="97"/>
      <c r="V1040" s="51">
        <v>45929</v>
      </c>
      <c r="W1040" s="49" t="s">
        <v>1562</v>
      </c>
      <c r="X1040" s="121" t="str">
        <f>VLOOKUP(Table1[[#This Row],[Psoft No]],[2]Roster_1788384531598!$E$1:$AU$1334,28,0)</f>
        <v>Monday</v>
      </c>
      <c r="Y1040" s="121" t="b">
        <f>Table1[[#This Row],[Column1]]=Table1[[#This Row],[OFF1]]</f>
        <v>1</v>
      </c>
    </row>
    <row r="1041" spans="1:25" ht="13" hidden="1" customHeight="1">
      <c r="A1041" s="11">
        <v>1036</v>
      </c>
      <c r="B1041" s="47">
        <v>203964991</v>
      </c>
      <c r="C1041" s="87" t="s">
        <v>1172</v>
      </c>
      <c r="D1041" s="11" t="s">
        <v>1173</v>
      </c>
      <c r="E1041" s="48" t="s">
        <v>31</v>
      </c>
      <c r="F1041" s="48" t="s">
        <v>74</v>
      </c>
      <c r="G1041" s="11" t="s">
        <v>64</v>
      </c>
      <c r="H1041" s="11" t="s">
        <v>75</v>
      </c>
      <c r="I1041" s="11">
        <v>1299</v>
      </c>
      <c r="J1041" s="49" t="str">
        <f>VLOOKUP(Table1[[#This Row],[Psoft No]],[1]Roster!$C$1:$AJ$1369,9,0)</f>
        <v>Night Shift</v>
      </c>
      <c r="K1041" s="49" t="s">
        <v>76</v>
      </c>
      <c r="L1041" s="49" t="s">
        <v>36</v>
      </c>
      <c r="M1041" s="49" t="str">
        <f>VLOOKUP(Table1[[#This Row],[Psoft No]],[1]Roster!$C$1:$AJ$1369,12,0)</f>
        <v>Thursday</v>
      </c>
      <c r="N1041" s="48" t="s">
        <v>86</v>
      </c>
      <c r="O1041" s="49" t="s">
        <v>37</v>
      </c>
      <c r="P1041" s="11" t="s">
        <v>80</v>
      </c>
      <c r="Q1041" s="11" t="s">
        <v>99</v>
      </c>
      <c r="R1041" s="49" t="s">
        <v>642</v>
      </c>
      <c r="S1041" s="11" t="s">
        <v>1775</v>
      </c>
      <c r="T1041" s="126" t="s">
        <v>1</v>
      </c>
      <c r="U1041" s="97" t="s">
        <v>2930</v>
      </c>
      <c r="V1041" s="51">
        <v>45544</v>
      </c>
      <c r="W1041" s="49" t="s">
        <v>1562</v>
      </c>
      <c r="X1041" s="121" t="str">
        <f>VLOOKUP(Table1[[#This Row],[Psoft No]],[2]Roster_1788384531598!$E$1:$AU$1334,28,0)</f>
        <v>Wednesday</v>
      </c>
      <c r="Y1041" s="121" t="b">
        <f>Table1[[#This Row],[Column1]]=Table1[[#This Row],[OFF1]]</f>
        <v>0</v>
      </c>
    </row>
    <row r="1042" spans="1:25" ht="13" hidden="1" customHeight="1">
      <c r="A1042" s="11">
        <v>1037</v>
      </c>
      <c r="B1042" s="47">
        <v>203468747</v>
      </c>
      <c r="C1042" s="87" t="s">
        <v>1176</v>
      </c>
      <c r="D1042" s="11" t="s">
        <v>1177</v>
      </c>
      <c r="E1042" s="48" t="s">
        <v>31</v>
      </c>
      <c r="F1042" s="48" t="s">
        <v>74</v>
      </c>
      <c r="G1042" s="11" t="s">
        <v>64</v>
      </c>
      <c r="H1042" s="11" t="s">
        <v>75</v>
      </c>
      <c r="I1042" s="11">
        <v>1299</v>
      </c>
      <c r="J1042" s="49" t="str">
        <f>VLOOKUP(Table1[[#This Row],[Psoft No]],[1]Roster!$C$1:$AJ$1369,9,0)</f>
        <v>Day Shift</v>
      </c>
      <c r="K1042" s="49" t="s">
        <v>76</v>
      </c>
      <c r="L1042" s="49" t="str">
        <f>VLOOKUP(Table1[[#This Row],[Psoft No]],[1]Roster!$C$1:$AJ$1369,11,0)</f>
        <v>Friday</v>
      </c>
      <c r="M1042" s="49" t="str">
        <f>VLOOKUP(Table1[[#This Row],[Psoft No]],[1]Roster!$C$1:$AJ$1369,12,0)</f>
        <v>Saturday</v>
      </c>
      <c r="N1042" s="48" t="s">
        <v>79</v>
      </c>
      <c r="O1042" s="49" t="s">
        <v>37</v>
      </c>
      <c r="P1042" s="11" t="s">
        <v>80</v>
      </c>
      <c r="Q1042" s="11" t="s">
        <v>81</v>
      </c>
      <c r="R1042" s="11" t="s">
        <v>1055</v>
      </c>
      <c r="S1042" s="11" t="s">
        <v>2651</v>
      </c>
      <c r="T1042" s="126" t="str">
        <f>IF(COUNTIFS('DWD RAW File'!$E:$E,$B1042,'DWD RAW File'!$AF:$AF,$C$1)&gt;0, IF(COUNTIFS('DWD RAW File'!$E:$E,$B1042,'DWD RAW File'!$AF:$AF,$C$1,'DWD RAW File'!$AB:$AB,"Present")&gt;0,"6th Day OT","OFF"), IF(COUNTIFS('DWD RAW File'!$E:$E,$B1042,'DWD RAW File'!$AG:$AG,$C$1)&gt;0, IF(COUNTIFS('DWD RAW File'!$E:$E,$B1042,'DWD RAW File'!$AG:$AG,$C$1,'DWD RAW File'!$AB:$AB,"Present")&gt;0,"7th Day OT","OFF"), IF(COUNTIFS('DWD RAW File'!$E:$E,$B1042,'DWD RAW File'!$AB:$AB,"Present")&gt;0, "P", IF(COUNTIFS('DWD RAW File'!$E:$E,$B1042,'DWD RAW File'!$AB:$AB,"Not Present",'DWD RAW File'!$AK:$AK,"&lt;&gt;")&gt;0, _xlfn.XLOOKUP($B1042,'DWD RAW File'!$E:$E,'DWD RAW File'!$AK:$AK,""), IF(COUNTIFS('DWD RAW File'!$E:$E,$B1042,'DWD RAW File'!$AB:$AB,"Not Present",'DWD RAW File'!$AL:$AL,"&lt;&gt;")&gt;0, _xlfn.XLOOKUP($B1042,'DWD RAW File'!$E:$E,'DWD RAW File'!$AL:$AL,""), "AB")))))</f>
        <v>P</v>
      </c>
      <c r="U1042" s="97"/>
      <c r="V1042" s="51">
        <v>45456</v>
      </c>
      <c r="W1042" s="49" t="s">
        <v>1564</v>
      </c>
      <c r="X1042" s="121" t="str">
        <f>VLOOKUP(Table1[[#This Row],[Psoft No]],[2]Roster_1788384531598!$E$1:$AU$1334,28,0)</f>
        <v>Friday</v>
      </c>
      <c r="Y1042" s="121" t="b">
        <f>Table1[[#This Row],[Column1]]=Table1[[#This Row],[OFF1]]</f>
        <v>1</v>
      </c>
    </row>
    <row r="1043" spans="1:25" ht="13" hidden="1" customHeight="1">
      <c r="A1043" s="11">
        <v>1038</v>
      </c>
      <c r="B1043" s="47">
        <v>203908339</v>
      </c>
      <c r="C1043" s="87" t="s">
        <v>1178</v>
      </c>
      <c r="D1043" s="11" t="s">
        <v>1179</v>
      </c>
      <c r="E1043" s="48" t="s">
        <v>31</v>
      </c>
      <c r="F1043" s="48" t="s">
        <v>74</v>
      </c>
      <c r="G1043" s="11" t="s">
        <v>64</v>
      </c>
      <c r="H1043" s="11" t="s">
        <v>75</v>
      </c>
      <c r="I1043" s="11">
        <v>1299</v>
      </c>
      <c r="J1043" s="49" t="str">
        <f>VLOOKUP(Table1[[#This Row],[Psoft No]],[1]Roster!$C$1:$AJ$1369,9,0)</f>
        <v>Day Shift</v>
      </c>
      <c r="K1043" s="49" t="s">
        <v>76</v>
      </c>
      <c r="L1043" s="49" t="str">
        <f>VLOOKUP(Table1[[#This Row],[Psoft No]],[1]Roster!$C$1:$AJ$1369,11,0)</f>
        <v>Monday</v>
      </c>
      <c r="M1043" s="49" t="str">
        <f>VLOOKUP(Table1[[#This Row],[Psoft No]],[1]Roster!$C$1:$AJ$1369,12,0)</f>
        <v>Tuesday</v>
      </c>
      <c r="N1043" s="48" t="s">
        <v>79</v>
      </c>
      <c r="O1043" s="49" t="s">
        <v>37</v>
      </c>
      <c r="P1043" s="11" t="s">
        <v>80</v>
      </c>
      <c r="Q1043" s="11" t="s">
        <v>81</v>
      </c>
      <c r="R1043" s="49" t="s">
        <v>642</v>
      </c>
      <c r="S1043" s="11" t="s">
        <v>1775</v>
      </c>
      <c r="T1043" s="126" t="s">
        <v>7</v>
      </c>
      <c r="U1043" s="97"/>
      <c r="V1043" s="51">
        <v>45537</v>
      </c>
      <c r="W1043" s="49" t="s">
        <v>1562</v>
      </c>
      <c r="X1043" s="121" t="str">
        <f>VLOOKUP(Table1[[#This Row],[Psoft No]],[2]Roster_1788384531598!$E$1:$AU$1334,28,0)</f>
        <v>Monday</v>
      </c>
      <c r="Y1043" s="121" t="b">
        <f>Table1[[#This Row],[Column1]]=Table1[[#This Row],[OFF1]]</f>
        <v>1</v>
      </c>
    </row>
    <row r="1044" spans="1:25" ht="13" hidden="1" customHeight="1">
      <c r="A1044" s="11">
        <v>1039</v>
      </c>
      <c r="B1044" s="47">
        <v>203850898</v>
      </c>
      <c r="C1044" s="87" t="s">
        <v>2357</v>
      </c>
      <c r="D1044" s="11" t="s">
        <v>2358</v>
      </c>
      <c r="E1044" s="48" t="s">
        <v>31</v>
      </c>
      <c r="F1044" s="48" t="s">
        <v>74</v>
      </c>
      <c r="G1044" s="11" t="s">
        <v>64</v>
      </c>
      <c r="H1044" s="11" t="s">
        <v>75</v>
      </c>
      <c r="I1044" s="11">
        <v>1299</v>
      </c>
      <c r="J1044" s="49" t="str">
        <f>VLOOKUP(Table1[[#This Row],[Psoft No]],[1]Roster!$C$1:$AJ$1369,9,0)</f>
        <v>Night Shift</v>
      </c>
      <c r="K1044" s="49" t="s">
        <v>76</v>
      </c>
      <c r="L1044" s="49" t="str">
        <f>VLOOKUP(Table1[[#This Row],[Psoft No]],[1]Roster!$C$1:$AJ$1369,11,0)</f>
        <v>Friday</v>
      </c>
      <c r="M1044" s="49" t="str">
        <f>VLOOKUP(Table1[[#This Row],[Psoft No]],[1]Roster!$C$1:$AJ$1369,12,0)</f>
        <v>Saturday</v>
      </c>
      <c r="N1044" s="48" t="s">
        <v>86</v>
      </c>
      <c r="O1044" s="49" t="s">
        <v>37</v>
      </c>
      <c r="P1044" s="11" t="s">
        <v>80</v>
      </c>
      <c r="Q1044" s="11" t="s">
        <v>90</v>
      </c>
      <c r="R1044" s="11" t="s">
        <v>626</v>
      </c>
      <c r="S1044" s="11" t="s">
        <v>627</v>
      </c>
      <c r="T1044" s="126" t="str">
        <f>IF(COUNTIFS('DWD RAW File'!$E:$E,$B1044,'DWD RAW File'!$AF:$AF,$C$1)&gt;0, IF(COUNTIFS('DWD RAW File'!$E:$E,$B1044,'DWD RAW File'!$AF:$AF,$C$1,'DWD RAW File'!$AB:$AB,"Present")&gt;0,"6th Day OT","OFF"), IF(COUNTIFS('DWD RAW File'!$E:$E,$B1044,'DWD RAW File'!$AG:$AG,$C$1)&gt;0, IF(COUNTIFS('DWD RAW File'!$E:$E,$B1044,'DWD RAW File'!$AG:$AG,$C$1,'DWD RAW File'!$AB:$AB,"Present")&gt;0,"7th Day OT","OFF"), IF(COUNTIFS('DWD RAW File'!$E:$E,$B1044,'DWD RAW File'!$AB:$AB,"Present")&gt;0, "P", IF(COUNTIFS('DWD RAW File'!$E:$E,$B1044,'DWD RAW File'!$AB:$AB,"Not Present",'DWD RAW File'!$AK:$AK,"&lt;&gt;")&gt;0, _xlfn.XLOOKUP($B1044,'DWD RAW File'!$E:$E,'DWD RAW File'!$AK:$AK,""), IF(COUNTIFS('DWD RAW File'!$E:$E,$B1044,'DWD RAW File'!$AB:$AB,"Not Present",'DWD RAW File'!$AL:$AL,"&lt;&gt;")&gt;0, _xlfn.XLOOKUP($B1044,'DWD RAW File'!$E:$E,'DWD RAW File'!$AL:$AL,""), "AB")))))</f>
        <v>P</v>
      </c>
      <c r="U1044" s="97"/>
      <c r="V1044" s="51">
        <v>45524</v>
      </c>
      <c r="W1044" s="49" t="s">
        <v>1562</v>
      </c>
      <c r="X1044" s="121" t="str">
        <f>VLOOKUP(Table1[[#This Row],[Psoft No]],[2]Roster_1788384531598!$E$1:$AU$1334,28,0)</f>
        <v>Friday</v>
      </c>
      <c r="Y1044" s="121" t="b">
        <f>Table1[[#This Row],[Column1]]=Table1[[#This Row],[OFF1]]</f>
        <v>1</v>
      </c>
    </row>
    <row r="1045" spans="1:25" ht="13" hidden="1" customHeight="1">
      <c r="A1045" s="11">
        <v>1040</v>
      </c>
      <c r="B1045" s="47">
        <v>204138128</v>
      </c>
      <c r="C1045" s="87" t="s">
        <v>1180</v>
      </c>
      <c r="D1045" s="11" t="s">
        <v>1181</v>
      </c>
      <c r="E1045" s="48" t="s">
        <v>31</v>
      </c>
      <c r="F1045" s="48" t="s">
        <v>74</v>
      </c>
      <c r="G1045" s="11" t="s">
        <v>64</v>
      </c>
      <c r="H1045" s="11" t="s">
        <v>75</v>
      </c>
      <c r="I1045" s="11">
        <v>1299</v>
      </c>
      <c r="J1045" s="49" t="str">
        <f>VLOOKUP(Table1[[#This Row],[Psoft No]],[1]Roster!$C$1:$AJ$1369,9,0)</f>
        <v>Night Shift</v>
      </c>
      <c r="K1045" s="49" t="s">
        <v>76</v>
      </c>
      <c r="L1045" s="49" t="str">
        <f>VLOOKUP(Table1[[#This Row],[Psoft No]],[1]Roster!$C$1:$AJ$1369,11,0)</f>
        <v>Saturday</v>
      </c>
      <c r="M1045" s="49" t="str">
        <f>VLOOKUP(Table1[[#This Row],[Psoft No]],[1]Roster!$C$1:$AJ$1369,12,0)</f>
        <v>Sunday</v>
      </c>
      <c r="N1045" s="48" t="s">
        <v>86</v>
      </c>
      <c r="O1045" s="49" t="s">
        <v>37</v>
      </c>
      <c r="P1045" s="11" t="s">
        <v>80</v>
      </c>
      <c r="Q1045" s="11" t="s">
        <v>87</v>
      </c>
      <c r="R1045" s="49" t="s">
        <v>622</v>
      </c>
      <c r="S1045" s="11" t="s">
        <v>623</v>
      </c>
      <c r="T1045" s="126" t="str">
        <f>IF(COUNTIFS('DWD RAW File'!$E:$E,$B1045,'DWD RAW File'!$AF:$AF,$C$1)&gt;0, IF(COUNTIFS('DWD RAW File'!$E:$E,$B1045,'DWD RAW File'!$AF:$AF,$C$1,'DWD RAW File'!$AB:$AB,"Present")&gt;0,"6th Day OT","OFF"), IF(COUNTIFS('DWD RAW File'!$E:$E,$B1045,'DWD RAW File'!$AG:$AG,$C$1)&gt;0, IF(COUNTIFS('DWD RAW File'!$E:$E,$B1045,'DWD RAW File'!$AG:$AG,$C$1,'DWD RAW File'!$AB:$AB,"Present")&gt;0,"7th Day OT","OFF"), IF(COUNTIFS('DWD RAW File'!$E:$E,$B1045,'DWD RAW File'!$AB:$AB,"Present")&gt;0, "P", IF(COUNTIFS('DWD RAW File'!$E:$E,$B1045,'DWD RAW File'!$AB:$AB,"Not Present",'DWD RAW File'!$AK:$AK,"&lt;&gt;")&gt;0, _xlfn.XLOOKUP($B1045,'DWD RAW File'!$E:$E,'DWD RAW File'!$AK:$AK,""), IF(COUNTIFS('DWD RAW File'!$E:$E,$B1045,'DWD RAW File'!$AB:$AB,"Not Present",'DWD RAW File'!$AL:$AL,"&lt;&gt;")&gt;0, _xlfn.XLOOKUP($B1045,'DWD RAW File'!$E:$E,'DWD RAW File'!$AL:$AL,""), "AB")))))</f>
        <v>P</v>
      </c>
      <c r="U1045" s="97"/>
      <c r="V1045" s="51">
        <v>45565</v>
      </c>
      <c r="W1045" s="49" t="s">
        <v>1564</v>
      </c>
      <c r="X1045" s="121" t="str">
        <f>VLOOKUP(Table1[[#This Row],[Psoft No]],[2]Roster_1788384531598!$E$1:$AU$1334,28,0)</f>
        <v>Saturday</v>
      </c>
      <c r="Y1045" s="121" t="b">
        <f>Table1[[#This Row],[Column1]]=Table1[[#This Row],[OFF1]]</f>
        <v>1</v>
      </c>
    </row>
    <row r="1046" spans="1:25" ht="13" hidden="1" customHeight="1">
      <c r="A1046" s="11">
        <v>1041</v>
      </c>
      <c r="B1046" s="47">
        <v>204094494</v>
      </c>
      <c r="C1046" s="87" t="s">
        <v>1182</v>
      </c>
      <c r="D1046" s="11" t="s">
        <v>1183</v>
      </c>
      <c r="E1046" s="48" t="s">
        <v>31</v>
      </c>
      <c r="F1046" s="48" t="s">
        <v>74</v>
      </c>
      <c r="G1046" s="11" t="s">
        <v>64</v>
      </c>
      <c r="H1046" s="11" t="s">
        <v>75</v>
      </c>
      <c r="I1046" s="11">
        <v>1299</v>
      </c>
      <c r="J1046" s="49" t="str">
        <f>VLOOKUP(Table1[[#This Row],[Psoft No]],[1]Roster!$C$1:$AJ$1369,9,0)</f>
        <v>Night Shift</v>
      </c>
      <c r="K1046" s="49" t="s">
        <v>76</v>
      </c>
      <c r="L1046" s="49" t="str">
        <f>VLOOKUP(Table1[[#This Row],[Psoft No]],[1]Roster!$C$1:$AJ$1369,11,0)</f>
        <v>Friday</v>
      </c>
      <c r="M1046" s="49" t="str">
        <f>VLOOKUP(Table1[[#This Row],[Psoft No]],[1]Roster!$C$1:$AJ$1369,12,0)</f>
        <v>Saturday</v>
      </c>
      <c r="N1046" s="48" t="s">
        <v>86</v>
      </c>
      <c r="O1046" s="49" t="s">
        <v>37</v>
      </c>
      <c r="P1046" s="11" t="s">
        <v>80</v>
      </c>
      <c r="Q1046" s="11" t="s">
        <v>87</v>
      </c>
      <c r="R1046" s="49" t="s">
        <v>622</v>
      </c>
      <c r="S1046" s="11" t="s">
        <v>623</v>
      </c>
      <c r="T1046" s="126" t="str">
        <f>IF(COUNTIFS('DWD RAW File'!$E:$E,$B1046,'DWD RAW File'!$AF:$AF,$C$1)&gt;0, IF(COUNTIFS('DWD RAW File'!$E:$E,$B1046,'DWD RAW File'!$AF:$AF,$C$1,'DWD RAW File'!$AB:$AB,"Present")&gt;0,"6th Day OT","OFF"), IF(COUNTIFS('DWD RAW File'!$E:$E,$B1046,'DWD RAW File'!$AG:$AG,$C$1)&gt;0, IF(COUNTIFS('DWD RAW File'!$E:$E,$B1046,'DWD RAW File'!$AG:$AG,$C$1,'DWD RAW File'!$AB:$AB,"Present")&gt;0,"7th Day OT","OFF"), IF(COUNTIFS('DWD RAW File'!$E:$E,$B1046,'DWD RAW File'!$AB:$AB,"Present")&gt;0, "P", IF(COUNTIFS('DWD RAW File'!$E:$E,$B1046,'DWD RAW File'!$AB:$AB,"Not Present",'DWD RAW File'!$AK:$AK,"&lt;&gt;")&gt;0, _xlfn.XLOOKUP($B1046,'DWD RAW File'!$E:$E,'DWD RAW File'!$AK:$AK,""), IF(COUNTIFS('DWD RAW File'!$E:$E,$B1046,'DWD RAW File'!$AB:$AB,"Not Present",'DWD RAW File'!$AL:$AL,"&lt;&gt;")&gt;0, _xlfn.XLOOKUP($B1046,'DWD RAW File'!$E:$E,'DWD RAW File'!$AL:$AL,""), "AB")))))</f>
        <v>P</v>
      </c>
      <c r="U1046" s="97"/>
      <c r="V1046" s="51">
        <v>45561</v>
      </c>
      <c r="W1046" s="49" t="s">
        <v>1563</v>
      </c>
      <c r="X1046" s="121" t="str">
        <f>VLOOKUP(Table1[[#This Row],[Psoft No]],[2]Roster_1788384531598!$E$1:$AU$1334,28,0)</f>
        <v>Friday</v>
      </c>
      <c r="Y1046" s="121" t="b">
        <f>Table1[[#This Row],[Column1]]=Table1[[#This Row],[OFF1]]</f>
        <v>1</v>
      </c>
    </row>
    <row r="1047" spans="1:25" ht="13" hidden="1" customHeight="1">
      <c r="A1047" s="11">
        <v>1042</v>
      </c>
      <c r="B1047" s="47">
        <v>203850925</v>
      </c>
      <c r="C1047" s="87" t="s">
        <v>2272</v>
      </c>
      <c r="D1047" s="11" t="s">
        <v>2273</v>
      </c>
      <c r="E1047" s="48" t="s">
        <v>31</v>
      </c>
      <c r="F1047" s="48" t="s">
        <v>74</v>
      </c>
      <c r="G1047" s="11" t="s">
        <v>64</v>
      </c>
      <c r="H1047" s="11" t="s">
        <v>75</v>
      </c>
      <c r="I1047" s="11">
        <v>1299</v>
      </c>
      <c r="J1047" s="49" t="str">
        <f>VLOOKUP(Table1[[#This Row],[Psoft No]],[1]Roster!$C$1:$AJ$1369,9,0)</f>
        <v>Day Shift</v>
      </c>
      <c r="K1047" s="49" t="s">
        <v>76</v>
      </c>
      <c r="L1047" s="49" t="str">
        <f>VLOOKUP(Table1[[#This Row],[Psoft No]],[1]Roster!$C$1:$AJ$1369,11,0)</f>
        <v>Friday</v>
      </c>
      <c r="M1047" s="49" t="str">
        <f>VLOOKUP(Table1[[#This Row],[Psoft No]],[1]Roster!$C$1:$AJ$1369,12,0)</f>
        <v>Saturday</v>
      </c>
      <c r="N1047" s="48" t="s">
        <v>86</v>
      </c>
      <c r="O1047" s="49" t="s">
        <v>37</v>
      </c>
      <c r="P1047" s="11" t="s">
        <v>80</v>
      </c>
      <c r="Q1047" s="11" t="s">
        <v>90</v>
      </c>
      <c r="R1047" s="49" t="s">
        <v>642</v>
      </c>
      <c r="S1047" s="11" t="s">
        <v>1775</v>
      </c>
      <c r="T1047" s="126" t="str">
        <f>IF(COUNTIFS('DWD RAW File'!$E:$E,$B1047,'DWD RAW File'!$AF:$AF,$C$1)&gt;0, IF(COUNTIFS('DWD RAW File'!$E:$E,$B1047,'DWD RAW File'!$AF:$AF,$C$1,'DWD RAW File'!$AB:$AB,"Present")&gt;0,"6th Day OT","OFF"), IF(COUNTIFS('DWD RAW File'!$E:$E,$B1047,'DWD RAW File'!$AG:$AG,$C$1)&gt;0, IF(COUNTIFS('DWD RAW File'!$E:$E,$B1047,'DWD RAW File'!$AG:$AG,$C$1,'DWD RAW File'!$AB:$AB,"Present")&gt;0,"7th Day OT","OFF"), IF(COUNTIFS('DWD RAW File'!$E:$E,$B1047,'DWD RAW File'!$AB:$AB,"Present")&gt;0, "P", IF(COUNTIFS('DWD RAW File'!$E:$E,$B1047,'DWD RAW File'!$AB:$AB,"Not Present",'DWD RAW File'!$AK:$AK,"&lt;&gt;")&gt;0, _xlfn.XLOOKUP($B1047,'DWD RAW File'!$E:$E,'DWD RAW File'!$AK:$AK,""), IF(COUNTIFS('DWD RAW File'!$E:$E,$B1047,'DWD RAW File'!$AB:$AB,"Not Present",'DWD RAW File'!$AL:$AL,"&lt;&gt;")&gt;0, _xlfn.XLOOKUP($B1047,'DWD RAW File'!$E:$E,'DWD RAW File'!$AL:$AL,""), "AB")))))</f>
        <v>P</v>
      </c>
      <c r="U1047" s="97"/>
      <c r="V1047" s="51">
        <v>45524</v>
      </c>
      <c r="W1047" s="49" t="s">
        <v>1563</v>
      </c>
      <c r="X1047" s="121" t="str">
        <f>VLOOKUP(Table1[[#This Row],[Psoft No]],[2]Roster_1788384531598!$E$1:$AU$1334,28,0)</f>
        <v>Friday</v>
      </c>
      <c r="Y1047" s="121" t="b">
        <f>Table1[[#This Row],[Column1]]=Table1[[#This Row],[OFF1]]</f>
        <v>1</v>
      </c>
    </row>
    <row r="1048" spans="1:25" ht="13" hidden="1" customHeight="1">
      <c r="A1048" s="11">
        <v>1043</v>
      </c>
      <c r="B1048" s="47">
        <v>203965457</v>
      </c>
      <c r="C1048" s="87" t="s">
        <v>1184</v>
      </c>
      <c r="D1048" s="11" t="s">
        <v>1185</v>
      </c>
      <c r="E1048" s="48" t="s">
        <v>31</v>
      </c>
      <c r="F1048" s="48" t="s">
        <v>74</v>
      </c>
      <c r="G1048" s="11" t="s">
        <v>64</v>
      </c>
      <c r="H1048" s="11" t="s">
        <v>75</v>
      </c>
      <c r="I1048" s="11">
        <v>1299</v>
      </c>
      <c r="J1048" s="49" t="str">
        <f>VLOOKUP(Table1[[#This Row],[Psoft No]],[1]Roster!$C$1:$AJ$1369,9,0)</f>
        <v>Night Shift</v>
      </c>
      <c r="K1048" s="49" t="s">
        <v>76</v>
      </c>
      <c r="L1048" s="49" t="str">
        <f>VLOOKUP(Table1[[#This Row],[Psoft No]],[1]Roster!$C$1:$AJ$1369,11,0)</f>
        <v>Friday</v>
      </c>
      <c r="M1048" s="49" t="str">
        <f>VLOOKUP(Table1[[#This Row],[Psoft No]],[1]Roster!$C$1:$AJ$1369,12,0)</f>
        <v>Saturday</v>
      </c>
      <c r="N1048" s="48" t="s">
        <v>79</v>
      </c>
      <c r="O1048" s="49" t="s">
        <v>37</v>
      </c>
      <c r="P1048" s="11" t="s">
        <v>80</v>
      </c>
      <c r="Q1048" s="11" t="s">
        <v>81</v>
      </c>
      <c r="R1048" s="11" t="s">
        <v>626</v>
      </c>
      <c r="S1048" s="11" t="s">
        <v>627</v>
      </c>
      <c r="T1048" s="126" t="str">
        <f>IF(COUNTIFS('DWD RAW File'!$E:$E,$B1048,'DWD RAW File'!$AF:$AF,$C$1)&gt;0, IF(COUNTIFS('DWD RAW File'!$E:$E,$B1048,'DWD RAW File'!$AF:$AF,$C$1,'DWD RAW File'!$AB:$AB,"Present")&gt;0,"6th Day OT","OFF"), IF(COUNTIFS('DWD RAW File'!$E:$E,$B1048,'DWD RAW File'!$AG:$AG,$C$1)&gt;0, IF(COUNTIFS('DWD RAW File'!$E:$E,$B1048,'DWD RAW File'!$AG:$AG,$C$1,'DWD RAW File'!$AB:$AB,"Present")&gt;0,"7th Day OT","OFF"), IF(COUNTIFS('DWD RAW File'!$E:$E,$B1048,'DWD RAW File'!$AB:$AB,"Present")&gt;0, "P", IF(COUNTIFS('DWD RAW File'!$E:$E,$B1048,'DWD RAW File'!$AB:$AB,"Not Present",'DWD RAW File'!$AK:$AK,"&lt;&gt;")&gt;0, _xlfn.XLOOKUP($B1048,'DWD RAW File'!$E:$E,'DWD RAW File'!$AK:$AK,""), IF(COUNTIFS('DWD RAW File'!$E:$E,$B1048,'DWD RAW File'!$AB:$AB,"Not Present",'DWD RAW File'!$AL:$AL,"&lt;&gt;")&gt;0, _xlfn.XLOOKUP($B1048,'DWD RAW File'!$E:$E,'DWD RAW File'!$AL:$AL,""), "AB")))))</f>
        <v>P</v>
      </c>
      <c r="U1048" s="97"/>
      <c r="V1048" s="51">
        <v>45544</v>
      </c>
      <c r="W1048" s="49" t="s">
        <v>1562</v>
      </c>
      <c r="X1048" s="121" t="str">
        <f>VLOOKUP(Table1[[#This Row],[Psoft No]],[2]Roster_1788384531598!$E$1:$AU$1334,28,0)</f>
        <v>Friday</v>
      </c>
      <c r="Y1048" s="121" t="b">
        <f>Table1[[#This Row],[Column1]]=Table1[[#This Row],[OFF1]]</f>
        <v>1</v>
      </c>
    </row>
    <row r="1049" spans="1:25" ht="13" hidden="1" customHeight="1">
      <c r="A1049" s="11">
        <v>1044</v>
      </c>
      <c r="B1049" s="47">
        <v>204467948</v>
      </c>
      <c r="C1049" s="87" t="s">
        <v>1186</v>
      </c>
      <c r="D1049" s="11" t="s">
        <v>1187</v>
      </c>
      <c r="E1049" s="48" t="s">
        <v>31</v>
      </c>
      <c r="F1049" s="48" t="s">
        <v>74</v>
      </c>
      <c r="G1049" s="11" t="s">
        <v>64</v>
      </c>
      <c r="H1049" s="11" t="s">
        <v>75</v>
      </c>
      <c r="I1049" s="11">
        <v>1299</v>
      </c>
      <c r="J1049" s="49" t="str">
        <f>VLOOKUP(Table1[[#This Row],[Psoft No]],[1]Roster!$C$1:$AJ$1369,9,0)</f>
        <v>Day Shift</v>
      </c>
      <c r="K1049" s="49" t="s">
        <v>76</v>
      </c>
      <c r="L1049" s="49" t="s">
        <v>36</v>
      </c>
      <c r="M1049" s="49" t="str">
        <f>VLOOKUP(Table1[[#This Row],[Psoft No]],[1]Roster!$C$1:$AJ$1369,12,0)</f>
        <v>Thursday</v>
      </c>
      <c r="N1049" s="48" t="s">
        <v>86</v>
      </c>
      <c r="O1049" s="49" t="s">
        <v>37</v>
      </c>
      <c r="P1049" s="11" t="s">
        <v>80</v>
      </c>
      <c r="Q1049" s="11" t="s">
        <v>87</v>
      </c>
      <c r="R1049" s="11" t="s">
        <v>1055</v>
      </c>
      <c r="S1049" s="11" t="s">
        <v>2651</v>
      </c>
      <c r="T1049" s="126" t="s">
        <v>1</v>
      </c>
      <c r="U1049" s="97" t="s">
        <v>2930</v>
      </c>
      <c r="V1049" s="51">
        <v>45603</v>
      </c>
      <c r="W1049" s="49" t="s">
        <v>1562</v>
      </c>
      <c r="X1049" s="121" t="str">
        <f>VLOOKUP(Table1[[#This Row],[Psoft No]],[2]Roster_1788384531598!$E$1:$AU$1334,28,0)</f>
        <v>Wednesday</v>
      </c>
      <c r="Y1049" s="121" t="b">
        <f>Table1[[#This Row],[Column1]]=Table1[[#This Row],[OFF1]]</f>
        <v>0</v>
      </c>
    </row>
    <row r="1050" spans="1:25" ht="13" hidden="1" customHeight="1">
      <c r="A1050" s="11">
        <v>1045</v>
      </c>
      <c r="B1050" s="47">
        <v>201487409</v>
      </c>
      <c r="C1050" s="87" t="s">
        <v>1188</v>
      </c>
      <c r="D1050" s="11" t="s">
        <v>1189</v>
      </c>
      <c r="E1050" s="48" t="s">
        <v>31</v>
      </c>
      <c r="F1050" s="48" t="s">
        <v>74</v>
      </c>
      <c r="G1050" s="11" t="s">
        <v>64</v>
      </c>
      <c r="H1050" s="11" t="s">
        <v>75</v>
      </c>
      <c r="I1050" s="11">
        <v>1299</v>
      </c>
      <c r="J1050" s="49" t="str">
        <f>VLOOKUP(Table1[[#This Row],[Psoft No]],[1]Roster!$C$1:$AJ$1369,9,0)</f>
        <v>Night Shift</v>
      </c>
      <c r="K1050" s="49" t="s">
        <v>76</v>
      </c>
      <c r="L1050" s="49" t="str">
        <f>VLOOKUP(Table1[[#This Row],[Psoft No]],[1]Roster!$C$1:$AJ$1369,11,0)</f>
        <v>Friday</v>
      </c>
      <c r="M1050" s="49" t="str">
        <f>VLOOKUP(Table1[[#This Row],[Psoft No]],[1]Roster!$C$1:$AJ$1369,12,0)</f>
        <v>Saturday</v>
      </c>
      <c r="N1050" s="48" t="s">
        <v>79</v>
      </c>
      <c r="O1050" s="49" t="s">
        <v>37</v>
      </c>
      <c r="P1050" s="11" t="s">
        <v>80</v>
      </c>
      <c r="Q1050" s="11" t="s">
        <v>81</v>
      </c>
      <c r="R1050" s="11" t="s">
        <v>626</v>
      </c>
      <c r="S1050" s="11" t="s">
        <v>627</v>
      </c>
      <c r="T1050" s="126" t="str">
        <f>IF(COUNTIFS('DWD RAW File'!$E:$E,$B1050,'DWD RAW File'!$AF:$AF,$C$1)&gt;0, IF(COUNTIFS('DWD RAW File'!$E:$E,$B1050,'DWD RAW File'!$AF:$AF,$C$1,'DWD RAW File'!$AB:$AB,"Present")&gt;0,"6th Day OT","OFF"), IF(COUNTIFS('DWD RAW File'!$E:$E,$B1050,'DWD RAW File'!$AG:$AG,$C$1)&gt;0, IF(COUNTIFS('DWD RAW File'!$E:$E,$B1050,'DWD RAW File'!$AG:$AG,$C$1,'DWD RAW File'!$AB:$AB,"Present")&gt;0,"7th Day OT","OFF"), IF(COUNTIFS('DWD RAW File'!$E:$E,$B1050,'DWD RAW File'!$AB:$AB,"Present")&gt;0, "P", IF(COUNTIFS('DWD RAW File'!$E:$E,$B1050,'DWD RAW File'!$AB:$AB,"Not Present",'DWD RAW File'!$AK:$AK,"&lt;&gt;")&gt;0, _xlfn.XLOOKUP($B1050,'DWD RAW File'!$E:$E,'DWD RAW File'!$AK:$AK,""), IF(COUNTIFS('DWD RAW File'!$E:$E,$B1050,'DWD RAW File'!$AB:$AB,"Not Present",'DWD RAW File'!$AL:$AL,"&lt;&gt;")&gt;0, _xlfn.XLOOKUP($B1050,'DWD RAW File'!$E:$E,'DWD RAW File'!$AL:$AL,""), "AB")))))</f>
        <v>P</v>
      </c>
      <c r="U1050" s="97"/>
      <c r="V1050" s="51">
        <v>45561</v>
      </c>
      <c r="W1050" s="49" t="s">
        <v>1561</v>
      </c>
      <c r="X1050" s="121" t="str">
        <f>VLOOKUP(Table1[[#This Row],[Psoft No]],[2]Roster_1788384531598!$E$1:$AU$1334,28,0)</f>
        <v>Friday</v>
      </c>
      <c r="Y1050" s="121" t="b">
        <f>Table1[[#This Row],[Column1]]=Table1[[#This Row],[OFF1]]</f>
        <v>1</v>
      </c>
    </row>
    <row r="1051" spans="1:25" ht="13" customHeight="1">
      <c r="A1051" s="11">
        <v>1046</v>
      </c>
      <c r="B1051" s="47">
        <v>204331928</v>
      </c>
      <c r="C1051" s="87" t="s">
        <v>1190</v>
      </c>
      <c r="D1051" s="11" t="s">
        <v>1191</v>
      </c>
      <c r="E1051" s="48" t="s">
        <v>31</v>
      </c>
      <c r="F1051" s="48" t="s">
        <v>74</v>
      </c>
      <c r="G1051" s="11" t="s">
        <v>64</v>
      </c>
      <c r="H1051" s="11" t="s">
        <v>75</v>
      </c>
      <c r="I1051" s="11">
        <v>1299</v>
      </c>
      <c r="J1051" s="49" t="str">
        <f>VLOOKUP(Table1[[#This Row],[Psoft No]],[1]Roster!$C$1:$AJ$1369,9,0)</f>
        <v>Night Shift</v>
      </c>
      <c r="K1051" s="49" t="s">
        <v>76</v>
      </c>
      <c r="L1051" s="49" t="str">
        <f>VLOOKUP(Table1[[#This Row],[Psoft No]],[1]Roster!$C$1:$AJ$1369,11,0)</f>
        <v>Thursday</v>
      </c>
      <c r="M1051" s="49" t="str">
        <f>VLOOKUP(Table1[[#This Row],[Psoft No]],[1]Roster!$C$1:$AJ$1369,12,0)</f>
        <v>Friday</v>
      </c>
      <c r="N1051" s="48" t="s">
        <v>86</v>
      </c>
      <c r="O1051" s="49" t="s">
        <v>37</v>
      </c>
      <c r="P1051" s="11" t="s">
        <v>80</v>
      </c>
      <c r="Q1051" s="11" t="s">
        <v>87</v>
      </c>
      <c r="R1051" s="49" t="s">
        <v>642</v>
      </c>
      <c r="S1051" s="11" t="s">
        <v>1775</v>
      </c>
      <c r="T1051" s="126" t="s">
        <v>4</v>
      </c>
      <c r="U1051" s="97"/>
      <c r="V1051" s="51">
        <v>45589</v>
      </c>
      <c r="W1051" s="49" t="s">
        <v>1562</v>
      </c>
      <c r="X1051" s="121" t="str">
        <f>VLOOKUP(Table1[[#This Row],[Psoft No]],[2]Roster_1788384531598!$E$1:$AU$1334,28,0)</f>
        <v>Thursday</v>
      </c>
      <c r="Y1051" s="121" t="b">
        <f>Table1[[#This Row],[Column1]]=Table1[[#This Row],[OFF1]]</f>
        <v>1</v>
      </c>
    </row>
    <row r="1052" spans="1:25" ht="13" hidden="1" customHeight="1">
      <c r="A1052" s="11">
        <v>1047</v>
      </c>
      <c r="B1052" s="47">
        <v>203341964</v>
      </c>
      <c r="C1052" s="87" t="s">
        <v>1192</v>
      </c>
      <c r="D1052" s="11" t="s">
        <v>1193</v>
      </c>
      <c r="E1052" s="48" t="s">
        <v>31</v>
      </c>
      <c r="F1052" s="48" t="s">
        <v>74</v>
      </c>
      <c r="G1052" s="11" t="s">
        <v>64</v>
      </c>
      <c r="H1052" s="11" t="s">
        <v>75</v>
      </c>
      <c r="I1052" s="11">
        <v>1299</v>
      </c>
      <c r="J1052" s="49" t="str">
        <f>VLOOKUP(Table1[[#This Row],[Psoft No]],[1]Roster!$C$1:$AJ$1369,9,0)</f>
        <v>Night Shift</v>
      </c>
      <c r="K1052" s="49" t="s">
        <v>76</v>
      </c>
      <c r="L1052" s="49" t="str">
        <f>VLOOKUP(Table1[[#This Row],[Psoft No]],[1]Roster!$C$1:$AJ$1369,11,0)</f>
        <v>Saturday</v>
      </c>
      <c r="M1052" s="49" t="str">
        <f>VLOOKUP(Table1[[#This Row],[Psoft No]],[1]Roster!$C$1:$AJ$1369,12,0)</f>
        <v>Sunday</v>
      </c>
      <c r="N1052" s="48" t="s">
        <v>86</v>
      </c>
      <c r="O1052" s="49" t="s">
        <v>37</v>
      </c>
      <c r="P1052" s="11" t="s">
        <v>80</v>
      </c>
      <c r="Q1052" s="11" t="s">
        <v>99</v>
      </c>
      <c r="R1052" s="11" t="s">
        <v>1055</v>
      </c>
      <c r="S1052" s="11" t="s">
        <v>2651</v>
      </c>
      <c r="T1052" s="126" t="str">
        <f>IF(COUNTIFS('DWD RAW File'!$E:$E,$B1052,'DWD RAW File'!$AF:$AF,$C$1)&gt;0, IF(COUNTIFS('DWD RAW File'!$E:$E,$B1052,'DWD RAW File'!$AF:$AF,$C$1,'DWD RAW File'!$AB:$AB,"Present")&gt;0,"6th Day OT","OFF"), IF(COUNTIFS('DWD RAW File'!$E:$E,$B1052,'DWD RAW File'!$AG:$AG,$C$1)&gt;0, IF(COUNTIFS('DWD RAW File'!$E:$E,$B1052,'DWD RAW File'!$AG:$AG,$C$1,'DWD RAW File'!$AB:$AB,"Present")&gt;0,"7th Day OT","OFF"), IF(COUNTIFS('DWD RAW File'!$E:$E,$B1052,'DWD RAW File'!$AB:$AB,"Present")&gt;0, "P", IF(COUNTIFS('DWD RAW File'!$E:$E,$B1052,'DWD RAW File'!$AB:$AB,"Not Present",'DWD RAW File'!$AK:$AK,"&lt;&gt;")&gt;0, _xlfn.XLOOKUP($B1052,'DWD RAW File'!$E:$E,'DWD RAW File'!$AK:$AK,""), IF(COUNTIFS('DWD RAW File'!$E:$E,$B1052,'DWD RAW File'!$AB:$AB,"Not Present",'DWD RAW File'!$AL:$AL,"&lt;&gt;")&gt;0, _xlfn.XLOOKUP($B1052,'DWD RAW File'!$E:$E,'DWD RAW File'!$AL:$AL,""), "AB")))))</f>
        <v>P</v>
      </c>
      <c r="U1052" s="97"/>
      <c r="V1052" s="51">
        <v>45432</v>
      </c>
      <c r="W1052" s="49" t="s">
        <v>1562</v>
      </c>
      <c r="X1052" s="121" t="str">
        <f>VLOOKUP(Table1[[#This Row],[Psoft No]],[2]Roster_1788384531598!$E$1:$AU$1334,28,0)</f>
        <v>Saturday</v>
      </c>
      <c r="Y1052" s="121" t="b">
        <f>Table1[[#This Row],[Column1]]=Table1[[#This Row],[OFF1]]</f>
        <v>1</v>
      </c>
    </row>
    <row r="1053" spans="1:25" ht="13" hidden="1" customHeight="1">
      <c r="A1053" s="11">
        <v>1048</v>
      </c>
      <c r="B1053" s="47">
        <v>203011024</v>
      </c>
      <c r="C1053" s="87" t="s">
        <v>1194</v>
      </c>
      <c r="D1053" s="11" t="s">
        <v>1195</v>
      </c>
      <c r="E1053" s="48" t="s">
        <v>31</v>
      </c>
      <c r="F1053" s="48" t="s">
        <v>74</v>
      </c>
      <c r="G1053" s="11" t="s">
        <v>64</v>
      </c>
      <c r="H1053" s="11" t="s">
        <v>75</v>
      </c>
      <c r="I1053" s="11">
        <v>1299</v>
      </c>
      <c r="J1053" s="49" t="str">
        <f>VLOOKUP(Table1[[#This Row],[Psoft No]],[1]Roster!$C$1:$AJ$1369,9,0)</f>
        <v>Night Shift</v>
      </c>
      <c r="K1053" s="49" t="s">
        <v>76</v>
      </c>
      <c r="L1053" s="49" t="str">
        <f>VLOOKUP(Table1[[#This Row],[Psoft No]],[1]Roster!$C$1:$AJ$1369,11,0)</f>
        <v>Friday</v>
      </c>
      <c r="M1053" s="49" t="str">
        <f>VLOOKUP(Table1[[#This Row],[Psoft No]],[1]Roster!$C$1:$AJ$1369,12,0)</f>
        <v>Saturday</v>
      </c>
      <c r="N1053" s="48" t="s">
        <v>79</v>
      </c>
      <c r="O1053" s="49" t="s">
        <v>37</v>
      </c>
      <c r="P1053" s="11" t="s">
        <v>80</v>
      </c>
      <c r="Q1053" s="11" t="s">
        <v>81</v>
      </c>
      <c r="R1053" s="11" t="s">
        <v>622</v>
      </c>
      <c r="S1053" s="11" t="s">
        <v>623</v>
      </c>
      <c r="T1053" s="126" t="str">
        <f>IF(COUNTIFS('DWD RAW File'!$E:$E,$B1053,'DWD RAW File'!$AF:$AF,$C$1)&gt;0, IF(COUNTIFS('DWD RAW File'!$E:$E,$B1053,'DWD RAW File'!$AF:$AF,$C$1,'DWD RAW File'!$AB:$AB,"Present")&gt;0,"6th Day OT","OFF"), IF(COUNTIFS('DWD RAW File'!$E:$E,$B1053,'DWD RAW File'!$AG:$AG,$C$1)&gt;0, IF(COUNTIFS('DWD RAW File'!$E:$E,$B1053,'DWD RAW File'!$AG:$AG,$C$1,'DWD RAW File'!$AB:$AB,"Present")&gt;0,"7th Day OT","OFF"), IF(COUNTIFS('DWD RAW File'!$E:$E,$B1053,'DWD RAW File'!$AB:$AB,"Present")&gt;0, "P", IF(COUNTIFS('DWD RAW File'!$E:$E,$B1053,'DWD RAW File'!$AB:$AB,"Not Present",'DWD RAW File'!$AK:$AK,"&lt;&gt;")&gt;0, _xlfn.XLOOKUP($B1053,'DWD RAW File'!$E:$E,'DWD RAW File'!$AK:$AK,""), IF(COUNTIFS('DWD RAW File'!$E:$E,$B1053,'DWD RAW File'!$AB:$AB,"Not Present",'DWD RAW File'!$AL:$AL,"&lt;&gt;")&gt;0, _xlfn.XLOOKUP($B1053,'DWD RAW File'!$E:$E,'DWD RAW File'!$AL:$AL,""), "AB")))))</f>
        <v>P</v>
      </c>
      <c r="U1053" s="97"/>
      <c r="V1053" s="51">
        <v>45603</v>
      </c>
      <c r="W1053" s="49" t="s">
        <v>1562</v>
      </c>
      <c r="X1053" s="121" t="str">
        <f>VLOOKUP(Table1[[#This Row],[Psoft No]],[2]Roster_1788384531598!$E$1:$AU$1334,28,0)</f>
        <v>Friday</v>
      </c>
      <c r="Y1053" s="121" t="b">
        <f>Table1[[#This Row],[Column1]]=Table1[[#This Row],[OFF1]]</f>
        <v>1</v>
      </c>
    </row>
    <row r="1054" spans="1:25" ht="13" hidden="1" customHeight="1">
      <c r="A1054" s="11">
        <v>1049</v>
      </c>
      <c r="B1054" s="47">
        <v>204172230</v>
      </c>
      <c r="C1054" s="87" t="s">
        <v>2274</v>
      </c>
      <c r="D1054" s="11" t="s">
        <v>2275</v>
      </c>
      <c r="E1054" s="48" t="s">
        <v>31</v>
      </c>
      <c r="F1054" s="48" t="s">
        <v>74</v>
      </c>
      <c r="G1054" s="11" t="s">
        <v>64</v>
      </c>
      <c r="H1054" s="11" t="s">
        <v>75</v>
      </c>
      <c r="I1054" s="11">
        <v>1299</v>
      </c>
      <c r="J1054" s="49" t="str">
        <f>VLOOKUP(Table1[[#This Row],[Psoft No]],[1]Roster!$C$1:$AJ$1369,9,0)</f>
        <v>Day Shift</v>
      </c>
      <c r="K1054" s="49" t="s">
        <v>76</v>
      </c>
      <c r="L1054" s="49" t="str">
        <f>VLOOKUP(Table1[[#This Row],[Psoft No]],[1]Roster!$C$1:$AJ$1369,11,0)</f>
        <v>Sunday</v>
      </c>
      <c r="M1054" s="49" t="str">
        <f>VLOOKUP(Table1[[#This Row],[Psoft No]],[1]Roster!$C$1:$AJ$1369,12,0)</f>
        <v>Monday</v>
      </c>
      <c r="N1054" s="49" t="s">
        <v>89</v>
      </c>
      <c r="O1054" s="49" t="s">
        <v>37</v>
      </c>
      <c r="P1054" s="11" t="s">
        <v>80</v>
      </c>
      <c r="Q1054" s="11" t="s">
        <v>90</v>
      </c>
      <c r="R1054" s="11" t="s">
        <v>1055</v>
      </c>
      <c r="S1054" s="11" t="s">
        <v>2651</v>
      </c>
      <c r="T1054" s="126" t="str">
        <f>IF(COUNTIFS('DWD RAW File'!$E:$E,$B1054,'DWD RAW File'!$AF:$AF,$C$1)&gt;0, IF(COUNTIFS('DWD RAW File'!$E:$E,$B1054,'DWD RAW File'!$AF:$AF,$C$1,'DWD RAW File'!$AB:$AB,"Present")&gt;0,"6th Day OT","OFF"), IF(COUNTIFS('DWD RAW File'!$E:$E,$B1054,'DWD RAW File'!$AG:$AG,$C$1)&gt;0, IF(COUNTIFS('DWD RAW File'!$E:$E,$B1054,'DWD RAW File'!$AG:$AG,$C$1,'DWD RAW File'!$AB:$AB,"Present")&gt;0,"7th Day OT","OFF"), IF(COUNTIFS('DWD RAW File'!$E:$E,$B1054,'DWD RAW File'!$AB:$AB,"Present")&gt;0, "P", IF(COUNTIFS('DWD RAW File'!$E:$E,$B1054,'DWD RAW File'!$AB:$AB,"Not Present",'DWD RAW File'!$AK:$AK,"&lt;&gt;")&gt;0, _xlfn.XLOOKUP($B1054,'DWD RAW File'!$E:$E,'DWD RAW File'!$AK:$AK,""), IF(COUNTIFS('DWD RAW File'!$E:$E,$B1054,'DWD RAW File'!$AB:$AB,"Not Present",'DWD RAW File'!$AL:$AL,"&lt;&gt;")&gt;0, _xlfn.XLOOKUP($B1054,'DWD RAW File'!$E:$E,'DWD RAW File'!$AL:$AL,""), "AB")))))</f>
        <v>P</v>
      </c>
      <c r="U1054" s="97"/>
      <c r="V1054" s="51">
        <v>45568</v>
      </c>
      <c r="W1054" s="49" t="s">
        <v>1563</v>
      </c>
      <c r="X1054" s="121" t="str">
        <f>VLOOKUP(Table1[[#This Row],[Psoft No]],[2]Roster_1788384531598!$E$1:$AU$1334,28,0)</f>
        <v>Sunday</v>
      </c>
      <c r="Y1054" s="121" t="b">
        <f>Table1[[#This Row],[Column1]]=Table1[[#This Row],[OFF1]]</f>
        <v>1</v>
      </c>
    </row>
    <row r="1055" spans="1:25" ht="13" hidden="1" customHeight="1">
      <c r="A1055" s="11">
        <v>1050</v>
      </c>
      <c r="B1055" s="47">
        <v>205845560</v>
      </c>
      <c r="C1055" s="87" t="s">
        <v>1196</v>
      </c>
      <c r="D1055" s="11" t="s">
        <v>1197</v>
      </c>
      <c r="E1055" s="48" t="s">
        <v>31</v>
      </c>
      <c r="F1055" s="48" t="s">
        <v>74</v>
      </c>
      <c r="G1055" s="11" t="s">
        <v>64</v>
      </c>
      <c r="H1055" s="11" t="s">
        <v>75</v>
      </c>
      <c r="I1055" s="11">
        <v>1299</v>
      </c>
      <c r="J1055" s="49" t="str">
        <f>VLOOKUP(Table1[[#This Row],[Psoft No]],[1]Roster!$C$1:$AJ$1369,9,0)</f>
        <v>Day Shift</v>
      </c>
      <c r="K1055" s="49" t="s">
        <v>76</v>
      </c>
      <c r="L1055" s="49" t="str">
        <f>VLOOKUP(Table1[[#This Row],[Psoft No]],[1]Roster!$C$1:$AJ$1369,11,0)</f>
        <v>Saturday</v>
      </c>
      <c r="M1055" s="49" t="str">
        <f>VLOOKUP(Table1[[#This Row],[Psoft No]],[1]Roster!$C$1:$AJ$1369,12,0)</f>
        <v>Sunday</v>
      </c>
      <c r="N1055" s="48" t="s">
        <v>86</v>
      </c>
      <c r="O1055" s="49" t="s">
        <v>37</v>
      </c>
      <c r="P1055" s="11" t="s">
        <v>80</v>
      </c>
      <c r="Q1055" s="11" t="s">
        <v>90</v>
      </c>
      <c r="R1055" s="11" t="s">
        <v>2773</v>
      </c>
      <c r="S1055" s="11" t="s">
        <v>2774</v>
      </c>
      <c r="T1055" s="126" t="s">
        <v>7</v>
      </c>
      <c r="U1055" s="97"/>
      <c r="V1055" s="51">
        <v>45894</v>
      </c>
      <c r="W1055" s="49" t="s">
        <v>1562</v>
      </c>
      <c r="X1055" s="121" t="str">
        <f>VLOOKUP(Table1[[#This Row],[Psoft No]],[2]Roster_1788384531598!$E$1:$AU$1334,28,0)</f>
        <v>Saturday</v>
      </c>
      <c r="Y1055" s="121" t="b">
        <f>Table1[[#This Row],[Column1]]=Table1[[#This Row],[OFF1]]</f>
        <v>1</v>
      </c>
    </row>
    <row r="1056" spans="1:25" ht="13" hidden="1" customHeight="1">
      <c r="A1056" s="11">
        <v>1051</v>
      </c>
      <c r="B1056" s="47">
        <v>203851002</v>
      </c>
      <c r="C1056" s="87" t="s">
        <v>1198</v>
      </c>
      <c r="D1056" s="11" t="s">
        <v>1199</v>
      </c>
      <c r="E1056" s="48" t="s">
        <v>31</v>
      </c>
      <c r="F1056" s="48" t="s">
        <v>74</v>
      </c>
      <c r="G1056" s="11" t="s">
        <v>64</v>
      </c>
      <c r="H1056" s="11" t="s">
        <v>75</v>
      </c>
      <c r="I1056" s="11">
        <v>1299</v>
      </c>
      <c r="J1056" s="49" t="str">
        <f>VLOOKUP(Table1[[#This Row],[Psoft No]],[1]Roster!$C$1:$AJ$1369,9,0)</f>
        <v>Night Shift</v>
      </c>
      <c r="K1056" s="49" t="s">
        <v>76</v>
      </c>
      <c r="L1056" s="49" t="str">
        <f>VLOOKUP(Table1[[#This Row],[Psoft No]],[1]Roster!$C$1:$AJ$1369,11,0)</f>
        <v>Tuesday</v>
      </c>
      <c r="M1056" s="49" t="str">
        <f>VLOOKUP(Table1[[#This Row],[Psoft No]],[1]Roster!$C$1:$AJ$1369,12,0)</f>
        <v>Wednesday</v>
      </c>
      <c r="N1056" s="48" t="s">
        <v>79</v>
      </c>
      <c r="O1056" s="49" t="s">
        <v>37</v>
      </c>
      <c r="P1056" s="11" t="s">
        <v>80</v>
      </c>
      <c r="Q1056" s="11" t="s">
        <v>81</v>
      </c>
      <c r="R1056" s="11" t="s">
        <v>626</v>
      </c>
      <c r="S1056" s="11" t="s">
        <v>627</v>
      </c>
      <c r="T1056" s="126" t="str">
        <f>IF(COUNTIFS('DWD RAW File'!$E:$E,$B1056,'DWD RAW File'!$AF:$AF,$C$1)&gt;0, IF(COUNTIFS('DWD RAW File'!$E:$E,$B1056,'DWD RAW File'!$AF:$AF,$C$1,'DWD RAW File'!$AB:$AB,"Present")&gt;0,"6th Day OT","OFF"), IF(COUNTIFS('DWD RAW File'!$E:$E,$B1056,'DWD RAW File'!$AG:$AG,$C$1)&gt;0, IF(COUNTIFS('DWD RAW File'!$E:$E,$B1056,'DWD RAW File'!$AG:$AG,$C$1,'DWD RAW File'!$AB:$AB,"Present")&gt;0,"7th Day OT","OFF"), IF(COUNTIFS('DWD RAW File'!$E:$E,$B1056,'DWD RAW File'!$AB:$AB,"Present")&gt;0, "P", IF(COUNTIFS('DWD RAW File'!$E:$E,$B1056,'DWD RAW File'!$AB:$AB,"Not Present",'DWD RAW File'!$AK:$AK,"&lt;&gt;")&gt;0, _xlfn.XLOOKUP($B1056,'DWD RAW File'!$E:$E,'DWD RAW File'!$AK:$AK,""), IF(COUNTIFS('DWD RAW File'!$E:$E,$B1056,'DWD RAW File'!$AB:$AB,"Not Present",'DWD RAW File'!$AL:$AL,"&lt;&gt;")&gt;0, _xlfn.XLOOKUP($B1056,'DWD RAW File'!$E:$E,'DWD RAW File'!$AL:$AL,""), "AB")))))</f>
        <v>OFF</v>
      </c>
      <c r="U1056" s="97"/>
      <c r="V1056" s="51">
        <v>45524</v>
      </c>
      <c r="W1056" s="49" t="s">
        <v>1563</v>
      </c>
      <c r="X1056" s="121" t="str">
        <f>VLOOKUP(Table1[[#This Row],[Psoft No]],[2]Roster_1788384531598!$E$1:$AU$1334,28,0)</f>
        <v>Tuesday</v>
      </c>
      <c r="Y1056" s="121" t="b">
        <f>Table1[[#This Row],[Column1]]=Table1[[#This Row],[OFF1]]</f>
        <v>1</v>
      </c>
    </row>
    <row r="1057" spans="1:25" ht="13" hidden="1" customHeight="1">
      <c r="A1057" s="11">
        <v>1052</v>
      </c>
      <c r="B1057" s="47">
        <v>203850924</v>
      </c>
      <c r="C1057" s="87" t="s">
        <v>2290</v>
      </c>
      <c r="D1057" s="11" t="s">
        <v>2291</v>
      </c>
      <c r="E1057" s="48" t="s">
        <v>31</v>
      </c>
      <c r="F1057" s="48" t="s">
        <v>74</v>
      </c>
      <c r="G1057" s="11" t="s">
        <v>64</v>
      </c>
      <c r="H1057" s="11" t="s">
        <v>75</v>
      </c>
      <c r="I1057" s="11">
        <v>1299</v>
      </c>
      <c r="J1057" s="49" t="str">
        <f>VLOOKUP(Table1[[#This Row],[Psoft No]],[1]Roster!$C$1:$AJ$1369,9,0)</f>
        <v>Day Shift</v>
      </c>
      <c r="K1057" s="49" t="s">
        <v>76</v>
      </c>
      <c r="L1057" s="49" t="str">
        <f>VLOOKUP(Table1[[#This Row],[Psoft No]],[1]Roster!$C$1:$AJ$1369,11,0)</f>
        <v>Thursday</v>
      </c>
      <c r="M1057" s="49" t="str">
        <f>VLOOKUP(Table1[[#This Row],[Psoft No]],[1]Roster!$C$1:$AJ$1369,12,0)</f>
        <v>Friday</v>
      </c>
      <c r="N1057" s="48" t="s">
        <v>86</v>
      </c>
      <c r="O1057" s="49" t="s">
        <v>37</v>
      </c>
      <c r="P1057" s="11" t="s">
        <v>80</v>
      </c>
      <c r="Q1057" s="11" t="s">
        <v>90</v>
      </c>
      <c r="R1057" s="49" t="s">
        <v>642</v>
      </c>
      <c r="S1057" s="11" t="s">
        <v>1775</v>
      </c>
      <c r="T1057" s="126" t="str">
        <f>IF(COUNTIFS('DWD RAW File'!$E:$E,$B1057,'DWD RAW File'!$AF:$AF,$C$1)&gt;0, IF(COUNTIFS('DWD RAW File'!$E:$E,$B1057,'DWD RAW File'!$AF:$AF,$C$1,'DWD RAW File'!$AB:$AB,"Present")&gt;0,"6th Day OT","OFF"), IF(COUNTIFS('DWD RAW File'!$E:$E,$B1057,'DWD RAW File'!$AG:$AG,$C$1)&gt;0, IF(COUNTIFS('DWD RAW File'!$E:$E,$B1057,'DWD RAW File'!$AG:$AG,$C$1,'DWD RAW File'!$AB:$AB,"Present")&gt;0,"7th Day OT","OFF"), IF(COUNTIFS('DWD RAW File'!$E:$E,$B1057,'DWD RAW File'!$AB:$AB,"Present")&gt;0, "P", IF(COUNTIFS('DWD RAW File'!$E:$E,$B1057,'DWD RAW File'!$AB:$AB,"Not Present",'DWD RAW File'!$AK:$AK,"&lt;&gt;")&gt;0, _xlfn.XLOOKUP($B1057,'DWD RAW File'!$E:$E,'DWD RAW File'!$AK:$AK,""), IF(COUNTIFS('DWD RAW File'!$E:$E,$B1057,'DWD RAW File'!$AB:$AB,"Not Present",'DWD RAW File'!$AL:$AL,"&lt;&gt;")&gt;0, _xlfn.XLOOKUP($B1057,'DWD RAW File'!$E:$E,'DWD RAW File'!$AL:$AL,""), "AB")))))</f>
        <v>P</v>
      </c>
      <c r="U1057" s="97"/>
      <c r="V1057" s="51">
        <v>45524</v>
      </c>
      <c r="W1057" s="49" t="s">
        <v>1563</v>
      </c>
      <c r="X1057" s="121" t="str">
        <f>VLOOKUP(Table1[[#This Row],[Psoft No]],[2]Roster_1788384531598!$E$1:$AU$1334,28,0)</f>
        <v>Thursday</v>
      </c>
      <c r="Y1057" s="121" t="b">
        <f>Table1[[#This Row],[Column1]]=Table1[[#This Row],[OFF1]]</f>
        <v>1</v>
      </c>
    </row>
    <row r="1058" spans="1:25" ht="13" hidden="1" customHeight="1">
      <c r="A1058" s="11">
        <v>1053</v>
      </c>
      <c r="B1058" s="47">
        <v>203850926</v>
      </c>
      <c r="C1058" s="87" t="s">
        <v>2292</v>
      </c>
      <c r="D1058" s="11" t="s">
        <v>2293</v>
      </c>
      <c r="E1058" s="48" t="s">
        <v>31</v>
      </c>
      <c r="F1058" s="48" t="s">
        <v>74</v>
      </c>
      <c r="G1058" s="11" t="s">
        <v>64</v>
      </c>
      <c r="H1058" s="11" t="s">
        <v>75</v>
      </c>
      <c r="I1058" s="11">
        <v>1299</v>
      </c>
      <c r="J1058" s="49" t="str">
        <f>VLOOKUP(Table1[[#This Row],[Psoft No]],[1]Roster!$C$1:$AJ$1369,9,0)</f>
        <v>Day Shift</v>
      </c>
      <c r="K1058" s="49" t="s">
        <v>76</v>
      </c>
      <c r="L1058" s="49" t="str">
        <f>VLOOKUP(Table1[[#This Row],[Psoft No]],[1]Roster!$C$1:$AJ$1369,11,0)</f>
        <v>Monday</v>
      </c>
      <c r="M1058" s="49" t="str">
        <f>VLOOKUP(Table1[[#This Row],[Psoft No]],[1]Roster!$C$1:$AJ$1369,12,0)</f>
        <v>Tuesday</v>
      </c>
      <c r="N1058" s="48" t="s">
        <v>86</v>
      </c>
      <c r="O1058" s="49" t="s">
        <v>37</v>
      </c>
      <c r="P1058" s="11" t="s">
        <v>80</v>
      </c>
      <c r="Q1058" s="11" t="s">
        <v>90</v>
      </c>
      <c r="R1058" s="11" t="s">
        <v>626</v>
      </c>
      <c r="S1058" s="11" t="s">
        <v>627</v>
      </c>
      <c r="T1058" s="126" t="str">
        <f>IF(COUNTIFS('DWD RAW File'!$E:$E,$B1058,'DWD RAW File'!$AF:$AF,$C$1)&gt;0, IF(COUNTIFS('DWD RAW File'!$E:$E,$B1058,'DWD RAW File'!$AF:$AF,$C$1,'DWD RAW File'!$AB:$AB,"Present")&gt;0,"6th Day OT","OFF"), IF(COUNTIFS('DWD RAW File'!$E:$E,$B1058,'DWD RAW File'!$AG:$AG,$C$1)&gt;0, IF(COUNTIFS('DWD RAW File'!$E:$E,$B1058,'DWD RAW File'!$AG:$AG,$C$1,'DWD RAW File'!$AB:$AB,"Present")&gt;0,"7th Day OT","OFF"), IF(COUNTIFS('DWD RAW File'!$E:$E,$B1058,'DWD RAW File'!$AB:$AB,"Present")&gt;0, "P", IF(COUNTIFS('DWD RAW File'!$E:$E,$B1058,'DWD RAW File'!$AB:$AB,"Not Present",'DWD RAW File'!$AK:$AK,"&lt;&gt;")&gt;0, _xlfn.XLOOKUP($B1058,'DWD RAW File'!$E:$E,'DWD RAW File'!$AK:$AK,""), IF(COUNTIFS('DWD RAW File'!$E:$E,$B1058,'DWD RAW File'!$AB:$AB,"Not Present",'DWD RAW File'!$AL:$AL,"&lt;&gt;")&gt;0, _xlfn.XLOOKUP($B1058,'DWD RAW File'!$E:$E,'DWD RAW File'!$AL:$AL,""), "AB")))))</f>
        <v>P</v>
      </c>
      <c r="U1058" s="97"/>
      <c r="V1058" s="51">
        <v>45524</v>
      </c>
      <c r="W1058" s="49" t="s">
        <v>1563</v>
      </c>
      <c r="X1058" s="121" t="str">
        <f>VLOOKUP(Table1[[#This Row],[Psoft No]],[2]Roster_1788384531598!$E$1:$AU$1334,28,0)</f>
        <v>Monday</v>
      </c>
      <c r="Y1058" s="121" t="b">
        <f>Table1[[#This Row],[Column1]]=Table1[[#This Row],[OFF1]]</f>
        <v>1</v>
      </c>
    </row>
    <row r="1059" spans="1:25" ht="13" hidden="1" customHeight="1">
      <c r="A1059" s="11">
        <v>1054</v>
      </c>
      <c r="B1059" s="47">
        <v>203850923</v>
      </c>
      <c r="C1059" s="87" t="s">
        <v>2294</v>
      </c>
      <c r="D1059" s="11" t="s">
        <v>2295</v>
      </c>
      <c r="E1059" s="48" t="s">
        <v>31</v>
      </c>
      <c r="F1059" s="48" t="s">
        <v>74</v>
      </c>
      <c r="G1059" s="11" t="s">
        <v>64</v>
      </c>
      <c r="H1059" s="11" t="s">
        <v>75</v>
      </c>
      <c r="I1059" s="11">
        <v>1299</v>
      </c>
      <c r="J1059" s="49" t="str">
        <f>VLOOKUP(Table1[[#This Row],[Psoft No]],[1]Roster!$C$1:$AJ$1369,9,0)</f>
        <v>Night Shift</v>
      </c>
      <c r="K1059" s="49" t="s">
        <v>76</v>
      </c>
      <c r="L1059" s="49" t="str">
        <f>VLOOKUP(Table1[[#This Row],[Psoft No]],[1]Roster!$C$1:$AJ$1369,11,0)</f>
        <v>Wednesday</v>
      </c>
      <c r="M1059" s="49" t="str">
        <f>VLOOKUP(Table1[[#This Row],[Psoft No]],[1]Roster!$C$1:$AJ$1369,12,0)</f>
        <v>Thursday</v>
      </c>
      <c r="N1059" s="48" t="s">
        <v>86</v>
      </c>
      <c r="O1059" s="49" t="s">
        <v>37</v>
      </c>
      <c r="P1059" s="11" t="s">
        <v>80</v>
      </c>
      <c r="Q1059" s="11" t="s">
        <v>90</v>
      </c>
      <c r="R1059" s="11" t="s">
        <v>626</v>
      </c>
      <c r="S1059" s="11" t="s">
        <v>627</v>
      </c>
      <c r="T1059" s="126" t="str">
        <f>IF(COUNTIFS('DWD RAW File'!$E:$E,$B1059,'DWD RAW File'!$AF:$AF,$C$1)&gt;0, IF(COUNTIFS('DWD RAW File'!$E:$E,$B1059,'DWD RAW File'!$AF:$AF,$C$1,'DWD RAW File'!$AB:$AB,"Present")&gt;0,"6th Day OT","OFF"), IF(COUNTIFS('DWD RAW File'!$E:$E,$B1059,'DWD RAW File'!$AG:$AG,$C$1)&gt;0, IF(COUNTIFS('DWD RAW File'!$E:$E,$B1059,'DWD RAW File'!$AG:$AG,$C$1,'DWD RAW File'!$AB:$AB,"Present")&gt;0,"7th Day OT","OFF"), IF(COUNTIFS('DWD RAW File'!$E:$E,$B1059,'DWD RAW File'!$AB:$AB,"Present")&gt;0, "P", IF(COUNTIFS('DWD RAW File'!$E:$E,$B1059,'DWD RAW File'!$AB:$AB,"Not Present",'DWD RAW File'!$AK:$AK,"&lt;&gt;")&gt;0, _xlfn.XLOOKUP($B1059,'DWD RAW File'!$E:$E,'DWD RAW File'!$AK:$AK,""), IF(COUNTIFS('DWD RAW File'!$E:$E,$B1059,'DWD RAW File'!$AB:$AB,"Not Present",'DWD RAW File'!$AL:$AL,"&lt;&gt;")&gt;0, _xlfn.XLOOKUP($B1059,'DWD RAW File'!$E:$E,'DWD RAW File'!$AL:$AL,""), "AB")))))</f>
        <v>OFF</v>
      </c>
      <c r="U1059" s="97"/>
      <c r="V1059" s="51">
        <v>45524</v>
      </c>
      <c r="W1059" s="49" t="s">
        <v>1563</v>
      </c>
      <c r="X1059" s="121" t="str">
        <f>VLOOKUP(Table1[[#This Row],[Psoft No]],[2]Roster_1788384531598!$E$1:$AU$1334,28,0)</f>
        <v>Wednesday</v>
      </c>
      <c r="Y1059" s="121" t="b">
        <f>Table1[[#This Row],[Column1]]=Table1[[#This Row],[OFF1]]</f>
        <v>1</v>
      </c>
    </row>
    <row r="1060" spans="1:25" ht="13" hidden="1" customHeight="1">
      <c r="A1060" s="11">
        <v>1055</v>
      </c>
      <c r="B1060" s="47">
        <v>206873790</v>
      </c>
      <c r="C1060" s="87" t="s">
        <v>1823</v>
      </c>
      <c r="D1060" s="11" t="s">
        <v>1824</v>
      </c>
      <c r="E1060" s="48" t="s">
        <v>31</v>
      </c>
      <c r="F1060" s="48" t="s">
        <v>74</v>
      </c>
      <c r="G1060" s="11" t="s">
        <v>64</v>
      </c>
      <c r="H1060" s="11" t="s">
        <v>75</v>
      </c>
      <c r="I1060" s="11">
        <v>1299</v>
      </c>
      <c r="J1060" s="49" t="str">
        <f>VLOOKUP(Table1[[#This Row],[Psoft No]],[1]Roster!$C$1:$AJ$1369,9,0)</f>
        <v>Night Shift</v>
      </c>
      <c r="K1060" s="49" t="s">
        <v>76</v>
      </c>
      <c r="L1060" s="49" t="str">
        <f>VLOOKUP(Table1[[#This Row],[Psoft No]],[1]Roster!$C$1:$AJ$1369,11,0)</f>
        <v>Thursday</v>
      </c>
      <c r="M1060" s="49" t="str">
        <f>VLOOKUP(Table1[[#This Row],[Psoft No]],[1]Roster!$C$1:$AJ$1369,12,0)</f>
        <v>Friday</v>
      </c>
      <c r="N1060" s="49" t="s">
        <v>89</v>
      </c>
      <c r="O1060" s="48" t="s">
        <v>37</v>
      </c>
      <c r="P1060" s="48" t="s">
        <v>80</v>
      </c>
      <c r="Q1060" s="11" t="s">
        <v>90</v>
      </c>
      <c r="R1060" s="49" t="s">
        <v>642</v>
      </c>
      <c r="S1060" s="11" t="s">
        <v>1775</v>
      </c>
      <c r="T1060" s="126" t="str">
        <f>IF(COUNTIFS('DWD RAW File'!$E:$E,$B1060,'DWD RAW File'!$AF:$AF,$C$1)&gt;0, IF(COUNTIFS('DWD RAW File'!$E:$E,$B1060,'DWD RAW File'!$AF:$AF,$C$1,'DWD RAW File'!$AB:$AB,"Present")&gt;0,"6th Day OT","OFF"), IF(COUNTIFS('DWD RAW File'!$E:$E,$B1060,'DWD RAW File'!$AG:$AG,$C$1)&gt;0, IF(COUNTIFS('DWD RAW File'!$E:$E,$B1060,'DWD RAW File'!$AG:$AG,$C$1,'DWD RAW File'!$AB:$AB,"Present")&gt;0,"7th Day OT","OFF"), IF(COUNTIFS('DWD RAW File'!$E:$E,$B1060,'DWD RAW File'!$AB:$AB,"Present")&gt;0, "P", IF(COUNTIFS('DWD RAW File'!$E:$E,$B1060,'DWD RAW File'!$AB:$AB,"Not Present",'DWD RAW File'!$AK:$AK,"&lt;&gt;")&gt;0, _xlfn.XLOOKUP($B1060,'DWD RAW File'!$E:$E,'DWD RAW File'!$AK:$AK,""), IF(COUNTIFS('DWD RAW File'!$E:$E,$B1060,'DWD RAW File'!$AB:$AB,"Not Present",'DWD RAW File'!$AL:$AL,"&lt;&gt;")&gt;0, _xlfn.XLOOKUP($B1060,'DWD RAW File'!$E:$E,'DWD RAW File'!$AL:$AL,""), "AB")))))</f>
        <v>P</v>
      </c>
      <c r="U1060" s="97"/>
      <c r="V1060" s="51">
        <v>46030</v>
      </c>
      <c r="W1060" s="49" t="s">
        <v>1562</v>
      </c>
      <c r="X1060" s="121" t="str">
        <f>VLOOKUP(Table1[[#This Row],[Psoft No]],[2]Roster_1788384531598!$E$1:$AU$1334,28,0)</f>
        <v>Thursday</v>
      </c>
      <c r="Y1060" s="121" t="b">
        <f>Table1[[#This Row],[Column1]]=Table1[[#This Row],[OFF1]]</f>
        <v>1</v>
      </c>
    </row>
    <row r="1061" spans="1:25" ht="13" hidden="1" customHeight="1">
      <c r="A1061" s="11">
        <v>1056</v>
      </c>
      <c r="B1061" s="47">
        <v>206015650</v>
      </c>
      <c r="C1061" s="87" t="s">
        <v>1200</v>
      </c>
      <c r="D1061" s="11" t="s">
        <v>1201</v>
      </c>
      <c r="E1061" s="48" t="s">
        <v>31</v>
      </c>
      <c r="F1061" s="48" t="s">
        <v>74</v>
      </c>
      <c r="G1061" s="11" t="s">
        <v>64</v>
      </c>
      <c r="H1061" s="11" t="s">
        <v>75</v>
      </c>
      <c r="I1061" s="11">
        <v>1299</v>
      </c>
      <c r="J1061" s="49" t="str">
        <f>VLOOKUP(Table1[[#This Row],[Psoft No]],[1]Roster!$C$1:$AJ$1369,9,0)</f>
        <v>Night Shift</v>
      </c>
      <c r="K1061" s="49" t="s">
        <v>76</v>
      </c>
      <c r="L1061" s="49" t="str">
        <f>VLOOKUP(Table1[[#This Row],[Psoft No]],[1]Roster!$C$1:$AJ$1369,11,0)</f>
        <v>Saturday</v>
      </c>
      <c r="M1061" s="49" t="str">
        <f>VLOOKUP(Table1[[#This Row],[Psoft No]],[1]Roster!$C$1:$AJ$1369,12,0)</f>
        <v>Sunday</v>
      </c>
      <c r="N1061" s="49" t="s">
        <v>79</v>
      </c>
      <c r="O1061" s="49" t="s">
        <v>37</v>
      </c>
      <c r="P1061" s="11" t="s">
        <v>80</v>
      </c>
      <c r="Q1061" s="11" t="s">
        <v>81</v>
      </c>
      <c r="R1061" s="49" t="s">
        <v>622</v>
      </c>
      <c r="S1061" s="11" t="s">
        <v>623</v>
      </c>
      <c r="T1061" s="126" t="str">
        <f>IF(COUNTIFS('DWD RAW File'!$E:$E,$B1061,'DWD RAW File'!$AF:$AF,$C$1)&gt;0, IF(COUNTIFS('DWD RAW File'!$E:$E,$B1061,'DWD RAW File'!$AF:$AF,$C$1,'DWD RAW File'!$AB:$AB,"Present")&gt;0,"6th Day OT","OFF"), IF(COUNTIFS('DWD RAW File'!$E:$E,$B1061,'DWD RAW File'!$AG:$AG,$C$1)&gt;0, IF(COUNTIFS('DWD RAW File'!$E:$E,$B1061,'DWD RAW File'!$AG:$AG,$C$1,'DWD RAW File'!$AB:$AB,"Present")&gt;0,"7th Day OT","OFF"), IF(COUNTIFS('DWD RAW File'!$E:$E,$B1061,'DWD RAW File'!$AB:$AB,"Present")&gt;0, "P", IF(COUNTIFS('DWD RAW File'!$E:$E,$B1061,'DWD RAW File'!$AB:$AB,"Not Present",'DWD RAW File'!$AK:$AK,"&lt;&gt;")&gt;0, _xlfn.XLOOKUP($B1061,'DWD RAW File'!$E:$E,'DWD RAW File'!$AK:$AK,""), IF(COUNTIFS('DWD RAW File'!$E:$E,$B1061,'DWD RAW File'!$AB:$AB,"Not Present",'DWD RAW File'!$AL:$AL,"&lt;&gt;")&gt;0, _xlfn.XLOOKUP($B1061,'DWD RAW File'!$E:$E,'DWD RAW File'!$AL:$AL,""), "AB")))))</f>
        <v>P</v>
      </c>
      <c r="U1061" s="97"/>
      <c r="V1061" s="51">
        <v>45915</v>
      </c>
      <c r="W1061" s="49" t="s">
        <v>1562</v>
      </c>
      <c r="X1061" s="121" t="str">
        <f>VLOOKUP(Table1[[#This Row],[Psoft No]],[2]Roster_1788384531598!$E$1:$AU$1334,28,0)</f>
        <v>Saturday</v>
      </c>
      <c r="Y1061" s="121" t="b">
        <f>Table1[[#This Row],[Column1]]=Table1[[#This Row],[OFF1]]</f>
        <v>1</v>
      </c>
    </row>
    <row r="1062" spans="1:25" ht="13" hidden="1" customHeight="1">
      <c r="A1062" s="11">
        <v>1057</v>
      </c>
      <c r="B1062" s="47">
        <v>206192232</v>
      </c>
      <c r="C1062" s="87" t="s">
        <v>2789</v>
      </c>
      <c r="D1062" s="11" t="s">
        <v>2790</v>
      </c>
      <c r="E1062" s="48" t="s">
        <v>31</v>
      </c>
      <c r="F1062" s="48" t="s">
        <v>74</v>
      </c>
      <c r="G1062" s="11" t="s">
        <v>64</v>
      </c>
      <c r="H1062" s="11" t="s">
        <v>75</v>
      </c>
      <c r="I1062" s="11">
        <v>1299</v>
      </c>
      <c r="J1062" s="49" t="str">
        <f>VLOOKUP(Table1[[#This Row],[Psoft No]],[1]Roster!$C$1:$AJ$1369,9,0)</f>
        <v>Night Shift</v>
      </c>
      <c r="K1062" s="11" t="s">
        <v>76</v>
      </c>
      <c r="L1062" s="49" t="str">
        <f>VLOOKUP(Table1[[#This Row],[Psoft No]],[1]Roster!$C$1:$AJ$1369,11,0)</f>
        <v>Sunday</v>
      </c>
      <c r="M1062" s="49" t="str">
        <f>VLOOKUP(Table1[[#This Row],[Psoft No]],[1]Roster!$C$1:$AJ$1369,12,0)</f>
        <v>Monday</v>
      </c>
      <c r="N1062" s="11" t="s">
        <v>89</v>
      </c>
      <c r="O1062" s="11" t="s">
        <v>37</v>
      </c>
      <c r="P1062" s="11" t="s">
        <v>80</v>
      </c>
      <c r="Q1062" s="11" t="s">
        <v>96</v>
      </c>
      <c r="R1062" s="11" t="s">
        <v>1055</v>
      </c>
      <c r="S1062" s="11" t="s">
        <v>2651</v>
      </c>
      <c r="T1062" s="126" t="str">
        <f>IF(COUNTIFS('DWD RAW File'!$E:$E,$B1062,'DWD RAW File'!$AF:$AF,$C$1)&gt;0, IF(COUNTIFS('DWD RAW File'!$E:$E,$B1062,'DWD RAW File'!$AF:$AF,$C$1,'DWD RAW File'!$AB:$AB,"Present")&gt;0,"6th Day OT","OFF"), IF(COUNTIFS('DWD RAW File'!$E:$E,$B1062,'DWD RAW File'!$AG:$AG,$C$1)&gt;0, IF(COUNTIFS('DWD RAW File'!$E:$E,$B1062,'DWD RAW File'!$AG:$AG,$C$1,'DWD RAW File'!$AB:$AB,"Present")&gt;0,"7th Day OT","OFF"), IF(COUNTIFS('DWD RAW File'!$E:$E,$B1062,'DWD RAW File'!$AB:$AB,"Present")&gt;0, "P", IF(COUNTIFS('DWD RAW File'!$E:$E,$B1062,'DWD RAW File'!$AB:$AB,"Not Present",'DWD RAW File'!$AK:$AK,"&lt;&gt;")&gt;0, _xlfn.XLOOKUP($B1062,'DWD RAW File'!$E:$E,'DWD RAW File'!$AK:$AK,""), IF(COUNTIFS('DWD RAW File'!$E:$E,$B1062,'DWD RAW File'!$AB:$AB,"Not Present",'DWD RAW File'!$AL:$AL,"&lt;&gt;")&gt;0, _xlfn.XLOOKUP($B1062,'DWD RAW File'!$E:$E,'DWD RAW File'!$AL:$AL,""), "AB")))))</f>
        <v>P</v>
      </c>
      <c r="U1062" s="97"/>
      <c r="V1062" s="51">
        <v>46238</v>
      </c>
      <c r="W1062" s="11" t="s">
        <v>1563</v>
      </c>
      <c r="X1062" s="121" t="str">
        <f>VLOOKUP(Table1[[#This Row],[Psoft No]],[2]Roster_1788384531598!$E$1:$AU$1334,28,0)</f>
        <v>Sunday</v>
      </c>
      <c r="Y1062" s="121" t="b">
        <f>Table1[[#This Row],[Column1]]=Table1[[#This Row],[OFF1]]</f>
        <v>1</v>
      </c>
    </row>
    <row r="1063" spans="1:25" ht="13" hidden="1" customHeight="1">
      <c r="A1063" s="11">
        <v>1058</v>
      </c>
      <c r="B1063" s="47">
        <v>205854085</v>
      </c>
      <c r="C1063" s="87" t="s">
        <v>1202</v>
      </c>
      <c r="D1063" s="11" t="s">
        <v>1203</v>
      </c>
      <c r="E1063" s="48" t="s">
        <v>31</v>
      </c>
      <c r="F1063" s="48" t="s">
        <v>74</v>
      </c>
      <c r="G1063" s="11" t="s">
        <v>64</v>
      </c>
      <c r="H1063" s="11" t="s">
        <v>75</v>
      </c>
      <c r="I1063" s="11">
        <v>1299</v>
      </c>
      <c r="J1063" s="49" t="str">
        <f>VLOOKUP(Table1[[#This Row],[Psoft No]],[1]Roster!$C$1:$AJ$1369,9,0)</f>
        <v>Day Shift</v>
      </c>
      <c r="K1063" s="49" t="s">
        <v>76</v>
      </c>
      <c r="L1063" s="49" t="str">
        <f>VLOOKUP(Table1[[#This Row],[Psoft No]],[1]Roster!$C$1:$AJ$1369,11,0)</f>
        <v>Sunday</v>
      </c>
      <c r="M1063" s="49" t="str">
        <f>VLOOKUP(Table1[[#This Row],[Psoft No]],[1]Roster!$C$1:$AJ$1369,12,0)</f>
        <v>Monday</v>
      </c>
      <c r="N1063" s="49" t="s">
        <v>89</v>
      </c>
      <c r="O1063" s="49" t="s">
        <v>37</v>
      </c>
      <c r="P1063" s="11" t="s">
        <v>80</v>
      </c>
      <c r="Q1063" s="11" t="s">
        <v>96</v>
      </c>
      <c r="R1063" s="11" t="s">
        <v>634</v>
      </c>
      <c r="S1063" s="11" t="s">
        <v>2652</v>
      </c>
      <c r="T1063" s="126" t="str">
        <f>IF(COUNTIFS('DWD RAW File'!$E:$E,$B1063,'DWD RAW File'!$AF:$AF,$C$1)&gt;0, IF(COUNTIFS('DWD RAW File'!$E:$E,$B1063,'DWD RAW File'!$AF:$AF,$C$1,'DWD RAW File'!$AB:$AB,"Present")&gt;0,"6th Day OT","OFF"), IF(COUNTIFS('DWD RAW File'!$E:$E,$B1063,'DWD RAW File'!$AG:$AG,$C$1)&gt;0, IF(COUNTIFS('DWD RAW File'!$E:$E,$B1063,'DWD RAW File'!$AG:$AG,$C$1,'DWD RAW File'!$AB:$AB,"Present")&gt;0,"7th Day OT","OFF"), IF(COUNTIFS('DWD RAW File'!$E:$E,$B1063,'DWD RAW File'!$AB:$AB,"Present")&gt;0, "P", IF(COUNTIFS('DWD RAW File'!$E:$E,$B1063,'DWD RAW File'!$AB:$AB,"Not Present",'DWD RAW File'!$AK:$AK,"&lt;&gt;")&gt;0, _xlfn.XLOOKUP($B1063,'DWD RAW File'!$E:$E,'DWD RAW File'!$AK:$AK,""), IF(COUNTIFS('DWD RAW File'!$E:$E,$B1063,'DWD RAW File'!$AB:$AB,"Not Present",'DWD RAW File'!$AL:$AL,"&lt;&gt;")&gt;0, _xlfn.XLOOKUP($B1063,'DWD RAW File'!$E:$E,'DWD RAW File'!$AL:$AL,""), "AB")))))</f>
        <v>P</v>
      </c>
      <c r="U1063" s="97"/>
      <c r="V1063" s="51">
        <v>45894</v>
      </c>
      <c r="W1063" s="49" t="s">
        <v>1562</v>
      </c>
      <c r="X1063" s="121" t="str">
        <f>VLOOKUP(Table1[[#This Row],[Psoft No]],[2]Roster_1788384531598!$E$1:$AU$1334,28,0)</f>
        <v>Sunday</v>
      </c>
      <c r="Y1063" s="121" t="b">
        <f>Table1[[#This Row],[Column1]]=Table1[[#This Row],[OFF1]]</f>
        <v>1</v>
      </c>
    </row>
    <row r="1064" spans="1:25" ht="13" hidden="1" customHeight="1">
      <c r="A1064" s="11">
        <v>1059</v>
      </c>
      <c r="B1064" s="47">
        <v>205996136</v>
      </c>
      <c r="C1064" s="87" t="s">
        <v>1204</v>
      </c>
      <c r="D1064" s="11" t="s">
        <v>1205</v>
      </c>
      <c r="E1064" s="48" t="s">
        <v>31</v>
      </c>
      <c r="F1064" s="48" t="s">
        <v>74</v>
      </c>
      <c r="G1064" s="11" t="s">
        <v>64</v>
      </c>
      <c r="H1064" s="11" t="s">
        <v>75</v>
      </c>
      <c r="I1064" s="11">
        <v>1299</v>
      </c>
      <c r="J1064" s="49" t="str">
        <f>VLOOKUP(Table1[[#This Row],[Psoft No]],[1]Roster!$C$1:$AJ$1369,9,0)</f>
        <v>Day Shift</v>
      </c>
      <c r="K1064" s="49" t="s">
        <v>76</v>
      </c>
      <c r="L1064" s="49" t="str">
        <f>VLOOKUP(Table1[[#This Row],[Psoft No]],[1]Roster!$C$1:$AJ$1369,11,0)</f>
        <v>Sunday</v>
      </c>
      <c r="M1064" s="49" t="str">
        <f>VLOOKUP(Table1[[#This Row],[Psoft No]],[1]Roster!$C$1:$AJ$1369,12,0)</f>
        <v>Monday</v>
      </c>
      <c r="N1064" s="48" t="s">
        <v>79</v>
      </c>
      <c r="O1064" s="49" t="s">
        <v>37</v>
      </c>
      <c r="P1064" s="11" t="s">
        <v>80</v>
      </c>
      <c r="Q1064" s="11" t="s">
        <v>81</v>
      </c>
      <c r="R1064" s="11" t="s">
        <v>626</v>
      </c>
      <c r="S1064" s="99" t="s">
        <v>627</v>
      </c>
      <c r="T1064" s="126" t="str">
        <f>IF(COUNTIFS('DWD RAW File'!$E:$E,$B1064,'DWD RAW File'!$AF:$AF,$C$1)&gt;0, IF(COUNTIFS('DWD RAW File'!$E:$E,$B1064,'DWD RAW File'!$AF:$AF,$C$1,'DWD RAW File'!$AB:$AB,"Present")&gt;0,"6th Day OT","OFF"), IF(COUNTIFS('DWD RAW File'!$E:$E,$B1064,'DWD RAW File'!$AG:$AG,$C$1)&gt;0, IF(COUNTIFS('DWD RAW File'!$E:$E,$B1064,'DWD RAW File'!$AG:$AG,$C$1,'DWD RAW File'!$AB:$AB,"Present")&gt;0,"7th Day OT","OFF"), IF(COUNTIFS('DWD RAW File'!$E:$E,$B1064,'DWD RAW File'!$AB:$AB,"Present")&gt;0, "P", IF(COUNTIFS('DWD RAW File'!$E:$E,$B1064,'DWD RAW File'!$AB:$AB,"Not Present",'DWD RAW File'!$AK:$AK,"&lt;&gt;")&gt;0, _xlfn.XLOOKUP($B1064,'DWD RAW File'!$E:$E,'DWD RAW File'!$AK:$AK,""), IF(COUNTIFS('DWD RAW File'!$E:$E,$B1064,'DWD RAW File'!$AB:$AB,"Not Present",'DWD RAW File'!$AL:$AL,"&lt;&gt;")&gt;0, _xlfn.XLOOKUP($B1064,'DWD RAW File'!$E:$E,'DWD RAW File'!$AL:$AL,""), "AB")))))</f>
        <v>P</v>
      </c>
      <c r="U1064" s="97"/>
      <c r="V1064" s="51">
        <v>45915</v>
      </c>
      <c r="W1064" s="49" t="s">
        <v>1562</v>
      </c>
      <c r="X1064" s="121" t="str">
        <f>VLOOKUP(Table1[[#This Row],[Psoft No]],[2]Roster_1788384531598!$E$1:$AU$1334,28,0)</f>
        <v>Sunday</v>
      </c>
      <c r="Y1064" s="121" t="b">
        <f>Table1[[#This Row],[Column1]]=Table1[[#This Row],[OFF1]]</f>
        <v>1</v>
      </c>
    </row>
    <row r="1065" spans="1:25" ht="13" hidden="1" customHeight="1">
      <c r="A1065" s="11">
        <v>1060</v>
      </c>
      <c r="B1065" s="47">
        <v>206491329</v>
      </c>
      <c r="C1065" s="87" t="s">
        <v>2091</v>
      </c>
      <c r="D1065" s="11" t="s">
        <v>2092</v>
      </c>
      <c r="E1065" s="100" t="s">
        <v>31</v>
      </c>
      <c r="F1065" s="48" t="s">
        <v>74</v>
      </c>
      <c r="G1065" s="11" t="s">
        <v>64</v>
      </c>
      <c r="H1065" s="11" t="s">
        <v>75</v>
      </c>
      <c r="I1065" s="11">
        <v>1299</v>
      </c>
      <c r="J1065" s="49" t="str">
        <f>VLOOKUP(Table1[[#This Row],[Psoft No]],[1]Roster!$C$1:$AJ$1369,9,0)</f>
        <v>Day Shift</v>
      </c>
      <c r="K1065" s="49" t="s">
        <v>76</v>
      </c>
      <c r="L1065" s="49" t="str">
        <f>VLOOKUP(Table1[[#This Row],[Psoft No]],[1]Roster!$C$1:$AJ$1369,11,0)</f>
        <v>Tuesday</v>
      </c>
      <c r="M1065" s="49" t="str">
        <f>VLOOKUP(Table1[[#This Row],[Psoft No]],[1]Roster!$C$1:$AJ$1369,12,0)</f>
        <v>Wednesday</v>
      </c>
      <c r="N1065" s="49" t="s">
        <v>89</v>
      </c>
      <c r="O1065" s="49" t="s">
        <v>37</v>
      </c>
      <c r="P1065" s="49" t="s">
        <v>80</v>
      </c>
      <c r="Q1065" s="49" t="s">
        <v>96</v>
      </c>
      <c r="R1065" s="11" t="s">
        <v>626</v>
      </c>
      <c r="S1065" s="95" t="s">
        <v>627</v>
      </c>
      <c r="T1065" s="126" t="str">
        <f>IF(COUNTIFS('DWD RAW File'!$E:$E,$B1065,'DWD RAW File'!$AF:$AF,$C$1)&gt;0, IF(COUNTIFS('DWD RAW File'!$E:$E,$B1065,'DWD RAW File'!$AF:$AF,$C$1,'DWD RAW File'!$AB:$AB,"Present")&gt;0,"6th Day OT","OFF"), IF(COUNTIFS('DWD RAW File'!$E:$E,$B1065,'DWD RAW File'!$AG:$AG,$C$1)&gt;0, IF(COUNTIFS('DWD RAW File'!$E:$E,$B1065,'DWD RAW File'!$AG:$AG,$C$1,'DWD RAW File'!$AB:$AB,"Present")&gt;0,"7th Day OT","OFF"), IF(COUNTIFS('DWD RAW File'!$E:$E,$B1065,'DWD RAW File'!$AB:$AB,"Present")&gt;0, "P", IF(COUNTIFS('DWD RAW File'!$E:$E,$B1065,'DWD RAW File'!$AB:$AB,"Not Present",'DWD RAW File'!$AK:$AK,"&lt;&gt;")&gt;0, _xlfn.XLOOKUP($B1065,'DWD RAW File'!$E:$E,'DWD RAW File'!$AK:$AK,""), IF(COUNTIFS('DWD RAW File'!$E:$E,$B1065,'DWD RAW File'!$AB:$AB,"Not Present",'DWD RAW File'!$AL:$AL,"&lt;&gt;")&gt;0, _xlfn.XLOOKUP($B1065,'DWD RAW File'!$E:$E,'DWD RAW File'!$AL:$AL,""), "AB")))))</f>
        <v>OFF</v>
      </c>
      <c r="U1065" s="97"/>
      <c r="V1065" s="51">
        <v>46048</v>
      </c>
      <c r="W1065" s="49" t="s">
        <v>1562</v>
      </c>
      <c r="X1065" s="121" t="str">
        <f>VLOOKUP(Table1[[#This Row],[Psoft No]],[2]Roster_1788384531598!$E$1:$AU$1334,28,0)</f>
        <v>Tuesday</v>
      </c>
      <c r="Y1065" s="121" t="b">
        <f>Table1[[#This Row],[Column1]]=Table1[[#This Row],[OFF1]]</f>
        <v>1</v>
      </c>
    </row>
    <row r="1066" spans="1:25" ht="13" hidden="1" customHeight="1">
      <c r="A1066" s="11">
        <v>1061</v>
      </c>
      <c r="B1066" s="47">
        <v>204052506</v>
      </c>
      <c r="C1066" s="87" t="s">
        <v>1206</v>
      </c>
      <c r="D1066" s="11" t="s">
        <v>1207</v>
      </c>
      <c r="E1066" s="48" t="s">
        <v>31</v>
      </c>
      <c r="F1066" s="48" t="s">
        <v>74</v>
      </c>
      <c r="G1066" s="11" t="s">
        <v>64</v>
      </c>
      <c r="H1066" s="11" t="s">
        <v>75</v>
      </c>
      <c r="I1066" s="11">
        <v>1299</v>
      </c>
      <c r="J1066" s="49" t="str">
        <f>VLOOKUP(Table1[[#This Row],[Psoft No]],[1]Roster!$C$1:$AJ$1369,9,0)</f>
        <v>Night Shift</v>
      </c>
      <c r="K1066" s="49" t="s">
        <v>76</v>
      </c>
      <c r="L1066" s="49" t="str">
        <f>VLOOKUP(Table1[[#This Row],[Psoft No]],[1]Roster!$C$1:$AJ$1369,11,0)</f>
        <v>Friday</v>
      </c>
      <c r="M1066" s="49" t="str">
        <f>VLOOKUP(Table1[[#This Row],[Psoft No]],[1]Roster!$C$1:$AJ$1369,12,0)</f>
        <v>Saturday</v>
      </c>
      <c r="N1066" s="48" t="s">
        <v>86</v>
      </c>
      <c r="O1066" s="49" t="s">
        <v>37</v>
      </c>
      <c r="P1066" s="11" t="s">
        <v>80</v>
      </c>
      <c r="Q1066" s="11" t="s">
        <v>99</v>
      </c>
      <c r="R1066" s="11" t="s">
        <v>626</v>
      </c>
      <c r="S1066" s="11" t="s">
        <v>627</v>
      </c>
      <c r="T1066" s="126" t="str">
        <f>IF(COUNTIFS('DWD RAW File'!$E:$E,$B1066,'DWD RAW File'!$AF:$AF,$C$1)&gt;0, IF(COUNTIFS('DWD RAW File'!$E:$E,$B1066,'DWD RAW File'!$AF:$AF,$C$1,'DWD RAW File'!$AB:$AB,"Present")&gt;0,"6th Day OT","OFF"), IF(COUNTIFS('DWD RAW File'!$E:$E,$B1066,'DWD RAW File'!$AG:$AG,$C$1)&gt;0, IF(COUNTIFS('DWD RAW File'!$E:$E,$B1066,'DWD RAW File'!$AG:$AG,$C$1,'DWD RAW File'!$AB:$AB,"Present")&gt;0,"7th Day OT","OFF"), IF(COUNTIFS('DWD RAW File'!$E:$E,$B1066,'DWD RAW File'!$AB:$AB,"Present")&gt;0, "P", IF(COUNTIFS('DWD RAW File'!$E:$E,$B1066,'DWD RAW File'!$AB:$AB,"Not Present",'DWD RAW File'!$AK:$AK,"&lt;&gt;")&gt;0, _xlfn.XLOOKUP($B1066,'DWD RAW File'!$E:$E,'DWD RAW File'!$AK:$AK,""), IF(COUNTIFS('DWD RAW File'!$E:$E,$B1066,'DWD RAW File'!$AB:$AB,"Not Present",'DWD RAW File'!$AL:$AL,"&lt;&gt;")&gt;0, _xlfn.XLOOKUP($B1066,'DWD RAW File'!$E:$E,'DWD RAW File'!$AL:$AL,""), "AB")))))</f>
        <v>P</v>
      </c>
      <c r="U1066" s="97"/>
      <c r="V1066" s="51">
        <v>45561</v>
      </c>
      <c r="W1066" s="49" t="s">
        <v>1562</v>
      </c>
      <c r="X1066" s="121" t="str">
        <f>VLOOKUP(Table1[[#This Row],[Psoft No]],[2]Roster_1788384531598!$E$1:$AU$1334,28,0)</f>
        <v>Friday</v>
      </c>
      <c r="Y1066" s="121" t="b">
        <f>Table1[[#This Row],[Column1]]=Table1[[#This Row],[OFF1]]</f>
        <v>1</v>
      </c>
    </row>
    <row r="1067" spans="1:25" ht="13" hidden="1" customHeight="1">
      <c r="A1067" s="11">
        <v>1062</v>
      </c>
      <c r="B1067" s="47">
        <v>204094496</v>
      </c>
      <c r="C1067" s="87" t="s">
        <v>1208</v>
      </c>
      <c r="D1067" s="11" t="s">
        <v>1209</v>
      </c>
      <c r="E1067" s="48" t="s">
        <v>31</v>
      </c>
      <c r="F1067" s="48" t="s">
        <v>74</v>
      </c>
      <c r="G1067" s="11" t="s">
        <v>64</v>
      </c>
      <c r="H1067" s="11" t="s">
        <v>75</v>
      </c>
      <c r="I1067" s="11">
        <v>1299</v>
      </c>
      <c r="J1067" s="49" t="str">
        <f>VLOOKUP(Table1[[#This Row],[Psoft No]],[1]Roster!$C$1:$AJ$1369,9,0)</f>
        <v>Night Shift</v>
      </c>
      <c r="K1067" s="49" t="s">
        <v>76</v>
      </c>
      <c r="L1067" s="49" t="str">
        <f>VLOOKUP(Table1[[#This Row],[Psoft No]],[1]Roster!$C$1:$AJ$1369,11,0)</f>
        <v>Tuesday</v>
      </c>
      <c r="M1067" s="49" t="str">
        <f>VLOOKUP(Table1[[#This Row],[Psoft No]],[1]Roster!$C$1:$AJ$1369,12,0)</f>
        <v>Wednesday</v>
      </c>
      <c r="N1067" s="48" t="s">
        <v>86</v>
      </c>
      <c r="O1067" s="49" t="s">
        <v>37</v>
      </c>
      <c r="P1067" s="11" t="s">
        <v>80</v>
      </c>
      <c r="Q1067" s="11" t="s">
        <v>87</v>
      </c>
      <c r="R1067" s="49" t="s">
        <v>642</v>
      </c>
      <c r="S1067" s="99" t="s">
        <v>1775</v>
      </c>
      <c r="T1067" s="126" t="str">
        <f>IF(COUNTIFS('DWD RAW File'!$E:$E,$B1067,'DWD RAW File'!$AF:$AF,$C$1)&gt;0, IF(COUNTIFS('DWD RAW File'!$E:$E,$B1067,'DWD RAW File'!$AF:$AF,$C$1,'DWD RAW File'!$AB:$AB,"Present")&gt;0,"6th Day OT","OFF"), IF(COUNTIFS('DWD RAW File'!$E:$E,$B1067,'DWD RAW File'!$AG:$AG,$C$1)&gt;0, IF(COUNTIFS('DWD RAW File'!$E:$E,$B1067,'DWD RAW File'!$AG:$AG,$C$1,'DWD RAW File'!$AB:$AB,"Present")&gt;0,"7th Day OT","OFF"), IF(COUNTIFS('DWD RAW File'!$E:$E,$B1067,'DWD RAW File'!$AB:$AB,"Present")&gt;0, "P", IF(COUNTIFS('DWD RAW File'!$E:$E,$B1067,'DWD RAW File'!$AB:$AB,"Not Present",'DWD RAW File'!$AK:$AK,"&lt;&gt;")&gt;0, _xlfn.XLOOKUP($B1067,'DWD RAW File'!$E:$E,'DWD RAW File'!$AK:$AK,""), IF(COUNTIFS('DWD RAW File'!$E:$E,$B1067,'DWD RAW File'!$AB:$AB,"Not Present",'DWD RAW File'!$AL:$AL,"&lt;&gt;")&gt;0, _xlfn.XLOOKUP($B1067,'DWD RAW File'!$E:$E,'DWD RAW File'!$AL:$AL,""), "AB")))))</f>
        <v>OFF</v>
      </c>
      <c r="U1067" s="97"/>
      <c r="V1067" s="51">
        <v>45561</v>
      </c>
      <c r="W1067" s="49" t="s">
        <v>1562</v>
      </c>
      <c r="X1067" s="121" t="str">
        <f>VLOOKUP(Table1[[#This Row],[Psoft No]],[2]Roster_1788384531598!$E$1:$AU$1334,28,0)</f>
        <v>Tuesday</v>
      </c>
      <c r="Y1067" s="121" t="b">
        <f>Table1[[#This Row],[Column1]]=Table1[[#This Row],[OFF1]]</f>
        <v>1</v>
      </c>
    </row>
    <row r="1068" spans="1:25" ht="13" hidden="1" customHeight="1">
      <c r="A1068" s="11">
        <v>1063</v>
      </c>
      <c r="B1068" s="47">
        <v>205252750</v>
      </c>
      <c r="C1068" s="87" t="s">
        <v>2085</v>
      </c>
      <c r="D1068" s="11" t="s">
        <v>2086</v>
      </c>
      <c r="E1068" s="100" t="s">
        <v>31</v>
      </c>
      <c r="F1068" s="48" t="s">
        <v>74</v>
      </c>
      <c r="G1068" s="11" t="s">
        <v>64</v>
      </c>
      <c r="H1068" s="11" t="s">
        <v>75</v>
      </c>
      <c r="I1068" s="11">
        <v>1299</v>
      </c>
      <c r="J1068" s="49" t="str">
        <f>VLOOKUP(Table1[[#This Row],[Psoft No]],[1]Roster!$C$1:$AJ$1369,9,0)</f>
        <v>Day Shift</v>
      </c>
      <c r="K1068" s="49" t="s">
        <v>76</v>
      </c>
      <c r="L1068" s="49" t="str">
        <f>VLOOKUP(Table1[[#This Row],[Psoft No]],[1]Roster!$C$1:$AJ$1369,11,0)</f>
        <v>Tuesday</v>
      </c>
      <c r="M1068" s="49" t="str">
        <f>VLOOKUP(Table1[[#This Row],[Psoft No]],[1]Roster!$C$1:$AJ$1369,12,0)</f>
        <v>Wednesday</v>
      </c>
      <c r="N1068" s="49" t="s">
        <v>79</v>
      </c>
      <c r="O1068" s="49" t="s">
        <v>37</v>
      </c>
      <c r="P1068" s="49" t="s">
        <v>80</v>
      </c>
      <c r="Q1068" s="49" t="s">
        <v>96</v>
      </c>
      <c r="R1068" s="11" t="s">
        <v>1055</v>
      </c>
      <c r="S1068" s="95" t="s">
        <v>2651</v>
      </c>
      <c r="T1068" s="126" t="str">
        <f>IF(COUNTIFS('DWD RAW File'!$E:$E,$B1068,'DWD RAW File'!$AF:$AF,$C$1)&gt;0, IF(COUNTIFS('DWD RAW File'!$E:$E,$B1068,'DWD RAW File'!$AF:$AF,$C$1,'DWD RAW File'!$AB:$AB,"Present")&gt;0,"6th Day OT","OFF"), IF(COUNTIFS('DWD RAW File'!$E:$E,$B1068,'DWD RAW File'!$AG:$AG,$C$1)&gt;0, IF(COUNTIFS('DWD RAW File'!$E:$E,$B1068,'DWD RAW File'!$AG:$AG,$C$1,'DWD RAW File'!$AB:$AB,"Present")&gt;0,"7th Day OT","OFF"), IF(COUNTIFS('DWD RAW File'!$E:$E,$B1068,'DWD RAW File'!$AB:$AB,"Present")&gt;0, "P", IF(COUNTIFS('DWD RAW File'!$E:$E,$B1068,'DWD RAW File'!$AB:$AB,"Not Present",'DWD RAW File'!$AK:$AK,"&lt;&gt;")&gt;0, _xlfn.XLOOKUP($B1068,'DWD RAW File'!$E:$E,'DWD RAW File'!$AK:$AK,""), IF(COUNTIFS('DWD RAW File'!$E:$E,$B1068,'DWD RAW File'!$AB:$AB,"Not Present",'DWD RAW File'!$AL:$AL,"&lt;&gt;")&gt;0, _xlfn.XLOOKUP($B1068,'DWD RAW File'!$E:$E,'DWD RAW File'!$AL:$AL,""), "AB")))))</f>
        <v>OFF</v>
      </c>
      <c r="U1068" s="97"/>
      <c r="V1068" s="51">
        <v>46048</v>
      </c>
      <c r="W1068" s="49" t="s">
        <v>1562</v>
      </c>
      <c r="X1068" s="121" t="str">
        <f>VLOOKUP(Table1[[#This Row],[Psoft No]],[2]Roster_1788384531598!$E$1:$AU$1334,28,0)</f>
        <v>Tuesday</v>
      </c>
      <c r="Y1068" s="121" t="b">
        <f>Table1[[#This Row],[Column1]]=Table1[[#This Row],[OFF1]]</f>
        <v>1</v>
      </c>
    </row>
    <row r="1069" spans="1:25" ht="13" hidden="1" customHeight="1">
      <c r="A1069" s="11">
        <v>1064</v>
      </c>
      <c r="B1069" s="47">
        <v>206886635</v>
      </c>
      <c r="C1069" s="87" t="s">
        <v>1811</v>
      </c>
      <c r="D1069" s="11" t="s">
        <v>1812</v>
      </c>
      <c r="E1069" s="11" t="s">
        <v>31</v>
      </c>
      <c r="F1069" s="48" t="s">
        <v>74</v>
      </c>
      <c r="G1069" s="11" t="s">
        <v>64</v>
      </c>
      <c r="H1069" s="11" t="s">
        <v>75</v>
      </c>
      <c r="I1069" s="11">
        <v>1299</v>
      </c>
      <c r="J1069" s="49" t="str">
        <f>VLOOKUP(Table1[[#This Row],[Psoft No]],[1]Roster!$C$1:$AJ$1369,9,0)</f>
        <v>Night Shift</v>
      </c>
      <c r="K1069" s="49" t="s">
        <v>76</v>
      </c>
      <c r="L1069" s="49" t="str">
        <f>VLOOKUP(Table1[[#This Row],[Psoft No]],[1]Roster!$C$1:$AJ$1369,11,0)</f>
        <v>Monday</v>
      </c>
      <c r="M1069" s="49" t="str">
        <f>VLOOKUP(Table1[[#This Row],[Psoft No]],[1]Roster!$C$1:$AJ$1369,12,0)</f>
        <v>Tuesday</v>
      </c>
      <c r="N1069" s="49" t="s">
        <v>89</v>
      </c>
      <c r="O1069" s="49" t="s">
        <v>37</v>
      </c>
      <c r="P1069" s="11" t="s">
        <v>80</v>
      </c>
      <c r="Q1069" s="11" t="s">
        <v>96</v>
      </c>
      <c r="R1069" s="11" t="s">
        <v>2773</v>
      </c>
      <c r="S1069" s="99" t="s">
        <v>2774</v>
      </c>
      <c r="T1069" s="126" t="str">
        <f>IF(COUNTIFS('DWD RAW File'!$E:$E,$B1069,'DWD RAW File'!$AF:$AF,$C$1)&gt;0, IF(COUNTIFS('DWD RAW File'!$E:$E,$B1069,'DWD RAW File'!$AF:$AF,$C$1,'DWD RAW File'!$AB:$AB,"Present")&gt;0,"6th Day OT","OFF"), IF(COUNTIFS('DWD RAW File'!$E:$E,$B1069,'DWD RAW File'!$AG:$AG,$C$1)&gt;0, IF(COUNTIFS('DWD RAW File'!$E:$E,$B1069,'DWD RAW File'!$AG:$AG,$C$1,'DWD RAW File'!$AB:$AB,"Present")&gt;0,"7th Day OT","OFF"), IF(COUNTIFS('DWD RAW File'!$E:$E,$B1069,'DWD RAW File'!$AB:$AB,"Present")&gt;0, "P", IF(COUNTIFS('DWD RAW File'!$E:$E,$B1069,'DWD RAW File'!$AB:$AB,"Not Present",'DWD RAW File'!$AK:$AK,"&lt;&gt;")&gt;0, _xlfn.XLOOKUP($B1069,'DWD RAW File'!$E:$E,'DWD RAW File'!$AK:$AK,""), IF(COUNTIFS('DWD RAW File'!$E:$E,$B1069,'DWD RAW File'!$AB:$AB,"Not Present",'DWD RAW File'!$AL:$AL,"&lt;&gt;")&gt;0, _xlfn.XLOOKUP($B1069,'DWD RAW File'!$E:$E,'DWD RAW File'!$AL:$AL,""), "AB")))))</f>
        <v>P</v>
      </c>
      <c r="U1069" s="97"/>
      <c r="V1069" s="51">
        <v>46027</v>
      </c>
      <c r="W1069" s="49" t="s">
        <v>1562</v>
      </c>
      <c r="X1069" s="121" t="str">
        <f>VLOOKUP(Table1[[#This Row],[Psoft No]],[2]Roster_1788384531598!$E$1:$AU$1334,28,0)</f>
        <v>Monday</v>
      </c>
      <c r="Y1069" s="121" t="b">
        <f>Table1[[#This Row],[Column1]]=Table1[[#This Row],[OFF1]]</f>
        <v>1</v>
      </c>
    </row>
    <row r="1070" spans="1:25" ht="13" hidden="1" customHeight="1">
      <c r="A1070" s="11">
        <v>1065</v>
      </c>
      <c r="B1070" s="47">
        <v>206886512</v>
      </c>
      <c r="C1070" s="87" t="s">
        <v>1813</v>
      </c>
      <c r="D1070" s="11" t="s">
        <v>1814</v>
      </c>
      <c r="E1070" s="11" t="s">
        <v>31</v>
      </c>
      <c r="F1070" s="48" t="s">
        <v>74</v>
      </c>
      <c r="G1070" s="11" t="s">
        <v>64</v>
      </c>
      <c r="H1070" s="11" t="s">
        <v>75</v>
      </c>
      <c r="I1070" s="11">
        <v>1299</v>
      </c>
      <c r="J1070" s="49" t="str">
        <f>VLOOKUP(Table1[[#This Row],[Psoft No]],[1]Roster!$C$1:$AJ$1369,9,0)</f>
        <v>Day Shift</v>
      </c>
      <c r="K1070" s="49" t="s">
        <v>76</v>
      </c>
      <c r="L1070" s="49" t="str">
        <f>VLOOKUP(Table1[[#This Row],[Psoft No]],[1]Roster!$C$1:$AJ$1369,11,0)</f>
        <v>Tuesday</v>
      </c>
      <c r="M1070" s="49" t="str">
        <f>VLOOKUP(Table1[[#This Row],[Psoft No]],[1]Roster!$C$1:$AJ$1369,12,0)</f>
        <v>Wednesday</v>
      </c>
      <c r="N1070" s="49" t="s">
        <v>89</v>
      </c>
      <c r="O1070" s="49" t="s">
        <v>37</v>
      </c>
      <c r="P1070" s="11" t="s">
        <v>80</v>
      </c>
      <c r="Q1070" s="11" t="s">
        <v>96</v>
      </c>
      <c r="R1070" s="11" t="s">
        <v>2773</v>
      </c>
      <c r="S1070" s="99" t="s">
        <v>2774</v>
      </c>
      <c r="T1070" s="126" t="str">
        <f>IF(COUNTIFS('DWD RAW File'!$E:$E,$B1070,'DWD RAW File'!$AF:$AF,$C$1)&gt;0, IF(COUNTIFS('DWD RAW File'!$E:$E,$B1070,'DWD RAW File'!$AF:$AF,$C$1,'DWD RAW File'!$AB:$AB,"Present")&gt;0,"6th Day OT","OFF"), IF(COUNTIFS('DWD RAW File'!$E:$E,$B1070,'DWD RAW File'!$AG:$AG,$C$1)&gt;0, IF(COUNTIFS('DWD RAW File'!$E:$E,$B1070,'DWD RAW File'!$AG:$AG,$C$1,'DWD RAW File'!$AB:$AB,"Present")&gt;0,"7th Day OT","OFF"), IF(COUNTIFS('DWD RAW File'!$E:$E,$B1070,'DWD RAW File'!$AB:$AB,"Present")&gt;0, "P", IF(COUNTIFS('DWD RAW File'!$E:$E,$B1070,'DWD RAW File'!$AB:$AB,"Not Present",'DWD RAW File'!$AK:$AK,"&lt;&gt;")&gt;0, _xlfn.XLOOKUP($B1070,'DWD RAW File'!$E:$E,'DWD RAW File'!$AK:$AK,""), IF(COUNTIFS('DWD RAW File'!$E:$E,$B1070,'DWD RAW File'!$AB:$AB,"Not Present",'DWD RAW File'!$AL:$AL,"&lt;&gt;")&gt;0, _xlfn.XLOOKUP($B1070,'DWD RAW File'!$E:$E,'DWD RAW File'!$AL:$AL,""), "AB")))))</f>
        <v>OFF</v>
      </c>
      <c r="U1070" s="97"/>
      <c r="V1070" s="51">
        <v>46027</v>
      </c>
      <c r="W1070" s="49" t="s">
        <v>1562</v>
      </c>
      <c r="X1070" s="121" t="str">
        <f>VLOOKUP(Table1[[#This Row],[Psoft No]],[2]Roster_1788384531598!$E$1:$AU$1334,28,0)</f>
        <v>Tuesday</v>
      </c>
      <c r="Y1070" s="121" t="b">
        <f>Table1[[#This Row],[Column1]]=Table1[[#This Row],[OFF1]]</f>
        <v>1</v>
      </c>
    </row>
    <row r="1071" spans="1:25" ht="13" hidden="1" customHeight="1">
      <c r="A1071" s="11">
        <v>1066</v>
      </c>
      <c r="B1071" s="47">
        <v>206889908</v>
      </c>
      <c r="C1071" s="87" t="s">
        <v>1815</v>
      </c>
      <c r="D1071" s="11" t="s">
        <v>1816</v>
      </c>
      <c r="E1071" s="11" t="s">
        <v>31</v>
      </c>
      <c r="F1071" s="48" t="s">
        <v>74</v>
      </c>
      <c r="G1071" s="11" t="s">
        <v>64</v>
      </c>
      <c r="H1071" s="11" t="s">
        <v>75</v>
      </c>
      <c r="I1071" s="11">
        <v>1299</v>
      </c>
      <c r="J1071" s="49" t="str">
        <f>VLOOKUP(Table1[[#This Row],[Psoft No]],[1]Roster!$C$1:$AJ$1369,9,0)</f>
        <v>Day Shift</v>
      </c>
      <c r="K1071" s="49" t="s">
        <v>76</v>
      </c>
      <c r="L1071" s="49" t="s">
        <v>36</v>
      </c>
      <c r="M1071" s="49" t="str">
        <f>VLOOKUP(Table1[[#This Row],[Psoft No]],[1]Roster!$C$1:$AJ$1369,12,0)</f>
        <v>Thursday</v>
      </c>
      <c r="N1071" s="49" t="s">
        <v>89</v>
      </c>
      <c r="O1071" s="49" t="s">
        <v>37</v>
      </c>
      <c r="P1071" s="11" t="s">
        <v>80</v>
      </c>
      <c r="Q1071" s="11" t="s">
        <v>96</v>
      </c>
      <c r="R1071" s="11" t="s">
        <v>2773</v>
      </c>
      <c r="S1071" s="99" t="s">
        <v>2774</v>
      </c>
      <c r="T1071" s="126" t="s">
        <v>1</v>
      </c>
      <c r="U1071" s="97" t="s">
        <v>2930</v>
      </c>
      <c r="V1071" s="51">
        <v>46027</v>
      </c>
      <c r="W1071" s="49" t="s">
        <v>1562</v>
      </c>
      <c r="X1071" s="121" t="str">
        <f>VLOOKUP(Table1[[#This Row],[Psoft No]],[2]Roster_1788384531598!$E$1:$AU$1334,28,0)</f>
        <v>Wednesday</v>
      </c>
      <c r="Y1071" s="121" t="b">
        <f>Table1[[#This Row],[Column1]]=Table1[[#This Row],[OFF1]]</f>
        <v>0</v>
      </c>
    </row>
    <row r="1072" spans="1:25" ht="13" hidden="1" customHeight="1">
      <c r="A1072" s="11">
        <v>1067</v>
      </c>
      <c r="B1072" s="47">
        <v>206897663</v>
      </c>
      <c r="C1072" s="87" t="s">
        <v>1847</v>
      </c>
      <c r="D1072" s="11" t="s">
        <v>1848</v>
      </c>
      <c r="E1072" s="48" t="s">
        <v>31</v>
      </c>
      <c r="F1072" s="48" t="s">
        <v>74</v>
      </c>
      <c r="G1072" s="11" t="s">
        <v>64</v>
      </c>
      <c r="H1072" s="11" t="s">
        <v>75</v>
      </c>
      <c r="I1072" s="11">
        <v>1290</v>
      </c>
      <c r="J1072" s="49" t="str">
        <f>VLOOKUP(Table1[[#This Row],[Psoft No]],[1]Roster!$C$1:$AJ$1369,9,0)</f>
        <v>Night Shift</v>
      </c>
      <c r="K1072" s="49" t="s">
        <v>76</v>
      </c>
      <c r="L1072" s="49" t="str">
        <f>VLOOKUP(Table1[[#This Row],[Psoft No]],[1]Roster!$C$1:$AJ$1369,11,0)</f>
        <v>Tuesday</v>
      </c>
      <c r="M1072" s="49" t="str">
        <f>VLOOKUP(Table1[[#This Row],[Psoft No]],[1]Roster!$C$1:$AJ$1369,12,0)</f>
        <v>Wednesday</v>
      </c>
      <c r="N1072" s="49" t="s">
        <v>79</v>
      </c>
      <c r="O1072" s="48" t="s">
        <v>37</v>
      </c>
      <c r="P1072" s="48" t="s">
        <v>80</v>
      </c>
      <c r="Q1072" s="11" t="s">
        <v>81</v>
      </c>
      <c r="R1072" s="11" t="s">
        <v>1055</v>
      </c>
      <c r="S1072" s="99" t="s">
        <v>2651</v>
      </c>
      <c r="T1072" s="126" t="str">
        <f>IF(COUNTIFS('DWD RAW File'!$E:$E,$B1072,'DWD RAW File'!$AF:$AF,$C$1)&gt;0, IF(COUNTIFS('DWD RAW File'!$E:$E,$B1072,'DWD RAW File'!$AF:$AF,$C$1,'DWD RAW File'!$AB:$AB,"Present")&gt;0,"6th Day OT","OFF"), IF(COUNTIFS('DWD RAW File'!$E:$E,$B1072,'DWD RAW File'!$AG:$AG,$C$1)&gt;0, IF(COUNTIFS('DWD RAW File'!$E:$E,$B1072,'DWD RAW File'!$AG:$AG,$C$1,'DWD RAW File'!$AB:$AB,"Present")&gt;0,"7th Day OT","OFF"), IF(COUNTIFS('DWD RAW File'!$E:$E,$B1072,'DWD RAW File'!$AB:$AB,"Present")&gt;0, "P", IF(COUNTIFS('DWD RAW File'!$E:$E,$B1072,'DWD RAW File'!$AB:$AB,"Not Present",'DWD RAW File'!$AK:$AK,"&lt;&gt;")&gt;0, _xlfn.XLOOKUP($B1072,'DWD RAW File'!$E:$E,'DWD RAW File'!$AK:$AK,""), IF(COUNTIFS('DWD RAW File'!$E:$E,$B1072,'DWD RAW File'!$AB:$AB,"Not Present",'DWD RAW File'!$AL:$AL,"&lt;&gt;")&gt;0, _xlfn.XLOOKUP($B1072,'DWD RAW File'!$E:$E,'DWD RAW File'!$AL:$AL,""), "AB")))))</f>
        <v>OFF</v>
      </c>
      <c r="U1072" s="97"/>
      <c r="V1072" s="51">
        <v>46030</v>
      </c>
      <c r="W1072" s="49" t="s">
        <v>1563</v>
      </c>
      <c r="X1072" s="121" t="str">
        <f>VLOOKUP(Table1[[#This Row],[Psoft No]],[2]Roster_1788384531598!$E$1:$AU$1334,28,0)</f>
        <v>Tuesday</v>
      </c>
      <c r="Y1072" s="121" t="b">
        <f>Table1[[#This Row],[Column1]]=Table1[[#This Row],[OFF1]]</f>
        <v>1</v>
      </c>
    </row>
    <row r="1073" spans="1:25" ht="13" hidden="1" customHeight="1">
      <c r="A1073" s="11">
        <v>1068</v>
      </c>
      <c r="B1073" s="47">
        <v>204010043</v>
      </c>
      <c r="C1073" s="87" t="s">
        <v>2276</v>
      </c>
      <c r="D1073" s="11" t="s">
        <v>2277</v>
      </c>
      <c r="E1073" s="48" t="s">
        <v>31</v>
      </c>
      <c r="F1073" s="48" t="s">
        <v>74</v>
      </c>
      <c r="G1073" s="11" t="s">
        <v>64</v>
      </c>
      <c r="H1073" s="11" t="s">
        <v>75</v>
      </c>
      <c r="I1073" s="11">
        <v>1299</v>
      </c>
      <c r="J1073" s="49" t="str">
        <f>VLOOKUP(Table1[[#This Row],[Psoft No]],[1]Roster!$C$1:$AJ$1369,9,0)</f>
        <v>Day Shift</v>
      </c>
      <c r="K1073" s="49" t="s">
        <v>76</v>
      </c>
      <c r="L1073" s="49" t="str">
        <f>VLOOKUP(Table1[[#This Row],[Psoft No]],[1]Roster!$C$1:$AJ$1369,11,0)</f>
        <v>Sunday</v>
      </c>
      <c r="M1073" s="49" t="str">
        <f>VLOOKUP(Table1[[#This Row],[Psoft No]],[1]Roster!$C$1:$AJ$1369,12,0)</f>
        <v>Monday</v>
      </c>
      <c r="N1073" s="48" t="s">
        <v>86</v>
      </c>
      <c r="O1073" s="49" t="s">
        <v>37</v>
      </c>
      <c r="P1073" s="11" t="s">
        <v>80</v>
      </c>
      <c r="Q1073" s="11" t="s">
        <v>90</v>
      </c>
      <c r="R1073" s="11" t="s">
        <v>1055</v>
      </c>
      <c r="S1073" s="99" t="s">
        <v>2651</v>
      </c>
      <c r="T1073" s="126" t="str">
        <f>IF(COUNTIFS('DWD RAW File'!$E:$E,$B1073,'DWD RAW File'!$AF:$AF,$C$1)&gt;0, IF(COUNTIFS('DWD RAW File'!$E:$E,$B1073,'DWD RAW File'!$AF:$AF,$C$1,'DWD RAW File'!$AB:$AB,"Present")&gt;0,"6th Day OT","OFF"), IF(COUNTIFS('DWD RAW File'!$E:$E,$B1073,'DWD RAW File'!$AG:$AG,$C$1)&gt;0, IF(COUNTIFS('DWD RAW File'!$E:$E,$B1073,'DWD RAW File'!$AG:$AG,$C$1,'DWD RAW File'!$AB:$AB,"Present")&gt;0,"7th Day OT","OFF"), IF(COUNTIFS('DWD RAW File'!$E:$E,$B1073,'DWD RAW File'!$AB:$AB,"Present")&gt;0, "P", IF(COUNTIFS('DWD RAW File'!$E:$E,$B1073,'DWD RAW File'!$AB:$AB,"Not Present",'DWD RAW File'!$AK:$AK,"&lt;&gt;")&gt;0, _xlfn.XLOOKUP($B1073,'DWD RAW File'!$E:$E,'DWD RAW File'!$AK:$AK,""), IF(COUNTIFS('DWD RAW File'!$E:$E,$B1073,'DWD RAW File'!$AB:$AB,"Not Present",'DWD RAW File'!$AL:$AL,"&lt;&gt;")&gt;0, _xlfn.XLOOKUP($B1073,'DWD RAW File'!$E:$E,'DWD RAW File'!$AL:$AL,""), "AB")))))</f>
        <v>P</v>
      </c>
      <c r="U1073" s="97"/>
      <c r="V1073" s="51">
        <v>45551</v>
      </c>
      <c r="W1073" s="49" t="s">
        <v>1563</v>
      </c>
      <c r="X1073" s="121" t="str">
        <f>VLOOKUP(Table1[[#This Row],[Psoft No]],[2]Roster_1788384531598!$E$1:$AU$1334,28,0)</f>
        <v>Sunday</v>
      </c>
      <c r="Y1073" s="121" t="b">
        <f>Table1[[#This Row],[Column1]]=Table1[[#This Row],[OFF1]]</f>
        <v>1</v>
      </c>
    </row>
    <row r="1074" spans="1:25" ht="13" hidden="1" customHeight="1">
      <c r="A1074" s="11">
        <v>1069</v>
      </c>
      <c r="B1074" s="47">
        <v>201536170</v>
      </c>
      <c r="C1074" s="87" t="s">
        <v>1210</v>
      </c>
      <c r="D1074" s="11" t="s">
        <v>1211</v>
      </c>
      <c r="E1074" s="48" t="s">
        <v>31</v>
      </c>
      <c r="F1074" s="48" t="s">
        <v>74</v>
      </c>
      <c r="G1074" s="11" t="s">
        <v>64</v>
      </c>
      <c r="H1074" s="11" t="s">
        <v>75</v>
      </c>
      <c r="I1074" s="11">
        <v>1299</v>
      </c>
      <c r="J1074" s="49" t="str">
        <f>VLOOKUP(Table1[[#This Row],[Psoft No]],[1]Roster!$C$1:$AJ$1369,9,0)</f>
        <v>Day Shift</v>
      </c>
      <c r="K1074" s="49" t="s">
        <v>76</v>
      </c>
      <c r="L1074" s="49" t="str">
        <f>VLOOKUP(Table1[[#This Row],[Psoft No]],[1]Roster!$C$1:$AJ$1369,11,0)</f>
        <v>Friday</v>
      </c>
      <c r="M1074" s="49" t="str">
        <f>VLOOKUP(Table1[[#This Row],[Psoft No]],[1]Roster!$C$1:$AJ$1369,12,0)</f>
        <v>Saturday</v>
      </c>
      <c r="N1074" s="48" t="s">
        <v>86</v>
      </c>
      <c r="O1074" s="49" t="s">
        <v>37</v>
      </c>
      <c r="P1074" s="11" t="s">
        <v>80</v>
      </c>
      <c r="Q1074" s="11" t="s">
        <v>87</v>
      </c>
      <c r="R1074" s="49" t="s">
        <v>642</v>
      </c>
      <c r="S1074" s="99" t="s">
        <v>1775</v>
      </c>
      <c r="T1074" s="126" t="str">
        <f>IF(COUNTIFS('DWD RAW File'!$E:$E,$B1074,'DWD RAW File'!$AF:$AF,$C$1)&gt;0, IF(COUNTIFS('DWD RAW File'!$E:$E,$B1074,'DWD RAW File'!$AF:$AF,$C$1,'DWD RAW File'!$AB:$AB,"Present")&gt;0,"6th Day OT","OFF"), IF(COUNTIFS('DWD RAW File'!$E:$E,$B1074,'DWD RAW File'!$AG:$AG,$C$1)&gt;0, IF(COUNTIFS('DWD RAW File'!$E:$E,$B1074,'DWD RAW File'!$AG:$AG,$C$1,'DWD RAW File'!$AB:$AB,"Present")&gt;0,"7th Day OT","OFF"), IF(COUNTIFS('DWD RAW File'!$E:$E,$B1074,'DWD RAW File'!$AB:$AB,"Present")&gt;0, "P", IF(COUNTIFS('DWD RAW File'!$E:$E,$B1074,'DWD RAW File'!$AB:$AB,"Not Present",'DWD RAW File'!$AK:$AK,"&lt;&gt;")&gt;0, _xlfn.XLOOKUP($B1074,'DWD RAW File'!$E:$E,'DWD RAW File'!$AK:$AK,""), IF(COUNTIFS('DWD RAW File'!$E:$E,$B1074,'DWD RAW File'!$AB:$AB,"Not Present",'DWD RAW File'!$AL:$AL,"&lt;&gt;")&gt;0, _xlfn.XLOOKUP($B1074,'DWD RAW File'!$E:$E,'DWD RAW File'!$AL:$AL,""), "AB")))))</f>
        <v>P</v>
      </c>
      <c r="U1074" s="97"/>
      <c r="V1074" s="51">
        <v>45568</v>
      </c>
      <c r="W1074" s="49" t="s">
        <v>1563</v>
      </c>
      <c r="X1074" s="121" t="str">
        <f>VLOOKUP(Table1[[#This Row],[Psoft No]],[2]Roster_1788384531598!$E$1:$AU$1334,28,0)</f>
        <v>Friday</v>
      </c>
      <c r="Y1074" s="121" t="b">
        <f>Table1[[#This Row],[Column1]]=Table1[[#This Row],[OFF1]]</f>
        <v>1</v>
      </c>
    </row>
    <row r="1075" spans="1:25" ht="13" hidden="1" customHeight="1">
      <c r="A1075" s="11">
        <v>1070</v>
      </c>
      <c r="B1075" s="47">
        <v>203342037</v>
      </c>
      <c r="C1075" s="87" t="s">
        <v>1212</v>
      </c>
      <c r="D1075" s="11" t="s">
        <v>1213</v>
      </c>
      <c r="E1075" s="48" t="s">
        <v>31</v>
      </c>
      <c r="F1075" s="48" t="s">
        <v>74</v>
      </c>
      <c r="G1075" s="11" t="s">
        <v>64</v>
      </c>
      <c r="H1075" s="11" t="s">
        <v>75</v>
      </c>
      <c r="I1075" s="11">
        <v>1299</v>
      </c>
      <c r="J1075" s="49" t="str">
        <f>VLOOKUP(Table1[[#This Row],[Psoft No]],[1]Roster!$C$1:$AJ$1369,9,0)</f>
        <v>Night Shift</v>
      </c>
      <c r="K1075" s="49" t="s">
        <v>76</v>
      </c>
      <c r="L1075" s="49" t="str">
        <f>VLOOKUP(Table1[[#This Row],[Psoft No]],[1]Roster!$C$1:$AJ$1369,11,0)</f>
        <v>Friday</v>
      </c>
      <c r="M1075" s="49" t="str">
        <f>VLOOKUP(Table1[[#This Row],[Psoft No]],[1]Roster!$C$1:$AJ$1369,12,0)</f>
        <v>Saturday</v>
      </c>
      <c r="N1075" s="48" t="s">
        <v>86</v>
      </c>
      <c r="O1075" s="49" t="s">
        <v>37</v>
      </c>
      <c r="P1075" s="11" t="s">
        <v>80</v>
      </c>
      <c r="Q1075" s="11" t="s">
        <v>99</v>
      </c>
      <c r="R1075" s="11" t="s">
        <v>626</v>
      </c>
      <c r="S1075" s="99" t="s">
        <v>627</v>
      </c>
      <c r="T1075" s="126" t="str">
        <f>IF(COUNTIFS('DWD RAW File'!$E:$E,$B1075,'DWD RAW File'!$AF:$AF,$C$1)&gt;0, IF(COUNTIFS('DWD RAW File'!$E:$E,$B1075,'DWD RAW File'!$AF:$AF,$C$1,'DWD RAW File'!$AB:$AB,"Present")&gt;0,"6th Day OT","OFF"), IF(COUNTIFS('DWD RAW File'!$E:$E,$B1075,'DWD RAW File'!$AG:$AG,$C$1)&gt;0, IF(COUNTIFS('DWD RAW File'!$E:$E,$B1075,'DWD RAW File'!$AG:$AG,$C$1,'DWD RAW File'!$AB:$AB,"Present")&gt;0,"7th Day OT","OFF"), IF(COUNTIFS('DWD RAW File'!$E:$E,$B1075,'DWD RAW File'!$AB:$AB,"Present")&gt;0, "P", IF(COUNTIFS('DWD RAW File'!$E:$E,$B1075,'DWD RAW File'!$AB:$AB,"Not Present",'DWD RAW File'!$AK:$AK,"&lt;&gt;")&gt;0, _xlfn.XLOOKUP($B1075,'DWD RAW File'!$E:$E,'DWD RAW File'!$AK:$AK,""), IF(COUNTIFS('DWD RAW File'!$E:$E,$B1075,'DWD RAW File'!$AB:$AB,"Not Present",'DWD RAW File'!$AL:$AL,"&lt;&gt;")&gt;0, _xlfn.XLOOKUP($B1075,'DWD RAW File'!$E:$E,'DWD RAW File'!$AL:$AL,""), "AB")))))</f>
        <v>P</v>
      </c>
      <c r="U1075" s="97"/>
      <c r="V1075" s="51">
        <v>45432</v>
      </c>
      <c r="W1075" s="49" t="s">
        <v>1562</v>
      </c>
      <c r="X1075" s="121" t="str">
        <f>VLOOKUP(Table1[[#This Row],[Psoft No]],[2]Roster_1788384531598!$E$1:$AU$1334,28,0)</f>
        <v>Friday</v>
      </c>
      <c r="Y1075" s="121" t="b">
        <f>Table1[[#This Row],[Column1]]=Table1[[#This Row],[OFF1]]</f>
        <v>1</v>
      </c>
    </row>
    <row r="1076" spans="1:25" ht="13" hidden="1" customHeight="1">
      <c r="A1076" s="11">
        <v>1071</v>
      </c>
      <c r="B1076" s="47">
        <v>206139179</v>
      </c>
      <c r="C1076" s="87" t="s">
        <v>1214</v>
      </c>
      <c r="D1076" s="11" t="s">
        <v>1215</v>
      </c>
      <c r="E1076" s="48" t="s">
        <v>31</v>
      </c>
      <c r="F1076" s="48" t="s">
        <v>74</v>
      </c>
      <c r="G1076" s="11" t="s">
        <v>64</v>
      </c>
      <c r="H1076" s="11" t="s">
        <v>75</v>
      </c>
      <c r="I1076" s="11">
        <v>1299</v>
      </c>
      <c r="J1076" s="49" t="str">
        <f>VLOOKUP(Table1[[#This Row],[Psoft No]],[1]Roster!$C$1:$AJ$1369,9,0)</f>
        <v>Day Shift</v>
      </c>
      <c r="K1076" s="49" t="s">
        <v>76</v>
      </c>
      <c r="L1076" s="49" t="str">
        <f>VLOOKUP(Table1[[#This Row],[Psoft No]],[1]Roster!$C$1:$AJ$1369,11,0)</f>
        <v>Friday</v>
      </c>
      <c r="M1076" s="49" t="str">
        <f>VLOOKUP(Table1[[#This Row],[Psoft No]],[1]Roster!$C$1:$AJ$1369,12,0)</f>
        <v>Saturday</v>
      </c>
      <c r="N1076" s="48" t="s">
        <v>79</v>
      </c>
      <c r="O1076" s="49" t="s">
        <v>37</v>
      </c>
      <c r="P1076" s="11" t="s">
        <v>80</v>
      </c>
      <c r="Q1076" s="11" t="s">
        <v>81</v>
      </c>
      <c r="R1076" s="11" t="s">
        <v>626</v>
      </c>
      <c r="S1076" s="99" t="s">
        <v>627</v>
      </c>
      <c r="T1076" s="126" t="str">
        <f>IF(COUNTIFS('DWD RAW File'!$E:$E,$B1076,'DWD RAW File'!$AF:$AF,$C$1)&gt;0, IF(COUNTIFS('DWD RAW File'!$E:$E,$B1076,'DWD RAW File'!$AF:$AF,$C$1,'DWD RAW File'!$AB:$AB,"Present")&gt;0,"6th Day OT","OFF"), IF(COUNTIFS('DWD RAW File'!$E:$E,$B1076,'DWD RAW File'!$AG:$AG,$C$1)&gt;0, IF(COUNTIFS('DWD RAW File'!$E:$E,$B1076,'DWD RAW File'!$AG:$AG,$C$1,'DWD RAW File'!$AB:$AB,"Present")&gt;0,"7th Day OT","OFF"), IF(COUNTIFS('DWD RAW File'!$E:$E,$B1076,'DWD RAW File'!$AB:$AB,"Present")&gt;0, "P", IF(COUNTIFS('DWD RAW File'!$E:$E,$B1076,'DWD RAW File'!$AB:$AB,"Not Present",'DWD RAW File'!$AK:$AK,"&lt;&gt;")&gt;0, _xlfn.XLOOKUP($B1076,'DWD RAW File'!$E:$E,'DWD RAW File'!$AK:$AK,""), IF(COUNTIFS('DWD RAW File'!$E:$E,$B1076,'DWD RAW File'!$AB:$AB,"Not Present",'DWD RAW File'!$AL:$AL,"&lt;&gt;")&gt;0, _xlfn.XLOOKUP($B1076,'DWD RAW File'!$E:$E,'DWD RAW File'!$AL:$AL,""), "AB")))))</f>
        <v>P</v>
      </c>
      <c r="U1076" s="97"/>
      <c r="V1076" s="51">
        <v>45929</v>
      </c>
      <c r="W1076" s="49" t="s">
        <v>1562</v>
      </c>
      <c r="X1076" s="121" t="str">
        <f>VLOOKUP(Table1[[#This Row],[Psoft No]],[2]Roster_1788384531598!$E$1:$AU$1334,28,0)</f>
        <v>Friday</v>
      </c>
      <c r="Y1076" s="121" t="b">
        <f>Table1[[#This Row],[Column1]]=Table1[[#This Row],[OFF1]]</f>
        <v>1</v>
      </c>
    </row>
    <row r="1077" spans="1:25" ht="13" hidden="1" customHeight="1">
      <c r="A1077" s="11">
        <v>1072</v>
      </c>
      <c r="B1077" s="47">
        <v>203881659</v>
      </c>
      <c r="C1077" s="87" t="s">
        <v>1216</v>
      </c>
      <c r="D1077" s="11" t="s">
        <v>1217</v>
      </c>
      <c r="E1077" s="48" t="s">
        <v>31</v>
      </c>
      <c r="F1077" s="48" t="s">
        <v>74</v>
      </c>
      <c r="G1077" s="11" t="s">
        <v>64</v>
      </c>
      <c r="H1077" s="11" t="s">
        <v>75</v>
      </c>
      <c r="I1077" s="11">
        <v>1299</v>
      </c>
      <c r="J1077" s="49" t="str">
        <f>VLOOKUP(Table1[[#This Row],[Psoft No]],[1]Roster!$C$1:$AJ$1369,9,0)</f>
        <v>Night Shift</v>
      </c>
      <c r="K1077" s="49" t="s">
        <v>76</v>
      </c>
      <c r="L1077" s="49" t="str">
        <f>VLOOKUP(Table1[[#This Row],[Psoft No]],[1]Roster!$C$1:$AJ$1369,11,0)</f>
        <v>Monday</v>
      </c>
      <c r="M1077" s="49" t="str">
        <f>VLOOKUP(Table1[[#This Row],[Psoft No]],[1]Roster!$C$1:$AJ$1369,12,0)</f>
        <v>Tuesday</v>
      </c>
      <c r="N1077" s="48" t="s">
        <v>79</v>
      </c>
      <c r="O1077" s="49" t="s">
        <v>37</v>
      </c>
      <c r="P1077" s="11" t="s">
        <v>80</v>
      </c>
      <c r="Q1077" s="11" t="s">
        <v>81</v>
      </c>
      <c r="R1077" s="11" t="s">
        <v>626</v>
      </c>
      <c r="S1077" s="99" t="s">
        <v>627</v>
      </c>
      <c r="T1077" s="126" t="str">
        <f>IF(COUNTIFS('DWD RAW File'!$E:$E,$B1077,'DWD RAW File'!$AF:$AF,$C$1)&gt;0, IF(COUNTIFS('DWD RAW File'!$E:$E,$B1077,'DWD RAW File'!$AF:$AF,$C$1,'DWD RAW File'!$AB:$AB,"Present")&gt;0,"6th Day OT","OFF"), IF(COUNTIFS('DWD RAW File'!$E:$E,$B1077,'DWD RAW File'!$AG:$AG,$C$1)&gt;0, IF(COUNTIFS('DWD RAW File'!$E:$E,$B1077,'DWD RAW File'!$AG:$AG,$C$1,'DWD RAW File'!$AB:$AB,"Present")&gt;0,"7th Day OT","OFF"), IF(COUNTIFS('DWD RAW File'!$E:$E,$B1077,'DWD RAW File'!$AB:$AB,"Present")&gt;0, "P", IF(COUNTIFS('DWD RAW File'!$E:$E,$B1077,'DWD RAW File'!$AB:$AB,"Not Present",'DWD RAW File'!$AK:$AK,"&lt;&gt;")&gt;0, _xlfn.XLOOKUP($B1077,'DWD RAW File'!$E:$E,'DWD RAW File'!$AK:$AK,""), IF(COUNTIFS('DWD RAW File'!$E:$E,$B1077,'DWD RAW File'!$AB:$AB,"Not Present",'DWD RAW File'!$AL:$AL,"&lt;&gt;")&gt;0, _xlfn.XLOOKUP($B1077,'DWD RAW File'!$E:$E,'DWD RAW File'!$AL:$AL,""), "AB")))))</f>
        <v>P</v>
      </c>
      <c r="U1077" s="97"/>
      <c r="V1077" s="51">
        <v>45530</v>
      </c>
      <c r="W1077" s="49" t="s">
        <v>1562</v>
      </c>
      <c r="X1077" s="121" t="str">
        <f>VLOOKUP(Table1[[#This Row],[Psoft No]],[2]Roster_1788384531598!$E$1:$AU$1334,28,0)</f>
        <v>Monday</v>
      </c>
      <c r="Y1077" s="121" t="b">
        <f>Table1[[#This Row],[Column1]]=Table1[[#This Row],[OFF1]]</f>
        <v>1</v>
      </c>
    </row>
    <row r="1078" spans="1:25" ht="13" hidden="1" customHeight="1">
      <c r="A1078" s="11">
        <v>1073</v>
      </c>
      <c r="B1078" s="47">
        <v>201204303</v>
      </c>
      <c r="C1078" s="87" t="s">
        <v>1218</v>
      </c>
      <c r="D1078" s="11" t="s">
        <v>1219</v>
      </c>
      <c r="E1078" s="48" t="s">
        <v>31</v>
      </c>
      <c r="F1078" s="48" t="s">
        <v>74</v>
      </c>
      <c r="G1078" s="11" t="s">
        <v>64</v>
      </c>
      <c r="H1078" s="11" t="s">
        <v>75</v>
      </c>
      <c r="I1078" s="11">
        <v>1299</v>
      </c>
      <c r="J1078" s="49" t="str">
        <f>VLOOKUP(Table1[[#This Row],[Psoft No]],[1]Roster!$C$1:$AJ$1369,9,0)</f>
        <v>Day Shift</v>
      </c>
      <c r="K1078" s="49" t="s">
        <v>76</v>
      </c>
      <c r="L1078" s="49" t="str">
        <f>VLOOKUP(Table1[[#This Row],[Psoft No]],[1]Roster!$C$1:$AJ$1369,11,0)</f>
        <v>Wednesday</v>
      </c>
      <c r="M1078" s="49" t="str">
        <f>VLOOKUP(Table1[[#This Row],[Psoft No]],[1]Roster!$C$1:$AJ$1369,12,0)</f>
        <v>Thursday</v>
      </c>
      <c r="N1078" s="48" t="s">
        <v>79</v>
      </c>
      <c r="O1078" s="49" t="s">
        <v>37</v>
      </c>
      <c r="P1078" s="11" t="s">
        <v>80</v>
      </c>
      <c r="Q1078" s="11" t="s">
        <v>81</v>
      </c>
      <c r="R1078" s="11" t="s">
        <v>2773</v>
      </c>
      <c r="S1078" s="99" t="s">
        <v>2774</v>
      </c>
      <c r="T1078" s="126" t="str">
        <f>IF(COUNTIFS('DWD RAW File'!$E:$E,$B1078,'DWD RAW File'!$AF:$AF,$C$1)&gt;0, IF(COUNTIFS('DWD RAW File'!$E:$E,$B1078,'DWD RAW File'!$AF:$AF,$C$1,'DWD RAW File'!$AB:$AB,"Present")&gt;0,"6th Day OT","OFF"), IF(COUNTIFS('DWD RAW File'!$E:$E,$B1078,'DWD RAW File'!$AG:$AG,$C$1)&gt;0, IF(COUNTIFS('DWD RAW File'!$E:$E,$B1078,'DWD RAW File'!$AG:$AG,$C$1,'DWD RAW File'!$AB:$AB,"Present")&gt;0,"7th Day OT","OFF"), IF(COUNTIFS('DWD RAW File'!$E:$E,$B1078,'DWD RAW File'!$AB:$AB,"Present")&gt;0, "P", IF(COUNTIFS('DWD RAW File'!$E:$E,$B1078,'DWD RAW File'!$AB:$AB,"Not Present",'DWD RAW File'!$AK:$AK,"&lt;&gt;")&gt;0, _xlfn.XLOOKUP($B1078,'DWD RAW File'!$E:$E,'DWD RAW File'!$AK:$AK,""), IF(COUNTIFS('DWD RAW File'!$E:$E,$B1078,'DWD RAW File'!$AB:$AB,"Not Present",'DWD RAW File'!$AL:$AL,"&lt;&gt;")&gt;0, _xlfn.XLOOKUP($B1078,'DWD RAW File'!$E:$E,'DWD RAW File'!$AL:$AL,""), "AB")))))</f>
        <v>OFF</v>
      </c>
      <c r="U1078" s="97"/>
      <c r="V1078" s="51">
        <v>45544</v>
      </c>
      <c r="W1078" s="49" t="s">
        <v>1562</v>
      </c>
      <c r="X1078" s="121" t="str">
        <f>VLOOKUP(Table1[[#This Row],[Psoft No]],[2]Roster_1788384531598!$E$1:$AU$1334,28,0)</f>
        <v>Wednesday</v>
      </c>
      <c r="Y1078" s="121" t="b">
        <f>Table1[[#This Row],[Column1]]=Table1[[#This Row],[OFF1]]</f>
        <v>1</v>
      </c>
    </row>
    <row r="1079" spans="1:25" ht="13" hidden="1" customHeight="1">
      <c r="A1079" s="11">
        <v>1074</v>
      </c>
      <c r="B1079" s="47">
        <v>203800479</v>
      </c>
      <c r="C1079" s="87" t="s">
        <v>2359</v>
      </c>
      <c r="D1079" s="11" t="s">
        <v>2360</v>
      </c>
      <c r="E1079" s="48" t="s">
        <v>31</v>
      </c>
      <c r="F1079" s="48" t="s">
        <v>74</v>
      </c>
      <c r="G1079" s="11" t="s">
        <v>64</v>
      </c>
      <c r="H1079" s="11" t="s">
        <v>75</v>
      </c>
      <c r="I1079" s="11">
        <v>1299</v>
      </c>
      <c r="J1079" s="49" t="str">
        <f>VLOOKUP(Table1[[#This Row],[Psoft No]],[1]Roster!$C$1:$AJ$1369,9,0)</f>
        <v>Day Shift</v>
      </c>
      <c r="K1079" s="49" t="s">
        <v>76</v>
      </c>
      <c r="L1079" s="49" t="str">
        <f>VLOOKUP(Table1[[#This Row],[Psoft No]],[1]Roster!$C$1:$AJ$1369,11,0)</f>
        <v>Saturday</v>
      </c>
      <c r="M1079" s="49" t="str">
        <f>VLOOKUP(Table1[[#This Row],[Psoft No]],[1]Roster!$C$1:$AJ$1369,12,0)</f>
        <v>Sunday</v>
      </c>
      <c r="N1079" s="48" t="s">
        <v>86</v>
      </c>
      <c r="O1079" s="49" t="s">
        <v>37</v>
      </c>
      <c r="P1079" s="11" t="s">
        <v>80</v>
      </c>
      <c r="Q1079" s="11" t="s">
        <v>90</v>
      </c>
      <c r="R1079" s="11" t="s">
        <v>1055</v>
      </c>
      <c r="S1079" s="11" t="s">
        <v>2651</v>
      </c>
      <c r="T1079" s="126" t="str">
        <f>IF(COUNTIFS('DWD RAW File'!$E:$E,$B1079,'DWD RAW File'!$AF:$AF,$C$1)&gt;0, IF(COUNTIFS('DWD RAW File'!$E:$E,$B1079,'DWD RAW File'!$AF:$AF,$C$1,'DWD RAW File'!$AB:$AB,"Present")&gt;0,"6th Day OT","OFF"), IF(COUNTIFS('DWD RAW File'!$E:$E,$B1079,'DWD RAW File'!$AG:$AG,$C$1)&gt;0, IF(COUNTIFS('DWD RAW File'!$E:$E,$B1079,'DWD RAW File'!$AG:$AG,$C$1,'DWD RAW File'!$AB:$AB,"Present")&gt;0,"7th Day OT","OFF"), IF(COUNTIFS('DWD RAW File'!$E:$E,$B1079,'DWD RAW File'!$AB:$AB,"Present")&gt;0, "P", IF(COUNTIFS('DWD RAW File'!$E:$E,$B1079,'DWD RAW File'!$AB:$AB,"Not Present",'DWD RAW File'!$AK:$AK,"&lt;&gt;")&gt;0, _xlfn.XLOOKUP($B1079,'DWD RAW File'!$E:$E,'DWD RAW File'!$AK:$AK,""), IF(COUNTIFS('DWD RAW File'!$E:$E,$B1079,'DWD RAW File'!$AB:$AB,"Not Present",'DWD RAW File'!$AL:$AL,"&lt;&gt;")&gt;0, _xlfn.XLOOKUP($B1079,'DWD RAW File'!$E:$E,'DWD RAW File'!$AL:$AL,""), "AB")))))</f>
        <v>P</v>
      </c>
      <c r="U1079" s="97"/>
      <c r="V1079" s="51">
        <v>45516</v>
      </c>
      <c r="W1079" s="49" t="s">
        <v>1562</v>
      </c>
      <c r="X1079" s="121" t="str">
        <f>VLOOKUP(Table1[[#This Row],[Psoft No]],[2]Roster_1788384531598!$E$1:$AU$1334,28,0)</f>
        <v>Saturday</v>
      </c>
      <c r="Y1079" s="121" t="b">
        <f>Table1[[#This Row],[Column1]]=Table1[[#This Row],[OFF1]]</f>
        <v>1</v>
      </c>
    </row>
    <row r="1080" spans="1:25" ht="13" hidden="1" customHeight="1">
      <c r="A1080" s="11">
        <v>1075</v>
      </c>
      <c r="B1080" s="47">
        <v>204868706</v>
      </c>
      <c r="C1080" s="87" t="s">
        <v>1220</v>
      </c>
      <c r="D1080" s="11" t="s">
        <v>1221</v>
      </c>
      <c r="E1080" s="48" t="s">
        <v>31</v>
      </c>
      <c r="F1080" s="48" t="s">
        <v>74</v>
      </c>
      <c r="G1080" s="11" t="s">
        <v>64</v>
      </c>
      <c r="H1080" s="11" t="s">
        <v>75</v>
      </c>
      <c r="I1080" s="11">
        <v>1299</v>
      </c>
      <c r="J1080" s="49" t="str">
        <f>VLOOKUP(Table1[[#This Row],[Psoft No]],[1]Roster!$C$1:$AJ$1369,9,0)</f>
        <v>Day Shift</v>
      </c>
      <c r="K1080" s="49" t="s">
        <v>76</v>
      </c>
      <c r="L1080" s="49" t="str">
        <f>VLOOKUP(Table1[[#This Row],[Psoft No]],[1]Roster!$C$1:$AJ$1369,11,0)</f>
        <v>Wednesday</v>
      </c>
      <c r="M1080" s="49" t="str">
        <f>VLOOKUP(Table1[[#This Row],[Psoft No]],[1]Roster!$C$1:$AJ$1369,12,0)</f>
        <v>Thursday</v>
      </c>
      <c r="N1080" s="48" t="s">
        <v>86</v>
      </c>
      <c r="O1080" s="49" t="s">
        <v>37</v>
      </c>
      <c r="P1080" s="11" t="s">
        <v>80</v>
      </c>
      <c r="Q1080" s="11" t="s">
        <v>90</v>
      </c>
      <c r="R1080" s="49" t="s">
        <v>642</v>
      </c>
      <c r="S1080" s="99" t="s">
        <v>1775</v>
      </c>
      <c r="T1080" s="126" t="str">
        <f>IF(COUNTIFS('DWD RAW File'!$E:$E,$B1080,'DWD RAW File'!$AF:$AF,$C$1)&gt;0, IF(COUNTIFS('DWD RAW File'!$E:$E,$B1080,'DWD RAW File'!$AF:$AF,$C$1,'DWD RAW File'!$AB:$AB,"Present")&gt;0,"6th Day OT","OFF"), IF(COUNTIFS('DWD RAW File'!$E:$E,$B1080,'DWD RAW File'!$AG:$AG,$C$1)&gt;0, IF(COUNTIFS('DWD RAW File'!$E:$E,$B1080,'DWD RAW File'!$AG:$AG,$C$1,'DWD RAW File'!$AB:$AB,"Present")&gt;0,"7th Day OT","OFF"), IF(COUNTIFS('DWD RAW File'!$E:$E,$B1080,'DWD RAW File'!$AB:$AB,"Present")&gt;0, "P", IF(COUNTIFS('DWD RAW File'!$E:$E,$B1080,'DWD RAW File'!$AB:$AB,"Not Present",'DWD RAW File'!$AK:$AK,"&lt;&gt;")&gt;0, _xlfn.XLOOKUP($B1080,'DWD RAW File'!$E:$E,'DWD RAW File'!$AK:$AK,""), IF(COUNTIFS('DWD RAW File'!$E:$E,$B1080,'DWD RAW File'!$AB:$AB,"Not Present",'DWD RAW File'!$AL:$AL,"&lt;&gt;")&gt;0, _xlfn.XLOOKUP($B1080,'DWD RAW File'!$E:$E,'DWD RAW File'!$AL:$AL,""), "AB")))))</f>
        <v>OFF</v>
      </c>
      <c r="U1080" s="97"/>
      <c r="V1080" s="51">
        <v>45894</v>
      </c>
      <c r="W1080" s="49" t="s">
        <v>1562</v>
      </c>
      <c r="X1080" s="121" t="str">
        <f>VLOOKUP(Table1[[#This Row],[Psoft No]],[2]Roster_1788384531598!$E$1:$AU$1334,28,0)</f>
        <v>Wednesday</v>
      </c>
      <c r="Y1080" s="121" t="b">
        <f>Table1[[#This Row],[Column1]]=Table1[[#This Row],[OFF1]]</f>
        <v>1</v>
      </c>
    </row>
    <row r="1081" spans="1:25" ht="13" hidden="1" customHeight="1">
      <c r="A1081" s="11">
        <v>1076</v>
      </c>
      <c r="B1081" s="47">
        <v>203881695</v>
      </c>
      <c r="C1081" s="87" t="s">
        <v>1222</v>
      </c>
      <c r="D1081" s="11" t="s">
        <v>1223</v>
      </c>
      <c r="E1081" s="48" t="s">
        <v>31</v>
      </c>
      <c r="F1081" s="48" t="s">
        <v>74</v>
      </c>
      <c r="G1081" s="11" t="s">
        <v>64</v>
      </c>
      <c r="H1081" s="11" t="s">
        <v>75</v>
      </c>
      <c r="I1081" s="11">
        <v>1299</v>
      </c>
      <c r="J1081" s="49" t="str">
        <f>VLOOKUP(Table1[[#This Row],[Psoft No]],[1]Roster!$C$1:$AJ$1369,9,0)</f>
        <v>Night Shift</v>
      </c>
      <c r="K1081" s="49" t="s">
        <v>76</v>
      </c>
      <c r="L1081" s="49" t="str">
        <f>VLOOKUP(Table1[[#This Row],[Psoft No]],[1]Roster!$C$1:$AJ$1369,11,0)</f>
        <v>Thursday</v>
      </c>
      <c r="M1081" s="49" t="str">
        <f>VLOOKUP(Table1[[#This Row],[Psoft No]],[1]Roster!$C$1:$AJ$1369,12,0)</f>
        <v>Friday</v>
      </c>
      <c r="N1081" s="48" t="s">
        <v>79</v>
      </c>
      <c r="O1081" s="49" t="s">
        <v>37</v>
      </c>
      <c r="P1081" s="11" t="s">
        <v>80</v>
      </c>
      <c r="Q1081" s="11" t="s">
        <v>81</v>
      </c>
      <c r="R1081" s="11" t="s">
        <v>626</v>
      </c>
      <c r="S1081" s="99" t="s">
        <v>627</v>
      </c>
      <c r="T1081" s="126" t="str">
        <f>IF(COUNTIFS('DWD RAW File'!$E:$E,$B1081,'DWD RAW File'!$AF:$AF,$C$1)&gt;0, IF(COUNTIFS('DWD RAW File'!$E:$E,$B1081,'DWD RAW File'!$AF:$AF,$C$1,'DWD RAW File'!$AB:$AB,"Present")&gt;0,"6th Day OT","OFF"), IF(COUNTIFS('DWD RAW File'!$E:$E,$B1081,'DWD RAW File'!$AG:$AG,$C$1)&gt;0, IF(COUNTIFS('DWD RAW File'!$E:$E,$B1081,'DWD RAW File'!$AG:$AG,$C$1,'DWD RAW File'!$AB:$AB,"Present")&gt;0,"7th Day OT","OFF"), IF(COUNTIFS('DWD RAW File'!$E:$E,$B1081,'DWD RAW File'!$AB:$AB,"Present")&gt;0, "P", IF(COUNTIFS('DWD RAW File'!$E:$E,$B1081,'DWD RAW File'!$AB:$AB,"Not Present",'DWD RAW File'!$AK:$AK,"&lt;&gt;")&gt;0, _xlfn.XLOOKUP($B1081,'DWD RAW File'!$E:$E,'DWD RAW File'!$AK:$AK,""), IF(COUNTIFS('DWD RAW File'!$E:$E,$B1081,'DWD RAW File'!$AB:$AB,"Not Present",'DWD RAW File'!$AL:$AL,"&lt;&gt;")&gt;0, _xlfn.XLOOKUP($B1081,'DWD RAW File'!$E:$E,'DWD RAW File'!$AL:$AL,""), "AB")))))</f>
        <v>P</v>
      </c>
      <c r="U1081" s="97"/>
      <c r="V1081" s="51">
        <v>45530</v>
      </c>
      <c r="W1081" s="49" t="s">
        <v>1564</v>
      </c>
      <c r="X1081" s="121" t="str">
        <f>VLOOKUP(Table1[[#This Row],[Psoft No]],[2]Roster_1788384531598!$E$1:$AU$1334,28,0)</f>
        <v>Thursday</v>
      </c>
      <c r="Y1081" s="121" t="b">
        <f>Table1[[#This Row],[Column1]]=Table1[[#This Row],[OFF1]]</f>
        <v>1</v>
      </c>
    </row>
    <row r="1082" spans="1:25" ht="13" hidden="1" customHeight="1">
      <c r="A1082" s="11">
        <v>1077</v>
      </c>
      <c r="B1082" s="47">
        <v>113366831</v>
      </c>
      <c r="C1082" s="87" t="s">
        <v>1224</v>
      </c>
      <c r="D1082" s="11" t="s">
        <v>1225</v>
      </c>
      <c r="E1082" s="48" t="s">
        <v>31</v>
      </c>
      <c r="F1082" s="48" t="s">
        <v>74</v>
      </c>
      <c r="G1082" s="11" t="s">
        <v>64</v>
      </c>
      <c r="H1082" s="11" t="s">
        <v>75</v>
      </c>
      <c r="I1082" s="11">
        <v>1299</v>
      </c>
      <c r="J1082" s="49" t="str">
        <f>VLOOKUP(Table1[[#This Row],[Psoft No]],[1]Roster!$C$1:$AJ$1369,9,0)</f>
        <v>Night Shift</v>
      </c>
      <c r="K1082" s="49" t="s">
        <v>76</v>
      </c>
      <c r="L1082" s="49" t="str">
        <f>VLOOKUP(Table1[[#This Row],[Psoft No]],[1]Roster!$C$1:$AJ$1369,11,0)</f>
        <v>Saturday</v>
      </c>
      <c r="M1082" s="49" t="str">
        <f>VLOOKUP(Table1[[#This Row],[Psoft No]],[1]Roster!$C$1:$AJ$1369,12,0)</f>
        <v>Sunday</v>
      </c>
      <c r="N1082" s="48" t="s">
        <v>86</v>
      </c>
      <c r="O1082" s="49" t="s">
        <v>37</v>
      </c>
      <c r="P1082" s="11" t="s">
        <v>80</v>
      </c>
      <c r="Q1082" s="11" t="s">
        <v>99</v>
      </c>
      <c r="R1082" s="49" t="s">
        <v>622</v>
      </c>
      <c r="S1082" s="99" t="s">
        <v>623</v>
      </c>
      <c r="T1082" s="126" t="str">
        <f>IF(COUNTIFS('DWD RAW File'!$E:$E,$B1082,'DWD RAW File'!$AF:$AF,$C$1)&gt;0, IF(COUNTIFS('DWD RAW File'!$E:$E,$B1082,'DWD RAW File'!$AF:$AF,$C$1,'DWD RAW File'!$AB:$AB,"Present")&gt;0,"6th Day OT","OFF"), IF(COUNTIFS('DWD RAW File'!$E:$E,$B1082,'DWD RAW File'!$AG:$AG,$C$1)&gt;0, IF(COUNTIFS('DWD RAW File'!$E:$E,$B1082,'DWD RAW File'!$AG:$AG,$C$1,'DWD RAW File'!$AB:$AB,"Present")&gt;0,"7th Day OT","OFF"), IF(COUNTIFS('DWD RAW File'!$E:$E,$B1082,'DWD RAW File'!$AB:$AB,"Present")&gt;0, "P", IF(COUNTIFS('DWD RAW File'!$E:$E,$B1082,'DWD RAW File'!$AB:$AB,"Not Present",'DWD RAW File'!$AK:$AK,"&lt;&gt;")&gt;0, _xlfn.XLOOKUP($B1082,'DWD RAW File'!$E:$E,'DWD RAW File'!$AK:$AK,""), IF(COUNTIFS('DWD RAW File'!$E:$E,$B1082,'DWD RAW File'!$AB:$AB,"Not Present",'DWD RAW File'!$AL:$AL,"&lt;&gt;")&gt;0, _xlfn.XLOOKUP($B1082,'DWD RAW File'!$E:$E,'DWD RAW File'!$AL:$AL,""), "AB")))))</f>
        <v>P</v>
      </c>
      <c r="U1082" s="97"/>
      <c r="V1082" s="51">
        <v>45537</v>
      </c>
      <c r="W1082" s="49" t="s">
        <v>1562</v>
      </c>
      <c r="X1082" s="121" t="str">
        <f>VLOOKUP(Table1[[#This Row],[Psoft No]],[2]Roster_1788384531598!$E$1:$AU$1334,28,0)</f>
        <v>Saturday</v>
      </c>
      <c r="Y1082" s="121" t="b">
        <f>Table1[[#This Row],[Column1]]=Table1[[#This Row],[OFF1]]</f>
        <v>1</v>
      </c>
    </row>
    <row r="1083" spans="1:25" ht="13" hidden="1" customHeight="1">
      <c r="A1083" s="11">
        <v>1078</v>
      </c>
      <c r="B1083" s="47">
        <v>205939862</v>
      </c>
      <c r="C1083" s="87" t="s">
        <v>2029</v>
      </c>
      <c r="D1083" s="11" t="s">
        <v>2030</v>
      </c>
      <c r="E1083" s="48" t="s">
        <v>31</v>
      </c>
      <c r="F1083" s="48" t="s">
        <v>74</v>
      </c>
      <c r="G1083" s="11" t="s">
        <v>64</v>
      </c>
      <c r="H1083" s="11" t="s">
        <v>75</v>
      </c>
      <c r="I1083" s="11">
        <v>1299</v>
      </c>
      <c r="J1083" s="49" t="str">
        <f>VLOOKUP(Table1[[#This Row],[Psoft No]],[1]Roster!$C$1:$AJ$1369,9,0)</f>
        <v>Day Shift</v>
      </c>
      <c r="K1083" s="49" t="s">
        <v>76</v>
      </c>
      <c r="L1083" s="49" t="str">
        <f>VLOOKUP(Table1[[#This Row],[Psoft No]],[1]Roster!$C$1:$AJ$1369,11,0)</f>
        <v>Sunday</v>
      </c>
      <c r="M1083" s="49" t="str">
        <f>VLOOKUP(Table1[[#This Row],[Psoft No]],[1]Roster!$C$1:$AJ$1369,12,0)</f>
        <v>Monday</v>
      </c>
      <c r="N1083" s="49" t="s">
        <v>89</v>
      </c>
      <c r="O1083" s="49" t="s">
        <v>37</v>
      </c>
      <c r="P1083" s="11" t="s">
        <v>80</v>
      </c>
      <c r="Q1083" s="11" t="s">
        <v>96</v>
      </c>
      <c r="R1083" s="11" t="s">
        <v>626</v>
      </c>
      <c r="S1083" s="99" t="s">
        <v>627</v>
      </c>
      <c r="T1083" s="126" t="str">
        <f>IF(COUNTIFS('DWD RAW File'!$E:$E,$B1083,'DWD RAW File'!$AF:$AF,$C$1)&gt;0, IF(COUNTIFS('DWD RAW File'!$E:$E,$B1083,'DWD RAW File'!$AF:$AF,$C$1,'DWD RAW File'!$AB:$AB,"Present")&gt;0,"6th Day OT","OFF"), IF(COUNTIFS('DWD RAW File'!$E:$E,$B1083,'DWD RAW File'!$AG:$AG,$C$1)&gt;0, IF(COUNTIFS('DWD RAW File'!$E:$E,$B1083,'DWD RAW File'!$AG:$AG,$C$1,'DWD RAW File'!$AB:$AB,"Present")&gt;0,"7th Day OT","OFF"), IF(COUNTIFS('DWD RAW File'!$E:$E,$B1083,'DWD RAW File'!$AB:$AB,"Present")&gt;0, "P", IF(COUNTIFS('DWD RAW File'!$E:$E,$B1083,'DWD RAW File'!$AB:$AB,"Not Present",'DWD RAW File'!$AK:$AK,"&lt;&gt;")&gt;0, _xlfn.XLOOKUP($B1083,'DWD RAW File'!$E:$E,'DWD RAW File'!$AK:$AK,""), IF(COUNTIFS('DWD RAW File'!$E:$E,$B1083,'DWD RAW File'!$AB:$AB,"Not Present",'DWD RAW File'!$AL:$AL,"&lt;&gt;")&gt;0, _xlfn.XLOOKUP($B1083,'DWD RAW File'!$E:$E,'DWD RAW File'!$AL:$AL,""), "AB")))))</f>
        <v>P</v>
      </c>
      <c r="U1083" s="97"/>
      <c r="V1083" s="51">
        <v>46048</v>
      </c>
      <c r="W1083" s="49" t="s">
        <v>1562</v>
      </c>
      <c r="X1083" s="121" t="str">
        <f>VLOOKUP(Table1[[#This Row],[Psoft No]],[2]Roster_1788384531598!$E$1:$AU$1334,28,0)</f>
        <v>Sunday</v>
      </c>
      <c r="Y1083" s="121" t="b">
        <f>Table1[[#This Row],[Column1]]=Table1[[#This Row],[OFF1]]</f>
        <v>1</v>
      </c>
    </row>
    <row r="1084" spans="1:25" ht="13" hidden="1" customHeight="1">
      <c r="A1084" s="11">
        <v>1079</v>
      </c>
      <c r="B1084" s="47">
        <v>203736775</v>
      </c>
      <c r="C1084" s="87" t="s">
        <v>1226</v>
      </c>
      <c r="D1084" s="11" t="s">
        <v>1227</v>
      </c>
      <c r="E1084" s="48" t="s">
        <v>31</v>
      </c>
      <c r="F1084" s="48" t="s">
        <v>74</v>
      </c>
      <c r="G1084" s="11" t="s">
        <v>64</v>
      </c>
      <c r="H1084" s="11" t="s">
        <v>75</v>
      </c>
      <c r="I1084" s="11">
        <v>1299</v>
      </c>
      <c r="J1084" s="49" t="str">
        <f>VLOOKUP(Table1[[#This Row],[Psoft No]],[1]Roster!$C$1:$AJ$1369,9,0)</f>
        <v>Day Shift</v>
      </c>
      <c r="K1084" s="49" t="s">
        <v>76</v>
      </c>
      <c r="L1084" s="49" t="str">
        <f>VLOOKUP(Table1[[#This Row],[Psoft No]],[1]Roster!$C$1:$AJ$1369,11,0)</f>
        <v>Saturday</v>
      </c>
      <c r="M1084" s="49" t="str">
        <f>VLOOKUP(Table1[[#This Row],[Psoft No]],[1]Roster!$C$1:$AJ$1369,12,0)</f>
        <v>Sunday</v>
      </c>
      <c r="N1084" s="48" t="s">
        <v>86</v>
      </c>
      <c r="O1084" s="49" t="s">
        <v>37</v>
      </c>
      <c r="P1084" s="11" t="s">
        <v>80</v>
      </c>
      <c r="Q1084" s="11" t="s">
        <v>99</v>
      </c>
      <c r="R1084" s="11" t="s">
        <v>2773</v>
      </c>
      <c r="S1084" s="99" t="s">
        <v>2774</v>
      </c>
      <c r="T1084" s="126" t="str">
        <f>IF(COUNTIFS('DWD RAW File'!$E:$E,$B1084,'DWD RAW File'!$AF:$AF,$C$1)&gt;0, IF(COUNTIFS('DWD RAW File'!$E:$E,$B1084,'DWD RAW File'!$AF:$AF,$C$1,'DWD RAW File'!$AB:$AB,"Present")&gt;0,"6th Day OT","OFF"), IF(COUNTIFS('DWD RAW File'!$E:$E,$B1084,'DWD RAW File'!$AG:$AG,$C$1)&gt;0, IF(COUNTIFS('DWD RAW File'!$E:$E,$B1084,'DWD RAW File'!$AG:$AG,$C$1,'DWD RAW File'!$AB:$AB,"Present")&gt;0,"7th Day OT","OFF"), IF(COUNTIFS('DWD RAW File'!$E:$E,$B1084,'DWD RAW File'!$AB:$AB,"Present")&gt;0, "P", IF(COUNTIFS('DWD RAW File'!$E:$E,$B1084,'DWD RAW File'!$AB:$AB,"Not Present",'DWD RAW File'!$AK:$AK,"&lt;&gt;")&gt;0, _xlfn.XLOOKUP($B1084,'DWD RAW File'!$E:$E,'DWD RAW File'!$AK:$AK,""), IF(COUNTIFS('DWD RAW File'!$E:$E,$B1084,'DWD RAW File'!$AB:$AB,"Not Present",'DWD RAW File'!$AL:$AL,"&lt;&gt;")&gt;0, _xlfn.XLOOKUP($B1084,'DWD RAW File'!$E:$E,'DWD RAW File'!$AL:$AL,""), "AB")))))</f>
        <v>P</v>
      </c>
      <c r="U1084" s="97"/>
      <c r="V1084" s="51">
        <v>45502</v>
      </c>
      <c r="W1084" s="49" t="s">
        <v>1562</v>
      </c>
      <c r="X1084" s="121" t="str">
        <f>VLOOKUP(Table1[[#This Row],[Psoft No]],[2]Roster_1788384531598!$E$1:$AU$1334,28,0)</f>
        <v>Saturday</v>
      </c>
      <c r="Y1084" s="121" t="b">
        <f>Table1[[#This Row],[Column1]]=Table1[[#This Row],[OFF1]]</f>
        <v>1</v>
      </c>
    </row>
    <row r="1085" spans="1:25" ht="13" hidden="1" customHeight="1">
      <c r="A1085" s="11">
        <v>1080</v>
      </c>
      <c r="B1085" s="47">
        <v>112549647</v>
      </c>
      <c r="C1085" s="87" t="s">
        <v>1228</v>
      </c>
      <c r="D1085" s="11" t="s">
        <v>1229</v>
      </c>
      <c r="E1085" s="48" t="s">
        <v>31</v>
      </c>
      <c r="F1085" s="48" t="s">
        <v>74</v>
      </c>
      <c r="G1085" s="11" t="s">
        <v>64</v>
      </c>
      <c r="H1085" s="11" t="s">
        <v>75</v>
      </c>
      <c r="I1085" s="11">
        <v>1299</v>
      </c>
      <c r="J1085" s="49" t="str">
        <f>VLOOKUP(Table1[[#This Row],[Psoft No]],[1]Roster!$C$1:$AJ$1369,9,0)</f>
        <v>Day Shift</v>
      </c>
      <c r="K1085" s="49" t="s">
        <v>76</v>
      </c>
      <c r="L1085" s="49" t="str">
        <f>VLOOKUP(Table1[[#This Row],[Psoft No]],[1]Roster!$C$1:$AJ$1369,11,0)</f>
        <v>Monday</v>
      </c>
      <c r="M1085" s="49" t="str">
        <f>VLOOKUP(Table1[[#This Row],[Psoft No]],[1]Roster!$C$1:$AJ$1369,12,0)</f>
        <v>Tuesday</v>
      </c>
      <c r="N1085" s="48" t="s">
        <v>86</v>
      </c>
      <c r="O1085" s="49" t="s">
        <v>37</v>
      </c>
      <c r="P1085" s="11" t="s">
        <v>80</v>
      </c>
      <c r="Q1085" s="11" t="s">
        <v>87</v>
      </c>
      <c r="R1085" s="49" t="s">
        <v>642</v>
      </c>
      <c r="S1085" s="99" t="s">
        <v>1775</v>
      </c>
      <c r="T1085" s="126" t="str">
        <f>IF(COUNTIFS('DWD RAW File'!$E:$E,$B1085,'DWD RAW File'!$AF:$AF,$C$1)&gt;0, IF(COUNTIFS('DWD RAW File'!$E:$E,$B1085,'DWD RAW File'!$AF:$AF,$C$1,'DWD RAW File'!$AB:$AB,"Present")&gt;0,"6th Day OT","OFF"), IF(COUNTIFS('DWD RAW File'!$E:$E,$B1085,'DWD RAW File'!$AG:$AG,$C$1)&gt;0, IF(COUNTIFS('DWD RAW File'!$E:$E,$B1085,'DWD RAW File'!$AG:$AG,$C$1,'DWD RAW File'!$AB:$AB,"Present")&gt;0,"7th Day OT","OFF"), IF(COUNTIFS('DWD RAW File'!$E:$E,$B1085,'DWD RAW File'!$AB:$AB,"Present")&gt;0, "P", IF(COUNTIFS('DWD RAW File'!$E:$E,$B1085,'DWD RAW File'!$AB:$AB,"Not Present",'DWD RAW File'!$AK:$AK,"&lt;&gt;")&gt;0, _xlfn.XLOOKUP($B1085,'DWD RAW File'!$E:$E,'DWD RAW File'!$AK:$AK,""), IF(COUNTIFS('DWD RAW File'!$E:$E,$B1085,'DWD RAW File'!$AB:$AB,"Not Present",'DWD RAW File'!$AL:$AL,"&lt;&gt;")&gt;0, _xlfn.XLOOKUP($B1085,'DWD RAW File'!$E:$E,'DWD RAW File'!$AL:$AL,""), "AB")))))</f>
        <v>P</v>
      </c>
      <c r="U1085" s="97"/>
      <c r="V1085" s="51">
        <v>45586</v>
      </c>
      <c r="W1085" s="49" t="s">
        <v>1562</v>
      </c>
      <c r="X1085" s="121" t="str">
        <f>VLOOKUP(Table1[[#This Row],[Psoft No]],[2]Roster_1788384531598!$E$1:$AU$1334,28,0)</f>
        <v>Monday</v>
      </c>
      <c r="Y1085" s="121" t="b">
        <f>Table1[[#This Row],[Column1]]=Table1[[#This Row],[OFF1]]</f>
        <v>1</v>
      </c>
    </row>
    <row r="1086" spans="1:25" ht="13" customHeight="1">
      <c r="A1086" s="11">
        <v>1081</v>
      </c>
      <c r="B1086" s="47">
        <v>202199036</v>
      </c>
      <c r="C1086" s="87" t="s">
        <v>1230</v>
      </c>
      <c r="D1086" s="11" t="s">
        <v>1231</v>
      </c>
      <c r="E1086" s="48" t="s">
        <v>31</v>
      </c>
      <c r="F1086" s="48" t="s">
        <v>74</v>
      </c>
      <c r="G1086" s="11" t="s">
        <v>64</v>
      </c>
      <c r="H1086" s="11" t="s">
        <v>75</v>
      </c>
      <c r="I1086" s="11">
        <v>1299</v>
      </c>
      <c r="J1086" s="49" t="str">
        <f>VLOOKUP(Table1[[#This Row],[Psoft No]],[1]Roster!$C$1:$AJ$1369,9,0)</f>
        <v>Night Shift</v>
      </c>
      <c r="K1086" s="49" t="s">
        <v>76</v>
      </c>
      <c r="L1086" s="49" t="str">
        <f>VLOOKUP(Table1[[#This Row],[Psoft No]],[1]Roster!$C$1:$AJ$1369,11,0)</f>
        <v>Saturday</v>
      </c>
      <c r="M1086" s="49" t="str">
        <f>VLOOKUP(Table1[[#This Row],[Psoft No]],[1]Roster!$C$1:$AJ$1369,12,0)</f>
        <v>Sunday</v>
      </c>
      <c r="N1086" s="48" t="s">
        <v>86</v>
      </c>
      <c r="O1086" s="49" t="s">
        <v>37</v>
      </c>
      <c r="P1086" s="11" t="s">
        <v>80</v>
      </c>
      <c r="Q1086" s="11" t="s">
        <v>87</v>
      </c>
      <c r="R1086" s="49" t="s">
        <v>642</v>
      </c>
      <c r="S1086" s="11" t="s">
        <v>1775</v>
      </c>
      <c r="T1086" s="126" t="s">
        <v>4</v>
      </c>
      <c r="U1086" s="97"/>
      <c r="V1086" s="51">
        <v>45561</v>
      </c>
      <c r="W1086" s="49" t="s">
        <v>1562</v>
      </c>
      <c r="X1086" s="121" t="str">
        <f>VLOOKUP(Table1[[#This Row],[Psoft No]],[2]Roster_1788384531598!$E$1:$AU$1334,28,0)</f>
        <v>Saturday</v>
      </c>
      <c r="Y1086" s="121" t="b">
        <f>Table1[[#This Row],[Column1]]=Table1[[#This Row],[OFF1]]</f>
        <v>1</v>
      </c>
    </row>
    <row r="1087" spans="1:25" ht="13" hidden="1" customHeight="1">
      <c r="A1087" s="11">
        <v>1082</v>
      </c>
      <c r="B1087" s="47">
        <v>204373724</v>
      </c>
      <c r="C1087" s="87" t="s">
        <v>1232</v>
      </c>
      <c r="D1087" s="11" t="s">
        <v>1233</v>
      </c>
      <c r="E1087" s="48" t="s">
        <v>31</v>
      </c>
      <c r="F1087" s="48" t="s">
        <v>74</v>
      </c>
      <c r="G1087" s="11" t="s">
        <v>64</v>
      </c>
      <c r="H1087" s="11" t="s">
        <v>75</v>
      </c>
      <c r="I1087" s="11">
        <v>1299</v>
      </c>
      <c r="J1087" s="49" t="str">
        <f>VLOOKUP(Table1[[#This Row],[Psoft No]],[1]Roster!$C$1:$AJ$1369,9,0)</f>
        <v>Day Shift</v>
      </c>
      <c r="K1087" s="49" t="s">
        <v>76</v>
      </c>
      <c r="L1087" s="49" t="str">
        <f>VLOOKUP(Table1[[#This Row],[Psoft No]],[1]Roster!$C$1:$AJ$1369,11,0)</f>
        <v>Thursday</v>
      </c>
      <c r="M1087" s="49" t="str">
        <f>VLOOKUP(Table1[[#This Row],[Psoft No]],[1]Roster!$C$1:$AJ$1369,12,0)</f>
        <v>Friday</v>
      </c>
      <c r="N1087" s="48" t="s">
        <v>86</v>
      </c>
      <c r="O1087" s="49" t="s">
        <v>37</v>
      </c>
      <c r="P1087" s="11" t="s">
        <v>80</v>
      </c>
      <c r="Q1087" s="11" t="s">
        <v>99</v>
      </c>
      <c r="R1087" s="49" t="s">
        <v>642</v>
      </c>
      <c r="S1087" s="11" t="s">
        <v>1775</v>
      </c>
      <c r="T1087" s="126" t="str">
        <f>IF(COUNTIFS('DWD RAW File'!$E:$E,$B1087,'DWD RAW File'!$AF:$AF,$C$1)&gt;0, IF(COUNTIFS('DWD RAW File'!$E:$E,$B1087,'DWD RAW File'!$AF:$AF,$C$1,'DWD RAW File'!$AB:$AB,"Present")&gt;0,"6th Day OT","OFF"), IF(COUNTIFS('DWD RAW File'!$E:$E,$B1087,'DWD RAW File'!$AG:$AG,$C$1)&gt;0, IF(COUNTIFS('DWD RAW File'!$E:$E,$B1087,'DWD RAW File'!$AG:$AG,$C$1,'DWD RAW File'!$AB:$AB,"Present")&gt;0,"7th Day OT","OFF"), IF(COUNTIFS('DWD RAW File'!$E:$E,$B1087,'DWD RAW File'!$AB:$AB,"Present")&gt;0, "P", IF(COUNTIFS('DWD RAW File'!$E:$E,$B1087,'DWD RAW File'!$AB:$AB,"Not Present",'DWD RAW File'!$AK:$AK,"&lt;&gt;")&gt;0, _xlfn.XLOOKUP($B1087,'DWD RAW File'!$E:$E,'DWD RAW File'!$AK:$AK,""), IF(COUNTIFS('DWD RAW File'!$E:$E,$B1087,'DWD RAW File'!$AB:$AB,"Not Present",'DWD RAW File'!$AL:$AL,"&lt;&gt;")&gt;0, _xlfn.XLOOKUP($B1087,'DWD RAW File'!$E:$E,'DWD RAW File'!$AL:$AL,""), "AB")))))</f>
        <v>P</v>
      </c>
      <c r="U1087" s="97"/>
      <c r="V1087" s="51">
        <v>45593</v>
      </c>
      <c r="W1087" s="49" t="s">
        <v>1562</v>
      </c>
      <c r="X1087" s="121" t="str">
        <f>VLOOKUP(Table1[[#This Row],[Psoft No]],[2]Roster_1788384531598!$E$1:$AU$1334,28,0)</f>
        <v>Thursday</v>
      </c>
      <c r="Y1087" s="121" t="b">
        <f>Table1[[#This Row],[Column1]]=Table1[[#This Row],[OFF1]]</f>
        <v>1</v>
      </c>
    </row>
    <row r="1088" spans="1:25" ht="13" hidden="1" customHeight="1">
      <c r="A1088" s="11">
        <v>1083</v>
      </c>
      <c r="B1088" s="47">
        <v>203918123</v>
      </c>
      <c r="C1088" s="87" t="s">
        <v>1234</v>
      </c>
      <c r="D1088" s="11" t="s">
        <v>1235</v>
      </c>
      <c r="E1088" s="48" t="s">
        <v>31</v>
      </c>
      <c r="F1088" s="48" t="s">
        <v>74</v>
      </c>
      <c r="G1088" s="11" t="s">
        <v>64</v>
      </c>
      <c r="H1088" s="11" t="s">
        <v>75</v>
      </c>
      <c r="I1088" s="11">
        <v>1299</v>
      </c>
      <c r="J1088" s="49" t="str">
        <f>VLOOKUP(Table1[[#This Row],[Psoft No]],[1]Roster!$C$1:$AJ$1369,9,0)</f>
        <v>Night Shift</v>
      </c>
      <c r="K1088" s="49" t="s">
        <v>76</v>
      </c>
      <c r="L1088" s="49" t="str">
        <f>VLOOKUP(Table1[[#This Row],[Psoft No]],[1]Roster!$C$1:$AJ$1369,11,0)</f>
        <v>Tuesday</v>
      </c>
      <c r="M1088" s="49" t="str">
        <f>VLOOKUP(Table1[[#This Row],[Psoft No]],[1]Roster!$C$1:$AJ$1369,12,0)</f>
        <v>Wednesday</v>
      </c>
      <c r="N1088" s="48" t="s">
        <v>86</v>
      </c>
      <c r="O1088" s="49" t="s">
        <v>37</v>
      </c>
      <c r="P1088" s="11" t="s">
        <v>80</v>
      </c>
      <c r="Q1088" s="11" t="s">
        <v>99</v>
      </c>
      <c r="R1088" s="11" t="s">
        <v>2773</v>
      </c>
      <c r="S1088" s="11" t="s">
        <v>2774</v>
      </c>
      <c r="T1088" s="126" t="str">
        <f>IF(COUNTIFS('DWD RAW File'!$E:$E,$B1088,'DWD RAW File'!$AF:$AF,$C$1)&gt;0, IF(COUNTIFS('DWD RAW File'!$E:$E,$B1088,'DWD RAW File'!$AF:$AF,$C$1,'DWD RAW File'!$AB:$AB,"Present")&gt;0,"6th Day OT","OFF"), IF(COUNTIFS('DWD RAW File'!$E:$E,$B1088,'DWD RAW File'!$AG:$AG,$C$1)&gt;0, IF(COUNTIFS('DWD RAW File'!$E:$E,$B1088,'DWD RAW File'!$AG:$AG,$C$1,'DWD RAW File'!$AB:$AB,"Present")&gt;0,"7th Day OT","OFF"), IF(COUNTIFS('DWD RAW File'!$E:$E,$B1088,'DWD RAW File'!$AB:$AB,"Present")&gt;0, "P", IF(COUNTIFS('DWD RAW File'!$E:$E,$B1088,'DWD RAW File'!$AB:$AB,"Not Present",'DWD RAW File'!$AK:$AK,"&lt;&gt;")&gt;0, _xlfn.XLOOKUP($B1088,'DWD RAW File'!$E:$E,'DWD RAW File'!$AK:$AK,""), IF(COUNTIFS('DWD RAW File'!$E:$E,$B1088,'DWD RAW File'!$AB:$AB,"Not Present",'DWD RAW File'!$AL:$AL,"&lt;&gt;")&gt;0, _xlfn.XLOOKUP($B1088,'DWD RAW File'!$E:$E,'DWD RAW File'!$AL:$AL,""), "AB")))))</f>
        <v>OFF</v>
      </c>
      <c r="U1088" s="97"/>
      <c r="V1088" s="51">
        <v>45537</v>
      </c>
      <c r="W1088" s="49" t="s">
        <v>1562</v>
      </c>
      <c r="X1088" s="121" t="str">
        <f>VLOOKUP(Table1[[#This Row],[Psoft No]],[2]Roster_1788384531598!$E$1:$AU$1334,28,0)</f>
        <v>Tuesday</v>
      </c>
      <c r="Y1088" s="121" t="b">
        <f>Table1[[#This Row],[Column1]]=Table1[[#This Row],[OFF1]]</f>
        <v>1</v>
      </c>
    </row>
    <row r="1089" spans="1:25" ht="13" hidden="1" customHeight="1">
      <c r="A1089" s="11">
        <v>1084</v>
      </c>
      <c r="B1089" s="47">
        <v>205199830</v>
      </c>
      <c r="C1089" s="88" t="s">
        <v>2015</v>
      </c>
      <c r="D1089" s="11" t="s">
        <v>2016</v>
      </c>
      <c r="E1089" s="48" t="s">
        <v>31</v>
      </c>
      <c r="F1089" s="48" t="s">
        <v>74</v>
      </c>
      <c r="G1089" s="11" t="s">
        <v>64</v>
      </c>
      <c r="H1089" s="11" t="s">
        <v>75</v>
      </c>
      <c r="I1089" s="11">
        <v>1299</v>
      </c>
      <c r="J1089" s="49" t="str">
        <f>VLOOKUP(Table1[[#This Row],[Psoft No]],[1]Roster!$C$1:$AJ$1369,9,0)</f>
        <v>Night Shift</v>
      </c>
      <c r="K1089" s="49" t="s">
        <v>76</v>
      </c>
      <c r="L1089" s="49" t="str">
        <f>VLOOKUP(Table1[[#This Row],[Psoft No]],[1]Roster!$C$1:$AJ$1369,11,0)</f>
        <v>Friday</v>
      </c>
      <c r="M1089" s="49" t="str">
        <f>VLOOKUP(Table1[[#This Row],[Psoft No]],[1]Roster!$C$1:$AJ$1369,12,0)</f>
        <v>Saturday</v>
      </c>
      <c r="N1089" s="49" t="s">
        <v>79</v>
      </c>
      <c r="O1089" s="49" t="s">
        <v>37</v>
      </c>
      <c r="P1089" s="11" t="s">
        <v>80</v>
      </c>
      <c r="Q1089" s="11" t="s">
        <v>96</v>
      </c>
      <c r="R1089" s="11" t="s">
        <v>2773</v>
      </c>
      <c r="S1089" s="11" t="s">
        <v>2774</v>
      </c>
      <c r="T1089" s="126" t="str">
        <f>IF(COUNTIFS('DWD RAW File'!$E:$E,$B1089,'DWD RAW File'!$AF:$AF,$C$1)&gt;0, IF(COUNTIFS('DWD RAW File'!$E:$E,$B1089,'DWD RAW File'!$AF:$AF,$C$1,'DWD RAW File'!$AB:$AB,"Present")&gt;0,"6th Day OT","OFF"), IF(COUNTIFS('DWD RAW File'!$E:$E,$B1089,'DWD RAW File'!$AG:$AG,$C$1)&gt;0, IF(COUNTIFS('DWD RAW File'!$E:$E,$B1089,'DWD RAW File'!$AG:$AG,$C$1,'DWD RAW File'!$AB:$AB,"Present")&gt;0,"7th Day OT","OFF"), IF(COUNTIFS('DWD RAW File'!$E:$E,$B1089,'DWD RAW File'!$AB:$AB,"Present")&gt;0, "P", IF(COUNTIFS('DWD RAW File'!$E:$E,$B1089,'DWD RAW File'!$AB:$AB,"Not Present",'DWD RAW File'!$AK:$AK,"&lt;&gt;")&gt;0, _xlfn.XLOOKUP($B1089,'DWD RAW File'!$E:$E,'DWD RAW File'!$AK:$AK,""), IF(COUNTIFS('DWD RAW File'!$E:$E,$B1089,'DWD RAW File'!$AB:$AB,"Not Present",'DWD RAW File'!$AL:$AL,"&lt;&gt;")&gt;0, _xlfn.XLOOKUP($B1089,'DWD RAW File'!$E:$E,'DWD RAW File'!$AL:$AL,""), "AB")))))</f>
        <v>P</v>
      </c>
      <c r="U1089" s="97"/>
      <c r="V1089" s="51">
        <v>46048</v>
      </c>
      <c r="W1089" s="49" t="s">
        <v>1562</v>
      </c>
      <c r="X1089" s="121" t="str">
        <f>VLOOKUP(Table1[[#This Row],[Psoft No]],[2]Roster_1788384531598!$E$1:$AU$1334,28,0)</f>
        <v>Friday</v>
      </c>
      <c r="Y1089" s="121" t="b">
        <f>Table1[[#This Row],[Column1]]=Table1[[#This Row],[OFF1]]</f>
        <v>1</v>
      </c>
    </row>
    <row r="1090" spans="1:25" ht="13" hidden="1" customHeight="1">
      <c r="A1090" s="11">
        <v>1085</v>
      </c>
      <c r="B1090" s="47">
        <v>201264954</v>
      </c>
      <c r="C1090" s="87" t="s">
        <v>1236</v>
      </c>
      <c r="D1090" s="11" t="s">
        <v>1237</v>
      </c>
      <c r="E1090" s="48" t="s">
        <v>31</v>
      </c>
      <c r="F1090" s="48" t="s">
        <v>74</v>
      </c>
      <c r="G1090" s="11" t="s">
        <v>64</v>
      </c>
      <c r="H1090" s="11" t="s">
        <v>75</v>
      </c>
      <c r="I1090" s="11">
        <v>1299</v>
      </c>
      <c r="J1090" s="49" t="str">
        <f>VLOOKUP(Table1[[#This Row],[Psoft No]],[1]Roster!$C$1:$AJ$1369,9,0)</f>
        <v>Day Shift</v>
      </c>
      <c r="K1090" s="49" t="s">
        <v>76</v>
      </c>
      <c r="L1090" s="49" t="str">
        <f>VLOOKUP(Table1[[#This Row],[Psoft No]],[1]Roster!$C$1:$AJ$1369,11,0)</f>
        <v>Saturday</v>
      </c>
      <c r="M1090" s="49" t="str">
        <f>VLOOKUP(Table1[[#This Row],[Psoft No]],[1]Roster!$C$1:$AJ$1369,12,0)</f>
        <v>Sunday</v>
      </c>
      <c r="N1090" s="48" t="s">
        <v>86</v>
      </c>
      <c r="O1090" s="49" t="s">
        <v>37</v>
      </c>
      <c r="P1090" s="11" t="s">
        <v>80</v>
      </c>
      <c r="Q1090" s="11" t="s">
        <v>87</v>
      </c>
      <c r="R1090" s="49" t="s">
        <v>642</v>
      </c>
      <c r="S1090" s="11" t="s">
        <v>1775</v>
      </c>
      <c r="T1090" s="126" t="str">
        <f>IF(COUNTIFS('DWD RAW File'!$E:$E,$B1090,'DWD RAW File'!$AF:$AF,$C$1)&gt;0, IF(COUNTIFS('DWD RAW File'!$E:$E,$B1090,'DWD RAW File'!$AF:$AF,$C$1,'DWD RAW File'!$AB:$AB,"Present")&gt;0,"6th Day OT","OFF"), IF(COUNTIFS('DWD RAW File'!$E:$E,$B1090,'DWD RAW File'!$AG:$AG,$C$1)&gt;0, IF(COUNTIFS('DWD RAW File'!$E:$E,$B1090,'DWD RAW File'!$AG:$AG,$C$1,'DWD RAW File'!$AB:$AB,"Present")&gt;0,"7th Day OT","OFF"), IF(COUNTIFS('DWD RAW File'!$E:$E,$B1090,'DWD RAW File'!$AB:$AB,"Present")&gt;0, "P", IF(COUNTIFS('DWD RAW File'!$E:$E,$B1090,'DWD RAW File'!$AB:$AB,"Not Present",'DWD RAW File'!$AK:$AK,"&lt;&gt;")&gt;0, _xlfn.XLOOKUP($B1090,'DWD RAW File'!$E:$E,'DWD RAW File'!$AK:$AK,""), IF(COUNTIFS('DWD RAW File'!$E:$E,$B1090,'DWD RAW File'!$AB:$AB,"Not Present",'DWD RAW File'!$AL:$AL,"&lt;&gt;")&gt;0, _xlfn.XLOOKUP($B1090,'DWD RAW File'!$E:$E,'DWD RAW File'!$AL:$AL,""), "AB")))))</f>
        <v>P</v>
      </c>
      <c r="U1090" s="97"/>
      <c r="V1090" s="51">
        <v>45561</v>
      </c>
      <c r="W1090" s="49" t="s">
        <v>1562</v>
      </c>
      <c r="X1090" s="121" t="str">
        <f>VLOOKUP(Table1[[#This Row],[Psoft No]],[2]Roster_1788384531598!$E$1:$AU$1334,28,0)</f>
        <v>Saturday</v>
      </c>
      <c r="Y1090" s="121" t="b">
        <f>Table1[[#This Row],[Column1]]=Table1[[#This Row],[OFF1]]</f>
        <v>1</v>
      </c>
    </row>
    <row r="1091" spans="1:25" ht="13" hidden="1" customHeight="1">
      <c r="A1091" s="11">
        <v>1086</v>
      </c>
      <c r="B1091" s="47">
        <v>203468744</v>
      </c>
      <c r="C1091" s="87" t="s">
        <v>1238</v>
      </c>
      <c r="D1091" s="11" t="s">
        <v>1239</v>
      </c>
      <c r="E1091" s="48" t="s">
        <v>31</v>
      </c>
      <c r="F1091" s="48" t="s">
        <v>74</v>
      </c>
      <c r="G1091" s="11" t="s">
        <v>64</v>
      </c>
      <c r="H1091" s="11" t="s">
        <v>75</v>
      </c>
      <c r="I1091" s="11">
        <v>1299</v>
      </c>
      <c r="J1091" s="49" t="str">
        <f>VLOOKUP(Table1[[#This Row],[Psoft No]],[1]Roster!$C$1:$AJ$1369,9,0)</f>
        <v>Night Shift</v>
      </c>
      <c r="K1091" s="49" t="s">
        <v>76</v>
      </c>
      <c r="L1091" s="49" t="str">
        <f>VLOOKUP(Table1[[#This Row],[Psoft No]],[1]Roster!$C$1:$AJ$1369,11,0)</f>
        <v>Saturday</v>
      </c>
      <c r="M1091" s="49" t="str">
        <f>VLOOKUP(Table1[[#This Row],[Psoft No]],[1]Roster!$C$1:$AJ$1369,12,0)</f>
        <v>Sunday</v>
      </c>
      <c r="N1091" s="48" t="s">
        <v>79</v>
      </c>
      <c r="O1091" s="49" t="s">
        <v>37</v>
      </c>
      <c r="P1091" s="11" t="s">
        <v>80</v>
      </c>
      <c r="Q1091" s="11" t="s">
        <v>81</v>
      </c>
      <c r="R1091" s="49" t="s">
        <v>622</v>
      </c>
      <c r="S1091" s="11" t="s">
        <v>623</v>
      </c>
      <c r="T1091" s="126" t="str">
        <f>IF(COUNTIFS('DWD RAW File'!$E:$E,$B1091,'DWD RAW File'!$AF:$AF,$C$1)&gt;0, IF(COUNTIFS('DWD RAW File'!$E:$E,$B1091,'DWD RAW File'!$AF:$AF,$C$1,'DWD RAW File'!$AB:$AB,"Present")&gt;0,"6th Day OT","OFF"), IF(COUNTIFS('DWD RAW File'!$E:$E,$B1091,'DWD RAW File'!$AG:$AG,$C$1)&gt;0, IF(COUNTIFS('DWD RAW File'!$E:$E,$B1091,'DWD RAW File'!$AG:$AG,$C$1,'DWD RAW File'!$AB:$AB,"Present")&gt;0,"7th Day OT","OFF"), IF(COUNTIFS('DWD RAW File'!$E:$E,$B1091,'DWD RAW File'!$AB:$AB,"Present")&gt;0, "P", IF(COUNTIFS('DWD RAW File'!$E:$E,$B1091,'DWD RAW File'!$AB:$AB,"Not Present",'DWD RAW File'!$AK:$AK,"&lt;&gt;")&gt;0, _xlfn.XLOOKUP($B1091,'DWD RAW File'!$E:$E,'DWD RAW File'!$AK:$AK,""), IF(COUNTIFS('DWD RAW File'!$E:$E,$B1091,'DWD RAW File'!$AB:$AB,"Not Present",'DWD RAW File'!$AL:$AL,"&lt;&gt;")&gt;0, _xlfn.XLOOKUP($B1091,'DWD RAW File'!$E:$E,'DWD RAW File'!$AL:$AL,""), "AB")))))</f>
        <v>P</v>
      </c>
      <c r="U1091" s="97"/>
      <c r="V1091" s="51">
        <v>45456</v>
      </c>
      <c r="W1091" s="49" t="s">
        <v>1564</v>
      </c>
      <c r="X1091" s="121" t="str">
        <f>VLOOKUP(Table1[[#This Row],[Psoft No]],[2]Roster_1788384531598!$E$1:$AU$1334,28,0)</f>
        <v>Saturday</v>
      </c>
      <c r="Y1091" s="121" t="b">
        <f>Table1[[#This Row],[Column1]]=Table1[[#This Row],[OFF1]]</f>
        <v>1</v>
      </c>
    </row>
    <row r="1092" spans="1:25" ht="13" hidden="1" customHeight="1">
      <c r="A1092" s="11">
        <v>1087</v>
      </c>
      <c r="B1092" s="47">
        <v>205127496</v>
      </c>
      <c r="C1092" s="87" t="s">
        <v>2039</v>
      </c>
      <c r="D1092" s="11" t="s">
        <v>2040</v>
      </c>
      <c r="E1092" s="48" t="s">
        <v>31</v>
      </c>
      <c r="F1092" s="48" t="s">
        <v>74</v>
      </c>
      <c r="G1092" s="11" t="s">
        <v>64</v>
      </c>
      <c r="H1092" s="11" t="s">
        <v>75</v>
      </c>
      <c r="I1092" s="11">
        <v>1299</v>
      </c>
      <c r="J1092" s="49" t="str">
        <f>VLOOKUP(Table1[[#This Row],[Psoft No]],[1]Roster!$C$1:$AJ$1369,9,0)</f>
        <v>Night Shift</v>
      </c>
      <c r="K1092" s="49" t="s">
        <v>76</v>
      </c>
      <c r="L1092" s="49" t="str">
        <f>VLOOKUP(Table1[[#This Row],[Psoft No]],[1]Roster!$C$1:$AJ$1369,11,0)</f>
        <v>Wednesday</v>
      </c>
      <c r="M1092" s="49" t="str">
        <f>VLOOKUP(Table1[[#This Row],[Psoft No]],[1]Roster!$C$1:$AJ$1369,12,0)</f>
        <v>Thursday</v>
      </c>
      <c r="N1092" s="49" t="s">
        <v>89</v>
      </c>
      <c r="O1092" s="49" t="s">
        <v>37</v>
      </c>
      <c r="P1092" s="11" t="s">
        <v>80</v>
      </c>
      <c r="Q1092" s="11" t="s">
        <v>96</v>
      </c>
      <c r="R1092" s="49" t="s">
        <v>2653</v>
      </c>
      <c r="S1092" s="49" t="s">
        <v>637</v>
      </c>
      <c r="T1092" s="126" t="str">
        <f>IF(COUNTIFS('DWD RAW File'!$E:$E,$B1092,'DWD RAW File'!$AF:$AF,$C$1)&gt;0, IF(COUNTIFS('DWD RAW File'!$E:$E,$B1092,'DWD RAW File'!$AF:$AF,$C$1,'DWD RAW File'!$AB:$AB,"Present")&gt;0,"6th Day OT","OFF"), IF(COUNTIFS('DWD RAW File'!$E:$E,$B1092,'DWD RAW File'!$AG:$AG,$C$1)&gt;0, IF(COUNTIFS('DWD RAW File'!$E:$E,$B1092,'DWD RAW File'!$AG:$AG,$C$1,'DWD RAW File'!$AB:$AB,"Present")&gt;0,"7th Day OT","OFF"), IF(COUNTIFS('DWD RAW File'!$E:$E,$B1092,'DWD RAW File'!$AB:$AB,"Present")&gt;0, "P", IF(COUNTIFS('DWD RAW File'!$E:$E,$B1092,'DWD RAW File'!$AB:$AB,"Not Present",'DWD RAW File'!$AK:$AK,"&lt;&gt;")&gt;0, _xlfn.XLOOKUP($B1092,'DWD RAW File'!$E:$E,'DWD RAW File'!$AK:$AK,""), IF(COUNTIFS('DWD RAW File'!$E:$E,$B1092,'DWD RAW File'!$AB:$AB,"Not Present",'DWD RAW File'!$AL:$AL,"&lt;&gt;")&gt;0, _xlfn.XLOOKUP($B1092,'DWD RAW File'!$E:$E,'DWD RAW File'!$AL:$AL,""), "AB")))))</f>
        <v>OFF</v>
      </c>
      <c r="U1092" s="97"/>
      <c r="V1092" s="51">
        <v>46048</v>
      </c>
      <c r="W1092" s="49" t="s">
        <v>1562</v>
      </c>
      <c r="X1092" s="121" t="str">
        <f>VLOOKUP(Table1[[#This Row],[Psoft No]],[2]Roster_1788384531598!$E$1:$AU$1334,28,0)</f>
        <v>Wednesday</v>
      </c>
      <c r="Y1092" s="121" t="b">
        <f>Table1[[#This Row],[Column1]]=Table1[[#This Row],[OFF1]]</f>
        <v>1</v>
      </c>
    </row>
    <row r="1093" spans="1:25" ht="13" hidden="1" customHeight="1">
      <c r="A1093" s="11">
        <v>1088</v>
      </c>
      <c r="B1093" s="47">
        <v>204009358</v>
      </c>
      <c r="C1093" s="87" t="s">
        <v>1240</v>
      </c>
      <c r="D1093" s="11" t="s">
        <v>1241</v>
      </c>
      <c r="E1093" s="48" t="s">
        <v>31</v>
      </c>
      <c r="F1093" s="48" t="s">
        <v>74</v>
      </c>
      <c r="G1093" s="11" t="s">
        <v>64</v>
      </c>
      <c r="H1093" s="11" t="s">
        <v>75</v>
      </c>
      <c r="I1093" s="11">
        <v>1299</v>
      </c>
      <c r="J1093" s="49" t="str">
        <f>VLOOKUP(Table1[[#This Row],[Psoft No]],[1]Roster!$C$1:$AJ$1369,9,0)</f>
        <v>Day Shift</v>
      </c>
      <c r="K1093" s="49" t="s">
        <v>76</v>
      </c>
      <c r="L1093" s="49" t="str">
        <f>VLOOKUP(Table1[[#This Row],[Psoft No]],[1]Roster!$C$1:$AJ$1369,11,0)</f>
        <v>Thursday</v>
      </c>
      <c r="M1093" s="49" t="str">
        <f>VLOOKUP(Table1[[#This Row],[Psoft No]],[1]Roster!$C$1:$AJ$1369,12,0)</f>
        <v>Friday</v>
      </c>
      <c r="N1093" s="48" t="s">
        <v>86</v>
      </c>
      <c r="O1093" s="49" t="s">
        <v>37</v>
      </c>
      <c r="P1093" s="11" t="s">
        <v>80</v>
      </c>
      <c r="Q1093" s="11" t="s">
        <v>90</v>
      </c>
      <c r="R1093" s="49" t="s">
        <v>642</v>
      </c>
      <c r="S1093" s="11" t="s">
        <v>1775</v>
      </c>
      <c r="T1093" s="126" t="str">
        <f>IF(COUNTIFS('DWD RAW File'!$E:$E,$B1093,'DWD RAW File'!$AF:$AF,$C$1)&gt;0, IF(COUNTIFS('DWD RAW File'!$E:$E,$B1093,'DWD RAW File'!$AF:$AF,$C$1,'DWD RAW File'!$AB:$AB,"Present")&gt;0,"6th Day OT","OFF"), IF(COUNTIFS('DWD RAW File'!$E:$E,$B1093,'DWD RAW File'!$AG:$AG,$C$1)&gt;0, IF(COUNTIFS('DWD RAW File'!$E:$E,$B1093,'DWD RAW File'!$AG:$AG,$C$1,'DWD RAW File'!$AB:$AB,"Present")&gt;0,"7th Day OT","OFF"), IF(COUNTIFS('DWD RAW File'!$E:$E,$B1093,'DWD RAW File'!$AB:$AB,"Present")&gt;0, "P", IF(COUNTIFS('DWD RAW File'!$E:$E,$B1093,'DWD RAW File'!$AB:$AB,"Not Present",'DWD RAW File'!$AK:$AK,"&lt;&gt;")&gt;0, _xlfn.XLOOKUP($B1093,'DWD RAW File'!$E:$E,'DWD RAW File'!$AK:$AK,""), IF(COUNTIFS('DWD RAW File'!$E:$E,$B1093,'DWD RAW File'!$AB:$AB,"Not Present",'DWD RAW File'!$AL:$AL,"&lt;&gt;")&gt;0, _xlfn.XLOOKUP($B1093,'DWD RAW File'!$E:$E,'DWD RAW File'!$AL:$AL,""), "AB")))))</f>
        <v>P</v>
      </c>
      <c r="U1093" s="97"/>
      <c r="V1093" s="51">
        <v>45551</v>
      </c>
      <c r="W1093" s="49" t="s">
        <v>1562</v>
      </c>
      <c r="X1093" s="121" t="str">
        <f>VLOOKUP(Table1[[#This Row],[Psoft No]],[2]Roster_1788384531598!$E$1:$AU$1334,28,0)</f>
        <v>Thursday</v>
      </c>
      <c r="Y1093" s="121" t="b">
        <f>Table1[[#This Row],[Column1]]=Table1[[#This Row],[OFF1]]</f>
        <v>1</v>
      </c>
    </row>
    <row r="1094" spans="1:25" ht="13" customHeight="1">
      <c r="A1094" s="11">
        <v>1089</v>
      </c>
      <c r="B1094" s="90">
        <v>205845550</v>
      </c>
      <c r="C1094" s="47" t="s">
        <v>2740</v>
      </c>
      <c r="D1094" s="87" t="s">
        <v>2741</v>
      </c>
      <c r="E1094" s="48" t="s">
        <v>31</v>
      </c>
      <c r="F1094" s="48" t="s">
        <v>74</v>
      </c>
      <c r="G1094" s="11" t="s">
        <v>64</v>
      </c>
      <c r="H1094" s="11" t="s">
        <v>75</v>
      </c>
      <c r="I1094" s="11">
        <v>1299</v>
      </c>
      <c r="J1094" s="49" t="str">
        <f>VLOOKUP(Table1[[#This Row],[Psoft No]],[1]Roster!$C$1:$AJ$1369,9,0)</f>
        <v>Day Shift</v>
      </c>
      <c r="K1094" s="49" t="s">
        <v>76</v>
      </c>
      <c r="L1094" s="49" t="str">
        <f>VLOOKUP(Table1[[#This Row],[Psoft No]],[1]Roster!$C$1:$AJ$1369,11,0)</f>
        <v>Monday</v>
      </c>
      <c r="M1094" s="49" t="str">
        <f>VLOOKUP(Table1[[#This Row],[Psoft No]],[1]Roster!$C$1:$AJ$1369,12,0)</f>
        <v>Tuesday</v>
      </c>
      <c r="N1094" s="49" t="s">
        <v>89</v>
      </c>
      <c r="O1094" s="49" t="s">
        <v>37</v>
      </c>
      <c r="P1094" s="11" t="s">
        <v>80</v>
      </c>
      <c r="Q1094" s="11" t="s">
        <v>90</v>
      </c>
      <c r="R1094" s="11" t="s">
        <v>2773</v>
      </c>
      <c r="S1094" s="11" t="s">
        <v>2774</v>
      </c>
      <c r="T1094" s="126" t="s">
        <v>4</v>
      </c>
      <c r="U1094" s="97"/>
      <c r="V1094" s="51">
        <v>45894</v>
      </c>
      <c r="W1094" s="49" t="s">
        <v>1562</v>
      </c>
      <c r="X1094" s="121" t="str">
        <f>VLOOKUP(Table1[[#This Row],[Psoft No]],[2]Roster_1788384531598!$E$1:$AU$1334,28,0)</f>
        <v>Monday</v>
      </c>
      <c r="Y1094" s="121" t="b">
        <f>Table1[[#This Row],[Column1]]=Table1[[#This Row],[OFF1]]</f>
        <v>1</v>
      </c>
    </row>
    <row r="1095" spans="1:25" ht="13" hidden="1" customHeight="1">
      <c r="A1095" s="11">
        <v>1090</v>
      </c>
      <c r="B1095" s="47">
        <v>103776227</v>
      </c>
      <c r="C1095" s="87" t="s">
        <v>1242</v>
      </c>
      <c r="D1095" s="11" t="s">
        <v>1243</v>
      </c>
      <c r="E1095" s="48" t="s">
        <v>34</v>
      </c>
      <c r="F1095" s="48" t="s">
        <v>74</v>
      </c>
      <c r="G1095" s="11" t="s">
        <v>64</v>
      </c>
      <c r="H1095" s="11" t="s">
        <v>75</v>
      </c>
      <c r="I1095" s="11">
        <v>1299</v>
      </c>
      <c r="J1095" s="49" t="str">
        <f>VLOOKUP(Table1[[#This Row],[Psoft No]],[1]Roster!$C$1:$AJ$1369,9,0)</f>
        <v>Day Shift</v>
      </c>
      <c r="K1095" s="49" t="s">
        <v>76</v>
      </c>
      <c r="L1095" s="49" t="str">
        <f>VLOOKUP(Table1[[#This Row],[Psoft No]],[1]Roster!$C$1:$AJ$1369,11,0)</f>
        <v>Thursday</v>
      </c>
      <c r="M1095" s="49" t="str">
        <f>VLOOKUP(Table1[[#This Row],[Psoft No]],[1]Roster!$C$1:$AJ$1369,12,0)</f>
        <v>Friday</v>
      </c>
      <c r="N1095" s="48" t="s">
        <v>108</v>
      </c>
      <c r="O1095" s="49" t="s">
        <v>37</v>
      </c>
      <c r="P1095" s="11" t="s">
        <v>80</v>
      </c>
      <c r="Q1095" s="11" t="s">
        <v>98</v>
      </c>
      <c r="R1095" s="49" t="s">
        <v>642</v>
      </c>
      <c r="S1095" s="11" t="s">
        <v>1775</v>
      </c>
      <c r="T1095" s="126" t="str">
        <f>IF(COUNTIFS('DWD RAW File'!$E:$E,$B1095,'DWD RAW File'!$AF:$AF,$C$1)&gt;0, IF(COUNTIFS('DWD RAW File'!$E:$E,$B1095,'DWD RAW File'!$AF:$AF,$C$1,'DWD RAW File'!$AB:$AB,"Present")&gt;0,"6th Day OT","OFF"), IF(COUNTIFS('DWD RAW File'!$E:$E,$B1095,'DWD RAW File'!$AG:$AG,$C$1)&gt;0, IF(COUNTIFS('DWD RAW File'!$E:$E,$B1095,'DWD RAW File'!$AG:$AG,$C$1,'DWD RAW File'!$AB:$AB,"Present")&gt;0,"7th Day OT","OFF"), IF(COUNTIFS('DWD RAW File'!$E:$E,$B1095,'DWD RAW File'!$AB:$AB,"Present")&gt;0, "P", IF(COUNTIFS('DWD RAW File'!$E:$E,$B1095,'DWD RAW File'!$AB:$AB,"Not Present",'DWD RAW File'!$AK:$AK,"&lt;&gt;")&gt;0, _xlfn.XLOOKUP($B1095,'DWD RAW File'!$E:$E,'DWD RAW File'!$AK:$AK,""), IF(COUNTIFS('DWD RAW File'!$E:$E,$B1095,'DWD RAW File'!$AB:$AB,"Not Present",'DWD RAW File'!$AL:$AL,"&lt;&gt;")&gt;0, _xlfn.XLOOKUP($B1095,'DWD RAW File'!$E:$E,'DWD RAW File'!$AL:$AL,""), "AB")))))</f>
        <v>P</v>
      </c>
      <c r="U1095" s="97"/>
      <c r="V1095" s="51">
        <v>44782</v>
      </c>
      <c r="W1095" s="49" t="s">
        <v>1562</v>
      </c>
      <c r="X1095" s="121" t="str">
        <f>VLOOKUP(Table1[[#This Row],[Psoft No]],[2]Roster_1788384531598!$E$1:$AU$1334,28,0)</f>
        <v>Thursday</v>
      </c>
      <c r="Y1095" s="121" t="b">
        <f>Table1[[#This Row],[Column1]]=Table1[[#This Row],[OFF1]]</f>
        <v>1</v>
      </c>
    </row>
    <row r="1096" spans="1:25" ht="13" hidden="1" customHeight="1">
      <c r="A1096" s="11">
        <v>1091</v>
      </c>
      <c r="B1096" s="47">
        <v>206230580</v>
      </c>
      <c r="C1096" s="87" t="s">
        <v>1621</v>
      </c>
      <c r="D1096" s="11" t="s">
        <v>1616</v>
      </c>
      <c r="E1096" s="48" t="s">
        <v>31</v>
      </c>
      <c r="F1096" s="48" t="s">
        <v>74</v>
      </c>
      <c r="G1096" s="11" t="s">
        <v>64</v>
      </c>
      <c r="H1096" s="11" t="s">
        <v>75</v>
      </c>
      <c r="I1096" s="11">
        <v>1299</v>
      </c>
      <c r="J1096" s="49" t="str">
        <f>VLOOKUP(Table1[[#This Row],[Psoft No]],[1]Roster!$C$1:$AJ$1369,9,0)</f>
        <v>Day Shift</v>
      </c>
      <c r="K1096" s="49" t="s">
        <v>76</v>
      </c>
      <c r="L1096" s="49" t="str">
        <f>VLOOKUP(Table1[[#This Row],[Psoft No]],[1]Roster!$C$1:$AJ$1369,11,0)</f>
        <v>Friday</v>
      </c>
      <c r="M1096" s="49" t="str">
        <f>VLOOKUP(Table1[[#This Row],[Psoft No]],[1]Roster!$C$1:$AJ$1369,12,0)</f>
        <v>Saturday</v>
      </c>
      <c r="N1096" s="49" t="s">
        <v>89</v>
      </c>
      <c r="O1096" s="49" t="s">
        <v>37</v>
      </c>
      <c r="P1096" s="11" t="s">
        <v>80</v>
      </c>
      <c r="Q1096" s="11" t="s">
        <v>96</v>
      </c>
      <c r="R1096" s="11" t="s">
        <v>2773</v>
      </c>
      <c r="S1096" s="11" t="s">
        <v>2774</v>
      </c>
      <c r="T1096" s="126" t="str">
        <f>IF(COUNTIFS('DWD RAW File'!$E:$E,$B1096,'DWD RAW File'!$AF:$AF,$C$1)&gt;0, IF(COUNTIFS('DWD RAW File'!$E:$E,$B1096,'DWD RAW File'!$AF:$AF,$C$1,'DWD RAW File'!$AB:$AB,"Present")&gt;0,"6th Day OT","OFF"), IF(COUNTIFS('DWD RAW File'!$E:$E,$B1096,'DWD RAW File'!$AG:$AG,$C$1)&gt;0, IF(COUNTIFS('DWD RAW File'!$E:$E,$B1096,'DWD RAW File'!$AG:$AG,$C$1,'DWD RAW File'!$AB:$AB,"Present")&gt;0,"7th Day OT","OFF"), IF(COUNTIFS('DWD RAW File'!$E:$E,$B1096,'DWD RAW File'!$AB:$AB,"Present")&gt;0, "P", IF(COUNTIFS('DWD RAW File'!$E:$E,$B1096,'DWD RAW File'!$AB:$AB,"Not Present",'DWD RAW File'!$AK:$AK,"&lt;&gt;")&gt;0, _xlfn.XLOOKUP($B1096,'DWD RAW File'!$E:$E,'DWD RAW File'!$AK:$AK,""), IF(COUNTIFS('DWD RAW File'!$E:$E,$B1096,'DWD RAW File'!$AB:$AB,"Not Present",'DWD RAW File'!$AL:$AL,"&lt;&gt;")&gt;0, _xlfn.XLOOKUP($B1096,'DWD RAW File'!$E:$E,'DWD RAW File'!$AL:$AL,""), "AB")))))</f>
        <v>P</v>
      </c>
      <c r="U1096" s="97"/>
      <c r="V1096" s="51">
        <v>45943</v>
      </c>
      <c r="W1096" s="49" t="s">
        <v>1561</v>
      </c>
      <c r="X1096" s="121" t="str">
        <f>VLOOKUP(Table1[[#This Row],[Psoft No]],[2]Roster_1788384531598!$E$1:$AU$1334,28,0)</f>
        <v>Friday</v>
      </c>
      <c r="Y1096" s="121" t="b">
        <f>Table1[[#This Row],[Column1]]=Table1[[#This Row],[OFF1]]</f>
        <v>1</v>
      </c>
    </row>
    <row r="1097" spans="1:25" ht="13" hidden="1" customHeight="1">
      <c r="A1097" s="11">
        <v>1092</v>
      </c>
      <c r="B1097" s="47">
        <v>205853886</v>
      </c>
      <c r="C1097" s="87" t="s">
        <v>1244</v>
      </c>
      <c r="D1097" s="11" t="s">
        <v>1245</v>
      </c>
      <c r="E1097" s="48" t="s">
        <v>31</v>
      </c>
      <c r="F1097" s="48" t="s">
        <v>74</v>
      </c>
      <c r="G1097" s="11" t="s">
        <v>64</v>
      </c>
      <c r="H1097" s="11" t="s">
        <v>75</v>
      </c>
      <c r="I1097" s="11">
        <v>1299</v>
      </c>
      <c r="J1097" s="49" t="str">
        <f>VLOOKUP(Table1[[#This Row],[Psoft No]],[1]Roster!$C$1:$AJ$1369,9,0)</f>
        <v>Day Shift</v>
      </c>
      <c r="K1097" s="49" t="s">
        <v>76</v>
      </c>
      <c r="L1097" s="49" t="str">
        <f>VLOOKUP(Table1[[#This Row],[Psoft No]],[1]Roster!$C$1:$AJ$1369,11,0)</f>
        <v>Friday</v>
      </c>
      <c r="M1097" s="49" t="str">
        <f>VLOOKUP(Table1[[#This Row],[Psoft No]],[1]Roster!$C$1:$AJ$1369,12,0)</f>
        <v>Saturday</v>
      </c>
      <c r="N1097" s="49" t="s">
        <v>89</v>
      </c>
      <c r="O1097" s="49" t="s">
        <v>37</v>
      </c>
      <c r="P1097" s="11" t="s">
        <v>80</v>
      </c>
      <c r="Q1097" s="11" t="s">
        <v>96</v>
      </c>
      <c r="R1097" s="11" t="s">
        <v>2773</v>
      </c>
      <c r="S1097" s="11" t="s">
        <v>2774</v>
      </c>
      <c r="T1097" s="126" t="str">
        <f>IF(COUNTIFS('DWD RAW File'!$E:$E,$B1097,'DWD RAW File'!$AF:$AF,$C$1)&gt;0, IF(COUNTIFS('DWD RAW File'!$E:$E,$B1097,'DWD RAW File'!$AF:$AF,$C$1,'DWD RAW File'!$AB:$AB,"Present")&gt;0,"6th Day OT","OFF"), IF(COUNTIFS('DWD RAW File'!$E:$E,$B1097,'DWD RAW File'!$AG:$AG,$C$1)&gt;0, IF(COUNTIFS('DWD RAW File'!$E:$E,$B1097,'DWD RAW File'!$AG:$AG,$C$1,'DWD RAW File'!$AB:$AB,"Present")&gt;0,"7th Day OT","OFF"), IF(COUNTIFS('DWD RAW File'!$E:$E,$B1097,'DWD RAW File'!$AB:$AB,"Present")&gt;0, "P", IF(COUNTIFS('DWD RAW File'!$E:$E,$B1097,'DWD RAW File'!$AB:$AB,"Not Present",'DWD RAW File'!$AK:$AK,"&lt;&gt;")&gt;0, _xlfn.XLOOKUP($B1097,'DWD RAW File'!$E:$E,'DWD RAW File'!$AK:$AK,""), IF(COUNTIFS('DWD RAW File'!$E:$E,$B1097,'DWD RAW File'!$AB:$AB,"Not Present",'DWD RAW File'!$AL:$AL,"&lt;&gt;")&gt;0, _xlfn.XLOOKUP($B1097,'DWD RAW File'!$E:$E,'DWD RAW File'!$AL:$AL,""), "AB")))))</f>
        <v>P</v>
      </c>
      <c r="U1097" s="97"/>
      <c r="V1097" s="51">
        <v>45894</v>
      </c>
      <c r="W1097" s="49" t="s">
        <v>1562</v>
      </c>
      <c r="X1097" s="121" t="str">
        <f>VLOOKUP(Table1[[#This Row],[Psoft No]],[2]Roster_1788384531598!$E$1:$AU$1334,28,0)</f>
        <v>Friday</v>
      </c>
      <c r="Y1097" s="121" t="b">
        <f>Table1[[#This Row],[Column1]]=Table1[[#This Row],[OFF1]]</f>
        <v>1</v>
      </c>
    </row>
    <row r="1098" spans="1:25" ht="13" hidden="1" customHeight="1">
      <c r="A1098" s="11">
        <v>1093</v>
      </c>
      <c r="B1098" s="47">
        <v>203965456</v>
      </c>
      <c r="C1098" s="87" t="s">
        <v>1246</v>
      </c>
      <c r="D1098" s="11" t="s">
        <v>1247</v>
      </c>
      <c r="E1098" s="48" t="s">
        <v>31</v>
      </c>
      <c r="F1098" s="48" t="s">
        <v>74</v>
      </c>
      <c r="G1098" s="11" t="s">
        <v>64</v>
      </c>
      <c r="H1098" s="11" t="s">
        <v>75</v>
      </c>
      <c r="I1098" s="11">
        <v>1299</v>
      </c>
      <c r="J1098" s="49" t="str">
        <f>VLOOKUP(Table1[[#This Row],[Psoft No]],[1]Roster!$C$1:$AJ$1369,9,0)</f>
        <v>Night Shift</v>
      </c>
      <c r="K1098" s="49" t="s">
        <v>76</v>
      </c>
      <c r="L1098" s="49" t="str">
        <f>VLOOKUP(Table1[[#This Row],[Psoft No]],[1]Roster!$C$1:$AJ$1369,11,0)</f>
        <v>Friday</v>
      </c>
      <c r="M1098" s="49" t="str">
        <f>VLOOKUP(Table1[[#This Row],[Psoft No]],[1]Roster!$C$1:$AJ$1369,12,0)</f>
        <v>Saturday</v>
      </c>
      <c r="N1098" s="48" t="s">
        <v>79</v>
      </c>
      <c r="O1098" s="49" t="s">
        <v>37</v>
      </c>
      <c r="P1098" s="11" t="s">
        <v>80</v>
      </c>
      <c r="Q1098" s="11" t="s">
        <v>81</v>
      </c>
      <c r="R1098" s="11" t="s">
        <v>626</v>
      </c>
      <c r="S1098" s="11" t="s">
        <v>627</v>
      </c>
      <c r="T1098" s="126" t="str">
        <f>IF(COUNTIFS('DWD RAW File'!$E:$E,$B1098,'DWD RAW File'!$AF:$AF,$C$1)&gt;0, IF(COUNTIFS('DWD RAW File'!$E:$E,$B1098,'DWD RAW File'!$AF:$AF,$C$1,'DWD RAW File'!$AB:$AB,"Present")&gt;0,"6th Day OT","OFF"), IF(COUNTIFS('DWD RAW File'!$E:$E,$B1098,'DWD RAW File'!$AG:$AG,$C$1)&gt;0, IF(COUNTIFS('DWD RAW File'!$E:$E,$B1098,'DWD RAW File'!$AG:$AG,$C$1,'DWD RAW File'!$AB:$AB,"Present")&gt;0,"7th Day OT","OFF"), IF(COUNTIFS('DWD RAW File'!$E:$E,$B1098,'DWD RAW File'!$AB:$AB,"Present")&gt;0, "P", IF(COUNTIFS('DWD RAW File'!$E:$E,$B1098,'DWD RAW File'!$AB:$AB,"Not Present",'DWD RAW File'!$AK:$AK,"&lt;&gt;")&gt;0, _xlfn.XLOOKUP($B1098,'DWD RAW File'!$E:$E,'DWD RAW File'!$AK:$AK,""), IF(COUNTIFS('DWD RAW File'!$E:$E,$B1098,'DWD RAW File'!$AB:$AB,"Not Present",'DWD RAW File'!$AL:$AL,"&lt;&gt;")&gt;0, _xlfn.XLOOKUP($B1098,'DWD RAW File'!$E:$E,'DWD RAW File'!$AL:$AL,""), "AB")))))</f>
        <v>P</v>
      </c>
      <c r="U1098" s="97"/>
      <c r="V1098" s="51">
        <v>45544</v>
      </c>
      <c r="W1098" s="49" t="s">
        <v>1562</v>
      </c>
      <c r="X1098" s="121" t="str">
        <f>VLOOKUP(Table1[[#This Row],[Psoft No]],[2]Roster_1788384531598!$E$1:$AU$1334,28,0)</f>
        <v>Friday</v>
      </c>
      <c r="Y1098" s="121" t="b">
        <f>Table1[[#This Row],[Column1]]=Table1[[#This Row],[OFF1]]</f>
        <v>1</v>
      </c>
    </row>
    <row r="1099" spans="1:25" ht="13" hidden="1" customHeight="1">
      <c r="A1099" s="11">
        <v>1094</v>
      </c>
      <c r="B1099" s="47">
        <v>206886644</v>
      </c>
      <c r="C1099" s="87" t="s">
        <v>1817</v>
      </c>
      <c r="D1099" s="11" t="s">
        <v>1818</v>
      </c>
      <c r="E1099" s="11" t="s">
        <v>31</v>
      </c>
      <c r="F1099" s="48" t="s">
        <v>74</v>
      </c>
      <c r="G1099" s="11" t="s">
        <v>64</v>
      </c>
      <c r="H1099" s="11" t="s">
        <v>75</v>
      </c>
      <c r="I1099" s="11">
        <v>1299</v>
      </c>
      <c r="J1099" s="49" t="str">
        <f>VLOOKUP(Table1[[#This Row],[Psoft No]],[1]Roster!$C$1:$AJ$1369,9,0)</f>
        <v>Night Shift</v>
      </c>
      <c r="K1099" s="49" t="s">
        <v>76</v>
      </c>
      <c r="L1099" s="49" t="str">
        <f>VLOOKUP(Table1[[#This Row],[Psoft No]],[1]Roster!$C$1:$AJ$1369,11,0)</f>
        <v>Wednesday</v>
      </c>
      <c r="M1099" s="49" t="str">
        <f>VLOOKUP(Table1[[#This Row],[Psoft No]],[1]Roster!$C$1:$AJ$1369,12,0)</f>
        <v>Thursday</v>
      </c>
      <c r="N1099" s="49" t="s">
        <v>89</v>
      </c>
      <c r="O1099" s="49" t="s">
        <v>37</v>
      </c>
      <c r="P1099" s="11" t="s">
        <v>80</v>
      </c>
      <c r="Q1099" s="11" t="s">
        <v>96</v>
      </c>
      <c r="R1099" s="11" t="s">
        <v>1055</v>
      </c>
      <c r="S1099" s="11" t="s">
        <v>2651</v>
      </c>
      <c r="T1099" s="126" t="str">
        <f>IF(COUNTIFS('DWD RAW File'!$E:$E,$B1099,'DWD RAW File'!$AF:$AF,$C$1)&gt;0, IF(COUNTIFS('DWD RAW File'!$E:$E,$B1099,'DWD RAW File'!$AF:$AF,$C$1,'DWD RAW File'!$AB:$AB,"Present")&gt;0,"6th Day OT","OFF"), IF(COUNTIFS('DWD RAW File'!$E:$E,$B1099,'DWD RAW File'!$AG:$AG,$C$1)&gt;0, IF(COUNTIFS('DWD RAW File'!$E:$E,$B1099,'DWD RAW File'!$AG:$AG,$C$1,'DWD RAW File'!$AB:$AB,"Present")&gt;0,"7th Day OT","OFF"), IF(COUNTIFS('DWD RAW File'!$E:$E,$B1099,'DWD RAW File'!$AB:$AB,"Present")&gt;0, "P", IF(COUNTIFS('DWD RAW File'!$E:$E,$B1099,'DWD RAW File'!$AB:$AB,"Not Present",'DWD RAW File'!$AK:$AK,"&lt;&gt;")&gt;0, _xlfn.XLOOKUP($B1099,'DWD RAW File'!$E:$E,'DWD RAW File'!$AK:$AK,""), IF(COUNTIFS('DWD RAW File'!$E:$E,$B1099,'DWD RAW File'!$AB:$AB,"Not Present",'DWD RAW File'!$AL:$AL,"&lt;&gt;")&gt;0, _xlfn.XLOOKUP($B1099,'DWD RAW File'!$E:$E,'DWD RAW File'!$AL:$AL,""), "AB")))))</f>
        <v>OFF</v>
      </c>
      <c r="U1099" s="97"/>
      <c r="V1099" s="51">
        <v>46027</v>
      </c>
      <c r="W1099" s="49" t="s">
        <v>1562</v>
      </c>
      <c r="X1099" s="121" t="str">
        <f>VLOOKUP(Table1[[#This Row],[Psoft No]],[2]Roster_1788384531598!$E$1:$AU$1334,28,0)</f>
        <v>Wednesday</v>
      </c>
      <c r="Y1099" s="121" t="b">
        <f>Table1[[#This Row],[Column1]]=Table1[[#This Row],[OFF1]]</f>
        <v>1</v>
      </c>
    </row>
    <row r="1100" spans="1:25" ht="13" hidden="1" customHeight="1">
      <c r="A1100" s="11">
        <v>1095</v>
      </c>
      <c r="B1100" s="90">
        <v>205845549</v>
      </c>
      <c r="C1100" s="47" t="s">
        <v>2742</v>
      </c>
      <c r="D1100" s="87" t="s">
        <v>2743</v>
      </c>
      <c r="E1100" s="48" t="s">
        <v>31</v>
      </c>
      <c r="F1100" s="48" t="s">
        <v>74</v>
      </c>
      <c r="G1100" s="11" t="s">
        <v>64</v>
      </c>
      <c r="H1100" s="11" t="s">
        <v>75</v>
      </c>
      <c r="I1100" s="11">
        <v>1299</v>
      </c>
      <c r="J1100" s="49" t="str">
        <f>VLOOKUP(Table1[[#This Row],[Psoft No]],[1]Roster!$C$1:$AJ$1369,9,0)</f>
        <v>Day Shift</v>
      </c>
      <c r="K1100" s="49" t="s">
        <v>76</v>
      </c>
      <c r="L1100" s="49" t="str">
        <f>VLOOKUP(Table1[[#This Row],[Psoft No]],[1]Roster!$C$1:$AJ$1369,11,0)</f>
        <v>Tuesday</v>
      </c>
      <c r="M1100" s="49" t="str">
        <f>VLOOKUP(Table1[[#This Row],[Psoft No]],[1]Roster!$C$1:$AJ$1369,12,0)</f>
        <v>Wednesday</v>
      </c>
      <c r="N1100" s="49" t="s">
        <v>89</v>
      </c>
      <c r="O1100" s="49" t="s">
        <v>37</v>
      </c>
      <c r="P1100" s="11" t="s">
        <v>80</v>
      </c>
      <c r="Q1100" s="11" t="s">
        <v>90</v>
      </c>
      <c r="R1100" s="11" t="s">
        <v>2773</v>
      </c>
      <c r="S1100" s="11" t="s">
        <v>2774</v>
      </c>
      <c r="T1100" s="126" t="str">
        <f>IF(COUNTIFS('DWD RAW File'!$E:$E,$B1100,'DWD RAW File'!$AF:$AF,$C$1)&gt;0, IF(COUNTIFS('DWD RAW File'!$E:$E,$B1100,'DWD RAW File'!$AF:$AF,$C$1,'DWD RAW File'!$AB:$AB,"Present")&gt;0,"6th Day OT","OFF"), IF(COUNTIFS('DWD RAW File'!$E:$E,$B1100,'DWD RAW File'!$AG:$AG,$C$1)&gt;0, IF(COUNTIFS('DWD RAW File'!$E:$E,$B1100,'DWD RAW File'!$AG:$AG,$C$1,'DWD RAW File'!$AB:$AB,"Present")&gt;0,"7th Day OT","OFF"), IF(COUNTIFS('DWD RAW File'!$E:$E,$B1100,'DWD RAW File'!$AB:$AB,"Present")&gt;0, "P", IF(COUNTIFS('DWD RAW File'!$E:$E,$B1100,'DWD RAW File'!$AB:$AB,"Not Present",'DWD RAW File'!$AK:$AK,"&lt;&gt;")&gt;0, _xlfn.XLOOKUP($B1100,'DWD RAW File'!$E:$E,'DWD RAW File'!$AK:$AK,""), IF(COUNTIFS('DWD RAW File'!$E:$E,$B1100,'DWD RAW File'!$AB:$AB,"Not Present",'DWD RAW File'!$AL:$AL,"&lt;&gt;")&gt;0, _xlfn.XLOOKUP($B1100,'DWD RAW File'!$E:$E,'DWD RAW File'!$AL:$AL,""), "AB")))))</f>
        <v>OFF</v>
      </c>
      <c r="U1100" s="97"/>
      <c r="V1100" s="51">
        <v>45894</v>
      </c>
      <c r="W1100" s="49" t="s">
        <v>1562</v>
      </c>
      <c r="X1100" s="121" t="str">
        <f>VLOOKUP(Table1[[#This Row],[Psoft No]],[2]Roster_1788384531598!$E$1:$AU$1334,28,0)</f>
        <v>Tuesday</v>
      </c>
      <c r="Y1100" s="121" t="b">
        <f>Table1[[#This Row],[Column1]]=Table1[[#This Row],[OFF1]]</f>
        <v>1</v>
      </c>
    </row>
    <row r="1101" spans="1:25" ht="13" hidden="1" customHeight="1">
      <c r="A1101" s="11">
        <v>1096</v>
      </c>
      <c r="B1101" s="47">
        <v>206192239</v>
      </c>
      <c r="C1101" s="87" t="s">
        <v>1591</v>
      </c>
      <c r="D1101" s="11" t="s">
        <v>1587</v>
      </c>
      <c r="E1101" s="48" t="s">
        <v>31</v>
      </c>
      <c r="F1101" s="48" t="s">
        <v>74</v>
      </c>
      <c r="G1101" s="11" t="s">
        <v>64</v>
      </c>
      <c r="H1101" s="11" t="s">
        <v>75</v>
      </c>
      <c r="I1101" s="11">
        <v>1299</v>
      </c>
      <c r="J1101" s="49" t="str">
        <f>VLOOKUP(Table1[[#This Row],[Psoft No]],[1]Roster!$C$1:$AJ$1369,9,0)</f>
        <v>Night Shift</v>
      </c>
      <c r="K1101" s="49" t="s">
        <v>76</v>
      </c>
      <c r="L1101" s="49" t="str">
        <f>VLOOKUP(Table1[[#This Row],[Psoft No]],[1]Roster!$C$1:$AJ$1369,11,0)</f>
        <v>Friday</v>
      </c>
      <c r="M1101" s="49" t="str">
        <f>VLOOKUP(Table1[[#This Row],[Psoft No]],[1]Roster!$C$1:$AJ$1369,12,0)</f>
        <v>Saturday</v>
      </c>
      <c r="N1101" s="49" t="s">
        <v>79</v>
      </c>
      <c r="O1101" s="49" t="s">
        <v>37</v>
      </c>
      <c r="P1101" s="11" t="s">
        <v>80</v>
      </c>
      <c r="Q1101" s="11" t="s">
        <v>96</v>
      </c>
      <c r="R1101" s="49" t="s">
        <v>622</v>
      </c>
      <c r="S1101" s="11" t="s">
        <v>623</v>
      </c>
      <c r="T1101" s="126" t="str">
        <f>IF(COUNTIFS('DWD RAW File'!$E:$E,$B1101,'DWD RAW File'!$AF:$AF,$C$1)&gt;0, IF(COUNTIFS('DWD RAW File'!$E:$E,$B1101,'DWD RAW File'!$AF:$AF,$C$1,'DWD RAW File'!$AB:$AB,"Present")&gt;0,"6th Day OT","OFF"), IF(COUNTIFS('DWD RAW File'!$E:$E,$B1101,'DWD RAW File'!$AG:$AG,$C$1)&gt;0, IF(COUNTIFS('DWD RAW File'!$E:$E,$B1101,'DWD RAW File'!$AG:$AG,$C$1,'DWD RAW File'!$AB:$AB,"Present")&gt;0,"7th Day OT","OFF"), IF(COUNTIFS('DWD RAW File'!$E:$E,$B1101,'DWD RAW File'!$AB:$AB,"Present")&gt;0, "P", IF(COUNTIFS('DWD RAW File'!$E:$E,$B1101,'DWD RAW File'!$AB:$AB,"Not Present",'DWD RAW File'!$AK:$AK,"&lt;&gt;")&gt;0, _xlfn.XLOOKUP($B1101,'DWD RAW File'!$E:$E,'DWD RAW File'!$AK:$AK,""), IF(COUNTIFS('DWD RAW File'!$E:$E,$B1101,'DWD RAW File'!$AB:$AB,"Not Present",'DWD RAW File'!$AL:$AL,"&lt;&gt;")&gt;0, _xlfn.XLOOKUP($B1101,'DWD RAW File'!$E:$E,'DWD RAW File'!$AL:$AL,""), "AB")))))</f>
        <v>P</v>
      </c>
      <c r="U1101" s="97"/>
      <c r="V1101" s="51">
        <v>45936</v>
      </c>
      <c r="W1101" s="49" t="s">
        <v>1562</v>
      </c>
      <c r="X1101" s="121" t="str">
        <f>VLOOKUP(Table1[[#This Row],[Psoft No]],[2]Roster_1788384531598!$E$1:$AU$1334,28,0)</f>
        <v>Friday</v>
      </c>
      <c r="Y1101" s="121" t="b">
        <f>Table1[[#This Row],[Column1]]=Table1[[#This Row],[OFF1]]</f>
        <v>1</v>
      </c>
    </row>
    <row r="1102" spans="1:25" ht="13" hidden="1" customHeight="1">
      <c r="A1102" s="11">
        <v>1097</v>
      </c>
      <c r="B1102" s="47">
        <v>203512943</v>
      </c>
      <c r="C1102" s="87" t="s">
        <v>1248</v>
      </c>
      <c r="D1102" s="11" t="s">
        <v>1249</v>
      </c>
      <c r="E1102" s="48" t="s">
        <v>31</v>
      </c>
      <c r="F1102" s="48" t="s">
        <v>74</v>
      </c>
      <c r="G1102" s="11" t="s">
        <v>64</v>
      </c>
      <c r="H1102" s="11" t="s">
        <v>75</v>
      </c>
      <c r="I1102" s="11">
        <v>1299</v>
      </c>
      <c r="J1102" s="49" t="str">
        <f>VLOOKUP(Table1[[#This Row],[Psoft No]],[1]Roster!$C$1:$AJ$1369,9,0)</f>
        <v>Night Shift</v>
      </c>
      <c r="K1102" s="49" t="s">
        <v>76</v>
      </c>
      <c r="L1102" s="49" t="str">
        <f>VLOOKUP(Table1[[#This Row],[Psoft No]],[1]Roster!$C$1:$AJ$1369,11,0)</f>
        <v>Tuesday</v>
      </c>
      <c r="M1102" s="49" t="str">
        <f>VLOOKUP(Table1[[#This Row],[Psoft No]],[1]Roster!$C$1:$AJ$1369,12,0)</f>
        <v>Wednesday</v>
      </c>
      <c r="N1102" s="48" t="s">
        <v>79</v>
      </c>
      <c r="O1102" s="49" t="s">
        <v>37</v>
      </c>
      <c r="P1102" s="11" t="s">
        <v>80</v>
      </c>
      <c r="Q1102" s="11" t="s">
        <v>81</v>
      </c>
      <c r="R1102" s="49" t="s">
        <v>642</v>
      </c>
      <c r="S1102" s="11" t="s">
        <v>1775</v>
      </c>
      <c r="T1102" s="126" t="str">
        <f>IF(COUNTIFS('DWD RAW File'!$E:$E,$B1102,'DWD RAW File'!$AF:$AF,$C$1)&gt;0, IF(COUNTIFS('DWD RAW File'!$E:$E,$B1102,'DWD RAW File'!$AF:$AF,$C$1,'DWD RAW File'!$AB:$AB,"Present")&gt;0,"6th Day OT","OFF"), IF(COUNTIFS('DWD RAW File'!$E:$E,$B1102,'DWD RAW File'!$AG:$AG,$C$1)&gt;0, IF(COUNTIFS('DWD RAW File'!$E:$E,$B1102,'DWD RAW File'!$AG:$AG,$C$1,'DWD RAW File'!$AB:$AB,"Present")&gt;0,"7th Day OT","OFF"), IF(COUNTIFS('DWD RAW File'!$E:$E,$B1102,'DWD RAW File'!$AB:$AB,"Present")&gt;0, "P", IF(COUNTIFS('DWD RAW File'!$E:$E,$B1102,'DWD RAW File'!$AB:$AB,"Not Present",'DWD RAW File'!$AK:$AK,"&lt;&gt;")&gt;0, _xlfn.XLOOKUP($B1102,'DWD RAW File'!$E:$E,'DWD RAW File'!$AK:$AK,""), IF(COUNTIFS('DWD RAW File'!$E:$E,$B1102,'DWD RAW File'!$AB:$AB,"Not Present",'DWD RAW File'!$AL:$AL,"&lt;&gt;")&gt;0, _xlfn.XLOOKUP($B1102,'DWD RAW File'!$E:$E,'DWD RAW File'!$AL:$AL,""), "AB")))))</f>
        <v>OFF</v>
      </c>
      <c r="U1102" s="97"/>
      <c r="V1102" s="51">
        <v>45463</v>
      </c>
      <c r="W1102" s="49" t="s">
        <v>1562</v>
      </c>
      <c r="X1102" s="121" t="str">
        <f>VLOOKUP(Table1[[#This Row],[Psoft No]],[2]Roster_1788384531598!$E$1:$AU$1334,28,0)</f>
        <v>Tuesday</v>
      </c>
      <c r="Y1102" s="121" t="b">
        <f>Table1[[#This Row],[Column1]]=Table1[[#This Row],[OFF1]]</f>
        <v>1</v>
      </c>
    </row>
    <row r="1103" spans="1:25" ht="13" hidden="1" customHeight="1">
      <c r="A1103" s="11">
        <v>1098</v>
      </c>
      <c r="B1103" s="47">
        <v>204009949</v>
      </c>
      <c r="C1103" s="87" t="s">
        <v>1250</v>
      </c>
      <c r="D1103" s="11" t="s">
        <v>1251</v>
      </c>
      <c r="E1103" s="48" t="s">
        <v>31</v>
      </c>
      <c r="F1103" s="48" t="s">
        <v>74</v>
      </c>
      <c r="G1103" s="11" t="s">
        <v>64</v>
      </c>
      <c r="H1103" s="11" t="s">
        <v>75</v>
      </c>
      <c r="I1103" s="11">
        <v>1299</v>
      </c>
      <c r="J1103" s="49" t="str">
        <f>VLOOKUP(Table1[[#This Row],[Psoft No]],[1]Roster!$C$1:$AJ$1369,9,0)</f>
        <v>Day Shift</v>
      </c>
      <c r="K1103" s="49" t="s">
        <v>76</v>
      </c>
      <c r="L1103" s="49" t="str">
        <f>VLOOKUP(Table1[[#This Row],[Psoft No]],[1]Roster!$C$1:$AJ$1369,11,0)</f>
        <v>Sunday</v>
      </c>
      <c r="M1103" s="49" t="str">
        <f>VLOOKUP(Table1[[#This Row],[Psoft No]],[1]Roster!$C$1:$AJ$1369,12,0)</f>
        <v>Monday</v>
      </c>
      <c r="N1103" s="48" t="s">
        <v>86</v>
      </c>
      <c r="O1103" s="49" t="s">
        <v>37</v>
      </c>
      <c r="P1103" s="11" t="s">
        <v>80</v>
      </c>
      <c r="Q1103" s="11" t="s">
        <v>90</v>
      </c>
      <c r="R1103" s="11" t="s">
        <v>634</v>
      </c>
      <c r="S1103" s="11" t="s">
        <v>2652</v>
      </c>
      <c r="T1103" s="126" t="str">
        <f>IF(COUNTIFS('DWD RAW File'!$E:$E,$B1103,'DWD RAW File'!$AF:$AF,$C$1)&gt;0, IF(COUNTIFS('DWD RAW File'!$E:$E,$B1103,'DWD RAW File'!$AF:$AF,$C$1,'DWD RAW File'!$AB:$AB,"Present")&gt;0,"6th Day OT","OFF"), IF(COUNTIFS('DWD RAW File'!$E:$E,$B1103,'DWD RAW File'!$AG:$AG,$C$1)&gt;0, IF(COUNTIFS('DWD RAW File'!$E:$E,$B1103,'DWD RAW File'!$AG:$AG,$C$1,'DWD RAW File'!$AB:$AB,"Present")&gt;0,"7th Day OT","OFF"), IF(COUNTIFS('DWD RAW File'!$E:$E,$B1103,'DWD RAW File'!$AB:$AB,"Present")&gt;0, "P", IF(COUNTIFS('DWD RAW File'!$E:$E,$B1103,'DWD RAW File'!$AB:$AB,"Not Present",'DWD RAW File'!$AK:$AK,"&lt;&gt;")&gt;0, _xlfn.XLOOKUP($B1103,'DWD RAW File'!$E:$E,'DWD RAW File'!$AK:$AK,""), IF(COUNTIFS('DWD RAW File'!$E:$E,$B1103,'DWD RAW File'!$AB:$AB,"Not Present",'DWD RAW File'!$AL:$AL,"&lt;&gt;")&gt;0, _xlfn.XLOOKUP($B1103,'DWD RAW File'!$E:$E,'DWD RAW File'!$AL:$AL,""), "AB")))))</f>
        <v>P</v>
      </c>
      <c r="U1103" s="97"/>
      <c r="V1103" s="51">
        <v>45789</v>
      </c>
      <c r="W1103" s="49" t="s">
        <v>1562</v>
      </c>
      <c r="X1103" s="121" t="str">
        <f>VLOOKUP(Table1[[#This Row],[Psoft No]],[2]Roster_1788384531598!$E$1:$AU$1334,28,0)</f>
        <v>Sunday</v>
      </c>
      <c r="Y1103" s="121" t="b">
        <f>Table1[[#This Row],[Column1]]=Table1[[#This Row],[OFF1]]</f>
        <v>1</v>
      </c>
    </row>
    <row r="1104" spans="1:25" ht="13" hidden="1" customHeight="1">
      <c r="A1104" s="11">
        <v>1099</v>
      </c>
      <c r="B1104" s="47">
        <v>203964990</v>
      </c>
      <c r="C1104" s="87" t="s">
        <v>1252</v>
      </c>
      <c r="D1104" s="11" t="s">
        <v>1253</v>
      </c>
      <c r="E1104" s="48" t="s">
        <v>31</v>
      </c>
      <c r="F1104" s="48" t="s">
        <v>74</v>
      </c>
      <c r="G1104" s="11" t="s">
        <v>64</v>
      </c>
      <c r="H1104" s="11" t="s">
        <v>75</v>
      </c>
      <c r="I1104" s="11">
        <v>1299</v>
      </c>
      <c r="J1104" s="49" t="str">
        <f>VLOOKUP(Table1[[#This Row],[Psoft No]],[1]Roster!$C$1:$AJ$1369,9,0)</f>
        <v>Day Shift</v>
      </c>
      <c r="K1104" s="49" t="s">
        <v>76</v>
      </c>
      <c r="L1104" s="49" t="str">
        <f>VLOOKUP(Table1[[#This Row],[Psoft No]],[1]Roster!$C$1:$AJ$1369,11,0)</f>
        <v>Sunday</v>
      </c>
      <c r="M1104" s="49" t="str">
        <f>VLOOKUP(Table1[[#This Row],[Psoft No]],[1]Roster!$C$1:$AJ$1369,12,0)</f>
        <v>Monday</v>
      </c>
      <c r="N1104" s="48" t="s">
        <v>86</v>
      </c>
      <c r="O1104" s="49" t="s">
        <v>37</v>
      </c>
      <c r="P1104" s="11" t="s">
        <v>80</v>
      </c>
      <c r="Q1104" s="11" t="s">
        <v>99</v>
      </c>
      <c r="R1104" s="49" t="s">
        <v>642</v>
      </c>
      <c r="S1104" s="11" t="s">
        <v>1775</v>
      </c>
      <c r="T1104" s="126" t="str">
        <f>IF(COUNTIFS('DWD RAW File'!$E:$E,$B1104,'DWD RAW File'!$AF:$AF,$C$1)&gt;0, IF(COUNTIFS('DWD RAW File'!$E:$E,$B1104,'DWD RAW File'!$AF:$AF,$C$1,'DWD RAW File'!$AB:$AB,"Present")&gt;0,"6th Day OT","OFF"), IF(COUNTIFS('DWD RAW File'!$E:$E,$B1104,'DWD RAW File'!$AG:$AG,$C$1)&gt;0, IF(COUNTIFS('DWD RAW File'!$E:$E,$B1104,'DWD RAW File'!$AG:$AG,$C$1,'DWD RAW File'!$AB:$AB,"Present")&gt;0,"7th Day OT","OFF"), IF(COUNTIFS('DWD RAW File'!$E:$E,$B1104,'DWD RAW File'!$AB:$AB,"Present")&gt;0, "P", IF(COUNTIFS('DWD RAW File'!$E:$E,$B1104,'DWD RAW File'!$AB:$AB,"Not Present",'DWD RAW File'!$AK:$AK,"&lt;&gt;")&gt;0, _xlfn.XLOOKUP($B1104,'DWD RAW File'!$E:$E,'DWD RAW File'!$AK:$AK,""), IF(COUNTIFS('DWD RAW File'!$E:$E,$B1104,'DWD RAW File'!$AB:$AB,"Not Present",'DWD RAW File'!$AL:$AL,"&lt;&gt;")&gt;0, _xlfn.XLOOKUP($B1104,'DWD RAW File'!$E:$E,'DWD RAW File'!$AL:$AL,""), "AB")))))</f>
        <v>P</v>
      </c>
      <c r="U1104" s="97"/>
      <c r="V1104" s="51">
        <v>45544</v>
      </c>
      <c r="W1104" s="73" t="s">
        <v>1562</v>
      </c>
      <c r="X1104" s="121" t="str">
        <f>VLOOKUP(Table1[[#This Row],[Psoft No]],[2]Roster_1788384531598!$E$1:$AU$1334,28,0)</f>
        <v>Sunday</v>
      </c>
      <c r="Y1104" s="121" t="b">
        <f>Table1[[#This Row],[Column1]]=Table1[[#This Row],[OFF1]]</f>
        <v>1</v>
      </c>
    </row>
    <row r="1105" spans="1:25" ht="13" hidden="1" customHeight="1">
      <c r="A1105" s="11">
        <v>1100</v>
      </c>
      <c r="B1105" s="47">
        <v>204117685</v>
      </c>
      <c r="C1105" s="87" t="s">
        <v>1254</v>
      </c>
      <c r="D1105" s="11" t="s">
        <v>1255</v>
      </c>
      <c r="E1105" s="48" t="s">
        <v>31</v>
      </c>
      <c r="F1105" s="48" t="s">
        <v>74</v>
      </c>
      <c r="G1105" s="11" t="s">
        <v>64</v>
      </c>
      <c r="H1105" s="11" t="s">
        <v>75</v>
      </c>
      <c r="I1105" s="11">
        <v>1299</v>
      </c>
      <c r="J1105" s="49" t="str">
        <f>VLOOKUP(Table1[[#This Row],[Psoft No]],[1]Roster!$C$1:$AJ$1369,9,0)</f>
        <v>Night Shift</v>
      </c>
      <c r="K1105" s="49" t="s">
        <v>76</v>
      </c>
      <c r="L1105" s="49" t="str">
        <f>VLOOKUP(Table1[[#This Row],[Psoft No]],[1]Roster!$C$1:$AJ$1369,11,0)</f>
        <v>Wednesday</v>
      </c>
      <c r="M1105" s="49" t="str">
        <f>VLOOKUP(Table1[[#This Row],[Psoft No]],[1]Roster!$C$1:$AJ$1369,12,0)</f>
        <v>Thursday</v>
      </c>
      <c r="N1105" s="48" t="s">
        <v>86</v>
      </c>
      <c r="O1105" s="49" t="s">
        <v>37</v>
      </c>
      <c r="P1105" s="11" t="s">
        <v>80</v>
      </c>
      <c r="Q1105" s="11" t="s">
        <v>87</v>
      </c>
      <c r="R1105" s="49" t="s">
        <v>622</v>
      </c>
      <c r="S1105" s="11" t="s">
        <v>623</v>
      </c>
      <c r="T1105" s="126" t="str">
        <f>IF(COUNTIFS('DWD RAW File'!$E:$E,$B1105,'DWD RAW File'!$AF:$AF,$C$1)&gt;0, IF(COUNTIFS('DWD RAW File'!$E:$E,$B1105,'DWD RAW File'!$AF:$AF,$C$1,'DWD RAW File'!$AB:$AB,"Present")&gt;0,"6th Day OT","OFF"), IF(COUNTIFS('DWD RAW File'!$E:$E,$B1105,'DWD RAW File'!$AG:$AG,$C$1)&gt;0, IF(COUNTIFS('DWD RAW File'!$E:$E,$B1105,'DWD RAW File'!$AG:$AG,$C$1,'DWD RAW File'!$AB:$AB,"Present")&gt;0,"7th Day OT","OFF"), IF(COUNTIFS('DWD RAW File'!$E:$E,$B1105,'DWD RAW File'!$AB:$AB,"Present")&gt;0, "P", IF(COUNTIFS('DWD RAW File'!$E:$E,$B1105,'DWD RAW File'!$AB:$AB,"Not Present",'DWD RAW File'!$AK:$AK,"&lt;&gt;")&gt;0, _xlfn.XLOOKUP($B1105,'DWD RAW File'!$E:$E,'DWD RAW File'!$AK:$AK,""), IF(COUNTIFS('DWD RAW File'!$E:$E,$B1105,'DWD RAW File'!$AB:$AB,"Not Present",'DWD RAW File'!$AL:$AL,"&lt;&gt;")&gt;0, _xlfn.XLOOKUP($B1105,'DWD RAW File'!$E:$E,'DWD RAW File'!$AL:$AL,""), "AB")))))</f>
        <v>OFF</v>
      </c>
      <c r="U1105" s="97"/>
      <c r="V1105" s="51">
        <v>45561</v>
      </c>
      <c r="W1105" s="49" t="s">
        <v>1562</v>
      </c>
      <c r="X1105" s="121" t="str">
        <f>VLOOKUP(Table1[[#This Row],[Psoft No]],[2]Roster_1788384531598!$E$1:$AU$1334,28,0)</f>
        <v>Wednesday</v>
      </c>
      <c r="Y1105" s="121" t="b">
        <f>Table1[[#This Row],[Column1]]=Table1[[#This Row],[OFF1]]</f>
        <v>1</v>
      </c>
    </row>
    <row r="1106" spans="1:25" ht="13" hidden="1" customHeight="1">
      <c r="A1106" s="11">
        <v>1101</v>
      </c>
      <c r="B1106" s="90">
        <v>205845546</v>
      </c>
      <c r="C1106" s="47" t="s">
        <v>2744</v>
      </c>
      <c r="D1106" s="87" t="s">
        <v>2745</v>
      </c>
      <c r="E1106" s="48" t="s">
        <v>31</v>
      </c>
      <c r="F1106" s="48" t="s">
        <v>74</v>
      </c>
      <c r="G1106" s="11" t="s">
        <v>64</v>
      </c>
      <c r="H1106" s="11" t="s">
        <v>75</v>
      </c>
      <c r="I1106" s="11">
        <v>1299</v>
      </c>
      <c r="J1106" s="49" t="str">
        <f>VLOOKUP(Table1[[#This Row],[Psoft No]],[1]Roster!$C$1:$AJ$1369,9,0)</f>
        <v>Day Shift</v>
      </c>
      <c r="K1106" s="49" t="s">
        <v>76</v>
      </c>
      <c r="L1106" s="49" t="str">
        <f>VLOOKUP(Table1[[#This Row],[Psoft No]],[1]Roster!$C$1:$AJ$1369,11,0)</f>
        <v>Wednesday</v>
      </c>
      <c r="M1106" s="49" t="str">
        <f>VLOOKUP(Table1[[#This Row],[Psoft No]],[1]Roster!$C$1:$AJ$1369,12,0)</f>
        <v>Thursday</v>
      </c>
      <c r="N1106" s="48" t="s">
        <v>86</v>
      </c>
      <c r="O1106" s="49" t="s">
        <v>37</v>
      </c>
      <c r="P1106" s="11" t="s">
        <v>80</v>
      </c>
      <c r="Q1106" s="11" t="s">
        <v>90</v>
      </c>
      <c r="R1106" s="11" t="s">
        <v>2773</v>
      </c>
      <c r="S1106" s="11" t="s">
        <v>2774</v>
      </c>
      <c r="T1106" s="126" t="str">
        <f>IF(COUNTIFS('DWD RAW File'!$E:$E,$B1106,'DWD RAW File'!$AF:$AF,$C$1)&gt;0, IF(COUNTIFS('DWD RAW File'!$E:$E,$B1106,'DWD RAW File'!$AF:$AF,$C$1,'DWD RAW File'!$AB:$AB,"Present")&gt;0,"6th Day OT","OFF"), IF(COUNTIFS('DWD RAW File'!$E:$E,$B1106,'DWD RAW File'!$AG:$AG,$C$1)&gt;0, IF(COUNTIFS('DWD RAW File'!$E:$E,$B1106,'DWD RAW File'!$AG:$AG,$C$1,'DWD RAW File'!$AB:$AB,"Present")&gt;0,"7th Day OT","OFF"), IF(COUNTIFS('DWD RAW File'!$E:$E,$B1106,'DWD RAW File'!$AB:$AB,"Present")&gt;0, "P", IF(COUNTIFS('DWD RAW File'!$E:$E,$B1106,'DWD RAW File'!$AB:$AB,"Not Present",'DWD RAW File'!$AK:$AK,"&lt;&gt;")&gt;0, _xlfn.XLOOKUP($B1106,'DWD RAW File'!$E:$E,'DWD RAW File'!$AK:$AK,""), IF(COUNTIFS('DWD RAW File'!$E:$E,$B1106,'DWD RAW File'!$AB:$AB,"Not Present",'DWD RAW File'!$AL:$AL,"&lt;&gt;")&gt;0, _xlfn.XLOOKUP($B1106,'DWD RAW File'!$E:$E,'DWD RAW File'!$AL:$AL,""), "AB")))))</f>
        <v>OFF</v>
      </c>
      <c r="U1106" s="97"/>
      <c r="V1106" s="51">
        <v>45894</v>
      </c>
      <c r="W1106" s="49" t="s">
        <v>1562</v>
      </c>
      <c r="X1106" s="121" t="str">
        <f>VLOOKUP(Table1[[#This Row],[Psoft No]],[2]Roster_1788384531598!$E$1:$AU$1334,28,0)</f>
        <v>Wednesday</v>
      </c>
      <c r="Y1106" s="121" t="b">
        <f>Table1[[#This Row],[Column1]]=Table1[[#This Row],[OFF1]]</f>
        <v>1</v>
      </c>
    </row>
    <row r="1107" spans="1:25" ht="13" hidden="1" customHeight="1">
      <c r="A1107" s="11">
        <v>1102</v>
      </c>
      <c r="B1107" s="47">
        <v>203908332</v>
      </c>
      <c r="C1107" s="87" t="s">
        <v>2278</v>
      </c>
      <c r="D1107" s="11" t="s">
        <v>2279</v>
      </c>
      <c r="E1107" s="48" t="s">
        <v>31</v>
      </c>
      <c r="F1107" s="48" t="s">
        <v>74</v>
      </c>
      <c r="G1107" s="11" t="s">
        <v>64</v>
      </c>
      <c r="H1107" s="11" t="s">
        <v>75</v>
      </c>
      <c r="I1107" s="11">
        <v>1299</v>
      </c>
      <c r="J1107" s="49" t="str">
        <f>VLOOKUP(Table1[[#This Row],[Psoft No]],[1]Roster!$C$1:$AJ$1369,9,0)</f>
        <v>Night Shift</v>
      </c>
      <c r="K1107" s="49" t="s">
        <v>76</v>
      </c>
      <c r="L1107" s="49" t="str">
        <f>VLOOKUP(Table1[[#This Row],[Psoft No]],[1]Roster!$C$1:$AJ$1369,11,0)</f>
        <v>Saturday</v>
      </c>
      <c r="M1107" s="49" t="str">
        <f>VLOOKUP(Table1[[#This Row],[Psoft No]],[1]Roster!$C$1:$AJ$1369,12,0)</f>
        <v>Sunday</v>
      </c>
      <c r="N1107" s="48" t="s">
        <v>86</v>
      </c>
      <c r="O1107" s="49" t="s">
        <v>37</v>
      </c>
      <c r="P1107" s="11" t="s">
        <v>80</v>
      </c>
      <c r="Q1107" s="11" t="s">
        <v>90</v>
      </c>
      <c r="R1107" s="49" t="s">
        <v>622</v>
      </c>
      <c r="S1107" s="11" t="s">
        <v>623</v>
      </c>
      <c r="T1107" s="126" t="str">
        <f>IF(COUNTIFS('DWD RAW File'!$E:$E,$B1107,'DWD RAW File'!$AF:$AF,$C$1)&gt;0, IF(COUNTIFS('DWD RAW File'!$E:$E,$B1107,'DWD RAW File'!$AF:$AF,$C$1,'DWD RAW File'!$AB:$AB,"Present")&gt;0,"6th Day OT","OFF"), IF(COUNTIFS('DWD RAW File'!$E:$E,$B1107,'DWD RAW File'!$AG:$AG,$C$1)&gt;0, IF(COUNTIFS('DWD RAW File'!$E:$E,$B1107,'DWD RAW File'!$AG:$AG,$C$1,'DWD RAW File'!$AB:$AB,"Present")&gt;0,"7th Day OT","OFF"), IF(COUNTIFS('DWD RAW File'!$E:$E,$B1107,'DWD RAW File'!$AB:$AB,"Present")&gt;0, "P", IF(COUNTIFS('DWD RAW File'!$E:$E,$B1107,'DWD RAW File'!$AB:$AB,"Not Present",'DWD RAW File'!$AK:$AK,"&lt;&gt;")&gt;0, _xlfn.XLOOKUP($B1107,'DWD RAW File'!$E:$E,'DWD RAW File'!$AK:$AK,""), IF(COUNTIFS('DWD RAW File'!$E:$E,$B1107,'DWD RAW File'!$AB:$AB,"Not Present",'DWD RAW File'!$AL:$AL,"&lt;&gt;")&gt;0, _xlfn.XLOOKUP($B1107,'DWD RAW File'!$E:$E,'DWD RAW File'!$AL:$AL,""), "AB")))))</f>
        <v>P</v>
      </c>
      <c r="U1107" s="97"/>
      <c r="V1107" s="51">
        <v>45537</v>
      </c>
      <c r="W1107" s="49" t="s">
        <v>1563</v>
      </c>
      <c r="X1107" s="121" t="str">
        <f>VLOOKUP(Table1[[#This Row],[Psoft No]],[2]Roster_1788384531598!$E$1:$AU$1334,28,0)</f>
        <v>Saturday</v>
      </c>
      <c r="Y1107" s="121" t="b">
        <f>Table1[[#This Row],[Column1]]=Table1[[#This Row],[OFF1]]</f>
        <v>1</v>
      </c>
    </row>
    <row r="1108" spans="1:25" ht="13" hidden="1" customHeight="1">
      <c r="A1108" s="11">
        <v>1103</v>
      </c>
      <c r="B1108" s="47">
        <v>206604522</v>
      </c>
      <c r="C1108" s="87" t="s">
        <v>2017</v>
      </c>
      <c r="D1108" s="11" t="s">
        <v>2018</v>
      </c>
      <c r="E1108" s="48" t="s">
        <v>31</v>
      </c>
      <c r="F1108" s="48" t="s">
        <v>74</v>
      </c>
      <c r="G1108" s="11" t="s">
        <v>64</v>
      </c>
      <c r="H1108" s="11" t="s">
        <v>75</v>
      </c>
      <c r="I1108" s="11">
        <v>1299</v>
      </c>
      <c r="J1108" s="49" t="str">
        <f>VLOOKUP(Table1[[#This Row],[Psoft No]],[1]Roster!$C$1:$AJ$1369,9,0)</f>
        <v>Night Shift</v>
      </c>
      <c r="K1108" s="49" t="s">
        <v>76</v>
      </c>
      <c r="L1108" s="49" t="str">
        <f>VLOOKUP(Table1[[#This Row],[Psoft No]],[1]Roster!$C$1:$AJ$1369,11,0)</f>
        <v>Monday</v>
      </c>
      <c r="M1108" s="49" t="str">
        <f>VLOOKUP(Table1[[#This Row],[Psoft No]],[1]Roster!$C$1:$AJ$1369,12,0)</f>
        <v>Tuesday</v>
      </c>
      <c r="N1108" s="49" t="s">
        <v>89</v>
      </c>
      <c r="O1108" s="49" t="s">
        <v>37</v>
      </c>
      <c r="P1108" s="11" t="s">
        <v>80</v>
      </c>
      <c r="Q1108" s="11" t="s">
        <v>96</v>
      </c>
      <c r="R1108" s="49" t="s">
        <v>2653</v>
      </c>
      <c r="S1108" s="49" t="s">
        <v>637</v>
      </c>
      <c r="T1108" s="126" t="str">
        <f>IF(COUNTIFS('DWD RAW File'!$E:$E,$B1108,'DWD RAW File'!$AF:$AF,$C$1)&gt;0, IF(COUNTIFS('DWD RAW File'!$E:$E,$B1108,'DWD RAW File'!$AF:$AF,$C$1,'DWD RAW File'!$AB:$AB,"Present")&gt;0,"6th Day OT","OFF"), IF(COUNTIFS('DWD RAW File'!$E:$E,$B1108,'DWD RAW File'!$AG:$AG,$C$1)&gt;0, IF(COUNTIFS('DWD RAW File'!$E:$E,$B1108,'DWD RAW File'!$AG:$AG,$C$1,'DWD RAW File'!$AB:$AB,"Present")&gt;0,"7th Day OT","OFF"), IF(COUNTIFS('DWD RAW File'!$E:$E,$B1108,'DWD RAW File'!$AB:$AB,"Present")&gt;0, "P", IF(COUNTIFS('DWD RAW File'!$E:$E,$B1108,'DWD RAW File'!$AB:$AB,"Not Present",'DWD RAW File'!$AK:$AK,"&lt;&gt;")&gt;0, _xlfn.XLOOKUP($B1108,'DWD RAW File'!$E:$E,'DWD RAW File'!$AK:$AK,""), IF(COUNTIFS('DWD RAW File'!$E:$E,$B1108,'DWD RAW File'!$AB:$AB,"Not Present",'DWD RAW File'!$AL:$AL,"&lt;&gt;")&gt;0, _xlfn.XLOOKUP($B1108,'DWD RAW File'!$E:$E,'DWD RAW File'!$AL:$AL,""), "AB")))))</f>
        <v>P</v>
      </c>
      <c r="U1108" s="97"/>
      <c r="V1108" s="51">
        <v>46048</v>
      </c>
      <c r="W1108" s="49" t="s">
        <v>1562</v>
      </c>
      <c r="X1108" s="121" t="str">
        <f>VLOOKUP(Table1[[#This Row],[Psoft No]],[2]Roster_1788384531598!$E$1:$AU$1334,28,0)</f>
        <v>Monday</v>
      </c>
      <c r="Y1108" s="121" t="b">
        <f>Table1[[#This Row],[Column1]]=Table1[[#This Row],[OFF1]]</f>
        <v>1</v>
      </c>
    </row>
    <row r="1109" spans="1:25" ht="13" hidden="1" customHeight="1">
      <c r="A1109" s="11">
        <v>1104</v>
      </c>
      <c r="B1109" s="47">
        <v>206851164</v>
      </c>
      <c r="C1109" s="87" t="s">
        <v>1827</v>
      </c>
      <c r="D1109" s="11" t="s">
        <v>1828</v>
      </c>
      <c r="E1109" s="48" t="s">
        <v>31</v>
      </c>
      <c r="F1109" s="48" t="s">
        <v>74</v>
      </c>
      <c r="G1109" s="11" t="s">
        <v>64</v>
      </c>
      <c r="H1109" s="11" t="s">
        <v>75</v>
      </c>
      <c r="I1109" s="11">
        <v>1299</v>
      </c>
      <c r="J1109" s="49" t="str">
        <f>VLOOKUP(Table1[[#This Row],[Psoft No]],[1]Roster!$C$1:$AJ$1369,9,0)</f>
        <v>Night Shift</v>
      </c>
      <c r="K1109" s="49" t="s">
        <v>76</v>
      </c>
      <c r="L1109" s="49" t="str">
        <f>VLOOKUP(Table1[[#This Row],[Psoft No]],[1]Roster!$C$1:$AJ$1369,11,0)</f>
        <v>Tuesday</v>
      </c>
      <c r="M1109" s="49" t="str">
        <f>VLOOKUP(Table1[[#This Row],[Psoft No]],[1]Roster!$C$1:$AJ$1369,12,0)</f>
        <v>Wednesday</v>
      </c>
      <c r="N1109" s="49" t="s">
        <v>89</v>
      </c>
      <c r="O1109" s="48" t="s">
        <v>37</v>
      </c>
      <c r="P1109" s="48" t="s">
        <v>80</v>
      </c>
      <c r="Q1109" s="11" t="s">
        <v>90</v>
      </c>
      <c r="R1109" s="49" t="s">
        <v>642</v>
      </c>
      <c r="S1109" s="11" t="s">
        <v>1775</v>
      </c>
      <c r="T1109" s="126" t="str">
        <f>IF(COUNTIFS('DWD RAW File'!$E:$E,$B1109,'DWD RAW File'!$AF:$AF,$C$1)&gt;0, IF(COUNTIFS('DWD RAW File'!$E:$E,$B1109,'DWD RAW File'!$AF:$AF,$C$1,'DWD RAW File'!$AB:$AB,"Present")&gt;0,"6th Day OT","OFF"), IF(COUNTIFS('DWD RAW File'!$E:$E,$B1109,'DWD RAW File'!$AG:$AG,$C$1)&gt;0, IF(COUNTIFS('DWD RAW File'!$E:$E,$B1109,'DWD RAW File'!$AG:$AG,$C$1,'DWD RAW File'!$AB:$AB,"Present")&gt;0,"7th Day OT","OFF"), IF(COUNTIFS('DWD RAW File'!$E:$E,$B1109,'DWD RAW File'!$AB:$AB,"Present")&gt;0, "P", IF(COUNTIFS('DWD RAW File'!$E:$E,$B1109,'DWD RAW File'!$AB:$AB,"Not Present",'DWD RAW File'!$AK:$AK,"&lt;&gt;")&gt;0, _xlfn.XLOOKUP($B1109,'DWD RAW File'!$E:$E,'DWD RAW File'!$AK:$AK,""), IF(COUNTIFS('DWD RAW File'!$E:$E,$B1109,'DWD RAW File'!$AB:$AB,"Not Present",'DWD RAW File'!$AL:$AL,"&lt;&gt;")&gt;0, _xlfn.XLOOKUP($B1109,'DWD RAW File'!$E:$E,'DWD RAW File'!$AL:$AL,""), "AB")))))</f>
        <v>OFF</v>
      </c>
      <c r="U1109" s="97"/>
      <c r="V1109" s="51">
        <v>46030</v>
      </c>
      <c r="W1109" s="49" t="s">
        <v>1562</v>
      </c>
      <c r="X1109" s="121" t="str">
        <f>VLOOKUP(Table1[[#This Row],[Psoft No]],[2]Roster_1788384531598!$E$1:$AU$1334,28,0)</f>
        <v>Tuesday</v>
      </c>
      <c r="Y1109" s="121" t="b">
        <f>Table1[[#This Row],[Column1]]=Table1[[#This Row],[OFF1]]</f>
        <v>1</v>
      </c>
    </row>
    <row r="1110" spans="1:25" ht="13" hidden="1" customHeight="1">
      <c r="A1110" s="11">
        <v>1105</v>
      </c>
      <c r="B1110" s="47">
        <v>203908334</v>
      </c>
      <c r="C1110" s="87" t="s">
        <v>1256</v>
      </c>
      <c r="D1110" s="11" t="s">
        <v>1257</v>
      </c>
      <c r="E1110" s="48" t="s">
        <v>31</v>
      </c>
      <c r="F1110" s="48" t="s">
        <v>74</v>
      </c>
      <c r="G1110" s="11" t="s">
        <v>64</v>
      </c>
      <c r="H1110" s="11" t="s">
        <v>75</v>
      </c>
      <c r="I1110" s="11">
        <v>1299</v>
      </c>
      <c r="J1110" s="49" t="str">
        <f>VLOOKUP(Table1[[#This Row],[Psoft No]],[1]Roster!$C$1:$AJ$1369,9,0)</f>
        <v>Night Shift</v>
      </c>
      <c r="K1110" s="49" t="s">
        <v>76</v>
      </c>
      <c r="L1110" s="49" t="str">
        <f>VLOOKUP(Table1[[#This Row],[Psoft No]],[1]Roster!$C$1:$AJ$1369,11,0)</f>
        <v>Sunday</v>
      </c>
      <c r="M1110" s="49" t="str">
        <f>VLOOKUP(Table1[[#This Row],[Psoft No]],[1]Roster!$C$1:$AJ$1369,12,0)</f>
        <v>Monday</v>
      </c>
      <c r="N1110" s="48" t="s">
        <v>86</v>
      </c>
      <c r="O1110" s="49" t="s">
        <v>37</v>
      </c>
      <c r="P1110" s="11" t="s">
        <v>80</v>
      </c>
      <c r="Q1110" s="11" t="s">
        <v>90</v>
      </c>
      <c r="R1110" s="11" t="s">
        <v>626</v>
      </c>
      <c r="S1110" s="11" t="s">
        <v>627</v>
      </c>
      <c r="T1110" s="126" t="str">
        <f>IF(COUNTIFS('DWD RAW File'!$E:$E,$B1110,'DWD RAW File'!$AF:$AF,$C$1)&gt;0, IF(COUNTIFS('DWD RAW File'!$E:$E,$B1110,'DWD RAW File'!$AF:$AF,$C$1,'DWD RAW File'!$AB:$AB,"Present")&gt;0,"6th Day OT","OFF"), IF(COUNTIFS('DWD RAW File'!$E:$E,$B1110,'DWD RAW File'!$AG:$AG,$C$1)&gt;0, IF(COUNTIFS('DWD RAW File'!$E:$E,$B1110,'DWD RAW File'!$AG:$AG,$C$1,'DWD RAW File'!$AB:$AB,"Present")&gt;0,"7th Day OT","OFF"), IF(COUNTIFS('DWD RAW File'!$E:$E,$B1110,'DWD RAW File'!$AB:$AB,"Present")&gt;0, "P", IF(COUNTIFS('DWD RAW File'!$E:$E,$B1110,'DWD RAW File'!$AB:$AB,"Not Present",'DWD RAW File'!$AK:$AK,"&lt;&gt;")&gt;0, _xlfn.XLOOKUP($B1110,'DWD RAW File'!$E:$E,'DWD RAW File'!$AK:$AK,""), IF(COUNTIFS('DWD RAW File'!$E:$E,$B1110,'DWD RAW File'!$AB:$AB,"Not Present",'DWD RAW File'!$AL:$AL,"&lt;&gt;")&gt;0, _xlfn.XLOOKUP($B1110,'DWD RAW File'!$E:$E,'DWD RAW File'!$AL:$AL,""), "AB")))))</f>
        <v>P</v>
      </c>
      <c r="U1110" s="97"/>
      <c r="V1110" s="51">
        <v>45537</v>
      </c>
      <c r="W1110" s="49" t="s">
        <v>1563</v>
      </c>
      <c r="X1110" s="121" t="str">
        <f>VLOOKUP(Table1[[#This Row],[Psoft No]],[2]Roster_1788384531598!$E$1:$AU$1334,28,0)</f>
        <v>Sunday</v>
      </c>
      <c r="Y1110" s="121" t="b">
        <f>Table1[[#This Row],[Column1]]=Table1[[#This Row],[OFF1]]</f>
        <v>1</v>
      </c>
    </row>
    <row r="1111" spans="1:25" ht="13" hidden="1" customHeight="1">
      <c r="A1111" s="11">
        <v>1106</v>
      </c>
      <c r="B1111" s="47">
        <v>206129263</v>
      </c>
      <c r="C1111" s="87" t="s">
        <v>1258</v>
      </c>
      <c r="D1111" s="11" t="s">
        <v>1259</v>
      </c>
      <c r="E1111" s="48" t="s">
        <v>31</v>
      </c>
      <c r="F1111" s="48" t="s">
        <v>74</v>
      </c>
      <c r="G1111" s="11" t="s">
        <v>64</v>
      </c>
      <c r="H1111" s="11" t="s">
        <v>75</v>
      </c>
      <c r="I1111" s="11">
        <v>1299</v>
      </c>
      <c r="J1111" s="49" t="str">
        <f>VLOOKUP(Table1[[#This Row],[Psoft No]],[1]Roster!$C$1:$AJ$1369,9,0)</f>
        <v>Day Shift</v>
      </c>
      <c r="K1111" s="49" t="s">
        <v>76</v>
      </c>
      <c r="L1111" s="49" t="str">
        <f>VLOOKUP(Table1[[#This Row],[Psoft No]],[1]Roster!$C$1:$AJ$1369,11,0)</f>
        <v>Sunday</v>
      </c>
      <c r="M1111" s="49" t="str">
        <f>VLOOKUP(Table1[[#This Row],[Psoft No]],[1]Roster!$C$1:$AJ$1369,12,0)</f>
        <v>Monday</v>
      </c>
      <c r="N1111" s="48" t="s">
        <v>79</v>
      </c>
      <c r="O1111" s="49" t="s">
        <v>37</v>
      </c>
      <c r="P1111" s="11" t="s">
        <v>80</v>
      </c>
      <c r="Q1111" s="11" t="s">
        <v>81</v>
      </c>
      <c r="R1111" s="49" t="s">
        <v>642</v>
      </c>
      <c r="S1111" s="11" t="s">
        <v>1775</v>
      </c>
      <c r="T1111" s="126" t="s">
        <v>7</v>
      </c>
      <c r="U1111" s="97"/>
      <c r="V1111" s="51">
        <v>45929</v>
      </c>
      <c r="W1111" s="49" t="s">
        <v>1562</v>
      </c>
      <c r="X1111" s="121" t="str">
        <f>VLOOKUP(Table1[[#This Row],[Psoft No]],[2]Roster_1788384531598!$E$1:$AU$1334,28,0)</f>
        <v>Sunday</v>
      </c>
      <c r="Y1111" s="121" t="b">
        <f>Table1[[#This Row],[Column1]]=Table1[[#This Row],[OFF1]]</f>
        <v>1</v>
      </c>
    </row>
    <row r="1112" spans="1:25" ht="13" hidden="1" customHeight="1">
      <c r="A1112" s="11">
        <v>1107</v>
      </c>
      <c r="B1112" s="47">
        <v>204013685</v>
      </c>
      <c r="C1112" s="87" t="s">
        <v>1260</v>
      </c>
      <c r="D1112" s="11" t="s">
        <v>1261</v>
      </c>
      <c r="E1112" s="48" t="s">
        <v>31</v>
      </c>
      <c r="F1112" s="48" t="s">
        <v>74</v>
      </c>
      <c r="G1112" s="11" t="s">
        <v>64</v>
      </c>
      <c r="H1112" s="11" t="s">
        <v>75</v>
      </c>
      <c r="I1112" s="11">
        <v>1299</v>
      </c>
      <c r="J1112" s="49" t="str">
        <f>VLOOKUP(Table1[[#This Row],[Psoft No]],[1]Roster!$C$1:$AJ$1369,9,0)</f>
        <v>Night Shift</v>
      </c>
      <c r="K1112" s="49" t="s">
        <v>76</v>
      </c>
      <c r="L1112" s="49" t="str">
        <f>VLOOKUP(Table1[[#This Row],[Psoft No]],[1]Roster!$C$1:$AJ$1369,11,0)</f>
        <v>Monday</v>
      </c>
      <c r="M1112" s="49" t="str">
        <f>VLOOKUP(Table1[[#This Row],[Psoft No]],[1]Roster!$C$1:$AJ$1369,12,0)</f>
        <v>Tuesday</v>
      </c>
      <c r="N1112" s="48" t="s">
        <v>79</v>
      </c>
      <c r="O1112" s="49" t="s">
        <v>37</v>
      </c>
      <c r="P1112" s="11" t="s">
        <v>80</v>
      </c>
      <c r="Q1112" s="11" t="s">
        <v>81</v>
      </c>
      <c r="R1112" s="49" t="s">
        <v>622</v>
      </c>
      <c r="S1112" s="11" t="s">
        <v>623</v>
      </c>
      <c r="T1112" s="126" t="str">
        <f>IF(COUNTIFS('DWD RAW File'!$E:$E,$B1112,'DWD RAW File'!$AF:$AF,$C$1)&gt;0, IF(COUNTIFS('DWD RAW File'!$E:$E,$B1112,'DWD RAW File'!$AF:$AF,$C$1,'DWD RAW File'!$AB:$AB,"Present")&gt;0,"6th Day OT","OFF"), IF(COUNTIFS('DWD RAW File'!$E:$E,$B1112,'DWD RAW File'!$AG:$AG,$C$1)&gt;0, IF(COUNTIFS('DWD RAW File'!$E:$E,$B1112,'DWD RAW File'!$AG:$AG,$C$1,'DWD RAW File'!$AB:$AB,"Present")&gt;0,"7th Day OT","OFF"), IF(COUNTIFS('DWD RAW File'!$E:$E,$B1112,'DWD RAW File'!$AB:$AB,"Present")&gt;0, "P", IF(COUNTIFS('DWD RAW File'!$E:$E,$B1112,'DWD RAW File'!$AB:$AB,"Not Present",'DWD RAW File'!$AK:$AK,"&lt;&gt;")&gt;0, _xlfn.XLOOKUP($B1112,'DWD RAW File'!$E:$E,'DWD RAW File'!$AK:$AK,""), IF(COUNTIFS('DWD RAW File'!$E:$E,$B1112,'DWD RAW File'!$AB:$AB,"Not Present",'DWD RAW File'!$AL:$AL,"&lt;&gt;")&gt;0, _xlfn.XLOOKUP($B1112,'DWD RAW File'!$E:$E,'DWD RAW File'!$AL:$AL,""), "AB")))))</f>
        <v>P</v>
      </c>
      <c r="U1112" s="97"/>
      <c r="V1112" s="51">
        <v>45551</v>
      </c>
      <c r="W1112" s="49" t="s">
        <v>1561</v>
      </c>
      <c r="X1112" s="121" t="str">
        <f>VLOOKUP(Table1[[#This Row],[Psoft No]],[2]Roster_1788384531598!$E$1:$AU$1334,28,0)</f>
        <v>Monday</v>
      </c>
      <c r="Y1112" s="121" t="b">
        <f>Table1[[#This Row],[Column1]]=Table1[[#This Row],[OFF1]]</f>
        <v>1</v>
      </c>
    </row>
    <row r="1113" spans="1:25" ht="13" hidden="1" customHeight="1">
      <c r="A1113" s="11">
        <v>1108</v>
      </c>
      <c r="B1113" s="47">
        <v>205199356</v>
      </c>
      <c r="C1113" s="87" t="s">
        <v>2801</v>
      </c>
      <c r="D1113" s="11" t="s">
        <v>2802</v>
      </c>
      <c r="E1113" s="48" t="s">
        <v>31</v>
      </c>
      <c r="F1113" s="48" t="s">
        <v>74</v>
      </c>
      <c r="G1113" s="11" t="s">
        <v>64</v>
      </c>
      <c r="H1113" s="11" t="s">
        <v>75</v>
      </c>
      <c r="I1113" s="11">
        <v>1299</v>
      </c>
      <c r="J1113" s="49" t="str">
        <f>VLOOKUP(Table1[[#This Row],[Psoft No]],[1]Roster!$C$1:$AJ$1369,9,0)</f>
        <v>Night Shift</v>
      </c>
      <c r="K1113" s="11" t="s">
        <v>76</v>
      </c>
      <c r="L1113" s="49" t="str">
        <f>VLOOKUP(Table1[[#This Row],[Psoft No]],[1]Roster!$C$1:$AJ$1369,11,0)</f>
        <v>Tuesday</v>
      </c>
      <c r="M1113" s="49" t="str">
        <f>VLOOKUP(Table1[[#This Row],[Psoft No]],[1]Roster!$C$1:$AJ$1369,12,0)</f>
        <v>Wednesday</v>
      </c>
      <c r="N1113" s="11" t="s">
        <v>89</v>
      </c>
      <c r="O1113" s="11" t="s">
        <v>37</v>
      </c>
      <c r="P1113" s="11" t="s">
        <v>80</v>
      </c>
      <c r="Q1113" s="11" t="s">
        <v>96</v>
      </c>
      <c r="R1113" s="11" t="s">
        <v>1055</v>
      </c>
      <c r="S1113" s="11" t="s">
        <v>2651</v>
      </c>
      <c r="T1113" s="126" t="str">
        <f>IF(COUNTIFS('DWD RAW File'!$E:$E,$B1113,'DWD RAW File'!$AF:$AF,$C$1)&gt;0, IF(COUNTIFS('DWD RAW File'!$E:$E,$B1113,'DWD RAW File'!$AF:$AF,$C$1,'DWD RAW File'!$AB:$AB,"Present")&gt;0,"6th Day OT","OFF"), IF(COUNTIFS('DWD RAW File'!$E:$E,$B1113,'DWD RAW File'!$AG:$AG,$C$1)&gt;0, IF(COUNTIFS('DWD RAW File'!$E:$E,$B1113,'DWD RAW File'!$AG:$AG,$C$1,'DWD RAW File'!$AB:$AB,"Present")&gt;0,"7th Day OT","OFF"), IF(COUNTIFS('DWD RAW File'!$E:$E,$B1113,'DWD RAW File'!$AB:$AB,"Present")&gt;0, "P", IF(COUNTIFS('DWD RAW File'!$E:$E,$B1113,'DWD RAW File'!$AB:$AB,"Not Present",'DWD RAW File'!$AK:$AK,"&lt;&gt;")&gt;0, _xlfn.XLOOKUP($B1113,'DWD RAW File'!$E:$E,'DWD RAW File'!$AK:$AK,""), IF(COUNTIFS('DWD RAW File'!$E:$E,$B1113,'DWD RAW File'!$AB:$AB,"Not Present",'DWD RAW File'!$AL:$AL,"&lt;&gt;")&gt;0, _xlfn.XLOOKUP($B1113,'DWD RAW File'!$E:$E,'DWD RAW File'!$AL:$AL,""), "AB")))))</f>
        <v>OFF</v>
      </c>
      <c r="U1113" s="97"/>
      <c r="V1113" s="51">
        <v>46238</v>
      </c>
      <c r="W1113" s="11" t="s">
        <v>1562</v>
      </c>
      <c r="X1113" s="121" t="str">
        <f>VLOOKUP(Table1[[#This Row],[Psoft No]],[2]Roster_1788384531598!$E$1:$AU$1334,28,0)</f>
        <v>Tuesday</v>
      </c>
      <c r="Y1113" s="121" t="b">
        <f>Table1[[#This Row],[Column1]]=Table1[[#This Row],[OFF1]]</f>
        <v>1</v>
      </c>
    </row>
    <row r="1114" spans="1:25" ht="13" hidden="1" customHeight="1">
      <c r="A1114" s="11">
        <v>1109</v>
      </c>
      <c r="B1114" s="47">
        <v>206200800</v>
      </c>
      <c r="C1114" s="87" t="s">
        <v>1580</v>
      </c>
      <c r="D1114" s="11" t="s">
        <v>1574</v>
      </c>
      <c r="E1114" s="48" t="s">
        <v>31</v>
      </c>
      <c r="F1114" s="48" t="s">
        <v>74</v>
      </c>
      <c r="G1114" s="11" t="s">
        <v>64</v>
      </c>
      <c r="H1114" s="11" t="s">
        <v>75</v>
      </c>
      <c r="I1114" s="11">
        <v>1299</v>
      </c>
      <c r="J1114" s="49" t="str">
        <f>VLOOKUP(Table1[[#This Row],[Psoft No]],[1]Roster!$C$1:$AJ$1369,9,0)</f>
        <v>Day Shift</v>
      </c>
      <c r="K1114" s="49" t="s">
        <v>76</v>
      </c>
      <c r="L1114" s="49" t="str">
        <f>VLOOKUP(Table1[[#This Row],[Psoft No]],[1]Roster!$C$1:$AJ$1369,11,0)</f>
        <v>Saturday</v>
      </c>
      <c r="M1114" s="49" t="str">
        <f>VLOOKUP(Table1[[#This Row],[Psoft No]],[1]Roster!$C$1:$AJ$1369,12,0)</f>
        <v>Sunday</v>
      </c>
      <c r="N1114" s="49" t="s">
        <v>89</v>
      </c>
      <c r="O1114" s="49" t="s">
        <v>37</v>
      </c>
      <c r="P1114" s="11" t="s">
        <v>80</v>
      </c>
      <c r="Q1114" s="11" t="s">
        <v>81</v>
      </c>
      <c r="R1114" s="49" t="s">
        <v>2653</v>
      </c>
      <c r="S1114" s="11" t="s">
        <v>637</v>
      </c>
      <c r="T1114" s="126" t="str">
        <f>IF(COUNTIFS('DWD RAW File'!$E:$E,$B1114,'DWD RAW File'!$AF:$AF,$C$1)&gt;0, IF(COUNTIFS('DWD RAW File'!$E:$E,$B1114,'DWD RAW File'!$AF:$AF,$C$1,'DWD RAW File'!$AB:$AB,"Present")&gt;0,"6th Day OT","OFF"), IF(COUNTIFS('DWD RAW File'!$E:$E,$B1114,'DWD RAW File'!$AG:$AG,$C$1)&gt;0, IF(COUNTIFS('DWD RAW File'!$E:$E,$B1114,'DWD RAW File'!$AG:$AG,$C$1,'DWD RAW File'!$AB:$AB,"Present")&gt;0,"7th Day OT","OFF"), IF(COUNTIFS('DWD RAW File'!$E:$E,$B1114,'DWD RAW File'!$AB:$AB,"Present")&gt;0, "P", IF(COUNTIFS('DWD RAW File'!$E:$E,$B1114,'DWD RAW File'!$AB:$AB,"Not Present",'DWD RAW File'!$AK:$AK,"&lt;&gt;")&gt;0, _xlfn.XLOOKUP($B1114,'DWD RAW File'!$E:$E,'DWD RAW File'!$AK:$AK,""), IF(COUNTIFS('DWD RAW File'!$E:$E,$B1114,'DWD RAW File'!$AB:$AB,"Not Present",'DWD RAW File'!$AL:$AL,"&lt;&gt;")&gt;0, _xlfn.XLOOKUP($B1114,'DWD RAW File'!$E:$E,'DWD RAW File'!$AL:$AL,""), "AB")))))</f>
        <v>P</v>
      </c>
      <c r="U1114" s="97"/>
      <c r="V1114" s="51">
        <v>45936</v>
      </c>
      <c r="W1114" s="49" t="s">
        <v>1562</v>
      </c>
      <c r="X1114" s="121" t="str">
        <f>VLOOKUP(Table1[[#This Row],[Psoft No]],[2]Roster_1788384531598!$E$1:$AU$1334,28,0)</f>
        <v>Saturday</v>
      </c>
      <c r="Y1114" s="121" t="b">
        <f>Table1[[#This Row],[Column1]]=Table1[[#This Row],[OFF1]]</f>
        <v>1</v>
      </c>
    </row>
    <row r="1115" spans="1:25" ht="13" hidden="1" customHeight="1">
      <c r="A1115" s="11">
        <v>1110</v>
      </c>
      <c r="B1115" s="47">
        <v>205845555</v>
      </c>
      <c r="C1115" s="87" t="s">
        <v>2361</v>
      </c>
      <c r="D1115" s="11" t="s">
        <v>2362</v>
      </c>
      <c r="E1115" s="48" t="s">
        <v>31</v>
      </c>
      <c r="F1115" s="48" t="s">
        <v>74</v>
      </c>
      <c r="G1115" s="11" t="s">
        <v>64</v>
      </c>
      <c r="H1115" s="11" t="s">
        <v>75</v>
      </c>
      <c r="I1115" s="11">
        <v>1299</v>
      </c>
      <c r="J1115" s="49" t="str">
        <f>VLOOKUP(Table1[[#This Row],[Psoft No]],[1]Roster!$C$1:$AJ$1369,9,0)</f>
        <v>Day Shift</v>
      </c>
      <c r="K1115" s="49" t="s">
        <v>76</v>
      </c>
      <c r="L1115" s="49" t="str">
        <f>VLOOKUP(Table1[[#This Row],[Psoft No]],[1]Roster!$C$1:$AJ$1369,11,0)</f>
        <v>Monday</v>
      </c>
      <c r="M1115" s="49" t="str">
        <f>VLOOKUP(Table1[[#This Row],[Psoft No]],[1]Roster!$C$1:$AJ$1369,12,0)</f>
        <v>Tuesday</v>
      </c>
      <c r="N1115" s="49" t="s">
        <v>89</v>
      </c>
      <c r="O1115" s="49" t="s">
        <v>37</v>
      </c>
      <c r="P1115" s="11" t="s">
        <v>80</v>
      </c>
      <c r="Q1115" s="11" t="s">
        <v>90</v>
      </c>
      <c r="R1115" s="49" t="s">
        <v>642</v>
      </c>
      <c r="S1115" s="11" t="s">
        <v>1775</v>
      </c>
      <c r="T1115" s="126" t="s">
        <v>7</v>
      </c>
      <c r="U1115" s="97"/>
      <c r="V1115" s="51">
        <v>45894</v>
      </c>
      <c r="W1115" s="49" t="s">
        <v>1562</v>
      </c>
      <c r="X1115" s="121" t="str">
        <f>VLOOKUP(Table1[[#This Row],[Psoft No]],[2]Roster_1788384531598!$E$1:$AU$1334,28,0)</f>
        <v>Monday</v>
      </c>
      <c r="Y1115" s="121" t="b">
        <f>Table1[[#This Row],[Column1]]=Table1[[#This Row],[OFF1]]</f>
        <v>1</v>
      </c>
    </row>
    <row r="1116" spans="1:25" ht="13" hidden="1" customHeight="1">
      <c r="A1116" s="11">
        <v>1111</v>
      </c>
      <c r="B1116" s="47">
        <v>108019725</v>
      </c>
      <c r="C1116" s="87" t="s">
        <v>2303</v>
      </c>
      <c r="D1116" s="11" t="s">
        <v>2304</v>
      </c>
      <c r="E1116" s="48" t="s">
        <v>34</v>
      </c>
      <c r="F1116" s="48" t="s">
        <v>74</v>
      </c>
      <c r="G1116" s="11" t="s">
        <v>64</v>
      </c>
      <c r="H1116" s="11" t="s">
        <v>75</v>
      </c>
      <c r="I1116" s="11">
        <v>1299</v>
      </c>
      <c r="J1116" s="49" t="str">
        <f>VLOOKUP(Table1[[#This Row],[Psoft No]],[1]Roster!$C$1:$AJ$1369,9,0)</f>
        <v>Night Shift</v>
      </c>
      <c r="K1116" s="49" t="s">
        <v>76</v>
      </c>
      <c r="L1116" s="49" t="str">
        <f>VLOOKUP(Table1[[#This Row],[Psoft No]],[1]Roster!$C$1:$AJ$1369,11,0)</f>
        <v>Tuesday</v>
      </c>
      <c r="M1116" s="49" t="str">
        <f>VLOOKUP(Table1[[#This Row],[Psoft No]],[1]Roster!$C$1:$AJ$1369,12,0)</f>
        <v>Wednesday</v>
      </c>
      <c r="N1116" s="48" t="s">
        <v>97</v>
      </c>
      <c r="O1116" s="49" t="s">
        <v>37</v>
      </c>
      <c r="P1116" s="11" t="s">
        <v>80</v>
      </c>
      <c r="Q1116" s="11" t="s">
        <v>98</v>
      </c>
      <c r="R1116" s="11" t="s">
        <v>626</v>
      </c>
      <c r="S1116" s="11" t="s">
        <v>627</v>
      </c>
      <c r="T1116" s="126" t="str">
        <f>IF(COUNTIFS('DWD RAW File'!$E:$E,$B1116,'DWD RAW File'!$AF:$AF,$C$1)&gt;0, IF(COUNTIFS('DWD RAW File'!$E:$E,$B1116,'DWD RAW File'!$AF:$AF,$C$1,'DWD RAW File'!$AB:$AB,"Present")&gt;0,"6th Day OT","OFF"), IF(COUNTIFS('DWD RAW File'!$E:$E,$B1116,'DWD RAW File'!$AG:$AG,$C$1)&gt;0, IF(COUNTIFS('DWD RAW File'!$E:$E,$B1116,'DWD RAW File'!$AG:$AG,$C$1,'DWD RAW File'!$AB:$AB,"Present")&gt;0,"7th Day OT","OFF"), IF(COUNTIFS('DWD RAW File'!$E:$E,$B1116,'DWD RAW File'!$AB:$AB,"Present")&gt;0, "P", IF(COUNTIFS('DWD RAW File'!$E:$E,$B1116,'DWD RAW File'!$AB:$AB,"Not Present",'DWD RAW File'!$AK:$AK,"&lt;&gt;")&gt;0, _xlfn.XLOOKUP($B1116,'DWD RAW File'!$E:$E,'DWD RAW File'!$AK:$AK,""), IF(COUNTIFS('DWD RAW File'!$E:$E,$B1116,'DWD RAW File'!$AB:$AB,"Not Present",'DWD RAW File'!$AL:$AL,"&lt;&gt;")&gt;0, _xlfn.XLOOKUP($B1116,'DWD RAW File'!$E:$E,'DWD RAW File'!$AL:$AL,""), "AB")))))</f>
        <v>OFF</v>
      </c>
      <c r="U1116" s="97"/>
      <c r="V1116" s="51">
        <v>44757</v>
      </c>
      <c r="W1116" s="49" t="s">
        <v>1562</v>
      </c>
      <c r="X1116" s="121" t="str">
        <f>VLOOKUP(Table1[[#This Row],[Psoft No]],[2]Roster_1788384531598!$E$1:$AU$1334,28,0)</f>
        <v>Tuesday</v>
      </c>
      <c r="Y1116" s="121" t="b">
        <f>Table1[[#This Row],[Column1]]=Table1[[#This Row],[OFF1]]</f>
        <v>1</v>
      </c>
    </row>
    <row r="1117" spans="1:25" ht="13" hidden="1" customHeight="1">
      <c r="A1117" s="11">
        <v>1112</v>
      </c>
      <c r="B1117" s="47">
        <v>203908914</v>
      </c>
      <c r="C1117" s="87" t="s">
        <v>1262</v>
      </c>
      <c r="D1117" s="11" t="s">
        <v>1263</v>
      </c>
      <c r="E1117" s="48" t="s">
        <v>31</v>
      </c>
      <c r="F1117" s="48" t="s">
        <v>74</v>
      </c>
      <c r="G1117" s="11" t="s">
        <v>64</v>
      </c>
      <c r="H1117" s="11" t="s">
        <v>75</v>
      </c>
      <c r="I1117" s="11">
        <v>1299</v>
      </c>
      <c r="J1117" s="49" t="str">
        <f>VLOOKUP(Table1[[#This Row],[Psoft No]],[1]Roster!$C$1:$AJ$1369,9,0)</f>
        <v>Night Shift</v>
      </c>
      <c r="K1117" s="49" t="s">
        <v>76</v>
      </c>
      <c r="L1117" s="49" t="str">
        <f>VLOOKUP(Table1[[#This Row],[Psoft No]],[1]Roster!$C$1:$AJ$1369,11,0)</f>
        <v>Thursday</v>
      </c>
      <c r="M1117" s="49" t="str">
        <f>VLOOKUP(Table1[[#This Row],[Psoft No]],[1]Roster!$C$1:$AJ$1369,12,0)</f>
        <v>Friday</v>
      </c>
      <c r="N1117" s="48" t="s">
        <v>86</v>
      </c>
      <c r="O1117" s="49" t="s">
        <v>37</v>
      </c>
      <c r="P1117" s="11" t="s">
        <v>80</v>
      </c>
      <c r="Q1117" s="11" t="s">
        <v>90</v>
      </c>
      <c r="R1117" s="49" t="s">
        <v>642</v>
      </c>
      <c r="S1117" s="11" t="s">
        <v>1775</v>
      </c>
      <c r="T1117" s="126" t="str">
        <f>IF(COUNTIFS('DWD RAW File'!$E:$E,$B1117,'DWD RAW File'!$AF:$AF,$C$1)&gt;0, IF(COUNTIFS('DWD RAW File'!$E:$E,$B1117,'DWD RAW File'!$AF:$AF,$C$1,'DWD RAW File'!$AB:$AB,"Present")&gt;0,"6th Day OT","OFF"), IF(COUNTIFS('DWD RAW File'!$E:$E,$B1117,'DWD RAW File'!$AG:$AG,$C$1)&gt;0, IF(COUNTIFS('DWD RAW File'!$E:$E,$B1117,'DWD RAW File'!$AG:$AG,$C$1,'DWD RAW File'!$AB:$AB,"Present")&gt;0,"7th Day OT","OFF"), IF(COUNTIFS('DWD RAW File'!$E:$E,$B1117,'DWD RAW File'!$AB:$AB,"Present")&gt;0, "P", IF(COUNTIFS('DWD RAW File'!$E:$E,$B1117,'DWD RAW File'!$AB:$AB,"Not Present",'DWD RAW File'!$AK:$AK,"&lt;&gt;")&gt;0, _xlfn.XLOOKUP($B1117,'DWD RAW File'!$E:$E,'DWD RAW File'!$AK:$AK,""), IF(COUNTIFS('DWD RAW File'!$E:$E,$B1117,'DWD RAW File'!$AB:$AB,"Not Present",'DWD RAW File'!$AL:$AL,"&lt;&gt;")&gt;0, _xlfn.XLOOKUP($B1117,'DWD RAW File'!$E:$E,'DWD RAW File'!$AL:$AL,""), "AB")))))</f>
        <v>P</v>
      </c>
      <c r="U1117" s="97"/>
      <c r="V1117" s="51">
        <v>45537</v>
      </c>
      <c r="W1117" s="49" t="s">
        <v>1562</v>
      </c>
      <c r="X1117" s="121" t="str">
        <f>VLOOKUP(Table1[[#This Row],[Psoft No]],[2]Roster_1788384531598!$E$1:$AU$1334,28,0)</f>
        <v>Thursday</v>
      </c>
      <c r="Y1117" s="121" t="b">
        <f>Table1[[#This Row],[Column1]]=Table1[[#This Row],[OFF1]]</f>
        <v>1</v>
      </c>
    </row>
    <row r="1118" spans="1:25" ht="13" hidden="1" customHeight="1">
      <c r="A1118" s="11">
        <v>1113</v>
      </c>
      <c r="B1118" s="47">
        <v>204951311</v>
      </c>
      <c r="C1118" s="87" t="s">
        <v>2363</v>
      </c>
      <c r="D1118" s="11" t="s">
        <v>2364</v>
      </c>
      <c r="E1118" s="48" t="s">
        <v>31</v>
      </c>
      <c r="F1118" s="48" t="s">
        <v>74</v>
      </c>
      <c r="G1118" s="11" t="s">
        <v>64</v>
      </c>
      <c r="H1118" s="11" t="s">
        <v>75</v>
      </c>
      <c r="I1118" s="11">
        <v>1299</v>
      </c>
      <c r="J1118" s="49" t="str">
        <f>VLOOKUP(Table1[[#This Row],[Psoft No]],[1]Roster!$C$1:$AJ$1369,9,0)</f>
        <v>Day Shift</v>
      </c>
      <c r="K1118" s="49" t="s">
        <v>76</v>
      </c>
      <c r="L1118" s="49" t="str">
        <f>VLOOKUP(Table1[[#This Row],[Psoft No]],[1]Roster!$C$1:$AJ$1369,11,0)</f>
        <v>Monday</v>
      </c>
      <c r="M1118" s="49" t="str">
        <f>VLOOKUP(Table1[[#This Row],[Psoft No]],[1]Roster!$C$1:$AJ$1369,12,0)</f>
        <v>Tuesday</v>
      </c>
      <c r="N1118" s="48" t="s">
        <v>86</v>
      </c>
      <c r="O1118" s="49" t="s">
        <v>37</v>
      </c>
      <c r="P1118" s="11" t="s">
        <v>80</v>
      </c>
      <c r="Q1118" s="11" t="s">
        <v>90</v>
      </c>
      <c r="R1118" s="49" t="s">
        <v>642</v>
      </c>
      <c r="S1118" s="11" t="s">
        <v>1775</v>
      </c>
      <c r="T1118" s="126" t="str">
        <f>IF(COUNTIFS('DWD RAW File'!$E:$E,$B1118,'DWD RAW File'!$AF:$AF,$C$1)&gt;0, IF(COUNTIFS('DWD RAW File'!$E:$E,$B1118,'DWD RAW File'!$AF:$AF,$C$1,'DWD RAW File'!$AB:$AB,"Present")&gt;0,"6th Day OT","OFF"), IF(COUNTIFS('DWD RAW File'!$E:$E,$B1118,'DWD RAW File'!$AG:$AG,$C$1)&gt;0, IF(COUNTIFS('DWD RAW File'!$E:$E,$B1118,'DWD RAW File'!$AG:$AG,$C$1,'DWD RAW File'!$AB:$AB,"Present")&gt;0,"7th Day OT","OFF"), IF(COUNTIFS('DWD RAW File'!$E:$E,$B1118,'DWD RAW File'!$AB:$AB,"Present")&gt;0, "P", IF(COUNTIFS('DWD RAW File'!$E:$E,$B1118,'DWD RAW File'!$AB:$AB,"Not Present",'DWD RAW File'!$AK:$AK,"&lt;&gt;")&gt;0, _xlfn.XLOOKUP($B1118,'DWD RAW File'!$E:$E,'DWD RAW File'!$AK:$AK,""), IF(COUNTIFS('DWD RAW File'!$E:$E,$B1118,'DWD RAW File'!$AB:$AB,"Not Present",'DWD RAW File'!$AL:$AL,"&lt;&gt;")&gt;0, _xlfn.XLOOKUP($B1118,'DWD RAW File'!$E:$E,'DWD RAW File'!$AL:$AL,""), "AB")))))</f>
        <v>P</v>
      </c>
      <c r="U1118" s="97"/>
      <c r="V1118" s="51">
        <v>45719</v>
      </c>
      <c r="W1118" s="49" t="s">
        <v>1562</v>
      </c>
      <c r="X1118" s="121" t="str">
        <f>VLOOKUP(Table1[[#This Row],[Psoft No]],[2]Roster_1788384531598!$E$1:$AU$1334,28,0)</f>
        <v>Monday</v>
      </c>
      <c r="Y1118" s="121" t="b">
        <f>Table1[[#This Row],[Column1]]=Table1[[#This Row],[OFF1]]</f>
        <v>1</v>
      </c>
    </row>
    <row r="1119" spans="1:25" ht="13" hidden="1" customHeight="1">
      <c r="A1119" s="11">
        <v>1114</v>
      </c>
      <c r="B1119" s="47">
        <v>206137337</v>
      </c>
      <c r="C1119" s="87" t="s">
        <v>1264</v>
      </c>
      <c r="D1119" s="11" t="s">
        <v>1265</v>
      </c>
      <c r="E1119" s="48" t="s">
        <v>31</v>
      </c>
      <c r="F1119" s="48" t="s">
        <v>74</v>
      </c>
      <c r="G1119" s="11" t="s">
        <v>64</v>
      </c>
      <c r="H1119" s="11" t="s">
        <v>75</v>
      </c>
      <c r="I1119" s="11">
        <v>1299</v>
      </c>
      <c r="J1119" s="49" t="str">
        <f>VLOOKUP(Table1[[#This Row],[Psoft No]],[1]Roster!$C$1:$AJ$1369,9,0)</f>
        <v>Night Shift</v>
      </c>
      <c r="K1119" s="49" t="s">
        <v>76</v>
      </c>
      <c r="L1119" s="49" t="str">
        <f>VLOOKUP(Table1[[#This Row],[Psoft No]],[1]Roster!$C$1:$AJ$1369,11,0)</f>
        <v>Tuesday</v>
      </c>
      <c r="M1119" s="49" t="str">
        <f>VLOOKUP(Table1[[#This Row],[Psoft No]],[1]Roster!$C$1:$AJ$1369,12,0)</f>
        <v>Wednesday</v>
      </c>
      <c r="N1119" s="48" t="s">
        <v>79</v>
      </c>
      <c r="O1119" s="49" t="s">
        <v>37</v>
      </c>
      <c r="P1119" s="11" t="s">
        <v>80</v>
      </c>
      <c r="Q1119" s="11" t="s">
        <v>81</v>
      </c>
      <c r="R1119" s="49" t="s">
        <v>622</v>
      </c>
      <c r="S1119" s="11" t="s">
        <v>623</v>
      </c>
      <c r="T1119" s="126" t="str">
        <f>IF(COUNTIFS('DWD RAW File'!$E:$E,$B1119,'DWD RAW File'!$AF:$AF,$C$1)&gt;0, IF(COUNTIFS('DWD RAW File'!$E:$E,$B1119,'DWD RAW File'!$AF:$AF,$C$1,'DWD RAW File'!$AB:$AB,"Present")&gt;0,"6th Day OT","OFF"), IF(COUNTIFS('DWD RAW File'!$E:$E,$B1119,'DWD RAW File'!$AG:$AG,$C$1)&gt;0, IF(COUNTIFS('DWD RAW File'!$E:$E,$B1119,'DWD RAW File'!$AG:$AG,$C$1,'DWD RAW File'!$AB:$AB,"Present")&gt;0,"7th Day OT","OFF"), IF(COUNTIFS('DWD RAW File'!$E:$E,$B1119,'DWD RAW File'!$AB:$AB,"Present")&gt;0, "P", IF(COUNTIFS('DWD RAW File'!$E:$E,$B1119,'DWD RAW File'!$AB:$AB,"Not Present",'DWD RAW File'!$AK:$AK,"&lt;&gt;")&gt;0, _xlfn.XLOOKUP($B1119,'DWD RAW File'!$E:$E,'DWD RAW File'!$AK:$AK,""), IF(COUNTIFS('DWD RAW File'!$E:$E,$B1119,'DWD RAW File'!$AB:$AB,"Not Present",'DWD RAW File'!$AL:$AL,"&lt;&gt;")&gt;0, _xlfn.XLOOKUP($B1119,'DWD RAW File'!$E:$E,'DWD RAW File'!$AL:$AL,""), "AB")))))</f>
        <v>OFF</v>
      </c>
      <c r="U1119" s="97"/>
      <c r="V1119" s="51">
        <v>45929</v>
      </c>
      <c r="W1119" s="49" t="s">
        <v>1562</v>
      </c>
      <c r="X1119" s="121" t="str">
        <f>VLOOKUP(Table1[[#This Row],[Psoft No]],[2]Roster_1788384531598!$E$1:$AU$1334,28,0)</f>
        <v>Tuesday</v>
      </c>
      <c r="Y1119" s="121" t="b">
        <f>Table1[[#This Row],[Column1]]=Table1[[#This Row],[OFF1]]</f>
        <v>1</v>
      </c>
    </row>
    <row r="1120" spans="1:25" ht="13" hidden="1" customHeight="1">
      <c r="A1120" s="11">
        <v>1115</v>
      </c>
      <c r="B1120" s="47">
        <v>203512964</v>
      </c>
      <c r="C1120" s="87" t="s">
        <v>1266</v>
      </c>
      <c r="D1120" s="11" t="s">
        <v>1267</v>
      </c>
      <c r="E1120" s="48" t="s">
        <v>31</v>
      </c>
      <c r="F1120" s="48" t="s">
        <v>74</v>
      </c>
      <c r="G1120" s="11" t="s">
        <v>64</v>
      </c>
      <c r="H1120" s="11" t="s">
        <v>75</v>
      </c>
      <c r="I1120" s="11">
        <v>1299</v>
      </c>
      <c r="J1120" s="49" t="str">
        <f>VLOOKUP(Table1[[#This Row],[Psoft No]],[1]Roster!$C$1:$AJ$1369,9,0)</f>
        <v>Night Shift</v>
      </c>
      <c r="K1120" s="49" t="s">
        <v>76</v>
      </c>
      <c r="L1120" s="49" t="str">
        <f>VLOOKUP(Table1[[#This Row],[Psoft No]],[1]Roster!$C$1:$AJ$1369,11,0)</f>
        <v>Friday</v>
      </c>
      <c r="M1120" s="49" t="str">
        <f>VLOOKUP(Table1[[#This Row],[Psoft No]],[1]Roster!$C$1:$AJ$1369,12,0)</f>
        <v>Saturday</v>
      </c>
      <c r="N1120" s="48" t="s">
        <v>79</v>
      </c>
      <c r="O1120" s="49" t="s">
        <v>37</v>
      </c>
      <c r="P1120" s="11" t="s">
        <v>80</v>
      </c>
      <c r="Q1120" s="11" t="s">
        <v>81</v>
      </c>
      <c r="R1120" s="11" t="s">
        <v>1055</v>
      </c>
      <c r="S1120" s="11" t="s">
        <v>2651</v>
      </c>
      <c r="T1120" s="126" t="str">
        <f>IF(COUNTIFS('DWD RAW File'!$E:$E,$B1120,'DWD RAW File'!$AF:$AF,$C$1)&gt;0, IF(COUNTIFS('DWD RAW File'!$E:$E,$B1120,'DWD RAW File'!$AF:$AF,$C$1,'DWD RAW File'!$AB:$AB,"Present")&gt;0,"6th Day OT","OFF"), IF(COUNTIFS('DWD RAW File'!$E:$E,$B1120,'DWD RAW File'!$AG:$AG,$C$1)&gt;0, IF(COUNTIFS('DWD RAW File'!$E:$E,$B1120,'DWD RAW File'!$AG:$AG,$C$1,'DWD RAW File'!$AB:$AB,"Present")&gt;0,"7th Day OT","OFF"), IF(COUNTIFS('DWD RAW File'!$E:$E,$B1120,'DWD RAW File'!$AB:$AB,"Present")&gt;0, "P", IF(COUNTIFS('DWD RAW File'!$E:$E,$B1120,'DWD RAW File'!$AB:$AB,"Not Present",'DWD RAW File'!$AK:$AK,"&lt;&gt;")&gt;0, _xlfn.XLOOKUP($B1120,'DWD RAW File'!$E:$E,'DWD RAW File'!$AK:$AK,""), IF(COUNTIFS('DWD RAW File'!$E:$E,$B1120,'DWD RAW File'!$AB:$AB,"Not Present",'DWD RAW File'!$AL:$AL,"&lt;&gt;")&gt;0, _xlfn.XLOOKUP($B1120,'DWD RAW File'!$E:$E,'DWD RAW File'!$AL:$AL,""), "AB")))))</f>
        <v>P</v>
      </c>
      <c r="U1120" s="97"/>
      <c r="V1120" s="51">
        <v>45463</v>
      </c>
      <c r="W1120" s="49" t="s">
        <v>1562</v>
      </c>
      <c r="X1120" s="121" t="str">
        <f>VLOOKUP(Table1[[#This Row],[Psoft No]],[2]Roster_1788384531598!$E$1:$AU$1334,28,0)</f>
        <v>Friday</v>
      </c>
      <c r="Y1120" s="121" t="b">
        <f>Table1[[#This Row],[Column1]]=Table1[[#This Row],[OFF1]]</f>
        <v>1</v>
      </c>
    </row>
    <row r="1121" spans="1:25" ht="13" hidden="1" customHeight="1">
      <c r="A1121" s="11">
        <v>1116</v>
      </c>
      <c r="B1121" s="47">
        <v>203908343</v>
      </c>
      <c r="C1121" s="87" t="s">
        <v>2365</v>
      </c>
      <c r="D1121" s="11" t="s">
        <v>2366</v>
      </c>
      <c r="E1121" s="48" t="s">
        <v>31</v>
      </c>
      <c r="F1121" s="48" t="s">
        <v>74</v>
      </c>
      <c r="G1121" s="11" t="s">
        <v>64</v>
      </c>
      <c r="H1121" s="11" t="s">
        <v>75</v>
      </c>
      <c r="I1121" s="11">
        <v>1299</v>
      </c>
      <c r="J1121" s="49" t="str">
        <f>VLOOKUP(Table1[[#This Row],[Psoft No]],[1]Roster!$C$1:$AJ$1369,9,0)</f>
        <v>Night Shift</v>
      </c>
      <c r="K1121" s="49" t="s">
        <v>76</v>
      </c>
      <c r="L1121" s="49" t="str">
        <f>VLOOKUP(Table1[[#This Row],[Psoft No]],[1]Roster!$C$1:$AJ$1369,11,0)</f>
        <v>Wednesday</v>
      </c>
      <c r="M1121" s="49" t="str">
        <f>VLOOKUP(Table1[[#This Row],[Psoft No]],[1]Roster!$C$1:$AJ$1369,12,0)</f>
        <v>Thursday</v>
      </c>
      <c r="N1121" s="48" t="s">
        <v>86</v>
      </c>
      <c r="O1121" s="49" t="s">
        <v>37</v>
      </c>
      <c r="P1121" s="11" t="s">
        <v>80</v>
      </c>
      <c r="Q1121" s="11" t="s">
        <v>90</v>
      </c>
      <c r="R1121" s="11" t="s">
        <v>626</v>
      </c>
      <c r="S1121" s="11" t="s">
        <v>627</v>
      </c>
      <c r="T1121" s="126" t="str">
        <f>IF(COUNTIFS('DWD RAW File'!$E:$E,$B1121,'DWD RAW File'!$AF:$AF,$C$1)&gt;0, IF(COUNTIFS('DWD RAW File'!$E:$E,$B1121,'DWD RAW File'!$AF:$AF,$C$1,'DWD RAW File'!$AB:$AB,"Present")&gt;0,"6th Day OT","OFF"), IF(COUNTIFS('DWD RAW File'!$E:$E,$B1121,'DWD RAW File'!$AG:$AG,$C$1)&gt;0, IF(COUNTIFS('DWD RAW File'!$E:$E,$B1121,'DWD RAW File'!$AG:$AG,$C$1,'DWD RAW File'!$AB:$AB,"Present")&gt;0,"7th Day OT","OFF"), IF(COUNTIFS('DWD RAW File'!$E:$E,$B1121,'DWD RAW File'!$AB:$AB,"Present")&gt;0, "P", IF(COUNTIFS('DWD RAW File'!$E:$E,$B1121,'DWD RAW File'!$AB:$AB,"Not Present",'DWD RAW File'!$AK:$AK,"&lt;&gt;")&gt;0, _xlfn.XLOOKUP($B1121,'DWD RAW File'!$E:$E,'DWD RAW File'!$AK:$AK,""), IF(COUNTIFS('DWD RAW File'!$E:$E,$B1121,'DWD RAW File'!$AB:$AB,"Not Present",'DWD RAW File'!$AL:$AL,"&lt;&gt;")&gt;0, _xlfn.XLOOKUP($B1121,'DWD RAW File'!$E:$E,'DWD RAW File'!$AL:$AL,""), "AB")))))</f>
        <v>OFF</v>
      </c>
      <c r="U1121" s="97"/>
      <c r="V1121" s="51">
        <v>45537</v>
      </c>
      <c r="W1121" s="49" t="s">
        <v>1562</v>
      </c>
      <c r="X1121" s="121" t="str">
        <f>VLOOKUP(Table1[[#This Row],[Psoft No]],[2]Roster_1788384531598!$E$1:$AU$1334,28,0)</f>
        <v>Wednesday</v>
      </c>
      <c r="Y1121" s="121" t="b">
        <f>Table1[[#This Row],[Column1]]=Table1[[#This Row],[OFF1]]</f>
        <v>1</v>
      </c>
    </row>
    <row r="1122" spans="1:25" ht="13" hidden="1" customHeight="1">
      <c r="A1122" s="11">
        <v>1117</v>
      </c>
      <c r="B1122" s="47">
        <v>203881713</v>
      </c>
      <c r="C1122" s="87" t="s">
        <v>1268</v>
      </c>
      <c r="D1122" s="11" t="s">
        <v>1269</v>
      </c>
      <c r="E1122" s="48" t="s">
        <v>31</v>
      </c>
      <c r="F1122" s="48" t="s">
        <v>74</v>
      </c>
      <c r="G1122" s="11" t="s">
        <v>64</v>
      </c>
      <c r="H1122" s="11" t="s">
        <v>75</v>
      </c>
      <c r="I1122" s="11">
        <v>1299</v>
      </c>
      <c r="J1122" s="49" t="str">
        <f>VLOOKUP(Table1[[#This Row],[Psoft No]],[1]Roster!$C$1:$AJ$1369,9,0)</f>
        <v>Day Shift</v>
      </c>
      <c r="K1122" s="49" t="s">
        <v>76</v>
      </c>
      <c r="L1122" s="49" t="str">
        <f>VLOOKUP(Table1[[#This Row],[Psoft No]],[1]Roster!$C$1:$AJ$1369,11,0)</f>
        <v>Tuesday</v>
      </c>
      <c r="M1122" s="49" t="str">
        <f>VLOOKUP(Table1[[#This Row],[Psoft No]],[1]Roster!$C$1:$AJ$1369,12,0)</f>
        <v>Wednesday</v>
      </c>
      <c r="N1122" s="48" t="s">
        <v>79</v>
      </c>
      <c r="O1122" s="49" t="s">
        <v>37</v>
      </c>
      <c r="P1122" s="11" t="s">
        <v>80</v>
      </c>
      <c r="Q1122" s="11" t="s">
        <v>81</v>
      </c>
      <c r="R1122" s="49" t="s">
        <v>642</v>
      </c>
      <c r="S1122" s="11" t="s">
        <v>1775</v>
      </c>
      <c r="T1122" s="126" t="str">
        <f>IF(COUNTIFS('DWD RAW File'!$E:$E,$B1122,'DWD RAW File'!$AF:$AF,$C$1)&gt;0, IF(COUNTIFS('DWD RAW File'!$E:$E,$B1122,'DWD RAW File'!$AF:$AF,$C$1,'DWD RAW File'!$AB:$AB,"Present")&gt;0,"6th Day OT","OFF"), IF(COUNTIFS('DWD RAW File'!$E:$E,$B1122,'DWD RAW File'!$AG:$AG,$C$1)&gt;0, IF(COUNTIFS('DWD RAW File'!$E:$E,$B1122,'DWD RAW File'!$AG:$AG,$C$1,'DWD RAW File'!$AB:$AB,"Present")&gt;0,"7th Day OT","OFF"), IF(COUNTIFS('DWD RAW File'!$E:$E,$B1122,'DWD RAW File'!$AB:$AB,"Present")&gt;0, "P", IF(COUNTIFS('DWD RAW File'!$E:$E,$B1122,'DWD RAW File'!$AB:$AB,"Not Present",'DWD RAW File'!$AK:$AK,"&lt;&gt;")&gt;0, _xlfn.XLOOKUP($B1122,'DWD RAW File'!$E:$E,'DWD RAW File'!$AK:$AK,""), IF(COUNTIFS('DWD RAW File'!$E:$E,$B1122,'DWD RAW File'!$AB:$AB,"Not Present",'DWD RAW File'!$AL:$AL,"&lt;&gt;")&gt;0, _xlfn.XLOOKUP($B1122,'DWD RAW File'!$E:$E,'DWD RAW File'!$AL:$AL,""), "AB")))))</f>
        <v>OFF</v>
      </c>
      <c r="U1122" s="97"/>
      <c r="V1122" s="51">
        <v>45530</v>
      </c>
      <c r="W1122" s="49" t="s">
        <v>1562</v>
      </c>
      <c r="X1122" s="121" t="str">
        <f>VLOOKUP(Table1[[#This Row],[Psoft No]],[2]Roster_1788384531598!$E$1:$AU$1334,28,0)</f>
        <v>Tuesday</v>
      </c>
      <c r="Y1122" s="121" t="b">
        <f>Table1[[#This Row],[Column1]]=Table1[[#This Row],[OFF1]]</f>
        <v>1</v>
      </c>
    </row>
    <row r="1123" spans="1:25" ht="13" hidden="1" customHeight="1">
      <c r="A1123" s="11">
        <v>1118</v>
      </c>
      <c r="B1123" s="47">
        <v>206136735</v>
      </c>
      <c r="C1123" s="87" t="s">
        <v>2783</v>
      </c>
      <c r="D1123" s="11" t="s">
        <v>2784</v>
      </c>
      <c r="E1123" s="48" t="s">
        <v>31</v>
      </c>
      <c r="F1123" s="48" t="s">
        <v>74</v>
      </c>
      <c r="G1123" s="11" t="s">
        <v>64</v>
      </c>
      <c r="H1123" s="11" t="s">
        <v>75</v>
      </c>
      <c r="I1123" s="11">
        <v>1299</v>
      </c>
      <c r="J1123" s="49" t="str">
        <f>VLOOKUP(Table1[[#This Row],[Psoft No]],[1]Roster!$C$1:$AJ$1369,9,0)</f>
        <v>Night Shift</v>
      </c>
      <c r="K1123" s="11" t="s">
        <v>76</v>
      </c>
      <c r="L1123" s="49" t="str">
        <f>VLOOKUP(Table1[[#This Row],[Psoft No]],[1]Roster!$C$1:$AJ$1369,11,0)</f>
        <v>Monday</v>
      </c>
      <c r="M1123" s="49" t="str">
        <f>VLOOKUP(Table1[[#This Row],[Psoft No]],[1]Roster!$C$1:$AJ$1369,12,0)</f>
        <v>Tuesday</v>
      </c>
      <c r="N1123" s="11" t="s">
        <v>89</v>
      </c>
      <c r="O1123" s="11" t="s">
        <v>37</v>
      </c>
      <c r="P1123" s="11" t="s">
        <v>80</v>
      </c>
      <c r="Q1123" s="11" t="s">
        <v>96</v>
      </c>
      <c r="R1123" s="11" t="s">
        <v>1055</v>
      </c>
      <c r="S1123" s="11" t="s">
        <v>2651</v>
      </c>
      <c r="T1123" s="126" t="str">
        <f>IF(COUNTIFS('DWD RAW File'!$E:$E,$B1123,'DWD RAW File'!$AF:$AF,$C$1)&gt;0, IF(COUNTIFS('DWD RAW File'!$E:$E,$B1123,'DWD RAW File'!$AF:$AF,$C$1,'DWD RAW File'!$AB:$AB,"Present")&gt;0,"6th Day OT","OFF"), IF(COUNTIFS('DWD RAW File'!$E:$E,$B1123,'DWD RAW File'!$AG:$AG,$C$1)&gt;0, IF(COUNTIFS('DWD RAW File'!$E:$E,$B1123,'DWD RAW File'!$AG:$AG,$C$1,'DWD RAW File'!$AB:$AB,"Present")&gt;0,"7th Day OT","OFF"), IF(COUNTIFS('DWD RAW File'!$E:$E,$B1123,'DWD RAW File'!$AB:$AB,"Present")&gt;0, "P", IF(COUNTIFS('DWD RAW File'!$E:$E,$B1123,'DWD RAW File'!$AB:$AB,"Not Present",'DWD RAW File'!$AK:$AK,"&lt;&gt;")&gt;0, _xlfn.XLOOKUP($B1123,'DWD RAW File'!$E:$E,'DWD RAW File'!$AK:$AK,""), IF(COUNTIFS('DWD RAW File'!$E:$E,$B1123,'DWD RAW File'!$AB:$AB,"Not Present",'DWD RAW File'!$AL:$AL,"&lt;&gt;")&gt;0, _xlfn.XLOOKUP($B1123,'DWD RAW File'!$E:$E,'DWD RAW File'!$AL:$AL,""), "AB")))))</f>
        <v>P</v>
      </c>
      <c r="U1123" s="97"/>
      <c r="V1123" s="51">
        <v>46238</v>
      </c>
      <c r="W1123" s="11" t="s">
        <v>1564</v>
      </c>
      <c r="X1123" s="121" t="str">
        <f>VLOOKUP(Table1[[#This Row],[Psoft No]],[2]Roster_1788384531598!$E$1:$AU$1334,28,0)</f>
        <v>Monday</v>
      </c>
      <c r="Y1123" s="121" t="b">
        <f>Table1[[#This Row],[Column1]]=Table1[[#This Row],[OFF1]]</f>
        <v>1</v>
      </c>
    </row>
    <row r="1124" spans="1:25" ht="13" hidden="1" customHeight="1">
      <c r="A1124" s="11">
        <v>1119</v>
      </c>
      <c r="B1124" s="47">
        <v>203341958</v>
      </c>
      <c r="C1124" s="87" t="s">
        <v>1594</v>
      </c>
      <c r="D1124" s="11" t="s">
        <v>1270</v>
      </c>
      <c r="E1124" s="48" t="s">
        <v>31</v>
      </c>
      <c r="F1124" s="48" t="s">
        <v>74</v>
      </c>
      <c r="G1124" s="11" t="s">
        <v>64</v>
      </c>
      <c r="H1124" s="11" t="s">
        <v>75</v>
      </c>
      <c r="I1124" s="11">
        <v>1299</v>
      </c>
      <c r="J1124" s="49" t="str">
        <f>VLOOKUP(Table1[[#This Row],[Psoft No]],[1]Roster!$C$1:$AJ$1369,9,0)</f>
        <v>Day Shift</v>
      </c>
      <c r="K1124" s="49" t="s">
        <v>76</v>
      </c>
      <c r="L1124" s="49" t="str">
        <f>VLOOKUP(Table1[[#This Row],[Psoft No]],[1]Roster!$C$1:$AJ$1369,11,0)</f>
        <v>Friday</v>
      </c>
      <c r="M1124" s="49" t="str">
        <f>VLOOKUP(Table1[[#This Row],[Psoft No]],[1]Roster!$C$1:$AJ$1369,12,0)</f>
        <v>Saturday</v>
      </c>
      <c r="N1124" s="48" t="s">
        <v>86</v>
      </c>
      <c r="O1124" s="49" t="s">
        <v>37</v>
      </c>
      <c r="P1124" s="11" t="s">
        <v>80</v>
      </c>
      <c r="Q1124" s="11" t="s">
        <v>99</v>
      </c>
      <c r="R1124" s="11" t="s">
        <v>626</v>
      </c>
      <c r="S1124" s="11" t="s">
        <v>627</v>
      </c>
      <c r="T1124" s="126" t="str">
        <f>IF(COUNTIFS('DWD RAW File'!$E:$E,$B1124,'DWD RAW File'!$AF:$AF,$C$1)&gt;0, IF(COUNTIFS('DWD RAW File'!$E:$E,$B1124,'DWD RAW File'!$AF:$AF,$C$1,'DWD RAW File'!$AB:$AB,"Present")&gt;0,"6th Day OT","OFF"), IF(COUNTIFS('DWD RAW File'!$E:$E,$B1124,'DWD RAW File'!$AG:$AG,$C$1)&gt;0, IF(COUNTIFS('DWD RAW File'!$E:$E,$B1124,'DWD RAW File'!$AG:$AG,$C$1,'DWD RAW File'!$AB:$AB,"Present")&gt;0,"7th Day OT","OFF"), IF(COUNTIFS('DWD RAW File'!$E:$E,$B1124,'DWD RAW File'!$AB:$AB,"Present")&gt;0, "P", IF(COUNTIFS('DWD RAW File'!$E:$E,$B1124,'DWD RAW File'!$AB:$AB,"Not Present",'DWD RAW File'!$AK:$AK,"&lt;&gt;")&gt;0, _xlfn.XLOOKUP($B1124,'DWD RAW File'!$E:$E,'DWD RAW File'!$AK:$AK,""), IF(COUNTIFS('DWD RAW File'!$E:$E,$B1124,'DWD RAW File'!$AB:$AB,"Not Present",'DWD RAW File'!$AL:$AL,"&lt;&gt;")&gt;0, _xlfn.XLOOKUP($B1124,'DWD RAW File'!$E:$E,'DWD RAW File'!$AL:$AL,""), "AB")))))</f>
        <v>P</v>
      </c>
      <c r="U1124" s="97"/>
      <c r="V1124" s="51">
        <v>45432</v>
      </c>
      <c r="W1124" s="49" t="s">
        <v>1563</v>
      </c>
      <c r="X1124" s="121" t="str">
        <f>VLOOKUP(Table1[[#This Row],[Psoft No]],[2]Roster_1788384531598!$E$1:$AU$1334,28,0)</f>
        <v>Friday</v>
      </c>
      <c r="Y1124" s="121" t="b">
        <f>Table1[[#This Row],[Column1]]=Table1[[#This Row],[OFF1]]</f>
        <v>1</v>
      </c>
    </row>
    <row r="1125" spans="1:25" ht="13" hidden="1" customHeight="1">
      <c r="A1125" s="11">
        <v>1120</v>
      </c>
      <c r="B1125" s="47">
        <v>203965408</v>
      </c>
      <c r="C1125" s="87" t="s">
        <v>1271</v>
      </c>
      <c r="D1125" s="11" t="s">
        <v>1272</v>
      </c>
      <c r="E1125" s="48" t="s">
        <v>31</v>
      </c>
      <c r="F1125" s="48" t="s">
        <v>74</v>
      </c>
      <c r="G1125" s="11" t="s">
        <v>64</v>
      </c>
      <c r="H1125" s="11" t="s">
        <v>75</v>
      </c>
      <c r="I1125" s="11">
        <v>1299</v>
      </c>
      <c r="J1125" s="49" t="str">
        <f>VLOOKUP(Table1[[#This Row],[Psoft No]],[1]Roster!$C$1:$AJ$1369,9,0)</f>
        <v>Night Shift</v>
      </c>
      <c r="K1125" s="49" t="s">
        <v>76</v>
      </c>
      <c r="L1125" s="49" t="str">
        <f>VLOOKUP(Table1[[#This Row],[Psoft No]],[1]Roster!$C$1:$AJ$1369,11,0)</f>
        <v>Monday</v>
      </c>
      <c r="M1125" s="49" t="str">
        <f>VLOOKUP(Table1[[#This Row],[Psoft No]],[1]Roster!$C$1:$AJ$1369,12,0)</f>
        <v>Tuesday</v>
      </c>
      <c r="N1125" s="48" t="s">
        <v>79</v>
      </c>
      <c r="O1125" s="49" t="s">
        <v>37</v>
      </c>
      <c r="P1125" s="11" t="s">
        <v>80</v>
      </c>
      <c r="Q1125" s="11" t="s">
        <v>81</v>
      </c>
      <c r="R1125" s="11" t="s">
        <v>634</v>
      </c>
      <c r="S1125" s="11" t="s">
        <v>2652</v>
      </c>
      <c r="T1125" s="126" t="str">
        <f>IF(COUNTIFS('DWD RAW File'!$E:$E,$B1125,'DWD RAW File'!$AF:$AF,$C$1)&gt;0, IF(COUNTIFS('DWD RAW File'!$E:$E,$B1125,'DWD RAW File'!$AF:$AF,$C$1,'DWD RAW File'!$AB:$AB,"Present")&gt;0,"6th Day OT","OFF"), IF(COUNTIFS('DWD RAW File'!$E:$E,$B1125,'DWD RAW File'!$AG:$AG,$C$1)&gt;0, IF(COUNTIFS('DWD RAW File'!$E:$E,$B1125,'DWD RAW File'!$AG:$AG,$C$1,'DWD RAW File'!$AB:$AB,"Present")&gt;0,"7th Day OT","OFF"), IF(COUNTIFS('DWD RAW File'!$E:$E,$B1125,'DWD RAW File'!$AB:$AB,"Present")&gt;0, "P", IF(COUNTIFS('DWD RAW File'!$E:$E,$B1125,'DWD RAW File'!$AB:$AB,"Not Present",'DWD RAW File'!$AK:$AK,"&lt;&gt;")&gt;0, _xlfn.XLOOKUP($B1125,'DWD RAW File'!$E:$E,'DWD RAW File'!$AK:$AK,""), IF(COUNTIFS('DWD RAW File'!$E:$E,$B1125,'DWD RAW File'!$AB:$AB,"Not Present",'DWD RAW File'!$AL:$AL,"&lt;&gt;")&gt;0, _xlfn.XLOOKUP($B1125,'DWD RAW File'!$E:$E,'DWD RAW File'!$AL:$AL,""), "AB")))))</f>
        <v>P</v>
      </c>
      <c r="U1125" s="97"/>
      <c r="V1125" s="51">
        <v>45544</v>
      </c>
      <c r="W1125" s="49" t="s">
        <v>1562</v>
      </c>
      <c r="X1125" s="121" t="str">
        <f>VLOOKUP(Table1[[#This Row],[Psoft No]],[2]Roster_1788384531598!$E$1:$AU$1334,28,0)</f>
        <v>Monday</v>
      </c>
      <c r="Y1125" s="121" t="b">
        <f>Table1[[#This Row],[Column1]]=Table1[[#This Row],[OFF1]]</f>
        <v>1</v>
      </c>
    </row>
    <row r="1126" spans="1:25" ht="13" hidden="1" customHeight="1">
      <c r="A1126" s="11">
        <v>1121</v>
      </c>
      <c r="B1126" s="90">
        <v>203993454</v>
      </c>
      <c r="C1126" s="47" t="s">
        <v>2746</v>
      </c>
      <c r="D1126" s="87" t="s">
        <v>2747</v>
      </c>
      <c r="E1126" s="48" t="s">
        <v>31</v>
      </c>
      <c r="F1126" s="48" t="s">
        <v>74</v>
      </c>
      <c r="G1126" s="11" t="s">
        <v>64</v>
      </c>
      <c r="H1126" s="11" t="s">
        <v>75</v>
      </c>
      <c r="I1126" s="11">
        <v>1299</v>
      </c>
      <c r="J1126" s="49" t="str">
        <f>VLOOKUP(Table1[[#This Row],[Psoft No]],[1]Roster!$C$1:$AJ$1369,9,0)</f>
        <v>Night Shift</v>
      </c>
      <c r="K1126" s="49" t="s">
        <v>76</v>
      </c>
      <c r="L1126" s="49" t="str">
        <f>VLOOKUP(Table1[[#This Row],[Psoft No]],[1]Roster!$C$1:$AJ$1369,11,0)</f>
        <v>Thursday</v>
      </c>
      <c r="M1126" s="49" t="str">
        <f>VLOOKUP(Table1[[#This Row],[Psoft No]],[1]Roster!$C$1:$AJ$1369,12,0)</f>
        <v>Friday</v>
      </c>
      <c r="N1126" s="48" t="s">
        <v>86</v>
      </c>
      <c r="O1126" s="49" t="s">
        <v>37</v>
      </c>
      <c r="P1126" s="11" t="s">
        <v>80</v>
      </c>
      <c r="Q1126" s="11" t="s">
        <v>90</v>
      </c>
      <c r="R1126" s="11" t="s">
        <v>2773</v>
      </c>
      <c r="S1126" s="11" t="s">
        <v>2774</v>
      </c>
      <c r="T1126" s="126" t="str">
        <f>IF(COUNTIFS('DWD RAW File'!$E:$E,$B1126,'DWD RAW File'!$AF:$AF,$C$1)&gt;0, IF(COUNTIFS('DWD RAW File'!$E:$E,$B1126,'DWD RAW File'!$AF:$AF,$C$1,'DWD RAW File'!$AB:$AB,"Present")&gt;0,"6th Day OT","OFF"), IF(COUNTIFS('DWD RAW File'!$E:$E,$B1126,'DWD RAW File'!$AG:$AG,$C$1)&gt;0, IF(COUNTIFS('DWD RAW File'!$E:$E,$B1126,'DWD RAW File'!$AG:$AG,$C$1,'DWD RAW File'!$AB:$AB,"Present")&gt;0,"7th Day OT","OFF"), IF(COUNTIFS('DWD RAW File'!$E:$E,$B1126,'DWD RAW File'!$AB:$AB,"Present")&gt;0, "P", IF(COUNTIFS('DWD RAW File'!$E:$E,$B1126,'DWD RAW File'!$AB:$AB,"Not Present",'DWD RAW File'!$AK:$AK,"&lt;&gt;")&gt;0, _xlfn.XLOOKUP($B1126,'DWD RAW File'!$E:$E,'DWD RAW File'!$AK:$AK,""), IF(COUNTIFS('DWD RAW File'!$E:$E,$B1126,'DWD RAW File'!$AB:$AB,"Not Present",'DWD RAW File'!$AL:$AL,"&lt;&gt;")&gt;0, _xlfn.XLOOKUP($B1126,'DWD RAW File'!$E:$E,'DWD RAW File'!$AL:$AL,""), "AB")))))</f>
        <v>P</v>
      </c>
      <c r="U1126" s="97"/>
      <c r="V1126" s="51">
        <v>45551</v>
      </c>
      <c r="W1126" s="49" t="s">
        <v>1562</v>
      </c>
      <c r="X1126" s="121" t="str">
        <f>VLOOKUP(Table1[[#This Row],[Psoft No]],[2]Roster_1788384531598!$E$1:$AU$1334,28,0)</f>
        <v>Thursday</v>
      </c>
      <c r="Y1126" s="121" t="b">
        <f>Table1[[#This Row],[Column1]]=Table1[[#This Row],[OFF1]]</f>
        <v>1</v>
      </c>
    </row>
    <row r="1127" spans="1:25" ht="13" hidden="1" customHeight="1">
      <c r="A1127" s="11">
        <v>1122</v>
      </c>
      <c r="B1127" s="47">
        <v>203965497</v>
      </c>
      <c r="C1127" s="87" t="s">
        <v>1273</v>
      </c>
      <c r="D1127" s="11" t="s">
        <v>1274</v>
      </c>
      <c r="E1127" s="48" t="s">
        <v>31</v>
      </c>
      <c r="F1127" s="48" t="s">
        <v>74</v>
      </c>
      <c r="G1127" s="11" t="s">
        <v>64</v>
      </c>
      <c r="H1127" s="11" t="s">
        <v>75</v>
      </c>
      <c r="I1127" s="11">
        <v>1299</v>
      </c>
      <c r="J1127" s="49" t="str">
        <f>VLOOKUP(Table1[[#This Row],[Psoft No]],[1]Roster!$C$1:$AJ$1369,9,0)</f>
        <v>Day Shift</v>
      </c>
      <c r="K1127" s="49" t="s">
        <v>76</v>
      </c>
      <c r="L1127" s="49" t="str">
        <f>VLOOKUP(Table1[[#This Row],[Psoft No]],[1]Roster!$C$1:$AJ$1369,11,0)</f>
        <v>Sunday</v>
      </c>
      <c r="M1127" s="49" t="str">
        <f>VLOOKUP(Table1[[#This Row],[Psoft No]],[1]Roster!$C$1:$AJ$1369,12,0)</f>
        <v>Monday</v>
      </c>
      <c r="N1127" s="48" t="s">
        <v>79</v>
      </c>
      <c r="O1127" s="49" t="s">
        <v>37</v>
      </c>
      <c r="P1127" s="11" t="s">
        <v>80</v>
      </c>
      <c r="Q1127" s="11" t="s">
        <v>81</v>
      </c>
      <c r="R1127" s="11" t="s">
        <v>1055</v>
      </c>
      <c r="S1127" s="11" t="s">
        <v>2651</v>
      </c>
      <c r="T1127" s="126" t="str">
        <f>IF(COUNTIFS('DWD RAW File'!$E:$E,$B1127,'DWD RAW File'!$AF:$AF,$C$1)&gt;0, IF(COUNTIFS('DWD RAW File'!$E:$E,$B1127,'DWD RAW File'!$AF:$AF,$C$1,'DWD RAW File'!$AB:$AB,"Present")&gt;0,"6th Day OT","OFF"), IF(COUNTIFS('DWD RAW File'!$E:$E,$B1127,'DWD RAW File'!$AG:$AG,$C$1)&gt;0, IF(COUNTIFS('DWD RAW File'!$E:$E,$B1127,'DWD RAW File'!$AG:$AG,$C$1,'DWD RAW File'!$AB:$AB,"Present")&gt;0,"7th Day OT","OFF"), IF(COUNTIFS('DWD RAW File'!$E:$E,$B1127,'DWD RAW File'!$AB:$AB,"Present")&gt;0, "P", IF(COUNTIFS('DWD RAW File'!$E:$E,$B1127,'DWD RAW File'!$AB:$AB,"Not Present",'DWD RAW File'!$AK:$AK,"&lt;&gt;")&gt;0, _xlfn.XLOOKUP($B1127,'DWD RAW File'!$E:$E,'DWD RAW File'!$AK:$AK,""), IF(COUNTIFS('DWD RAW File'!$E:$E,$B1127,'DWD RAW File'!$AB:$AB,"Not Present",'DWD RAW File'!$AL:$AL,"&lt;&gt;")&gt;0, _xlfn.XLOOKUP($B1127,'DWD RAW File'!$E:$E,'DWD RAW File'!$AL:$AL,""), "AB")))))</f>
        <v>P</v>
      </c>
      <c r="U1127" s="97"/>
      <c r="V1127" s="51">
        <v>45544</v>
      </c>
      <c r="W1127" s="49" t="s">
        <v>1562</v>
      </c>
      <c r="X1127" s="121" t="str">
        <f>VLOOKUP(Table1[[#This Row],[Psoft No]],[2]Roster_1788384531598!$E$1:$AU$1334,28,0)</f>
        <v>Sunday</v>
      </c>
      <c r="Y1127" s="121" t="b">
        <f>Table1[[#This Row],[Column1]]=Table1[[#This Row],[OFF1]]</f>
        <v>1</v>
      </c>
    </row>
    <row r="1128" spans="1:25" ht="13" hidden="1" customHeight="1">
      <c r="A1128" s="11">
        <v>1123</v>
      </c>
      <c r="B1128" s="47">
        <v>204116445</v>
      </c>
      <c r="C1128" s="87" t="s">
        <v>1275</v>
      </c>
      <c r="D1128" s="11" t="s">
        <v>1276</v>
      </c>
      <c r="E1128" s="48" t="s">
        <v>31</v>
      </c>
      <c r="F1128" s="48" t="s">
        <v>74</v>
      </c>
      <c r="G1128" s="11" t="s">
        <v>64</v>
      </c>
      <c r="H1128" s="11" t="s">
        <v>75</v>
      </c>
      <c r="I1128" s="11">
        <v>1299</v>
      </c>
      <c r="J1128" s="49" t="str">
        <f>VLOOKUP(Table1[[#This Row],[Psoft No]],[1]Roster!$C$1:$AJ$1369,9,0)</f>
        <v>Night Shift</v>
      </c>
      <c r="K1128" s="49" t="s">
        <v>76</v>
      </c>
      <c r="L1128" s="49" t="str">
        <f>VLOOKUP(Table1[[#This Row],[Psoft No]],[1]Roster!$C$1:$AJ$1369,11,0)</f>
        <v>Sunday</v>
      </c>
      <c r="M1128" s="49" t="str">
        <f>VLOOKUP(Table1[[#This Row],[Psoft No]],[1]Roster!$C$1:$AJ$1369,12,0)</f>
        <v>Monday</v>
      </c>
      <c r="N1128" s="48" t="s">
        <v>86</v>
      </c>
      <c r="O1128" s="49" t="s">
        <v>37</v>
      </c>
      <c r="P1128" s="11" t="s">
        <v>80</v>
      </c>
      <c r="Q1128" s="11" t="s">
        <v>87</v>
      </c>
      <c r="R1128" s="11" t="s">
        <v>1055</v>
      </c>
      <c r="S1128" s="11" t="s">
        <v>2651</v>
      </c>
      <c r="T1128" s="126" t="str">
        <f>IF(COUNTIFS('DWD RAW File'!$E:$E,$B1128,'DWD RAW File'!$AF:$AF,$C$1)&gt;0, IF(COUNTIFS('DWD RAW File'!$E:$E,$B1128,'DWD RAW File'!$AF:$AF,$C$1,'DWD RAW File'!$AB:$AB,"Present")&gt;0,"6th Day OT","OFF"), IF(COUNTIFS('DWD RAW File'!$E:$E,$B1128,'DWD RAW File'!$AG:$AG,$C$1)&gt;0, IF(COUNTIFS('DWD RAW File'!$E:$E,$B1128,'DWD RAW File'!$AG:$AG,$C$1,'DWD RAW File'!$AB:$AB,"Present")&gt;0,"7th Day OT","OFF"), IF(COUNTIFS('DWD RAW File'!$E:$E,$B1128,'DWD RAW File'!$AB:$AB,"Present")&gt;0, "P", IF(COUNTIFS('DWD RAW File'!$E:$E,$B1128,'DWD RAW File'!$AB:$AB,"Not Present",'DWD RAW File'!$AK:$AK,"&lt;&gt;")&gt;0, _xlfn.XLOOKUP($B1128,'DWD RAW File'!$E:$E,'DWD RAW File'!$AK:$AK,""), IF(COUNTIFS('DWD RAW File'!$E:$E,$B1128,'DWD RAW File'!$AB:$AB,"Not Present",'DWD RAW File'!$AL:$AL,"&lt;&gt;")&gt;0, _xlfn.XLOOKUP($B1128,'DWD RAW File'!$E:$E,'DWD RAW File'!$AL:$AL,""), "AB")))))</f>
        <v>P</v>
      </c>
      <c r="U1128" s="97"/>
      <c r="V1128" s="51">
        <v>45561</v>
      </c>
      <c r="W1128" s="49" t="s">
        <v>1561</v>
      </c>
      <c r="X1128" s="121" t="str">
        <f>VLOOKUP(Table1[[#This Row],[Psoft No]],[2]Roster_1788384531598!$E$1:$AU$1334,28,0)</f>
        <v>Sunday</v>
      </c>
      <c r="Y1128" s="121" t="b">
        <f>Table1[[#This Row],[Column1]]=Table1[[#This Row],[OFF1]]</f>
        <v>1</v>
      </c>
    </row>
    <row r="1129" spans="1:25" ht="13" hidden="1" customHeight="1">
      <c r="A1129" s="11">
        <v>1124</v>
      </c>
      <c r="B1129" s="47">
        <v>204095447</v>
      </c>
      <c r="C1129" s="87" t="s">
        <v>1277</v>
      </c>
      <c r="D1129" s="11" t="s">
        <v>1278</v>
      </c>
      <c r="E1129" s="48" t="s">
        <v>31</v>
      </c>
      <c r="F1129" s="48" t="s">
        <v>74</v>
      </c>
      <c r="G1129" s="11" t="s">
        <v>64</v>
      </c>
      <c r="H1129" s="11" t="s">
        <v>75</v>
      </c>
      <c r="I1129" s="11">
        <v>1299</v>
      </c>
      <c r="J1129" s="49" t="str">
        <f>VLOOKUP(Table1[[#This Row],[Psoft No]],[1]Roster!$C$1:$AJ$1369,9,0)</f>
        <v>Night Shift</v>
      </c>
      <c r="K1129" s="49" t="s">
        <v>76</v>
      </c>
      <c r="L1129" s="49" t="str">
        <f>VLOOKUP(Table1[[#This Row],[Psoft No]],[1]Roster!$C$1:$AJ$1369,11,0)</f>
        <v>Monday</v>
      </c>
      <c r="M1129" s="49" t="str">
        <f>VLOOKUP(Table1[[#This Row],[Psoft No]],[1]Roster!$C$1:$AJ$1369,12,0)</f>
        <v>Tuesday</v>
      </c>
      <c r="N1129" s="48" t="s">
        <v>86</v>
      </c>
      <c r="O1129" s="49" t="s">
        <v>37</v>
      </c>
      <c r="P1129" s="11" t="s">
        <v>80</v>
      </c>
      <c r="Q1129" s="11" t="s">
        <v>87</v>
      </c>
      <c r="R1129" s="11" t="s">
        <v>1055</v>
      </c>
      <c r="S1129" s="11" t="s">
        <v>2651</v>
      </c>
      <c r="T1129" s="126" t="str">
        <f>IF(COUNTIFS('DWD RAW File'!$E:$E,$B1129,'DWD RAW File'!$AF:$AF,$C$1)&gt;0, IF(COUNTIFS('DWD RAW File'!$E:$E,$B1129,'DWD RAW File'!$AF:$AF,$C$1,'DWD RAW File'!$AB:$AB,"Present")&gt;0,"6th Day OT","OFF"), IF(COUNTIFS('DWD RAW File'!$E:$E,$B1129,'DWD RAW File'!$AG:$AG,$C$1)&gt;0, IF(COUNTIFS('DWD RAW File'!$E:$E,$B1129,'DWD RAW File'!$AG:$AG,$C$1,'DWD RAW File'!$AB:$AB,"Present")&gt;0,"7th Day OT","OFF"), IF(COUNTIFS('DWD RAW File'!$E:$E,$B1129,'DWD RAW File'!$AB:$AB,"Present")&gt;0, "P", IF(COUNTIFS('DWD RAW File'!$E:$E,$B1129,'DWD RAW File'!$AB:$AB,"Not Present",'DWD RAW File'!$AK:$AK,"&lt;&gt;")&gt;0, _xlfn.XLOOKUP($B1129,'DWD RAW File'!$E:$E,'DWD RAW File'!$AK:$AK,""), IF(COUNTIFS('DWD RAW File'!$E:$E,$B1129,'DWD RAW File'!$AB:$AB,"Not Present",'DWD RAW File'!$AL:$AL,"&lt;&gt;")&gt;0, _xlfn.XLOOKUP($B1129,'DWD RAW File'!$E:$E,'DWD RAW File'!$AL:$AL,""), "AB")))))</f>
        <v>P</v>
      </c>
      <c r="U1129" s="97"/>
      <c r="V1129" s="51">
        <v>45561</v>
      </c>
      <c r="W1129" s="49" t="s">
        <v>1563</v>
      </c>
      <c r="X1129" s="121" t="str">
        <f>VLOOKUP(Table1[[#This Row],[Psoft No]],[2]Roster_1788384531598!$E$1:$AU$1334,28,0)</f>
        <v>Monday</v>
      </c>
      <c r="Y1129" s="121" t="b">
        <f>Table1[[#This Row],[Column1]]=Table1[[#This Row],[OFF1]]</f>
        <v>1</v>
      </c>
    </row>
    <row r="1130" spans="1:25" ht="13" hidden="1" customHeight="1">
      <c r="A1130" s="11">
        <v>1125</v>
      </c>
      <c r="B1130" s="47">
        <v>206137339</v>
      </c>
      <c r="C1130" s="87" t="s">
        <v>1279</v>
      </c>
      <c r="D1130" s="11" t="s">
        <v>1280</v>
      </c>
      <c r="E1130" s="48" t="s">
        <v>31</v>
      </c>
      <c r="F1130" s="48" t="s">
        <v>74</v>
      </c>
      <c r="G1130" s="11" t="s">
        <v>64</v>
      </c>
      <c r="H1130" s="11" t="s">
        <v>75</v>
      </c>
      <c r="I1130" s="11">
        <v>1299</v>
      </c>
      <c r="J1130" s="49" t="str">
        <f>VLOOKUP(Table1[[#This Row],[Psoft No]],[1]Roster!$C$1:$AJ$1369,9,0)</f>
        <v>Night Shift</v>
      </c>
      <c r="K1130" s="49" t="s">
        <v>76</v>
      </c>
      <c r="L1130" s="49" t="str">
        <f>VLOOKUP(Table1[[#This Row],[Psoft No]],[1]Roster!$C$1:$AJ$1369,11,0)</f>
        <v>Wednesday</v>
      </c>
      <c r="M1130" s="49" t="str">
        <f>VLOOKUP(Table1[[#This Row],[Psoft No]],[1]Roster!$C$1:$AJ$1369,12,0)</f>
        <v>Thursday</v>
      </c>
      <c r="N1130" s="48" t="s">
        <v>79</v>
      </c>
      <c r="O1130" s="49" t="s">
        <v>37</v>
      </c>
      <c r="P1130" s="11" t="s">
        <v>80</v>
      </c>
      <c r="Q1130" s="11" t="s">
        <v>81</v>
      </c>
      <c r="R1130" s="49" t="s">
        <v>622</v>
      </c>
      <c r="S1130" s="11" t="s">
        <v>623</v>
      </c>
      <c r="T1130" s="126" t="str">
        <f>IF(COUNTIFS('DWD RAW File'!$E:$E,$B1130,'DWD RAW File'!$AF:$AF,$C$1)&gt;0, IF(COUNTIFS('DWD RAW File'!$E:$E,$B1130,'DWD RAW File'!$AF:$AF,$C$1,'DWD RAW File'!$AB:$AB,"Present")&gt;0,"6th Day OT","OFF"), IF(COUNTIFS('DWD RAW File'!$E:$E,$B1130,'DWD RAW File'!$AG:$AG,$C$1)&gt;0, IF(COUNTIFS('DWD RAW File'!$E:$E,$B1130,'DWD RAW File'!$AG:$AG,$C$1,'DWD RAW File'!$AB:$AB,"Present")&gt;0,"7th Day OT","OFF"), IF(COUNTIFS('DWD RAW File'!$E:$E,$B1130,'DWD RAW File'!$AB:$AB,"Present")&gt;0, "P", IF(COUNTIFS('DWD RAW File'!$E:$E,$B1130,'DWD RAW File'!$AB:$AB,"Not Present",'DWD RAW File'!$AK:$AK,"&lt;&gt;")&gt;0, _xlfn.XLOOKUP($B1130,'DWD RAW File'!$E:$E,'DWD RAW File'!$AK:$AK,""), IF(COUNTIFS('DWD RAW File'!$E:$E,$B1130,'DWD RAW File'!$AB:$AB,"Not Present",'DWD RAW File'!$AL:$AL,"&lt;&gt;")&gt;0, _xlfn.XLOOKUP($B1130,'DWD RAW File'!$E:$E,'DWD RAW File'!$AL:$AL,""), "AB")))))</f>
        <v>OFF</v>
      </c>
      <c r="U1130" s="97"/>
      <c r="V1130" s="51">
        <v>45929</v>
      </c>
      <c r="W1130" s="49" t="s">
        <v>1562</v>
      </c>
      <c r="X1130" s="121" t="str">
        <f>VLOOKUP(Table1[[#This Row],[Psoft No]],[2]Roster_1788384531598!$E$1:$AU$1334,28,0)</f>
        <v>Wednesday</v>
      </c>
      <c r="Y1130" s="121" t="b">
        <f>Table1[[#This Row],[Column1]]=Table1[[#This Row],[OFF1]]</f>
        <v>1</v>
      </c>
    </row>
    <row r="1131" spans="1:25" ht="13" hidden="1" customHeight="1">
      <c r="A1131" s="11">
        <v>1126</v>
      </c>
      <c r="B1131" s="47">
        <v>204052514</v>
      </c>
      <c r="C1131" s="87" t="s">
        <v>1281</v>
      </c>
      <c r="D1131" s="11" t="s">
        <v>1282</v>
      </c>
      <c r="E1131" s="48" t="s">
        <v>31</v>
      </c>
      <c r="F1131" s="48" t="s">
        <v>74</v>
      </c>
      <c r="G1131" s="11" t="s">
        <v>64</v>
      </c>
      <c r="H1131" s="11" t="s">
        <v>75</v>
      </c>
      <c r="I1131" s="11">
        <v>1299</v>
      </c>
      <c r="J1131" s="49" t="str">
        <f>VLOOKUP(Table1[[#This Row],[Psoft No]],[1]Roster!$C$1:$AJ$1369,9,0)</f>
        <v>Day Shift</v>
      </c>
      <c r="K1131" s="49" t="s">
        <v>76</v>
      </c>
      <c r="L1131" s="49" t="str">
        <f>VLOOKUP(Table1[[#This Row],[Psoft No]],[1]Roster!$C$1:$AJ$1369,11,0)</f>
        <v>Sunday</v>
      </c>
      <c r="M1131" s="49" t="str">
        <f>VLOOKUP(Table1[[#This Row],[Psoft No]],[1]Roster!$C$1:$AJ$1369,12,0)</f>
        <v>Monday</v>
      </c>
      <c r="N1131" s="48" t="s">
        <v>86</v>
      </c>
      <c r="O1131" s="49" t="s">
        <v>37</v>
      </c>
      <c r="P1131" s="11" t="s">
        <v>80</v>
      </c>
      <c r="Q1131" s="11" t="s">
        <v>99</v>
      </c>
      <c r="R1131" s="49" t="s">
        <v>642</v>
      </c>
      <c r="S1131" s="11" t="s">
        <v>1775</v>
      </c>
      <c r="T1131" s="126" t="s">
        <v>7</v>
      </c>
      <c r="U1131" s="97"/>
      <c r="V1131" s="51">
        <v>45558</v>
      </c>
      <c r="W1131" s="49" t="s">
        <v>1561</v>
      </c>
      <c r="X1131" s="121" t="str">
        <f>VLOOKUP(Table1[[#This Row],[Psoft No]],[2]Roster_1788384531598!$E$1:$AU$1334,28,0)</f>
        <v>Sunday</v>
      </c>
      <c r="Y1131" s="121" t="b">
        <f>Table1[[#This Row],[Column1]]=Table1[[#This Row],[OFF1]]</f>
        <v>1</v>
      </c>
    </row>
    <row r="1132" spans="1:25" ht="13" hidden="1" customHeight="1">
      <c r="A1132" s="11">
        <v>1127</v>
      </c>
      <c r="B1132" s="90">
        <v>204072899</v>
      </c>
      <c r="C1132" s="47" t="s">
        <v>2748</v>
      </c>
      <c r="D1132" s="87" t="s">
        <v>2749</v>
      </c>
      <c r="E1132" s="48" t="s">
        <v>31</v>
      </c>
      <c r="F1132" s="48" t="s">
        <v>74</v>
      </c>
      <c r="G1132" s="11" t="s">
        <v>64</v>
      </c>
      <c r="H1132" s="11" t="s">
        <v>75</v>
      </c>
      <c r="I1132" s="11">
        <v>1299</v>
      </c>
      <c r="J1132" s="49" t="str">
        <f>VLOOKUP(Table1[[#This Row],[Psoft No]],[1]Roster!$C$1:$AJ$1369,9,0)</f>
        <v>Night Shift</v>
      </c>
      <c r="K1132" s="49" t="s">
        <v>76</v>
      </c>
      <c r="L1132" s="49" t="str">
        <f>VLOOKUP(Table1[[#This Row],[Psoft No]],[1]Roster!$C$1:$AJ$1369,11,0)</f>
        <v>Friday</v>
      </c>
      <c r="M1132" s="49" t="str">
        <f>VLOOKUP(Table1[[#This Row],[Psoft No]],[1]Roster!$C$1:$AJ$1369,12,0)</f>
        <v>Saturday</v>
      </c>
      <c r="N1132" s="48" t="s">
        <v>86</v>
      </c>
      <c r="O1132" s="49" t="s">
        <v>37</v>
      </c>
      <c r="P1132" s="11" t="s">
        <v>80</v>
      </c>
      <c r="Q1132" s="11" t="s">
        <v>90</v>
      </c>
      <c r="R1132" s="11" t="s">
        <v>2773</v>
      </c>
      <c r="S1132" s="11" t="s">
        <v>2774</v>
      </c>
      <c r="T1132" s="126" t="str">
        <f>IF(COUNTIFS('DWD RAW File'!$E:$E,$B1132,'DWD RAW File'!$AF:$AF,$C$1)&gt;0, IF(COUNTIFS('DWD RAW File'!$E:$E,$B1132,'DWD RAW File'!$AF:$AF,$C$1,'DWD RAW File'!$AB:$AB,"Present")&gt;0,"6th Day OT","OFF"), IF(COUNTIFS('DWD RAW File'!$E:$E,$B1132,'DWD RAW File'!$AG:$AG,$C$1)&gt;0, IF(COUNTIFS('DWD RAW File'!$E:$E,$B1132,'DWD RAW File'!$AG:$AG,$C$1,'DWD RAW File'!$AB:$AB,"Present")&gt;0,"7th Day OT","OFF"), IF(COUNTIFS('DWD RAW File'!$E:$E,$B1132,'DWD RAW File'!$AB:$AB,"Present")&gt;0, "P", IF(COUNTIFS('DWD RAW File'!$E:$E,$B1132,'DWD RAW File'!$AB:$AB,"Not Present",'DWD RAW File'!$AK:$AK,"&lt;&gt;")&gt;0, _xlfn.XLOOKUP($B1132,'DWD RAW File'!$E:$E,'DWD RAW File'!$AK:$AK,""), IF(COUNTIFS('DWD RAW File'!$E:$E,$B1132,'DWD RAW File'!$AB:$AB,"Not Present",'DWD RAW File'!$AL:$AL,"&lt;&gt;")&gt;0, _xlfn.XLOOKUP($B1132,'DWD RAW File'!$E:$E,'DWD RAW File'!$AL:$AL,""), "AB")))))</f>
        <v>P</v>
      </c>
      <c r="U1132" s="97"/>
      <c r="V1132" s="51">
        <v>45558</v>
      </c>
      <c r="W1132" s="49" t="s">
        <v>1562</v>
      </c>
      <c r="X1132" s="121" t="str">
        <f>VLOOKUP(Table1[[#This Row],[Psoft No]],[2]Roster_1788384531598!$E$1:$AU$1334,28,0)</f>
        <v>Friday</v>
      </c>
      <c r="Y1132" s="121" t="b">
        <f>Table1[[#This Row],[Column1]]=Table1[[#This Row],[OFF1]]</f>
        <v>1</v>
      </c>
    </row>
    <row r="1133" spans="1:25" ht="13" hidden="1" customHeight="1">
      <c r="A1133" s="11">
        <v>1128</v>
      </c>
      <c r="B1133" s="47">
        <v>106262687</v>
      </c>
      <c r="C1133" s="87" t="s">
        <v>1283</v>
      </c>
      <c r="D1133" s="11" t="s">
        <v>1284</v>
      </c>
      <c r="E1133" s="48" t="s">
        <v>34</v>
      </c>
      <c r="F1133" s="48" t="s">
        <v>74</v>
      </c>
      <c r="G1133" s="11" t="s">
        <v>64</v>
      </c>
      <c r="H1133" s="11" t="s">
        <v>75</v>
      </c>
      <c r="I1133" s="11">
        <v>1299</v>
      </c>
      <c r="J1133" s="49" t="str">
        <f>VLOOKUP(Table1[[#This Row],[Psoft No]],[1]Roster!$C$1:$AJ$1369,9,0)</f>
        <v>Day Shift</v>
      </c>
      <c r="K1133" s="49" t="s">
        <v>76</v>
      </c>
      <c r="L1133" s="49" t="str">
        <f>VLOOKUP(Table1[[#This Row],[Psoft No]],[1]Roster!$C$1:$AJ$1369,11,0)</f>
        <v>Sunday</v>
      </c>
      <c r="M1133" s="49" t="str">
        <f>VLOOKUP(Table1[[#This Row],[Psoft No]],[1]Roster!$C$1:$AJ$1369,12,0)</f>
        <v>Monday</v>
      </c>
      <c r="N1133" s="48" t="s">
        <v>97</v>
      </c>
      <c r="O1133" s="49" t="s">
        <v>37</v>
      </c>
      <c r="P1133" s="11" t="s">
        <v>80</v>
      </c>
      <c r="Q1133" s="11" t="s">
        <v>98</v>
      </c>
      <c r="R1133" s="49" t="s">
        <v>2653</v>
      </c>
      <c r="S1133" s="11" t="s">
        <v>637</v>
      </c>
      <c r="T1133" s="126" t="str">
        <f>IF(COUNTIFS('DWD RAW File'!$E:$E,$B1133,'DWD RAW File'!$AF:$AF,$C$1)&gt;0, IF(COUNTIFS('DWD RAW File'!$E:$E,$B1133,'DWD RAW File'!$AF:$AF,$C$1,'DWD RAW File'!$AB:$AB,"Present")&gt;0,"6th Day OT","OFF"), IF(COUNTIFS('DWD RAW File'!$E:$E,$B1133,'DWD RAW File'!$AG:$AG,$C$1)&gt;0, IF(COUNTIFS('DWD RAW File'!$E:$E,$B1133,'DWD RAW File'!$AG:$AG,$C$1,'DWD RAW File'!$AB:$AB,"Present")&gt;0,"7th Day OT","OFF"), IF(COUNTIFS('DWD RAW File'!$E:$E,$B1133,'DWD RAW File'!$AB:$AB,"Present")&gt;0, "P", IF(COUNTIFS('DWD RAW File'!$E:$E,$B1133,'DWD RAW File'!$AB:$AB,"Not Present",'DWD RAW File'!$AK:$AK,"&lt;&gt;")&gt;0, _xlfn.XLOOKUP($B1133,'DWD RAW File'!$E:$E,'DWD RAW File'!$AK:$AK,""), IF(COUNTIFS('DWD RAW File'!$E:$E,$B1133,'DWD RAW File'!$AB:$AB,"Not Present",'DWD RAW File'!$AL:$AL,"&lt;&gt;")&gt;0, _xlfn.XLOOKUP($B1133,'DWD RAW File'!$E:$E,'DWD RAW File'!$AL:$AL,""), "AB")))))</f>
        <v>P</v>
      </c>
      <c r="U1133" s="97"/>
      <c r="V1133" s="51">
        <v>44757</v>
      </c>
      <c r="W1133" s="49" t="s">
        <v>1563</v>
      </c>
      <c r="X1133" s="121" t="str">
        <f>VLOOKUP(Table1[[#This Row],[Psoft No]],[2]Roster_1788384531598!$E$1:$AU$1334,28,0)</f>
        <v>Sunday</v>
      </c>
      <c r="Y1133" s="121" t="b">
        <f>Table1[[#This Row],[Column1]]=Table1[[#This Row],[OFF1]]</f>
        <v>1</v>
      </c>
    </row>
    <row r="1134" spans="1:25" ht="13" hidden="1" customHeight="1">
      <c r="A1134" s="11">
        <v>1129</v>
      </c>
      <c r="B1134" s="47">
        <v>203964997</v>
      </c>
      <c r="C1134" s="87" t="s">
        <v>1285</v>
      </c>
      <c r="D1134" s="11" t="s">
        <v>1286</v>
      </c>
      <c r="E1134" s="48" t="s">
        <v>31</v>
      </c>
      <c r="F1134" s="48" t="s">
        <v>74</v>
      </c>
      <c r="G1134" s="11" t="s">
        <v>64</v>
      </c>
      <c r="H1134" s="11" t="s">
        <v>75</v>
      </c>
      <c r="I1134" s="11">
        <v>1299</v>
      </c>
      <c r="J1134" s="49" t="str">
        <f>VLOOKUP(Table1[[#This Row],[Psoft No]],[1]Roster!$C$1:$AJ$1369,9,0)</f>
        <v>Day Shift</v>
      </c>
      <c r="K1134" s="49" t="s">
        <v>76</v>
      </c>
      <c r="L1134" s="49" t="str">
        <f>VLOOKUP(Table1[[#This Row],[Psoft No]],[1]Roster!$C$1:$AJ$1369,11,0)</f>
        <v>Tuesday</v>
      </c>
      <c r="M1134" s="49" t="str">
        <f>VLOOKUP(Table1[[#This Row],[Psoft No]],[1]Roster!$C$1:$AJ$1369,12,0)</f>
        <v>Wednesday</v>
      </c>
      <c r="N1134" s="48" t="s">
        <v>86</v>
      </c>
      <c r="O1134" s="49" t="s">
        <v>37</v>
      </c>
      <c r="P1134" s="11" t="s">
        <v>80</v>
      </c>
      <c r="Q1134" s="11" t="s">
        <v>99</v>
      </c>
      <c r="R1134" s="49" t="s">
        <v>642</v>
      </c>
      <c r="S1134" s="11" t="s">
        <v>1775</v>
      </c>
      <c r="T1134" s="126" t="str">
        <f>IF(COUNTIFS('DWD RAW File'!$E:$E,$B1134,'DWD RAW File'!$AF:$AF,$C$1)&gt;0, IF(COUNTIFS('DWD RAW File'!$E:$E,$B1134,'DWD RAW File'!$AF:$AF,$C$1,'DWD RAW File'!$AB:$AB,"Present")&gt;0,"6th Day OT","OFF"), IF(COUNTIFS('DWD RAW File'!$E:$E,$B1134,'DWD RAW File'!$AG:$AG,$C$1)&gt;0, IF(COUNTIFS('DWD RAW File'!$E:$E,$B1134,'DWD RAW File'!$AG:$AG,$C$1,'DWD RAW File'!$AB:$AB,"Present")&gt;0,"7th Day OT","OFF"), IF(COUNTIFS('DWD RAW File'!$E:$E,$B1134,'DWD RAW File'!$AB:$AB,"Present")&gt;0, "P", IF(COUNTIFS('DWD RAW File'!$E:$E,$B1134,'DWD RAW File'!$AB:$AB,"Not Present",'DWD RAW File'!$AK:$AK,"&lt;&gt;")&gt;0, _xlfn.XLOOKUP($B1134,'DWD RAW File'!$E:$E,'DWD RAW File'!$AK:$AK,""), IF(COUNTIFS('DWD RAW File'!$E:$E,$B1134,'DWD RAW File'!$AB:$AB,"Not Present",'DWD RAW File'!$AL:$AL,"&lt;&gt;")&gt;0, _xlfn.XLOOKUP($B1134,'DWD RAW File'!$E:$E,'DWD RAW File'!$AL:$AL,""), "AB")))))</f>
        <v>OFF</v>
      </c>
      <c r="U1134" s="97"/>
      <c r="V1134" s="51">
        <v>45544</v>
      </c>
      <c r="W1134" s="49" t="s">
        <v>1562</v>
      </c>
      <c r="X1134" s="121" t="str">
        <f>VLOOKUP(Table1[[#This Row],[Psoft No]],[2]Roster_1788384531598!$E$1:$AU$1334,28,0)</f>
        <v>Tuesday</v>
      </c>
      <c r="Y1134" s="121" t="b">
        <f>Table1[[#This Row],[Column1]]=Table1[[#This Row],[OFF1]]</f>
        <v>1</v>
      </c>
    </row>
    <row r="1135" spans="1:25" ht="13" hidden="1" customHeight="1">
      <c r="A1135" s="11">
        <v>1130</v>
      </c>
      <c r="B1135" s="47">
        <v>205845561</v>
      </c>
      <c r="C1135" s="87" t="s">
        <v>2367</v>
      </c>
      <c r="D1135" s="11" t="s">
        <v>2368</v>
      </c>
      <c r="E1135" s="48" t="s">
        <v>31</v>
      </c>
      <c r="F1135" s="48" t="s">
        <v>74</v>
      </c>
      <c r="G1135" s="11" t="s">
        <v>64</v>
      </c>
      <c r="H1135" s="11" t="s">
        <v>75</v>
      </c>
      <c r="I1135" s="11">
        <v>1299</v>
      </c>
      <c r="J1135" s="49" t="str">
        <f>VLOOKUP(Table1[[#This Row],[Psoft No]],[1]Roster!$C$1:$AJ$1369,9,0)</f>
        <v>Day Shift</v>
      </c>
      <c r="K1135" s="49" t="s">
        <v>76</v>
      </c>
      <c r="L1135" s="49" t="str">
        <f>VLOOKUP(Table1[[#This Row],[Psoft No]],[1]Roster!$C$1:$AJ$1369,11,0)</f>
        <v>Saturday</v>
      </c>
      <c r="M1135" s="49" t="str">
        <f>VLOOKUP(Table1[[#This Row],[Psoft No]],[1]Roster!$C$1:$AJ$1369,12,0)</f>
        <v>Sunday</v>
      </c>
      <c r="N1135" s="48" t="s">
        <v>86</v>
      </c>
      <c r="O1135" s="49" t="s">
        <v>37</v>
      </c>
      <c r="P1135" s="11" t="s">
        <v>80</v>
      </c>
      <c r="Q1135" s="11" t="s">
        <v>90</v>
      </c>
      <c r="R1135" s="11" t="s">
        <v>2773</v>
      </c>
      <c r="S1135" s="11" t="s">
        <v>2774</v>
      </c>
      <c r="T1135" s="126" t="str">
        <f>IF(COUNTIFS('DWD RAW File'!$E:$E,$B1135,'DWD RAW File'!$AF:$AF,$C$1)&gt;0, IF(COUNTIFS('DWD RAW File'!$E:$E,$B1135,'DWD RAW File'!$AF:$AF,$C$1,'DWD RAW File'!$AB:$AB,"Present")&gt;0,"6th Day OT","OFF"), IF(COUNTIFS('DWD RAW File'!$E:$E,$B1135,'DWD RAW File'!$AG:$AG,$C$1)&gt;0, IF(COUNTIFS('DWD RAW File'!$E:$E,$B1135,'DWD RAW File'!$AG:$AG,$C$1,'DWD RAW File'!$AB:$AB,"Present")&gt;0,"7th Day OT","OFF"), IF(COUNTIFS('DWD RAW File'!$E:$E,$B1135,'DWD RAW File'!$AB:$AB,"Present")&gt;0, "P", IF(COUNTIFS('DWD RAW File'!$E:$E,$B1135,'DWD RAW File'!$AB:$AB,"Not Present",'DWD RAW File'!$AK:$AK,"&lt;&gt;")&gt;0, _xlfn.XLOOKUP($B1135,'DWD RAW File'!$E:$E,'DWD RAW File'!$AK:$AK,""), IF(COUNTIFS('DWD RAW File'!$E:$E,$B1135,'DWD RAW File'!$AB:$AB,"Not Present",'DWD RAW File'!$AL:$AL,"&lt;&gt;")&gt;0, _xlfn.XLOOKUP($B1135,'DWD RAW File'!$E:$E,'DWD RAW File'!$AL:$AL,""), "AB")))))</f>
        <v>P</v>
      </c>
      <c r="U1135" s="97"/>
      <c r="V1135" s="51">
        <v>45894</v>
      </c>
      <c r="W1135" s="49" t="s">
        <v>1562</v>
      </c>
      <c r="X1135" s="121" t="str">
        <f>VLOOKUP(Table1[[#This Row],[Psoft No]],[2]Roster_1788384531598!$E$1:$AU$1334,28,0)</f>
        <v>Saturday</v>
      </c>
      <c r="Y1135" s="121" t="b">
        <f>Table1[[#This Row],[Column1]]=Table1[[#This Row],[OFF1]]</f>
        <v>1</v>
      </c>
    </row>
    <row r="1136" spans="1:25" ht="13" hidden="1" customHeight="1">
      <c r="A1136" s="11">
        <v>1131</v>
      </c>
      <c r="B1136" s="47">
        <v>206073368</v>
      </c>
      <c r="C1136" s="87" t="s">
        <v>1287</v>
      </c>
      <c r="D1136" s="11" t="s">
        <v>1288</v>
      </c>
      <c r="E1136" s="48" t="s">
        <v>31</v>
      </c>
      <c r="F1136" s="48" t="s">
        <v>74</v>
      </c>
      <c r="G1136" s="11" t="s">
        <v>64</v>
      </c>
      <c r="H1136" s="11" t="s">
        <v>75</v>
      </c>
      <c r="I1136" s="11">
        <v>1299</v>
      </c>
      <c r="J1136" s="49" t="str">
        <f>VLOOKUP(Table1[[#This Row],[Psoft No]],[1]Roster!$C$1:$AJ$1369,9,0)</f>
        <v>Night Shift</v>
      </c>
      <c r="K1136" s="49" t="s">
        <v>76</v>
      </c>
      <c r="L1136" s="49" t="str">
        <f>VLOOKUP(Table1[[#This Row],[Psoft No]],[1]Roster!$C$1:$AJ$1369,11,0)</f>
        <v>Wednesday</v>
      </c>
      <c r="M1136" s="49" t="str">
        <f>VLOOKUP(Table1[[#This Row],[Psoft No]],[1]Roster!$C$1:$AJ$1369,12,0)</f>
        <v>Thursday</v>
      </c>
      <c r="N1136" s="48" t="s">
        <v>79</v>
      </c>
      <c r="O1136" s="49" t="s">
        <v>37</v>
      </c>
      <c r="P1136" s="11" t="s">
        <v>80</v>
      </c>
      <c r="Q1136" s="11" t="s">
        <v>81</v>
      </c>
      <c r="R1136" s="49" t="s">
        <v>2653</v>
      </c>
      <c r="S1136" s="11" t="s">
        <v>637</v>
      </c>
      <c r="T1136" s="126" t="str">
        <f>IF(COUNTIFS('DWD RAW File'!$E:$E,$B1136,'DWD RAW File'!$AF:$AF,$C$1)&gt;0, IF(COUNTIFS('DWD RAW File'!$E:$E,$B1136,'DWD RAW File'!$AF:$AF,$C$1,'DWD RAW File'!$AB:$AB,"Present")&gt;0,"6th Day OT","OFF"), IF(COUNTIFS('DWD RAW File'!$E:$E,$B1136,'DWD RAW File'!$AG:$AG,$C$1)&gt;0, IF(COUNTIFS('DWD RAW File'!$E:$E,$B1136,'DWD RAW File'!$AG:$AG,$C$1,'DWD RAW File'!$AB:$AB,"Present")&gt;0,"7th Day OT","OFF"), IF(COUNTIFS('DWD RAW File'!$E:$E,$B1136,'DWD RAW File'!$AB:$AB,"Present")&gt;0, "P", IF(COUNTIFS('DWD RAW File'!$E:$E,$B1136,'DWD RAW File'!$AB:$AB,"Not Present",'DWD RAW File'!$AK:$AK,"&lt;&gt;")&gt;0, _xlfn.XLOOKUP($B1136,'DWD RAW File'!$E:$E,'DWD RAW File'!$AK:$AK,""), IF(COUNTIFS('DWD RAW File'!$E:$E,$B1136,'DWD RAW File'!$AB:$AB,"Not Present",'DWD RAW File'!$AL:$AL,"&lt;&gt;")&gt;0, _xlfn.XLOOKUP($B1136,'DWD RAW File'!$E:$E,'DWD RAW File'!$AL:$AL,""), "AB")))))</f>
        <v>OFF</v>
      </c>
      <c r="U1136" s="97"/>
      <c r="V1136" s="51">
        <v>45922</v>
      </c>
      <c r="W1136" s="49" t="s">
        <v>1562</v>
      </c>
      <c r="X1136" s="121" t="str">
        <f>VLOOKUP(Table1[[#This Row],[Psoft No]],[2]Roster_1788384531598!$E$1:$AU$1334,28,0)</f>
        <v>Wednesday</v>
      </c>
      <c r="Y1136" s="121" t="b">
        <f>Table1[[#This Row],[Column1]]=Table1[[#This Row],[OFF1]]</f>
        <v>1</v>
      </c>
    </row>
    <row r="1137" spans="1:25" ht="13" hidden="1" customHeight="1">
      <c r="A1137" s="11">
        <v>1132</v>
      </c>
      <c r="B1137" s="47">
        <v>206846535</v>
      </c>
      <c r="C1137" s="87" t="s">
        <v>1787</v>
      </c>
      <c r="D1137" s="47" t="s">
        <v>1788</v>
      </c>
      <c r="E1137" s="47" t="s">
        <v>31</v>
      </c>
      <c r="F1137" s="48" t="s">
        <v>74</v>
      </c>
      <c r="G1137" s="11" t="s">
        <v>64</v>
      </c>
      <c r="H1137" s="11" t="s">
        <v>75</v>
      </c>
      <c r="I1137" s="47">
        <v>1299</v>
      </c>
      <c r="J1137" s="49" t="str">
        <f>VLOOKUP(Table1[[#This Row],[Psoft No]],[1]Roster!$C$1:$AJ$1369,9,0)</f>
        <v>Day Shift</v>
      </c>
      <c r="K1137" s="49" t="s">
        <v>76</v>
      </c>
      <c r="L1137" s="49" t="str">
        <f>VLOOKUP(Table1[[#This Row],[Psoft No]],[1]Roster!$C$1:$AJ$1369,11,0)</f>
        <v>Friday</v>
      </c>
      <c r="M1137" s="49" t="str">
        <f>VLOOKUP(Table1[[#This Row],[Psoft No]],[1]Roster!$C$1:$AJ$1369,12,0)</f>
        <v>Saturday</v>
      </c>
      <c r="N1137" s="49" t="s">
        <v>89</v>
      </c>
      <c r="O1137" s="49" t="s">
        <v>37</v>
      </c>
      <c r="P1137" s="11" t="s">
        <v>80</v>
      </c>
      <c r="Q1137" s="47" t="s">
        <v>90</v>
      </c>
      <c r="R1137" s="49" t="s">
        <v>2653</v>
      </c>
      <c r="S1137" s="47" t="s">
        <v>637</v>
      </c>
      <c r="T1137" s="126" t="str">
        <f>IF(COUNTIFS('DWD RAW File'!$E:$E,$B1137,'DWD RAW File'!$AF:$AF,$C$1)&gt;0, IF(COUNTIFS('DWD RAW File'!$E:$E,$B1137,'DWD RAW File'!$AF:$AF,$C$1,'DWD RAW File'!$AB:$AB,"Present")&gt;0,"6th Day OT","OFF"), IF(COUNTIFS('DWD RAW File'!$E:$E,$B1137,'DWD RAW File'!$AG:$AG,$C$1)&gt;0, IF(COUNTIFS('DWD RAW File'!$E:$E,$B1137,'DWD RAW File'!$AG:$AG,$C$1,'DWD RAW File'!$AB:$AB,"Present")&gt;0,"7th Day OT","OFF"), IF(COUNTIFS('DWD RAW File'!$E:$E,$B1137,'DWD RAW File'!$AB:$AB,"Present")&gt;0, "P", IF(COUNTIFS('DWD RAW File'!$E:$E,$B1137,'DWD RAW File'!$AB:$AB,"Not Present",'DWD RAW File'!$AK:$AK,"&lt;&gt;")&gt;0, _xlfn.XLOOKUP($B1137,'DWD RAW File'!$E:$E,'DWD RAW File'!$AK:$AK,""), IF(COUNTIFS('DWD RAW File'!$E:$E,$B1137,'DWD RAW File'!$AB:$AB,"Not Present",'DWD RAW File'!$AL:$AL,"&lt;&gt;")&gt;0, _xlfn.XLOOKUP($B1137,'DWD RAW File'!$E:$E,'DWD RAW File'!$AL:$AL,""), "AB")))))</f>
        <v>P</v>
      </c>
      <c r="U1137" s="97"/>
      <c r="V1137" s="51">
        <v>46013</v>
      </c>
      <c r="W1137" s="49" t="s">
        <v>1562</v>
      </c>
      <c r="X1137" s="121" t="str">
        <f>VLOOKUP(Table1[[#This Row],[Psoft No]],[2]Roster_1788384531598!$E$1:$AU$1334,28,0)</f>
        <v>Friday</v>
      </c>
      <c r="Y1137" s="121" t="b">
        <f>Table1[[#This Row],[Column1]]=Table1[[#This Row],[OFF1]]</f>
        <v>1</v>
      </c>
    </row>
    <row r="1138" spans="1:25" ht="13" hidden="1" customHeight="1">
      <c r="A1138" s="11">
        <v>1133</v>
      </c>
      <c r="B1138" s="47">
        <v>103868662</v>
      </c>
      <c r="C1138" s="87" t="s">
        <v>1289</v>
      </c>
      <c r="D1138" s="11" t="s">
        <v>1290</v>
      </c>
      <c r="E1138" s="48" t="s">
        <v>34</v>
      </c>
      <c r="F1138" s="48" t="s">
        <v>74</v>
      </c>
      <c r="G1138" s="11" t="s">
        <v>64</v>
      </c>
      <c r="H1138" s="11" t="s">
        <v>75</v>
      </c>
      <c r="I1138" s="11">
        <v>1299</v>
      </c>
      <c r="J1138" s="49" t="str">
        <f>VLOOKUP(Table1[[#This Row],[Psoft No]],[1]Roster!$C$1:$AJ$1369,9,0)</f>
        <v>Night Shift</v>
      </c>
      <c r="K1138" s="49" t="s">
        <v>76</v>
      </c>
      <c r="L1138" s="49" t="str">
        <f>VLOOKUP(Table1[[#This Row],[Psoft No]],[1]Roster!$C$1:$AJ$1369,11,0)</f>
        <v>Friday</v>
      </c>
      <c r="M1138" s="49" t="str">
        <f>VLOOKUP(Table1[[#This Row],[Psoft No]],[1]Roster!$C$1:$AJ$1369,12,0)</f>
        <v>Saturday</v>
      </c>
      <c r="N1138" s="48" t="s">
        <v>108</v>
      </c>
      <c r="O1138" s="49" t="s">
        <v>37</v>
      </c>
      <c r="P1138" s="11" t="s">
        <v>80</v>
      </c>
      <c r="Q1138" s="11" t="s">
        <v>98</v>
      </c>
      <c r="R1138" s="11" t="s">
        <v>2773</v>
      </c>
      <c r="S1138" s="11" t="s">
        <v>2774</v>
      </c>
      <c r="T1138" s="126" t="s">
        <v>7</v>
      </c>
      <c r="U1138" s="97"/>
      <c r="V1138" s="51">
        <v>44839</v>
      </c>
      <c r="W1138" s="49" t="s">
        <v>1564</v>
      </c>
      <c r="X1138" s="121" t="str">
        <f>VLOOKUP(Table1[[#This Row],[Psoft No]],[2]Roster_1788384531598!$E$1:$AU$1334,28,0)</f>
        <v>Friday</v>
      </c>
      <c r="Y1138" s="121" t="b">
        <f>Table1[[#This Row],[Column1]]=Table1[[#This Row],[OFF1]]</f>
        <v>1</v>
      </c>
    </row>
    <row r="1139" spans="1:25" ht="13" hidden="1" customHeight="1">
      <c r="A1139" s="11">
        <v>1134</v>
      </c>
      <c r="B1139" s="47">
        <v>106301312</v>
      </c>
      <c r="C1139" s="87" t="s">
        <v>1291</v>
      </c>
      <c r="D1139" s="11" t="s">
        <v>1292</v>
      </c>
      <c r="E1139" s="48" t="s">
        <v>34</v>
      </c>
      <c r="F1139" s="48" t="s">
        <v>74</v>
      </c>
      <c r="G1139" s="11" t="s">
        <v>64</v>
      </c>
      <c r="H1139" s="11" t="s">
        <v>75</v>
      </c>
      <c r="I1139" s="11">
        <v>1299</v>
      </c>
      <c r="J1139" s="49" t="str">
        <f>VLOOKUP(Table1[[#This Row],[Psoft No]],[1]Roster!$C$1:$AJ$1369,9,0)</f>
        <v>Day Shift</v>
      </c>
      <c r="K1139" s="49" t="s">
        <v>76</v>
      </c>
      <c r="L1139" s="49" t="str">
        <f>VLOOKUP(Table1[[#This Row],[Psoft No]],[1]Roster!$C$1:$AJ$1369,11,0)</f>
        <v>Friday</v>
      </c>
      <c r="M1139" s="49" t="str">
        <f>VLOOKUP(Table1[[#This Row],[Psoft No]],[1]Roster!$C$1:$AJ$1369,12,0)</f>
        <v>Saturday</v>
      </c>
      <c r="N1139" s="48" t="s">
        <v>108</v>
      </c>
      <c r="O1139" s="49" t="s">
        <v>37</v>
      </c>
      <c r="P1139" s="11" t="s">
        <v>80</v>
      </c>
      <c r="Q1139" s="11" t="s">
        <v>98</v>
      </c>
      <c r="R1139" s="49" t="s">
        <v>622</v>
      </c>
      <c r="S1139" s="11" t="s">
        <v>623</v>
      </c>
      <c r="T1139" s="126" t="str">
        <f>IF(COUNTIFS('DWD RAW File'!$E:$E,$B1139,'DWD RAW File'!$AF:$AF,$C$1)&gt;0, IF(COUNTIFS('DWD RAW File'!$E:$E,$B1139,'DWD RAW File'!$AF:$AF,$C$1,'DWD RAW File'!$AB:$AB,"Present")&gt;0,"6th Day OT","OFF"), IF(COUNTIFS('DWD RAW File'!$E:$E,$B1139,'DWD RAW File'!$AG:$AG,$C$1)&gt;0, IF(COUNTIFS('DWD RAW File'!$E:$E,$B1139,'DWD RAW File'!$AG:$AG,$C$1,'DWD RAW File'!$AB:$AB,"Present")&gt;0,"7th Day OT","OFF"), IF(COUNTIFS('DWD RAW File'!$E:$E,$B1139,'DWD RAW File'!$AB:$AB,"Present")&gt;0, "P", IF(COUNTIFS('DWD RAW File'!$E:$E,$B1139,'DWD RAW File'!$AB:$AB,"Not Present",'DWD RAW File'!$AK:$AK,"&lt;&gt;")&gt;0, _xlfn.XLOOKUP($B1139,'DWD RAW File'!$E:$E,'DWD RAW File'!$AK:$AK,""), IF(COUNTIFS('DWD RAW File'!$E:$E,$B1139,'DWD RAW File'!$AB:$AB,"Not Present",'DWD RAW File'!$AL:$AL,"&lt;&gt;")&gt;0, _xlfn.XLOOKUP($B1139,'DWD RAW File'!$E:$E,'DWD RAW File'!$AL:$AL,""), "AB")))))</f>
        <v>P</v>
      </c>
      <c r="U1139" s="97"/>
      <c r="V1139" s="51">
        <v>44757</v>
      </c>
      <c r="W1139" s="49" t="s">
        <v>1562</v>
      </c>
      <c r="X1139" s="121" t="str">
        <f>VLOOKUP(Table1[[#This Row],[Psoft No]],[2]Roster_1788384531598!$E$1:$AU$1334,28,0)</f>
        <v>Friday</v>
      </c>
      <c r="Y1139" s="121" t="b">
        <f>Table1[[#This Row],[Column1]]=Table1[[#This Row],[OFF1]]</f>
        <v>1</v>
      </c>
    </row>
    <row r="1140" spans="1:25" ht="13" hidden="1" customHeight="1">
      <c r="A1140" s="11">
        <v>1135</v>
      </c>
      <c r="B1140" s="47">
        <v>203965011</v>
      </c>
      <c r="C1140" s="87" t="s">
        <v>1293</v>
      </c>
      <c r="D1140" s="11" t="s">
        <v>1294</v>
      </c>
      <c r="E1140" s="48" t="s">
        <v>31</v>
      </c>
      <c r="F1140" s="48" t="s">
        <v>74</v>
      </c>
      <c r="G1140" s="11" t="s">
        <v>64</v>
      </c>
      <c r="H1140" s="11" t="s">
        <v>75</v>
      </c>
      <c r="I1140" s="11">
        <v>1299</v>
      </c>
      <c r="J1140" s="49" t="str">
        <f>VLOOKUP(Table1[[#This Row],[Psoft No]],[1]Roster!$C$1:$AJ$1369,9,0)</f>
        <v>Night Shift</v>
      </c>
      <c r="K1140" s="49" t="s">
        <v>76</v>
      </c>
      <c r="L1140" s="49" t="str">
        <f>VLOOKUP(Table1[[#This Row],[Psoft No]],[1]Roster!$C$1:$AJ$1369,11,0)</f>
        <v>Saturday</v>
      </c>
      <c r="M1140" s="49" t="str">
        <f>VLOOKUP(Table1[[#This Row],[Psoft No]],[1]Roster!$C$1:$AJ$1369,12,0)</f>
        <v>Sunday</v>
      </c>
      <c r="N1140" s="48" t="s">
        <v>86</v>
      </c>
      <c r="O1140" s="49" t="s">
        <v>37</v>
      </c>
      <c r="P1140" s="11" t="s">
        <v>80</v>
      </c>
      <c r="Q1140" s="11" t="s">
        <v>99</v>
      </c>
      <c r="R1140" s="11" t="s">
        <v>1055</v>
      </c>
      <c r="S1140" s="11" t="s">
        <v>2651</v>
      </c>
      <c r="T1140" s="126" t="str">
        <f>IF(COUNTIFS('DWD RAW File'!$E:$E,$B1140,'DWD RAW File'!$AF:$AF,$C$1)&gt;0, IF(COUNTIFS('DWD RAW File'!$E:$E,$B1140,'DWD RAW File'!$AF:$AF,$C$1,'DWD RAW File'!$AB:$AB,"Present")&gt;0,"6th Day OT","OFF"), IF(COUNTIFS('DWD RAW File'!$E:$E,$B1140,'DWD RAW File'!$AG:$AG,$C$1)&gt;0, IF(COUNTIFS('DWD RAW File'!$E:$E,$B1140,'DWD RAW File'!$AG:$AG,$C$1,'DWD RAW File'!$AB:$AB,"Present")&gt;0,"7th Day OT","OFF"), IF(COUNTIFS('DWD RAW File'!$E:$E,$B1140,'DWD RAW File'!$AB:$AB,"Present")&gt;0, "P", IF(COUNTIFS('DWD RAW File'!$E:$E,$B1140,'DWD RAW File'!$AB:$AB,"Not Present",'DWD RAW File'!$AK:$AK,"&lt;&gt;")&gt;0, _xlfn.XLOOKUP($B1140,'DWD RAW File'!$E:$E,'DWD RAW File'!$AK:$AK,""), IF(COUNTIFS('DWD RAW File'!$E:$E,$B1140,'DWD RAW File'!$AB:$AB,"Not Present",'DWD RAW File'!$AL:$AL,"&lt;&gt;")&gt;0, _xlfn.XLOOKUP($B1140,'DWD RAW File'!$E:$E,'DWD RAW File'!$AL:$AL,""), "AB")))))</f>
        <v>P</v>
      </c>
      <c r="U1140" s="97"/>
      <c r="V1140" s="51">
        <v>45544</v>
      </c>
      <c r="W1140" s="49" t="s">
        <v>1562</v>
      </c>
      <c r="X1140" s="121" t="str">
        <f>VLOOKUP(Table1[[#This Row],[Psoft No]],[2]Roster_1788384531598!$E$1:$AU$1334,28,0)</f>
        <v>Saturday</v>
      </c>
      <c r="Y1140" s="121" t="b">
        <f>Table1[[#This Row],[Column1]]=Table1[[#This Row],[OFF1]]</f>
        <v>1</v>
      </c>
    </row>
    <row r="1141" spans="1:25" ht="13" hidden="1" customHeight="1">
      <c r="A1141" s="11">
        <v>1136</v>
      </c>
      <c r="B1141" s="47">
        <v>205845557</v>
      </c>
      <c r="C1141" s="87" t="s">
        <v>1295</v>
      </c>
      <c r="D1141" s="11" t="s">
        <v>1296</v>
      </c>
      <c r="E1141" s="48" t="s">
        <v>31</v>
      </c>
      <c r="F1141" s="48" t="s">
        <v>74</v>
      </c>
      <c r="G1141" s="11" t="s">
        <v>64</v>
      </c>
      <c r="H1141" s="11" t="s">
        <v>75</v>
      </c>
      <c r="I1141" s="11">
        <v>1299</v>
      </c>
      <c r="J1141" s="49" t="str">
        <f>VLOOKUP(Table1[[#This Row],[Psoft No]],[1]Roster!$C$1:$AJ$1369,9,0)</f>
        <v>Day Shift</v>
      </c>
      <c r="K1141" s="49" t="s">
        <v>76</v>
      </c>
      <c r="L1141" s="49" t="str">
        <f>VLOOKUP(Table1[[#This Row],[Psoft No]],[1]Roster!$C$1:$AJ$1369,11,0)</f>
        <v>Wednesday</v>
      </c>
      <c r="M1141" s="49" t="str">
        <f>VLOOKUP(Table1[[#This Row],[Psoft No]],[1]Roster!$C$1:$AJ$1369,12,0)</f>
        <v>Thursday</v>
      </c>
      <c r="N1141" s="49" t="s">
        <v>89</v>
      </c>
      <c r="O1141" s="49" t="s">
        <v>37</v>
      </c>
      <c r="P1141" s="11" t="s">
        <v>80</v>
      </c>
      <c r="Q1141" s="11" t="s">
        <v>90</v>
      </c>
      <c r="R1141" s="49" t="s">
        <v>622</v>
      </c>
      <c r="S1141" s="11" t="s">
        <v>623</v>
      </c>
      <c r="T1141" s="126" t="str">
        <f>IF(COUNTIFS('DWD RAW File'!$E:$E,$B1141,'DWD RAW File'!$AF:$AF,$C$1)&gt;0, IF(COUNTIFS('DWD RAW File'!$E:$E,$B1141,'DWD RAW File'!$AF:$AF,$C$1,'DWD RAW File'!$AB:$AB,"Present")&gt;0,"6th Day OT","OFF"), IF(COUNTIFS('DWD RAW File'!$E:$E,$B1141,'DWD RAW File'!$AG:$AG,$C$1)&gt;0, IF(COUNTIFS('DWD RAW File'!$E:$E,$B1141,'DWD RAW File'!$AG:$AG,$C$1,'DWD RAW File'!$AB:$AB,"Present")&gt;0,"7th Day OT","OFF"), IF(COUNTIFS('DWD RAW File'!$E:$E,$B1141,'DWD RAW File'!$AB:$AB,"Present")&gt;0, "P", IF(COUNTIFS('DWD RAW File'!$E:$E,$B1141,'DWD RAW File'!$AB:$AB,"Not Present",'DWD RAW File'!$AK:$AK,"&lt;&gt;")&gt;0, _xlfn.XLOOKUP($B1141,'DWD RAW File'!$E:$E,'DWD RAW File'!$AK:$AK,""), IF(COUNTIFS('DWD RAW File'!$E:$E,$B1141,'DWD RAW File'!$AB:$AB,"Not Present",'DWD RAW File'!$AL:$AL,"&lt;&gt;")&gt;0, _xlfn.XLOOKUP($B1141,'DWD RAW File'!$E:$E,'DWD RAW File'!$AL:$AL,""), "AB")))))</f>
        <v>OFF</v>
      </c>
      <c r="U1141" s="97"/>
      <c r="V1141" s="51">
        <v>45894</v>
      </c>
      <c r="W1141" s="49" t="s">
        <v>1561</v>
      </c>
      <c r="X1141" s="121" t="str">
        <f>VLOOKUP(Table1[[#This Row],[Psoft No]],[2]Roster_1788384531598!$E$1:$AU$1334,28,0)</f>
        <v>Wednesday</v>
      </c>
      <c r="Y1141" s="121" t="b">
        <f>Table1[[#This Row],[Column1]]=Table1[[#This Row],[OFF1]]</f>
        <v>1</v>
      </c>
    </row>
    <row r="1142" spans="1:25" ht="13" hidden="1" customHeight="1">
      <c r="A1142" s="11">
        <v>1137</v>
      </c>
      <c r="B1142" s="47">
        <v>203993451</v>
      </c>
      <c r="C1142" s="87" t="s">
        <v>1297</v>
      </c>
      <c r="D1142" s="11" t="s">
        <v>1298</v>
      </c>
      <c r="E1142" s="48" t="s">
        <v>31</v>
      </c>
      <c r="F1142" s="48" t="s">
        <v>74</v>
      </c>
      <c r="G1142" s="11" t="s">
        <v>64</v>
      </c>
      <c r="H1142" s="11" t="s">
        <v>75</v>
      </c>
      <c r="I1142" s="11">
        <v>1299</v>
      </c>
      <c r="J1142" s="49" t="str">
        <f>VLOOKUP(Table1[[#This Row],[Psoft No]],[1]Roster!$C$1:$AJ$1369,9,0)</f>
        <v>Night Shift</v>
      </c>
      <c r="K1142" s="49" t="s">
        <v>76</v>
      </c>
      <c r="L1142" s="49" t="str">
        <f>VLOOKUP(Table1[[#This Row],[Psoft No]],[1]Roster!$C$1:$AJ$1369,11,0)</f>
        <v>Wednesday</v>
      </c>
      <c r="M1142" s="49" t="str">
        <f>VLOOKUP(Table1[[#This Row],[Psoft No]],[1]Roster!$C$1:$AJ$1369,12,0)</f>
        <v>Thursday</v>
      </c>
      <c r="N1142" s="48" t="s">
        <v>86</v>
      </c>
      <c r="O1142" s="49" t="s">
        <v>37</v>
      </c>
      <c r="P1142" s="11" t="s">
        <v>80</v>
      </c>
      <c r="Q1142" s="11" t="s">
        <v>90</v>
      </c>
      <c r="R1142" s="49" t="s">
        <v>642</v>
      </c>
      <c r="S1142" s="11" t="s">
        <v>1775</v>
      </c>
      <c r="T1142" s="126" t="str">
        <f>IF(COUNTIFS('DWD RAW File'!$E:$E,$B1142,'DWD RAW File'!$AF:$AF,$C$1)&gt;0, IF(COUNTIFS('DWD RAW File'!$E:$E,$B1142,'DWD RAW File'!$AF:$AF,$C$1,'DWD RAW File'!$AB:$AB,"Present")&gt;0,"6th Day OT","OFF"), IF(COUNTIFS('DWD RAW File'!$E:$E,$B1142,'DWD RAW File'!$AG:$AG,$C$1)&gt;0, IF(COUNTIFS('DWD RAW File'!$E:$E,$B1142,'DWD RAW File'!$AG:$AG,$C$1,'DWD RAW File'!$AB:$AB,"Present")&gt;0,"7th Day OT","OFF"), IF(COUNTIFS('DWD RAW File'!$E:$E,$B1142,'DWD RAW File'!$AB:$AB,"Present")&gt;0, "P", IF(COUNTIFS('DWD RAW File'!$E:$E,$B1142,'DWD RAW File'!$AB:$AB,"Not Present",'DWD RAW File'!$AK:$AK,"&lt;&gt;")&gt;0, _xlfn.XLOOKUP($B1142,'DWD RAW File'!$E:$E,'DWD RAW File'!$AK:$AK,""), IF(COUNTIFS('DWD RAW File'!$E:$E,$B1142,'DWD RAW File'!$AB:$AB,"Not Present",'DWD RAW File'!$AL:$AL,"&lt;&gt;")&gt;0, _xlfn.XLOOKUP($B1142,'DWD RAW File'!$E:$E,'DWD RAW File'!$AL:$AL,""), "AB")))))</f>
        <v>OFF</v>
      </c>
      <c r="U1142" s="97"/>
      <c r="V1142" s="51">
        <v>45894</v>
      </c>
      <c r="W1142" s="49" t="s">
        <v>1562</v>
      </c>
      <c r="X1142" s="121" t="str">
        <f>VLOOKUP(Table1[[#This Row],[Psoft No]],[2]Roster_1788384531598!$E$1:$AU$1334,28,0)</f>
        <v>Wednesday</v>
      </c>
      <c r="Y1142" s="121" t="b">
        <f>Table1[[#This Row],[Column1]]=Table1[[#This Row],[OFF1]]</f>
        <v>1</v>
      </c>
    </row>
    <row r="1143" spans="1:25" ht="13" hidden="1" customHeight="1">
      <c r="A1143" s="11">
        <v>1138</v>
      </c>
      <c r="B1143" s="47">
        <v>205854086</v>
      </c>
      <c r="C1143" s="87" t="s">
        <v>1299</v>
      </c>
      <c r="D1143" s="11" t="s">
        <v>1300</v>
      </c>
      <c r="E1143" s="48" t="s">
        <v>31</v>
      </c>
      <c r="F1143" s="48" t="s">
        <v>74</v>
      </c>
      <c r="G1143" s="11" t="s">
        <v>64</v>
      </c>
      <c r="H1143" s="11" t="s">
        <v>75</v>
      </c>
      <c r="I1143" s="11">
        <v>1299</v>
      </c>
      <c r="J1143" s="49" t="str">
        <f>VLOOKUP(Table1[[#This Row],[Psoft No]],[1]Roster!$C$1:$AJ$1369,9,0)</f>
        <v>Day Shift</v>
      </c>
      <c r="K1143" s="49" t="s">
        <v>76</v>
      </c>
      <c r="L1143" s="49" t="str">
        <f>VLOOKUP(Table1[[#This Row],[Psoft No]],[1]Roster!$C$1:$AJ$1369,11,0)</f>
        <v>Monday</v>
      </c>
      <c r="M1143" s="49" t="str">
        <f>VLOOKUP(Table1[[#This Row],[Psoft No]],[1]Roster!$C$1:$AJ$1369,12,0)</f>
        <v>Tuesday</v>
      </c>
      <c r="N1143" s="49" t="s">
        <v>89</v>
      </c>
      <c r="O1143" s="49" t="s">
        <v>37</v>
      </c>
      <c r="P1143" s="11" t="s">
        <v>80</v>
      </c>
      <c r="Q1143" s="11" t="s">
        <v>96</v>
      </c>
      <c r="R1143" s="49" t="s">
        <v>642</v>
      </c>
      <c r="S1143" s="11" t="s">
        <v>1775</v>
      </c>
      <c r="T1143" s="126" t="str">
        <f>IF(COUNTIFS('DWD RAW File'!$E:$E,$B1143,'DWD RAW File'!$AF:$AF,$C$1)&gt;0, IF(COUNTIFS('DWD RAW File'!$E:$E,$B1143,'DWD RAW File'!$AF:$AF,$C$1,'DWD RAW File'!$AB:$AB,"Present")&gt;0,"6th Day OT","OFF"), IF(COUNTIFS('DWD RAW File'!$E:$E,$B1143,'DWD RAW File'!$AG:$AG,$C$1)&gt;0, IF(COUNTIFS('DWD RAW File'!$E:$E,$B1143,'DWD RAW File'!$AG:$AG,$C$1,'DWD RAW File'!$AB:$AB,"Present")&gt;0,"7th Day OT","OFF"), IF(COUNTIFS('DWD RAW File'!$E:$E,$B1143,'DWD RAW File'!$AB:$AB,"Present")&gt;0, "P", IF(COUNTIFS('DWD RAW File'!$E:$E,$B1143,'DWD RAW File'!$AB:$AB,"Not Present",'DWD RAW File'!$AK:$AK,"&lt;&gt;")&gt;0, _xlfn.XLOOKUP($B1143,'DWD RAW File'!$E:$E,'DWD RAW File'!$AK:$AK,""), IF(COUNTIFS('DWD RAW File'!$E:$E,$B1143,'DWD RAW File'!$AB:$AB,"Not Present",'DWD RAW File'!$AL:$AL,"&lt;&gt;")&gt;0, _xlfn.XLOOKUP($B1143,'DWD RAW File'!$E:$E,'DWD RAW File'!$AL:$AL,""), "AB")))))</f>
        <v>P</v>
      </c>
      <c r="U1143" s="97"/>
      <c r="V1143" s="51">
        <v>45894</v>
      </c>
      <c r="W1143" s="49" t="s">
        <v>1562</v>
      </c>
      <c r="X1143" s="121" t="str">
        <f>VLOOKUP(Table1[[#This Row],[Psoft No]],[2]Roster_1788384531598!$E$1:$AU$1334,28,0)</f>
        <v>Monday</v>
      </c>
      <c r="Y1143" s="121" t="b">
        <f>Table1[[#This Row],[Column1]]=Table1[[#This Row],[OFF1]]</f>
        <v>1</v>
      </c>
    </row>
    <row r="1144" spans="1:25" ht="13" hidden="1" customHeight="1">
      <c r="A1144" s="11">
        <v>1139</v>
      </c>
      <c r="B1144" s="47">
        <v>206915790</v>
      </c>
      <c r="C1144" s="87" t="s">
        <v>1868</v>
      </c>
      <c r="D1144" s="11" t="s">
        <v>1853</v>
      </c>
      <c r="E1144" s="48" t="s">
        <v>31</v>
      </c>
      <c r="F1144" s="48" t="s">
        <v>74</v>
      </c>
      <c r="G1144" s="11" t="s">
        <v>64</v>
      </c>
      <c r="H1144" s="11" t="s">
        <v>75</v>
      </c>
      <c r="I1144" s="11">
        <v>1299</v>
      </c>
      <c r="J1144" s="49" t="str">
        <f>VLOOKUP(Table1[[#This Row],[Psoft No]],[1]Roster!$C$1:$AJ$1369,9,0)</f>
        <v>Day Shift</v>
      </c>
      <c r="K1144" s="49" t="s">
        <v>76</v>
      </c>
      <c r="L1144" s="49" t="str">
        <f>VLOOKUP(Table1[[#This Row],[Psoft No]],[1]Roster!$C$1:$AJ$1369,11,0)</f>
        <v>Thursday</v>
      </c>
      <c r="M1144" s="49" t="str">
        <f>VLOOKUP(Table1[[#This Row],[Psoft No]],[1]Roster!$C$1:$AJ$1369,12,0)</f>
        <v>Friday</v>
      </c>
      <c r="N1144" s="49" t="s">
        <v>89</v>
      </c>
      <c r="O1144" s="49" t="s">
        <v>37</v>
      </c>
      <c r="P1144" s="11" t="s">
        <v>80</v>
      </c>
      <c r="Q1144" s="11" t="s">
        <v>90</v>
      </c>
      <c r="R1144" s="49" t="s">
        <v>2653</v>
      </c>
      <c r="S1144" s="11" t="s">
        <v>637</v>
      </c>
      <c r="T1144" s="126" t="str">
        <f>IF(COUNTIFS('DWD RAW File'!$E:$E,$B1144,'DWD RAW File'!$AF:$AF,$C$1)&gt;0, IF(COUNTIFS('DWD RAW File'!$E:$E,$B1144,'DWD RAW File'!$AF:$AF,$C$1,'DWD RAW File'!$AB:$AB,"Present")&gt;0,"6th Day OT","OFF"), IF(COUNTIFS('DWD RAW File'!$E:$E,$B1144,'DWD RAW File'!$AG:$AG,$C$1)&gt;0, IF(COUNTIFS('DWD RAW File'!$E:$E,$B1144,'DWD RAW File'!$AG:$AG,$C$1,'DWD RAW File'!$AB:$AB,"Present")&gt;0,"7th Day OT","OFF"), IF(COUNTIFS('DWD RAW File'!$E:$E,$B1144,'DWD RAW File'!$AB:$AB,"Present")&gt;0, "P", IF(COUNTIFS('DWD RAW File'!$E:$E,$B1144,'DWD RAW File'!$AB:$AB,"Not Present",'DWD RAW File'!$AK:$AK,"&lt;&gt;")&gt;0, _xlfn.XLOOKUP($B1144,'DWD RAW File'!$E:$E,'DWD RAW File'!$AK:$AK,""), IF(COUNTIFS('DWD RAW File'!$E:$E,$B1144,'DWD RAW File'!$AB:$AB,"Not Present",'DWD RAW File'!$AL:$AL,"&lt;&gt;")&gt;0, _xlfn.XLOOKUP($B1144,'DWD RAW File'!$E:$E,'DWD RAW File'!$AL:$AL,""), "AB")))))</f>
        <v>P</v>
      </c>
      <c r="U1144" s="97"/>
      <c r="V1144" s="51">
        <v>46034</v>
      </c>
      <c r="W1144" s="49" t="s">
        <v>1562</v>
      </c>
      <c r="X1144" s="121" t="str">
        <f>VLOOKUP(Table1[[#This Row],[Psoft No]],[2]Roster_1788384531598!$E$1:$AU$1334,28,0)</f>
        <v>Thursday</v>
      </c>
      <c r="Y1144" s="121" t="b">
        <f>Table1[[#This Row],[Column1]]=Table1[[#This Row],[OFF1]]</f>
        <v>1</v>
      </c>
    </row>
    <row r="1145" spans="1:25" ht="13" hidden="1" customHeight="1">
      <c r="A1145" s="11">
        <v>1140</v>
      </c>
      <c r="B1145" s="47">
        <v>206915794</v>
      </c>
      <c r="C1145" s="87" t="s">
        <v>1859</v>
      </c>
      <c r="D1145" s="11" t="s">
        <v>1865</v>
      </c>
      <c r="E1145" s="48" t="s">
        <v>31</v>
      </c>
      <c r="F1145" s="48" t="s">
        <v>74</v>
      </c>
      <c r="G1145" s="11" t="s">
        <v>64</v>
      </c>
      <c r="H1145" s="11" t="s">
        <v>75</v>
      </c>
      <c r="I1145" s="11">
        <v>1299</v>
      </c>
      <c r="J1145" s="49" t="str">
        <f>VLOOKUP(Table1[[#This Row],[Psoft No]],[1]Roster!$C$1:$AJ$1369,9,0)</f>
        <v>Night Shift</v>
      </c>
      <c r="K1145" s="49" t="s">
        <v>76</v>
      </c>
      <c r="L1145" s="49" t="str">
        <f>VLOOKUP(Table1[[#This Row],[Psoft No]],[1]Roster!$C$1:$AJ$1369,11,0)</f>
        <v>Monday</v>
      </c>
      <c r="M1145" s="49" t="str">
        <f>VLOOKUP(Table1[[#This Row],[Psoft No]],[1]Roster!$C$1:$AJ$1369,12,0)</f>
        <v>Tuesday</v>
      </c>
      <c r="N1145" s="49" t="s">
        <v>89</v>
      </c>
      <c r="O1145" s="49" t="s">
        <v>37</v>
      </c>
      <c r="P1145" s="49" t="s">
        <v>80</v>
      </c>
      <c r="Q1145" s="49" t="s">
        <v>90</v>
      </c>
      <c r="R1145" s="49" t="s">
        <v>642</v>
      </c>
      <c r="S1145" s="49" t="s">
        <v>1775</v>
      </c>
      <c r="T1145" s="126" t="str">
        <f>IF(COUNTIFS('DWD RAW File'!$E:$E,$B1145,'DWD RAW File'!$AF:$AF,$C$1)&gt;0, IF(COUNTIFS('DWD RAW File'!$E:$E,$B1145,'DWD RAW File'!$AF:$AF,$C$1,'DWD RAW File'!$AB:$AB,"Present")&gt;0,"6th Day OT","OFF"), IF(COUNTIFS('DWD RAW File'!$E:$E,$B1145,'DWD RAW File'!$AG:$AG,$C$1)&gt;0, IF(COUNTIFS('DWD RAW File'!$E:$E,$B1145,'DWD RAW File'!$AG:$AG,$C$1,'DWD RAW File'!$AB:$AB,"Present")&gt;0,"7th Day OT","OFF"), IF(COUNTIFS('DWD RAW File'!$E:$E,$B1145,'DWD RAW File'!$AB:$AB,"Present")&gt;0, "P", IF(COUNTIFS('DWD RAW File'!$E:$E,$B1145,'DWD RAW File'!$AB:$AB,"Not Present",'DWD RAW File'!$AK:$AK,"&lt;&gt;")&gt;0, _xlfn.XLOOKUP($B1145,'DWD RAW File'!$E:$E,'DWD RAW File'!$AK:$AK,""), IF(COUNTIFS('DWD RAW File'!$E:$E,$B1145,'DWD RAW File'!$AB:$AB,"Not Present",'DWD RAW File'!$AL:$AL,"&lt;&gt;")&gt;0, _xlfn.XLOOKUP($B1145,'DWD RAW File'!$E:$E,'DWD RAW File'!$AL:$AL,""), "AB")))))</f>
        <v>P</v>
      </c>
      <c r="U1145" s="97"/>
      <c r="V1145" s="51">
        <v>46034</v>
      </c>
      <c r="W1145" s="49" t="s">
        <v>1561</v>
      </c>
      <c r="X1145" s="121" t="str">
        <f>VLOOKUP(Table1[[#This Row],[Psoft No]],[2]Roster_1788384531598!$E$1:$AU$1334,28,0)</f>
        <v>Monday</v>
      </c>
      <c r="Y1145" s="121" t="b">
        <f>Table1[[#This Row],[Column1]]=Table1[[#This Row],[OFF1]]</f>
        <v>1</v>
      </c>
    </row>
    <row r="1146" spans="1:25" ht="13" hidden="1" customHeight="1">
      <c r="A1146" s="11">
        <v>1141</v>
      </c>
      <c r="B1146" s="47">
        <v>203555845</v>
      </c>
      <c r="C1146" s="87" t="s">
        <v>1301</v>
      </c>
      <c r="D1146" s="11" t="s">
        <v>1302</v>
      </c>
      <c r="E1146" s="48" t="s">
        <v>31</v>
      </c>
      <c r="F1146" s="48" t="s">
        <v>74</v>
      </c>
      <c r="G1146" s="11" t="s">
        <v>64</v>
      </c>
      <c r="H1146" s="11" t="s">
        <v>75</v>
      </c>
      <c r="I1146" s="11">
        <v>1299</v>
      </c>
      <c r="J1146" s="49" t="str">
        <f>VLOOKUP(Table1[[#This Row],[Psoft No]],[1]Roster!$C$1:$AJ$1369,9,0)</f>
        <v>Night Shift</v>
      </c>
      <c r="K1146" s="49" t="s">
        <v>76</v>
      </c>
      <c r="L1146" s="49" t="str">
        <f>VLOOKUP(Table1[[#This Row],[Psoft No]],[1]Roster!$C$1:$AJ$1369,11,0)</f>
        <v>Wednesday</v>
      </c>
      <c r="M1146" s="49" t="str">
        <f>VLOOKUP(Table1[[#This Row],[Psoft No]],[1]Roster!$C$1:$AJ$1369,12,0)</f>
        <v>Thursday</v>
      </c>
      <c r="N1146" s="48" t="s">
        <v>86</v>
      </c>
      <c r="O1146" s="49" t="s">
        <v>37</v>
      </c>
      <c r="P1146" s="11" t="s">
        <v>80</v>
      </c>
      <c r="Q1146" s="11" t="s">
        <v>99</v>
      </c>
      <c r="R1146" s="11" t="s">
        <v>1055</v>
      </c>
      <c r="S1146" s="11" t="s">
        <v>2651</v>
      </c>
      <c r="T1146" s="126" t="str">
        <f>IF(COUNTIFS('DWD RAW File'!$E:$E,$B1146,'DWD RAW File'!$AF:$AF,$C$1)&gt;0, IF(COUNTIFS('DWD RAW File'!$E:$E,$B1146,'DWD RAW File'!$AF:$AF,$C$1,'DWD RAW File'!$AB:$AB,"Present")&gt;0,"6th Day OT","OFF"), IF(COUNTIFS('DWD RAW File'!$E:$E,$B1146,'DWD RAW File'!$AG:$AG,$C$1)&gt;0, IF(COUNTIFS('DWD RAW File'!$E:$E,$B1146,'DWD RAW File'!$AG:$AG,$C$1,'DWD RAW File'!$AB:$AB,"Present")&gt;0,"7th Day OT","OFF"), IF(COUNTIFS('DWD RAW File'!$E:$E,$B1146,'DWD RAW File'!$AB:$AB,"Present")&gt;0, "P", IF(COUNTIFS('DWD RAW File'!$E:$E,$B1146,'DWD RAW File'!$AB:$AB,"Not Present",'DWD RAW File'!$AK:$AK,"&lt;&gt;")&gt;0, _xlfn.XLOOKUP($B1146,'DWD RAW File'!$E:$E,'DWD RAW File'!$AK:$AK,""), IF(COUNTIFS('DWD RAW File'!$E:$E,$B1146,'DWD RAW File'!$AB:$AB,"Not Present",'DWD RAW File'!$AL:$AL,"&lt;&gt;")&gt;0, _xlfn.XLOOKUP($B1146,'DWD RAW File'!$E:$E,'DWD RAW File'!$AL:$AL,""), "AB")))))</f>
        <v>OFF</v>
      </c>
      <c r="U1146" s="97"/>
      <c r="V1146" s="51">
        <v>45470</v>
      </c>
      <c r="W1146" s="49" t="s">
        <v>1562</v>
      </c>
      <c r="X1146" s="121" t="str">
        <f>VLOOKUP(Table1[[#This Row],[Psoft No]],[2]Roster_1788384531598!$E$1:$AU$1334,28,0)</f>
        <v>Wednesday</v>
      </c>
      <c r="Y1146" s="121" t="b">
        <f>Table1[[#This Row],[Column1]]=Table1[[#This Row],[OFF1]]</f>
        <v>1</v>
      </c>
    </row>
    <row r="1147" spans="1:25" ht="13" hidden="1" customHeight="1">
      <c r="A1147" s="11">
        <v>1142</v>
      </c>
      <c r="B1147" s="47">
        <v>203964988</v>
      </c>
      <c r="C1147" s="87" t="s">
        <v>1303</v>
      </c>
      <c r="D1147" s="11" t="s">
        <v>1304</v>
      </c>
      <c r="E1147" s="48" t="s">
        <v>31</v>
      </c>
      <c r="F1147" s="48" t="s">
        <v>74</v>
      </c>
      <c r="G1147" s="11" t="s">
        <v>64</v>
      </c>
      <c r="H1147" s="11" t="s">
        <v>75</v>
      </c>
      <c r="I1147" s="11">
        <v>1299</v>
      </c>
      <c r="J1147" s="49" t="str">
        <f>VLOOKUP(Table1[[#This Row],[Psoft No]],[1]Roster!$C$1:$AJ$1369,9,0)</f>
        <v>Day Shift</v>
      </c>
      <c r="K1147" s="49" t="s">
        <v>76</v>
      </c>
      <c r="L1147" s="49" t="str">
        <f>VLOOKUP(Table1[[#This Row],[Psoft No]],[1]Roster!$C$1:$AJ$1369,11,0)</f>
        <v>Sunday</v>
      </c>
      <c r="M1147" s="49" t="str">
        <f>VLOOKUP(Table1[[#This Row],[Psoft No]],[1]Roster!$C$1:$AJ$1369,12,0)</f>
        <v>Monday</v>
      </c>
      <c r="N1147" s="48" t="s">
        <v>86</v>
      </c>
      <c r="O1147" s="49" t="s">
        <v>37</v>
      </c>
      <c r="P1147" s="11" t="s">
        <v>80</v>
      </c>
      <c r="Q1147" s="11" t="s">
        <v>99</v>
      </c>
      <c r="R1147" s="49" t="s">
        <v>642</v>
      </c>
      <c r="S1147" s="11" t="s">
        <v>1775</v>
      </c>
      <c r="T1147" s="126" t="str">
        <f>IF(COUNTIFS('DWD RAW File'!$E:$E,$B1147,'DWD RAW File'!$AF:$AF,$C$1)&gt;0, IF(COUNTIFS('DWD RAW File'!$E:$E,$B1147,'DWD RAW File'!$AF:$AF,$C$1,'DWD RAW File'!$AB:$AB,"Present")&gt;0,"6th Day OT","OFF"), IF(COUNTIFS('DWD RAW File'!$E:$E,$B1147,'DWD RAW File'!$AG:$AG,$C$1)&gt;0, IF(COUNTIFS('DWD RAW File'!$E:$E,$B1147,'DWD RAW File'!$AG:$AG,$C$1,'DWD RAW File'!$AB:$AB,"Present")&gt;0,"7th Day OT","OFF"), IF(COUNTIFS('DWD RAW File'!$E:$E,$B1147,'DWD RAW File'!$AB:$AB,"Present")&gt;0, "P", IF(COUNTIFS('DWD RAW File'!$E:$E,$B1147,'DWD RAW File'!$AB:$AB,"Not Present",'DWD RAW File'!$AK:$AK,"&lt;&gt;")&gt;0, _xlfn.XLOOKUP($B1147,'DWD RAW File'!$E:$E,'DWD RAW File'!$AK:$AK,""), IF(COUNTIFS('DWD RAW File'!$E:$E,$B1147,'DWD RAW File'!$AB:$AB,"Not Present",'DWD RAW File'!$AL:$AL,"&lt;&gt;")&gt;0, _xlfn.XLOOKUP($B1147,'DWD RAW File'!$E:$E,'DWD RAW File'!$AL:$AL,""), "AB")))))</f>
        <v>P</v>
      </c>
      <c r="U1147" s="97"/>
      <c r="V1147" s="51">
        <v>45544</v>
      </c>
      <c r="W1147" s="49" t="s">
        <v>1562</v>
      </c>
      <c r="X1147" s="121" t="str">
        <f>VLOOKUP(Table1[[#This Row],[Psoft No]],[2]Roster_1788384531598!$E$1:$AU$1334,28,0)</f>
        <v>Sunday</v>
      </c>
      <c r="Y1147" s="121" t="b">
        <f>Table1[[#This Row],[Column1]]=Table1[[#This Row],[OFF1]]</f>
        <v>1</v>
      </c>
    </row>
    <row r="1148" spans="1:25" ht="13" hidden="1" customHeight="1">
      <c r="A1148" s="11">
        <v>1143</v>
      </c>
      <c r="B1148" s="47">
        <v>204137704</v>
      </c>
      <c r="C1148" s="87" t="s">
        <v>1305</v>
      </c>
      <c r="D1148" s="11" t="s">
        <v>1306</v>
      </c>
      <c r="E1148" s="48" t="s">
        <v>31</v>
      </c>
      <c r="F1148" s="48" t="s">
        <v>74</v>
      </c>
      <c r="G1148" s="11" t="s">
        <v>64</v>
      </c>
      <c r="H1148" s="11" t="s">
        <v>75</v>
      </c>
      <c r="I1148" s="11">
        <v>1299</v>
      </c>
      <c r="J1148" s="49" t="str">
        <f>VLOOKUP(Table1[[#This Row],[Psoft No]],[1]Roster!$C$1:$AJ$1369,9,0)</f>
        <v>Night Shift</v>
      </c>
      <c r="K1148" s="49" t="s">
        <v>76</v>
      </c>
      <c r="L1148" s="49" t="str">
        <f>VLOOKUP(Table1[[#This Row],[Psoft No]],[1]Roster!$C$1:$AJ$1369,11,0)</f>
        <v>Sunday</v>
      </c>
      <c r="M1148" s="49" t="str">
        <f>VLOOKUP(Table1[[#This Row],[Psoft No]],[1]Roster!$C$1:$AJ$1369,12,0)</f>
        <v>Monday</v>
      </c>
      <c r="N1148" s="48" t="s">
        <v>86</v>
      </c>
      <c r="O1148" s="49" t="s">
        <v>37</v>
      </c>
      <c r="P1148" s="11" t="s">
        <v>80</v>
      </c>
      <c r="Q1148" s="11" t="s">
        <v>87</v>
      </c>
      <c r="R1148" s="49" t="s">
        <v>642</v>
      </c>
      <c r="S1148" s="11" t="s">
        <v>1775</v>
      </c>
      <c r="T1148" s="126" t="str">
        <f>IF(COUNTIFS('DWD RAW File'!$E:$E,$B1148,'DWD RAW File'!$AF:$AF,$C$1)&gt;0, IF(COUNTIFS('DWD RAW File'!$E:$E,$B1148,'DWD RAW File'!$AF:$AF,$C$1,'DWD RAW File'!$AB:$AB,"Present")&gt;0,"6th Day OT","OFF"), IF(COUNTIFS('DWD RAW File'!$E:$E,$B1148,'DWD RAW File'!$AG:$AG,$C$1)&gt;0, IF(COUNTIFS('DWD RAW File'!$E:$E,$B1148,'DWD RAW File'!$AG:$AG,$C$1,'DWD RAW File'!$AB:$AB,"Present")&gt;0,"7th Day OT","OFF"), IF(COUNTIFS('DWD RAW File'!$E:$E,$B1148,'DWD RAW File'!$AB:$AB,"Present")&gt;0, "P", IF(COUNTIFS('DWD RAW File'!$E:$E,$B1148,'DWD RAW File'!$AB:$AB,"Not Present",'DWD RAW File'!$AK:$AK,"&lt;&gt;")&gt;0, _xlfn.XLOOKUP($B1148,'DWD RAW File'!$E:$E,'DWD RAW File'!$AK:$AK,""), IF(COUNTIFS('DWD RAW File'!$E:$E,$B1148,'DWD RAW File'!$AB:$AB,"Not Present",'DWD RAW File'!$AL:$AL,"&lt;&gt;")&gt;0, _xlfn.XLOOKUP($B1148,'DWD RAW File'!$E:$E,'DWD RAW File'!$AL:$AL,""), "AB")))))</f>
        <v>P</v>
      </c>
      <c r="U1148" s="97"/>
      <c r="V1148" s="51">
        <v>45565</v>
      </c>
      <c r="W1148" s="49" t="s">
        <v>1562</v>
      </c>
      <c r="X1148" s="121" t="str">
        <f>VLOOKUP(Table1[[#This Row],[Psoft No]],[2]Roster_1788384531598!$E$1:$AU$1334,28,0)</f>
        <v>Sunday</v>
      </c>
      <c r="Y1148" s="121" t="b">
        <f>Table1[[#This Row],[Column1]]=Table1[[#This Row],[OFF1]]</f>
        <v>1</v>
      </c>
    </row>
    <row r="1149" spans="1:25" ht="13" hidden="1" customHeight="1">
      <c r="A1149" s="11">
        <v>1144</v>
      </c>
      <c r="B1149" s="47">
        <v>206136722</v>
      </c>
      <c r="C1149" s="87" t="s">
        <v>2795</v>
      </c>
      <c r="D1149" s="11" t="s">
        <v>2796</v>
      </c>
      <c r="E1149" s="48" t="s">
        <v>31</v>
      </c>
      <c r="F1149" s="48" t="s">
        <v>74</v>
      </c>
      <c r="G1149" s="11" t="s">
        <v>64</v>
      </c>
      <c r="H1149" s="11" t="s">
        <v>75</v>
      </c>
      <c r="I1149" s="11">
        <v>1299</v>
      </c>
      <c r="J1149" s="49" t="str">
        <f>VLOOKUP(Table1[[#This Row],[Psoft No]],[1]Roster!$C$1:$AJ$1369,9,0)</f>
        <v>Night Shift</v>
      </c>
      <c r="K1149" s="11" t="s">
        <v>76</v>
      </c>
      <c r="L1149" s="49" t="str">
        <f>VLOOKUP(Table1[[#This Row],[Psoft No]],[1]Roster!$C$1:$AJ$1369,11,0)</f>
        <v>Wednesday</v>
      </c>
      <c r="M1149" s="49" t="str">
        <f>VLOOKUP(Table1[[#This Row],[Psoft No]],[1]Roster!$C$1:$AJ$1369,12,0)</f>
        <v>Thursday</v>
      </c>
      <c r="N1149" s="11" t="s">
        <v>89</v>
      </c>
      <c r="O1149" s="11" t="s">
        <v>37</v>
      </c>
      <c r="P1149" s="11" t="s">
        <v>80</v>
      </c>
      <c r="Q1149" s="11" t="s">
        <v>96</v>
      </c>
      <c r="R1149" s="11" t="s">
        <v>1055</v>
      </c>
      <c r="S1149" s="11" t="s">
        <v>2651</v>
      </c>
      <c r="T1149" s="126" t="str">
        <f>IF(COUNTIFS('DWD RAW File'!$E:$E,$B1149,'DWD RAW File'!$AF:$AF,$C$1)&gt;0, IF(COUNTIFS('DWD RAW File'!$E:$E,$B1149,'DWD RAW File'!$AF:$AF,$C$1,'DWD RAW File'!$AB:$AB,"Present")&gt;0,"6th Day OT","OFF"), IF(COUNTIFS('DWD RAW File'!$E:$E,$B1149,'DWD RAW File'!$AG:$AG,$C$1)&gt;0, IF(COUNTIFS('DWD RAW File'!$E:$E,$B1149,'DWD RAW File'!$AG:$AG,$C$1,'DWD RAW File'!$AB:$AB,"Present")&gt;0,"7th Day OT","OFF"), IF(COUNTIFS('DWD RAW File'!$E:$E,$B1149,'DWD RAW File'!$AB:$AB,"Present")&gt;0, "P", IF(COUNTIFS('DWD RAW File'!$E:$E,$B1149,'DWD RAW File'!$AB:$AB,"Not Present",'DWD RAW File'!$AK:$AK,"&lt;&gt;")&gt;0, _xlfn.XLOOKUP($B1149,'DWD RAW File'!$E:$E,'DWD RAW File'!$AK:$AK,""), IF(COUNTIFS('DWD RAW File'!$E:$E,$B1149,'DWD RAW File'!$AB:$AB,"Not Present",'DWD RAW File'!$AL:$AL,"&lt;&gt;")&gt;0, _xlfn.XLOOKUP($B1149,'DWD RAW File'!$E:$E,'DWD RAW File'!$AL:$AL,""), "AB")))))</f>
        <v>OFF</v>
      </c>
      <c r="U1149" s="97"/>
      <c r="V1149" s="51">
        <v>46238</v>
      </c>
      <c r="W1149" s="11" t="s">
        <v>1563</v>
      </c>
      <c r="X1149" s="121" t="str">
        <f>VLOOKUP(Table1[[#This Row],[Psoft No]],[2]Roster_1788384531598!$E$1:$AU$1334,28,0)</f>
        <v>Wednesday</v>
      </c>
      <c r="Y1149" s="121" t="b">
        <f>Table1[[#This Row],[Column1]]=Table1[[#This Row],[OFF1]]</f>
        <v>1</v>
      </c>
    </row>
    <row r="1150" spans="1:25" ht="13" hidden="1" customHeight="1">
      <c r="A1150" s="11">
        <v>1145</v>
      </c>
      <c r="B1150" s="47">
        <v>206239215</v>
      </c>
      <c r="C1150" s="87" t="s">
        <v>1632</v>
      </c>
      <c r="D1150" s="11" t="s">
        <v>1601</v>
      </c>
      <c r="E1150" s="48" t="s">
        <v>31</v>
      </c>
      <c r="F1150" s="48" t="s">
        <v>74</v>
      </c>
      <c r="G1150" s="11" t="s">
        <v>64</v>
      </c>
      <c r="H1150" s="11" t="s">
        <v>75</v>
      </c>
      <c r="I1150" s="11">
        <v>1299</v>
      </c>
      <c r="J1150" s="49" t="str">
        <f>VLOOKUP(Table1[[#This Row],[Psoft No]],[1]Roster!$C$1:$AJ$1369,9,0)</f>
        <v>Day Shift</v>
      </c>
      <c r="K1150" s="49" t="s">
        <v>76</v>
      </c>
      <c r="L1150" s="49" t="str">
        <f>VLOOKUP(Table1[[#This Row],[Psoft No]],[1]Roster!$C$1:$AJ$1369,11,0)</f>
        <v>Tuesday</v>
      </c>
      <c r="M1150" s="49" t="str">
        <f>VLOOKUP(Table1[[#This Row],[Psoft No]],[1]Roster!$C$1:$AJ$1369,12,0)</f>
        <v>Wednesday</v>
      </c>
      <c r="N1150" s="48" t="s">
        <v>79</v>
      </c>
      <c r="O1150" s="49" t="s">
        <v>37</v>
      </c>
      <c r="P1150" s="11" t="s">
        <v>80</v>
      </c>
      <c r="Q1150" s="11" t="s">
        <v>81</v>
      </c>
      <c r="R1150" s="11" t="s">
        <v>1055</v>
      </c>
      <c r="S1150" s="11" t="s">
        <v>2651</v>
      </c>
      <c r="T1150" s="126" t="str">
        <f>IF(COUNTIFS('DWD RAW File'!$E:$E,$B1150,'DWD RAW File'!$AF:$AF,$C$1)&gt;0, IF(COUNTIFS('DWD RAW File'!$E:$E,$B1150,'DWD RAW File'!$AF:$AF,$C$1,'DWD RAW File'!$AB:$AB,"Present")&gt;0,"6th Day OT","OFF"), IF(COUNTIFS('DWD RAW File'!$E:$E,$B1150,'DWD RAW File'!$AG:$AG,$C$1)&gt;0, IF(COUNTIFS('DWD RAW File'!$E:$E,$B1150,'DWD RAW File'!$AG:$AG,$C$1,'DWD RAW File'!$AB:$AB,"Present")&gt;0,"7th Day OT","OFF"), IF(COUNTIFS('DWD RAW File'!$E:$E,$B1150,'DWD RAW File'!$AB:$AB,"Present")&gt;0, "P", IF(COUNTIFS('DWD RAW File'!$E:$E,$B1150,'DWD RAW File'!$AB:$AB,"Not Present",'DWD RAW File'!$AK:$AK,"&lt;&gt;")&gt;0, _xlfn.XLOOKUP($B1150,'DWD RAW File'!$E:$E,'DWD RAW File'!$AK:$AK,""), IF(COUNTIFS('DWD RAW File'!$E:$E,$B1150,'DWD RAW File'!$AB:$AB,"Not Present",'DWD RAW File'!$AL:$AL,"&lt;&gt;")&gt;0, _xlfn.XLOOKUP($B1150,'DWD RAW File'!$E:$E,'DWD RAW File'!$AL:$AL,""), "AB")))))</f>
        <v>OFF</v>
      </c>
      <c r="U1150" s="97"/>
      <c r="V1150" s="51">
        <v>45943</v>
      </c>
      <c r="W1150" s="49" t="s">
        <v>1562</v>
      </c>
      <c r="X1150" s="121" t="str">
        <f>VLOOKUP(Table1[[#This Row],[Psoft No]],[2]Roster_1788384531598!$E$1:$AU$1334,28,0)</f>
        <v>Tuesday</v>
      </c>
      <c r="Y1150" s="121" t="b">
        <f>Table1[[#This Row],[Column1]]=Table1[[#This Row],[OFF1]]</f>
        <v>1</v>
      </c>
    </row>
    <row r="1151" spans="1:25" ht="13" hidden="1" customHeight="1">
      <c r="A1151" s="11">
        <v>1146</v>
      </c>
      <c r="B1151" s="47">
        <v>206902844</v>
      </c>
      <c r="C1151" s="87" t="s">
        <v>1841</v>
      </c>
      <c r="D1151" s="11" t="s">
        <v>1842</v>
      </c>
      <c r="E1151" s="48" t="s">
        <v>31</v>
      </c>
      <c r="F1151" s="48" t="s">
        <v>74</v>
      </c>
      <c r="G1151" s="11" t="s">
        <v>64</v>
      </c>
      <c r="H1151" s="11" t="s">
        <v>75</v>
      </c>
      <c r="I1151" s="11">
        <v>1290</v>
      </c>
      <c r="J1151" s="49" t="str">
        <f>VLOOKUP(Table1[[#This Row],[Psoft No]],[1]Roster!$C$1:$AJ$1369,9,0)</f>
        <v>Night Shift</v>
      </c>
      <c r="K1151" s="49" t="s">
        <v>76</v>
      </c>
      <c r="L1151" s="49" t="str">
        <f>VLOOKUP(Table1[[#This Row],[Psoft No]],[1]Roster!$C$1:$AJ$1369,11,0)</f>
        <v>Monday</v>
      </c>
      <c r="M1151" s="49" t="str">
        <f>VLOOKUP(Table1[[#This Row],[Psoft No]],[1]Roster!$C$1:$AJ$1369,12,0)</f>
        <v>Tuesday</v>
      </c>
      <c r="N1151" s="49" t="s">
        <v>89</v>
      </c>
      <c r="O1151" s="48" t="s">
        <v>37</v>
      </c>
      <c r="P1151" s="48" t="s">
        <v>80</v>
      </c>
      <c r="Q1151" s="11" t="s">
        <v>90</v>
      </c>
      <c r="R1151" s="49" t="s">
        <v>642</v>
      </c>
      <c r="S1151" s="11" t="s">
        <v>1775</v>
      </c>
      <c r="T1151" s="126" t="str">
        <f>IF(COUNTIFS('DWD RAW File'!$E:$E,$B1151,'DWD RAW File'!$AF:$AF,$C$1)&gt;0, IF(COUNTIFS('DWD RAW File'!$E:$E,$B1151,'DWD RAW File'!$AF:$AF,$C$1,'DWD RAW File'!$AB:$AB,"Present")&gt;0,"6th Day OT","OFF"), IF(COUNTIFS('DWD RAW File'!$E:$E,$B1151,'DWD RAW File'!$AG:$AG,$C$1)&gt;0, IF(COUNTIFS('DWD RAW File'!$E:$E,$B1151,'DWD RAW File'!$AG:$AG,$C$1,'DWD RAW File'!$AB:$AB,"Present")&gt;0,"7th Day OT","OFF"), IF(COUNTIFS('DWD RAW File'!$E:$E,$B1151,'DWD RAW File'!$AB:$AB,"Present")&gt;0, "P", IF(COUNTIFS('DWD RAW File'!$E:$E,$B1151,'DWD RAW File'!$AB:$AB,"Not Present",'DWD RAW File'!$AK:$AK,"&lt;&gt;")&gt;0, _xlfn.XLOOKUP($B1151,'DWD RAW File'!$E:$E,'DWD RAW File'!$AK:$AK,""), IF(COUNTIFS('DWD RAW File'!$E:$E,$B1151,'DWD RAW File'!$AB:$AB,"Not Present",'DWD RAW File'!$AL:$AL,"&lt;&gt;")&gt;0, _xlfn.XLOOKUP($B1151,'DWD RAW File'!$E:$E,'DWD RAW File'!$AL:$AL,""), "AB")))))</f>
        <v>P</v>
      </c>
      <c r="U1151" s="97"/>
      <c r="V1151" s="51">
        <v>46030</v>
      </c>
      <c r="W1151" s="49" t="s">
        <v>1562</v>
      </c>
      <c r="X1151" s="121" t="str">
        <f>VLOOKUP(Table1[[#This Row],[Psoft No]],[2]Roster_1788384531598!$E$1:$AU$1334,28,0)</f>
        <v>Monday</v>
      </c>
      <c r="Y1151" s="121" t="b">
        <f>Table1[[#This Row],[Column1]]=Table1[[#This Row],[OFF1]]</f>
        <v>1</v>
      </c>
    </row>
    <row r="1152" spans="1:25" ht="13" hidden="1" customHeight="1">
      <c r="A1152" s="11">
        <v>1147</v>
      </c>
      <c r="B1152" s="47">
        <v>203911200</v>
      </c>
      <c r="C1152" s="87" t="s">
        <v>1307</v>
      </c>
      <c r="D1152" s="11" t="s">
        <v>1308</v>
      </c>
      <c r="E1152" s="48" t="s">
        <v>31</v>
      </c>
      <c r="F1152" s="48" t="s">
        <v>74</v>
      </c>
      <c r="G1152" s="11" t="s">
        <v>64</v>
      </c>
      <c r="H1152" s="11" t="s">
        <v>75</v>
      </c>
      <c r="I1152" s="11">
        <v>1299</v>
      </c>
      <c r="J1152" s="49" t="str">
        <f>VLOOKUP(Table1[[#This Row],[Psoft No]],[1]Roster!$C$1:$AJ$1369,9,0)</f>
        <v>Night Shift</v>
      </c>
      <c r="K1152" s="49" t="s">
        <v>76</v>
      </c>
      <c r="L1152" s="49" t="str">
        <f>VLOOKUP(Table1[[#This Row],[Psoft No]],[1]Roster!$C$1:$AJ$1369,11,0)</f>
        <v>Sunday</v>
      </c>
      <c r="M1152" s="49" t="str">
        <f>VLOOKUP(Table1[[#This Row],[Psoft No]],[1]Roster!$C$1:$AJ$1369,12,0)</f>
        <v>Monday</v>
      </c>
      <c r="N1152" s="48" t="s">
        <v>86</v>
      </c>
      <c r="O1152" s="49" t="s">
        <v>37</v>
      </c>
      <c r="P1152" s="11" t="s">
        <v>80</v>
      </c>
      <c r="Q1152" s="11" t="s">
        <v>99</v>
      </c>
      <c r="R1152" s="49" t="s">
        <v>642</v>
      </c>
      <c r="S1152" s="11" t="s">
        <v>1775</v>
      </c>
      <c r="T1152" s="126" t="str">
        <f>IF(COUNTIFS('DWD RAW File'!$E:$E,$B1152,'DWD RAW File'!$AF:$AF,$C$1)&gt;0, IF(COUNTIFS('DWD RAW File'!$E:$E,$B1152,'DWD RAW File'!$AF:$AF,$C$1,'DWD RAW File'!$AB:$AB,"Present")&gt;0,"6th Day OT","OFF"), IF(COUNTIFS('DWD RAW File'!$E:$E,$B1152,'DWD RAW File'!$AG:$AG,$C$1)&gt;0, IF(COUNTIFS('DWD RAW File'!$E:$E,$B1152,'DWD RAW File'!$AG:$AG,$C$1,'DWD RAW File'!$AB:$AB,"Present")&gt;0,"7th Day OT","OFF"), IF(COUNTIFS('DWD RAW File'!$E:$E,$B1152,'DWD RAW File'!$AB:$AB,"Present")&gt;0, "P", IF(COUNTIFS('DWD RAW File'!$E:$E,$B1152,'DWD RAW File'!$AB:$AB,"Not Present",'DWD RAW File'!$AK:$AK,"&lt;&gt;")&gt;0, _xlfn.XLOOKUP($B1152,'DWD RAW File'!$E:$E,'DWD RAW File'!$AK:$AK,""), IF(COUNTIFS('DWD RAW File'!$E:$E,$B1152,'DWD RAW File'!$AB:$AB,"Not Present",'DWD RAW File'!$AL:$AL,"&lt;&gt;")&gt;0, _xlfn.XLOOKUP($B1152,'DWD RAW File'!$E:$E,'DWD RAW File'!$AL:$AL,""), "AB")))))</f>
        <v>P</v>
      </c>
      <c r="U1152" s="97"/>
      <c r="V1152" s="51">
        <v>45537</v>
      </c>
      <c r="W1152" s="49" t="s">
        <v>1563</v>
      </c>
      <c r="X1152" s="121" t="str">
        <f>VLOOKUP(Table1[[#This Row],[Psoft No]],[2]Roster_1788384531598!$E$1:$AU$1334,28,0)</f>
        <v>Sunday</v>
      </c>
      <c r="Y1152" s="121" t="b">
        <f>Table1[[#This Row],[Column1]]=Table1[[#This Row],[OFF1]]</f>
        <v>1</v>
      </c>
    </row>
    <row r="1153" spans="1:25" ht="13" hidden="1" customHeight="1">
      <c r="A1153" s="11">
        <v>1148</v>
      </c>
      <c r="B1153" s="90">
        <v>205845559</v>
      </c>
      <c r="C1153" s="47" t="s">
        <v>2750</v>
      </c>
      <c r="D1153" s="87" t="s">
        <v>2751</v>
      </c>
      <c r="E1153" s="48" t="s">
        <v>31</v>
      </c>
      <c r="F1153" s="48" t="s">
        <v>74</v>
      </c>
      <c r="G1153" s="11" t="s">
        <v>64</v>
      </c>
      <c r="H1153" s="11" t="s">
        <v>75</v>
      </c>
      <c r="I1153" s="11">
        <v>1299</v>
      </c>
      <c r="J1153" s="49" t="str">
        <f>VLOOKUP(Table1[[#This Row],[Psoft No]],[1]Roster!$C$1:$AJ$1369,9,0)</f>
        <v>Night Shift</v>
      </c>
      <c r="K1153" s="49" t="s">
        <v>76</v>
      </c>
      <c r="L1153" s="49" t="str">
        <f>VLOOKUP(Table1[[#This Row],[Psoft No]],[1]Roster!$C$1:$AJ$1369,11,0)</f>
        <v>Wednesday</v>
      </c>
      <c r="M1153" s="49" t="str">
        <f>VLOOKUP(Table1[[#This Row],[Psoft No]],[1]Roster!$C$1:$AJ$1369,12,0)</f>
        <v>Thursday</v>
      </c>
      <c r="N1153" s="48" t="s">
        <v>86</v>
      </c>
      <c r="O1153" s="49" t="s">
        <v>37</v>
      </c>
      <c r="P1153" s="11" t="s">
        <v>80</v>
      </c>
      <c r="Q1153" s="11" t="s">
        <v>90</v>
      </c>
      <c r="R1153" s="11" t="s">
        <v>2653</v>
      </c>
      <c r="S1153" s="11" t="s">
        <v>637</v>
      </c>
      <c r="T1153" s="126" t="str">
        <f>IF(COUNTIFS('DWD RAW File'!$E:$E,$B1153,'DWD RAW File'!$AF:$AF,$C$1)&gt;0, IF(COUNTIFS('DWD RAW File'!$E:$E,$B1153,'DWD RAW File'!$AF:$AF,$C$1,'DWD RAW File'!$AB:$AB,"Present")&gt;0,"6th Day OT","OFF"), IF(COUNTIFS('DWD RAW File'!$E:$E,$B1153,'DWD RAW File'!$AG:$AG,$C$1)&gt;0, IF(COUNTIFS('DWD RAW File'!$E:$E,$B1153,'DWD RAW File'!$AG:$AG,$C$1,'DWD RAW File'!$AB:$AB,"Present")&gt;0,"7th Day OT","OFF"), IF(COUNTIFS('DWD RAW File'!$E:$E,$B1153,'DWD RAW File'!$AB:$AB,"Present")&gt;0, "P", IF(COUNTIFS('DWD RAW File'!$E:$E,$B1153,'DWD RAW File'!$AB:$AB,"Not Present",'DWD RAW File'!$AK:$AK,"&lt;&gt;")&gt;0, _xlfn.XLOOKUP($B1153,'DWD RAW File'!$E:$E,'DWD RAW File'!$AK:$AK,""), IF(COUNTIFS('DWD RAW File'!$E:$E,$B1153,'DWD RAW File'!$AB:$AB,"Not Present",'DWD RAW File'!$AL:$AL,"&lt;&gt;")&gt;0, _xlfn.XLOOKUP($B1153,'DWD RAW File'!$E:$E,'DWD RAW File'!$AL:$AL,""), "AB")))))</f>
        <v>OFF</v>
      </c>
      <c r="U1153" s="97"/>
      <c r="V1153" s="51">
        <v>45894</v>
      </c>
      <c r="W1153" s="49" t="s">
        <v>1562</v>
      </c>
      <c r="X1153" s="121" t="str">
        <f>VLOOKUP(Table1[[#This Row],[Psoft No]],[2]Roster_1788384531598!$E$1:$AU$1334,28,0)</f>
        <v>Wednesday</v>
      </c>
      <c r="Y1153" s="121" t="b">
        <f>Table1[[#This Row],[Column1]]=Table1[[#This Row],[OFF1]]</f>
        <v>1</v>
      </c>
    </row>
    <row r="1154" spans="1:25" ht="13" hidden="1" customHeight="1">
      <c r="A1154" s="11">
        <v>1149</v>
      </c>
      <c r="B1154" s="90">
        <v>204009364</v>
      </c>
      <c r="C1154" s="47" t="s">
        <v>2752</v>
      </c>
      <c r="D1154" s="87" t="s">
        <v>2753</v>
      </c>
      <c r="E1154" s="48" t="s">
        <v>31</v>
      </c>
      <c r="F1154" s="48" t="s">
        <v>74</v>
      </c>
      <c r="G1154" s="11" t="s">
        <v>64</v>
      </c>
      <c r="H1154" s="11" t="s">
        <v>75</v>
      </c>
      <c r="I1154" s="11">
        <v>1299</v>
      </c>
      <c r="J1154" s="49" t="str">
        <f>VLOOKUP(Table1[[#This Row],[Psoft No]],[1]Roster!$C$1:$AJ$1369,9,0)</f>
        <v>Night Shift</v>
      </c>
      <c r="K1154" s="49" t="s">
        <v>76</v>
      </c>
      <c r="L1154" s="49" t="str">
        <f>VLOOKUP(Table1[[#This Row],[Psoft No]],[1]Roster!$C$1:$AJ$1369,11,0)</f>
        <v>Tuesday</v>
      </c>
      <c r="M1154" s="49" t="str">
        <f>VLOOKUP(Table1[[#This Row],[Psoft No]],[1]Roster!$C$1:$AJ$1369,12,0)</f>
        <v>Wednesday</v>
      </c>
      <c r="N1154" s="49" t="s">
        <v>89</v>
      </c>
      <c r="O1154" s="49" t="s">
        <v>37</v>
      </c>
      <c r="P1154" s="11" t="s">
        <v>80</v>
      </c>
      <c r="Q1154" s="11" t="s">
        <v>90</v>
      </c>
      <c r="R1154" s="11" t="s">
        <v>2773</v>
      </c>
      <c r="S1154" s="11" t="s">
        <v>2774</v>
      </c>
      <c r="T1154" s="126" t="str">
        <f>IF(COUNTIFS('DWD RAW File'!$E:$E,$B1154,'DWD RAW File'!$AF:$AF,$C$1)&gt;0, IF(COUNTIFS('DWD RAW File'!$E:$E,$B1154,'DWD RAW File'!$AF:$AF,$C$1,'DWD RAW File'!$AB:$AB,"Present")&gt;0,"6th Day OT","OFF"), IF(COUNTIFS('DWD RAW File'!$E:$E,$B1154,'DWD RAW File'!$AG:$AG,$C$1)&gt;0, IF(COUNTIFS('DWD RAW File'!$E:$E,$B1154,'DWD RAW File'!$AG:$AG,$C$1,'DWD RAW File'!$AB:$AB,"Present")&gt;0,"7th Day OT","OFF"), IF(COUNTIFS('DWD RAW File'!$E:$E,$B1154,'DWD RAW File'!$AB:$AB,"Present")&gt;0, "P", IF(COUNTIFS('DWD RAW File'!$E:$E,$B1154,'DWD RAW File'!$AB:$AB,"Not Present",'DWD RAW File'!$AK:$AK,"&lt;&gt;")&gt;0, _xlfn.XLOOKUP($B1154,'DWD RAW File'!$E:$E,'DWD RAW File'!$AK:$AK,""), IF(COUNTIFS('DWD RAW File'!$E:$E,$B1154,'DWD RAW File'!$AB:$AB,"Not Present",'DWD RAW File'!$AL:$AL,"&lt;&gt;")&gt;0, _xlfn.XLOOKUP($B1154,'DWD RAW File'!$E:$E,'DWD RAW File'!$AL:$AL,""), "AB")))))</f>
        <v>OFF</v>
      </c>
      <c r="U1154" s="97"/>
      <c r="V1154" s="51">
        <v>45551</v>
      </c>
      <c r="W1154" s="49" t="s">
        <v>1562</v>
      </c>
      <c r="X1154" s="121" t="str">
        <f>VLOOKUP(Table1[[#This Row],[Psoft No]],[2]Roster_1788384531598!$E$1:$AU$1334,28,0)</f>
        <v>Tuesday</v>
      </c>
      <c r="Y1154" s="121" t="b">
        <f>Table1[[#This Row],[Column1]]=Table1[[#This Row],[OFF1]]</f>
        <v>1</v>
      </c>
    </row>
    <row r="1155" spans="1:25" ht="13" hidden="1" customHeight="1">
      <c r="A1155" s="11">
        <v>1150</v>
      </c>
      <c r="B1155" s="11">
        <v>206192237</v>
      </c>
      <c r="C1155" s="87" t="s">
        <v>2760</v>
      </c>
      <c r="D1155" s="11" t="s">
        <v>2761</v>
      </c>
      <c r="E1155" s="48" t="s">
        <v>31</v>
      </c>
      <c r="F1155" s="48" t="s">
        <v>74</v>
      </c>
      <c r="G1155" s="11" t="s">
        <v>64</v>
      </c>
      <c r="H1155" s="11" t="s">
        <v>75</v>
      </c>
      <c r="I1155" s="11">
        <v>1299</v>
      </c>
      <c r="J1155" s="49" t="str">
        <f>VLOOKUP(Table1[[#This Row],[Psoft No]],[1]Roster!$C$1:$AJ$1369,9,0)</f>
        <v>Night Shift</v>
      </c>
      <c r="K1155" s="49" t="s">
        <v>76</v>
      </c>
      <c r="L1155" s="49" t="str">
        <f>VLOOKUP(Table1[[#This Row],[Psoft No]],[1]Roster!$C$1:$AJ$1369,11,0)</f>
        <v>Monday</v>
      </c>
      <c r="M1155" s="49" t="str">
        <f>VLOOKUP(Table1[[#This Row],[Psoft No]],[1]Roster!$C$1:$AJ$1369,12,0)</f>
        <v>Tuesday</v>
      </c>
      <c r="N1155" s="11" t="s">
        <v>89</v>
      </c>
      <c r="O1155" s="11" t="s">
        <v>37</v>
      </c>
      <c r="P1155" s="11" t="s">
        <v>80</v>
      </c>
      <c r="Q1155" s="11" t="s">
        <v>96</v>
      </c>
      <c r="R1155" s="11" t="s">
        <v>622</v>
      </c>
      <c r="S1155" s="11" t="s">
        <v>623</v>
      </c>
      <c r="T1155" s="126" t="str">
        <f>IF(COUNTIFS('DWD RAW File'!$E:$E,$B1155,'DWD RAW File'!$AF:$AF,$C$1)&gt;0, IF(COUNTIFS('DWD RAW File'!$E:$E,$B1155,'DWD RAW File'!$AF:$AF,$C$1,'DWD RAW File'!$AB:$AB,"Present")&gt;0,"6th Day OT","OFF"), IF(COUNTIFS('DWD RAW File'!$E:$E,$B1155,'DWD RAW File'!$AG:$AG,$C$1)&gt;0, IF(COUNTIFS('DWD RAW File'!$E:$E,$B1155,'DWD RAW File'!$AG:$AG,$C$1,'DWD RAW File'!$AB:$AB,"Present")&gt;0,"7th Day OT","OFF"), IF(COUNTIFS('DWD RAW File'!$E:$E,$B1155,'DWD RAW File'!$AB:$AB,"Present")&gt;0, "P", IF(COUNTIFS('DWD RAW File'!$E:$E,$B1155,'DWD RAW File'!$AB:$AB,"Not Present",'DWD RAW File'!$AK:$AK,"&lt;&gt;")&gt;0, _xlfn.XLOOKUP($B1155,'DWD RAW File'!$E:$E,'DWD RAW File'!$AK:$AK,""), IF(COUNTIFS('DWD RAW File'!$E:$E,$B1155,'DWD RAW File'!$AB:$AB,"Not Present",'DWD RAW File'!$AL:$AL,"&lt;&gt;")&gt;0, _xlfn.XLOOKUP($B1155,'DWD RAW File'!$E:$E,'DWD RAW File'!$AL:$AL,""), "AB")))))</f>
        <v>P</v>
      </c>
      <c r="U1155" s="97"/>
      <c r="V1155" s="51">
        <v>46226</v>
      </c>
      <c r="W1155" s="11" t="s">
        <v>1562</v>
      </c>
      <c r="X1155" s="121" t="str">
        <f>VLOOKUP(Table1[[#This Row],[Psoft No]],[2]Roster_1788384531598!$E$1:$AU$1334,28,0)</f>
        <v>Monday</v>
      </c>
      <c r="Y1155" s="121" t="b">
        <f>Table1[[#This Row],[Column1]]=Table1[[#This Row],[OFF1]]</f>
        <v>1</v>
      </c>
    </row>
    <row r="1156" spans="1:25" ht="13" hidden="1" customHeight="1">
      <c r="A1156" s="11">
        <v>1151</v>
      </c>
      <c r="B1156" s="47">
        <v>203881697</v>
      </c>
      <c r="C1156" s="87" t="s">
        <v>1309</v>
      </c>
      <c r="D1156" s="11" t="s">
        <v>1310</v>
      </c>
      <c r="E1156" s="48" t="s">
        <v>31</v>
      </c>
      <c r="F1156" s="48" t="s">
        <v>74</v>
      </c>
      <c r="G1156" s="11" t="s">
        <v>64</v>
      </c>
      <c r="H1156" s="11" t="s">
        <v>75</v>
      </c>
      <c r="I1156" s="11">
        <v>1299</v>
      </c>
      <c r="J1156" s="49" t="str">
        <f>VLOOKUP(Table1[[#This Row],[Psoft No]],[1]Roster!$C$1:$AJ$1369,9,0)</f>
        <v>Night Shift</v>
      </c>
      <c r="K1156" s="49" t="s">
        <v>76</v>
      </c>
      <c r="L1156" s="49" t="s">
        <v>36</v>
      </c>
      <c r="M1156" s="49" t="str">
        <f>VLOOKUP(Table1[[#This Row],[Psoft No]],[1]Roster!$C$1:$AJ$1369,12,0)</f>
        <v>Thursday</v>
      </c>
      <c r="N1156" s="48" t="s">
        <v>79</v>
      </c>
      <c r="O1156" s="49" t="s">
        <v>37</v>
      </c>
      <c r="P1156" s="11" t="s">
        <v>80</v>
      </c>
      <c r="Q1156" s="11" t="s">
        <v>81</v>
      </c>
      <c r="R1156" s="11" t="s">
        <v>634</v>
      </c>
      <c r="S1156" s="11" t="s">
        <v>2652</v>
      </c>
      <c r="T1156" s="126" t="s">
        <v>1</v>
      </c>
      <c r="U1156" s="97" t="s">
        <v>2930</v>
      </c>
      <c r="V1156" s="51">
        <v>45530</v>
      </c>
      <c r="W1156" s="49" t="s">
        <v>1564</v>
      </c>
      <c r="X1156" s="121" t="str">
        <f>VLOOKUP(Table1[[#This Row],[Psoft No]],[2]Roster_1788384531598!$E$1:$AU$1334,28,0)</f>
        <v>Wednesday</v>
      </c>
      <c r="Y1156" s="121" t="b">
        <f>Table1[[#This Row],[Column1]]=Table1[[#This Row],[OFF1]]</f>
        <v>0</v>
      </c>
    </row>
    <row r="1157" spans="1:25" ht="13" hidden="1" customHeight="1">
      <c r="A1157" s="11">
        <v>1152</v>
      </c>
      <c r="B1157" s="47">
        <v>206897671</v>
      </c>
      <c r="C1157" s="87" t="s">
        <v>2779</v>
      </c>
      <c r="D1157" s="11" t="s">
        <v>2780</v>
      </c>
      <c r="E1157" s="48" t="s">
        <v>31</v>
      </c>
      <c r="F1157" s="48" t="s">
        <v>74</v>
      </c>
      <c r="G1157" s="11" t="s">
        <v>64</v>
      </c>
      <c r="H1157" s="11" t="s">
        <v>75</v>
      </c>
      <c r="I1157" s="11">
        <v>1299</v>
      </c>
      <c r="J1157" s="49" t="str">
        <f>VLOOKUP(Table1[[#This Row],[Psoft No]],[1]Roster!$C$1:$AJ$1369,9,0)</f>
        <v>Night Shift</v>
      </c>
      <c r="K1157" s="11" t="s">
        <v>76</v>
      </c>
      <c r="L1157" s="49" t="str">
        <f>VLOOKUP(Table1[[#This Row],[Psoft No]],[1]Roster!$C$1:$AJ$1369,11,0)</f>
        <v>Monday</v>
      </c>
      <c r="M1157" s="49" t="str">
        <f>VLOOKUP(Table1[[#This Row],[Psoft No]],[1]Roster!$C$1:$AJ$1369,12,0)</f>
        <v>Tuesday</v>
      </c>
      <c r="N1157" s="11" t="s">
        <v>89</v>
      </c>
      <c r="O1157" s="11" t="s">
        <v>37</v>
      </c>
      <c r="P1157" s="11" t="s">
        <v>80</v>
      </c>
      <c r="Q1157" s="11" t="s">
        <v>81</v>
      </c>
      <c r="R1157" s="11" t="s">
        <v>626</v>
      </c>
      <c r="S1157" s="11" t="s">
        <v>627</v>
      </c>
      <c r="T1157" s="126" t="str">
        <f>IF(COUNTIFS('DWD RAW File'!$E:$E,$B1157,'DWD RAW File'!$AF:$AF,$C$1)&gt;0, IF(COUNTIFS('DWD RAW File'!$E:$E,$B1157,'DWD RAW File'!$AF:$AF,$C$1,'DWD RAW File'!$AB:$AB,"Present")&gt;0,"6th Day OT","OFF"), IF(COUNTIFS('DWD RAW File'!$E:$E,$B1157,'DWD RAW File'!$AG:$AG,$C$1)&gt;0, IF(COUNTIFS('DWD RAW File'!$E:$E,$B1157,'DWD RAW File'!$AG:$AG,$C$1,'DWD RAW File'!$AB:$AB,"Present")&gt;0,"7th Day OT","OFF"), IF(COUNTIFS('DWD RAW File'!$E:$E,$B1157,'DWD RAW File'!$AB:$AB,"Present")&gt;0, "P", IF(COUNTIFS('DWD RAW File'!$E:$E,$B1157,'DWD RAW File'!$AB:$AB,"Not Present",'DWD RAW File'!$AK:$AK,"&lt;&gt;")&gt;0, _xlfn.XLOOKUP($B1157,'DWD RAW File'!$E:$E,'DWD RAW File'!$AK:$AK,""), IF(COUNTIFS('DWD RAW File'!$E:$E,$B1157,'DWD RAW File'!$AB:$AB,"Not Present",'DWD RAW File'!$AL:$AL,"&lt;&gt;")&gt;0, _xlfn.XLOOKUP($B1157,'DWD RAW File'!$E:$E,'DWD RAW File'!$AL:$AL,""), "AB")))))</f>
        <v>P</v>
      </c>
      <c r="U1157" s="97"/>
      <c r="V1157" s="51">
        <v>46238</v>
      </c>
      <c r="W1157" s="11" t="s">
        <v>1564</v>
      </c>
      <c r="X1157" s="121" t="str">
        <f>VLOOKUP(Table1[[#This Row],[Psoft No]],[2]Roster_1788384531598!$E$1:$AU$1334,28,0)</f>
        <v>Monday</v>
      </c>
      <c r="Y1157" s="121" t="b">
        <f>Table1[[#This Row],[Column1]]=Table1[[#This Row],[OFF1]]</f>
        <v>1</v>
      </c>
    </row>
    <row r="1158" spans="1:25" ht="13" hidden="1" customHeight="1">
      <c r="A1158" s="11">
        <v>1153</v>
      </c>
      <c r="B1158" s="47">
        <v>206902847</v>
      </c>
      <c r="C1158" s="87" t="s">
        <v>1839</v>
      </c>
      <c r="D1158" s="11" t="s">
        <v>1840</v>
      </c>
      <c r="E1158" s="48" t="s">
        <v>31</v>
      </c>
      <c r="F1158" s="48" t="s">
        <v>74</v>
      </c>
      <c r="G1158" s="11" t="s">
        <v>64</v>
      </c>
      <c r="H1158" s="11" t="s">
        <v>75</v>
      </c>
      <c r="I1158" s="11">
        <v>1290</v>
      </c>
      <c r="J1158" s="49" t="str">
        <f>VLOOKUP(Table1[[#This Row],[Psoft No]],[1]Roster!$C$1:$AJ$1369,9,0)</f>
        <v>Day Shift</v>
      </c>
      <c r="K1158" s="49" t="s">
        <v>76</v>
      </c>
      <c r="L1158" s="49" t="str">
        <f>VLOOKUP(Table1[[#This Row],[Psoft No]],[1]Roster!$C$1:$AJ$1369,11,0)</f>
        <v>Monday</v>
      </c>
      <c r="M1158" s="49" t="str">
        <f>VLOOKUP(Table1[[#This Row],[Psoft No]],[1]Roster!$C$1:$AJ$1369,12,0)</f>
        <v>Tuesday</v>
      </c>
      <c r="N1158" s="49" t="s">
        <v>89</v>
      </c>
      <c r="O1158" s="48" t="s">
        <v>37</v>
      </c>
      <c r="P1158" s="48" t="s">
        <v>80</v>
      </c>
      <c r="Q1158" s="11" t="s">
        <v>90</v>
      </c>
      <c r="R1158" s="49" t="s">
        <v>642</v>
      </c>
      <c r="S1158" s="11" t="s">
        <v>1775</v>
      </c>
      <c r="T1158" s="126" t="str">
        <f>IF(COUNTIFS('DWD RAW File'!$E:$E,$B1158,'DWD RAW File'!$AF:$AF,$C$1)&gt;0, IF(COUNTIFS('DWD RAW File'!$E:$E,$B1158,'DWD RAW File'!$AF:$AF,$C$1,'DWD RAW File'!$AB:$AB,"Present")&gt;0,"6th Day OT","OFF"), IF(COUNTIFS('DWD RAW File'!$E:$E,$B1158,'DWD RAW File'!$AG:$AG,$C$1)&gt;0, IF(COUNTIFS('DWD RAW File'!$E:$E,$B1158,'DWD RAW File'!$AG:$AG,$C$1,'DWD RAW File'!$AB:$AB,"Present")&gt;0,"7th Day OT","OFF"), IF(COUNTIFS('DWD RAW File'!$E:$E,$B1158,'DWD RAW File'!$AB:$AB,"Present")&gt;0, "P", IF(COUNTIFS('DWD RAW File'!$E:$E,$B1158,'DWD RAW File'!$AB:$AB,"Not Present",'DWD RAW File'!$AK:$AK,"&lt;&gt;")&gt;0, _xlfn.XLOOKUP($B1158,'DWD RAW File'!$E:$E,'DWD RAW File'!$AK:$AK,""), IF(COUNTIFS('DWD RAW File'!$E:$E,$B1158,'DWD RAW File'!$AB:$AB,"Not Present",'DWD RAW File'!$AL:$AL,"&lt;&gt;")&gt;0, _xlfn.XLOOKUP($B1158,'DWD RAW File'!$E:$E,'DWD RAW File'!$AL:$AL,""), "AB")))))</f>
        <v>P</v>
      </c>
      <c r="U1158" s="97"/>
      <c r="V1158" s="51">
        <v>46030</v>
      </c>
      <c r="W1158" s="49" t="s">
        <v>1562</v>
      </c>
      <c r="X1158" s="121" t="str">
        <f>VLOOKUP(Table1[[#This Row],[Psoft No]],[2]Roster_1788384531598!$E$1:$AU$1334,28,0)</f>
        <v>Monday</v>
      </c>
      <c r="Y1158" s="121" t="b">
        <f>Table1[[#This Row],[Column1]]=Table1[[#This Row],[OFF1]]</f>
        <v>1</v>
      </c>
    </row>
    <row r="1159" spans="1:25" ht="13" hidden="1" customHeight="1">
      <c r="A1159" s="11">
        <v>1154</v>
      </c>
      <c r="B1159" s="47">
        <v>203908342</v>
      </c>
      <c r="C1159" s="87" t="s">
        <v>2369</v>
      </c>
      <c r="D1159" s="11" t="s">
        <v>2370</v>
      </c>
      <c r="E1159" s="48" t="s">
        <v>31</v>
      </c>
      <c r="F1159" s="48" t="s">
        <v>74</v>
      </c>
      <c r="G1159" s="11" t="s">
        <v>64</v>
      </c>
      <c r="H1159" s="11" t="s">
        <v>75</v>
      </c>
      <c r="I1159" s="11">
        <v>1299</v>
      </c>
      <c r="J1159" s="49" t="str">
        <f>VLOOKUP(Table1[[#This Row],[Psoft No]],[1]Roster!$C$1:$AJ$1369,9,0)</f>
        <v>Night Shift</v>
      </c>
      <c r="K1159" s="49" t="s">
        <v>76</v>
      </c>
      <c r="L1159" s="49" t="str">
        <f>VLOOKUP(Table1[[#This Row],[Psoft No]],[1]Roster!$C$1:$AJ$1369,11,0)</f>
        <v>Saturday</v>
      </c>
      <c r="M1159" s="49" t="str">
        <f>VLOOKUP(Table1[[#This Row],[Psoft No]],[1]Roster!$C$1:$AJ$1369,12,0)</f>
        <v>Sunday</v>
      </c>
      <c r="N1159" s="48" t="s">
        <v>86</v>
      </c>
      <c r="O1159" s="49" t="s">
        <v>37</v>
      </c>
      <c r="P1159" s="11" t="s">
        <v>80</v>
      </c>
      <c r="Q1159" s="11" t="s">
        <v>90</v>
      </c>
      <c r="R1159" s="11" t="s">
        <v>1055</v>
      </c>
      <c r="S1159" s="11" t="s">
        <v>2651</v>
      </c>
      <c r="T1159" s="126" t="str">
        <f>IF(COUNTIFS('DWD RAW File'!$E:$E,$B1159,'DWD RAW File'!$AF:$AF,$C$1)&gt;0, IF(COUNTIFS('DWD RAW File'!$E:$E,$B1159,'DWD RAW File'!$AF:$AF,$C$1,'DWD RAW File'!$AB:$AB,"Present")&gt;0,"6th Day OT","OFF"), IF(COUNTIFS('DWD RAW File'!$E:$E,$B1159,'DWD RAW File'!$AG:$AG,$C$1)&gt;0, IF(COUNTIFS('DWD RAW File'!$E:$E,$B1159,'DWD RAW File'!$AG:$AG,$C$1,'DWD RAW File'!$AB:$AB,"Present")&gt;0,"7th Day OT","OFF"), IF(COUNTIFS('DWD RAW File'!$E:$E,$B1159,'DWD RAW File'!$AB:$AB,"Present")&gt;0, "P", IF(COUNTIFS('DWD RAW File'!$E:$E,$B1159,'DWD RAW File'!$AB:$AB,"Not Present",'DWD RAW File'!$AK:$AK,"&lt;&gt;")&gt;0, _xlfn.XLOOKUP($B1159,'DWD RAW File'!$E:$E,'DWD RAW File'!$AK:$AK,""), IF(COUNTIFS('DWD RAW File'!$E:$E,$B1159,'DWD RAW File'!$AB:$AB,"Not Present",'DWD RAW File'!$AL:$AL,"&lt;&gt;")&gt;0, _xlfn.XLOOKUP($B1159,'DWD RAW File'!$E:$E,'DWD RAW File'!$AL:$AL,""), "AB")))))</f>
        <v>P</v>
      </c>
      <c r="U1159" s="97"/>
      <c r="V1159" s="51">
        <v>45537</v>
      </c>
      <c r="W1159" s="49" t="s">
        <v>1562</v>
      </c>
      <c r="X1159" s="121" t="str">
        <f>VLOOKUP(Table1[[#This Row],[Psoft No]],[2]Roster_1788384531598!$E$1:$AU$1334,28,0)</f>
        <v>Saturday</v>
      </c>
      <c r="Y1159" s="121" t="b">
        <f>Table1[[#This Row],[Column1]]=Table1[[#This Row],[OFF1]]</f>
        <v>1</v>
      </c>
    </row>
    <row r="1160" spans="1:25" ht="13" hidden="1" customHeight="1">
      <c r="A1160" s="11">
        <v>1155</v>
      </c>
      <c r="B1160" s="47">
        <v>204095810</v>
      </c>
      <c r="C1160" s="87" t="s">
        <v>1311</v>
      </c>
      <c r="D1160" s="11" t="s">
        <v>1312</v>
      </c>
      <c r="E1160" s="48" t="s">
        <v>31</v>
      </c>
      <c r="F1160" s="48" t="s">
        <v>74</v>
      </c>
      <c r="G1160" s="11" t="s">
        <v>64</v>
      </c>
      <c r="H1160" s="11" t="s">
        <v>75</v>
      </c>
      <c r="I1160" s="11">
        <v>1299</v>
      </c>
      <c r="J1160" s="49" t="str">
        <f>VLOOKUP(Table1[[#This Row],[Psoft No]],[1]Roster!$C$1:$AJ$1369,9,0)</f>
        <v>Night Shift</v>
      </c>
      <c r="K1160" s="49" t="s">
        <v>76</v>
      </c>
      <c r="L1160" s="49" t="str">
        <f>VLOOKUP(Table1[[#This Row],[Psoft No]],[1]Roster!$C$1:$AJ$1369,11,0)</f>
        <v>Sunday</v>
      </c>
      <c r="M1160" s="49" t="str">
        <f>VLOOKUP(Table1[[#This Row],[Psoft No]],[1]Roster!$C$1:$AJ$1369,12,0)</f>
        <v>Monday</v>
      </c>
      <c r="N1160" s="48" t="s">
        <v>86</v>
      </c>
      <c r="O1160" s="49" t="s">
        <v>37</v>
      </c>
      <c r="P1160" s="11" t="s">
        <v>80</v>
      </c>
      <c r="Q1160" s="11" t="s">
        <v>87</v>
      </c>
      <c r="R1160" s="11" t="s">
        <v>626</v>
      </c>
      <c r="S1160" s="11" t="s">
        <v>627</v>
      </c>
      <c r="T1160" s="126" t="str">
        <f>IF(COUNTIFS('DWD RAW File'!$E:$E,$B1160,'DWD RAW File'!$AF:$AF,$C$1)&gt;0, IF(COUNTIFS('DWD RAW File'!$E:$E,$B1160,'DWD RAW File'!$AF:$AF,$C$1,'DWD RAW File'!$AB:$AB,"Present")&gt;0,"6th Day OT","OFF"), IF(COUNTIFS('DWD RAW File'!$E:$E,$B1160,'DWD RAW File'!$AG:$AG,$C$1)&gt;0, IF(COUNTIFS('DWD RAW File'!$E:$E,$B1160,'DWD RAW File'!$AG:$AG,$C$1,'DWD RAW File'!$AB:$AB,"Present")&gt;0,"7th Day OT","OFF"), IF(COUNTIFS('DWD RAW File'!$E:$E,$B1160,'DWD RAW File'!$AB:$AB,"Present")&gt;0, "P", IF(COUNTIFS('DWD RAW File'!$E:$E,$B1160,'DWD RAW File'!$AB:$AB,"Not Present",'DWD RAW File'!$AK:$AK,"&lt;&gt;")&gt;0, _xlfn.XLOOKUP($B1160,'DWD RAW File'!$E:$E,'DWD RAW File'!$AK:$AK,""), IF(COUNTIFS('DWD RAW File'!$E:$E,$B1160,'DWD RAW File'!$AB:$AB,"Not Present",'DWD RAW File'!$AL:$AL,"&lt;&gt;")&gt;0, _xlfn.XLOOKUP($B1160,'DWD RAW File'!$E:$E,'DWD RAW File'!$AL:$AL,""), "AB")))))</f>
        <v>P</v>
      </c>
      <c r="U1160" s="97"/>
      <c r="V1160" s="51">
        <v>45561</v>
      </c>
      <c r="W1160" s="49" t="s">
        <v>1564</v>
      </c>
      <c r="X1160" s="121" t="str">
        <f>VLOOKUP(Table1[[#This Row],[Psoft No]],[2]Roster_1788384531598!$E$1:$AU$1334,28,0)</f>
        <v>Sunday</v>
      </c>
      <c r="Y1160" s="121" t="b">
        <f>Table1[[#This Row],[Column1]]=Table1[[#This Row],[OFF1]]</f>
        <v>1</v>
      </c>
    </row>
    <row r="1161" spans="1:25" ht="13" hidden="1" customHeight="1">
      <c r="A1161" s="11">
        <v>1156</v>
      </c>
      <c r="B1161" s="47">
        <v>206902848</v>
      </c>
      <c r="C1161" s="87" t="s">
        <v>1835</v>
      </c>
      <c r="D1161" s="11" t="s">
        <v>1836</v>
      </c>
      <c r="E1161" s="48" t="s">
        <v>31</v>
      </c>
      <c r="F1161" s="48" t="s">
        <v>74</v>
      </c>
      <c r="G1161" s="11" t="s">
        <v>64</v>
      </c>
      <c r="H1161" s="11" t="s">
        <v>75</v>
      </c>
      <c r="I1161" s="11">
        <v>1290</v>
      </c>
      <c r="J1161" s="49" t="str">
        <f>VLOOKUP(Table1[[#This Row],[Psoft No]],[1]Roster!$C$1:$AJ$1369,9,0)</f>
        <v>Night Shift</v>
      </c>
      <c r="K1161" s="49" t="s">
        <v>76</v>
      </c>
      <c r="L1161" s="49" t="str">
        <f>VLOOKUP(Table1[[#This Row],[Psoft No]],[1]Roster!$C$1:$AJ$1369,11,0)</f>
        <v>Monday</v>
      </c>
      <c r="M1161" s="49" t="str">
        <f>VLOOKUP(Table1[[#This Row],[Psoft No]],[1]Roster!$C$1:$AJ$1369,12,0)</f>
        <v>Tuesday</v>
      </c>
      <c r="N1161" s="49" t="s">
        <v>89</v>
      </c>
      <c r="O1161" s="48" t="s">
        <v>37</v>
      </c>
      <c r="P1161" s="48" t="s">
        <v>80</v>
      </c>
      <c r="Q1161" s="11" t="s">
        <v>90</v>
      </c>
      <c r="R1161" s="49" t="s">
        <v>642</v>
      </c>
      <c r="S1161" s="11" t="s">
        <v>1775</v>
      </c>
      <c r="T1161" s="126" t="str">
        <f>IF(COUNTIFS('DWD RAW File'!$E:$E,$B1161,'DWD RAW File'!$AF:$AF,$C$1)&gt;0, IF(COUNTIFS('DWD RAW File'!$E:$E,$B1161,'DWD RAW File'!$AF:$AF,$C$1,'DWD RAW File'!$AB:$AB,"Present")&gt;0,"6th Day OT","OFF"), IF(COUNTIFS('DWD RAW File'!$E:$E,$B1161,'DWD RAW File'!$AG:$AG,$C$1)&gt;0, IF(COUNTIFS('DWD RAW File'!$E:$E,$B1161,'DWD RAW File'!$AG:$AG,$C$1,'DWD RAW File'!$AB:$AB,"Present")&gt;0,"7th Day OT","OFF"), IF(COUNTIFS('DWD RAW File'!$E:$E,$B1161,'DWD RAW File'!$AB:$AB,"Present")&gt;0, "P", IF(COUNTIFS('DWD RAW File'!$E:$E,$B1161,'DWD RAW File'!$AB:$AB,"Not Present",'DWD RAW File'!$AK:$AK,"&lt;&gt;")&gt;0, _xlfn.XLOOKUP($B1161,'DWD RAW File'!$E:$E,'DWD RAW File'!$AK:$AK,""), IF(COUNTIFS('DWD RAW File'!$E:$E,$B1161,'DWD RAW File'!$AB:$AB,"Not Present",'DWD RAW File'!$AL:$AL,"&lt;&gt;")&gt;0, _xlfn.XLOOKUP($B1161,'DWD RAW File'!$E:$E,'DWD RAW File'!$AL:$AL,""), "AB")))))</f>
        <v>P</v>
      </c>
      <c r="U1161" s="97"/>
      <c r="V1161" s="51">
        <v>46030</v>
      </c>
      <c r="W1161" s="49" t="s">
        <v>1562</v>
      </c>
      <c r="X1161" s="121" t="str">
        <f>VLOOKUP(Table1[[#This Row],[Psoft No]],[2]Roster_1788384531598!$E$1:$AU$1334,28,0)</f>
        <v>Monday</v>
      </c>
      <c r="Y1161" s="121" t="b">
        <f>Table1[[#This Row],[Column1]]=Table1[[#This Row],[OFF1]]</f>
        <v>1</v>
      </c>
    </row>
    <row r="1162" spans="1:25" ht="13" hidden="1" customHeight="1">
      <c r="A1162" s="11">
        <v>1157</v>
      </c>
      <c r="B1162" s="47">
        <v>205845554</v>
      </c>
      <c r="C1162" s="87" t="s">
        <v>1313</v>
      </c>
      <c r="D1162" s="11" t="s">
        <v>1314</v>
      </c>
      <c r="E1162" s="48" t="s">
        <v>31</v>
      </c>
      <c r="F1162" s="48" t="s">
        <v>74</v>
      </c>
      <c r="G1162" s="11" t="s">
        <v>64</v>
      </c>
      <c r="H1162" s="11" t="s">
        <v>75</v>
      </c>
      <c r="I1162" s="11">
        <v>1299</v>
      </c>
      <c r="J1162" s="49" t="str">
        <f>VLOOKUP(Table1[[#This Row],[Psoft No]],[1]Roster!$C$1:$AJ$1369,9,0)</f>
        <v>Day Shift</v>
      </c>
      <c r="K1162" s="49" t="s">
        <v>76</v>
      </c>
      <c r="L1162" s="49" t="s">
        <v>36</v>
      </c>
      <c r="M1162" s="49" t="str">
        <f>VLOOKUP(Table1[[#This Row],[Psoft No]],[1]Roster!$C$1:$AJ$1369,12,0)</f>
        <v>Thursday</v>
      </c>
      <c r="N1162" s="48" t="s">
        <v>86</v>
      </c>
      <c r="O1162" s="49" t="s">
        <v>37</v>
      </c>
      <c r="P1162" s="11" t="s">
        <v>80</v>
      </c>
      <c r="Q1162" s="11" t="s">
        <v>90</v>
      </c>
      <c r="R1162" s="49" t="s">
        <v>622</v>
      </c>
      <c r="S1162" s="11" t="s">
        <v>623</v>
      </c>
      <c r="T1162" s="126" t="s">
        <v>1</v>
      </c>
      <c r="U1162" s="97" t="s">
        <v>2930</v>
      </c>
      <c r="V1162" s="51">
        <v>45894</v>
      </c>
      <c r="W1162" s="49" t="s">
        <v>1561</v>
      </c>
      <c r="X1162" s="121" t="str">
        <f>VLOOKUP(Table1[[#This Row],[Psoft No]],[2]Roster_1788384531598!$E$1:$AU$1334,28,0)</f>
        <v>Wednesday</v>
      </c>
      <c r="Y1162" s="121" t="b">
        <f>Table1[[#This Row],[Column1]]=Table1[[#This Row],[OFF1]]</f>
        <v>0</v>
      </c>
    </row>
    <row r="1163" spans="1:25" ht="13" hidden="1" customHeight="1">
      <c r="A1163" s="11">
        <v>1158</v>
      </c>
      <c r="B1163" s="47">
        <v>104033277</v>
      </c>
      <c r="C1163" s="87" t="s">
        <v>1315</v>
      </c>
      <c r="D1163" s="11" t="s">
        <v>1316</v>
      </c>
      <c r="E1163" s="48" t="s">
        <v>34</v>
      </c>
      <c r="F1163" s="48" t="s">
        <v>74</v>
      </c>
      <c r="G1163" s="11" t="s">
        <v>64</v>
      </c>
      <c r="H1163" s="11" t="s">
        <v>75</v>
      </c>
      <c r="I1163" s="11">
        <v>1299</v>
      </c>
      <c r="J1163" s="49" t="str">
        <f>VLOOKUP(Table1[[#This Row],[Psoft No]],[1]Roster!$C$1:$AJ$1369,9,0)</f>
        <v>Day Shift</v>
      </c>
      <c r="K1163" s="49" t="s">
        <v>76</v>
      </c>
      <c r="L1163" s="49" t="str">
        <f>VLOOKUP(Table1[[#This Row],[Psoft No]],[1]Roster!$C$1:$AJ$1369,11,0)</f>
        <v>Saturday</v>
      </c>
      <c r="M1163" s="49" t="str">
        <f>VLOOKUP(Table1[[#This Row],[Psoft No]],[1]Roster!$C$1:$AJ$1369,12,0)</f>
        <v>Sunday</v>
      </c>
      <c r="N1163" s="48" t="s">
        <v>108</v>
      </c>
      <c r="O1163" s="49" t="s">
        <v>37</v>
      </c>
      <c r="P1163" s="11" t="s">
        <v>80</v>
      </c>
      <c r="Q1163" s="11" t="s">
        <v>98</v>
      </c>
      <c r="R1163" s="49" t="s">
        <v>642</v>
      </c>
      <c r="S1163" s="11" t="s">
        <v>1775</v>
      </c>
      <c r="T1163" s="126" t="s">
        <v>7</v>
      </c>
      <c r="U1163" s="97"/>
      <c r="V1163" s="51">
        <v>44839</v>
      </c>
      <c r="W1163" s="49" t="s">
        <v>1562</v>
      </c>
      <c r="X1163" s="121" t="str">
        <f>VLOOKUP(Table1[[#This Row],[Psoft No]],[2]Roster_1788384531598!$E$1:$AU$1334,28,0)</f>
        <v>Saturday</v>
      </c>
      <c r="Y1163" s="121" t="b">
        <f>Table1[[#This Row],[Column1]]=Table1[[#This Row],[OFF1]]</f>
        <v>1</v>
      </c>
    </row>
    <row r="1164" spans="1:25" ht="13" hidden="1" customHeight="1">
      <c r="A1164" s="11">
        <v>1159</v>
      </c>
      <c r="B1164" s="47">
        <v>204246155</v>
      </c>
      <c r="C1164" s="87" t="s">
        <v>83</v>
      </c>
      <c r="D1164" s="11" t="s">
        <v>1944</v>
      </c>
      <c r="E1164" s="48" t="s">
        <v>31</v>
      </c>
      <c r="F1164" s="48" t="s">
        <v>74</v>
      </c>
      <c r="G1164" s="11" t="s">
        <v>65</v>
      </c>
      <c r="H1164" s="11" t="s">
        <v>1317</v>
      </c>
      <c r="I1164" s="11">
        <v>1299</v>
      </c>
      <c r="J1164" s="49" t="str">
        <f>VLOOKUP(Table1[[#This Row],[Psoft No]],[1]Roster!$C$1:$AJ$1369,9,0)</f>
        <v>Day Shift</v>
      </c>
      <c r="K1164" s="49" t="s">
        <v>76</v>
      </c>
      <c r="L1164" s="49" t="str">
        <f>VLOOKUP(Table1[[#This Row],[Psoft No]],[1]Roster!$C$1:$AJ$1369,11,0)</f>
        <v>Tuesday</v>
      </c>
      <c r="M1164" s="49" t="str">
        <f>VLOOKUP(Table1[[#This Row],[Psoft No]],[1]Roster!$C$1:$AJ$1369,12,0)</f>
        <v>Wednesday</v>
      </c>
      <c r="N1164" s="48" t="s">
        <v>86</v>
      </c>
      <c r="O1164" s="49" t="s">
        <v>68</v>
      </c>
      <c r="P1164" s="11" t="s">
        <v>80</v>
      </c>
      <c r="Q1164" s="11" t="s">
        <v>87</v>
      </c>
      <c r="R1164" s="11" t="s">
        <v>1321</v>
      </c>
      <c r="S1164" s="11" t="s">
        <v>1322</v>
      </c>
      <c r="T1164" s="126" t="str">
        <f>IF(COUNTIFS('DWD RAW File'!$E:$E,$B1164,'DWD RAW File'!$AF:$AF,$C$1)&gt;0, IF(COUNTIFS('DWD RAW File'!$E:$E,$B1164,'DWD RAW File'!$AF:$AF,$C$1,'DWD RAW File'!$AB:$AB,"Present")&gt;0,"6th Day OT","OFF"), IF(COUNTIFS('DWD RAW File'!$E:$E,$B1164,'DWD RAW File'!$AG:$AG,$C$1)&gt;0, IF(COUNTIFS('DWD RAW File'!$E:$E,$B1164,'DWD RAW File'!$AG:$AG,$C$1,'DWD RAW File'!$AB:$AB,"Present")&gt;0,"7th Day OT","OFF"), IF(COUNTIFS('DWD RAW File'!$E:$E,$B1164,'DWD RAW File'!$AB:$AB,"Present")&gt;0, "P", IF(COUNTIFS('DWD RAW File'!$E:$E,$B1164,'DWD RAW File'!$AB:$AB,"Not Present",'DWD RAW File'!$AK:$AK,"&lt;&gt;")&gt;0, _xlfn.XLOOKUP($B1164,'DWD RAW File'!$E:$E,'DWD RAW File'!$AK:$AK,""), IF(COUNTIFS('DWD RAW File'!$E:$E,$B1164,'DWD RAW File'!$AB:$AB,"Not Present",'DWD RAW File'!$AL:$AL,"&lt;&gt;")&gt;0, _xlfn.XLOOKUP($B1164,'DWD RAW File'!$E:$E,'DWD RAW File'!$AL:$AL,""), "AB")))))</f>
        <v>OFF</v>
      </c>
      <c r="U1164" s="97"/>
      <c r="V1164" s="51">
        <v>45579</v>
      </c>
      <c r="W1164" s="49" t="s">
        <v>68</v>
      </c>
      <c r="X1164" s="121" t="str">
        <f>VLOOKUP(Table1[[#This Row],[Psoft No]],[2]Roster_1788384531598!$E$1:$AU$1334,28,0)</f>
        <v>Tuesday</v>
      </c>
      <c r="Y1164" s="121" t="b">
        <f>Table1[[#This Row],[Column1]]=Table1[[#This Row],[OFF1]]</f>
        <v>1</v>
      </c>
    </row>
    <row r="1165" spans="1:25" ht="13" hidden="1" customHeight="1">
      <c r="A1165" s="11">
        <v>1160</v>
      </c>
      <c r="B1165" s="47">
        <v>203555218</v>
      </c>
      <c r="C1165" s="87" t="s">
        <v>1319</v>
      </c>
      <c r="D1165" s="11" t="s">
        <v>1320</v>
      </c>
      <c r="E1165" s="48" t="s">
        <v>31</v>
      </c>
      <c r="F1165" s="48" t="s">
        <v>74</v>
      </c>
      <c r="G1165" s="11" t="s">
        <v>65</v>
      </c>
      <c r="H1165" s="11" t="s">
        <v>1317</v>
      </c>
      <c r="I1165" s="11">
        <v>1181</v>
      </c>
      <c r="J1165" s="49" t="str">
        <f>VLOOKUP(Table1[[#This Row],[Psoft No]],[1]Roster!$C$1:$AJ$1369,9,0)</f>
        <v>Night Shift</v>
      </c>
      <c r="K1165" s="49" t="s">
        <v>76</v>
      </c>
      <c r="L1165" s="49" t="str">
        <f>VLOOKUP(Table1[[#This Row],[Psoft No]],[1]Roster!$C$1:$AJ$1369,11,0)</f>
        <v>Friday</v>
      </c>
      <c r="M1165" s="49" t="str">
        <f>VLOOKUP(Table1[[#This Row],[Psoft No]],[1]Roster!$C$1:$AJ$1369,12,0)</f>
        <v>Saturday</v>
      </c>
      <c r="N1165" s="48" t="s">
        <v>79</v>
      </c>
      <c r="O1165" s="49" t="s">
        <v>68</v>
      </c>
      <c r="P1165" s="11" t="s">
        <v>80</v>
      </c>
      <c r="Q1165" s="11" t="s">
        <v>81</v>
      </c>
      <c r="R1165" s="11" t="s">
        <v>2654</v>
      </c>
      <c r="S1165" s="11" t="s">
        <v>2655</v>
      </c>
      <c r="T1165" s="126" t="s">
        <v>7</v>
      </c>
      <c r="U1165" s="97"/>
      <c r="V1165" s="51">
        <v>45470</v>
      </c>
      <c r="W1165" s="49" t="s">
        <v>68</v>
      </c>
      <c r="X1165" s="121" t="str">
        <f>VLOOKUP(Table1[[#This Row],[Psoft No]],[2]Roster_1788384531598!$E$1:$AU$1334,28,0)</f>
        <v>Friday</v>
      </c>
      <c r="Y1165" s="121" t="b">
        <f>Table1[[#This Row],[Column1]]=Table1[[#This Row],[OFF1]]</f>
        <v>1</v>
      </c>
    </row>
    <row r="1166" spans="1:25" ht="13" hidden="1" customHeight="1">
      <c r="A1166" s="11">
        <v>1161</v>
      </c>
      <c r="B1166" s="47">
        <v>202137760</v>
      </c>
      <c r="C1166" s="87" t="s">
        <v>1323</v>
      </c>
      <c r="D1166" s="11" t="s">
        <v>1324</v>
      </c>
      <c r="E1166" s="48" t="s">
        <v>31</v>
      </c>
      <c r="F1166" s="48" t="s">
        <v>74</v>
      </c>
      <c r="G1166" s="11" t="s">
        <v>65</v>
      </c>
      <c r="H1166" s="11" t="s">
        <v>1317</v>
      </c>
      <c r="I1166" s="11">
        <v>1181</v>
      </c>
      <c r="J1166" s="49" t="str">
        <f>VLOOKUP(Table1[[#This Row],[Psoft No]],[1]Roster!$C$1:$AJ$1369,9,0)</f>
        <v>Night Shift</v>
      </c>
      <c r="K1166" s="49" t="s">
        <v>76</v>
      </c>
      <c r="L1166" s="49" t="str">
        <f>VLOOKUP(Table1[[#This Row],[Psoft No]],[1]Roster!$C$1:$AJ$1369,11,0)</f>
        <v>Friday</v>
      </c>
      <c r="M1166" s="49" t="str">
        <f>VLOOKUP(Table1[[#This Row],[Psoft No]],[1]Roster!$C$1:$AJ$1369,12,0)</f>
        <v>Saturday</v>
      </c>
      <c r="N1166" s="48" t="s">
        <v>86</v>
      </c>
      <c r="O1166" s="49" t="s">
        <v>68</v>
      </c>
      <c r="P1166" s="11" t="s">
        <v>80</v>
      </c>
      <c r="Q1166" s="11" t="s">
        <v>87</v>
      </c>
      <c r="R1166" s="11" t="s">
        <v>2654</v>
      </c>
      <c r="S1166" s="11" t="s">
        <v>2655</v>
      </c>
      <c r="T1166" s="126" t="str">
        <f>IF(COUNTIFS('DWD RAW File'!$E:$E,$B1166,'DWD RAW File'!$AF:$AF,$C$1)&gt;0, IF(COUNTIFS('DWD RAW File'!$E:$E,$B1166,'DWD RAW File'!$AF:$AF,$C$1,'DWD RAW File'!$AB:$AB,"Present")&gt;0,"6th Day OT","OFF"), IF(COUNTIFS('DWD RAW File'!$E:$E,$B1166,'DWD RAW File'!$AG:$AG,$C$1)&gt;0, IF(COUNTIFS('DWD RAW File'!$E:$E,$B1166,'DWD RAW File'!$AG:$AG,$C$1,'DWD RAW File'!$AB:$AB,"Present")&gt;0,"7th Day OT","OFF"), IF(COUNTIFS('DWD RAW File'!$E:$E,$B1166,'DWD RAW File'!$AB:$AB,"Present")&gt;0, "P", IF(COUNTIFS('DWD RAW File'!$E:$E,$B1166,'DWD RAW File'!$AB:$AB,"Not Present",'DWD RAW File'!$AK:$AK,"&lt;&gt;")&gt;0, _xlfn.XLOOKUP($B1166,'DWD RAW File'!$E:$E,'DWD RAW File'!$AK:$AK,""), IF(COUNTIFS('DWD RAW File'!$E:$E,$B1166,'DWD RAW File'!$AB:$AB,"Not Present",'DWD RAW File'!$AL:$AL,"&lt;&gt;")&gt;0, _xlfn.XLOOKUP($B1166,'DWD RAW File'!$E:$E,'DWD RAW File'!$AL:$AL,""), "AB")))))</f>
        <v>P</v>
      </c>
      <c r="U1166" s="97"/>
      <c r="V1166" s="51">
        <v>45589</v>
      </c>
      <c r="W1166" s="49" t="s">
        <v>68</v>
      </c>
      <c r="X1166" s="121" t="str">
        <f>VLOOKUP(Table1[[#This Row],[Psoft No]],[2]Roster_1788384531598!$E$1:$AU$1334,28,0)</f>
        <v>Friday</v>
      </c>
      <c r="Y1166" s="121" t="b">
        <f>Table1[[#This Row],[Column1]]=Table1[[#This Row],[OFF1]]</f>
        <v>1</v>
      </c>
    </row>
    <row r="1167" spans="1:25" ht="13" hidden="1" customHeight="1">
      <c r="A1167" s="11">
        <v>1162</v>
      </c>
      <c r="B1167" s="47">
        <v>203635598</v>
      </c>
      <c r="C1167" s="87" t="s">
        <v>1325</v>
      </c>
      <c r="D1167" s="11" t="s">
        <v>1326</v>
      </c>
      <c r="E1167" s="48" t="s">
        <v>31</v>
      </c>
      <c r="F1167" s="48" t="s">
        <v>74</v>
      </c>
      <c r="G1167" s="11" t="s">
        <v>65</v>
      </c>
      <c r="H1167" s="11" t="s">
        <v>1317</v>
      </c>
      <c r="I1167" s="11">
        <v>1181</v>
      </c>
      <c r="J1167" s="49" t="str">
        <f>VLOOKUP(Table1[[#This Row],[Psoft No]],[1]Roster!$C$1:$AJ$1369,9,0)</f>
        <v>Day Shift</v>
      </c>
      <c r="K1167" s="49" t="s">
        <v>76</v>
      </c>
      <c r="L1167" s="49" t="str">
        <f>VLOOKUP(Table1[[#This Row],[Psoft No]],[1]Roster!$C$1:$AJ$1369,11,0)</f>
        <v>Saturday</v>
      </c>
      <c r="M1167" s="49" t="str">
        <f>VLOOKUP(Table1[[#This Row],[Psoft No]],[1]Roster!$C$1:$AJ$1369,12,0)</f>
        <v>Sunday</v>
      </c>
      <c r="N1167" s="48" t="s">
        <v>79</v>
      </c>
      <c r="O1167" s="49" t="s">
        <v>68</v>
      </c>
      <c r="P1167" s="11" t="s">
        <v>80</v>
      </c>
      <c r="Q1167" s="11" t="s">
        <v>81</v>
      </c>
      <c r="R1167" s="11" t="s">
        <v>1321</v>
      </c>
      <c r="S1167" s="11" t="s">
        <v>1322</v>
      </c>
      <c r="T1167" s="126" t="str">
        <f>IF(COUNTIFS('DWD RAW File'!$E:$E,$B1167,'DWD RAW File'!$AF:$AF,$C$1)&gt;0, IF(COUNTIFS('DWD RAW File'!$E:$E,$B1167,'DWD RAW File'!$AF:$AF,$C$1,'DWD RAW File'!$AB:$AB,"Present")&gt;0,"6th Day OT","OFF"), IF(COUNTIFS('DWD RAW File'!$E:$E,$B1167,'DWD RAW File'!$AG:$AG,$C$1)&gt;0, IF(COUNTIFS('DWD RAW File'!$E:$E,$B1167,'DWD RAW File'!$AG:$AG,$C$1,'DWD RAW File'!$AB:$AB,"Present")&gt;0,"7th Day OT","OFF"), IF(COUNTIFS('DWD RAW File'!$E:$E,$B1167,'DWD RAW File'!$AB:$AB,"Present")&gt;0, "P", IF(COUNTIFS('DWD RAW File'!$E:$E,$B1167,'DWD RAW File'!$AB:$AB,"Not Present",'DWD RAW File'!$AK:$AK,"&lt;&gt;")&gt;0, _xlfn.XLOOKUP($B1167,'DWD RAW File'!$E:$E,'DWD RAW File'!$AK:$AK,""), IF(COUNTIFS('DWD RAW File'!$E:$E,$B1167,'DWD RAW File'!$AB:$AB,"Not Present",'DWD RAW File'!$AL:$AL,"&lt;&gt;")&gt;0, _xlfn.XLOOKUP($B1167,'DWD RAW File'!$E:$E,'DWD RAW File'!$AL:$AL,""), "AB")))))</f>
        <v>P</v>
      </c>
      <c r="U1167" s="97"/>
      <c r="V1167" s="51">
        <v>45481</v>
      </c>
      <c r="W1167" s="49" t="s">
        <v>68</v>
      </c>
      <c r="X1167" s="121" t="str">
        <f>VLOOKUP(Table1[[#This Row],[Psoft No]],[2]Roster_1788384531598!$E$1:$AU$1334,28,0)</f>
        <v>Saturday</v>
      </c>
      <c r="Y1167" s="121" t="b">
        <f>Table1[[#This Row],[Column1]]=Table1[[#This Row],[OFF1]]</f>
        <v>1</v>
      </c>
    </row>
    <row r="1168" spans="1:25" ht="13" hidden="1" customHeight="1">
      <c r="A1168" s="11">
        <v>1163</v>
      </c>
      <c r="B1168" s="47">
        <v>206361774</v>
      </c>
      <c r="C1168" s="87" t="s">
        <v>2371</v>
      </c>
      <c r="D1168" s="11" t="s">
        <v>2372</v>
      </c>
      <c r="E1168" s="48" t="s">
        <v>31</v>
      </c>
      <c r="F1168" s="48" t="s">
        <v>74</v>
      </c>
      <c r="G1168" s="11" t="s">
        <v>65</v>
      </c>
      <c r="H1168" s="11" t="s">
        <v>1317</v>
      </c>
      <c r="I1168" s="11">
        <v>1181</v>
      </c>
      <c r="J1168" s="49" t="str">
        <f>VLOOKUP(Table1[[#This Row],[Psoft No]],[1]Roster!$C$1:$AJ$1369,9,0)</f>
        <v>Night Shift</v>
      </c>
      <c r="K1168" s="49" t="s">
        <v>76</v>
      </c>
      <c r="L1168" s="49" t="str">
        <f>VLOOKUP(Table1[[#This Row],[Psoft No]],[1]Roster!$C$1:$AJ$1369,11,0)</f>
        <v>Wednesday</v>
      </c>
      <c r="M1168" s="49" t="str">
        <f>VLOOKUP(Table1[[#This Row],[Psoft No]],[1]Roster!$C$1:$AJ$1369,12,0)</f>
        <v>Thursday</v>
      </c>
      <c r="N1168" s="49" t="s">
        <v>89</v>
      </c>
      <c r="O1168" s="49" t="s">
        <v>68</v>
      </c>
      <c r="P1168" s="11" t="s">
        <v>80</v>
      </c>
      <c r="Q1168" s="11" t="s">
        <v>96</v>
      </c>
      <c r="R1168" s="11" t="s">
        <v>2654</v>
      </c>
      <c r="S1168" s="11" t="s">
        <v>2655</v>
      </c>
      <c r="T1168" s="126" t="str">
        <f>IF(COUNTIFS('DWD RAW File'!$E:$E,$B1168,'DWD RAW File'!$AF:$AF,$C$1)&gt;0, IF(COUNTIFS('DWD RAW File'!$E:$E,$B1168,'DWD RAW File'!$AF:$AF,$C$1,'DWD RAW File'!$AB:$AB,"Present")&gt;0,"6th Day OT","OFF"), IF(COUNTIFS('DWD RAW File'!$E:$E,$B1168,'DWD RAW File'!$AG:$AG,$C$1)&gt;0, IF(COUNTIFS('DWD RAW File'!$E:$E,$B1168,'DWD RAW File'!$AG:$AG,$C$1,'DWD RAW File'!$AB:$AB,"Present")&gt;0,"7th Day OT","OFF"), IF(COUNTIFS('DWD RAW File'!$E:$E,$B1168,'DWD RAW File'!$AB:$AB,"Present")&gt;0, "P", IF(COUNTIFS('DWD RAW File'!$E:$E,$B1168,'DWD RAW File'!$AB:$AB,"Not Present",'DWD RAW File'!$AK:$AK,"&lt;&gt;")&gt;0, _xlfn.XLOOKUP($B1168,'DWD RAW File'!$E:$E,'DWD RAW File'!$AK:$AK,""), IF(COUNTIFS('DWD RAW File'!$E:$E,$B1168,'DWD RAW File'!$AB:$AB,"Not Present",'DWD RAW File'!$AL:$AL,"&lt;&gt;")&gt;0, _xlfn.XLOOKUP($B1168,'DWD RAW File'!$E:$E,'DWD RAW File'!$AL:$AL,""), "AB")))))</f>
        <v>OFF</v>
      </c>
      <c r="U1168" s="97"/>
      <c r="V1168" s="51">
        <v>45957</v>
      </c>
      <c r="W1168" s="49" t="s">
        <v>68</v>
      </c>
      <c r="X1168" s="121" t="str">
        <f>VLOOKUP(Table1[[#This Row],[Psoft No]],[2]Roster_1788384531598!$E$1:$AU$1334,28,0)</f>
        <v>Wednesday</v>
      </c>
      <c r="Y1168" s="121" t="b">
        <f>Table1[[#This Row],[Column1]]=Table1[[#This Row],[OFF1]]</f>
        <v>1</v>
      </c>
    </row>
    <row r="1169" spans="1:25" ht="13" hidden="1" customHeight="1">
      <c r="A1169" s="11">
        <v>1164</v>
      </c>
      <c r="B1169" s="47">
        <v>104383492</v>
      </c>
      <c r="C1169" s="87" t="s">
        <v>2392</v>
      </c>
      <c r="D1169" s="11" t="s">
        <v>2393</v>
      </c>
      <c r="E1169" s="48" t="s">
        <v>34</v>
      </c>
      <c r="F1169" s="48" t="s">
        <v>74</v>
      </c>
      <c r="G1169" s="11" t="s">
        <v>65</v>
      </c>
      <c r="H1169" s="11" t="s">
        <v>1317</v>
      </c>
      <c r="I1169" s="11">
        <v>1182</v>
      </c>
      <c r="J1169" s="49" t="str">
        <f>VLOOKUP(Table1[[#This Row],[Psoft No]],[1]Roster!$C$1:$AJ$1369,9,0)</f>
        <v>Day Shift</v>
      </c>
      <c r="K1169" s="49" t="s">
        <v>76</v>
      </c>
      <c r="L1169" s="49" t="str">
        <f>VLOOKUP(Table1[[#This Row],[Psoft No]],[1]Roster!$C$1:$AJ$1369,11,0)</f>
        <v>Monday</v>
      </c>
      <c r="M1169" s="49" t="str">
        <f>VLOOKUP(Table1[[#This Row],[Psoft No]],[1]Roster!$C$1:$AJ$1369,12,0)</f>
        <v>Tuesday</v>
      </c>
      <c r="N1169" s="48" t="s">
        <v>1318</v>
      </c>
      <c r="O1169" s="49" t="s">
        <v>68</v>
      </c>
      <c r="P1169" s="11" t="s">
        <v>80</v>
      </c>
      <c r="Q1169" s="11" t="s">
        <v>98</v>
      </c>
      <c r="R1169" s="11" t="s">
        <v>2654</v>
      </c>
      <c r="S1169" s="11" t="s">
        <v>2655</v>
      </c>
      <c r="T1169" s="126" t="str">
        <f>IF(COUNTIFS('DWD RAW File'!$E:$E,$B1169,'DWD RAW File'!$AF:$AF,$C$1)&gt;0, IF(COUNTIFS('DWD RAW File'!$E:$E,$B1169,'DWD RAW File'!$AF:$AF,$C$1,'DWD RAW File'!$AB:$AB,"Present")&gt;0,"6th Day OT","OFF"), IF(COUNTIFS('DWD RAW File'!$E:$E,$B1169,'DWD RAW File'!$AG:$AG,$C$1)&gt;0, IF(COUNTIFS('DWD RAW File'!$E:$E,$B1169,'DWD RAW File'!$AG:$AG,$C$1,'DWD RAW File'!$AB:$AB,"Present")&gt;0,"7th Day OT","OFF"), IF(COUNTIFS('DWD RAW File'!$E:$E,$B1169,'DWD RAW File'!$AB:$AB,"Present")&gt;0, "P", IF(COUNTIFS('DWD RAW File'!$E:$E,$B1169,'DWD RAW File'!$AB:$AB,"Not Present",'DWD RAW File'!$AK:$AK,"&lt;&gt;")&gt;0, _xlfn.XLOOKUP($B1169,'DWD RAW File'!$E:$E,'DWD RAW File'!$AK:$AK,""), IF(COUNTIFS('DWD RAW File'!$E:$E,$B1169,'DWD RAW File'!$AB:$AB,"Not Present",'DWD RAW File'!$AL:$AL,"&lt;&gt;")&gt;0, _xlfn.XLOOKUP($B1169,'DWD RAW File'!$E:$E,'DWD RAW File'!$AL:$AL,""), "AB")))))</f>
        <v>P</v>
      </c>
      <c r="U1169" s="97"/>
      <c r="V1169" s="51">
        <v>44728</v>
      </c>
      <c r="W1169" s="49" t="s">
        <v>68</v>
      </c>
      <c r="X1169" s="121" t="str">
        <f>VLOOKUP(Table1[[#This Row],[Psoft No]],[2]Roster_1788384531598!$E$1:$AU$1334,28,0)</f>
        <v>Monday</v>
      </c>
      <c r="Y1169" s="121" t="b">
        <f>Table1[[#This Row],[Column1]]=Table1[[#This Row],[OFF1]]</f>
        <v>1</v>
      </c>
    </row>
    <row r="1170" spans="1:25" ht="13" hidden="1" customHeight="1">
      <c r="A1170" s="11">
        <v>1165</v>
      </c>
      <c r="B1170" s="47">
        <v>206191961</v>
      </c>
      <c r="C1170" s="87" t="s">
        <v>1585</v>
      </c>
      <c r="D1170" s="11" t="s">
        <v>1871</v>
      </c>
      <c r="E1170" s="48" t="s">
        <v>31</v>
      </c>
      <c r="F1170" s="48" t="s">
        <v>74</v>
      </c>
      <c r="G1170" s="11" t="s">
        <v>65</v>
      </c>
      <c r="H1170" s="11" t="s">
        <v>1317</v>
      </c>
      <c r="I1170" s="11">
        <v>1299</v>
      </c>
      <c r="J1170" s="49" t="str">
        <f>VLOOKUP(Table1[[#This Row],[Psoft No]],[1]Roster!$C$1:$AJ$1369,9,0)</f>
        <v>Day Shift</v>
      </c>
      <c r="K1170" s="49" t="s">
        <v>76</v>
      </c>
      <c r="L1170" s="49" t="str">
        <f>VLOOKUP(Table1[[#This Row],[Psoft No]],[1]Roster!$C$1:$AJ$1369,11,0)</f>
        <v>Sunday</v>
      </c>
      <c r="M1170" s="49" t="str">
        <f>VLOOKUP(Table1[[#This Row],[Psoft No]],[1]Roster!$C$1:$AJ$1369,12,0)</f>
        <v>Monday</v>
      </c>
      <c r="N1170" s="49" t="s">
        <v>89</v>
      </c>
      <c r="O1170" s="49" t="s">
        <v>68</v>
      </c>
      <c r="P1170" s="11" t="s">
        <v>80</v>
      </c>
      <c r="Q1170" s="11" t="s">
        <v>96</v>
      </c>
      <c r="R1170" s="11" t="s">
        <v>1321</v>
      </c>
      <c r="S1170" s="11" t="s">
        <v>1322</v>
      </c>
      <c r="T1170" s="126" t="str">
        <f>IF(COUNTIFS('DWD RAW File'!$E:$E,$B1170,'DWD RAW File'!$AF:$AF,$C$1)&gt;0, IF(COUNTIFS('DWD RAW File'!$E:$E,$B1170,'DWD RAW File'!$AF:$AF,$C$1,'DWD RAW File'!$AB:$AB,"Present")&gt;0,"6th Day OT","OFF"), IF(COUNTIFS('DWD RAW File'!$E:$E,$B1170,'DWD RAW File'!$AG:$AG,$C$1)&gt;0, IF(COUNTIFS('DWD RAW File'!$E:$E,$B1170,'DWD RAW File'!$AG:$AG,$C$1,'DWD RAW File'!$AB:$AB,"Present")&gt;0,"7th Day OT","OFF"), IF(COUNTIFS('DWD RAW File'!$E:$E,$B1170,'DWD RAW File'!$AB:$AB,"Present")&gt;0, "P", IF(COUNTIFS('DWD RAW File'!$E:$E,$B1170,'DWD RAW File'!$AB:$AB,"Not Present",'DWD RAW File'!$AK:$AK,"&lt;&gt;")&gt;0, _xlfn.XLOOKUP($B1170,'DWD RAW File'!$E:$E,'DWD RAW File'!$AK:$AK,""), IF(COUNTIFS('DWD RAW File'!$E:$E,$B1170,'DWD RAW File'!$AB:$AB,"Not Present",'DWD RAW File'!$AL:$AL,"&lt;&gt;")&gt;0, _xlfn.XLOOKUP($B1170,'DWD RAW File'!$E:$E,'DWD RAW File'!$AL:$AL,""), "AB")))))</f>
        <v>P</v>
      </c>
      <c r="U1170" s="97"/>
      <c r="V1170" s="51">
        <v>45936</v>
      </c>
      <c r="W1170" s="49" t="s">
        <v>68</v>
      </c>
      <c r="X1170" s="121" t="str">
        <f>VLOOKUP(Table1[[#This Row],[Psoft No]],[2]Roster_1788384531598!$E$1:$AU$1334,28,0)</f>
        <v>Sunday</v>
      </c>
      <c r="Y1170" s="121" t="b">
        <f>Table1[[#This Row],[Column1]]=Table1[[#This Row],[OFF1]]</f>
        <v>1</v>
      </c>
    </row>
    <row r="1171" spans="1:25" ht="13" hidden="1" customHeight="1">
      <c r="A1171" s="11">
        <v>1166</v>
      </c>
      <c r="B1171" s="47">
        <v>203881712</v>
      </c>
      <c r="C1171" s="87" t="s">
        <v>1327</v>
      </c>
      <c r="D1171" s="11" t="s">
        <v>1328</v>
      </c>
      <c r="E1171" s="48" t="s">
        <v>31</v>
      </c>
      <c r="F1171" s="48" t="s">
        <v>74</v>
      </c>
      <c r="G1171" s="11" t="s">
        <v>65</v>
      </c>
      <c r="H1171" s="11" t="s">
        <v>1317</v>
      </c>
      <c r="I1171" s="11">
        <v>1181</v>
      </c>
      <c r="J1171" s="49" t="str">
        <f>VLOOKUP(Table1[[#This Row],[Psoft No]],[1]Roster!$C$1:$AJ$1369,9,0)</f>
        <v>Night Shift</v>
      </c>
      <c r="K1171" s="49" t="s">
        <v>76</v>
      </c>
      <c r="L1171" s="49" t="str">
        <f>VLOOKUP(Table1[[#This Row],[Psoft No]],[1]Roster!$C$1:$AJ$1369,11,0)</f>
        <v>Friday</v>
      </c>
      <c r="M1171" s="49" t="str">
        <f>VLOOKUP(Table1[[#This Row],[Psoft No]],[1]Roster!$C$1:$AJ$1369,12,0)</f>
        <v>Saturday</v>
      </c>
      <c r="N1171" s="48" t="s">
        <v>79</v>
      </c>
      <c r="O1171" s="49" t="s">
        <v>68</v>
      </c>
      <c r="P1171" s="11" t="s">
        <v>80</v>
      </c>
      <c r="Q1171" s="11" t="s">
        <v>81</v>
      </c>
      <c r="R1171" s="11" t="s">
        <v>2654</v>
      </c>
      <c r="S1171" s="11" t="s">
        <v>2655</v>
      </c>
      <c r="T1171" s="126" t="str">
        <f>IF(COUNTIFS('DWD RAW File'!$E:$E,$B1171,'DWD RAW File'!$AF:$AF,$C$1)&gt;0, IF(COUNTIFS('DWD RAW File'!$E:$E,$B1171,'DWD RAW File'!$AF:$AF,$C$1,'DWD RAW File'!$AB:$AB,"Present")&gt;0,"6th Day OT","OFF"), IF(COUNTIFS('DWD RAW File'!$E:$E,$B1171,'DWD RAW File'!$AG:$AG,$C$1)&gt;0, IF(COUNTIFS('DWD RAW File'!$E:$E,$B1171,'DWD RAW File'!$AG:$AG,$C$1,'DWD RAW File'!$AB:$AB,"Present")&gt;0,"7th Day OT","OFF"), IF(COUNTIFS('DWD RAW File'!$E:$E,$B1171,'DWD RAW File'!$AB:$AB,"Present")&gt;0, "P", IF(COUNTIFS('DWD RAW File'!$E:$E,$B1171,'DWD RAW File'!$AB:$AB,"Not Present",'DWD RAW File'!$AK:$AK,"&lt;&gt;")&gt;0, _xlfn.XLOOKUP($B1171,'DWD RAW File'!$E:$E,'DWD RAW File'!$AK:$AK,""), IF(COUNTIFS('DWD RAW File'!$E:$E,$B1171,'DWD RAW File'!$AB:$AB,"Not Present",'DWD RAW File'!$AL:$AL,"&lt;&gt;")&gt;0, _xlfn.XLOOKUP($B1171,'DWD RAW File'!$E:$E,'DWD RAW File'!$AL:$AL,""), "AB")))))</f>
        <v>P</v>
      </c>
      <c r="U1171" s="97"/>
      <c r="V1171" s="51">
        <v>45530</v>
      </c>
      <c r="W1171" s="49" t="s">
        <v>68</v>
      </c>
      <c r="X1171" s="121" t="str">
        <f>VLOOKUP(Table1[[#This Row],[Psoft No]],[2]Roster_1788384531598!$E$1:$AU$1334,28,0)</f>
        <v>Friday</v>
      </c>
      <c r="Y1171" s="121" t="b">
        <f>Table1[[#This Row],[Column1]]=Table1[[#This Row],[OFF1]]</f>
        <v>1</v>
      </c>
    </row>
    <row r="1172" spans="1:25" ht="13" hidden="1" customHeight="1">
      <c r="A1172" s="11">
        <v>1167</v>
      </c>
      <c r="B1172" s="47">
        <v>206348020</v>
      </c>
      <c r="C1172" s="87" t="s">
        <v>1645</v>
      </c>
      <c r="D1172" s="11" t="s">
        <v>1646</v>
      </c>
      <c r="E1172" s="48" t="s">
        <v>31</v>
      </c>
      <c r="F1172" s="48" t="s">
        <v>74</v>
      </c>
      <c r="G1172" s="11" t="s">
        <v>65</v>
      </c>
      <c r="H1172" s="11" t="s">
        <v>1317</v>
      </c>
      <c r="I1172" s="11">
        <v>1181</v>
      </c>
      <c r="J1172" s="49" t="str">
        <f>VLOOKUP(Table1[[#This Row],[Psoft No]],[1]Roster!$C$1:$AJ$1369,9,0)</f>
        <v>Day Shift</v>
      </c>
      <c r="K1172" s="49" t="s">
        <v>76</v>
      </c>
      <c r="L1172" s="49" t="str">
        <f>VLOOKUP(Table1[[#This Row],[Psoft No]],[1]Roster!$C$1:$AJ$1369,11,0)</f>
        <v>Sunday</v>
      </c>
      <c r="M1172" s="49" t="str">
        <f>VLOOKUP(Table1[[#This Row],[Psoft No]],[1]Roster!$C$1:$AJ$1369,12,0)</f>
        <v>Monday</v>
      </c>
      <c r="N1172" s="49" t="s">
        <v>89</v>
      </c>
      <c r="O1172" s="49" t="s">
        <v>68</v>
      </c>
      <c r="P1172" s="11" t="s">
        <v>80</v>
      </c>
      <c r="Q1172" s="11" t="s">
        <v>90</v>
      </c>
      <c r="R1172" s="11" t="s">
        <v>1321</v>
      </c>
      <c r="S1172" s="11" t="s">
        <v>1322</v>
      </c>
      <c r="T1172" s="126" t="str">
        <f>IF(COUNTIFS('DWD RAW File'!$E:$E,$B1172,'DWD RAW File'!$AF:$AF,$C$1)&gt;0, IF(COUNTIFS('DWD RAW File'!$E:$E,$B1172,'DWD RAW File'!$AF:$AF,$C$1,'DWD RAW File'!$AB:$AB,"Present")&gt;0,"6th Day OT","OFF"), IF(COUNTIFS('DWD RAW File'!$E:$E,$B1172,'DWD RAW File'!$AG:$AG,$C$1)&gt;0, IF(COUNTIFS('DWD RAW File'!$E:$E,$B1172,'DWD RAW File'!$AG:$AG,$C$1,'DWD RAW File'!$AB:$AB,"Present")&gt;0,"7th Day OT","OFF"), IF(COUNTIFS('DWD RAW File'!$E:$E,$B1172,'DWD RAW File'!$AB:$AB,"Present")&gt;0, "P", IF(COUNTIFS('DWD RAW File'!$E:$E,$B1172,'DWD RAW File'!$AB:$AB,"Not Present",'DWD RAW File'!$AK:$AK,"&lt;&gt;")&gt;0, _xlfn.XLOOKUP($B1172,'DWD RAW File'!$E:$E,'DWD RAW File'!$AK:$AK,""), IF(COUNTIFS('DWD RAW File'!$E:$E,$B1172,'DWD RAW File'!$AB:$AB,"Not Present",'DWD RAW File'!$AL:$AL,"&lt;&gt;")&gt;0, _xlfn.XLOOKUP($B1172,'DWD RAW File'!$E:$E,'DWD RAW File'!$AL:$AL,""), "AB")))))</f>
        <v>P</v>
      </c>
      <c r="U1172" s="97"/>
      <c r="V1172" s="51">
        <v>45957</v>
      </c>
      <c r="W1172" s="49" t="s">
        <v>68</v>
      </c>
      <c r="X1172" s="121" t="str">
        <f>VLOOKUP(Table1[[#This Row],[Psoft No]],[2]Roster_1788384531598!$E$1:$AU$1334,28,0)</f>
        <v>Sunday</v>
      </c>
      <c r="Y1172" s="121" t="b">
        <f>Table1[[#This Row],[Column1]]=Table1[[#This Row],[OFF1]]</f>
        <v>1</v>
      </c>
    </row>
    <row r="1173" spans="1:25" ht="13" hidden="1" customHeight="1">
      <c r="A1173" s="11">
        <v>1168</v>
      </c>
      <c r="B1173" s="47">
        <v>201188904</v>
      </c>
      <c r="C1173" s="87" t="s">
        <v>1329</v>
      </c>
      <c r="D1173" s="11" t="s">
        <v>1330</v>
      </c>
      <c r="E1173" s="48" t="s">
        <v>31</v>
      </c>
      <c r="F1173" s="48" t="s">
        <v>74</v>
      </c>
      <c r="G1173" s="11" t="s">
        <v>65</v>
      </c>
      <c r="H1173" s="11" t="s">
        <v>1317</v>
      </c>
      <c r="I1173" s="11">
        <v>1181</v>
      </c>
      <c r="J1173" s="49" t="str">
        <f>VLOOKUP(Table1[[#This Row],[Psoft No]],[1]Roster!$C$1:$AJ$1369,9,0)</f>
        <v>Night Shift</v>
      </c>
      <c r="K1173" s="49" t="s">
        <v>76</v>
      </c>
      <c r="L1173" s="49" t="str">
        <f>VLOOKUP(Table1[[#This Row],[Psoft No]],[1]Roster!$C$1:$AJ$1369,11,0)</f>
        <v>Tuesday</v>
      </c>
      <c r="M1173" s="49" t="str">
        <f>VLOOKUP(Table1[[#This Row],[Psoft No]],[1]Roster!$C$1:$AJ$1369,12,0)</f>
        <v>Wednesday</v>
      </c>
      <c r="N1173" s="48" t="s">
        <v>79</v>
      </c>
      <c r="O1173" s="49" t="s">
        <v>68</v>
      </c>
      <c r="P1173" s="11" t="s">
        <v>80</v>
      </c>
      <c r="Q1173" s="11" t="s">
        <v>81</v>
      </c>
      <c r="R1173" s="11" t="s">
        <v>2654</v>
      </c>
      <c r="S1173" s="11" t="s">
        <v>2655</v>
      </c>
      <c r="T1173" s="126" t="str">
        <f>IF(COUNTIFS('DWD RAW File'!$E:$E,$B1173,'DWD RAW File'!$AF:$AF,$C$1)&gt;0, IF(COUNTIFS('DWD RAW File'!$E:$E,$B1173,'DWD RAW File'!$AF:$AF,$C$1,'DWD RAW File'!$AB:$AB,"Present")&gt;0,"6th Day OT","OFF"), IF(COUNTIFS('DWD RAW File'!$E:$E,$B1173,'DWD RAW File'!$AG:$AG,$C$1)&gt;0, IF(COUNTIFS('DWD RAW File'!$E:$E,$B1173,'DWD RAW File'!$AG:$AG,$C$1,'DWD RAW File'!$AB:$AB,"Present")&gt;0,"7th Day OT","OFF"), IF(COUNTIFS('DWD RAW File'!$E:$E,$B1173,'DWD RAW File'!$AB:$AB,"Present")&gt;0, "P", IF(COUNTIFS('DWD RAW File'!$E:$E,$B1173,'DWD RAW File'!$AB:$AB,"Not Present",'DWD RAW File'!$AK:$AK,"&lt;&gt;")&gt;0, _xlfn.XLOOKUP($B1173,'DWD RAW File'!$E:$E,'DWD RAW File'!$AK:$AK,""), IF(COUNTIFS('DWD RAW File'!$E:$E,$B1173,'DWD RAW File'!$AB:$AB,"Not Present",'DWD RAW File'!$AL:$AL,"&lt;&gt;")&gt;0, _xlfn.XLOOKUP($B1173,'DWD RAW File'!$E:$E,'DWD RAW File'!$AL:$AL,""), "AB")))))</f>
        <v>OFF</v>
      </c>
      <c r="U1173" s="97"/>
      <c r="V1173" s="51">
        <v>45530</v>
      </c>
      <c r="W1173" s="49" t="s">
        <v>68</v>
      </c>
      <c r="X1173" s="121" t="str">
        <f>VLOOKUP(Table1[[#This Row],[Psoft No]],[2]Roster_1788384531598!$E$1:$AU$1334,28,0)</f>
        <v>Tuesday</v>
      </c>
      <c r="Y1173" s="121" t="b">
        <f>Table1[[#This Row],[Column1]]=Table1[[#This Row],[OFF1]]</f>
        <v>1</v>
      </c>
    </row>
    <row r="1174" spans="1:25" ht="13" hidden="1" customHeight="1">
      <c r="A1174" s="11">
        <v>1169</v>
      </c>
      <c r="B1174" s="47">
        <v>206348027</v>
      </c>
      <c r="C1174" s="87" t="s">
        <v>1647</v>
      </c>
      <c r="D1174" s="11" t="s">
        <v>1648</v>
      </c>
      <c r="E1174" s="48" t="s">
        <v>31</v>
      </c>
      <c r="F1174" s="48" t="s">
        <v>74</v>
      </c>
      <c r="G1174" s="11" t="s">
        <v>65</v>
      </c>
      <c r="H1174" s="11" t="s">
        <v>1317</v>
      </c>
      <c r="I1174" s="11">
        <v>1181</v>
      </c>
      <c r="J1174" s="49" t="str">
        <f>VLOOKUP(Table1[[#This Row],[Psoft No]],[1]Roster!$C$1:$AJ$1369,9,0)</f>
        <v>Night Shift</v>
      </c>
      <c r="K1174" s="49" t="s">
        <v>76</v>
      </c>
      <c r="L1174" s="49" t="str">
        <f>VLOOKUP(Table1[[#This Row],[Psoft No]],[1]Roster!$C$1:$AJ$1369,11,0)</f>
        <v>Sunday</v>
      </c>
      <c r="M1174" s="49" t="str">
        <f>VLOOKUP(Table1[[#This Row],[Psoft No]],[1]Roster!$C$1:$AJ$1369,12,0)</f>
        <v>Monday</v>
      </c>
      <c r="N1174" s="49" t="s">
        <v>89</v>
      </c>
      <c r="O1174" s="49" t="s">
        <v>68</v>
      </c>
      <c r="P1174" s="11" t="s">
        <v>80</v>
      </c>
      <c r="Q1174" s="11" t="s">
        <v>90</v>
      </c>
      <c r="R1174" s="11" t="s">
        <v>2654</v>
      </c>
      <c r="S1174" s="11" t="s">
        <v>2655</v>
      </c>
      <c r="T1174" s="126" t="str">
        <f>IF(COUNTIFS('DWD RAW File'!$E:$E,$B1174,'DWD RAW File'!$AF:$AF,$C$1)&gt;0, IF(COUNTIFS('DWD RAW File'!$E:$E,$B1174,'DWD RAW File'!$AF:$AF,$C$1,'DWD RAW File'!$AB:$AB,"Present")&gt;0,"6th Day OT","OFF"), IF(COUNTIFS('DWD RAW File'!$E:$E,$B1174,'DWD RAW File'!$AG:$AG,$C$1)&gt;0, IF(COUNTIFS('DWD RAW File'!$E:$E,$B1174,'DWD RAW File'!$AG:$AG,$C$1,'DWD RAW File'!$AB:$AB,"Present")&gt;0,"7th Day OT","OFF"), IF(COUNTIFS('DWD RAW File'!$E:$E,$B1174,'DWD RAW File'!$AB:$AB,"Present")&gt;0, "P", IF(COUNTIFS('DWD RAW File'!$E:$E,$B1174,'DWD RAW File'!$AB:$AB,"Not Present",'DWD RAW File'!$AK:$AK,"&lt;&gt;")&gt;0, _xlfn.XLOOKUP($B1174,'DWD RAW File'!$E:$E,'DWD RAW File'!$AK:$AK,""), IF(COUNTIFS('DWD RAW File'!$E:$E,$B1174,'DWD RAW File'!$AB:$AB,"Not Present",'DWD RAW File'!$AL:$AL,"&lt;&gt;")&gt;0, _xlfn.XLOOKUP($B1174,'DWD RAW File'!$E:$E,'DWD RAW File'!$AL:$AL,""), "AB")))))</f>
        <v>P</v>
      </c>
      <c r="U1174" s="97"/>
      <c r="V1174" s="51">
        <v>45957</v>
      </c>
      <c r="W1174" s="49" t="s">
        <v>68</v>
      </c>
      <c r="X1174" s="121" t="str">
        <f>VLOOKUP(Table1[[#This Row],[Psoft No]],[2]Roster_1788384531598!$E$1:$AU$1334,28,0)</f>
        <v>Sunday</v>
      </c>
      <c r="Y1174" s="121" t="b">
        <f>Table1[[#This Row],[Column1]]=Table1[[#This Row],[OFF1]]</f>
        <v>1</v>
      </c>
    </row>
    <row r="1175" spans="1:25" ht="13" hidden="1" customHeight="1">
      <c r="A1175" s="11">
        <v>1170</v>
      </c>
      <c r="B1175" s="47">
        <v>204768284</v>
      </c>
      <c r="C1175" s="87" t="s">
        <v>1331</v>
      </c>
      <c r="D1175" s="11" t="s">
        <v>1332</v>
      </c>
      <c r="E1175" s="48" t="s">
        <v>31</v>
      </c>
      <c r="F1175" s="48" t="s">
        <v>74</v>
      </c>
      <c r="G1175" s="11" t="s">
        <v>65</v>
      </c>
      <c r="H1175" s="11" t="s">
        <v>1317</v>
      </c>
      <c r="I1175" s="11">
        <v>1181</v>
      </c>
      <c r="J1175" s="49" t="str">
        <f>VLOOKUP(Table1[[#This Row],[Psoft No]],[1]Roster!$C$1:$AJ$1369,9,0)</f>
        <v>Day Shift</v>
      </c>
      <c r="K1175" s="49" t="s">
        <v>76</v>
      </c>
      <c r="L1175" s="49" t="str">
        <f>VLOOKUP(Table1[[#This Row],[Psoft No]],[1]Roster!$C$1:$AJ$1369,11,0)</f>
        <v>Saturday</v>
      </c>
      <c r="M1175" s="49" t="str">
        <f>VLOOKUP(Table1[[#This Row],[Psoft No]],[1]Roster!$C$1:$AJ$1369,12,0)</f>
        <v>Sunday</v>
      </c>
      <c r="N1175" s="48" t="s">
        <v>89</v>
      </c>
      <c r="O1175" s="49" t="s">
        <v>68</v>
      </c>
      <c r="P1175" s="11" t="s">
        <v>80</v>
      </c>
      <c r="Q1175" s="11" t="s">
        <v>90</v>
      </c>
      <c r="R1175" s="11" t="s">
        <v>1321</v>
      </c>
      <c r="S1175" s="11" t="s">
        <v>1322</v>
      </c>
      <c r="T1175" s="126" t="str">
        <f>IF(COUNTIFS('DWD RAW File'!$E:$E,$B1175,'DWD RAW File'!$AF:$AF,$C$1)&gt;0, IF(COUNTIFS('DWD RAW File'!$E:$E,$B1175,'DWD RAW File'!$AF:$AF,$C$1,'DWD RAW File'!$AB:$AB,"Present")&gt;0,"6th Day OT","OFF"), IF(COUNTIFS('DWD RAW File'!$E:$E,$B1175,'DWD RAW File'!$AG:$AG,$C$1)&gt;0, IF(COUNTIFS('DWD RAW File'!$E:$E,$B1175,'DWD RAW File'!$AG:$AG,$C$1,'DWD RAW File'!$AB:$AB,"Present")&gt;0,"7th Day OT","OFF"), IF(COUNTIFS('DWD RAW File'!$E:$E,$B1175,'DWD RAW File'!$AB:$AB,"Present")&gt;0, "P", IF(COUNTIFS('DWD RAW File'!$E:$E,$B1175,'DWD RAW File'!$AB:$AB,"Not Present",'DWD RAW File'!$AK:$AK,"&lt;&gt;")&gt;0, _xlfn.XLOOKUP($B1175,'DWD RAW File'!$E:$E,'DWD RAW File'!$AK:$AK,""), IF(COUNTIFS('DWD RAW File'!$E:$E,$B1175,'DWD RAW File'!$AB:$AB,"Not Present",'DWD RAW File'!$AL:$AL,"&lt;&gt;")&gt;0, _xlfn.XLOOKUP($B1175,'DWD RAW File'!$E:$E,'DWD RAW File'!$AL:$AL,""), "AB")))))</f>
        <v>P</v>
      </c>
      <c r="U1175" s="97"/>
      <c r="V1175" s="51">
        <v>45796</v>
      </c>
      <c r="W1175" s="49" t="s">
        <v>68</v>
      </c>
      <c r="X1175" s="121" t="str">
        <f>VLOOKUP(Table1[[#This Row],[Psoft No]],[2]Roster_1788384531598!$E$1:$AU$1334,28,0)</f>
        <v>Saturday</v>
      </c>
      <c r="Y1175" s="121" t="b">
        <f>Table1[[#This Row],[Column1]]=Table1[[#This Row],[OFF1]]</f>
        <v>1</v>
      </c>
    </row>
    <row r="1176" spans="1:25" ht="13" hidden="1" customHeight="1">
      <c r="A1176" s="11">
        <v>1171</v>
      </c>
      <c r="B1176" s="47">
        <v>206348019</v>
      </c>
      <c r="C1176" s="87" t="s">
        <v>2373</v>
      </c>
      <c r="D1176" s="11" t="s">
        <v>2374</v>
      </c>
      <c r="E1176" s="48" t="s">
        <v>31</v>
      </c>
      <c r="F1176" s="48" t="s">
        <v>74</v>
      </c>
      <c r="G1176" s="11" t="s">
        <v>65</v>
      </c>
      <c r="H1176" s="11" t="s">
        <v>1317</v>
      </c>
      <c r="I1176" s="11">
        <v>1181</v>
      </c>
      <c r="J1176" s="49" t="str">
        <f>VLOOKUP(Table1[[#This Row],[Psoft No]],[1]Roster!$C$1:$AJ$1369,9,0)</f>
        <v>Day Shift</v>
      </c>
      <c r="K1176" s="49" t="s">
        <v>76</v>
      </c>
      <c r="L1176" s="49" t="str">
        <f>VLOOKUP(Table1[[#This Row],[Psoft No]],[1]Roster!$C$1:$AJ$1369,11,0)</f>
        <v>Monday</v>
      </c>
      <c r="M1176" s="49" t="str">
        <f>VLOOKUP(Table1[[#This Row],[Psoft No]],[1]Roster!$C$1:$AJ$1369,12,0)</f>
        <v>Tuesday</v>
      </c>
      <c r="N1176" s="49" t="s">
        <v>89</v>
      </c>
      <c r="O1176" s="49" t="s">
        <v>68</v>
      </c>
      <c r="P1176" s="11" t="s">
        <v>80</v>
      </c>
      <c r="Q1176" s="11" t="s">
        <v>90</v>
      </c>
      <c r="R1176" s="11" t="s">
        <v>1321</v>
      </c>
      <c r="S1176" s="11" t="s">
        <v>1322</v>
      </c>
      <c r="T1176" s="126" t="str">
        <f>IF(COUNTIFS('DWD RAW File'!$E:$E,$B1176,'DWD RAW File'!$AF:$AF,$C$1)&gt;0, IF(COUNTIFS('DWD RAW File'!$E:$E,$B1176,'DWD RAW File'!$AF:$AF,$C$1,'DWD RAW File'!$AB:$AB,"Present")&gt;0,"6th Day OT","OFF"), IF(COUNTIFS('DWD RAW File'!$E:$E,$B1176,'DWD RAW File'!$AG:$AG,$C$1)&gt;0, IF(COUNTIFS('DWD RAW File'!$E:$E,$B1176,'DWD RAW File'!$AG:$AG,$C$1,'DWD RAW File'!$AB:$AB,"Present")&gt;0,"7th Day OT","OFF"), IF(COUNTIFS('DWD RAW File'!$E:$E,$B1176,'DWD RAW File'!$AB:$AB,"Present")&gt;0, "P", IF(COUNTIFS('DWD RAW File'!$E:$E,$B1176,'DWD RAW File'!$AB:$AB,"Not Present",'DWD RAW File'!$AK:$AK,"&lt;&gt;")&gt;0, _xlfn.XLOOKUP($B1176,'DWD RAW File'!$E:$E,'DWD RAW File'!$AK:$AK,""), IF(COUNTIFS('DWD RAW File'!$E:$E,$B1176,'DWD RAW File'!$AB:$AB,"Not Present",'DWD RAW File'!$AL:$AL,"&lt;&gt;")&gt;0, _xlfn.XLOOKUP($B1176,'DWD RAW File'!$E:$E,'DWD RAW File'!$AL:$AL,""), "AB")))))</f>
        <v>P</v>
      </c>
      <c r="U1176" s="97"/>
      <c r="V1176" s="51">
        <v>45957</v>
      </c>
      <c r="W1176" s="49" t="s">
        <v>68</v>
      </c>
      <c r="X1176" s="121" t="str">
        <f>VLOOKUP(Table1[[#This Row],[Psoft No]],[2]Roster_1788384531598!$E$1:$AU$1334,28,0)</f>
        <v>Monday</v>
      </c>
      <c r="Y1176" s="121" t="b">
        <f>Table1[[#This Row],[Column1]]=Table1[[#This Row],[OFF1]]</f>
        <v>1</v>
      </c>
    </row>
    <row r="1177" spans="1:25" ht="13" hidden="1" customHeight="1">
      <c r="A1177" s="11">
        <v>1172</v>
      </c>
      <c r="B1177" s="47">
        <v>102205688</v>
      </c>
      <c r="C1177" s="87" t="s">
        <v>1335</v>
      </c>
      <c r="D1177" s="11" t="s">
        <v>1336</v>
      </c>
      <c r="E1177" s="48" t="s">
        <v>34</v>
      </c>
      <c r="F1177" s="48" t="s">
        <v>74</v>
      </c>
      <c r="G1177" s="11" t="s">
        <v>65</v>
      </c>
      <c r="H1177" s="11" t="s">
        <v>1317</v>
      </c>
      <c r="I1177" s="11">
        <v>1182</v>
      </c>
      <c r="J1177" s="49" t="str">
        <f>VLOOKUP(Table1[[#This Row],[Psoft No]],[1]Roster!$C$1:$AJ$1369,9,0)</f>
        <v>Night Shift</v>
      </c>
      <c r="K1177" s="49" t="s">
        <v>76</v>
      </c>
      <c r="L1177" s="49" t="str">
        <f>VLOOKUP(Table1[[#This Row],[Psoft No]],[1]Roster!$C$1:$AJ$1369,11,0)</f>
        <v>Saturday</v>
      </c>
      <c r="M1177" s="49" t="str">
        <f>VLOOKUP(Table1[[#This Row],[Psoft No]],[1]Roster!$C$1:$AJ$1369,12,0)</f>
        <v>Sunday</v>
      </c>
      <c r="N1177" s="48" t="s">
        <v>108</v>
      </c>
      <c r="O1177" s="49" t="s">
        <v>68</v>
      </c>
      <c r="P1177" s="11" t="s">
        <v>80</v>
      </c>
      <c r="Q1177" s="11" t="s">
        <v>98</v>
      </c>
      <c r="R1177" s="11" t="s">
        <v>2654</v>
      </c>
      <c r="S1177" s="11" t="s">
        <v>2655</v>
      </c>
      <c r="T1177" s="126" t="s">
        <v>7</v>
      </c>
      <c r="U1177" s="97"/>
      <c r="V1177" s="51">
        <v>42868</v>
      </c>
      <c r="W1177" s="49" t="s">
        <v>68</v>
      </c>
      <c r="X1177" s="121" t="str">
        <f>VLOOKUP(Table1[[#This Row],[Psoft No]],[2]Roster_1788384531598!$E$1:$AU$1334,28,0)</f>
        <v>Saturday</v>
      </c>
      <c r="Y1177" s="121" t="b">
        <f>Table1[[#This Row],[Column1]]=Table1[[#This Row],[OFF1]]</f>
        <v>1</v>
      </c>
    </row>
    <row r="1178" spans="1:25" ht="13" hidden="1" customHeight="1">
      <c r="A1178" s="11">
        <v>1173</v>
      </c>
      <c r="B1178" s="47">
        <v>103640429</v>
      </c>
      <c r="C1178" s="87" t="s">
        <v>1337</v>
      </c>
      <c r="D1178" s="11" t="s">
        <v>1338</v>
      </c>
      <c r="E1178" s="48" t="s">
        <v>34</v>
      </c>
      <c r="F1178" s="48" t="s">
        <v>74</v>
      </c>
      <c r="G1178" s="11" t="s">
        <v>65</v>
      </c>
      <c r="H1178" s="11" t="s">
        <v>1317</v>
      </c>
      <c r="I1178" s="11">
        <v>1182</v>
      </c>
      <c r="J1178" s="49" t="str">
        <f>VLOOKUP(Table1[[#This Row],[Psoft No]],[1]Roster!$C$1:$AJ$1369,9,0)</f>
        <v>Night Shift</v>
      </c>
      <c r="K1178" s="49" t="s">
        <v>76</v>
      </c>
      <c r="L1178" s="49" t="str">
        <f>VLOOKUP(Table1[[#This Row],[Psoft No]],[1]Roster!$C$1:$AJ$1369,11,0)</f>
        <v>Friday</v>
      </c>
      <c r="M1178" s="49" t="str">
        <f>VLOOKUP(Table1[[#This Row],[Psoft No]],[1]Roster!$C$1:$AJ$1369,12,0)</f>
        <v>Saturday</v>
      </c>
      <c r="N1178" s="48" t="s">
        <v>108</v>
      </c>
      <c r="O1178" s="49" t="s">
        <v>68</v>
      </c>
      <c r="P1178" s="11" t="s">
        <v>80</v>
      </c>
      <c r="Q1178" s="11" t="s">
        <v>98</v>
      </c>
      <c r="R1178" s="11" t="s">
        <v>2654</v>
      </c>
      <c r="S1178" s="11" t="s">
        <v>2655</v>
      </c>
      <c r="T1178" s="126" t="str">
        <f>IF(COUNTIFS('DWD RAW File'!$E:$E,$B1178,'DWD RAW File'!$AF:$AF,$C$1)&gt;0, IF(COUNTIFS('DWD RAW File'!$E:$E,$B1178,'DWD RAW File'!$AF:$AF,$C$1,'DWD RAW File'!$AB:$AB,"Present")&gt;0,"6th Day OT","OFF"), IF(COUNTIFS('DWD RAW File'!$E:$E,$B1178,'DWD RAW File'!$AG:$AG,$C$1)&gt;0, IF(COUNTIFS('DWD RAW File'!$E:$E,$B1178,'DWD RAW File'!$AG:$AG,$C$1,'DWD RAW File'!$AB:$AB,"Present")&gt;0,"7th Day OT","OFF"), IF(COUNTIFS('DWD RAW File'!$E:$E,$B1178,'DWD RAW File'!$AB:$AB,"Present")&gt;0, "P", IF(COUNTIFS('DWD RAW File'!$E:$E,$B1178,'DWD RAW File'!$AB:$AB,"Not Present",'DWD RAW File'!$AK:$AK,"&lt;&gt;")&gt;0, _xlfn.XLOOKUP($B1178,'DWD RAW File'!$E:$E,'DWD RAW File'!$AK:$AK,""), IF(COUNTIFS('DWD RAW File'!$E:$E,$B1178,'DWD RAW File'!$AB:$AB,"Not Present",'DWD RAW File'!$AL:$AL,"&lt;&gt;")&gt;0, _xlfn.XLOOKUP($B1178,'DWD RAW File'!$E:$E,'DWD RAW File'!$AL:$AL,""), "AB")))))</f>
        <v>P</v>
      </c>
      <c r="U1178" s="97"/>
      <c r="V1178" s="51">
        <v>44724</v>
      </c>
      <c r="W1178" s="49" t="s">
        <v>68</v>
      </c>
      <c r="X1178" s="121" t="str">
        <f>VLOOKUP(Table1[[#This Row],[Psoft No]],[2]Roster_1788384531598!$E$1:$AU$1334,28,0)</f>
        <v>Friday</v>
      </c>
      <c r="Y1178" s="121" t="b">
        <f>Table1[[#This Row],[Column1]]=Table1[[#This Row],[OFF1]]</f>
        <v>1</v>
      </c>
    </row>
    <row r="1179" spans="1:25" ht="13" hidden="1" customHeight="1">
      <c r="A1179" s="11">
        <v>1174</v>
      </c>
      <c r="B1179" s="47">
        <v>205275768</v>
      </c>
      <c r="C1179" s="87" t="s">
        <v>1339</v>
      </c>
      <c r="D1179" s="11" t="s">
        <v>1340</v>
      </c>
      <c r="E1179" s="48" t="s">
        <v>31</v>
      </c>
      <c r="F1179" s="48" t="s">
        <v>74</v>
      </c>
      <c r="G1179" s="11" t="s">
        <v>65</v>
      </c>
      <c r="H1179" s="11" t="s">
        <v>1317</v>
      </c>
      <c r="I1179" s="11">
        <v>1181</v>
      </c>
      <c r="J1179" s="49" t="str">
        <f>VLOOKUP(Table1[[#This Row],[Psoft No]],[1]Roster!$C$1:$AJ$1369,9,0)</f>
        <v>Day Shift</v>
      </c>
      <c r="K1179" s="49" t="s">
        <v>76</v>
      </c>
      <c r="L1179" s="49" t="str">
        <f>VLOOKUP(Table1[[#This Row],[Psoft No]],[1]Roster!$C$1:$AJ$1369,11,0)</f>
        <v>Tuesday</v>
      </c>
      <c r="M1179" s="49" t="str">
        <f>VLOOKUP(Table1[[#This Row],[Psoft No]],[1]Roster!$C$1:$AJ$1369,12,0)</f>
        <v>Wednesday</v>
      </c>
      <c r="N1179" s="48" t="s">
        <v>89</v>
      </c>
      <c r="O1179" s="49" t="s">
        <v>68</v>
      </c>
      <c r="P1179" s="11" t="s">
        <v>80</v>
      </c>
      <c r="Q1179" s="11" t="s">
        <v>90</v>
      </c>
      <c r="R1179" s="11" t="s">
        <v>1321</v>
      </c>
      <c r="S1179" s="11" t="s">
        <v>1322</v>
      </c>
      <c r="T1179" s="126" t="str">
        <f>IF(COUNTIFS('DWD RAW File'!$E:$E,$B1179,'DWD RAW File'!$AF:$AF,$C$1)&gt;0, IF(COUNTIFS('DWD RAW File'!$E:$E,$B1179,'DWD RAW File'!$AF:$AF,$C$1,'DWD RAW File'!$AB:$AB,"Present")&gt;0,"6th Day OT","OFF"), IF(COUNTIFS('DWD RAW File'!$E:$E,$B1179,'DWD RAW File'!$AG:$AG,$C$1)&gt;0, IF(COUNTIFS('DWD RAW File'!$E:$E,$B1179,'DWD RAW File'!$AG:$AG,$C$1,'DWD RAW File'!$AB:$AB,"Present")&gt;0,"7th Day OT","OFF"), IF(COUNTIFS('DWD RAW File'!$E:$E,$B1179,'DWD RAW File'!$AB:$AB,"Present")&gt;0, "P", IF(COUNTIFS('DWD RAW File'!$E:$E,$B1179,'DWD RAW File'!$AB:$AB,"Not Present",'DWD RAW File'!$AK:$AK,"&lt;&gt;")&gt;0, _xlfn.XLOOKUP($B1179,'DWD RAW File'!$E:$E,'DWD RAW File'!$AK:$AK,""), IF(COUNTIFS('DWD RAW File'!$E:$E,$B1179,'DWD RAW File'!$AB:$AB,"Not Present",'DWD RAW File'!$AL:$AL,"&lt;&gt;")&gt;0, _xlfn.XLOOKUP($B1179,'DWD RAW File'!$E:$E,'DWD RAW File'!$AL:$AL,""), "AB")))))</f>
        <v>OFF</v>
      </c>
      <c r="U1179" s="97"/>
      <c r="V1179" s="51">
        <v>45796</v>
      </c>
      <c r="W1179" s="49" t="s">
        <v>68</v>
      </c>
      <c r="X1179" s="121" t="str">
        <f>VLOOKUP(Table1[[#This Row],[Psoft No]],[2]Roster_1788384531598!$E$1:$AU$1334,28,0)</f>
        <v>Tuesday</v>
      </c>
      <c r="Y1179" s="121" t="b">
        <f>Table1[[#This Row],[Column1]]=Table1[[#This Row],[OFF1]]</f>
        <v>1</v>
      </c>
    </row>
    <row r="1180" spans="1:25" ht="13" hidden="1" customHeight="1">
      <c r="A1180" s="11">
        <v>1175</v>
      </c>
      <c r="B1180" s="47">
        <v>205275762</v>
      </c>
      <c r="C1180" s="87" t="s">
        <v>1341</v>
      </c>
      <c r="D1180" s="11" t="s">
        <v>1936</v>
      </c>
      <c r="E1180" s="48" t="s">
        <v>31</v>
      </c>
      <c r="F1180" s="48" t="s">
        <v>74</v>
      </c>
      <c r="G1180" s="11" t="s">
        <v>65</v>
      </c>
      <c r="H1180" s="11" t="s">
        <v>1317</v>
      </c>
      <c r="I1180" s="11">
        <v>1299</v>
      </c>
      <c r="J1180" s="49" t="str">
        <f>VLOOKUP(Table1[[#This Row],[Psoft No]],[1]Roster!$C$1:$AJ$1369,9,0)</f>
        <v>Day Shift</v>
      </c>
      <c r="K1180" s="49" t="s">
        <v>76</v>
      </c>
      <c r="L1180" s="49" t="str">
        <f>VLOOKUP(Table1[[#This Row],[Psoft No]],[1]Roster!$C$1:$AJ$1369,11,0)</f>
        <v>Tuesday</v>
      </c>
      <c r="M1180" s="49" t="str">
        <f>VLOOKUP(Table1[[#This Row],[Psoft No]],[1]Roster!$C$1:$AJ$1369,12,0)</f>
        <v>Wednesday</v>
      </c>
      <c r="N1180" s="48" t="s">
        <v>89</v>
      </c>
      <c r="O1180" s="49" t="s">
        <v>68</v>
      </c>
      <c r="P1180" s="11" t="s">
        <v>80</v>
      </c>
      <c r="Q1180" s="11" t="s">
        <v>90</v>
      </c>
      <c r="R1180" s="11" t="s">
        <v>1321</v>
      </c>
      <c r="S1180" s="11" t="s">
        <v>1322</v>
      </c>
      <c r="T1180" s="126" t="str">
        <f>IF(COUNTIFS('DWD RAW File'!$E:$E,$B1180,'DWD RAW File'!$AF:$AF,$C$1)&gt;0, IF(COUNTIFS('DWD RAW File'!$E:$E,$B1180,'DWD RAW File'!$AF:$AF,$C$1,'DWD RAW File'!$AB:$AB,"Present")&gt;0,"6th Day OT","OFF"), IF(COUNTIFS('DWD RAW File'!$E:$E,$B1180,'DWD RAW File'!$AG:$AG,$C$1)&gt;0, IF(COUNTIFS('DWD RAW File'!$E:$E,$B1180,'DWD RAW File'!$AG:$AG,$C$1,'DWD RAW File'!$AB:$AB,"Present")&gt;0,"7th Day OT","OFF"), IF(COUNTIFS('DWD RAW File'!$E:$E,$B1180,'DWD RAW File'!$AB:$AB,"Present")&gt;0, "P", IF(COUNTIFS('DWD RAW File'!$E:$E,$B1180,'DWD RAW File'!$AB:$AB,"Not Present",'DWD RAW File'!$AK:$AK,"&lt;&gt;")&gt;0, _xlfn.XLOOKUP($B1180,'DWD RAW File'!$E:$E,'DWD RAW File'!$AK:$AK,""), IF(COUNTIFS('DWD RAW File'!$E:$E,$B1180,'DWD RAW File'!$AB:$AB,"Not Present",'DWD RAW File'!$AL:$AL,"&lt;&gt;")&gt;0, _xlfn.XLOOKUP($B1180,'DWD RAW File'!$E:$E,'DWD RAW File'!$AL:$AL,""), "AB")))))</f>
        <v>OFF</v>
      </c>
      <c r="U1180" s="97"/>
      <c r="V1180" s="51">
        <v>45796</v>
      </c>
      <c r="W1180" s="49" t="s">
        <v>68</v>
      </c>
      <c r="X1180" s="121" t="str">
        <f>VLOOKUP(Table1[[#This Row],[Psoft No]],[2]Roster_1788384531598!$E$1:$AU$1334,28,0)</f>
        <v>Tuesday</v>
      </c>
      <c r="Y1180" s="121" t="b">
        <f>Table1[[#This Row],[Column1]]=Table1[[#This Row],[OFF1]]</f>
        <v>1</v>
      </c>
    </row>
    <row r="1181" spans="1:25" ht="13" hidden="1" customHeight="1">
      <c r="A1181" s="11">
        <v>1176</v>
      </c>
      <c r="B1181" s="47">
        <v>103058874</v>
      </c>
      <c r="C1181" s="87" t="s">
        <v>1342</v>
      </c>
      <c r="D1181" s="11" t="s">
        <v>1343</v>
      </c>
      <c r="E1181" s="48" t="s">
        <v>34</v>
      </c>
      <c r="F1181" s="48" t="s">
        <v>74</v>
      </c>
      <c r="G1181" s="11" t="s">
        <v>65</v>
      </c>
      <c r="H1181" s="11" t="s">
        <v>1317</v>
      </c>
      <c r="I1181" s="11">
        <v>1182</v>
      </c>
      <c r="J1181" s="49" t="str">
        <f>VLOOKUP(Table1[[#This Row],[Psoft No]],[1]Roster!$C$1:$AJ$1369,9,0)</f>
        <v>Night Shift</v>
      </c>
      <c r="K1181" s="49" t="s">
        <v>76</v>
      </c>
      <c r="L1181" s="49" t="str">
        <f>VLOOKUP(Table1[[#This Row],[Psoft No]],[1]Roster!$C$1:$AJ$1369,11,0)</f>
        <v>Sunday</v>
      </c>
      <c r="M1181" s="49" t="str">
        <f>VLOOKUP(Table1[[#This Row],[Psoft No]],[1]Roster!$C$1:$AJ$1369,12,0)</f>
        <v>Monday</v>
      </c>
      <c r="N1181" s="48" t="s">
        <v>108</v>
      </c>
      <c r="O1181" s="49" t="s">
        <v>68</v>
      </c>
      <c r="P1181" s="11" t="s">
        <v>80</v>
      </c>
      <c r="Q1181" s="11" t="s">
        <v>98</v>
      </c>
      <c r="R1181" s="11" t="s">
        <v>2654</v>
      </c>
      <c r="S1181" s="11" t="s">
        <v>2655</v>
      </c>
      <c r="T1181" s="126" t="str">
        <f>IF(COUNTIFS('DWD RAW File'!$E:$E,$B1181,'DWD RAW File'!$AF:$AF,$C$1)&gt;0, IF(COUNTIFS('DWD RAW File'!$E:$E,$B1181,'DWD RAW File'!$AF:$AF,$C$1,'DWD RAW File'!$AB:$AB,"Present")&gt;0,"6th Day OT","OFF"), IF(COUNTIFS('DWD RAW File'!$E:$E,$B1181,'DWD RAW File'!$AG:$AG,$C$1)&gt;0, IF(COUNTIFS('DWD RAW File'!$E:$E,$B1181,'DWD RAW File'!$AG:$AG,$C$1,'DWD RAW File'!$AB:$AB,"Present")&gt;0,"7th Day OT","OFF"), IF(COUNTIFS('DWD RAW File'!$E:$E,$B1181,'DWD RAW File'!$AB:$AB,"Present")&gt;0, "P", IF(COUNTIFS('DWD RAW File'!$E:$E,$B1181,'DWD RAW File'!$AB:$AB,"Not Present",'DWD RAW File'!$AK:$AK,"&lt;&gt;")&gt;0, _xlfn.XLOOKUP($B1181,'DWD RAW File'!$E:$E,'DWD RAW File'!$AK:$AK,""), IF(COUNTIFS('DWD RAW File'!$E:$E,$B1181,'DWD RAW File'!$AB:$AB,"Not Present",'DWD RAW File'!$AL:$AL,"&lt;&gt;")&gt;0, _xlfn.XLOOKUP($B1181,'DWD RAW File'!$E:$E,'DWD RAW File'!$AL:$AL,""), "AB")))))</f>
        <v>P</v>
      </c>
      <c r="U1181" s="97"/>
      <c r="V1181" s="51">
        <v>43024</v>
      </c>
      <c r="W1181" s="49" t="s">
        <v>68</v>
      </c>
      <c r="X1181" s="121" t="str">
        <f>VLOOKUP(Table1[[#This Row],[Psoft No]],[2]Roster_1788384531598!$E$1:$AU$1334,28,0)</f>
        <v>Sunday</v>
      </c>
      <c r="Y1181" s="121" t="b">
        <f>Table1[[#This Row],[Column1]]=Table1[[#This Row],[OFF1]]</f>
        <v>1</v>
      </c>
    </row>
    <row r="1182" spans="1:25" ht="13" hidden="1" customHeight="1">
      <c r="A1182" s="11">
        <v>1177</v>
      </c>
      <c r="B1182" s="47">
        <v>102981727</v>
      </c>
      <c r="C1182" s="87" t="s">
        <v>107</v>
      </c>
      <c r="D1182" s="11" t="s">
        <v>1879</v>
      </c>
      <c r="E1182" s="48" t="s">
        <v>34</v>
      </c>
      <c r="F1182" s="48" t="s">
        <v>74</v>
      </c>
      <c r="G1182" s="11" t="s">
        <v>65</v>
      </c>
      <c r="H1182" s="11" t="s">
        <v>1317</v>
      </c>
      <c r="I1182" s="11">
        <v>1299</v>
      </c>
      <c r="J1182" s="49" t="str">
        <f>VLOOKUP(Table1[[#This Row],[Psoft No]],[1]Roster!$C$1:$AJ$1369,9,0)</f>
        <v>Night Shift</v>
      </c>
      <c r="K1182" s="49" t="s">
        <v>76</v>
      </c>
      <c r="L1182" s="49" t="str">
        <f>VLOOKUP(Table1[[#This Row],[Psoft No]],[1]Roster!$C$1:$AJ$1369,11,0)</f>
        <v>Saturday</v>
      </c>
      <c r="M1182" s="49" t="str">
        <f>VLOOKUP(Table1[[#This Row],[Psoft No]],[1]Roster!$C$1:$AJ$1369,12,0)</f>
        <v>Sunday</v>
      </c>
      <c r="N1182" s="48" t="s">
        <v>108</v>
      </c>
      <c r="O1182" s="49" t="s">
        <v>68</v>
      </c>
      <c r="P1182" s="11" t="s">
        <v>80</v>
      </c>
      <c r="Q1182" s="11" t="s">
        <v>98</v>
      </c>
      <c r="R1182" s="11" t="s">
        <v>2654</v>
      </c>
      <c r="S1182" s="11" t="s">
        <v>2655</v>
      </c>
      <c r="T1182" s="126" t="str">
        <f>IF(COUNTIFS('DWD RAW File'!$E:$E,$B1182,'DWD RAW File'!$AF:$AF,$C$1)&gt;0, IF(COUNTIFS('DWD RAW File'!$E:$E,$B1182,'DWD RAW File'!$AF:$AF,$C$1,'DWD RAW File'!$AB:$AB,"Present")&gt;0,"6th Day OT","OFF"), IF(COUNTIFS('DWD RAW File'!$E:$E,$B1182,'DWD RAW File'!$AG:$AG,$C$1)&gt;0, IF(COUNTIFS('DWD RAW File'!$E:$E,$B1182,'DWD RAW File'!$AG:$AG,$C$1,'DWD RAW File'!$AB:$AB,"Present")&gt;0,"7th Day OT","OFF"), IF(COUNTIFS('DWD RAW File'!$E:$E,$B1182,'DWD RAW File'!$AB:$AB,"Present")&gt;0, "P", IF(COUNTIFS('DWD RAW File'!$E:$E,$B1182,'DWD RAW File'!$AB:$AB,"Not Present",'DWD RAW File'!$AK:$AK,"&lt;&gt;")&gt;0, _xlfn.XLOOKUP($B1182,'DWD RAW File'!$E:$E,'DWD RAW File'!$AK:$AK,""), IF(COUNTIFS('DWD RAW File'!$E:$E,$B1182,'DWD RAW File'!$AB:$AB,"Not Present",'DWD RAW File'!$AL:$AL,"&lt;&gt;")&gt;0, _xlfn.XLOOKUP($B1182,'DWD RAW File'!$E:$E,'DWD RAW File'!$AL:$AL,""), "AB")))))</f>
        <v>P</v>
      </c>
      <c r="U1182" s="97"/>
      <c r="V1182" s="51">
        <v>43040</v>
      </c>
      <c r="W1182" s="49" t="s">
        <v>68</v>
      </c>
      <c r="X1182" s="121" t="str">
        <f>VLOOKUP(Table1[[#This Row],[Psoft No]],[2]Roster_1788384531598!$E$1:$AU$1334,28,0)</f>
        <v>Saturday</v>
      </c>
      <c r="Y1182" s="121" t="b">
        <f>Table1[[#This Row],[Column1]]=Table1[[#This Row],[OFF1]]</f>
        <v>1</v>
      </c>
    </row>
    <row r="1183" spans="1:25" ht="13" hidden="1" customHeight="1">
      <c r="A1183" s="11">
        <v>1178</v>
      </c>
      <c r="B1183" s="47">
        <v>206361295</v>
      </c>
      <c r="C1183" s="87" t="s">
        <v>2375</v>
      </c>
      <c r="D1183" s="11" t="s">
        <v>2376</v>
      </c>
      <c r="E1183" s="48" t="s">
        <v>31</v>
      </c>
      <c r="F1183" s="48" t="s">
        <v>74</v>
      </c>
      <c r="G1183" s="11" t="s">
        <v>65</v>
      </c>
      <c r="H1183" s="11" t="s">
        <v>1317</v>
      </c>
      <c r="I1183" s="11">
        <v>1181</v>
      </c>
      <c r="J1183" s="49" t="str">
        <f>VLOOKUP(Table1[[#This Row],[Psoft No]],[1]Roster!$C$1:$AJ$1369,9,0)</f>
        <v>Night Shift</v>
      </c>
      <c r="K1183" s="49" t="s">
        <v>76</v>
      </c>
      <c r="L1183" s="49" t="str">
        <f>VLOOKUP(Table1[[#This Row],[Psoft No]],[1]Roster!$C$1:$AJ$1369,11,0)</f>
        <v>Sunday</v>
      </c>
      <c r="M1183" s="49" t="str">
        <f>VLOOKUP(Table1[[#This Row],[Psoft No]],[1]Roster!$C$1:$AJ$1369,12,0)</f>
        <v>Monday</v>
      </c>
      <c r="N1183" s="49" t="s">
        <v>89</v>
      </c>
      <c r="O1183" s="49" t="s">
        <v>68</v>
      </c>
      <c r="P1183" s="11" t="s">
        <v>80</v>
      </c>
      <c r="Q1183" s="11" t="s">
        <v>96</v>
      </c>
      <c r="R1183" s="11" t="s">
        <v>2654</v>
      </c>
      <c r="S1183" s="11" t="s">
        <v>2655</v>
      </c>
      <c r="T1183" s="126" t="str">
        <f>IF(COUNTIFS('DWD RAW File'!$E:$E,$B1183,'DWD RAW File'!$AF:$AF,$C$1)&gt;0, IF(COUNTIFS('DWD RAW File'!$E:$E,$B1183,'DWD RAW File'!$AF:$AF,$C$1,'DWD RAW File'!$AB:$AB,"Present")&gt;0,"6th Day OT","OFF"), IF(COUNTIFS('DWD RAW File'!$E:$E,$B1183,'DWD RAW File'!$AG:$AG,$C$1)&gt;0, IF(COUNTIFS('DWD RAW File'!$E:$E,$B1183,'DWD RAW File'!$AG:$AG,$C$1,'DWD RAW File'!$AB:$AB,"Present")&gt;0,"7th Day OT","OFF"), IF(COUNTIFS('DWD RAW File'!$E:$E,$B1183,'DWD RAW File'!$AB:$AB,"Present")&gt;0, "P", IF(COUNTIFS('DWD RAW File'!$E:$E,$B1183,'DWD RAW File'!$AB:$AB,"Not Present",'DWD RAW File'!$AK:$AK,"&lt;&gt;")&gt;0, _xlfn.XLOOKUP($B1183,'DWD RAW File'!$E:$E,'DWD RAW File'!$AK:$AK,""), IF(COUNTIFS('DWD RAW File'!$E:$E,$B1183,'DWD RAW File'!$AB:$AB,"Not Present",'DWD RAW File'!$AL:$AL,"&lt;&gt;")&gt;0, _xlfn.XLOOKUP($B1183,'DWD RAW File'!$E:$E,'DWD RAW File'!$AL:$AL,""), "AB")))))</f>
        <v>P</v>
      </c>
      <c r="U1183" s="97"/>
      <c r="V1183" s="51">
        <v>45957</v>
      </c>
      <c r="W1183" s="49" t="s">
        <v>68</v>
      </c>
      <c r="X1183" s="121" t="str">
        <f>VLOOKUP(Table1[[#This Row],[Psoft No]],[2]Roster_1788384531598!$E$1:$AU$1334,28,0)</f>
        <v>Sunday</v>
      </c>
      <c r="Y1183" s="121" t="b">
        <f>Table1[[#This Row],[Column1]]=Table1[[#This Row],[OFF1]]</f>
        <v>1</v>
      </c>
    </row>
    <row r="1184" spans="1:25" ht="13" hidden="1" customHeight="1">
      <c r="A1184" s="11">
        <v>1179</v>
      </c>
      <c r="B1184" s="47">
        <v>111249388</v>
      </c>
      <c r="C1184" s="87" t="s">
        <v>1345</v>
      </c>
      <c r="D1184" s="11" t="s">
        <v>1346</v>
      </c>
      <c r="E1184" s="48" t="s">
        <v>31</v>
      </c>
      <c r="F1184" s="48" t="s">
        <v>74</v>
      </c>
      <c r="G1184" s="11" t="s">
        <v>65</v>
      </c>
      <c r="H1184" s="11" t="s">
        <v>1317</v>
      </c>
      <c r="I1184" s="11">
        <v>1181</v>
      </c>
      <c r="J1184" s="49" t="str">
        <f>VLOOKUP(Table1[[#This Row],[Psoft No]],[1]Roster!$C$1:$AJ$1369,9,0)</f>
        <v>Night Shift</v>
      </c>
      <c r="K1184" s="49" t="s">
        <v>76</v>
      </c>
      <c r="L1184" s="49" t="str">
        <f>VLOOKUP(Table1[[#This Row],[Psoft No]],[1]Roster!$C$1:$AJ$1369,11,0)</f>
        <v>Thursday</v>
      </c>
      <c r="M1184" s="49" t="str">
        <f>VLOOKUP(Table1[[#This Row],[Psoft No]],[1]Roster!$C$1:$AJ$1369,12,0)</f>
        <v>Friday</v>
      </c>
      <c r="N1184" s="48" t="s">
        <v>79</v>
      </c>
      <c r="O1184" s="49" t="s">
        <v>68</v>
      </c>
      <c r="P1184" s="11" t="s">
        <v>80</v>
      </c>
      <c r="Q1184" s="11" t="s">
        <v>81</v>
      </c>
      <c r="R1184" s="11" t="s">
        <v>2654</v>
      </c>
      <c r="S1184" s="11" t="s">
        <v>2655</v>
      </c>
      <c r="T1184" s="126" t="str">
        <f>IF(COUNTIFS('DWD RAW File'!$E:$E,$B1184,'DWD RAW File'!$AF:$AF,$C$1)&gt;0, IF(COUNTIFS('DWD RAW File'!$E:$E,$B1184,'DWD RAW File'!$AF:$AF,$C$1,'DWD RAW File'!$AB:$AB,"Present")&gt;0,"6th Day OT","OFF"), IF(COUNTIFS('DWD RAW File'!$E:$E,$B1184,'DWD RAW File'!$AG:$AG,$C$1)&gt;0, IF(COUNTIFS('DWD RAW File'!$E:$E,$B1184,'DWD RAW File'!$AG:$AG,$C$1,'DWD RAW File'!$AB:$AB,"Present")&gt;0,"7th Day OT","OFF"), IF(COUNTIFS('DWD RAW File'!$E:$E,$B1184,'DWD RAW File'!$AB:$AB,"Present")&gt;0, "P", IF(COUNTIFS('DWD RAW File'!$E:$E,$B1184,'DWD RAW File'!$AB:$AB,"Not Present",'DWD RAW File'!$AK:$AK,"&lt;&gt;")&gt;0, _xlfn.XLOOKUP($B1184,'DWD RAW File'!$E:$E,'DWD RAW File'!$AK:$AK,""), IF(COUNTIFS('DWD RAW File'!$E:$E,$B1184,'DWD RAW File'!$AB:$AB,"Not Present",'DWD RAW File'!$AL:$AL,"&lt;&gt;")&gt;0, _xlfn.XLOOKUP($B1184,'DWD RAW File'!$E:$E,'DWD RAW File'!$AL:$AL,""), "AB")))))</f>
        <v>P</v>
      </c>
      <c r="U1184" s="97"/>
      <c r="V1184" s="51">
        <v>45530</v>
      </c>
      <c r="W1184" s="49" t="s">
        <v>68</v>
      </c>
      <c r="X1184" s="121" t="str">
        <f>VLOOKUP(Table1[[#This Row],[Psoft No]],[2]Roster_1788384531598!$E$1:$AU$1334,28,0)</f>
        <v>Thursday</v>
      </c>
      <c r="Y1184" s="121" t="b">
        <f>Table1[[#This Row],[Column1]]=Table1[[#This Row],[OFF1]]</f>
        <v>1</v>
      </c>
    </row>
    <row r="1185" spans="1:25" ht="13" hidden="1" customHeight="1">
      <c r="A1185" s="11">
        <v>1180</v>
      </c>
      <c r="B1185" s="47">
        <v>204013729</v>
      </c>
      <c r="C1185" s="87" t="s">
        <v>1348</v>
      </c>
      <c r="D1185" s="11" t="s">
        <v>1349</v>
      </c>
      <c r="E1185" s="48" t="s">
        <v>31</v>
      </c>
      <c r="F1185" s="48" t="s">
        <v>74</v>
      </c>
      <c r="G1185" s="11" t="s">
        <v>65</v>
      </c>
      <c r="H1185" s="11" t="s">
        <v>1317</v>
      </c>
      <c r="I1185" s="11">
        <v>1181</v>
      </c>
      <c r="J1185" s="49" t="str">
        <f>VLOOKUP(Table1[[#This Row],[Psoft No]],[1]Roster!$C$1:$AJ$1369,9,0)</f>
        <v>Day Shift</v>
      </c>
      <c r="K1185" s="49" t="s">
        <v>76</v>
      </c>
      <c r="L1185" s="49" t="str">
        <f>VLOOKUP(Table1[[#This Row],[Psoft No]],[1]Roster!$C$1:$AJ$1369,11,0)</f>
        <v>Thursday</v>
      </c>
      <c r="M1185" s="49" t="str">
        <f>VLOOKUP(Table1[[#This Row],[Psoft No]],[1]Roster!$C$1:$AJ$1369,12,0)</f>
        <v>Friday</v>
      </c>
      <c r="N1185" s="48" t="s">
        <v>79</v>
      </c>
      <c r="O1185" s="49" t="s">
        <v>68</v>
      </c>
      <c r="P1185" s="11" t="s">
        <v>80</v>
      </c>
      <c r="Q1185" s="11" t="s">
        <v>81</v>
      </c>
      <c r="R1185" s="11" t="s">
        <v>1321</v>
      </c>
      <c r="S1185" s="11" t="s">
        <v>1322</v>
      </c>
      <c r="T1185" s="126" t="str">
        <f>IF(COUNTIFS('DWD RAW File'!$E:$E,$B1185,'DWD RAW File'!$AF:$AF,$C$1)&gt;0, IF(COUNTIFS('DWD RAW File'!$E:$E,$B1185,'DWD RAW File'!$AF:$AF,$C$1,'DWD RAW File'!$AB:$AB,"Present")&gt;0,"6th Day OT","OFF"), IF(COUNTIFS('DWD RAW File'!$E:$E,$B1185,'DWD RAW File'!$AG:$AG,$C$1)&gt;0, IF(COUNTIFS('DWD RAW File'!$E:$E,$B1185,'DWD RAW File'!$AG:$AG,$C$1,'DWD RAW File'!$AB:$AB,"Present")&gt;0,"7th Day OT","OFF"), IF(COUNTIFS('DWD RAW File'!$E:$E,$B1185,'DWD RAW File'!$AB:$AB,"Present")&gt;0, "P", IF(COUNTIFS('DWD RAW File'!$E:$E,$B1185,'DWD RAW File'!$AB:$AB,"Not Present",'DWD RAW File'!$AK:$AK,"&lt;&gt;")&gt;0, _xlfn.XLOOKUP($B1185,'DWD RAW File'!$E:$E,'DWD RAW File'!$AK:$AK,""), IF(COUNTIFS('DWD RAW File'!$E:$E,$B1185,'DWD RAW File'!$AB:$AB,"Not Present",'DWD RAW File'!$AL:$AL,"&lt;&gt;")&gt;0, _xlfn.XLOOKUP($B1185,'DWD RAW File'!$E:$E,'DWD RAW File'!$AL:$AL,""), "AB")))))</f>
        <v>P</v>
      </c>
      <c r="U1185" s="97"/>
      <c r="V1185" s="51">
        <v>45551</v>
      </c>
      <c r="W1185" s="49" t="s">
        <v>68</v>
      </c>
      <c r="X1185" s="121" t="str">
        <f>VLOOKUP(Table1[[#This Row],[Psoft No]],[2]Roster_1788384531598!$E$1:$AU$1334,28,0)</f>
        <v>Thursday</v>
      </c>
      <c r="Y1185" s="121" t="b">
        <f>Table1[[#This Row],[Column1]]=Table1[[#This Row],[OFF1]]</f>
        <v>1</v>
      </c>
    </row>
    <row r="1186" spans="1:25" ht="13" hidden="1" customHeight="1">
      <c r="A1186" s="11">
        <v>1181</v>
      </c>
      <c r="B1186" s="47">
        <v>203555213</v>
      </c>
      <c r="C1186" s="87" t="s">
        <v>1350</v>
      </c>
      <c r="D1186" s="11" t="s">
        <v>1351</v>
      </c>
      <c r="E1186" s="48" t="s">
        <v>31</v>
      </c>
      <c r="F1186" s="48" t="s">
        <v>74</v>
      </c>
      <c r="G1186" s="11" t="s">
        <v>65</v>
      </c>
      <c r="H1186" s="11" t="s">
        <v>1317</v>
      </c>
      <c r="I1186" s="11">
        <v>1181</v>
      </c>
      <c r="J1186" s="49" t="str">
        <f>VLOOKUP(Table1[[#This Row],[Psoft No]],[1]Roster!$C$1:$AJ$1369,9,0)</f>
        <v>Night Shift</v>
      </c>
      <c r="K1186" s="49" t="s">
        <v>76</v>
      </c>
      <c r="L1186" s="49" t="str">
        <f>VLOOKUP(Table1[[#This Row],[Psoft No]],[1]Roster!$C$1:$AJ$1369,11,0)</f>
        <v>Saturday</v>
      </c>
      <c r="M1186" s="49" t="str">
        <f>VLOOKUP(Table1[[#This Row],[Psoft No]],[1]Roster!$C$1:$AJ$1369,12,0)</f>
        <v>Sunday</v>
      </c>
      <c r="N1186" s="48" t="s">
        <v>79</v>
      </c>
      <c r="O1186" s="49" t="s">
        <v>68</v>
      </c>
      <c r="P1186" s="11" t="s">
        <v>80</v>
      </c>
      <c r="Q1186" s="11" t="s">
        <v>81</v>
      </c>
      <c r="R1186" s="11" t="s">
        <v>2654</v>
      </c>
      <c r="S1186" s="11" t="s">
        <v>2655</v>
      </c>
      <c r="T1186" s="126" t="str">
        <f>IF(COUNTIFS('DWD RAW File'!$E:$E,$B1186,'DWD RAW File'!$AF:$AF,$C$1)&gt;0, IF(COUNTIFS('DWD RAW File'!$E:$E,$B1186,'DWD RAW File'!$AF:$AF,$C$1,'DWD RAW File'!$AB:$AB,"Present")&gt;0,"6th Day OT","OFF"), IF(COUNTIFS('DWD RAW File'!$E:$E,$B1186,'DWD RAW File'!$AG:$AG,$C$1)&gt;0, IF(COUNTIFS('DWD RAW File'!$E:$E,$B1186,'DWD RAW File'!$AG:$AG,$C$1,'DWD RAW File'!$AB:$AB,"Present")&gt;0,"7th Day OT","OFF"), IF(COUNTIFS('DWD RAW File'!$E:$E,$B1186,'DWD RAW File'!$AB:$AB,"Present")&gt;0, "P", IF(COUNTIFS('DWD RAW File'!$E:$E,$B1186,'DWD RAW File'!$AB:$AB,"Not Present",'DWD RAW File'!$AK:$AK,"&lt;&gt;")&gt;0, _xlfn.XLOOKUP($B1186,'DWD RAW File'!$E:$E,'DWD RAW File'!$AK:$AK,""), IF(COUNTIFS('DWD RAW File'!$E:$E,$B1186,'DWD RAW File'!$AB:$AB,"Not Present",'DWD RAW File'!$AL:$AL,"&lt;&gt;")&gt;0, _xlfn.XLOOKUP($B1186,'DWD RAW File'!$E:$E,'DWD RAW File'!$AL:$AL,""), "AB")))))</f>
        <v>P</v>
      </c>
      <c r="U1186" s="97"/>
      <c r="V1186" s="51">
        <v>45470</v>
      </c>
      <c r="W1186" s="49" t="s">
        <v>68</v>
      </c>
      <c r="X1186" s="121" t="str">
        <f>VLOOKUP(Table1[[#This Row],[Psoft No]],[2]Roster_1788384531598!$E$1:$AU$1334,28,0)</f>
        <v>Saturday</v>
      </c>
      <c r="Y1186" s="121" t="b">
        <f>Table1[[#This Row],[Column1]]=Table1[[#This Row],[OFF1]]</f>
        <v>1</v>
      </c>
    </row>
    <row r="1187" spans="1:25" ht="13" hidden="1" customHeight="1">
      <c r="A1187" s="11">
        <v>1182</v>
      </c>
      <c r="B1187" s="47">
        <v>206368539</v>
      </c>
      <c r="C1187" s="87" t="s">
        <v>1649</v>
      </c>
      <c r="D1187" s="11" t="s">
        <v>1650</v>
      </c>
      <c r="E1187" s="48" t="s">
        <v>31</v>
      </c>
      <c r="F1187" s="48" t="s">
        <v>74</v>
      </c>
      <c r="G1187" s="11" t="s">
        <v>65</v>
      </c>
      <c r="H1187" s="11" t="s">
        <v>1317</v>
      </c>
      <c r="I1187" s="11">
        <v>1181</v>
      </c>
      <c r="J1187" s="49" t="str">
        <f>VLOOKUP(Table1[[#This Row],[Psoft No]],[1]Roster!$C$1:$AJ$1369,9,0)</f>
        <v>Night Shift</v>
      </c>
      <c r="K1187" s="49" t="s">
        <v>76</v>
      </c>
      <c r="L1187" s="49" t="str">
        <f>VLOOKUP(Table1[[#This Row],[Psoft No]],[1]Roster!$C$1:$AJ$1369,11,0)</f>
        <v>Saturday</v>
      </c>
      <c r="M1187" s="49" t="str">
        <f>VLOOKUP(Table1[[#This Row],[Psoft No]],[1]Roster!$C$1:$AJ$1369,12,0)</f>
        <v>Sunday</v>
      </c>
      <c r="N1187" s="49" t="s">
        <v>89</v>
      </c>
      <c r="O1187" s="49" t="s">
        <v>68</v>
      </c>
      <c r="P1187" s="11" t="s">
        <v>80</v>
      </c>
      <c r="Q1187" s="11" t="s">
        <v>96</v>
      </c>
      <c r="R1187" s="11" t="s">
        <v>2654</v>
      </c>
      <c r="S1187" s="11" t="s">
        <v>2655</v>
      </c>
      <c r="T1187" s="126" t="str">
        <f>IF(COUNTIFS('DWD RAW File'!$E:$E,$B1187,'DWD RAW File'!$AF:$AF,$C$1)&gt;0, IF(COUNTIFS('DWD RAW File'!$E:$E,$B1187,'DWD RAW File'!$AF:$AF,$C$1,'DWD RAW File'!$AB:$AB,"Present")&gt;0,"6th Day OT","OFF"), IF(COUNTIFS('DWD RAW File'!$E:$E,$B1187,'DWD RAW File'!$AG:$AG,$C$1)&gt;0, IF(COUNTIFS('DWD RAW File'!$E:$E,$B1187,'DWD RAW File'!$AG:$AG,$C$1,'DWD RAW File'!$AB:$AB,"Present")&gt;0,"7th Day OT","OFF"), IF(COUNTIFS('DWD RAW File'!$E:$E,$B1187,'DWD RAW File'!$AB:$AB,"Present")&gt;0, "P", IF(COUNTIFS('DWD RAW File'!$E:$E,$B1187,'DWD RAW File'!$AB:$AB,"Not Present",'DWD RAW File'!$AK:$AK,"&lt;&gt;")&gt;0, _xlfn.XLOOKUP($B1187,'DWD RAW File'!$E:$E,'DWD RAW File'!$AK:$AK,""), IF(COUNTIFS('DWD RAW File'!$E:$E,$B1187,'DWD RAW File'!$AB:$AB,"Not Present",'DWD RAW File'!$AL:$AL,"&lt;&gt;")&gt;0, _xlfn.XLOOKUP($B1187,'DWD RAW File'!$E:$E,'DWD RAW File'!$AL:$AL,""), "AB")))))</f>
        <v>P</v>
      </c>
      <c r="U1187" s="97"/>
      <c r="V1187" s="51">
        <v>45957</v>
      </c>
      <c r="W1187" s="49" t="s">
        <v>68</v>
      </c>
      <c r="X1187" s="121" t="str">
        <f>VLOOKUP(Table1[[#This Row],[Psoft No]],[2]Roster_1788384531598!$E$1:$AU$1334,28,0)</f>
        <v>Saturday</v>
      </c>
      <c r="Y1187" s="121" t="b">
        <f>Table1[[#This Row],[Column1]]=Table1[[#This Row],[OFF1]]</f>
        <v>1</v>
      </c>
    </row>
    <row r="1188" spans="1:25" ht="13" customHeight="1">
      <c r="A1188" s="11">
        <v>1183</v>
      </c>
      <c r="B1188" s="47">
        <v>203513400</v>
      </c>
      <c r="C1188" s="87" t="s">
        <v>1352</v>
      </c>
      <c r="D1188" s="11" t="s">
        <v>1353</v>
      </c>
      <c r="E1188" s="48" t="s">
        <v>31</v>
      </c>
      <c r="F1188" s="48" t="s">
        <v>74</v>
      </c>
      <c r="G1188" s="11" t="s">
        <v>65</v>
      </c>
      <c r="H1188" s="11" t="s">
        <v>1317</v>
      </c>
      <c r="I1188" s="11">
        <v>1181</v>
      </c>
      <c r="J1188" s="49" t="str">
        <f>VLOOKUP(Table1[[#This Row],[Psoft No]],[1]Roster!$C$1:$AJ$1369,9,0)</f>
        <v>Day Shift</v>
      </c>
      <c r="K1188" s="49" t="s">
        <v>76</v>
      </c>
      <c r="L1188" s="49" t="str">
        <f>VLOOKUP(Table1[[#This Row],[Psoft No]],[1]Roster!$C$1:$AJ$1369,11,0)</f>
        <v>Saturday</v>
      </c>
      <c r="M1188" s="49" t="str">
        <f>VLOOKUP(Table1[[#This Row],[Psoft No]],[1]Roster!$C$1:$AJ$1369,12,0)</f>
        <v>Sunday</v>
      </c>
      <c r="N1188" s="48" t="s">
        <v>79</v>
      </c>
      <c r="O1188" s="49" t="s">
        <v>68</v>
      </c>
      <c r="P1188" s="11" t="s">
        <v>80</v>
      </c>
      <c r="Q1188" s="11" t="s">
        <v>81</v>
      </c>
      <c r="R1188" s="11" t="s">
        <v>1321</v>
      </c>
      <c r="S1188" s="11" t="s">
        <v>1322</v>
      </c>
      <c r="T1188" s="126" t="s">
        <v>4</v>
      </c>
      <c r="U1188" s="97"/>
      <c r="V1188" s="51">
        <v>45463</v>
      </c>
      <c r="W1188" s="49" t="s">
        <v>68</v>
      </c>
      <c r="X1188" s="121" t="str">
        <f>VLOOKUP(Table1[[#This Row],[Psoft No]],[2]Roster_1788384531598!$E$1:$AU$1334,28,0)</f>
        <v>Saturday</v>
      </c>
      <c r="Y1188" s="121" t="b">
        <f>Table1[[#This Row],[Column1]]=Table1[[#This Row],[OFF1]]</f>
        <v>1</v>
      </c>
    </row>
    <row r="1189" spans="1:25" ht="13" hidden="1" customHeight="1">
      <c r="A1189" s="11">
        <v>1184</v>
      </c>
      <c r="B1189" s="47">
        <v>108067922</v>
      </c>
      <c r="C1189" s="87" t="s">
        <v>1354</v>
      </c>
      <c r="D1189" s="11" t="s">
        <v>1355</v>
      </c>
      <c r="E1189" s="48" t="s">
        <v>34</v>
      </c>
      <c r="F1189" s="48" t="s">
        <v>74</v>
      </c>
      <c r="G1189" s="11" t="s">
        <v>65</v>
      </c>
      <c r="H1189" s="11" t="s">
        <v>1317</v>
      </c>
      <c r="I1189" s="11">
        <v>1182</v>
      </c>
      <c r="J1189" s="49" t="str">
        <f>VLOOKUP(Table1[[#This Row],[Psoft No]],[1]Roster!$C$1:$AJ$1369,9,0)</f>
        <v>Day Shift</v>
      </c>
      <c r="K1189" s="49" t="s">
        <v>76</v>
      </c>
      <c r="L1189" s="49" t="str">
        <f>VLOOKUP(Table1[[#This Row],[Psoft No]],[1]Roster!$C$1:$AJ$1369,11,0)</f>
        <v>Saturday</v>
      </c>
      <c r="M1189" s="49" t="str">
        <f>VLOOKUP(Table1[[#This Row],[Psoft No]],[1]Roster!$C$1:$AJ$1369,12,0)</f>
        <v>Sunday</v>
      </c>
      <c r="N1189" s="48" t="s">
        <v>97</v>
      </c>
      <c r="O1189" s="49" t="s">
        <v>68</v>
      </c>
      <c r="P1189" s="11" t="s">
        <v>80</v>
      </c>
      <c r="Q1189" s="11" t="s">
        <v>98</v>
      </c>
      <c r="R1189" s="11" t="s">
        <v>2654</v>
      </c>
      <c r="S1189" s="11" t="s">
        <v>2655</v>
      </c>
      <c r="T1189" s="126" t="str">
        <f>IF(COUNTIFS('DWD RAW File'!$E:$E,$B1189,'DWD RAW File'!$AF:$AF,$C$1)&gt;0, IF(COUNTIFS('DWD RAW File'!$E:$E,$B1189,'DWD RAW File'!$AF:$AF,$C$1,'DWD RAW File'!$AB:$AB,"Present")&gt;0,"6th Day OT","OFF"), IF(COUNTIFS('DWD RAW File'!$E:$E,$B1189,'DWD RAW File'!$AG:$AG,$C$1)&gt;0, IF(COUNTIFS('DWD RAW File'!$E:$E,$B1189,'DWD RAW File'!$AG:$AG,$C$1,'DWD RAW File'!$AB:$AB,"Present")&gt;0,"7th Day OT","OFF"), IF(COUNTIFS('DWD RAW File'!$E:$E,$B1189,'DWD RAW File'!$AB:$AB,"Present")&gt;0, "P", IF(COUNTIFS('DWD RAW File'!$E:$E,$B1189,'DWD RAW File'!$AB:$AB,"Not Present",'DWD RAW File'!$AK:$AK,"&lt;&gt;")&gt;0, _xlfn.XLOOKUP($B1189,'DWD RAW File'!$E:$E,'DWD RAW File'!$AK:$AK,""), IF(COUNTIFS('DWD RAW File'!$E:$E,$B1189,'DWD RAW File'!$AB:$AB,"Not Present",'DWD RAW File'!$AL:$AL,"&lt;&gt;")&gt;0, _xlfn.XLOOKUP($B1189,'DWD RAW File'!$E:$E,'DWD RAW File'!$AL:$AL,""), "AB")))))</f>
        <v>P</v>
      </c>
      <c r="U1189" s="97"/>
      <c r="V1189" s="51">
        <v>44728</v>
      </c>
      <c r="W1189" s="49" t="s">
        <v>68</v>
      </c>
      <c r="X1189" s="121" t="str">
        <f>VLOOKUP(Table1[[#This Row],[Psoft No]],[2]Roster_1788384531598!$E$1:$AU$1334,28,0)</f>
        <v>Saturday</v>
      </c>
      <c r="Y1189" s="121" t="b">
        <f>Table1[[#This Row],[Column1]]=Table1[[#This Row],[OFF1]]</f>
        <v>1</v>
      </c>
    </row>
    <row r="1190" spans="1:25" ht="13" hidden="1" customHeight="1">
      <c r="A1190" s="11">
        <v>1185</v>
      </c>
      <c r="B1190" s="47">
        <v>203513497</v>
      </c>
      <c r="C1190" s="87" t="s">
        <v>1356</v>
      </c>
      <c r="D1190" s="11" t="s">
        <v>1357</v>
      </c>
      <c r="E1190" s="48" t="s">
        <v>31</v>
      </c>
      <c r="F1190" s="48" t="s">
        <v>74</v>
      </c>
      <c r="G1190" s="11" t="s">
        <v>65</v>
      </c>
      <c r="H1190" s="11" t="s">
        <v>1317</v>
      </c>
      <c r="I1190" s="11">
        <v>1181</v>
      </c>
      <c r="J1190" s="49" t="str">
        <f>VLOOKUP(Table1[[#This Row],[Psoft No]],[1]Roster!$C$1:$AJ$1369,9,0)</f>
        <v>Night Shift</v>
      </c>
      <c r="K1190" s="49" t="s">
        <v>76</v>
      </c>
      <c r="L1190" s="49" t="str">
        <f>VLOOKUP(Table1[[#This Row],[Psoft No]],[1]Roster!$C$1:$AJ$1369,11,0)</f>
        <v>Sunday</v>
      </c>
      <c r="M1190" s="49" t="str">
        <f>VLOOKUP(Table1[[#This Row],[Psoft No]],[1]Roster!$C$1:$AJ$1369,12,0)</f>
        <v>Monday</v>
      </c>
      <c r="N1190" s="48" t="s">
        <v>79</v>
      </c>
      <c r="O1190" s="49" t="s">
        <v>68</v>
      </c>
      <c r="P1190" s="11" t="s">
        <v>80</v>
      </c>
      <c r="Q1190" s="11" t="s">
        <v>81</v>
      </c>
      <c r="R1190" s="11" t="s">
        <v>2654</v>
      </c>
      <c r="S1190" s="11" t="s">
        <v>2655</v>
      </c>
      <c r="T1190" s="126" t="str">
        <f>IF(COUNTIFS('DWD RAW File'!$E:$E,$B1190,'DWD RAW File'!$AF:$AF,$C$1)&gt;0, IF(COUNTIFS('DWD RAW File'!$E:$E,$B1190,'DWD RAW File'!$AF:$AF,$C$1,'DWD RAW File'!$AB:$AB,"Present")&gt;0,"6th Day OT","OFF"), IF(COUNTIFS('DWD RAW File'!$E:$E,$B1190,'DWD RAW File'!$AG:$AG,$C$1)&gt;0, IF(COUNTIFS('DWD RAW File'!$E:$E,$B1190,'DWD RAW File'!$AG:$AG,$C$1,'DWD RAW File'!$AB:$AB,"Present")&gt;0,"7th Day OT","OFF"), IF(COUNTIFS('DWD RAW File'!$E:$E,$B1190,'DWD RAW File'!$AB:$AB,"Present")&gt;0, "P", IF(COUNTIFS('DWD RAW File'!$E:$E,$B1190,'DWD RAW File'!$AB:$AB,"Not Present",'DWD RAW File'!$AK:$AK,"&lt;&gt;")&gt;0, _xlfn.XLOOKUP($B1190,'DWD RAW File'!$E:$E,'DWD RAW File'!$AK:$AK,""), IF(COUNTIFS('DWD RAW File'!$E:$E,$B1190,'DWD RAW File'!$AB:$AB,"Not Present",'DWD RAW File'!$AL:$AL,"&lt;&gt;")&gt;0, _xlfn.XLOOKUP($B1190,'DWD RAW File'!$E:$E,'DWD RAW File'!$AL:$AL,""), "AB")))))</f>
        <v>P</v>
      </c>
      <c r="U1190" s="97"/>
      <c r="V1190" s="51">
        <v>45463</v>
      </c>
      <c r="W1190" s="49" t="s">
        <v>68</v>
      </c>
      <c r="X1190" s="121" t="str">
        <f>VLOOKUP(Table1[[#This Row],[Psoft No]],[2]Roster_1788384531598!$E$1:$AU$1334,28,0)</f>
        <v>Sunday</v>
      </c>
      <c r="Y1190" s="121" t="b">
        <f>Table1[[#This Row],[Column1]]=Table1[[#This Row],[OFF1]]</f>
        <v>1</v>
      </c>
    </row>
    <row r="1191" spans="1:25" ht="13" hidden="1" customHeight="1">
      <c r="A1191" s="11">
        <v>1186</v>
      </c>
      <c r="B1191" s="47">
        <v>102206142</v>
      </c>
      <c r="C1191" s="87" t="s">
        <v>1359</v>
      </c>
      <c r="D1191" s="11" t="s">
        <v>1360</v>
      </c>
      <c r="E1191" s="48" t="s">
        <v>34</v>
      </c>
      <c r="F1191" s="48" t="s">
        <v>74</v>
      </c>
      <c r="G1191" s="11" t="s">
        <v>65</v>
      </c>
      <c r="H1191" s="11" t="s">
        <v>1317</v>
      </c>
      <c r="I1191" s="11">
        <v>1182</v>
      </c>
      <c r="J1191" s="49" t="str">
        <f>VLOOKUP(Table1[[#This Row],[Psoft No]],[1]Roster!$C$1:$AJ$1369,9,0)</f>
        <v>Day Shift</v>
      </c>
      <c r="K1191" s="49" t="s">
        <v>76</v>
      </c>
      <c r="L1191" s="49" t="str">
        <f>VLOOKUP(Table1[[#This Row],[Psoft No]],[1]Roster!$C$1:$AJ$1369,11,0)</f>
        <v>Sunday</v>
      </c>
      <c r="M1191" s="49" t="str">
        <f>VLOOKUP(Table1[[#This Row],[Psoft No]],[1]Roster!$C$1:$AJ$1369,12,0)</f>
        <v>Monday</v>
      </c>
      <c r="N1191" s="48" t="s">
        <v>108</v>
      </c>
      <c r="O1191" s="49" t="s">
        <v>68</v>
      </c>
      <c r="P1191" s="11" t="s">
        <v>80</v>
      </c>
      <c r="Q1191" s="11" t="s">
        <v>98</v>
      </c>
      <c r="R1191" s="11" t="s">
        <v>1321</v>
      </c>
      <c r="S1191" s="11" t="s">
        <v>1322</v>
      </c>
      <c r="T1191" s="126" t="str">
        <f>IF(COUNTIFS('DWD RAW File'!$E:$E,$B1191,'DWD RAW File'!$AF:$AF,$C$1)&gt;0, IF(COUNTIFS('DWD RAW File'!$E:$E,$B1191,'DWD RAW File'!$AF:$AF,$C$1,'DWD RAW File'!$AB:$AB,"Present")&gt;0,"6th Day OT","OFF"), IF(COUNTIFS('DWD RAW File'!$E:$E,$B1191,'DWD RAW File'!$AG:$AG,$C$1)&gt;0, IF(COUNTIFS('DWD RAW File'!$E:$E,$B1191,'DWD RAW File'!$AG:$AG,$C$1,'DWD RAW File'!$AB:$AB,"Present")&gt;0,"7th Day OT","OFF"), IF(COUNTIFS('DWD RAW File'!$E:$E,$B1191,'DWD RAW File'!$AB:$AB,"Present")&gt;0, "P", IF(COUNTIFS('DWD RAW File'!$E:$E,$B1191,'DWD RAW File'!$AB:$AB,"Not Present",'DWD RAW File'!$AK:$AK,"&lt;&gt;")&gt;0, _xlfn.XLOOKUP($B1191,'DWD RAW File'!$E:$E,'DWD RAW File'!$AK:$AK,""), IF(COUNTIFS('DWD RAW File'!$E:$E,$B1191,'DWD RAW File'!$AB:$AB,"Not Present",'DWD RAW File'!$AL:$AL,"&lt;&gt;")&gt;0, _xlfn.XLOOKUP($B1191,'DWD RAW File'!$E:$E,'DWD RAW File'!$AL:$AL,""), "AB")))))</f>
        <v>P</v>
      </c>
      <c r="U1191" s="97"/>
      <c r="V1191" s="51">
        <v>42868</v>
      </c>
      <c r="W1191" s="49" t="s">
        <v>68</v>
      </c>
      <c r="X1191" s="121" t="str">
        <f>VLOOKUP(Table1[[#This Row],[Psoft No]],[2]Roster_1788384531598!$E$1:$AU$1334,28,0)</f>
        <v>Sunday</v>
      </c>
      <c r="Y1191" s="121" t="b">
        <f>Table1[[#This Row],[Column1]]=Table1[[#This Row],[OFF1]]</f>
        <v>1</v>
      </c>
    </row>
    <row r="1192" spans="1:25" ht="13" hidden="1" customHeight="1">
      <c r="A1192" s="11">
        <v>1187</v>
      </c>
      <c r="B1192" s="47">
        <v>203635486</v>
      </c>
      <c r="C1192" s="87" t="s">
        <v>1361</v>
      </c>
      <c r="D1192" s="11" t="s">
        <v>1362</v>
      </c>
      <c r="E1192" s="48" t="s">
        <v>31</v>
      </c>
      <c r="F1192" s="48" t="s">
        <v>74</v>
      </c>
      <c r="G1192" s="11" t="s">
        <v>65</v>
      </c>
      <c r="H1192" s="11" t="s">
        <v>1317</v>
      </c>
      <c r="I1192" s="11">
        <v>1181</v>
      </c>
      <c r="J1192" s="49" t="str">
        <f>VLOOKUP(Table1[[#This Row],[Psoft No]],[1]Roster!$C$1:$AJ$1369,9,0)</f>
        <v>Day Shift</v>
      </c>
      <c r="K1192" s="49" t="s">
        <v>76</v>
      </c>
      <c r="L1192" s="49" t="str">
        <f>VLOOKUP(Table1[[#This Row],[Psoft No]],[1]Roster!$C$1:$AJ$1369,11,0)</f>
        <v>Monday</v>
      </c>
      <c r="M1192" s="49" t="str">
        <f>VLOOKUP(Table1[[#This Row],[Psoft No]],[1]Roster!$C$1:$AJ$1369,12,0)</f>
        <v>Tuesday</v>
      </c>
      <c r="N1192" s="48" t="s">
        <v>79</v>
      </c>
      <c r="O1192" s="49" t="s">
        <v>68</v>
      </c>
      <c r="P1192" s="11" t="s">
        <v>80</v>
      </c>
      <c r="Q1192" s="11" t="s">
        <v>81</v>
      </c>
      <c r="R1192" s="11" t="s">
        <v>1321</v>
      </c>
      <c r="S1192" s="11" t="s">
        <v>1322</v>
      </c>
      <c r="T1192" s="126" t="str">
        <f>IF(COUNTIFS('DWD RAW File'!$E:$E,$B1192,'DWD RAW File'!$AF:$AF,$C$1)&gt;0, IF(COUNTIFS('DWD RAW File'!$E:$E,$B1192,'DWD RAW File'!$AF:$AF,$C$1,'DWD RAW File'!$AB:$AB,"Present")&gt;0,"6th Day OT","OFF"), IF(COUNTIFS('DWD RAW File'!$E:$E,$B1192,'DWD RAW File'!$AG:$AG,$C$1)&gt;0, IF(COUNTIFS('DWD RAW File'!$E:$E,$B1192,'DWD RAW File'!$AG:$AG,$C$1,'DWD RAW File'!$AB:$AB,"Present")&gt;0,"7th Day OT","OFF"), IF(COUNTIFS('DWD RAW File'!$E:$E,$B1192,'DWD RAW File'!$AB:$AB,"Present")&gt;0, "P", IF(COUNTIFS('DWD RAW File'!$E:$E,$B1192,'DWD RAW File'!$AB:$AB,"Not Present",'DWD RAW File'!$AK:$AK,"&lt;&gt;")&gt;0, _xlfn.XLOOKUP($B1192,'DWD RAW File'!$E:$E,'DWD RAW File'!$AK:$AK,""), IF(COUNTIFS('DWD RAW File'!$E:$E,$B1192,'DWD RAW File'!$AB:$AB,"Not Present",'DWD RAW File'!$AL:$AL,"&lt;&gt;")&gt;0, _xlfn.XLOOKUP($B1192,'DWD RAW File'!$E:$E,'DWD RAW File'!$AL:$AL,""), "AB")))))</f>
        <v>P</v>
      </c>
      <c r="U1192" s="97"/>
      <c r="V1192" s="51">
        <v>45481</v>
      </c>
      <c r="W1192" s="49" t="s">
        <v>68</v>
      </c>
      <c r="X1192" s="121" t="str">
        <f>VLOOKUP(Table1[[#This Row],[Psoft No]],[2]Roster_1788384531598!$E$1:$AU$1334,28,0)</f>
        <v>Monday</v>
      </c>
      <c r="Y1192" s="121" t="b">
        <f>Table1[[#This Row],[Column1]]=Table1[[#This Row],[OFF1]]</f>
        <v>1</v>
      </c>
    </row>
    <row r="1193" spans="1:25" ht="13" hidden="1" customHeight="1">
      <c r="A1193" s="11">
        <v>1188</v>
      </c>
      <c r="B1193" s="47">
        <v>205275961</v>
      </c>
      <c r="C1193" s="87" t="s">
        <v>1363</v>
      </c>
      <c r="D1193" s="11" t="s">
        <v>1364</v>
      </c>
      <c r="E1193" s="48" t="s">
        <v>31</v>
      </c>
      <c r="F1193" s="48" t="s">
        <v>74</v>
      </c>
      <c r="G1193" s="11" t="s">
        <v>65</v>
      </c>
      <c r="H1193" s="11" t="s">
        <v>1317</v>
      </c>
      <c r="I1193" s="11">
        <v>1181</v>
      </c>
      <c r="J1193" s="49" t="str">
        <f>VLOOKUP(Table1[[#This Row],[Psoft No]],[1]Roster!$C$1:$AJ$1369,9,0)</f>
        <v>Day Shift</v>
      </c>
      <c r="K1193" s="49" t="s">
        <v>76</v>
      </c>
      <c r="L1193" s="49" t="str">
        <f>VLOOKUP(Table1[[#This Row],[Psoft No]],[1]Roster!$C$1:$AJ$1369,11,0)</f>
        <v>Thursday</v>
      </c>
      <c r="M1193" s="49" t="str">
        <f>VLOOKUP(Table1[[#This Row],[Psoft No]],[1]Roster!$C$1:$AJ$1369,12,0)</f>
        <v>Friday</v>
      </c>
      <c r="N1193" s="48" t="s">
        <v>89</v>
      </c>
      <c r="O1193" s="49" t="s">
        <v>68</v>
      </c>
      <c r="P1193" s="11" t="s">
        <v>80</v>
      </c>
      <c r="Q1193" s="11" t="s">
        <v>90</v>
      </c>
      <c r="R1193" s="11" t="s">
        <v>1321</v>
      </c>
      <c r="S1193" s="11" t="s">
        <v>1322</v>
      </c>
      <c r="T1193" s="126" t="str">
        <f>IF(COUNTIFS('DWD RAW File'!$E:$E,$B1193,'DWD RAW File'!$AF:$AF,$C$1)&gt;0, IF(COUNTIFS('DWD RAW File'!$E:$E,$B1193,'DWD RAW File'!$AF:$AF,$C$1,'DWD RAW File'!$AB:$AB,"Present")&gt;0,"6th Day OT","OFF"), IF(COUNTIFS('DWD RAW File'!$E:$E,$B1193,'DWD RAW File'!$AG:$AG,$C$1)&gt;0, IF(COUNTIFS('DWD RAW File'!$E:$E,$B1193,'DWD RAW File'!$AG:$AG,$C$1,'DWD RAW File'!$AB:$AB,"Present")&gt;0,"7th Day OT","OFF"), IF(COUNTIFS('DWD RAW File'!$E:$E,$B1193,'DWD RAW File'!$AB:$AB,"Present")&gt;0, "P", IF(COUNTIFS('DWD RAW File'!$E:$E,$B1193,'DWD RAW File'!$AB:$AB,"Not Present",'DWD RAW File'!$AK:$AK,"&lt;&gt;")&gt;0, _xlfn.XLOOKUP($B1193,'DWD RAW File'!$E:$E,'DWD RAW File'!$AK:$AK,""), IF(COUNTIFS('DWD RAW File'!$E:$E,$B1193,'DWD RAW File'!$AB:$AB,"Not Present",'DWD RAW File'!$AL:$AL,"&lt;&gt;")&gt;0, _xlfn.XLOOKUP($B1193,'DWD RAW File'!$E:$E,'DWD RAW File'!$AL:$AL,""), "AB")))))</f>
        <v>P</v>
      </c>
      <c r="U1193" s="97"/>
      <c r="V1193" s="51">
        <v>45796</v>
      </c>
      <c r="W1193" s="49" t="s">
        <v>68</v>
      </c>
      <c r="X1193" s="121" t="str">
        <f>VLOOKUP(Table1[[#This Row],[Psoft No]],[2]Roster_1788384531598!$E$1:$AU$1334,28,0)</f>
        <v>Thursday</v>
      </c>
      <c r="Y1193" s="121" t="b">
        <f>Table1[[#This Row],[Column1]]=Table1[[#This Row],[OFF1]]</f>
        <v>1</v>
      </c>
    </row>
    <row r="1194" spans="1:25" ht="13" hidden="1" customHeight="1">
      <c r="A1194" s="11">
        <v>1189</v>
      </c>
      <c r="B1194" s="47">
        <v>206348024</v>
      </c>
      <c r="C1194" s="87" t="s">
        <v>1651</v>
      </c>
      <c r="D1194" s="11" t="s">
        <v>1652</v>
      </c>
      <c r="E1194" s="48" t="s">
        <v>31</v>
      </c>
      <c r="F1194" s="48" t="s">
        <v>74</v>
      </c>
      <c r="G1194" s="11" t="s">
        <v>65</v>
      </c>
      <c r="H1194" s="11" t="s">
        <v>1317</v>
      </c>
      <c r="I1194" s="11">
        <v>1181</v>
      </c>
      <c r="J1194" s="49" t="str">
        <f>VLOOKUP(Table1[[#This Row],[Psoft No]],[1]Roster!$C$1:$AJ$1369,9,0)</f>
        <v>Night Shift</v>
      </c>
      <c r="K1194" s="49" t="s">
        <v>76</v>
      </c>
      <c r="L1194" s="49" t="str">
        <f>VLOOKUP(Table1[[#This Row],[Psoft No]],[1]Roster!$C$1:$AJ$1369,11,0)</f>
        <v>Friday</v>
      </c>
      <c r="M1194" s="49" t="str">
        <f>VLOOKUP(Table1[[#This Row],[Psoft No]],[1]Roster!$C$1:$AJ$1369,12,0)</f>
        <v>Saturday</v>
      </c>
      <c r="N1194" s="49" t="s">
        <v>89</v>
      </c>
      <c r="O1194" s="49" t="s">
        <v>68</v>
      </c>
      <c r="P1194" s="11" t="s">
        <v>80</v>
      </c>
      <c r="Q1194" s="11" t="s">
        <v>81</v>
      </c>
      <c r="R1194" s="11" t="s">
        <v>2654</v>
      </c>
      <c r="S1194" s="11" t="s">
        <v>2655</v>
      </c>
      <c r="T1194" s="126" t="str">
        <f>IF(COUNTIFS('DWD RAW File'!$E:$E,$B1194,'DWD RAW File'!$AF:$AF,$C$1)&gt;0, IF(COUNTIFS('DWD RAW File'!$E:$E,$B1194,'DWD RAW File'!$AF:$AF,$C$1,'DWD RAW File'!$AB:$AB,"Present")&gt;0,"6th Day OT","OFF"), IF(COUNTIFS('DWD RAW File'!$E:$E,$B1194,'DWD RAW File'!$AG:$AG,$C$1)&gt;0, IF(COUNTIFS('DWD RAW File'!$E:$E,$B1194,'DWD RAW File'!$AG:$AG,$C$1,'DWD RAW File'!$AB:$AB,"Present")&gt;0,"7th Day OT","OFF"), IF(COUNTIFS('DWD RAW File'!$E:$E,$B1194,'DWD RAW File'!$AB:$AB,"Present")&gt;0, "P", IF(COUNTIFS('DWD RAW File'!$E:$E,$B1194,'DWD RAW File'!$AB:$AB,"Not Present",'DWD RAW File'!$AK:$AK,"&lt;&gt;")&gt;0, _xlfn.XLOOKUP($B1194,'DWD RAW File'!$E:$E,'DWD RAW File'!$AK:$AK,""), IF(COUNTIFS('DWD RAW File'!$E:$E,$B1194,'DWD RAW File'!$AB:$AB,"Not Present",'DWD RAW File'!$AL:$AL,"&lt;&gt;")&gt;0, _xlfn.XLOOKUP($B1194,'DWD RAW File'!$E:$E,'DWD RAW File'!$AL:$AL,""), "AB")))))</f>
        <v>P</v>
      </c>
      <c r="U1194" s="97"/>
      <c r="V1194" s="51">
        <v>45957</v>
      </c>
      <c r="W1194" s="49" t="s">
        <v>68</v>
      </c>
      <c r="X1194" s="121" t="str">
        <f>VLOOKUP(Table1[[#This Row],[Psoft No]],[2]Roster_1788384531598!$E$1:$AU$1334,28,0)</f>
        <v>Friday</v>
      </c>
      <c r="Y1194" s="121" t="b">
        <f>Table1[[#This Row],[Column1]]=Table1[[#This Row],[OFF1]]</f>
        <v>1</v>
      </c>
    </row>
    <row r="1195" spans="1:25" ht="13" customHeight="1">
      <c r="A1195" s="11">
        <v>1190</v>
      </c>
      <c r="B1195" s="47">
        <v>205275960</v>
      </c>
      <c r="C1195" s="87" t="s">
        <v>1365</v>
      </c>
      <c r="D1195" s="11" t="s">
        <v>1366</v>
      </c>
      <c r="E1195" s="48" t="s">
        <v>31</v>
      </c>
      <c r="F1195" s="48" t="s">
        <v>74</v>
      </c>
      <c r="G1195" s="11" t="s">
        <v>65</v>
      </c>
      <c r="H1195" s="11" t="s">
        <v>1317</v>
      </c>
      <c r="I1195" s="11">
        <v>1181</v>
      </c>
      <c r="J1195" s="49" t="str">
        <f>VLOOKUP(Table1[[#This Row],[Psoft No]],[1]Roster!$C$1:$AJ$1369,9,0)</f>
        <v>Day Shift</v>
      </c>
      <c r="K1195" s="49" t="s">
        <v>76</v>
      </c>
      <c r="L1195" s="49" t="str">
        <f>VLOOKUP(Table1[[#This Row],[Psoft No]],[1]Roster!$C$1:$AJ$1369,11,0)</f>
        <v>Monday</v>
      </c>
      <c r="M1195" s="49" t="str">
        <f>VLOOKUP(Table1[[#This Row],[Psoft No]],[1]Roster!$C$1:$AJ$1369,12,0)</f>
        <v>Tuesday</v>
      </c>
      <c r="N1195" s="48" t="s">
        <v>89</v>
      </c>
      <c r="O1195" s="49" t="s">
        <v>68</v>
      </c>
      <c r="P1195" s="11" t="s">
        <v>80</v>
      </c>
      <c r="Q1195" s="11" t="s">
        <v>90</v>
      </c>
      <c r="R1195" s="11" t="s">
        <v>1321</v>
      </c>
      <c r="S1195" s="11" t="s">
        <v>1322</v>
      </c>
      <c r="T1195" s="126" t="s">
        <v>4</v>
      </c>
      <c r="U1195" s="97"/>
      <c r="V1195" s="51">
        <v>45796</v>
      </c>
      <c r="W1195" s="49" t="s">
        <v>68</v>
      </c>
      <c r="X1195" s="121" t="str">
        <f>VLOOKUP(Table1[[#This Row],[Psoft No]],[2]Roster_1788384531598!$E$1:$AU$1334,28,0)</f>
        <v>Monday</v>
      </c>
      <c r="Y1195" s="121" t="b">
        <f>Table1[[#This Row],[Column1]]=Table1[[#This Row],[OFF1]]</f>
        <v>1</v>
      </c>
    </row>
    <row r="1196" spans="1:25" ht="13" hidden="1" customHeight="1">
      <c r="A1196" s="11">
        <v>1191</v>
      </c>
      <c r="B1196" s="47">
        <v>206368537</v>
      </c>
      <c r="C1196" s="87" t="s">
        <v>1653</v>
      </c>
      <c r="D1196" s="11" t="s">
        <v>1654</v>
      </c>
      <c r="E1196" s="48" t="s">
        <v>31</v>
      </c>
      <c r="F1196" s="48" t="s">
        <v>74</v>
      </c>
      <c r="G1196" s="11" t="s">
        <v>65</v>
      </c>
      <c r="H1196" s="11" t="s">
        <v>1317</v>
      </c>
      <c r="I1196" s="11">
        <v>1181</v>
      </c>
      <c r="J1196" s="49" t="str">
        <f>VLOOKUP(Table1[[#This Row],[Psoft No]],[1]Roster!$C$1:$AJ$1369,9,0)</f>
        <v>Night Shift</v>
      </c>
      <c r="K1196" s="49" t="s">
        <v>76</v>
      </c>
      <c r="L1196" s="49" t="str">
        <f>VLOOKUP(Table1[[#This Row],[Psoft No]],[1]Roster!$C$1:$AJ$1369,11,0)</f>
        <v>Sunday</v>
      </c>
      <c r="M1196" s="49" t="str">
        <f>VLOOKUP(Table1[[#This Row],[Psoft No]],[1]Roster!$C$1:$AJ$1369,12,0)</f>
        <v>Monday</v>
      </c>
      <c r="N1196" s="49" t="s">
        <v>89</v>
      </c>
      <c r="O1196" s="49" t="s">
        <v>68</v>
      </c>
      <c r="P1196" s="11" t="s">
        <v>80</v>
      </c>
      <c r="Q1196" s="11" t="s">
        <v>96</v>
      </c>
      <c r="R1196" s="11" t="s">
        <v>2654</v>
      </c>
      <c r="S1196" s="11" t="s">
        <v>2655</v>
      </c>
      <c r="T1196" s="126" t="s">
        <v>7</v>
      </c>
      <c r="U1196" s="97"/>
      <c r="V1196" s="51">
        <v>45957</v>
      </c>
      <c r="W1196" s="49" t="s">
        <v>68</v>
      </c>
      <c r="X1196" s="121" t="str">
        <f>VLOOKUP(Table1[[#This Row],[Psoft No]],[2]Roster_1788384531598!$E$1:$AU$1334,28,0)</f>
        <v>Sunday</v>
      </c>
      <c r="Y1196" s="121" t="b">
        <f>Table1[[#This Row],[Column1]]=Table1[[#This Row],[OFF1]]</f>
        <v>1</v>
      </c>
    </row>
    <row r="1197" spans="1:25" ht="13" hidden="1" customHeight="1">
      <c r="A1197" s="11">
        <v>1192</v>
      </c>
      <c r="B1197" s="47">
        <v>105545779</v>
      </c>
      <c r="C1197" s="87" t="s">
        <v>1367</v>
      </c>
      <c r="D1197" s="11" t="s">
        <v>1368</v>
      </c>
      <c r="E1197" s="48" t="s">
        <v>34</v>
      </c>
      <c r="F1197" s="48" t="s">
        <v>74</v>
      </c>
      <c r="G1197" s="11" t="s">
        <v>65</v>
      </c>
      <c r="H1197" s="11" t="s">
        <v>1317</v>
      </c>
      <c r="I1197" s="11">
        <v>1182</v>
      </c>
      <c r="J1197" s="49" t="str">
        <f>VLOOKUP(Table1[[#This Row],[Psoft No]],[1]Roster!$C$1:$AJ$1369,9,0)</f>
        <v>Day Shift</v>
      </c>
      <c r="K1197" s="49" t="s">
        <v>76</v>
      </c>
      <c r="L1197" s="49" t="str">
        <f>VLOOKUP(Table1[[#This Row],[Psoft No]],[1]Roster!$C$1:$AJ$1369,11,0)</f>
        <v>Friday</v>
      </c>
      <c r="M1197" s="49" t="str">
        <f>VLOOKUP(Table1[[#This Row],[Psoft No]],[1]Roster!$C$1:$AJ$1369,12,0)</f>
        <v>Saturday</v>
      </c>
      <c r="N1197" s="48" t="s">
        <v>108</v>
      </c>
      <c r="O1197" s="49" t="s">
        <v>68</v>
      </c>
      <c r="P1197" s="11" t="s">
        <v>80</v>
      </c>
      <c r="Q1197" s="11" t="s">
        <v>98</v>
      </c>
      <c r="R1197" s="11" t="s">
        <v>1321</v>
      </c>
      <c r="S1197" s="11" t="s">
        <v>1322</v>
      </c>
      <c r="T1197" s="126" t="str">
        <f>IF(COUNTIFS('DWD RAW File'!$E:$E,$B1197,'DWD RAW File'!$AF:$AF,$C$1)&gt;0, IF(COUNTIFS('DWD RAW File'!$E:$E,$B1197,'DWD RAW File'!$AF:$AF,$C$1,'DWD RAW File'!$AB:$AB,"Present")&gt;0,"6th Day OT","OFF"), IF(COUNTIFS('DWD RAW File'!$E:$E,$B1197,'DWD RAW File'!$AG:$AG,$C$1)&gt;0, IF(COUNTIFS('DWD RAW File'!$E:$E,$B1197,'DWD RAW File'!$AG:$AG,$C$1,'DWD RAW File'!$AB:$AB,"Present")&gt;0,"7th Day OT","OFF"), IF(COUNTIFS('DWD RAW File'!$E:$E,$B1197,'DWD RAW File'!$AB:$AB,"Present")&gt;0, "P", IF(COUNTIFS('DWD RAW File'!$E:$E,$B1197,'DWD RAW File'!$AB:$AB,"Not Present",'DWD RAW File'!$AK:$AK,"&lt;&gt;")&gt;0, _xlfn.XLOOKUP($B1197,'DWD RAW File'!$E:$E,'DWD RAW File'!$AK:$AK,""), IF(COUNTIFS('DWD RAW File'!$E:$E,$B1197,'DWD RAW File'!$AB:$AB,"Not Present",'DWD RAW File'!$AL:$AL,"&lt;&gt;")&gt;0, _xlfn.XLOOKUP($B1197,'DWD RAW File'!$E:$E,'DWD RAW File'!$AL:$AL,""), "AB")))))</f>
        <v>P</v>
      </c>
      <c r="U1197" s="97"/>
      <c r="V1197" s="51">
        <v>44724</v>
      </c>
      <c r="W1197" s="49" t="s">
        <v>68</v>
      </c>
      <c r="X1197" s="121" t="str">
        <f>VLOOKUP(Table1[[#This Row],[Psoft No]],[2]Roster_1788384531598!$E$1:$AU$1334,28,0)</f>
        <v>Friday</v>
      </c>
      <c r="Y1197" s="121" t="b">
        <f>Table1[[#This Row],[Column1]]=Table1[[#This Row],[OFF1]]</f>
        <v>1</v>
      </c>
    </row>
    <row r="1198" spans="1:25" ht="13" hidden="1" customHeight="1">
      <c r="A1198" s="11">
        <v>1193</v>
      </c>
      <c r="B1198" s="47">
        <v>206361785</v>
      </c>
      <c r="C1198" s="87" t="s">
        <v>1655</v>
      </c>
      <c r="D1198" s="11" t="s">
        <v>1656</v>
      </c>
      <c r="E1198" s="48" t="s">
        <v>31</v>
      </c>
      <c r="F1198" s="48" t="s">
        <v>74</v>
      </c>
      <c r="G1198" s="11" t="s">
        <v>65</v>
      </c>
      <c r="H1198" s="11" t="s">
        <v>1317</v>
      </c>
      <c r="I1198" s="11">
        <v>1181</v>
      </c>
      <c r="J1198" s="49" t="str">
        <f>VLOOKUP(Table1[[#This Row],[Psoft No]],[1]Roster!$C$1:$AJ$1369,9,0)</f>
        <v>Night Shift</v>
      </c>
      <c r="K1198" s="49" t="s">
        <v>76</v>
      </c>
      <c r="L1198" s="49" t="str">
        <f>VLOOKUP(Table1[[#This Row],[Psoft No]],[1]Roster!$C$1:$AJ$1369,11,0)</f>
        <v>Thursday</v>
      </c>
      <c r="M1198" s="49" t="str">
        <f>VLOOKUP(Table1[[#This Row],[Psoft No]],[1]Roster!$C$1:$AJ$1369,12,0)</f>
        <v>Friday</v>
      </c>
      <c r="N1198" s="49" t="s">
        <v>89</v>
      </c>
      <c r="O1198" s="49" t="s">
        <v>68</v>
      </c>
      <c r="P1198" s="11" t="s">
        <v>80</v>
      </c>
      <c r="Q1198" s="11" t="s">
        <v>96</v>
      </c>
      <c r="R1198" s="11" t="s">
        <v>2654</v>
      </c>
      <c r="S1198" s="11" t="s">
        <v>2655</v>
      </c>
      <c r="T1198" s="126" t="str">
        <f>IF(COUNTIFS('DWD RAW File'!$E:$E,$B1198,'DWD RAW File'!$AF:$AF,$C$1)&gt;0, IF(COUNTIFS('DWD RAW File'!$E:$E,$B1198,'DWD RAW File'!$AF:$AF,$C$1,'DWD RAW File'!$AB:$AB,"Present")&gt;0,"6th Day OT","OFF"), IF(COUNTIFS('DWD RAW File'!$E:$E,$B1198,'DWD RAW File'!$AG:$AG,$C$1)&gt;0, IF(COUNTIFS('DWD RAW File'!$E:$E,$B1198,'DWD RAW File'!$AG:$AG,$C$1,'DWD RAW File'!$AB:$AB,"Present")&gt;0,"7th Day OT","OFF"), IF(COUNTIFS('DWD RAW File'!$E:$E,$B1198,'DWD RAW File'!$AB:$AB,"Present")&gt;0, "P", IF(COUNTIFS('DWD RAW File'!$E:$E,$B1198,'DWD RAW File'!$AB:$AB,"Not Present",'DWD RAW File'!$AK:$AK,"&lt;&gt;")&gt;0, _xlfn.XLOOKUP($B1198,'DWD RAW File'!$E:$E,'DWD RAW File'!$AK:$AK,""), IF(COUNTIFS('DWD RAW File'!$E:$E,$B1198,'DWD RAW File'!$AB:$AB,"Not Present",'DWD RAW File'!$AL:$AL,"&lt;&gt;")&gt;0, _xlfn.XLOOKUP($B1198,'DWD RAW File'!$E:$E,'DWD RAW File'!$AL:$AL,""), "AB")))))</f>
        <v>P</v>
      </c>
      <c r="U1198" s="97"/>
      <c r="V1198" s="51">
        <v>45957</v>
      </c>
      <c r="W1198" s="49" t="s">
        <v>68</v>
      </c>
      <c r="X1198" s="121" t="str">
        <f>VLOOKUP(Table1[[#This Row],[Psoft No]],[2]Roster_1788384531598!$E$1:$AU$1334,28,0)</f>
        <v>Thursday</v>
      </c>
      <c r="Y1198" s="121" t="b">
        <f>Table1[[#This Row],[Column1]]=Table1[[#This Row],[OFF1]]</f>
        <v>1</v>
      </c>
    </row>
    <row r="1199" spans="1:25" ht="13" hidden="1" customHeight="1">
      <c r="A1199" s="11">
        <v>1194</v>
      </c>
      <c r="B1199" s="47">
        <v>203555155</v>
      </c>
      <c r="C1199" s="87" t="s">
        <v>1369</v>
      </c>
      <c r="D1199" s="11" t="s">
        <v>1370</v>
      </c>
      <c r="E1199" s="48" t="s">
        <v>31</v>
      </c>
      <c r="F1199" s="48" t="s">
        <v>74</v>
      </c>
      <c r="G1199" s="11" t="s">
        <v>65</v>
      </c>
      <c r="H1199" s="11" t="s">
        <v>1317</v>
      </c>
      <c r="I1199" s="11">
        <v>1181</v>
      </c>
      <c r="J1199" s="49" t="str">
        <f>VLOOKUP(Table1[[#This Row],[Psoft No]],[1]Roster!$C$1:$AJ$1369,9,0)</f>
        <v>Day Shift</v>
      </c>
      <c r="K1199" s="49" t="s">
        <v>76</v>
      </c>
      <c r="L1199" s="49" t="str">
        <f>VLOOKUP(Table1[[#This Row],[Psoft No]],[1]Roster!$C$1:$AJ$1369,11,0)</f>
        <v>Sunday</v>
      </c>
      <c r="M1199" s="49" t="str">
        <f>VLOOKUP(Table1[[#This Row],[Psoft No]],[1]Roster!$C$1:$AJ$1369,12,0)</f>
        <v>Monday</v>
      </c>
      <c r="N1199" s="48" t="s">
        <v>79</v>
      </c>
      <c r="O1199" s="49" t="s">
        <v>68</v>
      </c>
      <c r="P1199" s="11" t="s">
        <v>80</v>
      </c>
      <c r="Q1199" s="11" t="s">
        <v>81</v>
      </c>
      <c r="R1199" s="11" t="s">
        <v>1321</v>
      </c>
      <c r="S1199" s="11" t="s">
        <v>1322</v>
      </c>
      <c r="T1199" s="126" t="str">
        <f>IF(COUNTIFS('DWD RAW File'!$E:$E,$B1199,'DWD RAW File'!$AF:$AF,$C$1)&gt;0, IF(COUNTIFS('DWD RAW File'!$E:$E,$B1199,'DWD RAW File'!$AF:$AF,$C$1,'DWD RAW File'!$AB:$AB,"Present")&gt;0,"6th Day OT","OFF"), IF(COUNTIFS('DWD RAW File'!$E:$E,$B1199,'DWD RAW File'!$AG:$AG,$C$1)&gt;0, IF(COUNTIFS('DWD RAW File'!$E:$E,$B1199,'DWD RAW File'!$AG:$AG,$C$1,'DWD RAW File'!$AB:$AB,"Present")&gt;0,"7th Day OT","OFF"), IF(COUNTIFS('DWD RAW File'!$E:$E,$B1199,'DWD RAW File'!$AB:$AB,"Present")&gt;0, "P", IF(COUNTIFS('DWD RAW File'!$E:$E,$B1199,'DWD RAW File'!$AB:$AB,"Not Present",'DWD RAW File'!$AK:$AK,"&lt;&gt;")&gt;0, _xlfn.XLOOKUP($B1199,'DWD RAW File'!$E:$E,'DWD RAW File'!$AK:$AK,""), IF(COUNTIFS('DWD RAW File'!$E:$E,$B1199,'DWD RAW File'!$AB:$AB,"Not Present",'DWD RAW File'!$AL:$AL,"&lt;&gt;")&gt;0, _xlfn.XLOOKUP($B1199,'DWD RAW File'!$E:$E,'DWD RAW File'!$AL:$AL,""), "AB")))))</f>
        <v>P</v>
      </c>
      <c r="U1199" s="97"/>
      <c r="V1199" s="51">
        <v>45470</v>
      </c>
      <c r="W1199" s="49" t="s">
        <v>68</v>
      </c>
      <c r="X1199" s="121" t="str">
        <f>VLOOKUP(Table1[[#This Row],[Psoft No]],[2]Roster_1788384531598!$E$1:$AU$1334,28,0)</f>
        <v>Sunday</v>
      </c>
      <c r="Y1199" s="121" t="b">
        <f>Table1[[#This Row],[Column1]]=Table1[[#This Row],[OFF1]]</f>
        <v>1</v>
      </c>
    </row>
    <row r="1200" spans="1:25" ht="13" hidden="1" customHeight="1">
      <c r="A1200" s="11">
        <v>1195</v>
      </c>
      <c r="B1200" s="47">
        <v>206348026</v>
      </c>
      <c r="C1200" s="87" t="s">
        <v>1657</v>
      </c>
      <c r="D1200" s="11" t="s">
        <v>1658</v>
      </c>
      <c r="E1200" s="48" t="s">
        <v>31</v>
      </c>
      <c r="F1200" s="48" t="s">
        <v>74</v>
      </c>
      <c r="G1200" s="11" t="s">
        <v>65</v>
      </c>
      <c r="H1200" s="11" t="s">
        <v>1317</v>
      </c>
      <c r="I1200" s="11">
        <v>1181</v>
      </c>
      <c r="J1200" s="49" t="str">
        <f>VLOOKUP(Table1[[#This Row],[Psoft No]],[1]Roster!$C$1:$AJ$1369,9,0)</f>
        <v>Day Shift</v>
      </c>
      <c r="K1200" s="49" t="s">
        <v>76</v>
      </c>
      <c r="L1200" s="49" t="str">
        <f>VLOOKUP(Table1[[#This Row],[Psoft No]],[1]Roster!$C$1:$AJ$1369,11,0)</f>
        <v>Thursday</v>
      </c>
      <c r="M1200" s="49" t="str">
        <f>VLOOKUP(Table1[[#This Row],[Psoft No]],[1]Roster!$C$1:$AJ$1369,12,0)</f>
        <v>Friday</v>
      </c>
      <c r="N1200" s="49" t="s">
        <v>89</v>
      </c>
      <c r="O1200" s="49" t="s">
        <v>68</v>
      </c>
      <c r="P1200" s="11" t="s">
        <v>80</v>
      </c>
      <c r="Q1200" s="11" t="s">
        <v>90</v>
      </c>
      <c r="R1200" s="11" t="s">
        <v>1321</v>
      </c>
      <c r="S1200" s="11" t="s">
        <v>1322</v>
      </c>
      <c r="T1200" s="126" t="str">
        <f>IF(COUNTIFS('DWD RAW File'!$E:$E,$B1200,'DWD RAW File'!$AF:$AF,$C$1)&gt;0, IF(COUNTIFS('DWD RAW File'!$E:$E,$B1200,'DWD RAW File'!$AF:$AF,$C$1,'DWD RAW File'!$AB:$AB,"Present")&gt;0,"6th Day OT","OFF"), IF(COUNTIFS('DWD RAW File'!$E:$E,$B1200,'DWD RAW File'!$AG:$AG,$C$1)&gt;0, IF(COUNTIFS('DWD RAW File'!$E:$E,$B1200,'DWD RAW File'!$AG:$AG,$C$1,'DWD RAW File'!$AB:$AB,"Present")&gt;0,"7th Day OT","OFF"), IF(COUNTIFS('DWD RAW File'!$E:$E,$B1200,'DWD RAW File'!$AB:$AB,"Present")&gt;0, "P", IF(COUNTIFS('DWD RAW File'!$E:$E,$B1200,'DWD RAW File'!$AB:$AB,"Not Present",'DWD RAW File'!$AK:$AK,"&lt;&gt;")&gt;0, _xlfn.XLOOKUP($B1200,'DWD RAW File'!$E:$E,'DWD RAW File'!$AK:$AK,""), IF(COUNTIFS('DWD RAW File'!$E:$E,$B1200,'DWD RAW File'!$AB:$AB,"Not Present",'DWD RAW File'!$AL:$AL,"&lt;&gt;")&gt;0, _xlfn.XLOOKUP($B1200,'DWD RAW File'!$E:$E,'DWD RAW File'!$AL:$AL,""), "AB")))))</f>
        <v>P</v>
      </c>
      <c r="U1200" s="97"/>
      <c r="V1200" s="51">
        <v>45957</v>
      </c>
      <c r="W1200" s="49" t="s">
        <v>68</v>
      </c>
      <c r="X1200" s="121" t="str">
        <f>VLOOKUP(Table1[[#This Row],[Psoft No]],[2]Roster_1788384531598!$E$1:$AU$1334,28,0)</f>
        <v>Thursday</v>
      </c>
      <c r="Y1200" s="121" t="b">
        <f>Table1[[#This Row],[Column1]]=Table1[[#This Row],[OFF1]]</f>
        <v>1</v>
      </c>
    </row>
    <row r="1201" spans="1:25" ht="13" hidden="1" customHeight="1">
      <c r="A1201" s="11">
        <v>1196</v>
      </c>
      <c r="B1201" s="47">
        <v>206348045</v>
      </c>
      <c r="C1201" s="87" t="s">
        <v>1659</v>
      </c>
      <c r="D1201" s="11" t="s">
        <v>1660</v>
      </c>
      <c r="E1201" s="48" t="s">
        <v>31</v>
      </c>
      <c r="F1201" s="48" t="s">
        <v>74</v>
      </c>
      <c r="G1201" s="11" t="s">
        <v>65</v>
      </c>
      <c r="H1201" s="11" t="s">
        <v>1317</v>
      </c>
      <c r="I1201" s="11">
        <v>1181</v>
      </c>
      <c r="J1201" s="49" t="str">
        <f>VLOOKUP(Table1[[#This Row],[Psoft No]],[1]Roster!$C$1:$AJ$1369,9,0)</f>
        <v>Day Shift</v>
      </c>
      <c r="K1201" s="49" t="s">
        <v>76</v>
      </c>
      <c r="L1201" s="49" t="str">
        <f>VLOOKUP(Table1[[#This Row],[Psoft No]],[1]Roster!$C$1:$AJ$1369,11,0)</f>
        <v>Thursday</v>
      </c>
      <c r="M1201" s="49" t="str">
        <f>VLOOKUP(Table1[[#This Row],[Psoft No]],[1]Roster!$C$1:$AJ$1369,12,0)</f>
        <v>Friday</v>
      </c>
      <c r="N1201" s="49" t="s">
        <v>89</v>
      </c>
      <c r="O1201" s="49" t="s">
        <v>68</v>
      </c>
      <c r="P1201" s="11" t="s">
        <v>80</v>
      </c>
      <c r="Q1201" s="11" t="s">
        <v>90</v>
      </c>
      <c r="R1201" s="11" t="s">
        <v>1321</v>
      </c>
      <c r="S1201" s="11" t="s">
        <v>1322</v>
      </c>
      <c r="T1201" s="126" t="str">
        <f>IF(COUNTIFS('DWD RAW File'!$E:$E,$B1201,'DWD RAW File'!$AF:$AF,$C$1)&gt;0, IF(COUNTIFS('DWD RAW File'!$E:$E,$B1201,'DWD RAW File'!$AF:$AF,$C$1,'DWD RAW File'!$AB:$AB,"Present")&gt;0,"6th Day OT","OFF"), IF(COUNTIFS('DWD RAW File'!$E:$E,$B1201,'DWD RAW File'!$AG:$AG,$C$1)&gt;0, IF(COUNTIFS('DWD RAW File'!$E:$E,$B1201,'DWD RAW File'!$AG:$AG,$C$1,'DWD RAW File'!$AB:$AB,"Present")&gt;0,"7th Day OT","OFF"), IF(COUNTIFS('DWD RAW File'!$E:$E,$B1201,'DWD RAW File'!$AB:$AB,"Present")&gt;0, "P", IF(COUNTIFS('DWD RAW File'!$E:$E,$B1201,'DWD RAW File'!$AB:$AB,"Not Present",'DWD RAW File'!$AK:$AK,"&lt;&gt;")&gt;0, _xlfn.XLOOKUP($B1201,'DWD RAW File'!$E:$E,'DWD RAW File'!$AK:$AK,""), IF(COUNTIFS('DWD RAW File'!$E:$E,$B1201,'DWD RAW File'!$AB:$AB,"Not Present",'DWD RAW File'!$AL:$AL,"&lt;&gt;")&gt;0, _xlfn.XLOOKUP($B1201,'DWD RAW File'!$E:$E,'DWD RAW File'!$AL:$AL,""), "AB")))))</f>
        <v>P</v>
      </c>
      <c r="U1201" s="97"/>
      <c r="V1201" s="51">
        <v>45957</v>
      </c>
      <c r="W1201" s="49" t="s">
        <v>68</v>
      </c>
      <c r="X1201" s="121" t="str">
        <f>VLOOKUP(Table1[[#This Row],[Psoft No]],[2]Roster_1788384531598!$E$1:$AU$1334,28,0)</f>
        <v>Thursday</v>
      </c>
      <c r="Y1201" s="121" t="b">
        <f>Table1[[#This Row],[Column1]]=Table1[[#This Row],[OFF1]]</f>
        <v>1</v>
      </c>
    </row>
    <row r="1202" spans="1:25" ht="13" hidden="1" customHeight="1">
      <c r="A1202" s="11">
        <v>1197</v>
      </c>
      <c r="B1202" s="47">
        <v>206348030</v>
      </c>
      <c r="C1202" s="87" t="s">
        <v>1661</v>
      </c>
      <c r="D1202" s="11" t="s">
        <v>1662</v>
      </c>
      <c r="E1202" s="48" t="s">
        <v>31</v>
      </c>
      <c r="F1202" s="48" t="s">
        <v>74</v>
      </c>
      <c r="G1202" s="11" t="s">
        <v>65</v>
      </c>
      <c r="H1202" s="11" t="s">
        <v>1317</v>
      </c>
      <c r="I1202" s="11">
        <v>1181</v>
      </c>
      <c r="J1202" s="49" t="str">
        <f>VLOOKUP(Table1[[#This Row],[Psoft No]],[1]Roster!$C$1:$AJ$1369,9,0)</f>
        <v>Day Shift</v>
      </c>
      <c r="K1202" s="49" t="s">
        <v>76</v>
      </c>
      <c r="L1202" s="49" t="str">
        <f>VLOOKUP(Table1[[#This Row],[Psoft No]],[1]Roster!$C$1:$AJ$1369,11,0)</f>
        <v>Wednesday</v>
      </c>
      <c r="M1202" s="49" t="str">
        <f>VLOOKUP(Table1[[#This Row],[Psoft No]],[1]Roster!$C$1:$AJ$1369,12,0)</f>
        <v>Thursday</v>
      </c>
      <c r="N1202" s="49" t="s">
        <v>89</v>
      </c>
      <c r="O1202" s="49" t="s">
        <v>68</v>
      </c>
      <c r="P1202" s="11" t="s">
        <v>80</v>
      </c>
      <c r="Q1202" s="11" t="s">
        <v>90</v>
      </c>
      <c r="R1202" s="11" t="s">
        <v>1321</v>
      </c>
      <c r="S1202" s="11" t="s">
        <v>1322</v>
      </c>
      <c r="T1202" s="126" t="str">
        <f>IF(COUNTIFS('DWD RAW File'!$E:$E,$B1202,'DWD RAW File'!$AF:$AF,$C$1)&gt;0, IF(COUNTIFS('DWD RAW File'!$E:$E,$B1202,'DWD RAW File'!$AF:$AF,$C$1,'DWD RAW File'!$AB:$AB,"Present")&gt;0,"6th Day OT","OFF"), IF(COUNTIFS('DWD RAW File'!$E:$E,$B1202,'DWD RAW File'!$AG:$AG,$C$1)&gt;0, IF(COUNTIFS('DWD RAW File'!$E:$E,$B1202,'DWD RAW File'!$AG:$AG,$C$1,'DWD RAW File'!$AB:$AB,"Present")&gt;0,"7th Day OT","OFF"), IF(COUNTIFS('DWD RAW File'!$E:$E,$B1202,'DWD RAW File'!$AB:$AB,"Present")&gt;0, "P", IF(COUNTIFS('DWD RAW File'!$E:$E,$B1202,'DWD RAW File'!$AB:$AB,"Not Present",'DWD RAW File'!$AK:$AK,"&lt;&gt;")&gt;0, _xlfn.XLOOKUP($B1202,'DWD RAW File'!$E:$E,'DWD RAW File'!$AK:$AK,""), IF(COUNTIFS('DWD RAW File'!$E:$E,$B1202,'DWD RAW File'!$AB:$AB,"Not Present",'DWD RAW File'!$AL:$AL,"&lt;&gt;")&gt;0, _xlfn.XLOOKUP($B1202,'DWD RAW File'!$E:$E,'DWD RAW File'!$AL:$AL,""), "AB")))))</f>
        <v>OFF</v>
      </c>
      <c r="U1202" s="97"/>
      <c r="V1202" s="51">
        <v>45957</v>
      </c>
      <c r="W1202" s="49" t="s">
        <v>68</v>
      </c>
      <c r="X1202" s="121" t="str">
        <f>VLOOKUP(Table1[[#This Row],[Psoft No]],[2]Roster_1788384531598!$E$1:$AU$1334,28,0)</f>
        <v>Wednesday</v>
      </c>
      <c r="Y1202" s="121" t="b">
        <f>Table1[[#This Row],[Column1]]=Table1[[#This Row],[OFF1]]</f>
        <v>1</v>
      </c>
    </row>
    <row r="1203" spans="1:25" ht="13" hidden="1" customHeight="1">
      <c r="A1203" s="11">
        <v>1198</v>
      </c>
      <c r="B1203" s="47">
        <v>102582351</v>
      </c>
      <c r="C1203" s="87" t="s">
        <v>1373</v>
      </c>
      <c r="D1203" s="11" t="s">
        <v>1374</v>
      </c>
      <c r="E1203" s="48" t="s">
        <v>34</v>
      </c>
      <c r="F1203" s="48" t="s">
        <v>74</v>
      </c>
      <c r="G1203" s="11" t="s">
        <v>65</v>
      </c>
      <c r="H1203" s="11" t="s">
        <v>1317</v>
      </c>
      <c r="I1203" s="11">
        <v>1182</v>
      </c>
      <c r="J1203" s="49" t="str">
        <f>VLOOKUP(Table1[[#This Row],[Psoft No]],[1]Roster!$C$1:$AJ$1369,9,0)</f>
        <v>Day Shift</v>
      </c>
      <c r="K1203" s="49" t="s">
        <v>76</v>
      </c>
      <c r="L1203" s="49" t="str">
        <f>VLOOKUP(Table1[[#This Row],[Psoft No]],[1]Roster!$C$1:$AJ$1369,11,0)</f>
        <v>Friday</v>
      </c>
      <c r="M1203" s="49" t="str">
        <f>VLOOKUP(Table1[[#This Row],[Psoft No]],[1]Roster!$C$1:$AJ$1369,12,0)</f>
        <v>Saturday</v>
      </c>
      <c r="N1203" s="48" t="s">
        <v>108</v>
      </c>
      <c r="O1203" s="49" t="s">
        <v>68</v>
      </c>
      <c r="P1203" s="11" t="s">
        <v>80</v>
      </c>
      <c r="Q1203" s="11" t="s">
        <v>98</v>
      </c>
      <c r="R1203" s="11" t="s">
        <v>1321</v>
      </c>
      <c r="S1203" s="11" t="s">
        <v>1322</v>
      </c>
      <c r="T1203" s="126" t="str">
        <f>IF(COUNTIFS('DWD RAW File'!$E:$E,$B1203,'DWD RAW File'!$AF:$AF,$C$1)&gt;0, IF(COUNTIFS('DWD RAW File'!$E:$E,$B1203,'DWD RAW File'!$AF:$AF,$C$1,'DWD RAW File'!$AB:$AB,"Present")&gt;0,"6th Day OT","OFF"), IF(COUNTIFS('DWD RAW File'!$E:$E,$B1203,'DWD RAW File'!$AG:$AG,$C$1)&gt;0, IF(COUNTIFS('DWD RAW File'!$E:$E,$B1203,'DWD RAW File'!$AG:$AG,$C$1,'DWD RAW File'!$AB:$AB,"Present")&gt;0,"7th Day OT","OFF"), IF(COUNTIFS('DWD RAW File'!$E:$E,$B1203,'DWD RAW File'!$AB:$AB,"Present")&gt;0, "P", IF(COUNTIFS('DWD RAW File'!$E:$E,$B1203,'DWD RAW File'!$AB:$AB,"Not Present",'DWD RAW File'!$AK:$AK,"&lt;&gt;")&gt;0, _xlfn.XLOOKUP($B1203,'DWD RAW File'!$E:$E,'DWD RAW File'!$AK:$AK,""), IF(COUNTIFS('DWD RAW File'!$E:$E,$B1203,'DWD RAW File'!$AB:$AB,"Not Present",'DWD RAW File'!$AL:$AL,"&lt;&gt;")&gt;0, _xlfn.XLOOKUP($B1203,'DWD RAW File'!$E:$E,'DWD RAW File'!$AL:$AL,""), "AB")))))</f>
        <v>P</v>
      </c>
      <c r="U1203" s="97"/>
      <c r="V1203" s="51">
        <v>42962</v>
      </c>
      <c r="W1203" s="49" t="s">
        <v>68</v>
      </c>
      <c r="X1203" s="121" t="str">
        <f>VLOOKUP(Table1[[#This Row],[Psoft No]],[2]Roster_1788384531598!$E$1:$AU$1334,28,0)</f>
        <v>Friday</v>
      </c>
      <c r="Y1203" s="121" t="b">
        <f>Table1[[#This Row],[Column1]]=Table1[[#This Row],[OFF1]]</f>
        <v>1</v>
      </c>
    </row>
    <row r="1204" spans="1:25" ht="13" hidden="1" customHeight="1">
      <c r="A1204" s="11">
        <v>1199</v>
      </c>
      <c r="B1204" s="47">
        <v>206348048</v>
      </c>
      <c r="C1204" s="87" t="s">
        <v>1663</v>
      </c>
      <c r="D1204" s="11" t="s">
        <v>1664</v>
      </c>
      <c r="E1204" s="48" t="s">
        <v>31</v>
      </c>
      <c r="F1204" s="48" t="s">
        <v>74</v>
      </c>
      <c r="G1204" s="11" t="s">
        <v>65</v>
      </c>
      <c r="H1204" s="11" t="s">
        <v>1317</v>
      </c>
      <c r="I1204" s="11">
        <v>1181</v>
      </c>
      <c r="J1204" s="49" t="str">
        <f>VLOOKUP(Table1[[#This Row],[Psoft No]],[1]Roster!$C$1:$AJ$1369,9,0)</f>
        <v>Day Shift</v>
      </c>
      <c r="K1204" s="49" t="s">
        <v>76</v>
      </c>
      <c r="L1204" s="49" t="str">
        <f>VLOOKUP(Table1[[#This Row],[Psoft No]],[1]Roster!$C$1:$AJ$1369,11,0)</f>
        <v>Thursday</v>
      </c>
      <c r="M1204" s="49" t="str">
        <f>VLOOKUP(Table1[[#This Row],[Psoft No]],[1]Roster!$C$1:$AJ$1369,12,0)</f>
        <v>Friday</v>
      </c>
      <c r="N1204" s="49" t="s">
        <v>89</v>
      </c>
      <c r="O1204" s="49" t="s">
        <v>68</v>
      </c>
      <c r="P1204" s="11" t="s">
        <v>80</v>
      </c>
      <c r="Q1204" s="11" t="s">
        <v>90</v>
      </c>
      <c r="R1204" s="11" t="s">
        <v>1321</v>
      </c>
      <c r="S1204" s="11" t="s">
        <v>1322</v>
      </c>
      <c r="T1204" s="126" t="str">
        <f>IF(COUNTIFS('DWD RAW File'!$E:$E,$B1204,'DWD RAW File'!$AF:$AF,$C$1)&gt;0, IF(COUNTIFS('DWD RAW File'!$E:$E,$B1204,'DWD RAW File'!$AF:$AF,$C$1,'DWD RAW File'!$AB:$AB,"Present")&gt;0,"6th Day OT","OFF"), IF(COUNTIFS('DWD RAW File'!$E:$E,$B1204,'DWD RAW File'!$AG:$AG,$C$1)&gt;0, IF(COUNTIFS('DWD RAW File'!$E:$E,$B1204,'DWD RAW File'!$AG:$AG,$C$1,'DWD RAW File'!$AB:$AB,"Present")&gt;0,"7th Day OT","OFF"), IF(COUNTIFS('DWD RAW File'!$E:$E,$B1204,'DWD RAW File'!$AB:$AB,"Present")&gt;0, "P", IF(COUNTIFS('DWD RAW File'!$E:$E,$B1204,'DWD RAW File'!$AB:$AB,"Not Present",'DWD RAW File'!$AK:$AK,"&lt;&gt;")&gt;0, _xlfn.XLOOKUP($B1204,'DWD RAW File'!$E:$E,'DWD RAW File'!$AK:$AK,""), IF(COUNTIFS('DWD RAW File'!$E:$E,$B1204,'DWD RAW File'!$AB:$AB,"Not Present",'DWD RAW File'!$AL:$AL,"&lt;&gt;")&gt;0, _xlfn.XLOOKUP($B1204,'DWD RAW File'!$E:$E,'DWD RAW File'!$AL:$AL,""), "AB")))))</f>
        <v>P</v>
      </c>
      <c r="U1204" s="97"/>
      <c r="V1204" s="51">
        <v>45957</v>
      </c>
      <c r="W1204" s="49" t="s">
        <v>68</v>
      </c>
      <c r="X1204" s="121" t="str">
        <f>VLOOKUP(Table1[[#This Row],[Psoft No]],[2]Roster_1788384531598!$E$1:$AU$1334,28,0)</f>
        <v>Thursday</v>
      </c>
      <c r="Y1204" s="121" t="b">
        <f>Table1[[#This Row],[Column1]]=Table1[[#This Row],[OFF1]]</f>
        <v>1</v>
      </c>
    </row>
    <row r="1205" spans="1:25" ht="13" hidden="1" customHeight="1">
      <c r="A1205" s="11">
        <v>1200</v>
      </c>
      <c r="B1205" s="47">
        <v>206348049</v>
      </c>
      <c r="C1205" s="87" t="s">
        <v>2377</v>
      </c>
      <c r="D1205" s="11" t="s">
        <v>2378</v>
      </c>
      <c r="E1205" s="48" t="s">
        <v>31</v>
      </c>
      <c r="F1205" s="48" t="s">
        <v>74</v>
      </c>
      <c r="G1205" s="11" t="s">
        <v>65</v>
      </c>
      <c r="H1205" s="11" t="s">
        <v>1317</v>
      </c>
      <c r="I1205" s="11">
        <v>1181</v>
      </c>
      <c r="J1205" s="49" t="str">
        <f>VLOOKUP(Table1[[#This Row],[Psoft No]],[1]Roster!$C$1:$AJ$1369,9,0)</f>
        <v>Day Shift</v>
      </c>
      <c r="K1205" s="49" t="s">
        <v>76</v>
      </c>
      <c r="L1205" s="49" t="str">
        <f>VLOOKUP(Table1[[#This Row],[Psoft No]],[1]Roster!$C$1:$AJ$1369,11,0)</f>
        <v>Friday</v>
      </c>
      <c r="M1205" s="49" t="str">
        <f>VLOOKUP(Table1[[#This Row],[Psoft No]],[1]Roster!$C$1:$AJ$1369,12,0)</f>
        <v>Saturday</v>
      </c>
      <c r="N1205" s="49" t="s">
        <v>89</v>
      </c>
      <c r="O1205" s="49" t="s">
        <v>68</v>
      </c>
      <c r="P1205" s="11" t="s">
        <v>80</v>
      </c>
      <c r="Q1205" s="11" t="s">
        <v>90</v>
      </c>
      <c r="R1205" s="11" t="s">
        <v>1321</v>
      </c>
      <c r="S1205" s="11" t="s">
        <v>1322</v>
      </c>
      <c r="T1205" s="126" t="s">
        <v>7</v>
      </c>
      <c r="U1205" s="97"/>
      <c r="V1205" s="51">
        <v>45957</v>
      </c>
      <c r="W1205" s="49" t="s">
        <v>68</v>
      </c>
      <c r="X1205" s="121" t="str">
        <f>VLOOKUP(Table1[[#This Row],[Psoft No]],[2]Roster_1788384531598!$E$1:$AU$1334,28,0)</f>
        <v>Friday</v>
      </c>
      <c r="Y1205" s="121" t="b">
        <f>Table1[[#This Row],[Column1]]=Table1[[#This Row],[OFF1]]</f>
        <v>1</v>
      </c>
    </row>
    <row r="1206" spans="1:25" ht="13" hidden="1" customHeight="1">
      <c r="A1206" s="11">
        <v>1201</v>
      </c>
      <c r="B1206" s="47">
        <v>206348041</v>
      </c>
      <c r="C1206" s="87" t="s">
        <v>1665</v>
      </c>
      <c r="D1206" s="11" t="s">
        <v>1666</v>
      </c>
      <c r="E1206" s="48" t="s">
        <v>31</v>
      </c>
      <c r="F1206" s="48" t="s">
        <v>74</v>
      </c>
      <c r="G1206" s="11" t="s">
        <v>65</v>
      </c>
      <c r="H1206" s="11" t="s">
        <v>1317</v>
      </c>
      <c r="I1206" s="11">
        <v>1181</v>
      </c>
      <c r="J1206" s="49" t="str">
        <f>VLOOKUP(Table1[[#This Row],[Psoft No]],[1]Roster!$C$1:$AJ$1369,9,0)</f>
        <v>Night Shift</v>
      </c>
      <c r="K1206" s="49" t="s">
        <v>76</v>
      </c>
      <c r="L1206" s="49" t="str">
        <f>VLOOKUP(Table1[[#This Row],[Psoft No]],[1]Roster!$C$1:$AJ$1369,11,0)</f>
        <v>Monday</v>
      </c>
      <c r="M1206" s="49" t="str">
        <f>VLOOKUP(Table1[[#This Row],[Psoft No]],[1]Roster!$C$1:$AJ$1369,12,0)</f>
        <v>Tuesday</v>
      </c>
      <c r="N1206" s="49" t="s">
        <v>89</v>
      </c>
      <c r="O1206" s="49" t="s">
        <v>68</v>
      </c>
      <c r="P1206" s="11" t="s">
        <v>80</v>
      </c>
      <c r="Q1206" s="11" t="s">
        <v>90</v>
      </c>
      <c r="R1206" s="11" t="s">
        <v>2654</v>
      </c>
      <c r="S1206" s="11" t="s">
        <v>2655</v>
      </c>
      <c r="T1206" s="126" t="str">
        <f>IF(COUNTIFS('DWD RAW File'!$E:$E,$B1206,'DWD RAW File'!$AF:$AF,$C$1)&gt;0, IF(COUNTIFS('DWD RAW File'!$E:$E,$B1206,'DWD RAW File'!$AF:$AF,$C$1,'DWD RAW File'!$AB:$AB,"Present")&gt;0,"6th Day OT","OFF"), IF(COUNTIFS('DWD RAW File'!$E:$E,$B1206,'DWD RAW File'!$AG:$AG,$C$1)&gt;0, IF(COUNTIFS('DWD RAW File'!$E:$E,$B1206,'DWD RAW File'!$AG:$AG,$C$1,'DWD RAW File'!$AB:$AB,"Present")&gt;0,"7th Day OT","OFF"), IF(COUNTIFS('DWD RAW File'!$E:$E,$B1206,'DWD RAW File'!$AB:$AB,"Present")&gt;0, "P", IF(COUNTIFS('DWD RAW File'!$E:$E,$B1206,'DWD RAW File'!$AB:$AB,"Not Present",'DWD RAW File'!$AK:$AK,"&lt;&gt;")&gt;0, _xlfn.XLOOKUP($B1206,'DWD RAW File'!$E:$E,'DWD RAW File'!$AK:$AK,""), IF(COUNTIFS('DWD RAW File'!$E:$E,$B1206,'DWD RAW File'!$AB:$AB,"Not Present",'DWD RAW File'!$AL:$AL,"&lt;&gt;")&gt;0, _xlfn.XLOOKUP($B1206,'DWD RAW File'!$E:$E,'DWD RAW File'!$AL:$AL,""), "AB")))))</f>
        <v>P</v>
      </c>
      <c r="U1206" s="97"/>
      <c r="V1206" s="51">
        <v>45957</v>
      </c>
      <c r="W1206" s="49" t="s">
        <v>68</v>
      </c>
      <c r="X1206" s="121" t="str">
        <f>VLOOKUP(Table1[[#This Row],[Psoft No]],[2]Roster_1788384531598!$E$1:$AU$1334,28,0)</f>
        <v>Monday</v>
      </c>
      <c r="Y1206" s="121" t="b">
        <f>Table1[[#This Row],[Column1]]=Table1[[#This Row],[OFF1]]</f>
        <v>1</v>
      </c>
    </row>
    <row r="1207" spans="1:25" ht="13" hidden="1" customHeight="1">
      <c r="A1207" s="11">
        <v>1202</v>
      </c>
      <c r="B1207" s="47">
        <v>203635597</v>
      </c>
      <c r="C1207" s="87" t="s">
        <v>1375</v>
      </c>
      <c r="D1207" s="11" t="s">
        <v>1376</v>
      </c>
      <c r="E1207" s="48" t="s">
        <v>31</v>
      </c>
      <c r="F1207" s="48" t="s">
        <v>74</v>
      </c>
      <c r="G1207" s="11" t="s">
        <v>65</v>
      </c>
      <c r="H1207" s="11" t="s">
        <v>1317</v>
      </c>
      <c r="I1207" s="11">
        <v>1181</v>
      </c>
      <c r="J1207" s="49" t="str">
        <f>VLOOKUP(Table1[[#This Row],[Psoft No]],[1]Roster!$C$1:$AJ$1369,9,0)</f>
        <v>Day Shift</v>
      </c>
      <c r="K1207" s="49" t="s">
        <v>76</v>
      </c>
      <c r="L1207" s="49" t="s">
        <v>36</v>
      </c>
      <c r="M1207" s="49" t="str">
        <f>VLOOKUP(Table1[[#This Row],[Psoft No]],[1]Roster!$C$1:$AJ$1369,12,0)</f>
        <v>Thursday</v>
      </c>
      <c r="N1207" s="48" t="s">
        <v>79</v>
      </c>
      <c r="O1207" s="49" t="s">
        <v>68</v>
      </c>
      <c r="P1207" s="11" t="s">
        <v>80</v>
      </c>
      <c r="Q1207" s="11" t="s">
        <v>81</v>
      </c>
      <c r="R1207" s="11" t="s">
        <v>1321</v>
      </c>
      <c r="S1207" s="11" t="s">
        <v>1322</v>
      </c>
      <c r="T1207" s="126" t="s">
        <v>1</v>
      </c>
      <c r="U1207" s="97" t="s">
        <v>2930</v>
      </c>
      <c r="V1207" s="51">
        <v>45481</v>
      </c>
      <c r="W1207" s="49" t="s">
        <v>68</v>
      </c>
      <c r="X1207" s="121" t="str">
        <f>VLOOKUP(Table1[[#This Row],[Psoft No]],[2]Roster_1788384531598!$E$1:$AU$1334,28,0)</f>
        <v>Wednesday</v>
      </c>
      <c r="Y1207" s="121" t="b">
        <f>Table1[[#This Row],[Column1]]=Table1[[#This Row],[OFF1]]</f>
        <v>0</v>
      </c>
    </row>
    <row r="1208" spans="1:25" ht="13" hidden="1" customHeight="1">
      <c r="A1208" s="11">
        <v>1203</v>
      </c>
      <c r="B1208" s="47">
        <v>204013735</v>
      </c>
      <c r="C1208" s="87" t="s">
        <v>1377</v>
      </c>
      <c r="D1208" s="11" t="s">
        <v>1378</v>
      </c>
      <c r="E1208" s="48" t="s">
        <v>31</v>
      </c>
      <c r="F1208" s="48" t="s">
        <v>74</v>
      </c>
      <c r="G1208" s="11" t="s">
        <v>65</v>
      </c>
      <c r="H1208" s="11" t="s">
        <v>1317</v>
      </c>
      <c r="I1208" s="11">
        <v>1181</v>
      </c>
      <c r="J1208" s="49" t="str">
        <f>VLOOKUP(Table1[[#This Row],[Psoft No]],[1]Roster!$C$1:$AJ$1369,9,0)</f>
        <v>Day Shift</v>
      </c>
      <c r="K1208" s="49" t="s">
        <v>76</v>
      </c>
      <c r="L1208" s="49" t="str">
        <f>VLOOKUP(Table1[[#This Row],[Psoft No]],[1]Roster!$C$1:$AJ$1369,11,0)</f>
        <v>Friday</v>
      </c>
      <c r="M1208" s="49" t="str">
        <f>VLOOKUP(Table1[[#This Row],[Psoft No]],[1]Roster!$C$1:$AJ$1369,12,0)</f>
        <v>Saturday</v>
      </c>
      <c r="N1208" s="48" t="s">
        <v>79</v>
      </c>
      <c r="O1208" s="49" t="s">
        <v>68</v>
      </c>
      <c r="P1208" s="11" t="s">
        <v>80</v>
      </c>
      <c r="Q1208" s="11" t="s">
        <v>81</v>
      </c>
      <c r="R1208" s="11" t="s">
        <v>1321</v>
      </c>
      <c r="S1208" s="11" t="s">
        <v>1322</v>
      </c>
      <c r="T1208" s="126" t="s">
        <v>7</v>
      </c>
      <c r="U1208" s="97"/>
      <c r="V1208" s="51">
        <v>45551</v>
      </c>
      <c r="W1208" s="49" t="s">
        <v>68</v>
      </c>
      <c r="X1208" s="121" t="str">
        <f>VLOOKUP(Table1[[#This Row],[Psoft No]],[2]Roster_1788384531598!$E$1:$AU$1334,28,0)</f>
        <v>Friday</v>
      </c>
      <c r="Y1208" s="121" t="b">
        <f>Table1[[#This Row],[Column1]]=Table1[[#This Row],[OFF1]]</f>
        <v>1</v>
      </c>
    </row>
    <row r="1209" spans="1:25" ht="13" hidden="1" customHeight="1">
      <c r="A1209" s="11">
        <v>1204</v>
      </c>
      <c r="B1209" s="47">
        <v>204341639</v>
      </c>
      <c r="C1209" s="87" t="s">
        <v>129</v>
      </c>
      <c r="D1209" s="11" t="s">
        <v>2643</v>
      </c>
      <c r="E1209" s="48" t="s">
        <v>31</v>
      </c>
      <c r="F1209" s="48" t="s">
        <v>74</v>
      </c>
      <c r="G1209" s="11" t="s">
        <v>65</v>
      </c>
      <c r="H1209" s="11" t="s">
        <v>1317</v>
      </c>
      <c r="I1209" s="11">
        <v>1299</v>
      </c>
      <c r="J1209" s="49" t="str">
        <f>VLOOKUP(Table1[[#This Row],[Psoft No]],[1]Roster!$C$1:$AJ$1369,9,0)</f>
        <v>Day Shift</v>
      </c>
      <c r="K1209" s="49" t="s">
        <v>76</v>
      </c>
      <c r="L1209" s="49" t="str">
        <f>VLOOKUP(Table1[[#This Row],[Psoft No]],[1]Roster!$C$1:$AJ$1369,11,0)</f>
        <v>Monday</v>
      </c>
      <c r="M1209" s="49" t="str">
        <f>VLOOKUP(Table1[[#This Row],[Psoft No]],[1]Roster!$C$1:$AJ$1369,12,0)</f>
        <v>Tuesday</v>
      </c>
      <c r="N1209" s="48" t="s">
        <v>86</v>
      </c>
      <c r="O1209" s="49" t="s">
        <v>68</v>
      </c>
      <c r="P1209" s="11" t="s">
        <v>80</v>
      </c>
      <c r="Q1209" s="11" t="s">
        <v>87</v>
      </c>
      <c r="R1209" s="11" t="s">
        <v>1321</v>
      </c>
      <c r="S1209" s="11" t="s">
        <v>1322</v>
      </c>
      <c r="T1209" s="126" t="str">
        <f>IF(COUNTIFS('DWD RAW File'!$E:$E,$B1209,'DWD RAW File'!$AF:$AF,$C$1)&gt;0, IF(COUNTIFS('DWD RAW File'!$E:$E,$B1209,'DWD RAW File'!$AF:$AF,$C$1,'DWD RAW File'!$AB:$AB,"Present")&gt;0,"6th Day OT","OFF"), IF(COUNTIFS('DWD RAW File'!$E:$E,$B1209,'DWD RAW File'!$AG:$AG,$C$1)&gt;0, IF(COUNTIFS('DWD RAW File'!$E:$E,$B1209,'DWD RAW File'!$AG:$AG,$C$1,'DWD RAW File'!$AB:$AB,"Present")&gt;0,"7th Day OT","OFF"), IF(COUNTIFS('DWD RAW File'!$E:$E,$B1209,'DWD RAW File'!$AB:$AB,"Present")&gt;0, "P", IF(COUNTIFS('DWD RAW File'!$E:$E,$B1209,'DWD RAW File'!$AB:$AB,"Not Present",'DWD RAW File'!$AK:$AK,"&lt;&gt;")&gt;0, _xlfn.XLOOKUP($B1209,'DWD RAW File'!$E:$E,'DWD RAW File'!$AK:$AK,""), IF(COUNTIFS('DWD RAW File'!$E:$E,$B1209,'DWD RAW File'!$AB:$AB,"Not Present",'DWD RAW File'!$AL:$AL,"&lt;&gt;")&gt;0, _xlfn.XLOOKUP($B1209,'DWD RAW File'!$E:$E,'DWD RAW File'!$AL:$AL,""), "AB")))))</f>
        <v>P</v>
      </c>
      <c r="U1209" s="97"/>
      <c r="V1209" s="51">
        <v>45589</v>
      </c>
      <c r="W1209" s="49" t="s">
        <v>68</v>
      </c>
      <c r="X1209" s="121" t="str">
        <f>VLOOKUP(Table1[[#This Row],[Psoft No]],[2]Roster_1788384531598!$E$1:$AU$1334,28,0)</f>
        <v>Monday</v>
      </c>
      <c r="Y1209" s="121" t="b">
        <f>Table1[[#This Row],[Column1]]=Table1[[#This Row],[OFF1]]</f>
        <v>1</v>
      </c>
    </row>
    <row r="1210" spans="1:25" ht="13" hidden="1" customHeight="1">
      <c r="A1210" s="11">
        <v>1205</v>
      </c>
      <c r="B1210" s="47">
        <v>205276097</v>
      </c>
      <c r="C1210" s="87" t="s">
        <v>1379</v>
      </c>
      <c r="D1210" s="11" t="s">
        <v>1380</v>
      </c>
      <c r="E1210" s="48" t="s">
        <v>31</v>
      </c>
      <c r="F1210" s="48" t="s">
        <v>74</v>
      </c>
      <c r="G1210" s="11" t="s">
        <v>65</v>
      </c>
      <c r="H1210" s="11" t="s">
        <v>1317</v>
      </c>
      <c r="I1210" s="11">
        <v>1181</v>
      </c>
      <c r="J1210" s="49" t="str">
        <f>VLOOKUP(Table1[[#This Row],[Psoft No]],[1]Roster!$C$1:$AJ$1369,9,0)</f>
        <v>Night Shift</v>
      </c>
      <c r="K1210" s="49" t="s">
        <v>76</v>
      </c>
      <c r="L1210" s="49" t="str">
        <f>VLOOKUP(Table1[[#This Row],[Psoft No]],[1]Roster!$C$1:$AJ$1369,11,0)</f>
        <v>Tuesday</v>
      </c>
      <c r="M1210" s="49" t="str">
        <f>VLOOKUP(Table1[[#This Row],[Psoft No]],[1]Roster!$C$1:$AJ$1369,12,0)</f>
        <v>Wednesday</v>
      </c>
      <c r="N1210" s="48" t="s">
        <v>89</v>
      </c>
      <c r="O1210" s="49" t="s">
        <v>68</v>
      </c>
      <c r="P1210" s="11" t="s">
        <v>80</v>
      </c>
      <c r="Q1210" s="11" t="s">
        <v>90</v>
      </c>
      <c r="R1210" s="11" t="s">
        <v>2654</v>
      </c>
      <c r="S1210" s="11" t="s">
        <v>2655</v>
      </c>
      <c r="T1210" s="126" t="str">
        <f>IF(COUNTIFS('DWD RAW File'!$E:$E,$B1210,'DWD RAW File'!$AF:$AF,$C$1)&gt;0, IF(COUNTIFS('DWD RAW File'!$E:$E,$B1210,'DWD RAW File'!$AF:$AF,$C$1,'DWD RAW File'!$AB:$AB,"Present")&gt;0,"6th Day OT","OFF"), IF(COUNTIFS('DWD RAW File'!$E:$E,$B1210,'DWD RAW File'!$AG:$AG,$C$1)&gt;0, IF(COUNTIFS('DWD RAW File'!$E:$E,$B1210,'DWD RAW File'!$AG:$AG,$C$1,'DWD RAW File'!$AB:$AB,"Present")&gt;0,"7th Day OT","OFF"), IF(COUNTIFS('DWD RAW File'!$E:$E,$B1210,'DWD RAW File'!$AB:$AB,"Present")&gt;0, "P", IF(COUNTIFS('DWD RAW File'!$E:$E,$B1210,'DWD RAW File'!$AB:$AB,"Not Present",'DWD RAW File'!$AK:$AK,"&lt;&gt;")&gt;0, _xlfn.XLOOKUP($B1210,'DWD RAW File'!$E:$E,'DWD RAW File'!$AK:$AK,""), IF(COUNTIFS('DWD RAW File'!$E:$E,$B1210,'DWD RAW File'!$AB:$AB,"Not Present",'DWD RAW File'!$AL:$AL,"&lt;&gt;")&gt;0, _xlfn.XLOOKUP($B1210,'DWD RAW File'!$E:$E,'DWD RAW File'!$AL:$AL,""), "AB")))))</f>
        <v>OFF</v>
      </c>
      <c r="U1210" s="97"/>
      <c r="V1210" s="51">
        <v>45796</v>
      </c>
      <c r="W1210" s="49" t="s">
        <v>68</v>
      </c>
      <c r="X1210" s="121" t="str">
        <f>VLOOKUP(Table1[[#This Row],[Psoft No]],[2]Roster_1788384531598!$E$1:$AU$1334,28,0)</f>
        <v>Tuesday</v>
      </c>
      <c r="Y1210" s="121" t="b">
        <f>Table1[[#This Row],[Column1]]=Table1[[#This Row],[OFF1]]</f>
        <v>1</v>
      </c>
    </row>
    <row r="1211" spans="1:25" ht="13" hidden="1" customHeight="1">
      <c r="A1211" s="11">
        <v>1206</v>
      </c>
      <c r="B1211" s="47">
        <v>206958286</v>
      </c>
      <c r="C1211" s="87" t="s">
        <v>2063</v>
      </c>
      <c r="D1211" s="11" t="s">
        <v>1992</v>
      </c>
      <c r="E1211" s="48" t="s">
        <v>31</v>
      </c>
      <c r="F1211" s="48" t="s">
        <v>74</v>
      </c>
      <c r="G1211" s="11" t="s">
        <v>65</v>
      </c>
      <c r="H1211" s="11" t="s">
        <v>1317</v>
      </c>
      <c r="I1211" s="11">
        <v>1299</v>
      </c>
      <c r="J1211" s="49" t="str">
        <f>VLOOKUP(Table1[[#This Row],[Psoft No]],[1]Roster!$C$1:$AJ$1369,9,0)</f>
        <v>Day Shift</v>
      </c>
      <c r="K1211" s="49" t="s">
        <v>76</v>
      </c>
      <c r="L1211" s="49" t="str">
        <f>VLOOKUP(Table1[[#This Row],[Psoft No]],[1]Roster!$C$1:$AJ$1369,11,0)</f>
        <v>Saturday</v>
      </c>
      <c r="M1211" s="49" t="str">
        <f>VLOOKUP(Table1[[#This Row],[Psoft No]],[1]Roster!$C$1:$AJ$1369,12,0)</f>
        <v>Sunday</v>
      </c>
      <c r="N1211" s="49" t="s">
        <v>89</v>
      </c>
      <c r="O1211" s="49" t="s">
        <v>68</v>
      </c>
      <c r="P1211" s="11" t="s">
        <v>80</v>
      </c>
      <c r="Q1211" s="11" t="s">
        <v>96</v>
      </c>
      <c r="R1211" s="11" t="s">
        <v>1321</v>
      </c>
      <c r="S1211" s="11" t="s">
        <v>1322</v>
      </c>
      <c r="T1211" s="126" t="str">
        <f>IF(COUNTIFS('DWD RAW File'!$E:$E,$B1211,'DWD RAW File'!$AF:$AF,$C$1)&gt;0, IF(COUNTIFS('DWD RAW File'!$E:$E,$B1211,'DWD RAW File'!$AF:$AF,$C$1,'DWD RAW File'!$AB:$AB,"Present")&gt;0,"6th Day OT","OFF"), IF(COUNTIFS('DWD RAW File'!$E:$E,$B1211,'DWD RAW File'!$AG:$AG,$C$1)&gt;0, IF(COUNTIFS('DWD RAW File'!$E:$E,$B1211,'DWD RAW File'!$AG:$AG,$C$1,'DWD RAW File'!$AB:$AB,"Present")&gt;0,"7th Day OT","OFF"), IF(COUNTIFS('DWD RAW File'!$E:$E,$B1211,'DWD RAW File'!$AB:$AB,"Present")&gt;0, "P", IF(COUNTIFS('DWD RAW File'!$E:$E,$B1211,'DWD RAW File'!$AB:$AB,"Not Present",'DWD RAW File'!$AK:$AK,"&lt;&gt;")&gt;0, _xlfn.XLOOKUP($B1211,'DWD RAW File'!$E:$E,'DWD RAW File'!$AK:$AK,""), IF(COUNTIFS('DWD RAW File'!$E:$E,$B1211,'DWD RAW File'!$AB:$AB,"Not Present",'DWD RAW File'!$AL:$AL,"&lt;&gt;")&gt;0, _xlfn.XLOOKUP($B1211,'DWD RAW File'!$E:$E,'DWD RAW File'!$AL:$AL,""), "AB")))))</f>
        <v>P</v>
      </c>
      <c r="U1211" s="97"/>
      <c r="V1211" s="51">
        <v>46048</v>
      </c>
      <c r="W1211" s="49" t="s">
        <v>68</v>
      </c>
      <c r="X1211" s="121" t="str">
        <f>VLOOKUP(Table1[[#This Row],[Psoft No]],[2]Roster_1788384531598!$E$1:$AU$1334,28,0)</f>
        <v>Saturday</v>
      </c>
      <c r="Y1211" s="121" t="b">
        <f>Table1[[#This Row],[Column1]]=Table1[[#This Row],[OFF1]]</f>
        <v>1</v>
      </c>
    </row>
    <row r="1212" spans="1:25" ht="13" hidden="1" customHeight="1">
      <c r="A1212" s="11">
        <v>1207</v>
      </c>
      <c r="B1212" s="47">
        <v>201635982</v>
      </c>
      <c r="C1212" s="87" t="s">
        <v>1381</v>
      </c>
      <c r="D1212" s="11" t="s">
        <v>1382</v>
      </c>
      <c r="E1212" s="48" t="s">
        <v>31</v>
      </c>
      <c r="F1212" s="48" t="s">
        <v>74</v>
      </c>
      <c r="G1212" s="11" t="s">
        <v>65</v>
      </c>
      <c r="H1212" s="11" t="s">
        <v>1317</v>
      </c>
      <c r="I1212" s="11">
        <v>1181</v>
      </c>
      <c r="J1212" s="49" t="str">
        <f>VLOOKUP(Table1[[#This Row],[Psoft No]],[1]Roster!$C$1:$AJ$1369,9,0)</f>
        <v>Day Shift</v>
      </c>
      <c r="K1212" s="49" t="s">
        <v>76</v>
      </c>
      <c r="L1212" s="49" t="str">
        <f>VLOOKUP(Table1[[#This Row],[Psoft No]],[1]Roster!$C$1:$AJ$1369,11,0)</f>
        <v>Tuesday</v>
      </c>
      <c r="M1212" s="49" t="str">
        <f>VLOOKUP(Table1[[#This Row],[Psoft No]],[1]Roster!$C$1:$AJ$1369,12,0)</f>
        <v>Wednesday</v>
      </c>
      <c r="N1212" s="48" t="s">
        <v>79</v>
      </c>
      <c r="O1212" s="49" t="s">
        <v>68</v>
      </c>
      <c r="P1212" s="11" t="s">
        <v>80</v>
      </c>
      <c r="Q1212" s="11" t="s">
        <v>81</v>
      </c>
      <c r="R1212" s="11" t="s">
        <v>1321</v>
      </c>
      <c r="S1212" s="11" t="s">
        <v>1322</v>
      </c>
      <c r="T1212" s="126" t="str">
        <f>IF(COUNTIFS('DWD RAW File'!$E:$E,$B1212,'DWD RAW File'!$AF:$AF,$C$1)&gt;0, IF(COUNTIFS('DWD RAW File'!$E:$E,$B1212,'DWD RAW File'!$AF:$AF,$C$1,'DWD RAW File'!$AB:$AB,"Present")&gt;0,"6th Day OT","OFF"), IF(COUNTIFS('DWD RAW File'!$E:$E,$B1212,'DWD RAW File'!$AG:$AG,$C$1)&gt;0, IF(COUNTIFS('DWD RAW File'!$E:$E,$B1212,'DWD RAW File'!$AG:$AG,$C$1,'DWD RAW File'!$AB:$AB,"Present")&gt;0,"7th Day OT","OFF"), IF(COUNTIFS('DWD RAW File'!$E:$E,$B1212,'DWD RAW File'!$AB:$AB,"Present")&gt;0, "P", IF(COUNTIFS('DWD RAW File'!$E:$E,$B1212,'DWD RAW File'!$AB:$AB,"Not Present",'DWD RAW File'!$AK:$AK,"&lt;&gt;")&gt;0, _xlfn.XLOOKUP($B1212,'DWD RAW File'!$E:$E,'DWD RAW File'!$AK:$AK,""), IF(COUNTIFS('DWD RAW File'!$E:$E,$B1212,'DWD RAW File'!$AB:$AB,"Not Present",'DWD RAW File'!$AL:$AL,"&lt;&gt;")&gt;0, _xlfn.XLOOKUP($B1212,'DWD RAW File'!$E:$E,'DWD RAW File'!$AL:$AL,""), "AB")))))</f>
        <v>OFF</v>
      </c>
      <c r="U1212" s="97"/>
      <c r="V1212" s="51">
        <v>45530</v>
      </c>
      <c r="W1212" s="49" t="s">
        <v>68</v>
      </c>
      <c r="X1212" s="121" t="str">
        <f>VLOOKUP(Table1[[#This Row],[Psoft No]],[2]Roster_1788384531598!$E$1:$AU$1334,28,0)</f>
        <v>Tuesday</v>
      </c>
      <c r="Y1212" s="121" t="b">
        <f>Table1[[#This Row],[Column1]]=Table1[[#This Row],[OFF1]]</f>
        <v>1</v>
      </c>
    </row>
    <row r="1213" spans="1:25" ht="13" hidden="1" customHeight="1">
      <c r="A1213" s="11">
        <v>1208</v>
      </c>
      <c r="B1213" s="47">
        <v>206957733</v>
      </c>
      <c r="C1213" s="87" t="s">
        <v>2113</v>
      </c>
      <c r="D1213" s="11" t="s">
        <v>2114</v>
      </c>
      <c r="E1213" s="100" t="s">
        <v>31</v>
      </c>
      <c r="F1213" s="48" t="s">
        <v>74</v>
      </c>
      <c r="G1213" s="11" t="s">
        <v>65</v>
      </c>
      <c r="H1213" s="11" t="s">
        <v>1317</v>
      </c>
      <c r="I1213" s="11">
        <v>1181</v>
      </c>
      <c r="J1213" s="49" t="str">
        <f>VLOOKUP(Table1[[#This Row],[Psoft No]],[1]Roster!$C$1:$AJ$1369,9,0)</f>
        <v>Night Shift</v>
      </c>
      <c r="K1213" s="49" t="s">
        <v>76</v>
      </c>
      <c r="L1213" s="49" t="str">
        <f>VLOOKUP(Table1[[#This Row],[Psoft No]],[1]Roster!$C$1:$AJ$1369,11,0)</f>
        <v>Saturday</v>
      </c>
      <c r="M1213" s="49" t="str">
        <f>VLOOKUP(Table1[[#This Row],[Psoft No]],[1]Roster!$C$1:$AJ$1369,12,0)</f>
        <v>Sunday</v>
      </c>
      <c r="N1213" s="49" t="s">
        <v>89</v>
      </c>
      <c r="O1213" s="49" t="s">
        <v>68</v>
      </c>
      <c r="P1213" s="49" t="s">
        <v>80</v>
      </c>
      <c r="Q1213" s="49" t="s">
        <v>96</v>
      </c>
      <c r="R1213" s="11" t="s">
        <v>2654</v>
      </c>
      <c r="S1213" s="49" t="s">
        <v>2655</v>
      </c>
      <c r="T1213" s="126" t="str">
        <f>IF(COUNTIFS('DWD RAW File'!$E:$E,$B1213,'DWD RAW File'!$AF:$AF,$C$1)&gt;0, IF(COUNTIFS('DWD RAW File'!$E:$E,$B1213,'DWD RAW File'!$AF:$AF,$C$1,'DWD RAW File'!$AB:$AB,"Present")&gt;0,"6th Day OT","OFF"), IF(COUNTIFS('DWD RAW File'!$E:$E,$B1213,'DWD RAW File'!$AG:$AG,$C$1)&gt;0, IF(COUNTIFS('DWD RAW File'!$E:$E,$B1213,'DWD RAW File'!$AG:$AG,$C$1,'DWD RAW File'!$AB:$AB,"Present")&gt;0,"7th Day OT","OFF"), IF(COUNTIFS('DWD RAW File'!$E:$E,$B1213,'DWD RAW File'!$AB:$AB,"Present")&gt;0, "P", IF(COUNTIFS('DWD RAW File'!$E:$E,$B1213,'DWD RAW File'!$AB:$AB,"Not Present",'DWD RAW File'!$AK:$AK,"&lt;&gt;")&gt;0, _xlfn.XLOOKUP($B1213,'DWD RAW File'!$E:$E,'DWD RAW File'!$AK:$AK,""), IF(COUNTIFS('DWD RAW File'!$E:$E,$B1213,'DWD RAW File'!$AB:$AB,"Not Present",'DWD RAW File'!$AL:$AL,"&lt;&gt;")&gt;0, _xlfn.XLOOKUP($B1213,'DWD RAW File'!$E:$E,'DWD RAW File'!$AL:$AL,""), "AB")))))</f>
        <v>P</v>
      </c>
      <c r="U1213" s="97"/>
      <c r="V1213" s="51">
        <v>46048</v>
      </c>
      <c r="W1213" s="49" t="s">
        <v>68</v>
      </c>
      <c r="X1213" s="121" t="str">
        <f>VLOOKUP(Table1[[#This Row],[Psoft No]],[2]Roster_1788384531598!$E$1:$AU$1334,28,0)</f>
        <v>Saturday</v>
      </c>
      <c r="Y1213" s="121" t="b">
        <f>Table1[[#This Row],[Column1]]=Table1[[#This Row],[OFF1]]</f>
        <v>1</v>
      </c>
    </row>
    <row r="1214" spans="1:25" ht="13" hidden="1" customHeight="1">
      <c r="A1214" s="11">
        <v>1209</v>
      </c>
      <c r="B1214" s="47">
        <v>206368538</v>
      </c>
      <c r="C1214" s="87" t="s">
        <v>1668</v>
      </c>
      <c r="D1214" s="11" t="s">
        <v>1669</v>
      </c>
      <c r="E1214" s="48" t="s">
        <v>31</v>
      </c>
      <c r="F1214" s="48" t="s">
        <v>74</v>
      </c>
      <c r="G1214" s="11" t="s">
        <v>65</v>
      </c>
      <c r="H1214" s="11" t="s">
        <v>1317</v>
      </c>
      <c r="I1214" s="11">
        <v>1181</v>
      </c>
      <c r="J1214" s="49" t="str">
        <f>VLOOKUP(Table1[[#This Row],[Psoft No]],[1]Roster!$C$1:$AJ$1369,9,0)</f>
        <v>Night Shift</v>
      </c>
      <c r="K1214" s="49" t="s">
        <v>76</v>
      </c>
      <c r="L1214" s="49" t="str">
        <f>VLOOKUP(Table1[[#This Row],[Psoft No]],[1]Roster!$C$1:$AJ$1369,11,0)</f>
        <v>Saturday</v>
      </c>
      <c r="M1214" s="49" t="str">
        <f>VLOOKUP(Table1[[#This Row],[Psoft No]],[1]Roster!$C$1:$AJ$1369,12,0)</f>
        <v>Sunday</v>
      </c>
      <c r="N1214" s="49" t="s">
        <v>89</v>
      </c>
      <c r="O1214" s="49" t="s">
        <v>68</v>
      </c>
      <c r="P1214" s="11" t="s">
        <v>80</v>
      </c>
      <c r="Q1214" s="11" t="s">
        <v>96</v>
      </c>
      <c r="R1214" s="11" t="s">
        <v>2654</v>
      </c>
      <c r="S1214" s="11" t="s">
        <v>2655</v>
      </c>
      <c r="T1214" s="126" t="str">
        <f>IF(COUNTIFS('DWD RAW File'!$E:$E,$B1214,'DWD RAW File'!$AF:$AF,$C$1)&gt;0, IF(COUNTIFS('DWD RAW File'!$E:$E,$B1214,'DWD RAW File'!$AF:$AF,$C$1,'DWD RAW File'!$AB:$AB,"Present")&gt;0,"6th Day OT","OFF"), IF(COUNTIFS('DWD RAW File'!$E:$E,$B1214,'DWD RAW File'!$AG:$AG,$C$1)&gt;0, IF(COUNTIFS('DWD RAW File'!$E:$E,$B1214,'DWD RAW File'!$AG:$AG,$C$1,'DWD RAW File'!$AB:$AB,"Present")&gt;0,"7th Day OT","OFF"), IF(COUNTIFS('DWD RAW File'!$E:$E,$B1214,'DWD RAW File'!$AB:$AB,"Present")&gt;0, "P", IF(COUNTIFS('DWD RAW File'!$E:$E,$B1214,'DWD RAW File'!$AB:$AB,"Not Present",'DWD RAW File'!$AK:$AK,"&lt;&gt;")&gt;0, _xlfn.XLOOKUP($B1214,'DWD RAW File'!$E:$E,'DWD RAW File'!$AK:$AK,""), IF(COUNTIFS('DWD RAW File'!$E:$E,$B1214,'DWD RAW File'!$AB:$AB,"Not Present",'DWD RAW File'!$AL:$AL,"&lt;&gt;")&gt;0, _xlfn.XLOOKUP($B1214,'DWD RAW File'!$E:$E,'DWD RAW File'!$AL:$AL,""), "AB")))))</f>
        <v>P</v>
      </c>
      <c r="U1214" s="97"/>
      <c r="V1214" s="51">
        <v>45957</v>
      </c>
      <c r="W1214" s="49" t="s">
        <v>68</v>
      </c>
      <c r="X1214" s="121" t="str">
        <f>VLOOKUP(Table1[[#This Row],[Psoft No]],[2]Roster_1788384531598!$E$1:$AU$1334,28,0)</f>
        <v>Saturday</v>
      </c>
      <c r="Y1214" s="121" t="b">
        <f>Table1[[#This Row],[Column1]]=Table1[[#This Row],[OFF1]]</f>
        <v>1</v>
      </c>
    </row>
    <row r="1215" spans="1:25" ht="13" hidden="1" customHeight="1">
      <c r="A1215" s="11">
        <v>1210</v>
      </c>
      <c r="B1215" s="47">
        <v>203635498</v>
      </c>
      <c r="C1215" s="87" t="s">
        <v>1383</v>
      </c>
      <c r="D1215" s="11" t="s">
        <v>1384</v>
      </c>
      <c r="E1215" s="48" t="s">
        <v>31</v>
      </c>
      <c r="F1215" s="48" t="s">
        <v>74</v>
      </c>
      <c r="G1215" s="11" t="s">
        <v>65</v>
      </c>
      <c r="H1215" s="11" t="s">
        <v>1317</v>
      </c>
      <c r="I1215" s="11">
        <v>1181</v>
      </c>
      <c r="J1215" s="49" t="str">
        <f>VLOOKUP(Table1[[#This Row],[Psoft No]],[1]Roster!$C$1:$AJ$1369,9,0)</f>
        <v>Night Shift</v>
      </c>
      <c r="K1215" s="49" t="s">
        <v>76</v>
      </c>
      <c r="L1215" s="49" t="str">
        <f>VLOOKUP(Table1[[#This Row],[Psoft No]],[1]Roster!$C$1:$AJ$1369,11,0)</f>
        <v>Thursday</v>
      </c>
      <c r="M1215" s="49" t="str">
        <f>VLOOKUP(Table1[[#This Row],[Psoft No]],[1]Roster!$C$1:$AJ$1369,12,0)</f>
        <v>Friday</v>
      </c>
      <c r="N1215" s="48" t="s">
        <v>79</v>
      </c>
      <c r="O1215" s="49" t="s">
        <v>68</v>
      </c>
      <c r="P1215" s="11" t="s">
        <v>80</v>
      </c>
      <c r="Q1215" s="11" t="s">
        <v>81</v>
      </c>
      <c r="R1215" s="11" t="s">
        <v>2654</v>
      </c>
      <c r="S1215" s="11" t="s">
        <v>2655</v>
      </c>
      <c r="T1215" s="126" t="str">
        <f>IF(COUNTIFS('DWD RAW File'!$E:$E,$B1215,'DWD RAW File'!$AF:$AF,$C$1)&gt;0, IF(COUNTIFS('DWD RAW File'!$E:$E,$B1215,'DWD RAW File'!$AF:$AF,$C$1,'DWD RAW File'!$AB:$AB,"Present")&gt;0,"6th Day OT","OFF"), IF(COUNTIFS('DWD RAW File'!$E:$E,$B1215,'DWD RAW File'!$AG:$AG,$C$1)&gt;0, IF(COUNTIFS('DWD RAW File'!$E:$E,$B1215,'DWD RAW File'!$AG:$AG,$C$1,'DWD RAW File'!$AB:$AB,"Present")&gt;0,"7th Day OT","OFF"), IF(COUNTIFS('DWD RAW File'!$E:$E,$B1215,'DWD RAW File'!$AB:$AB,"Present")&gt;0, "P", IF(COUNTIFS('DWD RAW File'!$E:$E,$B1215,'DWD RAW File'!$AB:$AB,"Not Present",'DWD RAW File'!$AK:$AK,"&lt;&gt;")&gt;0, _xlfn.XLOOKUP($B1215,'DWD RAW File'!$E:$E,'DWD RAW File'!$AK:$AK,""), IF(COUNTIFS('DWD RAW File'!$E:$E,$B1215,'DWD RAW File'!$AB:$AB,"Not Present",'DWD RAW File'!$AL:$AL,"&lt;&gt;")&gt;0, _xlfn.XLOOKUP($B1215,'DWD RAW File'!$E:$E,'DWD RAW File'!$AL:$AL,""), "AB")))))</f>
        <v>P</v>
      </c>
      <c r="U1215" s="97"/>
      <c r="V1215" s="51">
        <v>45481</v>
      </c>
      <c r="W1215" s="49" t="s">
        <v>68</v>
      </c>
      <c r="X1215" s="121" t="str">
        <f>VLOOKUP(Table1[[#This Row],[Psoft No]],[2]Roster_1788384531598!$E$1:$AU$1334,28,0)</f>
        <v>Thursday</v>
      </c>
      <c r="Y1215" s="121" t="b">
        <f>Table1[[#This Row],[Column1]]=Table1[[#This Row],[OFF1]]</f>
        <v>1</v>
      </c>
    </row>
    <row r="1216" spans="1:25" ht="13" hidden="1" customHeight="1">
      <c r="A1216" s="11">
        <v>1211</v>
      </c>
      <c r="B1216" s="47">
        <v>205845548</v>
      </c>
      <c r="C1216" s="87" t="s">
        <v>1385</v>
      </c>
      <c r="D1216" s="11" t="s">
        <v>1386</v>
      </c>
      <c r="E1216" s="48" t="s">
        <v>31</v>
      </c>
      <c r="F1216" s="48" t="s">
        <v>74</v>
      </c>
      <c r="G1216" s="11" t="s">
        <v>65</v>
      </c>
      <c r="H1216" s="11" t="s">
        <v>1317</v>
      </c>
      <c r="I1216" s="11">
        <v>1181</v>
      </c>
      <c r="J1216" s="49" t="str">
        <f>VLOOKUP(Table1[[#This Row],[Psoft No]],[1]Roster!$C$1:$AJ$1369,9,0)</f>
        <v>Night Shift</v>
      </c>
      <c r="K1216" s="49" t="s">
        <v>76</v>
      </c>
      <c r="L1216" s="49" t="str">
        <f>VLOOKUP(Table1[[#This Row],[Psoft No]],[1]Roster!$C$1:$AJ$1369,11,0)</f>
        <v>Monday</v>
      </c>
      <c r="M1216" s="49" t="str">
        <f>VLOOKUP(Table1[[#This Row],[Psoft No]],[1]Roster!$C$1:$AJ$1369,12,0)</f>
        <v>Tuesday</v>
      </c>
      <c r="N1216" s="49" t="s">
        <v>89</v>
      </c>
      <c r="O1216" s="49" t="s">
        <v>68</v>
      </c>
      <c r="P1216" s="11" t="s">
        <v>80</v>
      </c>
      <c r="Q1216" s="11" t="s">
        <v>90</v>
      </c>
      <c r="R1216" s="11" t="s">
        <v>2654</v>
      </c>
      <c r="S1216" s="11" t="s">
        <v>2655</v>
      </c>
      <c r="T1216" s="126" t="str">
        <f>IF(COUNTIFS('DWD RAW File'!$E:$E,$B1216,'DWD RAW File'!$AF:$AF,$C$1)&gt;0, IF(COUNTIFS('DWD RAW File'!$E:$E,$B1216,'DWD RAW File'!$AF:$AF,$C$1,'DWD RAW File'!$AB:$AB,"Present")&gt;0,"6th Day OT","OFF"), IF(COUNTIFS('DWD RAW File'!$E:$E,$B1216,'DWD RAW File'!$AG:$AG,$C$1)&gt;0, IF(COUNTIFS('DWD RAW File'!$E:$E,$B1216,'DWD RAW File'!$AG:$AG,$C$1,'DWD RAW File'!$AB:$AB,"Present")&gt;0,"7th Day OT","OFF"), IF(COUNTIFS('DWD RAW File'!$E:$E,$B1216,'DWD RAW File'!$AB:$AB,"Present")&gt;0, "P", IF(COUNTIFS('DWD RAW File'!$E:$E,$B1216,'DWD RAW File'!$AB:$AB,"Not Present",'DWD RAW File'!$AK:$AK,"&lt;&gt;")&gt;0, _xlfn.XLOOKUP($B1216,'DWD RAW File'!$E:$E,'DWD RAW File'!$AK:$AK,""), IF(COUNTIFS('DWD RAW File'!$E:$E,$B1216,'DWD RAW File'!$AB:$AB,"Not Present",'DWD RAW File'!$AL:$AL,"&lt;&gt;")&gt;0, _xlfn.XLOOKUP($B1216,'DWD RAW File'!$E:$E,'DWD RAW File'!$AL:$AL,""), "AB")))))</f>
        <v>P</v>
      </c>
      <c r="U1216" s="97"/>
      <c r="V1216" s="51">
        <v>45894</v>
      </c>
      <c r="W1216" s="49" t="s">
        <v>68</v>
      </c>
      <c r="X1216" s="121" t="str">
        <f>VLOOKUP(Table1[[#This Row],[Psoft No]],[2]Roster_1788384531598!$E$1:$AU$1334,28,0)</f>
        <v>Monday</v>
      </c>
      <c r="Y1216" s="121" t="b">
        <f>Table1[[#This Row],[Column1]]=Table1[[#This Row],[OFF1]]</f>
        <v>1</v>
      </c>
    </row>
    <row r="1217" spans="1:25" ht="13" hidden="1" customHeight="1">
      <c r="A1217" s="11">
        <v>1212</v>
      </c>
      <c r="B1217" s="47">
        <v>206348029</v>
      </c>
      <c r="C1217" s="87" t="s">
        <v>1670</v>
      </c>
      <c r="D1217" s="11" t="s">
        <v>1671</v>
      </c>
      <c r="E1217" s="48" t="s">
        <v>31</v>
      </c>
      <c r="F1217" s="48" t="s">
        <v>74</v>
      </c>
      <c r="G1217" s="11" t="s">
        <v>65</v>
      </c>
      <c r="H1217" s="11" t="s">
        <v>1317</v>
      </c>
      <c r="I1217" s="11">
        <v>1181</v>
      </c>
      <c r="J1217" s="49" t="str">
        <f>VLOOKUP(Table1[[#This Row],[Psoft No]],[1]Roster!$C$1:$AJ$1369,9,0)</f>
        <v>Night Shift</v>
      </c>
      <c r="K1217" s="49" t="s">
        <v>76</v>
      </c>
      <c r="L1217" s="49" t="str">
        <f>VLOOKUP(Table1[[#This Row],[Psoft No]],[1]Roster!$C$1:$AJ$1369,11,0)</f>
        <v>Saturday</v>
      </c>
      <c r="M1217" s="49" t="str">
        <f>VLOOKUP(Table1[[#This Row],[Psoft No]],[1]Roster!$C$1:$AJ$1369,12,0)</f>
        <v>Sunday</v>
      </c>
      <c r="N1217" s="49" t="s">
        <v>89</v>
      </c>
      <c r="O1217" s="49" t="s">
        <v>68</v>
      </c>
      <c r="P1217" s="11" t="s">
        <v>80</v>
      </c>
      <c r="Q1217" s="11" t="s">
        <v>90</v>
      </c>
      <c r="R1217" s="11" t="s">
        <v>2654</v>
      </c>
      <c r="S1217" s="11" t="s">
        <v>2655</v>
      </c>
      <c r="T1217" s="126" t="str">
        <f>IF(COUNTIFS('DWD RAW File'!$E:$E,$B1217,'DWD RAW File'!$AF:$AF,$C$1)&gt;0, IF(COUNTIFS('DWD RAW File'!$E:$E,$B1217,'DWD RAW File'!$AF:$AF,$C$1,'DWD RAW File'!$AB:$AB,"Present")&gt;0,"6th Day OT","OFF"), IF(COUNTIFS('DWD RAW File'!$E:$E,$B1217,'DWD RAW File'!$AG:$AG,$C$1)&gt;0, IF(COUNTIFS('DWD RAW File'!$E:$E,$B1217,'DWD RAW File'!$AG:$AG,$C$1,'DWD RAW File'!$AB:$AB,"Present")&gt;0,"7th Day OT","OFF"), IF(COUNTIFS('DWD RAW File'!$E:$E,$B1217,'DWD RAW File'!$AB:$AB,"Present")&gt;0, "P", IF(COUNTIFS('DWD RAW File'!$E:$E,$B1217,'DWD RAW File'!$AB:$AB,"Not Present",'DWD RAW File'!$AK:$AK,"&lt;&gt;")&gt;0, _xlfn.XLOOKUP($B1217,'DWD RAW File'!$E:$E,'DWD RAW File'!$AK:$AK,""), IF(COUNTIFS('DWD RAW File'!$E:$E,$B1217,'DWD RAW File'!$AB:$AB,"Not Present",'DWD RAW File'!$AL:$AL,"&lt;&gt;")&gt;0, _xlfn.XLOOKUP($B1217,'DWD RAW File'!$E:$E,'DWD RAW File'!$AL:$AL,""), "AB")))))</f>
        <v>P</v>
      </c>
      <c r="U1217" s="97"/>
      <c r="V1217" s="51">
        <v>45957</v>
      </c>
      <c r="W1217" s="49" t="s">
        <v>68</v>
      </c>
      <c r="X1217" s="121" t="str">
        <f>VLOOKUP(Table1[[#This Row],[Psoft No]],[2]Roster_1788384531598!$E$1:$AU$1334,28,0)</f>
        <v>Saturday</v>
      </c>
      <c r="Y1217" s="121" t="b">
        <f>Table1[[#This Row],[Column1]]=Table1[[#This Row],[OFF1]]</f>
        <v>1</v>
      </c>
    </row>
    <row r="1218" spans="1:25" ht="13" hidden="1" customHeight="1">
      <c r="A1218" s="11">
        <v>1213</v>
      </c>
      <c r="B1218" s="47">
        <v>206958064</v>
      </c>
      <c r="C1218" s="87" t="s">
        <v>2115</v>
      </c>
      <c r="D1218" s="11" t="s">
        <v>2116</v>
      </c>
      <c r="E1218" s="100" t="s">
        <v>31</v>
      </c>
      <c r="F1218" s="48" t="s">
        <v>74</v>
      </c>
      <c r="G1218" s="11" t="s">
        <v>65</v>
      </c>
      <c r="H1218" s="11" t="s">
        <v>1317</v>
      </c>
      <c r="I1218" s="11">
        <v>1181</v>
      </c>
      <c r="J1218" s="49" t="str">
        <f>VLOOKUP(Table1[[#This Row],[Psoft No]],[1]Roster!$C$1:$AJ$1369,9,0)</f>
        <v>Night Shift</v>
      </c>
      <c r="K1218" s="49" t="s">
        <v>76</v>
      </c>
      <c r="L1218" s="49" t="str">
        <f>VLOOKUP(Table1[[#This Row],[Psoft No]],[1]Roster!$C$1:$AJ$1369,11,0)</f>
        <v>Saturday</v>
      </c>
      <c r="M1218" s="49" t="str">
        <f>VLOOKUP(Table1[[#This Row],[Psoft No]],[1]Roster!$C$1:$AJ$1369,12,0)</f>
        <v>Sunday</v>
      </c>
      <c r="N1218" s="49" t="s">
        <v>89</v>
      </c>
      <c r="O1218" s="49" t="s">
        <v>68</v>
      </c>
      <c r="P1218" s="49" t="s">
        <v>80</v>
      </c>
      <c r="Q1218" s="49" t="s">
        <v>96</v>
      </c>
      <c r="R1218" s="11" t="s">
        <v>2654</v>
      </c>
      <c r="S1218" s="49" t="s">
        <v>2655</v>
      </c>
      <c r="T1218" s="126" t="str">
        <f>IF(COUNTIFS('DWD RAW File'!$E:$E,$B1218,'DWD RAW File'!$AF:$AF,$C$1)&gt;0, IF(COUNTIFS('DWD RAW File'!$E:$E,$B1218,'DWD RAW File'!$AF:$AF,$C$1,'DWD RAW File'!$AB:$AB,"Present")&gt;0,"6th Day OT","OFF"), IF(COUNTIFS('DWD RAW File'!$E:$E,$B1218,'DWD RAW File'!$AG:$AG,$C$1)&gt;0, IF(COUNTIFS('DWD RAW File'!$E:$E,$B1218,'DWD RAW File'!$AG:$AG,$C$1,'DWD RAW File'!$AB:$AB,"Present")&gt;0,"7th Day OT","OFF"), IF(COUNTIFS('DWD RAW File'!$E:$E,$B1218,'DWD RAW File'!$AB:$AB,"Present")&gt;0, "P", IF(COUNTIFS('DWD RAW File'!$E:$E,$B1218,'DWD RAW File'!$AB:$AB,"Not Present",'DWD RAW File'!$AK:$AK,"&lt;&gt;")&gt;0, _xlfn.XLOOKUP($B1218,'DWD RAW File'!$E:$E,'DWD RAW File'!$AK:$AK,""), IF(COUNTIFS('DWD RAW File'!$E:$E,$B1218,'DWD RAW File'!$AB:$AB,"Not Present",'DWD RAW File'!$AL:$AL,"&lt;&gt;")&gt;0, _xlfn.XLOOKUP($B1218,'DWD RAW File'!$E:$E,'DWD RAW File'!$AL:$AL,""), "AB")))))</f>
        <v>P</v>
      </c>
      <c r="U1218" s="97"/>
      <c r="V1218" s="51">
        <v>46048</v>
      </c>
      <c r="W1218" s="49" t="s">
        <v>68</v>
      </c>
      <c r="X1218" s="121" t="str">
        <f>VLOOKUP(Table1[[#This Row],[Psoft No]],[2]Roster_1788384531598!$E$1:$AU$1334,28,0)</f>
        <v>Saturday</v>
      </c>
      <c r="Y1218" s="121" t="b">
        <f>Table1[[#This Row],[Column1]]=Table1[[#This Row],[OFF1]]</f>
        <v>1</v>
      </c>
    </row>
    <row r="1219" spans="1:25" ht="13" hidden="1" customHeight="1">
      <c r="A1219" s="11">
        <v>1214</v>
      </c>
      <c r="B1219" s="47">
        <v>206958070</v>
      </c>
      <c r="C1219" s="87" t="s">
        <v>2117</v>
      </c>
      <c r="D1219" s="11" t="s">
        <v>2118</v>
      </c>
      <c r="E1219" s="100" t="s">
        <v>31</v>
      </c>
      <c r="F1219" s="48" t="s">
        <v>74</v>
      </c>
      <c r="G1219" s="11" t="s">
        <v>65</v>
      </c>
      <c r="H1219" s="11" t="s">
        <v>1317</v>
      </c>
      <c r="I1219" s="11">
        <v>1181</v>
      </c>
      <c r="J1219" s="49" t="str">
        <f>VLOOKUP(Table1[[#This Row],[Psoft No]],[1]Roster!$C$1:$AJ$1369,9,0)</f>
        <v>Night Shift</v>
      </c>
      <c r="K1219" s="49" t="s">
        <v>76</v>
      </c>
      <c r="L1219" s="49" t="str">
        <f>VLOOKUP(Table1[[#This Row],[Psoft No]],[1]Roster!$C$1:$AJ$1369,11,0)</f>
        <v>Tuesday</v>
      </c>
      <c r="M1219" s="49" t="str">
        <f>VLOOKUP(Table1[[#This Row],[Psoft No]],[1]Roster!$C$1:$AJ$1369,12,0)</f>
        <v>Wednesday</v>
      </c>
      <c r="N1219" s="49" t="s">
        <v>89</v>
      </c>
      <c r="O1219" s="49" t="s">
        <v>68</v>
      </c>
      <c r="P1219" s="49" t="s">
        <v>80</v>
      </c>
      <c r="Q1219" s="49" t="s">
        <v>96</v>
      </c>
      <c r="R1219" s="11" t="s">
        <v>2654</v>
      </c>
      <c r="S1219" s="49" t="s">
        <v>2655</v>
      </c>
      <c r="T1219" s="126" t="str">
        <f>IF(COUNTIFS('DWD RAW File'!$E:$E,$B1219,'DWD RAW File'!$AF:$AF,$C$1)&gt;0, IF(COUNTIFS('DWD RAW File'!$E:$E,$B1219,'DWD RAW File'!$AF:$AF,$C$1,'DWD RAW File'!$AB:$AB,"Present")&gt;0,"6th Day OT","OFF"), IF(COUNTIFS('DWD RAW File'!$E:$E,$B1219,'DWD RAW File'!$AG:$AG,$C$1)&gt;0, IF(COUNTIFS('DWD RAW File'!$E:$E,$B1219,'DWD RAW File'!$AG:$AG,$C$1,'DWD RAW File'!$AB:$AB,"Present")&gt;0,"7th Day OT","OFF"), IF(COUNTIFS('DWD RAW File'!$E:$E,$B1219,'DWD RAW File'!$AB:$AB,"Present")&gt;0, "P", IF(COUNTIFS('DWD RAW File'!$E:$E,$B1219,'DWD RAW File'!$AB:$AB,"Not Present",'DWD RAW File'!$AK:$AK,"&lt;&gt;")&gt;0, _xlfn.XLOOKUP($B1219,'DWD RAW File'!$E:$E,'DWD RAW File'!$AK:$AK,""), IF(COUNTIFS('DWD RAW File'!$E:$E,$B1219,'DWD RAW File'!$AB:$AB,"Not Present",'DWD RAW File'!$AL:$AL,"&lt;&gt;")&gt;0, _xlfn.XLOOKUP($B1219,'DWD RAW File'!$E:$E,'DWD RAW File'!$AL:$AL,""), "AB")))))</f>
        <v>OFF</v>
      </c>
      <c r="U1219" s="97"/>
      <c r="V1219" s="51">
        <v>46048</v>
      </c>
      <c r="W1219" s="49" t="s">
        <v>68</v>
      </c>
      <c r="X1219" s="121" t="str">
        <f>VLOOKUP(Table1[[#This Row],[Psoft No]],[2]Roster_1788384531598!$E$1:$AU$1334,28,0)</f>
        <v>Tuesday</v>
      </c>
      <c r="Y1219" s="121" t="b">
        <f>Table1[[#This Row],[Column1]]=Table1[[#This Row],[OFF1]]</f>
        <v>1</v>
      </c>
    </row>
    <row r="1220" spans="1:25" ht="13" hidden="1" customHeight="1">
      <c r="A1220" s="11">
        <v>1215</v>
      </c>
      <c r="B1220" s="47">
        <v>206348042</v>
      </c>
      <c r="C1220" s="87" t="s">
        <v>2379</v>
      </c>
      <c r="D1220" s="11" t="s">
        <v>2380</v>
      </c>
      <c r="E1220" s="48" t="s">
        <v>31</v>
      </c>
      <c r="F1220" s="48" t="s">
        <v>74</v>
      </c>
      <c r="G1220" s="11" t="s">
        <v>65</v>
      </c>
      <c r="H1220" s="11" t="s">
        <v>1317</v>
      </c>
      <c r="I1220" s="11">
        <v>1181</v>
      </c>
      <c r="J1220" s="49" t="str">
        <f>VLOOKUP(Table1[[#This Row],[Psoft No]],[1]Roster!$C$1:$AJ$1369,9,0)</f>
        <v>Day Shift</v>
      </c>
      <c r="K1220" s="49" t="s">
        <v>76</v>
      </c>
      <c r="L1220" s="49" t="str">
        <f>VLOOKUP(Table1[[#This Row],[Psoft No]],[1]Roster!$C$1:$AJ$1369,11,0)</f>
        <v>Friday</v>
      </c>
      <c r="M1220" s="49" t="str">
        <f>VLOOKUP(Table1[[#This Row],[Psoft No]],[1]Roster!$C$1:$AJ$1369,12,0)</f>
        <v>Saturday</v>
      </c>
      <c r="N1220" s="49" t="s">
        <v>89</v>
      </c>
      <c r="O1220" s="49" t="s">
        <v>68</v>
      </c>
      <c r="P1220" s="11" t="s">
        <v>80</v>
      </c>
      <c r="Q1220" s="11" t="s">
        <v>90</v>
      </c>
      <c r="R1220" s="11" t="s">
        <v>1321</v>
      </c>
      <c r="S1220" s="11" t="s">
        <v>1322</v>
      </c>
      <c r="T1220" s="126" t="str">
        <f>IF(COUNTIFS('DWD RAW File'!$E:$E,$B1220,'DWD RAW File'!$AF:$AF,$C$1)&gt;0, IF(COUNTIFS('DWD RAW File'!$E:$E,$B1220,'DWD RAW File'!$AF:$AF,$C$1,'DWD RAW File'!$AB:$AB,"Present")&gt;0,"6th Day OT","OFF"), IF(COUNTIFS('DWD RAW File'!$E:$E,$B1220,'DWD RAW File'!$AG:$AG,$C$1)&gt;0, IF(COUNTIFS('DWD RAW File'!$E:$E,$B1220,'DWD RAW File'!$AG:$AG,$C$1,'DWD RAW File'!$AB:$AB,"Present")&gt;0,"7th Day OT","OFF"), IF(COUNTIFS('DWD RAW File'!$E:$E,$B1220,'DWD RAW File'!$AB:$AB,"Present")&gt;0, "P", IF(COUNTIFS('DWD RAW File'!$E:$E,$B1220,'DWD RAW File'!$AB:$AB,"Not Present",'DWD RAW File'!$AK:$AK,"&lt;&gt;")&gt;0, _xlfn.XLOOKUP($B1220,'DWD RAW File'!$E:$E,'DWD RAW File'!$AK:$AK,""), IF(COUNTIFS('DWD RAW File'!$E:$E,$B1220,'DWD RAW File'!$AB:$AB,"Not Present",'DWD RAW File'!$AL:$AL,"&lt;&gt;")&gt;0, _xlfn.XLOOKUP($B1220,'DWD RAW File'!$E:$E,'DWD RAW File'!$AL:$AL,""), "AB")))))</f>
        <v>P</v>
      </c>
      <c r="U1220" s="97"/>
      <c r="V1220" s="51">
        <v>45957</v>
      </c>
      <c r="W1220" s="49" t="s">
        <v>68</v>
      </c>
      <c r="X1220" s="121" t="str">
        <f>VLOOKUP(Table1[[#This Row],[Psoft No]],[2]Roster_1788384531598!$E$1:$AU$1334,28,0)</f>
        <v>Friday</v>
      </c>
      <c r="Y1220" s="121" t="b">
        <f>Table1[[#This Row],[Column1]]=Table1[[#This Row],[OFF1]]</f>
        <v>1</v>
      </c>
    </row>
    <row r="1221" spans="1:25" ht="13" hidden="1" customHeight="1">
      <c r="A1221" s="11">
        <v>1216</v>
      </c>
      <c r="B1221" s="47">
        <v>205845547</v>
      </c>
      <c r="C1221" s="87" t="s">
        <v>1387</v>
      </c>
      <c r="D1221" s="11" t="s">
        <v>1388</v>
      </c>
      <c r="E1221" s="48" t="s">
        <v>31</v>
      </c>
      <c r="F1221" s="48" t="s">
        <v>74</v>
      </c>
      <c r="G1221" s="11" t="s">
        <v>65</v>
      </c>
      <c r="H1221" s="11" t="s">
        <v>1317</v>
      </c>
      <c r="I1221" s="11">
        <v>1181</v>
      </c>
      <c r="J1221" s="49" t="str">
        <f>VLOOKUP(Table1[[#This Row],[Psoft No]],[1]Roster!$C$1:$AJ$1369,9,0)</f>
        <v>Night Shift</v>
      </c>
      <c r="K1221" s="49" t="s">
        <v>76</v>
      </c>
      <c r="L1221" s="49" t="str">
        <f>VLOOKUP(Table1[[#This Row],[Psoft No]],[1]Roster!$C$1:$AJ$1369,11,0)</f>
        <v>Tuesday</v>
      </c>
      <c r="M1221" s="49" t="str">
        <f>VLOOKUP(Table1[[#This Row],[Psoft No]],[1]Roster!$C$1:$AJ$1369,12,0)</f>
        <v>Wednesday</v>
      </c>
      <c r="N1221" s="49" t="s">
        <v>89</v>
      </c>
      <c r="O1221" s="49" t="s">
        <v>68</v>
      </c>
      <c r="P1221" s="11" t="s">
        <v>80</v>
      </c>
      <c r="Q1221" s="11" t="s">
        <v>90</v>
      </c>
      <c r="R1221" s="11" t="s">
        <v>2654</v>
      </c>
      <c r="S1221" s="11" t="s">
        <v>2655</v>
      </c>
      <c r="T1221" s="126" t="str">
        <f>IF(COUNTIFS('DWD RAW File'!$E:$E,$B1221,'DWD RAW File'!$AF:$AF,$C$1)&gt;0, IF(COUNTIFS('DWD RAW File'!$E:$E,$B1221,'DWD RAW File'!$AF:$AF,$C$1,'DWD RAW File'!$AB:$AB,"Present")&gt;0,"6th Day OT","OFF"), IF(COUNTIFS('DWD RAW File'!$E:$E,$B1221,'DWD RAW File'!$AG:$AG,$C$1)&gt;0, IF(COUNTIFS('DWD RAW File'!$E:$E,$B1221,'DWD RAW File'!$AG:$AG,$C$1,'DWD RAW File'!$AB:$AB,"Present")&gt;0,"7th Day OT","OFF"), IF(COUNTIFS('DWD RAW File'!$E:$E,$B1221,'DWD RAW File'!$AB:$AB,"Present")&gt;0, "P", IF(COUNTIFS('DWD RAW File'!$E:$E,$B1221,'DWD RAW File'!$AB:$AB,"Not Present",'DWD RAW File'!$AK:$AK,"&lt;&gt;")&gt;0, _xlfn.XLOOKUP($B1221,'DWD RAW File'!$E:$E,'DWD RAW File'!$AK:$AK,""), IF(COUNTIFS('DWD RAW File'!$E:$E,$B1221,'DWD RAW File'!$AB:$AB,"Not Present",'DWD RAW File'!$AL:$AL,"&lt;&gt;")&gt;0, _xlfn.XLOOKUP($B1221,'DWD RAW File'!$E:$E,'DWD RAW File'!$AL:$AL,""), "AB")))))</f>
        <v>OFF</v>
      </c>
      <c r="U1221" s="97"/>
      <c r="V1221" s="51">
        <v>45894</v>
      </c>
      <c r="W1221" s="49" t="s">
        <v>68</v>
      </c>
      <c r="X1221" s="121" t="str">
        <f>VLOOKUP(Table1[[#This Row],[Psoft No]],[2]Roster_1788384531598!$E$1:$AU$1334,28,0)</f>
        <v>Tuesday</v>
      </c>
      <c r="Y1221" s="121" t="b">
        <f>Table1[[#This Row],[Column1]]=Table1[[#This Row],[OFF1]]</f>
        <v>1</v>
      </c>
    </row>
    <row r="1222" spans="1:25" ht="13" hidden="1" customHeight="1">
      <c r="A1222" s="11">
        <v>1217</v>
      </c>
      <c r="B1222" s="47">
        <v>205845552</v>
      </c>
      <c r="C1222" s="87" t="s">
        <v>1389</v>
      </c>
      <c r="D1222" s="11" t="s">
        <v>1390</v>
      </c>
      <c r="E1222" s="48" t="s">
        <v>31</v>
      </c>
      <c r="F1222" s="48" t="s">
        <v>74</v>
      </c>
      <c r="G1222" s="11" t="s">
        <v>65</v>
      </c>
      <c r="H1222" s="11" t="s">
        <v>1317</v>
      </c>
      <c r="I1222" s="11">
        <v>1181</v>
      </c>
      <c r="J1222" s="49" t="str">
        <f>VLOOKUP(Table1[[#This Row],[Psoft No]],[1]Roster!$C$1:$AJ$1369,9,0)</f>
        <v>Night Shift</v>
      </c>
      <c r="K1222" s="49" t="s">
        <v>76</v>
      </c>
      <c r="L1222" s="49" t="str">
        <f>VLOOKUP(Table1[[#This Row],[Psoft No]],[1]Roster!$C$1:$AJ$1369,11,0)</f>
        <v>Saturday</v>
      </c>
      <c r="M1222" s="49" t="str">
        <f>VLOOKUP(Table1[[#This Row],[Psoft No]],[1]Roster!$C$1:$AJ$1369,12,0)</f>
        <v>Sunday</v>
      </c>
      <c r="N1222" s="49" t="s">
        <v>89</v>
      </c>
      <c r="O1222" s="49" t="s">
        <v>68</v>
      </c>
      <c r="P1222" s="11" t="s">
        <v>80</v>
      </c>
      <c r="Q1222" s="11" t="s">
        <v>90</v>
      </c>
      <c r="R1222" s="11" t="s">
        <v>2654</v>
      </c>
      <c r="S1222" s="11" t="s">
        <v>2655</v>
      </c>
      <c r="T1222" s="126" t="str">
        <f>IF(COUNTIFS('DWD RAW File'!$E:$E,$B1222,'DWD RAW File'!$AF:$AF,$C$1)&gt;0, IF(COUNTIFS('DWD RAW File'!$E:$E,$B1222,'DWD RAW File'!$AF:$AF,$C$1,'DWD RAW File'!$AB:$AB,"Present")&gt;0,"6th Day OT","OFF"), IF(COUNTIFS('DWD RAW File'!$E:$E,$B1222,'DWD RAW File'!$AG:$AG,$C$1)&gt;0, IF(COUNTIFS('DWD RAW File'!$E:$E,$B1222,'DWD RAW File'!$AG:$AG,$C$1,'DWD RAW File'!$AB:$AB,"Present")&gt;0,"7th Day OT","OFF"), IF(COUNTIFS('DWD RAW File'!$E:$E,$B1222,'DWD RAW File'!$AB:$AB,"Present")&gt;0, "P", IF(COUNTIFS('DWD RAW File'!$E:$E,$B1222,'DWD RAW File'!$AB:$AB,"Not Present",'DWD RAW File'!$AK:$AK,"&lt;&gt;")&gt;0, _xlfn.XLOOKUP($B1222,'DWD RAW File'!$E:$E,'DWD RAW File'!$AK:$AK,""), IF(COUNTIFS('DWD RAW File'!$E:$E,$B1222,'DWD RAW File'!$AB:$AB,"Not Present",'DWD RAW File'!$AL:$AL,"&lt;&gt;")&gt;0, _xlfn.XLOOKUP($B1222,'DWD RAW File'!$E:$E,'DWD RAW File'!$AL:$AL,""), "AB")))))</f>
        <v>P</v>
      </c>
      <c r="U1222" s="97"/>
      <c r="V1222" s="51">
        <v>45894</v>
      </c>
      <c r="W1222" s="49" t="s">
        <v>68</v>
      </c>
      <c r="X1222" s="121" t="str">
        <f>VLOOKUP(Table1[[#This Row],[Psoft No]],[2]Roster_1788384531598!$E$1:$AU$1334,28,0)</f>
        <v>Saturday</v>
      </c>
      <c r="Y1222" s="121" t="b">
        <f>Table1[[#This Row],[Column1]]=Table1[[#This Row],[OFF1]]</f>
        <v>1</v>
      </c>
    </row>
    <row r="1223" spans="1:25" ht="13" hidden="1" customHeight="1">
      <c r="A1223" s="11">
        <v>1218</v>
      </c>
      <c r="B1223" s="47">
        <v>206958290</v>
      </c>
      <c r="C1223" s="87" t="s">
        <v>2381</v>
      </c>
      <c r="D1223" s="11" t="s">
        <v>2382</v>
      </c>
      <c r="E1223" s="100" t="s">
        <v>31</v>
      </c>
      <c r="F1223" s="48" t="s">
        <v>74</v>
      </c>
      <c r="G1223" s="11" t="s">
        <v>65</v>
      </c>
      <c r="H1223" s="11" t="s">
        <v>1317</v>
      </c>
      <c r="I1223" s="11">
        <v>1181</v>
      </c>
      <c r="J1223" s="49" t="str">
        <f>VLOOKUP(Table1[[#This Row],[Psoft No]],[1]Roster!$C$1:$AJ$1369,9,0)</f>
        <v>Night Shift</v>
      </c>
      <c r="K1223" s="49" t="s">
        <v>76</v>
      </c>
      <c r="L1223" s="49" t="str">
        <f>VLOOKUP(Table1[[#This Row],[Psoft No]],[1]Roster!$C$1:$AJ$1369,11,0)</f>
        <v>Tuesday</v>
      </c>
      <c r="M1223" s="49" t="str">
        <f>VLOOKUP(Table1[[#This Row],[Psoft No]],[1]Roster!$C$1:$AJ$1369,12,0)</f>
        <v>Wednesday</v>
      </c>
      <c r="N1223" s="49" t="s">
        <v>89</v>
      </c>
      <c r="O1223" s="49" t="s">
        <v>68</v>
      </c>
      <c r="P1223" s="49" t="s">
        <v>80</v>
      </c>
      <c r="Q1223" s="49" t="s">
        <v>96</v>
      </c>
      <c r="R1223" s="11" t="s">
        <v>2654</v>
      </c>
      <c r="S1223" s="49" t="s">
        <v>2655</v>
      </c>
      <c r="T1223" s="126" t="str">
        <f>IF(COUNTIFS('DWD RAW File'!$E:$E,$B1223,'DWD RAW File'!$AF:$AF,$C$1)&gt;0, IF(COUNTIFS('DWD RAW File'!$E:$E,$B1223,'DWD RAW File'!$AF:$AF,$C$1,'DWD RAW File'!$AB:$AB,"Present")&gt;0,"6th Day OT","OFF"), IF(COUNTIFS('DWD RAW File'!$E:$E,$B1223,'DWD RAW File'!$AG:$AG,$C$1)&gt;0, IF(COUNTIFS('DWD RAW File'!$E:$E,$B1223,'DWD RAW File'!$AG:$AG,$C$1,'DWD RAW File'!$AB:$AB,"Present")&gt;0,"7th Day OT","OFF"), IF(COUNTIFS('DWD RAW File'!$E:$E,$B1223,'DWD RAW File'!$AB:$AB,"Present")&gt;0, "P", IF(COUNTIFS('DWD RAW File'!$E:$E,$B1223,'DWD RAW File'!$AB:$AB,"Not Present",'DWD RAW File'!$AK:$AK,"&lt;&gt;")&gt;0, _xlfn.XLOOKUP($B1223,'DWD RAW File'!$E:$E,'DWD RAW File'!$AK:$AK,""), IF(COUNTIFS('DWD RAW File'!$E:$E,$B1223,'DWD RAW File'!$AB:$AB,"Not Present",'DWD RAW File'!$AL:$AL,"&lt;&gt;")&gt;0, _xlfn.XLOOKUP($B1223,'DWD RAW File'!$E:$E,'DWD RAW File'!$AL:$AL,""), "AB")))))</f>
        <v>OFF</v>
      </c>
      <c r="U1223" s="97"/>
      <c r="V1223" s="51">
        <v>46048</v>
      </c>
      <c r="W1223" s="49" t="s">
        <v>68</v>
      </c>
      <c r="X1223" s="121" t="str">
        <f>VLOOKUP(Table1[[#This Row],[Psoft No]],[2]Roster_1788384531598!$E$1:$AU$1334,28,0)</f>
        <v>Tuesday</v>
      </c>
      <c r="Y1223" s="121" t="b">
        <f>Table1[[#This Row],[Column1]]=Table1[[#This Row],[OFF1]]</f>
        <v>1</v>
      </c>
    </row>
    <row r="1224" spans="1:25" ht="13" hidden="1" customHeight="1">
      <c r="A1224" s="11">
        <v>1219</v>
      </c>
      <c r="B1224" s="47">
        <v>205839953</v>
      </c>
      <c r="C1224" s="87" t="s">
        <v>1391</v>
      </c>
      <c r="D1224" s="11" t="s">
        <v>1392</v>
      </c>
      <c r="E1224" s="48" t="s">
        <v>31</v>
      </c>
      <c r="F1224" s="48" t="s">
        <v>74</v>
      </c>
      <c r="G1224" s="11" t="s">
        <v>65</v>
      </c>
      <c r="H1224" s="11" t="s">
        <v>1317</v>
      </c>
      <c r="I1224" s="11">
        <v>1181</v>
      </c>
      <c r="J1224" s="49" t="str">
        <f>VLOOKUP(Table1[[#This Row],[Psoft No]],[1]Roster!$C$1:$AJ$1369,9,0)</f>
        <v>Night Shift</v>
      </c>
      <c r="K1224" s="49" t="s">
        <v>76</v>
      </c>
      <c r="L1224" s="49" t="s">
        <v>36</v>
      </c>
      <c r="M1224" s="49" t="str">
        <f>VLOOKUP(Table1[[#This Row],[Psoft No]],[1]Roster!$C$1:$AJ$1369,12,0)</f>
        <v>Thursday</v>
      </c>
      <c r="N1224" s="49" t="s">
        <v>89</v>
      </c>
      <c r="O1224" s="49" t="s">
        <v>68</v>
      </c>
      <c r="P1224" s="11" t="s">
        <v>80</v>
      </c>
      <c r="Q1224" s="11" t="s">
        <v>90</v>
      </c>
      <c r="R1224" s="11" t="s">
        <v>2654</v>
      </c>
      <c r="S1224" s="11" t="s">
        <v>2655</v>
      </c>
      <c r="T1224" s="126" t="s">
        <v>1</v>
      </c>
      <c r="U1224" s="97" t="s">
        <v>2930</v>
      </c>
      <c r="V1224" s="51">
        <v>45894</v>
      </c>
      <c r="W1224" s="49" t="s">
        <v>68</v>
      </c>
      <c r="X1224" s="121" t="str">
        <f>VLOOKUP(Table1[[#This Row],[Psoft No]],[2]Roster_1788384531598!$E$1:$AU$1334,28,0)</f>
        <v>Wednesday</v>
      </c>
      <c r="Y1224" s="121" t="b">
        <f>Table1[[#This Row],[Column1]]=Table1[[#This Row],[OFF1]]</f>
        <v>0</v>
      </c>
    </row>
    <row r="1225" spans="1:25" ht="13" hidden="1" customHeight="1">
      <c r="A1225" s="11">
        <v>1220</v>
      </c>
      <c r="B1225" s="47">
        <v>203555221</v>
      </c>
      <c r="C1225" s="87" t="s">
        <v>1393</v>
      </c>
      <c r="D1225" s="11" t="s">
        <v>1394</v>
      </c>
      <c r="E1225" s="48" t="s">
        <v>31</v>
      </c>
      <c r="F1225" s="48" t="s">
        <v>74</v>
      </c>
      <c r="G1225" s="11" t="s">
        <v>65</v>
      </c>
      <c r="H1225" s="11" t="s">
        <v>1317</v>
      </c>
      <c r="I1225" s="11">
        <v>1181</v>
      </c>
      <c r="J1225" s="49" t="str">
        <f>VLOOKUP(Table1[[#This Row],[Psoft No]],[1]Roster!$C$1:$AJ$1369,9,0)</f>
        <v>Day Shift</v>
      </c>
      <c r="K1225" s="49" t="s">
        <v>76</v>
      </c>
      <c r="L1225" s="49" t="str">
        <f>VLOOKUP(Table1[[#This Row],[Psoft No]],[1]Roster!$C$1:$AJ$1369,11,0)</f>
        <v>Saturday</v>
      </c>
      <c r="M1225" s="49" t="str">
        <f>VLOOKUP(Table1[[#This Row],[Psoft No]],[1]Roster!$C$1:$AJ$1369,12,0)</f>
        <v>Sunday</v>
      </c>
      <c r="N1225" s="48" t="s">
        <v>79</v>
      </c>
      <c r="O1225" s="49" t="s">
        <v>68</v>
      </c>
      <c r="P1225" s="11" t="s">
        <v>80</v>
      </c>
      <c r="Q1225" s="11" t="s">
        <v>81</v>
      </c>
      <c r="R1225" s="11" t="s">
        <v>1321</v>
      </c>
      <c r="S1225" s="11" t="s">
        <v>1322</v>
      </c>
      <c r="T1225" s="126" t="str">
        <f>IF(COUNTIFS('DWD RAW File'!$E:$E,$B1225,'DWD RAW File'!$AF:$AF,$C$1)&gt;0, IF(COUNTIFS('DWD RAW File'!$E:$E,$B1225,'DWD RAW File'!$AF:$AF,$C$1,'DWD RAW File'!$AB:$AB,"Present")&gt;0,"6th Day OT","OFF"), IF(COUNTIFS('DWD RAW File'!$E:$E,$B1225,'DWD RAW File'!$AG:$AG,$C$1)&gt;0, IF(COUNTIFS('DWD RAW File'!$E:$E,$B1225,'DWD RAW File'!$AG:$AG,$C$1,'DWD RAW File'!$AB:$AB,"Present")&gt;0,"7th Day OT","OFF"), IF(COUNTIFS('DWD RAW File'!$E:$E,$B1225,'DWD RAW File'!$AB:$AB,"Present")&gt;0, "P", IF(COUNTIFS('DWD RAW File'!$E:$E,$B1225,'DWD RAW File'!$AB:$AB,"Not Present",'DWD RAW File'!$AK:$AK,"&lt;&gt;")&gt;0, _xlfn.XLOOKUP($B1225,'DWD RAW File'!$E:$E,'DWD RAW File'!$AK:$AK,""), IF(COUNTIFS('DWD RAW File'!$E:$E,$B1225,'DWD RAW File'!$AB:$AB,"Not Present",'DWD RAW File'!$AL:$AL,"&lt;&gt;")&gt;0, _xlfn.XLOOKUP($B1225,'DWD RAW File'!$E:$E,'DWD RAW File'!$AL:$AL,""), "AB")))))</f>
        <v>P</v>
      </c>
      <c r="U1225" s="97"/>
      <c r="V1225" s="51">
        <v>45470</v>
      </c>
      <c r="W1225" s="49" t="s">
        <v>68</v>
      </c>
      <c r="X1225" s="121" t="str">
        <f>VLOOKUP(Table1[[#This Row],[Psoft No]],[2]Roster_1788384531598!$E$1:$AU$1334,28,0)</f>
        <v>Saturday</v>
      </c>
      <c r="Y1225" s="121" t="b">
        <f>Table1[[#This Row],[Column1]]=Table1[[#This Row],[OFF1]]</f>
        <v>1</v>
      </c>
    </row>
    <row r="1226" spans="1:25" ht="13" hidden="1" customHeight="1">
      <c r="A1226" s="11">
        <v>1221</v>
      </c>
      <c r="B1226" s="47">
        <v>206361787</v>
      </c>
      <c r="C1226" s="87" t="s">
        <v>2383</v>
      </c>
      <c r="D1226" s="11" t="s">
        <v>2384</v>
      </c>
      <c r="E1226" s="48" t="s">
        <v>31</v>
      </c>
      <c r="F1226" s="48" t="s">
        <v>74</v>
      </c>
      <c r="G1226" s="11" t="s">
        <v>65</v>
      </c>
      <c r="H1226" s="11" t="s">
        <v>1317</v>
      </c>
      <c r="I1226" s="11">
        <v>1181</v>
      </c>
      <c r="J1226" s="49" t="str">
        <f>VLOOKUP(Table1[[#This Row],[Psoft No]],[1]Roster!$C$1:$AJ$1369,9,0)</f>
        <v>Night Shift</v>
      </c>
      <c r="K1226" s="49" t="s">
        <v>76</v>
      </c>
      <c r="L1226" s="49" t="str">
        <f>VLOOKUP(Table1[[#This Row],[Psoft No]],[1]Roster!$C$1:$AJ$1369,11,0)</f>
        <v>Tuesday</v>
      </c>
      <c r="M1226" s="49" t="str">
        <f>VLOOKUP(Table1[[#This Row],[Psoft No]],[1]Roster!$C$1:$AJ$1369,12,0)</f>
        <v>Wednesday</v>
      </c>
      <c r="N1226" s="49" t="s">
        <v>89</v>
      </c>
      <c r="O1226" s="49" t="s">
        <v>68</v>
      </c>
      <c r="P1226" s="11" t="s">
        <v>80</v>
      </c>
      <c r="Q1226" s="11" t="s">
        <v>96</v>
      </c>
      <c r="R1226" s="11" t="s">
        <v>2654</v>
      </c>
      <c r="S1226" s="11" t="s">
        <v>2655</v>
      </c>
      <c r="T1226" s="126" t="str">
        <f>IF(COUNTIFS('DWD RAW File'!$E:$E,$B1226,'DWD RAW File'!$AF:$AF,$C$1)&gt;0, IF(COUNTIFS('DWD RAW File'!$E:$E,$B1226,'DWD RAW File'!$AF:$AF,$C$1,'DWD RAW File'!$AB:$AB,"Present")&gt;0,"6th Day OT","OFF"), IF(COUNTIFS('DWD RAW File'!$E:$E,$B1226,'DWD RAW File'!$AG:$AG,$C$1)&gt;0, IF(COUNTIFS('DWD RAW File'!$E:$E,$B1226,'DWD RAW File'!$AG:$AG,$C$1,'DWD RAW File'!$AB:$AB,"Present")&gt;0,"7th Day OT","OFF"), IF(COUNTIFS('DWD RAW File'!$E:$E,$B1226,'DWD RAW File'!$AB:$AB,"Present")&gt;0, "P", IF(COUNTIFS('DWD RAW File'!$E:$E,$B1226,'DWD RAW File'!$AB:$AB,"Not Present",'DWD RAW File'!$AK:$AK,"&lt;&gt;")&gt;0, _xlfn.XLOOKUP($B1226,'DWD RAW File'!$E:$E,'DWD RAW File'!$AK:$AK,""), IF(COUNTIFS('DWD RAW File'!$E:$E,$B1226,'DWD RAW File'!$AB:$AB,"Not Present",'DWD RAW File'!$AL:$AL,"&lt;&gt;")&gt;0, _xlfn.XLOOKUP($B1226,'DWD RAW File'!$E:$E,'DWD RAW File'!$AL:$AL,""), "AB")))))</f>
        <v>OFF</v>
      </c>
      <c r="U1226" s="97"/>
      <c r="V1226" s="51">
        <v>45957</v>
      </c>
      <c r="W1226" s="49" t="s">
        <v>68</v>
      </c>
      <c r="X1226" s="121" t="str">
        <f>VLOOKUP(Table1[[#This Row],[Psoft No]],[2]Roster_1788384531598!$E$1:$AU$1334,28,0)</f>
        <v>Tuesday</v>
      </c>
      <c r="Y1226" s="121" t="b">
        <f>Table1[[#This Row],[Column1]]=Table1[[#This Row],[OFF1]]</f>
        <v>1</v>
      </c>
    </row>
    <row r="1227" spans="1:25" ht="13" hidden="1" customHeight="1">
      <c r="A1227" s="11">
        <v>1222</v>
      </c>
      <c r="B1227" s="47">
        <v>102207635</v>
      </c>
      <c r="C1227" s="87" t="s">
        <v>1395</v>
      </c>
      <c r="D1227" s="11" t="s">
        <v>1396</v>
      </c>
      <c r="E1227" s="48" t="s">
        <v>34</v>
      </c>
      <c r="F1227" s="48" t="s">
        <v>74</v>
      </c>
      <c r="G1227" s="11" t="s">
        <v>65</v>
      </c>
      <c r="H1227" s="11" t="s">
        <v>1317</v>
      </c>
      <c r="I1227" s="11">
        <v>1181</v>
      </c>
      <c r="J1227" s="49" t="str">
        <f>VLOOKUP(Table1[[#This Row],[Psoft No]],[1]Roster!$C$1:$AJ$1369,9,0)</f>
        <v>Night Shift</v>
      </c>
      <c r="K1227" s="49" t="s">
        <v>76</v>
      </c>
      <c r="L1227" s="49" t="str">
        <f>VLOOKUP(Table1[[#This Row],[Psoft No]],[1]Roster!$C$1:$AJ$1369,11,0)</f>
        <v>Monday</v>
      </c>
      <c r="M1227" s="49" t="str">
        <f>VLOOKUP(Table1[[#This Row],[Psoft No]],[1]Roster!$C$1:$AJ$1369,12,0)</f>
        <v>Tuesday</v>
      </c>
      <c r="N1227" s="48" t="s">
        <v>1318</v>
      </c>
      <c r="O1227" s="49" t="s">
        <v>68</v>
      </c>
      <c r="P1227" s="11" t="s">
        <v>80</v>
      </c>
      <c r="Q1227" s="11" t="s">
        <v>98</v>
      </c>
      <c r="R1227" s="11" t="s">
        <v>1321</v>
      </c>
      <c r="S1227" s="11" t="s">
        <v>1322</v>
      </c>
      <c r="T1227" s="126" t="str">
        <f>IF(COUNTIFS('DWD RAW File'!$E:$E,$B1227,'DWD RAW File'!$AF:$AF,$C$1)&gt;0, IF(COUNTIFS('DWD RAW File'!$E:$E,$B1227,'DWD RAW File'!$AF:$AF,$C$1,'DWD RAW File'!$AB:$AB,"Present")&gt;0,"6th Day OT","OFF"), IF(COUNTIFS('DWD RAW File'!$E:$E,$B1227,'DWD RAW File'!$AG:$AG,$C$1)&gt;0, IF(COUNTIFS('DWD RAW File'!$E:$E,$B1227,'DWD RAW File'!$AG:$AG,$C$1,'DWD RAW File'!$AB:$AB,"Present")&gt;0,"7th Day OT","OFF"), IF(COUNTIFS('DWD RAW File'!$E:$E,$B1227,'DWD RAW File'!$AB:$AB,"Present")&gt;0, "P", IF(COUNTIFS('DWD RAW File'!$E:$E,$B1227,'DWD RAW File'!$AB:$AB,"Not Present",'DWD RAW File'!$AK:$AK,"&lt;&gt;")&gt;0, _xlfn.XLOOKUP($B1227,'DWD RAW File'!$E:$E,'DWD RAW File'!$AK:$AK,""), IF(COUNTIFS('DWD RAW File'!$E:$E,$B1227,'DWD RAW File'!$AB:$AB,"Not Present",'DWD RAW File'!$AL:$AL,"&lt;&gt;")&gt;0, _xlfn.XLOOKUP($B1227,'DWD RAW File'!$E:$E,'DWD RAW File'!$AL:$AL,""), "AB")))))</f>
        <v>P</v>
      </c>
      <c r="U1227" s="97"/>
      <c r="V1227" s="51">
        <v>42868</v>
      </c>
      <c r="W1227" s="49" t="s">
        <v>68</v>
      </c>
      <c r="X1227" s="121" t="str">
        <f>VLOOKUP(Table1[[#This Row],[Psoft No]],[2]Roster_1788384531598!$E$1:$AU$1334,28,0)</f>
        <v>Monday</v>
      </c>
      <c r="Y1227" s="121" t="b">
        <f>Table1[[#This Row],[Column1]]=Table1[[#This Row],[OFF1]]</f>
        <v>1</v>
      </c>
    </row>
    <row r="1228" spans="1:25" ht="13" hidden="1" customHeight="1">
      <c r="A1228" s="11">
        <v>1223</v>
      </c>
      <c r="B1228" s="47">
        <v>204137712</v>
      </c>
      <c r="C1228" s="87" t="s">
        <v>1397</v>
      </c>
      <c r="D1228" s="11" t="s">
        <v>1398</v>
      </c>
      <c r="E1228" s="48" t="s">
        <v>31</v>
      </c>
      <c r="F1228" s="48" t="s">
        <v>74</v>
      </c>
      <c r="G1228" s="11" t="s">
        <v>65</v>
      </c>
      <c r="H1228" s="11" t="s">
        <v>1317</v>
      </c>
      <c r="I1228" s="11">
        <v>1181</v>
      </c>
      <c r="J1228" s="49" t="str">
        <f>VLOOKUP(Table1[[#This Row],[Psoft No]],[1]Roster!$C$1:$AJ$1369,9,0)</f>
        <v>Day Shift</v>
      </c>
      <c r="K1228" s="49" t="s">
        <v>76</v>
      </c>
      <c r="L1228" s="49" t="str">
        <f>VLOOKUP(Table1[[#This Row],[Psoft No]],[1]Roster!$C$1:$AJ$1369,11,0)</f>
        <v>Wednesday</v>
      </c>
      <c r="M1228" s="49" t="str">
        <f>VLOOKUP(Table1[[#This Row],[Psoft No]],[1]Roster!$C$1:$AJ$1369,12,0)</f>
        <v>Thursday</v>
      </c>
      <c r="N1228" s="48" t="s">
        <v>86</v>
      </c>
      <c r="O1228" s="49" t="s">
        <v>68</v>
      </c>
      <c r="P1228" s="11" t="s">
        <v>80</v>
      </c>
      <c r="Q1228" s="11" t="s">
        <v>87</v>
      </c>
      <c r="R1228" s="11" t="s">
        <v>1321</v>
      </c>
      <c r="S1228" s="11" t="s">
        <v>1322</v>
      </c>
      <c r="T1228" s="126" t="str">
        <f>IF(COUNTIFS('DWD RAW File'!$E:$E,$B1228,'DWD RAW File'!$AF:$AF,$C$1)&gt;0, IF(COUNTIFS('DWD RAW File'!$E:$E,$B1228,'DWD RAW File'!$AF:$AF,$C$1,'DWD RAW File'!$AB:$AB,"Present")&gt;0,"6th Day OT","OFF"), IF(COUNTIFS('DWD RAW File'!$E:$E,$B1228,'DWD RAW File'!$AG:$AG,$C$1)&gt;0, IF(COUNTIFS('DWD RAW File'!$E:$E,$B1228,'DWD RAW File'!$AG:$AG,$C$1,'DWD RAW File'!$AB:$AB,"Present")&gt;0,"7th Day OT","OFF"), IF(COUNTIFS('DWD RAW File'!$E:$E,$B1228,'DWD RAW File'!$AB:$AB,"Present")&gt;0, "P", IF(COUNTIFS('DWD RAW File'!$E:$E,$B1228,'DWD RAW File'!$AB:$AB,"Not Present",'DWD RAW File'!$AK:$AK,"&lt;&gt;")&gt;0, _xlfn.XLOOKUP($B1228,'DWD RAW File'!$E:$E,'DWD RAW File'!$AK:$AK,""), IF(COUNTIFS('DWD RAW File'!$E:$E,$B1228,'DWD RAW File'!$AB:$AB,"Not Present",'DWD RAW File'!$AL:$AL,"&lt;&gt;")&gt;0, _xlfn.XLOOKUP($B1228,'DWD RAW File'!$E:$E,'DWD RAW File'!$AL:$AL,""), "AB")))))</f>
        <v>OFF</v>
      </c>
      <c r="U1228" s="97"/>
      <c r="V1228" s="51">
        <v>45565</v>
      </c>
      <c r="W1228" s="49" t="s">
        <v>68</v>
      </c>
      <c r="X1228" s="121" t="str">
        <f>VLOOKUP(Table1[[#This Row],[Psoft No]],[2]Roster_1788384531598!$E$1:$AU$1334,28,0)</f>
        <v>Wednesday</v>
      </c>
      <c r="Y1228" s="121" t="b">
        <f>Table1[[#This Row],[Column1]]=Table1[[#This Row],[OFF1]]</f>
        <v>1</v>
      </c>
    </row>
    <row r="1229" spans="1:25" ht="13" hidden="1" customHeight="1">
      <c r="A1229" s="11">
        <v>1224</v>
      </c>
      <c r="B1229" s="47">
        <v>203513499</v>
      </c>
      <c r="C1229" s="87" t="s">
        <v>1399</v>
      </c>
      <c r="D1229" s="11" t="s">
        <v>1400</v>
      </c>
      <c r="E1229" s="48" t="s">
        <v>31</v>
      </c>
      <c r="F1229" s="48" t="s">
        <v>74</v>
      </c>
      <c r="G1229" s="11" t="s">
        <v>65</v>
      </c>
      <c r="H1229" s="11" t="s">
        <v>1317</v>
      </c>
      <c r="I1229" s="11">
        <v>1181</v>
      </c>
      <c r="J1229" s="49" t="str">
        <f>VLOOKUP(Table1[[#This Row],[Psoft No]],[1]Roster!$C$1:$AJ$1369,9,0)</f>
        <v>Night Shift</v>
      </c>
      <c r="K1229" s="49" t="s">
        <v>76</v>
      </c>
      <c r="L1229" s="49" t="str">
        <f>VLOOKUP(Table1[[#This Row],[Psoft No]],[1]Roster!$C$1:$AJ$1369,11,0)</f>
        <v>Sunday</v>
      </c>
      <c r="M1229" s="49" t="str">
        <f>VLOOKUP(Table1[[#This Row],[Psoft No]],[1]Roster!$C$1:$AJ$1369,12,0)</f>
        <v>Monday</v>
      </c>
      <c r="N1229" s="48" t="s">
        <v>79</v>
      </c>
      <c r="O1229" s="49" t="s">
        <v>68</v>
      </c>
      <c r="P1229" s="11" t="s">
        <v>80</v>
      </c>
      <c r="Q1229" s="11" t="s">
        <v>81</v>
      </c>
      <c r="R1229" s="11" t="s">
        <v>2654</v>
      </c>
      <c r="S1229" s="11" t="s">
        <v>2655</v>
      </c>
      <c r="T1229" s="126" t="s">
        <v>7</v>
      </c>
      <c r="U1229" s="97"/>
      <c r="V1229" s="51">
        <v>45463</v>
      </c>
      <c r="W1229" s="49" t="s">
        <v>68</v>
      </c>
      <c r="X1229" s="121" t="str">
        <f>VLOOKUP(Table1[[#This Row],[Psoft No]],[2]Roster_1788384531598!$E$1:$AU$1334,28,0)</f>
        <v>Sunday</v>
      </c>
      <c r="Y1229" s="121" t="b">
        <f>Table1[[#This Row],[Column1]]=Table1[[#This Row],[OFF1]]</f>
        <v>1</v>
      </c>
    </row>
    <row r="1230" spans="1:25" ht="13" hidden="1" customHeight="1">
      <c r="A1230" s="11">
        <v>1225</v>
      </c>
      <c r="B1230" s="47">
        <v>204094495</v>
      </c>
      <c r="C1230" s="87" t="s">
        <v>1174</v>
      </c>
      <c r="D1230" s="11" t="s">
        <v>1175</v>
      </c>
      <c r="E1230" s="48" t="s">
        <v>31</v>
      </c>
      <c r="F1230" s="48" t="s">
        <v>74</v>
      </c>
      <c r="G1230" s="11" t="s">
        <v>65</v>
      </c>
      <c r="H1230" s="11" t="s">
        <v>1317</v>
      </c>
      <c r="I1230" s="11">
        <v>1181</v>
      </c>
      <c r="J1230" s="49" t="str">
        <f>VLOOKUP(Table1[[#This Row],[Psoft No]],[1]Roster!$C$1:$AJ$1369,9,0)</f>
        <v>Night Shift</v>
      </c>
      <c r="K1230" s="49" t="s">
        <v>76</v>
      </c>
      <c r="L1230" s="49" t="str">
        <f>VLOOKUP(Table1[[#This Row],[Psoft No]],[1]Roster!$C$1:$AJ$1369,11,0)</f>
        <v>Sunday</v>
      </c>
      <c r="M1230" s="49" t="str">
        <f>VLOOKUP(Table1[[#This Row],[Psoft No]],[1]Roster!$C$1:$AJ$1369,12,0)</f>
        <v>Monday</v>
      </c>
      <c r="N1230" s="48" t="s">
        <v>86</v>
      </c>
      <c r="O1230" s="49" t="s">
        <v>68</v>
      </c>
      <c r="P1230" s="11" t="s">
        <v>80</v>
      </c>
      <c r="Q1230" s="11" t="s">
        <v>87</v>
      </c>
      <c r="R1230" s="11" t="s">
        <v>2654</v>
      </c>
      <c r="S1230" s="11" t="s">
        <v>2655</v>
      </c>
      <c r="T1230" s="126" t="str">
        <f>IF(COUNTIFS('DWD RAW File'!$E:$E,$B1230,'DWD RAW File'!$AF:$AF,$C$1)&gt;0, IF(COUNTIFS('DWD RAW File'!$E:$E,$B1230,'DWD RAW File'!$AF:$AF,$C$1,'DWD RAW File'!$AB:$AB,"Present")&gt;0,"6th Day OT","OFF"), IF(COUNTIFS('DWD RAW File'!$E:$E,$B1230,'DWD RAW File'!$AG:$AG,$C$1)&gt;0, IF(COUNTIFS('DWD RAW File'!$E:$E,$B1230,'DWD RAW File'!$AG:$AG,$C$1,'DWD RAW File'!$AB:$AB,"Present")&gt;0,"7th Day OT","OFF"), IF(COUNTIFS('DWD RAW File'!$E:$E,$B1230,'DWD RAW File'!$AB:$AB,"Present")&gt;0, "P", IF(COUNTIFS('DWD RAW File'!$E:$E,$B1230,'DWD RAW File'!$AB:$AB,"Not Present",'DWD RAW File'!$AK:$AK,"&lt;&gt;")&gt;0, _xlfn.XLOOKUP($B1230,'DWD RAW File'!$E:$E,'DWD RAW File'!$AK:$AK,""), IF(COUNTIFS('DWD RAW File'!$E:$E,$B1230,'DWD RAW File'!$AB:$AB,"Not Present",'DWD RAW File'!$AL:$AL,"&lt;&gt;")&gt;0, _xlfn.XLOOKUP($B1230,'DWD RAW File'!$E:$E,'DWD RAW File'!$AL:$AL,""), "AB")))))</f>
        <v>P</v>
      </c>
      <c r="U1230" s="97"/>
      <c r="V1230" s="51">
        <v>45561</v>
      </c>
      <c r="W1230" s="49" t="s">
        <v>68</v>
      </c>
      <c r="X1230" s="121" t="str">
        <f>VLOOKUP(Table1[[#This Row],[Psoft No]],[2]Roster_1788384531598!$E$1:$AU$1334,28,0)</f>
        <v>Sunday</v>
      </c>
      <c r="Y1230" s="121" t="b">
        <f>Table1[[#This Row],[Column1]]=Table1[[#This Row],[OFF1]]</f>
        <v>1</v>
      </c>
    </row>
    <row r="1231" spans="1:25" ht="13" hidden="1" customHeight="1">
      <c r="A1231" s="11">
        <v>1226</v>
      </c>
      <c r="B1231" s="47">
        <v>204013731</v>
      </c>
      <c r="C1231" s="87" t="s">
        <v>1401</v>
      </c>
      <c r="D1231" s="11" t="s">
        <v>1402</v>
      </c>
      <c r="E1231" s="48" t="s">
        <v>31</v>
      </c>
      <c r="F1231" s="48" t="s">
        <v>74</v>
      </c>
      <c r="G1231" s="11" t="s">
        <v>65</v>
      </c>
      <c r="H1231" s="11" t="s">
        <v>1317</v>
      </c>
      <c r="I1231" s="11">
        <v>1181</v>
      </c>
      <c r="J1231" s="49" t="str">
        <f>VLOOKUP(Table1[[#This Row],[Psoft No]],[1]Roster!$C$1:$AJ$1369,9,0)</f>
        <v>Day Shift</v>
      </c>
      <c r="K1231" s="49" t="s">
        <v>76</v>
      </c>
      <c r="L1231" s="49" t="str">
        <f>VLOOKUP(Table1[[#This Row],[Psoft No]],[1]Roster!$C$1:$AJ$1369,11,0)</f>
        <v>Monday</v>
      </c>
      <c r="M1231" s="49" t="str">
        <f>VLOOKUP(Table1[[#This Row],[Psoft No]],[1]Roster!$C$1:$AJ$1369,12,0)</f>
        <v>Tuesday</v>
      </c>
      <c r="N1231" s="48" t="s">
        <v>79</v>
      </c>
      <c r="O1231" s="49" t="s">
        <v>68</v>
      </c>
      <c r="P1231" s="11" t="s">
        <v>80</v>
      </c>
      <c r="Q1231" s="11" t="s">
        <v>81</v>
      </c>
      <c r="R1231" s="11" t="s">
        <v>1321</v>
      </c>
      <c r="S1231" s="11" t="s">
        <v>1322</v>
      </c>
      <c r="T1231" s="126" t="str">
        <f>IF(COUNTIFS('DWD RAW File'!$E:$E,$B1231,'DWD RAW File'!$AF:$AF,$C$1)&gt;0, IF(COUNTIFS('DWD RAW File'!$E:$E,$B1231,'DWD RAW File'!$AF:$AF,$C$1,'DWD RAW File'!$AB:$AB,"Present")&gt;0,"6th Day OT","OFF"), IF(COUNTIFS('DWD RAW File'!$E:$E,$B1231,'DWD RAW File'!$AG:$AG,$C$1)&gt;0, IF(COUNTIFS('DWD RAW File'!$E:$E,$B1231,'DWD RAW File'!$AG:$AG,$C$1,'DWD RAW File'!$AB:$AB,"Present")&gt;0,"7th Day OT","OFF"), IF(COUNTIFS('DWD RAW File'!$E:$E,$B1231,'DWD RAW File'!$AB:$AB,"Present")&gt;0, "P", IF(COUNTIFS('DWD RAW File'!$E:$E,$B1231,'DWD RAW File'!$AB:$AB,"Not Present",'DWD RAW File'!$AK:$AK,"&lt;&gt;")&gt;0, _xlfn.XLOOKUP($B1231,'DWD RAW File'!$E:$E,'DWD RAW File'!$AK:$AK,""), IF(COUNTIFS('DWD RAW File'!$E:$E,$B1231,'DWD RAW File'!$AB:$AB,"Not Present",'DWD RAW File'!$AL:$AL,"&lt;&gt;")&gt;0, _xlfn.XLOOKUP($B1231,'DWD RAW File'!$E:$E,'DWD RAW File'!$AL:$AL,""), "AB")))))</f>
        <v>P</v>
      </c>
      <c r="U1231" s="97"/>
      <c r="V1231" s="51">
        <v>45551</v>
      </c>
      <c r="W1231" s="49" t="s">
        <v>68</v>
      </c>
      <c r="X1231" s="121" t="str">
        <f>VLOOKUP(Table1[[#This Row],[Psoft No]],[2]Roster_1788384531598!$E$1:$AU$1334,28,0)</f>
        <v>Monday</v>
      </c>
      <c r="Y1231" s="121" t="b">
        <f>Table1[[#This Row],[Column1]]=Table1[[#This Row],[OFF1]]</f>
        <v>1</v>
      </c>
    </row>
    <row r="1232" spans="1:25" ht="13" hidden="1" customHeight="1">
      <c r="A1232" s="11">
        <v>1227</v>
      </c>
      <c r="B1232" s="47">
        <v>205276101</v>
      </c>
      <c r="C1232" s="87" t="s">
        <v>1403</v>
      </c>
      <c r="D1232" s="11" t="s">
        <v>1404</v>
      </c>
      <c r="E1232" s="48" t="s">
        <v>31</v>
      </c>
      <c r="F1232" s="48" t="s">
        <v>74</v>
      </c>
      <c r="G1232" s="11" t="s">
        <v>65</v>
      </c>
      <c r="H1232" s="11" t="s">
        <v>1317</v>
      </c>
      <c r="I1232" s="11">
        <v>1181</v>
      </c>
      <c r="J1232" s="49" t="str">
        <f>VLOOKUP(Table1[[#This Row],[Psoft No]],[1]Roster!$C$1:$AJ$1369,9,0)</f>
        <v>Night Shift</v>
      </c>
      <c r="K1232" s="49" t="s">
        <v>76</v>
      </c>
      <c r="L1232" s="49" t="str">
        <f>VLOOKUP(Table1[[#This Row],[Psoft No]],[1]Roster!$C$1:$AJ$1369,11,0)</f>
        <v>Wednesday</v>
      </c>
      <c r="M1232" s="49" t="str">
        <f>VLOOKUP(Table1[[#This Row],[Psoft No]],[1]Roster!$C$1:$AJ$1369,12,0)</f>
        <v>Thursday</v>
      </c>
      <c r="N1232" s="48" t="s">
        <v>89</v>
      </c>
      <c r="O1232" s="49" t="s">
        <v>68</v>
      </c>
      <c r="P1232" s="11" t="s">
        <v>80</v>
      </c>
      <c r="Q1232" s="11" t="s">
        <v>90</v>
      </c>
      <c r="R1232" s="11" t="s">
        <v>2654</v>
      </c>
      <c r="S1232" s="11" t="s">
        <v>2655</v>
      </c>
      <c r="T1232" s="126" t="str">
        <f>IF(COUNTIFS('DWD RAW File'!$E:$E,$B1232,'DWD RAW File'!$AF:$AF,$C$1)&gt;0, IF(COUNTIFS('DWD RAW File'!$E:$E,$B1232,'DWD RAW File'!$AF:$AF,$C$1,'DWD RAW File'!$AB:$AB,"Present")&gt;0,"6th Day OT","OFF"), IF(COUNTIFS('DWD RAW File'!$E:$E,$B1232,'DWD RAW File'!$AG:$AG,$C$1)&gt;0, IF(COUNTIFS('DWD RAW File'!$E:$E,$B1232,'DWD RAW File'!$AG:$AG,$C$1,'DWD RAW File'!$AB:$AB,"Present")&gt;0,"7th Day OT","OFF"), IF(COUNTIFS('DWD RAW File'!$E:$E,$B1232,'DWD RAW File'!$AB:$AB,"Present")&gt;0, "P", IF(COUNTIFS('DWD RAW File'!$E:$E,$B1232,'DWD RAW File'!$AB:$AB,"Not Present",'DWD RAW File'!$AK:$AK,"&lt;&gt;")&gt;0, _xlfn.XLOOKUP($B1232,'DWD RAW File'!$E:$E,'DWD RAW File'!$AK:$AK,""), IF(COUNTIFS('DWD RAW File'!$E:$E,$B1232,'DWD RAW File'!$AB:$AB,"Not Present",'DWD RAW File'!$AL:$AL,"&lt;&gt;")&gt;0, _xlfn.XLOOKUP($B1232,'DWD RAW File'!$E:$E,'DWD RAW File'!$AL:$AL,""), "AB")))))</f>
        <v>OFF</v>
      </c>
      <c r="U1232" s="97"/>
      <c r="V1232" s="51">
        <v>45796</v>
      </c>
      <c r="W1232" s="49" t="s">
        <v>68</v>
      </c>
      <c r="X1232" s="121" t="str">
        <f>VLOOKUP(Table1[[#This Row],[Psoft No]],[2]Roster_1788384531598!$E$1:$AU$1334,28,0)</f>
        <v>Wednesday</v>
      </c>
      <c r="Y1232" s="121" t="b">
        <f>Table1[[#This Row],[Column1]]=Table1[[#This Row],[OFF1]]</f>
        <v>1</v>
      </c>
    </row>
    <row r="1233" spans="1:25" ht="13" hidden="1" customHeight="1">
      <c r="A1233" s="11">
        <v>1228</v>
      </c>
      <c r="B1233" s="47">
        <v>102205690</v>
      </c>
      <c r="C1233" s="87" t="s">
        <v>1405</v>
      </c>
      <c r="D1233" s="11" t="s">
        <v>1406</v>
      </c>
      <c r="E1233" s="48" t="s">
        <v>34</v>
      </c>
      <c r="F1233" s="48" t="s">
        <v>74</v>
      </c>
      <c r="G1233" s="11" t="s">
        <v>65</v>
      </c>
      <c r="H1233" s="11" t="s">
        <v>1317</v>
      </c>
      <c r="I1233" s="11">
        <v>1182</v>
      </c>
      <c r="J1233" s="49" t="str">
        <f>VLOOKUP(Table1[[#This Row],[Psoft No]],[1]Roster!$C$1:$AJ$1369,9,0)</f>
        <v>Night Shift</v>
      </c>
      <c r="K1233" s="49" t="s">
        <v>76</v>
      </c>
      <c r="L1233" s="49" t="str">
        <f>VLOOKUP(Table1[[#This Row],[Psoft No]],[1]Roster!$C$1:$AJ$1369,11,0)</f>
        <v>Monday</v>
      </c>
      <c r="M1233" s="49" t="str">
        <f>VLOOKUP(Table1[[#This Row],[Psoft No]],[1]Roster!$C$1:$AJ$1369,12,0)</f>
        <v>Tuesday</v>
      </c>
      <c r="N1233" s="48" t="s">
        <v>108</v>
      </c>
      <c r="O1233" s="49" t="s">
        <v>68</v>
      </c>
      <c r="P1233" s="11" t="s">
        <v>80</v>
      </c>
      <c r="Q1233" s="11" t="s">
        <v>98</v>
      </c>
      <c r="R1233" s="11" t="s">
        <v>2654</v>
      </c>
      <c r="S1233" s="11" t="s">
        <v>2655</v>
      </c>
      <c r="T1233" s="126" t="str">
        <f>IF(COUNTIFS('DWD RAW File'!$E:$E,$B1233,'DWD RAW File'!$AF:$AF,$C$1)&gt;0, IF(COUNTIFS('DWD RAW File'!$E:$E,$B1233,'DWD RAW File'!$AF:$AF,$C$1,'DWD RAW File'!$AB:$AB,"Present")&gt;0,"6th Day OT","OFF"), IF(COUNTIFS('DWD RAW File'!$E:$E,$B1233,'DWD RAW File'!$AG:$AG,$C$1)&gt;0, IF(COUNTIFS('DWD RAW File'!$E:$E,$B1233,'DWD RAW File'!$AG:$AG,$C$1,'DWD RAW File'!$AB:$AB,"Present")&gt;0,"7th Day OT","OFF"), IF(COUNTIFS('DWD RAW File'!$E:$E,$B1233,'DWD RAW File'!$AB:$AB,"Present")&gt;0, "P", IF(COUNTIFS('DWD RAW File'!$E:$E,$B1233,'DWD RAW File'!$AB:$AB,"Not Present",'DWD RAW File'!$AK:$AK,"&lt;&gt;")&gt;0, _xlfn.XLOOKUP($B1233,'DWD RAW File'!$E:$E,'DWD RAW File'!$AK:$AK,""), IF(COUNTIFS('DWD RAW File'!$E:$E,$B1233,'DWD RAW File'!$AB:$AB,"Not Present",'DWD RAW File'!$AL:$AL,"&lt;&gt;")&gt;0, _xlfn.XLOOKUP($B1233,'DWD RAW File'!$E:$E,'DWD RAW File'!$AL:$AL,""), "AB")))))</f>
        <v>P</v>
      </c>
      <c r="U1233" s="97"/>
      <c r="V1233" s="51">
        <v>42868</v>
      </c>
      <c r="W1233" s="49" t="s">
        <v>68</v>
      </c>
      <c r="X1233" s="121" t="str">
        <f>VLOOKUP(Table1[[#This Row],[Psoft No]],[2]Roster_1788384531598!$E$1:$AU$1334,28,0)</f>
        <v>Monday</v>
      </c>
      <c r="Y1233" s="121" t="b">
        <f>Table1[[#This Row],[Column1]]=Table1[[#This Row],[OFF1]]</f>
        <v>1</v>
      </c>
    </row>
    <row r="1234" spans="1:25" ht="13" hidden="1" customHeight="1">
      <c r="A1234" s="11">
        <v>1229</v>
      </c>
      <c r="B1234" s="47">
        <v>102582357</v>
      </c>
      <c r="C1234" s="87" t="s">
        <v>1407</v>
      </c>
      <c r="D1234" s="11" t="s">
        <v>1408</v>
      </c>
      <c r="E1234" s="48" t="s">
        <v>34</v>
      </c>
      <c r="F1234" s="48" t="s">
        <v>74</v>
      </c>
      <c r="G1234" s="11" t="s">
        <v>65</v>
      </c>
      <c r="H1234" s="11" t="s">
        <v>1317</v>
      </c>
      <c r="I1234" s="11">
        <v>1182</v>
      </c>
      <c r="J1234" s="49" t="str">
        <f>VLOOKUP(Table1[[#This Row],[Psoft No]],[1]Roster!$C$1:$AJ$1369,9,0)</f>
        <v>Night Shift</v>
      </c>
      <c r="K1234" s="49" t="s">
        <v>76</v>
      </c>
      <c r="L1234" s="49" t="s">
        <v>85</v>
      </c>
      <c r="M1234" s="49" t="str">
        <f>VLOOKUP(Table1[[#This Row],[Psoft No]],[1]Roster!$C$1:$AJ$1369,12,0)</f>
        <v>Tuesday</v>
      </c>
      <c r="N1234" s="48" t="s">
        <v>1318</v>
      </c>
      <c r="O1234" s="49" t="s">
        <v>68</v>
      </c>
      <c r="P1234" s="11" t="s">
        <v>80</v>
      </c>
      <c r="Q1234" s="11" t="s">
        <v>98</v>
      </c>
      <c r="R1234" s="11" t="s">
        <v>2654</v>
      </c>
      <c r="S1234" s="11" t="s">
        <v>2655</v>
      </c>
      <c r="T1234" s="126" t="s">
        <v>10</v>
      </c>
      <c r="U1234" s="97" t="s">
        <v>2938</v>
      </c>
      <c r="V1234" s="51">
        <v>42962</v>
      </c>
      <c r="W1234" s="49" t="s">
        <v>68</v>
      </c>
      <c r="X1234" s="121" t="str">
        <f>VLOOKUP(Table1[[#This Row],[Psoft No]],[2]Roster_1788384531598!$E$1:$AU$1334,28,0)</f>
        <v>Monday</v>
      </c>
      <c r="Y1234" s="121" t="b">
        <f>Table1[[#This Row],[Column1]]=Table1[[#This Row],[OFF1]]</f>
        <v>0</v>
      </c>
    </row>
    <row r="1235" spans="1:25" ht="13" hidden="1" customHeight="1">
      <c r="A1235" s="11">
        <v>1230</v>
      </c>
      <c r="B1235" s="47">
        <v>205845551</v>
      </c>
      <c r="C1235" s="87" t="s">
        <v>1409</v>
      </c>
      <c r="D1235" s="11" t="s">
        <v>1410</v>
      </c>
      <c r="E1235" s="48" t="s">
        <v>31</v>
      </c>
      <c r="F1235" s="48" t="s">
        <v>74</v>
      </c>
      <c r="G1235" s="11" t="s">
        <v>65</v>
      </c>
      <c r="H1235" s="11" t="s">
        <v>1317</v>
      </c>
      <c r="I1235" s="11">
        <v>1181</v>
      </c>
      <c r="J1235" s="49" t="str">
        <f>VLOOKUP(Table1[[#This Row],[Psoft No]],[1]Roster!$C$1:$AJ$1369,9,0)</f>
        <v>Night Shift</v>
      </c>
      <c r="K1235" s="49" t="s">
        <v>76</v>
      </c>
      <c r="L1235" s="49" t="str">
        <f>VLOOKUP(Table1[[#This Row],[Psoft No]],[1]Roster!$C$1:$AJ$1369,11,0)</f>
        <v>Monday</v>
      </c>
      <c r="M1235" s="49" t="str">
        <f>VLOOKUP(Table1[[#This Row],[Psoft No]],[1]Roster!$C$1:$AJ$1369,12,0)</f>
        <v>Tuesday</v>
      </c>
      <c r="N1235" s="49" t="s">
        <v>89</v>
      </c>
      <c r="O1235" s="49" t="s">
        <v>68</v>
      </c>
      <c r="P1235" s="11" t="s">
        <v>80</v>
      </c>
      <c r="Q1235" s="11" t="s">
        <v>90</v>
      </c>
      <c r="R1235" s="11" t="s">
        <v>2654</v>
      </c>
      <c r="S1235" s="11" t="s">
        <v>2655</v>
      </c>
      <c r="T1235" s="126" t="str">
        <f>IF(COUNTIFS('DWD RAW File'!$E:$E,$B1235,'DWD RAW File'!$AF:$AF,$C$1)&gt;0, IF(COUNTIFS('DWD RAW File'!$E:$E,$B1235,'DWD RAW File'!$AF:$AF,$C$1,'DWD RAW File'!$AB:$AB,"Present")&gt;0,"6th Day OT","OFF"), IF(COUNTIFS('DWD RAW File'!$E:$E,$B1235,'DWD RAW File'!$AG:$AG,$C$1)&gt;0, IF(COUNTIFS('DWD RAW File'!$E:$E,$B1235,'DWD RAW File'!$AG:$AG,$C$1,'DWD RAW File'!$AB:$AB,"Present")&gt;0,"7th Day OT","OFF"), IF(COUNTIFS('DWD RAW File'!$E:$E,$B1235,'DWD RAW File'!$AB:$AB,"Present")&gt;0, "P", IF(COUNTIFS('DWD RAW File'!$E:$E,$B1235,'DWD RAW File'!$AB:$AB,"Not Present",'DWD RAW File'!$AK:$AK,"&lt;&gt;")&gt;0, _xlfn.XLOOKUP($B1235,'DWD RAW File'!$E:$E,'DWD RAW File'!$AK:$AK,""), IF(COUNTIFS('DWD RAW File'!$E:$E,$B1235,'DWD RAW File'!$AB:$AB,"Not Present",'DWD RAW File'!$AL:$AL,"&lt;&gt;")&gt;0, _xlfn.XLOOKUP($B1235,'DWD RAW File'!$E:$E,'DWD RAW File'!$AL:$AL,""), "AB")))))</f>
        <v>P</v>
      </c>
      <c r="U1235" s="97"/>
      <c r="V1235" s="51">
        <v>45894</v>
      </c>
      <c r="W1235" s="49" t="s">
        <v>68</v>
      </c>
      <c r="X1235" s="121" t="str">
        <f>VLOOKUP(Table1[[#This Row],[Psoft No]],[2]Roster_1788384531598!$E$1:$AU$1334,28,0)</f>
        <v>Monday</v>
      </c>
      <c r="Y1235" s="121" t="b">
        <f>Table1[[#This Row],[Column1]]=Table1[[#This Row],[OFF1]]</f>
        <v>1</v>
      </c>
    </row>
    <row r="1236" spans="1:25" ht="13" hidden="1" customHeight="1">
      <c r="A1236" s="11">
        <v>1231</v>
      </c>
      <c r="B1236" s="47">
        <v>206296204</v>
      </c>
      <c r="C1236" s="87" t="s">
        <v>1635</v>
      </c>
      <c r="D1236" s="11" t="s">
        <v>1918</v>
      </c>
      <c r="E1236" s="48" t="s">
        <v>31</v>
      </c>
      <c r="F1236" s="48" t="s">
        <v>74</v>
      </c>
      <c r="G1236" s="11" t="s">
        <v>65</v>
      </c>
      <c r="H1236" s="11" t="s">
        <v>1317</v>
      </c>
      <c r="I1236" s="11">
        <v>1299</v>
      </c>
      <c r="J1236" s="49" t="str">
        <f>VLOOKUP(Table1[[#This Row],[Psoft No]],[1]Roster!$C$1:$AJ$1369,9,0)</f>
        <v>Night Shift</v>
      </c>
      <c r="K1236" s="49" t="s">
        <v>76</v>
      </c>
      <c r="L1236" s="49" t="str">
        <f>VLOOKUP(Table1[[#This Row],[Psoft No]],[1]Roster!$C$1:$AJ$1369,11,0)</f>
        <v>Tuesday</v>
      </c>
      <c r="M1236" s="49" t="str">
        <f>VLOOKUP(Table1[[#This Row],[Psoft No]],[1]Roster!$C$1:$AJ$1369,12,0)</f>
        <v>Wednesday</v>
      </c>
      <c r="N1236" s="49" t="s">
        <v>89</v>
      </c>
      <c r="O1236" s="49" t="s">
        <v>68</v>
      </c>
      <c r="P1236" s="11" t="s">
        <v>80</v>
      </c>
      <c r="Q1236" s="11" t="s">
        <v>96</v>
      </c>
      <c r="R1236" s="11" t="s">
        <v>2654</v>
      </c>
      <c r="S1236" s="11" t="s">
        <v>2655</v>
      </c>
      <c r="T1236" s="126" t="str">
        <f>IF(COUNTIFS('DWD RAW File'!$E:$E,$B1236,'DWD RAW File'!$AF:$AF,$C$1)&gt;0, IF(COUNTIFS('DWD RAW File'!$E:$E,$B1236,'DWD RAW File'!$AF:$AF,$C$1,'DWD RAW File'!$AB:$AB,"Present")&gt;0,"6th Day OT","OFF"), IF(COUNTIFS('DWD RAW File'!$E:$E,$B1236,'DWD RAW File'!$AG:$AG,$C$1)&gt;0, IF(COUNTIFS('DWD RAW File'!$E:$E,$B1236,'DWD RAW File'!$AG:$AG,$C$1,'DWD RAW File'!$AB:$AB,"Present")&gt;0,"7th Day OT","OFF"), IF(COUNTIFS('DWD RAW File'!$E:$E,$B1236,'DWD RAW File'!$AB:$AB,"Present")&gt;0, "P", IF(COUNTIFS('DWD RAW File'!$E:$E,$B1236,'DWD RAW File'!$AB:$AB,"Not Present",'DWD RAW File'!$AK:$AK,"&lt;&gt;")&gt;0, _xlfn.XLOOKUP($B1236,'DWD RAW File'!$E:$E,'DWD RAW File'!$AK:$AK,""), IF(COUNTIFS('DWD RAW File'!$E:$E,$B1236,'DWD RAW File'!$AB:$AB,"Not Present",'DWD RAW File'!$AL:$AL,"&lt;&gt;")&gt;0, _xlfn.XLOOKUP($B1236,'DWD RAW File'!$E:$E,'DWD RAW File'!$AL:$AL,""), "AB")))))</f>
        <v>OFF</v>
      </c>
      <c r="U1236" s="97"/>
      <c r="V1236" s="51">
        <v>45950</v>
      </c>
      <c r="W1236" s="49" t="s">
        <v>68</v>
      </c>
      <c r="X1236" s="121" t="str">
        <f>VLOOKUP(Table1[[#This Row],[Psoft No]],[2]Roster_1788384531598!$E$1:$AU$1334,28,0)</f>
        <v>Tuesday</v>
      </c>
      <c r="Y1236" s="121" t="b">
        <f>Table1[[#This Row],[Column1]]=Table1[[#This Row],[OFF1]]</f>
        <v>1</v>
      </c>
    </row>
    <row r="1237" spans="1:25" ht="13" hidden="1" customHeight="1">
      <c r="A1237" s="11">
        <v>1232</v>
      </c>
      <c r="B1237" s="47">
        <v>206958074</v>
      </c>
      <c r="C1237" s="87" t="s">
        <v>2119</v>
      </c>
      <c r="D1237" s="11" t="s">
        <v>2120</v>
      </c>
      <c r="E1237" s="100" t="s">
        <v>31</v>
      </c>
      <c r="F1237" s="48" t="s">
        <v>74</v>
      </c>
      <c r="G1237" s="11" t="s">
        <v>65</v>
      </c>
      <c r="H1237" s="11" t="s">
        <v>1317</v>
      </c>
      <c r="I1237" s="11">
        <v>1181</v>
      </c>
      <c r="J1237" s="49" t="str">
        <f>VLOOKUP(Table1[[#This Row],[Psoft No]],[1]Roster!$C$1:$AJ$1369,9,0)</f>
        <v>Night Shift</v>
      </c>
      <c r="K1237" s="49" t="s">
        <v>76</v>
      </c>
      <c r="L1237" s="49" t="str">
        <f>VLOOKUP(Table1[[#This Row],[Psoft No]],[1]Roster!$C$1:$AJ$1369,11,0)</f>
        <v>Thursday</v>
      </c>
      <c r="M1237" s="49" t="str">
        <f>VLOOKUP(Table1[[#This Row],[Psoft No]],[1]Roster!$C$1:$AJ$1369,12,0)</f>
        <v>Friday</v>
      </c>
      <c r="N1237" s="49" t="s">
        <v>79</v>
      </c>
      <c r="O1237" s="49" t="s">
        <v>68</v>
      </c>
      <c r="P1237" s="49" t="s">
        <v>80</v>
      </c>
      <c r="Q1237" s="49" t="s">
        <v>96</v>
      </c>
      <c r="R1237" s="11" t="s">
        <v>2654</v>
      </c>
      <c r="S1237" s="49" t="s">
        <v>2655</v>
      </c>
      <c r="T1237" s="126" t="str">
        <f>IF(COUNTIFS('DWD RAW File'!$E:$E,$B1237,'DWD RAW File'!$AF:$AF,$C$1)&gt;0, IF(COUNTIFS('DWD RAW File'!$E:$E,$B1237,'DWD RAW File'!$AF:$AF,$C$1,'DWD RAW File'!$AB:$AB,"Present")&gt;0,"6th Day OT","OFF"), IF(COUNTIFS('DWD RAW File'!$E:$E,$B1237,'DWD RAW File'!$AG:$AG,$C$1)&gt;0, IF(COUNTIFS('DWD RAW File'!$E:$E,$B1237,'DWD RAW File'!$AG:$AG,$C$1,'DWD RAW File'!$AB:$AB,"Present")&gt;0,"7th Day OT","OFF"), IF(COUNTIFS('DWD RAW File'!$E:$E,$B1237,'DWD RAW File'!$AB:$AB,"Present")&gt;0, "P", IF(COUNTIFS('DWD RAW File'!$E:$E,$B1237,'DWD RAW File'!$AB:$AB,"Not Present",'DWD RAW File'!$AK:$AK,"&lt;&gt;")&gt;0, _xlfn.XLOOKUP($B1237,'DWD RAW File'!$E:$E,'DWD RAW File'!$AK:$AK,""), IF(COUNTIFS('DWD RAW File'!$E:$E,$B1237,'DWD RAW File'!$AB:$AB,"Not Present",'DWD RAW File'!$AL:$AL,"&lt;&gt;")&gt;0, _xlfn.XLOOKUP($B1237,'DWD RAW File'!$E:$E,'DWD RAW File'!$AL:$AL,""), "AB")))))</f>
        <v>P</v>
      </c>
      <c r="U1237" s="97"/>
      <c r="V1237" s="51">
        <v>46048</v>
      </c>
      <c r="W1237" s="49" t="s">
        <v>68</v>
      </c>
      <c r="X1237" s="121" t="str">
        <f>VLOOKUP(Table1[[#This Row],[Psoft No]],[2]Roster_1788384531598!$E$1:$AU$1334,28,0)</f>
        <v>Thursday</v>
      </c>
      <c r="Y1237" s="121" t="b">
        <f>Table1[[#This Row],[Column1]]=Table1[[#This Row],[OFF1]]</f>
        <v>1</v>
      </c>
    </row>
    <row r="1238" spans="1:25" ht="13" hidden="1" customHeight="1">
      <c r="A1238" s="11">
        <v>1233</v>
      </c>
      <c r="B1238" s="47">
        <v>206348052</v>
      </c>
      <c r="C1238" s="87" t="s">
        <v>1673</v>
      </c>
      <c r="D1238" s="11" t="s">
        <v>1674</v>
      </c>
      <c r="E1238" s="48" t="s">
        <v>31</v>
      </c>
      <c r="F1238" s="48" t="s">
        <v>74</v>
      </c>
      <c r="G1238" s="11" t="s">
        <v>65</v>
      </c>
      <c r="H1238" s="11" t="s">
        <v>1317</v>
      </c>
      <c r="I1238" s="11">
        <v>1181</v>
      </c>
      <c r="J1238" s="49" t="str">
        <f>VLOOKUP(Table1[[#This Row],[Psoft No]],[1]Roster!$C$1:$AJ$1369,9,0)</f>
        <v>Day Shift</v>
      </c>
      <c r="K1238" s="49" t="s">
        <v>76</v>
      </c>
      <c r="L1238" s="49" t="str">
        <f>VLOOKUP(Table1[[#This Row],[Psoft No]],[1]Roster!$C$1:$AJ$1369,11,0)</f>
        <v>Tuesday</v>
      </c>
      <c r="M1238" s="49" t="str">
        <f>VLOOKUP(Table1[[#This Row],[Psoft No]],[1]Roster!$C$1:$AJ$1369,12,0)</f>
        <v>Wednesday</v>
      </c>
      <c r="N1238" s="49" t="s">
        <v>89</v>
      </c>
      <c r="O1238" s="49" t="s">
        <v>68</v>
      </c>
      <c r="P1238" s="11" t="s">
        <v>80</v>
      </c>
      <c r="Q1238" s="11" t="s">
        <v>90</v>
      </c>
      <c r="R1238" s="11" t="s">
        <v>1321</v>
      </c>
      <c r="S1238" s="11" t="s">
        <v>1322</v>
      </c>
      <c r="T1238" s="126" t="str">
        <f>IF(COUNTIFS('DWD RAW File'!$E:$E,$B1238,'DWD RAW File'!$AF:$AF,$C$1)&gt;0, IF(COUNTIFS('DWD RAW File'!$E:$E,$B1238,'DWD RAW File'!$AF:$AF,$C$1,'DWD RAW File'!$AB:$AB,"Present")&gt;0,"6th Day OT","OFF"), IF(COUNTIFS('DWD RAW File'!$E:$E,$B1238,'DWD RAW File'!$AG:$AG,$C$1)&gt;0, IF(COUNTIFS('DWD RAW File'!$E:$E,$B1238,'DWD RAW File'!$AG:$AG,$C$1,'DWD RAW File'!$AB:$AB,"Present")&gt;0,"7th Day OT","OFF"), IF(COUNTIFS('DWD RAW File'!$E:$E,$B1238,'DWD RAW File'!$AB:$AB,"Present")&gt;0, "P", IF(COUNTIFS('DWD RAW File'!$E:$E,$B1238,'DWD RAW File'!$AB:$AB,"Not Present",'DWD RAW File'!$AK:$AK,"&lt;&gt;")&gt;0, _xlfn.XLOOKUP($B1238,'DWD RAW File'!$E:$E,'DWD RAW File'!$AK:$AK,""), IF(COUNTIFS('DWD RAW File'!$E:$E,$B1238,'DWD RAW File'!$AB:$AB,"Not Present",'DWD RAW File'!$AL:$AL,"&lt;&gt;")&gt;0, _xlfn.XLOOKUP($B1238,'DWD RAW File'!$E:$E,'DWD RAW File'!$AL:$AL,""), "AB")))))</f>
        <v>OFF</v>
      </c>
      <c r="U1238" s="97"/>
      <c r="V1238" s="51">
        <v>45957</v>
      </c>
      <c r="W1238" s="49" t="s">
        <v>68</v>
      </c>
      <c r="X1238" s="121" t="str">
        <f>VLOOKUP(Table1[[#This Row],[Psoft No]],[2]Roster_1788384531598!$E$1:$AU$1334,28,0)</f>
        <v>Tuesday</v>
      </c>
      <c r="Y1238" s="121" t="b">
        <f>Table1[[#This Row],[Column1]]=Table1[[#This Row],[OFF1]]</f>
        <v>1</v>
      </c>
    </row>
    <row r="1239" spans="1:25" ht="13" hidden="1" customHeight="1">
      <c r="A1239" s="11">
        <v>1234</v>
      </c>
      <c r="B1239" s="47">
        <v>203513498</v>
      </c>
      <c r="C1239" s="87" t="s">
        <v>1411</v>
      </c>
      <c r="D1239" s="11" t="s">
        <v>1412</v>
      </c>
      <c r="E1239" s="48" t="s">
        <v>31</v>
      </c>
      <c r="F1239" s="48" t="s">
        <v>74</v>
      </c>
      <c r="G1239" s="11" t="s">
        <v>65</v>
      </c>
      <c r="H1239" s="11" t="s">
        <v>1317</v>
      </c>
      <c r="I1239" s="11">
        <v>1181</v>
      </c>
      <c r="J1239" s="49" t="str">
        <f>VLOOKUP(Table1[[#This Row],[Psoft No]],[1]Roster!$C$1:$AJ$1369,9,0)</f>
        <v>Night Shift</v>
      </c>
      <c r="K1239" s="49" t="s">
        <v>76</v>
      </c>
      <c r="L1239" s="49" t="str">
        <f>VLOOKUP(Table1[[#This Row],[Psoft No]],[1]Roster!$C$1:$AJ$1369,11,0)</f>
        <v>Tuesday</v>
      </c>
      <c r="M1239" s="49" t="str">
        <f>VLOOKUP(Table1[[#This Row],[Psoft No]],[1]Roster!$C$1:$AJ$1369,12,0)</f>
        <v>Wednesday</v>
      </c>
      <c r="N1239" s="48" t="s">
        <v>79</v>
      </c>
      <c r="O1239" s="49" t="s">
        <v>68</v>
      </c>
      <c r="P1239" s="11" t="s">
        <v>80</v>
      </c>
      <c r="Q1239" s="11" t="s">
        <v>81</v>
      </c>
      <c r="R1239" s="11" t="s">
        <v>2654</v>
      </c>
      <c r="S1239" s="11" t="s">
        <v>2655</v>
      </c>
      <c r="T1239" s="126" t="str">
        <f>IF(COUNTIFS('DWD RAW File'!$E:$E,$B1239,'DWD RAW File'!$AF:$AF,$C$1)&gt;0, IF(COUNTIFS('DWD RAW File'!$E:$E,$B1239,'DWD RAW File'!$AF:$AF,$C$1,'DWD RAW File'!$AB:$AB,"Present")&gt;0,"6th Day OT","OFF"), IF(COUNTIFS('DWD RAW File'!$E:$E,$B1239,'DWD RAW File'!$AG:$AG,$C$1)&gt;0, IF(COUNTIFS('DWD RAW File'!$E:$E,$B1239,'DWD RAW File'!$AG:$AG,$C$1,'DWD RAW File'!$AB:$AB,"Present")&gt;0,"7th Day OT","OFF"), IF(COUNTIFS('DWD RAW File'!$E:$E,$B1239,'DWD RAW File'!$AB:$AB,"Present")&gt;0, "P", IF(COUNTIFS('DWD RAW File'!$E:$E,$B1239,'DWD RAW File'!$AB:$AB,"Not Present",'DWD RAW File'!$AK:$AK,"&lt;&gt;")&gt;0, _xlfn.XLOOKUP($B1239,'DWD RAW File'!$E:$E,'DWD RAW File'!$AK:$AK,""), IF(COUNTIFS('DWD RAW File'!$E:$E,$B1239,'DWD RAW File'!$AB:$AB,"Not Present",'DWD RAW File'!$AL:$AL,"&lt;&gt;")&gt;0, _xlfn.XLOOKUP($B1239,'DWD RAW File'!$E:$E,'DWD RAW File'!$AL:$AL,""), "AB")))))</f>
        <v>OFF</v>
      </c>
      <c r="U1239" s="97"/>
      <c r="V1239" s="51">
        <v>45463</v>
      </c>
      <c r="W1239" s="49" t="s">
        <v>68</v>
      </c>
      <c r="X1239" s="121" t="str">
        <f>VLOOKUP(Table1[[#This Row],[Psoft No]],[2]Roster_1788384531598!$E$1:$AU$1334,28,0)</f>
        <v>Tuesday</v>
      </c>
      <c r="Y1239" s="121" t="b">
        <f>Table1[[#This Row],[Column1]]=Table1[[#This Row],[OFF1]]</f>
        <v>1</v>
      </c>
    </row>
    <row r="1240" spans="1:25" ht="13" hidden="1" customHeight="1">
      <c r="A1240" s="11">
        <v>1235</v>
      </c>
      <c r="B1240" s="47">
        <v>206958090</v>
      </c>
      <c r="C1240" s="87" t="s">
        <v>2121</v>
      </c>
      <c r="D1240" s="11" t="s">
        <v>2122</v>
      </c>
      <c r="E1240" s="100" t="s">
        <v>31</v>
      </c>
      <c r="F1240" s="48" t="s">
        <v>74</v>
      </c>
      <c r="G1240" s="11" t="s">
        <v>65</v>
      </c>
      <c r="H1240" s="11" t="s">
        <v>1317</v>
      </c>
      <c r="I1240" s="11">
        <v>1181</v>
      </c>
      <c r="J1240" s="49" t="str">
        <f>VLOOKUP(Table1[[#This Row],[Psoft No]],[1]Roster!$C$1:$AJ$1369,9,0)</f>
        <v>Night Shift</v>
      </c>
      <c r="K1240" s="49" t="s">
        <v>76</v>
      </c>
      <c r="L1240" s="49" t="str">
        <f>VLOOKUP(Table1[[#This Row],[Psoft No]],[1]Roster!$C$1:$AJ$1369,11,0)</f>
        <v>Sunday</v>
      </c>
      <c r="M1240" s="49" t="str">
        <f>VLOOKUP(Table1[[#This Row],[Psoft No]],[1]Roster!$C$1:$AJ$1369,12,0)</f>
        <v>Monday</v>
      </c>
      <c r="N1240" s="49" t="s">
        <v>89</v>
      </c>
      <c r="O1240" s="49" t="s">
        <v>68</v>
      </c>
      <c r="P1240" s="49" t="s">
        <v>80</v>
      </c>
      <c r="Q1240" s="49" t="s">
        <v>96</v>
      </c>
      <c r="R1240" s="11" t="s">
        <v>2654</v>
      </c>
      <c r="S1240" s="49" t="s">
        <v>2655</v>
      </c>
      <c r="T1240" s="126" t="str">
        <f>IF(COUNTIFS('DWD RAW File'!$E:$E,$B1240,'DWD RAW File'!$AF:$AF,$C$1)&gt;0, IF(COUNTIFS('DWD RAW File'!$E:$E,$B1240,'DWD RAW File'!$AF:$AF,$C$1,'DWD RAW File'!$AB:$AB,"Present")&gt;0,"6th Day OT","OFF"), IF(COUNTIFS('DWD RAW File'!$E:$E,$B1240,'DWD RAW File'!$AG:$AG,$C$1)&gt;0, IF(COUNTIFS('DWD RAW File'!$E:$E,$B1240,'DWD RAW File'!$AG:$AG,$C$1,'DWD RAW File'!$AB:$AB,"Present")&gt;0,"7th Day OT","OFF"), IF(COUNTIFS('DWD RAW File'!$E:$E,$B1240,'DWD RAW File'!$AB:$AB,"Present")&gt;0, "P", IF(COUNTIFS('DWD RAW File'!$E:$E,$B1240,'DWD RAW File'!$AB:$AB,"Not Present",'DWD RAW File'!$AK:$AK,"&lt;&gt;")&gt;0, _xlfn.XLOOKUP($B1240,'DWD RAW File'!$E:$E,'DWD RAW File'!$AK:$AK,""), IF(COUNTIFS('DWD RAW File'!$E:$E,$B1240,'DWD RAW File'!$AB:$AB,"Not Present",'DWD RAW File'!$AL:$AL,"&lt;&gt;")&gt;0, _xlfn.XLOOKUP($B1240,'DWD RAW File'!$E:$E,'DWD RAW File'!$AL:$AL,""), "AB")))))</f>
        <v>P</v>
      </c>
      <c r="U1240" s="97"/>
      <c r="V1240" s="51">
        <v>46048</v>
      </c>
      <c r="W1240" s="49" t="s">
        <v>68</v>
      </c>
      <c r="X1240" s="121" t="str">
        <f>VLOOKUP(Table1[[#This Row],[Psoft No]],[2]Roster_1788384531598!$E$1:$AU$1334,28,0)</f>
        <v>Sunday</v>
      </c>
      <c r="Y1240" s="121" t="b">
        <f>Table1[[#This Row],[Column1]]=Table1[[#This Row],[OFF1]]</f>
        <v>1</v>
      </c>
    </row>
    <row r="1241" spans="1:25" ht="13" hidden="1" customHeight="1">
      <c r="A1241" s="11">
        <v>1236</v>
      </c>
      <c r="B1241" s="47">
        <v>203513399</v>
      </c>
      <c r="C1241" s="87" t="s">
        <v>1413</v>
      </c>
      <c r="D1241" s="11" t="s">
        <v>1414</v>
      </c>
      <c r="E1241" s="48" t="s">
        <v>31</v>
      </c>
      <c r="F1241" s="48" t="s">
        <v>74</v>
      </c>
      <c r="G1241" s="11" t="s">
        <v>65</v>
      </c>
      <c r="H1241" s="11" t="s">
        <v>1317</v>
      </c>
      <c r="I1241" s="11">
        <v>1181</v>
      </c>
      <c r="J1241" s="49" t="str">
        <f>VLOOKUP(Table1[[#This Row],[Psoft No]],[1]Roster!$C$1:$AJ$1369,9,0)</f>
        <v>Day Shift</v>
      </c>
      <c r="K1241" s="49" t="s">
        <v>76</v>
      </c>
      <c r="L1241" s="49" t="s">
        <v>85</v>
      </c>
      <c r="M1241" s="49" t="str">
        <f>VLOOKUP(Table1[[#This Row],[Psoft No]],[1]Roster!$C$1:$AJ$1369,12,0)</f>
        <v>Monday</v>
      </c>
      <c r="N1241" s="48" t="s">
        <v>79</v>
      </c>
      <c r="O1241" s="49" t="s">
        <v>68</v>
      </c>
      <c r="P1241" s="11" t="s">
        <v>80</v>
      </c>
      <c r="Q1241" s="11" t="s">
        <v>81</v>
      </c>
      <c r="R1241" s="11" t="s">
        <v>1321</v>
      </c>
      <c r="S1241" s="11" t="s">
        <v>1322</v>
      </c>
      <c r="T1241" s="126" t="s">
        <v>10</v>
      </c>
      <c r="U1241" s="97" t="s">
        <v>2938</v>
      </c>
      <c r="V1241" s="51">
        <v>45463</v>
      </c>
      <c r="W1241" s="49" t="s">
        <v>68</v>
      </c>
      <c r="X1241" s="121" t="str">
        <f>VLOOKUP(Table1[[#This Row],[Psoft No]],[2]Roster_1788384531598!$E$1:$AU$1334,28,0)</f>
        <v>Sunday</v>
      </c>
      <c r="Y1241" s="121" t="b">
        <f>Table1[[#This Row],[Column1]]=Table1[[#This Row],[OFF1]]</f>
        <v>0</v>
      </c>
    </row>
    <row r="1242" spans="1:25" ht="13" customHeight="1">
      <c r="A1242" s="11">
        <v>1237</v>
      </c>
      <c r="B1242" s="47">
        <v>204115629</v>
      </c>
      <c r="C1242" s="87" t="s">
        <v>1415</v>
      </c>
      <c r="D1242" s="11" t="s">
        <v>1416</v>
      </c>
      <c r="E1242" s="48" t="s">
        <v>31</v>
      </c>
      <c r="F1242" s="48" t="s">
        <v>74</v>
      </c>
      <c r="G1242" s="11" t="s">
        <v>65</v>
      </c>
      <c r="H1242" s="11" t="s">
        <v>1317</v>
      </c>
      <c r="I1242" s="11">
        <v>1181</v>
      </c>
      <c r="J1242" s="49" t="str">
        <f>VLOOKUP(Table1[[#This Row],[Psoft No]],[1]Roster!$C$1:$AJ$1369,9,0)</f>
        <v>Day Shift</v>
      </c>
      <c r="K1242" s="49" t="s">
        <v>76</v>
      </c>
      <c r="L1242" s="49" t="str">
        <f>VLOOKUP(Table1[[#This Row],[Psoft No]],[1]Roster!$C$1:$AJ$1369,11,0)</f>
        <v>Saturday</v>
      </c>
      <c r="M1242" s="49" t="str">
        <f>VLOOKUP(Table1[[#This Row],[Psoft No]],[1]Roster!$C$1:$AJ$1369,12,0)</f>
        <v>Sunday</v>
      </c>
      <c r="N1242" s="48" t="s">
        <v>86</v>
      </c>
      <c r="O1242" s="49" t="s">
        <v>68</v>
      </c>
      <c r="P1242" s="11" t="s">
        <v>80</v>
      </c>
      <c r="Q1242" s="11" t="s">
        <v>87</v>
      </c>
      <c r="R1242" s="11" t="s">
        <v>1321</v>
      </c>
      <c r="S1242" s="11" t="s">
        <v>1322</v>
      </c>
      <c r="T1242" s="126" t="s">
        <v>4</v>
      </c>
      <c r="U1242" s="97"/>
      <c r="V1242" s="51">
        <v>45561</v>
      </c>
      <c r="W1242" s="49" t="s">
        <v>68</v>
      </c>
      <c r="X1242" s="121" t="str">
        <f>VLOOKUP(Table1[[#This Row],[Psoft No]],[2]Roster_1788384531598!$E$1:$AU$1334,28,0)</f>
        <v>Saturday</v>
      </c>
      <c r="Y1242" s="121" t="b">
        <f>Table1[[#This Row],[Column1]]=Table1[[#This Row],[OFF1]]</f>
        <v>1</v>
      </c>
    </row>
    <row r="1243" spans="1:25" ht="13" hidden="1" customHeight="1">
      <c r="A1243" s="11">
        <v>1238</v>
      </c>
      <c r="B1243" s="47">
        <v>206958297</v>
      </c>
      <c r="C1243" s="87" t="s">
        <v>2123</v>
      </c>
      <c r="D1243" s="11" t="s">
        <v>2124</v>
      </c>
      <c r="E1243" s="100" t="s">
        <v>31</v>
      </c>
      <c r="F1243" s="48" t="s">
        <v>74</v>
      </c>
      <c r="G1243" s="11" t="s">
        <v>65</v>
      </c>
      <c r="H1243" s="11" t="s">
        <v>1317</v>
      </c>
      <c r="I1243" s="11">
        <v>1181</v>
      </c>
      <c r="J1243" s="49" t="str">
        <f>VLOOKUP(Table1[[#This Row],[Psoft No]],[1]Roster!$C$1:$AJ$1369,9,0)</f>
        <v>Night Shift</v>
      </c>
      <c r="K1243" s="49" t="s">
        <v>76</v>
      </c>
      <c r="L1243" s="49" t="str">
        <f>VLOOKUP(Table1[[#This Row],[Psoft No]],[1]Roster!$C$1:$AJ$1369,11,0)</f>
        <v>Thursday</v>
      </c>
      <c r="M1243" s="49" t="str">
        <f>VLOOKUP(Table1[[#This Row],[Psoft No]],[1]Roster!$C$1:$AJ$1369,12,0)</f>
        <v>Friday</v>
      </c>
      <c r="N1243" s="49" t="s">
        <v>79</v>
      </c>
      <c r="O1243" s="49" t="s">
        <v>68</v>
      </c>
      <c r="P1243" s="49" t="s">
        <v>80</v>
      </c>
      <c r="Q1243" s="49" t="s">
        <v>96</v>
      </c>
      <c r="R1243" s="11" t="s">
        <v>2654</v>
      </c>
      <c r="S1243" s="49" t="s">
        <v>2655</v>
      </c>
      <c r="T1243" s="126" t="str">
        <f>IF(COUNTIFS('DWD RAW File'!$E:$E,$B1243,'DWD RAW File'!$AF:$AF,$C$1)&gt;0, IF(COUNTIFS('DWD RAW File'!$E:$E,$B1243,'DWD RAW File'!$AF:$AF,$C$1,'DWD RAW File'!$AB:$AB,"Present")&gt;0,"6th Day OT","OFF"), IF(COUNTIFS('DWD RAW File'!$E:$E,$B1243,'DWD RAW File'!$AG:$AG,$C$1)&gt;0, IF(COUNTIFS('DWD RAW File'!$E:$E,$B1243,'DWD RAW File'!$AG:$AG,$C$1,'DWD RAW File'!$AB:$AB,"Present")&gt;0,"7th Day OT","OFF"), IF(COUNTIFS('DWD RAW File'!$E:$E,$B1243,'DWD RAW File'!$AB:$AB,"Present")&gt;0, "P", IF(COUNTIFS('DWD RAW File'!$E:$E,$B1243,'DWD RAW File'!$AB:$AB,"Not Present",'DWD RAW File'!$AK:$AK,"&lt;&gt;")&gt;0, _xlfn.XLOOKUP($B1243,'DWD RAW File'!$E:$E,'DWD RAW File'!$AK:$AK,""), IF(COUNTIFS('DWD RAW File'!$E:$E,$B1243,'DWD RAW File'!$AB:$AB,"Not Present",'DWD RAW File'!$AL:$AL,"&lt;&gt;")&gt;0, _xlfn.XLOOKUP($B1243,'DWD RAW File'!$E:$E,'DWD RAW File'!$AL:$AL,""), "AB")))))</f>
        <v>P</v>
      </c>
      <c r="U1243" s="97"/>
      <c r="V1243" s="51">
        <v>46048</v>
      </c>
      <c r="W1243" s="49" t="s">
        <v>68</v>
      </c>
      <c r="X1243" s="121" t="str">
        <f>VLOOKUP(Table1[[#This Row],[Psoft No]],[2]Roster_1788384531598!$E$1:$AU$1334,28,0)</f>
        <v>Thursday</v>
      </c>
      <c r="Y1243" s="121" t="b">
        <f>Table1[[#This Row],[Column1]]=Table1[[#This Row],[OFF1]]</f>
        <v>1</v>
      </c>
    </row>
    <row r="1244" spans="1:25" ht="13" hidden="1" customHeight="1">
      <c r="A1244" s="11">
        <v>1239</v>
      </c>
      <c r="B1244" s="47">
        <v>206348054</v>
      </c>
      <c r="C1244" s="87" t="s">
        <v>2385</v>
      </c>
      <c r="D1244" s="11" t="s">
        <v>2386</v>
      </c>
      <c r="E1244" s="48" t="s">
        <v>31</v>
      </c>
      <c r="F1244" s="48" t="s">
        <v>74</v>
      </c>
      <c r="G1244" s="11" t="s">
        <v>65</v>
      </c>
      <c r="H1244" s="11" t="s">
        <v>1317</v>
      </c>
      <c r="I1244" s="11">
        <v>1181</v>
      </c>
      <c r="J1244" s="49" t="str">
        <f>VLOOKUP(Table1[[#This Row],[Psoft No]],[1]Roster!$C$1:$AJ$1369,9,0)</f>
        <v>Day Shift</v>
      </c>
      <c r="K1244" s="49" t="s">
        <v>76</v>
      </c>
      <c r="L1244" s="49" t="str">
        <f>VLOOKUP(Table1[[#This Row],[Psoft No]],[1]Roster!$C$1:$AJ$1369,11,0)</f>
        <v>Wednesday</v>
      </c>
      <c r="M1244" s="49" t="str">
        <f>VLOOKUP(Table1[[#This Row],[Psoft No]],[1]Roster!$C$1:$AJ$1369,12,0)</f>
        <v>Thursday</v>
      </c>
      <c r="N1244" s="49" t="s">
        <v>89</v>
      </c>
      <c r="O1244" s="49" t="s">
        <v>68</v>
      </c>
      <c r="P1244" s="11" t="s">
        <v>80</v>
      </c>
      <c r="Q1244" s="11" t="s">
        <v>90</v>
      </c>
      <c r="R1244" s="11" t="s">
        <v>1321</v>
      </c>
      <c r="S1244" s="11" t="s">
        <v>1322</v>
      </c>
      <c r="T1244" s="126" t="str">
        <f>IF(COUNTIFS('DWD RAW File'!$E:$E,$B1244,'DWD RAW File'!$AF:$AF,$C$1)&gt;0, IF(COUNTIFS('DWD RAW File'!$E:$E,$B1244,'DWD RAW File'!$AF:$AF,$C$1,'DWD RAW File'!$AB:$AB,"Present")&gt;0,"6th Day OT","OFF"), IF(COUNTIFS('DWD RAW File'!$E:$E,$B1244,'DWD RAW File'!$AG:$AG,$C$1)&gt;0, IF(COUNTIFS('DWD RAW File'!$E:$E,$B1244,'DWD RAW File'!$AG:$AG,$C$1,'DWD RAW File'!$AB:$AB,"Present")&gt;0,"7th Day OT","OFF"), IF(COUNTIFS('DWD RAW File'!$E:$E,$B1244,'DWD RAW File'!$AB:$AB,"Present")&gt;0, "P", IF(COUNTIFS('DWD RAW File'!$E:$E,$B1244,'DWD RAW File'!$AB:$AB,"Not Present",'DWD RAW File'!$AK:$AK,"&lt;&gt;")&gt;0, _xlfn.XLOOKUP($B1244,'DWD RAW File'!$E:$E,'DWD RAW File'!$AK:$AK,""), IF(COUNTIFS('DWD RAW File'!$E:$E,$B1244,'DWD RAW File'!$AB:$AB,"Not Present",'DWD RAW File'!$AL:$AL,"&lt;&gt;")&gt;0, _xlfn.XLOOKUP($B1244,'DWD RAW File'!$E:$E,'DWD RAW File'!$AL:$AL,""), "AB")))))</f>
        <v>OFF</v>
      </c>
      <c r="U1244" s="97"/>
      <c r="V1244" s="51">
        <v>45957</v>
      </c>
      <c r="W1244" s="49" t="s">
        <v>68</v>
      </c>
      <c r="X1244" s="121" t="str">
        <f>VLOOKUP(Table1[[#This Row],[Psoft No]],[2]Roster_1788384531598!$E$1:$AU$1334,28,0)</f>
        <v>Wednesday</v>
      </c>
      <c r="Y1244" s="121" t="b">
        <f>Table1[[#This Row],[Column1]]=Table1[[#This Row],[OFF1]]</f>
        <v>1</v>
      </c>
    </row>
    <row r="1245" spans="1:25" ht="13" hidden="1" customHeight="1">
      <c r="A1245" s="11">
        <v>1240</v>
      </c>
      <c r="B1245" s="47">
        <v>204013739</v>
      </c>
      <c r="C1245" s="87" t="s">
        <v>1417</v>
      </c>
      <c r="D1245" s="11" t="s">
        <v>1418</v>
      </c>
      <c r="E1245" s="48" t="s">
        <v>31</v>
      </c>
      <c r="F1245" s="48" t="s">
        <v>74</v>
      </c>
      <c r="G1245" s="11" t="s">
        <v>65</v>
      </c>
      <c r="H1245" s="11" t="s">
        <v>1317</v>
      </c>
      <c r="I1245" s="11">
        <v>1181</v>
      </c>
      <c r="J1245" s="49" t="str">
        <f>VLOOKUP(Table1[[#This Row],[Psoft No]],[1]Roster!$C$1:$AJ$1369,9,0)</f>
        <v>Night Shift</v>
      </c>
      <c r="K1245" s="49" t="s">
        <v>76</v>
      </c>
      <c r="L1245" s="49" t="str">
        <f>VLOOKUP(Table1[[#This Row],[Psoft No]],[1]Roster!$C$1:$AJ$1369,11,0)</f>
        <v>Monday</v>
      </c>
      <c r="M1245" s="49" t="str">
        <f>VLOOKUP(Table1[[#This Row],[Psoft No]],[1]Roster!$C$1:$AJ$1369,12,0)</f>
        <v>Tuesday</v>
      </c>
      <c r="N1245" s="48" t="s">
        <v>79</v>
      </c>
      <c r="O1245" s="49" t="s">
        <v>68</v>
      </c>
      <c r="P1245" s="11" t="s">
        <v>80</v>
      </c>
      <c r="Q1245" s="11" t="s">
        <v>81</v>
      </c>
      <c r="R1245" s="11" t="s">
        <v>2654</v>
      </c>
      <c r="S1245" s="11" t="s">
        <v>2655</v>
      </c>
      <c r="T1245" s="126" t="str">
        <f>IF(COUNTIFS('DWD RAW File'!$E:$E,$B1245,'DWD RAW File'!$AF:$AF,$C$1)&gt;0, IF(COUNTIFS('DWD RAW File'!$E:$E,$B1245,'DWD RAW File'!$AF:$AF,$C$1,'DWD RAW File'!$AB:$AB,"Present")&gt;0,"6th Day OT","OFF"), IF(COUNTIFS('DWD RAW File'!$E:$E,$B1245,'DWD RAW File'!$AG:$AG,$C$1)&gt;0, IF(COUNTIFS('DWD RAW File'!$E:$E,$B1245,'DWD RAW File'!$AG:$AG,$C$1,'DWD RAW File'!$AB:$AB,"Present")&gt;0,"7th Day OT","OFF"), IF(COUNTIFS('DWD RAW File'!$E:$E,$B1245,'DWD RAW File'!$AB:$AB,"Present")&gt;0, "P", IF(COUNTIFS('DWD RAW File'!$E:$E,$B1245,'DWD RAW File'!$AB:$AB,"Not Present",'DWD RAW File'!$AK:$AK,"&lt;&gt;")&gt;0, _xlfn.XLOOKUP($B1245,'DWD RAW File'!$E:$E,'DWD RAW File'!$AK:$AK,""), IF(COUNTIFS('DWD RAW File'!$E:$E,$B1245,'DWD RAW File'!$AB:$AB,"Not Present",'DWD RAW File'!$AL:$AL,"&lt;&gt;")&gt;0, _xlfn.XLOOKUP($B1245,'DWD RAW File'!$E:$E,'DWD RAW File'!$AL:$AL,""), "AB")))))</f>
        <v>P</v>
      </c>
      <c r="U1245" s="97"/>
      <c r="V1245" s="51">
        <v>45551</v>
      </c>
      <c r="W1245" s="49" t="s">
        <v>68</v>
      </c>
      <c r="X1245" s="121" t="str">
        <f>VLOOKUP(Table1[[#This Row],[Psoft No]],[2]Roster_1788384531598!$E$1:$AU$1334,28,0)</f>
        <v>Monday</v>
      </c>
      <c r="Y1245" s="121" t="b">
        <f>Table1[[#This Row],[Column1]]=Table1[[#This Row],[OFF1]]</f>
        <v>1</v>
      </c>
    </row>
    <row r="1246" spans="1:25" ht="13" hidden="1" customHeight="1">
      <c r="A1246" s="11">
        <v>1241</v>
      </c>
      <c r="B1246" s="47">
        <v>102205553</v>
      </c>
      <c r="C1246" s="87" t="s">
        <v>1420</v>
      </c>
      <c r="D1246" s="11" t="s">
        <v>1421</v>
      </c>
      <c r="E1246" s="48" t="s">
        <v>34</v>
      </c>
      <c r="F1246" s="48" t="s">
        <v>74</v>
      </c>
      <c r="G1246" s="11" t="s">
        <v>65</v>
      </c>
      <c r="H1246" s="11" t="s">
        <v>1317</v>
      </c>
      <c r="I1246" s="11">
        <v>1182</v>
      </c>
      <c r="J1246" s="49" t="str">
        <f>VLOOKUP(Table1[[#This Row],[Psoft No]],[1]Roster!$C$1:$AJ$1369,9,0)</f>
        <v>Night Shift</v>
      </c>
      <c r="K1246" s="49" t="s">
        <v>76</v>
      </c>
      <c r="L1246" s="49" t="str">
        <f>VLOOKUP(Table1[[#This Row],[Psoft No]],[1]Roster!$C$1:$AJ$1369,11,0)</f>
        <v>Friday</v>
      </c>
      <c r="M1246" s="49" t="str">
        <f>VLOOKUP(Table1[[#This Row],[Psoft No]],[1]Roster!$C$1:$AJ$1369,12,0)</f>
        <v>Saturday</v>
      </c>
      <c r="N1246" s="48" t="s">
        <v>108</v>
      </c>
      <c r="O1246" s="49" t="s">
        <v>68</v>
      </c>
      <c r="P1246" s="11" t="s">
        <v>80</v>
      </c>
      <c r="Q1246" s="11" t="s">
        <v>98</v>
      </c>
      <c r="R1246" s="11" t="s">
        <v>2654</v>
      </c>
      <c r="S1246" s="11" t="s">
        <v>2655</v>
      </c>
      <c r="T1246" s="126" t="str">
        <f>IF(COUNTIFS('DWD RAW File'!$E:$E,$B1246,'DWD RAW File'!$AF:$AF,$C$1)&gt;0, IF(COUNTIFS('DWD RAW File'!$E:$E,$B1246,'DWD RAW File'!$AF:$AF,$C$1,'DWD RAW File'!$AB:$AB,"Present")&gt;0,"6th Day OT","OFF"), IF(COUNTIFS('DWD RAW File'!$E:$E,$B1246,'DWD RAW File'!$AG:$AG,$C$1)&gt;0, IF(COUNTIFS('DWD RAW File'!$E:$E,$B1246,'DWD RAW File'!$AG:$AG,$C$1,'DWD RAW File'!$AB:$AB,"Present")&gt;0,"7th Day OT","OFF"), IF(COUNTIFS('DWD RAW File'!$E:$E,$B1246,'DWD RAW File'!$AB:$AB,"Present")&gt;0, "P", IF(COUNTIFS('DWD RAW File'!$E:$E,$B1246,'DWD RAW File'!$AB:$AB,"Not Present",'DWD RAW File'!$AK:$AK,"&lt;&gt;")&gt;0, _xlfn.XLOOKUP($B1246,'DWD RAW File'!$E:$E,'DWD RAW File'!$AK:$AK,""), IF(COUNTIFS('DWD RAW File'!$E:$E,$B1246,'DWD RAW File'!$AB:$AB,"Not Present",'DWD RAW File'!$AL:$AL,"&lt;&gt;")&gt;0, _xlfn.XLOOKUP($B1246,'DWD RAW File'!$E:$E,'DWD RAW File'!$AL:$AL,""), "AB")))))</f>
        <v>P</v>
      </c>
      <c r="U1246" s="97"/>
      <c r="V1246" s="51">
        <v>42868</v>
      </c>
      <c r="W1246" s="49" t="s">
        <v>68</v>
      </c>
      <c r="X1246" s="121" t="str">
        <f>VLOOKUP(Table1[[#This Row],[Psoft No]],[2]Roster_1788384531598!$E$1:$AU$1334,28,0)</f>
        <v>Friday</v>
      </c>
      <c r="Y1246" s="121" t="b">
        <f>Table1[[#This Row],[Column1]]=Table1[[#This Row],[OFF1]]</f>
        <v>1</v>
      </c>
    </row>
    <row r="1247" spans="1:25" ht="13" hidden="1" customHeight="1">
      <c r="A1247" s="11">
        <v>1242</v>
      </c>
      <c r="B1247" s="47">
        <v>206958449</v>
      </c>
      <c r="C1247" s="87" t="s">
        <v>2125</v>
      </c>
      <c r="D1247" s="11" t="s">
        <v>2126</v>
      </c>
      <c r="E1247" s="100" t="s">
        <v>31</v>
      </c>
      <c r="F1247" s="48" t="s">
        <v>74</v>
      </c>
      <c r="G1247" s="11" t="s">
        <v>65</v>
      </c>
      <c r="H1247" s="11" t="s">
        <v>1317</v>
      </c>
      <c r="I1247" s="11">
        <v>1181</v>
      </c>
      <c r="J1247" s="49" t="str">
        <f>VLOOKUP(Table1[[#This Row],[Psoft No]],[1]Roster!$C$1:$AJ$1369,9,0)</f>
        <v>Night Shift</v>
      </c>
      <c r="K1247" s="49" t="s">
        <v>76</v>
      </c>
      <c r="L1247" s="49" t="str">
        <f>VLOOKUP(Table1[[#This Row],[Psoft No]],[1]Roster!$C$1:$AJ$1369,11,0)</f>
        <v>Thursday</v>
      </c>
      <c r="M1247" s="49" t="str">
        <f>VLOOKUP(Table1[[#This Row],[Psoft No]],[1]Roster!$C$1:$AJ$1369,12,0)</f>
        <v>Friday</v>
      </c>
      <c r="N1247" s="49" t="s">
        <v>79</v>
      </c>
      <c r="O1247" s="49" t="s">
        <v>68</v>
      </c>
      <c r="P1247" s="49" t="s">
        <v>80</v>
      </c>
      <c r="Q1247" s="49" t="s">
        <v>96</v>
      </c>
      <c r="R1247" s="11" t="s">
        <v>2654</v>
      </c>
      <c r="S1247" s="49" t="s">
        <v>2655</v>
      </c>
      <c r="T1247" s="126" t="str">
        <f>IF(COUNTIFS('DWD RAW File'!$E:$E,$B1247,'DWD RAW File'!$AF:$AF,$C$1)&gt;0, IF(COUNTIFS('DWD RAW File'!$E:$E,$B1247,'DWD RAW File'!$AF:$AF,$C$1,'DWD RAW File'!$AB:$AB,"Present")&gt;0,"6th Day OT","OFF"), IF(COUNTIFS('DWD RAW File'!$E:$E,$B1247,'DWD RAW File'!$AG:$AG,$C$1)&gt;0, IF(COUNTIFS('DWD RAW File'!$E:$E,$B1247,'DWD RAW File'!$AG:$AG,$C$1,'DWD RAW File'!$AB:$AB,"Present")&gt;0,"7th Day OT","OFF"), IF(COUNTIFS('DWD RAW File'!$E:$E,$B1247,'DWD RAW File'!$AB:$AB,"Present")&gt;0, "P", IF(COUNTIFS('DWD RAW File'!$E:$E,$B1247,'DWD RAW File'!$AB:$AB,"Not Present",'DWD RAW File'!$AK:$AK,"&lt;&gt;")&gt;0, _xlfn.XLOOKUP($B1247,'DWD RAW File'!$E:$E,'DWD RAW File'!$AK:$AK,""), IF(COUNTIFS('DWD RAW File'!$E:$E,$B1247,'DWD RAW File'!$AB:$AB,"Not Present",'DWD RAW File'!$AL:$AL,"&lt;&gt;")&gt;0, _xlfn.XLOOKUP($B1247,'DWD RAW File'!$E:$E,'DWD RAW File'!$AL:$AL,""), "AB")))))</f>
        <v>P</v>
      </c>
      <c r="U1247" s="97"/>
      <c r="V1247" s="51">
        <v>46048</v>
      </c>
      <c r="W1247" s="49" t="s">
        <v>68</v>
      </c>
      <c r="X1247" s="121" t="str">
        <f>VLOOKUP(Table1[[#This Row],[Psoft No]],[2]Roster_1788384531598!$E$1:$AU$1334,28,0)</f>
        <v>Thursday</v>
      </c>
      <c r="Y1247" s="121" t="b">
        <f>Table1[[#This Row],[Column1]]=Table1[[#This Row],[OFF1]]</f>
        <v>1</v>
      </c>
    </row>
    <row r="1248" spans="1:25" ht="13" hidden="1" customHeight="1">
      <c r="A1248" s="11">
        <v>1243</v>
      </c>
      <c r="B1248" s="100">
        <v>206851162</v>
      </c>
      <c r="C1248" s="87" t="s">
        <v>1714</v>
      </c>
      <c r="D1248" s="11" t="s">
        <v>1715</v>
      </c>
      <c r="E1248" s="48" t="s">
        <v>31</v>
      </c>
      <c r="F1248" s="48" t="s">
        <v>74</v>
      </c>
      <c r="G1248" s="48" t="s">
        <v>65</v>
      </c>
      <c r="H1248" s="48" t="s">
        <v>1317</v>
      </c>
      <c r="I1248" s="11">
        <v>1299</v>
      </c>
      <c r="J1248" s="49" t="str">
        <f>VLOOKUP(Table1[[#This Row],[Psoft No]],[1]Roster!$C$1:$AJ$1369,9,0)</f>
        <v>Night Shift</v>
      </c>
      <c r="K1248" s="49" t="s">
        <v>76</v>
      </c>
      <c r="L1248" s="49" t="str">
        <f>VLOOKUP(Table1[[#This Row],[Psoft No]],[1]Roster!$C$1:$AJ$1369,11,0)</f>
        <v>Tuesday</v>
      </c>
      <c r="M1248" s="49" t="str">
        <f>VLOOKUP(Table1[[#This Row],[Psoft No]],[1]Roster!$C$1:$AJ$1369,12,0)</f>
        <v>Wednesday</v>
      </c>
      <c r="N1248" s="49" t="s">
        <v>89</v>
      </c>
      <c r="O1248" s="49" t="s">
        <v>68</v>
      </c>
      <c r="P1248" s="48" t="s">
        <v>80</v>
      </c>
      <c r="Q1248" s="11" t="s">
        <v>90</v>
      </c>
      <c r="R1248" s="11" t="s">
        <v>2654</v>
      </c>
      <c r="S1248" s="11" t="s">
        <v>2655</v>
      </c>
      <c r="T1248" s="126" t="str">
        <f>IF(COUNTIFS('DWD RAW File'!$E:$E,$B1248,'DWD RAW File'!$AF:$AF,$C$1)&gt;0, IF(COUNTIFS('DWD RAW File'!$E:$E,$B1248,'DWD RAW File'!$AF:$AF,$C$1,'DWD RAW File'!$AB:$AB,"Present")&gt;0,"6th Day OT","OFF"), IF(COUNTIFS('DWD RAW File'!$E:$E,$B1248,'DWD RAW File'!$AG:$AG,$C$1)&gt;0, IF(COUNTIFS('DWD RAW File'!$E:$E,$B1248,'DWD RAW File'!$AG:$AG,$C$1,'DWD RAW File'!$AB:$AB,"Present")&gt;0,"7th Day OT","OFF"), IF(COUNTIFS('DWD RAW File'!$E:$E,$B1248,'DWD RAW File'!$AB:$AB,"Present")&gt;0, "P", IF(COUNTIFS('DWD RAW File'!$E:$E,$B1248,'DWD RAW File'!$AB:$AB,"Not Present",'DWD RAW File'!$AK:$AK,"&lt;&gt;")&gt;0, _xlfn.XLOOKUP($B1248,'DWD RAW File'!$E:$E,'DWD RAW File'!$AK:$AK,""), IF(COUNTIFS('DWD RAW File'!$E:$E,$B1248,'DWD RAW File'!$AB:$AB,"Not Present",'DWD RAW File'!$AL:$AL,"&lt;&gt;")&gt;0, _xlfn.XLOOKUP($B1248,'DWD RAW File'!$E:$E,'DWD RAW File'!$AL:$AL,""), "AB")))))</f>
        <v>OFF</v>
      </c>
      <c r="U1248" s="97"/>
      <c r="V1248" s="51">
        <v>46020</v>
      </c>
      <c r="W1248" s="49" t="s">
        <v>68</v>
      </c>
      <c r="X1248" s="121" t="str">
        <f>VLOOKUP(Table1[[#This Row],[Psoft No]],[2]Roster_1788384531598!$E$1:$AU$1334,28,0)</f>
        <v>Tuesday</v>
      </c>
      <c r="Y1248" s="121" t="b">
        <f>Table1[[#This Row],[Column1]]=Table1[[#This Row],[OFF1]]</f>
        <v>1</v>
      </c>
    </row>
    <row r="1249" spans="1:25" ht="13" hidden="1" customHeight="1">
      <c r="A1249" s="11">
        <v>1244</v>
      </c>
      <c r="B1249" s="47">
        <v>104042345</v>
      </c>
      <c r="C1249" s="87" t="s">
        <v>1422</v>
      </c>
      <c r="D1249" s="11" t="s">
        <v>1423</v>
      </c>
      <c r="E1249" s="48" t="s">
        <v>34</v>
      </c>
      <c r="F1249" s="48" t="s">
        <v>74</v>
      </c>
      <c r="G1249" s="11" t="s">
        <v>65</v>
      </c>
      <c r="H1249" s="11" t="s">
        <v>1317</v>
      </c>
      <c r="I1249" s="11">
        <v>1182</v>
      </c>
      <c r="J1249" s="49" t="str">
        <f>VLOOKUP(Table1[[#This Row],[Psoft No]],[1]Roster!$C$1:$AJ$1369,9,0)</f>
        <v>Night Shift</v>
      </c>
      <c r="K1249" s="49" t="s">
        <v>76</v>
      </c>
      <c r="L1249" s="49" t="s">
        <v>36</v>
      </c>
      <c r="M1249" s="49" t="str">
        <f>VLOOKUP(Table1[[#This Row],[Psoft No]],[1]Roster!$C$1:$AJ$1369,12,0)</f>
        <v>Thursday</v>
      </c>
      <c r="N1249" s="48" t="s">
        <v>1318</v>
      </c>
      <c r="O1249" s="49" t="s">
        <v>68</v>
      </c>
      <c r="P1249" s="11" t="s">
        <v>80</v>
      </c>
      <c r="Q1249" s="11" t="s">
        <v>98</v>
      </c>
      <c r="R1249" s="11" t="s">
        <v>1321</v>
      </c>
      <c r="S1249" s="11" t="s">
        <v>1322</v>
      </c>
      <c r="T1249" s="126" t="s">
        <v>1</v>
      </c>
      <c r="U1249" s="97" t="s">
        <v>2930</v>
      </c>
      <c r="V1249" s="51">
        <v>44724</v>
      </c>
      <c r="W1249" s="49" t="s">
        <v>68</v>
      </c>
      <c r="X1249" s="121" t="str">
        <f>VLOOKUP(Table1[[#This Row],[Psoft No]],[2]Roster_1788384531598!$E$1:$AU$1334,28,0)</f>
        <v>Wednesday</v>
      </c>
      <c r="Y1249" s="121" t="b">
        <f>Table1[[#This Row],[Column1]]=Table1[[#This Row],[OFF1]]</f>
        <v>0</v>
      </c>
    </row>
    <row r="1250" spans="1:25" ht="13" hidden="1" customHeight="1">
      <c r="A1250" s="11">
        <v>1245</v>
      </c>
      <c r="B1250" s="47">
        <v>205609755</v>
      </c>
      <c r="C1250" s="87" t="s">
        <v>2256</v>
      </c>
      <c r="D1250" s="11" t="s">
        <v>2257</v>
      </c>
      <c r="E1250" s="48" t="s">
        <v>31</v>
      </c>
      <c r="F1250" s="48" t="s">
        <v>74</v>
      </c>
      <c r="G1250" s="11" t="s">
        <v>65</v>
      </c>
      <c r="H1250" s="11" t="s">
        <v>1317</v>
      </c>
      <c r="I1250" s="11">
        <v>1299</v>
      </c>
      <c r="J1250" s="49" t="str">
        <f>VLOOKUP(Table1[[#This Row],[Psoft No]],[1]Roster!$C$1:$AJ$1369,9,0)</f>
        <v>Night Shift</v>
      </c>
      <c r="K1250" s="49" t="s">
        <v>76</v>
      </c>
      <c r="L1250" s="49" t="str">
        <f>VLOOKUP(Table1[[#This Row],[Psoft No]],[1]Roster!$C$1:$AJ$1369,11,0)</f>
        <v>Sunday</v>
      </c>
      <c r="M1250" s="49" t="str">
        <f>VLOOKUP(Table1[[#This Row],[Psoft No]],[1]Roster!$C$1:$AJ$1369,12,0)</f>
        <v>Monday</v>
      </c>
      <c r="N1250" s="49" t="s">
        <v>89</v>
      </c>
      <c r="O1250" s="49" t="s">
        <v>68</v>
      </c>
      <c r="P1250" s="11" t="s">
        <v>80</v>
      </c>
      <c r="Q1250" s="11" t="s">
        <v>90</v>
      </c>
      <c r="R1250" s="11" t="s">
        <v>2654</v>
      </c>
      <c r="S1250" s="11" t="s">
        <v>2655</v>
      </c>
      <c r="T1250" s="126" t="str">
        <f>IF(COUNTIFS('DWD RAW File'!$E:$E,$B1250,'DWD RAW File'!$AF:$AF,$C$1)&gt;0, IF(COUNTIFS('DWD RAW File'!$E:$E,$B1250,'DWD RAW File'!$AF:$AF,$C$1,'DWD RAW File'!$AB:$AB,"Present")&gt;0,"6th Day OT","OFF"), IF(COUNTIFS('DWD RAW File'!$E:$E,$B1250,'DWD RAW File'!$AG:$AG,$C$1)&gt;0, IF(COUNTIFS('DWD RAW File'!$E:$E,$B1250,'DWD RAW File'!$AG:$AG,$C$1,'DWD RAW File'!$AB:$AB,"Present")&gt;0,"7th Day OT","OFF"), IF(COUNTIFS('DWD RAW File'!$E:$E,$B1250,'DWD RAW File'!$AB:$AB,"Present")&gt;0, "P", IF(COUNTIFS('DWD RAW File'!$E:$E,$B1250,'DWD RAW File'!$AB:$AB,"Not Present",'DWD RAW File'!$AK:$AK,"&lt;&gt;")&gt;0, _xlfn.XLOOKUP($B1250,'DWD RAW File'!$E:$E,'DWD RAW File'!$AK:$AK,""), IF(COUNTIFS('DWD RAW File'!$E:$E,$B1250,'DWD RAW File'!$AB:$AB,"Not Present",'DWD RAW File'!$AL:$AL,"&lt;&gt;")&gt;0, _xlfn.XLOOKUP($B1250,'DWD RAW File'!$E:$E,'DWD RAW File'!$AL:$AL,""), "AB")))))</f>
        <v>P</v>
      </c>
      <c r="U1250" s="97"/>
      <c r="V1250" s="51">
        <v>45845</v>
      </c>
      <c r="W1250" s="49" t="s">
        <v>68</v>
      </c>
      <c r="X1250" s="121" t="str">
        <f>VLOOKUP(Table1[[#This Row],[Psoft No]],[2]Roster_1788384531598!$E$1:$AU$1334,28,0)</f>
        <v>Sunday</v>
      </c>
      <c r="Y1250" s="121" t="b">
        <f>Table1[[#This Row],[Column1]]=Table1[[#This Row],[OFF1]]</f>
        <v>1</v>
      </c>
    </row>
    <row r="1251" spans="1:25" ht="13" hidden="1" customHeight="1">
      <c r="A1251" s="11">
        <v>1246</v>
      </c>
      <c r="B1251" s="47">
        <v>205285507</v>
      </c>
      <c r="C1251" s="87" t="s">
        <v>1424</v>
      </c>
      <c r="D1251" s="11" t="s">
        <v>1942</v>
      </c>
      <c r="E1251" s="48" t="s">
        <v>31</v>
      </c>
      <c r="F1251" s="48" t="s">
        <v>74</v>
      </c>
      <c r="G1251" s="11" t="s">
        <v>65</v>
      </c>
      <c r="H1251" s="11" t="s">
        <v>1317</v>
      </c>
      <c r="I1251" s="11">
        <v>1299</v>
      </c>
      <c r="J1251" s="49" t="str">
        <f>VLOOKUP(Table1[[#This Row],[Psoft No]],[1]Roster!$C$1:$AJ$1369,9,0)</f>
        <v>Night Shift</v>
      </c>
      <c r="K1251" s="49" t="s">
        <v>76</v>
      </c>
      <c r="L1251" s="49" t="str">
        <f>VLOOKUP(Table1[[#This Row],[Psoft No]],[1]Roster!$C$1:$AJ$1369,11,0)</f>
        <v>Friday</v>
      </c>
      <c r="M1251" s="49" t="str">
        <f>VLOOKUP(Table1[[#This Row],[Psoft No]],[1]Roster!$C$1:$AJ$1369,12,0)</f>
        <v>Saturday</v>
      </c>
      <c r="N1251" s="48" t="s">
        <v>89</v>
      </c>
      <c r="O1251" s="49" t="s">
        <v>68</v>
      </c>
      <c r="P1251" s="11" t="s">
        <v>80</v>
      </c>
      <c r="Q1251" s="11" t="s">
        <v>90</v>
      </c>
      <c r="R1251" s="11" t="s">
        <v>2654</v>
      </c>
      <c r="S1251" s="11" t="s">
        <v>2655</v>
      </c>
      <c r="T1251" s="126" t="str">
        <f>IF(COUNTIFS('DWD RAW File'!$E:$E,$B1251,'DWD RAW File'!$AF:$AF,$C$1)&gt;0, IF(COUNTIFS('DWD RAW File'!$E:$E,$B1251,'DWD RAW File'!$AF:$AF,$C$1,'DWD RAW File'!$AB:$AB,"Present")&gt;0,"6th Day OT","OFF"), IF(COUNTIFS('DWD RAW File'!$E:$E,$B1251,'DWD RAW File'!$AG:$AG,$C$1)&gt;0, IF(COUNTIFS('DWD RAW File'!$E:$E,$B1251,'DWD RAW File'!$AG:$AG,$C$1,'DWD RAW File'!$AB:$AB,"Present")&gt;0,"7th Day OT","OFF"), IF(COUNTIFS('DWD RAW File'!$E:$E,$B1251,'DWD RAW File'!$AB:$AB,"Present")&gt;0, "P", IF(COUNTIFS('DWD RAW File'!$E:$E,$B1251,'DWD RAW File'!$AB:$AB,"Not Present",'DWD RAW File'!$AK:$AK,"&lt;&gt;")&gt;0, _xlfn.XLOOKUP($B1251,'DWD RAW File'!$E:$E,'DWD RAW File'!$AK:$AK,""), IF(COUNTIFS('DWD RAW File'!$E:$E,$B1251,'DWD RAW File'!$AB:$AB,"Not Present",'DWD RAW File'!$AL:$AL,"&lt;&gt;")&gt;0, _xlfn.XLOOKUP($B1251,'DWD RAW File'!$E:$E,'DWD RAW File'!$AL:$AL,""), "AB")))))</f>
        <v>P</v>
      </c>
      <c r="U1251" s="97"/>
      <c r="V1251" s="51">
        <v>45796</v>
      </c>
      <c r="W1251" s="49" t="s">
        <v>68</v>
      </c>
      <c r="X1251" s="121" t="str">
        <f>VLOOKUP(Table1[[#This Row],[Psoft No]],[2]Roster_1788384531598!$E$1:$AU$1334,28,0)</f>
        <v>Friday</v>
      </c>
      <c r="Y1251" s="121" t="b">
        <f>Table1[[#This Row],[Column1]]=Table1[[#This Row],[OFF1]]</f>
        <v>1</v>
      </c>
    </row>
    <row r="1252" spans="1:25" ht="13" hidden="1" customHeight="1">
      <c r="A1252" s="11">
        <v>1247</v>
      </c>
      <c r="B1252" s="47">
        <v>102207631</v>
      </c>
      <c r="C1252" s="87" t="s">
        <v>1425</v>
      </c>
      <c r="D1252" s="11" t="s">
        <v>1426</v>
      </c>
      <c r="E1252" s="48" t="s">
        <v>34</v>
      </c>
      <c r="F1252" s="48" t="s">
        <v>74</v>
      </c>
      <c r="G1252" s="11" t="s">
        <v>64</v>
      </c>
      <c r="H1252" s="11" t="s">
        <v>75</v>
      </c>
      <c r="I1252" s="11">
        <v>1299</v>
      </c>
      <c r="J1252" s="49" t="str">
        <f>VLOOKUP(Table1[[#This Row],[Psoft No]],[1]Roster!$C$1:$AJ$1369,9,0)</f>
        <v>Day Shift</v>
      </c>
      <c r="K1252" s="49" t="s">
        <v>76</v>
      </c>
      <c r="L1252" s="49" t="str">
        <f>VLOOKUP(Table1[[#This Row],[Psoft No]],[1]Roster!$C$1:$AJ$1369,11,0)</f>
        <v>Saturday</v>
      </c>
      <c r="M1252" s="49" t="str">
        <f>VLOOKUP(Table1[[#This Row],[Psoft No]],[1]Roster!$C$1:$AJ$1369,12,0)</f>
        <v>Sunday</v>
      </c>
      <c r="N1252" s="48" t="s">
        <v>1427</v>
      </c>
      <c r="O1252" s="49" t="s">
        <v>67</v>
      </c>
      <c r="P1252" s="11" t="s">
        <v>1428</v>
      </c>
      <c r="Q1252" s="11" t="s">
        <v>98</v>
      </c>
      <c r="R1252" s="11" t="s">
        <v>2656</v>
      </c>
      <c r="S1252" s="11" t="s">
        <v>2657</v>
      </c>
      <c r="T1252" s="126" t="str">
        <f>VLOOKUP(Table1[[#This Row],[Psoft No]],'[3]employeeAttendance-AUH1-2026090'!$A$1:$G$3618,7,0)</f>
        <v>P</v>
      </c>
      <c r="U1252" s="97"/>
      <c r="V1252" s="51">
        <v>42868</v>
      </c>
      <c r="W1252" s="11" t="s">
        <v>1553</v>
      </c>
      <c r="X1252" s="121" t="e">
        <f>VLOOKUP(Table1[[#This Row],[Psoft No]],[2]Roster_1788384531598!$E$1:$AU$1334,28,0)</f>
        <v>#N/A</v>
      </c>
      <c r="Y1252" s="121" t="e">
        <f>Table1[[#This Row],[Column1]]=Table1[[#This Row],[OFF1]]</f>
        <v>#N/A</v>
      </c>
    </row>
    <row r="1253" spans="1:25" ht="13" hidden="1" customHeight="1">
      <c r="A1253" s="11">
        <v>1248</v>
      </c>
      <c r="B1253" s="47">
        <v>203073699</v>
      </c>
      <c r="C1253" s="87" t="s">
        <v>1429</v>
      </c>
      <c r="D1253" s="11" t="s">
        <v>1430</v>
      </c>
      <c r="E1253" s="48" t="s">
        <v>34</v>
      </c>
      <c r="F1253" s="48" t="s">
        <v>74</v>
      </c>
      <c r="G1253" s="11" t="s">
        <v>64</v>
      </c>
      <c r="H1253" s="11" t="s">
        <v>75</v>
      </c>
      <c r="I1253" s="11">
        <v>1712</v>
      </c>
      <c r="J1253" s="49" t="str">
        <f>VLOOKUP(Table1[[#This Row],[Psoft No]],[1]Roster!$C$1:$AJ$1369,9,0)</f>
        <v>Day Shift</v>
      </c>
      <c r="K1253" s="49" t="s">
        <v>76</v>
      </c>
      <c r="L1253" s="49" t="str">
        <f>VLOOKUP(Table1[[#This Row],[Psoft No]],[1]Roster!$C$1:$AJ$1369,11,0)</f>
        <v>Friday</v>
      </c>
      <c r="M1253" s="49" t="str">
        <f>VLOOKUP(Table1[[#This Row],[Psoft No]],[1]Roster!$C$1:$AJ$1369,12,0)</f>
        <v>Saturday</v>
      </c>
      <c r="N1253" s="48" t="s">
        <v>1431</v>
      </c>
      <c r="O1253" s="49" t="s">
        <v>1432</v>
      </c>
      <c r="P1253" s="11" t="s">
        <v>1428</v>
      </c>
      <c r="Q1253" s="11" t="s">
        <v>98</v>
      </c>
      <c r="R1253" s="11" t="s">
        <v>1433</v>
      </c>
      <c r="S1253" s="11" t="s">
        <v>1434</v>
      </c>
      <c r="T1253" s="126" t="str">
        <f>VLOOKUP(Table1[[#This Row],[Psoft No]],'[3]employeeAttendance-AUH1-2026090'!$A$1:$G$3618,7,0)</f>
        <v>P</v>
      </c>
      <c r="U1253" s="97"/>
      <c r="V1253" s="51">
        <v>45397</v>
      </c>
      <c r="W1253" s="49" t="s">
        <v>1567</v>
      </c>
      <c r="X1253" s="121" t="e">
        <f>VLOOKUP(Table1[[#This Row],[Psoft No]],[2]Roster_1788384531598!$E$1:$AU$1334,28,0)</f>
        <v>#N/A</v>
      </c>
      <c r="Y1253" s="121" t="e">
        <f>Table1[[#This Row],[Column1]]=Table1[[#This Row],[OFF1]]</f>
        <v>#N/A</v>
      </c>
    </row>
    <row r="1254" spans="1:25" ht="13" hidden="1" customHeight="1">
      <c r="A1254" s="11">
        <v>1249</v>
      </c>
      <c r="B1254" s="47">
        <v>203160008</v>
      </c>
      <c r="C1254" s="87" t="s">
        <v>1435</v>
      </c>
      <c r="D1254" s="11" t="s">
        <v>1436</v>
      </c>
      <c r="E1254" s="48" t="s">
        <v>34</v>
      </c>
      <c r="F1254" s="48" t="s">
        <v>74</v>
      </c>
      <c r="G1254" s="11" t="s">
        <v>64</v>
      </c>
      <c r="H1254" s="11" t="s">
        <v>75</v>
      </c>
      <c r="I1254" s="11">
        <v>1712</v>
      </c>
      <c r="J1254" s="49" t="str">
        <f>VLOOKUP(Table1[[#This Row],[Psoft No]],[1]Roster!$C$1:$AJ$1369,9,0)</f>
        <v>Mid Shift</v>
      </c>
      <c r="K1254" s="49" t="s">
        <v>76</v>
      </c>
      <c r="L1254" s="49" t="str">
        <f>VLOOKUP(Table1[[#This Row],[Psoft No]],[1]Roster!$C$1:$AJ$1369,11,0)</f>
        <v>Wednesday</v>
      </c>
      <c r="M1254" s="49" t="str">
        <f>VLOOKUP(Table1[[#This Row],[Psoft No]],[1]Roster!$C$1:$AJ$1369,12,0)</f>
        <v>Thursday</v>
      </c>
      <c r="N1254" s="48" t="s">
        <v>1431</v>
      </c>
      <c r="O1254" s="49" t="s">
        <v>1432</v>
      </c>
      <c r="P1254" s="11" t="s">
        <v>1428</v>
      </c>
      <c r="Q1254" s="11" t="s">
        <v>98</v>
      </c>
      <c r="R1254" s="11" t="s">
        <v>1433</v>
      </c>
      <c r="S1254" s="11" t="s">
        <v>1434</v>
      </c>
      <c r="T1254" s="126" t="s">
        <v>10</v>
      </c>
      <c r="U1254" s="97"/>
      <c r="V1254" s="51">
        <v>45435</v>
      </c>
      <c r="W1254" s="49" t="s">
        <v>1567</v>
      </c>
      <c r="X1254" s="121" t="e">
        <f>VLOOKUP(Table1[[#This Row],[Psoft No]],[2]Roster_1788384531598!$E$1:$AU$1334,28,0)</f>
        <v>#N/A</v>
      </c>
      <c r="Y1254" s="121" t="e">
        <f>Table1[[#This Row],[Column1]]=Table1[[#This Row],[OFF1]]</f>
        <v>#N/A</v>
      </c>
    </row>
    <row r="1255" spans="1:25" ht="13" hidden="1" customHeight="1">
      <c r="A1255" s="11">
        <v>1250</v>
      </c>
      <c r="B1255" s="47">
        <v>203118578</v>
      </c>
      <c r="C1255" s="87" t="s">
        <v>1437</v>
      </c>
      <c r="D1255" s="11" t="s">
        <v>1438</v>
      </c>
      <c r="E1255" s="48" t="s">
        <v>34</v>
      </c>
      <c r="F1255" s="48" t="s">
        <v>74</v>
      </c>
      <c r="G1255" s="11" t="s">
        <v>64</v>
      </c>
      <c r="H1255" s="11" t="s">
        <v>75</v>
      </c>
      <c r="I1255" s="11">
        <v>1712</v>
      </c>
      <c r="J1255" s="49" t="str">
        <f>VLOOKUP(Table1[[#This Row],[Psoft No]],[1]Roster!$C$1:$AJ$1369,9,0)</f>
        <v>Night Shift</v>
      </c>
      <c r="K1255" s="49" t="s">
        <v>76</v>
      </c>
      <c r="L1255" s="49" t="str">
        <f>VLOOKUP(Table1[[#This Row],[Psoft No]],[1]Roster!$C$1:$AJ$1369,11,0)</f>
        <v>Wednesday</v>
      </c>
      <c r="M1255" s="49" t="str">
        <f>VLOOKUP(Table1[[#This Row],[Psoft No]],[1]Roster!$C$1:$AJ$1369,12,0)</f>
        <v>Thursday</v>
      </c>
      <c r="N1255" s="48" t="s">
        <v>1431</v>
      </c>
      <c r="O1255" s="49" t="s">
        <v>1432</v>
      </c>
      <c r="P1255" s="11" t="s">
        <v>1428</v>
      </c>
      <c r="Q1255" s="11" t="s">
        <v>98</v>
      </c>
      <c r="R1255" s="11" t="s">
        <v>1433</v>
      </c>
      <c r="S1255" s="11" t="s">
        <v>1434</v>
      </c>
      <c r="T1255" s="126" t="s">
        <v>10</v>
      </c>
      <c r="U1255" s="97"/>
      <c r="V1255" s="51">
        <v>45383</v>
      </c>
      <c r="W1255" s="49" t="s">
        <v>1567</v>
      </c>
      <c r="X1255" s="121" t="e">
        <f>VLOOKUP(Table1[[#This Row],[Psoft No]],[2]Roster_1788384531598!$E$1:$AU$1334,28,0)</f>
        <v>#N/A</v>
      </c>
      <c r="Y1255" s="121" t="e">
        <f>Table1[[#This Row],[Column1]]=Table1[[#This Row],[OFF1]]</f>
        <v>#N/A</v>
      </c>
    </row>
    <row r="1256" spans="1:25" ht="13" hidden="1" customHeight="1">
      <c r="A1256" s="11">
        <v>1251</v>
      </c>
      <c r="B1256" s="105">
        <v>206238934</v>
      </c>
      <c r="C1256" s="104" t="s">
        <v>2814</v>
      </c>
      <c r="D1256" s="106" t="s">
        <v>2815</v>
      </c>
      <c r="E1256" s="101" t="s">
        <v>34</v>
      </c>
      <c r="F1256" s="101" t="s">
        <v>74</v>
      </c>
      <c r="G1256" s="97" t="s">
        <v>64</v>
      </c>
      <c r="H1256" s="97" t="s">
        <v>75</v>
      </c>
      <c r="I1256" s="11">
        <v>1299</v>
      </c>
      <c r="J1256" s="49" t="str">
        <f>VLOOKUP(Table1[[#This Row],[Psoft No]],[1]Roster!$C$1:$AJ$1369,9,0)</f>
        <v>Day Shift</v>
      </c>
      <c r="K1256" s="49" t="s">
        <v>76</v>
      </c>
      <c r="L1256" s="102" t="str">
        <f>VLOOKUP(Table1[[#This Row],[Psoft No]],[1]Roster!$C$1:$AJ$1369,11,0)</f>
        <v>Thursday</v>
      </c>
      <c r="M1256" s="102" t="str">
        <f>VLOOKUP(Table1[[#This Row],[Psoft No]],[1]Roster!$C$1:$AJ$1369,12,0)</f>
        <v>Friday</v>
      </c>
      <c r="N1256" s="48" t="s">
        <v>1431</v>
      </c>
      <c r="O1256" s="49" t="s">
        <v>1432</v>
      </c>
      <c r="P1256" s="11" t="s">
        <v>1428</v>
      </c>
      <c r="Q1256" s="11" t="s">
        <v>98</v>
      </c>
      <c r="R1256" s="11" t="s">
        <v>1433</v>
      </c>
      <c r="S1256" s="11" t="s">
        <v>1434</v>
      </c>
      <c r="T1256" s="126" t="str">
        <f>VLOOKUP(Table1[[#This Row],[Psoft No]],'[3]employeeAttendance-AUH1-2026090'!$A$1:$G$3618,7,0)</f>
        <v>P</v>
      </c>
      <c r="U1256" s="97"/>
      <c r="V1256" s="103">
        <v>46244</v>
      </c>
      <c r="W1256" s="49" t="s">
        <v>1567</v>
      </c>
      <c r="X1256" s="121" t="e">
        <f>VLOOKUP(Table1[[#This Row],[Psoft No]],[2]Roster_1788384531598!$E$1:$AU$1334,28,0)</f>
        <v>#N/A</v>
      </c>
      <c r="Y1256" s="121" t="e">
        <f>Table1[[#This Row],[Column1]]=Table1[[#This Row],[OFF1]]</f>
        <v>#N/A</v>
      </c>
    </row>
    <row r="1257" spans="1:25" ht="13" hidden="1" customHeight="1">
      <c r="A1257" s="11">
        <v>1252</v>
      </c>
      <c r="B1257" s="47">
        <v>204043092</v>
      </c>
      <c r="C1257" s="87" t="s">
        <v>1439</v>
      </c>
      <c r="D1257" s="11" t="s">
        <v>1440</v>
      </c>
      <c r="E1257" s="48" t="s">
        <v>34</v>
      </c>
      <c r="F1257" s="48" t="s">
        <v>74</v>
      </c>
      <c r="G1257" s="11" t="s">
        <v>64</v>
      </c>
      <c r="H1257" s="11" t="s">
        <v>75</v>
      </c>
      <c r="I1257" s="11">
        <v>1712</v>
      </c>
      <c r="J1257" s="49" t="str">
        <f>VLOOKUP(Table1[[#This Row],[Psoft No]],[1]Roster!$C$1:$AJ$1369,9,0)</f>
        <v>Mid Shift</v>
      </c>
      <c r="K1257" s="49" t="s">
        <v>76</v>
      </c>
      <c r="L1257" s="49" t="str">
        <f>VLOOKUP(Table1[[#This Row],[Psoft No]],[1]Roster!$C$1:$AJ$1369,11,0)</f>
        <v>Tuesday</v>
      </c>
      <c r="M1257" s="49" t="str">
        <f>VLOOKUP(Table1[[#This Row],[Psoft No]],[1]Roster!$C$1:$AJ$1369,12,0)</f>
        <v>Wednesday</v>
      </c>
      <c r="N1257" s="48" t="s">
        <v>1431</v>
      </c>
      <c r="O1257" s="49" t="s">
        <v>1432</v>
      </c>
      <c r="P1257" s="11" t="s">
        <v>1428</v>
      </c>
      <c r="Q1257" s="11" t="s">
        <v>98</v>
      </c>
      <c r="R1257" s="11" t="s">
        <v>1433</v>
      </c>
      <c r="S1257" s="11" t="s">
        <v>1434</v>
      </c>
      <c r="T1257" s="126" t="s">
        <v>10</v>
      </c>
      <c r="U1257" s="97"/>
      <c r="V1257" s="51">
        <v>45607</v>
      </c>
      <c r="W1257" s="49" t="s">
        <v>1567</v>
      </c>
      <c r="X1257" s="121" t="e">
        <f>VLOOKUP(Table1[[#This Row],[Psoft No]],[2]Roster_1788384531598!$E$1:$AU$1334,28,0)</f>
        <v>#N/A</v>
      </c>
      <c r="Y1257" s="121" t="e">
        <f>Table1[[#This Row],[Column1]]=Table1[[#This Row],[OFF1]]</f>
        <v>#N/A</v>
      </c>
    </row>
    <row r="1258" spans="1:25" ht="13" hidden="1" customHeight="1">
      <c r="A1258" s="11">
        <v>1253</v>
      </c>
      <c r="B1258" s="47">
        <v>203052485</v>
      </c>
      <c r="C1258" s="87" t="s">
        <v>1441</v>
      </c>
      <c r="D1258" s="11" t="s">
        <v>1442</v>
      </c>
      <c r="E1258" s="48" t="s">
        <v>34</v>
      </c>
      <c r="F1258" s="48" t="s">
        <v>74</v>
      </c>
      <c r="G1258" s="11" t="s">
        <v>64</v>
      </c>
      <c r="H1258" s="11" t="s">
        <v>75</v>
      </c>
      <c r="I1258" s="11">
        <v>1712</v>
      </c>
      <c r="J1258" s="49" t="str">
        <f>VLOOKUP(Table1[[#This Row],[Psoft No]],[1]Roster!$C$1:$AJ$1369,9,0)</f>
        <v>Night Shift</v>
      </c>
      <c r="K1258" s="49" t="s">
        <v>76</v>
      </c>
      <c r="L1258" s="49" t="str">
        <f>VLOOKUP(Table1[[#This Row],[Psoft No]],[1]Roster!$C$1:$AJ$1369,11,0)</f>
        <v>Saturday</v>
      </c>
      <c r="M1258" s="49" t="str">
        <f>VLOOKUP(Table1[[#This Row],[Psoft No]],[1]Roster!$C$1:$AJ$1369,12,0)</f>
        <v>Sunday</v>
      </c>
      <c r="N1258" s="48" t="s">
        <v>1431</v>
      </c>
      <c r="O1258" s="49" t="s">
        <v>1432</v>
      </c>
      <c r="P1258" s="11" t="s">
        <v>1428</v>
      </c>
      <c r="Q1258" s="11" t="s">
        <v>98</v>
      </c>
      <c r="R1258" s="11" t="s">
        <v>1433</v>
      </c>
      <c r="S1258" s="11" t="s">
        <v>1434</v>
      </c>
      <c r="T1258" s="126" t="str">
        <f>VLOOKUP(Table1[[#This Row],[Psoft No]],'[3]employeeAttendance-AUH1-2026090'!$A$1:$G$3618,7,0)</f>
        <v>P</v>
      </c>
      <c r="U1258" s="97"/>
      <c r="V1258" s="51">
        <v>45397</v>
      </c>
      <c r="W1258" s="49" t="s">
        <v>1567</v>
      </c>
      <c r="X1258" s="121" t="e">
        <f>VLOOKUP(Table1[[#This Row],[Psoft No]],[2]Roster_1788384531598!$E$1:$AU$1334,28,0)</f>
        <v>#N/A</v>
      </c>
      <c r="Y1258" s="121" t="e">
        <f>Table1[[#This Row],[Column1]]=Table1[[#This Row],[OFF1]]</f>
        <v>#N/A</v>
      </c>
    </row>
    <row r="1259" spans="1:25" ht="13" hidden="1" customHeight="1">
      <c r="A1259" s="11">
        <v>1254</v>
      </c>
      <c r="B1259" s="47">
        <v>207574273</v>
      </c>
      <c r="C1259" s="87" t="s">
        <v>2775</v>
      </c>
      <c r="D1259" s="11" t="s">
        <v>2776</v>
      </c>
      <c r="E1259" s="48" t="s">
        <v>34</v>
      </c>
      <c r="F1259" s="48" t="s">
        <v>74</v>
      </c>
      <c r="G1259" s="11" t="s">
        <v>64</v>
      </c>
      <c r="H1259" s="11" t="s">
        <v>75</v>
      </c>
      <c r="I1259" s="11">
        <v>1712</v>
      </c>
      <c r="J1259" s="49" t="str">
        <f>VLOOKUP(Table1[[#This Row],[Psoft No]],[1]Roster!$C$1:$AJ$1369,9,0)</f>
        <v>Night Shift</v>
      </c>
      <c r="K1259" s="49" t="s">
        <v>76</v>
      </c>
      <c r="L1259" s="49" t="str">
        <f>VLOOKUP(Table1[[#This Row],[Psoft No]],[1]Roster!$C$1:$AJ$1369,11,0)</f>
        <v>Sunday</v>
      </c>
      <c r="M1259" s="49" t="str">
        <f>VLOOKUP(Table1[[#This Row],[Psoft No]],[1]Roster!$C$1:$AJ$1369,12,0)</f>
        <v>Monday</v>
      </c>
      <c r="N1259" s="48" t="s">
        <v>1431</v>
      </c>
      <c r="O1259" s="49" t="s">
        <v>1432</v>
      </c>
      <c r="P1259" s="11" t="s">
        <v>1428</v>
      </c>
      <c r="Q1259" s="11" t="s">
        <v>98</v>
      </c>
      <c r="R1259" s="11" t="s">
        <v>1433</v>
      </c>
      <c r="S1259" s="11" t="s">
        <v>1434</v>
      </c>
      <c r="T1259" s="126" t="str">
        <f>VLOOKUP(Table1[[#This Row],[Psoft No]],'[3]employeeAttendance-AUH1-2026090'!$A$1:$G$3618,7,0)</f>
        <v>P</v>
      </c>
      <c r="U1259" s="97"/>
      <c r="V1259" s="51">
        <v>46230</v>
      </c>
      <c r="W1259" s="49" t="s">
        <v>1567</v>
      </c>
      <c r="X1259" s="121" t="e">
        <f>VLOOKUP(Table1[[#This Row],[Psoft No]],[2]Roster_1788384531598!$E$1:$AU$1334,28,0)</f>
        <v>#N/A</v>
      </c>
      <c r="Y1259" s="121" t="e">
        <f>Table1[[#This Row],[Column1]]=Table1[[#This Row],[OFF1]]</f>
        <v>#N/A</v>
      </c>
    </row>
    <row r="1260" spans="1:25" ht="13" hidden="1" customHeight="1">
      <c r="A1260" s="11">
        <v>1255</v>
      </c>
      <c r="B1260" s="47">
        <v>203160007</v>
      </c>
      <c r="C1260" s="87" t="s">
        <v>1443</v>
      </c>
      <c r="D1260" s="11" t="s">
        <v>1444</v>
      </c>
      <c r="E1260" s="48" t="s">
        <v>34</v>
      </c>
      <c r="F1260" s="48" t="s">
        <v>74</v>
      </c>
      <c r="G1260" s="11" t="s">
        <v>64</v>
      </c>
      <c r="H1260" s="11" t="s">
        <v>75</v>
      </c>
      <c r="I1260" s="11">
        <v>1712</v>
      </c>
      <c r="J1260" s="49" t="str">
        <f>VLOOKUP(Table1[[#This Row],[Psoft No]],[1]Roster!$C$1:$AJ$1369,9,0)</f>
        <v>Mid Shift</v>
      </c>
      <c r="K1260" s="49" t="s">
        <v>76</v>
      </c>
      <c r="L1260" s="49" t="str">
        <f>VLOOKUP(Table1[[#This Row],[Psoft No]],[1]Roster!$C$1:$AJ$1369,11,0)</f>
        <v>Thursday</v>
      </c>
      <c r="M1260" s="49" t="str">
        <f>VLOOKUP(Table1[[#This Row],[Psoft No]],[1]Roster!$C$1:$AJ$1369,12,0)</f>
        <v>Friday</v>
      </c>
      <c r="N1260" s="48" t="s">
        <v>1431</v>
      </c>
      <c r="O1260" s="49" t="s">
        <v>1432</v>
      </c>
      <c r="P1260" s="11" t="s">
        <v>1428</v>
      </c>
      <c r="Q1260" s="11" t="s">
        <v>98</v>
      </c>
      <c r="R1260" s="11" t="s">
        <v>1433</v>
      </c>
      <c r="S1260" s="11" t="s">
        <v>1434</v>
      </c>
      <c r="T1260" s="126" t="s">
        <v>7</v>
      </c>
      <c r="U1260" s="97"/>
      <c r="V1260" s="51">
        <v>45453</v>
      </c>
      <c r="W1260" s="49" t="s">
        <v>1567</v>
      </c>
      <c r="X1260" s="121" t="e">
        <f>VLOOKUP(Table1[[#This Row],[Psoft No]],[2]Roster_1788384531598!$E$1:$AU$1334,28,0)</f>
        <v>#N/A</v>
      </c>
      <c r="Y1260" s="121" t="e">
        <f>Table1[[#This Row],[Column1]]=Table1[[#This Row],[OFF1]]</f>
        <v>#N/A</v>
      </c>
    </row>
    <row r="1261" spans="1:25" ht="13" hidden="1" customHeight="1">
      <c r="A1261" s="11">
        <v>1256</v>
      </c>
      <c r="B1261" s="47">
        <v>113015344</v>
      </c>
      <c r="C1261" s="87" t="s">
        <v>1445</v>
      </c>
      <c r="D1261" s="11" t="s">
        <v>1446</v>
      </c>
      <c r="E1261" s="48" t="s">
        <v>34</v>
      </c>
      <c r="F1261" s="48" t="s">
        <v>74</v>
      </c>
      <c r="G1261" s="11" t="s">
        <v>64</v>
      </c>
      <c r="H1261" s="11" t="s">
        <v>75</v>
      </c>
      <c r="I1261" s="11">
        <v>1712</v>
      </c>
      <c r="J1261" s="49" t="str">
        <f>VLOOKUP(Table1[[#This Row],[Psoft No]],[1]Roster!$C$1:$AJ$1369,9,0)</f>
        <v>Mid Shift</v>
      </c>
      <c r="K1261" s="49" t="s">
        <v>76</v>
      </c>
      <c r="L1261" s="49" t="str">
        <f>VLOOKUP(Table1[[#This Row],[Psoft No]],[1]Roster!$C$1:$AJ$1369,11,0)</f>
        <v>Saturday</v>
      </c>
      <c r="M1261" s="49" t="str">
        <f>VLOOKUP(Table1[[#This Row],[Psoft No]],[1]Roster!$C$1:$AJ$1369,12,0)</f>
        <v>Sunday</v>
      </c>
      <c r="N1261" s="48" t="s">
        <v>1431</v>
      </c>
      <c r="O1261" s="49" t="s">
        <v>1432</v>
      </c>
      <c r="P1261" s="11" t="s">
        <v>1428</v>
      </c>
      <c r="Q1261" s="11" t="s">
        <v>98</v>
      </c>
      <c r="R1261" s="11" t="s">
        <v>1433</v>
      </c>
      <c r="S1261" s="11" t="s">
        <v>1434</v>
      </c>
      <c r="T1261" s="126" t="str">
        <f>VLOOKUP(Table1[[#This Row],[Psoft No]],'[3]employeeAttendance-AUH1-2026090'!$A$1:$G$3618,7,0)</f>
        <v>P</v>
      </c>
      <c r="U1261" s="97"/>
      <c r="V1261" s="51">
        <v>44823</v>
      </c>
      <c r="W1261" s="49" t="s">
        <v>1567</v>
      </c>
      <c r="X1261" s="121" t="e">
        <f>VLOOKUP(Table1[[#This Row],[Psoft No]],[2]Roster_1788384531598!$E$1:$AU$1334,28,0)</f>
        <v>#N/A</v>
      </c>
      <c r="Y1261" s="121" t="e">
        <f>Table1[[#This Row],[Column1]]=Table1[[#This Row],[OFF1]]</f>
        <v>#N/A</v>
      </c>
    </row>
    <row r="1262" spans="1:25" ht="13" hidden="1" customHeight="1">
      <c r="A1262" s="11">
        <v>1257</v>
      </c>
      <c r="B1262" s="47">
        <v>203160009</v>
      </c>
      <c r="C1262" s="87" t="s">
        <v>1447</v>
      </c>
      <c r="D1262" s="11" t="s">
        <v>1448</v>
      </c>
      <c r="E1262" s="48" t="s">
        <v>34</v>
      </c>
      <c r="F1262" s="48" t="s">
        <v>74</v>
      </c>
      <c r="G1262" s="11" t="s">
        <v>64</v>
      </c>
      <c r="H1262" s="11" t="s">
        <v>75</v>
      </c>
      <c r="I1262" s="11">
        <v>1712</v>
      </c>
      <c r="J1262" s="49" t="str">
        <f>VLOOKUP(Table1[[#This Row],[Psoft No]],[1]Roster!$C$1:$AJ$1369,9,0)</f>
        <v>Day Shift</v>
      </c>
      <c r="K1262" s="49" t="s">
        <v>76</v>
      </c>
      <c r="L1262" s="49" t="str">
        <f>VLOOKUP(Table1[[#This Row],[Psoft No]],[1]Roster!$C$1:$AJ$1369,11,0)</f>
        <v>Sunday</v>
      </c>
      <c r="M1262" s="49" t="str">
        <f>VLOOKUP(Table1[[#This Row],[Psoft No]],[1]Roster!$C$1:$AJ$1369,12,0)</f>
        <v>Monday</v>
      </c>
      <c r="N1262" s="48" t="s">
        <v>1431</v>
      </c>
      <c r="O1262" s="49" t="s">
        <v>1432</v>
      </c>
      <c r="P1262" s="11" t="s">
        <v>1428</v>
      </c>
      <c r="Q1262" s="11" t="s">
        <v>98</v>
      </c>
      <c r="R1262" s="11" t="s">
        <v>1433</v>
      </c>
      <c r="S1262" s="11" t="s">
        <v>1434</v>
      </c>
      <c r="T1262" s="126" t="str">
        <f>VLOOKUP(Table1[[#This Row],[Psoft No]],'[3]employeeAttendance-AUH1-2026090'!$A$1:$G$3618,7,0)</f>
        <v>P</v>
      </c>
      <c r="U1262" s="97"/>
      <c r="V1262" s="51">
        <v>45446</v>
      </c>
      <c r="W1262" s="49" t="s">
        <v>1567</v>
      </c>
      <c r="X1262" s="121" t="e">
        <f>VLOOKUP(Table1[[#This Row],[Psoft No]],[2]Roster_1788384531598!$E$1:$AU$1334,28,0)</f>
        <v>#N/A</v>
      </c>
      <c r="Y1262" s="121" t="e">
        <f>Table1[[#This Row],[Column1]]=Table1[[#This Row],[OFF1]]</f>
        <v>#N/A</v>
      </c>
    </row>
    <row r="1263" spans="1:25" ht="13" hidden="1" customHeight="1">
      <c r="A1263" s="11">
        <v>1258</v>
      </c>
      <c r="B1263" s="47">
        <v>203118579</v>
      </c>
      <c r="C1263" s="87" t="s">
        <v>1449</v>
      </c>
      <c r="D1263" s="11" t="s">
        <v>1450</v>
      </c>
      <c r="E1263" s="48" t="s">
        <v>34</v>
      </c>
      <c r="F1263" s="48" t="s">
        <v>74</v>
      </c>
      <c r="G1263" s="11" t="s">
        <v>64</v>
      </c>
      <c r="H1263" s="11" t="s">
        <v>75</v>
      </c>
      <c r="I1263" s="11">
        <v>1712</v>
      </c>
      <c r="J1263" s="49" t="str">
        <f>VLOOKUP(Table1[[#This Row],[Psoft No]],[1]Roster!$C$1:$AJ$1369,9,0)</f>
        <v>Night Shift</v>
      </c>
      <c r="K1263" s="49" t="s">
        <v>76</v>
      </c>
      <c r="L1263" s="49" t="str">
        <f>VLOOKUP(Table1[[#This Row],[Psoft No]],[1]Roster!$C$1:$AJ$1369,11,0)</f>
        <v>Thursday</v>
      </c>
      <c r="M1263" s="49" t="str">
        <f>VLOOKUP(Table1[[#This Row],[Psoft No]],[1]Roster!$C$1:$AJ$1369,12,0)</f>
        <v>Friday</v>
      </c>
      <c r="N1263" s="48" t="s">
        <v>1431</v>
      </c>
      <c r="O1263" s="49" t="s">
        <v>1432</v>
      </c>
      <c r="P1263" s="11" t="s">
        <v>1428</v>
      </c>
      <c r="Q1263" s="11" t="s">
        <v>98</v>
      </c>
      <c r="R1263" s="11" t="s">
        <v>1433</v>
      </c>
      <c r="S1263" s="11" t="s">
        <v>1434</v>
      </c>
      <c r="T1263" s="126" t="str">
        <f>VLOOKUP(Table1[[#This Row],[Psoft No]],'[3]employeeAttendance-AUH1-2026090'!$A$1:$G$3618,7,0)</f>
        <v>P</v>
      </c>
      <c r="U1263" s="97"/>
      <c r="V1263" s="51">
        <v>45378</v>
      </c>
      <c r="W1263" s="49" t="s">
        <v>1567</v>
      </c>
      <c r="X1263" s="121" t="e">
        <f>VLOOKUP(Table1[[#This Row],[Psoft No]],[2]Roster_1788384531598!$E$1:$AU$1334,28,0)</f>
        <v>#N/A</v>
      </c>
      <c r="Y1263" s="121" t="e">
        <f>Table1[[#This Row],[Column1]]=Table1[[#This Row],[OFF1]]</f>
        <v>#N/A</v>
      </c>
    </row>
    <row r="1264" spans="1:25" ht="13" hidden="1" customHeight="1">
      <c r="A1264" s="11">
        <v>1259</v>
      </c>
      <c r="B1264" s="47">
        <v>203073561</v>
      </c>
      <c r="C1264" s="87" t="s">
        <v>1451</v>
      </c>
      <c r="D1264" s="11" t="s">
        <v>1452</v>
      </c>
      <c r="E1264" s="48" t="s">
        <v>34</v>
      </c>
      <c r="F1264" s="48" t="s">
        <v>74</v>
      </c>
      <c r="G1264" s="11" t="s">
        <v>64</v>
      </c>
      <c r="H1264" s="11" t="s">
        <v>75</v>
      </c>
      <c r="I1264" s="11">
        <v>1712</v>
      </c>
      <c r="J1264" s="49" t="str">
        <f>VLOOKUP(Table1[[#This Row],[Psoft No]],[1]Roster!$C$1:$AJ$1369,9,0)</f>
        <v>Day Shift</v>
      </c>
      <c r="K1264" s="49" t="s">
        <v>76</v>
      </c>
      <c r="L1264" s="49" t="str">
        <f>VLOOKUP(Table1[[#This Row],[Psoft No]],[1]Roster!$C$1:$AJ$1369,11,0)</f>
        <v>Wednesday</v>
      </c>
      <c r="M1264" s="49" t="str">
        <f>VLOOKUP(Table1[[#This Row],[Psoft No]],[1]Roster!$C$1:$AJ$1369,12,0)</f>
        <v>Thursday</v>
      </c>
      <c r="N1264" s="48" t="s">
        <v>1431</v>
      </c>
      <c r="O1264" s="49" t="s">
        <v>1432</v>
      </c>
      <c r="P1264" s="11" t="s">
        <v>1428</v>
      </c>
      <c r="Q1264" s="11" t="s">
        <v>98</v>
      </c>
      <c r="R1264" s="11" t="s">
        <v>1433</v>
      </c>
      <c r="S1264" s="11" t="s">
        <v>1434</v>
      </c>
      <c r="T1264" s="126" t="s">
        <v>10</v>
      </c>
      <c r="U1264" s="97"/>
      <c r="V1264" s="51">
        <v>45397</v>
      </c>
      <c r="W1264" s="49" t="s">
        <v>1567</v>
      </c>
      <c r="X1264" s="121" t="e">
        <f>VLOOKUP(Table1[[#This Row],[Psoft No]],[2]Roster_1788384531598!$E$1:$AU$1334,28,0)</f>
        <v>#N/A</v>
      </c>
      <c r="Y1264" s="121" t="e">
        <f>Table1[[#This Row],[Column1]]=Table1[[#This Row],[OFF1]]</f>
        <v>#N/A</v>
      </c>
    </row>
    <row r="1265" spans="1:25" ht="13" hidden="1" customHeight="1">
      <c r="A1265" s="11">
        <v>1260</v>
      </c>
      <c r="B1265" s="47">
        <v>203052856</v>
      </c>
      <c r="C1265" s="87" t="s">
        <v>1453</v>
      </c>
      <c r="D1265" s="11" t="s">
        <v>1454</v>
      </c>
      <c r="E1265" s="48" t="s">
        <v>34</v>
      </c>
      <c r="F1265" s="48" t="s">
        <v>74</v>
      </c>
      <c r="G1265" s="11" t="s">
        <v>64</v>
      </c>
      <c r="H1265" s="11" t="s">
        <v>75</v>
      </c>
      <c r="I1265" s="11">
        <v>1712</v>
      </c>
      <c r="J1265" s="49" t="str">
        <f>VLOOKUP(Table1[[#This Row],[Psoft No]],[1]Roster!$C$1:$AJ$1369,9,0)</f>
        <v>Night Shift</v>
      </c>
      <c r="K1265" s="49" t="s">
        <v>76</v>
      </c>
      <c r="L1265" s="49" t="str">
        <f>VLOOKUP(Table1[[#This Row],[Psoft No]],[1]Roster!$C$1:$AJ$1369,11,0)</f>
        <v>Friday</v>
      </c>
      <c r="M1265" s="49" t="str">
        <f>VLOOKUP(Table1[[#This Row],[Psoft No]],[1]Roster!$C$1:$AJ$1369,12,0)</f>
        <v>Saturday</v>
      </c>
      <c r="N1265" s="48" t="s">
        <v>1431</v>
      </c>
      <c r="O1265" s="49" t="s">
        <v>1432</v>
      </c>
      <c r="P1265" s="11" t="s">
        <v>1428</v>
      </c>
      <c r="Q1265" s="11" t="s">
        <v>98</v>
      </c>
      <c r="R1265" s="11" t="s">
        <v>1433</v>
      </c>
      <c r="S1265" s="11" t="s">
        <v>1434</v>
      </c>
      <c r="T1265" s="126" t="str">
        <f>VLOOKUP(Table1[[#This Row],[Psoft No]],'[3]employeeAttendance-AUH1-2026090'!$A$1:$G$3618,7,0)</f>
        <v>P</v>
      </c>
      <c r="U1265" s="97"/>
      <c r="V1265" s="51">
        <v>45411</v>
      </c>
      <c r="W1265" s="49" t="s">
        <v>1567</v>
      </c>
      <c r="X1265" s="121" t="e">
        <f>VLOOKUP(Table1[[#This Row],[Psoft No]],[2]Roster_1788384531598!$E$1:$AU$1334,28,0)</f>
        <v>#N/A</v>
      </c>
      <c r="Y1265" s="121" t="e">
        <f>Table1[[#This Row],[Column1]]=Table1[[#This Row],[OFF1]]</f>
        <v>#N/A</v>
      </c>
    </row>
    <row r="1266" spans="1:25" ht="13" hidden="1" customHeight="1">
      <c r="A1266" s="11">
        <v>1261</v>
      </c>
      <c r="B1266" s="47">
        <v>203073425</v>
      </c>
      <c r="C1266" s="87" t="s">
        <v>1455</v>
      </c>
      <c r="D1266" s="11" t="s">
        <v>1456</v>
      </c>
      <c r="E1266" s="48" t="s">
        <v>34</v>
      </c>
      <c r="F1266" s="48" t="s">
        <v>74</v>
      </c>
      <c r="G1266" s="11" t="s">
        <v>64</v>
      </c>
      <c r="H1266" s="11" t="s">
        <v>75</v>
      </c>
      <c r="I1266" s="11">
        <v>1712</v>
      </c>
      <c r="J1266" s="49" t="str">
        <f>VLOOKUP(Table1[[#This Row],[Psoft No]],[1]Roster!$C$1:$AJ$1369,9,0)</f>
        <v>Day Shift</v>
      </c>
      <c r="K1266" s="49" t="s">
        <v>76</v>
      </c>
      <c r="L1266" s="49" t="str">
        <f>VLOOKUP(Table1[[#This Row],[Psoft No]],[1]Roster!$C$1:$AJ$1369,11,0)</f>
        <v>Saturday</v>
      </c>
      <c r="M1266" s="49" t="str">
        <f>VLOOKUP(Table1[[#This Row],[Psoft No]],[1]Roster!$C$1:$AJ$1369,12,0)</f>
        <v>Sunday</v>
      </c>
      <c r="N1266" s="48" t="s">
        <v>1431</v>
      </c>
      <c r="O1266" s="49" t="s">
        <v>1432</v>
      </c>
      <c r="P1266" s="11" t="s">
        <v>1428</v>
      </c>
      <c r="Q1266" s="11" t="s">
        <v>98</v>
      </c>
      <c r="R1266" s="11" t="s">
        <v>1433</v>
      </c>
      <c r="S1266" s="11" t="s">
        <v>1434</v>
      </c>
      <c r="T1266" s="126" t="str">
        <f>VLOOKUP(Table1[[#This Row],[Psoft No]],'[3]employeeAttendance-AUH1-2026090'!$A$1:$G$3618,7,0)</f>
        <v>P</v>
      </c>
      <c r="U1266" s="97"/>
      <c r="V1266" s="51">
        <v>45411</v>
      </c>
      <c r="W1266" s="49" t="s">
        <v>1567</v>
      </c>
      <c r="X1266" s="121" t="e">
        <f>VLOOKUP(Table1[[#This Row],[Psoft No]],[2]Roster_1788384531598!$E$1:$AU$1334,28,0)</f>
        <v>#N/A</v>
      </c>
      <c r="Y1266" s="121" t="e">
        <f>Table1[[#This Row],[Column1]]=Table1[[#This Row],[OFF1]]</f>
        <v>#N/A</v>
      </c>
    </row>
    <row r="1267" spans="1:25" ht="13" hidden="1" customHeight="1">
      <c r="A1267" s="11">
        <v>1262</v>
      </c>
      <c r="B1267" s="47">
        <v>203940975</v>
      </c>
      <c r="C1267" s="87" t="s">
        <v>1457</v>
      </c>
      <c r="D1267" s="11" t="s">
        <v>1458</v>
      </c>
      <c r="E1267" s="48" t="s">
        <v>31</v>
      </c>
      <c r="F1267" s="48" t="s">
        <v>74</v>
      </c>
      <c r="G1267" s="11" t="s">
        <v>64</v>
      </c>
      <c r="H1267" s="11" t="s">
        <v>75</v>
      </c>
      <c r="I1267" s="11">
        <v>1299</v>
      </c>
      <c r="J1267" s="49" t="str">
        <f>VLOOKUP(Table1[[#This Row],[Psoft No]],[1]Roster!$C$1:$AJ$1369,9,0)</f>
        <v>Day Shift</v>
      </c>
      <c r="K1267" s="49" t="s">
        <v>76</v>
      </c>
      <c r="L1267" s="49" t="str">
        <f>VLOOKUP(Table1[[#This Row],[Psoft No]],[1]Roster!$C$1:$AJ$1369,11,0)</f>
        <v>Saturday</v>
      </c>
      <c r="M1267" s="49" t="str">
        <f>VLOOKUP(Table1[[#This Row],[Psoft No]],[1]Roster!$C$1:$AJ$1369,12,0)</f>
        <v>Sunday</v>
      </c>
      <c r="N1267" s="48" t="s">
        <v>2666</v>
      </c>
      <c r="O1267" s="49" t="s">
        <v>1460</v>
      </c>
      <c r="P1267" s="11" t="s">
        <v>1428</v>
      </c>
      <c r="Q1267" s="11" t="s">
        <v>99</v>
      </c>
      <c r="R1267" s="11" t="s">
        <v>2658</v>
      </c>
      <c r="S1267" s="11" t="s">
        <v>2659</v>
      </c>
      <c r="T1267" s="126" t="str">
        <f>IF(COUNTIFS('DWD RAW File'!$E:$E,$B1267,'DWD RAW File'!$AF:$AF,$C$1)&gt;0, IF(COUNTIFS('DWD RAW File'!$E:$E,$B1267,'DWD RAW File'!$AF:$AF,$C$1,'DWD RAW File'!$AB:$AB,"Present")&gt;0,"6th Day OT","OFF"), IF(COUNTIFS('DWD RAW File'!$E:$E,$B1267,'DWD RAW File'!$AG:$AG,$C$1)&gt;0, IF(COUNTIFS('DWD RAW File'!$E:$E,$B1267,'DWD RAW File'!$AG:$AG,$C$1,'DWD RAW File'!$AB:$AB,"Present")&gt;0,"7th Day OT","OFF"), IF(COUNTIFS('DWD RAW File'!$E:$E,$B1267,'DWD RAW File'!$AB:$AB,"Present")&gt;0, "P", IF(COUNTIFS('DWD RAW File'!$E:$E,$B1267,'DWD RAW File'!$AB:$AB,"Not Present",'DWD RAW File'!$AK:$AK,"&lt;&gt;")&gt;0, _xlfn.XLOOKUP($B1267,'DWD RAW File'!$E:$E,'DWD RAW File'!$AK:$AK,""), IF(COUNTIFS('DWD RAW File'!$E:$E,$B1267,'DWD RAW File'!$AB:$AB,"Not Present",'DWD RAW File'!$AL:$AL,"&lt;&gt;")&gt;0, _xlfn.XLOOKUP($B1267,'DWD RAW File'!$E:$E,'DWD RAW File'!$AL:$AL,""), "AB")))))</f>
        <v>P</v>
      </c>
      <c r="U1267" s="97"/>
      <c r="V1267" s="51">
        <v>45540</v>
      </c>
      <c r="W1267" s="49" t="s">
        <v>1568</v>
      </c>
      <c r="X1267" s="121" t="str">
        <f>VLOOKUP(Table1[[#This Row],[Psoft No]],[2]Roster_1788384531598!$E$1:$AU$1334,28,0)</f>
        <v>Friday</v>
      </c>
      <c r="Y1267" s="121" t="b">
        <f>Table1[[#This Row],[Column1]]=Table1[[#This Row],[OFF1]]</f>
        <v>0</v>
      </c>
    </row>
    <row r="1268" spans="1:25" ht="13" hidden="1" customHeight="1">
      <c r="A1268" s="11">
        <v>1263</v>
      </c>
      <c r="B1268" s="47">
        <v>207383780</v>
      </c>
      <c r="C1268" s="87" t="s">
        <v>2260</v>
      </c>
      <c r="D1268" s="11" t="s">
        <v>2261</v>
      </c>
      <c r="E1268" s="48" t="s">
        <v>31</v>
      </c>
      <c r="F1268" s="48" t="s">
        <v>74</v>
      </c>
      <c r="G1268" s="11" t="s">
        <v>64</v>
      </c>
      <c r="H1268" s="11" t="s">
        <v>75</v>
      </c>
      <c r="I1268" s="11">
        <v>1299</v>
      </c>
      <c r="J1268" s="49" t="str">
        <f>VLOOKUP(Table1[[#This Row],[Psoft No]],[1]Roster!$C$1:$AJ$1369,9,0)</f>
        <v>Night Shift</v>
      </c>
      <c r="K1268" s="49" t="s">
        <v>76</v>
      </c>
      <c r="L1268" s="49" t="s">
        <v>85</v>
      </c>
      <c r="M1268" s="49" t="str">
        <f>VLOOKUP(Table1[[#This Row],[Psoft No]],[1]Roster!$C$1:$AJ$1369,12,0)</f>
        <v>Friday</v>
      </c>
      <c r="N1268" s="48" t="s">
        <v>2144</v>
      </c>
      <c r="O1268" s="49" t="s">
        <v>1460</v>
      </c>
      <c r="P1268" s="11" t="s">
        <v>1428</v>
      </c>
      <c r="Q1268" s="11" t="s">
        <v>96</v>
      </c>
      <c r="R1268" s="11" t="s">
        <v>2138</v>
      </c>
      <c r="S1268" s="11" t="s">
        <v>2660</v>
      </c>
      <c r="T1268" s="126" t="s">
        <v>10</v>
      </c>
      <c r="U1268" s="97" t="s">
        <v>2938</v>
      </c>
      <c r="V1268" s="51">
        <v>46141</v>
      </c>
      <c r="W1268" s="49" t="s">
        <v>1568</v>
      </c>
      <c r="X1268" s="121">
        <f>VLOOKUP(Table1[[#This Row],[Psoft No]],[2]Roster_1788384531598!$E$1:$AU$1334,28,0)</f>
        <v>0</v>
      </c>
      <c r="Y1268" s="121" t="b">
        <f>Table1[[#This Row],[Column1]]=Table1[[#This Row],[OFF1]]</f>
        <v>0</v>
      </c>
    </row>
    <row r="1269" spans="1:25" ht="13" customHeight="1">
      <c r="A1269" s="11">
        <v>1264</v>
      </c>
      <c r="B1269" s="47">
        <v>112875012</v>
      </c>
      <c r="C1269" s="87" t="s">
        <v>2280</v>
      </c>
      <c r="D1269" s="11" t="s">
        <v>2281</v>
      </c>
      <c r="E1269" s="48" t="s">
        <v>34</v>
      </c>
      <c r="F1269" s="48" t="s">
        <v>74</v>
      </c>
      <c r="G1269" s="11" t="s">
        <v>64</v>
      </c>
      <c r="H1269" s="11" t="s">
        <v>75</v>
      </c>
      <c r="I1269" s="11">
        <v>1299</v>
      </c>
      <c r="J1269" s="49" t="str">
        <f>VLOOKUP(Table1[[#This Row],[Psoft No]],[1]Roster!$C$1:$AJ$1369,9,0)</f>
        <v>Day Shift</v>
      </c>
      <c r="K1269" s="49" t="s">
        <v>76</v>
      </c>
      <c r="L1269" s="49" t="str">
        <f>VLOOKUP(Table1[[#This Row],[Psoft No]],[1]Roster!$C$1:$AJ$1369,11,0)</f>
        <v>Sunday</v>
      </c>
      <c r="M1269" s="49" t="str">
        <f>VLOOKUP(Table1[[#This Row],[Psoft No]],[1]Roster!$C$1:$AJ$1369,12,0)</f>
        <v>Monday</v>
      </c>
      <c r="N1269" s="48" t="s">
        <v>1461</v>
      </c>
      <c r="O1269" s="49" t="s">
        <v>1460</v>
      </c>
      <c r="P1269" s="11" t="s">
        <v>1428</v>
      </c>
      <c r="Q1269" s="11" t="s">
        <v>98</v>
      </c>
      <c r="R1269" s="11" t="s">
        <v>2138</v>
      </c>
      <c r="S1269" s="11" t="s">
        <v>2660</v>
      </c>
      <c r="T1269" s="126" t="s">
        <v>3</v>
      </c>
      <c r="U1269" s="97"/>
      <c r="V1269" s="51">
        <v>45250</v>
      </c>
      <c r="W1269" s="49" t="s">
        <v>1568</v>
      </c>
      <c r="X1269" s="121" t="e">
        <f>VLOOKUP(Table1[[#This Row],[Psoft No]],[2]Roster_1788384531598!$E$1:$AU$1334,28,0)</f>
        <v>#N/A</v>
      </c>
      <c r="Y1269" s="121" t="e">
        <f>Table1[[#This Row],[Column1]]=Table1[[#This Row],[OFF1]]</f>
        <v>#N/A</v>
      </c>
    </row>
    <row r="1270" spans="1:25" ht="13" hidden="1" customHeight="1">
      <c r="A1270" s="11">
        <v>1265</v>
      </c>
      <c r="B1270" s="47">
        <v>204341339</v>
      </c>
      <c r="C1270" s="87" t="s">
        <v>1462</v>
      </c>
      <c r="D1270" s="11" t="s">
        <v>1463</v>
      </c>
      <c r="E1270" s="48" t="s">
        <v>31</v>
      </c>
      <c r="F1270" s="48" t="s">
        <v>74</v>
      </c>
      <c r="G1270" s="11" t="s">
        <v>64</v>
      </c>
      <c r="H1270" s="11" t="s">
        <v>75</v>
      </c>
      <c r="I1270" s="11">
        <v>1299</v>
      </c>
      <c r="J1270" s="49" t="str">
        <f>VLOOKUP(Table1[[#This Row],[Psoft No]],[1]Roster!$C$1:$AJ$1369,9,0)</f>
        <v>Night Shift</v>
      </c>
      <c r="K1270" s="49" t="s">
        <v>76</v>
      </c>
      <c r="L1270" s="49" t="str">
        <f>VLOOKUP(Table1[[#This Row],[Psoft No]],[1]Roster!$C$1:$AJ$1369,11,0)</f>
        <v>Wednesday</v>
      </c>
      <c r="M1270" s="49" t="str">
        <f>VLOOKUP(Table1[[#This Row],[Psoft No]],[1]Roster!$C$1:$AJ$1369,12,0)</f>
        <v>Thursday</v>
      </c>
      <c r="N1270" s="48" t="s">
        <v>1464</v>
      </c>
      <c r="O1270" s="49" t="s">
        <v>1460</v>
      </c>
      <c r="P1270" s="11" t="s">
        <v>1428</v>
      </c>
      <c r="Q1270" s="11" t="s">
        <v>90</v>
      </c>
      <c r="R1270" s="11" t="s">
        <v>2138</v>
      </c>
      <c r="S1270" s="11" t="s">
        <v>2660</v>
      </c>
      <c r="T1270" s="126" t="s">
        <v>10</v>
      </c>
      <c r="U1270" s="97"/>
      <c r="V1270" s="51">
        <v>45589</v>
      </c>
      <c r="W1270" s="49" t="s">
        <v>1568</v>
      </c>
      <c r="X1270" s="121" t="str">
        <f>VLOOKUP(Table1[[#This Row],[Psoft No]],[2]Roster_1788384531598!$E$1:$AU$1334,28,0)</f>
        <v>Sunday</v>
      </c>
      <c r="Y1270" s="121" t="b">
        <f>Table1[[#This Row],[Column1]]=Table1[[#This Row],[OFF1]]</f>
        <v>0</v>
      </c>
    </row>
    <row r="1271" spans="1:25" ht="13" customHeight="1">
      <c r="A1271" s="11">
        <v>1266</v>
      </c>
      <c r="B1271" s="47">
        <v>203090005</v>
      </c>
      <c r="C1271" s="87" t="s">
        <v>1465</v>
      </c>
      <c r="D1271" s="11" t="s">
        <v>1466</v>
      </c>
      <c r="E1271" s="48" t="s">
        <v>34</v>
      </c>
      <c r="F1271" s="48" t="s">
        <v>74</v>
      </c>
      <c r="G1271" s="11" t="s">
        <v>64</v>
      </c>
      <c r="H1271" s="11" t="s">
        <v>75</v>
      </c>
      <c r="I1271" s="11">
        <v>1299</v>
      </c>
      <c r="J1271" s="49" t="str">
        <f>VLOOKUP(Table1[[#This Row],[Psoft No]],[1]Roster!$C$1:$AJ$1369,9,0)</f>
        <v>Day Shift</v>
      </c>
      <c r="K1271" s="49" t="s">
        <v>76</v>
      </c>
      <c r="L1271" s="49" t="str">
        <f>VLOOKUP(Table1[[#This Row],[Psoft No]],[1]Roster!$C$1:$AJ$1369,11,0)</f>
        <v>Saturday</v>
      </c>
      <c r="M1271" s="49" t="str">
        <f>VLOOKUP(Table1[[#This Row],[Psoft No]],[1]Roster!$C$1:$AJ$1369,12,0)</f>
        <v>Sunday</v>
      </c>
      <c r="N1271" s="48" t="s">
        <v>2667</v>
      </c>
      <c r="O1271" s="49" t="s">
        <v>1460</v>
      </c>
      <c r="P1271" s="11" t="s">
        <v>1428</v>
      </c>
      <c r="Q1271" s="11" t="s">
        <v>98</v>
      </c>
      <c r="R1271" s="11" t="s">
        <v>2661</v>
      </c>
      <c r="S1271" s="11" t="s">
        <v>2811</v>
      </c>
      <c r="T1271" s="126" t="s">
        <v>4</v>
      </c>
      <c r="U1271" s="97"/>
      <c r="V1271" s="51">
        <v>45377</v>
      </c>
      <c r="W1271" s="49" t="s">
        <v>1568</v>
      </c>
      <c r="X1271" s="121" t="e">
        <f>VLOOKUP(Table1[[#This Row],[Psoft No]],[2]Roster_1788384531598!$E$1:$AU$1334,28,0)</f>
        <v>#N/A</v>
      </c>
      <c r="Y1271" s="121" t="e">
        <f>Table1[[#This Row],[Column1]]=Table1[[#This Row],[OFF1]]</f>
        <v>#N/A</v>
      </c>
    </row>
    <row r="1272" spans="1:25" ht="13" hidden="1" customHeight="1">
      <c r="A1272" s="11">
        <v>1267</v>
      </c>
      <c r="B1272" s="47">
        <v>204155451</v>
      </c>
      <c r="C1272" s="87" t="s">
        <v>1467</v>
      </c>
      <c r="D1272" s="11" t="s">
        <v>1468</v>
      </c>
      <c r="E1272" s="48" t="s">
        <v>31</v>
      </c>
      <c r="F1272" s="48" t="s">
        <v>74</v>
      </c>
      <c r="G1272" s="11" t="s">
        <v>64</v>
      </c>
      <c r="H1272" s="11" t="s">
        <v>75</v>
      </c>
      <c r="I1272" s="11">
        <v>1299</v>
      </c>
      <c r="J1272" s="49" t="str">
        <f>VLOOKUP(Table1[[#This Row],[Psoft No]],[1]Roster!$C$1:$AJ$1369,9,0)</f>
        <v>Day Shift</v>
      </c>
      <c r="K1272" s="49" t="s">
        <v>76</v>
      </c>
      <c r="L1272" s="49" t="str">
        <f>VLOOKUP(Table1[[#This Row],[Psoft No]],[1]Roster!$C$1:$AJ$1369,11,0)</f>
        <v>Monday</v>
      </c>
      <c r="M1272" s="49" t="str">
        <f>VLOOKUP(Table1[[#This Row],[Psoft No]],[1]Roster!$C$1:$AJ$1369,12,0)</f>
        <v>Tuesday</v>
      </c>
      <c r="N1272" s="48" t="s">
        <v>1464</v>
      </c>
      <c r="O1272" s="49" t="s">
        <v>1460</v>
      </c>
      <c r="P1272" s="11" t="s">
        <v>1428</v>
      </c>
      <c r="Q1272" s="11" t="s">
        <v>90</v>
      </c>
      <c r="R1272" s="11" t="s">
        <v>2138</v>
      </c>
      <c r="S1272" s="11" t="s">
        <v>2660</v>
      </c>
      <c r="T1272" s="126" t="s">
        <v>7</v>
      </c>
      <c r="U1272" s="97"/>
      <c r="V1272" s="51">
        <v>45567</v>
      </c>
      <c r="W1272" s="49" t="s">
        <v>1568</v>
      </c>
      <c r="X1272" s="121" t="str">
        <f>VLOOKUP(Table1[[#This Row],[Psoft No]],[2]Roster_1788384531598!$E$1:$AU$1334,28,0)</f>
        <v>Sunday</v>
      </c>
      <c r="Y1272" s="121" t="b">
        <f>Table1[[#This Row],[Column1]]=Table1[[#This Row],[OFF1]]</f>
        <v>0</v>
      </c>
    </row>
    <row r="1273" spans="1:25" ht="13" hidden="1" customHeight="1">
      <c r="A1273" s="11">
        <v>1268</v>
      </c>
      <c r="B1273" s="47">
        <v>204469338</v>
      </c>
      <c r="C1273" s="87" t="s">
        <v>1469</v>
      </c>
      <c r="D1273" s="11" t="s">
        <v>1470</v>
      </c>
      <c r="E1273" s="48" t="s">
        <v>31</v>
      </c>
      <c r="F1273" s="48" t="s">
        <v>74</v>
      </c>
      <c r="G1273" s="11" t="s">
        <v>64</v>
      </c>
      <c r="H1273" s="11" t="s">
        <v>75</v>
      </c>
      <c r="I1273" s="11">
        <v>1299</v>
      </c>
      <c r="J1273" s="49" t="str">
        <f>VLOOKUP(Table1[[#This Row],[Psoft No]],[1]Roster!$C$1:$AJ$1369,9,0)</f>
        <v>Day Shift</v>
      </c>
      <c r="K1273" s="49" t="s">
        <v>76</v>
      </c>
      <c r="L1273" s="49" t="str">
        <f>VLOOKUP(Table1[[#This Row],[Psoft No]],[1]Roster!$C$1:$AJ$1369,11,0)</f>
        <v>Tuesday</v>
      </c>
      <c r="M1273" s="49" t="str">
        <f>VLOOKUP(Table1[[#This Row],[Psoft No]],[1]Roster!$C$1:$AJ$1369,12,0)</f>
        <v>Wednesday</v>
      </c>
      <c r="N1273" s="48" t="s">
        <v>1471</v>
      </c>
      <c r="O1273" s="49" t="s">
        <v>1460</v>
      </c>
      <c r="P1273" s="11" t="s">
        <v>1428</v>
      </c>
      <c r="Q1273" s="11" t="s">
        <v>81</v>
      </c>
      <c r="R1273" s="11" t="s">
        <v>2138</v>
      </c>
      <c r="S1273" s="11" t="s">
        <v>2660</v>
      </c>
      <c r="T1273" s="126" t="s">
        <v>10</v>
      </c>
      <c r="U1273" s="97"/>
      <c r="V1273" s="51">
        <v>45603</v>
      </c>
      <c r="W1273" s="49" t="s">
        <v>1568</v>
      </c>
      <c r="X1273" s="121" t="str">
        <f>VLOOKUP(Table1[[#This Row],[Psoft No]],[2]Roster_1788384531598!$E$1:$AU$1334,28,0)</f>
        <v>Sunday</v>
      </c>
      <c r="Y1273" s="121" t="b">
        <f>Table1[[#This Row],[Column1]]=Table1[[#This Row],[OFF1]]</f>
        <v>0</v>
      </c>
    </row>
    <row r="1274" spans="1:25" ht="13" hidden="1" customHeight="1">
      <c r="A1274" s="11">
        <v>1269</v>
      </c>
      <c r="B1274" s="47">
        <v>205837449</v>
      </c>
      <c r="C1274" s="87" t="s">
        <v>2142</v>
      </c>
      <c r="D1274" s="11" t="s">
        <v>2143</v>
      </c>
      <c r="E1274" s="48" t="s">
        <v>31</v>
      </c>
      <c r="F1274" s="48" t="s">
        <v>74</v>
      </c>
      <c r="G1274" s="11" t="s">
        <v>64</v>
      </c>
      <c r="H1274" s="11" t="s">
        <v>75</v>
      </c>
      <c r="I1274" s="11">
        <v>1299</v>
      </c>
      <c r="J1274" s="49" t="str">
        <f>VLOOKUP(Table1[[#This Row],[Psoft No]],[1]Roster!$C$1:$AJ$1369,9,0)</f>
        <v>Day Shift</v>
      </c>
      <c r="K1274" s="49" t="s">
        <v>76</v>
      </c>
      <c r="L1274" s="49" t="str">
        <f>VLOOKUP(Table1[[#This Row],[Psoft No]],[1]Roster!$C$1:$AJ$1369,11,0)</f>
        <v>Friday</v>
      </c>
      <c r="M1274" s="49" t="str">
        <f>VLOOKUP(Table1[[#This Row],[Psoft No]],[1]Roster!$C$1:$AJ$1369,12,0)</f>
        <v>Saturday</v>
      </c>
      <c r="N1274" s="48" t="s">
        <v>2144</v>
      </c>
      <c r="O1274" s="49" t="s">
        <v>1460</v>
      </c>
      <c r="P1274" s="11" t="s">
        <v>1428</v>
      </c>
      <c r="Q1274" s="11" t="s">
        <v>96</v>
      </c>
      <c r="R1274" s="11" t="s">
        <v>2138</v>
      </c>
      <c r="S1274" s="11" t="s">
        <v>2660</v>
      </c>
      <c r="T1274" s="126" t="str">
        <f>IF(COUNTIFS('DWD RAW File'!$E:$E,$B1274,'DWD RAW File'!$AF:$AF,$C$1)&gt;0, IF(COUNTIFS('DWD RAW File'!$E:$E,$B1274,'DWD RAW File'!$AF:$AF,$C$1,'DWD RAW File'!$AB:$AB,"Present")&gt;0,"6th Day OT","OFF"), IF(COUNTIFS('DWD RAW File'!$E:$E,$B1274,'DWD RAW File'!$AG:$AG,$C$1)&gt;0, IF(COUNTIFS('DWD RAW File'!$E:$E,$B1274,'DWD RAW File'!$AG:$AG,$C$1,'DWD RAW File'!$AB:$AB,"Present")&gt;0,"7th Day OT","OFF"), IF(COUNTIFS('DWD RAW File'!$E:$E,$B1274,'DWD RAW File'!$AB:$AB,"Present")&gt;0, "P", IF(COUNTIFS('DWD RAW File'!$E:$E,$B1274,'DWD RAW File'!$AB:$AB,"Not Present",'DWD RAW File'!$AK:$AK,"&lt;&gt;")&gt;0, _xlfn.XLOOKUP($B1274,'DWD RAW File'!$E:$E,'DWD RAW File'!$AK:$AK,""), IF(COUNTIFS('DWD RAW File'!$E:$E,$B1274,'DWD RAW File'!$AB:$AB,"Not Present",'DWD RAW File'!$AL:$AL,"&lt;&gt;")&gt;0, _xlfn.XLOOKUP($B1274,'DWD RAW File'!$E:$E,'DWD RAW File'!$AL:$AL,""), "AB")))))</f>
        <v>P</v>
      </c>
      <c r="U1274" s="97"/>
      <c r="V1274" s="51">
        <v>45890</v>
      </c>
      <c r="W1274" s="49" t="s">
        <v>1568</v>
      </c>
      <c r="X1274" s="121" t="str">
        <f>VLOOKUP(Table1[[#This Row],[Psoft No]],[2]Roster_1788384531598!$E$1:$AU$1334,28,0)</f>
        <v>Sunday</v>
      </c>
      <c r="Y1274" s="121" t="b">
        <f>Table1[[#This Row],[Column1]]=Table1[[#This Row],[OFF1]]</f>
        <v>0</v>
      </c>
    </row>
    <row r="1275" spans="1:25" ht="13" hidden="1" customHeight="1">
      <c r="A1275" s="11">
        <v>1270</v>
      </c>
      <c r="B1275" s="47">
        <v>203174504</v>
      </c>
      <c r="C1275" s="87" t="s">
        <v>2398</v>
      </c>
      <c r="D1275" s="11" t="s">
        <v>2399</v>
      </c>
      <c r="E1275" s="48" t="s">
        <v>34</v>
      </c>
      <c r="F1275" s="48" t="s">
        <v>74</v>
      </c>
      <c r="G1275" s="11" t="s">
        <v>64</v>
      </c>
      <c r="H1275" s="11" t="s">
        <v>75</v>
      </c>
      <c r="I1275" s="11">
        <v>1299</v>
      </c>
      <c r="J1275" s="49" t="str">
        <f>VLOOKUP(Table1[[#This Row],[Psoft No]],[1]Roster!$C$1:$AJ$1369,9,0)</f>
        <v>Day Shift</v>
      </c>
      <c r="K1275" s="49" t="s">
        <v>76</v>
      </c>
      <c r="L1275" s="49" t="str">
        <f>VLOOKUP(Table1[[#This Row],[Psoft No]],[1]Roster!$C$1:$AJ$1369,11,0)</f>
        <v>Friday</v>
      </c>
      <c r="M1275" s="49" t="str">
        <f>VLOOKUP(Table1[[#This Row],[Psoft No]],[1]Roster!$C$1:$AJ$1369,12,0)</f>
        <v>Saturday</v>
      </c>
      <c r="N1275" s="48" t="s">
        <v>1461</v>
      </c>
      <c r="O1275" s="49" t="s">
        <v>1460</v>
      </c>
      <c r="P1275" s="11" t="s">
        <v>1428</v>
      </c>
      <c r="Q1275" s="11" t="s">
        <v>98</v>
      </c>
      <c r="R1275" s="11" t="s">
        <v>2138</v>
      </c>
      <c r="S1275" s="11" t="s">
        <v>2660</v>
      </c>
      <c r="T1275" s="126" t="str">
        <f>VLOOKUP(Table1[[#This Row],[Psoft No]],'[3]employeeAttendance-AUH1-2026090'!$A$1:$G$3618,7,0)</f>
        <v>P</v>
      </c>
      <c r="U1275" s="97"/>
      <c r="V1275" s="51">
        <v>46076</v>
      </c>
      <c r="W1275" s="49" t="s">
        <v>1568</v>
      </c>
      <c r="X1275" s="121" t="e">
        <f>VLOOKUP(Table1[[#This Row],[Psoft No]],[2]Roster_1788384531598!$E$1:$AU$1334,28,0)</f>
        <v>#N/A</v>
      </c>
      <c r="Y1275" s="121" t="e">
        <f>Table1[[#This Row],[Column1]]=Table1[[#This Row],[OFF1]]</f>
        <v>#N/A</v>
      </c>
    </row>
    <row r="1276" spans="1:25" ht="13" hidden="1" customHeight="1">
      <c r="A1276" s="11">
        <v>1271</v>
      </c>
      <c r="B1276" s="47">
        <v>204033425</v>
      </c>
      <c r="C1276" s="87" t="s">
        <v>1472</v>
      </c>
      <c r="D1276" s="11" t="s">
        <v>1473</v>
      </c>
      <c r="E1276" s="48" t="s">
        <v>31</v>
      </c>
      <c r="F1276" s="48" t="s">
        <v>74</v>
      </c>
      <c r="G1276" s="11" t="s">
        <v>64</v>
      </c>
      <c r="H1276" s="11" t="s">
        <v>75</v>
      </c>
      <c r="I1276" s="11">
        <v>1299</v>
      </c>
      <c r="J1276" s="49" t="str">
        <f>VLOOKUP(Table1[[#This Row],[Psoft No]],[1]Roster!$C$1:$AJ$1369,9,0)</f>
        <v>Night Shift</v>
      </c>
      <c r="K1276" s="49" t="s">
        <v>76</v>
      </c>
      <c r="L1276" s="49" t="str">
        <f>VLOOKUP(Table1[[#This Row],[Psoft No]],[1]Roster!$C$1:$AJ$1369,11,0)</f>
        <v>Monday</v>
      </c>
      <c r="M1276" s="49" t="str">
        <f>VLOOKUP(Table1[[#This Row],[Psoft No]],[1]Roster!$C$1:$AJ$1369,12,0)</f>
        <v>Tuesday</v>
      </c>
      <c r="N1276" s="48" t="s">
        <v>1471</v>
      </c>
      <c r="O1276" s="49" t="s">
        <v>1460</v>
      </c>
      <c r="P1276" s="11" t="s">
        <v>1428</v>
      </c>
      <c r="Q1276" s="11" t="s">
        <v>81</v>
      </c>
      <c r="R1276" s="11" t="s">
        <v>2138</v>
      </c>
      <c r="S1276" s="11" t="s">
        <v>2660</v>
      </c>
      <c r="T1276" s="126" t="s">
        <v>7</v>
      </c>
      <c r="U1276" s="97"/>
      <c r="V1276" s="51">
        <v>45553</v>
      </c>
      <c r="W1276" s="49" t="s">
        <v>1568</v>
      </c>
      <c r="X1276" s="121" t="str">
        <f>VLOOKUP(Table1[[#This Row],[Psoft No]],[2]Roster_1788384531598!$E$1:$AU$1334,28,0)</f>
        <v>Friday</v>
      </c>
      <c r="Y1276" s="121" t="b">
        <f>Table1[[#This Row],[Column1]]=Table1[[#This Row],[OFF1]]</f>
        <v>0</v>
      </c>
    </row>
    <row r="1277" spans="1:25" ht="13" hidden="1" customHeight="1">
      <c r="A1277" s="11">
        <v>1272</v>
      </c>
      <c r="B1277" s="47">
        <v>207282341</v>
      </c>
      <c r="C1277" s="87" t="s">
        <v>2262</v>
      </c>
      <c r="D1277" s="11" t="s">
        <v>2263</v>
      </c>
      <c r="E1277" s="48" t="s">
        <v>31</v>
      </c>
      <c r="F1277" s="48" t="s">
        <v>74</v>
      </c>
      <c r="G1277" s="11" t="s">
        <v>64</v>
      </c>
      <c r="H1277" s="11" t="s">
        <v>75</v>
      </c>
      <c r="I1277" s="11">
        <v>1299</v>
      </c>
      <c r="J1277" s="49" t="str">
        <f>VLOOKUP(Table1[[#This Row],[Psoft No]],[1]Roster!$C$1:$AJ$1369,9,0)</f>
        <v>Night Shift</v>
      </c>
      <c r="K1277" s="49" t="s">
        <v>76</v>
      </c>
      <c r="L1277" s="49" t="str">
        <f>VLOOKUP(Table1[[#This Row],[Psoft No]],[1]Roster!$C$1:$AJ$1369,11,0)</f>
        <v>Tuesday</v>
      </c>
      <c r="M1277" s="49" t="str">
        <f>VLOOKUP(Table1[[#This Row],[Psoft No]],[1]Roster!$C$1:$AJ$1369,12,0)</f>
        <v>Wednesday</v>
      </c>
      <c r="N1277" s="48" t="s">
        <v>2144</v>
      </c>
      <c r="O1277" s="49" t="s">
        <v>1460</v>
      </c>
      <c r="P1277" s="11" t="s">
        <v>1428</v>
      </c>
      <c r="Q1277" s="11" t="s">
        <v>96</v>
      </c>
      <c r="R1277" s="11" t="s">
        <v>2138</v>
      </c>
      <c r="S1277" s="11" t="s">
        <v>2660</v>
      </c>
      <c r="T1277" s="126" t="s">
        <v>10</v>
      </c>
      <c r="U1277" s="97"/>
      <c r="V1277" s="51">
        <v>46123</v>
      </c>
      <c r="W1277" s="49" t="s">
        <v>1568</v>
      </c>
      <c r="X1277" s="121">
        <f>VLOOKUP(Table1[[#This Row],[Psoft No]],[2]Roster_1788384531598!$E$1:$AU$1334,28,0)</f>
        <v>0</v>
      </c>
      <c r="Y1277" s="121" t="b">
        <f>Table1[[#This Row],[Column1]]=Table1[[#This Row],[OFF1]]</f>
        <v>0</v>
      </c>
    </row>
    <row r="1278" spans="1:25" ht="13" hidden="1" customHeight="1">
      <c r="A1278" s="11">
        <v>1273</v>
      </c>
      <c r="B1278" s="47">
        <v>203555938</v>
      </c>
      <c r="C1278" s="87" t="s">
        <v>2394</v>
      </c>
      <c r="D1278" s="11" t="s">
        <v>2395</v>
      </c>
      <c r="E1278" s="48" t="s">
        <v>31</v>
      </c>
      <c r="F1278" s="48" t="s">
        <v>74</v>
      </c>
      <c r="G1278" s="11" t="s">
        <v>64</v>
      </c>
      <c r="H1278" s="11" t="s">
        <v>75</v>
      </c>
      <c r="I1278" s="11">
        <v>1299</v>
      </c>
      <c r="J1278" s="49" t="str">
        <f>VLOOKUP(Table1[[#This Row],[Psoft No]],[1]Roster!$C$1:$AJ$1369,9,0)</f>
        <v>Day Shift</v>
      </c>
      <c r="K1278" s="49" t="s">
        <v>76</v>
      </c>
      <c r="L1278" s="49" t="str">
        <f>VLOOKUP(Table1[[#This Row],[Psoft No]],[1]Roster!$C$1:$AJ$1369,11,0)</f>
        <v>Tuesday</v>
      </c>
      <c r="M1278" s="49" t="str">
        <f>VLOOKUP(Table1[[#This Row],[Psoft No]],[1]Roster!$C$1:$AJ$1369,12,0)</f>
        <v>Wednesday</v>
      </c>
      <c r="N1278" s="48" t="s">
        <v>1459</v>
      </c>
      <c r="O1278" s="49" t="s">
        <v>1460</v>
      </c>
      <c r="P1278" s="11" t="s">
        <v>1428</v>
      </c>
      <c r="Q1278" s="11" t="s">
        <v>99</v>
      </c>
      <c r="R1278" s="11" t="s">
        <v>2138</v>
      </c>
      <c r="S1278" s="11" t="s">
        <v>2660</v>
      </c>
      <c r="T1278" s="126" t="s">
        <v>10</v>
      </c>
      <c r="U1278" s="97"/>
      <c r="V1278" s="51">
        <v>45469</v>
      </c>
      <c r="W1278" s="49" t="s">
        <v>1568</v>
      </c>
      <c r="X1278" s="121" t="str">
        <f>VLOOKUP(Table1[[#This Row],[Psoft No]],[2]Roster_1788384531598!$E$1:$AU$1334,28,0)</f>
        <v>Sunday</v>
      </c>
      <c r="Y1278" s="121" t="b">
        <f>Table1[[#This Row],[Column1]]=Table1[[#This Row],[OFF1]]</f>
        <v>0</v>
      </c>
    </row>
    <row r="1279" spans="1:25" ht="13" hidden="1" customHeight="1">
      <c r="A1279" s="11">
        <v>1274</v>
      </c>
      <c r="B1279" s="47">
        <v>203815279</v>
      </c>
      <c r="C1279" s="87" t="s">
        <v>2615</v>
      </c>
      <c r="D1279" s="11" t="s">
        <v>2616</v>
      </c>
      <c r="E1279" s="48" t="s">
        <v>31</v>
      </c>
      <c r="F1279" s="48" t="s">
        <v>74</v>
      </c>
      <c r="G1279" s="11" t="s">
        <v>64</v>
      </c>
      <c r="H1279" s="11" t="s">
        <v>75</v>
      </c>
      <c r="I1279" s="11">
        <v>1299</v>
      </c>
      <c r="J1279" s="49" t="str">
        <f>VLOOKUP(Table1[[#This Row],[Psoft No]],[1]Roster!$C$1:$AJ$1369,9,0)</f>
        <v>Day Shift</v>
      </c>
      <c r="K1279" s="49" t="s">
        <v>76</v>
      </c>
      <c r="L1279" s="49" t="str">
        <f>VLOOKUP(Table1[[#This Row],[Psoft No]],[1]Roster!$C$1:$AJ$1369,11,0)</f>
        <v>Friday</v>
      </c>
      <c r="M1279" s="49" t="str">
        <f>VLOOKUP(Table1[[#This Row],[Psoft No]],[1]Roster!$C$1:$AJ$1369,12,0)</f>
        <v>Saturday</v>
      </c>
      <c r="N1279" s="48" t="s">
        <v>1471</v>
      </c>
      <c r="O1279" s="49" t="s">
        <v>1460</v>
      </c>
      <c r="P1279" s="11" t="s">
        <v>1428</v>
      </c>
      <c r="Q1279" s="11" t="s">
        <v>81</v>
      </c>
      <c r="R1279" s="11" t="s">
        <v>2138</v>
      </c>
      <c r="S1279" s="11" t="s">
        <v>2660</v>
      </c>
      <c r="T1279" s="126" t="s">
        <v>7</v>
      </c>
      <c r="U1279" s="97"/>
      <c r="V1279" s="51">
        <v>45516</v>
      </c>
      <c r="W1279" s="49" t="s">
        <v>1568</v>
      </c>
      <c r="X1279" s="121" t="str">
        <f>VLOOKUP(Table1[[#This Row],[Psoft No]],[2]Roster_1788384531598!$E$1:$AU$1334,28,0)</f>
        <v>Sunday</v>
      </c>
      <c r="Y1279" s="121" t="b">
        <f>Table1[[#This Row],[Column1]]=Table1[[#This Row],[OFF1]]</f>
        <v>0</v>
      </c>
    </row>
    <row r="1280" spans="1:25" ht="13" hidden="1" customHeight="1">
      <c r="A1280" s="11">
        <v>1275</v>
      </c>
      <c r="B1280" s="47">
        <v>203750137</v>
      </c>
      <c r="C1280" s="87" t="s">
        <v>1474</v>
      </c>
      <c r="D1280" s="11" t="s">
        <v>1475</v>
      </c>
      <c r="E1280" s="48" t="s">
        <v>31</v>
      </c>
      <c r="F1280" s="48" t="s">
        <v>74</v>
      </c>
      <c r="G1280" s="11" t="s">
        <v>64</v>
      </c>
      <c r="H1280" s="11" t="s">
        <v>75</v>
      </c>
      <c r="I1280" s="11">
        <v>1299</v>
      </c>
      <c r="J1280" s="49" t="str">
        <f>VLOOKUP(Table1[[#This Row],[Psoft No]],[1]Roster!$C$1:$AJ$1369,9,0)</f>
        <v>Night Shift</v>
      </c>
      <c r="K1280" s="49" t="s">
        <v>76</v>
      </c>
      <c r="L1280" s="49" t="str">
        <f>VLOOKUP(Table1[[#This Row],[Psoft No]],[1]Roster!$C$1:$AJ$1369,11,0)</f>
        <v>Wednesday</v>
      </c>
      <c r="M1280" s="49" t="str">
        <f>VLOOKUP(Table1[[#This Row],[Psoft No]],[1]Roster!$C$1:$AJ$1369,12,0)</f>
        <v>Thursday</v>
      </c>
      <c r="N1280" s="48" t="s">
        <v>1471</v>
      </c>
      <c r="O1280" s="49" t="s">
        <v>1460</v>
      </c>
      <c r="P1280" s="11" t="s">
        <v>1428</v>
      </c>
      <c r="Q1280" s="11" t="s">
        <v>81</v>
      </c>
      <c r="R1280" s="11" t="s">
        <v>2138</v>
      </c>
      <c r="S1280" s="11" t="s">
        <v>2660</v>
      </c>
      <c r="T1280" s="126" t="s">
        <v>10</v>
      </c>
      <c r="U1280" s="97"/>
      <c r="V1280" s="51">
        <v>45503</v>
      </c>
      <c r="W1280" s="49" t="s">
        <v>1568</v>
      </c>
      <c r="X1280" s="121" t="str">
        <f>VLOOKUP(Table1[[#This Row],[Psoft No]],[2]Roster_1788384531598!$E$1:$AU$1334,28,0)</f>
        <v>Friday</v>
      </c>
      <c r="Y1280" s="121" t="b">
        <f>Table1[[#This Row],[Column1]]=Table1[[#This Row],[OFF1]]</f>
        <v>0</v>
      </c>
    </row>
    <row r="1281" spans="1:25" ht="13" hidden="1" customHeight="1">
      <c r="A1281" s="11">
        <v>1276</v>
      </c>
      <c r="B1281" s="47">
        <v>203974084</v>
      </c>
      <c r="C1281" s="87" t="s">
        <v>1476</v>
      </c>
      <c r="D1281" s="11" t="s">
        <v>1477</v>
      </c>
      <c r="E1281" s="48" t="s">
        <v>31</v>
      </c>
      <c r="F1281" s="48" t="s">
        <v>74</v>
      </c>
      <c r="G1281" s="11" t="s">
        <v>64</v>
      </c>
      <c r="H1281" s="11" t="s">
        <v>75</v>
      </c>
      <c r="I1281" s="11">
        <v>1299</v>
      </c>
      <c r="J1281" s="49" t="str">
        <f>VLOOKUP(Table1[[#This Row],[Psoft No]],[1]Roster!$C$1:$AJ$1369,9,0)</f>
        <v>Night Shift</v>
      </c>
      <c r="K1281" s="49" t="s">
        <v>76</v>
      </c>
      <c r="L1281" s="49" t="str">
        <f>VLOOKUP(Table1[[#This Row],[Psoft No]],[1]Roster!$C$1:$AJ$1369,11,0)</f>
        <v>Tuesday</v>
      </c>
      <c r="M1281" s="49" t="str">
        <f>VLOOKUP(Table1[[#This Row],[Psoft No]],[1]Roster!$C$1:$AJ$1369,12,0)</f>
        <v>Wednesday</v>
      </c>
      <c r="N1281" s="48" t="s">
        <v>1464</v>
      </c>
      <c r="O1281" s="49" t="s">
        <v>1460</v>
      </c>
      <c r="P1281" s="11" t="s">
        <v>1428</v>
      </c>
      <c r="Q1281" s="11" t="s">
        <v>90</v>
      </c>
      <c r="R1281" s="11" t="s">
        <v>2138</v>
      </c>
      <c r="S1281" s="11" t="s">
        <v>2660</v>
      </c>
      <c r="T1281" s="126" t="s">
        <v>10</v>
      </c>
      <c r="U1281" s="97"/>
      <c r="V1281" s="51">
        <v>45545</v>
      </c>
      <c r="W1281" s="49" t="s">
        <v>1568</v>
      </c>
      <c r="X1281" s="121" t="str">
        <f>VLOOKUP(Table1[[#This Row],[Psoft No]],[2]Roster_1788384531598!$E$1:$AU$1334,28,0)</f>
        <v>Friday</v>
      </c>
      <c r="Y1281" s="121" t="b">
        <f>Table1[[#This Row],[Column1]]=Table1[[#This Row],[OFF1]]</f>
        <v>0</v>
      </c>
    </row>
    <row r="1282" spans="1:25" ht="13" hidden="1" customHeight="1">
      <c r="A1282" s="11">
        <v>1277</v>
      </c>
      <c r="B1282" s="77">
        <v>206332542</v>
      </c>
      <c r="C1282" s="89" t="s">
        <v>1675</v>
      </c>
      <c r="D1282" s="75" t="s">
        <v>1676</v>
      </c>
      <c r="E1282" s="76" t="s">
        <v>31</v>
      </c>
      <c r="F1282" s="76" t="s">
        <v>74</v>
      </c>
      <c r="G1282" s="75" t="s">
        <v>64</v>
      </c>
      <c r="H1282" s="75" t="s">
        <v>75</v>
      </c>
      <c r="I1282" s="75">
        <v>1299</v>
      </c>
      <c r="J1282" s="49" t="str">
        <f>VLOOKUP(Table1[[#This Row],[Psoft No]],[1]Roster!$C$1:$AJ$1369,9,0)</f>
        <v>Day Shift</v>
      </c>
      <c r="K1282" s="73" t="s">
        <v>76</v>
      </c>
      <c r="L1282" s="49" t="str">
        <f>VLOOKUP(Table1[[#This Row],[Psoft No]],[1]Roster!$C$1:$AJ$1369,11,0)</f>
        <v>Tuesday</v>
      </c>
      <c r="M1282" s="49" t="str">
        <f>VLOOKUP(Table1[[#This Row],[Psoft No]],[1]Roster!$C$1:$AJ$1369,12,0)</f>
        <v>Wednesday</v>
      </c>
      <c r="N1282" s="76" t="s">
        <v>1464</v>
      </c>
      <c r="O1282" s="73" t="s">
        <v>1460</v>
      </c>
      <c r="P1282" s="75" t="s">
        <v>1428</v>
      </c>
      <c r="Q1282" s="75" t="s">
        <v>90</v>
      </c>
      <c r="R1282" s="75" t="s">
        <v>2138</v>
      </c>
      <c r="S1282" s="75" t="s">
        <v>2660</v>
      </c>
      <c r="T1282" s="126" t="s">
        <v>10</v>
      </c>
      <c r="U1282" s="97"/>
      <c r="V1282" s="96">
        <v>45957</v>
      </c>
      <c r="W1282" s="73" t="s">
        <v>1568</v>
      </c>
      <c r="X1282" s="121" t="str">
        <f>VLOOKUP(Table1[[#This Row],[Psoft No]],[2]Roster_1788384531598!$E$1:$AU$1334,28,0)</f>
        <v>Friday</v>
      </c>
      <c r="Y1282" s="121" t="b">
        <f>Table1[[#This Row],[Column1]]=Table1[[#This Row],[OFF1]]</f>
        <v>0</v>
      </c>
    </row>
    <row r="1283" spans="1:25" ht="13" hidden="1" customHeight="1">
      <c r="A1283" s="11">
        <v>1278</v>
      </c>
      <c r="B1283" s="47">
        <v>205247340</v>
      </c>
      <c r="C1283" s="87" t="s">
        <v>2617</v>
      </c>
      <c r="D1283" s="11" t="s">
        <v>2618</v>
      </c>
      <c r="E1283" s="48" t="s">
        <v>31</v>
      </c>
      <c r="F1283" s="48" t="s">
        <v>74</v>
      </c>
      <c r="G1283" s="11" t="s">
        <v>64</v>
      </c>
      <c r="H1283" s="11" t="s">
        <v>75</v>
      </c>
      <c r="I1283" s="11">
        <v>1299</v>
      </c>
      <c r="J1283" s="49" t="str">
        <f>VLOOKUP(Table1[[#This Row],[Psoft No]],[1]Roster!$C$1:$AJ$1369,9,0)</f>
        <v>Night Shift</v>
      </c>
      <c r="K1283" s="49" t="s">
        <v>76</v>
      </c>
      <c r="L1283" s="49" t="str">
        <f>VLOOKUP(Table1[[#This Row],[Psoft No]],[1]Roster!$C$1:$AJ$1369,11,0)</f>
        <v>Monday</v>
      </c>
      <c r="M1283" s="49" t="str">
        <f>VLOOKUP(Table1[[#This Row],[Psoft No]],[1]Roster!$C$1:$AJ$1369,12,0)</f>
        <v>Tuesday</v>
      </c>
      <c r="N1283" s="48" t="s">
        <v>1478</v>
      </c>
      <c r="O1283" s="49" t="s">
        <v>1460</v>
      </c>
      <c r="P1283" s="11" t="s">
        <v>1428</v>
      </c>
      <c r="Q1283" s="11" t="s">
        <v>87</v>
      </c>
      <c r="R1283" s="11" t="s">
        <v>2138</v>
      </c>
      <c r="S1283" s="11" t="s">
        <v>2660</v>
      </c>
      <c r="T1283" s="126" t="str">
        <f>IF(COUNTIFS('DWD RAW File'!$E:$E,$B1283,'DWD RAW File'!$AF:$AF,$C$1)&gt;0, IF(COUNTIFS('DWD RAW File'!$E:$E,$B1283,'DWD RAW File'!$AF:$AF,$C$1,'DWD RAW File'!$AB:$AB,"Present")&gt;0,"6th Day OT","OFF"), IF(COUNTIFS('DWD RAW File'!$E:$E,$B1283,'DWD RAW File'!$AG:$AG,$C$1)&gt;0, IF(COUNTIFS('DWD RAW File'!$E:$E,$B1283,'DWD RAW File'!$AG:$AG,$C$1,'DWD RAW File'!$AB:$AB,"Present")&gt;0,"7th Day OT","OFF"), IF(COUNTIFS('DWD RAW File'!$E:$E,$B1283,'DWD RAW File'!$AB:$AB,"Present")&gt;0, "P", IF(COUNTIFS('DWD RAW File'!$E:$E,$B1283,'DWD RAW File'!$AB:$AB,"Not Present",'DWD RAW File'!$AK:$AK,"&lt;&gt;")&gt;0, _xlfn.XLOOKUP($B1283,'DWD RAW File'!$E:$E,'DWD RAW File'!$AK:$AK,""), IF(COUNTIFS('DWD RAW File'!$E:$E,$B1283,'DWD RAW File'!$AB:$AB,"Not Present",'DWD RAW File'!$AL:$AL,"&lt;&gt;")&gt;0, _xlfn.XLOOKUP($B1283,'DWD RAW File'!$E:$E,'DWD RAW File'!$AL:$AL,""), "AB")))))</f>
        <v>P</v>
      </c>
      <c r="U1283" s="97"/>
      <c r="V1283" s="51">
        <v>45784</v>
      </c>
      <c r="W1283" s="49" t="s">
        <v>1568</v>
      </c>
      <c r="X1283" s="121" t="str">
        <f>VLOOKUP(Table1[[#This Row],[Psoft No]],[2]Roster_1788384531598!$E$1:$AU$1334,28,0)</f>
        <v>Friday</v>
      </c>
      <c r="Y1283" s="121" t="b">
        <f>Table1[[#This Row],[Column1]]=Table1[[#This Row],[OFF1]]</f>
        <v>0</v>
      </c>
    </row>
    <row r="1284" spans="1:25" ht="13" hidden="1" customHeight="1">
      <c r="A1284" s="11">
        <v>1279</v>
      </c>
      <c r="B1284" s="47">
        <v>204886250</v>
      </c>
      <c r="C1284" s="87" t="s">
        <v>1479</v>
      </c>
      <c r="D1284" s="11" t="s">
        <v>1480</v>
      </c>
      <c r="E1284" s="48" t="s">
        <v>31</v>
      </c>
      <c r="F1284" s="48" t="s">
        <v>74</v>
      </c>
      <c r="G1284" s="11" t="s">
        <v>64</v>
      </c>
      <c r="H1284" s="11" t="s">
        <v>75</v>
      </c>
      <c r="I1284" s="11">
        <v>1299</v>
      </c>
      <c r="J1284" s="49" t="str">
        <f>VLOOKUP(Table1[[#This Row],[Psoft No]],[1]Roster!$C$1:$AJ$1369,9,0)</f>
        <v>Night Shift</v>
      </c>
      <c r="K1284" s="49" t="s">
        <v>76</v>
      </c>
      <c r="L1284" s="49" t="str">
        <f>VLOOKUP(Table1[[#This Row],[Psoft No]],[1]Roster!$C$1:$AJ$1369,11,0)</f>
        <v>Friday</v>
      </c>
      <c r="M1284" s="49" t="str">
        <f>VLOOKUP(Table1[[#This Row],[Psoft No]],[1]Roster!$C$1:$AJ$1369,12,0)</f>
        <v>Saturday</v>
      </c>
      <c r="N1284" s="48" t="s">
        <v>1478</v>
      </c>
      <c r="O1284" s="49" t="s">
        <v>1460</v>
      </c>
      <c r="P1284" s="11" t="s">
        <v>1428</v>
      </c>
      <c r="Q1284" s="11" t="s">
        <v>87</v>
      </c>
      <c r="R1284" s="11" t="s">
        <v>2138</v>
      </c>
      <c r="S1284" s="11" t="s">
        <v>2660</v>
      </c>
      <c r="T1284" s="126" t="s">
        <v>7</v>
      </c>
      <c r="U1284" s="97"/>
      <c r="V1284" s="51">
        <v>45691</v>
      </c>
      <c r="W1284" s="49" t="s">
        <v>1568</v>
      </c>
      <c r="X1284" s="121" t="str">
        <f>VLOOKUP(Table1[[#This Row],[Psoft No]],[2]Roster_1788384531598!$E$1:$AU$1334,28,0)</f>
        <v>Sunday</v>
      </c>
      <c r="Y1284" s="121" t="b">
        <f>Table1[[#This Row],[Column1]]=Table1[[#This Row],[OFF1]]</f>
        <v>0</v>
      </c>
    </row>
    <row r="1285" spans="1:25" ht="13" hidden="1" customHeight="1">
      <c r="A1285" s="11">
        <v>1280</v>
      </c>
      <c r="B1285" s="47">
        <v>207283258</v>
      </c>
      <c r="C1285" s="87" t="s">
        <v>2264</v>
      </c>
      <c r="D1285" s="11" t="s">
        <v>2265</v>
      </c>
      <c r="E1285" s="48" t="s">
        <v>31</v>
      </c>
      <c r="F1285" s="48" t="s">
        <v>74</v>
      </c>
      <c r="G1285" s="11" t="s">
        <v>64</v>
      </c>
      <c r="H1285" s="11" t="s">
        <v>75</v>
      </c>
      <c r="I1285" s="11">
        <v>1299</v>
      </c>
      <c r="J1285" s="49" t="str">
        <f>VLOOKUP(Table1[[#This Row],[Psoft No]],[1]Roster!$C$1:$AJ$1369,9,0)</f>
        <v>Night Shift</v>
      </c>
      <c r="K1285" s="49" t="s">
        <v>76</v>
      </c>
      <c r="L1285" s="49" t="str">
        <f>VLOOKUP(Table1[[#This Row],[Psoft No]],[1]Roster!$C$1:$AJ$1369,11,0)</f>
        <v>Wednesday</v>
      </c>
      <c r="M1285" s="49" t="str">
        <f>VLOOKUP(Table1[[#This Row],[Psoft No]],[1]Roster!$C$1:$AJ$1369,12,0)</f>
        <v>Thursday</v>
      </c>
      <c r="N1285" s="48" t="s">
        <v>1464</v>
      </c>
      <c r="O1285" s="49" t="s">
        <v>1460</v>
      </c>
      <c r="P1285" s="11" t="s">
        <v>1428</v>
      </c>
      <c r="Q1285" s="11" t="s">
        <v>90</v>
      </c>
      <c r="R1285" s="11" t="s">
        <v>2138</v>
      </c>
      <c r="S1285" s="11" t="s">
        <v>2660</v>
      </c>
      <c r="T1285" s="126" t="s">
        <v>10</v>
      </c>
      <c r="U1285" s="97"/>
      <c r="V1285" s="51">
        <v>46123</v>
      </c>
      <c r="W1285" s="49" t="s">
        <v>1568</v>
      </c>
      <c r="X1285" s="121">
        <f>VLOOKUP(Table1[[#This Row],[Psoft No]],[2]Roster_1788384531598!$E$1:$AU$1334,28,0)</f>
        <v>0</v>
      </c>
      <c r="Y1285" s="121" t="b">
        <f>Table1[[#This Row],[Column1]]=Table1[[#This Row],[OFF1]]</f>
        <v>0</v>
      </c>
    </row>
    <row r="1286" spans="1:25" ht="13" hidden="1" customHeight="1">
      <c r="A1286" s="11">
        <v>1281</v>
      </c>
      <c r="B1286" s="47">
        <v>202383469</v>
      </c>
      <c r="C1286" s="87" t="s">
        <v>1481</v>
      </c>
      <c r="D1286" s="11" t="s">
        <v>1482</v>
      </c>
      <c r="E1286" s="48" t="s">
        <v>31</v>
      </c>
      <c r="F1286" s="48" t="s">
        <v>74</v>
      </c>
      <c r="G1286" s="11" t="s">
        <v>64</v>
      </c>
      <c r="H1286" s="11" t="s">
        <v>75</v>
      </c>
      <c r="I1286" s="11">
        <v>1299</v>
      </c>
      <c r="J1286" s="49" t="str">
        <f>VLOOKUP(Table1[[#This Row],[Psoft No]],[1]Roster!$C$1:$AJ$1369,9,0)</f>
        <v>Day Shift</v>
      </c>
      <c r="K1286" s="49" t="s">
        <v>76</v>
      </c>
      <c r="L1286" s="49" t="str">
        <f>VLOOKUP(Table1[[#This Row],[Psoft No]],[1]Roster!$C$1:$AJ$1369,11,0)</f>
        <v>Tuesday</v>
      </c>
      <c r="M1286" s="49" t="str">
        <f>VLOOKUP(Table1[[#This Row],[Psoft No]],[1]Roster!$C$1:$AJ$1369,12,0)</f>
        <v>Wednesday</v>
      </c>
      <c r="N1286" s="48" t="s">
        <v>1478</v>
      </c>
      <c r="O1286" s="49" t="s">
        <v>1460</v>
      </c>
      <c r="P1286" s="11" t="s">
        <v>1428</v>
      </c>
      <c r="Q1286" s="11" t="s">
        <v>87</v>
      </c>
      <c r="R1286" s="11" t="s">
        <v>2138</v>
      </c>
      <c r="S1286" s="11" t="s">
        <v>2660</v>
      </c>
      <c r="T1286" s="126" t="s">
        <v>10</v>
      </c>
      <c r="U1286" s="97"/>
      <c r="V1286" s="51">
        <v>45596</v>
      </c>
      <c r="W1286" s="49" t="s">
        <v>1568</v>
      </c>
      <c r="X1286" s="121" t="str">
        <f>VLOOKUP(Table1[[#This Row],[Psoft No]],[2]Roster_1788384531598!$E$1:$AU$1334,28,0)</f>
        <v>Sunday</v>
      </c>
      <c r="Y1286" s="121" t="b">
        <f>Table1[[#This Row],[Column1]]=Table1[[#This Row],[OFF1]]</f>
        <v>0</v>
      </c>
    </row>
    <row r="1287" spans="1:25" ht="13" hidden="1" customHeight="1">
      <c r="A1287" s="11">
        <v>1282</v>
      </c>
      <c r="B1287" s="47">
        <v>106495539</v>
      </c>
      <c r="C1287" s="87" t="s">
        <v>1483</v>
      </c>
      <c r="D1287" s="11" t="s">
        <v>1484</v>
      </c>
      <c r="E1287" s="48" t="s">
        <v>34</v>
      </c>
      <c r="F1287" s="48" t="s">
        <v>74</v>
      </c>
      <c r="G1287" s="11" t="s">
        <v>64</v>
      </c>
      <c r="H1287" s="11" t="s">
        <v>75</v>
      </c>
      <c r="I1287" s="11">
        <v>1728</v>
      </c>
      <c r="J1287" s="49" t="str">
        <f>VLOOKUP(Table1[[#This Row],[Psoft No]],[1]Roster!$C$1:$AJ$1369,9,0)</f>
        <v>Night Shift</v>
      </c>
      <c r="K1287" s="49" t="s">
        <v>76</v>
      </c>
      <c r="L1287" s="49" t="str">
        <f>VLOOKUP(Table1[[#This Row],[Psoft No]],[1]Roster!$C$1:$AJ$1369,11,0)</f>
        <v>Friday</v>
      </c>
      <c r="M1287" s="49" t="str">
        <f>VLOOKUP(Table1[[#This Row],[Psoft No]],[1]Roster!$C$1:$AJ$1369,12,0)</f>
        <v>Saturday</v>
      </c>
      <c r="N1287" s="48" t="s">
        <v>1461</v>
      </c>
      <c r="O1287" s="49" t="s">
        <v>1460</v>
      </c>
      <c r="P1287" s="11" t="s">
        <v>1428</v>
      </c>
      <c r="Q1287" s="11" t="s">
        <v>98</v>
      </c>
      <c r="R1287" s="11" t="s">
        <v>2138</v>
      </c>
      <c r="S1287" s="11" t="s">
        <v>2660</v>
      </c>
      <c r="T1287" s="126" t="s">
        <v>1</v>
      </c>
      <c r="U1287" s="97"/>
      <c r="V1287" s="51">
        <v>45502</v>
      </c>
      <c r="W1287" s="49" t="s">
        <v>1568</v>
      </c>
      <c r="X1287" s="121" t="e">
        <f>VLOOKUP(Table1[[#This Row],[Psoft No]],[2]Roster_1788384531598!$E$1:$AU$1334,28,0)</f>
        <v>#N/A</v>
      </c>
      <c r="Y1287" s="121" t="e">
        <f>Table1[[#This Row],[Column1]]=Table1[[#This Row],[OFF1]]</f>
        <v>#N/A</v>
      </c>
    </row>
    <row r="1288" spans="1:25" ht="13" hidden="1" customHeight="1">
      <c r="A1288" s="11">
        <v>1283</v>
      </c>
      <c r="B1288" s="47">
        <v>203737146</v>
      </c>
      <c r="C1288" s="87" t="s">
        <v>1485</v>
      </c>
      <c r="D1288" s="11" t="s">
        <v>1486</v>
      </c>
      <c r="E1288" s="48" t="s">
        <v>31</v>
      </c>
      <c r="F1288" s="48" t="s">
        <v>74</v>
      </c>
      <c r="G1288" s="11" t="s">
        <v>64</v>
      </c>
      <c r="H1288" s="11" t="s">
        <v>75</v>
      </c>
      <c r="I1288" s="11">
        <v>1299</v>
      </c>
      <c r="J1288" s="49" t="str">
        <f>VLOOKUP(Table1[[#This Row],[Psoft No]],[1]Roster!$C$1:$AJ$1369,9,0)</f>
        <v>Day Shift</v>
      </c>
      <c r="K1288" s="49" t="s">
        <v>76</v>
      </c>
      <c r="L1288" s="49" t="str">
        <f>VLOOKUP(Table1[[#This Row],[Psoft No]],[1]Roster!$C$1:$AJ$1369,11,0)</f>
        <v>Sunday</v>
      </c>
      <c r="M1288" s="49" t="str">
        <f>VLOOKUP(Table1[[#This Row],[Psoft No]],[1]Roster!$C$1:$AJ$1369,12,0)</f>
        <v>Monday</v>
      </c>
      <c r="N1288" s="48" t="s">
        <v>79</v>
      </c>
      <c r="O1288" s="49" t="s">
        <v>37</v>
      </c>
      <c r="P1288" s="11" t="s">
        <v>1428</v>
      </c>
      <c r="Q1288" s="11" t="s">
        <v>81</v>
      </c>
      <c r="R1288" s="49" t="s">
        <v>2773</v>
      </c>
      <c r="S1288" s="11" t="s">
        <v>2774</v>
      </c>
      <c r="T1288" s="126" t="str">
        <f>IF(COUNTIFS('DWD RAW File'!$E:$E,$B1288,'DWD RAW File'!$AF:$AF,$C$1)&gt;0, IF(COUNTIFS('DWD RAW File'!$E:$E,$B1288,'DWD RAW File'!$AF:$AF,$C$1,'DWD RAW File'!$AB:$AB,"Present")&gt;0,"6th Day OT","OFF"), IF(COUNTIFS('DWD RAW File'!$E:$E,$B1288,'DWD RAW File'!$AG:$AG,$C$1)&gt;0, IF(COUNTIFS('DWD RAW File'!$E:$E,$B1288,'DWD RAW File'!$AG:$AG,$C$1,'DWD RAW File'!$AB:$AB,"Present")&gt;0,"7th Day OT","OFF"), IF(COUNTIFS('DWD RAW File'!$E:$E,$B1288,'DWD RAW File'!$AB:$AB,"Present")&gt;0, "P", IF(COUNTIFS('DWD RAW File'!$E:$E,$B1288,'DWD RAW File'!$AB:$AB,"Not Present",'DWD RAW File'!$AK:$AK,"&lt;&gt;")&gt;0, _xlfn.XLOOKUP($B1288,'DWD RAW File'!$E:$E,'DWD RAW File'!$AK:$AK,""), IF(COUNTIFS('DWD RAW File'!$E:$E,$B1288,'DWD RAW File'!$AB:$AB,"Not Present",'DWD RAW File'!$AL:$AL,"&lt;&gt;")&gt;0, _xlfn.XLOOKUP($B1288,'DWD RAW File'!$E:$E,'DWD RAW File'!$AL:$AL,""), "AB")))))</f>
        <v>P</v>
      </c>
      <c r="U1288" s="97"/>
      <c r="V1288" s="51">
        <v>45502</v>
      </c>
      <c r="W1288" s="49" t="s">
        <v>1568</v>
      </c>
      <c r="X1288" s="121" t="str">
        <f>VLOOKUP(Table1[[#This Row],[Psoft No]],[2]Roster_1788384531598!$E$1:$AU$1334,28,0)</f>
        <v>Sunday</v>
      </c>
      <c r="Y1288" s="121" t="b">
        <f>Table1[[#This Row],[Column1]]=Table1[[#This Row],[OFF1]]</f>
        <v>1</v>
      </c>
    </row>
    <row r="1289" spans="1:25" ht="13" hidden="1" customHeight="1">
      <c r="A1289" s="11">
        <v>1284</v>
      </c>
      <c r="B1289" s="47">
        <v>102865829</v>
      </c>
      <c r="C1289" s="87" t="s">
        <v>1487</v>
      </c>
      <c r="D1289" s="11" t="s">
        <v>1488</v>
      </c>
      <c r="E1289" s="48" t="s">
        <v>34</v>
      </c>
      <c r="F1289" s="48" t="s">
        <v>74</v>
      </c>
      <c r="G1289" s="11" t="s">
        <v>64</v>
      </c>
      <c r="H1289" s="11" t="s">
        <v>75</v>
      </c>
      <c r="I1289" s="11">
        <v>1299</v>
      </c>
      <c r="J1289" s="49" t="str">
        <f>VLOOKUP(Table1[[#This Row],[Psoft No]],[1]Roster!$C$1:$AJ$1369,9,0)</f>
        <v>Day Shift</v>
      </c>
      <c r="K1289" s="49" t="s">
        <v>76</v>
      </c>
      <c r="L1289" s="49" t="str">
        <f>VLOOKUP(Table1[[#This Row],[Psoft No]],[1]Roster!$C$1:$AJ$1369,11,0)</f>
        <v>Tuesday</v>
      </c>
      <c r="M1289" s="49" t="str">
        <f>VLOOKUP(Table1[[#This Row],[Psoft No]],[1]Roster!$C$1:$AJ$1369,12,0)</f>
        <v>Wednesday</v>
      </c>
      <c r="N1289" s="48" t="s">
        <v>108</v>
      </c>
      <c r="O1289" s="49" t="s">
        <v>37</v>
      </c>
      <c r="P1289" s="11" t="s">
        <v>1428</v>
      </c>
      <c r="Q1289" s="11" t="s">
        <v>98</v>
      </c>
      <c r="R1289" s="11" t="s">
        <v>2773</v>
      </c>
      <c r="S1289" s="11" t="s">
        <v>2774</v>
      </c>
      <c r="T1289" s="126" t="str">
        <f>IF(COUNTIFS('DWD RAW File'!$E:$E,$B1289,'DWD RAW File'!$AF:$AF,$C$1)&gt;0, IF(COUNTIFS('DWD RAW File'!$E:$E,$B1289,'DWD RAW File'!$AF:$AF,$C$1,'DWD RAW File'!$AB:$AB,"Present")&gt;0,"6th Day OT","OFF"), IF(COUNTIFS('DWD RAW File'!$E:$E,$B1289,'DWD RAW File'!$AG:$AG,$C$1)&gt;0, IF(COUNTIFS('DWD RAW File'!$E:$E,$B1289,'DWD RAW File'!$AG:$AG,$C$1,'DWD RAW File'!$AB:$AB,"Present")&gt;0,"7th Day OT","OFF"), IF(COUNTIFS('DWD RAW File'!$E:$E,$B1289,'DWD RAW File'!$AB:$AB,"Present")&gt;0, "P", IF(COUNTIFS('DWD RAW File'!$E:$E,$B1289,'DWD RAW File'!$AB:$AB,"Not Present",'DWD RAW File'!$AK:$AK,"&lt;&gt;")&gt;0, _xlfn.XLOOKUP($B1289,'DWD RAW File'!$E:$E,'DWD RAW File'!$AK:$AK,""), IF(COUNTIFS('DWD RAW File'!$E:$E,$B1289,'DWD RAW File'!$AB:$AB,"Not Present",'DWD RAW File'!$AL:$AL,"&lt;&gt;")&gt;0, _xlfn.XLOOKUP($B1289,'DWD RAW File'!$E:$E,'DWD RAW File'!$AL:$AL,""), "AB")))))</f>
        <v>OFF</v>
      </c>
      <c r="U1289" s="97"/>
      <c r="V1289" s="51">
        <v>43012</v>
      </c>
      <c r="W1289" s="49" t="s">
        <v>1568</v>
      </c>
      <c r="X1289" s="121" t="str">
        <f>VLOOKUP(Table1[[#This Row],[Psoft No]],[2]Roster_1788384531598!$E$1:$AU$1334,28,0)</f>
        <v>Tuesday</v>
      </c>
      <c r="Y1289" s="121" t="b">
        <f>Table1[[#This Row],[Column1]]=Table1[[#This Row],[OFF1]]</f>
        <v>1</v>
      </c>
    </row>
    <row r="1290" spans="1:25" ht="13" hidden="1" customHeight="1">
      <c r="A1290" s="11">
        <v>1285</v>
      </c>
      <c r="B1290" s="47">
        <v>203183500</v>
      </c>
      <c r="C1290" s="87" t="s">
        <v>1489</v>
      </c>
      <c r="D1290" s="11" t="s">
        <v>1490</v>
      </c>
      <c r="E1290" s="48" t="s">
        <v>34</v>
      </c>
      <c r="F1290" s="48" t="s">
        <v>74</v>
      </c>
      <c r="G1290" s="11" t="s">
        <v>64</v>
      </c>
      <c r="H1290" s="11" t="s">
        <v>75</v>
      </c>
      <c r="I1290" s="11">
        <v>1230</v>
      </c>
      <c r="J1290" s="49" t="str">
        <f>VLOOKUP(Table1[[#This Row],[Psoft No]],[1]Roster!$C$1:$AJ$1369,9,0)</f>
        <v>Day Shift</v>
      </c>
      <c r="K1290" s="49" t="s">
        <v>76</v>
      </c>
      <c r="L1290" s="49" t="str">
        <f>VLOOKUP(Table1[[#This Row],[Psoft No]],[1]Roster!$C$1:$AJ$1369,11,0)</f>
        <v>Sunday</v>
      </c>
      <c r="M1290" s="49" t="str">
        <f>VLOOKUP(Table1[[#This Row],[Psoft No]],[1]Roster!$C$1:$AJ$1369,12,0)</f>
        <v>Monday</v>
      </c>
      <c r="N1290" s="48" t="s">
        <v>1491</v>
      </c>
      <c r="O1290" s="49" t="s">
        <v>1492</v>
      </c>
      <c r="P1290" s="11" t="s">
        <v>1428</v>
      </c>
      <c r="Q1290" s="11" t="s">
        <v>98</v>
      </c>
      <c r="R1290" s="11" t="s">
        <v>1493</v>
      </c>
      <c r="S1290" s="11" t="s">
        <v>1494</v>
      </c>
      <c r="T1290" s="126" t="str">
        <f>VLOOKUP(Table1[[#This Row],[Psoft No]],'[3]employeeAttendance-AUH1-2026090'!$A$1:$G$3618,7,0)</f>
        <v>P</v>
      </c>
      <c r="U1290" s="97"/>
      <c r="V1290" s="51">
        <v>45439</v>
      </c>
      <c r="W1290" s="49" t="s">
        <v>1568</v>
      </c>
      <c r="X1290" s="121" t="e">
        <f>VLOOKUP(Table1[[#This Row],[Psoft No]],[2]Roster_1788384531598!$E$1:$AU$1334,28,0)</f>
        <v>#N/A</v>
      </c>
      <c r="Y1290" s="121" t="e">
        <f>Table1[[#This Row],[Column1]]=Table1[[#This Row],[OFF1]]</f>
        <v>#N/A</v>
      </c>
    </row>
    <row r="1291" spans="1:25" ht="13" hidden="1" customHeight="1">
      <c r="A1291" s="11">
        <v>1286</v>
      </c>
      <c r="B1291" s="47">
        <v>203183769</v>
      </c>
      <c r="C1291" s="87" t="s">
        <v>1495</v>
      </c>
      <c r="D1291" s="11" t="s">
        <v>1496</v>
      </c>
      <c r="E1291" s="48" t="s">
        <v>34</v>
      </c>
      <c r="F1291" s="48" t="s">
        <v>74</v>
      </c>
      <c r="G1291" s="11" t="s">
        <v>64</v>
      </c>
      <c r="H1291" s="11" t="s">
        <v>75</v>
      </c>
      <c r="I1291" s="11">
        <v>1230</v>
      </c>
      <c r="J1291" s="49" t="str">
        <f>VLOOKUP(Table1[[#This Row],[Psoft No]],[1]Roster!$C$1:$AJ$1369,9,0)</f>
        <v>Night Shift</v>
      </c>
      <c r="K1291" s="49" t="s">
        <v>76</v>
      </c>
      <c r="L1291" s="49" t="str">
        <f>VLOOKUP(Table1[[#This Row],[Psoft No]],[1]Roster!$C$1:$AJ$1369,11,0)</f>
        <v>Sunday</v>
      </c>
      <c r="M1291" s="49" t="str">
        <f>VLOOKUP(Table1[[#This Row],[Psoft No]],[1]Roster!$C$1:$AJ$1369,12,0)</f>
        <v>Monday</v>
      </c>
      <c r="N1291" s="48" t="s">
        <v>1491</v>
      </c>
      <c r="O1291" s="49" t="s">
        <v>1492</v>
      </c>
      <c r="P1291" s="11" t="s">
        <v>1428</v>
      </c>
      <c r="Q1291" s="11" t="s">
        <v>98</v>
      </c>
      <c r="R1291" s="11" t="s">
        <v>1493</v>
      </c>
      <c r="S1291" s="11" t="s">
        <v>1494</v>
      </c>
      <c r="T1291" s="126" t="str">
        <f>VLOOKUP(Table1[[#This Row],[Psoft No]],'[3]employeeAttendance-AUH1-2026090'!$A$1:$G$3618,7,0)</f>
        <v>P</v>
      </c>
      <c r="U1291" s="97"/>
      <c r="V1291" s="51">
        <v>45439</v>
      </c>
      <c r="W1291" s="49" t="s">
        <v>1568</v>
      </c>
      <c r="X1291" s="121" t="e">
        <f>VLOOKUP(Table1[[#This Row],[Psoft No]],[2]Roster_1788384531598!$E$1:$AU$1334,28,0)</f>
        <v>#N/A</v>
      </c>
      <c r="Y1291" s="121" t="e">
        <f>Table1[[#This Row],[Column1]]=Table1[[#This Row],[OFF1]]</f>
        <v>#N/A</v>
      </c>
    </row>
    <row r="1292" spans="1:25" ht="13" hidden="1" customHeight="1">
      <c r="A1292" s="11">
        <v>1287</v>
      </c>
      <c r="B1292" s="47">
        <v>205280740</v>
      </c>
      <c r="C1292" s="87" t="s">
        <v>1497</v>
      </c>
      <c r="D1292" s="11" t="s">
        <v>1498</v>
      </c>
      <c r="E1292" s="48" t="s">
        <v>34</v>
      </c>
      <c r="F1292" s="48" t="s">
        <v>74</v>
      </c>
      <c r="G1292" s="11" t="s">
        <v>64</v>
      </c>
      <c r="H1292" s="11" t="s">
        <v>75</v>
      </c>
      <c r="I1292" s="11">
        <v>1230</v>
      </c>
      <c r="J1292" s="49" t="str">
        <f>VLOOKUP(Table1[[#This Row],[Psoft No]],[1]Roster!$C$1:$AJ$1369,9,0)</f>
        <v>Night Shift</v>
      </c>
      <c r="K1292" s="49" t="s">
        <v>76</v>
      </c>
      <c r="L1292" s="49" t="str">
        <f>VLOOKUP(Table1[[#This Row],[Psoft No]],[1]Roster!$C$1:$AJ$1369,11,0)</f>
        <v>Friday</v>
      </c>
      <c r="M1292" s="49" t="str">
        <f>VLOOKUP(Table1[[#This Row],[Psoft No]],[1]Roster!$C$1:$AJ$1369,12,0)</f>
        <v>Saturday</v>
      </c>
      <c r="N1292" s="48" t="s">
        <v>1491</v>
      </c>
      <c r="O1292" s="49" t="s">
        <v>1492</v>
      </c>
      <c r="P1292" s="11" t="s">
        <v>1428</v>
      </c>
      <c r="Q1292" s="11" t="s">
        <v>98</v>
      </c>
      <c r="R1292" s="11" t="s">
        <v>1493</v>
      </c>
      <c r="S1292" s="11" t="s">
        <v>1494</v>
      </c>
      <c r="T1292" s="126" t="str">
        <f>VLOOKUP(Table1[[#This Row],[Psoft No]],'[3]employeeAttendance-AUH1-2026090'!$A$1:$G$3618,7,0)</f>
        <v>P</v>
      </c>
      <c r="U1292" s="97"/>
      <c r="V1292" s="51">
        <v>45859</v>
      </c>
      <c r="W1292" s="49" t="s">
        <v>1568</v>
      </c>
      <c r="X1292" s="121" t="e">
        <f>VLOOKUP(Table1[[#This Row],[Psoft No]],[2]Roster_1788384531598!$E$1:$AU$1334,28,0)</f>
        <v>#N/A</v>
      </c>
      <c r="Y1292" s="121" t="e">
        <f>Table1[[#This Row],[Column1]]=Table1[[#This Row],[OFF1]]</f>
        <v>#N/A</v>
      </c>
    </row>
    <row r="1293" spans="1:25" ht="13" hidden="1" customHeight="1">
      <c r="A1293" s="11">
        <v>1288</v>
      </c>
      <c r="B1293" s="47">
        <v>205665079</v>
      </c>
      <c r="C1293" s="87" t="s">
        <v>1499</v>
      </c>
      <c r="D1293" s="11" t="s">
        <v>1500</v>
      </c>
      <c r="E1293" s="48" t="s">
        <v>34</v>
      </c>
      <c r="F1293" s="48" t="s">
        <v>74</v>
      </c>
      <c r="G1293" s="11" t="s">
        <v>64</v>
      </c>
      <c r="H1293" s="11" t="s">
        <v>75</v>
      </c>
      <c r="I1293" s="11">
        <v>1299</v>
      </c>
      <c r="J1293" s="49" t="str">
        <f>VLOOKUP(Table1[[#This Row],[Psoft No]],[1]Roster!$C$1:$AJ$1369,9,0)</f>
        <v>Night Shift</v>
      </c>
      <c r="K1293" s="49" t="s">
        <v>76</v>
      </c>
      <c r="L1293" s="49" t="str">
        <f>VLOOKUP(Table1[[#This Row],[Psoft No]],[1]Roster!$C$1:$AJ$1369,11,0)</f>
        <v>Sunday</v>
      </c>
      <c r="M1293" s="49" t="str">
        <f>VLOOKUP(Table1[[#This Row],[Psoft No]],[1]Roster!$C$1:$AJ$1369,12,0)</f>
        <v>Monday</v>
      </c>
      <c r="N1293" s="48" t="s">
        <v>1501</v>
      </c>
      <c r="O1293" s="49" t="s">
        <v>1502</v>
      </c>
      <c r="P1293" s="11" t="s">
        <v>1428</v>
      </c>
      <c r="Q1293" s="11" t="s">
        <v>98</v>
      </c>
      <c r="R1293" s="11" t="s">
        <v>1503</v>
      </c>
      <c r="S1293" s="11" t="s">
        <v>2662</v>
      </c>
      <c r="T1293" s="126" t="str">
        <f>VLOOKUP(Table1[[#This Row],[Psoft No]],'[3]employeeAttendance-AUH1-2026090'!$A$1:$G$3618,7,0)</f>
        <v>P</v>
      </c>
      <c r="U1293" s="97"/>
      <c r="V1293" s="51">
        <v>45908</v>
      </c>
      <c r="W1293" s="49" t="s">
        <v>1569</v>
      </c>
      <c r="X1293" s="121" t="e">
        <f>VLOOKUP(Table1[[#This Row],[Psoft No]],[2]Roster_1788384531598!$E$1:$AU$1334,28,0)</f>
        <v>#N/A</v>
      </c>
      <c r="Y1293" s="121" t="e">
        <f>Table1[[#This Row],[Column1]]=Table1[[#This Row],[OFF1]]</f>
        <v>#N/A</v>
      </c>
    </row>
    <row r="1294" spans="1:25" ht="13" hidden="1" customHeight="1">
      <c r="A1294" s="11">
        <v>1289</v>
      </c>
      <c r="B1294" s="47">
        <v>205537427</v>
      </c>
      <c r="C1294" s="87" t="s">
        <v>1610</v>
      </c>
      <c r="D1294" s="11" t="s">
        <v>1611</v>
      </c>
      <c r="E1294" s="48" t="s">
        <v>34</v>
      </c>
      <c r="F1294" s="48" t="s">
        <v>74</v>
      </c>
      <c r="G1294" s="11" t="s">
        <v>64</v>
      </c>
      <c r="H1294" s="11" t="s">
        <v>75</v>
      </c>
      <c r="I1294" s="11">
        <v>1299</v>
      </c>
      <c r="J1294" s="49" t="str">
        <f>VLOOKUP(Table1[[#This Row],[Psoft No]],[1]Roster!$C$1:$AJ$1369,9,0)</f>
        <v>Day Shift</v>
      </c>
      <c r="K1294" s="49" t="s">
        <v>76</v>
      </c>
      <c r="L1294" s="49" t="str">
        <f>VLOOKUP(Table1[[#This Row],[Psoft No]],[1]Roster!$C$1:$AJ$1369,11,0)</f>
        <v>Friday</v>
      </c>
      <c r="M1294" s="49" t="str">
        <f>VLOOKUP(Table1[[#This Row],[Psoft No]],[1]Roster!$C$1:$AJ$1369,12,0)</f>
        <v>Saturday</v>
      </c>
      <c r="N1294" s="48" t="s">
        <v>1501</v>
      </c>
      <c r="O1294" s="49" t="s">
        <v>1502</v>
      </c>
      <c r="P1294" s="11" t="s">
        <v>1428</v>
      </c>
      <c r="Q1294" s="11" t="s">
        <v>98</v>
      </c>
      <c r="R1294" s="11" t="s">
        <v>1503</v>
      </c>
      <c r="S1294" s="11" t="s">
        <v>2662</v>
      </c>
      <c r="T1294" s="126" t="str">
        <f>VLOOKUP(Table1[[#This Row],[Psoft No]],'[3]employeeAttendance-AUH1-2026090'!$A$1:$G$3618,7,0)</f>
        <v>P</v>
      </c>
      <c r="U1294" s="97"/>
      <c r="V1294" s="51">
        <v>45943</v>
      </c>
      <c r="W1294" s="49" t="s">
        <v>1569</v>
      </c>
      <c r="X1294" s="121" t="e">
        <f>VLOOKUP(Table1[[#This Row],[Psoft No]],[2]Roster_1788384531598!$E$1:$AU$1334,28,0)</f>
        <v>#N/A</v>
      </c>
      <c r="Y1294" s="121" t="e">
        <f>Table1[[#This Row],[Column1]]=Table1[[#This Row],[OFF1]]</f>
        <v>#N/A</v>
      </c>
    </row>
    <row r="1295" spans="1:25" ht="13" hidden="1" customHeight="1">
      <c r="A1295" s="11">
        <v>1290</v>
      </c>
      <c r="B1295" s="47">
        <v>205079247</v>
      </c>
      <c r="C1295" s="87" t="s">
        <v>1504</v>
      </c>
      <c r="D1295" s="11" t="s">
        <v>1505</v>
      </c>
      <c r="E1295" s="48" t="s">
        <v>34</v>
      </c>
      <c r="F1295" s="48" t="s">
        <v>74</v>
      </c>
      <c r="G1295" s="11" t="s">
        <v>64</v>
      </c>
      <c r="H1295" s="11" t="s">
        <v>75</v>
      </c>
      <c r="I1295" s="11">
        <v>1299</v>
      </c>
      <c r="J1295" s="49" t="str">
        <f>VLOOKUP(Table1[[#This Row],[Psoft No]],[1]Roster!$C$1:$AJ$1369,9,0)</f>
        <v>Day Shift</v>
      </c>
      <c r="K1295" s="49" t="s">
        <v>76</v>
      </c>
      <c r="L1295" s="49" t="str">
        <f>VLOOKUP(Table1[[#This Row],[Psoft No]],[1]Roster!$C$1:$AJ$1369,11,0)</f>
        <v>Friday</v>
      </c>
      <c r="M1295" s="49" t="str">
        <f>VLOOKUP(Table1[[#This Row],[Psoft No]],[1]Roster!$C$1:$AJ$1369,12,0)</f>
        <v>Saturday</v>
      </c>
      <c r="N1295" s="48" t="s">
        <v>1501</v>
      </c>
      <c r="O1295" s="49" t="s">
        <v>1502</v>
      </c>
      <c r="P1295" s="11" t="s">
        <v>1428</v>
      </c>
      <c r="Q1295" s="11" t="s">
        <v>98</v>
      </c>
      <c r="R1295" s="11" t="s">
        <v>1503</v>
      </c>
      <c r="S1295" s="11" t="s">
        <v>2662</v>
      </c>
      <c r="T1295" s="126" t="str">
        <f>VLOOKUP(Table1[[#This Row],[Psoft No]],'[3]employeeAttendance-AUH1-2026090'!$A$1:$G$3618,7,0)</f>
        <v>P</v>
      </c>
      <c r="U1295" s="97"/>
      <c r="V1295" s="51">
        <v>45789</v>
      </c>
      <c r="W1295" s="49" t="s">
        <v>1569</v>
      </c>
      <c r="X1295" s="121" t="e">
        <f>VLOOKUP(Table1[[#This Row],[Psoft No]],[2]Roster_1788384531598!$E$1:$AU$1334,28,0)</f>
        <v>#N/A</v>
      </c>
      <c r="Y1295" s="121" t="e">
        <f>Table1[[#This Row],[Column1]]=Table1[[#This Row],[OFF1]]</f>
        <v>#N/A</v>
      </c>
    </row>
    <row r="1296" spans="1:25" ht="13" hidden="1" customHeight="1">
      <c r="A1296" s="11">
        <v>1291</v>
      </c>
      <c r="B1296" s="47">
        <v>205001264</v>
      </c>
      <c r="C1296" s="87" t="s">
        <v>1506</v>
      </c>
      <c r="D1296" s="11" t="s">
        <v>1507</v>
      </c>
      <c r="E1296" s="48" t="s">
        <v>34</v>
      </c>
      <c r="F1296" s="48" t="s">
        <v>74</v>
      </c>
      <c r="G1296" s="11" t="s">
        <v>64</v>
      </c>
      <c r="H1296" s="11" t="s">
        <v>75</v>
      </c>
      <c r="I1296" s="11">
        <v>1299</v>
      </c>
      <c r="J1296" s="49" t="str">
        <f>VLOOKUP(Table1[[#This Row],[Psoft No]],[1]Roster!$C$1:$AJ$1369,9,0)</f>
        <v>Night Shift</v>
      </c>
      <c r="K1296" s="49" t="s">
        <v>76</v>
      </c>
      <c r="L1296" s="49" t="str">
        <f>VLOOKUP(Table1[[#This Row],[Psoft No]],[1]Roster!$C$1:$AJ$1369,11,0)</f>
        <v>Friday</v>
      </c>
      <c r="M1296" s="49" t="str">
        <f>VLOOKUP(Table1[[#This Row],[Psoft No]],[1]Roster!$C$1:$AJ$1369,12,0)</f>
        <v>Saturday</v>
      </c>
      <c r="N1296" s="48" t="s">
        <v>1501</v>
      </c>
      <c r="O1296" s="49" t="s">
        <v>1502</v>
      </c>
      <c r="P1296" s="11" t="s">
        <v>1428</v>
      </c>
      <c r="Q1296" s="11" t="s">
        <v>98</v>
      </c>
      <c r="R1296" s="11" t="s">
        <v>1503</v>
      </c>
      <c r="S1296" s="11" t="s">
        <v>2662</v>
      </c>
      <c r="T1296" s="126" t="str">
        <f>VLOOKUP(Table1[[#This Row],[Psoft No]],'[3]employeeAttendance-AUH1-2026090'!$A$1:$G$3618,7,0)</f>
        <v>P</v>
      </c>
      <c r="U1296" s="97"/>
      <c r="V1296" s="51">
        <v>45754</v>
      </c>
      <c r="W1296" s="49" t="s">
        <v>1569</v>
      </c>
      <c r="X1296" s="121" t="e">
        <f>VLOOKUP(Table1[[#This Row],[Psoft No]],[2]Roster_1788384531598!$E$1:$AU$1334,28,0)</f>
        <v>#N/A</v>
      </c>
      <c r="Y1296" s="121" t="e">
        <f>Table1[[#This Row],[Column1]]=Table1[[#This Row],[OFF1]]</f>
        <v>#N/A</v>
      </c>
    </row>
    <row r="1297" spans="1:25" ht="13" hidden="1" customHeight="1">
      <c r="A1297" s="11">
        <v>1292</v>
      </c>
      <c r="B1297" s="47">
        <v>205024343</v>
      </c>
      <c r="C1297" s="87" t="s">
        <v>1508</v>
      </c>
      <c r="D1297" s="11" t="s">
        <v>1509</v>
      </c>
      <c r="E1297" s="48" t="s">
        <v>34</v>
      </c>
      <c r="F1297" s="48" t="s">
        <v>74</v>
      </c>
      <c r="G1297" s="11" t="s">
        <v>64</v>
      </c>
      <c r="H1297" s="11" t="s">
        <v>75</v>
      </c>
      <c r="I1297" s="11">
        <v>1299</v>
      </c>
      <c r="J1297" s="49" t="str">
        <f>VLOOKUP(Table1[[#This Row],[Psoft No]],[1]Roster!$C$1:$AJ$1369,9,0)</f>
        <v>Day Shift</v>
      </c>
      <c r="K1297" s="49" t="s">
        <v>76</v>
      </c>
      <c r="L1297" s="49" t="str">
        <f>VLOOKUP(Table1[[#This Row],[Psoft No]],[1]Roster!$C$1:$AJ$1369,11,0)</f>
        <v>Sunday</v>
      </c>
      <c r="M1297" s="49" t="str">
        <f>VLOOKUP(Table1[[#This Row],[Psoft No]],[1]Roster!$C$1:$AJ$1369,12,0)</f>
        <v>Monday</v>
      </c>
      <c r="N1297" s="48" t="s">
        <v>1501</v>
      </c>
      <c r="O1297" s="49" t="s">
        <v>1502</v>
      </c>
      <c r="P1297" s="11" t="s">
        <v>1428</v>
      </c>
      <c r="Q1297" s="11" t="s">
        <v>98</v>
      </c>
      <c r="R1297" s="11" t="s">
        <v>1503</v>
      </c>
      <c r="S1297" s="11" t="s">
        <v>2662</v>
      </c>
      <c r="T1297" s="126" t="s">
        <v>7</v>
      </c>
      <c r="U1297" s="97"/>
      <c r="V1297" s="51">
        <v>45775</v>
      </c>
      <c r="W1297" s="49" t="s">
        <v>1569</v>
      </c>
      <c r="X1297" s="121" t="e">
        <f>VLOOKUP(Table1[[#This Row],[Psoft No]],[2]Roster_1788384531598!$E$1:$AU$1334,28,0)</f>
        <v>#N/A</v>
      </c>
      <c r="Y1297" s="121" t="e">
        <f>Table1[[#This Row],[Column1]]=Table1[[#This Row],[OFF1]]</f>
        <v>#N/A</v>
      </c>
    </row>
    <row r="1298" spans="1:25" ht="13" hidden="1" customHeight="1">
      <c r="A1298" s="11">
        <v>1293</v>
      </c>
      <c r="B1298" s="47">
        <v>203794558</v>
      </c>
      <c r="C1298" s="87" t="s">
        <v>1510</v>
      </c>
      <c r="D1298" s="11" t="s">
        <v>1511</v>
      </c>
      <c r="E1298" s="48" t="s">
        <v>34</v>
      </c>
      <c r="F1298" s="48" t="s">
        <v>74</v>
      </c>
      <c r="G1298" s="11" t="s">
        <v>64</v>
      </c>
      <c r="H1298" s="11" t="s">
        <v>75</v>
      </c>
      <c r="I1298" s="11">
        <v>1299</v>
      </c>
      <c r="J1298" s="49" t="str">
        <f>VLOOKUP(Table1[[#This Row],[Psoft No]],[1]Roster!$C$1:$AJ$1369,9,0)</f>
        <v>Day Shift</v>
      </c>
      <c r="K1298" s="49" t="s">
        <v>76</v>
      </c>
      <c r="L1298" s="49" t="str">
        <f>VLOOKUP(Table1[[#This Row],[Psoft No]],[1]Roster!$C$1:$AJ$1369,11,0)</f>
        <v>Friday</v>
      </c>
      <c r="M1298" s="49" t="str">
        <f>VLOOKUP(Table1[[#This Row],[Psoft No]],[1]Roster!$C$1:$AJ$1369,12,0)</f>
        <v>Saturday</v>
      </c>
      <c r="N1298" s="48" t="s">
        <v>1501</v>
      </c>
      <c r="O1298" s="49" t="s">
        <v>1502</v>
      </c>
      <c r="P1298" s="11" t="s">
        <v>1428</v>
      </c>
      <c r="Q1298" s="11" t="s">
        <v>98</v>
      </c>
      <c r="R1298" s="11" t="s">
        <v>1503</v>
      </c>
      <c r="S1298" s="11" t="s">
        <v>2662</v>
      </c>
      <c r="T1298" s="126" t="str">
        <f>VLOOKUP(Table1[[#This Row],[Psoft No]],'[3]employeeAttendance-AUH1-2026090'!$A$1:$G$3618,7,0)</f>
        <v>P</v>
      </c>
      <c r="U1298" s="97"/>
      <c r="V1298" s="51">
        <v>45593</v>
      </c>
      <c r="W1298" s="49" t="s">
        <v>1569</v>
      </c>
      <c r="X1298" s="121" t="e">
        <f>VLOOKUP(Table1[[#This Row],[Psoft No]],[2]Roster_1788384531598!$E$1:$AU$1334,28,0)</f>
        <v>#N/A</v>
      </c>
      <c r="Y1298" s="121" t="e">
        <f>Table1[[#This Row],[Column1]]=Table1[[#This Row],[OFF1]]</f>
        <v>#N/A</v>
      </c>
    </row>
    <row r="1299" spans="1:25" ht="13" hidden="1" customHeight="1">
      <c r="A1299" s="11">
        <v>1294</v>
      </c>
      <c r="B1299" s="47">
        <v>203927111</v>
      </c>
      <c r="C1299" s="87" t="s">
        <v>1512</v>
      </c>
      <c r="D1299" s="11" t="s">
        <v>1513</v>
      </c>
      <c r="E1299" s="48" t="s">
        <v>34</v>
      </c>
      <c r="F1299" s="48" t="s">
        <v>74</v>
      </c>
      <c r="G1299" s="11" t="s">
        <v>64</v>
      </c>
      <c r="H1299" s="11" t="s">
        <v>75</v>
      </c>
      <c r="I1299" s="11">
        <v>1299</v>
      </c>
      <c r="J1299" s="49" t="str">
        <f>VLOOKUP(Table1[[#This Row],[Psoft No]],[1]Roster!$C$1:$AJ$1369,9,0)</f>
        <v>Day Shift</v>
      </c>
      <c r="K1299" s="49" t="s">
        <v>76</v>
      </c>
      <c r="L1299" s="49" t="str">
        <f>VLOOKUP(Table1[[#This Row],[Psoft No]],[1]Roster!$C$1:$AJ$1369,11,0)</f>
        <v>Sunday</v>
      </c>
      <c r="M1299" s="49" t="str">
        <f>VLOOKUP(Table1[[#This Row],[Psoft No]],[1]Roster!$C$1:$AJ$1369,12,0)</f>
        <v>Monday</v>
      </c>
      <c r="N1299" s="48" t="s">
        <v>1501</v>
      </c>
      <c r="O1299" s="49" t="s">
        <v>1502</v>
      </c>
      <c r="P1299" s="11" t="s">
        <v>1428</v>
      </c>
      <c r="Q1299" s="11" t="s">
        <v>98</v>
      </c>
      <c r="R1299" s="11" t="s">
        <v>1503</v>
      </c>
      <c r="S1299" s="11" t="s">
        <v>2662</v>
      </c>
      <c r="T1299" s="126" t="str">
        <f>VLOOKUP(Table1[[#This Row],[Psoft No]],'[3]employeeAttendance-AUH1-2026090'!$A$1:$G$3618,7,0)</f>
        <v>P</v>
      </c>
      <c r="U1299" s="97"/>
      <c r="V1299" s="51">
        <v>45908</v>
      </c>
      <c r="W1299" s="49" t="s">
        <v>1569</v>
      </c>
      <c r="X1299" s="121" t="e">
        <f>VLOOKUP(Table1[[#This Row],[Psoft No]],[2]Roster_1788384531598!$E$1:$AU$1334,28,0)</f>
        <v>#N/A</v>
      </c>
      <c r="Y1299" s="121" t="e">
        <f>Table1[[#This Row],[Column1]]=Table1[[#This Row],[OFF1]]</f>
        <v>#N/A</v>
      </c>
    </row>
    <row r="1300" spans="1:25" ht="13" hidden="1" customHeight="1">
      <c r="A1300" s="11">
        <v>1295</v>
      </c>
      <c r="B1300" s="47">
        <v>205207923</v>
      </c>
      <c r="C1300" s="87" t="s">
        <v>1514</v>
      </c>
      <c r="D1300" s="11" t="s">
        <v>1515</v>
      </c>
      <c r="E1300" s="48" t="s">
        <v>34</v>
      </c>
      <c r="F1300" s="48" t="s">
        <v>74</v>
      </c>
      <c r="G1300" s="11" t="s">
        <v>64</v>
      </c>
      <c r="H1300" s="11" t="s">
        <v>75</v>
      </c>
      <c r="I1300" s="11">
        <v>1299</v>
      </c>
      <c r="J1300" s="49" t="str">
        <f>VLOOKUP(Table1[[#This Row],[Psoft No]],[1]Roster!$C$1:$AJ$1369,9,0)</f>
        <v>Day Shift</v>
      </c>
      <c r="K1300" s="49" t="s">
        <v>76</v>
      </c>
      <c r="L1300" s="49" t="str">
        <f>VLOOKUP(Table1[[#This Row],[Psoft No]],[1]Roster!$C$1:$AJ$1369,11,0)</f>
        <v>Friday</v>
      </c>
      <c r="M1300" s="49" t="str">
        <f>VLOOKUP(Table1[[#This Row],[Psoft No]],[1]Roster!$C$1:$AJ$1369,12,0)</f>
        <v>Saturday</v>
      </c>
      <c r="N1300" s="48" t="s">
        <v>1501</v>
      </c>
      <c r="O1300" s="49" t="s">
        <v>1502</v>
      </c>
      <c r="P1300" s="11" t="s">
        <v>1428</v>
      </c>
      <c r="Q1300" s="11" t="s">
        <v>98</v>
      </c>
      <c r="R1300" s="11" t="s">
        <v>1503</v>
      </c>
      <c r="S1300" s="11" t="s">
        <v>2662</v>
      </c>
      <c r="T1300" s="126" t="s">
        <v>7</v>
      </c>
      <c r="U1300" s="97"/>
      <c r="V1300" s="51">
        <v>45831</v>
      </c>
      <c r="W1300" s="49" t="s">
        <v>1569</v>
      </c>
      <c r="X1300" s="121" t="e">
        <f>VLOOKUP(Table1[[#This Row],[Psoft No]],[2]Roster_1788384531598!$E$1:$AU$1334,28,0)</f>
        <v>#N/A</v>
      </c>
      <c r="Y1300" s="121" t="e">
        <f>Table1[[#This Row],[Column1]]=Table1[[#This Row],[OFF1]]</f>
        <v>#N/A</v>
      </c>
    </row>
    <row r="1301" spans="1:25" ht="13" hidden="1" customHeight="1">
      <c r="A1301" s="11">
        <v>1296</v>
      </c>
      <c r="B1301" s="47">
        <v>112836630</v>
      </c>
      <c r="C1301" s="87" t="s">
        <v>1516</v>
      </c>
      <c r="D1301" s="11" t="s">
        <v>1517</v>
      </c>
      <c r="E1301" s="48" t="s">
        <v>34</v>
      </c>
      <c r="F1301" s="48" t="s">
        <v>74</v>
      </c>
      <c r="G1301" s="11" t="s">
        <v>64</v>
      </c>
      <c r="H1301" s="11" t="s">
        <v>75</v>
      </c>
      <c r="I1301" s="11">
        <v>1299</v>
      </c>
      <c r="J1301" s="49" t="str">
        <f>VLOOKUP(Table1[[#This Row],[Psoft No]],[1]Roster!$C$1:$AJ$1369,9,0)</f>
        <v>Day Shift</v>
      </c>
      <c r="K1301" s="49" t="s">
        <v>76</v>
      </c>
      <c r="L1301" s="49" t="str">
        <f>VLOOKUP(Table1[[#This Row],[Psoft No]],[1]Roster!$C$1:$AJ$1369,11,0)</f>
        <v>Sunday</v>
      </c>
      <c r="M1301" s="49" t="str">
        <f>VLOOKUP(Table1[[#This Row],[Psoft No]],[1]Roster!$C$1:$AJ$1369,12,0)</f>
        <v>Monday</v>
      </c>
      <c r="N1301" s="48" t="s">
        <v>1518</v>
      </c>
      <c r="O1301" s="49" t="s">
        <v>1519</v>
      </c>
      <c r="P1301" s="11" t="s">
        <v>1428</v>
      </c>
      <c r="Q1301" s="11" t="s">
        <v>98</v>
      </c>
      <c r="R1301" s="11" t="s">
        <v>2663</v>
      </c>
      <c r="S1301" s="11" t="s">
        <v>2664</v>
      </c>
      <c r="T1301" s="126" t="str">
        <f>VLOOKUP(Table1[[#This Row],[Psoft No]],'[3]employeeAttendance-AUH1-2026090'!$A$1:$G$3618,7,0)</f>
        <v>P</v>
      </c>
      <c r="U1301" s="97"/>
      <c r="V1301" s="51">
        <v>44767</v>
      </c>
      <c r="W1301" s="49" t="s">
        <v>1568</v>
      </c>
      <c r="X1301" s="121" t="e">
        <f>VLOOKUP(Table1[[#This Row],[Psoft No]],[2]Roster_1788384531598!$E$1:$AU$1334,28,0)</f>
        <v>#N/A</v>
      </c>
      <c r="Y1301" s="121" t="e">
        <f>Table1[[#This Row],[Column1]]=Table1[[#This Row],[OFF1]]</f>
        <v>#N/A</v>
      </c>
    </row>
    <row r="1302" spans="1:25" ht="13" hidden="1" customHeight="1">
      <c r="A1302" s="11">
        <v>1297</v>
      </c>
      <c r="B1302" s="47">
        <v>102865821</v>
      </c>
      <c r="C1302" s="87" t="s">
        <v>1520</v>
      </c>
      <c r="D1302" s="11" t="s">
        <v>1521</v>
      </c>
      <c r="E1302" s="48" t="s">
        <v>34</v>
      </c>
      <c r="F1302" s="48" t="s">
        <v>74</v>
      </c>
      <c r="G1302" s="11" t="s">
        <v>64</v>
      </c>
      <c r="H1302" s="11" t="s">
        <v>75</v>
      </c>
      <c r="I1302" s="11">
        <v>1299</v>
      </c>
      <c r="J1302" s="49" t="str">
        <f>VLOOKUP(Table1[[#This Row],[Psoft No]],[1]Roster!$C$1:$AJ$1369,9,0)</f>
        <v>Day Shift</v>
      </c>
      <c r="K1302" s="49" t="s">
        <v>76</v>
      </c>
      <c r="L1302" s="49" t="str">
        <f>VLOOKUP(Table1[[#This Row],[Psoft No]],[1]Roster!$C$1:$AJ$1369,11,0)</f>
        <v>Saturday</v>
      </c>
      <c r="M1302" s="49" t="str">
        <f>VLOOKUP(Table1[[#This Row],[Psoft No]],[1]Roster!$C$1:$AJ$1369,12,0)</f>
        <v>Sunday</v>
      </c>
      <c r="N1302" s="48" t="s">
        <v>2668</v>
      </c>
      <c r="O1302" s="49" t="s">
        <v>1522</v>
      </c>
      <c r="P1302" s="11" t="s">
        <v>1428</v>
      </c>
      <c r="Q1302" s="11" t="s">
        <v>98</v>
      </c>
      <c r="R1302" s="11" t="s">
        <v>1523</v>
      </c>
      <c r="S1302" s="11" t="s">
        <v>1524</v>
      </c>
      <c r="T1302" s="126" t="str">
        <f>IF(COUNTIFS('DWD RAW File'!$E:$E,$B1302,'DWD RAW File'!$AF:$AF,$C$1)&gt;0, IF(COUNTIFS('DWD RAW File'!$E:$E,$B1302,'DWD RAW File'!$AF:$AF,$C$1,'DWD RAW File'!$AB:$AB,"Present")&gt;0,"6th Day OT","OFF"), IF(COUNTIFS('DWD RAW File'!$E:$E,$B1302,'DWD RAW File'!$AG:$AG,$C$1)&gt;0, IF(COUNTIFS('DWD RAW File'!$E:$E,$B1302,'DWD RAW File'!$AG:$AG,$C$1,'DWD RAW File'!$AB:$AB,"Present")&gt;0,"7th Day OT","OFF"), IF(COUNTIFS('DWD RAW File'!$E:$E,$B1302,'DWD RAW File'!$AB:$AB,"Present")&gt;0, "P", IF(COUNTIFS('DWD RAW File'!$E:$E,$B1302,'DWD RAW File'!$AB:$AB,"Not Present",'DWD RAW File'!$AK:$AK,"&lt;&gt;")&gt;0, _xlfn.XLOOKUP($B1302,'DWD RAW File'!$E:$E,'DWD RAW File'!$AK:$AK,""), IF(COUNTIFS('DWD RAW File'!$E:$E,$B1302,'DWD RAW File'!$AB:$AB,"Not Present",'DWD RAW File'!$AL:$AL,"&lt;&gt;")&gt;0, _xlfn.XLOOKUP($B1302,'DWD RAW File'!$E:$E,'DWD RAW File'!$AL:$AL,""), "AB")))))</f>
        <v>P</v>
      </c>
      <c r="U1302" s="97"/>
      <c r="V1302" s="51">
        <v>43012</v>
      </c>
      <c r="W1302" s="49" t="s">
        <v>1568</v>
      </c>
      <c r="X1302" s="121" t="str">
        <f>VLOOKUP(Table1[[#This Row],[Psoft No]],[2]Roster_1788384531598!$E$1:$AU$1334,28,0)</f>
        <v>Saturday</v>
      </c>
      <c r="Y1302" s="121" t="b">
        <f>Table1[[#This Row],[Column1]]=Table1[[#This Row],[OFF1]]</f>
        <v>1</v>
      </c>
    </row>
    <row r="1303" spans="1:25" ht="13" hidden="1" customHeight="1">
      <c r="A1303" s="11">
        <v>1298</v>
      </c>
      <c r="B1303" s="47">
        <v>206884114</v>
      </c>
      <c r="C1303" s="87" t="s">
        <v>2146</v>
      </c>
      <c r="D1303" s="11" t="s">
        <v>2147</v>
      </c>
      <c r="E1303" s="48" t="s">
        <v>34</v>
      </c>
      <c r="F1303" s="48" t="s">
        <v>74</v>
      </c>
      <c r="G1303" s="11" t="s">
        <v>64</v>
      </c>
      <c r="H1303" s="11" t="s">
        <v>75</v>
      </c>
      <c r="I1303" s="11">
        <v>1299</v>
      </c>
      <c r="J1303" s="49" t="str">
        <f>VLOOKUP(Table1[[#This Row],[Psoft No]],[1]Roster!$C$1:$AJ$1369,9,0)</f>
        <v>Day Shift</v>
      </c>
      <c r="K1303" s="49" t="s">
        <v>76</v>
      </c>
      <c r="L1303" s="49" t="str">
        <f>VLOOKUP(Table1[[#This Row],[Psoft No]],[1]Roster!$C$1:$AJ$1369,11,0)</f>
        <v>Thursday</v>
      </c>
      <c r="M1303" s="49" t="str">
        <f>VLOOKUP(Table1[[#This Row],[Psoft No]],[1]Roster!$C$1:$AJ$1369,12,0)</f>
        <v>Friday</v>
      </c>
      <c r="N1303" s="48" t="s">
        <v>2665</v>
      </c>
      <c r="O1303" s="49" t="s">
        <v>1525</v>
      </c>
      <c r="P1303" s="11" t="s">
        <v>1428</v>
      </c>
      <c r="Q1303" s="11" t="s">
        <v>98</v>
      </c>
      <c r="R1303" s="11" t="s">
        <v>1526</v>
      </c>
      <c r="S1303" s="11" t="s">
        <v>1527</v>
      </c>
      <c r="T1303" s="126" t="str">
        <f>VLOOKUP(Table1[[#This Row],[Psoft No]],'[3]employeeAttendance-AUH1-2026090'!$A$1:$G$3618,7,0)</f>
        <v>P</v>
      </c>
      <c r="U1303" s="97"/>
      <c r="V1303" s="51">
        <v>46069</v>
      </c>
      <c r="W1303" s="111" t="s">
        <v>1568</v>
      </c>
      <c r="X1303" s="121" t="e">
        <f>VLOOKUP(Table1[[#This Row],[Psoft No]],[2]Roster_1788384531598!$E$1:$AU$1334,28,0)</f>
        <v>#N/A</v>
      </c>
      <c r="Y1303" s="121" t="e">
        <f>Table1[[#This Row],[Column1]]=Table1[[#This Row],[OFF1]]</f>
        <v>#N/A</v>
      </c>
    </row>
    <row r="1304" spans="1:25" ht="13" hidden="1" customHeight="1">
      <c r="A1304" s="11">
        <v>1299</v>
      </c>
      <c r="B1304" s="47">
        <v>206980506</v>
      </c>
      <c r="C1304" s="87" t="s">
        <v>2816</v>
      </c>
      <c r="D1304" s="11" t="s">
        <v>2139</v>
      </c>
      <c r="E1304" s="48" t="s">
        <v>34</v>
      </c>
      <c r="F1304" s="48" t="s">
        <v>74</v>
      </c>
      <c r="G1304" s="11" t="s">
        <v>64</v>
      </c>
      <c r="H1304" s="11" t="s">
        <v>75</v>
      </c>
      <c r="I1304" s="11">
        <v>1299</v>
      </c>
      <c r="J1304" s="49" t="str">
        <f>VLOOKUP(Table1[[#This Row],[Psoft No]],[1]Roster!$C$1:$AJ$1369,9,0)</f>
        <v>Night Shift</v>
      </c>
      <c r="K1304" s="49" t="s">
        <v>76</v>
      </c>
      <c r="L1304" s="49" t="str">
        <f>VLOOKUP(Table1[[#This Row],[Psoft No]],[1]Roster!$C$1:$AJ$1369,11,0)</f>
        <v>Sunday</v>
      </c>
      <c r="M1304" s="49" t="str">
        <f>VLOOKUP(Table1[[#This Row],[Psoft No]],[1]Roster!$C$1:$AJ$1369,12,0)</f>
        <v>Monday</v>
      </c>
      <c r="N1304" s="48" t="s">
        <v>2665</v>
      </c>
      <c r="O1304" s="49" t="s">
        <v>1525</v>
      </c>
      <c r="P1304" s="11" t="s">
        <v>1428</v>
      </c>
      <c r="Q1304" s="11" t="s">
        <v>98</v>
      </c>
      <c r="R1304" s="11" t="s">
        <v>1526</v>
      </c>
      <c r="S1304" s="11" t="s">
        <v>1527</v>
      </c>
      <c r="T1304" s="126" t="str">
        <f>VLOOKUP(Table1[[#This Row],[Psoft No]],'[3]employeeAttendance-AUH1-2026090'!$A$1:$G$3618,7,0)</f>
        <v>P</v>
      </c>
      <c r="U1304" s="97"/>
      <c r="V1304" s="51">
        <v>46125</v>
      </c>
      <c r="W1304" s="49" t="s">
        <v>1568</v>
      </c>
      <c r="X1304" s="121" t="e">
        <f>VLOOKUP(Table1[[#This Row],[Psoft No]],[2]Roster_1788384531598!$E$1:$AU$1334,28,0)</f>
        <v>#N/A</v>
      </c>
      <c r="Y1304" s="121" t="e">
        <f>Table1[[#This Row],[Column1]]=Table1[[#This Row],[OFF1]]</f>
        <v>#N/A</v>
      </c>
    </row>
    <row r="1305" spans="1:25" ht="13" hidden="1" customHeight="1">
      <c r="A1305" s="11">
        <v>1300</v>
      </c>
      <c r="B1305" s="47">
        <v>206930467</v>
      </c>
      <c r="C1305" s="87" t="s">
        <v>2148</v>
      </c>
      <c r="D1305" s="11" t="s">
        <v>2149</v>
      </c>
      <c r="E1305" s="48" t="s">
        <v>34</v>
      </c>
      <c r="F1305" s="48" t="s">
        <v>74</v>
      </c>
      <c r="G1305" s="11" t="s">
        <v>64</v>
      </c>
      <c r="H1305" s="11" t="s">
        <v>75</v>
      </c>
      <c r="I1305" s="11">
        <v>1299</v>
      </c>
      <c r="J1305" s="49" t="str">
        <f>VLOOKUP(Table1[[#This Row],[Psoft No]],[1]Roster!$C$1:$AJ$1369,9,0)</f>
        <v>Night Shift</v>
      </c>
      <c r="K1305" s="49" t="s">
        <v>76</v>
      </c>
      <c r="L1305" s="49" t="str">
        <f>VLOOKUP(Table1[[#This Row],[Psoft No]],[1]Roster!$C$1:$AJ$1369,11,0)</f>
        <v>Friday</v>
      </c>
      <c r="M1305" s="49" t="str">
        <f>VLOOKUP(Table1[[#This Row],[Psoft No]],[1]Roster!$C$1:$AJ$1369,12,0)</f>
        <v>Saturday</v>
      </c>
      <c r="N1305" s="48" t="s">
        <v>2665</v>
      </c>
      <c r="O1305" s="49" t="s">
        <v>1525</v>
      </c>
      <c r="P1305" s="11" t="s">
        <v>1428</v>
      </c>
      <c r="Q1305" s="11" t="s">
        <v>98</v>
      </c>
      <c r="R1305" s="11" t="s">
        <v>1526</v>
      </c>
      <c r="S1305" s="11" t="s">
        <v>1527</v>
      </c>
      <c r="T1305" s="126" t="s">
        <v>7</v>
      </c>
      <c r="U1305" s="97"/>
      <c r="V1305" s="51">
        <v>46069</v>
      </c>
      <c r="W1305" s="111" t="s">
        <v>1568</v>
      </c>
      <c r="X1305" s="121" t="e">
        <f>VLOOKUP(Table1[[#This Row],[Psoft No]],[2]Roster_1788384531598!$E$1:$AU$1334,28,0)</f>
        <v>#N/A</v>
      </c>
      <c r="Y1305" s="121" t="e">
        <f>Table1[[#This Row],[Column1]]=Table1[[#This Row],[OFF1]]</f>
        <v>#N/A</v>
      </c>
    </row>
    <row r="1306" spans="1:25" ht="13" hidden="1" customHeight="1">
      <c r="A1306" s="11">
        <v>1301</v>
      </c>
      <c r="B1306" s="47">
        <v>113239078</v>
      </c>
      <c r="C1306" s="87" t="s">
        <v>1679</v>
      </c>
      <c r="D1306" s="11" t="s">
        <v>1528</v>
      </c>
      <c r="E1306" s="48" t="s">
        <v>34</v>
      </c>
      <c r="F1306" s="48" t="s">
        <v>74</v>
      </c>
      <c r="G1306" s="11" t="s">
        <v>64</v>
      </c>
      <c r="H1306" s="11" t="s">
        <v>75</v>
      </c>
      <c r="I1306" s="11">
        <v>1299</v>
      </c>
      <c r="J1306" s="49" t="str">
        <f>VLOOKUP(Table1[[#This Row],[Psoft No]],[1]Roster!$C$1:$AJ$1369,9,0)</f>
        <v>Day Shift</v>
      </c>
      <c r="K1306" s="49" t="s">
        <v>76</v>
      </c>
      <c r="L1306" s="49" t="str">
        <f>VLOOKUP(Table1[[#This Row],[Psoft No]],[1]Roster!$C$1:$AJ$1369,11,0)</f>
        <v>Wednesday</v>
      </c>
      <c r="M1306" s="49" t="str">
        <f>VLOOKUP(Table1[[#This Row],[Psoft No]],[1]Roster!$C$1:$AJ$1369,12,0)</f>
        <v>Thursday</v>
      </c>
      <c r="N1306" s="48" t="s">
        <v>2665</v>
      </c>
      <c r="O1306" s="49" t="s">
        <v>1525</v>
      </c>
      <c r="P1306" s="11" t="s">
        <v>1428</v>
      </c>
      <c r="Q1306" s="11" t="s">
        <v>98</v>
      </c>
      <c r="R1306" s="11" t="s">
        <v>1526</v>
      </c>
      <c r="S1306" s="11" t="s">
        <v>1527</v>
      </c>
      <c r="T1306" s="126" t="s">
        <v>10</v>
      </c>
      <c r="U1306" s="97"/>
      <c r="V1306" s="51">
        <v>44935</v>
      </c>
      <c r="W1306" s="49" t="s">
        <v>1568</v>
      </c>
      <c r="X1306" s="121" t="e">
        <f>VLOOKUP(Table1[[#This Row],[Psoft No]],[2]Roster_1788384531598!$E$1:$AU$1334,28,0)</f>
        <v>#N/A</v>
      </c>
      <c r="Y1306" s="121" t="e">
        <f>Table1[[#This Row],[Column1]]=Table1[[#This Row],[OFF1]]</f>
        <v>#N/A</v>
      </c>
    </row>
    <row r="1307" spans="1:25" ht="13" hidden="1" customHeight="1">
      <c r="A1307" s="11">
        <v>1302</v>
      </c>
      <c r="B1307" s="47">
        <v>203875181</v>
      </c>
      <c r="C1307" s="87" t="s">
        <v>1529</v>
      </c>
      <c r="D1307" s="11" t="s">
        <v>1530</v>
      </c>
      <c r="E1307" s="48" t="s">
        <v>31</v>
      </c>
      <c r="F1307" s="48" t="s">
        <v>74</v>
      </c>
      <c r="G1307" s="11" t="s">
        <v>66</v>
      </c>
      <c r="H1307" s="11" t="s">
        <v>1317</v>
      </c>
      <c r="I1307" s="11">
        <v>1181</v>
      </c>
      <c r="J1307" s="49" t="str">
        <f>VLOOKUP(Table1[[#This Row],[Psoft No]],[1]Roster!$C$1:$AJ$1369,9,0)</f>
        <v>Night Shift</v>
      </c>
      <c r="K1307" s="49" t="s">
        <v>76</v>
      </c>
      <c r="L1307" s="49" t="s">
        <v>85</v>
      </c>
      <c r="M1307" s="49" t="str">
        <f>VLOOKUP(Table1[[#This Row],[Psoft No]],[1]Roster!$C$1:$AJ$1369,12,0)</f>
        <v>Monday</v>
      </c>
      <c r="N1307" s="48" t="s">
        <v>79</v>
      </c>
      <c r="O1307" s="49" t="s">
        <v>68</v>
      </c>
      <c r="P1307" s="11" t="s">
        <v>1428</v>
      </c>
      <c r="Q1307" s="11" t="s">
        <v>81</v>
      </c>
      <c r="R1307" s="11" t="s">
        <v>2654</v>
      </c>
      <c r="S1307" s="11" t="s">
        <v>2655</v>
      </c>
      <c r="T1307" s="126" t="s">
        <v>10</v>
      </c>
      <c r="U1307" s="97" t="s">
        <v>2938</v>
      </c>
      <c r="V1307" s="51">
        <v>45530</v>
      </c>
      <c r="W1307" s="49" t="s">
        <v>68</v>
      </c>
      <c r="X1307" s="121" t="str">
        <f>VLOOKUP(Table1[[#This Row],[Psoft No]],[2]Roster_1788384531598!$E$1:$AU$1334,28,0)</f>
        <v>Sunday</v>
      </c>
      <c r="Y1307" s="121" t="b">
        <f>Table1[[#This Row],[Column1]]=Table1[[#This Row],[OFF1]]</f>
        <v>0</v>
      </c>
    </row>
    <row r="1308" spans="1:25" ht="13" hidden="1" customHeight="1">
      <c r="A1308" s="11">
        <v>1303</v>
      </c>
      <c r="B1308" s="47">
        <v>203875184</v>
      </c>
      <c r="C1308" s="87" t="s">
        <v>1531</v>
      </c>
      <c r="D1308" s="11" t="s">
        <v>1532</v>
      </c>
      <c r="E1308" s="48" t="s">
        <v>31</v>
      </c>
      <c r="F1308" s="48" t="s">
        <v>74</v>
      </c>
      <c r="G1308" s="11" t="s">
        <v>66</v>
      </c>
      <c r="H1308" s="11" t="s">
        <v>1317</v>
      </c>
      <c r="I1308" s="11">
        <v>1181</v>
      </c>
      <c r="J1308" s="49" t="str">
        <f>VLOOKUP(Table1[[#This Row],[Psoft No]],[1]Roster!$C$1:$AJ$1369,9,0)</f>
        <v>Night Shift</v>
      </c>
      <c r="K1308" s="49" t="s">
        <v>76</v>
      </c>
      <c r="L1308" s="49" t="str">
        <f>VLOOKUP(Table1[[#This Row],[Psoft No]],[1]Roster!$C$1:$AJ$1369,11,0)</f>
        <v>Thursday</v>
      </c>
      <c r="M1308" s="49" t="str">
        <f>VLOOKUP(Table1[[#This Row],[Psoft No]],[1]Roster!$C$1:$AJ$1369,12,0)</f>
        <v>Friday</v>
      </c>
      <c r="N1308" s="48" t="s">
        <v>79</v>
      </c>
      <c r="O1308" s="49" t="s">
        <v>68</v>
      </c>
      <c r="P1308" s="11" t="s">
        <v>1428</v>
      </c>
      <c r="Q1308" s="11" t="s">
        <v>81</v>
      </c>
      <c r="R1308" s="11" t="s">
        <v>2654</v>
      </c>
      <c r="S1308" s="11" t="s">
        <v>2655</v>
      </c>
      <c r="T1308" s="126" t="str">
        <f>IF(COUNTIFS('DWD RAW File'!$E:$E,$B1308,'DWD RAW File'!$AF:$AF,$C$1)&gt;0, IF(COUNTIFS('DWD RAW File'!$E:$E,$B1308,'DWD RAW File'!$AF:$AF,$C$1,'DWD RAW File'!$AB:$AB,"Present")&gt;0,"6th Day OT","OFF"), IF(COUNTIFS('DWD RAW File'!$E:$E,$B1308,'DWD RAW File'!$AG:$AG,$C$1)&gt;0, IF(COUNTIFS('DWD RAW File'!$E:$E,$B1308,'DWD RAW File'!$AG:$AG,$C$1,'DWD RAW File'!$AB:$AB,"Present")&gt;0,"7th Day OT","OFF"), IF(COUNTIFS('DWD RAW File'!$E:$E,$B1308,'DWD RAW File'!$AB:$AB,"Present")&gt;0, "P", IF(COUNTIFS('DWD RAW File'!$E:$E,$B1308,'DWD RAW File'!$AB:$AB,"Not Present",'DWD RAW File'!$AK:$AK,"&lt;&gt;")&gt;0, _xlfn.XLOOKUP($B1308,'DWD RAW File'!$E:$E,'DWD RAW File'!$AK:$AK,""), IF(COUNTIFS('DWD RAW File'!$E:$E,$B1308,'DWD RAW File'!$AB:$AB,"Not Present",'DWD RAW File'!$AL:$AL,"&lt;&gt;")&gt;0, _xlfn.XLOOKUP($B1308,'DWD RAW File'!$E:$E,'DWD RAW File'!$AL:$AL,""), "AB")))))</f>
        <v>P</v>
      </c>
      <c r="U1308" s="97"/>
      <c r="V1308" s="51">
        <v>45530</v>
      </c>
      <c r="W1308" s="49" t="s">
        <v>68</v>
      </c>
      <c r="X1308" s="121" t="str">
        <f>VLOOKUP(Table1[[#This Row],[Psoft No]],[2]Roster_1788384531598!$E$1:$AU$1334,28,0)</f>
        <v>Thursday</v>
      </c>
      <c r="Y1308" s="121" t="b">
        <f>Table1[[#This Row],[Column1]]=Table1[[#This Row],[OFF1]]</f>
        <v>1</v>
      </c>
    </row>
    <row r="1309" spans="1:25" ht="13" hidden="1" customHeight="1">
      <c r="A1309" s="11">
        <v>1304</v>
      </c>
      <c r="B1309" s="47">
        <v>203875092</v>
      </c>
      <c r="C1309" s="87" t="s">
        <v>1533</v>
      </c>
      <c r="D1309" s="11" t="s">
        <v>1534</v>
      </c>
      <c r="E1309" s="48" t="s">
        <v>31</v>
      </c>
      <c r="F1309" s="48" t="s">
        <v>74</v>
      </c>
      <c r="G1309" s="11" t="s">
        <v>66</v>
      </c>
      <c r="H1309" s="11" t="s">
        <v>1317</v>
      </c>
      <c r="I1309" s="11">
        <v>1181</v>
      </c>
      <c r="J1309" s="49" t="str">
        <f>VLOOKUP(Table1[[#This Row],[Psoft No]],[1]Roster!$C$1:$AJ$1369,9,0)</f>
        <v>Night Shift</v>
      </c>
      <c r="K1309" s="49" t="s">
        <v>76</v>
      </c>
      <c r="L1309" s="49" t="str">
        <f>VLOOKUP(Table1[[#This Row],[Psoft No]],[1]Roster!$C$1:$AJ$1369,11,0)</f>
        <v>Tuesday</v>
      </c>
      <c r="M1309" s="49" t="str">
        <f>VLOOKUP(Table1[[#This Row],[Psoft No]],[1]Roster!$C$1:$AJ$1369,12,0)</f>
        <v>Wednesday</v>
      </c>
      <c r="N1309" s="48" t="s">
        <v>79</v>
      </c>
      <c r="O1309" s="49" t="s">
        <v>68</v>
      </c>
      <c r="P1309" s="11" t="s">
        <v>1428</v>
      </c>
      <c r="Q1309" s="11" t="s">
        <v>81</v>
      </c>
      <c r="R1309" s="11" t="s">
        <v>2654</v>
      </c>
      <c r="S1309" s="11" t="s">
        <v>2655</v>
      </c>
      <c r="T1309" s="126" t="str">
        <f>IF(COUNTIFS('DWD RAW File'!$E:$E,$B1309,'DWD RAW File'!$AF:$AF,$C$1)&gt;0, IF(COUNTIFS('DWD RAW File'!$E:$E,$B1309,'DWD RAW File'!$AF:$AF,$C$1,'DWD RAW File'!$AB:$AB,"Present")&gt;0,"6th Day OT","OFF"), IF(COUNTIFS('DWD RAW File'!$E:$E,$B1309,'DWD RAW File'!$AG:$AG,$C$1)&gt;0, IF(COUNTIFS('DWD RAW File'!$E:$E,$B1309,'DWD RAW File'!$AG:$AG,$C$1,'DWD RAW File'!$AB:$AB,"Present")&gt;0,"7th Day OT","OFF"), IF(COUNTIFS('DWD RAW File'!$E:$E,$B1309,'DWD RAW File'!$AB:$AB,"Present")&gt;0, "P", IF(COUNTIFS('DWD RAW File'!$E:$E,$B1309,'DWD RAW File'!$AB:$AB,"Not Present",'DWD RAW File'!$AK:$AK,"&lt;&gt;")&gt;0, _xlfn.XLOOKUP($B1309,'DWD RAW File'!$E:$E,'DWD RAW File'!$AK:$AK,""), IF(COUNTIFS('DWD RAW File'!$E:$E,$B1309,'DWD RAW File'!$AB:$AB,"Not Present",'DWD RAW File'!$AL:$AL,"&lt;&gt;")&gt;0, _xlfn.XLOOKUP($B1309,'DWD RAW File'!$E:$E,'DWD RAW File'!$AL:$AL,""), "AB")))))</f>
        <v>OFF</v>
      </c>
      <c r="U1309" s="97"/>
      <c r="V1309" s="51">
        <v>45530</v>
      </c>
      <c r="W1309" s="49" t="s">
        <v>68</v>
      </c>
      <c r="X1309" s="121" t="str">
        <f>VLOOKUP(Table1[[#This Row],[Psoft No]],[2]Roster_1788384531598!$E$1:$AU$1334,28,0)</f>
        <v>Tuesday</v>
      </c>
      <c r="Y1309" s="121" t="b">
        <f>Table1[[#This Row],[Column1]]=Table1[[#This Row],[OFF1]]</f>
        <v>1</v>
      </c>
    </row>
    <row r="1310" spans="1:25" ht="13" hidden="1" customHeight="1">
      <c r="A1310" s="11">
        <v>1305</v>
      </c>
      <c r="B1310" s="47">
        <v>203875089</v>
      </c>
      <c r="C1310" s="87" t="s">
        <v>1535</v>
      </c>
      <c r="D1310" s="11" t="s">
        <v>1536</v>
      </c>
      <c r="E1310" s="48" t="s">
        <v>31</v>
      </c>
      <c r="F1310" s="48" t="s">
        <v>74</v>
      </c>
      <c r="G1310" s="11" t="s">
        <v>66</v>
      </c>
      <c r="H1310" s="11" t="s">
        <v>1317</v>
      </c>
      <c r="I1310" s="11">
        <v>1181</v>
      </c>
      <c r="J1310" s="49" t="str">
        <f>VLOOKUP(Table1[[#This Row],[Psoft No]],[1]Roster!$C$1:$AJ$1369,9,0)</f>
        <v>Night Shift</v>
      </c>
      <c r="K1310" s="49" t="s">
        <v>76</v>
      </c>
      <c r="L1310" s="49" t="str">
        <f>VLOOKUP(Table1[[#This Row],[Psoft No]],[1]Roster!$C$1:$AJ$1369,11,0)</f>
        <v>Thursday</v>
      </c>
      <c r="M1310" s="49" t="str">
        <f>VLOOKUP(Table1[[#This Row],[Psoft No]],[1]Roster!$C$1:$AJ$1369,12,0)</f>
        <v>Friday</v>
      </c>
      <c r="N1310" s="48" t="s">
        <v>79</v>
      </c>
      <c r="O1310" s="49" t="s">
        <v>68</v>
      </c>
      <c r="P1310" s="11" t="s">
        <v>1428</v>
      </c>
      <c r="Q1310" s="11" t="s">
        <v>81</v>
      </c>
      <c r="R1310" s="11" t="s">
        <v>2654</v>
      </c>
      <c r="S1310" s="11" t="s">
        <v>2655</v>
      </c>
      <c r="T1310" s="126" t="str">
        <f>IF(COUNTIFS('DWD RAW File'!$E:$E,$B1310,'DWD RAW File'!$AF:$AF,$C$1)&gt;0, IF(COUNTIFS('DWD RAW File'!$E:$E,$B1310,'DWD RAW File'!$AF:$AF,$C$1,'DWD RAW File'!$AB:$AB,"Present")&gt;0,"6th Day OT","OFF"), IF(COUNTIFS('DWD RAW File'!$E:$E,$B1310,'DWD RAW File'!$AG:$AG,$C$1)&gt;0, IF(COUNTIFS('DWD RAW File'!$E:$E,$B1310,'DWD RAW File'!$AG:$AG,$C$1,'DWD RAW File'!$AB:$AB,"Present")&gt;0,"7th Day OT","OFF"), IF(COUNTIFS('DWD RAW File'!$E:$E,$B1310,'DWD RAW File'!$AB:$AB,"Present")&gt;0, "P", IF(COUNTIFS('DWD RAW File'!$E:$E,$B1310,'DWD RAW File'!$AB:$AB,"Not Present",'DWD RAW File'!$AK:$AK,"&lt;&gt;")&gt;0, _xlfn.XLOOKUP($B1310,'DWD RAW File'!$E:$E,'DWD RAW File'!$AK:$AK,""), IF(COUNTIFS('DWD RAW File'!$E:$E,$B1310,'DWD RAW File'!$AB:$AB,"Not Present",'DWD RAW File'!$AL:$AL,"&lt;&gt;")&gt;0, _xlfn.XLOOKUP($B1310,'DWD RAW File'!$E:$E,'DWD RAW File'!$AL:$AL,""), "AB")))))</f>
        <v>P</v>
      </c>
      <c r="U1310" s="97"/>
      <c r="V1310" s="51">
        <v>45530</v>
      </c>
      <c r="W1310" s="49" t="s">
        <v>68</v>
      </c>
      <c r="X1310" s="121" t="str">
        <f>VLOOKUP(Table1[[#This Row],[Psoft No]],[2]Roster_1788384531598!$E$1:$AU$1334,28,0)</f>
        <v>Thursday</v>
      </c>
      <c r="Y1310" s="121" t="b">
        <f>Table1[[#This Row],[Column1]]=Table1[[#This Row],[OFF1]]</f>
        <v>1</v>
      </c>
    </row>
    <row r="1311" spans="1:25" ht="13" hidden="1" customHeight="1">
      <c r="A1311" s="11">
        <v>1306</v>
      </c>
      <c r="B1311" s="47">
        <v>203875090</v>
      </c>
      <c r="C1311" s="87" t="s">
        <v>1537</v>
      </c>
      <c r="D1311" s="11" t="s">
        <v>1538</v>
      </c>
      <c r="E1311" s="48" t="s">
        <v>31</v>
      </c>
      <c r="F1311" s="48" t="s">
        <v>74</v>
      </c>
      <c r="G1311" s="11" t="s">
        <v>66</v>
      </c>
      <c r="H1311" s="11" t="s">
        <v>1317</v>
      </c>
      <c r="I1311" s="11">
        <v>1181</v>
      </c>
      <c r="J1311" s="49" t="str">
        <f>VLOOKUP(Table1[[#This Row],[Psoft No]],[1]Roster!$C$1:$AJ$1369,9,0)</f>
        <v>Night Shift</v>
      </c>
      <c r="K1311" s="49" t="s">
        <v>76</v>
      </c>
      <c r="L1311" s="49" t="str">
        <f>VLOOKUP(Table1[[#This Row],[Psoft No]],[1]Roster!$C$1:$AJ$1369,11,0)</f>
        <v>Friday</v>
      </c>
      <c r="M1311" s="49" t="str">
        <f>VLOOKUP(Table1[[#This Row],[Psoft No]],[1]Roster!$C$1:$AJ$1369,12,0)</f>
        <v>Saturday</v>
      </c>
      <c r="N1311" s="48" t="s">
        <v>79</v>
      </c>
      <c r="O1311" s="49" t="s">
        <v>68</v>
      </c>
      <c r="P1311" s="11" t="s">
        <v>1428</v>
      </c>
      <c r="Q1311" s="11" t="s">
        <v>81</v>
      </c>
      <c r="R1311" s="11" t="s">
        <v>2654</v>
      </c>
      <c r="S1311" s="11" t="s">
        <v>2655</v>
      </c>
      <c r="T1311" s="126" t="str">
        <f>IF(COUNTIFS('DWD RAW File'!$E:$E,$B1311,'DWD RAW File'!$AF:$AF,$C$1)&gt;0, IF(COUNTIFS('DWD RAW File'!$E:$E,$B1311,'DWD RAW File'!$AF:$AF,$C$1,'DWD RAW File'!$AB:$AB,"Present")&gt;0,"6th Day OT","OFF"), IF(COUNTIFS('DWD RAW File'!$E:$E,$B1311,'DWD RAW File'!$AG:$AG,$C$1)&gt;0, IF(COUNTIFS('DWD RAW File'!$E:$E,$B1311,'DWD RAW File'!$AG:$AG,$C$1,'DWD RAW File'!$AB:$AB,"Present")&gt;0,"7th Day OT","OFF"), IF(COUNTIFS('DWD RAW File'!$E:$E,$B1311,'DWD RAW File'!$AB:$AB,"Present")&gt;0, "P", IF(COUNTIFS('DWD RAW File'!$E:$E,$B1311,'DWD RAW File'!$AB:$AB,"Not Present",'DWD RAW File'!$AK:$AK,"&lt;&gt;")&gt;0, _xlfn.XLOOKUP($B1311,'DWD RAW File'!$E:$E,'DWD RAW File'!$AK:$AK,""), IF(COUNTIFS('DWD RAW File'!$E:$E,$B1311,'DWD RAW File'!$AB:$AB,"Not Present",'DWD RAW File'!$AL:$AL,"&lt;&gt;")&gt;0, _xlfn.XLOOKUP($B1311,'DWD RAW File'!$E:$E,'DWD RAW File'!$AL:$AL,""), "AB")))))</f>
        <v>P</v>
      </c>
      <c r="U1311" s="97"/>
      <c r="V1311" s="51">
        <v>45530</v>
      </c>
      <c r="W1311" s="49" t="s">
        <v>68</v>
      </c>
      <c r="X1311" s="121" t="str">
        <f>VLOOKUP(Table1[[#This Row],[Psoft No]],[2]Roster_1788384531598!$E$1:$AU$1334,28,0)</f>
        <v>Friday</v>
      </c>
      <c r="Y1311" s="121" t="b">
        <f>Table1[[#This Row],[Column1]]=Table1[[#This Row],[OFF1]]</f>
        <v>1</v>
      </c>
    </row>
    <row r="1312" spans="1:25" ht="13" hidden="1" customHeight="1">
      <c r="A1312" s="11">
        <v>1307</v>
      </c>
      <c r="B1312" s="47">
        <v>203875180</v>
      </c>
      <c r="C1312" s="87" t="s">
        <v>1539</v>
      </c>
      <c r="D1312" s="11" t="s">
        <v>1540</v>
      </c>
      <c r="E1312" s="48" t="s">
        <v>31</v>
      </c>
      <c r="F1312" s="48" t="s">
        <v>74</v>
      </c>
      <c r="G1312" s="11" t="s">
        <v>66</v>
      </c>
      <c r="H1312" s="11" t="s">
        <v>1317</v>
      </c>
      <c r="I1312" s="11">
        <v>1181</v>
      </c>
      <c r="J1312" s="49" t="str">
        <f>VLOOKUP(Table1[[#This Row],[Psoft No]],[1]Roster!$C$1:$AJ$1369,9,0)</f>
        <v>Night Shift</v>
      </c>
      <c r="K1312" s="49" t="s">
        <v>76</v>
      </c>
      <c r="L1312" s="49" t="str">
        <f>VLOOKUP(Table1[[#This Row],[Psoft No]],[1]Roster!$C$1:$AJ$1369,11,0)</f>
        <v>Sunday</v>
      </c>
      <c r="M1312" s="49" t="str">
        <f>VLOOKUP(Table1[[#This Row],[Psoft No]],[1]Roster!$C$1:$AJ$1369,12,0)</f>
        <v>Monday</v>
      </c>
      <c r="N1312" s="48" t="s">
        <v>79</v>
      </c>
      <c r="O1312" s="49" t="s">
        <v>68</v>
      </c>
      <c r="P1312" s="11" t="s">
        <v>1428</v>
      </c>
      <c r="Q1312" s="11" t="s">
        <v>81</v>
      </c>
      <c r="R1312" s="11" t="s">
        <v>2654</v>
      </c>
      <c r="S1312" s="11" t="s">
        <v>2655</v>
      </c>
      <c r="T1312" s="126" t="str">
        <f>IF(COUNTIFS('DWD RAW File'!$E:$E,$B1312,'DWD RAW File'!$AF:$AF,$C$1)&gt;0, IF(COUNTIFS('DWD RAW File'!$E:$E,$B1312,'DWD RAW File'!$AF:$AF,$C$1,'DWD RAW File'!$AB:$AB,"Present")&gt;0,"6th Day OT","OFF"), IF(COUNTIFS('DWD RAW File'!$E:$E,$B1312,'DWD RAW File'!$AG:$AG,$C$1)&gt;0, IF(COUNTIFS('DWD RAW File'!$E:$E,$B1312,'DWD RAW File'!$AG:$AG,$C$1,'DWD RAW File'!$AB:$AB,"Present")&gt;0,"7th Day OT","OFF"), IF(COUNTIFS('DWD RAW File'!$E:$E,$B1312,'DWD RAW File'!$AB:$AB,"Present")&gt;0, "P", IF(COUNTIFS('DWD RAW File'!$E:$E,$B1312,'DWD RAW File'!$AB:$AB,"Not Present",'DWD RAW File'!$AK:$AK,"&lt;&gt;")&gt;0, _xlfn.XLOOKUP($B1312,'DWD RAW File'!$E:$E,'DWD RAW File'!$AK:$AK,""), IF(COUNTIFS('DWD RAW File'!$E:$E,$B1312,'DWD RAW File'!$AB:$AB,"Not Present",'DWD RAW File'!$AL:$AL,"&lt;&gt;")&gt;0, _xlfn.XLOOKUP($B1312,'DWD RAW File'!$E:$E,'DWD RAW File'!$AL:$AL,""), "AB")))))</f>
        <v>P</v>
      </c>
      <c r="U1312" s="97"/>
      <c r="V1312" s="51">
        <v>45530</v>
      </c>
      <c r="W1312" s="49" t="s">
        <v>68</v>
      </c>
      <c r="X1312" s="121" t="str">
        <f>VLOOKUP(Table1[[#This Row],[Psoft No]],[2]Roster_1788384531598!$E$1:$AU$1334,28,0)</f>
        <v>Sunday</v>
      </c>
      <c r="Y1312" s="121" t="b">
        <f>Table1[[#This Row],[Column1]]=Table1[[#This Row],[OFF1]]</f>
        <v>1</v>
      </c>
    </row>
    <row r="1313" spans="1:25" ht="13" hidden="1" customHeight="1">
      <c r="A1313" s="11">
        <v>1308</v>
      </c>
      <c r="B1313" s="47">
        <v>203875183</v>
      </c>
      <c r="C1313" s="87" t="s">
        <v>1541</v>
      </c>
      <c r="D1313" s="11" t="s">
        <v>1542</v>
      </c>
      <c r="E1313" s="48" t="s">
        <v>31</v>
      </c>
      <c r="F1313" s="48" t="s">
        <v>74</v>
      </c>
      <c r="G1313" s="11" t="s">
        <v>66</v>
      </c>
      <c r="H1313" s="11" t="s">
        <v>1317</v>
      </c>
      <c r="I1313" s="11">
        <v>1181</v>
      </c>
      <c r="J1313" s="49" t="str">
        <f>VLOOKUP(Table1[[#This Row],[Psoft No]],[1]Roster!$C$1:$AJ$1369,9,0)</f>
        <v>Night Shift</v>
      </c>
      <c r="K1313" s="49" t="s">
        <v>76</v>
      </c>
      <c r="L1313" s="49" t="str">
        <f>VLOOKUP(Table1[[#This Row],[Psoft No]],[1]Roster!$C$1:$AJ$1369,11,0)</f>
        <v>Wednesday</v>
      </c>
      <c r="M1313" s="49" t="str">
        <f>VLOOKUP(Table1[[#This Row],[Psoft No]],[1]Roster!$C$1:$AJ$1369,12,0)</f>
        <v>Thursday</v>
      </c>
      <c r="N1313" s="48" t="s">
        <v>79</v>
      </c>
      <c r="O1313" s="49" t="s">
        <v>68</v>
      </c>
      <c r="P1313" s="11" t="s">
        <v>1428</v>
      </c>
      <c r="Q1313" s="11" t="s">
        <v>81</v>
      </c>
      <c r="R1313" s="11" t="s">
        <v>2654</v>
      </c>
      <c r="S1313" s="11" t="s">
        <v>2655</v>
      </c>
      <c r="T1313" s="126" t="str">
        <f>IF(COUNTIFS('DWD RAW File'!$E:$E,$B1313,'DWD RAW File'!$AF:$AF,$C$1)&gt;0, IF(COUNTIFS('DWD RAW File'!$E:$E,$B1313,'DWD RAW File'!$AF:$AF,$C$1,'DWD RAW File'!$AB:$AB,"Present")&gt;0,"6th Day OT","OFF"), IF(COUNTIFS('DWD RAW File'!$E:$E,$B1313,'DWD RAW File'!$AG:$AG,$C$1)&gt;0, IF(COUNTIFS('DWD RAW File'!$E:$E,$B1313,'DWD RAW File'!$AG:$AG,$C$1,'DWD RAW File'!$AB:$AB,"Present")&gt;0,"7th Day OT","OFF"), IF(COUNTIFS('DWD RAW File'!$E:$E,$B1313,'DWD RAW File'!$AB:$AB,"Present")&gt;0, "P", IF(COUNTIFS('DWD RAW File'!$E:$E,$B1313,'DWD RAW File'!$AB:$AB,"Not Present",'DWD RAW File'!$AK:$AK,"&lt;&gt;")&gt;0, _xlfn.XLOOKUP($B1313,'DWD RAW File'!$E:$E,'DWD RAW File'!$AK:$AK,""), IF(COUNTIFS('DWD RAW File'!$E:$E,$B1313,'DWD RAW File'!$AB:$AB,"Not Present",'DWD RAW File'!$AL:$AL,"&lt;&gt;")&gt;0, _xlfn.XLOOKUP($B1313,'DWD RAW File'!$E:$E,'DWD RAW File'!$AL:$AL,""), "AB")))))</f>
        <v>OFF</v>
      </c>
      <c r="U1313" s="97"/>
      <c r="V1313" s="51">
        <v>45530</v>
      </c>
      <c r="W1313" s="49" t="s">
        <v>68</v>
      </c>
      <c r="X1313" s="121" t="str">
        <f>VLOOKUP(Table1[[#This Row],[Psoft No]],[2]Roster_1788384531598!$E$1:$AU$1334,28,0)</f>
        <v>Wednesday</v>
      </c>
      <c r="Y1313" s="121" t="b">
        <f>Table1[[#This Row],[Column1]]=Table1[[#This Row],[OFF1]]</f>
        <v>1</v>
      </c>
    </row>
    <row r="1314" spans="1:25" ht="13" hidden="1" customHeight="1">
      <c r="A1314" s="11">
        <v>1309</v>
      </c>
      <c r="B1314" s="47">
        <v>112463068</v>
      </c>
      <c r="C1314" s="87" t="s">
        <v>1543</v>
      </c>
      <c r="D1314" s="11" t="s">
        <v>1544</v>
      </c>
      <c r="E1314" s="48" t="s">
        <v>31</v>
      </c>
      <c r="F1314" s="48" t="s">
        <v>74</v>
      </c>
      <c r="G1314" s="11" t="s">
        <v>66</v>
      </c>
      <c r="H1314" s="11" t="s">
        <v>1317</v>
      </c>
      <c r="I1314" s="11">
        <v>1181</v>
      </c>
      <c r="J1314" s="49" t="str">
        <f>VLOOKUP(Table1[[#This Row],[Psoft No]],[1]Roster!$C$1:$AJ$1369,9,0)</f>
        <v>Night Shift</v>
      </c>
      <c r="K1314" s="49" t="s">
        <v>76</v>
      </c>
      <c r="L1314" s="49" t="str">
        <f>VLOOKUP(Table1[[#This Row],[Psoft No]],[1]Roster!$C$1:$AJ$1369,11,0)</f>
        <v>Thursday</v>
      </c>
      <c r="M1314" s="49" t="str">
        <f>VLOOKUP(Table1[[#This Row],[Psoft No]],[1]Roster!$C$1:$AJ$1369,12,0)</f>
        <v>Friday</v>
      </c>
      <c r="N1314" s="48" t="s">
        <v>79</v>
      </c>
      <c r="O1314" s="49" t="s">
        <v>68</v>
      </c>
      <c r="P1314" s="11" t="s">
        <v>1428</v>
      </c>
      <c r="Q1314" s="11" t="s">
        <v>81</v>
      </c>
      <c r="R1314" s="11" t="s">
        <v>2654</v>
      </c>
      <c r="S1314" s="11" t="s">
        <v>2655</v>
      </c>
      <c r="T1314" s="126" t="str">
        <f>IF(COUNTIFS('DWD RAW File'!$E:$E,$B1314,'DWD RAW File'!$AF:$AF,$C$1)&gt;0, IF(COUNTIFS('DWD RAW File'!$E:$E,$B1314,'DWD RAW File'!$AF:$AF,$C$1,'DWD RAW File'!$AB:$AB,"Present")&gt;0,"6th Day OT","OFF"), IF(COUNTIFS('DWD RAW File'!$E:$E,$B1314,'DWD RAW File'!$AG:$AG,$C$1)&gt;0, IF(COUNTIFS('DWD RAW File'!$E:$E,$B1314,'DWD RAW File'!$AG:$AG,$C$1,'DWD RAW File'!$AB:$AB,"Present")&gt;0,"7th Day OT","OFF"), IF(COUNTIFS('DWD RAW File'!$E:$E,$B1314,'DWD RAW File'!$AB:$AB,"Present")&gt;0, "P", IF(COUNTIFS('DWD RAW File'!$E:$E,$B1314,'DWD RAW File'!$AB:$AB,"Not Present",'DWD RAW File'!$AK:$AK,"&lt;&gt;")&gt;0, _xlfn.XLOOKUP($B1314,'DWD RAW File'!$E:$E,'DWD RAW File'!$AK:$AK,""), IF(COUNTIFS('DWD RAW File'!$E:$E,$B1314,'DWD RAW File'!$AB:$AB,"Not Present",'DWD RAW File'!$AL:$AL,"&lt;&gt;")&gt;0, _xlfn.XLOOKUP($B1314,'DWD RAW File'!$E:$E,'DWD RAW File'!$AL:$AL,""), "AB")))))</f>
        <v>P</v>
      </c>
      <c r="U1314" s="97"/>
      <c r="V1314" s="51">
        <v>45530</v>
      </c>
      <c r="W1314" s="49" t="s">
        <v>68</v>
      </c>
      <c r="X1314" s="121" t="str">
        <f>VLOOKUP(Table1[[#This Row],[Psoft No]],[2]Roster_1788384531598!$E$1:$AU$1334,28,0)</f>
        <v>Thursday</v>
      </c>
      <c r="Y1314" s="121" t="b">
        <f>Table1[[#This Row],[Column1]]=Table1[[#This Row],[OFF1]]</f>
        <v>1</v>
      </c>
    </row>
    <row r="1315" spans="1:25" ht="13" hidden="1" customHeight="1">
      <c r="A1315" s="11">
        <v>1310</v>
      </c>
      <c r="B1315" s="47">
        <v>203875088</v>
      </c>
      <c r="C1315" s="87" t="s">
        <v>1545</v>
      </c>
      <c r="D1315" s="11" t="s">
        <v>1546</v>
      </c>
      <c r="E1315" s="48" t="s">
        <v>31</v>
      </c>
      <c r="F1315" s="48" t="s">
        <v>74</v>
      </c>
      <c r="G1315" s="11" t="s">
        <v>66</v>
      </c>
      <c r="H1315" s="11" t="s">
        <v>1317</v>
      </c>
      <c r="I1315" s="11">
        <v>1181</v>
      </c>
      <c r="J1315" s="49" t="str">
        <f>VLOOKUP(Table1[[#This Row],[Psoft No]],[1]Roster!$C$1:$AJ$1369,9,0)</f>
        <v>Night Shift</v>
      </c>
      <c r="K1315" s="49" t="s">
        <v>76</v>
      </c>
      <c r="L1315" s="49" t="str">
        <f>VLOOKUP(Table1[[#This Row],[Psoft No]],[1]Roster!$C$1:$AJ$1369,11,0)</f>
        <v>Monday</v>
      </c>
      <c r="M1315" s="49" t="str">
        <f>VLOOKUP(Table1[[#This Row],[Psoft No]],[1]Roster!$C$1:$AJ$1369,12,0)</f>
        <v>Tuesday</v>
      </c>
      <c r="N1315" s="48" t="s">
        <v>79</v>
      </c>
      <c r="O1315" s="49" t="s">
        <v>68</v>
      </c>
      <c r="P1315" s="11" t="s">
        <v>1428</v>
      </c>
      <c r="Q1315" s="11" t="s">
        <v>81</v>
      </c>
      <c r="R1315" s="11" t="s">
        <v>2654</v>
      </c>
      <c r="S1315" s="11" t="s">
        <v>2655</v>
      </c>
      <c r="T1315" s="126" t="str">
        <f>IF(COUNTIFS('DWD RAW File'!$E:$E,$B1315,'DWD RAW File'!$AF:$AF,$C$1)&gt;0, IF(COUNTIFS('DWD RAW File'!$E:$E,$B1315,'DWD RAW File'!$AF:$AF,$C$1,'DWD RAW File'!$AB:$AB,"Present")&gt;0,"6th Day OT","OFF"), IF(COUNTIFS('DWD RAW File'!$E:$E,$B1315,'DWD RAW File'!$AG:$AG,$C$1)&gt;0, IF(COUNTIFS('DWD RAW File'!$E:$E,$B1315,'DWD RAW File'!$AG:$AG,$C$1,'DWD RAW File'!$AB:$AB,"Present")&gt;0,"7th Day OT","OFF"), IF(COUNTIFS('DWD RAW File'!$E:$E,$B1315,'DWD RAW File'!$AB:$AB,"Present")&gt;0, "P", IF(COUNTIFS('DWD RAW File'!$E:$E,$B1315,'DWD RAW File'!$AB:$AB,"Not Present",'DWD RAW File'!$AK:$AK,"&lt;&gt;")&gt;0, _xlfn.XLOOKUP($B1315,'DWD RAW File'!$E:$E,'DWD RAW File'!$AK:$AK,""), IF(COUNTIFS('DWD RAW File'!$E:$E,$B1315,'DWD RAW File'!$AB:$AB,"Not Present",'DWD RAW File'!$AL:$AL,"&lt;&gt;")&gt;0, _xlfn.XLOOKUP($B1315,'DWD RAW File'!$E:$E,'DWD RAW File'!$AL:$AL,""), "AB")))))</f>
        <v>P</v>
      </c>
      <c r="U1315" s="97"/>
      <c r="V1315" s="51">
        <v>45530</v>
      </c>
      <c r="W1315" s="49" t="s">
        <v>68</v>
      </c>
      <c r="X1315" s="121" t="str">
        <f>VLOOKUP(Table1[[#This Row],[Psoft No]],[2]Roster_1788384531598!$E$1:$AU$1334,28,0)</f>
        <v>Monday</v>
      </c>
      <c r="Y1315" s="121" t="b">
        <f>Table1[[#This Row],[Column1]]=Table1[[#This Row],[OFF1]]</f>
        <v>1</v>
      </c>
    </row>
    <row r="1316" spans="1:25" ht="13" hidden="1" customHeight="1">
      <c r="A1316" s="11">
        <v>1311</v>
      </c>
      <c r="B1316" s="47">
        <v>203875091</v>
      </c>
      <c r="C1316" s="87" t="s">
        <v>1547</v>
      </c>
      <c r="D1316" s="11" t="s">
        <v>1548</v>
      </c>
      <c r="E1316" s="48" t="s">
        <v>31</v>
      </c>
      <c r="F1316" s="48" t="s">
        <v>74</v>
      </c>
      <c r="G1316" s="11" t="s">
        <v>66</v>
      </c>
      <c r="H1316" s="11" t="s">
        <v>1317</v>
      </c>
      <c r="I1316" s="11">
        <v>1181</v>
      </c>
      <c r="J1316" s="49" t="str">
        <f>VLOOKUP(Table1[[#This Row],[Psoft No]],[1]Roster!$C$1:$AJ$1369,9,0)</f>
        <v>Night Shift</v>
      </c>
      <c r="K1316" s="49" t="s">
        <v>76</v>
      </c>
      <c r="L1316" s="49" t="str">
        <f>VLOOKUP(Table1[[#This Row],[Psoft No]],[1]Roster!$C$1:$AJ$1369,11,0)</f>
        <v>Tuesday</v>
      </c>
      <c r="M1316" s="49" t="str">
        <f>VLOOKUP(Table1[[#This Row],[Psoft No]],[1]Roster!$C$1:$AJ$1369,12,0)</f>
        <v>Wednesday</v>
      </c>
      <c r="N1316" s="48" t="s">
        <v>79</v>
      </c>
      <c r="O1316" s="49" t="s">
        <v>68</v>
      </c>
      <c r="P1316" s="11" t="s">
        <v>1428</v>
      </c>
      <c r="Q1316" s="11" t="s">
        <v>81</v>
      </c>
      <c r="R1316" s="11" t="s">
        <v>2654</v>
      </c>
      <c r="S1316" s="11" t="s">
        <v>2655</v>
      </c>
      <c r="T1316" s="126" t="str">
        <f>IF(COUNTIFS('DWD RAW File'!$E:$E,$B1316,'DWD RAW File'!$AF:$AF,$C$1)&gt;0, IF(COUNTIFS('DWD RAW File'!$E:$E,$B1316,'DWD RAW File'!$AF:$AF,$C$1,'DWD RAW File'!$AB:$AB,"Present")&gt;0,"6th Day OT","OFF"), IF(COUNTIFS('DWD RAW File'!$E:$E,$B1316,'DWD RAW File'!$AG:$AG,$C$1)&gt;0, IF(COUNTIFS('DWD RAW File'!$E:$E,$B1316,'DWD RAW File'!$AG:$AG,$C$1,'DWD RAW File'!$AB:$AB,"Present")&gt;0,"7th Day OT","OFF"), IF(COUNTIFS('DWD RAW File'!$E:$E,$B1316,'DWD RAW File'!$AB:$AB,"Present")&gt;0, "P", IF(COUNTIFS('DWD RAW File'!$E:$E,$B1316,'DWD RAW File'!$AB:$AB,"Not Present",'DWD RAW File'!$AK:$AK,"&lt;&gt;")&gt;0, _xlfn.XLOOKUP($B1316,'DWD RAW File'!$E:$E,'DWD RAW File'!$AK:$AK,""), IF(COUNTIFS('DWD RAW File'!$E:$E,$B1316,'DWD RAW File'!$AB:$AB,"Not Present",'DWD RAW File'!$AL:$AL,"&lt;&gt;")&gt;0, _xlfn.XLOOKUP($B1316,'DWD RAW File'!$E:$E,'DWD RAW File'!$AL:$AL,""), "AB")))))</f>
        <v>OFF</v>
      </c>
      <c r="U1316" s="97"/>
      <c r="V1316" s="51">
        <v>45530</v>
      </c>
      <c r="W1316" s="49" t="s">
        <v>68</v>
      </c>
      <c r="X1316" s="121" t="str">
        <f>VLOOKUP(Table1[[#This Row],[Psoft No]],[2]Roster_1788384531598!$E$1:$AU$1334,28,0)</f>
        <v>Tuesday</v>
      </c>
      <c r="Y1316" s="121" t="b">
        <f>Table1[[#This Row],[Column1]]=Table1[[#This Row],[OFF1]]</f>
        <v>1</v>
      </c>
    </row>
    <row r="1317" spans="1:25" ht="13" hidden="1" customHeight="1">
      <c r="A1317" s="11">
        <v>1312</v>
      </c>
      <c r="B1317" s="47">
        <v>203875185</v>
      </c>
      <c r="C1317" s="87" t="s">
        <v>1549</v>
      </c>
      <c r="D1317" s="11" t="s">
        <v>1550</v>
      </c>
      <c r="E1317" s="48" t="s">
        <v>31</v>
      </c>
      <c r="F1317" s="48" t="s">
        <v>74</v>
      </c>
      <c r="G1317" s="11" t="s">
        <v>66</v>
      </c>
      <c r="H1317" s="11" t="s">
        <v>1317</v>
      </c>
      <c r="I1317" s="11">
        <v>1181</v>
      </c>
      <c r="J1317" s="49" t="str">
        <f>VLOOKUP(Table1[[#This Row],[Psoft No]],[1]Roster!$C$1:$AJ$1369,9,0)</f>
        <v>Night Shift</v>
      </c>
      <c r="K1317" s="49" t="s">
        <v>76</v>
      </c>
      <c r="L1317" s="49" t="str">
        <f>VLOOKUP(Table1[[#This Row],[Psoft No]],[1]Roster!$C$1:$AJ$1369,11,0)</f>
        <v>Friday</v>
      </c>
      <c r="M1317" s="49" t="str">
        <f>VLOOKUP(Table1[[#This Row],[Psoft No]],[1]Roster!$C$1:$AJ$1369,12,0)</f>
        <v>Saturday</v>
      </c>
      <c r="N1317" s="48" t="s">
        <v>79</v>
      </c>
      <c r="O1317" s="49" t="s">
        <v>68</v>
      </c>
      <c r="P1317" s="11" t="s">
        <v>1428</v>
      </c>
      <c r="Q1317" s="11" t="s">
        <v>81</v>
      </c>
      <c r="R1317" s="11" t="s">
        <v>2654</v>
      </c>
      <c r="S1317" s="11" t="s">
        <v>2655</v>
      </c>
      <c r="T1317" s="126" t="str">
        <f>IF(COUNTIFS('DWD RAW File'!$E:$E,$B1317,'DWD RAW File'!$AF:$AF,$C$1)&gt;0, IF(COUNTIFS('DWD RAW File'!$E:$E,$B1317,'DWD RAW File'!$AF:$AF,$C$1,'DWD RAW File'!$AB:$AB,"Present")&gt;0,"6th Day OT","OFF"), IF(COUNTIFS('DWD RAW File'!$E:$E,$B1317,'DWD RAW File'!$AG:$AG,$C$1)&gt;0, IF(COUNTIFS('DWD RAW File'!$E:$E,$B1317,'DWD RAW File'!$AG:$AG,$C$1,'DWD RAW File'!$AB:$AB,"Present")&gt;0,"7th Day OT","OFF"), IF(COUNTIFS('DWD RAW File'!$E:$E,$B1317,'DWD RAW File'!$AB:$AB,"Present")&gt;0, "P", IF(COUNTIFS('DWD RAW File'!$E:$E,$B1317,'DWD RAW File'!$AB:$AB,"Not Present",'DWD RAW File'!$AK:$AK,"&lt;&gt;")&gt;0, _xlfn.XLOOKUP($B1317,'DWD RAW File'!$E:$E,'DWD RAW File'!$AK:$AK,""), IF(COUNTIFS('DWD RAW File'!$E:$E,$B1317,'DWD RAW File'!$AB:$AB,"Not Present",'DWD RAW File'!$AL:$AL,"&lt;&gt;")&gt;0, _xlfn.XLOOKUP($B1317,'DWD RAW File'!$E:$E,'DWD RAW File'!$AL:$AL,""), "AB")))))</f>
        <v>P</v>
      </c>
      <c r="U1317" s="97"/>
      <c r="V1317" s="51">
        <v>45530</v>
      </c>
      <c r="W1317" s="49" t="s">
        <v>68</v>
      </c>
      <c r="X1317" s="121" t="str">
        <f>VLOOKUP(Table1[[#This Row],[Psoft No]],[2]Roster_1788384531598!$E$1:$AU$1334,28,0)</f>
        <v>Friday</v>
      </c>
      <c r="Y1317" s="121" t="b">
        <f>Table1[[#This Row],[Column1]]=Table1[[#This Row],[OFF1]]</f>
        <v>1</v>
      </c>
    </row>
    <row r="1318" spans="1:25" ht="13" hidden="1" customHeight="1">
      <c r="A1318" s="11">
        <v>1313</v>
      </c>
      <c r="B1318" s="47">
        <v>203875186</v>
      </c>
      <c r="C1318" s="87" t="s">
        <v>1551</v>
      </c>
      <c r="D1318" s="11" t="s">
        <v>1552</v>
      </c>
      <c r="E1318" s="48" t="s">
        <v>31</v>
      </c>
      <c r="F1318" s="48" t="s">
        <v>74</v>
      </c>
      <c r="G1318" s="11" t="s">
        <v>66</v>
      </c>
      <c r="H1318" s="11" t="s">
        <v>1317</v>
      </c>
      <c r="I1318" s="11">
        <v>1181</v>
      </c>
      <c r="J1318" s="49" t="str">
        <f>VLOOKUP(Table1[[#This Row],[Psoft No]],[1]Roster!$C$1:$AJ$1369,9,0)</f>
        <v>Night Shift</v>
      </c>
      <c r="K1318" s="49" t="s">
        <v>76</v>
      </c>
      <c r="L1318" s="49" t="str">
        <f>VLOOKUP(Table1[[#This Row],[Psoft No]],[1]Roster!$C$1:$AJ$1369,11,0)</f>
        <v>Saturday</v>
      </c>
      <c r="M1318" s="49" t="str">
        <f>VLOOKUP(Table1[[#This Row],[Psoft No]],[1]Roster!$C$1:$AJ$1369,12,0)</f>
        <v>Sunday</v>
      </c>
      <c r="N1318" s="48" t="s">
        <v>79</v>
      </c>
      <c r="O1318" s="49" t="s">
        <v>68</v>
      </c>
      <c r="P1318" s="11" t="s">
        <v>1428</v>
      </c>
      <c r="Q1318" s="11" t="s">
        <v>81</v>
      </c>
      <c r="R1318" s="11" t="s">
        <v>2654</v>
      </c>
      <c r="S1318" s="11" t="s">
        <v>2655</v>
      </c>
      <c r="T1318" s="126" t="str">
        <f>IF(COUNTIFS('DWD RAW File'!$E:$E,$B1318,'DWD RAW File'!$AF:$AF,$C$1)&gt;0, IF(COUNTIFS('DWD RAW File'!$E:$E,$B1318,'DWD RAW File'!$AF:$AF,$C$1,'DWD RAW File'!$AB:$AB,"Present")&gt;0,"6th Day OT","OFF"), IF(COUNTIFS('DWD RAW File'!$E:$E,$B1318,'DWD RAW File'!$AG:$AG,$C$1)&gt;0, IF(COUNTIFS('DWD RAW File'!$E:$E,$B1318,'DWD RAW File'!$AG:$AG,$C$1,'DWD RAW File'!$AB:$AB,"Present")&gt;0,"7th Day OT","OFF"), IF(COUNTIFS('DWD RAW File'!$E:$E,$B1318,'DWD RAW File'!$AB:$AB,"Present")&gt;0, "P", IF(COUNTIFS('DWD RAW File'!$E:$E,$B1318,'DWD RAW File'!$AB:$AB,"Not Present",'DWD RAW File'!$AK:$AK,"&lt;&gt;")&gt;0, _xlfn.XLOOKUP($B1318,'DWD RAW File'!$E:$E,'DWD RAW File'!$AK:$AK,""), IF(COUNTIFS('DWD RAW File'!$E:$E,$B1318,'DWD RAW File'!$AB:$AB,"Not Present",'DWD RAW File'!$AL:$AL,"&lt;&gt;")&gt;0, _xlfn.XLOOKUP($B1318,'DWD RAW File'!$E:$E,'DWD RAW File'!$AL:$AL,""), "AB")))))</f>
        <v>P</v>
      </c>
      <c r="U1318" s="97"/>
      <c r="V1318" s="51">
        <v>45528</v>
      </c>
      <c r="W1318" s="49" t="s">
        <v>68</v>
      </c>
      <c r="X1318" s="121" t="str">
        <f>VLOOKUP(Table1[[#This Row],[Psoft No]],[2]Roster_1788384531598!$E$1:$AU$1334,28,0)</f>
        <v>Saturday</v>
      </c>
      <c r="Y1318" s="121" t="b">
        <f>Table1[[#This Row],[Column1]]=Table1[[#This Row],[OFF1]]</f>
        <v>1</v>
      </c>
    </row>
    <row r="1319" spans="1:25" ht="13" hidden="1" customHeight="1">
      <c r="A1319" s="11">
        <v>1314</v>
      </c>
      <c r="B1319" s="47">
        <v>206926977</v>
      </c>
      <c r="C1319" s="87" t="s">
        <v>2817</v>
      </c>
      <c r="D1319" s="87" t="s">
        <v>2837</v>
      </c>
      <c r="E1319" s="48" t="s">
        <v>31</v>
      </c>
      <c r="F1319" s="48" t="s">
        <v>74</v>
      </c>
      <c r="G1319" s="11" t="s">
        <v>64</v>
      </c>
      <c r="H1319" s="11" t="s">
        <v>75</v>
      </c>
      <c r="I1319" s="11">
        <v>1299</v>
      </c>
      <c r="J1319" s="49" t="str">
        <f>VLOOKUP(Table1[[#This Row],[Psoft No]],[1]Roster!$C$1:$AJ$1369,9,0)</f>
        <v>Night Shift</v>
      </c>
      <c r="K1319" s="49" t="s">
        <v>76</v>
      </c>
      <c r="L1319" s="49" t="str">
        <f>VLOOKUP(Table1[[#This Row],[Psoft No]],[1]Roster!$C$1:$AJ$1369,11,0)</f>
        <v>Friday</v>
      </c>
      <c r="M1319" s="49" t="str">
        <f>VLOOKUP(Table1[[#This Row],[Psoft No]],[1]Roster!$C$1:$AJ$1369,12,0)</f>
        <v>Saturday</v>
      </c>
      <c r="N1319" s="49" t="s">
        <v>89</v>
      </c>
      <c r="O1319" s="49" t="s">
        <v>37</v>
      </c>
      <c r="P1319" s="49" t="s">
        <v>80</v>
      </c>
      <c r="Q1319" s="49" t="s">
        <v>81</v>
      </c>
      <c r="R1319" s="49" t="s">
        <v>2773</v>
      </c>
      <c r="S1319" s="49" t="s">
        <v>2774</v>
      </c>
      <c r="T1319" s="126" t="str">
        <f>IF(COUNTIFS('DWD RAW File'!$E:$E,$B1319,'DWD RAW File'!$AF:$AF,$C$1)&gt;0, IF(COUNTIFS('DWD RAW File'!$E:$E,$B1319,'DWD RAW File'!$AF:$AF,$C$1,'DWD RAW File'!$AB:$AB,"Present")&gt;0,"6th Day OT","OFF"), IF(COUNTIFS('DWD RAW File'!$E:$E,$B1319,'DWD RAW File'!$AG:$AG,$C$1)&gt;0, IF(COUNTIFS('DWD RAW File'!$E:$E,$B1319,'DWD RAW File'!$AG:$AG,$C$1,'DWD RAW File'!$AB:$AB,"Present")&gt;0,"7th Day OT","OFF"), IF(COUNTIFS('DWD RAW File'!$E:$E,$B1319,'DWD RAW File'!$AB:$AB,"Present")&gt;0, "P", IF(COUNTIFS('DWD RAW File'!$E:$E,$B1319,'DWD RAW File'!$AB:$AB,"Not Present",'DWD RAW File'!$AK:$AK,"&lt;&gt;")&gt;0, _xlfn.XLOOKUP($B1319,'DWD RAW File'!$E:$E,'DWD RAW File'!$AK:$AK,""), IF(COUNTIFS('DWD RAW File'!$E:$E,$B1319,'DWD RAW File'!$AB:$AB,"Not Present",'DWD RAW File'!$AL:$AL,"&lt;&gt;")&gt;0, _xlfn.XLOOKUP($B1319,'DWD RAW File'!$E:$E,'DWD RAW File'!$AL:$AL,""), "AB")))))</f>
        <v>P</v>
      </c>
      <c r="U1319" s="97"/>
      <c r="V1319" s="51">
        <v>46247</v>
      </c>
      <c r="W1319" s="49" t="s">
        <v>1561</v>
      </c>
      <c r="X1319" s="121" t="str">
        <f>VLOOKUP(Table1[[#This Row],[Psoft No]],[2]Roster_1788384531598!$E$1:$AU$1334,28,0)</f>
        <v>Friday</v>
      </c>
      <c r="Y1319" s="121" t="b">
        <f>Table1[[#This Row],[Column1]]=Table1[[#This Row],[OFF1]]</f>
        <v>1</v>
      </c>
    </row>
    <row r="1320" spans="1:25" ht="13" hidden="1" customHeight="1">
      <c r="A1320" s="11">
        <v>1315</v>
      </c>
      <c r="B1320" s="47">
        <v>206897639</v>
      </c>
      <c r="C1320" s="87" t="s">
        <v>2818</v>
      </c>
      <c r="D1320" s="87" t="s">
        <v>2838</v>
      </c>
      <c r="E1320" s="48" t="s">
        <v>31</v>
      </c>
      <c r="F1320" s="48" t="s">
        <v>74</v>
      </c>
      <c r="G1320" s="11" t="s">
        <v>64</v>
      </c>
      <c r="H1320" s="11" t="s">
        <v>75</v>
      </c>
      <c r="I1320" s="11">
        <v>1299</v>
      </c>
      <c r="J1320" s="49" t="str">
        <f>VLOOKUP(Table1[[#This Row],[Psoft No]],[1]Roster!$C$1:$AJ$1369,9,0)</f>
        <v>Night Shift</v>
      </c>
      <c r="K1320" s="49" t="s">
        <v>76</v>
      </c>
      <c r="L1320" s="49" t="str">
        <f>VLOOKUP(Table1[[#This Row],[Psoft No]],[1]Roster!$C$1:$AJ$1369,11,0)</f>
        <v>Monday</v>
      </c>
      <c r="M1320" s="49" t="str">
        <f>VLOOKUP(Table1[[#This Row],[Psoft No]],[1]Roster!$C$1:$AJ$1369,12,0)</f>
        <v>Tuesday</v>
      </c>
      <c r="N1320" s="49" t="s">
        <v>89</v>
      </c>
      <c r="O1320" s="49" t="s">
        <v>37</v>
      </c>
      <c r="P1320" s="49" t="s">
        <v>80</v>
      </c>
      <c r="Q1320" s="49" t="s">
        <v>81</v>
      </c>
      <c r="R1320" s="49" t="s">
        <v>1055</v>
      </c>
      <c r="S1320" s="49" t="s">
        <v>2651</v>
      </c>
      <c r="T1320" s="126" t="str">
        <f>IF(COUNTIFS('DWD RAW File'!$E:$E,$B1320,'DWD RAW File'!$AF:$AF,$C$1)&gt;0, IF(COUNTIFS('DWD RAW File'!$E:$E,$B1320,'DWD RAW File'!$AF:$AF,$C$1,'DWD RAW File'!$AB:$AB,"Present")&gt;0,"6th Day OT","OFF"), IF(COUNTIFS('DWD RAW File'!$E:$E,$B1320,'DWD RAW File'!$AG:$AG,$C$1)&gt;0, IF(COUNTIFS('DWD RAW File'!$E:$E,$B1320,'DWD RAW File'!$AG:$AG,$C$1,'DWD RAW File'!$AB:$AB,"Present")&gt;0,"7th Day OT","OFF"), IF(COUNTIFS('DWD RAW File'!$E:$E,$B1320,'DWD RAW File'!$AB:$AB,"Present")&gt;0, "P", IF(COUNTIFS('DWD RAW File'!$E:$E,$B1320,'DWD RAW File'!$AB:$AB,"Not Present",'DWD RAW File'!$AK:$AK,"&lt;&gt;")&gt;0, _xlfn.XLOOKUP($B1320,'DWD RAW File'!$E:$E,'DWD RAW File'!$AK:$AK,""), IF(COUNTIFS('DWD RAW File'!$E:$E,$B1320,'DWD RAW File'!$AB:$AB,"Not Present",'DWD RAW File'!$AL:$AL,"&lt;&gt;")&gt;0, _xlfn.XLOOKUP($B1320,'DWD RAW File'!$E:$E,'DWD RAW File'!$AL:$AL,""), "AB")))))</f>
        <v>P</v>
      </c>
      <c r="U1320" s="97"/>
      <c r="V1320" s="51">
        <v>46247</v>
      </c>
      <c r="W1320" s="49" t="s">
        <v>1561</v>
      </c>
      <c r="X1320" s="121" t="str">
        <f>VLOOKUP(Table1[[#This Row],[Psoft No]],[2]Roster_1788384531598!$E$1:$AU$1334,28,0)</f>
        <v>Monday</v>
      </c>
      <c r="Y1320" s="121" t="b">
        <f>Table1[[#This Row],[Column1]]=Table1[[#This Row],[OFF1]]</f>
        <v>1</v>
      </c>
    </row>
    <row r="1321" spans="1:25" ht="13" hidden="1" customHeight="1">
      <c r="A1321" s="11">
        <v>1316</v>
      </c>
      <c r="B1321" s="47">
        <v>206239217</v>
      </c>
      <c r="C1321" s="87" t="s">
        <v>2819</v>
      </c>
      <c r="D1321" s="87" t="s">
        <v>2839</v>
      </c>
      <c r="E1321" s="48" t="s">
        <v>31</v>
      </c>
      <c r="F1321" s="48" t="s">
        <v>74</v>
      </c>
      <c r="G1321" s="11" t="s">
        <v>64</v>
      </c>
      <c r="H1321" s="11" t="s">
        <v>75</v>
      </c>
      <c r="I1321" s="11">
        <v>1299</v>
      </c>
      <c r="J1321" s="49" t="str">
        <f>VLOOKUP(Table1[[#This Row],[Psoft No]],[1]Roster!$C$1:$AJ$1369,9,0)</f>
        <v>Night Shift</v>
      </c>
      <c r="K1321" s="49" t="s">
        <v>76</v>
      </c>
      <c r="L1321" s="49" t="s">
        <v>36</v>
      </c>
      <c r="M1321" s="49" t="str">
        <f>VLOOKUP(Table1[[#This Row],[Psoft No]],[1]Roster!$C$1:$AJ$1369,12,0)</f>
        <v>Thursday</v>
      </c>
      <c r="N1321" s="49" t="s">
        <v>89</v>
      </c>
      <c r="O1321" s="49" t="s">
        <v>37</v>
      </c>
      <c r="P1321" s="49" t="s">
        <v>80</v>
      </c>
      <c r="Q1321" s="49" t="s">
        <v>81</v>
      </c>
      <c r="R1321" s="49" t="s">
        <v>2773</v>
      </c>
      <c r="S1321" s="49" t="s">
        <v>2774</v>
      </c>
      <c r="T1321" s="126" t="s">
        <v>1</v>
      </c>
      <c r="U1321" s="97" t="s">
        <v>2930</v>
      </c>
      <c r="V1321" s="51">
        <v>46247</v>
      </c>
      <c r="W1321" s="49" t="s">
        <v>1561</v>
      </c>
      <c r="X1321" s="121" t="str">
        <f>VLOOKUP(Table1[[#This Row],[Psoft No]],[2]Roster_1788384531598!$E$1:$AU$1334,28,0)</f>
        <v>Wednesday</v>
      </c>
      <c r="Y1321" s="121" t="b">
        <f>Table1[[#This Row],[Column1]]=Table1[[#This Row],[OFF1]]</f>
        <v>0</v>
      </c>
    </row>
    <row r="1322" spans="1:25" ht="13" hidden="1" customHeight="1">
      <c r="A1322" s="11">
        <v>1317</v>
      </c>
      <c r="B1322" s="47">
        <v>206926985</v>
      </c>
      <c r="C1322" s="87" t="s">
        <v>2820</v>
      </c>
      <c r="D1322" s="87" t="s">
        <v>2840</v>
      </c>
      <c r="E1322" s="48" t="s">
        <v>31</v>
      </c>
      <c r="F1322" s="48" t="s">
        <v>74</v>
      </c>
      <c r="G1322" s="11" t="s">
        <v>64</v>
      </c>
      <c r="H1322" s="11" t="s">
        <v>75</v>
      </c>
      <c r="I1322" s="11">
        <v>1299</v>
      </c>
      <c r="J1322" s="49" t="str">
        <f>VLOOKUP(Table1[[#This Row],[Psoft No]],[1]Roster!$C$1:$AJ$1369,9,0)</f>
        <v>Night Shift</v>
      </c>
      <c r="K1322" s="49" t="s">
        <v>76</v>
      </c>
      <c r="L1322" s="49" t="str">
        <f>VLOOKUP(Table1[[#This Row],[Psoft No]],[1]Roster!$C$1:$AJ$1369,11,0)</f>
        <v>Thursday</v>
      </c>
      <c r="M1322" s="49" t="str">
        <f>VLOOKUP(Table1[[#This Row],[Psoft No]],[1]Roster!$C$1:$AJ$1369,12,0)</f>
        <v>Friday</v>
      </c>
      <c r="N1322" s="49" t="s">
        <v>79</v>
      </c>
      <c r="O1322" s="49" t="s">
        <v>37</v>
      </c>
      <c r="P1322" s="49" t="s">
        <v>80</v>
      </c>
      <c r="Q1322" s="49" t="s">
        <v>81</v>
      </c>
      <c r="R1322" s="49" t="s">
        <v>626</v>
      </c>
      <c r="S1322" s="49" t="s">
        <v>627</v>
      </c>
      <c r="T1322" s="126" t="str">
        <f>IF(COUNTIFS('DWD RAW File'!$E:$E,$B1322,'DWD RAW File'!$AF:$AF,$C$1)&gt;0, IF(COUNTIFS('DWD RAW File'!$E:$E,$B1322,'DWD RAW File'!$AF:$AF,$C$1,'DWD RAW File'!$AB:$AB,"Present")&gt;0,"6th Day OT","OFF"), IF(COUNTIFS('DWD RAW File'!$E:$E,$B1322,'DWD RAW File'!$AG:$AG,$C$1)&gt;0, IF(COUNTIFS('DWD RAW File'!$E:$E,$B1322,'DWD RAW File'!$AG:$AG,$C$1,'DWD RAW File'!$AB:$AB,"Present")&gt;0,"7th Day OT","OFF"), IF(COUNTIFS('DWD RAW File'!$E:$E,$B1322,'DWD RAW File'!$AB:$AB,"Present")&gt;0, "P", IF(COUNTIFS('DWD RAW File'!$E:$E,$B1322,'DWD RAW File'!$AB:$AB,"Not Present",'DWD RAW File'!$AK:$AK,"&lt;&gt;")&gt;0, _xlfn.XLOOKUP($B1322,'DWD RAW File'!$E:$E,'DWD RAW File'!$AK:$AK,""), IF(COUNTIFS('DWD RAW File'!$E:$E,$B1322,'DWD RAW File'!$AB:$AB,"Not Present",'DWD RAW File'!$AL:$AL,"&lt;&gt;")&gt;0, _xlfn.XLOOKUP($B1322,'DWD RAW File'!$E:$E,'DWD RAW File'!$AL:$AL,""), "AB")))))</f>
        <v>P</v>
      </c>
      <c r="U1322" s="97"/>
      <c r="V1322" s="51">
        <v>46247</v>
      </c>
      <c r="W1322" s="49" t="s">
        <v>1561</v>
      </c>
      <c r="X1322" s="121" t="str">
        <f>VLOOKUP(Table1[[#This Row],[Psoft No]],[2]Roster_1788384531598!$E$1:$AU$1334,28,0)</f>
        <v>Thursday</v>
      </c>
      <c r="Y1322" s="121" t="b">
        <f>Table1[[#This Row],[Column1]]=Table1[[#This Row],[OFF1]]</f>
        <v>1</v>
      </c>
    </row>
    <row r="1323" spans="1:25" ht="13" hidden="1" customHeight="1">
      <c r="A1323" s="11">
        <v>1318</v>
      </c>
      <c r="B1323" s="47">
        <v>206868290</v>
      </c>
      <c r="C1323" s="87" t="s">
        <v>2821</v>
      </c>
      <c r="D1323" s="87" t="s">
        <v>2841</v>
      </c>
      <c r="E1323" s="48" t="s">
        <v>31</v>
      </c>
      <c r="F1323" s="48" t="s">
        <v>74</v>
      </c>
      <c r="G1323" s="11" t="s">
        <v>64</v>
      </c>
      <c r="H1323" s="11" t="s">
        <v>75</v>
      </c>
      <c r="I1323" s="11">
        <v>1299</v>
      </c>
      <c r="J1323" s="49" t="str">
        <f>VLOOKUP(Table1[[#This Row],[Psoft No]],[1]Roster!$C$1:$AJ$1369,9,0)</f>
        <v>Night Shift</v>
      </c>
      <c r="K1323" s="49" t="s">
        <v>76</v>
      </c>
      <c r="L1323" s="49" t="str">
        <f>VLOOKUP(Table1[[#This Row],[Psoft No]],[1]Roster!$C$1:$AJ$1369,11,0)</f>
        <v>Friday</v>
      </c>
      <c r="M1323" s="49" t="str">
        <f>VLOOKUP(Table1[[#This Row],[Psoft No]],[1]Roster!$C$1:$AJ$1369,12,0)</f>
        <v>Saturday</v>
      </c>
      <c r="N1323" s="49" t="s">
        <v>89</v>
      </c>
      <c r="O1323" s="49" t="s">
        <v>37</v>
      </c>
      <c r="P1323" s="49" t="s">
        <v>80</v>
      </c>
      <c r="Q1323" s="49" t="s">
        <v>81</v>
      </c>
      <c r="R1323" s="49" t="s">
        <v>622</v>
      </c>
      <c r="S1323" s="49" t="s">
        <v>623</v>
      </c>
      <c r="T1323" s="126" t="str">
        <f>IF(COUNTIFS('DWD RAW File'!$E:$E,$B1323,'DWD RAW File'!$AF:$AF,$C$1)&gt;0, IF(COUNTIFS('DWD RAW File'!$E:$E,$B1323,'DWD RAW File'!$AF:$AF,$C$1,'DWD RAW File'!$AB:$AB,"Present")&gt;0,"6th Day OT","OFF"), IF(COUNTIFS('DWD RAW File'!$E:$E,$B1323,'DWD RAW File'!$AG:$AG,$C$1)&gt;0, IF(COUNTIFS('DWD RAW File'!$E:$E,$B1323,'DWD RAW File'!$AG:$AG,$C$1,'DWD RAW File'!$AB:$AB,"Present")&gt;0,"7th Day OT","OFF"), IF(COUNTIFS('DWD RAW File'!$E:$E,$B1323,'DWD RAW File'!$AB:$AB,"Present")&gt;0, "P", IF(COUNTIFS('DWD RAW File'!$E:$E,$B1323,'DWD RAW File'!$AB:$AB,"Not Present",'DWD RAW File'!$AK:$AK,"&lt;&gt;")&gt;0, _xlfn.XLOOKUP($B1323,'DWD RAW File'!$E:$E,'DWD RAW File'!$AK:$AK,""), IF(COUNTIFS('DWD RAW File'!$E:$E,$B1323,'DWD RAW File'!$AB:$AB,"Not Present",'DWD RAW File'!$AL:$AL,"&lt;&gt;")&gt;0, _xlfn.XLOOKUP($B1323,'DWD RAW File'!$E:$E,'DWD RAW File'!$AL:$AL,""), "AB")))))</f>
        <v>P</v>
      </c>
      <c r="U1323" s="97"/>
      <c r="V1323" s="51">
        <v>46247</v>
      </c>
      <c r="W1323" s="49" t="s">
        <v>1561</v>
      </c>
      <c r="X1323" s="121" t="str">
        <f>VLOOKUP(Table1[[#This Row],[Psoft No]],[2]Roster_1788384531598!$E$1:$AU$1334,28,0)</f>
        <v>Friday</v>
      </c>
      <c r="Y1323" s="121" t="b">
        <f>Table1[[#This Row],[Column1]]=Table1[[#This Row],[OFF1]]</f>
        <v>1</v>
      </c>
    </row>
    <row r="1324" spans="1:25" ht="13" hidden="1" customHeight="1">
      <c r="A1324" s="11">
        <v>1319</v>
      </c>
      <c r="B1324" s="47">
        <v>206191963</v>
      </c>
      <c r="C1324" s="87" t="s">
        <v>2822</v>
      </c>
      <c r="D1324" s="87" t="s">
        <v>2842</v>
      </c>
      <c r="E1324" s="48" t="s">
        <v>31</v>
      </c>
      <c r="F1324" s="48" t="s">
        <v>74</v>
      </c>
      <c r="G1324" s="11" t="s">
        <v>64</v>
      </c>
      <c r="H1324" s="11" t="s">
        <v>75</v>
      </c>
      <c r="I1324" s="11">
        <v>1299</v>
      </c>
      <c r="J1324" s="49" t="str">
        <f>VLOOKUP(Table1[[#This Row],[Psoft No]],[1]Roster!$C$1:$AJ$1369,9,0)</f>
        <v>Night Shift</v>
      </c>
      <c r="K1324" s="49" t="s">
        <v>76</v>
      </c>
      <c r="L1324" s="49" t="str">
        <f>VLOOKUP(Table1[[#This Row],[Psoft No]],[1]Roster!$C$1:$AJ$1369,11,0)</f>
        <v>Saturday</v>
      </c>
      <c r="M1324" s="49" t="str">
        <f>VLOOKUP(Table1[[#This Row],[Psoft No]],[1]Roster!$C$1:$AJ$1369,12,0)</f>
        <v>Sunday</v>
      </c>
      <c r="N1324" s="49" t="s">
        <v>89</v>
      </c>
      <c r="O1324" s="49" t="s">
        <v>37</v>
      </c>
      <c r="P1324" s="49" t="s">
        <v>80</v>
      </c>
      <c r="Q1324" s="49" t="s">
        <v>96</v>
      </c>
      <c r="R1324" s="49" t="s">
        <v>2773</v>
      </c>
      <c r="S1324" s="49" t="s">
        <v>2774</v>
      </c>
      <c r="T1324" s="126" t="str">
        <f>IF(COUNTIFS('DWD RAW File'!$E:$E,$B1324,'DWD RAW File'!$AF:$AF,$C$1)&gt;0, IF(COUNTIFS('DWD RAW File'!$E:$E,$B1324,'DWD RAW File'!$AF:$AF,$C$1,'DWD RAW File'!$AB:$AB,"Present")&gt;0,"6th Day OT","OFF"), IF(COUNTIFS('DWD RAW File'!$E:$E,$B1324,'DWD RAW File'!$AG:$AG,$C$1)&gt;0, IF(COUNTIFS('DWD RAW File'!$E:$E,$B1324,'DWD RAW File'!$AG:$AG,$C$1,'DWD RAW File'!$AB:$AB,"Present")&gt;0,"7th Day OT","OFF"), IF(COUNTIFS('DWD RAW File'!$E:$E,$B1324,'DWD RAW File'!$AB:$AB,"Present")&gt;0, "P", IF(COUNTIFS('DWD RAW File'!$E:$E,$B1324,'DWD RAW File'!$AB:$AB,"Not Present",'DWD RAW File'!$AK:$AK,"&lt;&gt;")&gt;0, _xlfn.XLOOKUP($B1324,'DWD RAW File'!$E:$E,'DWD RAW File'!$AK:$AK,""), IF(COUNTIFS('DWD RAW File'!$E:$E,$B1324,'DWD RAW File'!$AB:$AB,"Not Present",'DWD RAW File'!$AL:$AL,"&lt;&gt;")&gt;0, _xlfn.XLOOKUP($B1324,'DWD RAW File'!$E:$E,'DWD RAW File'!$AL:$AL,""), "AB")))))</f>
        <v>P</v>
      </c>
      <c r="U1324" s="97"/>
      <c r="V1324" s="51">
        <v>46247</v>
      </c>
      <c r="W1324" s="49" t="s">
        <v>1563</v>
      </c>
      <c r="X1324" s="121" t="str">
        <f>VLOOKUP(Table1[[#This Row],[Psoft No]],[2]Roster_1788384531598!$E$1:$AU$1334,28,0)</f>
        <v>Saturday</v>
      </c>
      <c r="Y1324" s="121" t="b">
        <f>Table1[[#This Row],[Column1]]=Table1[[#This Row],[OFF1]]</f>
        <v>1</v>
      </c>
    </row>
    <row r="1325" spans="1:25" ht="13" hidden="1" customHeight="1">
      <c r="A1325" s="11">
        <v>1320</v>
      </c>
      <c r="B1325" s="47">
        <v>205275633</v>
      </c>
      <c r="C1325" s="87" t="s">
        <v>2823</v>
      </c>
      <c r="D1325" s="87" t="s">
        <v>2843</v>
      </c>
      <c r="E1325" s="48" t="s">
        <v>31</v>
      </c>
      <c r="F1325" s="48" t="s">
        <v>74</v>
      </c>
      <c r="G1325" s="11" t="s">
        <v>64</v>
      </c>
      <c r="H1325" s="11" t="s">
        <v>75</v>
      </c>
      <c r="I1325" s="11">
        <v>1299</v>
      </c>
      <c r="J1325" s="49" t="str">
        <f>VLOOKUP(Table1[[#This Row],[Psoft No]],[1]Roster!$C$1:$AJ$1369,9,0)</f>
        <v>Night Shift</v>
      </c>
      <c r="K1325" s="49" t="s">
        <v>76</v>
      </c>
      <c r="L1325" s="49" t="str">
        <f>VLOOKUP(Table1[[#This Row],[Psoft No]],[1]Roster!$C$1:$AJ$1369,11,0)</f>
        <v>Sunday</v>
      </c>
      <c r="M1325" s="49" t="str">
        <f>VLOOKUP(Table1[[#This Row],[Psoft No]],[1]Roster!$C$1:$AJ$1369,12,0)</f>
        <v>Monday</v>
      </c>
      <c r="N1325" s="49" t="s">
        <v>89</v>
      </c>
      <c r="O1325" s="49" t="s">
        <v>37</v>
      </c>
      <c r="P1325" s="49" t="s">
        <v>80</v>
      </c>
      <c r="Q1325" s="49" t="s">
        <v>96</v>
      </c>
      <c r="R1325" s="49" t="s">
        <v>626</v>
      </c>
      <c r="S1325" s="49" t="s">
        <v>627</v>
      </c>
      <c r="T1325" s="126" t="str">
        <f>IF(COUNTIFS('DWD RAW File'!$E:$E,$B1325,'DWD RAW File'!$AF:$AF,$C$1)&gt;0, IF(COUNTIFS('DWD RAW File'!$E:$E,$B1325,'DWD RAW File'!$AF:$AF,$C$1,'DWD RAW File'!$AB:$AB,"Present")&gt;0,"6th Day OT","OFF"), IF(COUNTIFS('DWD RAW File'!$E:$E,$B1325,'DWD RAW File'!$AG:$AG,$C$1)&gt;0, IF(COUNTIFS('DWD RAW File'!$E:$E,$B1325,'DWD RAW File'!$AG:$AG,$C$1,'DWD RAW File'!$AB:$AB,"Present")&gt;0,"7th Day OT","OFF"), IF(COUNTIFS('DWD RAW File'!$E:$E,$B1325,'DWD RAW File'!$AB:$AB,"Present")&gt;0, "P", IF(COUNTIFS('DWD RAW File'!$E:$E,$B1325,'DWD RAW File'!$AB:$AB,"Not Present",'DWD RAW File'!$AK:$AK,"&lt;&gt;")&gt;0, _xlfn.XLOOKUP($B1325,'DWD RAW File'!$E:$E,'DWD RAW File'!$AK:$AK,""), IF(COUNTIFS('DWD RAW File'!$E:$E,$B1325,'DWD RAW File'!$AB:$AB,"Not Present",'DWD RAW File'!$AL:$AL,"&lt;&gt;")&gt;0, _xlfn.XLOOKUP($B1325,'DWD RAW File'!$E:$E,'DWD RAW File'!$AL:$AL,""), "AB")))))</f>
        <v>P</v>
      </c>
      <c r="U1325" s="97"/>
      <c r="V1325" s="51">
        <v>46247</v>
      </c>
      <c r="W1325" s="49" t="s">
        <v>1563</v>
      </c>
      <c r="X1325" s="121" t="str">
        <f>VLOOKUP(Table1[[#This Row],[Psoft No]],[2]Roster_1788384531598!$E$1:$AU$1334,28,0)</f>
        <v>Sunday</v>
      </c>
      <c r="Y1325" s="121" t="b">
        <f>Table1[[#This Row],[Column1]]=Table1[[#This Row],[OFF1]]</f>
        <v>1</v>
      </c>
    </row>
    <row r="1326" spans="1:25" ht="13" hidden="1" customHeight="1">
      <c r="A1326" s="11">
        <v>1321</v>
      </c>
      <c r="B1326" s="47">
        <v>206606700</v>
      </c>
      <c r="C1326" s="87" t="s">
        <v>2824</v>
      </c>
      <c r="D1326" s="87" t="s">
        <v>2844</v>
      </c>
      <c r="E1326" s="48" t="s">
        <v>31</v>
      </c>
      <c r="F1326" s="48" t="s">
        <v>74</v>
      </c>
      <c r="G1326" s="11" t="s">
        <v>64</v>
      </c>
      <c r="H1326" s="11" t="s">
        <v>75</v>
      </c>
      <c r="I1326" s="11">
        <v>1299</v>
      </c>
      <c r="J1326" s="49" t="str">
        <f>VLOOKUP(Table1[[#This Row],[Psoft No]],[1]Roster!$C$1:$AJ$1369,9,0)</f>
        <v>Night Shift</v>
      </c>
      <c r="K1326" s="49" t="s">
        <v>76</v>
      </c>
      <c r="L1326" s="49" t="str">
        <f>VLOOKUP(Table1[[#This Row],[Psoft No]],[1]Roster!$C$1:$AJ$1369,11,0)</f>
        <v>Monday</v>
      </c>
      <c r="M1326" s="49" t="str">
        <f>VLOOKUP(Table1[[#This Row],[Psoft No]],[1]Roster!$C$1:$AJ$1369,12,0)</f>
        <v>Tuesday</v>
      </c>
      <c r="N1326" s="49" t="s">
        <v>89</v>
      </c>
      <c r="O1326" s="49" t="s">
        <v>37</v>
      </c>
      <c r="P1326" s="49" t="s">
        <v>80</v>
      </c>
      <c r="Q1326" s="49" t="s">
        <v>96</v>
      </c>
      <c r="R1326" s="49" t="s">
        <v>622</v>
      </c>
      <c r="S1326" s="49" t="s">
        <v>623</v>
      </c>
      <c r="T1326" s="126" t="str">
        <f>IF(COUNTIFS('DWD RAW File'!$E:$E,$B1326,'DWD RAW File'!$AF:$AF,$C$1)&gt;0, IF(COUNTIFS('DWD RAW File'!$E:$E,$B1326,'DWD RAW File'!$AF:$AF,$C$1,'DWD RAW File'!$AB:$AB,"Present")&gt;0,"6th Day OT","OFF"), IF(COUNTIFS('DWD RAW File'!$E:$E,$B1326,'DWD RAW File'!$AG:$AG,$C$1)&gt;0, IF(COUNTIFS('DWD RAW File'!$E:$E,$B1326,'DWD RAW File'!$AG:$AG,$C$1,'DWD RAW File'!$AB:$AB,"Present")&gt;0,"7th Day OT","OFF"), IF(COUNTIFS('DWD RAW File'!$E:$E,$B1326,'DWD RAW File'!$AB:$AB,"Present")&gt;0, "P", IF(COUNTIFS('DWD RAW File'!$E:$E,$B1326,'DWD RAW File'!$AB:$AB,"Not Present",'DWD RAW File'!$AK:$AK,"&lt;&gt;")&gt;0, _xlfn.XLOOKUP($B1326,'DWD RAW File'!$E:$E,'DWD RAW File'!$AK:$AK,""), IF(COUNTIFS('DWD RAW File'!$E:$E,$B1326,'DWD RAW File'!$AB:$AB,"Not Present",'DWD RAW File'!$AL:$AL,"&lt;&gt;")&gt;0, _xlfn.XLOOKUP($B1326,'DWD RAW File'!$E:$E,'DWD RAW File'!$AL:$AL,""), "AB")))))</f>
        <v>P</v>
      </c>
      <c r="U1326" s="97"/>
      <c r="V1326" s="51">
        <v>46247</v>
      </c>
      <c r="W1326" s="49" t="s">
        <v>1562</v>
      </c>
      <c r="X1326" s="121" t="str">
        <f>VLOOKUP(Table1[[#This Row],[Psoft No]],[2]Roster_1788384531598!$E$1:$AU$1334,28,0)</f>
        <v>Monday</v>
      </c>
      <c r="Y1326" s="121" t="b">
        <f>Table1[[#This Row],[Column1]]=Table1[[#This Row],[OFF1]]</f>
        <v>1</v>
      </c>
    </row>
    <row r="1327" spans="1:25" ht="13" hidden="1" customHeight="1">
      <c r="A1327" s="11">
        <v>1322</v>
      </c>
      <c r="B1327" s="47">
        <v>206128850</v>
      </c>
      <c r="C1327" s="87" t="s">
        <v>2825</v>
      </c>
      <c r="D1327" s="87" t="s">
        <v>2845</v>
      </c>
      <c r="E1327" s="48" t="s">
        <v>31</v>
      </c>
      <c r="F1327" s="48" t="s">
        <v>74</v>
      </c>
      <c r="G1327" s="11" t="s">
        <v>64</v>
      </c>
      <c r="H1327" s="11" t="s">
        <v>75</v>
      </c>
      <c r="I1327" s="11">
        <v>1299</v>
      </c>
      <c r="J1327" s="49" t="str">
        <f>VLOOKUP(Table1[[#This Row],[Psoft No]],[1]Roster!$C$1:$AJ$1369,9,0)</f>
        <v>Night Shift</v>
      </c>
      <c r="K1327" s="49" t="s">
        <v>76</v>
      </c>
      <c r="L1327" s="49" t="str">
        <f>VLOOKUP(Table1[[#This Row],[Psoft No]],[1]Roster!$C$1:$AJ$1369,11,0)</f>
        <v>Tuesday</v>
      </c>
      <c r="M1327" s="49" t="str">
        <f>VLOOKUP(Table1[[#This Row],[Psoft No]],[1]Roster!$C$1:$AJ$1369,12,0)</f>
        <v>Wednesday</v>
      </c>
      <c r="N1327" s="49" t="s">
        <v>89</v>
      </c>
      <c r="O1327" s="49" t="s">
        <v>37</v>
      </c>
      <c r="P1327" s="49" t="s">
        <v>80</v>
      </c>
      <c r="Q1327" s="49" t="s">
        <v>96</v>
      </c>
      <c r="R1327" s="49" t="s">
        <v>642</v>
      </c>
      <c r="S1327" s="49" t="s">
        <v>1775</v>
      </c>
      <c r="T1327" s="126" t="str">
        <f>IF(COUNTIFS('DWD RAW File'!$E:$E,$B1327,'DWD RAW File'!$AF:$AF,$C$1)&gt;0, IF(COUNTIFS('DWD RAW File'!$E:$E,$B1327,'DWD RAW File'!$AF:$AF,$C$1,'DWD RAW File'!$AB:$AB,"Present")&gt;0,"6th Day OT","OFF"), IF(COUNTIFS('DWD RAW File'!$E:$E,$B1327,'DWD RAW File'!$AG:$AG,$C$1)&gt;0, IF(COUNTIFS('DWD RAW File'!$E:$E,$B1327,'DWD RAW File'!$AG:$AG,$C$1,'DWD RAW File'!$AB:$AB,"Present")&gt;0,"7th Day OT","OFF"), IF(COUNTIFS('DWD RAW File'!$E:$E,$B1327,'DWD RAW File'!$AB:$AB,"Present")&gt;0, "P", IF(COUNTIFS('DWD RAW File'!$E:$E,$B1327,'DWD RAW File'!$AB:$AB,"Not Present",'DWD RAW File'!$AK:$AK,"&lt;&gt;")&gt;0, _xlfn.XLOOKUP($B1327,'DWD RAW File'!$E:$E,'DWD RAW File'!$AK:$AK,""), IF(COUNTIFS('DWD RAW File'!$E:$E,$B1327,'DWD RAW File'!$AB:$AB,"Not Present",'DWD RAW File'!$AL:$AL,"&lt;&gt;")&gt;0, _xlfn.XLOOKUP($B1327,'DWD RAW File'!$E:$E,'DWD RAW File'!$AL:$AL,""), "AB")))))</f>
        <v>OFF</v>
      </c>
      <c r="U1327" s="97"/>
      <c r="V1327" s="51">
        <v>46247</v>
      </c>
      <c r="W1327" s="49" t="s">
        <v>1561</v>
      </c>
      <c r="X1327" s="121" t="str">
        <f>VLOOKUP(Table1[[#This Row],[Psoft No]],[2]Roster_1788384531598!$E$1:$AU$1334,28,0)</f>
        <v>Tuesday</v>
      </c>
      <c r="Y1327" s="121" t="b">
        <f>Table1[[#This Row],[Column1]]=Table1[[#This Row],[OFF1]]</f>
        <v>1</v>
      </c>
    </row>
    <row r="1328" spans="1:25" ht="13" hidden="1" customHeight="1">
      <c r="A1328" s="11">
        <v>1323</v>
      </c>
      <c r="B1328" s="47">
        <v>205853572</v>
      </c>
      <c r="C1328" s="87" t="s">
        <v>2826</v>
      </c>
      <c r="D1328" s="87" t="s">
        <v>2846</v>
      </c>
      <c r="E1328" s="48" t="s">
        <v>31</v>
      </c>
      <c r="F1328" s="48" t="s">
        <v>74</v>
      </c>
      <c r="G1328" s="11" t="s">
        <v>64</v>
      </c>
      <c r="H1328" s="11" t="s">
        <v>75</v>
      </c>
      <c r="I1328" s="11">
        <v>1299</v>
      </c>
      <c r="J1328" s="49" t="str">
        <f>VLOOKUP(Table1[[#This Row],[Psoft No]],[1]Roster!$C$1:$AJ$1369,9,0)</f>
        <v>Night Shift</v>
      </c>
      <c r="K1328" s="49" t="s">
        <v>76</v>
      </c>
      <c r="L1328" s="49" t="str">
        <f>VLOOKUP(Table1[[#This Row],[Psoft No]],[1]Roster!$C$1:$AJ$1369,11,0)</f>
        <v>Wednesday</v>
      </c>
      <c r="M1328" s="49" t="str">
        <f>VLOOKUP(Table1[[#This Row],[Psoft No]],[1]Roster!$C$1:$AJ$1369,12,0)</f>
        <v>Thursday</v>
      </c>
      <c r="N1328" s="49" t="s">
        <v>89</v>
      </c>
      <c r="O1328" s="49" t="s">
        <v>37</v>
      </c>
      <c r="P1328" s="49" t="s">
        <v>80</v>
      </c>
      <c r="Q1328" s="49" t="s">
        <v>96</v>
      </c>
      <c r="R1328" s="49" t="s">
        <v>1055</v>
      </c>
      <c r="S1328" s="49" t="s">
        <v>2651</v>
      </c>
      <c r="T1328" s="126" t="str">
        <f>IF(COUNTIFS('DWD RAW File'!$E:$E,$B1328,'DWD RAW File'!$AF:$AF,$C$1)&gt;0, IF(COUNTIFS('DWD RAW File'!$E:$E,$B1328,'DWD RAW File'!$AF:$AF,$C$1,'DWD RAW File'!$AB:$AB,"Present")&gt;0,"6th Day OT","OFF"), IF(COUNTIFS('DWD RAW File'!$E:$E,$B1328,'DWD RAW File'!$AG:$AG,$C$1)&gt;0, IF(COUNTIFS('DWD RAW File'!$E:$E,$B1328,'DWD RAW File'!$AG:$AG,$C$1,'DWD RAW File'!$AB:$AB,"Present")&gt;0,"7th Day OT","OFF"), IF(COUNTIFS('DWD RAW File'!$E:$E,$B1328,'DWD RAW File'!$AB:$AB,"Present")&gt;0, "P", IF(COUNTIFS('DWD RAW File'!$E:$E,$B1328,'DWD RAW File'!$AB:$AB,"Not Present",'DWD RAW File'!$AK:$AK,"&lt;&gt;")&gt;0, _xlfn.XLOOKUP($B1328,'DWD RAW File'!$E:$E,'DWD RAW File'!$AK:$AK,""), IF(COUNTIFS('DWD RAW File'!$E:$E,$B1328,'DWD RAW File'!$AB:$AB,"Not Present",'DWD RAW File'!$AL:$AL,"&lt;&gt;")&gt;0, _xlfn.XLOOKUP($B1328,'DWD RAW File'!$E:$E,'DWD RAW File'!$AL:$AL,""), "AB")))))</f>
        <v>OFF</v>
      </c>
      <c r="U1328" s="97"/>
      <c r="V1328" s="51">
        <v>46247</v>
      </c>
      <c r="W1328" s="49" t="s">
        <v>1562</v>
      </c>
      <c r="X1328" s="121" t="str">
        <f>VLOOKUP(Table1[[#This Row],[Psoft No]],[2]Roster_1788384531598!$E$1:$AU$1334,28,0)</f>
        <v>Wednesday</v>
      </c>
      <c r="Y1328" s="121" t="b">
        <f>Table1[[#This Row],[Column1]]=Table1[[#This Row],[OFF1]]</f>
        <v>1</v>
      </c>
    </row>
    <row r="1329" spans="1:25" ht="13" hidden="1" customHeight="1">
      <c r="A1329" s="11">
        <v>1324</v>
      </c>
      <c r="B1329" s="47">
        <v>205271087</v>
      </c>
      <c r="C1329" s="87" t="s">
        <v>2827</v>
      </c>
      <c r="D1329" s="87" t="s">
        <v>2847</v>
      </c>
      <c r="E1329" s="48" t="s">
        <v>31</v>
      </c>
      <c r="F1329" s="48" t="s">
        <v>74</v>
      </c>
      <c r="G1329" s="11" t="s">
        <v>64</v>
      </c>
      <c r="H1329" s="11" t="s">
        <v>75</v>
      </c>
      <c r="I1329" s="11">
        <v>1299</v>
      </c>
      <c r="J1329" s="49" t="str">
        <f>VLOOKUP(Table1[[#This Row],[Psoft No]],[1]Roster!$C$1:$AJ$1369,9,0)</f>
        <v>Night Shift</v>
      </c>
      <c r="K1329" s="49" t="s">
        <v>76</v>
      </c>
      <c r="L1329" s="49" t="str">
        <f>VLOOKUP(Table1[[#This Row],[Psoft No]],[1]Roster!$C$1:$AJ$1369,11,0)</f>
        <v>Thursday</v>
      </c>
      <c r="M1329" s="49" t="str">
        <f>VLOOKUP(Table1[[#This Row],[Psoft No]],[1]Roster!$C$1:$AJ$1369,12,0)</f>
        <v>Friday</v>
      </c>
      <c r="N1329" s="49" t="s">
        <v>89</v>
      </c>
      <c r="O1329" s="49" t="s">
        <v>37</v>
      </c>
      <c r="P1329" s="49" t="s">
        <v>80</v>
      </c>
      <c r="Q1329" s="49" t="s">
        <v>96</v>
      </c>
      <c r="R1329" s="49" t="s">
        <v>626</v>
      </c>
      <c r="S1329" s="49" t="s">
        <v>627</v>
      </c>
      <c r="T1329" s="126" t="str">
        <f>IF(COUNTIFS('DWD RAW File'!$E:$E,$B1329,'DWD RAW File'!$AF:$AF,$C$1)&gt;0, IF(COUNTIFS('DWD RAW File'!$E:$E,$B1329,'DWD RAW File'!$AF:$AF,$C$1,'DWD RAW File'!$AB:$AB,"Present")&gt;0,"6th Day OT","OFF"), IF(COUNTIFS('DWD RAW File'!$E:$E,$B1329,'DWD RAW File'!$AG:$AG,$C$1)&gt;0, IF(COUNTIFS('DWD RAW File'!$E:$E,$B1329,'DWD RAW File'!$AG:$AG,$C$1,'DWD RAW File'!$AB:$AB,"Present")&gt;0,"7th Day OT","OFF"), IF(COUNTIFS('DWD RAW File'!$E:$E,$B1329,'DWD RAW File'!$AB:$AB,"Present")&gt;0, "P", IF(COUNTIFS('DWD RAW File'!$E:$E,$B1329,'DWD RAW File'!$AB:$AB,"Not Present",'DWD RAW File'!$AK:$AK,"&lt;&gt;")&gt;0, _xlfn.XLOOKUP($B1329,'DWD RAW File'!$E:$E,'DWD RAW File'!$AK:$AK,""), IF(COUNTIFS('DWD RAW File'!$E:$E,$B1329,'DWD RAW File'!$AB:$AB,"Not Present",'DWD RAW File'!$AL:$AL,"&lt;&gt;")&gt;0, _xlfn.XLOOKUP($B1329,'DWD RAW File'!$E:$E,'DWD RAW File'!$AL:$AL,""), "AB")))))</f>
        <v>P</v>
      </c>
      <c r="U1329" s="97"/>
      <c r="V1329" s="51">
        <v>46247</v>
      </c>
      <c r="W1329" s="49" t="s">
        <v>1562</v>
      </c>
      <c r="X1329" s="121" t="str">
        <f>VLOOKUP(Table1[[#This Row],[Psoft No]],[2]Roster_1788384531598!$E$1:$AU$1334,28,0)</f>
        <v>Thursday</v>
      </c>
      <c r="Y1329" s="121" t="b">
        <f>Table1[[#This Row],[Column1]]=Table1[[#This Row],[OFF1]]</f>
        <v>1</v>
      </c>
    </row>
    <row r="1330" spans="1:25" ht="13" hidden="1" customHeight="1">
      <c r="A1330" s="11">
        <v>1325</v>
      </c>
      <c r="B1330" s="47">
        <v>206890214</v>
      </c>
      <c r="C1330" s="87" t="s">
        <v>2828</v>
      </c>
      <c r="D1330" s="87" t="s">
        <v>2848</v>
      </c>
      <c r="E1330" s="48" t="s">
        <v>31</v>
      </c>
      <c r="F1330" s="48" t="s">
        <v>74</v>
      </c>
      <c r="G1330" s="11" t="s">
        <v>64</v>
      </c>
      <c r="H1330" s="11" t="s">
        <v>75</v>
      </c>
      <c r="I1330" s="11">
        <v>1299</v>
      </c>
      <c r="J1330" s="49" t="str">
        <f>VLOOKUP(Table1[[#This Row],[Psoft No]],[1]Roster!$C$1:$AJ$1369,9,0)</f>
        <v>Night Shift</v>
      </c>
      <c r="K1330" s="49" t="s">
        <v>76</v>
      </c>
      <c r="L1330" s="49" t="str">
        <f>VLOOKUP(Table1[[#This Row],[Psoft No]],[1]Roster!$C$1:$AJ$1369,11,0)</f>
        <v>Saturday</v>
      </c>
      <c r="M1330" s="49" t="str">
        <f>VLOOKUP(Table1[[#This Row],[Psoft No]],[1]Roster!$C$1:$AJ$1369,12,0)</f>
        <v>Sunday</v>
      </c>
      <c r="N1330" s="49" t="s">
        <v>89</v>
      </c>
      <c r="O1330" s="49" t="s">
        <v>37</v>
      </c>
      <c r="P1330" s="49" t="s">
        <v>80</v>
      </c>
      <c r="Q1330" s="49" t="s">
        <v>96</v>
      </c>
      <c r="R1330" s="49" t="s">
        <v>642</v>
      </c>
      <c r="S1330" s="49" t="s">
        <v>1775</v>
      </c>
      <c r="T1330" s="126" t="str">
        <f>IF(COUNTIFS('DWD RAW File'!$E:$E,$B1330,'DWD RAW File'!$AF:$AF,$C$1)&gt;0, IF(COUNTIFS('DWD RAW File'!$E:$E,$B1330,'DWD RAW File'!$AF:$AF,$C$1,'DWD RAW File'!$AB:$AB,"Present")&gt;0,"6th Day OT","OFF"), IF(COUNTIFS('DWD RAW File'!$E:$E,$B1330,'DWD RAW File'!$AG:$AG,$C$1)&gt;0, IF(COUNTIFS('DWD RAW File'!$E:$E,$B1330,'DWD RAW File'!$AG:$AG,$C$1,'DWD RAW File'!$AB:$AB,"Present")&gt;0,"7th Day OT","OFF"), IF(COUNTIFS('DWD RAW File'!$E:$E,$B1330,'DWD RAW File'!$AB:$AB,"Present")&gt;0, "P", IF(COUNTIFS('DWD RAW File'!$E:$E,$B1330,'DWD RAW File'!$AB:$AB,"Not Present",'DWD RAW File'!$AK:$AK,"&lt;&gt;")&gt;0, _xlfn.XLOOKUP($B1330,'DWD RAW File'!$E:$E,'DWD RAW File'!$AK:$AK,""), IF(COUNTIFS('DWD RAW File'!$E:$E,$B1330,'DWD RAW File'!$AB:$AB,"Not Present",'DWD RAW File'!$AL:$AL,"&lt;&gt;")&gt;0, _xlfn.XLOOKUP($B1330,'DWD RAW File'!$E:$E,'DWD RAW File'!$AL:$AL,""), "AB")))))</f>
        <v>P</v>
      </c>
      <c r="U1330" s="97"/>
      <c r="V1330" s="51">
        <v>46247</v>
      </c>
      <c r="W1330" s="49" t="s">
        <v>1562</v>
      </c>
      <c r="X1330" s="121" t="str">
        <f>VLOOKUP(Table1[[#This Row],[Psoft No]],[2]Roster_1788384531598!$E$1:$AU$1334,28,0)</f>
        <v>Saturday</v>
      </c>
      <c r="Y1330" s="121" t="b">
        <f>Table1[[#This Row],[Column1]]=Table1[[#This Row],[OFF1]]</f>
        <v>1</v>
      </c>
    </row>
    <row r="1331" spans="1:25" ht="13" hidden="1" customHeight="1">
      <c r="A1331" s="11">
        <v>1326</v>
      </c>
      <c r="B1331" s="47">
        <v>206192238</v>
      </c>
      <c r="C1331" s="87" t="s">
        <v>2829</v>
      </c>
      <c r="D1331" s="87" t="s">
        <v>2849</v>
      </c>
      <c r="E1331" s="48" t="s">
        <v>31</v>
      </c>
      <c r="F1331" s="48" t="s">
        <v>74</v>
      </c>
      <c r="G1331" s="11" t="s">
        <v>64</v>
      </c>
      <c r="H1331" s="11" t="s">
        <v>75</v>
      </c>
      <c r="I1331" s="11">
        <v>1299</v>
      </c>
      <c r="J1331" s="49" t="str">
        <f>VLOOKUP(Table1[[#This Row],[Psoft No]],[1]Roster!$C$1:$AJ$1369,9,0)</f>
        <v>Night Shift</v>
      </c>
      <c r="K1331" s="49" t="s">
        <v>76</v>
      </c>
      <c r="L1331" s="49" t="str">
        <f>VLOOKUP(Table1[[#This Row],[Psoft No]],[1]Roster!$C$1:$AJ$1369,11,0)</f>
        <v>Saturday</v>
      </c>
      <c r="M1331" s="49" t="str">
        <f>VLOOKUP(Table1[[#This Row],[Psoft No]],[1]Roster!$C$1:$AJ$1369,12,0)</f>
        <v>Sunday</v>
      </c>
      <c r="N1331" s="49" t="s">
        <v>89</v>
      </c>
      <c r="O1331" s="49" t="s">
        <v>37</v>
      </c>
      <c r="P1331" s="49" t="s">
        <v>80</v>
      </c>
      <c r="Q1331" s="49" t="s">
        <v>96</v>
      </c>
      <c r="R1331" s="49" t="s">
        <v>2773</v>
      </c>
      <c r="S1331" s="49" t="s">
        <v>2774</v>
      </c>
      <c r="T1331" s="126" t="str">
        <f>IF(COUNTIFS('DWD RAW File'!$E:$E,$B1331,'DWD RAW File'!$AF:$AF,$C$1)&gt;0, IF(COUNTIFS('DWD RAW File'!$E:$E,$B1331,'DWD RAW File'!$AF:$AF,$C$1,'DWD RAW File'!$AB:$AB,"Present")&gt;0,"6th Day OT","OFF"), IF(COUNTIFS('DWD RAW File'!$E:$E,$B1331,'DWD RAW File'!$AG:$AG,$C$1)&gt;0, IF(COUNTIFS('DWD RAW File'!$E:$E,$B1331,'DWD RAW File'!$AG:$AG,$C$1,'DWD RAW File'!$AB:$AB,"Present")&gt;0,"7th Day OT","OFF"), IF(COUNTIFS('DWD RAW File'!$E:$E,$B1331,'DWD RAW File'!$AB:$AB,"Present")&gt;0, "P", IF(COUNTIFS('DWD RAW File'!$E:$E,$B1331,'DWD RAW File'!$AB:$AB,"Not Present",'DWD RAW File'!$AK:$AK,"&lt;&gt;")&gt;0, _xlfn.XLOOKUP($B1331,'DWD RAW File'!$E:$E,'DWD RAW File'!$AK:$AK,""), IF(COUNTIFS('DWD RAW File'!$E:$E,$B1331,'DWD RAW File'!$AB:$AB,"Not Present",'DWD RAW File'!$AL:$AL,"&lt;&gt;")&gt;0, _xlfn.XLOOKUP($B1331,'DWD RAW File'!$E:$E,'DWD RAW File'!$AL:$AL,""), "AB")))))</f>
        <v>P</v>
      </c>
      <c r="U1331" s="97"/>
      <c r="V1331" s="51">
        <v>46247</v>
      </c>
      <c r="W1331" s="49" t="s">
        <v>1563</v>
      </c>
      <c r="X1331" s="121" t="str">
        <f>VLOOKUP(Table1[[#This Row],[Psoft No]],[2]Roster_1788384531598!$E$1:$AU$1334,28,0)</f>
        <v>Saturday</v>
      </c>
      <c r="Y1331" s="121" t="b">
        <f>Table1[[#This Row],[Column1]]=Table1[[#This Row],[OFF1]]</f>
        <v>1</v>
      </c>
    </row>
    <row r="1332" spans="1:25" ht="13" hidden="1" customHeight="1">
      <c r="A1332" s="11">
        <v>1327</v>
      </c>
      <c r="B1332" s="47">
        <v>205853574</v>
      </c>
      <c r="C1332" s="87" t="s">
        <v>2830</v>
      </c>
      <c r="D1332" s="87" t="s">
        <v>2836</v>
      </c>
      <c r="E1332" s="48" t="s">
        <v>31</v>
      </c>
      <c r="F1332" s="48" t="s">
        <v>74</v>
      </c>
      <c r="G1332" s="11" t="s">
        <v>64</v>
      </c>
      <c r="H1332" s="11" t="s">
        <v>75</v>
      </c>
      <c r="I1332" s="11">
        <v>1299</v>
      </c>
      <c r="J1332" s="49" t="str">
        <f>VLOOKUP(Table1[[#This Row],[Psoft No]],[1]Roster!$C$1:$AJ$1369,9,0)</f>
        <v>Night Shift</v>
      </c>
      <c r="K1332" s="49" t="s">
        <v>76</v>
      </c>
      <c r="L1332" s="49" t="str">
        <f>VLOOKUP(Table1[[#This Row],[Psoft No]],[1]Roster!$C$1:$AJ$1369,11,0)</f>
        <v>Sunday</v>
      </c>
      <c r="M1332" s="49" t="str">
        <f>VLOOKUP(Table1[[#This Row],[Psoft No]],[1]Roster!$C$1:$AJ$1369,12,0)</f>
        <v>Monday</v>
      </c>
      <c r="N1332" s="49" t="s">
        <v>79</v>
      </c>
      <c r="O1332" s="49" t="s">
        <v>37</v>
      </c>
      <c r="P1332" s="49" t="s">
        <v>80</v>
      </c>
      <c r="Q1332" s="49" t="s">
        <v>96</v>
      </c>
      <c r="R1332" s="49" t="s">
        <v>1055</v>
      </c>
      <c r="S1332" s="49" t="s">
        <v>2651</v>
      </c>
      <c r="T1332" s="126" t="str">
        <f>IF(COUNTIFS('DWD RAW File'!$E:$E,$B1332,'DWD RAW File'!$AF:$AF,$C$1)&gt;0, IF(COUNTIFS('DWD RAW File'!$E:$E,$B1332,'DWD RAW File'!$AF:$AF,$C$1,'DWD RAW File'!$AB:$AB,"Present")&gt;0,"6th Day OT","OFF"), IF(COUNTIFS('DWD RAW File'!$E:$E,$B1332,'DWD RAW File'!$AG:$AG,$C$1)&gt;0, IF(COUNTIFS('DWD RAW File'!$E:$E,$B1332,'DWD RAW File'!$AG:$AG,$C$1,'DWD RAW File'!$AB:$AB,"Present")&gt;0,"7th Day OT","OFF"), IF(COUNTIFS('DWD RAW File'!$E:$E,$B1332,'DWD RAW File'!$AB:$AB,"Present")&gt;0, "P", IF(COUNTIFS('DWD RAW File'!$E:$E,$B1332,'DWD RAW File'!$AB:$AB,"Not Present",'DWD RAW File'!$AK:$AK,"&lt;&gt;")&gt;0, _xlfn.XLOOKUP($B1332,'DWD RAW File'!$E:$E,'DWD RAW File'!$AK:$AK,""), IF(COUNTIFS('DWD RAW File'!$E:$E,$B1332,'DWD RAW File'!$AB:$AB,"Not Present",'DWD RAW File'!$AL:$AL,"&lt;&gt;")&gt;0, _xlfn.XLOOKUP($B1332,'DWD RAW File'!$E:$E,'DWD RAW File'!$AL:$AL,""), "AB")))))</f>
        <v>P</v>
      </c>
      <c r="U1332" s="97"/>
      <c r="V1332" s="51">
        <v>46247</v>
      </c>
      <c r="W1332" s="49" t="s">
        <v>1562</v>
      </c>
      <c r="X1332" s="121" t="str">
        <f>VLOOKUP(Table1[[#This Row],[Psoft No]],[2]Roster_1788384531598!$E$1:$AU$1334,28,0)</f>
        <v>Sunday</v>
      </c>
      <c r="Y1332" s="121" t="b">
        <f>Table1[[#This Row],[Column1]]=Table1[[#This Row],[OFF1]]</f>
        <v>1</v>
      </c>
    </row>
    <row r="1333" spans="1:25" ht="13" hidden="1" customHeight="1">
      <c r="A1333" s="11">
        <v>1328</v>
      </c>
      <c r="B1333" s="11">
        <v>205281151</v>
      </c>
      <c r="C1333" s="87" t="s">
        <v>2850</v>
      </c>
      <c r="D1333" s="11" t="s">
        <v>2889</v>
      </c>
      <c r="E1333" s="11" t="s">
        <v>31</v>
      </c>
      <c r="F1333" s="11" t="s">
        <v>74</v>
      </c>
      <c r="G1333" s="11" t="s">
        <v>64</v>
      </c>
      <c r="H1333" s="11" t="s">
        <v>75</v>
      </c>
      <c r="I1333" s="11">
        <v>1299</v>
      </c>
      <c r="J1333" s="49" t="str">
        <f>VLOOKUP(Table1[[#This Row],[Psoft No]],[1]Roster!$C$1:$AJ$1369,9,0)</f>
        <v>Night Shift</v>
      </c>
      <c r="K1333" s="11" t="s">
        <v>76</v>
      </c>
      <c r="L1333" s="49" t="str">
        <f>VLOOKUP(Table1[[#This Row],[Psoft No]],[1]Roster!$C$1:$AJ$1369,11,0)</f>
        <v>Monday</v>
      </c>
      <c r="M1333" s="49" t="str">
        <f>VLOOKUP(Table1[[#This Row],[Psoft No]],[1]Roster!$C$1:$AJ$1369,12,0)</f>
        <v>Tuesday</v>
      </c>
      <c r="N1333" s="11" t="s">
        <v>89</v>
      </c>
      <c r="O1333" s="11" t="s">
        <v>37</v>
      </c>
      <c r="P1333" s="11" t="s">
        <v>80</v>
      </c>
      <c r="Q1333" s="11" t="s">
        <v>96</v>
      </c>
      <c r="R1333" s="11" t="s">
        <v>626</v>
      </c>
      <c r="S1333" s="11" t="s">
        <v>627</v>
      </c>
      <c r="T1333" s="126" t="str">
        <f>IF(COUNTIFS('DWD RAW File'!$E:$E,$B1333,'DWD RAW File'!$AF:$AF,$C$1)&gt;0, IF(COUNTIFS('DWD RAW File'!$E:$E,$B1333,'DWD RAW File'!$AF:$AF,$C$1,'DWD RAW File'!$AB:$AB,"Present")&gt;0,"6th Day OT","OFF"), IF(COUNTIFS('DWD RAW File'!$E:$E,$B1333,'DWD RAW File'!$AG:$AG,$C$1)&gt;0, IF(COUNTIFS('DWD RAW File'!$E:$E,$B1333,'DWD RAW File'!$AG:$AG,$C$1,'DWD RAW File'!$AB:$AB,"Present")&gt;0,"7th Day OT","OFF"), IF(COUNTIFS('DWD RAW File'!$E:$E,$B1333,'DWD RAW File'!$AB:$AB,"Present")&gt;0, "P", IF(COUNTIFS('DWD RAW File'!$E:$E,$B1333,'DWD RAW File'!$AB:$AB,"Not Present",'DWD RAW File'!$AK:$AK,"&lt;&gt;")&gt;0, _xlfn.XLOOKUP($B1333,'DWD RAW File'!$E:$E,'DWD RAW File'!$AK:$AK,""), IF(COUNTIFS('DWD RAW File'!$E:$E,$B1333,'DWD RAW File'!$AB:$AB,"Not Present",'DWD RAW File'!$AL:$AL,"&lt;&gt;")&gt;0, _xlfn.XLOOKUP($B1333,'DWD RAW File'!$E:$E,'DWD RAW File'!$AL:$AL,""), "AB")))))</f>
        <v>P</v>
      </c>
      <c r="U1333" s="97"/>
      <c r="V1333" s="51">
        <v>46252</v>
      </c>
      <c r="W1333" s="49" t="s">
        <v>1562</v>
      </c>
      <c r="X1333" s="121" t="str">
        <f>VLOOKUP(Table1[[#This Row],[Psoft No]],[2]Roster_1788384531598!$E$1:$AU$1334,28,0)</f>
        <v>Monday</v>
      </c>
      <c r="Y1333" s="121" t="b">
        <f>Table1[[#This Row],[Column1]]=Table1[[#This Row],[OFF1]]</f>
        <v>1</v>
      </c>
    </row>
    <row r="1334" spans="1:25" ht="13" hidden="1" customHeight="1">
      <c r="A1334" s="11">
        <v>1329</v>
      </c>
      <c r="B1334" s="11">
        <v>206897551</v>
      </c>
      <c r="C1334" s="87" t="s">
        <v>2851</v>
      </c>
      <c r="D1334" s="11" t="s">
        <v>2890</v>
      </c>
      <c r="E1334" s="11" t="s">
        <v>31</v>
      </c>
      <c r="F1334" s="11" t="s">
        <v>74</v>
      </c>
      <c r="G1334" s="11" t="s">
        <v>64</v>
      </c>
      <c r="H1334" s="11" t="s">
        <v>75</v>
      </c>
      <c r="I1334" s="11">
        <v>1299</v>
      </c>
      <c r="J1334" s="49" t="str">
        <f>VLOOKUP(Table1[[#This Row],[Psoft No]],[1]Roster!$C$1:$AJ$1369,9,0)</f>
        <v>Night Shift</v>
      </c>
      <c r="K1334" s="11" t="s">
        <v>76</v>
      </c>
      <c r="L1334" s="49" t="str">
        <f>VLOOKUP(Table1[[#This Row],[Psoft No]],[1]Roster!$C$1:$AJ$1369,11,0)</f>
        <v>Tuesday</v>
      </c>
      <c r="M1334" s="49" t="str">
        <f>VLOOKUP(Table1[[#This Row],[Psoft No]],[1]Roster!$C$1:$AJ$1369,12,0)</f>
        <v>Wednesday</v>
      </c>
      <c r="N1334" s="49" t="s">
        <v>79</v>
      </c>
      <c r="O1334" s="11" t="s">
        <v>37</v>
      </c>
      <c r="P1334" s="11" t="s">
        <v>80</v>
      </c>
      <c r="Q1334" s="11" t="s">
        <v>81</v>
      </c>
      <c r="R1334" s="11" t="s">
        <v>622</v>
      </c>
      <c r="S1334" s="11" t="s">
        <v>623</v>
      </c>
      <c r="T1334" s="126" t="str">
        <f>IF(COUNTIFS('DWD RAW File'!$E:$E,$B1334,'DWD RAW File'!$AF:$AF,$C$1)&gt;0, IF(COUNTIFS('DWD RAW File'!$E:$E,$B1334,'DWD RAW File'!$AF:$AF,$C$1,'DWD RAW File'!$AB:$AB,"Present")&gt;0,"6th Day OT","OFF"), IF(COUNTIFS('DWD RAW File'!$E:$E,$B1334,'DWD RAW File'!$AG:$AG,$C$1)&gt;0, IF(COUNTIFS('DWD RAW File'!$E:$E,$B1334,'DWD RAW File'!$AG:$AG,$C$1,'DWD RAW File'!$AB:$AB,"Present")&gt;0,"7th Day OT","OFF"), IF(COUNTIFS('DWD RAW File'!$E:$E,$B1334,'DWD RAW File'!$AB:$AB,"Present")&gt;0, "P", IF(COUNTIFS('DWD RAW File'!$E:$E,$B1334,'DWD RAW File'!$AB:$AB,"Not Present",'DWD RAW File'!$AK:$AK,"&lt;&gt;")&gt;0, _xlfn.XLOOKUP($B1334,'DWD RAW File'!$E:$E,'DWD RAW File'!$AK:$AK,""), IF(COUNTIFS('DWD RAW File'!$E:$E,$B1334,'DWD RAW File'!$AB:$AB,"Not Present",'DWD RAW File'!$AL:$AL,"&lt;&gt;")&gt;0, _xlfn.XLOOKUP($B1334,'DWD RAW File'!$E:$E,'DWD RAW File'!$AL:$AL,""), "AB")))))</f>
        <v>OFF</v>
      </c>
      <c r="U1334" s="97"/>
      <c r="V1334" s="51">
        <v>46252</v>
      </c>
      <c r="W1334" s="49" t="s">
        <v>1563</v>
      </c>
      <c r="X1334" s="121" t="str">
        <f>VLOOKUP(Table1[[#This Row],[Psoft No]],[2]Roster_1788384531598!$E$1:$AU$1334,28,0)</f>
        <v>Tuesday</v>
      </c>
      <c r="Y1334" s="121" t="b">
        <f>Table1[[#This Row],[Column1]]=Table1[[#This Row],[OFF1]]</f>
        <v>1</v>
      </c>
    </row>
    <row r="1335" spans="1:25" ht="13" hidden="1" customHeight="1">
      <c r="A1335" s="11">
        <v>1330</v>
      </c>
      <c r="B1335" s="11">
        <v>205276302</v>
      </c>
      <c r="C1335" s="87" t="s">
        <v>2852</v>
      </c>
      <c r="D1335" s="11" t="s">
        <v>2891</v>
      </c>
      <c r="E1335" s="11" t="s">
        <v>31</v>
      </c>
      <c r="F1335" s="11" t="s">
        <v>74</v>
      </c>
      <c r="G1335" s="11" t="s">
        <v>64</v>
      </c>
      <c r="H1335" s="11" t="s">
        <v>75</v>
      </c>
      <c r="I1335" s="11">
        <v>1299</v>
      </c>
      <c r="J1335" s="49" t="str">
        <f>VLOOKUP(Table1[[#This Row],[Psoft No]],[1]Roster!$C$1:$AJ$1369,9,0)</f>
        <v>Night Shift</v>
      </c>
      <c r="K1335" s="11" t="s">
        <v>76</v>
      </c>
      <c r="L1335" s="49" t="str">
        <f>VLOOKUP(Table1[[#This Row],[Psoft No]],[1]Roster!$C$1:$AJ$1369,11,0)</f>
        <v>Wednesday</v>
      </c>
      <c r="M1335" s="49" t="str">
        <f>VLOOKUP(Table1[[#This Row],[Psoft No]],[1]Roster!$C$1:$AJ$1369,12,0)</f>
        <v>Thursday</v>
      </c>
      <c r="N1335" s="11" t="s">
        <v>89</v>
      </c>
      <c r="O1335" s="11" t="s">
        <v>37</v>
      </c>
      <c r="P1335" s="11" t="s">
        <v>80</v>
      </c>
      <c r="Q1335" s="11" t="s">
        <v>96</v>
      </c>
      <c r="R1335" s="11" t="s">
        <v>626</v>
      </c>
      <c r="S1335" s="11" t="s">
        <v>627</v>
      </c>
      <c r="T1335" s="126" t="str">
        <f>IF(COUNTIFS('DWD RAW File'!$E:$E,$B1335,'DWD RAW File'!$AF:$AF,$C$1)&gt;0, IF(COUNTIFS('DWD RAW File'!$E:$E,$B1335,'DWD RAW File'!$AF:$AF,$C$1,'DWD RAW File'!$AB:$AB,"Present")&gt;0,"6th Day OT","OFF"), IF(COUNTIFS('DWD RAW File'!$E:$E,$B1335,'DWD RAW File'!$AG:$AG,$C$1)&gt;0, IF(COUNTIFS('DWD RAW File'!$E:$E,$B1335,'DWD RAW File'!$AG:$AG,$C$1,'DWD RAW File'!$AB:$AB,"Present")&gt;0,"7th Day OT","OFF"), IF(COUNTIFS('DWD RAW File'!$E:$E,$B1335,'DWD RAW File'!$AB:$AB,"Present")&gt;0, "P", IF(COUNTIFS('DWD RAW File'!$E:$E,$B1335,'DWD RAW File'!$AB:$AB,"Not Present",'DWD RAW File'!$AK:$AK,"&lt;&gt;")&gt;0, _xlfn.XLOOKUP($B1335,'DWD RAW File'!$E:$E,'DWD RAW File'!$AK:$AK,""), IF(COUNTIFS('DWD RAW File'!$E:$E,$B1335,'DWD RAW File'!$AB:$AB,"Not Present",'DWD RAW File'!$AL:$AL,"&lt;&gt;")&gt;0, _xlfn.XLOOKUP($B1335,'DWD RAW File'!$E:$E,'DWD RAW File'!$AL:$AL,""), "AB")))))</f>
        <v>OFF</v>
      </c>
      <c r="U1335" s="97"/>
      <c r="V1335" s="51">
        <v>46252</v>
      </c>
      <c r="W1335" s="49" t="s">
        <v>1562</v>
      </c>
      <c r="X1335" s="121" t="str">
        <f>VLOOKUP(Table1[[#This Row],[Psoft No]],[2]Roster_1788384531598!$E$1:$AU$1334,28,0)</f>
        <v>Wednesday</v>
      </c>
      <c r="Y1335" s="121" t="b">
        <f>Table1[[#This Row],[Column1]]=Table1[[#This Row],[OFF1]]</f>
        <v>1</v>
      </c>
    </row>
    <row r="1336" spans="1:25" ht="13" hidden="1" customHeight="1">
      <c r="A1336" s="11">
        <v>1331</v>
      </c>
      <c r="B1336" s="11">
        <v>206897556</v>
      </c>
      <c r="C1336" s="87" t="s">
        <v>2853</v>
      </c>
      <c r="D1336" s="11" t="s">
        <v>2892</v>
      </c>
      <c r="E1336" s="11" t="s">
        <v>31</v>
      </c>
      <c r="F1336" s="11" t="s">
        <v>74</v>
      </c>
      <c r="G1336" s="11" t="s">
        <v>64</v>
      </c>
      <c r="H1336" s="11" t="s">
        <v>75</v>
      </c>
      <c r="I1336" s="11">
        <v>1299</v>
      </c>
      <c r="J1336" s="49" t="str">
        <f>VLOOKUP(Table1[[#This Row],[Psoft No]],[1]Roster!$C$1:$AJ$1369,9,0)</f>
        <v>Night Shift</v>
      </c>
      <c r="K1336" s="11" t="s">
        <v>76</v>
      </c>
      <c r="L1336" s="49" t="str">
        <f>VLOOKUP(Table1[[#This Row],[Psoft No]],[1]Roster!$C$1:$AJ$1369,11,0)</f>
        <v>Sunday</v>
      </c>
      <c r="M1336" s="49" t="str">
        <f>VLOOKUP(Table1[[#This Row],[Psoft No]],[1]Roster!$C$1:$AJ$1369,12,0)</f>
        <v>Monday</v>
      </c>
      <c r="N1336" s="49" t="s">
        <v>79</v>
      </c>
      <c r="O1336" s="11" t="s">
        <v>37</v>
      </c>
      <c r="P1336" s="11" t="s">
        <v>80</v>
      </c>
      <c r="Q1336" s="11" t="s">
        <v>81</v>
      </c>
      <c r="R1336" s="11" t="s">
        <v>622</v>
      </c>
      <c r="S1336" s="11" t="s">
        <v>623</v>
      </c>
      <c r="T1336" s="126" t="s">
        <v>7</v>
      </c>
      <c r="U1336" s="97"/>
      <c r="V1336" s="51">
        <v>46252</v>
      </c>
      <c r="W1336" s="49" t="s">
        <v>1562</v>
      </c>
      <c r="X1336" s="121" t="str">
        <f>VLOOKUP(Table1[[#This Row],[Psoft No]],[2]Roster_1788384531598!$E$1:$AU$1334,28,0)</f>
        <v>Sunday</v>
      </c>
      <c r="Y1336" s="121" t="b">
        <f>Table1[[#This Row],[Column1]]=Table1[[#This Row],[OFF1]]</f>
        <v>1</v>
      </c>
    </row>
    <row r="1337" spans="1:25" ht="13" hidden="1" customHeight="1">
      <c r="A1337" s="11">
        <v>1332</v>
      </c>
      <c r="B1337" s="11">
        <v>206128580</v>
      </c>
      <c r="C1337" s="87" t="s">
        <v>2854</v>
      </c>
      <c r="D1337" s="11" t="s">
        <v>2893</v>
      </c>
      <c r="E1337" s="11" t="s">
        <v>31</v>
      </c>
      <c r="F1337" s="11" t="s">
        <v>74</v>
      </c>
      <c r="G1337" s="11" t="s">
        <v>64</v>
      </c>
      <c r="H1337" s="11" t="s">
        <v>75</v>
      </c>
      <c r="I1337" s="11">
        <v>1299</v>
      </c>
      <c r="J1337" s="49" t="str">
        <f>VLOOKUP(Table1[[#This Row],[Psoft No]],[1]Roster!$C$1:$AJ$1369,9,0)</f>
        <v>Night Shift</v>
      </c>
      <c r="K1337" s="11" t="s">
        <v>76</v>
      </c>
      <c r="L1337" s="49" t="str">
        <f>VLOOKUP(Table1[[#This Row],[Psoft No]],[1]Roster!$C$1:$AJ$1369,11,0)</f>
        <v>Monday</v>
      </c>
      <c r="M1337" s="49" t="str">
        <f>VLOOKUP(Table1[[#This Row],[Psoft No]],[1]Roster!$C$1:$AJ$1369,12,0)</f>
        <v>Tuesday</v>
      </c>
      <c r="N1337" s="11" t="s">
        <v>89</v>
      </c>
      <c r="O1337" s="11" t="s">
        <v>37</v>
      </c>
      <c r="P1337" s="11" t="s">
        <v>80</v>
      </c>
      <c r="Q1337" s="11" t="s">
        <v>96</v>
      </c>
      <c r="R1337" s="11" t="s">
        <v>626</v>
      </c>
      <c r="S1337" s="11" t="s">
        <v>627</v>
      </c>
      <c r="T1337" s="126" t="str">
        <f>IF(COUNTIFS('DWD RAW File'!$E:$E,$B1337,'DWD RAW File'!$AF:$AF,$C$1)&gt;0, IF(COUNTIFS('DWD RAW File'!$E:$E,$B1337,'DWD RAW File'!$AF:$AF,$C$1,'DWD RAW File'!$AB:$AB,"Present")&gt;0,"6th Day OT","OFF"), IF(COUNTIFS('DWD RAW File'!$E:$E,$B1337,'DWD RAW File'!$AG:$AG,$C$1)&gt;0, IF(COUNTIFS('DWD RAW File'!$E:$E,$B1337,'DWD RAW File'!$AG:$AG,$C$1,'DWD RAW File'!$AB:$AB,"Present")&gt;0,"7th Day OT","OFF"), IF(COUNTIFS('DWD RAW File'!$E:$E,$B1337,'DWD RAW File'!$AB:$AB,"Present")&gt;0, "P", IF(COUNTIFS('DWD RAW File'!$E:$E,$B1337,'DWD RAW File'!$AB:$AB,"Not Present",'DWD RAW File'!$AK:$AK,"&lt;&gt;")&gt;0, _xlfn.XLOOKUP($B1337,'DWD RAW File'!$E:$E,'DWD RAW File'!$AK:$AK,""), IF(COUNTIFS('DWD RAW File'!$E:$E,$B1337,'DWD RAW File'!$AB:$AB,"Not Present",'DWD RAW File'!$AL:$AL,"&lt;&gt;")&gt;0, _xlfn.XLOOKUP($B1337,'DWD RAW File'!$E:$E,'DWD RAW File'!$AL:$AL,""), "AB")))))</f>
        <v>P</v>
      </c>
      <c r="U1337" s="97"/>
      <c r="V1337" s="51">
        <v>46252</v>
      </c>
      <c r="W1337" s="49" t="s">
        <v>1561</v>
      </c>
      <c r="X1337" s="121" t="str">
        <f>VLOOKUP(Table1[[#This Row],[Psoft No]],[2]Roster_1788384531598!$E$1:$AU$1334,28,0)</f>
        <v>Monday</v>
      </c>
      <c r="Y1337" s="121" t="b">
        <f>Table1[[#This Row],[Column1]]=Table1[[#This Row],[OFF1]]</f>
        <v>1</v>
      </c>
    </row>
    <row r="1338" spans="1:25" ht="13" hidden="1" customHeight="1">
      <c r="A1338" s="11">
        <v>1333</v>
      </c>
      <c r="B1338" s="11">
        <v>205854276</v>
      </c>
      <c r="C1338" s="87" t="s">
        <v>2855</v>
      </c>
      <c r="D1338" s="11" t="s">
        <v>2894</v>
      </c>
      <c r="E1338" s="11" t="s">
        <v>31</v>
      </c>
      <c r="F1338" s="11" t="s">
        <v>74</v>
      </c>
      <c r="G1338" s="11" t="s">
        <v>64</v>
      </c>
      <c r="H1338" s="11" t="s">
        <v>75</v>
      </c>
      <c r="I1338" s="11">
        <v>1299</v>
      </c>
      <c r="J1338" s="49" t="str">
        <f>VLOOKUP(Table1[[#This Row],[Psoft No]],[1]Roster!$C$1:$AJ$1369,9,0)</f>
        <v>Night Shift</v>
      </c>
      <c r="K1338" s="11" t="s">
        <v>76</v>
      </c>
      <c r="L1338" s="49" t="str">
        <f>VLOOKUP(Table1[[#This Row],[Psoft No]],[1]Roster!$C$1:$AJ$1369,11,0)</f>
        <v>Tuesday</v>
      </c>
      <c r="M1338" s="49" t="str">
        <f>VLOOKUP(Table1[[#This Row],[Psoft No]],[1]Roster!$C$1:$AJ$1369,12,0)</f>
        <v>Wednesday</v>
      </c>
      <c r="N1338" s="11" t="s">
        <v>89</v>
      </c>
      <c r="O1338" s="11" t="s">
        <v>37</v>
      </c>
      <c r="P1338" s="11" t="s">
        <v>80</v>
      </c>
      <c r="Q1338" s="11" t="s">
        <v>96</v>
      </c>
      <c r="R1338" s="11" t="s">
        <v>626</v>
      </c>
      <c r="S1338" s="11" t="s">
        <v>627</v>
      </c>
      <c r="T1338" s="126" t="str">
        <f>IF(COUNTIFS('DWD RAW File'!$E:$E,$B1338,'DWD RAW File'!$AF:$AF,$C$1)&gt;0, IF(COUNTIFS('DWD RAW File'!$E:$E,$B1338,'DWD RAW File'!$AF:$AF,$C$1,'DWD RAW File'!$AB:$AB,"Present")&gt;0,"6th Day OT","OFF"), IF(COUNTIFS('DWD RAW File'!$E:$E,$B1338,'DWD RAW File'!$AG:$AG,$C$1)&gt;0, IF(COUNTIFS('DWD RAW File'!$E:$E,$B1338,'DWD RAW File'!$AG:$AG,$C$1,'DWD RAW File'!$AB:$AB,"Present")&gt;0,"7th Day OT","OFF"), IF(COUNTIFS('DWD RAW File'!$E:$E,$B1338,'DWD RAW File'!$AB:$AB,"Present")&gt;0, "P", IF(COUNTIFS('DWD RAW File'!$E:$E,$B1338,'DWD RAW File'!$AB:$AB,"Not Present",'DWD RAW File'!$AK:$AK,"&lt;&gt;")&gt;0, _xlfn.XLOOKUP($B1338,'DWD RAW File'!$E:$E,'DWD RAW File'!$AK:$AK,""), IF(COUNTIFS('DWD RAW File'!$E:$E,$B1338,'DWD RAW File'!$AB:$AB,"Not Present",'DWD RAW File'!$AL:$AL,"&lt;&gt;")&gt;0, _xlfn.XLOOKUP($B1338,'DWD RAW File'!$E:$E,'DWD RAW File'!$AL:$AL,""), "AB")))))</f>
        <v>OFF</v>
      </c>
      <c r="U1338" s="97"/>
      <c r="V1338" s="51">
        <v>46252</v>
      </c>
      <c r="W1338" s="49" t="s">
        <v>1562</v>
      </c>
      <c r="X1338" s="121" t="str">
        <f>VLOOKUP(Table1[[#This Row],[Psoft No]],[2]Roster_1788384531598!$E$1:$AU$1334,28,0)</f>
        <v>Tuesday</v>
      </c>
      <c r="Y1338" s="121" t="b">
        <f>Table1[[#This Row],[Column1]]=Table1[[#This Row],[OFF1]]</f>
        <v>1</v>
      </c>
    </row>
    <row r="1339" spans="1:25" ht="13" hidden="1" customHeight="1">
      <c r="A1339" s="11">
        <v>1334</v>
      </c>
      <c r="B1339" s="11">
        <v>206886517</v>
      </c>
      <c r="C1339" s="87" t="s">
        <v>2856</v>
      </c>
      <c r="D1339" s="11" t="s">
        <v>2895</v>
      </c>
      <c r="E1339" s="11" t="s">
        <v>31</v>
      </c>
      <c r="F1339" s="11" t="s">
        <v>74</v>
      </c>
      <c r="G1339" s="11" t="s">
        <v>64</v>
      </c>
      <c r="H1339" s="11" t="s">
        <v>75</v>
      </c>
      <c r="I1339" s="11">
        <v>1299</v>
      </c>
      <c r="J1339" s="49" t="str">
        <f>VLOOKUP(Table1[[#This Row],[Psoft No]],[1]Roster!$C$1:$AJ$1369,9,0)</f>
        <v>Night Shift</v>
      </c>
      <c r="K1339" s="11" t="s">
        <v>76</v>
      </c>
      <c r="L1339" s="49" t="str">
        <f>VLOOKUP(Table1[[#This Row],[Psoft No]],[1]Roster!$C$1:$AJ$1369,11,0)</f>
        <v>Wednesday</v>
      </c>
      <c r="M1339" s="49" t="str">
        <f>VLOOKUP(Table1[[#This Row],[Psoft No]],[1]Roster!$C$1:$AJ$1369,12,0)</f>
        <v>Thursday</v>
      </c>
      <c r="N1339" s="11" t="s">
        <v>89</v>
      </c>
      <c r="O1339" s="11" t="s">
        <v>37</v>
      </c>
      <c r="P1339" s="11" t="s">
        <v>80</v>
      </c>
      <c r="Q1339" s="11" t="s">
        <v>96</v>
      </c>
      <c r="R1339" s="11" t="s">
        <v>626</v>
      </c>
      <c r="S1339" s="11" t="s">
        <v>627</v>
      </c>
      <c r="T1339" s="126" t="str">
        <f>IF(COUNTIFS('DWD RAW File'!$E:$E,$B1339,'DWD RAW File'!$AF:$AF,$C$1)&gt;0, IF(COUNTIFS('DWD RAW File'!$E:$E,$B1339,'DWD RAW File'!$AF:$AF,$C$1,'DWD RAW File'!$AB:$AB,"Present")&gt;0,"6th Day OT","OFF"), IF(COUNTIFS('DWD RAW File'!$E:$E,$B1339,'DWD RAW File'!$AG:$AG,$C$1)&gt;0, IF(COUNTIFS('DWD RAW File'!$E:$E,$B1339,'DWD RAW File'!$AG:$AG,$C$1,'DWD RAW File'!$AB:$AB,"Present")&gt;0,"7th Day OT","OFF"), IF(COUNTIFS('DWD RAW File'!$E:$E,$B1339,'DWD RAW File'!$AB:$AB,"Present")&gt;0, "P", IF(COUNTIFS('DWD RAW File'!$E:$E,$B1339,'DWD RAW File'!$AB:$AB,"Not Present",'DWD RAW File'!$AK:$AK,"&lt;&gt;")&gt;0, _xlfn.XLOOKUP($B1339,'DWD RAW File'!$E:$E,'DWD RAW File'!$AK:$AK,""), IF(COUNTIFS('DWD RAW File'!$E:$E,$B1339,'DWD RAW File'!$AB:$AB,"Not Present",'DWD RAW File'!$AL:$AL,"&lt;&gt;")&gt;0, _xlfn.XLOOKUP($B1339,'DWD RAW File'!$E:$E,'DWD RAW File'!$AL:$AL,""), "AB")))))</f>
        <v>OFF</v>
      </c>
      <c r="U1339" s="97"/>
      <c r="V1339" s="51">
        <v>46252</v>
      </c>
      <c r="W1339" s="49" t="s">
        <v>1562</v>
      </c>
      <c r="X1339" s="121" t="str">
        <f>VLOOKUP(Table1[[#This Row],[Psoft No]],[2]Roster_1788384531598!$E$1:$AU$1334,28,0)</f>
        <v>Wednesday</v>
      </c>
      <c r="Y1339" s="121" t="b">
        <f>Table1[[#This Row],[Column1]]=Table1[[#This Row],[OFF1]]</f>
        <v>1</v>
      </c>
    </row>
    <row r="1340" spans="1:25" ht="13" hidden="1" customHeight="1">
      <c r="A1340" s="11">
        <v>1335</v>
      </c>
      <c r="B1340" s="11">
        <v>205271074</v>
      </c>
      <c r="C1340" s="87" t="s">
        <v>2857</v>
      </c>
      <c r="D1340" s="11" t="s">
        <v>2896</v>
      </c>
      <c r="E1340" s="11" t="s">
        <v>31</v>
      </c>
      <c r="F1340" s="11" t="s">
        <v>74</v>
      </c>
      <c r="G1340" s="11" t="s">
        <v>64</v>
      </c>
      <c r="H1340" s="11" t="s">
        <v>75</v>
      </c>
      <c r="I1340" s="11">
        <v>1299</v>
      </c>
      <c r="J1340" s="49" t="str">
        <f>VLOOKUP(Table1[[#This Row],[Psoft No]],[1]Roster!$C$1:$AJ$1369,9,0)</f>
        <v>Night Shift</v>
      </c>
      <c r="K1340" s="11" t="s">
        <v>76</v>
      </c>
      <c r="L1340" s="49" t="str">
        <f>VLOOKUP(Table1[[#This Row],[Psoft No]],[1]Roster!$C$1:$AJ$1369,11,0)</f>
        <v>Thursday</v>
      </c>
      <c r="M1340" s="49" t="str">
        <f>VLOOKUP(Table1[[#This Row],[Psoft No]],[1]Roster!$C$1:$AJ$1369,12,0)</f>
        <v>Friday</v>
      </c>
      <c r="N1340" s="11" t="s">
        <v>89</v>
      </c>
      <c r="O1340" s="11" t="s">
        <v>37</v>
      </c>
      <c r="P1340" s="11" t="s">
        <v>80</v>
      </c>
      <c r="Q1340" s="11" t="s">
        <v>96</v>
      </c>
      <c r="R1340" s="11" t="s">
        <v>626</v>
      </c>
      <c r="S1340" s="11" t="s">
        <v>627</v>
      </c>
      <c r="T1340" s="126" t="str">
        <f>IF(COUNTIFS('DWD RAW File'!$E:$E,$B1340,'DWD RAW File'!$AF:$AF,$C$1)&gt;0, IF(COUNTIFS('DWD RAW File'!$E:$E,$B1340,'DWD RAW File'!$AF:$AF,$C$1,'DWD RAW File'!$AB:$AB,"Present")&gt;0,"6th Day OT","OFF"), IF(COUNTIFS('DWD RAW File'!$E:$E,$B1340,'DWD RAW File'!$AG:$AG,$C$1)&gt;0, IF(COUNTIFS('DWD RAW File'!$E:$E,$B1340,'DWD RAW File'!$AG:$AG,$C$1,'DWD RAW File'!$AB:$AB,"Present")&gt;0,"7th Day OT","OFF"), IF(COUNTIFS('DWD RAW File'!$E:$E,$B1340,'DWD RAW File'!$AB:$AB,"Present")&gt;0, "P", IF(COUNTIFS('DWD RAW File'!$E:$E,$B1340,'DWD RAW File'!$AB:$AB,"Not Present",'DWD RAW File'!$AK:$AK,"&lt;&gt;")&gt;0, _xlfn.XLOOKUP($B1340,'DWD RAW File'!$E:$E,'DWD RAW File'!$AK:$AK,""), IF(COUNTIFS('DWD RAW File'!$E:$E,$B1340,'DWD RAW File'!$AB:$AB,"Not Present",'DWD RAW File'!$AL:$AL,"&lt;&gt;")&gt;0, _xlfn.XLOOKUP($B1340,'DWD RAW File'!$E:$E,'DWD RAW File'!$AL:$AL,""), "AB")))))</f>
        <v>P</v>
      </c>
      <c r="U1340" s="97"/>
      <c r="V1340" s="51">
        <v>46252</v>
      </c>
      <c r="W1340" s="49" t="s">
        <v>1562</v>
      </c>
      <c r="X1340" s="121" t="str">
        <f>VLOOKUP(Table1[[#This Row],[Psoft No]],[2]Roster_1788384531598!$E$1:$AU$1334,28,0)</f>
        <v>Thursday</v>
      </c>
      <c r="Y1340" s="121" t="b">
        <f>Table1[[#This Row],[Column1]]=Table1[[#This Row],[OFF1]]</f>
        <v>1</v>
      </c>
    </row>
    <row r="1341" spans="1:25" ht="13" hidden="1" customHeight="1">
      <c r="A1341" s="11">
        <v>1336</v>
      </c>
      <c r="B1341" s="11">
        <v>205852634</v>
      </c>
      <c r="C1341" s="87" t="s">
        <v>2858</v>
      </c>
      <c r="D1341" s="11" t="s">
        <v>2897</v>
      </c>
      <c r="E1341" s="11" t="s">
        <v>31</v>
      </c>
      <c r="F1341" s="11" t="s">
        <v>74</v>
      </c>
      <c r="G1341" s="11" t="s">
        <v>64</v>
      </c>
      <c r="H1341" s="11" t="s">
        <v>75</v>
      </c>
      <c r="I1341" s="11">
        <v>1299</v>
      </c>
      <c r="J1341" s="49" t="str">
        <f>VLOOKUP(Table1[[#This Row],[Psoft No]],[1]Roster!$C$1:$AJ$1369,9,0)</f>
        <v>Night Shift</v>
      </c>
      <c r="K1341" s="11" t="s">
        <v>76</v>
      </c>
      <c r="L1341" s="49" t="str">
        <f>VLOOKUP(Table1[[#This Row],[Psoft No]],[1]Roster!$C$1:$AJ$1369,11,0)</f>
        <v>Friday</v>
      </c>
      <c r="M1341" s="49" t="str">
        <f>VLOOKUP(Table1[[#This Row],[Psoft No]],[1]Roster!$C$1:$AJ$1369,12,0)</f>
        <v>Saturday</v>
      </c>
      <c r="N1341" s="49" t="s">
        <v>79</v>
      </c>
      <c r="O1341" s="11" t="s">
        <v>37</v>
      </c>
      <c r="P1341" s="11" t="s">
        <v>80</v>
      </c>
      <c r="Q1341" s="11" t="s">
        <v>96</v>
      </c>
      <c r="R1341" s="11" t="s">
        <v>626</v>
      </c>
      <c r="S1341" s="11" t="s">
        <v>627</v>
      </c>
      <c r="T1341" s="126" t="str">
        <f>IF(COUNTIFS('DWD RAW File'!$E:$E,$B1341,'DWD RAW File'!$AF:$AF,$C$1)&gt;0, IF(COUNTIFS('DWD RAW File'!$E:$E,$B1341,'DWD RAW File'!$AF:$AF,$C$1,'DWD RAW File'!$AB:$AB,"Present")&gt;0,"6th Day OT","OFF"), IF(COUNTIFS('DWD RAW File'!$E:$E,$B1341,'DWD RAW File'!$AG:$AG,$C$1)&gt;0, IF(COUNTIFS('DWD RAW File'!$E:$E,$B1341,'DWD RAW File'!$AG:$AG,$C$1,'DWD RAW File'!$AB:$AB,"Present")&gt;0,"7th Day OT","OFF"), IF(COUNTIFS('DWD RAW File'!$E:$E,$B1341,'DWD RAW File'!$AB:$AB,"Present")&gt;0, "P", IF(COUNTIFS('DWD RAW File'!$E:$E,$B1341,'DWD RAW File'!$AB:$AB,"Not Present",'DWD RAW File'!$AK:$AK,"&lt;&gt;")&gt;0, _xlfn.XLOOKUP($B1341,'DWD RAW File'!$E:$E,'DWD RAW File'!$AK:$AK,""), IF(COUNTIFS('DWD RAW File'!$E:$E,$B1341,'DWD RAW File'!$AB:$AB,"Not Present",'DWD RAW File'!$AL:$AL,"&lt;&gt;")&gt;0, _xlfn.XLOOKUP($B1341,'DWD RAW File'!$E:$E,'DWD RAW File'!$AL:$AL,""), "AB")))))</f>
        <v>P</v>
      </c>
      <c r="U1341" s="97"/>
      <c r="V1341" s="51">
        <v>46252</v>
      </c>
      <c r="W1341" s="49" t="s">
        <v>1562</v>
      </c>
      <c r="X1341" s="121" t="str">
        <f>VLOOKUP(Table1[[#This Row],[Psoft No]],[2]Roster_1788384531598!$E$1:$AU$1334,28,0)</f>
        <v>Friday</v>
      </c>
      <c r="Y1341" s="121" t="b">
        <f>Table1[[#This Row],[Column1]]=Table1[[#This Row],[OFF1]]</f>
        <v>1</v>
      </c>
    </row>
    <row r="1342" spans="1:25" ht="13" hidden="1" customHeight="1">
      <c r="A1342" s="11">
        <v>1337</v>
      </c>
      <c r="B1342" s="11">
        <v>205127248</v>
      </c>
      <c r="C1342" s="87" t="s">
        <v>2859</v>
      </c>
      <c r="D1342" s="11" t="s">
        <v>2898</v>
      </c>
      <c r="E1342" s="11" t="s">
        <v>31</v>
      </c>
      <c r="F1342" s="11" t="s">
        <v>74</v>
      </c>
      <c r="G1342" s="11" t="s">
        <v>64</v>
      </c>
      <c r="H1342" s="11" t="s">
        <v>75</v>
      </c>
      <c r="I1342" s="11">
        <v>1299</v>
      </c>
      <c r="J1342" s="49" t="str">
        <f>VLOOKUP(Table1[[#This Row],[Psoft No]],[1]Roster!$C$1:$AJ$1369,9,0)</f>
        <v>Night Shift</v>
      </c>
      <c r="K1342" s="11" t="s">
        <v>76</v>
      </c>
      <c r="L1342" s="49" t="str">
        <f>VLOOKUP(Table1[[#This Row],[Psoft No]],[1]Roster!$C$1:$AJ$1369,11,0)</f>
        <v>Saturday</v>
      </c>
      <c r="M1342" s="49" t="str">
        <f>VLOOKUP(Table1[[#This Row],[Psoft No]],[1]Roster!$C$1:$AJ$1369,12,0)</f>
        <v>Sunday</v>
      </c>
      <c r="N1342" s="11" t="s">
        <v>89</v>
      </c>
      <c r="O1342" s="11" t="s">
        <v>37</v>
      </c>
      <c r="P1342" s="11" t="s">
        <v>80</v>
      </c>
      <c r="Q1342" s="11" t="s">
        <v>96</v>
      </c>
      <c r="R1342" s="11" t="s">
        <v>626</v>
      </c>
      <c r="S1342" s="11" t="s">
        <v>627</v>
      </c>
      <c r="T1342" s="126" t="str">
        <f>IF(COUNTIFS('DWD RAW File'!$E:$E,$B1342,'DWD RAW File'!$AF:$AF,$C$1)&gt;0, IF(COUNTIFS('DWD RAW File'!$E:$E,$B1342,'DWD RAW File'!$AF:$AF,$C$1,'DWD RAW File'!$AB:$AB,"Present")&gt;0,"6th Day OT","OFF"), IF(COUNTIFS('DWD RAW File'!$E:$E,$B1342,'DWD RAW File'!$AG:$AG,$C$1)&gt;0, IF(COUNTIFS('DWD RAW File'!$E:$E,$B1342,'DWD RAW File'!$AG:$AG,$C$1,'DWD RAW File'!$AB:$AB,"Present")&gt;0,"7th Day OT","OFF"), IF(COUNTIFS('DWD RAW File'!$E:$E,$B1342,'DWD RAW File'!$AB:$AB,"Present")&gt;0, "P", IF(COUNTIFS('DWD RAW File'!$E:$E,$B1342,'DWD RAW File'!$AB:$AB,"Not Present",'DWD RAW File'!$AK:$AK,"&lt;&gt;")&gt;0, _xlfn.XLOOKUP($B1342,'DWD RAW File'!$E:$E,'DWD RAW File'!$AK:$AK,""), IF(COUNTIFS('DWD RAW File'!$E:$E,$B1342,'DWD RAW File'!$AB:$AB,"Not Present",'DWD RAW File'!$AL:$AL,"&lt;&gt;")&gt;0, _xlfn.XLOOKUP($B1342,'DWD RAW File'!$E:$E,'DWD RAW File'!$AL:$AL,""), "AB")))))</f>
        <v>P</v>
      </c>
      <c r="U1342" s="97"/>
      <c r="V1342" s="51">
        <v>46252</v>
      </c>
      <c r="W1342" s="49" t="s">
        <v>1562</v>
      </c>
      <c r="X1342" s="121" t="str">
        <f>VLOOKUP(Table1[[#This Row],[Psoft No]],[2]Roster_1788384531598!$E$1:$AU$1334,28,0)</f>
        <v>Saturday</v>
      </c>
      <c r="Y1342" s="121" t="b">
        <f>Table1[[#This Row],[Column1]]=Table1[[#This Row],[OFF1]]</f>
        <v>1</v>
      </c>
    </row>
    <row r="1343" spans="1:25" ht="13" hidden="1" customHeight="1">
      <c r="A1343" s="11">
        <v>1338</v>
      </c>
      <c r="B1343" s="11">
        <v>206138681</v>
      </c>
      <c r="C1343" s="87" t="s">
        <v>2860</v>
      </c>
      <c r="D1343" s="11" t="s">
        <v>2899</v>
      </c>
      <c r="E1343" s="11" t="s">
        <v>31</v>
      </c>
      <c r="F1343" s="11" t="s">
        <v>74</v>
      </c>
      <c r="G1343" s="11" t="s">
        <v>64</v>
      </c>
      <c r="H1343" s="11" t="s">
        <v>75</v>
      </c>
      <c r="I1343" s="11">
        <v>1299</v>
      </c>
      <c r="J1343" s="49" t="str">
        <f>VLOOKUP(Table1[[#This Row],[Psoft No]],[1]Roster!$C$1:$AJ$1369,9,0)</f>
        <v>Night Shift</v>
      </c>
      <c r="K1343" s="11" t="s">
        <v>76</v>
      </c>
      <c r="L1343" s="49" t="str">
        <f>VLOOKUP(Table1[[#This Row],[Psoft No]],[1]Roster!$C$1:$AJ$1369,11,0)</f>
        <v>Sunday</v>
      </c>
      <c r="M1343" s="49" t="str">
        <f>VLOOKUP(Table1[[#This Row],[Psoft No]],[1]Roster!$C$1:$AJ$1369,12,0)</f>
        <v>Monday</v>
      </c>
      <c r="N1343" s="49" t="s">
        <v>79</v>
      </c>
      <c r="O1343" s="11" t="s">
        <v>37</v>
      </c>
      <c r="P1343" s="11" t="s">
        <v>80</v>
      </c>
      <c r="Q1343" s="11" t="s">
        <v>81</v>
      </c>
      <c r="R1343" s="11" t="s">
        <v>622</v>
      </c>
      <c r="S1343" s="11" t="s">
        <v>623</v>
      </c>
      <c r="T1343" s="126" t="str">
        <f>IF(COUNTIFS('DWD RAW File'!$E:$E,$B1343,'DWD RAW File'!$AF:$AF,$C$1)&gt;0, IF(COUNTIFS('DWD RAW File'!$E:$E,$B1343,'DWD RAW File'!$AF:$AF,$C$1,'DWD RAW File'!$AB:$AB,"Present")&gt;0,"6th Day OT","OFF"), IF(COUNTIFS('DWD RAW File'!$E:$E,$B1343,'DWD RAW File'!$AG:$AG,$C$1)&gt;0, IF(COUNTIFS('DWD RAW File'!$E:$E,$B1343,'DWD RAW File'!$AG:$AG,$C$1,'DWD RAW File'!$AB:$AB,"Present")&gt;0,"7th Day OT","OFF"), IF(COUNTIFS('DWD RAW File'!$E:$E,$B1343,'DWD RAW File'!$AB:$AB,"Present")&gt;0, "P", IF(COUNTIFS('DWD RAW File'!$E:$E,$B1343,'DWD RAW File'!$AB:$AB,"Not Present",'DWD RAW File'!$AK:$AK,"&lt;&gt;")&gt;0, _xlfn.XLOOKUP($B1343,'DWD RAW File'!$E:$E,'DWD RAW File'!$AK:$AK,""), IF(COUNTIFS('DWD RAW File'!$E:$E,$B1343,'DWD RAW File'!$AB:$AB,"Not Present",'DWD RAW File'!$AL:$AL,"&lt;&gt;")&gt;0, _xlfn.XLOOKUP($B1343,'DWD RAW File'!$E:$E,'DWD RAW File'!$AL:$AL,""), "AB")))))</f>
        <v>P</v>
      </c>
      <c r="U1343" s="97"/>
      <c r="V1343" s="51">
        <v>46252</v>
      </c>
      <c r="W1343" s="49" t="s">
        <v>1562</v>
      </c>
      <c r="X1343" s="121" t="str">
        <f>VLOOKUP(Table1[[#This Row],[Psoft No]],[2]Roster_1788384531598!$E$1:$AU$1334,28,0)</f>
        <v>Sunday</v>
      </c>
      <c r="Y1343" s="121" t="b">
        <f>Table1[[#This Row],[Column1]]=Table1[[#This Row],[OFF1]]</f>
        <v>1</v>
      </c>
    </row>
    <row r="1344" spans="1:25" ht="13" hidden="1" customHeight="1">
      <c r="A1344" s="11">
        <v>1339</v>
      </c>
      <c r="B1344" s="11">
        <v>205252530</v>
      </c>
      <c r="C1344" s="87" t="s">
        <v>2861</v>
      </c>
      <c r="D1344" s="11" t="s">
        <v>2900</v>
      </c>
      <c r="E1344" s="11" t="s">
        <v>31</v>
      </c>
      <c r="F1344" s="11" t="s">
        <v>74</v>
      </c>
      <c r="G1344" s="11" t="s">
        <v>64</v>
      </c>
      <c r="H1344" s="11" t="s">
        <v>75</v>
      </c>
      <c r="I1344" s="11">
        <v>1299</v>
      </c>
      <c r="J1344" s="49" t="str">
        <f>VLOOKUP(Table1[[#This Row],[Psoft No]],[1]Roster!$C$1:$AJ$1369,9,0)</f>
        <v>Night Shift</v>
      </c>
      <c r="K1344" s="11" t="s">
        <v>76</v>
      </c>
      <c r="L1344" s="49" t="str">
        <f>VLOOKUP(Table1[[#This Row],[Psoft No]],[1]Roster!$C$1:$AJ$1369,11,0)</f>
        <v>Tuesday</v>
      </c>
      <c r="M1344" s="49" t="str">
        <f>VLOOKUP(Table1[[#This Row],[Psoft No]],[1]Roster!$C$1:$AJ$1369,12,0)</f>
        <v>Wednesday</v>
      </c>
      <c r="N1344" s="11" t="s">
        <v>89</v>
      </c>
      <c r="O1344" s="11" t="s">
        <v>37</v>
      </c>
      <c r="P1344" s="11" t="s">
        <v>80</v>
      </c>
      <c r="Q1344" s="11" t="s">
        <v>96</v>
      </c>
      <c r="R1344" s="11" t="s">
        <v>626</v>
      </c>
      <c r="S1344" s="11" t="s">
        <v>627</v>
      </c>
      <c r="T1344" s="126" t="str">
        <f>IF(COUNTIFS('DWD RAW File'!$E:$E,$B1344,'DWD RAW File'!$AF:$AF,$C$1)&gt;0, IF(COUNTIFS('DWD RAW File'!$E:$E,$B1344,'DWD RAW File'!$AF:$AF,$C$1,'DWD RAW File'!$AB:$AB,"Present")&gt;0,"6th Day OT","OFF"), IF(COUNTIFS('DWD RAW File'!$E:$E,$B1344,'DWD RAW File'!$AG:$AG,$C$1)&gt;0, IF(COUNTIFS('DWD RAW File'!$E:$E,$B1344,'DWD RAW File'!$AG:$AG,$C$1,'DWD RAW File'!$AB:$AB,"Present")&gt;0,"7th Day OT","OFF"), IF(COUNTIFS('DWD RAW File'!$E:$E,$B1344,'DWD RAW File'!$AB:$AB,"Present")&gt;0, "P", IF(COUNTIFS('DWD RAW File'!$E:$E,$B1344,'DWD RAW File'!$AB:$AB,"Not Present",'DWD RAW File'!$AK:$AK,"&lt;&gt;")&gt;0, _xlfn.XLOOKUP($B1344,'DWD RAW File'!$E:$E,'DWD RAW File'!$AK:$AK,""), IF(COUNTIFS('DWD RAW File'!$E:$E,$B1344,'DWD RAW File'!$AB:$AB,"Not Present",'DWD RAW File'!$AL:$AL,"&lt;&gt;")&gt;0, _xlfn.XLOOKUP($B1344,'DWD RAW File'!$E:$E,'DWD RAW File'!$AL:$AL,""), "AB")))))</f>
        <v>OFF</v>
      </c>
      <c r="U1344" s="97"/>
      <c r="V1344" s="51">
        <v>46252</v>
      </c>
      <c r="W1344" s="49" t="s">
        <v>1562</v>
      </c>
      <c r="X1344" s="121" t="str">
        <f>VLOOKUP(Table1[[#This Row],[Psoft No]],[2]Roster_1788384531598!$E$1:$AU$1334,28,0)</f>
        <v>Tuesday</v>
      </c>
      <c r="Y1344" s="121" t="b">
        <f>Table1[[#This Row],[Column1]]=Table1[[#This Row],[OFF1]]</f>
        <v>1</v>
      </c>
    </row>
    <row r="1345" spans="1:25" ht="13" hidden="1" customHeight="1">
      <c r="A1345" s="11">
        <v>1340</v>
      </c>
      <c r="B1345" s="11">
        <v>205852637</v>
      </c>
      <c r="C1345" s="87" t="s">
        <v>2862</v>
      </c>
      <c r="D1345" s="11" t="s">
        <v>2901</v>
      </c>
      <c r="E1345" s="11" t="s">
        <v>31</v>
      </c>
      <c r="F1345" s="11" t="s">
        <v>74</v>
      </c>
      <c r="G1345" s="11" t="s">
        <v>64</v>
      </c>
      <c r="H1345" s="11" t="s">
        <v>75</v>
      </c>
      <c r="I1345" s="11">
        <v>1299</v>
      </c>
      <c r="J1345" s="49" t="str">
        <f>VLOOKUP(Table1[[#This Row],[Psoft No]],[1]Roster!$C$1:$AJ$1369,9,0)</f>
        <v>Night Shift</v>
      </c>
      <c r="K1345" s="11" t="s">
        <v>76</v>
      </c>
      <c r="L1345" s="49" t="str">
        <f>VLOOKUP(Table1[[#This Row],[Psoft No]],[1]Roster!$C$1:$AJ$1369,11,0)</f>
        <v>Wednesday</v>
      </c>
      <c r="M1345" s="49" t="str">
        <f>VLOOKUP(Table1[[#This Row],[Psoft No]],[1]Roster!$C$1:$AJ$1369,12,0)</f>
        <v>Thursday</v>
      </c>
      <c r="N1345" s="49" t="s">
        <v>79</v>
      </c>
      <c r="O1345" s="11" t="s">
        <v>37</v>
      </c>
      <c r="P1345" s="11" t="s">
        <v>80</v>
      </c>
      <c r="Q1345" s="11" t="s">
        <v>96</v>
      </c>
      <c r="R1345" s="11" t="s">
        <v>626</v>
      </c>
      <c r="S1345" s="11" t="s">
        <v>627</v>
      </c>
      <c r="T1345" s="126" t="str">
        <f>IF(COUNTIFS('DWD RAW File'!$E:$E,$B1345,'DWD RAW File'!$AF:$AF,$C$1)&gt;0, IF(COUNTIFS('DWD RAW File'!$E:$E,$B1345,'DWD RAW File'!$AF:$AF,$C$1,'DWD RAW File'!$AB:$AB,"Present")&gt;0,"6th Day OT","OFF"), IF(COUNTIFS('DWD RAW File'!$E:$E,$B1345,'DWD RAW File'!$AG:$AG,$C$1)&gt;0, IF(COUNTIFS('DWD RAW File'!$E:$E,$B1345,'DWD RAW File'!$AG:$AG,$C$1,'DWD RAW File'!$AB:$AB,"Present")&gt;0,"7th Day OT","OFF"), IF(COUNTIFS('DWD RAW File'!$E:$E,$B1345,'DWD RAW File'!$AB:$AB,"Present")&gt;0, "P", IF(COUNTIFS('DWD RAW File'!$E:$E,$B1345,'DWD RAW File'!$AB:$AB,"Not Present",'DWD RAW File'!$AK:$AK,"&lt;&gt;")&gt;0, _xlfn.XLOOKUP($B1345,'DWD RAW File'!$E:$E,'DWD RAW File'!$AK:$AK,""), IF(COUNTIFS('DWD RAW File'!$E:$E,$B1345,'DWD RAW File'!$AB:$AB,"Not Present",'DWD RAW File'!$AL:$AL,"&lt;&gt;")&gt;0, _xlfn.XLOOKUP($B1345,'DWD RAW File'!$E:$E,'DWD RAW File'!$AL:$AL,""), "AB")))))</f>
        <v>OFF</v>
      </c>
      <c r="U1345" s="97"/>
      <c r="V1345" s="51">
        <v>46252</v>
      </c>
      <c r="W1345" s="49" t="s">
        <v>1562</v>
      </c>
      <c r="X1345" s="121" t="str">
        <f>VLOOKUP(Table1[[#This Row],[Psoft No]],[2]Roster_1788384531598!$E$1:$AU$1334,28,0)</f>
        <v>Wednesday</v>
      </c>
      <c r="Y1345" s="121" t="b">
        <f>Table1[[#This Row],[Column1]]=Table1[[#This Row],[OFF1]]</f>
        <v>1</v>
      </c>
    </row>
    <row r="1346" spans="1:25" ht="13" hidden="1" customHeight="1">
      <c r="A1346" s="11">
        <v>1341</v>
      </c>
      <c r="B1346" s="11">
        <v>206868289</v>
      </c>
      <c r="C1346" s="87" t="s">
        <v>2863</v>
      </c>
      <c r="D1346" s="11" t="s">
        <v>2902</v>
      </c>
      <c r="E1346" s="11" t="s">
        <v>31</v>
      </c>
      <c r="F1346" s="11" t="s">
        <v>74</v>
      </c>
      <c r="G1346" s="11" t="s">
        <v>64</v>
      </c>
      <c r="H1346" s="11" t="s">
        <v>75</v>
      </c>
      <c r="I1346" s="11">
        <v>1299</v>
      </c>
      <c r="J1346" s="49" t="str">
        <f>VLOOKUP(Table1[[#This Row],[Psoft No]],[1]Roster!$C$1:$AJ$1369,9,0)</f>
        <v>Night Shift</v>
      </c>
      <c r="K1346" s="11" t="s">
        <v>76</v>
      </c>
      <c r="L1346" s="49" t="str">
        <f>VLOOKUP(Table1[[#This Row],[Psoft No]],[1]Roster!$C$1:$AJ$1369,11,0)</f>
        <v>Thursday</v>
      </c>
      <c r="M1346" s="49" t="str">
        <f>VLOOKUP(Table1[[#This Row],[Psoft No]],[1]Roster!$C$1:$AJ$1369,12,0)</f>
        <v>Friday</v>
      </c>
      <c r="N1346" s="11" t="s">
        <v>89</v>
      </c>
      <c r="O1346" s="11" t="s">
        <v>37</v>
      </c>
      <c r="P1346" s="11" t="s">
        <v>80</v>
      </c>
      <c r="Q1346" s="11" t="s">
        <v>81</v>
      </c>
      <c r="R1346" s="11" t="s">
        <v>622</v>
      </c>
      <c r="S1346" s="11" t="s">
        <v>623</v>
      </c>
      <c r="T1346" s="126" t="str">
        <f>IF(COUNTIFS('DWD RAW File'!$E:$E,$B1346,'DWD RAW File'!$AF:$AF,$C$1)&gt;0, IF(COUNTIFS('DWD RAW File'!$E:$E,$B1346,'DWD RAW File'!$AF:$AF,$C$1,'DWD RAW File'!$AB:$AB,"Present")&gt;0,"6th Day OT","OFF"), IF(COUNTIFS('DWD RAW File'!$E:$E,$B1346,'DWD RAW File'!$AG:$AG,$C$1)&gt;0, IF(COUNTIFS('DWD RAW File'!$E:$E,$B1346,'DWD RAW File'!$AG:$AG,$C$1,'DWD RAW File'!$AB:$AB,"Present")&gt;0,"7th Day OT","OFF"), IF(COUNTIFS('DWD RAW File'!$E:$E,$B1346,'DWD RAW File'!$AB:$AB,"Present")&gt;0, "P", IF(COUNTIFS('DWD RAW File'!$E:$E,$B1346,'DWD RAW File'!$AB:$AB,"Not Present",'DWD RAW File'!$AK:$AK,"&lt;&gt;")&gt;0, _xlfn.XLOOKUP($B1346,'DWD RAW File'!$E:$E,'DWD RAW File'!$AK:$AK,""), IF(COUNTIFS('DWD RAW File'!$E:$E,$B1346,'DWD RAW File'!$AB:$AB,"Not Present",'DWD RAW File'!$AL:$AL,"&lt;&gt;")&gt;0, _xlfn.XLOOKUP($B1346,'DWD RAW File'!$E:$E,'DWD RAW File'!$AL:$AL,""), "AB")))))</f>
        <v>P</v>
      </c>
      <c r="U1346" s="97"/>
      <c r="V1346" s="51">
        <v>46252</v>
      </c>
      <c r="W1346" s="49" t="s">
        <v>1561</v>
      </c>
      <c r="X1346" s="121" t="str">
        <f>VLOOKUP(Table1[[#This Row],[Psoft No]],[2]Roster_1788384531598!$E$1:$AU$1334,28,0)</f>
        <v>Thursday</v>
      </c>
      <c r="Y1346" s="121" t="b">
        <f>Table1[[#This Row],[Column1]]=Table1[[#This Row],[OFF1]]</f>
        <v>1</v>
      </c>
    </row>
    <row r="1347" spans="1:25" ht="13" hidden="1" customHeight="1">
      <c r="A1347" s="11">
        <v>1342</v>
      </c>
      <c r="B1347" s="11">
        <v>206605136</v>
      </c>
      <c r="C1347" s="87" t="s">
        <v>2864</v>
      </c>
      <c r="D1347" s="11" t="s">
        <v>2903</v>
      </c>
      <c r="E1347" s="11" t="s">
        <v>31</v>
      </c>
      <c r="F1347" s="11" t="s">
        <v>74</v>
      </c>
      <c r="G1347" s="11" t="s">
        <v>64</v>
      </c>
      <c r="H1347" s="11" t="s">
        <v>75</v>
      </c>
      <c r="I1347" s="11">
        <v>1299</v>
      </c>
      <c r="J1347" s="49" t="str">
        <f>VLOOKUP(Table1[[#This Row],[Psoft No]],[1]Roster!$C$1:$AJ$1369,9,0)</f>
        <v>Night Shift</v>
      </c>
      <c r="K1347" s="11" t="s">
        <v>76</v>
      </c>
      <c r="L1347" s="49" t="str">
        <f>VLOOKUP(Table1[[#This Row],[Psoft No]],[1]Roster!$C$1:$AJ$1369,11,0)</f>
        <v>Friday</v>
      </c>
      <c r="M1347" s="49" t="str">
        <f>VLOOKUP(Table1[[#This Row],[Psoft No]],[1]Roster!$C$1:$AJ$1369,12,0)</f>
        <v>Saturday</v>
      </c>
      <c r="N1347" s="11" t="s">
        <v>89</v>
      </c>
      <c r="O1347" s="11" t="s">
        <v>37</v>
      </c>
      <c r="P1347" s="11" t="s">
        <v>80</v>
      </c>
      <c r="Q1347" s="11" t="s">
        <v>96</v>
      </c>
      <c r="R1347" s="11" t="s">
        <v>1055</v>
      </c>
      <c r="S1347" s="11" t="s">
        <v>2651</v>
      </c>
      <c r="T1347" s="126" t="str">
        <f>IF(COUNTIFS('DWD RAW File'!$E:$E,$B1347,'DWD RAW File'!$AF:$AF,$C$1)&gt;0, IF(COUNTIFS('DWD RAW File'!$E:$E,$B1347,'DWD RAW File'!$AF:$AF,$C$1,'DWD RAW File'!$AB:$AB,"Present")&gt;0,"6th Day OT","OFF"), IF(COUNTIFS('DWD RAW File'!$E:$E,$B1347,'DWD RAW File'!$AG:$AG,$C$1)&gt;0, IF(COUNTIFS('DWD RAW File'!$E:$E,$B1347,'DWD RAW File'!$AG:$AG,$C$1,'DWD RAW File'!$AB:$AB,"Present")&gt;0,"7th Day OT","OFF"), IF(COUNTIFS('DWD RAW File'!$E:$E,$B1347,'DWD RAW File'!$AB:$AB,"Present")&gt;0, "P", IF(COUNTIFS('DWD RAW File'!$E:$E,$B1347,'DWD RAW File'!$AB:$AB,"Not Present",'DWD RAW File'!$AK:$AK,"&lt;&gt;")&gt;0, _xlfn.XLOOKUP($B1347,'DWD RAW File'!$E:$E,'DWD RAW File'!$AK:$AK,""), IF(COUNTIFS('DWD RAW File'!$E:$E,$B1347,'DWD RAW File'!$AB:$AB,"Not Present",'DWD RAW File'!$AL:$AL,"&lt;&gt;")&gt;0, _xlfn.XLOOKUP($B1347,'DWD RAW File'!$E:$E,'DWD RAW File'!$AL:$AL,""), "AB")))))</f>
        <v>P</v>
      </c>
      <c r="U1347" s="97"/>
      <c r="V1347" s="51">
        <v>46252</v>
      </c>
      <c r="W1347" s="49" t="s">
        <v>1562</v>
      </c>
      <c r="X1347" s="121" t="str">
        <f>VLOOKUP(Table1[[#This Row],[Psoft No]],[2]Roster_1788384531598!$E$1:$AU$1334,28,0)</f>
        <v>Friday</v>
      </c>
      <c r="Y1347" s="121" t="b">
        <f>Table1[[#This Row],[Column1]]=Table1[[#This Row],[OFF1]]</f>
        <v>1</v>
      </c>
    </row>
    <row r="1348" spans="1:25" ht="13" hidden="1" customHeight="1">
      <c r="A1348" s="11">
        <v>1343</v>
      </c>
      <c r="B1348" s="11">
        <v>206886736</v>
      </c>
      <c r="C1348" s="87" t="s">
        <v>2865</v>
      </c>
      <c r="D1348" s="11" t="s">
        <v>2904</v>
      </c>
      <c r="E1348" s="11" t="s">
        <v>31</v>
      </c>
      <c r="F1348" s="11" t="s">
        <v>74</v>
      </c>
      <c r="G1348" s="11" t="s">
        <v>64</v>
      </c>
      <c r="H1348" s="11" t="s">
        <v>75</v>
      </c>
      <c r="I1348" s="11">
        <v>1299</v>
      </c>
      <c r="J1348" s="49" t="str">
        <f>VLOOKUP(Table1[[#This Row],[Psoft No]],[1]Roster!$C$1:$AJ$1369,9,0)</f>
        <v>Night Shift</v>
      </c>
      <c r="K1348" s="11" t="s">
        <v>76</v>
      </c>
      <c r="L1348" s="49" t="str">
        <f>VLOOKUP(Table1[[#This Row],[Psoft No]],[1]Roster!$C$1:$AJ$1369,11,0)</f>
        <v>Saturday</v>
      </c>
      <c r="M1348" s="49" t="str">
        <f>VLOOKUP(Table1[[#This Row],[Psoft No]],[1]Roster!$C$1:$AJ$1369,12,0)</f>
        <v>Sunday</v>
      </c>
      <c r="N1348" s="11" t="s">
        <v>89</v>
      </c>
      <c r="O1348" s="11" t="s">
        <v>37</v>
      </c>
      <c r="P1348" s="11" t="s">
        <v>80</v>
      </c>
      <c r="Q1348" s="11" t="s">
        <v>96</v>
      </c>
      <c r="R1348" s="11" t="s">
        <v>1055</v>
      </c>
      <c r="S1348" s="11" t="s">
        <v>2651</v>
      </c>
      <c r="T1348" s="126" t="str">
        <f>IF(COUNTIFS('DWD RAW File'!$E:$E,$B1348,'DWD RAW File'!$AF:$AF,$C$1)&gt;0, IF(COUNTIFS('DWD RAW File'!$E:$E,$B1348,'DWD RAW File'!$AF:$AF,$C$1,'DWD RAW File'!$AB:$AB,"Present")&gt;0,"6th Day OT","OFF"), IF(COUNTIFS('DWD RAW File'!$E:$E,$B1348,'DWD RAW File'!$AG:$AG,$C$1)&gt;0, IF(COUNTIFS('DWD RAW File'!$E:$E,$B1348,'DWD RAW File'!$AG:$AG,$C$1,'DWD RAW File'!$AB:$AB,"Present")&gt;0,"7th Day OT","OFF"), IF(COUNTIFS('DWD RAW File'!$E:$E,$B1348,'DWD RAW File'!$AB:$AB,"Present")&gt;0, "P", IF(COUNTIFS('DWD RAW File'!$E:$E,$B1348,'DWD RAW File'!$AB:$AB,"Not Present",'DWD RAW File'!$AK:$AK,"&lt;&gt;")&gt;0, _xlfn.XLOOKUP($B1348,'DWD RAW File'!$E:$E,'DWD RAW File'!$AK:$AK,""), IF(COUNTIFS('DWD RAW File'!$E:$E,$B1348,'DWD RAW File'!$AB:$AB,"Not Present",'DWD RAW File'!$AL:$AL,"&lt;&gt;")&gt;0, _xlfn.XLOOKUP($B1348,'DWD RAW File'!$E:$E,'DWD RAW File'!$AL:$AL,""), "AB")))))</f>
        <v>P</v>
      </c>
      <c r="U1348" s="97"/>
      <c r="V1348" s="51">
        <v>46252</v>
      </c>
      <c r="W1348" s="49" t="s">
        <v>1563</v>
      </c>
      <c r="X1348" s="121" t="str">
        <f>VLOOKUP(Table1[[#This Row],[Psoft No]],[2]Roster_1788384531598!$E$1:$AU$1334,28,0)</f>
        <v>Saturday</v>
      </c>
      <c r="Y1348" s="121" t="b">
        <f>Table1[[#This Row],[Column1]]=Table1[[#This Row],[OFF1]]</f>
        <v>1</v>
      </c>
    </row>
    <row r="1349" spans="1:25" ht="13" hidden="1" customHeight="1">
      <c r="A1349" s="11">
        <v>1344</v>
      </c>
      <c r="B1349" s="11">
        <v>206868002</v>
      </c>
      <c r="C1349" s="87" t="s">
        <v>2866</v>
      </c>
      <c r="D1349" s="11" t="s">
        <v>2905</v>
      </c>
      <c r="E1349" s="11" t="s">
        <v>31</v>
      </c>
      <c r="F1349" s="11" t="s">
        <v>74</v>
      </c>
      <c r="G1349" s="11" t="s">
        <v>64</v>
      </c>
      <c r="H1349" s="11" t="s">
        <v>75</v>
      </c>
      <c r="I1349" s="11">
        <v>1299</v>
      </c>
      <c r="J1349" s="49" t="str">
        <f>VLOOKUP(Table1[[#This Row],[Psoft No]],[1]Roster!$C$1:$AJ$1369,9,0)</f>
        <v>Night Shift</v>
      </c>
      <c r="K1349" s="11" t="s">
        <v>76</v>
      </c>
      <c r="L1349" s="49" t="str">
        <f>VLOOKUP(Table1[[#This Row],[Psoft No]],[1]Roster!$C$1:$AJ$1369,11,0)</f>
        <v>Sunday</v>
      </c>
      <c r="M1349" s="49" t="str">
        <f>VLOOKUP(Table1[[#This Row],[Psoft No]],[1]Roster!$C$1:$AJ$1369,12,0)</f>
        <v>Monday</v>
      </c>
      <c r="N1349" s="11" t="s">
        <v>89</v>
      </c>
      <c r="O1349" s="11" t="s">
        <v>37</v>
      </c>
      <c r="P1349" s="11" t="s">
        <v>80</v>
      </c>
      <c r="Q1349" s="11" t="s">
        <v>81</v>
      </c>
      <c r="R1349" s="11" t="s">
        <v>622</v>
      </c>
      <c r="S1349" s="11" t="s">
        <v>623</v>
      </c>
      <c r="T1349" s="126" t="str">
        <f>IF(COUNTIFS('DWD RAW File'!$E:$E,$B1349,'DWD RAW File'!$AF:$AF,$C$1)&gt;0, IF(COUNTIFS('DWD RAW File'!$E:$E,$B1349,'DWD RAW File'!$AF:$AF,$C$1,'DWD RAW File'!$AB:$AB,"Present")&gt;0,"6th Day OT","OFF"), IF(COUNTIFS('DWD RAW File'!$E:$E,$B1349,'DWD RAW File'!$AG:$AG,$C$1)&gt;0, IF(COUNTIFS('DWD RAW File'!$E:$E,$B1349,'DWD RAW File'!$AG:$AG,$C$1,'DWD RAW File'!$AB:$AB,"Present")&gt;0,"7th Day OT","OFF"), IF(COUNTIFS('DWD RAW File'!$E:$E,$B1349,'DWD RAW File'!$AB:$AB,"Present")&gt;0, "P", IF(COUNTIFS('DWD RAW File'!$E:$E,$B1349,'DWD RAW File'!$AB:$AB,"Not Present",'DWD RAW File'!$AK:$AK,"&lt;&gt;")&gt;0, _xlfn.XLOOKUP($B1349,'DWD RAW File'!$E:$E,'DWD RAW File'!$AK:$AK,""), IF(COUNTIFS('DWD RAW File'!$E:$E,$B1349,'DWD RAW File'!$AB:$AB,"Not Present",'DWD RAW File'!$AL:$AL,"&lt;&gt;")&gt;0, _xlfn.XLOOKUP($B1349,'DWD RAW File'!$E:$E,'DWD RAW File'!$AL:$AL,""), "AB")))))</f>
        <v>P</v>
      </c>
      <c r="U1349" s="97"/>
      <c r="V1349" s="51">
        <v>46252</v>
      </c>
      <c r="W1349" s="49" t="s">
        <v>1561</v>
      </c>
      <c r="X1349" s="121" t="str">
        <f>VLOOKUP(Table1[[#This Row],[Psoft No]],[2]Roster_1788384531598!$E$1:$AU$1334,28,0)</f>
        <v>Sunday</v>
      </c>
      <c r="Y1349" s="121" t="b">
        <f>Table1[[#This Row],[Column1]]=Table1[[#This Row],[OFF1]]</f>
        <v>1</v>
      </c>
    </row>
    <row r="1350" spans="1:25" ht="13" customHeight="1">
      <c r="A1350" s="11">
        <v>1345</v>
      </c>
      <c r="B1350" s="11">
        <v>206884029</v>
      </c>
      <c r="C1350" s="87" t="s">
        <v>2867</v>
      </c>
      <c r="D1350" s="11" t="s">
        <v>2906</v>
      </c>
      <c r="E1350" s="11" t="s">
        <v>31</v>
      </c>
      <c r="F1350" s="11" t="s">
        <v>74</v>
      </c>
      <c r="G1350" s="11" t="s">
        <v>64</v>
      </c>
      <c r="H1350" s="11" t="s">
        <v>75</v>
      </c>
      <c r="I1350" s="11">
        <v>1299</v>
      </c>
      <c r="J1350" s="49" t="str">
        <f>VLOOKUP(Table1[[#This Row],[Psoft No]],[1]Roster!$C$1:$AJ$1369,9,0)</f>
        <v>Night Shift</v>
      </c>
      <c r="K1350" s="11" t="s">
        <v>76</v>
      </c>
      <c r="L1350" s="49" t="str">
        <f>VLOOKUP(Table1[[#This Row],[Psoft No]],[1]Roster!$C$1:$AJ$1369,11,0)</f>
        <v>Monday</v>
      </c>
      <c r="M1350" s="49" t="str">
        <f>VLOOKUP(Table1[[#This Row],[Psoft No]],[1]Roster!$C$1:$AJ$1369,12,0)</f>
        <v>Tuesday</v>
      </c>
      <c r="N1350" s="11" t="s">
        <v>89</v>
      </c>
      <c r="O1350" s="11" t="s">
        <v>37</v>
      </c>
      <c r="P1350" s="11" t="s">
        <v>80</v>
      </c>
      <c r="Q1350" s="11" t="s">
        <v>96</v>
      </c>
      <c r="R1350" s="11" t="s">
        <v>1055</v>
      </c>
      <c r="S1350" s="11" t="s">
        <v>2651</v>
      </c>
      <c r="T1350" s="126" t="s">
        <v>4</v>
      </c>
      <c r="U1350" s="97"/>
      <c r="V1350" s="51">
        <v>46252</v>
      </c>
      <c r="W1350" s="49" t="s">
        <v>1563</v>
      </c>
      <c r="X1350" s="121" t="str">
        <f>VLOOKUP(Table1[[#This Row],[Psoft No]],[2]Roster_1788384531598!$E$1:$AU$1334,28,0)</f>
        <v>Monday</v>
      </c>
      <c r="Y1350" s="121" t="b">
        <f>Table1[[#This Row],[Column1]]=Table1[[#This Row],[OFF1]]</f>
        <v>1</v>
      </c>
    </row>
    <row r="1351" spans="1:25" ht="13" hidden="1" customHeight="1">
      <c r="A1351" s="11">
        <v>1346</v>
      </c>
      <c r="B1351" s="11">
        <v>206890216</v>
      </c>
      <c r="C1351" s="87" t="s">
        <v>2868</v>
      </c>
      <c r="D1351" s="11" t="s">
        <v>2907</v>
      </c>
      <c r="E1351" s="11" t="s">
        <v>31</v>
      </c>
      <c r="F1351" s="11" t="s">
        <v>74</v>
      </c>
      <c r="G1351" s="11" t="s">
        <v>64</v>
      </c>
      <c r="H1351" s="11" t="s">
        <v>75</v>
      </c>
      <c r="I1351" s="11">
        <v>1299</v>
      </c>
      <c r="J1351" s="49" t="str">
        <f>VLOOKUP(Table1[[#This Row],[Psoft No]],[1]Roster!$C$1:$AJ$1369,9,0)</f>
        <v>Night Shift</v>
      </c>
      <c r="K1351" s="11" t="s">
        <v>76</v>
      </c>
      <c r="L1351" s="49" t="str">
        <f>VLOOKUP(Table1[[#This Row],[Psoft No]],[1]Roster!$C$1:$AJ$1369,11,0)</f>
        <v>Tuesday</v>
      </c>
      <c r="M1351" s="49" t="str">
        <f>VLOOKUP(Table1[[#This Row],[Psoft No]],[1]Roster!$C$1:$AJ$1369,12,0)</f>
        <v>Wednesday</v>
      </c>
      <c r="N1351" s="11" t="s">
        <v>89</v>
      </c>
      <c r="O1351" s="11" t="s">
        <v>37</v>
      </c>
      <c r="P1351" s="11" t="s">
        <v>80</v>
      </c>
      <c r="Q1351" s="11" t="s">
        <v>96</v>
      </c>
      <c r="R1351" s="11" t="s">
        <v>1055</v>
      </c>
      <c r="S1351" s="11" t="s">
        <v>2651</v>
      </c>
      <c r="T1351" s="126" t="str">
        <f>IF(COUNTIFS('DWD RAW File'!$E:$E,$B1351,'DWD RAW File'!$AF:$AF,$C$1)&gt;0, IF(COUNTIFS('DWD RAW File'!$E:$E,$B1351,'DWD RAW File'!$AF:$AF,$C$1,'DWD RAW File'!$AB:$AB,"Present")&gt;0,"6th Day OT","OFF"), IF(COUNTIFS('DWD RAW File'!$E:$E,$B1351,'DWD RAW File'!$AG:$AG,$C$1)&gt;0, IF(COUNTIFS('DWD RAW File'!$E:$E,$B1351,'DWD RAW File'!$AG:$AG,$C$1,'DWD RAW File'!$AB:$AB,"Present")&gt;0,"7th Day OT","OFF"), IF(COUNTIFS('DWD RAW File'!$E:$E,$B1351,'DWD RAW File'!$AB:$AB,"Present")&gt;0, "P", IF(COUNTIFS('DWD RAW File'!$E:$E,$B1351,'DWD RAW File'!$AB:$AB,"Not Present",'DWD RAW File'!$AK:$AK,"&lt;&gt;")&gt;0, _xlfn.XLOOKUP($B1351,'DWD RAW File'!$E:$E,'DWD RAW File'!$AK:$AK,""), IF(COUNTIFS('DWD RAW File'!$E:$E,$B1351,'DWD RAW File'!$AB:$AB,"Not Present",'DWD RAW File'!$AL:$AL,"&lt;&gt;")&gt;0, _xlfn.XLOOKUP($B1351,'DWD RAW File'!$E:$E,'DWD RAW File'!$AL:$AL,""), "AB")))))</f>
        <v>OFF</v>
      </c>
      <c r="U1351" s="97"/>
      <c r="V1351" s="51">
        <v>46252</v>
      </c>
      <c r="W1351" s="49" t="s">
        <v>1562</v>
      </c>
      <c r="X1351" s="121" t="str">
        <f>VLOOKUP(Table1[[#This Row],[Psoft No]],[2]Roster_1788384531598!$E$1:$AU$1334,28,0)</f>
        <v>Tuesday</v>
      </c>
      <c r="Y1351" s="121" t="b">
        <f>Table1[[#This Row],[Column1]]=Table1[[#This Row],[OFF1]]</f>
        <v>1</v>
      </c>
    </row>
    <row r="1352" spans="1:25" ht="13" hidden="1" customHeight="1">
      <c r="A1352" s="11">
        <v>1347</v>
      </c>
      <c r="B1352" s="11">
        <v>205252539</v>
      </c>
      <c r="C1352" s="87" t="s">
        <v>2869</v>
      </c>
      <c r="D1352" s="11" t="s">
        <v>2908</v>
      </c>
      <c r="E1352" s="11" t="s">
        <v>31</v>
      </c>
      <c r="F1352" s="11" t="s">
        <v>74</v>
      </c>
      <c r="G1352" s="11" t="s">
        <v>64</v>
      </c>
      <c r="H1352" s="11" t="s">
        <v>75</v>
      </c>
      <c r="I1352" s="11">
        <v>1299</v>
      </c>
      <c r="J1352" s="49" t="str">
        <f>VLOOKUP(Table1[[#This Row],[Psoft No]],[1]Roster!$C$1:$AJ$1369,9,0)</f>
        <v>Night Shift</v>
      </c>
      <c r="K1352" s="11" t="s">
        <v>76</v>
      </c>
      <c r="L1352" s="49" t="str">
        <f>VLOOKUP(Table1[[#This Row],[Psoft No]],[1]Roster!$C$1:$AJ$1369,11,0)</f>
        <v>Wednesday</v>
      </c>
      <c r="M1352" s="49" t="str">
        <f>VLOOKUP(Table1[[#This Row],[Psoft No]],[1]Roster!$C$1:$AJ$1369,12,0)</f>
        <v>Thursday</v>
      </c>
      <c r="N1352" s="11" t="s">
        <v>89</v>
      </c>
      <c r="O1352" s="11" t="s">
        <v>37</v>
      </c>
      <c r="P1352" s="11" t="s">
        <v>80</v>
      </c>
      <c r="Q1352" s="11" t="s">
        <v>96</v>
      </c>
      <c r="R1352" s="11" t="s">
        <v>1055</v>
      </c>
      <c r="S1352" s="11" t="s">
        <v>2651</v>
      </c>
      <c r="T1352" s="126" t="str">
        <f>IF(COUNTIFS('DWD RAW File'!$E:$E,$B1352,'DWD RAW File'!$AF:$AF,$C$1)&gt;0, IF(COUNTIFS('DWD RAW File'!$E:$E,$B1352,'DWD RAW File'!$AF:$AF,$C$1,'DWD RAW File'!$AB:$AB,"Present")&gt;0,"6th Day OT","OFF"), IF(COUNTIFS('DWD RAW File'!$E:$E,$B1352,'DWD RAW File'!$AG:$AG,$C$1)&gt;0, IF(COUNTIFS('DWD RAW File'!$E:$E,$B1352,'DWD RAW File'!$AG:$AG,$C$1,'DWD RAW File'!$AB:$AB,"Present")&gt;0,"7th Day OT","OFF"), IF(COUNTIFS('DWD RAW File'!$E:$E,$B1352,'DWD RAW File'!$AB:$AB,"Present")&gt;0, "P", IF(COUNTIFS('DWD RAW File'!$E:$E,$B1352,'DWD RAW File'!$AB:$AB,"Not Present",'DWD RAW File'!$AK:$AK,"&lt;&gt;")&gt;0, _xlfn.XLOOKUP($B1352,'DWD RAW File'!$E:$E,'DWD RAW File'!$AK:$AK,""), IF(COUNTIFS('DWD RAW File'!$E:$E,$B1352,'DWD RAW File'!$AB:$AB,"Not Present",'DWD RAW File'!$AL:$AL,"&lt;&gt;")&gt;0, _xlfn.XLOOKUP($B1352,'DWD RAW File'!$E:$E,'DWD RAW File'!$AL:$AL,""), "AB")))))</f>
        <v>OFF</v>
      </c>
      <c r="U1352" s="97"/>
      <c r="V1352" s="51">
        <v>46252</v>
      </c>
      <c r="W1352" s="49" t="s">
        <v>1562</v>
      </c>
      <c r="X1352" s="121" t="str">
        <f>VLOOKUP(Table1[[#This Row],[Psoft No]],[2]Roster_1788384531598!$E$1:$AU$1334,28,0)</f>
        <v>Wednesday</v>
      </c>
      <c r="Y1352" s="121" t="b">
        <f>Table1[[#This Row],[Column1]]=Table1[[#This Row],[OFF1]]</f>
        <v>1</v>
      </c>
    </row>
    <row r="1353" spans="1:25" ht="13" hidden="1" customHeight="1">
      <c r="A1353" s="11">
        <v>1348</v>
      </c>
      <c r="B1353" s="11">
        <v>205627233</v>
      </c>
      <c r="C1353" s="87" t="s">
        <v>2870</v>
      </c>
      <c r="D1353" s="11" t="s">
        <v>2909</v>
      </c>
      <c r="E1353" s="11" t="s">
        <v>31</v>
      </c>
      <c r="F1353" s="11" t="s">
        <v>74</v>
      </c>
      <c r="G1353" s="11" t="s">
        <v>64</v>
      </c>
      <c r="H1353" s="11" t="s">
        <v>75</v>
      </c>
      <c r="I1353" s="11">
        <v>1299</v>
      </c>
      <c r="J1353" s="49" t="str">
        <f>VLOOKUP(Table1[[#This Row],[Psoft No]],[1]Roster!$C$1:$AJ$1369,9,0)</f>
        <v>Night Shift</v>
      </c>
      <c r="K1353" s="11" t="s">
        <v>76</v>
      </c>
      <c r="L1353" s="49" t="str">
        <f>VLOOKUP(Table1[[#This Row],[Psoft No]],[1]Roster!$C$1:$AJ$1369,11,0)</f>
        <v>Thursday</v>
      </c>
      <c r="M1353" s="49" t="str">
        <f>VLOOKUP(Table1[[#This Row],[Psoft No]],[1]Roster!$C$1:$AJ$1369,12,0)</f>
        <v>Friday</v>
      </c>
      <c r="N1353" s="11" t="s">
        <v>89</v>
      </c>
      <c r="O1353" s="11" t="s">
        <v>37</v>
      </c>
      <c r="P1353" s="11" t="s">
        <v>80</v>
      </c>
      <c r="Q1353" s="11" t="s">
        <v>96</v>
      </c>
      <c r="R1353" s="11" t="s">
        <v>1055</v>
      </c>
      <c r="S1353" s="11" t="s">
        <v>2651</v>
      </c>
      <c r="T1353" s="126" t="str">
        <f>IF(COUNTIFS('DWD RAW File'!$E:$E,$B1353,'DWD RAW File'!$AF:$AF,$C$1)&gt;0, IF(COUNTIFS('DWD RAW File'!$E:$E,$B1353,'DWD RAW File'!$AF:$AF,$C$1,'DWD RAW File'!$AB:$AB,"Present")&gt;0,"6th Day OT","OFF"), IF(COUNTIFS('DWD RAW File'!$E:$E,$B1353,'DWD RAW File'!$AG:$AG,$C$1)&gt;0, IF(COUNTIFS('DWD RAW File'!$E:$E,$B1353,'DWD RAW File'!$AG:$AG,$C$1,'DWD RAW File'!$AB:$AB,"Present")&gt;0,"7th Day OT","OFF"), IF(COUNTIFS('DWD RAW File'!$E:$E,$B1353,'DWD RAW File'!$AB:$AB,"Present")&gt;0, "P", IF(COUNTIFS('DWD RAW File'!$E:$E,$B1353,'DWD RAW File'!$AB:$AB,"Not Present",'DWD RAW File'!$AK:$AK,"&lt;&gt;")&gt;0, _xlfn.XLOOKUP($B1353,'DWD RAW File'!$E:$E,'DWD RAW File'!$AK:$AK,""), IF(COUNTIFS('DWD RAW File'!$E:$E,$B1353,'DWD RAW File'!$AB:$AB,"Not Present",'DWD RAW File'!$AL:$AL,"&lt;&gt;")&gt;0, _xlfn.XLOOKUP($B1353,'DWD RAW File'!$E:$E,'DWD RAW File'!$AL:$AL,""), "AB")))))</f>
        <v>P</v>
      </c>
      <c r="U1353" s="97"/>
      <c r="V1353" s="51">
        <v>46252</v>
      </c>
      <c r="W1353" s="49" t="s">
        <v>1562</v>
      </c>
      <c r="X1353" s="121" t="str">
        <f>VLOOKUP(Table1[[#This Row],[Psoft No]],[2]Roster_1788384531598!$E$1:$AU$1334,28,0)</f>
        <v>Thursday</v>
      </c>
      <c r="Y1353" s="121" t="b">
        <f>Table1[[#This Row],[Column1]]=Table1[[#This Row],[OFF1]]</f>
        <v>1</v>
      </c>
    </row>
    <row r="1354" spans="1:25" ht="13" hidden="1" customHeight="1">
      <c r="A1354" s="11">
        <v>1349</v>
      </c>
      <c r="B1354" s="11">
        <v>205996133</v>
      </c>
      <c r="C1354" s="87" t="s">
        <v>2871</v>
      </c>
      <c r="D1354" s="11" t="s">
        <v>2910</v>
      </c>
      <c r="E1354" s="11" t="s">
        <v>31</v>
      </c>
      <c r="F1354" s="11" t="s">
        <v>74</v>
      </c>
      <c r="G1354" s="11" t="s">
        <v>64</v>
      </c>
      <c r="H1354" s="11" t="s">
        <v>75</v>
      </c>
      <c r="I1354" s="11">
        <v>1299</v>
      </c>
      <c r="J1354" s="49" t="str">
        <f>VLOOKUP(Table1[[#This Row],[Psoft No]],[1]Roster!$C$1:$AJ$1369,9,0)</f>
        <v>Night Shift</v>
      </c>
      <c r="K1354" s="11" t="s">
        <v>76</v>
      </c>
      <c r="L1354" s="49" t="str">
        <f>VLOOKUP(Table1[[#This Row],[Psoft No]],[1]Roster!$C$1:$AJ$1369,11,0)</f>
        <v>Friday</v>
      </c>
      <c r="M1354" s="49" t="str">
        <f>VLOOKUP(Table1[[#This Row],[Psoft No]],[1]Roster!$C$1:$AJ$1369,12,0)</f>
        <v>Saturday</v>
      </c>
      <c r="N1354" s="11" t="s">
        <v>89</v>
      </c>
      <c r="O1354" s="11" t="s">
        <v>37</v>
      </c>
      <c r="P1354" s="11" t="s">
        <v>80</v>
      </c>
      <c r="Q1354" s="11" t="s">
        <v>81</v>
      </c>
      <c r="R1354" s="11" t="s">
        <v>622</v>
      </c>
      <c r="S1354" s="11" t="s">
        <v>623</v>
      </c>
      <c r="T1354" s="126" t="str">
        <f>IF(COUNTIFS('DWD RAW File'!$E:$E,$B1354,'DWD RAW File'!$AF:$AF,$C$1)&gt;0, IF(COUNTIFS('DWD RAW File'!$E:$E,$B1354,'DWD RAW File'!$AF:$AF,$C$1,'DWD RAW File'!$AB:$AB,"Present")&gt;0,"6th Day OT","OFF"), IF(COUNTIFS('DWD RAW File'!$E:$E,$B1354,'DWD RAW File'!$AG:$AG,$C$1)&gt;0, IF(COUNTIFS('DWD RAW File'!$E:$E,$B1354,'DWD RAW File'!$AG:$AG,$C$1,'DWD RAW File'!$AB:$AB,"Present")&gt;0,"7th Day OT","OFF"), IF(COUNTIFS('DWD RAW File'!$E:$E,$B1354,'DWD RAW File'!$AB:$AB,"Present")&gt;0, "P", IF(COUNTIFS('DWD RAW File'!$E:$E,$B1354,'DWD RAW File'!$AB:$AB,"Not Present",'DWD RAW File'!$AK:$AK,"&lt;&gt;")&gt;0, _xlfn.XLOOKUP($B1354,'DWD RAW File'!$E:$E,'DWD RAW File'!$AK:$AK,""), IF(COUNTIFS('DWD RAW File'!$E:$E,$B1354,'DWD RAW File'!$AB:$AB,"Not Present",'DWD RAW File'!$AL:$AL,"&lt;&gt;")&gt;0, _xlfn.XLOOKUP($B1354,'DWD RAW File'!$E:$E,'DWD RAW File'!$AL:$AL,""), "AB")))))</f>
        <v>P</v>
      </c>
      <c r="U1354" s="97"/>
      <c r="V1354" s="51">
        <v>46252</v>
      </c>
      <c r="W1354" s="49" t="s">
        <v>1562</v>
      </c>
      <c r="X1354" s="121" t="str">
        <f>VLOOKUP(Table1[[#This Row],[Psoft No]],[2]Roster_1788384531598!$E$1:$AU$1334,28,0)</f>
        <v>Friday</v>
      </c>
      <c r="Y1354" s="121" t="b">
        <f>Table1[[#This Row],[Column1]]=Table1[[#This Row],[OFF1]]</f>
        <v>1</v>
      </c>
    </row>
    <row r="1355" spans="1:25" ht="13" hidden="1" customHeight="1">
      <c r="A1355" s="11">
        <v>1350</v>
      </c>
      <c r="B1355" s="11">
        <v>206491340</v>
      </c>
      <c r="C1355" s="87" t="s">
        <v>2872</v>
      </c>
      <c r="D1355" s="11" t="s">
        <v>2911</v>
      </c>
      <c r="E1355" s="11" t="s">
        <v>31</v>
      </c>
      <c r="F1355" s="11" t="s">
        <v>74</v>
      </c>
      <c r="G1355" s="11" t="s">
        <v>64</v>
      </c>
      <c r="H1355" s="11" t="s">
        <v>75</v>
      </c>
      <c r="I1355" s="11">
        <v>1299</v>
      </c>
      <c r="J1355" s="49" t="str">
        <f>VLOOKUP(Table1[[#This Row],[Psoft No]],[1]Roster!$C$1:$AJ$1369,9,0)</f>
        <v>Night Shift</v>
      </c>
      <c r="K1355" s="11" t="s">
        <v>76</v>
      </c>
      <c r="L1355" s="49" t="str">
        <f>VLOOKUP(Table1[[#This Row],[Psoft No]],[1]Roster!$C$1:$AJ$1369,11,0)</f>
        <v>Saturday</v>
      </c>
      <c r="M1355" s="49" t="str">
        <f>VLOOKUP(Table1[[#This Row],[Psoft No]],[1]Roster!$C$1:$AJ$1369,12,0)</f>
        <v>Sunday</v>
      </c>
      <c r="N1355" s="11" t="s">
        <v>89</v>
      </c>
      <c r="O1355" s="11" t="s">
        <v>37</v>
      </c>
      <c r="P1355" s="11" t="s">
        <v>80</v>
      </c>
      <c r="Q1355" s="11" t="s">
        <v>96</v>
      </c>
      <c r="R1355" s="11" t="s">
        <v>1055</v>
      </c>
      <c r="S1355" s="11" t="s">
        <v>2651</v>
      </c>
      <c r="T1355" s="126" t="str">
        <f>IF(COUNTIFS('DWD RAW File'!$E:$E,$B1355,'DWD RAW File'!$AF:$AF,$C$1)&gt;0, IF(COUNTIFS('DWD RAW File'!$E:$E,$B1355,'DWD RAW File'!$AF:$AF,$C$1,'DWD RAW File'!$AB:$AB,"Present")&gt;0,"6th Day OT","OFF"), IF(COUNTIFS('DWD RAW File'!$E:$E,$B1355,'DWD RAW File'!$AG:$AG,$C$1)&gt;0, IF(COUNTIFS('DWD RAW File'!$E:$E,$B1355,'DWD RAW File'!$AG:$AG,$C$1,'DWD RAW File'!$AB:$AB,"Present")&gt;0,"7th Day OT","OFF"), IF(COUNTIFS('DWD RAW File'!$E:$E,$B1355,'DWD RAW File'!$AB:$AB,"Present")&gt;0, "P", IF(COUNTIFS('DWD RAW File'!$E:$E,$B1355,'DWD RAW File'!$AB:$AB,"Not Present",'DWD RAW File'!$AK:$AK,"&lt;&gt;")&gt;0, _xlfn.XLOOKUP($B1355,'DWD RAW File'!$E:$E,'DWD RAW File'!$AK:$AK,""), IF(COUNTIFS('DWD RAW File'!$E:$E,$B1355,'DWD RAW File'!$AB:$AB,"Not Present",'DWD RAW File'!$AL:$AL,"&lt;&gt;")&gt;0, _xlfn.XLOOKUP($B1355,'DWD RAW File'!$E:$E,'DWD RAW File'!$AL:$AL,""), "AB")))))</f>
        <v>P</v>
      </c>
      <c r="U1355" s="97"/>
      <c r="V1355" s="51">
        <v>46252</v>
      </c>
      <c r="W1355" s="49" t="s">
        <v>1562</v>
      </c>
      <c r="X1355" s="121" t="str">
        <f>VLOOKUP(Table1[[#This Row],[Psoft No]],[2]Roster_1788384531598!$E$1:$AU$1334,28,0)</f>
        <v>Saturday</v>
      </c>
      <c r="Y1355" s="121" t="b">
        <f>Table1[[#This Row],[Column1]]=Table1[[#This Row],[OFF1]]</f>
        <v>1</v>
      </c>
    </row>
    <row r="1356" spans="1:25" ht="13" customHeight="1">
      <c r="A1356" s="11">
        <v>1351</v>
      </c>
      <c r="B1356" s="11">
        <v>206607035</v>
      </c>
      <c r="C1356" s="87" t="s">
        <v>2873</v>
      </c>
      <c r="D1356" s="11" t="s">
        <v>2912</v>
      </c>
      <c r="E1356" s="11" t="s">
        <v>31</v>
      </c>
      <c r="F1356" s="11" t="s">
        <v>74</v>
      </c>
      <c r="G1356" s="11" t="s">
        <v>64</v>
      </c>
      <c r="H1356" s="11" t="s">
        <v>75</v>
      </c>
      <c r="I1356" s="11">
        <v>1299</v>
      </c>
      <c r="J1356" s="49" t="str">
        <f>VLOOKUP(Table1[[#This Row],[Psoft No]],[1]Roster!$C$1:$AJ$1369,9,0)</f>
        <v>Night Shift</v>
      </c>
      <c r="K1356" s="11" t="s">
        <v>76</v>
      </c>
      <c r="L1356" s="49" t="str">
        <f>VLOOKUP(Table1[[#This Row],[Psoft No]],[1]Roster!$C$1:$AJ$1369,11,0)</f>
        <v>Sunday</v>
      </c>
      <c r="M1356" s="49" t="str">
        <f>VLOOKUP(Table1[[#This Row],[Psoft No]],[1]Roster!$C$1:$AJ$1369,12,0)</f>
        <v>Monday</v>
      </c>
      <c r="N1356" s="11" t="s">
        <v>89</v>
      </c>
      <c r="O1356" s="11" t="s">
        <v>37</v>
      </c>
      <c r="P1356" s="11" t="s">
        <v>80</v>
      </c>
      <c r="Q1356" s="11" t="s">
        <v>96</v>
      </c>
      <c r="R1356" s="11" t="s">
        <v>1055</v>
      </c>
      <c r="S1356" s="11" t="s">
        <v>2651</v>
      </c>
      <c r="T1356" s="126" t="s">
        <v>4</v>
      </c>
      <c r="U1356" s="97"/>
      <c r="V1356" s="51">
        <v>46252</v>
      </c>
      <c r="W1356" s="49" t="s">
        <v>1562</v>
      </c>
      <c r="X1356" s="121" t="str">
        <f>VLOOKUP(Table1[[#This Row],[Psoft No]],[2]Roster_1788384531598!$E$1:$AU$1334,28,0)</f>
        <v>Sunday</v>
      </c>
      <c r="Y1356" s="121" t="b">
        <f>Table1[[#This Row],[Column1]]=Table1[[#This Row],[OFF1]]</f>
        <v>1</v>
      </c>
    </row>
    <row r="1357" spans="1:25" ht="13" hidden="1" customHeight="1">
      <c r="A1357" s="11">
        <v>1352</v>
      </c>
      <c r="B1357" s="11">
        <v>206868006</v>
      </c>
      <c r="C1357" s="87" t="s">
        <v>2874</v>
      </c>
      <c r="D1357" s="11" t="s">
        <v>2913</v>
      </c>
      <c r="E1357" s="11" t="s">
        <v>31</v>
      </c>
      <c r="F1357" s="11" t="s">
        <v>74</v>
      </c>
      <c r="G1357" s="11" t="s">
        <v>64</v>
      </c>
      <c r="H1357" s="11" t="s">
        <v>75</v>
      </c>
      <c r="I1357" s="11">
        <v>1299</v>
      </c>
      <c r="J1357" s="49" t="str">
        <f>VLOOKUP(Table1[[#This Row],[Psoft No]],[1]Roster!$C$1:$AJ$1369,9,0)</f>
        <v>Night Shift</v>
      </c>
      <c r="K1357" s="11" t="s">
        <v>76</v>
      </c>
      <c r="L1357" s="49" t="str">
        <f>VLOOKUP(Table1[[#This Row],[Psoft No]],[1]Roster!$C$1:$AJ$1369,11,0)</f>
        <v>Monday</v>
      </c>
      <c r="M1357" s="49" t="str">
        <f>VLOOKUP(Table1[[#This Row],[Psoft No]],[1]Roster!$C$1:$AJ$1369,12,0)</f>
        <v>Tuesday</v>
      </c>
      <c r="N1357" s="11" t="s">
        <v>89</v>
      </c>
      <c r="O1357" s="11" t="s">
        <v>37</v>
      </c>
      <c r="P1357" s="11" t="s">
        <v>80</v>
      </c>
      <c r="Q1357" s="11" t="s">
        <v>81</v>
      </c>
      <c r="R1357" s="11" t="s">
        <v>622</v>
      </c>
      <c r="S1357" s="11" t="s">
        <v>623</v>
      </c>
      <c r="T1357" s="126" t="str">
        <f>IF(COUNTIFS('DWD RAW File'!$E:$E,$B1357,'DWD RAW File'!$AF:$AF,$C$1)&gt;0, IF(COUNTIFS('DWD RAW File'!$E:$E,$B1357,'DWD RAW File'!$AF:$AF,$C$1,'DWD RAW File'!$AB:$AB,"Present")&gt;0,"6th Day OT","OFF"), IF(COUNTIFS('DWD RAW File'!$E:$E,$B1357,'DWD RAW File'!$AG:$AG,$C$1)&gt;0, IF(COUNTIFS('DWD RAW File'!$E:$E,$B1357,'DWD RAW File'!$AG:$AG,$C$1,'DWD RAW File'!$AB:$AB,"Present")&gt;0,"7th Day OT","OFF"), IF(COUNTIFS('DWD RAW File'!$E:$E,$B1357,'DWD RAW File'!$AB:$AB,"Present")&gt;0, "P", IF(COUNTIFS('DWD RAW File'!$E:$E,$B1357,'DWD RAW File'!$AB:$AB,"Not Present",'DWD RAW File'!$AK:$AK,"&lt;&gt;")&gt;0, _xlfn.XLOOKUP($B1357,'DWD RAW File'!$E:$E,'DWD RAW File'!$AK:$AK,""), IF(COUNTIFS('DWD RAW File'!$E:$E,$B1357,'DWD RAW File'!$AB:$AB,"Not Present",'DWD RAW File'!$AL:$AL,"&lt;&gt;")&gt;0, _xlfn.XLOOKUP($B1357,'DWD RAW File'!$E:$E,'DWD RAW File'!$AL:$AL,""), "AB")))))</f>
        <v>P</v>
      </c>
      <c r="U1357" s="97"/>
      <c r="V1357" s="51">
        <v>46252</v>
      </c>
      <c r="W1357" s="49" t="s">
        <v>1561</v>
      </c>
      <c r="X1357" s="121" t="str">
        <f>VLOOKUP(Table1[[#This Row],[Psoft No]],[2]Roster_1788384531598!$E$1:$AU$1334,28,0)</f>
        <v>Monday</v>
      </c>
      <c r="Y1357" s="121" t="b">
        <f>Table1[[#This Row],[Column1]]=Table1[[#This Row],[OFF1]]</f>
        <v>1</v>
      </c>
    </row>
    <row r="1358" spans="1:25" ht="13" hidden="1" customHeight="1">
      <c r="A1358" s="11">
        <v>1353</v>
      </c>
      <c r="B1358" s="11">
        <v>206886731</v>
      </c>
      <c r="C1358" s="87" t="s">
        <v>2875</v>
      </c>
      <c r="D1358" s="11" t="s">
        <v>2914</v>
      </c>
      <c r="E1358" s="11" t="s">
        <v>31</v>
      </c>
      <c r="F1358" s="11" t="s">
        <v>74</v>
      </c>
      <c r="G1358" s="11" t="s">
        <v>64</v>
      </c>
      <c r="H1358" s="11" t="s">
        <v>75</v>
      </c>
      <c r="I1358" s="11">
        <v>1299</v>
      </c>
      <c r="J1358" s="49" t="str">
        <f>VLOOKUP(Table1[[#This Row],[Psoft No]],[1]Roster!$C$1:$AJ$1369,9,0)</f>
        <v>Night Shift</v>
      </c>
      <c r="K1358" s="11" t="s">
        <v>76</v>
      </c>
      <c r="L1358" s="49" t="str">
        <f>VLOOKUP(Table1[[#This Row],[Psoft No]],[1]Roster!$C$1:$AJ$1369,11,0)</f>
        <v>Tuesday</v>
      </c>
      <c r="M1358" s="49" t="str">
        <f>VLOOKUP(Table1[[#This Row],[Psoft No]],[1]Roster!$C$1:$AJ$1369,12,0)</f>
        <v>Wednesday</v>
      </c>
      <c r="N1358" s="11" t="s">
        <v>89</v>
      </c>
      <c r="O1358" s="11" t="s">
        <v>37</v>
      </c>
      <c r="P1358" s="11" t="s">
        <v>80</v>
      </c>
      <c r="Q1358" s="11" t="s">
        <v>96</v>
      </c>
      <c r="R1358" s="11" t="s">
        <v>1055</v>
      </c>
      <c r="S1358" s="11" t="s">
        <v>2651</v>
      </c>
      <c r="T1358" s="126" t="str">
        <f>IF(COUNTIFS('DWD RAW File'!$E:$E,$B1358,'DWD RAW File'!$AF:$AF,$C$1)&gt;0, IF(COUNTIFS('DWD RAW File'!$E:$E,$B1358,'DWD RAW File'!$AF:$AF,$C$1,'DWD RAW File'!$AB:$AB,"Present")&gt;0,"6th Day OT","OFF"), IF(COUNTIFS('DWD RAW File'!$E:$E,$B1358,'DWD RAW File'!$AG:$AG,$C$1)&gt;0, IF(COUNTIFS('DWD RAW File'!$E:$E,$B1358,'DWD RAW File'!$AG:$AG,$C$1,'DWD RAW File'!$AB:$AB,"Present")&gt;0,"7th Day OT","OFF"), IF(COUNTIFS('DWD RAW File'!$E:$E,$B1358,'DWD RAW File'!$AB:$AB,"Present")&gt;0, "P", IF(COUNTIFS('DWD RAW File'!$E:$E,$B1358,'DWD RAW File'!$AB:$AB,"Not Present",'DWD RAW File'!$AK:$AK,"&lt;&gt;")&gt;0, _xlfn.XLOOKUP($B1358,'DWD RAW File'!$E:$E,'DWD RAW File'!$AK:$AK,""), IF(COUNTIFS('DWD RAW File'!$E:$E,$B1358,'DWD RAW File'!$AB:$AB,"Not Present",'DWD RAW File'!$AL:$AL,"&lt;&gt;")&gt;0, _xlfn.XLOOKUP($B1358,'DWD RAW File'!$E:$E,'DWD RAW File'!$AL:$AL,""), "AB")))))</f>
        <v>OFF</v>
      </c>
      <c r="U1358" s="97"/>
      <c r="V1358" s="51">
        <v>46252</v>
      </c>
      <c r="W1358" s="49" t="s">
        <v>1562</v>
      </c>
      <c r="X1358" s="121" t="str">
        <f>VLOOKUP(Table1[[#This Row],[Psoft No]],[2]Roster_1788384531598!$E$1:$AU$1334,28,0)</f>
        <v>Tuesday</v>
      </c>
      <c r="Y1358" s="121" t="b">
        <f>Table1[[#This Row],[Column1]]=Table1[[#This Row],[OFF1]]</f>
        <v>1</v>
      </c>
    </row>
    <row r="1359" spans="1:25" ht="13" hidden="1" customHeight="1">
      <c r="A1359" s="11">
        <v>1354</v>
      </c>
      <c r="B1359" s="11">
        <v>206136719</v>
      </c>
      <c r="C1359" s="87" t="s">
        <v>2876</v>
      </c>
      <c r="D1359" s="11" t="s">
        <v>2915</v>
      </c>
      <c r="E1359" s="11" t="s">
        <v>31</v>
      </c>
      <c r="F1359" s="11" t="s">
        <v>74</v>
      </c>
      <c r="G1359" s="11" t="s">
        <v>64</v>
      </c>
      <c r="H1359" s="11" t="s">
        <v>75</v>
      </c>
      <c r="I1359" s="11">
        <v>1299</v>
      </c>
      <c r="J1359" s="49" t="str">
        <f>VLOOKUP(Table1[[#This Row],[Psoft No]],[1]Roster!$C$1:$AJ$1369,9,0)</f>
        <v>Night Shift</v>
      </c>
      <c r="K1359" s="11" t="s">
        <v>76</v>
      </c>
      <c r="L1359" s="49" t="str">
        <f>VLOOKUP(Table1[[#This Row],[Psoft No]],[1]Roster!$C$1:$AJ$1369,11,0)</f>
        <v>Sunday</v>
      </c>
      <c r="M1359" s="49" t="str">
        <f>VLOOKUP(Table1[[#This Row],[Psoft No]],[1]Roster!$C$1:$AJ$1369,12,0)</f>
        <v>Monday</v>
      </c>
      <c r="N1359" s="11" t="s">
        <v>89</v>
      </c>
      <c r="O1359" s="11" t="s">
        <v>37</v>
      </c>
      <c r="P1359" s="11" t="s">
        <v>80</v>
      </c>
      <c r="Q1359" s="11" t="s">
        <v>96</v>
      </c>
      <c r="R1359" s="11" t="s">
        <v>1055</v>
      </c>
      <c r="S1359" s="11" t="s">
        <v>2651</v>
      </c>
      <c r="T1359" s="126" t="str">
        <f>IF(COUNTIFS('DWD RAW File'!$E:$E,$B1359,'DWD RAW File'!$AF:$AF,$C$1)&gt;0, IF(COUNTIFS('DWD RAW File'!$E:$E,$B1359,'DWD RAW File'!$AF:$AF,$C$1,'DWD RAW File'!$AB:$AB,"Present")&gt;0,"6th Day OT","OFF"), IF(COUNTIFS('DWD RAW File'!$E:$E,$B1359,'DWD RAW File'!$AG:$AG,$C$1)&gt;0, IF(COUNTIFS('DWD RAW File'!$E:$E,$B1359,'DWD RAW File'!$AG:$AG,$C$1,'DWD RAW File'!$AB:$AB,"Present")&gt;0,"7th Day OT","OFF"), IF(COUNTIFS('DWD RAW File'!$E:$E,$B1359,'DWD RAW File'!$AB:$AB,"Present")&gt;0, "P", IF(COUNTIFS('DWD RAW File'!$E:$E,$B1359,'DWD RAW File'!$AB:$AB,"Not Present",'DWD RAW File'!$AK:$AK,"&lt;&gt;")&gt;0, _xlfn.XLOOKUP($B1359,'DWD RAW File'!$E:$E,'DWD RAW File'!$AK:$AK,""), IF(COUNTIFS('DWD RAW File'!$E:$E,$B1359,'DWD RAW File'!$AB:$AB,"Not Present",'DWD RAW File'!$AL:$AL,"&lt;&gt;")&gt;0, _xlfn.XLOOKUP($B1359,'DWD RAW File'!$E:$E,'DWD RAW File'!$AL:$AL,""), "AB")))))</f>
        <v>P</v>
      </c>
      <c r="U1359" s="97"/>
      <c r="V1359" s="51">
        <v>46252</v>
      </c>
      <c r="W1359" s="49" t="s">
        <v>1561</v>
      </c>
      <c r="X1359" s="121" t="str">
        <f>VLOOKUP(Table1[[#This Row],[Psoft No]],[2]Roster_1788384531598!$E$1:$AU$1334,28,0)</f>
        <v>Sunday</v>
      </c>
      <c r="Y1359" s="121" t="b">
        <f>Table1[[#This Row],[Column1]]=Table1[[#This Row],[OFF1]]</f>
        <v>1</v>
      </c>
    </row>
    <row r="1360" spans="1:25" ht="13" hidden="1" customHeight="1">
      <c r="A1360" s="11">
        <v>1355</v>
      </c>
      <c r="B1360" s="11">
        <v>206191926</v>
      </c>
      <c r="C1360" s="87" t="s">
        <v>2877</v>
      </c>
      <c r="D1360" s="11" t="s">
        <v>2916</v>
      </c>
      <c r="E1360" s="11" t="s">
        <v>31</v>
      </c>
      <c r="F1360" s="11" t="s">
        <v>74</v>
      </c>
      <c r="G1360" s="11" t="s">
        <v>64</v>
      </c>
      <c r="H1360" s="11" t="s">
        <v>75</v>
      </c>
      <c r="I1360" s="11">
        <v>1299</v>
      </c>
      <c r="J1360" s="49" t="str">
        <f>VLOOKUP(Table1[[#This Row],[Psoft No]],[1]Roster!$C$1:$AJ$1369,9,0)</f>
        <v>Night Shift</v>
      </c>
      <c r="K1360" s="11" t="s">
        <v>76</v>
      </c>
      <c r="L1360" s="49" t="str">
        <f>VLOOKUP(Table1[[#This Row],[Psoft No]],[1]Roster!$C$1:$AJ$1369,11,0)</f>
        <v>Monday</v>
      </c>
      <c r="M1360" s="49" t="str">
        <f>VLOOKUP(Table1[[#This Row],[Psoft No]],[1]Roster!$C$1:$AJ$1369,12,0)</f>
        <v>Tuesday</v>
      </c>
      <c r="N1360" s="11" t="s">
        <v>89</v>
      </c>
      <c r="O1360" s="11" t="s">
        <v>37</v>
      </c>
      <c r="P1360" s="11" t="s">
        <v>80</v>
      </c>
      <c r="Q1360" s="11" t="s">
        <v>96</v>
      </c>
      <c r="R1360" s="11" t="s">
        <v>622</v>
      </c>
      <c r="S1360" s="11" t="s">
        <v>623</v>
      </c>
      <c r="T1360" s="126" t="s">
        <v>7</v>
      </c>
      <c r="U1360" s="97"/>
      <c r="V1360" s="51">
        <v>46252</v>
      </c>
      <c r="W1360" s="49" t="s">
        <v>1563</v>
      </c>
      <c r="X1360" s="121" t="str">
        <f>VLOOKUP(Table1[[#This Row],[Psoft No]],[2]Roster_1788384531598!$E$1:$AU$1334,28,0)</f>
        <v>Monday</v>
      </c>
      <c r="Y1360" s="121" t="b">
        <f>Table1[[#This Row],[Column1]]=Table1[[#This Row],[OFF1]]</f>
        <v>1</v>
      </c>
    </row>
    <row r="1361" spans="1:25" ht="13" hidden="1" customHeight="1">
      <c r="A1361" s="11">
        <v>1356</v>
      </c>
      <c r="B1361" s="11">
        <v>206250638</v>
      </c>
      <c r="C1361" s="87" t="s">
        <v>2878</v>
      </c>
      <c r="D1361" s="11" t="s">
        <v>2917</v>
      </c>
      <c r="E1361" s="11" t="s">
        <v>31</v>
      </c>
      <c r="F1361" s="11" t="s">
        <v>74</v>
      </c>
      <c r="G1361" s="11" t="s">
        <v>64</v>
      </c>
      <c r="H1361" s="11" t="s">
        <v>75</v>
      </c>
      <c r="I1361" s="11">
        <v>1299</v>
      </c>
      <c r="J1361" s="49" t="str">
        <f>VLOOKUP(Table1[[#This Row],[Psoft No]],[1]Roster!$C$1:$AJ$1369,9,0)</f>
        <v>Night Shift</v>
      </c>
      <c r="K1361" s="11" t="s">
        <v>76</v>
      </c>
      <c r="L1361" s="49" t="str">
        <f>VLOOKUP(Table1[[#This Row],[Psoft No]],[1]Roster!$C$1:$AJ$1369,11,0)</f>
        <v>Tuesday</v>
      </c>
      <c r="M1361" s="49" t="str">
        <f>VLOOKUP(Table1[[#This Row],[Psoft No]],[1]Roster!$C$1:$AJ$1369,12,0)</f>
        <v>Wednesday</v>
      </c>
      <c r="N1361" s="11" t="s">
        <v>89</v>
      </c>
      <c r="O1361" s="11" t="s">
        <v>37</v>
      </c>
      <c r="P1361" s="11" t="s">
        <v>80</v>
      </c>
      <c r="Q1361" s="11" t="s">
        <v>81</v>
      </c>
      <c r="R1361" s="11" t="s">
        <v>622</v>
      </c>
      <c r="S1361" s="11" t="s">
        <v>623</v>
      </c>
      <c r="T1361" s="126" t="str">
        <f>IF(COUNTIFS('DWD RAW File'!$E:$E,$B1361,'DWD RAW File'!$AF:$AF,$C$1)&gt;0, IF(COUNTIFS('DWD RAW File'!$E:$E,$B1361,'DWD RAW File'!$AF:$AF,$C$1,'DWD RAW File'!$AB:$AB,"Present")&gt;0,"6th Day OT","OFF"), IF(COUNTIFS('DWD RAW File'!$E:$E,$B1361,'DWD RAW File'!$AG:$AG,$C$1)&gt;0, IF(COUNTIFS('DWD RAW File'!$E:$E,$B1361,'DWD RAW File'!$AG:$AG,$C$1,'DWD RAW File'!$AB:$AB,"Present")&gt;0,"7th Day OT","OFF"), IF(COUNTIFS('DWD RAW File'!$E:$E,$B1361,'DWD RAW File'!$AB:$AB,"Present")&gt;0, "P", IF(COUNTIFS('DWD RAW File'!$E:$E,$B1361,'DWD RAW File'!$AB:$AB,"Not Present",'DWD RAW File'!$AK:$AK,"&lt;&gt;")&gt;0, _xlfn.XLOOKUP($B1361,'DWD RAW File'!$E:$E,'DWD RAW File'!$AK:$AK,""), IF(COUNTIFS('DWD RAW File'!$E:$E,$B1361,'DWD RAW File'!$AB:$AB,"Not Present",'DWD RAW File'!$AL:$AL,"&lt;&gt;")&gt;0, _xlfn.XLOOKUP($B1361,'DWD RAW File'!$E:$E,'DWD RAW File'!$AL:$AL,""), "AB")))))</f>
        <v>OFF</v>
      </c>
      <c r="U1361" s="97"/>
      <c r="V1361" s="51">
        <v>46252</v>
      </c>
      <c r="W1361" s="49" t="s">
        <v>1561</v>
      </c>
      <c r="X1361" s="121" t="str">
        <f>VLOOKUP(Table1[[#This Row],[Psoft No]],[2]Roster_1788384531598!$E$1:$AU$1334,28,0)</f>
        <v>Tuesday</v>
      </c>
      <c r="Y1361" s="121" t="b">
        <f>Table1[[#This Row],[Column1]]=Table1[[#This Row],[OFF1]]</f>
        <v>1</v>
      </c>
    </row>
    <row r="1362" spans="1:25" ht="13" hidden="1" customHeight="1">
      <c r="A1362" s="11">
        <v>1357</v>
      </c>
      <c r="B1362" s="11">
        <v>205853893</v>
      </c>
      <c r="C1362" s="87" t="s">
        <v>2879</v>
      </c>
      <c r="D1362" s="11" t="s">
        <v>2918</v>
      </c>
      <c r="E1362" s="11" t="s">
        <v>31</v>
      </c>
      <c r="F1362" s="11" t="s">
        <v>74</v>
      </c>
      <c r="G1362" s="11" t="s">
        <v>64</v>
      </c>
      <c r="H1362" s="11" t="s">
        <v>75</v>
      </c>
      <c r="I1362" s="11">
        <v>1299</v>
      </c>
      <c r="J1362" s="49" t="str">
        <f>VLOOKUP(Table1[[#This Row],[Psoft No]],[1]Roster!$C$1:$AJ$1369,9,0)</f>
        <v>Night Shift</v>
      </c>
      <c r="K1362" s="11" t="s">
        <v>76</v>
      </c>
      <c r="L1362" s="49" t="str">
        <f>VLOOKUP(Table1[[#This Row],[Psoft No]],[1]Roster!$C$1:$AJ$1369,11,0)</f>
        <v>Wednesday</v>
      </c>
      <c r="M1362" s="49" t="str">
        <f>VLOOKUP(Table1[[#This Row],[Psoft No]],[1]Roster!$C$1:$AJ$1369,12,0)</f>
        <v>Thursday</v>
      </c>
      <c r="N1362" s="49" t="s">
        <v>79</v>
      </c>
      <c r="O1362" s="11" t="s">
        <v>37</v>
      </c>
      <c r="P1362" s="11" t="s">
        <v>80</v>
      </c>
      <c r="Q1362" s="11" t="s">
        <v>96</v>
      </c>
      <c r="R1362" s="11" t="s">
        <v>622</v>
      </c>
      <c r="S1362" s="11" t="s">
        <v>623</v>
      </c>
      <c r="T1362" s="126" t="str">
        <f>IF(COUNTIFS('DWD RAW File'!$E:$E,$B1362,'DWD RAW File'!$AF:$AF,$C$1)&gt;0, IF(COUNTIFS('DWD RAW File'!$E:$E,$B1362,'DWD RAW File'!$AF:$AF,$C$1,'DWD RAW File'!$AB:$AB,"Present")&gt;0,"6th Day OT","OFF"), IF(COUNTIFS('DWD RAW File'!$E:$E,$B1362,'DWD RAW File'!$AG:$AG,$C$1)&gt;0, IF(COUNTIFS('DWD RAW File'!$E:$E,$B1362,'DWD RAW File'!$AG:$AG,$C$1,'DWD RAW File'!$AB:$AB,"Present")&gt;0,"7th Day OT","OFF"), IF(COUNTIFS('DWD RAW File'!$E:$E,$B1362,'DWD RAW File'!$AB:$AB,"Present")&gt;0, "P", IF(COUNTIFS('DWD RAW File'!$E:$E,$B1362,'DWD RAW File'!$AB:$AB,"Not Present",'DWD RAW File'!$AK:$AK,"&lt;&gt;")&gt;0, _xlfn.XLOOKUP($B1362,'DWD RAW File'!$E:$E,'DWD RAW File'!$AK:$AK,""), IF(COUNTIFS('DWD RAW File'!$E:$E,$B1362,'DWD RAW File'!$AB:$AB,"Not Present",'DWD RAW File'!$AL:$AL,"&lt;&gt;")&gt;0, _xlfn.XLOOKUP($B1362,'DWD RAW File'!$E:$E,'DWD RAW File'!$AL:$AL,""), "AB")))))</f>
        <v>OFF</v>
      </c>
      <c r="U1362" s="97"/>
      <c r="V1362" s="51">
        <v>46252</v>
      </c>
      <c r="W1362" s="49" t="s">
        <v>1562</v>
      </c>
      <c r="X1362" s="121" t="str">
        <f>VLOOKUP(Table1[[#This Row],[Psoft No]],[2]Roster_1788384531598!$E$1:$AU$1334,28,0)</f>
        <v>Wednesday</v>
      </c>
      <c r="Y1362" s="121" t="b">
        <f>Table1[[#This Row],[Column1]]=Table1[[#This Row],[OFF1]]</f>
        <v>1</v>
      </c>
    </row>
    <row r="1363" spans="1:25" ht="13" hidden="1" customHeight="1">
      <c r="A1363" s="11">
        <v>1358</v>
      </c>
      <c r="B1363" s="11">
        <v>206926976</v>
      </c>
      <c r="C1363" s="87" t="s">
        <v>2880</v>
      </c>
      <c r="D1363" s="11" t="s">
        <v>2919</v>
      </c>
      <c r="E1363" s="11" t="s">
        <v>31</v>
      </c>
      <c r="F1363" s="11" t="s">
        <v>74</v>
      </c>
      <c r="G1363" s="11" t="s">
        <v>64</v>
      </c>
      <c r="H1363" s="11" t="s">
        <v>75</v>
      </c>
      <c r="I1363" s="11">
        <v>1299</v>
      </c>
      <c r="J1363" s="49" t="str">
        <f>VLOOKUP(Table1[[#This Row],[Psoft No]],[1]Roster!$C$1:$AJ$1369,9,0)</f>
        <v>Night Shift</v>
      </c>
      <c r="K1363" s="11" t="s">
        <v>76</v>
      </c>
      <c r="L1363" s="49" t="str">
        <f>VLOOKUP(Table1[[#This Row],[Psoft No]],[1]Roster!$C$1:$AJ$1369,11,0)</f>
        <v>Thursday</v>
      </c>
      <c r="M1363" s="49" t="str">
        <f>VLOOKUP(Table1[[#This Row],[Psoft No]],[1]Roster!$C$1:$AJ$1369,12,0)</f>
        <v>Friday</v>
      </c>
      <c r="N1363" s="11" t="s">
        <v>89</v>
      </c>
      <c r="O1363" s="11" t="s">
        <v>37</v>
      </c>
      <c r="P1363" s="11" t="s">
        <v>80</v>
      </c>
      <c r="Q1363" s="11" t="s">
        <v>81</v>
      </c>
      <c r="R1363" s="11" t="s">
        <v>622</v>
      </c>
      <c r="S1363" s="11" t="s">
        <v>623</v>
      </c>
      <c r="T1363" s="126" t="str">
        <f>IF(COUNTIFS('DWD RAW File'!$E:$E,$B1363,'DWD RAW File'!$AF:$AF,$C$1)&gt;0, IF(COUNTIFS('DWD RAW File'!$E:$E,$B1363,'DWD RAW File'!$AF:$AF,$C$1,'DWD RAW File'!$AB:$AB,"Present")&gt;0,"6th Day OT","OFF"), IF(COUNTIFS('DWD RAW File'!$E:$E,$B1363,'DWD RAW File'!$AG:$AG,$C$1)&gt;0, IF(COUNTIFS('DWD RAW File'!$E:$E,$B1363,'DWD RAW File'!$AG:$AG,$C$1,'DWD RAW File'!$AB:$AB,"Present")&gt;0,"7th Day OT","OFF"), IF(COUNTIFS('DWD RAW File'!$E:$E,$B1363,'DWD RAW File'!$AB:$AB,"Present")&gt;0, "P", IF(COUNTIFS('DWD RAW File'!$E:$E,$B1363,'DWD RAW File'!$AB:$AB,"Not Present",'DWD RAW File'!$AK:$AK,"&lt;&gt;")&gt;0, _xlfn.XLOOKUP($B1363,'DWD RAW File'!$E:$E,'DWD RAW File'!$AK:$AK,""), IF(COUNTIFS('DWD RAW File'!$E:$E,$B1363,'DWD RAW File'!$AB:$AB,"Not Present",'DWD RAW File'!$AL:$AL,"&lt;&gt;")&gt;0, _xlfn.XLOOKUP($B1363,'DWD RAW File'!$E:$E,'DWD RAW File'!$AL:$AL,""), "AB")))))</f>
        <v>P</v>
      </c>
      <c r="U1363" s="97"/>
      <c r="V1363" s="51">
        <v>46252</v>
      </c>
      <c r="W1363" s="49" t="s">
        <v>1561</v>
      </c>
      <c r="X1363" s="121" t="str">
        <f>VLOOKUP(Table1[[#This Row],[Psoft No]],[2]Roster_1788384531598!$E$1:$AU$1334,28,0)</f>
        <v>Thursday</v>
      </c>
      <c r="Y1363" s="121" t="b">
        <f>Table1[[#This Row],[Column1]]=Table1[[#This Row],[OFF1]]</f>
        <v>1</v>
      </c>
    </row>
    <row r="1364" spans="1:25" ht="13" hidden="1" customHeight="1">
      <c r="A1364" s="11">
        <v>1359</v>
      </c>
      <c r="B1364" s="11">
        <v>206250613</v>
      </c>
      <c r="C1364" s="87" t="s">
        <v>2881</v>
      </c>
      <c r="D1364" s="11" t="s">
        <v>2920</v>
      </c>
      <c r="E1364" s="11" t="s">
        <v>31</v>
      </c>
      <c r="F1364" s="11" t="s">
        <v>74</v>
      </c>
      <c r="G1364" s="11" t="s">
        <v>64</v>
      </c>
      <c r="H1364" s="11" t="s">
        <v>75</v>
      </c>
      <c r="I1364" s="11">
        <v>1299</v>
      </c>
      <c r="J1364" s="49" t="str">
        <f>VLOOKUP(Table1[[#This Row],[Psoft No]],[1]Roster!$C$1:$AJ$1369,9,0)</f>
        <v>Night Shift</v>
      </c>
      <c r="K1364" s="11" t="s">
        <v>76</v>
      </c>
      <c r="L1364" s="49" t="str">
        <f>VLOOKUP(Table1[[#This Row],[Psoft No]],[1]Roster!$C$1:$AJ$1369,11,0)</f>
        <v>Friday</v>
      </c>
      <c r="M1364" s="49" t="str">
        <f>VLOOKUP(Table1[[#This Row],[Psoft No]],[1]Roster!$C$1:$AJ$1369,12,0)</f>
        <v>Saturday</v>
      </c>
      <c r="N1364" s="11" t="s">
        <v>89</v>
      </c>
      <c r="O1364" s="11" t="s">
        <v>37</v>
      </c>
      <c r="P1364" s="11" t="s">
        <v>80</v>
      </c>
      <c r="Q1364" s="11" t="s">
        <v>81</v>
      </c>
      <c r="R1364" s="11" t="s">
        <v>622</v>
      </c>
      <c r="S1364" s="11" t="s">
        <v>623</v>
      </c>
      <c r="T1364" s="126" t="str">
        <f>IF(COUNTIFS('DWD RAW File'!$E:$E,$B1364,'DWD RAW File'!$AF:$AF,$C$1)&gt;0, IF(COUNTIFS('DWD RAW File'!$E:$E,$B1364,'DWD RAW File'!$AF:$AF,$C$1,'DWD RAW File'!$AB:$AB,"Present")&gt;0,"6th Day OT","OFF"), IF(COUNTIFS('DWD RAW File'!$E:$E,$B1364,'DWD RAW File'!$AG:$AG,$C$1)&gt;0, IF(COUNTIFS('DWD RAW File'!$E:$E,$B1364,'DWD RAW File'!$AG:$AG,$C$1,'DWD RAW File'!$AB:$AB,"Present")&gt;0,"7th Day OT","OFF"), IF(COUNTIFS('DWD RAW File'!$E:$E,$B1364,'DWD RAW File'!$AB:$AB,"Present")&gt;0, "P", IF(COUNTIFS('DWD RAW File'!$E:$E,$B1364,'DWD RAW File'!$AB:$AB,"Not Present",'DWD RAW File'!$AK:$AK,"&lt;&gt;")&gt;0, _xlfn.XLOOKUP($B1364,'DWD RAW File'!$E:$E,'DWD RAW File'!$AK:$AK,""), IF(COUNTIFS('DWD RAW File'!$E:$E,$B1364,'DWD RAW File'!$AB:$AB,"Not Present",'DWD RAW File'!$AL:$AL,"&lt;&gt;")&gt;0, _xlfn.XLOOKUP($B1364,'DWD RAW File'!$E:$E,'DWD RAW File'!$AL:$AL,""), "AB")))))</f>
        <v>P</v>
      </c>
      <c r="U1364" s="97"/>
      <c r="V1364" s="51">
        <v>46252</v>
      </c>
      <c r="W1364" s="49" t="s">
        <v>1561</v>
      </c>
      <c r="X1364" s="121" t="str">
        <f>VLOOKUP(Table1[[#This Row],[Psoft No]],[2]Roster_1788384531598!$E$1:$AU$1334,28,0)</f>
        <v>Friday</v>
      </c>
      <c r="Y1364" s="121" t="b">
        <f>Table1[[#This Row],[Column1]]=Table1[[#This Row],[OFF1]]</f>
        <v>1</v>
      </c>
    </row>
    <row r="1365" spans="1:25" ht="13" hidden="1" customHeight="1">
      <c r="A1365" s="11">
        <v>1360</v>
      </c>
      <c r="B1365" s="11">
        <v>206890218</v>
      </c>
      <c r="C1365" s="87" t="s">
        <v>2882</v>
      </c>
      <c r="D1365" s="11" t="s">
        <v>2921</v>
      </c>
      <c r="E1365" s="11" t="s">
        <v>31</v>
      </c>
      <c r="F1365" s="11" t="s">
        <v>74</v>
      </c>
      <c r="G1365" s="11" t="s">
        <v>64</v>
      </c>
      <c r="H1365" s="11" t="s">
        <v>75</v>
      </c>
      <c r="I1365" s="11">
        <v>1299</v>
      </c>
      <c r="J1365" s="49" t="str">
        <f>VLOOKUP(Table1[[#This Row],[Psoft No]],[1]Roster!$C$1:$AJ$1369,9,0)</f>
        <v>Night Shift</v>
      </c>
      <c r="K1365" s="11" t="s">
        <v>76</v>
      </c>
      <c r="L1365" s="49" t="str">
        <f>VLOOKUP(Table1[[#This Row],[Psoft No]],[1]Roster!$C$1:$AJ$1369,11,0)</f>
        <v>Saturday</v>
      </c>
      <c r="M1365" s="49" t="str">
        <f>VLOOKUP(Table1[[#This Row],[Psoft No]],[1]Roster!$C$1:$AJ$1369,12,0)</f>
        <v>Sunday</v>
      </c>
      <c r="N1365" s="11" t="s">
        <v>89</v>
      </c>
      <c r="O1365" s="11" t="s">
        <v>37</v>
      </c>
      <c r="P1365" s="11" t="s">
        <v>80</v>
      </c>
      <c r="Q1365" s="11" t="s">
        <v>96</v>
      </c>
      <c r="R1365" s="11" t="s">
        <v>622</v>
      </c>
      <c r="S1365" s="11" t="s">
        <v>623</v>
      </c>
      <c r="T1365" s="126" t="str">
        <f>IF(COUNTIFS('DWD RAW File'!$E:$E,$B1365,'DWD RAW File'!$AF:$AF,$C$1)&gt;0, IF(COUNTIFS('DWD RAW File'!$E:$E,$B1365,'DWD RAW File'!$AF:$AF,$C$1,'DWD RAW File'!$AB:$AB,"Present")&gt;0,"6th Day OT","OFF"), IF(COUNTIFS('DWD RAW File'!$E:$E,$B1365,'DWD RAW File'!$AG:$AG,$C$1)&gt;0, IF(COUNTIFS('DWD RAW File'!$E:$E,$B1365,'DWD RAW File'!$AG:$AG,$C$1,'DWD RAW File'!$AB:$AB,"Present")&gt;0,"7th Day OT","OFF"), IF(COUNTIFS('DWD RAW File'!$E:$E,$B1365,'DWD RAW File'!$AB:$AB,"Present")&gt;0, "P", IF(COUNTIFS('DWD RAW File'!$E:$E,$B1365,'DWD RAW File'!$AB:$AB,"Not Present",'DWD RAW File'!$AK:$AK,"&lt;&gt;")&gt;0, _xlfn.XLOOKUP($B1365,'DWD RAW File'!$E:$E,'DWD RAW File'!$AK:$AK,""), IF(COUNTIFS('DWD RAW File'!$E:$E,$B1365,'DWD RAW File'!$AB:$AB,"Not Present",'DWD RAW File'!$AL:$AL,"&lt;&gt;")&gt;0, _xlfn.XLOOKUP($B1365,'DWD RAW File'!$E:$E,'DWD RAW File'!$AL:$AL,""), "AB")))))</f>
        <v>P</v>
      </c>
      <c r="U1365" s="97"/>
      <c r="V1365" s="51">
        <v>46252</v>
      </c>
      <c r="W1365" s="49" t="s">
        <v>1561</v>
      </c>
      <c r="X1365" s="121" t="str">
        <f>VLOOKUP(Table1[[#This Row],[Psoft No]],[2]Roster_1788384531598!$E$1:$AU$1334,28,0)</f>
        <v>Saturday</v>
      </c>
      <c r="Y1365" s="121" t="b">
        <f>Table1[[#This Row],[Column1]]=Table1[[#This Row],[OFF1]]</f>
        <v>1</v>
      </c>
    </row>
    <row r="1366" spans="1:25" ht="13" hidden="1" customHeight="1">
      <c r="A1366" s="11">
        <v>1361</v>
      </c>
      <c r="B1366" s="11">
        <v>205853884</v>
      </c>
      <c r="C1366" s="87" t="s">
        <v>2883</v>
      </c>
      <c r="D1366" s="11" t="s">
        <v>2922</v>
      </c>
      <c r="E1366" s="11" t="s">
        <v>31</v>
      </c>
      <c r="F1366" s="11" t="s">
        <v>74</v>
      </c>
      <c r="G1366" s="11" t="s">
        <v>64</v>
      </c>
      <c r="H1366" s="11" t="s">
        <v>75</v>
      </c>
      <c r="I1366" s="11">
        <v>1299</v>
      </c>
      <c r="J1366" s="49" t="str">
        <f>VLOOKUP(Table1[[#This Row],[Psoft No]],[1]Roster!$C$1:$AJ$1369,9,0)</f>
        <v>Night Shift</v>
      </c>
      <c r="K1366" s="11" t="s">
        <v>76</v>
      </c>
      <c r="L1366" s="49" t="str">
        <f>VLOOKUP(Table1[[#This Row],[Psoft No]],[1]Roster!$C$1:$AJ$1369,11,0)</f>
        <v>Sunday</v>
      </c>
      <c r="M1366" s="49" t="str">
        <f>VLOOKUP(Table1[[#This Row],[Psoft No]],[1]Roster!$C$1:$AJ$1369,12,0)</f>
        <v>Monday</v>
      </c>
      <c r="N1366" s="11" t="s">
        <v>89</v>
      </c>
      <c r="O1366" s="11" t="s">
        <v>37</v>
      </c>
      <c r="P1366" s="11" t="s">
        <v>80</v>
      </c>
      <c r="Q1366" s="11" t="s">
        <v>96</v>
      </c>
      <c r="R1366" s="11" t="s">
        <v>622</v>
      </c>
      <c r="S1366" s="11" t="s">
        <v>623</v>
      </c>
      <c r="T1366" s="126" t="str">
        <f>IF(COUNTIFS('DWD RAW File'!$E:$E,$B1366,'DWD RAW File'!$AF:$AF,$C$1)&gt;0, IF(COUNTIFS('DWD RAW File'!$E:$E,$B1366,'DWD RAW File'!$AF:$AF,$C$1,'DWD RAW File'!$AB:$AB,"Present")&gt;0,"6th Day OT","OFF"), IF(COUNTIFS('DWD RAW File'!$E:$E,$B1366,'DWD RAW File'!$AG:$AG,$C$1)&gt;0, IF(COUNTIFS('DWD RAW File'!$E:$E,$B1366,'DWD RAW File'!$AG:$AG,$C$1,'DWD RAW File'!$AB:$AB,"Present")&gt;0,"7th Day OT","OFF"), IF(COUNTIFS('DWD RAW File'!$E:$E,$B1366,'DWD RAW File'!$AB:$AB,"Present")&gt;0, "P", IF(COUNTIFS('DWD RAW File'!$E:$E,$B1366,'DWD RAW File'!$AB:$AB,"Not Present",'DWD RAW File'!$AK:$AK,"&lt;&gt;")&gt;0, _xlfn.XLOOKUP($B1366,'DWD RAW File'!$E:$E,'DWD RAW File'!$AK:$AK,""), IF(COUNTIFS('DWD RAW File'!$E:$E,$B1366,'DWD RAW File'!$AB:$AB,"Not Present",'DWD RAW File'!$AL:$AL,"&lt;&gt;")&gt;0, _xlfn.XLOOKUP($B1366,'DWD RAW File'!$E:$E,'DWD RAW File'!$AL:$AL,""), "AB")))))</f>
        <v>P</v>
      </c>
      <c r="U1366" s="97"/>
      <c r="V1366" s="51">
        <v>46252</v>
      </c>
      <c r="W1366" s="49" t="s">
        <v>1562</v>
      </c>
      <c r="X1366" s="121" t="str">
        <f>VLOOKUP(Table1[[#This Row],[Psoft No]],[2]Roster_1788384531598!$E$1:$AU$1334,28,0)</f>
        <v>Sunday</v>
      </c>
      <c r="Y1366" s="121" t="b">
        <f>Table1[[#This Row],[Column1]]=Table1[[#This Row],[OFF1]]</f>
        <v>1</v>
      </c>
    </row>
    <row r="1367" spans="1:25" ht="13" hidden="1" customHeight="1">
      <c r="A1367" s="11">
        <v>1362</v>
      </c>
      <c r="B1367" s="11">
        <v>206886516</v>
      </c>
      <c r="C1367" s="87" t="s">
        <v>2884</v>
      </c>
      <c r="D1367" s="11" t="s">
        <v>2923</v>
      </c>
      <c r="E1367" s="11" t="s">
        <v>31</v>
      </c>
      <c r="F1367" s="11" t="s">
        <v>74</v>
      </c>
      <c r="G1367" s="11" t="s">
        <v>64</v>
      </c>
      <c r="H1367" s="11" t="s">
        <v>75</v>
      </c>
      <c r="I1367" s="11">
        <v>1299</v>
      </c>
      <c r="J1367" s="49" t="str">
        <f>VLOOKUP(Table1[[#This Row],[Psoft No]],[1]Roster!$C$1:$AJ$1369,9,0)</f>
        <v>Night Shift</v>
      </c>
      <c r="K1367" s="11" t="s">
        <v>76</v>
      </c>
      <c r="L1367" s="49" t="str">
        <f>VLOOKUP(Table1[[#This Row],[Psoft No]],[1]Roster!$C$1:$AJ$1369,11,0)</f>
        <v>Monday</v>
      </c>
      <c r="M1367" s="49" t="str">
        <f>VLOOKUP(Table1[[#This Row],[Psoft No]],[1]Roster!$C$1:$AJ$1369,12,0)</f>
        <v>Tuesday</v>
      </c>
      <c r="N1367" s="11" t="s">
        <v>89</v>
      </c>
      <c r="O1367" s="11" t="s">
        <v>37</v>
      </c>
      <c r="P1367" s="11" t="s">
        <v>80</v>
      </c>
      <c r="Q1367" s="11" t="s">
        <v>96</v>
      </c>
      <c r="R1367" s="11" t="s">
        <v>622</v>
      </c>
      <c r="S1367" s="11" t="s">
        <v>623</v>
      </c>
      <c r="T1367" s="126" t="str">
        <f>IF(COUNTIFS('DWD RAW File'!$E:$E,$B1367,'DWD RAW File'!$AF:$AF,$C$1)&gt;0, IF(COUNTIFS('DWD RAW File'!$E:$E,$B1367,'DWD RAW File'!$AF:$AF,$C$1,'DWD RAW File'!$AB:$AB,"Present")&gt;0,"6th Day OT","OFF"), IF(COUNTIFS('DWD RAW File'!$E:$E,$B1367,'DWD RAW File'!$AG:$AG,$C$1)&gt;0, IF(COUNTIFS('DWD RAW File'!$E:$E,$B1367,'DWD RAW File'!$AG:$AG,$C$1,'DWD RAW File'!$AB:$AB,"Present")&gt;0,"7th Day OT","OFF"), IF(COUNTIFS('DWD RAW File'!$E:$E,$B1367,'DWD RAW File'!$AB:$AB,"Present")&gt;0, "P", IF(COUNTIFS('DWD RAW File'!$E:$E,$B1367,'DWD RAW File'!$AB:$AB,"Not Present",'DWD RAW File'!$AK:$AK,"&lt;&gt;")&gt;0, _xlfn.XLOOKUP($B1367,'DWD RAW File'!$E:$E,'DWD RAW File'!$AK:$AK,""), IF(COUNTIFS('DWD RAW File'!$E:$E,$B1367,'DWD RAW File'!$AB:$AB,"Not Present",'DWD RAW File'!$AL:$AL,"&lt;&gt;")&gt;0, _xlfn.XLOOKUP($B1367,'DWD RAW File'!$E:$E,'DWD RAW File'!$AL:$AL,""), "AB")))))</f>
        <v>P</v>
      </c>
      <c r="U1367" s="97"/>
      <c r="V1367" s="51">
        <v>46252</v>
      </c>
      <c r="W1367" s="49" t="s">
        <v>1561</v>
      </c>
      <c r="X1367" s="121" t="str">
        <f>VLOOKUP(Table1[[#This Row],[Psoft No]],[2]Roster_1788384531598!$E$1:$AU$1334,28,0)</f>
        <v>Monday</v>
      </c>
      <c r="Y1367" s="121" t="b">
        <f>Table1[[#This Row],[Column1]]=Table1[[#This Row],[OFF1]]</f>
        <v>1</v>
      </c>
    </row>
    <row r="1368" spans="1:25" ht="13" hidden="1" customHeight="1">
      <c r="A1368" s="11">
        <v>1363</v>
      </c>
      <c r="B1368" s="11">
        <v>206239531</v>
      </c>
      <c r="C1368" s="87" t="s">
        <v>2885</v>
      </c>
      <c r="D1368" s="11" t="s">
        <v>2924</v>
      </c>
      <c r="E1368" s="11" t="s">
        <v>31</v>
      </c>
      <c r="F1368" s="11" t="s">
        <v>74</v>
      </c>
      <c r="G1368" s="11" t="s">
        <v>64</v>
      </c>
      <c r="H1368" s="11" t="s">
        <v>75</v>
      </c>
      <c r="I1368" s="11">
        <v>1299</v>
      </c>
      <c r="J1368" s="49" t="str">
        <f>VLOOKUP(Table1[[#This Row],[Psoft No]],[1]Roster!$C$1:$AJ$1369,9,0)</f>
        <v>Night Shift</v>
      </c>
      <c r="K1368" s="11" t="s">
        <v>76</v>
      </c>
      <c r="L1368" s="49" t="str">
        <f>VLOOKUP(Table1[[#This Row],[Psoft No]],[1]Roster!$C$1:$AJ$1369,11,0)</f>
        <v>Tuesday</v>
      </c>
      <c r="M1368" s="49" t="str">
        <f>VLOOKUP(Table1[[#This Row],[Psoft No]],[1]Roster!$C$1:$AJ$1369,12,0)</f>
        <v>Wednesday</v>
      </c>
      <c r="N1368" s="11" t="s">
        <v>89</v>
      </c>
      <c r="O1368" s="11" t="s">
        <v>37</v>
      </c>
      <c r="P1368" s="11" t="s">
        <v>80</v>
      </c>
      <c r="Q1368" s="11" t="s">
        <v>81</v>
      </c>
      <c r="R1368" s="11" t="s">
        <v>622</v>
      </c>
      <c r="S1368" s="11" t="s">
        <v>623</v>
      </c>
      <c r="T1368" s="126" t="str">
        <f>IF(COUNTIFS('DWD RAW File'!$E:$E,$B1368,'DWD RAW File'!$AF:$AF,$C$1)&gt;0, IF(COUNTIFS('DWD RAW File'!$E:$E,$B1368,'DWD RAW File'!$AF:$AF,$C$1,'DWD RAW File'!$AB:$AB,"Present")&gt;0,"6th Day OT","OFF"), IF(COUNTIFS('DWD RAW File'!$E:$E,$B1368,'DWD RAW File'!$AG:$AG,$C$1)&gt;0, IF(COUNTIFS('DWD RAW File'!$E:$E,$B1368,'DWD RAW File'!$AG:$AG,$C$1,'DWD RAW File'!$AB:$AB,"Present")&gt;0,"7th Day OT","OFF"), IF(COUNTIFS('DWD RAW File'!$E:$E,$B1368,'DWD RAW File'!$AB:$AB,"Present")&gt;0, "P", IF(COUNTIFS('DWD RAW File'!$E:$E,$B1368,'DWD RAW File'!$AB:$AB,"Not Present",'DWD RAW File'!$AK:$AK,"&lt;&gt;")&gt;0, _xlfn.XLOOKUP($B1368,'DWD RAW File'!$E:$E,'DWD RAW File'!$AK:$AK,""), IF(COUNTIFS('DWD RAW File'!$E:$E,$B1368,'DWD RAW File'!$AB:$AB,"Not Present",'DWD RAW File'!$AL:$AL,"&lt;&gt;")&gt;0, _xlfn.XLOOKUP($B1368,'DWD RAW File'!$E:$E,'DWD RAW File'!$AL:$AL,""), "AB")))))</f>
        <v>OFF</v>
      </c>
      <c r="U1368" s="97"/>
      <c r="V1368" s="51">
        <v>46252</v>
      </c>
      <c r="W1368" s="49" t="s">
        <v>1561</v>
      </c>
      <c r="X1368" s="121" t="str">
        <f>VLOOKUP(Table1[[#This Row],[Psoft No]],[2]Roster_1788384531598!$E$1:$AU$1334,28,0)</f>
        <v>Tuesday</v>
      </c>
      <c r="Y1368" s="121" t="b">
        <f>Table1[[#This Row],[Column1]]=Table1[[#This Row],[OFF1]]</f>
        <v>1</v>
      </c>
    </row>
    <row r="1369" spans="1:25" ht="13" hidden="1" customHeight="1">
      <c r="A1369" s="11">
        <v>1364</v>
      </c>
      <c r="B1369" s="11">
        <v>205280267</v>
      </c>
      <c r="C1369" s="87" t="s">
        <v>2886</v>
      </c>
      <c r="D1369" s="11" t="s">
        <v>2925</v>
      </c>
      <c r="E1369" s="11" t="s">
        <v>31</v>
      </c>
      <c r="F1369" s="11" t="s">
        <v>74</v>
      </c>
      <c r="G1369" s="11" t="s">
        <v>64</v>
      </c>
      <c r="H1369" s="11" t="s">
        <v>75</v>
      </c>
      <c r="I1369" s="11">
        <v>1299</v>
      </c>
      <c r="J1369" s="49" t="str">
        <f>VLOOKUP(Table1[[#This Row],[Psoft No]],[1]Roster!$C$1:$AJ$1369,9,0)</f>
        <v>Night Shift</v>
      </c>
      <c r="K1369" s="11" t="s">
        <v>76</v>
      </c>
      <c r="L1369" s="49" t="str">
        <f>VLOOKUP(Table1[[#This Row],[Psoft No]],[1]Roster!$C$1:$AJ$1369,11,0)</f>
        <v>Wednesday</v>
      </c>
      <c r="M1369" s="49" t="str">
        <f>VLOOKUP(Table1[[#This Row],[Psoft No]],[1]Roster!$C$1:$AJ$1369,12,0)</f>
        <v>Thursday</v>
      </c>
      <c r="N1369" s="11" t="s">
        <v>89</v>
      </c>
      <c r="O1369" s="11" t="s">
        <v>37</v>
      </c>
      <c r="P1369" s="11" t="s">
        <v>80</v>
      </c>
      <c r="Q1369" s="11" t="s">
        <v>96</v>
      </c>
      <c r="R1369" s="11" t="s">
        <v>622</v>
      </c>
      <c r="S1369" s="11" t="s">
        <v>623</v>
      </c>
      <c r="T1369" s="126" t="str">
        <f>IF(COUNTIFS('DWD RAW File'!$E:$E,$B1369,'DWD RAW File'!$AF:$AF,$C$1)&gt;0, IF(COUNTIFS('DWD RAW File'!$E:$E,$B1369,'DWD RAW File'!$AF:$AF,$C$1,'DWD RAW File'!$AB:$AB,"Present")&gt;0,"6th Day OT","OFF"), IF(COUNTIFS('DWD RAW File'!$E:$E,$B1369,'DWD RAW File'!$AG:$AG,$C$1)&gt;0, IF(COUNTIFS('DWD RAW File'!$E:$E,$B1369,'DWD RAW File'!$AG:$AG,$C$1,'DWD RAW File'!$AB:$AB,"Present")&gt;0,"7th Day OT","OFF"), IF(COUNTIFS('DWD RAW File'!$E:$E,$B1369,'DWD RAW File'!$AB:$AB,"Present")&gt;0, "P", IF(COUNTIFS('DWD RAW File'!$E:$E,$B1369,'DWD RAW File'!$AB:$AB,"Not Present",'DWD RAW File'!$AK:$AK,"&lt;&gt;")&gt;0, _xlfn.XLOOKUP($B1369,'DWD RAW File'!$E:$E,'DWD RAW File'!$AK:$AK,""), IF(COUNTIFS('DWD RAW File'!$E:$E,$B1369,'DWD RAW File'!$AB:$AB,"Not Present",'DWD RAW File'!$AL:$AL,"&lt;&gt;")&gt;0, _xlfn.XLOOKUP($B1369,'DWD RAW File'!$E:$E,'DWD RAW File'!$AL:$AL,""), "AB")))))</f>
        <v>OFF</v>
      </c>
      <c r="U1369" s="97"/>
      <c r="V1369" s="51">
        <v>46252</v>
      </c>
      <c r="W1369" s="49" t="s">
        <v>1561</v>
      </c>
      <c r="X1369" s="121" t="str">
        <f>VLOOKUP(Table1[[#This Row],[Psoft No]],[2]Roster_1788384531598!$E$1:$AU$1334,28,0)</f>
        <v>Wednesday</v>
      </c>
      <c r="Y1369" s="121" t="b">
        <f>Table1[[#This Row],[Column1]]=Table1[[#This Row],[OFF1]]</f>
        <v>1</v>
      </c>
    </row>
    <row r="1370" spans="1:25" ht="13" hidden="1" customHeight="1">
      <c r="A1370" s="11">
        <v>1365</v>
      </c>
      <c r="B1370" s="11">
        <v>206192282</v>
      </c>
      <c r="C1370" s="87" t="s">
        <v>2887</v>
      </c>
      <c r="D1370" s="11" t="s">
        <v>2926</v>
      </c>
      <c r="E1370" s="11" t="s">
        <v>31</v>
      </c>
      <c r="F1370" s="11" t="s">
        <v>74</v>
      </c>
      <c r="G1370" s="11" t="s">
        <v>64</v>
      </c>
      <c r="H1370" s="11" t="s">
        <v>75</v>
      </c>
      <c r="I1370" s="11">
        <v>1299</v>
      </c>
      <c r="J1370" s="49" t="str">
        <f>VLOOKUP(Table1[[#This Row],[Psoft No]],[1]Roster!$C$1:$AJ$1369,9,0)</f>
        <v>Night Shift</v>
      </c>
      <c r="K1370" s="11" t="s">
        <v>76</v>
      </c>
      <c r="L1370" s="49" t="str">
        <f>VLOOKUP(Table1[[#This Row],[Psoft No]],[1]Roster!$C$1:$AJ$1369,11,0)</f>
        <v>Thursday</v>
      </c>
      <c r="M1370" s="49" t="str">
        <f>VLOOKUP(Table1[[#This Row],[Psoft No]],[1]Roster!$C$1:$AJ$1369,12,0)</f>
        <v>Friday</v>
      </c>
      <c r="N1370" s="49" t="s">
        <v>79</v>
      </c>
      <c r="O1370" s="11" t="s">
        <v>37</v>
      </c>
      <c r="P1370" s="11" t="s">
        <v>80</v>
      </c>
      <c r="Q1370" s="11" t="s">
        <v>96</v>
      </c>
      <c r="R1370" s="11" t="s">
        <v>622</v>
      </c>
      <c r="S1370" s="11" t="s">
        <v>623</v>
      </c>
      <c r="T1370" s="126" t="str">
        <f>IF(COUNTIFS('DWD RAW File'!$E:$E,$B1370,'DWD RAW File'!$AF:$AF,$C$1)&gt;0, IF(COUNTIFS('DWD RAW File'!$E:$E,$B1370,'DWD RAW File'!$AF:$AF,$C$1,'DWD RAW File'!$AB:$AB,"Present")&gt;0,"6th Day OT","OFF"), IF(COUNTIFS('DWD RAW File'!$E:$E,$B1370,'DWD RAW File'!$AG:$AG,$C$1)&gt;0, IF(COUNTIFS('DWD RAW File'!$E:$E,$B1370,'DWD RAW File'!$AG:$AG,$C$1,'DWD RAW File'!$AB:$AB,"Present")&gt;0,"7th Day OT","OFF"), IF(COUNTIFS('DWD RAW File'!$E:$E,$B1370,'DWD RAW File'!$AB:$AB,"Present")&gt;0, "P", IF(COUNTIFS('DWD RAW File'!$E:$E,$B1370,'DWD RAW File'!$AB:$AB,"Not Present",'DWD RAW File'!$AK:$AK,"&lt;&gt;")&gt;0, _xlfn.XLOOKUP($B1370,'DWD RAW File'!$E:$E,'DWD RAW File'!$AK:$AK,""), IF(COUNTIFS('DWD RAW File'!$E:$E,$B1370,'DWD RAW File'!$AB:$AB,"Not Present",'DWD RAW File'!$AL:$AL,"&lt;&gt;")&gt;0, _xlfn.XLOOKUP($B1370,'DWD RAW File'!$E:$E,'DWD RAW File'!$AL:$AL,""), "AB")))))</f>
        <v>P</v>
      </c>
      <c r="U1370" s="97"/>
      <c r="V1370" s="51">
        <v>46252</v>
      </c>
      <c r="W1370" s="49" t="s">
        <v>1562</v>
      </c>
      <c r="X1370" s="121" t="str">
        <f>VLOOKUP(Table1[[#This Row],[Psoft No]],[2]Roster_1788384531598!$E$1:$AU$1334,28,0)</f>
        <v>Thursday</v>
      </c>
      <c r="Y1370" s="121" t="b">
        <f>Table1[[#This Row],[Column1]]=Table1[[#This Row],[OFF1]]</f>
        <v>1</v>
      </c>
    </row>
    <row r="1371" spans="1:25" ht="13" hidden="1" customHeight="1">
      <c r="A1371" s="11">
        <v>1366</v>
      </c>
      <c r="B1371" s="11">
        <v>204869099</v>
      </c>
      <c r="C1371" s="87" t="s">
        <v>2888</v>
      </c>
      <c r="D1371" s="11" t="s">
        <v>2927</v>
      </c>
      <c r="E1371" s="11" t="s">
        <v>31</v>
      </c>
      <c r="F1371" s="11" t="s">
        <v>74</v>
      </c>
      <c r="G1371" s="11" t="s">
        <v>64</v>
      </c>
      <c r="H1371" s="11" t="s">
        <v>75</v>
      </c>
      <c r="I1371" s="11">
        <v>1299</v>
      </c>
      <c r="J1371" s="49" t="str">
        <f>VLOOKUP(Table1[[#This Row],[Psoft No]],[1]Roster!$C$1:$AJ$1369,9,0)</f>
        <v>Night Shift</v>
      </c>
      <c r="K1371" s="11" t="s">
        <v>76</v>
      </c>
      <c r="L1371" s="49" t="str">
        <f>VLOOKUP(Table1[[#This Row],[Psoft No]],[1]Roster!$C$1:$AJ$1369,11,0)</f>
        <v>Friday</v>
      </c>
      <c r="M1371" s="49" t="str">
        <f>VLOOKUP(Table1[[#This Row],[Psoft No]],[1]Roster!$C$1:$AJ$1369,12,0)</f>
        <v>Saturday</v>
      </c>
      <c r="N1371" s="11" t="s">
        <v>89</v>
      </c>
      <c r="O1371" s="11" t="s">
        <v>37</v>
      </c>
      <c r="P1371" s="11" t="s">
        <v>80</v>
      </c>
      <c r="Q1371" s="11" t="s">
        <v>87</v>
      </c>
      <c r="R1371" s="11" t="s">
        <v>622</v>
      </c>
      <c r="S1371" s="11" t="s">
        <v>623</v>
      </c>
      <c r="T1371" s="126" t="str">
        <f>IF(COUNTIFS('DWD RAW File'!$E:$E,$B1371,'DWD RAW File'!$AF:$AF,$C$1)&gt;0, IF(COUNTIFS('DWD RAW File'!$E:$E,$B1371,'DWD RAW File'!$AF:$AF,$C$1,'DWD RAW File'!$AB:$AB,"Present")&gt;0,"6th Day OT","OFF"), IF(COUNTIFS('DWD RAW File'!$E:$E,$B1371,'DWD RAW File'!$AG:$AG,$C$1)&gt;0, IF(COUNTIFS('DWD RAW File'!$E:$E,$B1371,'DWD RAW File'!$AG:$AG,$C$1,'DWD RAW File'!$AB:$AB,"Present")&gt;0,"7th Day OT","OFF"), IF(COUNTIFS('DWD RAW File'!$E:$E,$B1371,'DWD RAW File'!$AB:$AB,"Present")&gt;0, "P", IF(COUNTIFS('DWD RAW File'!$E:$E,$B1371,'DWD RAW File'!$AB:$AB,"Not Present",'DWD RAW File'!$AK:$AK,"&lt;&gt;")&gt;0, _xlfn.XLOOKUP($B1371,'DWD RAW File'!$E:$E,'DWD RAW File'!$AK:$AK,""), IF(COUNTIFS('DWD RAW File'!$E:$E,$B1371,'DWD RAW File'!$AB:$AB,"Not Present",'DWD RAW File'!$AL:$AL,"&lt;&gt;")&gt;0, _xlfn.XLOOKUP($B1371,'DWD RAW File'!$E:$E,'DWD RAW File'!$AL:$AL,""), "AB")))))</f>
        <v>P</v>
      </c>
      <c r="U1371" s="97"/>
      <c r="V1371" s="51">
        <v>46252</v>
      </c>
      <c r="W1371" s="49" t="s">
        <v>1562</v>
      </c>
      <c r="X1371" s="121" t="str">
        <f>VLOOKUP(Table1[[#This Row],[Psoft No]],[2]Roster_1788384531598!$E$1:$AU$1334,28,0)</f>
        <v>Friday</v>
      </c>
      <c r="Y1371" s="121" t="b">
        <f>Table1[[#This Row],[Column1]]=Table1[[#This Row],[OFF1]]</f>
        <v>1</v>
      </c>
    </row>
    <row r="1372" spans="1:25" ht="13" hidden="1" customHeight="1">
      <c r="A1372" s="11">
        <v>1367</v>
      </c>
      <c r="B1372" s="115">
        <v>113156279</v>
      </c>
      <c r="C1372" s="116" t="s">
        <v>2932</v>
      </c>
      <c r="D1372" s="117" t="s">
        <v>2933</v>
      </c>
      <c r="E1372" s="101" t="s">
        <v>34</v>
      </c>
      <c r="F1372" s="101" t="s">
        <v>74</v>
      </c>
      <c r="G1372" s="97" t="s">
        <v>64</v>
      </c>
      <c r="H1372" s="97" t="s">
        <v>75</v>
      </c>
      <c r="I1372" s="11">
        <v>1299</v>
      </c>
      <c r="J1372" s="49" t="str">
        <f>VLOOKUP(Table1[[#This Row],[Psoft No]],[1]Roster!$C$1:$AJ$1369,9,0)</f>
        <v>Day Shift</v>
      </c>
      <c r="K1372" s="102" t="s">
        <v>76</v>
      </c>
      <c r="L1372" s="49" t="str">
        <f>VLOOKUP(Table1[[#This Row],[Psoft No]],[1]Roster!$C$1:$AJ$1369,11,0)</f>
        <v>Saturday</v>
      </c>
      <c r="M1372" s="49" t="str">
        <f>VLOOKUP(Table1[[#This Row],[Psoft No]],[1]Roster!$C$1:$AJ$1369,12,0)</f>
        <v>Sunday</v>
      </c>
      <c r="N1372" s="101" t="s">
        <v>97</v>
      </c>
      <c r="O1372" s="102" t="s">
        <v>33</v>
      </c>
      <c r="P1372" s="97" t="s">
        <v>80</v>
      </c>
      <c r="Q1372" s="97" t="s">
        <v>98</v>
      </c>
      <c r="R1372" s="97" t="s">
        <v>158</v>
      </c>
      <c r="S1372" s="97" t="s">
        <v>2648</v>
      </c>
      <c r="T1372" s="126" t="str">
        <f>IF(COUNTIFS('DWD RAW File'!$E:$E,$B1372,'DWD RAW File'!$AF:$AF,$C$1)&gt;0, IF(COUNTIFS('DWD RAW File'!$E:$E,$B1372,'DWD RAW File'!$AF:$AF,$C$1,'DWD RAW File'!$AB:$AB,"Present")&gt;0,"6th Day OT","OFF"), IF(COUNTIFS('DWD RAW File'!$E:$E,$B1372,'DWD RAW File'!$AG:$AG,$C$1)&gt;0, IF(COUNTIFS('DWD RAW File'!$E:$E,$B1372,'DWD RAW File'!$AG:$AG,$C$1,'DWD RAW File'!$AB:$AB,"Present")&gt;0,"7th Day OT","OFF"), IF(COUNTIFS('DWD RAW File'!$E:$E,$B1372,'DWD RAW File'!$AB:$AB,"Present")&gt;0, "P", IF(COUNTIFS('DWD RAW File'!$E:$E,$B1372,'DWD RAW File'!$AB:$AB,"Not Present",'DWD RAW File'!$AK:$AK,"&lt;&gt;")&gt;0, _xlfn.XLOOKUP($B1372,'DWD RAW File'!$E:$E,'DWD RAW File'!$AK:$AK,""), IF(COUNTIFS('DWD RAW File'!$E:$E,$B1372,'DWD RAW File'!$AB:$AB,"Not Present",'DWD RAW File'!$AL:$AL,"&lt;&gt;")&gt;0, _xlfn.XLOOKUP($B1372,'DWD RAW File'!$E:$E,'DWD RAW File'!$AL:$AL,""), "AB")))))</f>
        <v>P</v>
      </c>
      <c r="U1372" s="97"/>
      <c r="V1372" s="51">
        <v>46265</v>
      </c>
      <c r="W1372" s="49" t="s">
        <v>1554</v>
      </c>
      <c r="X1372" s="121">
        <f>VLOOKUP(Table1[[#This Row],[Psoft No]],[2]Roster_1788384531598!$E$1:$AU$1334,28,0)</f>
        <v>0</v>
      </c>
      <c r="Y1372" s="121" t="b">
        <f>Table1[[#This Row],[Column1]]=Table1[[#This Row],[OFF1]]</f>
        <v>0</v>
      </c>
    </row>
    <row r="1373" spans="1:25" ht="13" hidden="1" customHeight="1">
      <c r="A1373" s="11">
        <v>1368</v>
      </c>
      <c r="B1373" s="118">
        <v>208089510</v>
      </c>
      <c r="C1373" s="119" t="s">
        <v>2934</v>
      </c>
      <c r="D1373" s="120" t="s">
        <v>2935</v>
      </c>
      <c r="E1373" s="112" t="s">
        <v>34</v>
      </c>
      <c r="F1373" s="112" t="s">
        <v>74</v>
      </c>
      <c r="G1373" s="113" t="s">
        <v>64</v>
      </c>
      <c r="H1373" s="113" t="s">
        <v>75</v>
      </c>
      <c r="I1373" s="11">
        <v>1299</v>
      </c>
      <c r="J1373" s="49" t="str">
        <f>VLOOKUP(Table1[[#This Row],[Psoft No]],[1]Roster!$C$1:$AJ$1369,9,0)</f>
        <v>Day Shift</v>
      </c>
      <c r="K1373" s="114" t="s">
        <v>76</v>
      </c>
      <c r="L1373" s="49" t="str">
        <f>VLOOKUP(Table1[[#This Row],[Psoft No]],[1]Roster!$C$1:$AJ$1369,11,0)</f>
        <v>Saturday</v>
      </c>
      <c r="M1373" s="49" t="str">
        <f>VLOOKUP(Table1[[#This Row],[Psoft No]],[1]Roster!$C$1:$AJ$1369,12,0)</f>
        <v>Sunday</v>
      </c>
      <c r="N1373" s="112" t="s">
        <v>97</v>
      </c>
      <c r="O1373" s="114" t="s">
        <v>37</v>
      </c>
      <c r="P1373" s="113" t="s">
        <v>80</v>
      </c>
      <c r="Q1373" s="113" t="s">
        <v>98</v>
      </c>
      <c r="R1373" s="113" t="s">
        <v>2936</v>
      </c>
      <c r="S1373" s="113" t="s">
        <v>2937</v>
      </c>
      <c r="T1373" s="126" t="str">
        <f>VLOOKUP(Table1[[#This Row],[Psoft No]],'[3]employeeAttendance-AUH1-2026090'!$A$1:$G$3618,7,0)</f>
        <v>P</v>
      </c>
      <c r="U1373" s="113"/>
      <c r="V1373" s="51">
        <v>46265</v>
      </c>
      <c r="W1373" s="49" t="s">
        <v>1566</v>
      </c>
      <c r="X1373" s="121" t="e">
        <f>VLOOKUP(Table1[[#This Row],[Psoft No]],[2]Roster_1788384531598!$E$1:$AU$1334,28,0)</f>
        <v>#N/A</v>
      </c>
      <c r="Y1373" s="121" t="e">
        <f>Table1[[#This Row],[Column1]]=Table1[[#This Row],[OFF1]]</f>
        <v>#N/A</v>
      </c>
    </row>
  </sheetData>
  <phoneticPr fontId="11" type="noConversion"/>
  <conditionalFormatting sqref="A6">
    <cfRule type="duplicateValues" dxfId="615" priority="46873"/>
  </conditionalFormatting>
  <conditionalFormatting sqref="B1:B6">
    <cfRule type="duplicateValues" dxfId="614" priority="69369"/>
    <cfRule type="duplicateValues" dxfId="613" priority="72482"/>
    <cfRule type="duplicateValues" dxfId="612" priority="72481"/>
    <cfRule type="duplicateValues" dxfId="611" priority="72480"/>
  </conditionalFormatting>
  <conditionalFormatting sqref="B6">
    <cfRule type="duplicateValues" dxfId="610" priority="69267"/>
    <cfRule type="duplicateValues" dxfId="609" priority="69269"/>
    <cfRule type="duplicateValues" dxfId="608" priority="69268"/>
  </conditionalFormatting>
  <conditionalFormatting sqref="B7:B1317">
    <cfRule type="duplicateValues" dxfId="607" priority="72632"/>
    <cfRule type="duplicateValues" dxfId="606" priority="72631"/>
  </conditionalFormatting>
  <conditionalFormatting sqref="B7:B1332">
    <cfRule type="duplicateValues" dxfId="605" priority="72635"/>
  </conditionalFormatting>
  <conditionalFormatting sqref="B7:B1373">
    <cfRule type="duplicateValues" dxfId="604" priority="72703"/>
    <cfRule type="duplicateValues" dxfId="603" priority="72704"/>
  </conditionalFormatting>
  <conditionalFormatting sqref="B589">
    <cfRule type="duplicateValues" dxfId="602" priority="316"/>
  </conditionalFormatting>
  <conditionalFormatting sqref="B946">
    <cfRule type="duplicateValues" dxfId="601" priority="315"/>
  </conditionalFormatting>
  <conditionalFormatting sqref="B947 B910:B945">
    <cfRule type="duplicateValues" dxfId="600" priority="314"/>
  </conditionalFormatting>
  <conditionalFormatting sqref="B948:B965">
    <cfRule type="duplicateValues" dxfId="599" priority="72637"/>
  </conditionalFormatting>
  <conditionalFormatting sqref="B979">
    <cfRule type="duplicateValues" dxfId="598" priority="312"/>
  </conditionalFormatting>
  <conditionalFormatting sqref="B980:B1020 B966:B978">
    <cfRule type="duplicateValues" dxfId="597" priority="311"/>
  </conditionalFormatting>
  <conditionalFormatting sqref="B1021:B1063">
    <cfRule type="duplicateValues" dxfId="596" priority="310"/>
  </conditionalFormatting>
  <conditionalFormatting sqref="B1064:B1085">
    <cfRule type="duplicateValues" dxfId="595" priority="309"/>
  </conditionalFormatting>
  <conditionalFormatting sqref="B1086:B1098">
    <cfRule type="duplicateValues" dxfId="594" priority="308"/>
  </conditionalFormatting>
  <conditionalFormatting sqref="B1099:B1105">
    <cfRule type="duplicateValues" dxfId="593" priority="307"/>
  </conditionalFormatting>
  <conditionalFormatting sqref="B1106:B1128">
    <cfRule type="duplicateValues" dxfId="592" priority="306"/>
  </conditionalFormatting>
  <conditionalFormatting sqref="B1129:B1137">
    <cfRule type="duplicateValues" dxfId="591" priority="305"/>
  </conditionalFormatting>
  <conditionalFormatting sqref="B1138">
    <cfRule type="duplicateValues" dxfId="590" priority="304"/>
  </conditionalFormatting>
  <conditionalFormatting sqref="B1139:B1165">
    <cfRule type="duplicateValues" dxfId="589" priority="303"/>
  </conditionalFormatting>
  <conditionalFormatting sqref="B1166">
    <cfRule type="duplicateValues" dxfId="588" priority="302"/>
  </conditionalFormatting>
  <conditionalFormatting sqref="B1167:B1185">
    <cfRule type="duplicateValues" dxfId="587" priority="301"/>
  </conditionalFormatting>
  <conditionalFormatting sqref="B1186:B1211">
    <cfRule type="duplicateValues" dxfId="586" priority="300"/>
  </conditionalFormatting>
  <conditionalFormatting sqref="B1212:B1213">
    <cfRule type="duplicateValues" dxfId="585" priority="299"/>
  </conditionalFormatting>
  <conditionalFormatting sqref="B1214:B1228">
    <cfRule type="duplicateValues" dxfId="584" priority="291"/>
    <cfRule type="duplicateValues" dxfId="583" priority="292"/>
    <cfRule type="duplicateValues" dxfId="582" priority="294"/>
    <cfRule type="duplicateValues" dxfId="581" priority="298"/>
    <cfRule type="duplicateValues" dxfId="580" priority="297"/>
    <cfRule type="duplicateValues" dxfId="579" priority="296"/>
    <cfRule type="duplicateValues" dxfId="578" priority="293"/>
    <cfRule type="duplicateValues" dxfId="577" priority="295"/>
  </conditionalFormatting>
  <conditionalFormatting sqref="B1229:B1230">
    <cfRule type="duplicateValues" dxfId="576" priority="290"/>
  </conditionalFormatting>
  <conditionalFormatting sqref="B1231">
    <cfRule type="duplicateValues" dxfId="575" priority="289"/>
  </conditionalFormatting>
  <conditionalFormatting sqref="B1232">
    <cfRule type="duplicateValues" dxfId="574" priority="288"/>
  </conditionalFormatting>
  <conditionalFormatting sqref="B1233:B1235">
    <cfRule type="duplicateValues" dxfId="573" priority="287"/>
  </conditionalFormatting>
  <conditionalFormatting sqref="B1239:B1283">
    <cfRule type="duplicateValues" dxfId="572" priority="285"/>
    <cfRule type="duplicateValues" dxfId="571" priority="286"/>
  </conditionalFormatting>
  <conditionalFormatting sqref="B1318:B1332">
    <cfRule type="duplicateValues" dxfId="570" priority="282"/>
    <cfRule type="duplicateValues" dxfId="569" priority="283"/>
    <cfRule type="duplicateValues" dxfId="568" priority="284"/>
  </conditionalFormatting>
  <conditionalFormatting sqref="B1372:B1373">
    <cfRule type="duplicateValues" dxfId="567" priority="75"/>
    <cfRule type="duplicateValues" dxfId="566" priority="74"/>
  </conditionalFormatting>
  <conditionalFormatting sqref="B1374:B1048576 B1:B6">
    <cfRule type="duplicateValues" dxfId="565" priority="998"/>
  </conditionalFormatting>
  <conditionalFormatting sqref="B860:C869">
    <cfRule type="duplicateValues" dxfId="564" priority="281"/>
  </conditionalFormatting>
  <conditionalFormatting sqref="B870:C885">
    <cfRule type="duplicateValues" dxfId="563" priority="280"/>
    <cfRule type="duplicateValues" dxfId="562" priority="279"/>
  </conditionalFormatting>
  <conditionalFormatting sqref="B886:C902">
    <cfRule type="duplicateValues" dxfId="561" priority="323"/>
    <cfRule type="duplicateValues" dxfId="560" priority="322"/>
  </conditionalFormatting>
  <conditionalFormatting sqref="B903:C906">
    <cfRule type="duplicateValues" dxfId="559" priority="278"/>
    <cfRule type="duplicateValues" dxfId="558" priority="277"/>
  </conditionalFormatting>
  <conditionalFormatting sqref="B907:C909">
    <cfRule type="duplicateValues" dxfId="557" priority="276"/>
    <cfRule type="duplicateValues" dxfId="556" priority="275"/>
  </conditionalFormatting>
  <conditionalFormatting sqref="B1236:C1236">
    <cfRule type="duplicateValues" dxfId="555" priority="274"/>
    <cfRule type="duplicateValues" dxfId="554" priority="273"/>
  </conditionalFormatting>
  <conditionalFormatting sqref="B1237:C1237">
    <cfRule type="duplicateValues" dxfId="553" priority="272"/>
    <cfRule type="duplicateValues" dxfId="552" priority="271"/>
  </conditionalFormatting>
  <conditionalFormatting sqref="B1238:C1238">
    <cfRule type="duplicateValues" dxfId="551" priority="269"/>
    <cfRule type="duplicateValues" dxfId="550" priority="270"/>
  </conditionalFormatting>
  <conditionalFormatting sqref="B1239:D1283">
    <cfRule type="duplicateValues" dxfId="549" priority="268"/>
    <cfRule type="duplicateValues" dxfId="548" priority="267"/>
  </conditionalFormatting>
  <conditionalFormatting sqref="C1">
    <cfRule type="duplicateValues" dxfId="547" priority="14834"/>
    <cfRule type="duplicateValues" dxfId="546" priority="14833"/>
    <cfRule type="duplicateValues" dxfId="545" priority="14832"/>
    <cfRule type="duplicateValues" dxfId="544" priority="14831"/>
    <cfRule type="duplicateValues" dxfId="543" priority="14830"/>
    <cfRule type="duplicateValues" dxfId="542" priority="14829"/>
    <cfRule type="duplicateValues" dxfId="541" priority="14828"/>
    <cfRule type="duplicateValues" dxfId="540" priority="14827"/>
    <cfRule type="duplicateValues" dxfId="539" priority="14826"/>
    <cfRule type="duplicateValues" dxfId="538" priority="14825"/>
    <cfRule type="duplicateValues" dxfId="537" priority="14824"/>
    <cfRule type="duplicateValues" dxfId="536" priority="14823"/>
    <cfRule type="duplicateValues" dxfId="535" priority="14822"/>
    <cfRule type="duplicateValues" dxfId="534" priority="14821"/>
    <cfRule type="duplicateValues" dxfId="533" priority="14820"/>
    <cfRule type="duplicateValues" dxfId="532" priority="14836"/>
    <cfRule type="duplicateValues" dxfId="531" priority="14835"/>
  </conditionalFormatting>
  <conditionalFormatting sqref="C1:C6">
    <cfRule type="duplicateValues" dxfId="530" priority="72499"/>
    <cfRule type="duplicateValues" dxfId="529" priority="69359"/>
    <cfRule type="duplicateValues" dxfId="528" priority="72498"/>
  </conditionalFormatting>
  <conditionalFormatting sqref="C2:C6">
    <cfRule type="duplicateValues" dxfId="527" priority="48882"/>
    <cfRule type="duplicateValues" dxfId="526" priority="48973"/>
    <cfRule type="duplicateValues" dxfId="525" priority="48974"/>
    <cfRule type="duplicateValues" dxfId="524" priority="48975"/>
    <cfRule type="duplicateValues" dxfId="523" priority="48976"/>
    <cfRule type="duplicateValues" dxfId="522" priority="48880"/>
    <cfRule type="duplicateValues" dxfId="521" priority="48978"/>
    <cfRule type="duplicateValues" dxfId="520" priority="48979"/>
    <cfRule type="duplicateValues" dxfId="519" priority="48980"/>
    <cfRule type="duplicateValues" dxfId="518" priority="48990"/>
    <cfRule type="duplicateValues" dxfId="517" priority="49985"/>
    <cfRule type="duplicateValues" dxfId="516" priority="67316"/>
    <cfRule type="duplicateValues" dxfId="515" priority="48977"/>
    <cfRule type="duplicateValues" dxfId="514" priority="48879"/>
    <cfRule type="duplicateValues" dxfId="513" priority="48881"/>
  </conditionalFormatting>
  <conditionalFormatting sqref="C6">
    <cfRule type="duplicateValues" dxfId="512" priority="48883"/>
    <cfRule type="duplicateValues" dxfId="511" priority="48884"/>
    <cfRule type="duplicateValues" dxfId="510" priority="48885"/>
  </conditionalFormatting>
  <conditionalFormatting sqref="C7:C1373">
    <cfRule type="duplicateValues" dxfId="509" priority="72709"/>
  </conditionalFormatting>
  <conditionalFormatting sqref="C910:C947">
    <cfRule type="duplicateValues" dxfId="508" priority="266"/>
    <cfRule type="duplicateValues" dxfId="507" priority="265"/>
  </conditionalFormatting>
  <conditionalFormatting sqref="C948:C965">
    <cfRule type="duplicateValues" dxfId="506" priority="72642"/>
    <cfRule type="duplicateValues" dxfId="505" priority="72643"/>
    <cfRule type="duplicateValues" dxfId="504" priority="72644"/>
    <cfRule type="duplicateValues" dxfId="503" priority="72641"/>
  </conditionalFormatting>
  <conditionalFormatting sqref="C968">
    <cfRule type="duplicateValues" dxfId="502" priority="259"/>
    <cfRule type="duplicateValues" dxfId="501" priority="258"/>
    <cfRule type="duplicateValues" dxfId="500" priority="257"/>
    <cfRule type="duplicateValues" dxfId="499" priority="260"/>
  </conditionalFormatting>
  <conditionalFormatting sqref="C979">
    <cfRule type="duplicateValues" dxfId="498" priority="256"/>
    <cfRule type="duplicateValues" dxfId="497" priority="255"/>
    <cfRule type="duplicateValues" dxfId="496" priority="254"/>
    <cfRule type="duplicateValues" dxfId="495" priority="253"/>
  </conditionalFormatting>
  <conditionalFormatting sqref="C982">
    <cfRule type="duplicateValues" dxfId="494" priority="252"/>
    <cfRule type="duplicateValues" dxfId="493" priority="250"/>
    <cfRule type="duplicateValues" dxfId="492" priority="249"/>
    <cfRule type="duplicateValues" dxfId="491" priority="251"/>
  </conditionalFormatting>
  <conditionalFormatting sqref="C990">
    <cfRule type="duplicateValues" dxfId="490" priority="246"/>
    <cfRule type="duplicateValues" dxfId="489" priority="245"/>
    <cfRule type="duplicateValues" dxfId="488" priority="247"/>
    <cfRule type="duplicateValues" dxfId="487" priority="248"/>
  </conditionalFormatting>
  <conditionalFormatting sqref="C991:C993 C980:C981 C966:C967 C983:C989 C969:C978">
    <cfRule type="duplicateValues" dxfId="486" priority="243"/>
    <cfRule type="duplicateValues" dxfId="485" priority="242"/>
    <cfRule type="duplicateValues" dxfId="484" priority="241"/>
    <cfRule type="duplicateValues" dxfId="483" priority="244"/>
  </conditionalFormatting>
  <conditionalFormatting sqref="C1219">
    <cfRule type="duplicateValues" dxfId="482" priority="240"/>
    <cfRule type="duplicateValues" dxfId="481" priority="239"/>
    <cfRule type="duplicateValues" dxfId="480" priority="238"/>
    <cfRule type="duplicateValues" dxfId="479" priority="237"/>
    <cfRule type="duplicateValues" dxfId="478" priority="236"/>
    <cfRule type="duplicateValues" dxfId="477" priority="235"/>
    <cfRule type="duplicateValues" dxfId="476" priority="234"/>
  </conditionalFormatting>
  <conditionalFormatting sqref="C1220:C1228 C7:C1218">
    <cfRule type="duplicateValues" dxfId="475" priority="233"/>
    <cfRule type="duplicateValues" dxfId="474" priority="232"/>
    <cfRule type="duplicateValues" dxfId="473" priority="231"/>
  </conditionalFormatting>
  <conditionalFormatting sqref="C1221:C1228 C7:C909">
    <cfRule type="duplicateValues" dxfId="472" priority="230"/>
  </conditionalFormatting>
  <conditionalFormatting sqref="C1221:C1228 C7:C947">
    <cfRule type="duplicateValues" dxfId="471" priority="228"/>
    <cfRule type="duplicateValues" dxfId="470" priority="229"/>
  </conditionalFormatting>
  <conditionalFormatting sqref="C1221:C1228">
    <cfRule type="duplicateValues" dxfId="469" priority="226"/>
    <cfRule type="duplicateValues" dxfId="468" priority="227"/>
  </conditionalFormatting>
  <conditionalFormatting sqref="C1229:C1230">
    <cfRule type="duplicateValues" dxfId="467" priority="224"/>
    <cfRule type="duplicateValues" dxfId="466" priority="223"/>
    <cfRule type="duplicateValues" dxfId="465" priority="222"/>
    <cfRule type="duplicateValues" dxfId="464" priority="221"/>
    <cfRule type="duplicateValues" dxfId="463" priority="220"/>
    <cfRule type="duplicateValues" dxfId="462" priority="219"/>
    <cfRule type="duplicateValues" dxfId="461" priority="225"/>
    <cfRule type="duplicateValues" dxfId="460" priority="218"/>
  </conditionalFormatting>
  <conditionalFormatting sqref="C1231">
    <cfRule type="duplicateValues" dxfId="459" priority="217"/>
    <cfRule type="duplicateValues" dxfId="458" priority="216"/>
    <cfRule type="duplicateValues" dxfId="457" priority="215"/>
    <cfRule type="duplicateValues" dxfId="456" priority="214"/>
    <cfRule type="duplicateValues" dxfId="455" priority="213"/>
    <cfRule type="duplicateValues" dxfId="454" priority="212"/>
    <cfRule type="duplicateValues" dxfId="453" priority="211"/>
    <cfRule type="duplicateValues" dxfId="452" priority="210"/>
  </conditionalFormatting>
  <conditionalFormatting sqref="C1232">
    <cfRule type="duplicateValues" dxfId="451" priority="203"/>
    <cfRule type="duplicateValues" dxfId="450" priority="204"/>
    <cfRule type="duplicateValues" dxfId="449" priority="205"/>
    <cfRule type="duplicateValues" dxfId="448" priority="206"/>
    <cfRule type="duplicateValues" dxfId="447" priority="207"/>
    <cfRule type="duplicateValues" dxfId="446" priority="208"/>
    <cfRule type="duplicateValues" dxfId="445" priority="209"/>
    <cfRule type="duplicateValues" dxfId="444" priority="202"/>
  </conditionalFormatting>
  <conditionalFormatting sqref="C1233:C1235">
    <cfRule type="duplicateValues" dxfId="443" priority="200"/>
    <cfRule type="duplicateValues" dxfId="442" priority="199"/>
    <cfRule type="duplicateValues" dxfId="441" priority="198"/>
    <cfRule type="duplicateValues" dxfId="440" priority="197"/>
    <cfRule type="duplicateValues" dxfId="439" priority="196"/>
    <cfRule type="duplicateValues" dxfId="438" priority="195"/>
    <cfRule type="duplicateValues" dxfId="437" priority="194"/>
    <cfRule type="duplicateValues" dxfId="436" priority="201"/>
  </conditionalFormatting>
  <conditionalFormatting sqref="C1236">
    <cfRule type="duplicateValues" dxfId="435" priority="193"/>
    <cfRule type="duplicateValues" dxfId="434" priority="192"/>
    <cfRule type="duplicateValues" dxfId="433" priority="191"/>
    <cfRule type="duplicateValues" dxfId="432" priority="190"/>
    <cfRule type="duplicateValues" dxfId="431" priority="189"/>
    <cfRule type="duplicateValues" dxfId="430" priority="188"/>
  </conditionalFormatting>
  <conditionalFormatting sqref="C1237:C1283">
    <cfRule type="duplicateValues" dxfId="429" priority="187"/>
    <cfRule type="duplicateValues" dxfId="428" priority="186"/>
    <cfRule type="duplicateValues" dxfId="427" priority="185"/>
    <cfRule type="duplicateValues" dxfId="426" priority="184"/>
    <cfRule type="duplicateValues" dxfId="425" priority="183"/>
    <cfRule type="duplicateValues" dxfId="424" priority="182"/>
  </conditionalFormatting>
  <conditionalFormatting sqref="C1239:C1283">
    <cfRule type="duplicateValues" dxfId="423" priority="181"/>
  </conditionalFormatting>
  <conditionalFormatting sqref="C1318">
    <cfRule type="duplicateValues" dxfId="422" priority="179"/>
    <cfRule type="duplicateValues" dxfId="421" priority="180"/>
    <cfRule type="duplicateValues" dxfId="420" priority="178"/>
    <cfRule type="duplicateValues" dxfId="419" priority="177"/>
    <cfRule type="duplicateValues" dxfId="418" priority="176"/>
    <cfRule type="duplicateValues" dxfId="417" priority="175"/>
    <cfRule type="duplicateValues" dxfId="416" priority="174"/>
  </conditionalFormatting>
  <conditionalFormatting sqref="C1374:C1048576 C1:C6">
    <cfRule type="duplicateValues" dxfId="415" priority="72601"/>
    <cfRule type="duplicateValues" dxfId="414" priority="72602"/>
  </conditionalFormatting>
  <conditionalFormatting sqref="C6:D6">
    <cfRule type="duplicateValues" dxfId="413" priority="69466"/>
  </conditionalFormatting>
  <conditionalFormatting sqref="C1319:D1332 C7:C1317">
    <cfRule type="duplicateValues" dxfId="412" priority="173"/>
    <cfRule type="duplicateValues" dxfId="411" priority="172"/>
  </conditionalFormatting>
  <conditionalFormatting sqref="D1 C2:D6 B1:B6">
    <cfRule type="duplicateValues" dxfId="410" priority="69467"/>
  </conditionalFormatting>
  <conditionalFormatting sqref="D6">
    <cfRule type="duplicateValues" dxfId="409" priority="69470"/>
  </conditionalFormatting>
  <conditionalFormatting sqref="D7:D1217">
    <cfRule type="duplicateValues" dxfId="408" priority="72678"/>
  </conditionalFormatting>
  <conditionalFormatting sqref="D619:D813 C619:C869 B590:B869 B510:B588 C510:D618 B7:D509">
    <cfRule type="duplicateValues" dxfId="407" priority="170"/>
  </conditionalFormatting>
  <conditionalFormatting sqref="D814:D947">
    <cfRule type="duplicateValues" dxfId="406" priority="169"/>
  </conditionalFormatting>
  <conditionalFormatting sqref="D948:D965">
    <cfRule type="duplicateValues" dxfId="405" priority="72680"/>
  </conditionalFormatting>
  <conditionalFormatting sqref="D1229:D1230">
    <cfRule type="duplicateValues" dxfId="404" priority="167"/>
    <cfRule type="duplicateValues" dxfId="403" priority="166"/>
    <cfRule type="duplicateValues" dxfId="402" priority="164"/>
    <cfRule type="duplicateValues" dxfId="401" priority="163"/>
    <cfRule type="duplicateValues" dxfId="400" priority="162"/>
    <cfRule type="duplicateValues" dxfId="399" priority="160"/>
    <cfRule type="duplicateValues" dxfId="398" priority="165"/>
    <cfRule type="duplicateValues" dxfId="397" priority="161"/>
  </conditionalFormatting>
  <conditionalFormatting sqref="D1231">
    <cfRule type="duplicateValues" dxfId="396" priority="155"/>
    <cfRule type="duplicateValues" dxfId="395" priority="159"/>
    <cfRule type="duplicateValues" dxfId="394" priority="158"/>
    <cfRule type="duplicateValues" dxfId="393" priority="154"/>
    <cfRule type="duplicateValues" dxfId="392" priority="153"/>
    <cfRule type="duplicateValues" dxfId="391" priority="152"/>
    <cfRule type="duplicateValues" dxfId="390" priority="156"/>
    <cfRule type="duplicateValues" dxfId="389" priority="157"/>
  </conditionalFormatting>
  <conditionalFormatting sqref="D1232">
    <cfRule type="duplicateValues" dxfId="388" priority="151"/>
    <cfRule type="duplicateValues" dxfId="387" priority="150"/>
    <cfRule type="duplicateValues" dxfId="386" priority="149"/>
    <cfRule type="duplicateValues" dxfId="385" priority="148"/>
    <cfRule type="duplicateValues" dxfId="384" priority="147"/>
    <cfRule type="duplicateValues" dxfId="383" priority="146"/>
    <cfRule type="duplicateValues" dxfId="382" priority="145"/>
    <cfRule type="duplicateValues" dxfId="381" priority="144"/>
  </conditionalFormatting>
  <conditionalFormatting sqref="D1233:D1235">
    <cfRule type="duplicateValues" dxfId="380" priority="138"/>
    <cfRule type="duplicateValues" dxfId="379" priority="143"/>
    <cfRule type="duplicateValues" dxfId="378" priority="142"/>
    <cfRule type="duplicateValues" dxfId="377" priority="141"/>
    <cfRule type="duplicateValues" dxfId="376" priority="140"/>
    <cfRule type="duplicateValues" dxfId="375" priority="139"/>
    <cfRule type="duplicateValues" dxfId="374" priority="137"/>
    <cfRule type="duplicateValues" dxfId="373" priority="136"/>
  </conditionalFormatting>
  <conditionalFormatting sqref="D1236">
    <cfRule type="duplicateValues" dxfId="372" priority="135"/>
    <cfRule type="duplicateValues" dxfId="371" priority="134"/>
  </conditionalFormatting>
  <conditionalFormatting sqref="D1237:D1283">
    <cfRule type="duplicateValues" dxfId="370" priority="133"/>
    <cfRule type="duplicateValues" dxfId="369" priority="132"/>
  </conditionalFormatting>
  <conditionalFormatting sqref="D1239:D1283">
    <cfRule type="duplicateValues" dxfId="368" priority="124"/>
    <cfRule type="duplicateValues" dxfId="367" priority="128"/>
    <cfRule type="duplicateValues" dxfId="366" priority="127"/>
    <cfRule type="duplicateValues" dxfId="365" priority="126"/>
    <cfRule type="duplicateValues" dxfId="364" priority="125"/>
    <cfRule type="duplicateValues" dxfId="363" priority="129"/>
    <cfRule type="duplicateValues" dxfId="362" priority="130"/>
    <cfRule type="duplicateValues" dxfId="361" priority="131"/>
  </conditionalFormatting>
  <conditionalFormatting sqref="S1:S3 T7:T1048576 U14:U21 U23:U42 U65:U66 U106:U107 U119:U120 U136 U152 U175 U182 U188 U198 U209 U216:U217 U231 U289:U291 U295 U314:U315 U388:U390 U421 U485 U509:U510 U617:U618 U664 U687 U772 U803:U804 U847:U849 U858:U859 U873 U885 U895 U969 U983 U1000 U1004 U1006 U1010 U1012:U1013 U1025 U1108:U1109 U1125:U1126 U1150:U1151 U1172:U1174 U1187 U1193:U1194 U1206 U1229:U1232 U1240 U1244 U1269 U1273 U1283:U1284 U1288 U1309:U1310 U1326 U277:U278 U321 U323 U506 U784 U815 U1040 U1281 U124 U171 U184 U200 U258 U286 U1363 U1368 U1335 U1354 U311 U335 U362:U363 U371:U372 U399 U419 U425 U427 U444 U452 U537 U587 U733 U757 U790 U910 U1115 U1276 U1315 U1333 U1352 U304 U459 U512 U597 U760:U761 U780 U786 U864 U912 U915 U975 U1319 U298 U325 U333 U526 U535 U564 U609 U727 U947 U986 U1035 U1055 U1076:U1077 U1208">
    <cfRule type="containsText" dxfId="360" priority="46851" operator="containsText" text="P">
      <formula>NOT(ISERROR(SEARCH("P",S1)))</formula>
    </cfRule>
  </conditionalFormatting>
  <conditionalFormatting sqref="S1:S3 T7:T1048576 U14:U21 U23:U42 U65:U66 U107 U119 U136 U152 U175 U182 U188 U198 U209 U216:U217 U231 U289:U291 U295 U315 U388:U390 U421 U485 U509 U617:U618 U664 U687 U772 U803 U849 U858:U859 U873 U885 U895 U969 U983 U1000 U1004 U1006 U1010 U1013 U1025 U1108:U1109 U1126 U1151 U1172:U1174 U1187 U1193:U1194 U1206 U1229:U1230 U1240 U1244 U1269 U1273 U1283 U1288 U1309:U1310 U1326">
    <cfRule type="containsText" dxfId="359" priority="46848" operator="containsText" text="SL">
      <formula>NOT(ISERROR(SEARCH("SL",S1)))</formula>
    </cfRule>
    <cfRule type="containsText" dxfId="358" priority="46849" operator="containsText" text="EL">
      <formula>NOT(ISERROR(SEARCH("EL",S1)))</formula>
    </cfRule>
    <cfRule type="containsText" dxfId="357" priority="46850" operator="containsText" text="PL">
      <formula>NOT(ISERROR(SEARCH("PL",S1)))</formula>
    </cfRule>
  </conditionalFormatting>
  <conditionalFormatting sqref="S1:S3 U23:U42 U107 U289:U291 U65:U66 U295 U1309:U1310 U14:U21 U182 U188 U216:U217 U231 U315 U388:U390 U421 U485 U509 U617:U618 U664 U687 U772 U858:U859 U885 U969 U983 U1000 U1006 U1010 U1025 U1108:U1109 U1126 U1172:U1174 U1187 U1193:U1194 U1206 U1229:U1230 U1239:U1240 U1244 U1269 U1273 U1326 U119 U136 U152 U175 U198 U209 T7:T1048576 U803 U1013 U1151 U873 U895 U1004 U1283 U1288 U849">
    <cfRule type="containsText" dxfId="356" priority="46847" operator="containsText" text="AB">
      <formula>NOT(ISERROR(SEARCH("AB",S1)))</formula>
    </cfRule>
  </conditionalFormatting>
  <conditionalFormatting sqref="T7:T1048576">
    <cfRule type="containsText" dxfId="355" priority="1056" operator="containsText" text="OFF">
      <formula>NOT(ISERROR(SEARCH("OFF",T7)))</formula>
    </cfRule>
    <cfRule type="containsText" dxfId="354" priority="1057" operator="containsText" text="ABWI">
      <formula>NOT(ISERROR(SEARCH("ABWI",T7)))</formula>
    </cfRule>
  </conditionalFormatting>
  <conditionalFormatting sqref="U1:U252 U617:U618 U664 U771:U772 U858:U859 U885 U969 U1000 U1025 U1108:U1109 U1374:U1048576">
    <cfRule type="containsText" dxfId="353" priority="4229" operator="containsText" text="Miss SOS">
      <formula>NOT(ISERROR(SEARCH("Miss SOS",U1)))</formula>
    </cfRule>
  </conditionalFormatting>
  <conditionalFormatting sqref="U14:U21 U23:U53 U55:U56 U58:U62 U65:U66 U82 U84 U92:U94 U100 U106:U108 U130:U131 U133 U138:U139 U142:U145 U147:U148 U158:U159 U163:U165 U177:U178 U182 U188 U202 U205:U207 U216:U217 U224 U231 U233 U241:U245 U251 U254 U260 U262:U267 U271:U272 U277:U278 U293:U295 U314:U315 U321 U323 U388:U391 U421 U485 U505:U506 U509:U510 U617:U618 U664 U687 U772 U784 U815 U858:U859 U867 U885 U969 U983 U1000 U1006 U1010 U1025 U1040 U1108:U1109 U1125:U1126 U1172:U1174 U1187 U1193:U1194 U1206 U1229:U1232 U1239:U1240 U1244 U1269 U1273 U1281 U1309:U1310 U248:U249 U289:U291 U68:U75 U78 U269 U280:U283 U1326">
    <cfRule type="containsText" dxfId="352" priority="6117" operator="containsText" text="OFF">
      <formula>NOT(ISERROR(SEARCH("OFF",U14)))</formula>
    </cfRule>
  </conditionalFormatting>
  <conditionalFormatting sqref="U43:U47 U49:U53 U56 U58:U62 U64:U66 U68 U70:U75 U82 U84 U92:U94 U100 U108 U130:U131 U133 U138:U139 U143:U145 U147:U148 U158 U163:U165 U202 U206:U207 U224 U233 U241:U245 U254 U260 U262:U265 U267 U269 U271:U272 U280:U283 U293:U295 U1309">
    <cfRule type="containsText" dxfId="351" priority="6118" operator="containsText" text="AB">
      <formula>NOT(ISERROR(SEARCH("AB",U43)))</formula>
    </cfRule>
    <cfRule type="containsText" dxfId="350" priority="6119" operator="containsText" text="SL">
      <formula>NOT(ISERROR(SEARCH("SL",U43)))</formula>
    </cfRule>
    <cfRule type="containsText" dxfId="349" priority="6120" operator="containsText" text="EL">
      <formula>NOT(ISERROR(SEARCH("EL",U43)))</formula>
    </cfRule>
    <cfRule type="containsText" dxfId="348" priority="6121" operator="containsText" text="PL">
      <formula>NOT(ISERROR(SEARCH("PL",U43)))</formula>
    </cfRule>
  </conditionalFormatting>
  <conditionalFormatting sqref="U43:U53 U56 U58:U62 U64:U66 U68 U70:U75 U82 U84 U92:U94 U100 U108 U130:U131 U133 U138:U139 U143:U145 U147:U148 U158 U163:U165 U202 U206:U207 U224 U233 U241:U245 U254 U260 U262:U265 U267 U269 U271:U272 U280:U283 U293:U295 U1309">
    <cfRule type="containsText" dxfId="347" priority="6122" operator="containsText" text="P">
      <formula>NOT(ISERROR(SEARCH("P",U43)))</formula>
    </cfRule>
  </conditionalFormatting>
  <conditionalFormatting sqref="U46 U53 U55:U56 U73 U78 U82 U96:U98 U100 U108 U133 U138:U139 U142 U159 U164 U167 U199 U205 U211 U213 U283 U301 U303 U367:U368 U376 U381 U386 U391 U396 U414 U482 U491 U503 U505 U518 U527 U529 U566 U583 U605 U612 U614 U679 U690 U752 U755 U764 U782 U870 U900 U991 U993 U1036 U1056 U1065 U1068 U1088 U1102 U1154 U1164 U1179 U1210:U1212 U1219 U1221 U1223 U1236 U1239 U1248">
    <cfRule type="containsText" dxfId="346" priority="54" operator="containsText" text="P">
      <formula>NOT(ISERROR(SEARCH("P",U46)))</formula>
    </cfRule>
  </conditionalFormatting>
  <conditionalFormatting sqref="U46 U53 U55:U56 U73 U78 U82 U96:U98 U100 U108 U133 U138:U139 U142 U159 U164 U167 U199 U205 U211 U213:U214 U283 U301 U303:U304 U367:U368 U376 U381 U386 U391 U396 U414 U482 U491 U503 U505:U506 U518 U526:U527 U529 U566 U583 U605 U612 U614 U679 U690 U752 U755 U764 U782 U786 U870 U900 U991 U993 U1036 U1055:U1056 U1065 U1068 U1088 U1102 U1154 U1164 U1179 U1210:U1212 U1219 U1221 U1223 U1236 U1239 U1248">
    <cfRule type="containsText" dxfId="345" priority="52" operator="containsText" text="EL">
      <formula>NOT(ISERROR(SEARCH("EL",U46)))</formula>
    </cfRule>
    <cfRule type="containsText" dxfId="344" priority="53" operator="containsText" text="PL">
      <formula>NOT(ISERROR(SEARCH("PL",U46)))</formula>
    </cfRule>
  </conditionalFormatting>
  <conditionalFormatting sqref="U46 U53 U55:U56 U73 U78 U82 U96:U98 U100 U108 U133 U138:U139 U142 U159 U164 U167 U199 U205 U211 U213:U214 U283 U301 U303:U304 U367:U368 U376 U381 U386 U391 U396 U414 U482 U491 U503 U505:U506 U518 U526:U527 U529 U566 U583 U605 U612 U614 U679 U690 U752 U755 U764 U782 U786 U870 U900 U991 U993 U1036 U1055:U1056 U1065 U1068 U1088 U1102 U1154 U1164 U1179 U1210:U1212 U1219 U1221 U1223 U1236 U1248 U1239">
    <cfRule type="containsText" dxfId="343" priority="51" operator="containsText" text="SL">
      <formula>NOT(ISERROR(SEARCH("SL",U46)))</formula>
    </cfRule>
  </conditionalFormatting>
  <conditionalFormatting sqref="U48 U90:U93 U200 U1327:U1328 U1335 U1354">
    <cfRule type="containsText" dxfId="342" priority="1120" operator="containsText" text="EL">
      <formula>NOT(ISERROR(SEARCH("EL",U48)))</formula>
    </cfRule>
    <cfRule type="containsText" dxfId="341" priority="1121" operator="containsText" text="PL">
      <formula>NOT(ISERROR(SEARCH("PL",U48)))</formula>
    </cfRule>
    <cfRule type="containsText" dxfId="340" priority="1119" operator="containsText" text="SL">
      <formula>NOT(ISERROR(SEARCH("SL",U48)))</formula>
    </cfRule>
  </conditionalFormatting>
  <conditionalFormatting sqref="U61:U62 U212 U275 U281:U282 U295 U330 U692 U838 U1021 U1139 U1189 U1356">
    <cfRule type="containsText" dxfId="339" priority="25" operator="containsText" text="EL">
      <formula>NOT(ISERROR(SEARCH("EL",U61)))</formula>
    </cfRule>
    <cfRule type="containsText" dxfId="338" priority="26" operator="containsText" text="PL">
      <formula>NOT(ISERROR(SEARCH("PL",U61)))</formula>
    </cfRule>
    <cfRule type="containsText" dxfId="337" priority="24" operator="containsText" text="SL">
      <formula>NOT(ISERROR(SEARCH("SL",U61)))</formula>
    </cfRule>
  </conditionalFormatting>
  <conditionalFormatting sqref="U61:U62 U275 U281:U282 U295 U330 U692 U838 U1021 U1139 U1189 U1356 U212">
    <cfRule type="containsText" dxfId="336" priority="23" operator="containsText" text="AB">
      <formula>NOT(ISERROR(SEARCH("AB",U61)))</formula>
    </cfRule>
  </conditionalFormatting>
  <conditionalFormatting sqref="U62 U212 U330 U692 U838 U1021 U1139 U1189 U275 U282 U1356">
    <cfRule type="containsText" dxfId="335" priority="28" operator="containsText" text="P">
      <formula>NOT(ISERROR(SEARCH("P",U62)))</formula>
    </cfRule>
  </conditionalFormatting>
  <conditionalFormatting sqref="U62 U212 U330 U692 U838 U1021 U1139 U1189">
    <cfRule type="containsText" dxfId="334" priority="27" operator="containsText" text="Miss SOS">
      <formula>NOT(ISERROR(SEARCH("Miss SOS",U62)))</formula>
    </cfRule>
  </conditionalFormatting>
  <conditionalFormatting sqref="U62 U275 U282 U295 U330 U692 U838 U1021 U1139 U1189 U1356">
    <cfRule type="containsText" dxfId="333" priority="22" operator="containsText" text="P">
      <formula>NOT(ISERROR(SEARCH("P",U62)))</formula>
    </cfRule>
    <cfRule type="containsText" dxfId="332" priority="21" operator="containsText" text="PL">
      <formula>NOT(ISERROR(SEARCH("PL",U62)))</formula>
    </cfRule>
    <cfRule type="containsText" dxfId="331" priority="20" operator="containsText" text="EL">
      <formula>NOT(ISERROR(SEARCH("EL",U62)))</formula>
    </cfRule>
    <cfRule type="containsText" dxfId="330" priority="19" operator="containsText" text="SL">
      <formula>NOT(ISERROR(SEARCH("SL",U62)))</formula>
    </cfRule>
  </conditionalFormatting>
  <conditionalFormatting sqref="U62 U275 U330 U692 U838 U1021 U1139 U1189 U1356 U282 U295">
    <cfRule type="containsText" dxfId="329" priority="18" operator="containsText" text="AB">
      <formula>NOT(ISERROR(SEARCH("AB",U62)))</formula>
    </cfRule>
  </conditionalFormatting>
  <conditionalFormatting sqref="U62 U275 U330 U692 U838 U1021 U1139 U1189 U1356">
    <cfRule type="containsText" dxfId="328" priority="17" operator="containsText" text="ABWI">
      <formula>NOT(ISERROR(SEARCH("ABWI",U62)))</formula>
    </cfRule>
    <cfRule type="containsText" dxfId="327" priority="16" operator="containsText" text="Miss SOS">
      <formula>NOT(ISERROR(SEARCH("Miss SOS",U62)))</formula>
    </cfRule>
  </conditionalFormatting>
  <conditionalFormatting sqref="U62 U282 U295">
    <cfRule type="containsText" dxfId="326" priority="13" operator="containsText" text="EL">
      <formula>NOT(ISERROR(SEARCH("EL",U62)))</formula>
    </cfRule>
    <cfRule type="containsText" dxfId="325" priority="14" operator="containsText" text="PL">
      <formula>NOT(ISERROR(SEARCH("PL",U62)))</formula>
    </cfRule>
    <cfRule type="containsText" dxfId="324" priority="15" operator="containsText" text="P">
      <formula>NOT(ISERROR(SEARCH("P",U62)))</formula>
    </cfRule>
    <cfRule type="containsText" dxfId="323" priority="12" operator="containsText" text="SL">
      <formula>NOT(ISERROR(SEARCH("SL",U62)))</formula>
    </cfRule>
    <cfRule type="containsText" dxfId="322" priority="11" operator="containsText" text="AB">
      <formula>NOT(ISERROR(SEARCH("AB",U62)))</formula>
    </cfRule>
  </conditionalFormatting>
  <conditionalFormatting sqref="U62">
    <cfRule type="containsText" dxfId="321" priority="10" operator="containsText" text="ABWI">
      <formula>NOT(ISERROR(SEARCH("ABWI",U62)))</formula>
    </cfRule>
  </conditionalFormatting>
  <conditionalFormatting sqref="U64:U66">
    <cfRule type="containsText" dxfId="320" priority="12738" operator="containsText" text="ABWI">
      <formula>NOT(ISERROR(SEARCH("ABWI",U64)))</formula>
    </cfRule>
    <cfRule type="containsText" dxfId="319" priority="12962" operator="containsText" text="OFF">
      <formula>NOT(ISERROR(SEARCH("OFF",U64)))</formula>
    </cfRule>
  </conditionalFormatting>
  <conditionalFormatting sqref="U68:U75 U225 U289 U204">
    <cfRule type="containsText" dxfId="318" priority="1485" operator="containsText" text="ABWI">
      <formula>NOT(ISERROR(SEARCH("ABWI",U68)))</formula>
    </cfRule>
  </conditionalFormatting>
  <conditionalFormatting sqref="U69 U122 U204 U229 U251 U266 U1343 U1348:U1349 U1366 U91 U1327:U1328">
    <cfRule type="containsText" dxfId="317" priority="1670" operator="containsText" text="P">
      <formula>NOT(ISERROR(SEARCH("P",U69)))</formula>
    </cfRule>
  </conditionalFormatting>
  <conditionalFormatting sqref="U69 U122 U204 U229 U251 U266 U1343 U1348:U1349 U1366">
    <cfRule type="containsText" dxfId="316" priority="1669" operator="containsText" text="PL">
      <formula>NOT(ISERROR(SEARCH("PL",U69)))</formula>
    </cfRule>
    <cfRule type="containsText" dxfId="315" priority="1668" operator="containsText" text="EL">
      <formula>NOT(ISERROR(SEARCH("EL",U69)))</formula>
    </cfRule>
    <cfRule type="containsText" dxfId="314" priority="1667" operator="containsText" text="SL">
      <formula>NOT(ISERROR(SEARCH("SL",U69)))</formula>
    </cfRule>
  </conditionalFormatting>
  <conditionalFormatting sqref="U70:U71 U82 U94 U100 U107:U108 U139 U164:U165 U245 U254 U264:U265 U32:U38 U40 U248:U249 U290:U291 S1:S3">
    <cfRule type="containsText" dxfId="313" priority="46846" operator="containsText" text="ABWI">
      <formula>NOT(ISERROR(SEARCH("ABWI",S1)))</formula>
    </cfRule>
  </conditionalFormatting>
  <conditionalFormatting sqref="U73 U78 U96:U98 U167 U199 U211 U213:U214 U301 U303:U304 U367:U368 U376 U381 U386 U391 U396 U414 U482 U491 U503 U518 U526:U527 U529 U566 U583 U605 U612 U614 U679 U690 U752 U755 U764 U782 U786 U870 U900 U991 U993 U1036 U1055:U1056 U1065 U1068 U1088 U1102 U1154 U1164 U1179 U1210:U1212 U1219 U1221 U1223 U1236 U1248 U505:U506 U283 U46 U53 U55:U56 U82 U100 U108 U133 U138:U139 U142 U159 U164 U205">
    <cfRule type="containsText" dxfId="312" priority="50" operator="containsText" text="AB">
      <formula>NOT(ISERROR(SEARCH("AB",U46)))</formula>
    </cfRule>
  </conditionalFormatting>
  <conditionalFormatting sqref="U73 U225 U289">
    <cfRule type="containsText" dxfId="311" priority="1481" operator="containsText" text="SL">
      <formula>NOT(ISERROR(SEARCH("SL",U73)))</formula>
    </cfRule>
    <cfRule type="containsText" dxfId="310" priority="1482" operator="containsText" text="EL">
      <formula>NOT(ISERROR(SEARCH("EL",U73)))</formula>
    </cfRule>
    <cfRule type="containsText" dxfId="309" priority="1483" operator="containsText" text="PL">
      <formula>NOT(ISERROR(SEARCH("PL",U73)))</formula>
    </cfRule>
    <cfRule type="containsText" dxfId="308" priority="1484" operator="containsText" text="P">
      <formula>NOT(ISERROR(SEARCH("P",U73)))</formula>
    </cfRule>
  </conditionalFormatting>
  <conditionalFormatting sqref="U77 U141 U146 U208 U105">
    <cfRule type="containsText" dxfId="307" priority="867" operator="containsText" text="OFF">
      <formula>NOT(ISERROR(SEARCH("OFF",U77)))</formula>
    </cfRule>
  </conditionalFormatting>
  <conditionalFormatting sqref="U77:U78 U105 U141 U146 U208">
    <cfRule type="containsText" dxfId="306" priority="869" operator="containsText" text="SL">
      <formula>NOT(ISERROR(SEARCH("SL",U77)))</formula>
    </cfRule>
    <cfRule type="containsText" dxfId="305" priority="868" operator="containsText" text="AB">
      <formula>NOT(ISERROR(SEARCH("AB",U77)))</formula>
    </cfRule>
    <cfRule type="containsText" dxfId="304" priority="871" operator="containsText" text="PL">
      <formula>NOT(ISERROR(SEARCH("PL",U77)))</formula>
    </cfRule>
    <cfRule type="containsText" dxfId="303" priority="872" operator="containsText" text="P">
      <formula>NOT(ISERROR(SEARCH("P",U77)))</formula>
    </cfRule>
    <cfRule type="containsText" dxfId="302" priority="870" operator="containsText" text="EL">
      <formula>NOT(ISERROR(SEARCH("EL",U77)))</formula>
    </cfRule>
  </conditionalFormatting>
  <conditionalFormatting sqref="U77:U78 U141 U146">
    <cfRule type="containsText" dxfId="301" priority="866" operator="containsText" text="ABWI">
      <formula>NOT(ISERROR(SEARCH("ABWI",U77)))</formula>
    </cfRule>
  </conditionalFormatting>
  <conditionalFormatting sqref="U82">
    <cfRule type="containsText" dxfId="300" priority="4191" operator="containsText" text="ABWI">
      <formula>NOT(ISERROR(SEARCH("ABWI",U82)))</formula>
    </cfRule>
  </conditionalFormatting>
  <conditionalFormatting sqref="U87 U91:U92 U94:U95">
    <cfRule type="containsText" dxfId="299" priority="6109" operator="containsText" text="ABWI">
      <formula>NOT(ISERROR(SEARCH("ABWI",U87)))</formula>
    </cfRule>
    <cfRule type="containsText" dxfId="298" priority="6110" operator="containsText" text="OFF">
      <formula>NOT(ISERROR(SEARCH("OFF",U87)))</formula>
    </cfRule>
  </conditionalFormatting>
  <conditionalFormatting sqref="U87:U89 U91:U92 U94:U95">
    <cfRule type="containsText" dxfId="297" priority="6113" operator="containsText" text="EL">
      <formula>NOT(ISERROR(SEARCH("EL",U87)))</formula>
    </cfRule>
    <cfRule type="containsText" dxfId="296" priority="6114" operator="containsText" text="PL">
      <formula>NOT(ISERROR(SEARCH("PL",U87)))</formula>
    </cfRule>
    <cfRule type="containsText" dxfId="295" priority="6112" operator="containsText" text="SL">
      <formula>NOT(ISERROR(SEARCH("SL",U87)))</formula>
    </cfRule>
    <cfRule type="containsText" dxfId="294" priority="6111" operator="containsText" text="AB">
      <formula>NOT(ISERROR(SEARCH("AB",U87)))</formula>
    </cfRule>
  </conditionalFormatting>
  <conditionalFormatting sqref="U87:U91 U94:U95">
    <cfRule type="containsText" dxfId="293" priority="6115" operator="containsText" text="P">
      <formula>NOT(ISERROR(SEARCH("P",U87)))</formula>
    </cfRule>
  </conditionalFormatting>
  <conditionalFormatting sqref="U88:U90 U113 U171:U173 U214 U258 U304 U335 U362:U363 U372 U399 U459 U512 U597 U733 U757 U760:U761 U780 U786 U790 U804 U846:U849 U864 U910 U912 U915 U975 U1115 U1150 U1276 U1278:U1279 U1283:U1284 U1315 U1319 U1333 U1352 U1363 U200">
    <cfRule type="containsText" dxfId="292" priority="354" operator="containsText" text="OFF">
      <formula>NOT(ISERROR(SEARCH("OFF",U88)))</formula>
    </cfRule>
  </conditionalFormatting>
  <conditionalFormatting sqref="U90 U106 U113 U120:U121 U171 U184:U185 U188 U258 U286 U298 U304 U325 U333 U335 U362:U363 U372 U399 U459 U512 U526 U535 U564 U597 U609 U727 U757 U760 U780 U784 U790 U815 U848 U864 U910 U912 U915 U947 U986 U1035 U1055 U1076:U1077 U1150 U1208 U1232 U1281 U1284 U1319 U1352 U1363 U1368">
    <cfRule type="containsText" dxfId="291" priority="89" operator="containsText" text="EL">
      <formula>NOT(ISERROR(SEARCH("EL",U90)))</formula>
    </cfRule>
    <cfRule type="containsText" dxfId="290" priority="88" operator="containsText" text="SL">
      <formula>NOT(ISERROR(SEARCH("SL",U90)))</formula>
    </cfRule>
    <cfRule type="containsText" dxfId="289" priority="90" operator="containsText" text="PL">
      <formula>NOT(ISERROR(SEARCH("PL",U90)))</formula>
    </cfRule>
  </conditionalFormatting>
  <conditionalFormatting sqref="U90 U113 U119:U122 U171 U184:U185 U258 U286 U298 U304 U325 U333 U335 U362:U363 U372 U399 U459 U512 U526 U535 U564 U597 U609 U727 U757 U760 U780 U790 U848 U864 U910 U912 U915 U947 U986 U1035 U1055 U1076:U1077 U1150 U1208 U1284 U1319 U1352 U1363 U1368">
    <cfRule type="containsText" dxfId="288" priority="86" operator="containsText" text="OFF">
      <formula>NOT(ISERROR(SEARCH("OFF",U90)))</formula>
    </cfRule>
  </conditionalFormatting>
  <conditionalFormatting sqref="U90 U113 U120:U121 U171 U184:U185 U258 U286 U298 U304 U325 U333 U335 U362:U363 U372 U399 U459 U512 U526 U535 U564 U597 U609 U727 U757 U760 U780 U790 U848 U864 U910 U912 U915 U947 U986 U1035 U1055 U1076:U1077 U1150 U1208 U1284 U1319 U1352 U1363 U1368 U106 U188 U784 U815 U1232 U1281">
    <cfRule type="containsText" dxfId="287" priority="87" operator="containsText" text="AB">
      <formula>NOT(ISERROR(SEARCH("AB",U90)))</formula>
    </cfRule>
  </conditionalFormatting>
  <conditionalFormatting sqref="U90:U92 U200 U1327:U1328 U1335 U1354">
    <cfRule type="containsText" dxfId="286" priority="1117" operator="containsText" text="OFF">
      <formula>NOT(ISERROR(SEARCH("OFF",U90)))</formula>
    </cfRule>
  </conditionalFormatting>
  <conditionalFormatting sqref="U90:U93 U200 U1327:U1328 U1335 U1354 U48">
    <cfRule type="containsText" dxfId="285" priority="1118" operator="containsText" text="AB">
      <formula>NOT(ISERROR(SEARCH("AB",U48)))</formula>
    </cfRule>
  </conditionalFormatting>
  <conditionalFormatting sqref="U91 U41">
    <cfRule type="containsText" dxfId="284" priority="1836" operator="containsText" text="ABWI">
      <formula>NOT(ISERROR(SEARCH("ABWI",U41)))</formula>
    </cfRule>
  </conditionalFormatting>
  <conditionalFormatting sqref="U92:U94 U100 U108 U216:U217 U241:U245 U293:U295 U14:U21 U23:U31 U34 U36:U37 U39:U40 U42:U48 U50:U53 U55:U56 U58:U62 U65:U66 U82 U84 U131 U133 U138:U139 U142:U145 U147:U148 U158:U159 U163:U165 U177:U178 U182 U188 U202 U205:U207 U224 U231 U233 U251 U617:U618 U664 U772 U858:U859 U885 U969 U1000 U1025 U1108:U1109 U262:U267 U254 U260 U271:U272 U277:U278 U314:U315 U321 U323 U421 U485 U505:U506 U509:U510 U784 U815 U867 U983 U1010 U1040 U1125:U1126 U1187 U1193:U1194 U1229:U1232 U1244 U1273 U1281 U388:U389 U1309:U1310 U687 U1239:U1240 U1006 U1172:U1174 U1206 U1269">
    <cfRule type="containsText" dxfId="283" priority="6116" operator="containsText" text="ABWI">
      <formula>NOT(ISERROR(SEARCH("ABWI",U14)))</formula>
    </cfRule>
  </conditionalFormatting>
  <conditionalFormatting sqref="U96:U98 U167 U197:U200 U301 U303 U367:U368 U376 U381 U386 U396 U414 U482 U491 U503 U518 U527 U529 U566 U583 U605 U612 U614 U678:U679 U689:U690 U752 U754:U755 U764 U782 U786 U870 U900 U991:U993 U1035:U1036 U1056 U1065 U1068 U1088 U1102 U1154 U1164 U1179 U1210 U1212 U1219 U1221 U1223 U1236 U1248 U390:U391 U211 U213 U73 U78">
    <cfRule type="containsText" dxfId="282" priority="49" operator="containsText" text="ABWI">
      <formula>NOT(ISERROR(SEARCH("ABWI",U73)))</formula>
    </cfRule>
  </conditionalFormatting>
  <conditionalFormatting sqref="U97:U102 U104:U105 U108:U110 U112 U190 U212 U215:U216 U239 U245 U219 U221">
    <cfRule type="containsText" dxfId="281" priority="5215" operator="containsText" text="OFF">
      <formula>NOT(ISERROR(SEARCH("OFF",U97)))</formula>
    </cfRule>
  </conditionalFormatting>
  <conditionalFormatting sqref="U97:U105 U108:U110 U112 U190 U212 U215:U216 U219 U221 U239 U245">
    <cfRule type="containsText" dxfId="280" priority="5217" operator="containsText" text="SL">
      <formula>NOT(ISERROR(SEARCH("SL",U97)))</formula>
    </cfRule>
    <cfRule type="containsText" dxfId="279" priority="5216" operator="containsText" text="AB">
      <formula>NOT(ISERROR(SEARCH("AB",U97)))</formula>
    </cfRule>
    <cfRule type="containsText" dxfId="278" priority="5219" operator="containsText" text="PL">
      <formula>NOT(ISERROR(SEARCH("PL",U97)))</formula>
    </cfRule>
    <cfRule type="containsText" dxfId="277" priority="5218" operator="containsText" text="EL">
      <formula>NOT(ISERROR(SEARCH("EL",U97)))</formula>
    </cfRule>
  </conditionalFormatting>
  <conditionalFormatting sqref="U97:U105 U108:U110 U112:U113 U190 U212 U214:U216 U219 U221 U239 U245">
    <cfRule type="containsText" dxfId="276" priority="5220" operator="containsText" text="P">
      <formula>NOT(ISERROR(SEARCH("P",U97)))</formula>
    </cfRule>
  </conditionalFormatting>
  <conditionalFormatting sqref="U103 U152 U208:U209 U873 U895 U1004 U1288 U88:U90 U1283 U136 U175 U119 U49 U130">
    <cfRule type="containsText" dxfId="275" priority="361" operator="containsText" text="ABWI">
      <formula>NOT(ISERROR(SEARCH("ABWI",U49)))</formula>
    </cfRule>
  </conditionalFormatting>
  <conditionalFormatting sqref="U105:U106 U113 U171:U173 U258 U304 U335 U362:U363 U372 U399 U459 U512 U597 U733 U757 U760:U761 U780 U786 U790 U804 U846:U849 U864 U910 U912 U915 U975 U1115 U1150 U1276 U1278:U1279 U1284 U1315 U1319 U1333 U1352 U1363 U90 U214">
    <cfRule type="containsText" dxfId="274" priority="353" operator="containsText" text="ABWI">
      <formula>NOT(ISERROR(SEARCH("ABWI",U90)))</formula>
    </cfRule>
  </conditionalFormatting>
  <conditionalFormatting sqref="U106 U113 U120 U171 U184 U188 U244 U258 U286 U298 U325 U333 U335 U362:U363 U372 U399 U459 U512 U535 U564 U597 U609 U727 U757 U760 U780 U784 U790 U815 U848 U864 U910 U912 U915 U947 U986 U1035 U1076 U1150 U1208 U1232 U1281 U1284 U1319 U1352 U1363 U1368">
    <cfRule type="containsText" dxfId="273" priority="84" operator="containsText" text="PL">
      <formula>NOT(ISERROR(SEARCH("PL",U106)))</formula>
    </cfRule>
    <cfRule type="containsText" dxfId="272" priority="83" operator="containsText" text="EL">
      <formula>NOT(ISERROR(SEARCH("EL",U106)))</formula>
    </cfRule>
    <cfRule type="containsText" dxfId="271" priority="82" operator="containsText" text="SL">
      <formula>NOT(ISERROR(SEARCH("SL",U106)))</formula>
    </cfRule>
  </conditionalFormatting>
  <conditionalFormatting sqref="U106 U113 U120:U121 U171 U184:U185 U258 U286 U298 U325 U333 U335 U362:U363 U372 U399 U459 U512 U535 U564 U597 U609 U727 U757 U760 U780 U790 U848 U864 U910 U912 U915 U947 U986 U1035 U1076:U1077 U1150 U1208 U1284 U1319 U1352 U1363 U1368 U281:U283 U304 U526 U1055 U90">
    <cfRule type="containsText" dxfId="270" priority="85" operator="containsText" text="ABWI">
      <formula>NOT(ISERROR(SEARCH("ABWI",U90)))</formula>
    </cfRule>
  </conditionalFormatting>
  <conditionalFormatting sqref="U106 U113 U171 U188 U258 U304 U335 U362:U363 U372 U399 U459 U510 U512 U597 U733 U757 U760:U761 U780 U786 U790 U804 U815 U847:U848 U864 U910 U912 U915 U975 U1040 U1115 U1125 U1150 U1231:U1232 U1276 U1279 U1281 U1284 U1315 U1319 U1333 U1352 U1363">
    <cfRule type="containsText" dxfId="269" priority="352" operator="containsText" text="PL">
      <formula>NOT(ISERROR(SEARCH("PL",U106)))</formula>
    </cfRule>
    <cfRule type="containsText" dxfId="268" priority="351" operator="containsText" text="EL">
      <formula>NOT(ISERROR(SEARCH("EL",U106)))</formula>
    </cfRule>
    <cfRule type="containsText" dxfId="267" priority="350" operator="containsText" text="SL">
      <formula>NOT(ISERROR(SEARCH("SL",U106)))</formula>
    </cfRule>
  </conditionalFormatting>
  <conditionalFormatting sqref="U113 U124 U188 U277:U278 U311 U314 U321 U323 U335 U362:U363 U371:U372 U399 U419 U425 U427 U444 U452 U510 U537 U587 U733 U757 U784 U790 U804 U815 U910 U1012 U1040 U1115 U1125 U1150 U1231:U1232 U1276 U1281 U1315 U1333 U1352 U1363">
    <cfRule type="containsText" dxfId="266" priority="496" operator="containsText" text="EL">
      <formula>NOT(ISERROR(SEARCH("EL",U113)))</formula>
    </cfRule>
    <cfRule type="containsText" dxfId="265" priority="497" operator="containsText" text="PL">
      <formula>NOT(ISERROR(SEARCH("PL",U113)))</formula>
    </cfRule>
    <cfRule type="containsText" dxfId="264" priority="495" operator="containsText" text="SL">
      <formula>NOT(ISERROR(SEARCH("SL",U113)))</formula>
    </cfRule>
  </conditionalFormatting>
  <conditionalFormatting sqref="U113 U124 U200 U311 U335 U362:U363 U371:U372 U399 U419 U425 U427 U444 U452 U537 U587 U733 U757 U790 U803:U804 U910 U1012:U1013 U1115 U1150:U1151 U1276 U1315 U1333 U1352 U1363">
    <cfRule type="containsText" dxfId="263" priority="499" operator="containsText" text="OFF">
      <formula>NOT(ISERROR(SEARCH("OFF",U113)))</formula>
    </cfRule>
  </conditionalFormatting>
  <conditionalFormatting sqref="U113 U124 U311 U335 U362:U363 U371:U372 U399 U419 U425 U427 U444 U452 U537 U587 U733 U757 U790 U803:U804 U910 U1012:U1013 U1115 U1150:U1151 U1276 U1315 U1333 U1352 U1363 U200">
    <cfRule type="containsText" dxfId="262" priority="498" operator="containsText" text="ABWI">
      <formula>NOT(ISERROR(SEARCH("ABWI",U113)))</formula>
    </cfRule>
  </conditionalFormatting>
  <conditionalFormatting sqref="U120 U171 U188 U286 U335 U362:U363 U399 U512 U564 U597 U757 U760 U804 U864 U912 U1035 U1232 U1281 U1284 U1319">
    <cfRule type="containsText" dxfId="261" priority="73" operator="containsText" text="PL">
      <formula>NOT(ISERROR(SEARCH("PL",U120)))</formula>
    </cfRule>
    <cfRule type="containsText" dxfId="260" priority="72" operator="containsText" text="EL">
      <formula>NOT(ISERROR(SEARCH("EL",U120)))</formula>
    </cfRule>
    <cfRule type="containsText" dxfId="259" priority="71" operator="containsText" text="SL">
      <formula>NOT(ISERROR(SEARCH("SL",U120)))</formula>
    </cfRule>
    <cfRule type="containsText" dxfId="258" priority="70" operator="containsText" text="AB">
      <formula>NOT(ISERROR(SEARCH("AB",U120)))</formula>
    </cfRule>
    <cfRule type="containsText" dxfId="257" priority="69" operator="containsText" text="OFF">
      <formula>NOT(ISERROR(SEARCH("OFF",U120)))</formula>
    </cfRule>
  </conditionalFormatting>
  <conditionalFormatting sqref="U120 U188 U286 U564 U1035 U1232 U1281 U804 U335 U362:U363 U399 U512 U757 U760 U864 U912 U1284 U1319 U597 U171">
    <cfRule type="containsText" dxfId="256" priority="68" operator="containsText" text="ABWI">
      <formula>NOT(ISERROR(SEARCH("ABWI",U120)))</formula>
    </cfRule>
  </conditionalFormatting>
  <conditionalFormatting sqref="U120 U188 U286 U564 U1232 U1281 U1035">
    <cfRule type="containsText" dxfId="255" priority="67" operator="containsText" text="OFF">
      <formula>NOT(ISERROR(SEARCH("OFF",U120)))</formula>
    </cfRule>
  </conditionalFormatting>
  <conditionalFormatting sqref="U122 U204 U229 U1343 U1348:U1349 U1366 U69 U251 U266">
    <cfRule type="containsText" dxfId="254" priority="1666" operator="containsText" text="AB">
      <formula>NOT(ISERROR(SEARCH("AB",U69)))</formula>
    </cfRule>
  </conditionalFormatting>
  <conditionalFormatting sqref="U125:U129 U131">
    <cfRule type="containsText" dxfId="253" priority="784" operator="containsText" text="Miss SOS">
      <formula>NOT(ISERROR(SEARCH("Miss SOS",U125)))</formula>
    </cfRule>
  </conditionalFormatting>
  <conditionalFormatting sqref="U135 U160 U174 U177:U178 U629 U647 U659 U670 U689 U754 U777 U867 U882 U889 U931 U937 U1014:U1015 U1032 U1038 U1043 U1058 U1085 U1118 U121">
    <cfRule type="containsText" dxfId="252" priority="119" operator="containsText" text="P">
      <formula>NOT(ISERROR(SEARCH("P",U121)))</formula>
    </cfRule>
  </conditionalFormatting>
  <conditionalFormatting sqref="U135 U160 U174 U177:U178 U629 U647 U659 U670 U689 U754 U777 U867 U882 U889 U931 U937 U1014:U1015 U1032 U1038 U1043 U1058 U1085 U1118">
    <cfRule type="containsText" dxfId="251" priority="117" operator="containsText" text="EL">
      <formula>NOT(ISERROR(SEARCH("EL",U135)))</formula>
    </cfRule>
    <cfRule type="containsText" dxfId="250" priority="118" operator="containsText" text="PL">
      <formula>NOT(ISERROR(SEARCH("PL",U135)))</formula>
    </cfRule>
    <cfRule type="containsText" dxfId="249" priority="116" operator="containsText" text="SL">
      <formula>NOT(ISERROR(SEARCH("SL",U135)))</formula>
    </cfRule>
  </conditionalFormatting>
  <conditionalFormatting sqref="U135 U160 U174 U629 U647 U659 U670 U689 U754 U777 U882 U889 U931 U937 U1014:U1015 U1032 U1038 U1043 U1058 U1085 U1118 U177:U178 U867">
    <cfRule type="containsText" dxfId="248" priority="115" operator="containsText" text="AB">
      <formula>NOT(ISERROR(SEARCH("AB",U135)))</formula>
    </cfRule>
  </conditionalFormatting>
  <conditionalFormatting sqref="U135:U136 U160 U174:U175 U629 U647 U659 U670 U777 U882 U889 U931 U937 U1014:U1015 U1032 U1038 U1043 U1058 U1085 U1118 U689 U754">
    <cfRule type="containsText" dxfId="247" priority="114" operator="containsText" text="OFF">
      <formula>NOT(ISERROR(SEARCH("OFF",U135)))</formula>
    </cfRule>
  </conditionalFormatting>
  <conditionalFormatting sqref="U155:U156">
    <cfRule type="containsText" dxfId="246" priority="519" operator="containsText" text="P">
      <formula>NOT(ISERROR(SEARCH("P",U155)))</formula>
    </cfRule>
    <cfRule type="containsText" dxfId="245" priority="517" operator="containsText" text="EL">
      <formula>NOT(ISERROR(SEARCH("EL",U155)))</formula>
    </cfRule>
    <cfRule type="containsText" dxfId="244" priority="516" operator="containsText" text="SL">
      <formula>NOT(ISERROR(SEARCH("SL",U155)))</formula>
    </cfRule>
    <cfRule type="containsText" dxfId="243" priority="515" operator="containsText" text="AB">
      <formula>NOT(ISERROR(SEARCH("AB",U155)))</formula>
    </cfRule>
    <cfRule type="containsText" dxfId="242" priority="514" operator="containsText" text="OFF">
      <formula>NOT(ISERROR(SEARCH("OFF",U155)))</formula>
    </cfRule>
    <cfRule type="containsText" dxfId="241" priority="513" operator="containsText" text="ABWI">
      <formula>NOT(ISERROR(SEARCH("ABWI",U155)))</formula>
    </cfRule>
    <cfRule type="containsText" dxfId="240" priority="518" operator="containsText" text="PL">
      <formula>NOT(ISERROR(SEARCH("PL",U155)))</formula>
    </cfRule>
  </conditionalFormatting>
  <conditionalFormatting sqref="U164">
    <cfRule type="containsText" dxfId="239" priority="3939" operator="containsText" text="AB">
      <formula>NOT(ISERROR(SEARCH("AB",U164)))</formula>
    </cfRule>
    <cfRule type="containsText" dxfId="238" priority="3940" operator="containsText" text="SL">
      <formula>NOT(ISERROR(SEARCH("SL",U164)))</formula>
    </cfRule>
    <cfRule type="containsText" dxfId="237" priority="3938" operator="containsText" text="OFF">
      <formula>NOT(ISERROR(SEARCH("OFF",U164)))</formula>
    </cfRule>
    <cfRule type="containsText" dxfId="236" priority="3943" operator="containsText" text="P">
      <formula>NOT(ISERROR(SEARCH("P",U164)))</formula>
    </cfRule>
    <cfRule type="containsText" dxfId="235" priority="3942" operator="containsText" text="PL">
      <formula>NOT(ISERROR(SEARCH("PL",U164)))</formula>
    </cfRule>
    <cfRule type="containsText" dxfId="234" priority="3941" operator="containsText" text="EL">
      <formula>NOT(ISERROR(SEARCH("EL",U164)))</formula>
    </cfRule>
  </conditionalFormatting>
  <conditionalFormatting sqref="U164:U165 U185:U187 U189:U194 U208 U205:U206 U210:U213 U196 U267:U268">
    <cfRule type="containsText" dxfId="233" priority="2018" operator="containsText" text="Miss SOS">
      <formula>NOT(ISERROR(SEARCH("Miss SOS",U164)))</formula>
    </cfRule>
  </conditionalFormatting>
  <conditionalFormatting sqref="U164:U165">
    <cfRule type="containsText" dxfId="232" priority="3613" operator="containsText" text="ABWI">
      <formula>NOT(ISERROR(SEARCH("ABWI",U164)))</formula>
    </cfRule>
  </conditionalFormatting>
  <conditionalFormatting sqref="U167:U168">
    <cfRule type="containsText" dxfId="231" priority="4769" operator="containsText" text="EL">
      <formula>NOT(ISERROR(SEARCH("EL",U167)))</formula>
    </cfRule>
    <cfRule type="containsText" dxfId="230" priority="4768" operator="containsText" text="SL">
      <formula>NOT(ISERROR(SEARCH("SL",U167)))</formula>
    </cfRule>
    <cfRule type="containsText" dxfId="229" priority="4767" operator="containsText" text="AB">
      <formula>NOT(ISERROR(SEARCH("AB",U167)))</formula>
    </cfRule>
    <cfRule type="containsText" dxfId="228" priority="4766" operator="containsText" text="OFF">
      <formula>NOT(ISERROR(SEARCH("OFF",U167)))</formula>
    </cfRule>
    <cfRule type="containsText" dxfId="227" priority="4765" operator="containsText" text="ABWI">
      <formula>NOT(ISERROR(SEARCH("ABWI",U167)))</formula>
    </cfRule>
    <cfRule type="containsText" dxfId="226" priority="4770" operator="containsText" text="PL">
      <formula>NOT(ISERROR(SEARCH("PL",U167)))</formula>
    </cfRule>
    <cfRule type="containsText" dxfId="225" priority="4771" operator="containsText" text="P">
      <formula>NOT(ISERROR(SEARCH("P",U167)))</formula>
    </cfRule>
  </conditionalFormatting>
  <conditionalFormatting sqref="U171 U188 U335 U362:U363 U399 U512 U597 U733 U757 U760 U804 U864 U912 U1232 U1276 U1281 U1284">
    <cfRule type="containsText" dxfId="224" priority="333" operator="containsText" text="PL">
      <formula>NOT(ISERROR(SEARCH("PL",U171)))</formula>
    </cfRule>
    <cfRule type="containsText" dxfId="223" priority="332" operator="containsText" text="EL">
      <formula>NOT(ISERROR(SEARCH("EL",U171)))</formula>
    </cfRule>
    <cfRule type="containsText" dxfId="222" priority="331" operator="containsText" text="SL">
      <formula>NOT(ISERROR(SEARCH("SL",U171)))</formula>
    </cfRule>
    <cfRule type="containsText" dxfId="221" priority="330" operator="containsText" text="AB">
      <formula>NOT(ISERROR(SEARCH("AB",U171)))</formula>
    </cfRule>
    <cfRule type="containsText" dxfId="220" priority="329" operator="containsText" text="OFF">
      <formula>NOT(ISERROR(SEARCH("OFF",U171)))</formula>
    </cfRule>
  </conditionalFormatting>
  <conditionalFormatting sqref="U172:U173 U678">
    <cfRule type="containsText" dxfId="219" priority="510" operator="containsText" text="EL">
      <formula>NOT(ISERROR(SEARCH("EL",U172)))</formula>
    </cfRule>
    <cfRule type="containsText" dxfId="218" priority="512" operator="containsText" text="P">
      <formula>NOT(ISERROR(SEARCH("P",U172)))</formula>
    </cfRule>
    <cfRule type="containsText" dxfId="217" priority="509" operator="containsText" text="SL">
      <formula>NOT(ISERROR(SEARCH("SL",U172)))</formula>
    </cfRule>
    <cfRule type="containsText" dxfId="216" priority="511" operator="containsText" text="PL">
      <formula>NOT(ISERROR(SEARCH("PL",U172)))</formula>
    </cfRule>
  </conditionalFormatting>
  <conditionalFormatting sqref="U173 U227 U274">
    <cfRule type="containsText" dxfId="215" priority="5000" operator="containsText" text="PL">
      <formula>NOT(ISERROR(SEARCH("PL",U173)))</formula>
    </cfRule>
    <cfRule type="containsText" dxfId="214" priority="4995" operator="containsText" text="ABWI">
      <formula>NOT(ISERROR(SEARCH("ABWI",U173)))</formula>
    </cfRule>
    <cfRule type="containsText" dxfId="213" priority="4996" operator="containsText" text="OFF">
      <formula>NOT(ISERROR(SEARCH("OFF",U173)))</formula>
    </cfRule>
    <cfRule type="containsText" dxfId="212" priority="4997" operator="containsText" text="AB">
      <formula>NOT(ISERROR(SEARCH("AB",U173)))</formula>
    </cfRule>
    <cfRule type="containsText" dxfId="211" priority="4998" operator="containsText" text="SL">
      <formula>NOT(ISERROR(SEARCH("SL",U173)))</formula>
    </cfRule>
    <cfRule type="containsText" dxfId="210" priority="4999" operator="containsText" text="EL">
      <formula>NOT(ISERROR(SEARCH("EL",U173)))</formula>
    </cfRule>
    <cfRule type="containsText" dxfId="209" priority="5001" operator="containsText" text="P">
      <formula>NOT(ISERROR(SEARCH("P",U173)))</formula>
    </cfRule>
  </conditionalFormatting>
  <conditionalFormatting sqref="U179 U225:U226 U494 U559 U920 U943 U1022 U1177 U1211">
    <cfRule type="containsText" dxfId="208" priority="783" operator="containsText" text="OFF">
      <formula>NOT(ISERROR(SEARCH("OFF",U179)))</formula>
    </cfRule>
  </conditionalFormatting>
  <conditionalFormatting sqref="U179 U226 U254 U494 U559 U920 U943 U1177">
    <cfRule type="containsText" dxfId="207" priority="779" operator="containsText" text="EL">
      <formula>NOT(ISERROR(SEARCH("EL",U179)))</formula>
    </cfRule>
    <cfRule type="containsText" dxfId="206" priority="781" operator="containsText" text="P">
      <formula>NOT(ISERROR(SEARCH("P",U179)))</formula>
    </cfRule>
    <cfRule type="containsText" dxfId="205" priority="777" operator="containsText" text="AB">
      <formula>NOT(ISERROR(SEARCH("AB",U179)))</formula>
    </cfRule>
    <cfRule type="containsText" dxfId="204" priority="778" operator="containsText" text="SL">
      <formula>NOT(ISERROR(SEARCH("SL",U179)))</formula>
    </cfRule>
    <cfRule type="containsText" dxfId="203" priority="780" operator="containsText" text="PL">
      <formula>NOT(ISERROR(SEARCH("PL",U179)))</formula>
    </cfRule>
  </conditionalFormatting>
  <conditionalFormatting sqref="U179 U226 U254">
    <cfRule type="containsText" dxfId="202" priority="775" operator="containsText" text="Miss SOS">
      <formula>NOT(ISERROR(SEARCH("Miss SOS",U179)))</formula>
    </cfRule>
  </conditionalFormatting>
  <conditionalFormatting sqref="U179 U226 U494 U559 U920 U943 U1177 U1211 U1022">
    <cfRule type="containsText" dxfId="201" priority="782" operator="containsText" text="ABWI">
      <formula>NOT(ISERROR(SEARCH("ABWI",U179)))</formula>
    </cfRule>
  </conditionalFormatting>
  <conditionalFormatting sqref="U185 U273 U279 U164">
    <cfRule type="containsText" dxfId="200" priority="2017" operator="containsText" text="ABWI">
      <formula>NOT(ISERROR(SEARCH("ABWI",U164)))</formula>
    </cfRule>
  </conditionalFormatting>
  <conditionalFormatting sqref="U188 U194">
    <cfRule type="containsText" dxfId="199" priority="929" operator="containsText" text="OFF">
      <formula>NOT(ISERROR(SEARCH("OFF",U188)))</formula>
    </cfRule>
    <cfRule type="containsText" dxfId="198" priority="930" operator="containsText" text="AB">
      <formula>NOT(ISERROR(SEARCH("AB",U188)))</formula>
    </cfRule>
    <cfRule type="containsText" dxfId="197" priority="932" operator="containsText" text="EL">
      <formula>NOT(ISERROR(SEARCH("EL",U188)))</formula>
    </cfRule>
    <cfRule type="containsText" dxfId="196" priority="933" operator="containsText" text="PL">
      <formula>NOT(ISERROR(SEARCH("PL",U188)))</formula>
    </cfRule>
    <cfRule type="containsText" dxfId="195" priority="931" operator="containsText" text="SL">
      <formula>NOT(ISERROR(SEARCH("SL",U188)))</formula>
    </cfRule>
  </conditionalFormatting>
  <conditionalFormatting sqref="U188 U199:U202 U846 U992 U1251 U1278 U194">
    <cfRule type="containsText" dxfId="194" priority="749" operator="containsText" text="Miss SOS">
      <formula>NOT(ISERROR(SEARCH("Miss SOS",U188)))</formula>
    </cfRule>
  </conditionalFormatting>
  <conditionalFormatting sqref="U188 U200 U846 U992 U1251 U1278">
    <cfRule type="containsText" dxfId="193" priority="742" operator="containsText" text="OFF">
      <formula>NOT(ISERROR(SEARCH("OFF",U188)))</formula>
    </cfRule>
    <cfRule type="containsText" dxfId="192" priority="746" operator="containsText" text="PL">
      <formula>NOT(ISERROR(SEARCH("PL",U188)))</formula>
    </cfRule>
    <cfRule type="containsText" dxfId="191" priority="744" operator="containsText" text="SL">
      <formula>NOT(ISERROR(SEARCH("SL",U188)))</formula>
    </cfRule>
    <cfRule type="containsText" dxfId="190" priority="743" operator="containsText" text="AB">
      <formula>NOT(ISERROR(SEARCH("AB",U188)))</formula>
    </cfRule>
    <cfRule type="containsText" dxfId="189" priority="745" operator="containsText" text="EL">
      <formula>NOT(ISERROR(SEARCH("EL",U188)))</formula>
    </cfRule>
  </conditionalFormatting>
  <conditionalFormatting sqref="U188 U200 U846 U992 U1251 U1278:U1279">
    <cfRule type="containsText" dxfId="188" priority="747" operator="containsText" text="P">
      <formula>NOT(ISERROR(SEARCH("P",U188)))</formula>
    </cfRule>
  </conditionalFormatting>
  <conditionalFormatting sqref="U188 U804 U1232 U1281">
    <cfRule type="containsText" dxfId="187" priority="65" operator="containsText" text="OFF">
      <formula>NOT(ISERROR(SEARCH("OFF",U188)))</formula>
    </cfRule>
  </conditionalFormatting>
  <conditionalFormatting sqref="U188 U1232 U1281 U286 U564 U120">
    <cfRule type="containsText" dxfId="186" priority="66" operator="containsText" text="ABWI">
      <formula>NOT(ISERROR(SEARCH("ABWI",U120)))</formula>
    </cfRule>
  </conditionalFormatting>
  <conditionalFormatting sqref="U188 U1232 U1281 U335 U362:U363 U399 U512 U597 U733 U757 U760 U804 U864 U912 U1276 U1284 U171">
    <cfRule type="containsText" dxfId="185" priority="328" operator="containsText" text="ABWI">
      <formula>NOT(ISERROR(SEARCH("ABWI",U171)))</formula>
    </cfRule>
  </conditionalFormatting>
  <conditionalFormatting sqref="U188 U1232 U1281">
    <cfRule type="containsText" dxfId="184" priority="381" operator="containsText" text="OFF">
      <formula>NOT(ISERROR(SEARCH("OFF",U188)))</formula>
    </cfRule>
    <cfRule type="containsText" dxfId="183" priority="327" operator="containsText" text="OFF">
      <formula>NOT(ISERROR(SEARCH("OFF",U188)))</formula>
    </cfRule>
    <cfRule type="containsText" dxfId="182" priority="326" operator="containsText" text="ABWI">
      <formula>NOT(ISERROR(SEARCH("ABWI",U188)))</formula>
    </cfRule>
    <cfRule type="containsText" dxfId="181" priority="380" operator="containsText" text="ABWI">
      <formula>NOT(ISERROR(SEARCH("ABWI",U188)))</formula>
    </cfRule>
  </conditionalFormatting>
  <conditionalFormatting sqref="U194 U188">
    <cfRule type="containsText" dxfId="180" priority="928" operator="containsText" text="ABWI">
      <formula>NOT(ISERROR(SEARCH("ABWI",U188)))</formula>
    </cfRule>
  </conditionalFormatting>
  <conditionalFormatting sqref="U194">
    <cfRule type="containsText" dxfId="179" priority="830" operator="containsText" text="AB">
      <formula>NOT(ISERROR(SEARCH("AB",U194)))</formula>
    </cfRule>
    <cfRule type="containsText" dxfId="178" priority="831" operator="containsText" text="SL">
      <formula>NOT(ISERROR(SEARCH("SL",U194)))</formula>
    </cfRule>
    <cfRule type="containsText" dxfId="177" priority="832" operator="containsText" text="EL">
      <formula>NOT(ISERROR(SEARCH("EL",U194)))</formula>
    </cfRule>
    <cfRule type="containsText" dxfId="176" priority="834" operator="containsText" text="P">
      <formula>NOT(ISERROR(SEARCH("P",U194)))</formula>
    </cfRule>
    <cfRule type="containsText" dxfId="175" priority="833" operator="containsText" text="PL">
      <formula>NOT(ISERROR(SEARCH("PL",U194)))</formula>
    </cfRule>
    <cfRule type="containsText" dxfId="174" priority="934" operator="containsText" text="P">
      <formula>NOT(ISERROR(SEARCH("P",U194)))</formula>
    </cfRule>
    <cfRule type="containsText" dxfId="173" priority="828" operator="containsText" text="ABWI">
      <formula>NOT(ISERROR(SEARCH("ABWI",U194)))</formula>
    </cfRule>
    <cfRule type="containsText" dxfId="172" priority="829" operator="containsText" text="OFF">
      <formula>NOT(ISERROR(SEARCH("OFF",U194)))</formula>
    </cfRule>
  </conditionalFormatting>
  <conditionalFormatting sqref="U197">
    <cfRule type="containsText" dxfId="171" priority="1732" operator="containsText" text="P">
      <formula>NOT(ISERROR(SEARCH("P",U197)))</formula>
    </cfRule>
    <cfRule type="containsText" dxfId="170" priority="1731" operator="containsText" text="PL">
      <formula>NOT(ISERROR(SEARCH("PL",U197)))</formula>
    </cfRule>
    <cfRule type="containsText" dxfId="169" priority="1729" operator="containsText" text="SL">
      <formula>NOT(ISERROR(SEARCH("SL",U197)))</formula>
    </cfRule>
    <cfRule type="containsText" dxfId="168" priority="1728" operator="containsText" text="AB">
      <formula>NOT(ISERROR(SEARCH("AB",U197)))</formula>
    </cfRule>
    <cfRule type="containsText" dxfId="167" priority="1730" operator="containsText" text="EL">
      <formula>NOT(ISERROR(SEARCH("EL",U197)))</formula>
    </cfRule>
  </conditionalFormatting>
  <conditionalFormatting sqref="U200 U846 U992 U1251 U1278 U188">
    <cfRule type="containsText" dxfId="166" priority="741" operator="containsText" text="ABWI">
      <formula>NOT(ISERROR(SEARCH("ABWI",U188)))</formula>
    </cfRule>
  </conditionalFormatting>
  <conditionalFormatting sqref="U200 U846 U992 U1251 U1278">
    <cfRule type="containsText" dxfId="165" priority="738" operator="containsText" text="SL">
      <formula>NOT(ISERROR(SEARCH("SL",U200)))</formula>
    </cfRule>
    <cfRule type="containsText" dxfId="164" priority="740" operator="containsText" text="PL">
      <formula>NOT(ISERROR(SEARCH("PL",U200)))</formula>
    </cfRule>
    <cfRule type="containsText" dxfId="163" priority="739" operator="containsText" text="EL">
      <formula>NOT(ISERROR(SEARCH("EL",U200)))</formula>
    </cfRule>
  </conditionalFormatting>
  <conditionalFormatting sqref="U200 U992 U1251 U846 U1278">
    <cfRule type="containsText" dxfId="162" priority="737" operator="containsText" text="AB">
      <formula>NOT(ISERROR(SEARCH("AB",U200)))</formula>
    </cfRule>
  </conditionalFormatting>
  <conditionalFormatting sqref="U200 U1251 U992">
    <cfRule type="containsText" dxfId="161" priority="736" operator="containsText" text="OFF">
      <formula>NOT(ISERROR(SEARCH("OFF",U200)))</formula>
    </cfRule>
  </conditionalFormatting>
  <conditionalFormatting sqref="U200 U1328 U1335 U1354 U92">
    <cfRule type="containsText" dxfId="160" priority="1116" operator="containsText" text="ABWI">
      <formula>NOT(ISERROR(SEARCH("ABWI",U92)))</formula>
    </cfRule>
  </conditionalFormatting>
  <conditionalFormatting sqref="U200">
    <cfRule type="containsText" dxfId="159" priority="378" operator="containsText" text="EL">
      <formula>NOT(ISERROR(SEARCH("EL",U200)))</formula>
    </cfRule>
    <cfRule type="containsText" dxfId="158" priority="379" operator="containsText" text="PL">
      <formula>NOT(ISERROR(SEARCH("PL",U200)))</formula>
    </cfRule>
    <cfRule type="containsText" dxfId="157" priority="376" operator="containsText" text="AB">
      <formula>NOT(ISERROR(SEARCH("AB",U200)))</formula>
    </cfRule>
    <cfRule type="containsText" dxfId="156" priority="377" operator="containsText" text="SL">
      <formula>NOT(ISERROR(SEARCH("SL",U200)))</formula>
    </cfRule>
  </conditionalFormatting>
  <conditionalFormatting sqref="U204 U229 U1343 U1348:U1349 U1366 U122 U279">
    <cfRule type="containsText" dxfId="155" priority="1665" operator="containsText" text="ABWI">
      <formula>NOT(ISERROR(SEARCH("ABWI",U122)))</formula>
    </cfRule>
  </conditionalFormatting>
  <conditionalFormatting sqref="U204 U1343 U1348:U1349 U229 U1366">
    <cfRule type="containsText" dxfId="154" priority="1664" operator="containsText" text="OFF">
      <formula>NOT(ISERROR(SEARCH("OFF",U204)))</formula>
    </cfRule>
  </conditionalFormatting>
  <conditionalFormatting sqref="U204">
    <cfRule type="containsText" dxfId="153" priority="1479" operator="containsText" text="OFF">
      <formula>NOT(ISERROR(SEARCH("OFF",U204)))</formula>
    </cfRule>
  </conditionalFormatting>
  <conditionalFormatting sqref="U211:U213">
    <cfRule type="containsText" dxfId="152" priority="41" operator="containsText" text="OFF">
      <formula>NOT(ISERROR(SEARCH("OFF",U211)))</formula>
    </cfRule>
  </conditionalFormatting>
  <conditionalFormatting sqref="U212 U62">
    <cfRule type="containsText" dxfId="151" priority="9" operator="containsText" text="Miss SOS">
      <formula>NOT(ISERROR(SEARCH("Miss SOS",U62)))</formula>
    </cfRule>
  </conditionalFormatting>
  <conditionalFormatting sqref="U212 U275 U282 U330 U692 U838 U1021 U1139 U1189 U1356">
    <cfRule type="containsText" dxfId="150" priority="7" operator="containsText" text="ABWI">
      <formula>NOT(ISERROR(SEARCH("ABWI",U212)))</formula>
    </cfRule>
  </conditionalFormatting>
  <conditionalFormatting sqref="U212 U275 U323 U330 U692 U838 U1021:U1022 U1139 U1189 U1356">
    <cfRule type="containsText" dxfId="149" priority="35" operator="containsText" text="EL">
      <formula>NOT(ISERROR(SEARCH("EL",U212)))</formula>
    </cfRule>
    <cfRule type="containsText" dxfId="148" priority="34" operator="containsText" text="SL">
      <formula>NOT(ISERROR(SEARCH("SL",U212)))</formula>
    </cfRule>
    <cfRule type="containsText" dxfId="147" priority="36" operator="containsText" text="PL">
      <formula>NOT(ISERROR(SEARCH("PL",U212)))</formula>
    </cfRule>
    <cfRule type="containsText" dxfId="146" priority="37" operator="containsText" text="P">
      <formula>NOT(ISERROR(SEARCH("P",U212)))</formula>
    </cfRule>
  </conditionalFormatting>
  <conditionalFormatting sqref="U212 U275 U330 U692 U838 U1021 U1139 U1189 U1356">
    <cfRule type="containsText" dxfId="145" priority="32" operator="containsText" text="OFF">
      <formula>NOT(ISERROR(SEARCH("OFF",U212)))</formula>
    </cfRule>
    <cfRule type="containsText" dxfId="144" priority="8" operator="containsText" text="OFF">
      <formula>NOT(ISERROR(SEARCH("OFF",U212)))</formula>
    </cfRule>
  </conditionalFormatting>
  <conditionalFormatting sqref="U212 U275 U330 U692 U838 U1021:U1022 U1139 U1189 U1356 U323">
    <cfRule type="containsText" dxfId="143" priority="33" operator="containsText" text="AB">
      <formula>NOT(ISERROR(SEARCH("AB",U212)))</formula>
    </cfRule>
  </conditionalFormatting>
  <conditionalFormatting sqref="U212 U323">
    <cfRule type="containsText" dxfId="142" priority="45" operator="containsText" text="PL">
      <formula>NOT(ISERROR(SEARCH("PL",U212)))</formula>
    </cfRule>
    <cfRule type="containsText" dxfId="141" priority="44" operator="containsText" text="EL">
      <formula>NOT(ISERROR(SEARCH("EL",U212)))</formula>
    </cfRule>
    <cfRule type="containsText" dxfId="140" priority="43" operator="containsText" text="SL">
      <formula>NOT(ISERROR(SEARCH("SL",U212)))</formula>
    </cfRule>
    <cfRule type="containsText" dxfId="139" priority="42" operator="containsText" text="AB">
      <formula>NOT(ISERROR(SEARCH("AB",U212)))</formula>
    </cfRule>
    <cfRule type="containsText" dxfId="138" priority="46" operator="containsText" text="P">
      <formula>NOT(ISERROR(SEARCH("P",U212)))</formula>
    </cfRule>
  </conditionalFormatting>
  <conditionalFormatting sqref="U215:U216 U245 U97:U102 U104:U105 U108:U110 U112 U190 U212 U239">
    <cfRule type="containsText" dxfId="137" priority="5214" operator="containsText" text="ABWI">
      <formula>NOT(ISERROR(SEARCH("ABWI",U97)))</formula>
    </cfRule>
  </conditionalFormatting>
  <conditionalFormatting sqref="U215:U218 U245:U248 U287:U288 U291:U296">
    <cfRule type="containsText" dxfId="136" priority="4764" operator="containsText" text="Miss SOS">
      <formula>NOT(ISERROR(SEARCH("Miss SOS",U215)))</formula>
    </cfRule>
  </conditionalFormatting>
  <conditionalFormatting sqref="U216 U295">
    <cfRule type="containsText" dxfId="135" priority="963" operator="containsText" text="P">
      <formula>NOT(ISERROR(SEARCH("P",U216)))</formula>
    </cfRule>
    <cfRule type="containsText" dxfId="134" priority="960" operator="containsText" text="SL">
      <formula>NOT(ISERROR(SEARCH("SL",U216)))</formula>
    </cfRule>
    <cfRule type="containsText" dxfId="133" priority="962" operator="containsText" text="PL">
      <formula>NOT(ISERROR(SEARCH("PL",U216)))</formula>
    </cfRule>
    <cfRule type="containsText" dxfId="132" priority="961" operator="containsText" text="EL">
      <formula>NOT(ISERROR(SEARCH("EL",U216)))</formula>
    </cfRule>
    <cfRule type="containsText" dxfId="131" priority="959" operator="containsText" text="AB">
      <formula>NOT(ISERROR(SEARCH("AB",U216)))</formula>
    </cfRule>
    <cfRule type="containsText" dxfId="130" priority="958" operator="containsText" text="OFF">
      <formula>NOT(ISERROR(SEARCH("OFF",U216)))</formula>
    </cfRule>
  </conditionalFormatting>
  <conditionalFormatting sqref="U216">
    <cfRule type="containsText" dxfId="129" priority="957" operator="containsText" text="ABWI">
      <formula>NOT(ISERROR(SEARCH("ABWI",U216)))</formula>
    </cfRule>
  </conditionalFormatting>
  <conditionalFormatting sqref="U218 U245 U288">
    <cfRule type="containsText" dxfId="128" priority="4233" operator="containsText" text="SL">
      <formula>NOT(ISERROR(SEARCH("SL",U218)))</formula>
    </cfRule>
    <cfRule type="containsText" dxfId="127" priority="4231" operator="containsText" text="OFF">
      <formula>NOT(ISERROR(SEARCH("OFF",U218)))</formula>
    </cfRule>
    <cfRule type="containsText" dxfId="126" priority="4232" operator="containsText" text="AB">
      <formula>NOT(ISERROR(SEARCH("AB",U218)))</formula>
    </cfRule>
    <cfRule type="containsText" dxfId="125" priority="4234" operator="containsText" text="EL">
      <formula>NOT(ISERROR(SEARCH("EL",U218)))</formula>
    </cfRule>
    <cfRule type="containsText" dxfId="124" priority="4235" operator="containsText" text="PL">
      <formula>NOT(ISERROR(SEARCH("PL",U218)))</formula>
    </cfRule>
    <cfRule type="containsText" dxfId="123" priority="4236" operator="containsText" text="P">
      <formula>NOT(ISERROR(SEARCH("P",U218)))</formula>
    </cfRule>
  </conditionalFormatting>
  <conditionalFormatting sqref="U218 U245">
    <cfRule type="containsText" dxfId="122" priority="4213" operator="containsText" text="ABWI">
      <formula>NOT(ISERROR(SEARCH("ABWI",U218)))</formula>
    </cfRule>
    <cfRule type="containsText" dxfId="121" priority="4211" operator="containsText" text="PL">
      <formula>NOT(ISERROR(SEARCH("PL",U218)))</formula>
    </cfRule>
    <cfRule type="containsText" dxfId="120" priority="4210" operator="containsText" text="EL">
      <formula>NOT(ISERROR(SEARCH("EL",U218)))</formula>
    </cfRule>
    <cfRule type="containsText" dxfId="119" priority="4212" operator="containsText" text="P">
      <formula>NOT(ISERROR(SEARCH("P",U218)))</formula>
    </cfRule>
    <cfRule type="containsText" dxfId="118" priority="4208" operator="containsText" text="AB">
      <formula>NOT(ISERROR(SEARCH("AB",U218)))</formula>
    </cfRule>
    <cfRule type="containsText" dxfId="117" priority="4209" operator="containsText" text="SL">
      <formula>NOT(ISERROR(SEARCH("SL",U218)))</formula>
    </cfRule>
  </conditionalFormatting>
  <conditionalFormatting sqref="U218:U219 U245 U288 U221 U294">
    <cfRule type="containsText" dxfId="116" priority="4237" operator="containsText" text="ABWI">
      <formula>NOT(ISERROR(SEARCH("ABWI",U218)))</formula>
    </cfRule>
  </conditionalFormatting>
  <conditionalFormatting sqref="U225 U73 U289">
    <cfRule type="containsText" dxfId="115" priority="1480" operator="containsText" text="AB">
      <formula>NOT(ISERROR(SEARCH("AB",U73)))</formula>
    </cfRule>
  </conditionalFormatting>
  <conditionalFormatting sqref="U245 U218">
    <cfRule type="containsText" dxfId="114" priority="4207" operator="containsText" text="OFF">
      <formula>NOT(ISERROR(SEARCH("OFF",U218)))</formula>
    </cfRule>
  </conditionalFormatting>
  <conditionalFormatting sqref="U245">
    <cfRule type="containsText" dxfId="113" priority="3620" operator="containsText" text="Miss SOS">
      <formula>NOT(ISERROR(SEARCH("Miss SOS",U245)))</formula>
    </cfRule>
    <cfRule type="containsText" dxfId="112" priority="3937" operator="containsText" text="ABWI">
      <formula>NOT(ISERROR(SEARCH("ABWI",U245)))</formula>
    </cfRule>
    <cfRule type="containsText" dxfId="111" priority="4142" operator="containsText" text="Miss SOS">
      <formula>NOT(ISERROR(SEARCH("Miss SOS",U245)))</formula>
    </cfRule>
  </conditionalFormatting>
  <conditionalFormatting sqref="U248:U249 U273 U279 U284 U1303">
    <cfRule type="containsText" dxfId="110" priority="2276" operator="containsText" text="PL">
      <formula>NOT(ISERROR(SEARCH("PL",U248)))</formula>
    </cfRule>
    <cfRule type="containsText" dxfId="109" priority="2275" operator="containsText" text="EL">
      <formula>NOT(ISERROR(SEARCH("EL",U248)))</formula>
    </cfRule>
    <cfRule type="containsText" dxfId="108" priority="2274" operator="containsText" text="SL">
      <formula>NOT(ISERROR(SEARCH("SL",U248)))</formula>
    </cfRule>
    <cfRule type="containsText" dxfId="107" priority="2277" operator="containsText" text="P">
      <formula>NOT(ISERROR(SEARCH("P",U248)))</formula>
    </cfRule>
  </conditionalFormatting>
  <conditionalFormatting sqref="U249 U273 U279 U284 U1303">
    <cfRule type="containsText" dxfId="106" priority="2278" operator="containsText" text="ABWI">
      <formula>NOT(ISERROR(SEARCH("ABWI",U249)))</formula>
    </cfRule>
  </conditionalFormatting>
  <conditionalFormatting sqref="U249:U250 U290">
    <cfRule type="containsText" dxfId="105" priority="2271" operator="containsText" text="Miss SOS">
      <formula>NOT(ISERROR(SEARCH("Miss SOS",U249)))</formula>
    </cfRule>
  </conditionalFormatting>
  <conditionalFormatting sqref="U254:U296 U1355:U1372 U314:U315 U321 U323 U509:U510 U784 U815 U1040 U1125:U1126 U1229:U1232 U1281 U867 U506 U421 U485 U983 U1010 U1187 U1193:U1194 U1244 U1273">
    <cfRule type="containsText" dxfId="104" priority="2287" operator="containsText" text="Miss SOS">
      <formula>NOT(ISERROR(SEARCH("Miss SOS",U254)))</formula>
    </cfRule>
  </conditionalFormatting>
  <conditionalFormatting sqref="U264:U265 U104:U105 U94:U102 U252">
    <cfRule type="containsText" dxfId="103" priority="3577" operator="containsText" text="Miss SOS">
      <formula>NOT(ISERROR(SEARCH("Miss SOS",U94)))</formula>
    </cfRule>
  </conditionalFormatting>
  <conditionalFormatting sqref="U265 U269 U280 U288">
    <cfRule type="containsText" dxfId="102" priority="3288" operator="containsText" text="ABWI">
      <formula>NOT(ISERROR(SEARCH("ABWI",U265)))</formula>
    </cfRule>
  </conditionalFormatting>
  <conditionalFormatting sqref="U273 U279 U185">
    <cfRule type="containsText" dxfId="101" priority="2016" operator="containsText" text="P">
      <formula>NOT(ISERROR(SEARCH("P",U185)))</formula>
    </cfRule>
  </conditionalFormatting>
  <conditionalFormatting sqref="U273 U279 U284 U1303 U248:U249">
    <cfRule type="containsText" dxfId="100" priority="2273" operator="containsText" text="AB">
      <formula>NOT(ISERROR(SEARCH("AB",U248)))</formula>
    </cfRule>
  </conditionalFormatting>
  <conditionalFormatting sqref="U273 U279 U1303 U284">
    <cfRule type="containsText" dxfId="99" priority="2272" operator="containsText" text="OFF">
      <formula>NOT(ISERROR(SEARCH("OFF",U273)))</formula>
    </cfRule>
  </conditionalFormatting>
  <conditionalFormatting sqref="U273 U279">
    <cfRule type="containsText" dxfId="98" priority="2012" operator="containsText" text="AB">
      <formula>NOT(ISERROR(SEARCH("AB",U273)))</formula>
    </cfRule>
    <cfRule type="containsText" dxfId="97" priority="2011" operator="containsText" text="OFF">
      <formula>NOT(ISERROR(SEARCH("OFF",U273)))</formula>
    </cfRule>
    <cfRule type="containsText" dxfId="96" priority="2014" operator="containsText" text="EL">
      <formula>NOT(ISERROR(SEARCH("EL",U273)))</formula>
    </cfRule>
    <cfRule type="containsText" dxfId="95" priority="2015" operator="containsText" text="PL">
      <formula>NOT(ISERROR(SEARCH("PL",U273)))</formula>
    </cfRule>
    <cfRule type="containsText" dxfId="94" priority="2013" operator="containsText" text="SL">
      <formula>NOT(ISERROR(SEARCH("SL",U273)))</formula>
    </cfRule>
  </conditionalFormatting>
  <conditionalFormatting sqref="U275 U282 U295 U323 U330 U692 U838 U1021 U1139 U1189 U1356 U212">
    <cfRule type="containsText" dxfId="93" priority="30" operator="containsText" text="ABWI">
      <formula>NOT(ISERROR(SEARCH("ABWI",U212)))</formula>
    </cfRule>
  </conditionalFormatting>
  <conditionalFormatting sqref="U275 U282 U330 U692 U838 U1021:U1022 U1139 U1189 U1356 U295 U323">
    <cfRule type="containsText" dxfId="92" priority="29" operator="containsText" text="Miss SOS">
      <formula>NOT(ISERROR(SEARCH("Miss SOS",U275)))</formula>
    </cfRule>
  </conditionalFormatting>
  <conditionalFormatting sqref="U279 U273">
    <cfRule type="containsText" dxfId="91" priority="2010" operator="containsText" text="ABWI">
      <formula>NOT(ISERROR(SEARCH("ABWI",U273)))</formula>
    </cfRule>
  </conditionalFormatting>
  <conditionalFormatting sqref="U279 U284">
    <cfRule type="containsText" dxfId="90" priority="2282" operator="containsText" text="SL">
      <formula>NOT(ISERROR(SEARCH("SL",U279)))</formula>
    </cfRule>
    <cfRule type="containsText" dxfId="89" priority="2285" operator="containsText" text="P">
      <formula>NOT(ISERROR(SEARCH("P",U279)))</formula>
    </cfRule>
    <cfRule type="containsText" dxfId="88" priority="2286" operator="containsText" text="ABWI">
      <formula>NOT(ISERROR(SEARCH("ABWI",U279)))</formula>
    </cfRule>
    <cfRule type="containsText" dxfId="87" priority="2281" operator="containsText" text="AB">
      <formula>NOT(ISERROR(SEARCH("AB",U279)))</formula>
    </cfRule>
    <cfRule type="containsText" dxfId="86" priority="2280" operator="containsText" text="OFF">
      <formula>NOT(ISERROR(SEARCH("OFF",U279)))</formula>
    </cfRule>
    <cfRule type="containsText" dxfId="85" priority="2283" operator="containsText" text="EL">
      <formula>NOT(ISERROR(SEARCH("EL",U279)))</formula>
    </cfRule>
    <cfRule type="containsText" dxfId="84" priority="2284" operator="containsText" text="PL">
      <formula>NOT(ISERROR(SEARCH("PL",U279)))</formula>
    </cfRule>
  </conditionalFormatting>
  <conditionalFormatting sqref="U279">
    <cfRule type="containsText" dxfId="83" priority="1988" operator="containsText" text="OFF">
      <formula>NOT(ISERROR(SEARCH("OFF",U279)))</formula>
    </cfRule>
    <cfRule type="containsText" dxfId="82" priority="1992" operator="containsText" text="PL">
      <formula>NOT(ISERROR(SEARCH("PL",U279)))</formula>
    </cfRule>
    <cfRule type="containsText" dxfId="81" priority="1993" operator="containsText" text="P">
      <formula>NOT(ISERROR(SEARCH("P",U279)))</formula>
    </cfRule>
    <cfRule type="containsText" dxfId="80" priority="1990" operator="containsText" text="SL">
      <formula>NOT(ISERROR(SEARCH("SL",U279)))</formula>
    </cfRule>
    <cfRule type="containsText" dxfId="79" priority="1991" operator="containsText" text="EL">
      <formula>NOT(ISERROR(SEARCH("EL",U279)))</formula>
    </cfRule>
    <cfRule type="containsText" dxfId="78" priority="1989" operator="containsText" text="AB">
      <formula>NOT(ISERROR(SEARCH("AB",U279)))</formula>
    </cfRule>
  </conditionalFormatting>
  <conditionalFormatting sqref="U282:U283 U295 U323 U212">
    <cfRule type="containsText" dxfId="77" priority="39" operator="containsText" text="ABWI">
      <formula>NOT(ISERROR(SEARCH("ABWI",U212)))</formula>
    </cfRule>
  </conditionalFormatting>
  <conditionalFormatting sqref="U290 U131 U62 U43 U51 U59 U241 U262">
    <cfRule type="containsText" dxfId="76" priority="2279" operator="containsText" text="ABWI">
      <formula>NOT(ISERROR(SEARCH("ABWI",U43)))</formula>
    </cfRule>
  </conditionalFormatting>
  <conditionalFormatting sqref="U295">
    <cfRule type="containsText" dxfId="75" priority="1302" operator="containsText" text="EL">
      <formula>NOT(ISERROR(SEARCH("EL",U295)))</formula>
    </cfRule>
    <cfRule type="containsText" dxfId="74" priority="1298" operator="containsText" text="ABWI">
      <formula>NOT(ISERROR(SEARCH("ABWI",U295)))</formula>
    </cfRule>
    <cfRule type="containsText" dxfId="73" priority="1300" operator="containsText" text="AB">
      <formula>NOT(ISERROR(SEARCH("AB",U295)))</formula>
    </cfRule>
    <cfRule type="containsText" dxfId="72" priority="1301" operator="containsText" text="SL">
      <formula>NOT(ISERROR(SEARCH("SL",U295)))</formula>
    </cfRule>
    <cfRule type="containsText" dxfId="71" priority="1303" operator="containsText" text="PL">
      <formula>NOT(ISERROR(SEARCH("PL",U295)))</formula>
    </cfRule>
    <cfRule type="containsText" dxfId="70" priority="1304" operator="containsText" text="P">
      <formula>NOT(ISERROR(SEARCH("P",U295)))</formula>
    </cfRule>
    <cfRule type="containsText" dxfId="69" priority="1299" operator="containsText" text="OFF">
      <formula>NOT(ISERROR(SEARCH("OFF",U295)))</formula>
    </cfRule>
  </conditionalFormatting>
  <conditionalFormatting sqref="U298 U325 U333 U335 U362:U363 U372 U399 U459 U512 U535 U564 U597 U727 U757 U760 U780 U790 U848 U864 U912 U915 U947 U986 U1035 U1076 U1150 U1284 U1319 U1352 U120 U171 U188 U286 U1232 U1281 U609 U910 U1208 U106 U113 U184 U244 U258 U784 U815 U1363 U1368">
    <cfRule type="containsText" dxfId="68" priority="81" operator="containsText" text="AB">
      <formula>NOT(ISERROR(SEARCH("AB",U106)))</formula>
    </cfRule>
  </conditionalFormatting>
  <conditionalFormatting sqref="U301 U303 U367:U368 U376 U381 U396 U414 U482 U491 U503 U518 U527 U529 U566 U583 U605 U612 U614 U679 U690 U752 U755 U764 U782 U786 U870 U900 U991 U993 U1036 U1056 U1065 U1068 U1088 U1102 U1154 U1164 U1179 U1210 U1212 U1219 U1221 U1236 U386 U1223 U1248 U96:U98 U167 U197:U199">
    <cfRule type="containsText" dxfId="67" priority="48" operator="containsText" text="OFF">
      <formula>NOT(ISERROR(SEARCH("OFF",U96)))</formula>
    </cfRule>
  </conditionalFormatting>
  <conditionalFormatting sqref="U301 U303:U304 U367:U368 U376 U381 U388 U391 U396:U397 U414 U482 U491 U503 U505 U518 U526:U527 U529 U566 U583 U605 U612 U614 U678:U679 U689:U690 U752 U754:U755 U764 U782 U786 U870 U900 U991:U993 U1006 U1035:U1036 U1055:U1056 U1065 U1068 U1088 U1102 U1154 U1164 U1172:U1174 U1179 U1210:U1212 U1219 U1221 U1236">
    <cfRule type="containsText" dxfId="66" priority="47" operator="containsText" text="Miss SOS">
      <formula>NOT(ISERROR(SEARCH("Miss SOS",U301)))</formula>
    </cfRule>
  </conditionalFormatting>
  <conditionalFormatting sqref="U309:U311 U316:U317 U356 U385:U386 U393 U443:U444 U523 U545 U550 U597:U598 U609:U610 U640 U676 U694 U722 U730:U731 U743 U793 U805:U806 U824 U852:U853 U872:U873 U908:U910 U917 U939 U953 U1018:U1019 U1041 U1049 U1071 U1156 U1162 U1206:U1208 U1223:U1224 U1248:U1249 U1321:U1325">
    <cfRule type="containsText" dxfId="65" priority="6" operator="containsText" text="Miss SOS">
      <formula>NOT(ISERROR(SEARCH("Miss SOS",U309)))</formula>
    </cfRule>
  </conditionalFormatting>
  <conditionalFormatting sqref="U323 U282:U283 U295">
    <cfRule type="containsText" dxfId="64" priority="38" operator="containsText" text="Miss SOS">
      <formula>NOT(ISERROR(SEARCH("Miss SOS",U282)))</formula>
    </cfRule>
  </conditionalFormatting>
  <conditionalFormatting sqref="U335 U362:U363 U372 U399 U459 U512 U597 U733 U757 U760:U761 U780 U786 U790 U804 U847:U848 U864 U910 U912 U915 U975 U1115 U1150 U1276 U1279 U1315 U1333 U1352 U304 U1284 U1319 U171 U188 U1231:U1232 U1281 U106 U113 U258 U815 U1363 U510 U1040 U1125">
    <cfRule type="containsText" dxfId="63" priority="349" operator="containsText" text="AB">
      <formula>NOT(ISERROR(SEARCH("AB",U106)))</formula>
    </cfRule>
  </conditionalFormatting>
  <conditionalFormatting sqref="U335 U362:U363 U399 U512 U564 U597 U757 U760 U864 U912 U1035 U1284 U1319 U298 U325 U333 U372 U459 U535 U727 U780 U790 U848 U915 U947 U986 U1076:U1077 U1150 U1352">
    <cfRule type="containsText" dxfId="62" priority="80" operator="containsText" text="Miss SOS">
      <formula>NOT(ISERROR(SEARCH("Miss SOS",U298)))</formula>
    </cfRule>
  </conditionalFormatting>
  <conditionalFormatting sqref="U335 U362:U363 U399 U512 U597 U733 U757 U760:U761 U804 U864 U912 U1276 U372 U459 U780 U790 U846:U849 U910 U915 U1150 U1352 U786 U975 U1115 U1278:U1279 U1315 U1333">
    <cfRule type="containsText" dxfId="61" priority="348" operator="containsText" text="Miss SOS">
      <formula>NOT(ISERROR(SEARCH("Miss SOS",U335)))</formula>
    </cfRule>
  </conditionalFormatting>
  <conditionalFormatting sqref="U335 U362:U363 U399 U512 U597 U757 U760 U864 U912 U1284 U804 U733 U1276">
    <cfRule type="containsText" dxfId="60" priority="325" operator="containsText" text="Miss SOS">
      <formula>NOT(ISERROR(SEARCH("Miss SOS",U335)))</formula>
    </cfRule>
  </conditionalFormatting>
  <conditionalFormatting sqref="U335 U399 U733 U757 U790 U803:U804 U1276 U1326:U1354 U452">
    <cfRule type="containsText" dxfId="59" priority="375" operator="containsText" text="Miss SOS">
      <formula>NOT(ISERROR(SEARCH("Miss SOS",U335)))</formula>
    </cfRule>
  </conditionalFormatting>
  <conditionalFormatting sqref="U362:U363 U371:U372 U419 U425 U427 U537 U587 U910 U1115 U1150 U1315 U188 U1231:U1232 U1281 U335 U399 U452 U733 U757 U790 U804 U1276 U1333 U1352 U113 U1363 U510 U815 U1040 U1125 U1012 U784 U323 U311 U444 U124 U277:U278 U314 U321">
    <cfRule type="containsText" dxfId="58" priority="494" operator="containsText" text="AB">
      <formula>NOT(ISERROR(SEARCH("AB",U113)))</formula>
    </cfRule>
  </conditionalFormatting>
  <conditionalFormatting sqref="U362:U363 U371:U372 U910 U1115 U1150:U1151 U1303:U1318 U419 U425 U427 U537 U587">
    <cfRule type="containsText" dxfId="57" priority="493" operator="containsText" text="Miss SOS">
      <formula>NOT(ISERROR(SEARCH("Miss SOS",U362)))</formula>
    </cfRule>
  </conditionalFormatting>
  <conditionalFormatting sqref="U389:U390 U494 U559 U920 U943 U1177">
    <cfRule type="containsText" dxfId="56" priority="774" operator="containsText" text="Miss SOS">
      <formula>NOT(ISERROR(SEARCH("Miss SOS",U389)))</formula>
    </cfRule>
  </conditionalFormatting>
  <conditionalFormatting sqref="U439 U892:U893 U1234 U1239:U1241">
    <cfRule type="containsText" dxfId="55" priority="3" operator="containsText" text="Miss SOS">
      <formula>NOT(ISERROR(SEARCH("Miss SOS",U439)))</formula>
    </cfRule>
  </conditionalFormatting>
  <conditionalFormatting sqref="U629 U647 U659 U670 U777 U882 U889 U931 U937 U1012:U1015 U1032 U1038 U1043 U1058 U1085 U1118">
    <cfRule type="containsText" dxfId="54" priority="112" operator="containsText" text="Miss SOS">
      <formula>NOT(ISERROR(SEARCH("Miss SOS",U629)))</formula>
    </cfRule>
  </conditionalFormatting>
  <conditionalFormatting sqref="U629 U647 U659 U670 U777 U882 U889 U931 U937 U1014:U1015 U1032 U1038 U1043 U1058 U1085 U1118 U135 U160 U174">
    <cfRule type="containsText" dxfId="53" priority="113" operator="containsText" text="ABWI">
      <formula>NOT(ISERROR(SEARCH("ABWI",U135)))</formula>
    </cfRule>
  </conditionalFormatting>
  <conditionalFormatting sqref="U678 U172:U173">
    <cfRule type="containsText" dxfId="52" priority="508" operator="containsText" text="AB">
      <formula>NOT(ISERROR(SEARCH("AB",U172)))</formula>
    </cfRule>
  </conditionalFormatting>
  <conditionalFormatting sqref="U678">
    <cfRule type="containsText" dxfId="51" priority="507" operator="containsText" text="OFF">
      <formula>NOT(ISERROR(SEARCH("OFF",U678)))</formula>
    </cfRule>
  </conditionalFormatting>
  <conditionalFormatting sqref="U804 U286 U335 U362:U363 U399 U512 U564 U757 U760 U864 U912 U1232 U1281 U1284 U1319">
    <cfRule type="containsText" dxfId="50" priority="63" operator="containsText" text="Miss SOS">
      <formula>NOT(ISERROR(SEARCH("Miss SOS",U286)))</formula>
    </cfRule>
  </conditionalFormatting>
  <conditionalFormatting sqref="U804 U1232 U1281 U188">
    <cfRule type="containsText" dxfId="49" priority="64" operator="containsText" text="ABWI">
      <formula>NOT(ISERROR(SEARCH("ABWI",U188)))</formula>
    </cfRule>
  </conditionalFormatting>
  <conditionalFormatting sqref="U804">
    <cfRule type="containsText" dxfId="48" priority="59" operator="containsText" text="AB">
      <formula>NOT(ISERROR(SEARCH("AB",U804)))</formula>
    </cfRule>
    <cfRule type="containsText" dxfId="47" priority="61" operator="containsText" text="EL">
      <formula>NOT(ISERROR(SEARCH("EL",U804)))</formula>
    </cfRule>
    <cfRule type="containsText" dxfId="46" priority="62" operator="containsText" text="PL">
      <formula>NOT(ISERROR(SEARCH("PL",U804)))</formula>
    </cfRule>
    <cfRule type="containsText" dxfId="45" priority="60" operator="containsText" text="SL">
      <formula>NOT(ISERROR(SEARCH("SL",U804)))</formula>
    </cfRule>
  </conditionalFormatting>
  <conditionalFormatting sqref="U895 U1004 U1288 U873 U103 U152 U209">
    <cfRule type="containsText" dxfId="44" priority="360" operator="containsText" text="OFF">
      <formula>NOT(ISERROR(SEARCH("OFF",U103)))</formula>
    </cfRule>
  </conditionalFormatting>
  <conditionalFormatting sqref="U895 U1004 U1288">
    <cfRule type="containsText" dxfId="43" priority="359" operator="containsText" text="Miss SOS">
      <formula>NOT(ISERROR(SEARCH("Miss SOS",U895)))</formula>
    </cfRule>
  </conditionalFormatting>
  <conditionalFormatting sqref="U1251 U200">
    <cfRule type="containsText" dxfId="42" priority="735" operator="containsText" text="ABWI">
      <formula>NOT(ISERROR(SEARCH("ABWI",U200)))</formula>
    </cfRule>
  </conditionalFormatting>
  <conditionalFormatting sqref="U1251">
    <cfRule type="containsText" dxfId="41" priority="734" operator="containsText" text="Miss SOS">
      <formula>NOT(ISERROR(SEARCH("Miss SOS",U1251)))</formula>
    </cfRule>
  </conditionalFormatting>
  <conditionalFormatting sqref="U1268:U1269">
    <cfRule type="containsText" dxfId="40" priority="1" operator="containsText" text="Miss SOS">
      <formula>NOT(ISERROR(SEARCH("Miss SOS",U1268)))</formula>
    </cfRule>
  </conditionalFormatting>
  <conditionalFormatting sqref="U1282:U1284 U304:U305 U1319:U1320 U401 U429 U542 U632 U686:U687 U961 U966 U1160">
    <cfRule type="containsText" dxfId="39" priority="339" operator="containsText" text="Miss SOS">
      <formula>NOT(ISERROR(SEARCH("Miss SOS",U304)))</formula>
    </cfRule>
  </conditionalFormatting>
  <conditionalFormatting sqref="U1306">
    <cfRule type="containsText" dxfId="38" priority="3273" operator="containsText" text="OFF">
      <formula>NOT(ISERROR(SEARCH("OFF",U1306)))</formula>
    </cfRule>
    <cfRule type="containsText" dxfId="37" priority="3274" operator="containsText" text="AB">
      <formula>NOT(ISERROR(SEARCH("AB",U1306)))</formula>
    </cfRule>
    <cfRule type="containsText" dxfId="36" priority="3275" operator="containsText" text="SL">
      <formula>NOT(ISERROR(SEARCH("SL",U1306)))</formula>
    </cfRule>
    <cfRule type="containsText" dxfId="35" priority="3276" operator="containsText" text="EL">
      <formula>NOT(ISERROR(SEARCH("EL",U1306)))</formula>
    </cfRule>
    <cfRule type="containsText" dxfId="34" priority="3277" operator="containsText" text="PL">
      <formula>NOT(ISERROR(SEARCH("PL",U1306)))</formula>
    </cfRule>
    <cfRule type="containsText" dxfId="33" priority="3278" operator="containsText" text="P">
      <formula>NOT(ISERROR(SEARCH("P",U1306)))</formula>
    </cfRule>
    <cfRule type="containsText" dxfId="32" priority="3279" operator="containsText" text="ABWI">
      <formula>NOT(ISERROR(SEARCH("ABWI",U1306)))</formula>
    </cfRule>
    <cfRule type="containsText" dxfId="31" priority="3272" operator="containsText" text="ABWI">
      <formula>NOT(ISERROR(SEARCH("ABWI",U1306)))</formula>
    </cfRule>
  </conditionalFormatting>
  <conditionalFormatting sqref="U1326:U1327">
    <cfRule type="containsText" dxfId="30" priority="1860" operator="containsText" text="ABWI">
      <formula>NOT(ISERROR(SEARCH("ABWI",U1326)))</formula>
    </cfRule>
  </conditionalFormatting>
  <hyperlinks>
    <hyperlink ref="C386" r:id="rId1" display="https://admindirectory.corp.amazon.com/users/ssegilbe" xr:uid="{676B70DB-2149-406E-82B2-EC10521B009D}"/>
    <hyperlink ref="C308" r:id="rId2" display="https://admindirectory.corp.amazon.com/users/andebayi" xr:uid="{A3960F78-4AAC-49C9-ABC4-58C0D8EFB7E8}"/>
    <hyperlink ref="C527" r:id="rId3" display="https://admindirectory.corp.amazon.com/users/adebugar" xr:uid="{BEE3A3F1-DE7D-490B-BDA4-723A0252021D}"/>
    <hyperlink ref="C570" r:id="rId4" display="https://admindirectory.corp.amazon.com/users/tadekizi" xr:uid="{15586C15-0F86-4A9E-AECD-F9D67FDEE548}"/>
    <hyperlink ref="C377" r:id="rId5" display="https://admindirectory.corp.amazon.com/users/kasobfra" xr:uid="{A96D28C5-DFEC-4145-BE24-7096ADCC7525}"/>
    <hyperlink ref="C532" r:id="rId6" display="https://admindirectory.corp.amazon.com/users/keizokre" xr:uid="{01D86F98-37D0-4F39-9A0B-3419B6C7C146}"/>
    <hyperlink ref="C401" r:id="rId7" display="https://admindirectory.corp.amazon.com/users/isandyam" xr:uid="{C91D33FD-7265-49B7-8B53-7A3A5A200935}"/>
    <hyperlink ref="D318" r:id="rId8" display="javascript:window.BeelineOpenWindow('https://prod.beeline.com/amazon/Procurement/CandidateCompareScreen.ascx?ProcurementRequestID=E00AC812-2098-4BC2-996E-65DBC18DF425&amp;ProcurementRequestCandidateID=BBEF69B2-7154-4A95-9AD9-BC99EEBDCC4E','_parent');%20void(0);" xr:uid="{9C71642F-8916-4F22-896C-B8E747DF1499}"/>
    <hyperlink ref="D588" r:id="rId9" display="javascript:window.BeelineOpenWindow('https://prod.beeline.com/amazon/Procurement/CandidateCompareScreen.ascx?ProcurementRequestID=E00AC812-2098-4BC2-996E-65DBC18DF425&amp;ProcurementRequestCandidateID=19A4991F-A808-4FD4-A556-562AFC6F670E','_parent');%20void(0);" xr:uid="{4FFD14E8-EF8A-48B8-B0FE-986B6205DC20}"/>
  </hyperlinks>
  <pageMargins left="1.0899999999999999" right="0.7" top="0.75" bottom="0.75" header="0.3" footer="0.3"/>
  <pageSetup scale="92"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91D0-85B1-4357-8BEF-6FDFAFEA639D}">
  <dimension ref="A1:AU1333"/>
  <sheetViews>
    <sheetView workbookViewId="0">
      <selection activeCell="A2" sqref="A2"/>
    </sheetView>
  </sheetViews>
  <sheetFormatPr defaultRowHeight="14.5"/>
  <cols>
    <col min="1" max="1" width="12.453125" bestFit="1" customWidth="1"/>
    <col min="2" max="2" width="4.08984375" bestFit="1" customWidth="1"/>
    <col min="3" max="3" width="13.1796875" bestFit="1" customWidth="1"/>
    <col min="4" max="4" width="10.90625" bestFit="1" customWidth="1"/>
    <col min="5" max="5" width="9.81640625" bestFit="1" customWidth="1"/>
    <col min="6" max="6" width="10.26953125" bestFit="1" customWidth="1"/>
    <col min="7" max="7" width="10.36328125" bestFit="1" customWidth="1"/>
    <col min="8" max="8" width="9.90625" bestFit="1" customWidth="1"/>
    <col min="9" max="9" width="8.36328125" bestFit="1" customWidth="1"/>
    <col min="10" max="10" width="18.36328125" bestFit="1" customWidth="1"/>
    <col min="11" max="11" width="35.36328125" bestFit="1" customWidth="1"/>
    <col min="12" max="12" width="25.81640625" bestFit="1" customWidth="1"/>
    <col min="13" max="13" width="25.36328125" bestFit="1" customWidth="1"/>
    <col min="14" max="14" width="13.1796875" bestFit="1" customWidth="1"/>
    <col min="15" max="15" width="4.90625" bestFit="1" customWidth="1"/>
    <col min="16" max="16" width="5.54296875" bestFit="1" customWidth="1"/>
    <col min="17" max="17" width="7.54296875" bestFit="1" customWidth="1"/>
    <col min="18" max="18" width="5.90625" bestFit="1" customWidth="1"/>
    <col min="19" max="19" width="9.36328125" bestFit="1" customWidth="1"/>
    <col min="20" max="20" width="8.26953125" bestFit="1" customWidth="1"/>
    <col min="21" max="21" width="16.1796875" bestFit="1" customWidth="1"/>
    <col min="22" max="23" width="13.54296875" bestFit="1" customWidth="1"/>
    <col min="24" max="24" width="13.7265625" bestFit="1" customWidth="1"/>
    <col min="25" max="25" width="13.54296875" bestFit="1" customWidth="1"/>
    <col min="26" max="26" width="11.453125" bestFit="1" customWidth="1"/>
    <col min="27" max="27" width="14.08984375" bestFit="1" customWidth="1"/>
    <col min="28" max="28" width="13.54296875" bestFit="1" customWidth="1"/>
    <col min="29" max="29" width="17.26953125" bestFit="1" customWidth="1"/>
    <col min="30" max="30" width="17" bestFit="1" customWidth="1"/>
    <col min="31" max="31" width="16.6328125" bestFit="1" customWidth="1"/>
    <col min="32" max="33" width="16.26953125" bestFit="1" customWidth="1"/>
    <col min="34" max="34" width="9.08984375" bestFit="1" customWidth="1"/>
    <col min="35" max="35" width="15.7265625" bestFit="1" customWidth="1"/>
    <col min="36" max="36" width="14.54296875" bestFit="1" customWidth="1"/>
    <col min="37" max="37" width="28.81640625" bestFit="1" customWidth="1"/>
    <col min="38" max="38" width="35.453125" bestFit="1" customWidth="1"/>
    <col min="39" max="39" width="15.453125" bestFit="1" customWidth="1"/>
    <col min="40" max="40" width="19.81640625" bestFit="1" customWidth="1"/>
    <col min="41" max="41" width="19.90625" bestFit="1" customWidth="1"/>
    <col min="42" max="42" width="16.54296875" bestFit="1" customWidth="1"/>
    <col min="43" max="43" width="10.6328125" bestFit="1" customWidth="1"/>
    <col min="44" max="44" width="9.54296875" bestFit="1" customWidth="1"/>
    <col min="45" max="45" width="11.54296875" bestFit="1" customWidth="1"/>
    <col min="46" max="46" width="13.08984375" bestFit="1" customWidth="1"/>
    <col min="47" max="47" width="15.26953125" bestFit="1" customWidth="1"/>
  </cols>
  <sheetData>
    <row r="1" spans="1:47">
      <c r="A1" s="125" t="s">
        <v>0</v>
      </c>
      <c r="B1" s="125" t="s">
        <v>62</v>
      </c>
      <c r="C1" s="125" t="s">
        <v>2939</v>
      </c>
      <c r="D1" s="125" t="s">
        <v>2940</v>
      </c>
      <c r="E1" s="125" t="s">
        <v>2941</v>
      </c>
      <c r="F1" s="125" t="s">
        <v>2942</v>
      </c>
      <c r="G1" s="125" t="s">
        <v>2943</v>
      </c>
      <c r="H1" s="125" t="s">
        <v>2944</v>
      </c>
      <c r="I1" s="125" t="s">
        <v>2945</v>
      </c>
      <c r="J1" s="125" t="s">
        <v>2946</v>
      </c>
      <c r="K1" s="125" t="s">
        <v>2947</v>
      </c>
      <c r="L1" s="125" t="s">
        <v>23</v>
      </c>
      <c r="M1" s="125" t="s">
        <v>2948</v>
      </c>
      <c r="N1" s="125" t="s">
        <v>2949</v>
      </c>
      <c r="O1" s="125" t="s">
        <v>2950</v>
      </c>
      <c r="P1" s="125" t="s">
        <v>2951</v>
      </c>
      <c r="Q1" s="125" t="s">
        <v>61</v>
      </c>
      <c r="R1" s="125" t="s">
        <v>20</v>
      </c>
      <c r="S1" s="125" t="s">
        <v>2952</v>
      </c>
      <c r="T1" s="125" t="s">
        <v>2953</v>
      </c>
      <c r="U1" s="125" t="s">
        <v>2954</v>
      </c>
      <c r="V1" s="125" t="s">
        <v>2955</v>
      </c>
      <c r="W1" s="125" t="s">
        <v>2956</v>
      </c>
      <c r="X1" s="125" t="s">
        <v>2957</v>
      </c>
      <c r="Y1" s="125" t="s">
        <v>2958</v>
      </c>
      <c r="Z1" s="125" t="s">
        <v>2959</v>
      </c>
      <c r="AA1" s="125" t="s">
        <v>2960</v>
      </c>
      <c r="AB1" s="125" t="s">
        <v>2961</v>
      </c>
      <c r="AC1" s="125" t="s">
        <v>2962</v>
      </c>
      <c r="AD1" s="125" t="s">
        <v>2963</v>
      </c>
      <c r="AE1" s="125" t="s">
        <v>2964</v>
      </c>
      <c r="AF1" s="125" t="s">
        <v>2965</v>
      </c>
      <c r="AG1" s="125" t="s">
        <v>2966</v>
      </c>
      <c r="AH1" s="125" t="s">
        <v>2967</v>
      </c>
      <c r="AI1" s="125" t="s">
        <v>2968</v>
      </c>
      <c r="AJ1" s="125" t="s">
        <v>2969</v>
      </c>
      <c r="AK1" s="125" t="s">
        <v>2970</v>
      </c>
      <c r="AL1" s="125" t="s">
        <v>2971</v>
      </c>
      <c r="AM1" s="125" t="s">
        <v>2972</v>
      </c>
      <c r="AN1" s="125" t="s">
        <v>2973</v>
      </c>
      <c r="AO1" s="125" t="s">
        <v>2974</v>
      </c>
      <c r="AP1" s="125" t="s">
        <v>2975</v>
      </c>
      <c r="AQ1" s="125" t="s">
        <v>2976</v>
      </c>
      <c r="AR1" s="125" t="s">
        <v>2977</v>
      </c>
      <c r="AS1" s="125" t="s">
        <v>2978</v>
      </c>
      <c r="AT1" s="125" t="s">
        <v>2979</v>
      </c>
      <c r="AU1" s="125" t="s">
        <v>2980</v>
      </c>
    </row>
    <row r="2" spans="1:47">
      <c r="A2" s="124">
        <v>46267</v>
      </c>
      <c r="B2" s="123" t="s">
        <v>75</v>
      </c>
      <c r="C2" s="123" t="s">
        <v>2981</v>
      </c>
      <c r="D2" s="123" t="s">
        <v>2400</v>
      </c>
      <c r="E2" s="123">
        <v>203800382</v>
      </c>
      <c r="F2" s="123" t="s">
        <v>2982</v>
      </c>
      <c r="G2" s="123" t="s">
        <v>2983</v>
      </c>
      <c r="H2" s="123" t="s">
        <v>2984</v>
      </c>
      <c r="I2" s="123">
        <v>900234</v>
      </c>
      <c r="J2" s="123" t="s">
        <v>2985</v>
      </c>
      <c r="K2" s="123" t="s">
        <v>2401</v>
      </c>
      <c r="L2" s="123" t="s">
        <v>2986</v>
      </c>
      <c r="M2" s="123" t="s">
        <v>89</v>
      </c>
      <c r="N2" s="123" t="s">
        <v>82</v>
      </c>
      <c r="O2" s="123">
        <v>1299</v>
      </c>
      <c r="P2" s="123" t="s">
        <v>64</v>
      </c>
      <c r="Q2" s="123" t="s">
        <v>2987</v>
      </c>
      <c r="R2" s="123" t="s">
        <v>2988</v>
      </c>
      <c r="S2" s="123" t="s">
        <v>32</v>
      </c>
      <c r="T2" s="123">
        <v>99</v>
      </c>
      <c r="U2" s="123" t="s">
        <v>2989</v>
      </c>
      <c r="V2" s="124">
        <v>46267.331250000003</v>
      </c>
      <c r="W2" s="124">
        <v>46267.749305555553</v>
      </c>
      <c r="X2" s="124">
        <v>46267.333333333336</v>
      </c>
      <c r="Y2" s="124">
        <v>46267.75</v>
      </c>
      <c r="Z2" s="123"/>
      <c r="AA2" s="123" t="s">
        <v>56</v>
      </c>
      <c r="AB2" s="123" t="s">
        <v>2</v>
      </c>
      <c r="AC2" s="123" t="s">
        <v>2990</v>
      </c>
      <c r="AD2" s="123" t="s">
        <v>1553</v>
      </c>
      <c r="AE2" s="123" t="s">
        <v>2990</v>
      </c>
      <c r="AF2" s="123" t="s">
        <v>88</v>
      </c>
      <c r="AG2" s="123" t="s">
        <v>95</v>
      </c>
      <c r="AH2" s="123">
        <v>22</v>
      </c>
      <c r="AI2" s="123"/>
      <c r="AJ2" s="124">
        <v>45515</v>
      </c>
      <c r="AK2" s="123"/>
      <c r="AL2" s="123"/>
      <c r="AM2" s="123" t="s">
        <v>2991</v>
      </c>
      <c r="AN2" s="123" t="s">
        <v>2992</v>
      </c>
      <c r="AO2" s="123" t="s">
        <v>2982</v>
      </c>
      <c r="AP2" s="123">
        <v>9</v>
      </c>
      <c r="AQ2" s="123">
        <v>0</v>
      </c>
      <c r="AR2" s="123">
        <v>1</v>
      </c>
      <c r="AS2" s="123">
        <v>1</v>
      </c>
      <c r="AT2" s="123">
        <v>0</v>
      </c>
      <c r="AU2" s="123">
        <v>0</v>
      </c>
    </row>
    <row r="3" spans="1:47">
      <c r="A3" s="124">
        <v>46267</v>
      </c>
      <c r="B3" s="123" t="s">
        <v>75</v>
      </c>
      <c r="C3" s="123" t="s">
        <v>2981</v>
      </c>
      <c r="D3" s="123" t="s">
        <v>2425</v>
      </c>
      <c r="E3" s="123">
        <v>206791751</v>
      </c>
      <c r="F3" s="123" t="s">
        <v>2982</v>
      </c>
      <c r="G3" s="123" t="s">
        <v>2983</v>
      </c>
      <c r="H3" s="123" t="s">
        <v>2984</v>
      </c>
      <c r="I3" s="123">
        <v>900234</v>
      </c>
      <c r="J3" s="123" t="s">
        <v>2985</v>
      </c>
      <c r="K3" s="123" t="s">
        <v>2993</v>
      </c>
      <c r="L3" s="123" t="s">
        <v>2986</v>
      </c>
      <c r="M3" s="123" t="s">
        <v>89</v>
      </c>
      <c r="N3" s="123" t="s">
        <v>223</v>
      </c>
      <c r="O3" s="123">
        <v>1299</v>
      </c>
      <c r="P3" s="123" t="s">
        <v>64</v>
      </c>
      <c r="Q3" s="123" t="s">
        <v>2987</v>
      </c>
      <c r="R3" s="123" t="s">
        <v>2994</v>
      </c>
      <c r="S3" s="123" t="s">
        <v>32</v>
      </c>
      <c r="T3" s="123">
        <v>99</v>
      </c>
      <c r="U3" s="123" t="s">
        <v>2989</v>
      </c>
      <c r="V3" s="124">
        <v>46267.331250000003</v>
      </c>
      <c r="W3" s="124">
        <v>46267.747916666667</v>
      </c>
      <c r="X3" s="124">
        <v>46267.333333333336</v>
      </c>
      <c r="Y3" s="124">
        <v>46267.75</v>
      </c>
      <c r="Z3" s="123"/>
      <c r="AA3" s="123" t="s">
        <v>56</v>
      </c>
      <c r="AB3" s="123" t="s">
        <v>2</v>
      </c>
      <c r="AC3" s="123" t="s">
        <v>35</v>
      </c>
      <c r="AD3" s="123" t="s">
        <v>1558</v>
      </c>
      <c r="AE3" s="123" t="s">
        <v>2995</v>
      </c>
      <c r="AF3" s="123" t="s">
        <v>95</v>
      </c>
      <c r="AG3" s="123" t="s">
        <v>77</v>
      </c>
      <c r="AH3" s="123">
        <v>3</v>
      </c>
      <c r="AI3" s="123"/>
      <c r="AJ3" s="124">
        <v>45998</v>
      </c>
      <c r="AK3" s="123"/>
      <c r="AL3" s="123"/>
      <c r="AM3" s="123" t="s">
        <v>2991</v>
      </c>
      <c r="AN3" s="123" t="s">
        <v>2992</v>
      </c>
      <c r="AO3" s="123" t="s">
        <v>2982</v>
      </c>
      <c r="AP3" s="123">
        <v>9</v>
      </c>
      <c r="AQ3" s="123">
        <v>0</v>
      </c>
      <c r="AR3" s="123">
        <v>1</v>
      </c>
      <c r="AS3" s="123">
        <v>1</v>
      </c>
      <c r="AT3" s="123">
        <v>0</v>
      </c>
      <c r="AU3" s="123">
        <v>0</v>
      </c>
    </row>
    <row r="4" spans="1:47">
      <c r="A4" s="124">
        <v>46267</v>
      </c>
      <c r="B4" s="123" t="s">
        <v>75</v>
      </c>
      <c r="C4" s="123" t="s">
        <v>2981</v>
      </c>
      <c r="D4" s="123" t="s">
        <v>683</v>
      </c>
      <c r="E4" s="123">
        <v>203964989</v>
      </c>
      <c r="F4" s="123" t="s">
        <v>2982</v>
      </c>
      <c r="G4" s="123" t="s">
        <v>2983</v>
      </c>
      <c r="H4" s="123" t="s">
        <v>2984</v>
      </c>
      <c r="I4" s="123">
        <v>900234</v>
      </c>
      <c r="J4" s="123" t="s">
        <v>99</v>
      </c>
      <c r="K4" s="123" t="s">
        <v>684</v>
      </c>
      <c r="L4" s="123" t="s">
        <v>2986</v>
      </c>
      <c r="M4" s="123" t="s">
        <v>86</v>
      </c>
      <c r="N4" s="123" t="s">
        <v>2772</v>
      </c>
      <c r="O4" s="123">
        <v>1299</v>
      </c>
      <c r="P4" s="123" t="s">
        <v>64</v>
      </c>
      <c r="Q4" s="123" t="s">
        <v>2987</v>
      </c>
      <c r="R4" s="123" t="s">
        <v>2996</v>
      </c>
      <c r="S4" s="123" t="s">
        <v>32</v>
      </c>
      <c r="T4" s="123">
        <v>99</v>
      </c>
      <c r="U4" s="123" t="s">
        <v>2989</v>
      </c>
      <c r="V4" s="123"/>
      <c r="W4" s="123"/>
      <c r="X4" s="124">
        <v>46267.333333333336</v>
      </c>
      <c r="Y4" s="124">
        <v>46267.75</v>
      </c>
      <c r="Z4" s="123" t="s">
        <v>2997</v>
      </c>
      <c r="AA4" s="123" t="s">
        <v>2998</v>
      </c>
      <c r="AB4" s="123" t="s">
        <v>2999</v>
      </c>
      <c r="AC4" s="123" t="s">
        <v>37</v>
      </c>
      <c r="AD4" s="123" t="s">
        <v>1562</v>
      </c>
      <c r="AE4" s="123" t="s">
        <v>3000</v>
      </c>
      <c r="AF4" s="123" t="s">
        <v>84</v>
      </c>
      <c r="AG4" s="123" t="s">
        <v>85</v>
      </c>
      <c r="AH4" s="123">
        <v>13</v>
      </c>
      <c r="AI4" s="123"/>
      <c r="AJ4" s="124">
        <v>45543</v>
      </c>
      <c r="AK4" s="123"/>
      <c r="AL4" s="123"/>
      <c r="AM4" s="123" t="s">
        <v>2991</v>
      </c>
      <c r="AN4" s="123" t="s">
        <v>2992</v>
      </c>
      <c r="AO4" s="123" t="s">
        <v>2982</v>
      </c>
      <c r="AP4" s="123">
        <v>9</v>
      </c>
      <c r="AQ4" s="123">
        <v>0</v>
      </c>
      <c r="AR4" s="123">
        <v>0</v>
      </c>
      <c r="AS4" s="123">
        <v>0</v>
      </c>
      <c r="AT4" s="123">
        <v>0</v>
      </c>
      <c r="AU4" s="123">
        <v>0</v>
      </c>
    </row>
    <row r="5" spans="1:47">
      <c r="A5" s="124">
        <v>46267</v>
      </c>
      <c r="B5" s="123" t="s">
        <v>75</v>
      </c>
      <c r="C5" s="123" t="s">
        <v>2981</v>
      </c>
      <c r="D5" s="123" t="s">
        <v>632</v>
      </c>
      <c r="E5" s="123">
        <v>206129609</v>
      </c>
      <c r="F5" s="123" t="s">
        <v>2982</v>
      </c>
      <c r="G5" s="123" t="s">
        <v>2983</v>
      </c>
      <c r="H5" s="123" t="s">
        <v>2984</v>
      </c>
      <c r="I5" s="123">
        <v>900234</v>
      </c>
      <c r="J5" s="123" t="s">
        <v>3001</v>
      </c>
      <c r="K5" s="123" t="s">
        <v>633</v>
      </c>
      <c r="L5" s="123" t="s">
        <v>2986</v>
      </c>
      <c r="M5" s="123" t="s">
        <v>79</v>
      </c>
      <c r="N5" s="123" t="s">
        <v>2773</v>
      </c>
      <c r="O5" s="123">
        <v>1299</v>
      </c>
      <c r="P5" s="123" t="s">
        <v>64</v>
      </c>
      <c r="Q5" s="123" t="s">
        <v>2987</v>
      </c>
      <c r="R5" s="123" t="s">
        <v>2988</v>
      </c>
      <c r="S5" s="123" t="s">
        <v>32</v>
      </c>
      <c r="T5" s="123">
        <v>99</v>
      </c>
      <c r="U5" s="123" t="s">
        <v>2989</v>
      </c>
      <c r="V5" s="124">
        <v>46267.331944444442</v>
      </c>
      <c r="W5" s="124">
        <v>46267.748611111114</v>
      </c>
      <c r="X5" s="124">
        <v>46267.333333333336</v>
      </c>
      <c r="Y5" s="124">
        <v>46267.75</v>
      </c>
      <c r="Z5" s="123"/>
      <c r="AA5" s="123" t="s">
        <v>56</v>
      </c>
      <c r="AB5" s="123" t="s">
        <v>2</v>
      </c>
      <c r="AC5" s="123" t="s">
        <v>37</v>
      </c>
      <c r="AD5" s="123" t="s">
        <v>1562</v>
      </c>
      <c r="AE5" s="123" t="s">
        <v>3000</v>
      </c>
      <c r="AF5" s="123" t="s">
        <v>88</v>
      </c>
      <c r="AG5" s="123" t="s">
        <v>95</v>
      </c>
      <c r="AH5" s="123">
        <v>13</v>
      </c>
      <c r="AI5" s="123"/>
      <c r="AJ5" s="124">
        <v>45928</v>
      </c>
      <c r="AK5" s="123"/>
      <c r="AL5" s="123"/>
      <c r="AM5" s="123" t="s">
        <v>2991</v>
      </c>
      <c r="AN5" s="123" t="s">
        <v>2992</v>
      </c>
      <c r="AO5" s="123" t="s">
        <v>2982</v>
      </c>
      <c r="AP5" s="123">
        <v>9</v>
      </c>
      <c r="AQ5" s="123">
        <v>0</v>
      </c>
      <c r="AR5" s="123">
        <v>1</v>
      </c>
      <c r="AS5" s="123">
        <v>1</v>
      </c>
      <c r="AT5" s="123">
        <v>0</v>
      </c>
      <c r="AU5" s="123">
        <v>0</v>
      </c>
    </row>
    <row r="6" spans="1:47">
      <c r="A6" s="124">
        <v>46267</v>
      </c>
      <c r="B6" s="123" t="s">
        <v>75</v>
      </c>
      <c r="C6" s="123" t="s">
        <v>2981</v>
      </c>
      <c r="D6" s="123" t="s">
        <v>2077</v>
      </c>
      <c r="E6" s="123">
        <v>205256720</v>
      </c>
      <c r="F6" s="123" t="s">
        <v>2982</v>
      </c>
      <c r="G6" s="123" t="s">
        <v>2983</v>
      </c>
      <c r="H6" s="123" t="s">
        <v>2984</v>
      </c>
      <c r="I6" s="123">
        <v>900234</v>
      </c>
      <c r="J6" s="123" t="s">
        <v>3002</v>
      </c>
      <c r="K6" s="123" t="s">
        <v>2078</v>
      </c>
      <c r="L6" s="123" t="s">
        <v>2986</v>
      </c>
      <c r="M6" s="123" t="s">
        <v>79</v>
      </c>
      <c r="N6" s="123" t="s">
        <v>2772</v>
      </c>
      <c r="O6" s="123">
        <v>1299</v>
      </c>
      <c r="P6" s="123" t="s">
        <v>64</v>
      </c>
      <c r="Q6" s="123" t="s">
        <v>2987</v>
      </c>
      <c r="R6" s="123" t="s">
        <v>3003</v>
      </c>
      <c r="S6" s="123" t="s">
        <v>39</v>
      </c>
      <c r="T6" s="123">
        <v>99</v>
      </c>
      <c r="U6" s="123" t="s">
        <v>2989</v>
      </c>
      <c r="V6" s="124">
        <v>46267.754861111112</v>
      </c>
      <c r="W6" s="124">
        <v>46267.856944444444</v>
      </c>
      <c r="X6" s="124">
        <v>46267.756944444445</v>
      </c>
      <c r="Y6" s="124">
        <v>46268.173611111109</v>
      </c>
      <c r="Z6" s="123"/>
      <c r="AA6" s="123" t="s">
        <v>56</v>
      </c>
      <c r="AB6" s="123" t="s">
        <v>2</v>
      </c>
      <c r="AC6" s="123" t="s">
        <v>37</v>
      </c>
      <c r="AD6" s="123" t="s">
        <v>1562</v>
      </c>
      <c r="AE6" s="123" t="s">
        <v>3000</v>
      </c>
      <c r="AF6" s="123" t="s">
        <v>78</v>
      </c>
      <c r="AG6" s="123" t="s">
        <v>92</v>
      </c>
      <c r="AH6" s="123">
        <v>13</v>
      </c>
      <c r="AI6" s="123"/>
      <c r="AJ6" s="124">
        <v>45791</v>
      </c>
      <c r="AK6" s="123"/>
      <c r="AL6" s="123"/>
      <c r="AM6" s="123" t="s">
        <v>2991</v>
      </c>
      <c r="AN6" s="123" t="s">
        <v>2992</v>
      </c>
      <c r="AO6" s="123" t="s">
        <v>2982</v>
      </c>
      <c r="AP6" s="123">
        <v>9</v>
      </c>
      <c r="AQ6" s="123">
        <v>0</v>
      </c>
      <c r="AR6" s="123">
        <v>1</v>
      </c>
      <c r="AS6" s="123">
        <v>1</v>
      </c>
      <c r="AT6" s="123">
        <v>0</v>
      </c>
      <c r="AU6" s="123">
        <v>0</v>
      </c>
    </row>
    <row r="7" spans="1:47">
      <c r="A7" s="124">
        <v>46267</v>
      </c>
      <c r="B7" s="123" t="s">
        <v>75</v>
      </c>
      <c r="C7" s="123" t="s">
        <v>2981</v>
      </c>
      <c r="D7" s="123" t="s">
        <v>624</v>
      </c>
      <c r="E7" s="123">
        <v>206137330</v>
      </c>
      <c r="F7" s="123" t="s">
        <v>2982</v>
      </c>
      <c r="G7" s="123" t="s">
        <v>2983</v>
      </c>
      <c r="H7" s="123" t="s">
        <v>2984</v>
      </c>
      <c r="I7" s="123">
        <v>900234</v>
      </c>
      <c r="J7" s="123" t="s">
        <v>3001</v>
      </c>
      <c r="K7" s="123" t="s">
        <v>625</v>
      </c>
      <c r="L7" s="123" t="s">
        <v>2986</v>
      </c>
      <c r="M7" s="123" t="s">
        <v>79</v>
      </c>
      <c r="N7" s="123" t="s">
        <v>626</v>
      </c>
      <c r="O7" s="123">
        <v>1299</v>
      </c>
      <c r="P7" s="123" t="s">
        <v>64</v>
      </c>
      <c r="Q7" s="123" t="s">
        <v>2987</v>
      </c>
      <c r="R7" s="123" t="s">
        <v>3004</v>
      </c>
      <c r="S7" s="123" t="s">
        <v>39</v>
      </c>
      <c r="T7" s="123">
        <v>99</v>
      </c>
      <c r="U7" s="123" t="s">
        <v>2989</v>
      </c>
      <c r="V7" s="124">
        <v>46267.755555555559</v>
      </c>
      <c r="W7" s="124">
        <v>46267.854861111111</v>
      </c>
      <c r="X7" s="124">
        <v>46267.756944444445</v>
      </c>
      <c r="Y7" s="124">
        <v>46268.173611111109</v>
      </c>
      <c r="Z7" s="123"/>
      <c r="AA7" s="123" t="s">
        <v>56</v>
      </c>
      <c r="AB7" s="123" t="s">
        <v>2</v>
      </c>
      <c r="AC7" s="123" t="s">
        <v>37</v>
      </c>
      <c r="AD7" s="123" t="s">
        <v>1562</v>
      </c>
      <c r="AE7" s="123" t="s">
        <v>3000</v>
      </c>
      <c r="AF7" s="123" t="s">
        <v>88</v>
      </c>
      <c r="AG7" s="123" t="s">
        <v>95</v>
      </c>
      <c r="AH7" s="123">
        <v>13</v>
      </c>
      <c r="AI7" s="123"/>
      <c r="AJ7" s="124">
        <v>45928</v>
      </c>
      <c r="AK7" s="123"/>
      <c r="AL7" s="123"/>
      <c r="AM7" s="123" t="s">
        <v>2991</v>
      </c>
      <c r="AN7" s="123" t="s">
        <v>2992</v>
      </c>
      <c r="AO7" s="123" t="s">
        <v>2982</v>
      </c>
      <c r="AP7" s="123">
        <v>9</v>
      </c>
      <c r="AQ7" s="123">
        <v>0</v>
      </c>
      <c r="AR7" s="123">
        <v>1</v>
      </c>
      <c r="AS7" s="123">
        <v>1</v>
      </c>
      <c r="AT7" s="123">
        <v>0</v>
      </c>
      <c r="AU7" s="123">
        <v>0</v>
      </c>
    </row>
    <row r="8" spans="1:47">
      <c r="A8" s="124">
        <v>46267</v>
      </c>
      <c r="B8" s="123" t="s">
        <v>75</v>
      </c>
      <c r="C8" s="123" t="s">
        <v>2981</v>
      </c>
      <c r="D8" s="123" t="s">
        <v>2282</v>
      </c>
      <c r="E8" s="123">
        <v>204172240</v>
      </c>
      <c r="F8" s="123" t="s">
        <v>2982</v>
      </c>
      <c r="G8" s="123" t="s">
        <v>2983</v>
      </c>
      <c r="H8" s="123" t="s">
        <v>2984</v>
      </c>
      <c r="I8" s="123">
        <v>900234</v>
      </c>
      <c r="J8" s="123" t="s">
        <v>2985</v>
      </c>
      <c r="K8" s="123" t="s">
        <v>2283</v>
      </c>
      <c r="L8" s="123" t="s">
        <v>2986</v>
      </c>
      <c r="M8" s="123" t="s">
        <v>86</v>
      </c>
      <c r="N8" s="123" t="s">
        <v>1055</v>
      </c>
      <c r="O8" s="123">
        <v>1299</v>
      </c>
      <c r="P8" s="123" t="s">
        <v>64</v>
      </c>
      <c r="Q8" s="123" t="s">
        <v>2987</v>
      </c>
      <c r="R8" s="123" t="s">
        <v>3005</v>
      </c>
      <c r="S8" s="123" t="s">
        <v>39</v>
      </c>
      <c r="T8" s="123">
        <v>99</v>
      </c>
      <c r="U8" s="123" t="s">
        <v>2989</v>
      </c>
      <c r="V8" s="124">
        <v>46267.756944444445</v>
      </c>
      <c r="W8" s="124">
        <v>46267.859722222223</v>
      </c>
      <c r="X8" s="124">
        <v>46267.756944444445</v>
      </c>
      <c r="Y8" s="124">
        <v>46268.173611111109</v>
      </c>
      <c r="Z8" s="123" t="s">
        <v>2997</v>
      </c>
      <c r="AA8" s="123" t="s">
        <v>2998</v>
      </c>
      <c r="AB8" s="123" t="s">
        <v>2</v>
      </c>
      <c r="AC8" s="123" t="s">
        <v>37</v>
      </c>
      <c r="AD8" s="123" t="s">
        <v>1563</v>
      </c>
      <c r="AE8" s="123" t="s">
        <v>3006</v>
      </c>
      <c r="AF8" s="123" t="s">
        <v>85</v>
      </c>
      <c r="AG8" s="123" t="s">
        <v>88</v>
      </c>
      <c r="AH8" s="123">
        <v>15</v>
      </c>
      <c r="AI8" s="123"/>
      <c r="AJ8" s="124">
        <v>45567</v>
      </c>
      <c r="AK8" s="123"/>
      <c r="AL8" s="123"/>
      <c r="AM8" s="123" t="s">
        <v>2991</v>
      </c>
      <c r="AN8" s="123" t="s">
        <v>2992</v>
      </c>
      <c r="AO8" s="123" t="s">
        <v>2982</v>
      </c>
      <c r="AP8" s="123">
        <v>9</v>
      </c>
      <c r="AQ8" s="123">
        <v>1</v>
      </c>
      <c r="AR8" s="123">
        <v>1</v>
      </c>
      <c r="AS8" s="123">
        <v>0</v>
      </c>
      <c r="AT8" s="123">
        <v>0</v>
      </c>
      <c r="AU8" s="123">
        <v>0</v>
      </c>
    </row>
    <row r="9" spans="1:47">
      <c r="A9" s="124">
        <v>46267</v>
      </c>
      <c r="B9" s="123" t="s">
        <v>75</v>
      </c>
      <c r="C9" s="123" t="s">
        <v>2981</v>
      </c>
      <c r="D9" s="123" t="s">
        <v>2305</v>
      </c>
      <c r="E9" s="123">
        <v>203908320</v>
      </c>
      <c r="F9" s="123" t="s">
        <v>2982</v>
      </c>
      <c r="G9" s="123" t="s">
        <v>2983</v>
      </c>
      <c r="H9" s="123" t="s">
        <v>2984</v>
      </c>
      <c r="I9" s="123">
        <v>900234</v>
      </c>
      <c r="J9" s="123" t="s">
        <v>2985</v>
      </c>
      <c r="K9" s="123" t="s">
        <v>3007</v>
      </c>
      <c r="L9" s="123" t="s">
        <v>2986</v>
      </c>
      <c r="M9" s="123" t="s">
        <v>86</v>
      </c>
      <c r="N9" s="123" t="s">
        <v>2772</v>
      </c>
      <c r="O9" s="123">
        <v>1299</v>
      </c>
      <c r="P9" s="123" t="s">
        <v>64</v>
      </c>
      <c r="Q9" s="123" t="s">
        <v>2987</v>
      </c>
      <c r="R9" s="123" t="s">
        <v>3008</v>
      </c>
      <c r="S9" s="123" t="s">
        <v>39</v>
      </c>
      <c r="T9" s="123">
        <v>99</v>
      </c>
      <c r="U9" s="123" t="s">
        <v>2989</v>
      </c>
      <c r="V9" s="124">
        <v>46267.875</v>
      </c>
      <c r="W9" s="124">
        <v>46267.856249999997</v>
      </c>
      <c r="X9" s="124">
        <v>46267.756944444445</v>
      </c>
      <c r="Y9" s="124">
        <v>46268.173611111109</v>
      </c>
      <c r="Z9" s="123"/>
      <c r="AA9" s="123" t="s">
        <v>56</v>
      </c>
      <c r="AB9" s="123" t="s">
        <v>2</v>
      </c>
      <c r="AC9" s="123" t="s">
        <v>37</v>
      </c>
      <c r="AD9" s="123" t="s">
        <v>1562</v>
      </c>
      <c r="AE9" s="123" t="s">
        <v>3000</v>
      </c>
      <c r="AF9" s="123" t="s">
        <v>92</v>
      </c>
      <c r="AG9" s="123" t="s">
        <v>84</v>
      </c>
      <c r="AH9" s="123">
        <v>13</v>
      </c>
      <c r="AI9" s="123"/>
      <c r="AJ9" s="124">
        <v>45536</v>
      </c>
      <c r="AK9" s="123"/>
      <c r="AL9" s="123"/>
      <c r="AM9" s="123" t="s">
        <v>2991</v>
      </c>
      <c r="AN9" s="123" t="s">
        <v>2992</v>
      </c>
      <c r="AO9" s="123" t="s">
        <v>2982</v>
      </c>
      <c r="AP9" s="123">
        <v>9</v>
      </c>
      <c r="AQ9" s="123">
        <v>0</v>
      </c>
      <c r="AR9" s="123">
        <v>1</v>
      </c>
      <c r="AS9" s="123">
        <v>1</v>
      </c>
      <c r="AT9" s="123">
        <v>0</v>
      </c>
      <c r="AU9" s="123">
        <v>0</v>
      </c>
    </row>
    <row r="10" spans="1:47">
      <c r="A10" s="124">
        <v>46267</v>
      </c>
      <c r="B10" s="123" t="s">
        <v>75</v>
      </c>
      <c r="C10" s="123" t="s">
        <v>2981</v>
      </c>
      <c r="D10" s="123" t="s">
        <v>2212</v>
      </c>
      <c r="E10" s="123">
        <v>205647583</v>
      </c>
      <c r="F10" s="123" t="s">
        <v>2982</v>
      </c>
      <c r="G10" s="123" t="s">
        <v>2983</v>
      </c>
      <c r="H10" s="123" t="s">
        <v>2984</v>
      </c>
      <c r="I10" s="123">
        <v>900234</v>
      </c>
      <c r="J10" s="123" t="s">
        <v>3002</v>
      </c>
      <c r="K10" s="123" t="s">
        <v>3009</v>
      </c>
      <c r="L10" s="123" t="s">
        <v>2986</v>
      </c>
      <c r="M10" s="123" t="s">
        <v>89</v>
      </c>
      <c r="N10" s="123" t="s">
        <v>2645</v>
      </c>
      <c r="O10" s="123">
        <v>1299</v>
      </c>
      <c r="P10" s="123" t="s">
        <v>64</v>
      </c>
      <c r="Q10" s="123" t="s">
        <v>2987</v>
      </c>
      <c r="R10" s="123" t="s">
        <v>3010</v>
      </c>
      <c r="S10" s="123" t="s">
        <v>39</v>
      </c>
      <c r="T10" s="123">
        <v>99</v>
      </c>
      <c r="U10" s="123" t="s">
        <v>2989</v>
      </c>
      <c r="V10" s="124">
        <v>46267.756944444445</v>
      </c>
      <c r="W10" s="124">
        <v>46267.960416666669</v>
      </c>
      <c r="X10" s="124">
        <v>46267.756944444445</v>
      </c>
      <c r="Y10" s="124">
        <v>46268.173611111109</v>
      </c>
      <c r="Z10" s="123"/>
      <c r="AA10" s="123" t="s">
        <v>56</v>
      </c>
      <c r="AB10" s="123" t="s">
        <v>2</v>
      </c>
      <c r="AC10" s="123" t="s">
        <v>2990</v>
      </c>
      <c r="AD10" s="123" t="s">
        <v>1553</v>
      </c>
      <c r="AE10" s="123" t="s">
        <v>2990</v>
      </c>
      <c r="AF10" s="123" t="s">
        <v>77</v>
      </c>
      <c r="AG10" s="123" t="s">
        <v>78</v>
      </c>
      <c r="AH10" s="123">
        <v>22</v>
      </c>
      <c r="AI10" s="123"/>
      <c r="AJ10" s="124">
        <v>45851</v>
      </c>
      <c r="AK10" s="123"/>
      <c r="AL10" s="123"/>
      <c r="AM10" s="123" t="s">
        <v>2991</v>
      </c>
      <c r="AN10" s="123" t="s">
        <v>2992</v>
      </c>
      <c r="AO10" s="123" t="s">
        <v>2982</v>
      </c>
      <c r="AP10" s="123">
        <v>9</v>
      </c>
      <c r="AQ10" s="123">
        <v>0</v>
      </c>
      <c r="AR10" s="123">
        <v>1</v>
      </c>
      <c r="AS10" s="123">
        <v>1</v>
      </c>
      <c r="AT10" s="123">
        <v>0</v>
      </c>
      <c r="AU10" s="123">
        <v>0</v>
      </c>
    </row>
    <row r="11" spans="1:47">
      <c r="A11" s="124">
        <v>46267</v>
      </c>
      <c r="B11" s="123" t="s">
        <v>75</v>
      </c>
      <c r="C11" s="123" t="s">
        <v>2981</v>
      </c>
      <c r="D11" s="123" t="s">
        <v>643</v>
      </c>
      <c r="E11" s="123">
        <v>203468743</v>
      </c>
      <c r="F11" s="123" t="s">
        <v>2982</v>
      </c>
      <c r="G11" s="123" t="s">
        <v>2983</v>
      </c>
      <c r="H11" s="123" t="s">
        <v>2984</v>
      </c>
      <c r="I11" s="123">
        <v>900234</v>
      </c>
      <c r="J11" s="123" t="s">
        <v>3001</v>
      </c>
      <c r="K11" s="123" t="s">
        <v>644</v>
      </c>
      <c r="L11" s="123" t="s">
        <v>2986</v>
      </c>
      <c r="M11" s="123" t="s">
        <v>79</v>
      </c>
      <c r="N11" s="123" t="s">
        <v>622</v>
      </c>
      <c r="O11" s="123">
        <v>1299</v>
      </c>
      <c r="P11" s="123" t="s">
        <v>64</v>
      </c>
      <c r="Q11" s="123" t="s">
        <v>2987</v>
      </c>
      <c r="R11" s="123" t="s">
        <v>3011</v>
      </c>
      <c r="S11" s="123" t="s">
        <v>39</v>
      </c>
      <c r="T11" s="123">
        <v>99</v>
      </c>
      <c r="U11" s="123" t="s">
        <v>2989</v>
      </c>
      <c r="V11" s="123"/>
      <c r="W11" s="123"/>
      <c r="X11" s="124">
        <v>46267.756944444445</v>
      </c>
      <c r="Y11" s="124">
        <v>46268.173611111109</v>
      </c>
      <c r="Z11" s="123" t="s">
        <v>2997</v>
      </c>
      <c r="AA11" s="123" t="s">
        <v>2998</v>
      </c>
      <c r="AB11" s="123" t="s">
        <v>2999</v>
      </c>
      <c r="AC11" s="123" t="s">
        <v>37</v>
      </c>
      <c r="AD11" s="123" t="s">
        <v>1564</v>
      </c>
      <c r="AE11" s="123" t="s">
        <v>3012</v>
      </c>
      <c r="AF11" s="123" t="s">
        <v>84</v>
      </c>
      <c r="AG11" s="123" t="s">
        <v>85</v>
      </c>
      <c r="AH11" s="123">
        <v>18</v>
      </c>
      <c r="AI11" s="123"/>
      <c r="AJ11" s="124">
        <v>45455</v>
      </c>
      <c r="AK11" s="123"/>
      <c r="AL11" s="123"/>
      <c r="AM11" s="123" t="s">
        <v>2991</v>
      </c>
      <c r="AN11" s="123" t="s">
        <v>2992</v>
      </c>
      <c r="AO11" s="123" t="s">
        <v>2982</v>
      </c>
      <c r="AP11" s="123">
        <v>9</v>
      </c>
      <c r="AQ11" s="123">
        <v>0</v>
      </c>
      <c r="AR11" s="123">
        <v>0</v>
      </c>
      <c r="AS11" s="123">
        <v>0</v>
      </c>
      <c r="AT11" s="123">
        <v>0</v>
      </c>
      <c r="AU11" s="123">
        <v>0</v>
      </c>
    </row>
    <row r="12" spans="1:47">
      <c r="A12" s="124">
        <v>46267</v>
      </c>
      <c r="B12" s="123" t="s">
        <v>75</v>
      </c>
      <c r="C12" s="123" t="s">
        <v>2981</v>
      </c>
      <c r="D12" s="123" t="s">
        <v>309</v>
      </c>
      <c r="E12" s="123">
        <v>206065200</v>
      </c>
      <c r="F12" s="123" t="s">
        <v>2982</v>
      </c>
      <c r="G12" s="123" t="s">
        <v>2983</v>
      </c>
      <c r="H12" s="123" t="s">
        <v>2984</v>
      </c>
      <c r="I12" s="123">
        <v>900234</v>
      </c>
      <c r="J12" s="123" t="s">
        <v>3001</v>
      </c>
      <c r="K12" s="123" t="s">
        <v>310</v>
      </c>
      <c r="L12" s="123" t="s">
        <v>2986</v>
      </c>
      <c r="M12" s="123" t="s">
        <v>79</v>
      </c>
      <c r="N12" s="123" t="s">
        <v>3013</v>
      </c>
      <c r="O12" s="123">
        <v>1299</v>
      </c>
      <c r="P12" s="123" t="s">
        <v>64</v>
      </c>
      <c r="Q12" s="123" t="s">
        <v>2987</v>
      </c>
      <c r="R12" s="123" t="s">
        <v>3014</v>
      </c>
      <c r="S12" s="123" t="s">
        <v>32</v>
      </c>
      <c r="T12" s="123">
        <v>99</v>
      </c>
      <c r="U12" s="123" t="s">
        <v>2989</v>
      </c>
      <c r="V12" s="124">
        <v>46267.331944444442</v>
      </c>
      <c r="W12" s="124">
        <v>46267.750694444447</v>
      </c>
      <c r="X12" s="124">
        <v>46267.333333333336</v>
      </c>
      <c r="Y12" s="124">
        <v>46267.75</v>
      </c>
      <c r="Z12" s="123"/>
      <c r="AA12" s="123" t="s">
        <v>56</v>
      </c>
      <c r="AB12" s="123" t="s">
        <v>2</v>
      </c>
      <c r="AC12" s="123" t="s">
        <v>35</v>
      </c>
      <c r="AD12" s="123" t="s">
        <v>1557</v>
      </c>
      <c r="AE12" s="123" t="s">
        <v>3015</v>
      </c>
      <c r="AF12" s="123" t="s">
        <v>78</v>
      </c>
      <c r="AG12" s="123" t="s">
        <v>92</v>
      </c>
      <c r="AH12" s="123">
        <v>1</v>
      </c>
      <c r="AI12" s="123"/>
      <c r="AJ12" s="124">
        <v>45921</v>
      </c>
      <c r="AK12" s="123"/>
      <c r="AL12" s="123"/>
      <c r="AM12" s="123" t="s">
        <v>2991</v>
      </c>
      <c r="AN12" s="123" t="s">
        <v>2992</v>
      </c>
      <c r="AO12" s="123" t="s">
        <v>2982</v>
      </c>
      <c r="AP12" s="123">
        <v>9</v>
      </c>
      <c r="AQ12" s="123">
        <v>0</v>
      </c>
      <c r="AR12" s="123">
        <v>1</v>
      </c>
      <c r="AS12" s="123">
        <v>1</v>
      </c>
      <c r="AT12" s="123">
        <v>0</v>
      </c>
      <c r="AU12" s="123">
        <v>0</v>
      </c>
    </row>
    <row r="13" spans="1:47">
      <c r="A13" s="124">
        <v>46267</v>
      </c>
      <c r="B13" s="123" t="s">
        <v>75</v>
      </c>
      <c r="C13" s="123" t="s">
        <v>2981</v>
      </c>
      <c r="D13" s="123" t="s">
        <v>2736</v>
      </c>
      <c r="E13" s="123">
        <v>205845553</v>
      </c>
      <c r="F13" s="123" t="s">
        <v>2982</v>
      </c>
      <c r="G13" s="123" t="s">
        <v>2983</v>
      </c>
      <c r="H13" s="123" t="s">
        <v>2984</v>
      </c>
      <c r="I13" s="123">
        <v>900234</v>
      </c>
      <c r="J13" s="123" t="s">
        <v>2985</v>
      </c>
      <c r="K13" s="123" t="s">
        <v>2737</v>
      </c>
      <c r="L13" s="123" t="s">
        <v>2986</v>
      </c>
      <c r="M13" s="123" t="s">
        <v>86</v>
      </c>
      <c r="N13" s="123" t="s">
        <v>622</v>
      </c>
      <c r="O13" s="123">
        <v>1299</v>
      </c>
      <c r="P13" s="123" t="s">
        <v>64</v>
      </c>
      <c r="Q13" s="123" t="s">
        <v>2987</v>
      </c>
      <c r="R13" s="123" t="s">
        <v>3016</v>
      </c>
      <c r="S13" s="123" t="s">
        <v>32</v>
      </c>
      <c r="T13" s="123">
        <v>99</v>
      </c>
      <c r="U13" s="123" t="s">
        <v>2989</v>
      </c>
      <c r="V13" s="124">
        <v>46267.332638888889</v>
      </c>
      <c r="W13" s="124">
        <v>46267.748611111114</v>
      </c>
      <c r="X13" s="124">
        <v>46267.333333333336</v>
      </c>
      <c r="Y13" s="124">
        <v>46267.75</v>
      </c>
      <c r="Z13" s="123"/>
      <c r="AA13" s="123" t="s">
        <v>56</v>
      </c>
      <c r="AB13" s="123" t="s">
        <v>2</v>
      </c>
      <c r="AC13" s="123" t="s">
        <v>37</v>
      </c>
      <c r="AD13" s="123" t="s">
        <v>1561</v>
      </c>
      <c r="AE13" s="123" t="s">
        <v>3012</v>
      </c>
      <c r="AF13" s="123" t="s">
        <v>77</v>
      </c>
      <c r="AG13" s="123" t="s">
        <v>78</v>
      </c>
      <c r="AH13" s="123">
        <v>17</v>
      </c>
      <c r="AI13" s="123"/>
      <c r="AJ13" s="124">
        <v>45893</v>
      </c>
      <c r="AK13" s="123"/>
      <c r="AL13" s="123"/>
      <c r="AM13" s="123" t="s">
        <v>2991</v>
      </c>
      <c r="AN13" s="123" t="s">
        <v>2992</v>
      </c>
      <c r="AO13" s="123" t="s">
        <v>2982</v>
      </c>
      <c r="AP13" s="123">
        <v>9</v>
      </c>
      <c r="AQ13" s="123">
        <v>0</v>
      </c>
      <c r="AR13" s="123">
        <v>1</v>
      </c>
      <c r="AS13" s="123">
        <v>1</v>
      </c>
      <c r="AT13" s="123">
        <v>0</v>
      </c>
      <c r="AU13" s="123">
        <v>0</v>
      </c>
    </row>
    <row r="14" spans="1:47">
      <c r="A14" s="124">
        <v>46267</v>
      </c>
      <c r="B14" s="123" t="s">
        <v>75</v>
      </c>
      <c r="C14" s="123" t="s">
        <v>2981</v>
      </c>
      <c r="D14" s="123" t="s">
        <v>2429</v>
      </c>
      <c r="E14" s="123">
        <v>203850647</v>
      </c>
      <c r="F14" s="123" t="s">
        <v>2982</v>
      </c>
      <c r="G14" s="123" t="s">
        <v>2983</v>
      </c>
      <c r="H14" s="123" t="s">
        <v>2984</v>
      </c>
      <c r="I14" s="123">
        <v>900234</v>
      </c>
      <c r="J14" s="123" t="s">
        <v>2985</v>
      </c>
      <c r="K14" s="123" t="s">
        <v>3017</v>
      </c>
      <c r="L14" s="123" t="s">
        <v>2986</v>
      </c>
      <c r="M14" s="123" t="s">
        <v>86</v>
      </c>
      <c r="N14" s="123" t="s">
        <v>223</v>
      </c>
      <c r="O14" s="123">
        <v>1299</v>
      </c>
      <c r="P14" s="123" t="s">
        <v>64</v>
      </c>
      <c r="Q14" s="123" t="s">
        <v>2987</v>
      </c>
      <c r="R14" s="123" t="s">
        <v>2994</v>
      </c>
      <c r="S14" s="123" t="s">
        <v>32</v>
      </c>
      <c r="T14" s="123">
        <v>99</v>
      </c>
      <c r="U14" s="123" t="s">
        <v>2989</v>
      </c>
      <c r="V14" s="124">
        <v>46267.331944444442</v>
      </c>
      <c r="W14" s="124">
        <v>46267.750694444447</v>
      </c>
      <c r="X14" s="124">
        <v>46267.333333333336</v>
      </c>
      <c r="Y14" s="124">
        <v>46267.75</v>
      </c>
      <c r="Z14" s="123"/>
      <c r="AA14" s="123" t="s">
        <v>56</v>
      </c>
      <c r="AB14" s="123" t="s">
        <v>2</v>
      </c>
      <c r="AC14" s="123" t="s">
        <v>35</v>
      </c>
      <c r="AD14" s="123" t="s">
        <v>1557</v>
      </c>
      <c r="AE14" s="123" t="s">
        <v>3015</v>
      </c>
      <c r="AF14" s="123" t="s">
        <v>95</v>
      </c>
      <c r="AG14" s="123" t="s">
        <v>77</v>
      </c>
      <c r="AH14" s="123">
        <v>1</v>
      </c>
      <c r="AI14" s="123"/>
      <c r="AJ14" s="124">
        <v>45523</v>
      </c>
      <c r="AK14" s="123"/>
      <c r="AL14" s="123"/>
      <c r="AM14" s="123" t="s">
        <v>2991</v>
      </c>
      <c r="AN14" s="123" t="s">
        <v>2992</v>
      </c>
      <c r="AO14" s="123" t="s">
        <v>2982</v>
      </c>
      <c r="AP14" s="123">
        <v>9</v>
      </c>
      <c r="AQ14" s="123">
        <v>0</v>
      </c>
      <c r="AR14" s="123">
        <v>1</v>
      </c>
      <c r="AS14" s="123">
        <v>1</v>
      </c>
      <c r="AT14" s="123">
        <v>0</v>
      </c>
      <c r="AU14" s="123">
        <v>0</v>
      </c>
    </row>
    <row r="15" spans="1:47">
      <c r="A15" s="124">
        <v>46267</v>
      </c>
      <c r="B15" s="123" t="s">
        <v>75</v>
      </c>
      <c r="C15" s="123" t="s">
        <v>2981</v>
      </c>
      <c r="D15" s="123" t="s">
        <v>2521</v>
      </c>
      <c r="E15" s="123">
        <v>205608621</v>
      </c>
      <c r="F15" s="123" t="s">
        <v>2982</v>
      </c>
      <c r="G15" s="123" t="s">
        <v>2983</v>
      </c>
      <c r="H15" s="123" t="s">
        <v>2984</v>
      </c>
      <c r="I15" s="123">
        <v>900234</v>
      </c>
      <c r="J15" s="123" t="s">
        <v>2985</v>
      </c>
      <c r="K15" s="123" t="s">
        <v>2522</v>
      </c>
      <c r="L15" s="123" t="s">
        <v>2986</v>
      </c>
      <c r="M15" s="123" t="s">
        <v>86</v>
      </c>
      <c r="N15" s="123" t="s">
        <v>224</v>
      </c>
      <c r="O15" s="123">
        <v>1299</v>
      </c>
      <c r="P15" s="123" t="s">
        <v>64</v>
      </c>
      <c r="Q15" s="123" t="s">
        <v>2987</v>
      </c>
      <c r="R15" s="123" t="s">
        <v>2994</v>
      </c>
      <c r="S15" s="123" t="s">
        <v>32</v>
      </c>
      <c r="T15" s="123">
        <v>99</v>
      </c>
      <c r="U15" s="123" t="s">
        <v>2989</v>
      </c>
      <c r="V15" s="124">
        <v>46267.331944444442</v>
      </c>
      <c r="W15" s="124">
        <v>46267.749305555553</v>
      </c>
      <c r="X15" s="124">
        <v>46267.333333333336</v>
      </c>
      <c r="Y15" s="124">
        <v>46267.75</v>
      </c>
      <c r="Z15" s="123"/>
      <c r="AA15" s="123" t="s">
        <v>56</v>
      </c>
      <c r="AB15" s="123" t="s">
        <v>2</v>
      </c>
      <c r="AC15" s="123" t="s">
        <v>35</v>
      </c>
      <c r="AD15" s="123" t="s">
        <v>1558</v>
      </c>
      <c r="AE15" s="123" t="s">
        <v>2995</v>
      </c>
      <c r="AF15" s="123" t="s">
        <v>95</v>
      </c>
      <c r="AG15" s="123" t="s">
        <v>77</v>
      </c>
      <c r="AH15" s="123">
        <v>3</v>
      </c>
      <c r="AI15" s="123"/>
      <c r="AJ15" s="124">
        <v>45844</v>
      </c>
      <c r="AK15" s="123"/>
      <c r="AL15" s="123"/>
      <c r="AM15" s="123" t="s">
        <v>2991</v>
      </c>
      <c r="AN15" s="123" t="s">
        <v>2992</v>
      </c>
      <c r="AO15" s="123" t="s">
        <v>2982</v>
      </c>
      <c r="AP15" s="123">
        <v>9</v>
      </c>
      <c r="AQ15" s="123">
        <v>0</v>
      </c>
      <c r="AR15" s="123">
        <v>1</v>
      </c>
      <c r="AS15" s="123">
        <v>1</v>
      </c>
      <c r="AT15" s="123">
        <v>0</v>
      </c>
      <c r="AU15" s="123">
        <v>0</v>
      </c>
    </row>
    <row r="16" spans="1:47">
      <c r="A16" s="124">
        <v>46267</v>
      </c>
      <c r="B16" s="123" t="s">
        <v>75</v>
      </c>
      <c r="C16" s="123" t="s">
        <v>2981</v>
      </c>
      <c r="D16" s="123" t="s">
        <v>2307</v>
      </c>
      <c r="E16" s="123">
        <v>206239522</v>
      </c>
      <c r="F16" s="123" t="s">
        <v>2982</v>
      </c>
      <c r="G16" s="123" t="s">
        <v>2983</v>
      </c>
      <c r="H16" s="123" t="s">
        <v>2984</v>
      </c>
      <c r="I16" s="123">
        <v>900234</v>
      </c>
      <c r="J16" s="123" t="s">
        <v>2985</v>
      </c>
      <c r="K16" s="123" t="s">
        <v>2308</v>
      </c>
      <c r="L16" s="123" t="s">
        <v>2986</v>
      </c>
      <c r="M16" s="123" t="s">
        <v>89</v>
      </c>
      <c r="N16" s="123" t="s">
        <v>626</v>
      </c>
      <c r="O16" s="123">
        <v>1299</v>
      </c>
      <c r="P16" s="123" t="s">
        <v>64</v>
      </c>
      <c r="Q16" s="123" t="s">
        <v>2987</v>
      </c>
      <c r="R16" s="123" t="s">
        <v>3005</v>
      </c>
      <c r="S16" s="123" t="s">
        <v>39</v>
      </c>
      <c r="T16" s="123">
        <v>99</v>
      </c>
      <c r="U16" s="123" t="s">
        <v>2989</v>
      </c>
      <c r="V16" s="123"/>
      <c r="W16" s="123"/>
      <c r="X16" s="124">
        <v>46267.756944444445</v>
      </c>
      <c r="Y16" s="124">
        <v>46268.173611111109</v>
      </c>
      <c r="Z16" s="123" t="s">
        <v>2997</v>
      </c>
      <c r="AA16" s="123" t="s">
        <v>2998</v>
      </c>
      <c r="AB16" s="123" t="s">
        <v>2999</v>
      </c>
      <c r="AC16" s="123" t="s">
        <v>37</v>
      </c>
      <c r="AD16" s="123" t="s">
        <v>1563</v>
      </c>
      <c r="AE16" s="123" t="s">
        <v>3006</v>
      </c>
      <c r="AF16" s="123" t="s">
        <v>85</v>
      </c>
      <c r="AG16" s="123" t="s">
        <v>88</v>
      </c>
      <c r="AH16" s="123">
        <v>15</v>
      </c>
      <c r="AI16" s="123"/>
      <c r="AJ16" s="124">
        <v>45942</v>
      </c>
      <c r="AK16" s="123"/>
      <c r="AL16" s="123"/>
      <c r="AM16" s="123" t="s">
        <v>2991</v>
      </c>
      <c r="AN16" s="123" t="s">
        <v>2992</v>
      </c>
      <c r="AO16" s="123" t="s">
        <v>2982</v>
      </c>
      <c r="AP16" s="123">
        <v>9</v>
      </c>
      <c r="AQ16" s="123">
        <v>0</v>
      </c>
      <c r="AR16" s="123">
        <v>0</v>
      </c>
      <c r="AS16" s="123">
        <v>0</v>
      </c>
      <c r="AT16" s="123">
        <v>0</v>
      </c>
      <c r="AU16" s="123">
        <v>0</v>
      </c>
    </row>
    <row r="17" spans="1:47">
      <c r="A17" s="124">
        <v>46267</v>
      </c>
      <c r="B17" s="123" t="s">
        <v>75</v>
      </c>
      <c r="C17" s="123" t="s">
        <v>2981</v>
      </c>
      <c r="D17" s="123" t="s">
        <v>353</v>
      </c>
      <c r="E17" s="123">
        <v>203965496</v>
      </c>
      <c r="F17" s="123" t="s">
        <v>2982</v>
      </c>
      <c r="G17" s="123" t="s">
        <v>2983</v>
      </c>
      <c r="H17" s="123" t="s">
        <v>2984</v>
      </c>
      <c r="I17" s="123">
        <v>900234</v>
      </c>
      <c r="J17" s="123" t="s">
        <v>3001</v>
      </c>
      <c r="K17" s="123" t="s">
        <v>354</v>
      </c>
      <c r="L17" s="123" t="s">
        <v>2986</v>
      </c>
      <c r="M17" s="123" t="s">
        <v>79</v>
      </c>
      <c r="N17" s="123" t="s">
        <v>223</v>
      </c>
      <c r="O17" s="123">
        <v>1299</v>
      </c>
      <c r="P17" s="123" t="s">
        <v>64</v>
      </c>
      <c r="Q17" s="123" t="s">
        <v>2987</v>
      </c>
      <c r="R17" s="123" t="s">
        <v>3011</v>
      </c>
      <c r="S17" s="123" t="s">
        <v>39</v>
      </c>
      <c r="T17" s="123">
        <v>99</v>
      </c>
      <c r="U17" s="123" t="s">
        <v>2989</v>
      </c>
      <c r="V17" s="123"/>
      <c r="W17" s="123"/>
      <c r="X17" s="124">
        <v>46267.756944444445</v>
      </c>
      <c r="Y17" s="124">
        <v>46268.173611111109</v>
      </c>
      <c r="Z17" s="123" t="s">
        <v>2997</v>
      </c>
      <c r="AA17" s="123" t="s">
        <v>2998</v>
      </c>
      <c r="AB17" s="123" t="s">
        <v>2999</v>
      </c>
      <c r="AC17" s="123" t="s">
        <v>35</v>
      </c>
      <c r="AD17" s="123" t="s">
        <v>1558</v>
      </c>
      <c r="AE17" s="123" t="s">
        <v>2995</v>
      </c>
      <c r="AF17" s="123" t="s">
        <v>84</v>
      </c>
      <c r="AG17" s="123" t="s">
        <v>85</v>
      </c>
      <c r="AH17" s="123">
        <v>3</v>
      </c>
      <c r="AI17" s="123"/>
      <c r="AJ17" s="124">
        <v>45543</v>
      </c>
      <c r="AK17" s="123"/>
      <c r="AL17" s="123"/>
      <c r="AM17" s="123" t="s">
        <v>2991</v>
      </c>
      <c r="AN17" s="123" t="s">
        <v>2992</v>
      </c>
      <c r="AO17" s="123" t="s">
        <v>2982</v>
      </c>
      <c r="AP17" s="123">
        <v>9</v>
      </c>
      <c r="AQ17" s="123">
        <v>0</v>
      </c>
      <c r="AR17" s="123">
        <v>0</v>
      </c>
      <c r="AS17" s="123">
        <v>0</v>
      </c>
      <c r="AT17" s="123">
        <v>0</v>
      </c>
      <c r="AU17" s="123">
        <v>0</v>
      </c>
    </row>
    <row r="18" spans="1:47">
      <c r="A18" s="124">
        <v>46267</v>
      </c>
      <c r="B18" s="123" t="s">
        <v>75</v>
      </c>
      <c r="C18" s="123" t="s">
        <v>2981</v>
      </c>
      <c r="D18" s="123" t="s">
        <v>640</v>
      </c>
      <c r="E18" s="123">
        <v>203965455</v>
      </c>
      <c r="F18" s="123" t="s">
        <v>2982</v>
      </c>
      <c r="G18" s="123" t="s">
        <v>2983</v>
      </c>
      <c r="H18" s="123" t="s">
        <v>2984</v>
      </c>
      <c r="I18" s="123">
        <v>900234</v>
      </c>
      <c r="J18" s="123" t="s">
        <v>3001</v>
      </c>
      <c r="K18" s="123" t="s">
        <v>641</v>
      </c>
      <c r="L18" s="123" t="s">
        <v>2986</v>
      </c>
      <c r="M18" s="123" t="s">
        <v>79</v>
      </c>
      <c r="N18" s="123" t="s">
        <v>1055</v>
      </c>
      <c r="O18" s="123">
        <v>1299</v>
      </c>
      <c r="P18" s="123" t="s">
        <v>64</v>
      </c>
      <c r="Q18" s="123" t="s">
        <v>2987</v>
      </c>
      <c r="R18" s="123" t="s">
        <v>3004</v>
      </c>
      <c r="S18" s="123" t="s">
        <v>39</v>
      </c>
      <c r="T18" s="123">
        <v>99</v>
      </c>
      <c r="U18" s="123" t="s">
        <v>2989</v>
      </c>
      <c r="V18" s="124">
        <v>46267.757638888892</v>
      </c>
      <c r="W18" s="124">
        <v>46267.856944444444</v>
      </c>
      <c r="X18" s="124">
        <v>46267.756944444445</v>
      </c>
      <c r="Y18" s="124">
        <v>46268.173611111109</v>
      </c>
      <c r="Z18" s="123"/>
      <c r="AA18" s="123" t="s">
        <v>56</v>
      </c>
      <c r="AB18" s="123" t="s">
        <v>2</v>
      </c>
      <c r="AC18" s="123" t="s">
        <v>37</v>
      </c>
      <c r="AD18" s="123" t="s">
        <v>1563</v>
      </c>
      <c r="AE18" s="123" t="s">
        <v>3006</v>
      </c>
      <c r="AF18" s="123" t="s">
        <v>88</v>
      </c>
      <c r="AG18" s="123" t="s">
        <v>95</v>
      </c>
      <c r="AH18" s="123">
        <v>15</v>
      </c>
      <c r="AI18" s="123"/>
      <c r="AJ18" s="124">
        <v>45543</v>
      </c>
      <c r="AK18" s="123"/>
      <c r="AL18" s="123"/>
      <c r="AM18" s="123" t="s">
        <v>2991</v>
      </c>
      <c r="AN18" s="123" t="s">
        <v>2992</v>
      </c>
      <c r="AO18" s="123" t="s">
        <v>2982</v>
      </c>
      <c r="AP18" s="123">
        <v>9</v>
      </c>
      <c r="AQ18" s="123">
        <v>0</v>
      </c>
      <c r="AR18" s="123">
        <v>1</v>
      </c>
      <c r="AS18" s="123">
        <v>1</v>
      </c>
      <c r="AT18" s="123">
        <v>0</v>
      </c>
      <c r="AU18" s="123">
        <v>0</v>
      </c>
    </row>
    <row r="19" spans="1:47">
      <c r="A19" s="124">
        <v>46267</v>
      </c>
      <c r="B19" s="123" t="s">
        <v>75</v>
      </c>
      <c r="C19" s="123" t="s">
        <v>2981</v>
      </c>
      <c r="D19" s="123" t="s">
        <v>2431</v>
      </c>
      <c r="E19" s="123">
        <v>203850646</v>
      </c>
      <c r="F19" s="123" t="s">
        <v>2982</v>
      </c>
      <c r="G19" s="123" t="s">
        <v>2983</v>
      </c>
      <c r="H19" s="123" t="s">
        <v>2984</v>
      </c>
      <c r="I19" s="123">
        <v>900234</v>
      </c>
      <c r="J19" s="123" t="s">
        <v>2985</v>
      </c>
      <c r="K19" s="123" t="s">
        <v>3018</v>
      </c>
      <c r="L19" s="123" t="s">
        <v>2986</v>
      </c>
      <c r="M19" s="123" t="s">
        <v>86</v>
      </c>
      <c r="N19" s="123" t="s">
        <v>230</v>
      </c>
      <c r="O19" s="123">
        <v>1299</v>
      </c>
      <c r="P19" s="123" t="s">
        <v>64</v>
      </c>
      <c r="Q19" s="123" t="s">
        <v>2987</v>
      </c>
      <c r="R19" s="123" t="s">
        <v>2988</v>
      </c>
      <c r="S19" s="123" t="s">
        <v>32</v>
      </c>
      <c r="T19" s="123">
        <v>99</v>
      </c>
      <c r="U19" s="123" t="s">
        <v>2989</v>
      </c>
      <c r="V19" s="124">
        <v>46267.331944444442</v>
      </c>
      <c r="W19" s="124">
        <v>46267.75277777778</v>
      </c>
      <c r="X19" s="124">
        <v>46267.333333333336</v>
      </c>
      <c r="Y19" s="124">
        <v>46267.75</v>
      </c>
      <c r="Z19" s="123"/>
      <c r="AA19" s="123" t="s">
        <v>56</v>
      </c>
      <c r="AB19" s="123" t="s">
        <v>2</v>
      </c>
      <c r="AC19" s="123" t="s">
        <v>35</v>
      </c>
      <c r="AD19" s="123" t="s">
        <v>1557</v>
      </c>
      <c r="AE19" s="123" t="s">
        <v>3015</v>
      </c>
      <c r="AF19" s="123" t="s">
        <v>88</v>
      </c>
      <c r="AG19" s="123" t="s">
        <v>95</v>
      </c>
      <c r="AH19" s="123">
        <v>1</v>
      </c>
      <c r="AI19" s="123"/>
      <c r="AJ19" s="124">
        <v>45523</v>
      </c>
      <c r="AK19" s="123"/>
      <c r="AL19" s="123"/>
      <c r="AM19" s="123" t="s">
        <v>2991</v>
      </c>
      <c r="AN19" s="123" t="s">
        <v>2992</v>
      </c>
      <c r="AO19" s="123" t="s">
        <v>2982</v>
      </c>
      <c r="AP19" s="123">
        <v>9</v>
      </c>
      <c r="AQ19" s="123">
        <v>0</v>
      </c>
      <c r="AR19" s="123">
        <v>1</v>
      </c>
      <c r="AS19" s="123">
        <v>1</v>
      </c>
      <c r="AT19" s="123">
        <v>0</v>
      </c>
      <c r="AU19" s="123">
        <v>0</v>
      </c>
    </row>
    <row r="20" spans="1:47">
      <c r="A20" s="124">
        <v>46267</v>
      </c>
      <c r="B20" s="123" t="s">
        <v>75</v>
      </c>
      <c r="C20" s="123" t="s">
        <v>2981</v>
      </c>
      <c r="D20" s="123" t="s">
        <v>2095</v>
      </c>
      <c r="E20" s="123">
        <v>206953791</v>
      </c>
      <c r="F20" s="123" t="s">
        <v>2982</v>
      </c>
      <c r="G20" s="123" t="s">
        <v>2983</v>
      </c>
      <c r="H20" s="123" t="s">
        <v>2984</v>
      </c>
      <c r="I20" s="123">
        <v>900234</v>
      </c>
      <c r="J20" s="123" t="s">
        <v>2985</v>
      </c>
      <c r="K20" s="123" t="s">
        <v>2096</v>
      </c>
      <c r="L20" s="123" t="s">
        <v>2986</v>
      </c>
      <c r="M20" s="123" t="s">
        <v>86</v>
      </c>
      <c r="N20" s="123" t="s">
        <v>82</v>
      </c>
      <c r="O20" s="123">
        <v>1299</v>
      </c>
      <c r="P20" s="123" t="s">
        <v>64</v>
      </c>
      <c r="Q20" s="123" t="s">
        <v>2987</v>
      </c>
      <c r="R20" s="123" t="s">
        <v>2988</v>
      </c>
      <c r="S20" s="123" t="s">
        <v>32</v>
      </c>
      <c r="T20" s="123">
        <v>99</v>
      </c>
      <c r="U20" s="123" t="s">
        <v>2989</v>
      </c>
      <c r="V20" s="124">
        <v>46267.332638888889</v>
      </c>
      <c r="W20" s="124">
        <v>46267.74722222222</v>
      </c>
      <c r="X20" s="124">
        <v>46267.333333333336</v>
      </c>
      <c r="Y20" s="124">
        <v>46267.75</v>
      </c>
      <c r="Z20" s="123"/>
      <c r="AA20" s="123" t="s">
        <v>56</v>
      </c>
      <c r="AB20" s="123" t="s">
        <v>2</v>
      </c>
      <c r="AC20" s="123" t="s">
        <v>2990</v>
      </c>
      <c r="AD20" s="123" t="s">
        <v>1553</v>
      </c>
      <c r="AE20" s="123" t="s">
        <v>2990</v>
      </c>
      <c r="AF20" s="123" t="s">
        <v>88</v>
      </c>
      <c r="AG20" s="123" t="s">
        <v>95</v>
      </c>
      <c r="AH20" s="123">
        <v>22</v>
      </c>
      <c r="AI20" s="123"/>
      <c r="AJ20" s="124">
        <v>46047</v>
      </c>
      <c r="AK20" s="123"/>
      <c r="AL20" s="123"/>
      <c r="AM20" s="123" t="s">
        <v>2991</v>
      </c>
      <c r="AN20" s="123" t="s">
        <v>2992</v>
      </c>
      <c r="AO20" s="123" t="s">
        <v>2982</v>
      </c>
      <c r="AP20" s="123">
        <v>9</v>
      </c>
      <c r="AQ20" s="123">
        <v>0</v>
      </c>
      <c r="AR20" s="123">
        <v>1</v>
      </c>
      <c r="AS20" s="123">
        <v>1</v>
      </c>
      <c r="AT20" s="123">
        <v>0</v>
      </c>
      <c r="AU20" s="123">
        <v>0</v>
      </c>
    </row>
    <row r="21" spans="1:47">
      <c r="A21" s="124">
        <v>46267</v>
      </c>
      <c r="B21" s="123" t="s">
        <v>75</v>
      </c>
      <c r="C21" s="123" t="s">
        <v>2981</v>
      </c>
      <c r="D21" s="123" t="s">
        <v>2204</v>
      </c>
      <c r="E21" s="123">
        <v>203850775</v>
      </c>
      <c r="F21" s="123" t="s">
        <v>2982</v>
      </c>
      <c r="G21" s="123" t="s">
        <v>2983</v>
      </c>
      <c r="H21" s="123" t="s">
        <v>2984</v>
      </c>
      <c r="I21" s="123">
        <v>900234</v>
      </c>
      <c r="J21" s="123" t="s">
        <v>3001</v>
      </c>
      <c r="K21" s="123" t="s">
        <v>3019</v>
      </c>
      <c r="L21" s="123" t="s">
        <v>2986</v>
      </c>
      <c r="M21" s="123" t="s">
        <v>79</v>
      </c>
      <c r="N21" s="123" t="s">
        <v>2645</v>
      </c>
      <c r="O21" s="123">
        <v>1299</v>
      </c>
      <c r="P21" s="123" t="s">
        <v>64</v>
      </c>
      <c r="Q21" s="123" t="s">
        <v>2987</v>
      </c>
      <c r="R21" s="123" t="s">
        <v>2988</v>
      </c>
      <c r="S21" s="123" t="s">
        <v>32</v>
      </c>
      <c r="T21" s="123">
        <v>99</v>
      </c>
      <c r="U21" s="123" t="s">
        <v>2989</v>
      </c>
      <c r="V21" s="124">
        <v>46267.332638888889</v>
      </c>
      <c r="W21" s="124">
        <v>46267.749305555553</v>
      </c>
      <c r="X21" s="124">
        <v>46267.333333333336</v>
      </c>
      <c r="Y21" s="124">
        <v>46267.75</v>
      </c>
      <c r="Z21" s="123"/>
      <c r="AA21" s="123" t="s">
        <v>56</v>
      </c>
      <c r="AB21" s="123" t="s">
        <v>2</v>
      </c>
      <c r="AC21" s="123" t="s">
        <v>2990</v>
      </c>
      <c r="AD21" s="123" t="s">
        <v>1553</v>
      </c>
      <c r="AE21" s="123" t="s">
        <v>2990</v>
      </c>
      <c r="AF21" s="123" t="s">
        <v>88</v>
      </c>
      <c r="AG21" s="123" t="s">
        <v>95</v>
      </c>
      <c r="AH21" s="123">
        <v>22</v>
      </c>
      <c r="AI21" s="123"/>
      <c r="AJ21" s="124">
        <v>45523</v>
      </c>
      <c r="AK21" s="123"/>
      <c r="AL21" s="123"/>
      <c r="AM21" s="123" t="s">
        <v>2991</v>
      </c>
      <c r="AN21" s="123" t="s">
        <v>2992</v>
      </c>
      <c r="AO21" s="123" t="s">
        <v>2982</v>
      </c>
      <c r="AP21" s="123">
        <v>9</v>
      </c>
      <c r="AQ21" s="123">
        <v>0</v>
      </c>
      <c r="AR21" s="123">
        <v>1</v>
      </c>
      <c r="AS21" s="123">
        <v>1</v>
      </c>
      <c r="AT21" s="123">
        <v>0</v>
      </c>
      <c r="AU21" s="123">
        <v>0</v>
      </c>
    </row>
    <row r="22" spans="1:47">
      <c r="A22" s="124">
        <v>46267</v>
      </c>
      <c r="B22" s="123" t="s">
        <v>75</v>
      </c>
      <c r="C22" s="123" t="s">
        <v>2981</v>
      </c>
      <c r="D22" s="123" t="s">
        <v>785</v>
      </c>
      <c r="E22" s="123">
        <v>203741316</v>
      </c>
      <c r="F22" s="123" t="s">
        <v>2982</v>
      </c>
      <c r="G22" s="123" t="s">
        <v>2983</v>
      </c>
      <c r="H22" s="123" t="s">
        <v>2984</v>
      </c>
      <c r="I22" s="123">
        <v>900234</v>
      </c>
      <c r="J22" s="123" t="s">
        <v>3001</v>
      </c>
      <c r="K22" s="123" t="s">
        <v>786</v>
      </c>
      <c r="L22" s="123" t="s">
        <v>2986</v>
      </c>
      <c r="M22" s="123" t="s">
        <v>79</v>
      </c>
      <c r="N22" s="123" t="s">
        <v>2772</v>
      </c>
      <c r="O22" s="123">
        <v>1299</v>
      </c>
      <c r="P22" s="123" t="s">
        <v>64</v>
      </c>
      <c r="Q22" s="123" t="s">
        <v>2987</v>
      </c>
      <c r="R22" s="123" t="s">
        <v>3014</v>
      </c>
      <c r="S22" s="123" t="s">
        <v>32</v>
      </c>
      <c r="T22" s="123">
        <v>99</v>
      </c>
      <c r="U22" s="123" t="s">
        <v>2989</v>
      </c>
      <c r="V22" s="124">
        <v>46267.332638888889</v>
      </c>
      <c r="W22" s="124">
        <v>46267.746527777781</v>
      </c>
      <c r="X22" s="124">
        <v>46267.333333333336</v>
      </c>
      <c r="Y22" s="124">
        <v>46267.75</v>
      </c>
      <c r="Z22" s="123"/>
      <c r="AA22" s="123" t="s">
        <v>56</v>
      </c>
      <c r="AB22" s="123" t="s">
        <v>2</v>
      </c>
      <c r="AC22" s="123" t="s">
        <v>37</v>
      </c>
      <c r="AD22" s="123" t="s">
        <v>1562</v>
      </c>
      <c r="AE22" s="123" t="s">
        <v>3000</v>
      </c>
      <c r="AF22" s="123" t="s">
        <v>78</v>
      </c>
      <c r="AG22" s="123" t="s">
        <v>92</v>
      </c>
      <c r="AH22" s="123">
        <v>13</v>
      </c>
      <c r="AI22" s="123"/>
      <c r="AJ22" s="124">
        <v>45501</v>
      </c>
      <c r="AK22" s="123"/>
      <c r="AL22" s="123"/>
      <c r="AM22" s="123" t="s">
        <v>2991</v>
      </c>
      <c r="AN22" s="123" t="s">
        <v>2992</v>
      </c>
      <c r="AO22" s="123" t="s">
        <v>2982</v>
      </c>
      <c r="AP22" s="123">
        <v>9</v>
      </c>
      <c r="AQ22" s="123">
        <v>0</v>
      </c>
      <c r="AR22" s="123">
        <v>1</v>
      </c>
      <c r="AS22" s="123">
        <v>1</v>
      </c>
      <c r="AT22" s="123">
        <v>0</v>
      </c>
      <c r="AU22" s="123">
        <v>0</v>
      </c>
    </row>
    <row r="23" spans="1:47">
      <c r="A23" s="124">
        <v>46267</v>
      </c>
      <c r="B23" s="123" t="s">
        <v>75</v>
      </c>
      <c r="C23" s="123" t="s">
        <v>2981</v>
      </c>
      <c r="D23" s="123" t="s">
        <v>663</v>
      </c>
      <c r="E23" s="123">
        <v>205846579</v>
      </c>
      <c r="F23" s="123" t="s">
        <v>2982</v>
      </c>
      <c r="G23" s="123" t="s">
        <v>2983</v>
      </c>
      <c r="H23" s="123" t="s">
        <v>2984</v>
      </c>
      <c r="I23" s="123">
        <v>900234</v>
      </c>
      <c r="J23" s="123" t="s">
        <v>3002</v>
      </c>
      <c r="K23" s="123" t="s">
        <v>664</v>
      </c>
      <c r="L23" s="123" t="s">
        <v>2986</v>
      </c>
      <c r="M23" s="123" t="s">
        <v>89</v>
      </c>
      <c r="N23" s="123" t="s">
        <v>626</v>
      </c>
      <c r="O23" s="123">
        <v>1299</v>
      </c>
      <c r="P23" s="123" t="s">
        <v>64</v>
      </c>
      <c r="Q23" s="123" t="s">
        <v>2987</v>
      </c>
      <c r="R23" s="123" t="s">
        <v>3004</v>
      </c>
      <c r="S23" s="123" t="s">
        <v>39</v>
      </c>
      <c r="T23" s="123">
        <v>99</v>
      </c>
      <c r="U23" s="123" t="s">
        <v>2989</v>
      </c>
      <c r="V23" s="124">
        <v>46267.754861111112</v>
      </c>
      <c r="W23" s="124">
        <v>46267.855555555558</v>
      </c>
      <c r="X23" s="124">
        <v>46267.756944444445</v>
      </c>
      <c r="Y23" s="124">
        <v>46268.173611111109</v>
      </c>
      <c r="Z23" s="123"/>
      <c r="AA23" s="123" t="s">
        <v>56</v>
      </c>
      <c r="AB23" s="123" t="s">
        <v>2</v>
      </c>
      <c r="AC23" s="123" t="s">
        <v>37</v>
      </c>
      <c r="AD23" s="123" t="s">
        <v>1562</v>
      </c>
      <c r="AE23" s="123" t="s">
        <v>3000</v>
      </c>
      <c r="AF23" s="123" t="s">
        <v>88</v>
      </c>
      <c r="AG23" s="123" t="s">
        <v>95</v>
      </c>
      <c r="AH23" s="123">
        <v>13</v>
      </c>
      <c r="AI23" s="123"/>
      <c r="AJ23" s="124">
        <v>45893</v>
      </c>
      <c r="AK23" s="123"/>
      <c r="AL23" s="123"/>
      <c r="AM23" s="123" t="s">
        <v>2991</v>
      </c>
      <c r="AN23" s="123" t="s">
        <v>2992</v>
      </c>
      <c r="AO23" s="123" t="s">
        <v>2982</v>
      </c>
      <c r="AP23" s="123">
        <v>9</v>
      </c>
      <c r="AQ23" s="123">
        <v>0</v>
      </c>
      <c r="AR23" s="123">
        <v>1</v>
      </c>
      <c r="AS23" s="123">
        <v>1</v>
      </c>
      <c r="AT23" s="123">
        <v>0</v>
      </c>
      <c r="AU23" s="123">
        <v>0</v>
      </c>
    </row>
    <row r="24" spans="1:47">
      <c r="A24" s="124">
        <v>46267</v>
      </c>
      <c r="B24" s="123" t="s">
        <v>75</v>
      </c>
      <c r="C24" s="123" t="s">
        <v>2981</v>
      </c>
      <c r="D24" s="123" t="s">
        <v>301</v>
      </c>
      <c r="E24" s="123">
        <v>203965520</v>
      </c>
      <c r="F24" s="123" t="s">
        <v>2982</v>
      </c>
      <c r="G24" s="123" t="s">
        <v>2983</v>
      </c>
      <c r="H24" s="123" t="s">
        <v>2984</v>
      </c>
      <c r="I24" s="123">
        <v>900234</v>
      </c>
      <c r="J24" s="123" t="s">
        <v>3001</v>
      </c>
      <c r="K24" s="123" t="s">
        <v>302</v>
      </c>
      <c r="L24" s="123" t="s">
        <v>2986</v>
      </c>
      <c r="M24" s="123" t="s">
        <v>79</v>
      </c>
      <c r="N24" s="123" t="s">
        <v>223</v>
      </c>
      <c r="O24" s="123">
        <v>1299</v>
      </c>
      <c r="P24" s="123" t="s">
        <v>64</v>
      </c>
      <c r="Q24" s="123" t="s">
        <v>2987</v>
      </c>
      <c r="R24" s="123" t="s">
        <v>3008</v>
      </c>
      <c r="S24" s="123" t="s">
        <v>39</v>
      </c>
      <c r="T24" s="123">
        <v>99</v>
      </c>
      <c r="U24" s="123" t="s">
        <v>2989</v>
      </c>
      <c r="V24" s="124">
        <v>46267.756249999999</v>
      </c>
      <c r="W24" s="124">
        <v>46267.954861111109</v>
      </c>
      <c r="X24" s="124">
        <v>46267.756944444445</v>
      </c>
      <c r="Y24" s="124">
        <v>46268.173611111109</v>
      </c>
      <c r="Z24" s="123"/>
      <c r="AA24" s="123" t="s">
        <v>56</v>
      </c>
      <c r="AB24" s="123" t="s">
        <v>2</v>
      </c>
      <c r="AC24" s="123" t="s">
        <v>35</v>
      </c>
      <c r="AD24" s="123" t="s">
        <v>1558</v>
      </c>
      <c r="AE24" s="123" t="s">
        <v>2995</v>
      </c>
      <c r="AF24" s="123" t="s">
        <v>92</v>
      </c>
      <c r="AG24" s="123" t="s">
        <v>84</v>
      </c>
      <c r="AH24" s="123">
        <v>3</v>
      </c>
      <c r="AI24" s="123"/>
      <c r="AJ24" s="124">
        <v>45543</v>
      </c>
      <c r="AK24" s="123"/>
      <c r="AL24" s="123"/>
      <c r="AM24" s="123" t="s">
        <v>2991</v>
      </c>
      <c r="AN24" s="123" t="s">
        <v>2992</v>
      </c>
      <c r="AO24" s="123" t="s">
        <v>2982</v>
      </c>
      <c r="AP24" s="123">
        <v>9</v>
      </c>
      <c r="AQ24" s="123">
        <v>0</v>
      </c>
      <c r="AR24" s="123">
        <v>1</v>
      </c>
      <c r="AS24" s="123">
        <v>1</v>
      </c>
      <c r="AT24" s="123">
        <v>0</v>
      </c>
      <c r="AU24" s="123">
        <v>0</v>
      </c>
    </row>
    <row r="25" spans="1:47">
      <c r="A25" s="124">
        <v>46267</v>
      </c>
      <c r="B25" s="123" t="s">
        <v>75</v>
      </c>
      <c r="C25" s="123" t="s">
        <v>2981</v>
      </c>
      <c r="D25" s="123" t="s">
        <v>135</v>
      </c>
      <c r="E25" s="123">
        <v>204864416</v>
      </c>
      <c r="F25" s="123" t="s">
        <v>2982</v>
      </c>
      <c r="G25" s="123" t="s">
        <v>2983</v>
      </c>
      <c r="H25" s="123" t="s">
        <v>2984</v>
      </c>
      <c r="I25" s="123">
        <v>900234</v>
      </c>
      <c r="J25" s="123" t="s">
        <v>2985</v>
      </c>
      <c r="K25" s="123" t="s">
        <v>3020</v>
      </c>
      <c r="L25" s="123" t="s">
        <v>2986</v>
      </c>
      <c r="M25" s="123" t="s">
        <v>89</v>
      </c>
      <c r="N25" s="123" t="s">
        <v>2645</v>
      </c>
      <c r="O25" s="123">
        <v>1299</v>
      </c>
      <c r="P25" s="123" t="s">
        <v>64</v>
      </c>
      <c r="Q25" s="123" t="s">
        <v>2987</v>
      </c>
      <c r="R25" s="123" t="s">
        <v>3021</v>
      </c>
      <c r="S25" s="123" t="s">
        <v>32</v>
      </c>
      <c r="T25" s="123">
        <v>99</v>
      </c>
      <c r="U25" s="123" t="s">
        <v>2989</v>
      </c>
      <c r="V25" s="124">
        <v>46267.333333333336</v>
      </c>
      <c r="W25" s="124">
        <v>46267.75</v>
      </c>
      <c r="X25" s="124">
        <v>46267.333333333336</v>
      </c>
      <c r="Y25" s="124">
        <v>46267.75</v>
      </c>
      <c r="Z25" s="123" t="s">
        <v>2997</v>
      </c>
      <c r="AA25" s="123" t="s">
        <v>2998</v>
      </c>
      <c r="AB25" s="123" t="s">
        <v>2</v>
      </c>
      <c r="AC25" s="123" t="s">
        <v>2990</v>
      </c>
      <c r="AD25" s="123" t="s">
        <v>1553</v>
      </c>
      <c r="AE25" s="123" t="s">
        <v>2990</v>
      </c>
      <c r="AF25" s="123" t="s">
        <v>85</v>
      </c>
      <c r="AG25" s="123" t="s">
        <v>88</v>
      </c>
      <c r="AH25" s="123">
        <v>22</v>
      </c>
      <c r="AI25" s="123"/>
      <c r="AJ25" s="124">
        <v>45683</v>
      </c>
      <c r="AK25" s="123"/>
      <c r="AL25" s="123"/>
      <c r="AM25" s="123" t="s">
        <v>2991</v>
      </c>
      <c r="AN25" s="123" t="s">
        <v>2992</v>
      </c>
      <c r="AO25" s="123" t="s">
        <v>2982</v>
      </c>
      <c r="AP25" s="123">
        <v>9</v>
      </c>
      <c r="AQ25" s="123">
        <v>1</v>
      </c>
      <c r="AR25" s="123">
        <v>1</v>
      </c>
      <c r="AS25" s="123">
        <v>0</v>
      </c>
      <c r="AT25" s="123">
        <v>0</v>
      </c>
      <c r="AU25" s="123">
        <v>0</v>
      </c>
    </row>
    <row r="26" spans="1:47">
      <c r="A26" s="124">
        <v>46267</v>
      </c>
      <c r="B26" s="123" t="s">
        <v>75</v>
      </c>
      <c r="C26" s="123" t="s">
        <v>2981</v>
      </c>
      <c r="D26" s="123" t="s">
        <v>819</v>
      </c>
      <c r="E26" s="123">
        <v>205854275</v>
      </c>
      <c r="F26" s="123" t="s">
        <v>2982</v>
      </c>
      <c r="G26" s="123" t="s">
        <v>2983</v>
      </c>
      <c r="H26" s="123" t="s">
        <v>2984</v>
      </c>
      <c r="I26" s="123">
        <v>900234</v>
      </c>
      <c r="J26" s="123" t="s">
        <v>3002</v>
      </c>
      <c r="K26" s="123" t="s">
        <v>820</v>
      </c>
      <c r="L26" s="123" t="s">
        <v>2986</v>
      </c>
      <c r="M26" s="123" t="s">
        <v>79</v>
      </c>
      <c r="N26" s="123" t="s">
        <v>626</v>
      </c>
      <c r="O26" s="123">
        <v>1299</v>
      </c>
      <c r="P26" s="123" t="s">
        <v>64</v>
      </c>
      <c r="Q26" s="123" t="s">
        <v>2987</v>
      </c>
      <c r="R26" s="123" t="s">
        <v>3011</v>
      </c>
      <c r="S26" s="123" t="s">
        <v>39</v>
      </c>
      <c r="T26" s="123">
        <v>99</v>
      </c>
      <c r="U26" s="123" t="s">
        <v>2989</v>
      </c>
      <c r="V26" s="123"/>
      <c r="W26" s="123"/>
      <c r="X26" s="124">
        <v>46267.756944444445</v>
      </c>
      <c r="Y26" s="124">
        <v>46268.173611111109</v>
      </c>
      <c r="Z26" s="123" t="s">
        <v>2997</v>
      </c>
      <c r="AA26" s="123" t="s">
        <v>2998</v>
      </c>
      <c r="AB26" s="123" t="s">
        <v>2999</v>
      </c>
      <c r="AC26" s="123" t="s">
        <v>37</v>
      </c>
      <c r="AD26" s="123" t="s">
        <v>1562</v>
      </c>
      <c r="AE26" s="123" t="s">
        <v>3000</v>
      </c>
      <c r="AF26" s="123" t="s">
        <v>84</v>
      </c>
      <c r="AG26" s="123" t="s">
        <v>85</v>
      </c>
      <c r="AH26" s="123">
        <v>13</v>
      </c>
      <c r="AI26" s="123"/>
      <c r="AJ26" s="124">
        <v>45893</v>
      </c>
      <c r="AK26" s="123"/>
      <c r="AL26" s="123"/>
      <c r="AM26" s="123" t="s">
        <v>2991</v>
      </c>
      <c r="AN26" s="123" t="s">
        <v>2992</v>
      </c>
      <c r="AO26" s="123" t="s">
        <v>2982</v>
      </c>
      <c r="AP26" s="123">
        <v>9</v>
      </c>
      <c r="AQ26" s="123">
        <v>0</v>
      </c>
      <c r="AR26" s="123">
        <v>0</v>
      </c>
      <c r="AS26" s="123">
        <v>0</v>
      </c>
      <c r="AT26" s="123">
        <v>0</v>
      </c>
      <c r="AU26" s="123">
        <v>0</v>
      </c>
    </row>
    <row r="27" spans="1:47">
      <c r="A27" s="124">
        <v>46267</v>
      </c>
      <c r="B27" s="123" t="s">
        <v>75</v>
      </c>
      <c r="C27" s="123" t="s">
        <v>2981</v>
      </c>
      <c r="D27" s="123" t="s">
        <v>2855</v>
      </c>
      <c r="E27" s="123">
        <v>205854276</v>
      </c>
      <c r="F27" s="123" t="s">
        <v>2982</v>
      </c>
      <c r="G27" s="123" t="s">
        <v>2983</v>
      </c>
      <c r="H27" s="123" t="s">
        <v>3022</v>
      </c>
      <c r="I27" s="123">
        <v>900234</v>
      </c>
      <c r="J27" s="123" t="s">
        <v>3002</v>
      </c>
      <c r="K27" s="123" t="s">
        <v>2894</v>
      </c>
      <c r="L27" s="123" t="s">
        <v>2986</v>
      </c>
      <c r="M27" s="123" t="s">
        <v>89</v>
      </c>
      <c r="N27" s="123" t="s">
        <v>626</v>
      </c>
      <c r="O27" s="123">
        <v>1299</v>
      </c>
      <c r="P27" s="123" t="s">
        <v>64</v>
      </c>
      <c r="Q27" s="123" t="s">
        <v>2987</v>
      </c>
      <c r="R27" s="123" t="s">
        <v>3011</v>
      </c>
      <c r="S27" s="123" t="s">
        <v>39</v>
      </c>
      <c r="T27" s="123">
        <v>99</v>
      </c>
      <c r="U27" s="123" t="s">
        <v>2989</v>
      </c>
      <c r="V27" s="123"/>
      <c r="W27" s="123"/>
      <c r="X27" s="124">
        <v>46267.756944444445</v>
      </c>
      <c r="Y27" s="124">
        <v>46268.090277777781</v>
      </c>
      <c r="Z27" s="123" t="s">
        <v>2997</v>
      </c>
      <c r="AA27" s="123" t="s">
        <v>2998</v>
      </c>
      <c r="AB27" s="123" t="s">
        <v>2999</v>
      </c>
      <c r="AC27" s="123" t="s">
        <v>37</v>
      </c>
      <c r="AD27" s="123" t="s">
        <v>1562</v>
      </c>
      <c r="AE27" s="123" t="s">
        <v>3000</v>
      </c>
      <c r="AF27" s="123" t="s">
        <v>84</v>
      </c>
      <c r="AG27" s="123" t="s">
        <v>85</v>
      </c>
      <c r="AH27" s="123">
        <v>13</v>
      </c>
      <c r="AI27" s="123"/>
      <c r="AJ27" s="124">
        <v>46251</v>
      </c>
      <c r="AK27" s="123"/>
      <c r="AL27" s="123"/>
      <c r="AM27" s="123" t="s">
        <v>2991</v>
      </c>
      <c r="AN27" s="123" t="s">
        <v>2992</v>
      </c>
      <c r="AO27" s="123" t="s">
        <v>2982</v>
      </c>
      <c r="AP27" s="123">
        <v>7</v>
      </c>
      <c r="AQ27" s="123">
        <v>0</v>
      </c>
      <c r="AR27" s="123">
        <v>0</v>
      </c>
      <c r="AS27" s="123">
        <v>0</v>
      </c>
      <c r="AT27" s="123">
        <v>0</v>
      </c>
      <c r="AU27" s="123">
        <v>0</v>
      </c>
    </row>
    <row r="28" spans="1:47">
      <c r="A28" s="124">
        <v>46267</v>
      </c>
      <c r="B28" s="123" t="s">
        <v>75</v>
      </c>
      <c r="C28" s="123" t="s">
        <v>2981</v>
      </c>
      <c r="D28" s="123" t="s">
        <v>2575</v>
      </c>
      <c r="E28" s="123">
        <v>206513281</v>
      </c>
      <c r="F28" s="123" t="s">
        <v>2982</v>
      </c>
      <c r="G28" s="123" t="s">
        <v>2983</v>
      </c>
      <c r="H28" s="123" t="s">
        <v>2984</v>
      </c>
      <c r="I28" s="123">
        <v>900234</v>
      </c>
      <c r="J28" s="123" t="s">
        <v>2985</v>
      </c>
      <c r="K28" s="123" t="s">
        <v>3023</v>
      </c>
      <c r="L28" s="123" t="s">
        <v>2986</v>
      </c>
      <c r="M28" s="123" t="s">
        <v>89</v>
      </c>
      <c r="N28" s="123" t="s">
        <v>230</v>
      </c>
      <c r="O28" s="123">
        <v>1299</v>
      </c>
      <c r="P28" s="123" t="s">
        <v>64</v>
      </c>
      <c r="Q28" s="123" t="s">
        <v>2987</v>
      </c>
      <c r="R28" s="123" t="s">
        <v>2996</v>
      </c>
      <c r="S28" s="123" t="s">
        <v>32</v>
      </c>
      <c r="T28" s="123">
        <v>99</v>
      </c>
      <c r="U28" s="123" t="s">
        <v>2989</v>
      </c>
      <c r="V28" s="123"/>
      <c r="W28" s="123"/>
      <c r="X28" s="124">
        <v>46267.333333333336</v>
      </c>
      <c r="Y28" s="124">
        <v>46267.75</v>
      </c>
      <c r="Z28" s="123" t="s">
        <v>2997</v>
      </c>
      <c r="AA28" s="123" t="s">
        <v>2998</v>
      </c>
      <c r="AB28" s="123" t="s">
        <v>2999</v>
      </c>
      <c r="AC28" s="123" t="s">
        <v>35</v>
      </c>
      <c r="AD28" s="123" t="s">
        <v>1558</v>
      </c>
      <c r="AE28" s="123" t="s">
        <v>2995</v>
      </c>
      <c r="AF28" s="123" t="s">
        <v>84</v>
      </c>
      <c r="AG28" s="123" t="s">
        <v>85</v>
      </c>
      <c r="AH28" s="123">
        <v>3</v>
      </c>
      <c r="AI28" s="123"/>
      <c r="AJ28" s="124">
        <v>45970</v>
      </c>
      <c r="AK28" s="123"/>
      <c r="AL28" s="123"/>
      <c r="AM28" s="123" t="s">
        <v>2991</v>
      </c>
      <c r="AN28" s="123" t="s">
        <v>2992</v>
      </c>
      <c r="AO28" s="123" t="s">
        <v>2982</v>
      </c>
      <c r="AP28" s="123">
        <v>9</v>
      </c>
      <c r="AQ28" s="123">
        <v>0</v>
      </c>
      <c r="AR28" s="123">
        <v>0</v>
      </c>
      <c r="AS28" s="123">
        <v>0</v>
      </c>
      <c r="AT28" s="123">
        <v>0</v>
      </c>
      <c r="AU28" s="123">
        <v>0</v>
      </c>
    </row>
    <row r="29" spans="1:47">
      <c r="A29" s="124">
        <v>46267</v>
      </c>
      <c r="B29" s="123" t="s">
        <v>75</v>
      </c>
      <c r="C29" s="123" t="s">
        <v>2981</v>
      </c>
      <c r="D29" s="123" t="s">
        <v>1130</v>
      </c>
      <c r="E29" s="123">
        <v>204137711</v>
      </c>
      <c r="F29" s="123" t="s">
        <v>2982</v>
      </c>
      <c r="G29" s="123" t="s">
        <v>2983</v>
      </c>
      <c r="H29" s="123" t="s">
        <v>2984</v>
      </c>
      <c r="I29" s="123">
        <v>900234</v>
      </c>
      <c r="J29" s="123" t="s">
        <v>87</v>
      </c>
      <c r="K29" s="123" t="s">
        <v>1131</v>
      </c>
      <c r="L29" s="123" t="s">
        <v>2986</v>
      </c>
      <c r="M29" s="123" t="s">
        <v>86</v>
      </c>
      <c r="N29" s="123" t="s">
        <v>622</v>
      </c>
      <c r="O29" s="123">
        <v>1299</v>
      </c>
      <c r="P29" s="123" t="s">
        <v>64</v>
      </c>
      <c r="Q29" s="123" t="s">
        <v>2987</v>
      </c>
      <c r="R29" s="123" t="s">
        <v>3004</v>
      </c>
      <c r="S29" s="123" t="s">
        <v>39</v>
      </c>
      <c r="T29" s="123">
        <v>99</v>
      </c>
      <c r="U29" s="123" t="s">
        <v>2989</v>
      </c>
      <c r="V29" s="124">
        <v>46267.756249999999</v>
      </c>
      <c r="W29" s="124">
        <v>46267.857638888891</v>
      </c>
      <c r="X29" s="124">
        <v>46267.756944444445</v>
      </c>
      <c r="Y29" s="124">
        <v>46268.173611111109</v>
      </c>
      <c r="Z29" s="123"/>
      <c r="AA29" s="123" t="s">
        <v>56</v>
      </c>
      <c r="AB29" s="123" t="s">
        <v>2</v>
      </c>
      <c r="AC29" s="123" t="s">
        <v>37</v>
      </c>
      <c r="AD29" s="123" t="s">
        <v>1562</v>
      </c>
      <c r="AE29" s="123" t="s">
        <v>3000</v>
      </c>
      <c r="AF29" s="123" t="s">
        <v>88</v>
      </c>
      <c r="AG29" s="123" t="s">
        <v>95</v>
      </c>
      <c r="AH29" s="123">
        <v>13</v>
      </c>
      <c r="AI29" s="123"/>
      <c r="AJ29" s="124">
        <v>45564</v>
      </c>
      <c r="AK29" s="123"/>
      <c r="AL29" s="123"/>
      <c r="AM29" s="123" t="s">
        <v>2991</v>
      </c>
      <c r="AN29" s="123" t="s">
        <v>2992</v>
      </c>
      <c r="AO29" s="123" t="s">
        <v>2982</v>
      </c>
      <c r="AP29" s="123">
        <v>9</v>
      </c>
      <c r="AQ29" s="123">
        <v>0</v>
      </c>
      <c r="AR29" s="123">
        <v>1</v>
      </c>
      <c r="AS29" s="123">
        <v>1</v>
      </c>
      <c r="AT29" s="123">
        <v>0</v>
      </c>
      <c r="AU29" s="123">
        <v>0</v>
      </c>
    </row>
    <row r="30" spans="1:47">
      <c r="A30" s="124">
        <v>46267</v>
      </c>
      <c r="B30" s="123" t="s">
        <v>75</v>
      </c>
      <c r="C30" s="123" t="s">
        <v>2981</v>
      </c>
      <c r="D30" s="123" t="s">
        <v>1266</v>
      </c>
      <c r="E30" s="123">
        <v>203512964</v>
      </c>
      <c r="F30" s="123" t="s">
        <v>2982</v>
      </c>
      <c r="G30" s="123" t="s">
        <v>2983</v>
      </c>
      <c r="H30" s="123" t="s">
        <v>2984</v>
      </c>
      <c r="I30" s="123">
        <v>900234</v>
      </c>
      <c r="J30" s="123" t="s">
        <v>3001</v>
      </c>
      <c r="K30" s="123" t="s">
        <v>1267</v>
      </c>
      <c r="L30" s="123" t="s">
        <v>2986</v>
      </c>
      <c r="M30" s="123" t="s">
        <v>79</v>
      </c>
      <c r="N30" s="123" t="s">
        <v>1055</v>
      </c>
      <c r="O30" s="123">
        <v>1299</v>
      </c>
      <c r="P30" s="123" t="s">
        <v>64</v>
      </c>
      <c r="Q30" s="123" t="s">
        <v>2987</v>
      </c>
      <c r="R30" s="123" t="s">
        <v>3024</v>
      </c>
      <c r="S30" s="123" t="s">
        <v>39</v>
      </c>
      <c r="T30" s="123">
        <v>99</v>
      </c>
      <c r="U30" s="123" t="s">
        <v>2989</v>
      </c>
      <c r="V30" s="124">
        <v>46267.756249999999</v>
      </c>
      <c r="W30" s="124">
        <v>46267.857638888891</v>
      </c>
      <c r="X30" s="124">
        <v>46267.756944444445</v>
      </c>
      <c r="Y30" s="124">
        <v>46268.173611111109</v>
      </c>
      <c r="Z30" s="123"/>
      <c r="AA30" s="123" t="s">
        <v>56</v>
      </c>
      <c r="AB30" s="123" t="s">
        <v>2</v>
      </c>
      <c r="AC30" s="123" t="s">
        <v>37</v>
      </c>
      <c r="AD30" s="123" t="s">
        <v>1562</v>
      </c>
      <c r="AE30" s="123" t="s">
        <v>3000</v>
      </c>
      <c r="AF30" s="123" t="s">
        <v>95</v>
      </c>
      <c r="AG30" s="123" t="s">
        <v>77</v>
      </c>
      <c r="AH30" s="123">
        <v>13</v>
      </c>
      <c r="AI30" s="123"/>
      <c r="AJ30" s="124">
        <v>45462</v>
      </c>
      <c r="AK30" s="123"/>
      <c r="AL30" s="123"/>
      <c r="AM30" s="123" t="s">
        <v>2991</v>
      </c>
      <c r="AN30" s="123" t="s">
        <v>2992</v>
      </c>
      <c r="AO30" s="123" t="s">
        <v>2982</v>
      </c>
      <c r="AP30" s="123">
        <v>9</v>
      </c>
      <c r="AQ30" s="123">
        <v>0</v>
      </c>
      <c r="AR30" s="123">
        <v>1</v>
      </c>
      <c r="AS30" s="123">
        <v>1</v>
      </c>
      <c r="AT30" s="123">
        <v>0</v>
      </c>
      <c r="AU30" s="123">
        <v>0</v>
      </c>
    </row>
    <row r="31" spans="1:47">
      <c r="A31" s="124">
        <v>46267</v>
      </c>
      <c r="B31" s="123" t="s">
        <v>75</v>
      </c>
      <c r="C31" s="123" t="s">
        <v>2981</v>
      </c>
      <c r="D31" s="123" t="s">
        <v>2495</v>
      </c>
      <c r="E31" s="123">
        <v>205236908</v>
      </c>
      <c r="F31" s="123" t="s">
        <v>2982</v>
      </c>
      <c r="G31" s="123" t="s">
        <v>2983</v>
      </c>
      <c r="H31" s="123" t="s">
        <v>2984</v>
      </c>
      <c r="I31" s="123">
        <v>900234</v>
      </c>
      <c r="J31" s="123" t="s">
        <v>2985</v>
      </c>
      <c r="K31" s="123" t="s">
        <v>2496</v>
      </c>
      <c r="L31" s="123" t="s">
        <v>2986</v>
      </c>
      <c r="M31" s="123" t="s">
        <v>86</v>
      </c>
      <c r="N31" s="123" t="s">
        <v>223</v>
      </c>
      <c r="O31" s="123">
        <v>1299</v>
      </c>
      <c r="P31" s="123" t="s">
        <v>64</v>
      </c>
      <c r="Q31" s="123" t="s">
        <v>2987</v>
      </c>
      <c r="R31" s="123" t="s">
        <v>3021</v>
      </c>
      <c r="S31" s="123" t="s">
        <v>32</v>
      </c>
      <c r="T31" s="123">
        <v>99</v>
      </c>
      <c r="U31" s="123" t="s">
        <v>2989</v>
      </c>
      <c r="V31" s="123"/>
      <c r="W31" s="123"/>
      <c r="X31" s="124">
        <v>46267.333333333336</v>
      </c>
      <c r="Y31" s="124">
        <v>46267.75</v>
      </c>
      <c r="Z31" s="123" t="s">
        <v>2997</v>
      </c>
      <c r="AA31" s="123" t="s">
        <v>2998</v>
      </c>
      <c r="AB31" s="123" t="s">
        <v>2999</v>
      </c>
      <c r="AC31" s="123" t="s">
        <v>35</v>
      </c>
      <c r="AD31" s="123" t="s">
        <v>1559</v>
      </c>
      <c r="AE31" s="123" t="s">
        <v>3015</v>
      </c>
      <c r="AF31" s="123" t="s">
        <v>85</v>
      </c>
      <c r="AG31" s="123" t="s">
        <v>88</v>
      </c>
      <c r="AH31" s="123">
        <v>2</v>
      </c>
      <c r="AI31" s="123"/>
      <c r="AJ31" s="124">
        <v>45830</v>
      </c>
      <c r="AK31" s="123"/>
      <c r="AL31" s="123"/>
      <c r="AM31" s="123" t="s">
        <v>2991</v>
      </c>
      <c r="AN31" s="123" t="s">
        <v>2992</v>
      </c>
      <c r="AO31" s="123" t="s">
        <v>2982</v>
      </c>
      <c r="AP31" s="123">
        <v>9</v>
      </c>
      <c r="AQ31" s="123">
        <v>0</v>
      </c>
      <c r="AR31" s="123">
        <v>0</v>
      </c>
      <c r="AS31" s="123">
        <v>0</v>
      </c>
      <c r="AT31" s="123">
        <v>0</v>
      </c>
      <c r="AU31" s="123">
        <v>0</v>
      </c>
    </row>
    <row r="32" spans="1:47">
      <c r="A32" s="124">
        <v>46267</v>
      </c>
      <c r="B32" s="123" t="s">
        <v>75</v>
      </c>
      <c r="C32" s="123" t="s">
        <v>2981</v>
      </c>
      <c r="D32" s="123" t="s">
        <v>1154</v>
      </c>
      <c r="E32" s="123">
        <v>206129616</v>
      </c>
      <c r="F32" s="123" t="s">
        <v>2982</v>
      </c>
      <c r="G32" s="123" t="s">
        <v>2983</v>
      </c>
      <c r="H32" s="123" t="s">
        <v>2984</v>
      </c>
      <c r="I32" s="123">
        <v>900234</v>
      </c>
      <c r="J32" s="123" t="s">
        <v>3001</v>
      </c>
      <c r="K32" s="123" t="s">
        <v>1155</v>
      </c>
      <c r="L32" s="123" t="s">
        <v>2986</v>
      </c>
      <c r="M32" s="123" t="s">
        <v>79</v>
      </c>
      <c r="N32" s="123" t="s">
        <v>2773</v>
      </c>
      <c r="O32" s="123">
        <v>1299</v>
      </c>
      <c r="P32" s="123" t="s">
        <v>64</v>
      </c>
      <c r="Q32" s="123" t="s">
        <v>2987</v>
      </c>
      <c r="R32" s="123" t="s">
        <v>2996</v>
      </c>
      <c r="S32" s="123" t="s">
        <v>32</v>
      </c>
      <c r="T32" s="123">
        <v>99</v>
      </c>
      <c r="U32" s="123" t="s">
        <v>2989</v>
      </c>
      <c r="V32" s="123"/>
      <c r="W32" s="123"/>
      <c r="X32" s="124">
        <v>46267.333333333336</v>
      </c>
      <c r="Y32" s="124">
        <v>46267.75</v>
      </c>
      <c r="Z32" s="123" t="s">
        <v>2997</v>
      </c>
      <c r="AA32" s="123" t="s">
        <v>2998</v>
      </c>
      <c r="AB32" s="123" t="s">
        <v>2999</v>
      </c>
      <c r="AC32" s="123" t="s">
        <v>37</v>
      </c>
      <c r="AD32" s="123" t="s">
        <v>1562</v>
      </c>
      <c r="AE32" s="123" t="s">
        <v>3000</v>
      </c>
      <c r="AF32" s="123" t="s">
        <v>84</v>
      </c>
      <c r="AG32" s="123" t="s">
        <v>85</v>
      </c>
      <c r="AH32" s="123">
        <v>13</v>
      </c>
      <c r="AI32" s="123"/>
      <c r="AJ32" s="124">
        <v>45928</v>
      </c>
      <c r="AK32" s="123"/>
      <c r="AL32" s="123"/>
      <c r="AM32" s="123" t="s">
        <v>2991</v>
      </c>
      <c r="AN32" s="123" t="s">
        <v>2992</v>
      </c>
      <c r="AO32" s="123" t="s">
        <v>2982</v>
      </c>
      <c r="AP32" s="123">
        <v>9</v>
      </c>
      <c r="AQ32" s="123">
        <v>0</v>
      </c>
      <c r="AR32" s="123">
        <v>0</v>
      </c>
      <c r="AS32" s="123">
        <v>0</v>
      </c>
      <c r="AT32" s="123">
        <v>0</v>
      </c>
      <c r="AU32" s="123">
        <v>0</v>
      </c>
    </row>
    <row r="33" spans="1:47">
      <c r="A33" s="124">
        <v>46267</v>
      </c>
      <c r="B33" s="123" t="s">
        <v>75</v>
      </c>
      <c r="C33" s="123" t="s">
        <v>2981</v>
      </c>
      <c r="D33" s="123" t="s">
        <v>292</v>
      </c>
      <c r="E33" s="123">
        <v>203965524</v>
      </c>
      <c r="F33" s="123" t="s">
        <v>2982</v>
      </c>
      <c r="G33" s="123" t="s">
        <v>2983</v>
      </c>
      <c r="H33" s="123" t="s">
        <v>2984</v>
      </c>
      <c r="I33" s="123">
        <v>900234</v>
      </c>
      <c r="J33" s="123" t="s">
        <v>3001</v>
      </c>
      <c r="K33" s="123" t="s">
        <v>293</v>
      </c>
      <c r="L33" s="123" t="s">
        <v>2986</v>
      </c>
      <c r="M33" s="123" t="s">
        <v>79</v>
      </c>
      <c r="N33" s="123" t="s">
        <v>3013</v>
      </c>
      <c r="O33" s="123">
        <v>1299</v>
      </c>
      <c r="P33" s="123" t="s">
        <v>64</v>
      </c>
      <c r="Q33" s="123" t="s">
        <v>2987</v>
      </c>
      <c r="R33" s="123" t="s">
        <v>2994</v>
      </c>
      <c r="S33" s="123" t="s">
        <v>32</v>
      </c>
      <c r="T33" s="123">
        <v>99</v>
      </c>
      <c r="U33" s="123" t="s">
        <v>2989</v>
      </c>
      <c r="V33" s="124">
        <v>46267.332638888889</v>
      </c>
      <c r="W33" s="124">
        <v>46267.754166666666</v>
      </c>
      <c r="X33" s="124">
        <v>46267.333333333336</v>
      </c>
      <c r="Y33" s="124">
        <v>46267.75</v>
      </c>
      <c r="Z33" s="123"/>
      <c r="AA33" s="123" t="s">
        <v>56</v>
      </c>
      <c r="AB33" s="123" t="s">
        <v>2</v>
      </c>
      <c r="AC33" s="123" t="s">
        <v>35</v>
      </c>
      <c r="AD33" s="123" t="s">
        <v>1558</v>
      </c>
      <c r="AE33" s="123" t="s">
        <v>2995</v>
      </c>
      <c r="AF33" s="123" t="s">
        <v>95</v>
      </c>
      <c r="AG33" s="123" t="s">
        <v>77</v>
      </c>
      <c r="AH33" s="123">
        <v>3</v>
      </c>
      <c r="AI33" s="123"/>
      <c r="AJ33" s="124">
        <v>45543</v>
      </c>
      <c r="AK33" s="123"/>
      <c r="AL33" s="123"/>
      <c r="AM33" s="123" t="s">
        <v>2991</v>
      </c>
      <c r="AN33" s="123" t="s">
        <v>2992</v>
      </c>
      <c r="AO33" s="123" t="s">
        <v>2982</v>
      </c>
      <c r="AP33" s="123">
        <v>9</v>
      </c>
      <c r="AQ33" s="123">
        <v>0</v>
      </c>
      <c r="AR33" s="123">
        <v>1</v>
      </c>
      <c r="AS33" s="123">
        <v>1</v>
      </c>
      <c r="AT33" s="123">
        <v>0</v>
      </c>
      <c r="AU33" s="123">
        <v>0</v>
      </c>
    </row>
    <row r="34" spans="1:47">
      <c r="A34" s="124">
        <v>46267</v>
      </c>
      <c r="B34" s="123" t="s">
        <v>75</v>
      </c>
      <c r="C34" s="123" t="s">
        <v>2981</v>
      </c>
      <c r="D34" s="123" t="s">
        <v>1287</v>
      </c>
      <c r="E34" s="123">
        <v>206073368</v>
      </c>
      <c r="F34" s="123" t="s">
        <v>2982</v>
      </c>
      <c r="G34" s="123" t="s">
        <v>2983</v>
      </c>
      <c r="H34" s="123" t="s">
        <v>2984</v>
      </c>
      <c r="I34" s="123">
        <v>900234</v>
      </c>
      <c r="J34" s="123" t="s">
        <v>3001</v>
      </c>
      <c r="K34" s="123" t="s">
        <v>1288</v>
      </c>
      <c r="L34" s="123" t="s">
        <v>2986</v>
      </c>
      <c r="M34" s="123" t="s">
        <v>79</v>
      </c>
      <c r="N34" s="123" t="s">
        <v>2773</v>
      </c>
      <c r="O34" s="123">
        <v>1299</v>
      </c>
      <c r="P34" s="123" t="s">
        <v>64</v>
      </c>
      <c r="Q34" s="123" t="s">
        <v>2987</v>
      </c>
      <c r="R34" s="123" t="s">
        <v>3005</v>
      </c>
      <c r="S34" s="123" t="s">
        <v>39</v>
      </c>
      <c r="T34" s="123">
        <v>99</v>
      </c>
      <c r="U34" s="123" t="s">
        <v>2989</v>
      </c>
      <c r="V34" s="123"/>
      <c r="W34" s="123"/>
      <c r="X34" s="124">
        <v>46267.756944444445</v>
      </c>
      <c r="Y34" s="124">
        <v>46268.173611111109</v>
      </c>
      <c r="Z34" s="123" t="s">
        <v>2997</v>
      </c>
      <c r="AA34" s="123" t="s">
        <v>2998</v>
      </c>
      <c r="AB34" s="123" t="s">
        <v>2999</v>
      </c>
      <c r="AC34" s="123" t="s">
        <v>37</v>
      </c>
      <c r="AD34" s="123" t="s">
        <v>1562</v>
      </c>
      <c r="AE34" s="123" t="s">
        <v>3000</v>
      </c>
      <c r="AF34" s="123" t="s">
        <v>85</v>
      </c>
      <c r="AG34" s="123" t="s">
        <v>88</v>
      </c>
      <c r="AH34" s="123">
        <v>13</v>
      </c>
      <c r="AI34" s="123"/>
      <c r="AJ34" s="124">
        <v>45921</v>
      </c>
      <c r="AK34" s="123"/>
      <c r="AL34" s="123"/>
      <c r="AM34" s="123" t="s">
        <v>2991</v>
      </c>
      <c r="AN34" s="123" t="s">
        <v>2992</v>
      </c>
      <c r="AO34" s="123" t="s">
        <v>2982</v>
      </c>
      <c r="AP34" s="123">
        <v>9</v>
      </c>
      <c r="AQ34" s="123">
        <v>0</v>
      </c>
      <c r="AR34" s="123">
        <v>0</v>
      </c>
      <c r="AS34" s="123">
        <v>0</v>
      </c>
      <c r="AT34" s="123">
        <v>0</v>
      </c>
      <c r="AU34" s="123">
        <v>0</v>
      </c>
    </row>
    <row r="35" spans="1:47">
      <c r="A35" s="124">
        <v>46267</v>
      </c>
      <c r="B35" s="123" t="s">
        <v>75</v>
      </c>
      <c r="C35" s="123" t="s">
        <v>2981</v>
      </c>
      <c r="D35" s="123" t="s">
        <v>1088</v>
      </c>
      <c r="E35" s="123">
        <v>203993303</v>
      </c>
      <c r="F35" s="123" t="s">
        <v>2982</v>
      </c>
      <c r="G35" s="123" t="s">
        <v>2983</v>
      </c>
      <c r="H35" s="123" t="s">
        <v>2984</v>
      </c>
      <c r="I35" s="123">
        <v>900234</v>
      </c>
      <c r="J35" s="123" t="s">
        <v>3001</v>
      </c>
      <c r="K35" s="123" t="s">
        <v>3025</v>
      </c>
      <c r="L35" s="123" t="s">
        <v>2986</v>
      </c>
      <c r="M35" s="123" t="s">
        <v>79</v>
      </c>
      <c r="N35" s="123" t="s">
        <v>622</v>
      </c>
      <c r="O35" s="123">
        <v>1299</v>
      </c>
      <c r="P35" s="123" t="s">
        <v>64</v>
      </c>
      <c r="Q35" s="123" t="s">
        <v>2987</v>
      </c>
      <c r="R35" s="123" t="s">
        <v>3003</v>
      </c>
      <c r="S35" s="123" t="s">
        <v>39</v>
      </c>
      <c r="T35" s="123">
        <v>99</v>
      </c>
      <c r="U35" s="123" t="s">
        <v>2989</v>
      </c>
      <c r="V35" s="124">
        <v>46267.755555555559</v>
      </c>
      <c r="W35" s="124">
        <v>46267.854166666664</v>
      </c>
      <c r="X35" s="124">
        <v>46267.756944444445</v>
      </c>
      <c r="Y35" s="124">
        <v>46268.173611111109</v>
      </c>
      <c r="Z35" s="123"/>
      <c r="AA35" s="123" t="s">
        <v>56</v>
      </c>
      <c r="AB35" s="123" t="s">
        <v>2</v>
      </c>
      <c r="AC35" s="123" t="s">
        <v>37</v>
      </c>
      <c r="AD35" s="123" t="s">
        <v>1562</v>
      </c>
      <c r="AE35" s="123" t="s">
        <v>3000</v>
      </c>
      <c r="AF35" s="123" t="s">
        <v>78</v>
      </c>
      <c r="AG35" s="123" t="s">
        <v>92</v>
      </c>
      <c r="AH35" s="123">
        <v>13</v>
      </c>
      <c r="AI35" s="123"/>
      <c r="AJ35" s="124">
        <v>45546</v>
      </c>
      <c r="AK35" s="123"/>
      <c r="AL35" s="123"/>
      <c r="AM35" s="123" t="s">
        <v>2991</v>
      </c>
      <c r="AN35" s="123" t="s">
        <v>2992</v>
      </c>
      <c r="AO35" s="123" t="s">
        <v>2982</v>
      </c>
      <c r="AP35" s="123">
        <v>9</v>
      </c>
      <c r="AQ35" s="123">
        <v>0</v>
      </c>
      <c r="AR35" s="123">
        <v>1</v>
      </c>
      <c r="AS35" s="123">
        <v>1</v>
      </c>
      <c r="AT35" s="123">
        <v>0</v>
      </c>
      <c r="AU35" s="123">
        <v>0</v>
      </c>
    </row>
    <row r="36" spans="1:47">
      <c r="A36" s="124">
        <v>46267</v>
      </c>
      <c r="B36" s="123" t="s">
        <v>75</v>
      </c>
      <c r="C36" s="123" t="s">
        <v>2981</v>
      </c>
      <c r="D36" s="123" t="s">
        <v>2684</v>
      </c>
      <c r="E36" s="123">
        <v>205848051</v>
      </c>
      <c r="F36" s="123" t="s">
        <v>2982</v>
      </c>
      <c r="G36" s="123" t="s">
        <v>2983</v>
      </c>
      <c r="H36" s="123" t="s">
        <v>2984</v>
      </c>
      <c r="I36" s="123">
        <v>900234</v>
      </c>
      <c r="J36" s="123" t="s">
        <v>3002</v>
      </c>
      <c r="K36" s="123" t="s">
        <v>2685</v>
      </c>
      <c r="L36" s="123" t="s">
        <v>2986</v>
      </c>
      <c r="M36" s="123" t="s">
        <v>89</v>
      </c>
      <c r="N36" s="123" t="s">
        <v>2772</v>
      </c>
      <c r="O36" s="123">
        <v>1299</v>
      </c>
      <c r="P36" s="123" t="s">
        <v>64</v>
      </c>
      <c r="Q36" s="123" t="s">
        <v>2987</v>
      </c>
      <c r="R36" s="123" t="s">
        <v>3008</v>
      </c>
      <c r="S36" s="123" t="s">
        <v>39</v>
      </c>
      <c r="T36" s="123">
        <v>99</v>
      </c>
      <c r="U36" s="123" t="s">
        <v>2989</v>
      </c>
      <c r="V36" s="124">
        <v>46267.754166666666</v>
      </c>
      <c r="W36" s="124">
        <v>46267.856249999997</v>
      </c>
      <c r="X36" s="124">
        <v>46267.756944444445</v>
      </c>
      <c r="Y36" s="124">
        <v>46268.173611111109</v>
      </c>
      <c r="Z36" s="123"/>
      <c r="AA36" s="123" t="s">
        <v>56</v>
      </c>
      <c r="AB36" s="123" t="s">
        <v>2</v>
      </c>
      <c r="AC36" s="123" t="s">
        <v>37</v>
      </c>
      <c r="AD36" s="123" t="s">
        <v>1562</v>
      </c>
      <c r="AE36" s="123" t="s">
        <v>3000</v>
      </c>
      <c r="AF36" s="123" t="s">
        <v>92</v>
      </c>
      <c r="AG36" s="123" t="s">
        <v>84</v>
      </c>
      <c r="AH36" s="123">
        <v>13</v>
      </c>
      <c r="AI36" s="123"/>
      <c r="AJ36" s="124">
        <v>45893</v>
      </c>
      <c r="AK36" s="123"/>
      <c r="AL36" s="123"/>
      <c r="AM36" s="123" t="s">
        <v>2991</v>
      </c>
      <c r="AN36" s="123" t="s">
        <v>2992</v>
      </c>
      <c r="AO36" s="123" t="s">
        <v>2982</v>
      </c>
      <c r="AP36" s="123">
        <v>9</v>
      </c>
      <c r="AQ36" s="123">
        <v>0</v>
      </c>
      <c r="AR36" s="123">
        <v>1</v>
      </c>
      <c r="AS36" s="123">
        <v>1</v>
      </c>
      <c r="AT36" s="123">
        <v>0</v>
      </c>
      <c r="AU36" s="123">
        <v>0</v>
      </c>
    </row>
    <row r="37" spans="1:47">
      <c r="A37" s="124">
        <v>46267</v>
      </c>
      <c r="B37" s="123" t="s">
        <v>75</v>
      </c>
      <c r="C37" s="123" t="s">
        <v>2981</v>
      </c>
      <c r="D37" s="123" t="s">
        <v>2208</v>
      </c>
      <c r="E37" s="123">
        <v>203800602</v>
      </c>
      <c r="F37" s="123" t="s">
        <v>2982</v>
      </c>
      <c r="G37" s="123" t="s">
        <v>2983</v>
      </c>
      <c r="H37" s="123" t="s">
        <v>2984</v>
      </c>
      <c r="I37" s="123">
        <v>900234</v>
      </c>
      <c r="J37" s="123" t="s">
        <v>2985</v>
      </c>
      <c r="K37" s="123" t="s">
        <v>3026</v>
      </c>
      <c r="L37" s="123" t="s">
        <v>2986</v>
      </c>
      <c r="M37" s="123" t="s">
        <v>89</v>
      </c>
      <c r="N37" s="123" t="s">
        <v>2645</v>
      </c>
      <c r="O37" s="123">
        <v>1299</v>
      </c>
      <c r="P37" s="123" t="s">
        <v>64</v>
      </c>
      <c r="Q37" s="123" t="s">
        <v>2987</v>
      </c>
      <c r="R37" s="123" t="s">
        <v>3008</v>
      </c>
      <c r="S37" s="123" t="s">
        <v>39</v>
      </c>
      <c r="T37" s="123">
        <v>99</v>
      </c>
      <c r="U37" s="123" t="s">
        <v>2989</v>
      </c>
      <c r="V37" s="124">
        <v>46267.756944444445</v>
      </c>
      <c r="W37" s="124">
        <v>46267.958333333336</v>
      </c>
      <c r="X37" s="124">
        <v>46267.756944444445</v>
      </c>
      <c r="Y37" s="124">
        <v>46268.173611111109</v>
      </c>
      <c r="Z37" s="123"/>
      <c r="AA37" s="123" t="s">
        <v>56</v>
      </c>
      <c r="AB37" s="123" t="s">
        <v>2</v>
      </c>
      <c r="AC37" s="123" t="s">
        <v>2990</v>
      </c>
      <c r="AD37" s="123" t="s">
        <v>1553</v>
      </c>
      <c r="AE37" s="123" t="s">
        <v>2990</v>
      </c>
      <c r="AF37" s="123" t="s">
        <v>92</v>
      </c>
      <c r="AG37" s="123" t="s">
        <v>84</v>
      </c>
      <c r="AH37" s="123">
        <v>22</v>
      </c>
      <c r="AI37" s="123"/>
      <c r="AJ37" s="124">
        <v>45515</v>
      </c>
      <c r="AK37" s="123"/>
      <c r="AL37" s="123"/>
      <c r="AM37" s="123" t="s">
        <v>2991</v>
      </c>
      <c r="AN37" s="123" t="s">
        <v>2992</v>
      </c>
      <c r="AO37" s="123" t="s">
        <v>2982</v>
      </c>
      <c r="AP37" s="123">
        <v>9</v>
      </c>
      <c r="AQ37" s="123">
        <v>0</v>
      </c>
      <c r="AR37" s="123">
        <v>1</v>
      </c>
      <c r="AS37" s="123">
        <v>1</v>
      </c>
      <c r="AT37" s="123">
        <v>0</v>
      </c>
      <c r="AU37" s="123">
        <v>0</v>
      </c>
    </row>
    <row r="38" spans="1:47">
      <c r="A38" s="124">
        <v>46267</v>
      </c>
      <c r="B38" s="123" t="s">
        <v>75</v>
      </c>
      <c r="C38" s="123" t="s">
        <v>2981</v>
      </c>
      <c r="D38" s="123" t="s">
        <v>2573</v>
      </c>
      <c r="E38" s="123">
        <v>205608627</v>
      </c>
      <c r="F38" s="123" t="s">
        <v>2982</v>
      </c>
      <c r="G38" s="123" t="s">
        <v>2983</v>
      </c>
      <c r="H38" s="123" t="s">
        <v>2984</v>
      </c>
      <c r="I38" s="123">
        <v>900234</v>
      </c>
      <c r="J38" s="123" t="s">
        <v>2985</v>
      </c>
      <c r="K38" s="123" t="s">
        <v>2574</v>
      </c>
      <c r="L38" s="123" t="s">
        <v>2986</v>
      </c>
      <c r="M38" s="123" t="s">
        <v>86</v>
      </c>
      <c r="N38" s="123" t="s">
        <v>224</v>
      </c>
      <c r="O38" s="123">
        <v>1299</v>
      </c>
      <c r="P38" s="123" t="s">
        <v>64</v>
      </c>
      <c r="Q38" s="123" t="s">
        <v>2987</v>
      </c>
      <c r="R38" s="123" t="s">
        <v>2988</v>
      </c>
      <c r="S38" s="123" t="s">
        <v>32</v>
      </c>
      <c r="T38" s="123">
        <v>99</v>
      </c>
      <c r="U38" s="123" t="s">
        <v>2989</v>
      </c>
      <c r="V38" s="124">
        <v>46267.331944444442</v>
      </c>
      <c r="W38" s="124">
        <v>46267.749305555553</v>
      </c>
      <c r="X38" s="124">
        <v>46267.333333333336</v>
      </c>
      <c r="Y38" s="124">
        <v>46267.75</v>
      </c>
      <c r="Z38" s="123"/>
      <c r="AA38" s="123" t="s">
        <v>56</v>
      </c>
      <c r="AB38" s="123" t="s">
        <v>2</v>
      </c>
      <c r="AC38" s="123" t="s">
        <v>35</v>
      </c>
      <c r="AD38" s="123" t="s">
        <v>1558</v>
      </c>
      <c r="AE38" s="123" t="s">
        <v>2995</v>
      </c>
      <c r="AF38" s="123" t="s">
        <v>88</v>
      </c>
      <c r="AG38" s="123" t="s">
        <v>95</v>
      </c>
      <c r="AH38" s="123">
        <v>3</v>
      </c>
      <c r="AI38" s="123"/>
      <c r="AJ38" s="124">
        <v>45844</v>
      </c>
      <c r="AK38" s="123"/>
      <c r="AL38" s="123"/>
      <c r="AM38" s="123" t="s">
        <v>2991</v>
      </c>
      <c r="AN38" s="123" t="s">
        <v>2992</v>
      </c>
      <c r="AO38" s="123" t="s">
        <v>2982</v>
      </c>
      <c r="AP38" s="123">
        <v>9</v>
      </c>
      <c r="AQ38" s="123">
        <v>0</v>
      </c>
      <c r="AR38" s="123">
        <v>1</v>
      </c>
      <c r="AS38" s="123">
        <v>1</v>
      </c>
      <c r="AT38" s="123">
        <v>0</v>
      </c>
      <c r="AU38" s="123">
        <v>0</v>
      </c>
    </row>
    <row r="39" spans="1:47">
      <c r="A39" s="124">
        <v>46267</v>
      </c>
      <c r="B39" s="123" t="s">
        <v>75</v>
      </c>
      <c r="C39" s="123" t="s">
        <v>2981</v>
      </c>
      <c r="D39" s="123" t="s">
        <v>232</v>
      </c>
      <c r="E39" s="123">
        <v>203741314</v>
      </c>
      <c r="F39" s="123" t="s">
        <v>2982</v>
      </c>
      <c r="G39" s="123" t="s">
        <v>2983</v>
      </c>
      <c r="H39" s="123" t="s">
        <v>2984</v>
      </c>
      <c r="I39" s="123">
        <v>900234</v>
      </c>
      <c r="J39" s="123" t="s">
        <v>3001</v>
      </c>
      <c r="K39" s="123" t="s">
        <v>233</v>
      </c>
      <c r="L39" s="123" t="s">
        <v>2986</v>
      </c>
      <c r="M39" s="123" t="s">
        <v>79</v>
      </c>
      <c r="N39" s="123" t="s">
        <v>223</v>
      </c>
      <c r="O39" s="123">
        <v>1299</v>
      </c>
      <c r="P39" s="123" t="s">
        <v>64</v>
      </c>
      <c r="Q39" s="123" t="s">
        <v>2987</v>
      </c>
      <c r="R39" s="123" t="s">
        <v>2988</v>
      </c>
      <c r="S39" s="123" t="s">
        <v>32</v>
      </c>
      <c r="T39" s="123">
        <v>99</v>
      </c>
      <c r="U39" s="123" t="s">
        <v>2989</v>
      </c>
      <c r="V39" s="124">
        <v>46267.332638888889</v>
      </c>
      <c r="W39" s="124">
        <v>46267.534722222219</v>
      </c>
      <c r="X39" s="124">
        <v>46267.333333333336</v>
      </c>
      <c r="Y39" s="124">
        <v>46267.75</v>
      </c>
      <c r="Z39" s="123"/>
      <c r="AA39" s="123" t="s">
        <v>56</v>
      </c>
      <c r="AB39" s="123" t="s">
        <v>2</v>
      </c>
      <c r="AC39" s="123" t="s">
        <v>35</v>
      </c>
      <c r="AD39" s="123" t="s">
        <v>1558</v>
      </c>
      <c r="AE39" s="123" t="s">
        <v>2995</v>
      </c>
      <c r="AF39" s="123" t="s">
        <v>88</v>
      </c>
      <c r="AG39" s="123" t="s">
        <v>95</v>
      </c>
      <c r="AH39" s="123">
        <v>3</v>
      </c>
      <c r="AI39" s="123"/>
      <c r="AJ39" s="124">
        <v>45501</v>
      </c>
      <c r="AK39" s="123"/>
      <c r="AL39" s="123"/>
      <c r="AM39" s="123" t="s">
        <v>2991</v>
      </c>
      <c r="AN39" s="123" t="s">
        <v>2992</v>
      </c>
      <c r="AO39" s="123" t="s">
        <v>2982</v>
      </c>
      <c r="AP39" s="123">
        <v>9</v>
      </c>
      <c r="AQ39" s="123">
        <v>0</v>
      </c>
      <c r="AR39" s="123">
        <v>1</v>
      </c>
      <c r="AS39" s="123">
        <v>1</v>
      </c>
      <c r="AT39" s="123">
        <v>0</v>
      </c>
      <c r="AU39" s="123">
        <v>0</v>
      </c>
    </row>
    <row r="40" spans="1:47">
      <c r="A40" s="124">
        <v>46267</v>
      </c>
      <c r="B40" s="123" t="s">
        <v>75</v>
      </c>
      <c r="C40" s="123" t="s">
        <v>2981</v>
      </c>
      <c r="D40" s="123" t="s">
        <v>1819</v>
      </c>
      <c r="E40" s="123">
        <v>110804937</v>
      </c>
      <c r="F40" s="123" t="s">
        <v>2982</v>
      </c>
      <c r="G40" s="123" t="s">
        <v>3027</v>
      </c>
      <c r="H40" s="123" t="s">
        <v>2984</v>
      </c>
      <c r="I40" s="123" t="s">
        <v>3028</v>
      </c>
      <c r="J40" s="123"/>
      <c r="K40" s="123" t="s">
        <v>3029</v>
      </c>
      <c r="L40" s="123" t="s">
        <v>97</v>
      </c>
      <c r="M40" s="123" t="s">
        <v>3030</v>
      </c>
      <c r="N40" s="123" t="s">
        <v>2772</v>
      </c>
      <c r="O40" s="123">
        <v>1299</v>
      </c>
      <c r="P40" s="123" t="s">
        <v>64</v>
      </c>
      <c r="Q40" s="123" t="s">
        <v>2987</v>
      </c>
      <c r="R40" s="123" t="s">
        <v>3005</v>
      </c>
      <c r="S40" s="123" t="s">
        <v>39</v>
      </c>
      <c r="T40" s="123">
        <v>3</v>
      </c>
      <c r="U40" s="123" t="s">
        <v>2989</v>
      </c>
      <c r="V40" s="124">
        <v>46267.739583333336</v>
      </c>
      <c r="W40" s="124">
        <v>46267.854166666664</v>
      </c>
      <c r="X40" s="124">
        <v>46267.756944444445</v>
      </c>
      <c r="Y40" s="124">
        <v>46268.173611111109</v>
      </c>
      <c r="Z40" s="123" t="s">
        <v>2997</v>
      </c>
      <c r="AA40" s="123" t="s">
        <v>2998</v>
      </c>
      <c r="AB40" s="123" t="s">
        <v>2</v>
      </c>
      <c r="AC40" s="123" t="s">
        <v>37</v>
      </c>
      <c r="AD40" s="123" t="s">
        <v>1566</v>
      </c>
      <c r="AE40" s="123" t="s">
        <v>3012</v>
      </c>
      <c r="AF40" s="123" t="s">
        <v>85</v>
      </c>
      <c r="AG40" s="123" t="s">
        <v>88</v>
      </c>
      <c r="AH40" s="123">
        <v>19</v>
      </c>
      <c r="AI40" s="123"/>
      <c r="AJ40" s="124">
        <v>44830</v>
      </c>
      <c r="AK40" s="123"/>
      <c r="AL40" s="123"/>
      <c r="AM40" s="123" t="s">
        <v>75</v>
      </c>
      <c r="AN40" s="123" t="s">
        <v>3031</v>
      </c>
      <c r="AO40" s="123" t="s">
        <v>2982</v>
      </c>
      <c r="AP40" s="123">
        <v>9</v>
      </c>
      <c r="AQ40" s="123">
        <v>1</v>
      </c>
      <c r="AR40" s="123">
        <v>1</v>
      </c>
      <c r="AS40" s="123">
        <v>0</v>
      </c>
      <c r="AT40" s="123">
        <v>0</v>
      </c>
      <c r="AU40" s="123">
        <v>0</v>
      </c>
    </row>
    <row r="41" spans="1:47">
      <c r="A41" s="124">
        <v>46267</v>
      </c>
      <c r="B41" s="123" t="s">
        <v>75</v>
      </c>
      <c r="C41" s="123" t="s">
        <v>2981</v>
      </c>
      <c r="D41" s="123" t="s">
        <v>685</v>
      </c>
      <c r="E41" s="123">
        <v>203964995</v>
      </c>
      <c r="F41" s="123" t="s">
        <v>2982</v>
      </c>
      <c r="G41" s="123" t="s">
        <v>2983</v>
      </c>
      <c r="H41" s="123" t="s">
        <v>2984</v>
      </c>
      <c r="I41" s="123">
        <v>900234</v>
      </c>
      <c r="J41" s="123" t="s">
        <v>99</v>
      </c>
      <c r="K41" s="123" t="s">
        <v>686</v>
      </c>
      <c r="L41" s="123" t="s">
        <v>2986</v>
      </c>
      <c r="M41" s="123" t="s">
        <v>86</v>
      </c>
      <c r="N41" s="123" t="s">
        <v>1055</v>
      </c>
      <c r="O41" s="123">
        <v>1299</v>
      </c>
      <c r="P41" s="123" t="s">
        <v>64</v>
      </c>
      <c r="Q41" s="123" t="s">
        <v>2987</v>
      </c>
      <c r="R41" s="123" t="s">
        <v>3014</v>
      </c>
      <c r="S41" s="123" t="s">
        <v>32</v>
      </c>
      <c r="T41" s="123">
        <v>99</v>
      </c>
      <c r="U41" s="123" t="s">
        <v>2989</v>
      </c>
      <c r="V41" s="124">
        <v>46267.333333333336</v>
      </c>
      <c r="W41" s="124">
        <v>46267.748611111114</v>
      </c>
      <c r="X41" s="124">
        <v>46267.333333333336</v>
      </c>
      <c r="Y41" s="124">
        <v>46267.75</v>
      </c>
      <c r="Z41" s="123"/>
      <c r="AA41" s="123" t="s">
        <v>56</v>
      </c>
      <c r="AB41" s="123" t="s">
        <v>2</v>
      </c>
      <c r="AC41" s="123" t="s">
        <v>37</v>
      </c>
      <c r="AD41" s="123" t="s">
        <v>1562</v>
      </c>
      <c r="AE41" s="123" t="s">
        <v>3000</v>
      </c>
      <c r="AF41" s="123" t="s">
        <v>78</v>
      </c>
      <c r="AG41" s="123" t="s">
        <v>92</v>
      </c>
      <c r="AH41" s="123">
        <v>13</v>
      </c>
      <c r="AI41" s="123"/>
      <c r="AJ41" s="124">
        <v>45543</v>
      </c>
      <c r="AK41" s="123"/>
      <c r="AL41" s="123"/>
      <c r="AM41" s="123" t="s">
        <v>2991</v>
      </c>
      <c r="AN41" s="123" t="s">
        <v>2992</v>
      </c>
      <c r="AO41" s="123" t="s">
        <v>2982</v>
      </c>
      <c r="AP41" s="123">
        <v>9</v>
      </c>
      <c r="AQ41" s="123">
        <v>0</v>
      </c>
      <c r="AR41" s="123">
        <v>1</v>
      </c>
      <c r="AS41" s="123">
        <v>1</v>
      </c>
      <c r="AT41" s="123">
        <v>0</v>
      </c>
      <c r="AU41" s="123">
        <v>0</v>
      </c>
    </row>
    <row r="42" spans="1:47">
      <c r="A42" s="124">
        <v>46267</v>
      </c>
      <c r="B42" s="123" t="s">
        <v>75</v>
      </c>
      <c r="C42" s="123" t="s">
        <v>2981</v>
      </c>
      <c r="D42" s="123" t="s">
        <v>400</v>
      </c>
      <c r="E42" s="123">
        <v>206006079</v>
      </c>
      <c r="F42" s="123" t="s">
        <v>2982</v>
      </c>
      <c r="G42" s="123" t="s">
        <v>2983</v>
      </c>
      <c r="H42" s="123" t="s">
        <v>2984</v>
      </c>
      <c r="I42" s="123">
        <v>900234</v>
      </c>
      <c r="J42" s="123" t="s">
        <v>3001</v>
      </c>
      <c r="K42" s="123" t="s">
        <v>3032</v>
      </c>
      <c r="L42" s="123" t="s">
        <v>2986</v>
      </c>
      <c r="M42" s="123" t="s">
        <v>79</v>
      </c>
      <c r="N42" s="123" t="s">
        <v>82</v>
      </c>
      <c r="O42" s="123">
        <v>1299</v>
      </c>
      <c r="P42" s="123" t="s">
        <v>64</v>
      </c>
      <c r="Q42" s="123" t="s">
        <v>2987</v>
      </c>
      <c r="R42" s="123" t="s">
        <v>3008</v>
      </c>
      <c r="S42" s="123" t="s">
        <v>39</v>
      </c>
      <c r="T42" s="123">
        <v>99</v>
      </c>
      <c r="U42" s="123" t="s">
        <v>2989</v>
      </c>
      <c r="V42" s="124">
        <v>46267.754861111112</v>
      </c>
      <c r="W42" s="124">
        <v>46267.961805555555</v>
      </c>
      <c r="X42" s="124">
        <v>46267.756944444445</v>
      </c>
      <c r="Y42" s="124">
        <v>46268.173611111109</v>
      </c>
      <c r="Z42" s="123"/>
      <c r="AA42" s="123" t="s">
        <v>56</v>
      </c>
      <c r="AB42" s="123" t="s">
        <v>2</v>
      </c>
      <c r="AC42" s="123" t="s">
        <v>2990</v>
      </c>
      <c r="AD42" s="123" t="s">
        <v>1553</v>
      </c>
      <c r="AE42" s="123" t="s">
        <v>2990</v>
      </c>
      <c r="AF42" s="123" t="s">
        <v>92</v>
      </c>
      <c r="AG42" s="123" t="s">
        <v>84</v>
      </c>
      <c r="AH42" s="123">
        <v>22</v>
      </c>
      <c r="AI42" s="123"/>
      <c r="AJ42" s="124">
        <v>45914</v>
      </c>
      <c r="AK42" s="123"/>
      <c r="AL42" s="123"/>
      <c r="AM42" s="123" t="s">
        <v>2991</v>
      </c>
      <c r="AN42" s="123" t="s">
        <v>2992</v>
      </c>
      <c r="AO42" s="123" t="s">
        <v>2982</v>
      </c>
      <c r="AP42" s="123">
        <v>9</v>
      </c>
      <c r="AQ42" s="123">
        <v>0</v>
      </c>
      <c r="AR42" s="123">
        <v>1</v>
      </c>
      <c r="AS42" s="123">
        <v>1</v>
      </c>
      <c r="AT42" s="123">
        <v>0</v>
      </c>
      <c r="AU42" s="123">
        <v>0</v>
      </c>
    </row>
    <row r="43" spans="1:47">
      <c r="A43" s="124">
        <v>46267</v>
      </c>
      <c r="B43" s="123" t="s">
        <v>75</v>
      </c>
      <c r="C43" s="123" t="s">
        <v>2981</v>
      </c>
      <c r="D43" s="123" t="s">
        <v>2768</v>
      </c>
      <c r="E43" s="123">
        <v>206200811</v>
      </c>
      <c r="F43" s="123" t="s">
        <v>2982</v>
      </c>
      <c r="G43" s="123" t="s">
        <v>2983</v>
      </c>
      <c r="H43" s="123" t="s">
        <v>2984</v>
      </c>
      <c r="I43" s="123">
        <v>900234</v>
      </c>
      <c r="J43" s="123" t="s">
        <v>3001</v>
      </c>
      <c r="K43" s="123" t="s">
        <v>2769</v>
      </c>
      <c r="L43" s="123" t="s">
        <v>2986</v>
      </c>
      <c r="M43" s="123" t="s">
        <v>89</v>
      </c>
      <c r="N43" s="123" t="s">
        <v>2773</v>
      </c>
      <c r="O43" s="123">
        <v>1299</v>
      </c>
      <c r="P43" s="123" t="s">
        <v>64</v>
      </c>
      <c r="Q43" s="123" t="s">
        <v>2987</v>
      </c>
      <c r="R43" s="123" t="s">
        <v>3010</v>
      </c>
      <c r="S43" s="123" t="s">
        <v>39</v>
      </c>
      <c r="T43" s="123">
        <v>99</v>
      </c>
      <c r="U43" s="123" t="s">
        <v>2989</v>
      </c>
      <c r="V43" s="123"/>
      <c r="W43" s="123"/>
      <c r="X43" s="124">
        <v>46267.756944444445</v>
      </c>
      <c r="Y43" s="124">
        <v>46268.090277777781</v>
      </c>
      <c r="Z43" s="123" t="s">
        <v>2997</v>
      </c>
      <c r="AA43" s="123" t="s">
        <v>2998</v>
      </c>
      <c r="AB43" s="123" t="s">
        <v>2999</v>
      </c>
      <c r="AC43" s="123" t="s">
        <v>37</v>
      </c>
      <c r="AD43" s="123" t="s">
        <v>1562</v>
      </c>
      <c r="AE43" s="123" t="s">
        <v>3000</v>
      </c>
      <c r="AF43" s="123" t="s">
        <v>77</v>
      </c>
      <c r="AG43" s="123" t="s">
        <v>78</v>
      </c>
      <c r="AH43" s="123">
        <v>13</v>
      </c>
      <c r="AI43" s="123"/>
      <c r="AJ43" s="124">
        <v>46225</v>
      </c>
      <c r="AK43" s="123"/>
      <c r="AL43" s="123"/>
      <c r="AM43" s="123" t="s">
        <v>2991</v>
      </c>
      <c r="AN43" s="123" t="s">
        <v>2992</v>
      </c>
      <c r="AO43" s="123" t="s">
        <v>2982</v>
      </c>
      <c r="AP43" s="123">
        <v>7</v>
      </c>
      <c r="AQ43" s="123">
        <v>0</v>
      </c>
      <c r="AR43" s="123">
        <v>0</v>
      </c>
      <c r="AS43" s="123">
        <v>0</v>
      </c>
      <c r="AT43" s="123">
        <v>0</v>
      </c>
      <c r="AU43" s="123">
        <v>0</v>
      </c>
    </row>
    <row r="44" spans="1:47">
      <c r="A44" s="124">
        <v>46267</v>
      </c>
      <c r="B44" s="123" t="s">
        <v>75</v>
      </c>
      <c r="C44" s="123" t="s">
        <v>2981</v>
      </c>
      <c r="D44" s="123" t="s">
        <v>837</v>
      </c>
      <c r="E44" s="123">
        <v>203965176</v>
      </c>
      <c r="F44" s="123" t="s">
        <v>2982</v>
      </c>
      <c r="G44" s="123" t="s">
        <v>2983</v>
      </c>
      <c r="H44" s="123" t="s">
        <v>2984</v>
      </c>
      <c r="I44" s="123">
        <v>900234</v>
      </c>
      <c r="J44" s="123" t="s">
        <v>3001</v>
      </c>
      <c r="K44" s="123" t="s">
        <v>838</v>
      </c>
      <c r="L44" s="123" t="s">
        <v>2986</v>
      </c>
      <c r="M44" s="123" t="s">
        <v>79</v>
      </c>
      <c r="N44" s="123" t="s">
        <v>2772</v>
      </c>
      <c r="O44" s="123">
        <v>1299</v>
      </c>
      <c r="P44" s="123" t="s">
        <v>64</v>
      </c>
      <c r="Q44" s="123" t="s">
        <v>2987</v>
      </c>
      <c r="R44" s="123" t="s">
        <v>3016</v>
      </c>
      <c r="S44" s="123" t="s">
        <v>32</v>
      </c>
      <c r="T44" s="123">
        <v>99</v>
      </c>
      <c r="U44" s="123" t="s">
        <v>2989</v>
      </c>
      <c r="V44" s="124">
        <v>46267.334722222222</v>
      </c>
      <c r="W44" s="124">
        <v>46267.75</v>
      </c>
      <c r="X44" s="124">
        <v>46267.333333333336</v>
      </c>
      <c r="Y44" s="124">
        <v>46267.75</v>
      </c>
      <c r="Z44" s="123"/>
      <c r="AA44" s="123" t="s">
        <v>56</v>
      </c>
      <c r="AB44" s="123" t="s">
        <v>2</v>
      </c>
      <c r="AC44" s="123" t="s">
        <v>37</v>
      </c>
      <c r="AD44" s="123" t="s">
        <v>1562</v>
      </c>
      <c r="AE44" s="123" t="s">
        <v>3000</v>
      </c>
      <c r="AF44" s="123" t="s">
        <v>77</v>
      </c>
      <c r="AG44" s="123" t="s">
        <v>78</v>
      </c>
      <c r="AH44" s="123">
        <v>13</v>
      </c>
      <c r="AI44" s="123"/>
      <c r="AJ44" s="124">
        <v>45543</v>
      </c>
      <c r="AK44" s="123"/>
      <c r="AL44" s="123"/>
      <c r="AM44" s="123" t="s">
        <v>2991</v>
      </c>
      <c r="AN44" s="123" t="s">
        <v>2992</v>
      </c>
      <c r="AO44" s="123" t="s">
        <v>2982</v>
      </c>
      <c r="AP44" s="123">
        <v>9</v>
      </c>
      <c r="AQ44" s="123">
        <v>0</v>
      </c>
      <c r="AR44" s="123">
        <v>1</v>
      </c>
      <c r="AS44" s="123">
        <v>1</v>
      </c>
      <c r="AT44" s="123">
        <v>0</v>
      </c>
      <c r="AU44" s="123">
        <v>0</v>
      </c>
    </row>
    <row r="45" spans="1:47">
      <c r="A45" s="124">
        <v>46267</v>
      </c>
      <c r="B45" s="123" t="s">
        <v>75</v>
      </c>
      <c r="C45" s="123" t="s">
        <v>2981</v>
      </c>
      <c r="D45" s="123" t="s">
        <v>1733</v>
      </c>
      <c r="E45" s="123">
        <v>206873654</v>
      </c>
      <c r="F45" s="123" t="s">
        <v>2982</v>
      </c>
      <c r="G45" s="123" t="s">
        <v>2983</v>
      </c>
      <c r="H45" s="123" t="s">
        <v>2984</v>
      </c>
      <c r="I45" s="123">
        <v>900234</v>
      </c>
      <c r="J45" s="123" t="s">
        <v>3001</v>
      </c>
      <c r="K45" s="123" t="s">
        <v>1734</v>
      </c>
      <c r="L45" s="123" t="s">
        <v>2986</v>
      </c>
      <c r="M45" s="123" t="s">
        <v>79</v>
      </c>
      <c r="N45" s="123" t="s">
        <v>3013</v>
      </c>
      <c r="O45" s="123">
        <v>1299</v>
      </c>
      <c r="P45" s="123" t="s">
        <v>64</v>
      </c>
      <c r="Q45" s="123" t="s">
        <v>2987</v>
      </c>
      <c r="R45" s="123" t="s">
        <v>2988</v>
      </c>
      <c r="S45" s="123" t="s">
        <v>32</v>
      </c>
      <c r="T45" s="123">
        <v>99</v>
      </c>
      <c r="U45" s="123" t="s">
        <v>2989</v>
      </c>
      <c r="V45" s="124">
        <v>46267.331944444442</v>
      </c>
      <c r="W45" s="124">
        <v>46267.751388888886</v>
      </c>
      <c r="X45" s="124">
        <v>46267.333333333336</v>
      </c>
      <c r="Y45" s="124">
        <v>46267.75</v>
      </c>
      <c r="Z45" s="123"/>
      <c r="AA45" s="123" t="s">
        <v>56</v>
      </c>
      <c r="AB45" s="123" t="s">
        <v>2</v>
      </c>
      <c r="AC45" s="123" t="s">
        <v>35</v>
      </c>
      <c r="AD45" s="123" t="s">
        <v>1557</v>
      </c>
      <c r="AE45" s="123" t="s">
        <v>3015</v>
      </c>
      <c r="AF45" s="123" t="s">
        <v>88</v>
      </c>
      <c r="AG45" s="123" t="s">
        <v>95</v>
      </c>
      <c r="AH45" s="123">
        <v>1</v>
      </c>
      <c r="AI45" s="123"/>
      <c r="AJ45" s="124">
        <v>46019</v>
      </c>
      <c r="AK45" s="123"/>
      <c r="AL45" s="123"/>
      <c r="AM45" s="123" t="s">
        <v>2991</v>
      </c>
      <c r="AN45" s="123" t="s">
        <v>2992</v>
      </c>
      <c r="AO45" s="123" t="s">
        <v>2982</v>
      </c>
      <c r="AP45" s="123">
        <v>9</v>
      </c>
      <c r="AQ45" s="123">
        <v>0</v>
      </c>
      <c r="AR45" s="123">
        <v>1</v>
      </c>
      <c r="AS45" s="123">
        <v>1</v>
      </c>
      <c r="AT45" s="123">
        <v>0</v>
      </c>
      <c r="AU45" s="123">
        <v>0</v>
      </c>
    </row>
    <row r="46" spans="1:47">
      <c r="A46" s="124">
        <v>46267</v>
      </c>
      <c r="B46" s="123" t="s">
        <v>75</v>
      </c>
      <c r="C46" s="123" t="s">
        <v>2981</v>
      </c>
      <c r="D46" s="123" t="s">
        <v>2156</v>
      </c>
      <c r="E46" s="123">
        <v>204299542</v>
      </c>
      <c r="F46" s="123" t="s">
        <v>2982</v>
      </c>
      <c r="G46" s="123" t="s">
        <v>2983</v>
      </c>
      <c r="H46" s="123" t="s">
        <v>2984</v>
      </c>
      <c r="I46" s="123">
        <v>900234</v>
      </c>
      <c r="J46" s="123" t="s">
        <v>87</v>
      </c>
      <c r="K46" s="123" t="s">
        <v>2157</v>
      </c>
      <c r="L46" s="123" t="s">
        <v>2986</v>
      </c>
      <c r="M46" s="123" t="s">
        <v>89</v>
      </c>
      <c r="N46" s="123" t="s">
        <v>82</v>
      </c>
      <c r="O46" s="123">
        <v>1299</v>
      </c>
      <c r="P46" s="123" t="s">
        <v>64</v>
      </c>
      <c r="Q46" s="123" t="s">
        <v>2987</v>
      </c>
      <c r="R46" s="123" t="s">
        <v>3004</v>
      </c>
      <c r="S46" s="123" t="s">
        <v>39</v>
      </c>
      <c r="T46" s="123">
        <v>99</v>
      </c>
      <c r="U46" s="123" t="s">
        <v>2989</v>
      </c>
      <c r="V46" s="124">
        <v>46267.756944444445</v>
      </c>
      <c r="W46" s="124">
        <v>46267.956944444442</v>
      </c>
      <c r="X46" s="124">
        <v>46267.756944444445</v>
      </c>
      <c r="Y46" s="124">
        <v>46268.173611111109</v>
      </c>
      <c r="Z46" s="123"/>
      <c r="AA46" s="123" t="s">
        <v>56</v>
      </c>
      <c r="AB46" s="123" t="s">
        <v>2</v>
      </c>
      <c r="AC46" s="123" t="s">
        <v>2990</v>
      </c>
      <c r="AD46" s="123" t="s">
        <v>1553</v>
      </c>
      <c r="AE46" s="123" t="s">
        <v>2990</v>
      </c>
      <c r="AF46" s="123" t="s">
        <v>88</v>
      </c>
      <c r="AG46" s="123" t="s">
        <v>95</v>
      </c>
      <c r="AH46" s="123">
        <v>22</v>
      </c>
      <c r="AI46" s="123"/>
      <c r="AJ46" s="124">
        <v>45585</v>
      </c>
      <c r="AK46" s="123"/>
      <c r="AL46" s="123"/>
      <c r="AM46" s="123" t="s">
        <v>2991</v>
      </c>
      <c r="AN46" s="123" t="s">
        <v>2992</v>
      </c>
      <c r="AO46" s="123" t="s">
        <v>2982</v>
      </c>
      <c r="AP46" s="123">
        <v>9</v>
      </c>
      <c r="AQ46" s="123">
        <v>0</v>
      </c>
      <c r="AR46" s="123">
        <v>1</v>
      </c>
      <c r="AS46" s="123">
        <v>1</v>
      </c>
      <c r="AT46" s="123">
        <v>0</v>
      </c>
      <c r="AU46" s="123">
        <v>0</v>
      </c>
    </row>
    <row r="47" spans="1:47">
      <c r="A47" s="124">
        <v>46267</v>
      </c>
      <c r="B47" s="123" t="s">
        <v>75</v>
      </c>
      <c r="C47" s="123" t="s">
        <v>2981</v>
      </c>
      <c r="D47" s="123" t="s">
        <v>2744</v>
      </c>
      <c r="E47" s="123">
        <v>205845546</v>
      </c>
      <c r="F47" s="123" t="s">
        <v>2982</v>
      </c>
      <c r="G47" s="123" t="s">
        <v>2983</v>
      </c>
      <c r="H47" s="123" t="s">
        <v>2984</v>
      </c>
      <c r="I47" s="123">
        <v>900234</v>
      </c>
      <c r="J47" s="123" t="s">
        <v>2985</v>
      </c>
      <c r="K47" s="123" t="s">
        <v>2745</v>
      </c>
      <c r="L47" s="123" t="s">
        <v>2986</v>
      </c>
      <c r="M47" s="123" t="s">
        <v>86</v>
      </c>
      <c r="N47" s="123" t="s">
        <v>2773</v>
      </c>
      <c r="O47" s="123">
        <v>1299</v>
      </c>
      <c r="P47" s="123" t="s">
        <v>64</v>
      </c>
      <c r="Q47" s="123" t="s">
        <v>2987</v>
      </c>
      <c r="R47" s="123" t="s">
        <v>3021</v>
      </c>
      <c r="S47" s="123" t="s">
        <v>32</v>
      </c>
      <c r="T47" s="123">
        <v>99</v>
      </c>
      <c r="U47" s="123" t="s">
        <v>2989</v>
      </c>
      <c r="V47" s="123"/>
      <c r="W47" s="123"/>
      <c r="X47" s="124">
        <v>46267.333333333336</v>
      </c>
      <c r="Y47" s="124">
        <v>46267.75</v>
      </c>
      <c r="Z47" s="123" t="s">
        <v>2997</v>
      </c>
      <c r="AA47" s="123" t="s">
        <v>2998</v>
      </c>
      <c r="AB47" s="123" t="s">
        <v>2999</v>
      </c>
      <c r="AC47" s="123" t="s">
        <v>37</v>
      </c>
      <c r="AD47" s="123" t="s">
        <v>1562</v>
      </c>
      <c r="AE47" s="123" t="s">
        <v>3000</v>
      </c>
      <c r="AF47" s="123" t="s">
        <v>85</v>
      </c>
      <c r="AG47" s="123" t="s">
        <v>88</v>
      </c>
      <c r="AH47" s="123">
        <v>13</v>
      </c>
      <c r="AI47" s="123"/>
      <c r="AJ47" s="124">
        <v>45893</v>
      </c>
      <c r="AK47" s="123"/>
      <c r="AL47" s="123"/>
      <c r="AM47" s="123" t="s">
        <v>2991</v>
      </c>
      <c r="AN47" s="123" t="s">
        <v>2992</v>
      </c>
      <c r="AO47" s="123" t="s">
        <v>2982</v>
      </c>
      <c r="AP47" s="123">
        <v>9</v>
      </c>
      <c r="AQ47" s="123">
        <v>0</v>
      </c>
      <c r="AR47" s="123">
        <v>0</v>
      </c>
      <c r="AS47" s="123">
        <v>0</v>
      </c>
      <c r="AT47" s="123">
        <v>0</v>
      </c>
      <c r="AU47" s="123">
        <v>0</v>
      </c>
    </row>
    <row r="48" spans="1:47">
      <c r="A48" s="124">
        <v>46267</v>
      </c>
      <c r="B48" s="123" t="s">
        <v>75</v>
      </c>
      <c r="C48" s="123" t="s">
        <v>2981</v>
      </c>
      <c r="D48" s="123" t="s">
        <v>2487</v>
      </c>
      <c r="E48" s="123">
        <v>203816298</v>
      </c>
      <c r="F48" s="123" t="s">
        <v>2982</v>
      </c>
      <c r="G48" s="123" t="s">
        <v>2983</v>
      </c>
      <c r="H48" s="123" t="s">
        <v>2984</v>
      </c>
      <c r="I48" s="123">
        <v>900234</v>
      </c>
      <c r="J48" s="123" t="s">
        <v>2985</v>
      </c>
      <c r="K48" s="123" t="s">
        <v>3033</v>
      </c>
      <c r="L48" s="123" t="s">
        <v>2986</v>
      </c>
      <c r="M48" s="123" t="s">
        <v>86</v>
      </c>
      <c r="N48" s="123" t="s">
        <v>223</v>
      </c>
      <c r="O48" s="123">
        <v>1299</v>
      </c>
      <c r="P48" s="123" t="s">
        <v>64</v>
      </c>
      <c r="Q48" s="123" t="s">
        <v>2987</v>
      </c>
      <c r="R48" s="123" t="s">
        <v>3003</v>
      </c>
      <c r="S48" s="123" t="s">
        <v>39</v>
      </c>
      <c r="T48" s="123">
        <v>99</v>
      </c>
      <c r="U48" s="123" t="s">
        <v>2989</v>
      </c>
      <c r="V48" s="124">
        <v>46267.754861111112</v>
      </c>
      <c r="W48" s="124">
        <v>46267.965277777781</v>
      </c>
      <c r="X48" s="124">
        <v>46267.756944444445</v>
      </c>
      <c r="Y48" s="124">
        <v>46268.173611111109</v>
      </c>
      <c r="Z48" s="123"/>
      <c r="AA48" s="123" t="s">
        <v>56</v>
      </c>
      <c r="AB48" s="123" t="s">
        <v>2</v>
      </c>
      <c r="AC48" s="123" t="s">
        <v>35</v>
      </c>
      <c r="AD48" s="123" t="s">
        <v>1558</v>
      </c>
      <c r="AE48" s="123" t="s">
        <v>2995</v>
      </c>
      <c r="AF48" s="123" t="s">
        <v>78</v>
      </c>
      <c r="AG48" s="123" t="s">
        <v>92</v>
      </c>
      <c r="AH48" s="123">
        <v>3</v>
      </c>
      <c r="AI48" s="123"/>
      <c r="AJ48" s="124">
        <v>45825</v>
      </c>
      <c r="AK48" s="123"/>
      <c r="AL48" s="123"/>
      <c r="AM48" s="123" t="s">
        <v>2991</v>
      </c>
      <c r="AN48" s="123" t="s">
        <v>2992</v>
      </c>
      <c r="AO48" s="123" t="s">
        <v>2982</v>
      </c>
      <c r="AP48" s="123">
        <v>9</v>
      </c>
      <c r="AQ48" s="123">
        <v>0</v>
      </c>
      <c r="AR48" s="123">
        <v>1</v>
      </c>
      <c r="AS48" s="123">
        <v>1</v>
      </c>
      <c r="AT48" s="123">
        <v>0</v>
      </c>
      <c r="AU48" s="123">
        <v>0</v>
      </c>
    </row>
    <row r="49" spans="1:47">
      <c r="A49" s="124">
        <v>46267</v>
      </c>
      <c r="B49" s="123" t="s">
        <v>75</v>
      </c>
      <c r="C49" s="123" t="s">
        <v>2981</v>
      </c>
      <c r="D49" s="123" t="s">
        <v>398</v>
      </c>
      <c r="E49" s="123">
        <v>203800481</v>
      </c>
      <c r="F49" s="123" t="s">
        <v>2982</v>
      </c>
      <c r="G49" s="123" t="s">
        <v>2983</v>
      </c>
      <c r="H49" s="123" t="s">
        <v>2984</v>
      </c>
      <c r="I49" s="123">
        <v>900234</v>
      </c>
      <c r="J49" s="123" t="s">
        <v>2985</v>
      </c>
      <c r="K49" s="123" t="s">
        <v>399</v>
      </c>
      <c r="L49" s="123" t="s">
        <v>2986</v>
      </c>
      <c r="M49" s="123" t="s">
        <v>86</v>
      </c>
      <c r="N49" s="123" t="s">
        <v>3013</v>
      </c>
      <c r="O49" s="123">
        <v>1299</v>
      </c>
      <c r="P49" s="123" t="s">
        <v>64</v>
      </c>
      <c r="Q49" s="123" t="s">
        <v>2987</v>
      </c>
      <c r="R49" s="123" t="s">
        <v>2988</v>
      </c>
      <c r="S49" s="123" t="s">
        <v>32</v>
      </c>
      <c r="T49" s="123">
        <v>99</v>
      </c>
      <c r="U49" s="123" t="s">
        <v>2989</v>
      </c>
      <c r="V49" s="124">
        <v>46267.331944444442</v>
      </c>
      <c r="W49" s="124">
        <v>46267.754166666666</v>
      </c>
      <c r="X49" s="124">
        <v>46267.333333333336</v>
      </c>
      <c r="Y49" s="124">
        <v>46267.75</v>
      </c>
      <c r="Z49" s="123"/>
      <c r="AA49" s="123" t="s">
        <v>56</v>
      </c>
      <c r="AB49" s="123" t="s">
        <v>2</v>
      </c>
      <c r="AC49" s="123" t="s">
        <v>35</v>
      </c>
      <c r="AD49" s="123" t="s">
        <v>1558</v>
      </c>
      <c r="AE49" s="123" t="s">
        <v>2995</v>
      </c>
      <c r="AF49" s="123" t="s">
        <v>88</v>
      </c>
      <c r="AG49" s="123" t="s">
        <v>95</v>
      </c>
      <c r="AH49" s="123">
        <v>3</v>
      </c>
      <c r="AI49" s="123"/>
      <c r="AJ49" s="124">
        <v>45515</v>
      </c>
      <c r="AK49" s="123"/>
      <c r="AL49" s="123"/>
      <c r="AM49" s="123" t="s">
        <v>2991</v>
      </c>
      <c r="AN49" s="123" t="s">
        <v>2992</v>
      </c>
      <c r="AO49" s="123" t="s">
        <v>2982</v>
      </c>
      <c r="AP49" s="123">
        <v>9</v>
      </c>
      <c r="AQ49" s="123">
        <v>0</v>
      </c>
      <c r="AR49" s="123">
        <v>1</v>
      </c>
      <c r="AS49" s="123">
        <v>1</v>
      </c>
      <c r="AT49" s="123">
        <v>0</v>
      </c>
      <c r="AU49" s="123">
        <v>0</v>
      </c>
    </row>
    <row r="50" spans="1:47">
      <c r="A50" s="124">
        <v>46267</v>
      </c>
      <c r="B50" s="123" t="s">
        <v>75</v>
      </c>
      <c r="C50" s="123" t="s">
        <v>2981</v>
      </c>
      <c r="D50" s="123" t="s">
        <v>221</v>
      </c>
      <c r="E50" s="123">
        <v>111231851</v>
      </c>
      <c r="F50" s="123" t="s">
        <v>2982</v>
      </c>
      <c r="G50" s="123" t="s">
        <v>3027</v>
      </c>
      <c r="H50" s="123" t="s">
        <v>2984</v>
      </c>
      <c r="I50" s="123" t="s">
        <v>3034</v>
      </c>
      <c r="J50" s="123"/>
      <c r="K50" s="123" t="s">
        <v>3035</v>
      </c>
      <c r="L50" s="123" t="s">
        <v>108</v>
      </c>
      <c r="M50" s="123" t="s">
        <v>108</v>
      </c>
      <c r="N50" s="123" t="s">
        <v>223</v>
      </c>
      <c r="O50" s="123">
        <v>1299</v>
      </c>
      <c r="P50" s="123" t="s">
        <v>64</v>
      </c>
      <c r="Q50" s="123" t="s">
        <v>2987</v>
      </c>
      <c r="R50" s="123" t="s">
        <v>2988</v>
      </c>
      <c r="S50" s="123" t="s">
        <v>32</v>
      </c>
      <c r="T50" s="123">
        <v>1</v>
      </c>
      <c r="U50" s="123" t="s">
        <v>2989</v>
      </c>
      <c r="V50" s="124">
        <v>46267.32916666667</v>
      </c>
      <c r="W50" s="124">
        <v>46267.752083333333</v>
      </c>
      <c r="X50" s="124">
        <v>46267.333333333336</v>
      </c>
      <c r="Y50" s="124">
        <v>46267.75</v>
      </c>
      <c r="Z50" s="123"/>
      <c r="AA50" s="123" t="s">
        <v>56</v>
      </c>
      <c r="AB50" s="123" t="s">
        <v>2</v>
      </c>
      <c r="AC50" s="123" t="s">
        <v>35</v>
      </c>
      <c r="AD50" s="123" t="s">
        <v>1555</v>
      </c>
      <c r="AE50" s="123" t="s">
        <v>3015</v>
      </c>
      <c r="AF50" s="123" t="s">
        <v>88</v>
      </c>
      <c r="AG50" s="123" t="s">
        <v>95</v>
      </c>
      <c r="AH50" s="123">
        <v>6</v>
      </c>
      <c r="AI50" s="123"/>
      <c r="AJ50" s="124">
        <v>44781</v>
      </c>
      <c r="AK50" s="123"/>
      <c r="AL50" s="123"/>
      <c r="AM50" s="123" t="s">
        <v>75</v>
      </c>
      <c r="AN50" s="123" t="s">
        <v>3031</v>
      </c>
      <c r="AO50" s="123" t="s">
        <v>2982</v>
      </c>
      <c r="AP50" s="123">
        <v>9</v>
      </c>
      <c r="AQ50" s="123">
        <v>0</v>
      </c>
      <c r="AR50" s="123">
        <v>1</v>
      </c>
      <c r="AS50" s="123">
        <v>1</v>
      </c>
      <c r="AT50" s="123">
        <v>0</v>
      </c>
      <c r="AU50" s="123">
        <v>0</v>
      </c>
    </row>
    <row r="51" spans="1:47">
      <c r="A51" s="124">
        <v>46267</v>
      </c>
      <c r="B51" s="123" t="s">
        <v>75</v>
      </c>
      <c r="C51" s="123" t="s">
        <v>2981</v>
      </c>
      <c r="D51" s="123" t="s">
        <v>2311</v>
      </c>
      <c r="E51" s="123">
        <v>206850851</v>
      </c>
      <c r="F51" s="123" t="s">
        <v>2982</v>
      </c>
      <c r="G51" s="123" t="s">
        <v>2983</v>
      </c>
      <c r="H51" s="123" t="s">
        <v>2984</v>
      </c>
      <c r="I51" s="123">
        <v>900234</v>
      </c>
      <c r="J51" s="123" t="s">
        <v>2985</v>
      </c>
      <c r="K51" s="123" t="s">
        <v>3036</v>
      </c>
      <c r="L51" s="123" t="s">
        <v>2986</v>
      </c>
      <c r="M51" s="123" t="s">
        <v>89</v>
      </c>
      <c r="N51" s="123" t="s">
        <v>2772</v>
      </c>
      <c r="O51" s="123">
        <v>1299</v>
      </c>
      <c r="P51" s="123" t="s">
        <v>64</v>
      </c>
      <c r="Q51" s="123" t="s">
        <v>2987</v>
      </c>
      <c r="R51" s="123" t="s">
        <v>2996</v>
      </c>
      <c r="S51" s="123" t="s">
        <v>32</v>
      </c>
      <c r="T51" s="123">
        <v>99</v>
      </c>
      <c r="U51" s="123" t="s">
        <v>2989</v>
      </c>
      <c r="V51" s="123"/>
      <c r="W51" s="123"/>
      <c r="X51" s="124">
        <v>46267.333333333336</v>
      </c>
      <c r="Y51" s="124">
        <v>46267.75</v>
      </c>
      <c r="Z51" s="123" t="s">
        <v>2997</v>
      </c>
      <c r="AA51" s="123" t="s">
        <v>2998</v>
      </c>
      <c r="AB51" s="123" t="s">
        <v>2999</v>
      </c>
      <c r="AC51" s="123" t="s">
        <v>37</v>
      </c>
      <c r="AD51" s="123" t="s">
        <v>1562</v>
      </c>
      <c r="AE51" s="123" t="s">
        <v>3000</v>
      </c>
      <c r="AF51" s="123" t="s">
        <v>84</v>
      </c>
      <c r="AG51" s="123" t="s">
        <v>85</v>
      </c>
      <c r="AH51" s="123">
        <v>13</v>
      </c>
      <c r="AI51" s="123"/>
      <c r="AJ51" s="124">
        <v>46012</v>
      </c>
      <c r="AK51" s="123"/>
      <c r="AL51" s="123"/>
      <c r="AM51" s="123" t="s">
        <v>2991</v>
      </c>
      <c r="AN51" s="123" t="s">
        <v>2992</v>
      </c>
      <c r="AO51" s="123" t="s">
        <v>2982</v>
      </c>
      <c r="AP51" s="123">
        <v>9</v>
      </c>
      <c r="AQ51" s="123">
        <v>0</v>
      </c>
      <c r="AR51" s="123">
        <v>0</v>
      </c>
      <c r="AS51" s="123">
        <v>0</v>
      </c>
      <c r="AT51" s="123">
        <v>0</v>
      </c>
      <c r="AU51" s="123">
        <v>0</v>
      </c>
    </row>
    <row r="52" spans="1:47">
      <c r="A52" s="124">
        <v>46267</v>
      </c>
      <c r="B52" s="123" t="s">
        <v>75</v>
      </c>
      <c r="C52" s="123" t="s">
        <v>2981</v>
      </c>
      <c r="D52" s="123" t="s">
        <v>134</v>
      </c>
      <c r="E52" s="123">
        <v>203801393</v>
      </c>
      <c r="F52" s="123" t="s">
        <v>2982</v>
      </c>
      <c r="G52" s="123" t="s">
        <v>2983</v>
      </c>
      <c r="H52" s="123" t="s">
        <v>2984</v>
      </c>
      <c r="I52" s="123">
        <v>900234</v>
      </c>
      <c r="J52" s="123" t="s">
        <v>3001</v>
      </c>
      <c r="K52" s="123" t="s">
        <v>3037</v>
      </c>
      <c r="L52" s="123" t="s">
        <v>2986</v>
      </c>
      <c r="M52" s="123" t="s">
        <v>79</v>
      </c>
      <c r="N52" s="123" t="s">
        <v>2645</v>
      </c>
      <c r="O52" s="123">
        <v>1299</v>
      </c>
      <c r="P52" s="123" t="s">
        <v>64</v>
      </c>
      <c r="Q52" s="123" t="s">
        <v>2987</v>
      </c>
      <c r="R52" s="123" t="s">
        <v>3038</v>
      </c>
      <c r="S52" s="123" t="s">
        <v>32</v>
      </c>
      <c r="T52" s="123">
        <v>99</v>
      </c>
      <c r="U52" s="123" t="s">
        <v>2989</v>
      </c>
      <c r="V52" s="124">
        <v>46267.331944444442</v>
      </c>
      <c r="W52" s="124">
        <v>46267.751388888886</v>
      </c>
      <c r="X52" s="124">
        <v>46267.333333333336</v>
      </c>
      <c r="Y52" s="124">
        <v>46267.75</v>
      </c>
      <c r="Z52" s="123"/>
      <c r="AA52" s="123" t="s">
        <v>56</v>
      </c>
      <c r="AB52" s="123" t="s">
        <v>2</v>
      </c>
      <c r="AC52" s="123" t="s">
        <v>2990</v>
      </c>
      <c r="AD52" s="123" t="s">
        <v>1553</v>
      </c>
      <c r="AE52" s="123" t="s">
        <v>2990</v>
      </c>
      <c r="AF52" s="123" t="s">
        <v>92</v>
      </c>
      <c r="AG52" s="123" t="s">
        <v>84</v>
      </c>
      <c r="AH52" s="123">
        <v>22</v>
      </c>
      <c r="AI52" s="123"/>
      <c r="AJ52" s="124">
        <v>45516</v>
      </c>
      <c r="AK52" s="123"/>
      <c r="AL52" s="123"/>
      <c r="AM52" s="123" t="s">
        <v>2991</v>
      </c>
      <c r="AN52" s="123" t="s">
        <v>2992</v>
      </c>
      <c r="AO52" s="123" t="s">
        <v>2982</v>
      </c>
      <c r="AP52" s="123">
        <v>9</v>
      </c>
      <c r="AQ52" s="123">
        <v>0</v>
      </c>
      <c r="AR52" s="123">
        <v>1</v>
      </c>
      <c r="AS52" s="123">
        <v>1</v>
      </c>
      <c r="AT52" s="123">
        <v>0</v>
      </c>
      <c r="AU52" s="123">
        <v>0</v>
      </c>
    </row>
    <row r="53" spans="1:47">
      <c r="A53" s="124">
        <v>46267</v>
      </c>
      <c r="B53" s="123" t="s">
        <v>75</v>
      </c>
      <c r="C53" s="123" t="s">
        <v>2981</v>
      </c>
      <c r="D53" s="123" t="s">
        <v>528</v>
      </c>
      <c r="E53" s="123">
        <v>204883081</v>
      </c>
      <c r="F53" s="123" t="s">
        <v>2982</v>
      </c>
      <c r="G53" s="123" t="s">
        <v>2983</v>
      </c>
      <c r="H53" s="123" t="s">
        <v>2984</v>
      </c>
      <c r="I53" s="123">
        <v>900234</v>
      </c>
      <c r="J53" s="123" t="s">
        <v>87</v>
      </c>
      <c r="K53" s="123" t="s">
        <v>3039</v>
      </c>
      <c r="L53" s="123" t="s">
        <v>2986</v>
      </c>
      <c r="M53" s="123" t="s">
        <v>86</v>
      </c>
      <c r="N53" s="123" t="s">
        <v>3013</v>
      </c>
      <c r="O53" s="123">
        <v>1299</v>
      </c>
      <c r="P53" s="123" t="s">
        <v>64</v>
      </c>
      <c r="Q53" s="123" t="s">
        <v>2987</v>
      </c>
      <c r="R53" s="123" t="s">
        <v>2996</v>
      </c>
      <c r="S53" s="123" t="s">
        <v>32</v>
      </c>
      <c r="T53" s="123">
        <v>99</v>
      </c>
      <c r="U53" s="123" t="s">
        <v>2989</v>
      </c>
      <c r="V53" s="123"/>
      <c r="W53" s="123"/>
      <c r="X53" s="124">
        <v>46267.333333333336</v>
      </c>
      <c r="Y53" s="124">
        <v>46267.75</v>
      </c>
      <c r="Z53" s="123" t="s">
        <v>2997</v>
      </c>
      <c r="AA53" s="123" t="s">
        <v>2998</v>
      </c>
      <c r="AB53" s="123" t="s">
        <v>2999</v>
      </c>
      <c r="AC53" s="123" t="s">
        <v>35</v>
      </c>
      <c r="AD53" s="123" t="s">
        <v>1557</v>
      </c>
      <c r="AE53" s="123" t="s">
        <v>3015</v>
      </c>
      <c r="AF53" s="123" t="s">
        <v>84</v>
      </c>
      <c r="AG53" s="123" t="s">
        <v>85</v>
      </c>
      <c r="AH53" s="123">
        <v>1</v>
      </c>
      <c r="AI53" s="123"/>
      <c r="AJ53" s="124">
        <v>45690</v>
      </c>
      <c r="AK53" s="123"/>
      <c r="AL53" s="123"/>
      <c r="AM53" s="123" t="s">
        <v>2991</v>
      </c>
      <c r="AN53" s="123" t="s">
        <v>2992</v>
      </c>
      <c r="AO53" s="123" t="s">
        <v>2982</v>
      </c>
      <c r="AP53" s="123">
        <v>9</v>
      </c>
      <c r="AQ53" s="123">
        <v>0</v>
      </c>
      <c r="AR53" s="123">
        <v>0</v>
      </c>
      <c r="AS53" s="123">
        <v>0</v>
      </c>
      <c r="AT53" s="123">
        <v>0</v>
      </c>
      <c r="AU53" s="123">
        <v>0</v>
      </c>
    </row>
    <row r="54" spans="1:47">
      <c r="A54" s="124">
        <v>46267</v>
      </c>
      <c r="B54" s="123" t="s">
        <v>75</v>
      </c>
      <c r="C54" s="123" t="s">
        <v>2981</v>
      </c>
      <c r="D54" s="123" t="s">
        <v>2160</v>
      </c>
      <c r="E54" s="123">
        <v>204299562</v>
      </c>
      <c r="F54" s="123" t="s">
        <v>2982</v>
      </c>
      <c r="G54" s="123" t="s">
        <v>2983</v>
      </c>
      <c r="H54" s="123" t="s">
        <v>2984</v>
      </c>
      <c r="I54" s="123">
        <v>900234</v>
      </c>
      <c r="J54" s="123" t="s">
        <v>87</v>
      </c>
      <c r="K54" s="123" t="s">
        <v>3040</v>
      </c>
      <c r="L54" s="123" t="s">
        <v>2986</v>
      </c>
      <c r="M54" s="123" t="s">
        <v>86</v>
      </c>
      <c r="N54" s="123" t="s">
        <v>82</v>
      </c>
      <c r="O54" s="123">
        <v>1299</v>
      </c>
      <c r="P54" s="123" t="s">
        <v>64</v>
      </c>
      <c r="Q54" s="123" t="s">
        <v>2987</v>
      </c>
      <c r="R54" s="123" t="s">
        <v>3008</v>
      </c>
      <c r="S54" s="123" t="s">
        <v>39</v>
      </c>
      <c r="T54" s="123">
        <v>99</v>
      </c>
      <c r="U54" s="123" t="s">
        <v>2989</v>
      </c>
      <c r="V54" s="124">
        <v>46267.755555555559</v>
      </c>
      <c r="W54" s="124">
        <v>46267.958333333336</v>
      </c>
      <c r="X54" s="124">
        <v>46267.756944444445</v>
      </c>
      <c r="Y54" s="124">
        <v>46268.173611111109</v>
      </c>
      <c r="Z54" s="123"/>
      <c r="AA54" s="123" t="s">
        <v>56</v>
      </c>
      <c r="AB54" s="123" t="s">
        <v>2</v>
      </c>
      <c r="AC54" s="123" t="s">
        <v>2990</v>
      </c>
      <c r="AD54" s="123" t="s">
        <v>1553</v>
      </c>
      <c r="AE54" s="123" t="s">
        <v>2990</v>
      </c>
      <c r="AF54" s="123" t="s">
        <v>92</v>
      </c>
      <c r="AG54" s="123" t="s">
        <v>84</v>
      </c>
      <c r="AH54" s="123">
        <v>22</v>
      </c>
      <c r="AI54" s="123"/>
      <c r="AJ54" s="124">
        <v>45585</v>
      </c>
      <c r="AK54" s="123"/>
      <c r="AL54" s="123"/>
      <c r="AM54" s="123" t="s">
        <v>2991</v>
      </c>
      <c r="AN54" s="123" t="s">
        <v>2992</v>
      </c>
      <c r="AO54" s="123" t="s">
        <v>2982</v>
      </c>
      <c r="AP54" s="123">
        <v>9</v>
      </c>
      <c r="AQ54" s="123">
        <v>0</v>
      </c>
      <c r="AR54" s="123">
        <v>1</v>
      </c>
      <c r="AS54" s="123">
        <v>1</v>
      </c>
      <c r="AT54" s="123">
        <v>0</v>
      </c>
      <c r="AU54" s="123">
        <v>0</v>
      </c>
    </row>
    <row r="55" spans="1:47">
      <c r="A55" s="124">
        <v>46267</v>
      </c>
      <c r="B55" s="123" t="s">
        <v>75</v>
      </c>
      <c r="C55" s="123" t="s">
        <v>2981</v>
      </c>
      <c r="D55" s="123" t="s">
        <v>2099</v>
      </c>
      <c r="E55" s="123">
        <v>206949071</v>
      </c>
      <c r="F55" s="123" t="s">
        <v>2982</v>
      </c>
      <c r="G55" s="123" t="s">
        <v>2983</v>
      </c>
      <c r="H55" s="123" t="s">
        <v>2984</v>
      </c>
      <c r="I55" s="123">
        <v>900234</v>
      </c>
      <c r="J55" s="123" t="s">
        <v>2985</v>
      </c>
      <c r="K55" s="123" t="s">
        <v>2100</v>
      </c>
      <c r="L55" s="123" t="s">
        <v>2986</v>
      </c>
      <c r="M55" s="123" t="s">
        <v>86</v>
      </c>
      <c r="N55" s="123" t="s">
        <v>82</v>
      </c>
      <c r="O55" s="123">
        <v>1299</v>
      </c>
      <c r="P55" s="123" t="s">
        <v>64</v>
      </c>
      <c r="Q55" s="123" t="s">
        <v>2987</v>
      </c>
      <c r="R55" s="123" t="s">
        <v>3004</v>
      </c>
      <c r="S55" s="123" t="s">
        <v>39</v>
      </c>
      <c r="T55" s="123">
        <v>99</v>
      </c>
      <c r="U55" s="123" t="s">
        <v>2989</v>
      </c>
      <c r="V55" s="124">
        <v>46267.755555555559</v>
      </c>
      <c r="W55" s="124">
        <v>46267.961111111108</v>
      </c>
      <c r="X55" s="124">
        <v>46267.756944444445</v>
      </c>
      <c r="Y55" s="124">
        <v>46268.173611111109</v>
      </c>
      <c r="Z55" s="123"/>
      <c r="AA55" s="123" t="s">
        <v>56</v>
      </c>
      <c r="AB55" s="123" t="s">
        <v>2</v>
      </c>
      <c r="AC55" s="123" t="s">
        <v>2990</v>
      </c>
      <c r="AD55" s="123" t="s">
        <v>1553</v>
      </c>
      <c r="AE55" s="123" t="s">
        <v>2990</v>
      </c>
      <c r="AF55" s="123" t="s">
        <v>88</v>
      </c>
      <c r="AG55" s="123" t="s">
        <v>95</v>
      </c>
      <c r="AH55" s="123">
        <v>22</v>
      </c>
      <c r="AI55" s="123"/>
      <c r="AJ55" s="124">
        <v>46047</v>
      </c>
      <c r="AK55" s="123"/>
      <c r="AL55" s="123"/>
      <c r="AM55" s="123" t="s">
        <v>2991</v>
      </c>
      <c r="AN55" s="123" t="s">
        <v>2992</v>
      </c>
      <c r="AO55" s="123" t="s">
        <v>2982</v>
      </c>
      <c r="AP55" s="123">
        <v>9</v>
      </c>
      <c r="AQ55" s="123">
        <v>0</v>
      </c>
      <c r="AR55" s="123">
        <v>1</v>
      </c>
      <c r="AS55" s="123">
        <v>1</v>
      </c>
      <c r="AT55" s="123">
        <v>0</v>
      </c>
      <c r="AU55" s="123">
        <v>0</v>
      </c>
    </row>
    <row r="56" spans="1:47">
      <c r="A56" s="124">
        <v>46267</v>
      </c>
      <c r="B56" s="123" t="s">
        <v>75</v>
      </c>
      <c r="C56" s="123" t="s">
        <v>2981</v>
      </c>
      <c r="D56" s="123" t="s">
        <v>361</v>
      </c>
      <c r="E56" s="123">
        <v>105485458</v>
      </c>
      <c r="F56" s="123" t="s">
        <v>2982</v>
      </c>
      <c r="G56" s="123" t="s">
        <v>3027</v>
      </c>
      <c r="H56" s="123" t="s">
        <v>2984</v>
      </c>
      <c r="I56" s="123" t="s">
        <v>3028</v>
      </c>
      <c r="J56" s="123"/>
      <c r="K56" s="123" t="s">
        <v>362</v>
      </c>
      <c r="L56" s="123" t="s">
        <v>97</v>
      </c>
      <c r="M56" s="123" t="s">
        <v>3030</v>
      </c>
      <c r="N56" s="123" t="s">
        <v>2773</v>
      </c>
      <c r="O56" s="123">
        <v>1299</v>
      </c>
      <c r="P56" s="123" t="s">
        <v>64</v>
      </c>
      <c r="Q56" s="123" t="s">
        <v>2987</v>
      </c>
      <c r="R56" s="123" t="s">
        <v>2988</v>
      </c>
      <c r="S56" s="123" t="s">
        <v>32</v>
      </c>
      <c r="T56" s="123">
        <v>3</v>
      </c>
      <c r="U56" s="123" t="s">
        <v>2989</v>
      </c>
      <c r="V56" s="124">
        <v>46267.323611111111</v>
      </c>
      <c r="W56" s="124">
        <v>46267.757638888892</v>
      </c>
      <c r="X56" s="124">
        <v>46267.333333333336</v>
      </c>
      <c r="Y56" s="124">
        <v>46267.75</v>
      </c>
      <c r="Z56" s="123"/>
      <c r="AA56" s="123" t="s">
        <v>56</v>
      </c>
      <c r="AB56" s="123" t="s">
        <v>2</v>
      </c>
      <c r="AC56" s="123" t="s">
        <v>37</v>
      </c>
      <c r="AD56" s="123" t="s">
        <v>1566</v>
      </c>
      <c r="AE56" s="123" t="s">
        <v>3012</v>
      </c>
      <c r="AF56" s="123" t="s">
        <v>88</v>
      </c>
      <c r="AG56" s="123" t="s">
        <v>95</v>
      </c>
      <c r="AH56" s="123">
        <v>19</v>
      </c>
      <c r="AI56" s="123"/>
      <c r="AJ56" s="124">
        <v>44727</v>
      </c>
      <c r="AK56" s="123"/>
      <c r="AL56" s="123"/>
      <c r="AM56" s="123" t="s">
        <v>75</v>
      </c>
      <c r="AN56" s="123" t="s">
        <v>3031</v>
      </c>
      <c r="AO56" s="123" t="s">
        <v>2982</v>
      </c>
      <c r="AP56" s="123">
        <v>9</v>
      </c>
      <c r="AQ56" s="123">
        <v>0</v>
      </c>
      <c r="AR56" s="123">
        <v>1</v>
      </c>
      <c r="AS56" s="123">
        <v>1</v>
      </c>
      <c r="AT56" s="123">
        <v>0</v>
      </c>
      <c r="AU56" s="123">
        <v>0</v>
      </c>
    </row>
    <row r="57" spans="1:47">
      <c r="A57" s="124">
        <v>46267</v>
      </c>
      <c r="B57" s="123" t="s">
        <v>75</v>
      </c>
      <c r="C57" s="123" t="s">
        <v>2981</v>
      </c>
      <c r="D57" s="123" t="s">
        <v>244</v>
      </c>
      <c r="E57" s="123">
        <v>110330601</v>
      </c>
      <c r="F57" s="123" t="s">
        <v>2982</v>
      </c>
      <c r="G57" s="123" t="s">
        <v>3027</v>
      </c>
      <c r="H57" s="123" t="s">
        <v>2984</v>
      </c>
      <c r="I57" s="123" t="s">
        <v>3034</v>
      </c>
      <c r="J57" s="123"/>
      <c r="K57" s="123" t="s">
        <v>245</v>
      </c>
      <c r="L57" s="123" t="s">
        <v>108</v>
      </c>
      <c r="M57" s="123" t="s">
        <v>108</v>
      </c>
      <c r="N57" s="123" t="s">
        <v>223</v>
      </c>
      <c r="O57" s="123">
        <v>1299</v>
      </c>
      <c r="P57" s="123" t="s">
        <v>64</v>
      </c>
      <c r="Q57" s="123" t="s">
        <v>2987</v>
      </c>
      <c r="R57" s="123" t="s">
        <v>3024</v>
      </c>
      <c r="S57" s="123" t="s">
        <v>39</v>
      </c>
      <c r="T57" s="123">
        <v>1</v>
      </c>
      <c r="U57" s="123" t="s">
        <v>2989</v>
      </c>
      <c r="V57" s="124">
        <v>46267.751388888886</v>
      </c>
      <c r="W57" s="124">
        <v>46267.949305555558</v>
      </c>
      <c r="X57" s="124">
        <v>46267.756944444445</v>
      </c>
      <c r="Y57" s="124">
        <v>46268.173611111109</v>
      </c>
      <c r="Z57" s="123"/>
      <c r="AA57" s="123" t="s">
        <v>56</v>
      </c>
      <c r="AB57" s="123" t="s">
        <v>2</v>
      </c>
      <c r="AC57" s="123" t="s">
        <v>35</v>
      </c>
      <c r="AD57" s="123" t="s">
        <v>1555</v>
      </c>
      <c r="AE57" s="123" t="s">
        <v>3015</v>
      </c>
      <c r="AF57" s="123" t="s">
        <v>95</v>
      </c>
      <c r="AG57" s="123" t="s">
        <v>77</v>
      </c>
      <c r="AH57" s="123">
        <v>6</v>
      </c>
      <c r="AI57" s="123"/>
      <c r="AJ57" s="124">
        <v>44756</v>
      </c>
      <c r="AK57" s="123"/>
      <c r="AL57" s="123"/>
      <c r="AM57" s="123" t="s">
        <v>75</v>
      </c>
      <c r="AN57" s="123" t="s">
        <v>3031</v>
      </c>
      <c r="AO57" s="123" t="s">
        <v>2982</v>
      </c>
      <c r="AP57" s="123">
        <v>9</v>
      </c>
      <c r="AQ57" s="123">
        <v>0</v>
      </c>
      <c r="AR57" s="123">
        <v>1</v>
      </c>
      <c r="AS57" s="123">
        <v>1</v>
      </c>
      <c r="AT57" s="123">
        <v>0</v>
      </c>
      <c r="AU57" s="123">
        <v>0</v>
      </c>
    </row>
    <row r="58" spans="1:47">
      <c r="A58" s="124">
        <v>46267</v>
      </c>
      <c r="B58" s="123" t="s">
        <v>75</v>
      </c>
      <c r="C58" s="123" t="s">
        <v>2981</v>
      </c>
      <c r="D58" s="123" t="s">
        <v>246</v>
      </c>
      <c r="E58" s="123">
        <v>203796734</v>
      </c>
      <c r="F58" s="123" t="s">
        <v>2982</v>
      </c>
      <c r="G58" s="123" t="s">
        <v>2983</v>
      </c>
      <c r="H58" s="123" t="s">
        <v>2984</v>
      </c>
      <c r="I58" s="123">
        <v>900234</v>
      </c>
      <c r="J58" s="123" t="s">
        <v>3001</v>
      </c>
      <c r="K58" s="123" t="s">
        <v>247</v>
      </c>
      <c r="L58" s="123" t="s">
        <v>2986</v>
      </c>
      <c r="M58" s="123" t="s">
        <v>79</v>
      </c>
      <c r="N58" s="123" t="s">
        <v>3013</v>
      </c>
      <c r="O58" s="123">
        <v>1299</v>
      </c>
      <c r="P58" s="123" t="s">
        <v>64</v>
      </c>
      <c r="Q58" s="123" t="s">
        <v>2987</v>
      </c>
      <c r="R58" s="123" t="s">
        <v>3003</v>
      </c>
      <c r="S58" s="123" t="s">
        <v>39</v>
      </c>
      <c r="T58" s="123">
        <v>99</v>
      </c>
      <c r="U58" s="123" t="s">
        <v>2989</v>
      </c>
      <c r="V58" s="124">
        <v>46267.754166666666</v>
      </c>
      <c r="W58" s="124">
        <v>46267.949305555558</v>
      </c>
      <c r="X58" s="124">
        <v>46267.756944444445</v>
      </c>
      <c r="Y58" s="124">
        <v>46268.173611111109</v>
      </c>
      <c r="Z58" s="123"/>
      <c r="AA58" s="123" t="s">
        <v>56</v>
      </c>
      <c r="AB58" s="123" t="s">
        <v>2</v>
      </c>
      <c r="AC58" s="123" t="s">
        <v>35</v>
      </c>
      <c r="AD58" s="123" t="s">
        <v>1558</v>
      </c>
      <c r="AE58" s="123" t="s">
        <v>2995</v>
      </c>
      <c r="AF58" s="123" t="s">
        <v>78</v>
      </c>
      <c r="AG58" s="123" t="s">
        <v>92</v>
      </c>
      <c r="AH58" s="123">
        <v>3</v>
      </c>
      <c r="AI58" s="123"/>
      <c r="AJ58" s="124">
        <v>45516</v>
      </c>
      <c r="AK58" s="123"/>
      <c r="AL58" s="123"/>
      <c r="AM58" s="123" t="s">
        <v>2991</v>
      </c>
      <c r="AN58" s="123" t="s">
        <v>2992</v>
      </c>
      <c r="AO58" s="123" t="s">
        <v>2982</v>
      </c>
      <c r="AP58" s="123">
        <v>9</v>
      </c>
      <c r="AQ58" s="123">
        <v>0</v>
      </c>
      <c r="AR58" s="123">
        <v>1</v>
      </c>
      <c r="AS58" s="123">
        <v>1</v>
      </c>
      <c r="AT58" s="123">
        <v>0</v>
      </c>
      <c r="AU58" s="123">
        <v>0</v>
      </c>
    </row>
    <row r="59" spans="1:47">
      <c r="A59" s="124">
        <v>46267</v>
      </c>
      <c r="B59" s="123" t="s">
        <v>75</v>
      </c>
      <c r="C59" s="123" t="s">
        <v>2981</v>
      </c>
      <c r="D59" s="123" t="s">
        <v>2162</v>
      </c>
      <c r="E59" s="123">
        <v>203469072</v>
      </c>
      <c r="F59" s="123" t="s">
        <v>2982</v>
      </c>
      <c r="G59" s="123" t="s">
        <v>2983</v>
      </c>
      <c r="H59" s="123" t="s">
        <v>2984</v>
      </c>
      <c r="I59" s="123">
        <v>900234</v>
      </c>
      <c r="J59" s="123" t="s">
        <v>3001</v>
      </c>
      <c r="K59" s="123" t="s">
        <v>2163</v>
      </c>
      <c r="L59" s="123" t="s">
        <v>2986</v>
      </c>
      <c r="M59" s="123" t="s">
        <v>79</v>
      </c>
      <c r="N59" s="123" t="s">
        <v>82</v>
      </c>
      <c r="O59" s="123">
        <v>1299</v>
      </c>
      <c r="P59" s="123" t="s">
        <v>64</v>
      </c>
      <c r="Q59" s="123" t="s">
        <v>2987</v>
      </c>
      <c r="R59" s="123" t="s">
        <v>3024</v>
      </c>
      <c r="S59" s="123" t="s">
        <v>39</v>
      </c>
      <c r="T59" s="123">
        <v>99</v>
      </c>
      <c r="U59" s="123" t="s">
        <v>2989</v>
      </c>
      <c r="V59" s="124">
        <v>46267.753472222219</v>
      </c>
      <c r="W59" s="124">
        <v>46267.959027777775</v>
      </c>
      <c r="X59" s="124">
        <v>46267.756944444445</v>
      </c>
      <c r="Y59" s="124">
        <v>46268.173611111109</v>
      </c>
      <c r="Z59" s="123"/>
      <c r="AA59" s="123" t="s">
        <v>56</v>
      </c>
      <c r="AB59" s="123" t="s">
        <v>2</v>
      </c>
      <c r="AC59" s="123" t="s">
        <v>2990</v>
      </c>
      <c r="AD59" s="123" t="s">
        <v>1553</v>
      </c>
      <c r="AE59" s="123" t="s">
        <v>2990</v>
      </c>
      <c r="AF59" s="123" t="s">
        <v>95</v>
      </c>
      <c r="AG59" s="123" t="s">
        <v>77</v>
      </c>
      <c r="AH59" s="123">
        <v>22</v>
      </c>
      <c r="AI59" s="123"/>
      <c r="AJ59" s="124">
        <v>45455</v>
      </c>
      <c r="AK59" s="123"/>
      <c r="AL59" s="123"/>
      <c r="AM59" s="123" t="s">
        <v>2991</v>
      </c>
      <c r="AN59" s="123" t="s">
        <v>2992</v>
      </c>
      <c r="AO59" s="123" t="s">
        <v>2982</v>
      </c>
      <c r="AP59" s="123">
        <v>9</v>
      </c>
      <c r="AQ59" s="123">
        <v>0</v>
      </c>
      <c r="AR59" s="123">
        <v>1</v>
      </c>
      <c r="AS59" s="123">
        <v>1</v>
      </c>
      <c r="AT59" s="123">
        <v>0</v>
      </c>
      <c r="AU59" s="123">
        <v>0</v>
      </c>
    </row>
    <row r="60" spans="1:47">
      <c r="A60" s="124">
        <v>46267</v>
      </c>
      <c r="B60" s="123" t="s">
        <v>75</v>
      </c>
      <c r="C60" s="123" t="s">
        <v>2981</v>
      </c>
      <c r="D60" s="123" t="s">
        <v>1767</v>
      </c>
      <c r="E60" s="123">
        <v>206883746</v>
      </c>
      <c r="F60" s="123" t="s">
        <v>2982</v>
      </c>
      <c r="G60" s="123" t="s">
        <v>2983</v>
      </c>
      <c r="H60" s="123" t="s">
        <v>2984</v>
      </c>
      <c r="I60" s="123">
        <v>900234</v>
      </c>
      <c r="J60" s="123" t="s">
        <v>3002</v>
      </c>
      <c r="K60" s="123" t="s">
        <v>1768</v>
      </c>
      <c r="L60" s="123" t="s">
        <v>2986</v>
      </c>
      <c r="M60" s="123" t="s">
        <v>89</v>
      </c>
      <c r="N60" s="123" t="s">
        <v>223</v>
      </c>
      <c r="O60" s="123">
        <v>1299</v>
      </c>
      <c r="P60" s="123" t="s">
        <v>64</v>
      </c>
      <c r="Q60" s="123" t="s">
        <v>2987</v>
      </c>
      <c r="R60" s="123" t="s">
        <v>2994</v>
      </c>
      <c r="S60" s="123" t="s">
        <v>32</v>
      </c>
      <c r="T60" s="123">
        <v>99</v>
      </c>
      <c r="U60" s="123" t="s">
        <v>2989</v>
      </c>
      <c r="V60" s="124">
        <v>46267.332638888889</v>
      </c>
      <c r="W60" s="124">
        <v>46267.745138888888</v>
      </c>
      <c r="X60" s="124">
        <v>46267.333333333336</v>
      </c>
      <c r="Y60" s="124">
        <v>46267.75</v>
      </c>
      <c r="Z60" s="123"/>
      <c r="AA60" s="123" t="s">
        <v>56</v>
      </c>
      <c r="AB60" s="123" t="s">
        <v>2</v>
      </c>
      <c r="AC60" s="123" t="s">
        <v>35</v>
      </c>
      <c r="AD60" s="123" t="s">
        <v>1558</v>
      </c>
      <c r="AE60" s="123" t="s">
        <v>2995</v>
      </c>
      <c r="AF60" s="123" t="s">
        <v>95</v>
      </c>
      <c r="AG60" s="123" t="s">
        <v>77</v>
      </c>
      <c r="AH60" s="123">
        <v>3</v>
      </c>
      <c r="AI60" s="123"/>
      <c r="AJ60" s="124">
        <v>46026</v>
      </c>
      <c r="AK60" s="123"/>
      <c r="AL60" s="123"/>
      <c r="AM60" s="123" t="s">
        <v>2991</v>
      </c>
      <c r="AN60" s="123" t="s">
        <v>2992</v>
      </c>
      <c r="AO60" s="123" t="s">
        <v>2982</v>
      </c>
      <c r="AP60" s="123">
        <v>9</v>
      </c>
      <c r="AQ60" s="123">
        <v>0</v>
      </c>
      <c r="AR60" s="123">
        <v>1</v>
      </c>
      <c r="AS60" s="123">
        <v>1</v>
      </c>
      <c r="AT60" s="123">
        <v>0</v>
      </c>
      <c r="AU60" s="123">
        <v>0</v>
      </c>
    </row>
    <row r="61" spans="1:47">
      <c r="A61" s="124">
        <v>46267</v>
      </c>
      <c r="B61" s="123" t="s">
        <v>75</v>
      </c>
      <c r="C61" s="123" t="s">
        <v>2981</v>
      </c>
      <c r="D61" s="123" t="s">
        <v>429</v>
      </c>
      <c r="E61" s="123">
        <v>204882795</v>
      </c>
      <c r="F61" s="123" t="s">
        <v>2982</v>
      </c>
      <c r="G61" s="123" t="s">
        <v>2983</v>
      </c>
      <c r="H61" s="123" t="s">
        <v>2984</v>
      </c>
      <c r="I61" s="123">
        <v>900234</v>
      </c>
      <c r="J61" s="123" t="s">
        <v>2985</v>
      </c>
      <c r="K61" s="123" t="s">
        <v>3041</v>
      </c>
      <c r="L61" s="123" t="s">
        <v>2986</v>
      </c>
      <c r="M61" s="123" t="s">
        <v>86</v>
      </c>
      <c r="N61" s="123" t="s">
        <v>230</v>
      </c>
      <c r="O61" s="123">
        <v>1299</v>
      </c>
      <c r="P61" s="123" t="s">
        <v>64</v>
      </c>
      <c r="Q61" s="123" t="s">
        <v>2987</v>
      </c>
      <c r="R61" s="123" t="s">
        <v>3016</v>
      </c>
      <c r="S61" s="123" t="s">
        <v>32</v>
      </c>
      <c r="T61" s="123">
        <v>99</v>
      </c>
      <c r="U61" s="123" t="s">
        <v>2989</v>
      </c>
      <c r="V61" s="124">
        <v>46267.755555555559</v>
      </c>
      <c r="W61" s="124">
        <v>46267.951388888891</v>
      </c>
      <c r="X61" s="124">
        <v>46267.756944444445</v>
      </c>
      <c r="Y61" s="124">
        <v>46268.173611111109</v>
      </c>
      <c r="Z61" s="123"/>
      <c r="AA61" s="123" t="s">
        <v>56</v>
      </c>
      <c r="AB61" s="123" t="s">
        <v>2</v>
      </c>
      <c r="AC61" s="123" t="s">
        <v>35</v>
      </c>
      <c r="AD61" s="123" t="s">
        <v>1558</v>
      </c>
      <c r="AE61" s="123" t="s">
        <v>2995</v>
      </c>
      <c r="AF61" s="123" t="s">
        <v>77</v>
      </c>
      <c r="AG61" s="123" t="s">
        <v>78</v>
      </c>
      <c r="AH61" s="123">
        <v>3</v>
      </c>
      <c r="AI61" s="123"/>
      <c r="AJ61" s="124">
        <v>45825</v>
      </c>
      <c r="AK61" s="123"/>
      <c r="AL61" s="123"/>
      <c r="AM61" s="123" t="s">
        <v>2991</v>
      </c>
      <c r="AN61" s="123" t="s">
        <v>2992</v>
      </c>
      <c r="AO61" s="123" t="s">
        <v>2982</v>
      </c>
      <c r="AP61" s="123">
        <v>9</v>
      </c>
      <c r="AQ61" s="123">
        <v>0</v>
      </c>
      <c r="AR61" s="123">
        <v>1</v>
      </c>
      <c r="AS61" s="123">
        <v>1</v>
      </c>
      <c r="AT61" s="123">
        <v>0</v>
      </c>
      <c r="AU61" s="123">
        <v>0</v>
      </c>
    </row>
    <row r="62" spans="1:47">
      <c r="A62" s="124">
        <v>46267</v>
      </c>
      <c r="B62" s="123" t="s">
        <v>75</v>
      </c>
      <c r="C62" s="123" t="s">
        <v>2981</v>
      </c>
      <c r="D62" s="123" t="s">
        <v>1264</v>
      </c>
      <c r="E62" s="123">
        <v>206137337</v>
      </c>
      <c r="F62" s="123" t="s">
        <v>2982</v>
      </c>
      <c r="G62" s="123" t="s">
        <v>2983</v>
      </c>
      <c r="H62" s="123" t="s">
        <v>2984</v>
      </c>
      <c r="I62" s="123">
        <v>900234</v>
      </c>
      <c r="J62" s="123" t="s">
        <v>3001</v>
      </c>
      <c r="K62" s="123" t="s">
        <v>1265</v>
      </c>
      <c r="L62" s="123" t="s">
        <v>2986</v>
      </c>
      <c r="M62" s="123" t="s">
        <v>79</v>
      </c>
      <c r="N62" s="123" t="s">
        <v>622</v>
      </c>
      <c r="O62" s="123">
        <v>1299</v>
      </c>
      <c r="P62" s="123" t="s">
        <v>64</v>
      </c>
      <c r="Q62" s="123" t="s">
        <v>2987</v>
      </c>
      <c r="R62" s="123" t="s">
        <v>3011</v>
      </c>
      <c r="S62" s="123" t="s">
        <v>39</v>
      </c>
      <c r="T62" s="123">
        <v>99</v>
      </c>
      <c r="U62" s="123" t="s">
        <v>2989</v>
      </c>
      <c r="V62" s="123"/>
      <c r="W62" s="123"/>
      <c r="X62" s="124">
        <v>46267.756944444445</v>
      </c>
      <c r="Y62" s="124">
        <v>46268.173611111109</v>
      </c>
      <c r="Z62" s="123" t="s">
        <v>2997</v>
      </c>
      <c r="AA62" s="123" t="s">
        <v>2998</v>
      </c>
      <c r="AB62" s="123" t="s">
        <v>2999</v>
      </c>
      <c r="AC62" s="123" t="s">
        <v>37</v>
      </c>
      <c r="AD62" s="123" t="s">
        <v>1562</v>
      </c>
      <c r="AE62" s="123" t="s">
        <v>3000</v>
      </c>
      <c r="AF62" s="123" t="s">
        <v>84</v>
      </c>
      <c r="AG62" s="123" t="s">
        <v>85</v>
      </c>
      <c r="AH62" s="123">
        <v>13</v>
      </c>
      <c r="AI62" s="123"/>
      <c r="AJ62" s="124">
        <v>45928</v>
      </c>
      <c r="AK62" s="123"/>
      <c r="AL62" s="123"/>
      <c r="AM62" s="123" t="s">
        <v>2991</v>
      </c>
      <c r="AN62" s="123" t="s">
        <v>2992</v>
      </c>
      <c r="AO62" s="123" t="s">
        <v>2982</v>
      </c>
      <c r="AP62" s="123">
        <v>9</v>
      </c>
      <c r="AQ62" s="123">
        <v>0</v>
      </c>
      <c r="AR62" s="123">
        <v>0</v>
      </c>
      <c r="AS62" s="123">
        <v>0</v>
      </c>
      <c r="AT62" s="123">
        <v>0</v>
      </c>
      <c r="AU62" s="123">
        <v>0</v>
      </c>
    </row>
    <row r="63" spans="1:47">
      <c r="A63" s="124">
        <v>46267</v>
      </c>
      <c r="B63" s="123" t="s">
        <v>75</v>
      </c>
      <c r="C63" s="123" t="s">
        <v>2981</v>
      </c>
      <c r="D63" s="123" t="s">
        <v>2128</v>
      </c>
      <c r="E63" s="123">
        <v>206953811</v>
      </c>
      <c r="F63" s="123" t="s">
        <v>2982</v>
      </c>
      <c r="G63" s="123" t="s">
        <v>2983</v>
      </c>
      <c r="H63" s="123" t="s">
        <v>2984</v>
      </c>
      <c r="I63" s="123">
        <v>900234</v>
      </c>
      <c r="J63" s="123" t="s">
        <v>2985</v>
      </c>
      <c r="K63" s="123" t="s">
        <v>2129</v>
      </c>
      <c r="L63" s="123" t="s">
        <v>2986</v>
      </c>
      <c r="M63" s="123" t="s">
        <v>86</v>
      </c>
      <c r="N63" s="123" t="s">
        <v>2645</v>
      </c>
      <c r="O63" s="123">
        <v>1299</v>
      </c>
      <c r="P63" s="123" t="s">
        <v>64</v>
      </c>
      <c r="Q63" s="123" t="s">
        <v>2987</v>
      </c>
      <c r="R63" s="123" t="s">
        <v>3004</v>
      </c>
      <c r="S63" s="123" t="s">
        <v>39</v>
      </c>
      <c r="T63" s="123">
        <v>99</v>
      </c>
      <c r="U63" s="123" t="s">
        <v>2989</v>
      </c>
      <c r="V63" s="124">
        <v>46267.754166666666</v>
      </c>
      <c r="W63" s="124">
        <v>46267.960416666669</v>
      </c>
      <c r="X63" s="124">
        <v>46267.756944444445</v>
      </c>
      <c r="Y63" s="124">
        <v>46268.173611111109</v>
      </c>
      <c r="Z63" s="123"/>
      <c r="AA63" s="123" t="s">
        <v>56</v>
      </c>
      <c r="AB63" s="123" t="s">
        <v>2</v>
      </c>
      <c r="AC63" s="123" t="s">
        <v>2990</v>
      </c>
      <c r="AD63" s="123" t="s">
        <v>1553</v>
      </c>
      <c r="AE63" s="123" t="s">
        <v>2990</v>
      </c>
      <c r="AF63" s="123" t="s">
        <v>88</v>
      </c>
      <c r="AG63" s="123" t="s">
        <v>95</v>
      </c>
      <c r="AH63" s="123">
        <v>22</v>
      </c>
      <c r="AI63" s="123"/>
      <c r="AJ63" s="124">
        <v>46047</v>
      </c>
      <c r="AK63" s="123"/>
      <c r="AL63" s="123"/>
      <c r="AM63" s="123" t="s">
        <v>2991</v>
      </c>
      <c r="AN63" s="123" t="s">
        <v>2992</v>
      </c>
      <c r="AO63" s="123" t="s">
        <v>2982</v>
      </c>
      <c r="AP63" s="123">
        <v>9</v>
      </c>
      <c r="AQ63" s="123">
        <v>0</v>
      </c>
      <c r="AR63" s="123">
        <v>1</v>
      </c>
      <c r="AS63" s="123">
        <v>1</v>
      </c>
      <c r="AT63" s="123">
        <v>0</v>
      </c>
      <c r="AU63" s="123">
        <v>0</v>
      </c>
    </row>
    <row r="64" spans="1:47">
      <c r="A64" s="124">
        <v>46267</v>
      </c>
      <c r="B64" s="123" t="s">
        <v>75</v>
      </c>
      <c r="C64" s="123" t="s">
        <v>2981</v>
      </c>
      <c r="D64" s="123" t="s">
        <v>1861</v>
      </c>
      <c r="E64" s="123">
        <v>206915466</v>
      </c>
      <c r="F64" s="123" t="s">
        <v>2982</v>
      </c>
      <c r="G64" s="123" t="s">
        <v>2983</v>
      </c>
      <c r="H64" s="123" t="s">
        <v>2984</v>
      </c>
      <c r="I64" s="123">
        <v>900234</v>
      </c>
      <c r="J64" s="123" t="s">
        <v>2985</v>
      </c>
      <c r="K64" s="123" t="s">
        <v>3042</v>
      </c>
      <c r="L64" s="123" t="s">
        <v>2986</v>
      </c>
      <c r="M64" s="123" t="s">
        <v>89</v>
      </c>
      <c r="N64" s="123" t="s">
        <v>2772</v>
      </c>
      <c r="O64" s="123">
        <v>1299</v>
      </c>
      <c r="P64" s="123" t="s">
        <v>64</v>
      </c>
      <c r="Q64" s="123" t="s">
        <v>2987</v>
      </c>
      <c r="R64" s="123" t="s">
        <v>3008</v>
      </c>
      <c r="S64" s="123" t="s">
        <v>39</v>
      </c>
      <c r="T64" s="123">
        <v>99</v>
      </c>
      <c r="U64" s="123" t="s">
        <v>2989</v>
      </c>
      <c r="V64" s="124">
        <v>46267.755555555559</v>
      </c>
      <c r="W64" s="124">
        <v>46267.854861111111</v>
      </c>
      <c r="X64" s="124">
        <v>46267.756944444445</v>
      </c>
      <c r="Y64" s="124">
        <v>46268.173611111109</v>
      </c>
      <c r="Z64" s="123"/>
      <c r="AA64" s="123" t="s">
        <v>56</v>
      </c>
      <c r="AB64" s="123" t="s">
        <v>2</v>
      </c>
      <c r="AC64" s="123" t="s">
        <v>37</v>
      </c>
      <c r="AD64" s="123" t="s">
        <v>1561</v>
      </c>
      <c r="AE64" s="123" t="s">
        <v>3012</v>
      </c>
      <c r="AF64" s="123" t="s">
        <v>92</v>
      </c>
      <c r="AG64" s="123" t="s">
        <v>84</v>
      </c>
      <c r="AH64" s="123">
        <v>17</v>
      </c>
      <c r="AI64" s="123"/>
      <c r="AJ64" s="124">
        <v>46033</v>
      </c>
      <c r="AK64" s="123"/>
      <c r="AL64" s="123"/>
      <c r="AM64" s="123" t="s">
        <v>2991</v>
      </c>
      <c r="AN64" s="123" t="s">
        <v>2992</v>
      </c>
      <c r="AO64" s="123" t="s">
        <v>2982</v>
      </c>
      <c r="AP64" s="123">
        <v>9</v>
      </c>
      <c r="AQ64" s="123">
        <v>0</v>
      </c>
      <c r="AR64" s="123">
        <v>1</v>
      </c>
      <c r="AS64" s="123">
        <v>1</v>
      </c>
      <c r="AT64" s="123">
        <v>0</v>
      </c>
      <c r="AU64" s="123">
        <v>0</v>
      </c>
    </row>
    <row r="65" spans="1:47">
      <c r="A65" s="124">
        <v>46267</v>
      </c>
      <c r="B65" s="123" t="s">
        <v>75</v>
      </c>
      <c r="C65" s="123" t="s">
        <v>2981</v>
      </c>
      <c r="D65" s="123" t="s">
        <v>2812</v>
      </c>
      <c r="E65" s="123">
        <v>205852635</v>
      </c>
      <c r="F65" s="123" t="s">
        <v>2982</v>
      </c>
      <c r="G65" s="123" t="s">
        <v>2983</v>
      </c>
      <c r="H65" s="123" t="s">
        <v>2984</v>
      </c>
      <c r="I65" s="123">
        <v>900234</v>
      </c>
      <c r="J65" s="123" t="s">
        <v>3002</v>
      </c>
      <c r="K65" s="123" t="s">
        <v>3043</v>
      </c>
      <c r="L65" s="123" t="s">
        <v>2986</v>
      </c>
      <c r="M65" s="123" t="s">
        <v>89</v>
      </c>
      <c r="N65" s="123" t="s">
        <v>1055</v>
      </c>
      <c r="O65" s="123">
        <v>1299</v>
      </c>
      <c r="P65" s="123" t="s">
        <v>64</v>
      </c>
      <c r="Q65" s="123" t="s">
        <v>2987</v>
      </c>
      <c r="R65" s="123" t="s">
        <v>3005</v>
      </c>
      <c r="S65" s="123" t="s">
        <v>39</v>
      </c>
      <c r="T65" s="123">
        <v>99</v>
      </c>
      <c r="U65" s="123" t="s">
        <v>2989</v>
      </c>
      <c r="V65" s="123"/>
      <c r="W65" s="123"/>
      <c r="X65" s="124">
        <v>46267.756944444445</v>
      </c>
      <c r="Y65" s="124">
        <v>46268.090277777781</v>
      </c>
      <c r="Z65" s="123" t="s">
        <v>2997</v>
      </c>
      <c r="AA65" s="123" t="s">
        <v>2998</v>
      </c>
      <c r="AB65" s="123" t="s">
        <v>2999</v>
      </c>
      <c r="AC65" s="123" t="s">
        <v>37</v>
      </c>
      <c r="AD65" s="123" t="s">
        <v>1564</v>
      </c>
      <c r="AE65" s="123" t="s">
        <v>3012</v>
      </c>
      <c r="AF65" s="123" t="s">
        <v>85</v>
      </c>
      <c r="AG65" s="123" t="s">
        <v>88</v>
      </c>
      <c r="AH65" s="123">
        <v>18</v>
      </c>
      <c r="AI65" s="123"/>
      <c r="AJ65" s="124">
        <v>46237</v>
      </c>
      <c r="AK65" s="123"/>
      <c r="AL65" s="123"/>
      <c r="AM65" s="123" t="s">
        <v>2991</v>
      </c>
      <c r="AN65" s="123" t="s">
        <v>2992</v>
      </c>
      <c r="AO65" s="123" t="s">
        <v>2982</v>
      </c>
      <c r="AP65" s="123">
        <v>7</v>
      </c>
      <c r="AQ65" s="123">
        <v>0</v>
      </c>
      <c r="AR65" s="123">
        <v>0</v>
      </c>
      <c r="AS65" s="123">
        <v>0</v>
      </c>
      <c r="AT65" s="123">
        <v>0</v>
      </c>
      <c r="AU65" s="123">
        <v>0</v>
      </c>
    </row>
    <row r="66" spans="1:47">
      <c r="A66" s="124">
        <v>46267</v>
      </c>
      <c r="B66" s="123" t="s">
        <v>75</v>
      </c>
      <c r="C66" s="123" t="s">
        <v>2981</v>
      </c>
      <c r="D66" s="123" t="s">
        <v>1727</v>
      </c>
      <c r="E66" s="123">
        <v>206875146</v>
      </c>
      <c r="F66" s="123" t="s">
        <v>2982</v>
      </c>
      <c r="G66" s="123" t="s">
        <v>2983</v>
      </c>
      <c r="H66" s="123" t="s">
        <v>2984</v>
      </c>
      <c r="I66" s="123">
        <v>900234</v>
      </c>
      <c r="J66" s="123" t="s">
        <v>2985</v>
      </c>
      <c r="K66" s="123" t="s">
        <v>1728</v>
      </c>
      <c r="L66" s="123" t="s">
        <v>2986</v>
      </c>
      <c r="M66" s="123" t="s">
        <v>89</v>
      </c>
      <c r="N66" s="123" t="s">
        <v>82</v>
      </c>
      <c r="O66" s="123">
        <v>1299</v>
      </c>
      <c r="P66" s="123" t="s">
        <v>64</v>
      </c>
      <c r="Q66" s="123" t="s">
        <v>2987</v>
      </c>
      <c r="R66" s="123" t="s">
        <v>3010</v>
      </c>
      <c r="S66" s="123" t="s">
        <v>39</v>
      </c>
      <c r="T66" s="123">
        <v>99</v>
      </c>
      <c r="U66" s="123" t="s">
        <v>2989</v>
      </c>
      <c r="V66" s="124">
        <v>46267.755555555559</v>
      </c>
      <c r="W66" s="124">
        <v>46267.959722222222</v>
      </c>
      <c r="X66" s="124">
        <v>46267.756944444445</v>
      </c>
      <c r="Y66" s="124">
        <v>46268.173611111109</v>
      </c>
      <c r="Z66" s="123"/>
      <c r="AA66" s="123" t="s">
        <v>56</v>
      </c>
      <c r="AB66" s="123" t="s">
        <v>2</v>
      </c>
      <c r="AC66" s="123" t="s">
        <v>2990</v>
      </c>
      <c r="AD66" s="123" t="s">
        <v>1553</v>
      </c>
      <c r="AE66" s="123" t="s">
        <v>2990</v>
      </c>
      <c r="AF66" s="123" t="s">
        <v>77</v>
      </c>
      <c r="AG66" s="123" t="s">
        <v>78</v>
      </c>
      <c r="AH66" s="123">
        <v>22</v>
      </c>
      <c r="AI66" s="123"/>
      <c r="AJ66" s="124">
        <v>46019</v>
      </c>
      <c r="AK66" s="123"/>
      <c r="AL66" s="123"/>
      <c r="AM66" s="123" t="s">
        <v>2991</v>
      </c>
      <c r="AN66" s="123" t="s">
        <v>2992</v>
      </c>
      <c r="AO66" s="123" t="s">
        <v>2982</v>
      </c>
      <c r="AP66" s="123">
        <v>9</v>
      </c>
      <c r="AQ66" s="123">
        <v>0</v>
      </c>
      <c r="AR66" s="123">
        <v>1</v>
      </c>
      <c r="AS66" s="123">
        <v>1</v>
      </c>
      <c r="AT66" s="123">
        <v>0</v>
      </c>
      <c r="AU66" s="123">
        <v>0</v>
      </c>
    </row>
    <row r="67" spans="1:47">
      <c r="A67" s="124">
        <v>46267</v>
      </c>
      <c r="B67" s="123" t="s">
        <v>75</v>
      </c>
      <c r="C67" s="123" t="s">
        <v>2981</v>
      </c>
      <c r="D67" s="123" t="s">
        <v>379</v>
      </c>
      <c r="E67" s="123">
        <v>206065204</v>
      </c>
      <c r="F67" s="123" t="s">
        <v>2982</v>
      </c>
      <c r="G67" s="123" t="s">
        <v>2983</v>
      </c>
      <c r="H67" s="123" t="s">
        <v>2984</v>
      </c>
      <c r="I67" s="123">
        <v>900234</v>
      </c>
      <c r="J67" s="123" t="s">
        <v>3001</v>
      </c>
      <c r="K67" s="123" t="s">
        <v>3044</v>
      </c>
      <c r="L67" s="123" t="s">
        <v>2986</v>
      </c>
      <c r="M67" s="123" t="s">
        <v>89</v>
      </c>
      <c r="N67" s="123" t="s">
        <v>82</v>
      </c>
      <c r="O67" s="123">
        <v>1299</v>
      </c>
      <c r="P67" s="123" t="s">
        <v>64</v>
      </c>
      <c r="Q67" s="123" t="s">
        <v>2987</v>
      </c>
      <c r="R67" s="123" t="s">
        <v>3014</v>
      </c>
      <c r="S67" s="123" t="s">
        <v>32</v>
      </c>
      <c r="T67" s="123">
        <v>99</v>
      </c>
      <c r="U67" s="123" t="s">
        <v>2989</v>
      </c>
      <c r="V67" s="124">
        <v>46267.331250000003</v>
      </c>
      <c r="W67" s="124">
        <v>46267.748611111114</v>
      </c>
      <c r="X67" s="124">
        <v>46267.333333333336</v>
      </c>
      <c r="Y67" s="124">
        <v>46267.75</v>
      </c>
      <c r="Z67" s="123"/>
      <c r="AA67" s="123" t="s">
        <v>56</v>
      </c>
      <c r="AB67" s="123" t="s">
        <v>2</v>
      </c>
      <c r="AC67" s="123" t="s">
        <v>2990</v>
      </c>
      <c r="AD67" s="123" t="s">
        <v>1553</v>
      </c>
      <c r="AE67" s="123" t="s">
        <v>2990</v>
      </c>
      <c r="AF67" s="123" t="s">
        <v>78</v>
      </c>
      <c r="AG67" s="123" t="s">
        <v>92</v>
      </c>
      <c r="AH67" s="123">
        <v>22</v>
      </c>
      <c r="AI67" s="123"/>
      <c r="AJ67" s="124">
        <v>45921</v>
      </c>
      <c r="AK67" s="123"/>
      <c r="AL67" s="123"/>
      <c r="AM67" s="123" t="s">
        <v>2991</v>
      </c>
      <c r="AN67" s="123" t="s">
        <v>2992</v>
      </c>
      <c r="AO67" s="123" t="s">
        <v>2982</v>
      </c>
      <c r="AP67" s="123">
        <v>9</v>
      </c>
      <c r="AQ67" s="123">
        <v>0</v>
      </c>
      <c r="AR67" s="123">
        <v>1</v>
      </c>
      <c r="AS67" s="123">
        <v>1</v>
      </c>
      <c r="AT67" s="123">
        <v>0</v>
      </c>
      <c r="AU67" s="123">
        <v>0</v>
      </c>
    </row>
    <row r="68" spans="1:47">
      <c r="A68" s="124">
        <v>46267</v>
      </c>
      <c r="B68" s="123" t="s">
        <v>75</v>
      </c>
      <c r="C68" s="123" t="s">
        <v>2981</v>
      </c>
      <c r="D68" s="123" t="s">
        <v>248</v>
      </c>
      <c r="E68" s="123">
        <v>205477618</v>
      </c>
      <c r="F68" s="123" t="s">
        <v>2982</v>
      </c>
      <c r="G68" s="123" t="s">
        <v>2983</v>
      </c>
      <c r="H68" s="123" t="s">
        <v>2984</v>
      </c>
      <c r="I68" s="123">
        <v>900234</v>
      </c>
      <c r="J68" s="123" t="s">
        <v>2985</v>
      </c>
      <c r="K68" s="123" t="s">
        <v>249</v>
      </c>
      <c r="L68" s="123" t="s">
        <v>2986</v>
      </c>
      <c r="M68" s="123" t="s">
        <v>86</v>
      </c>
      <c r="N68" s="123" t="s">
        <v>3013</v>
      </c>
      <c r="O68" s="123">
        <v>1299</v>
      </c>
      <c r="P68" s="123" t="s">
        <v>64</v>
      </c>
      <c r="Q68" s="123" t="s">
        <v>2987</v>
      </c>
      <c r="R68" s="123" t="s">
        <v>2988</v>
      </c>
      <c r="S68" s="123" t="s">
        <v>32</v>
      </c>
      <c r="T68" s="123">
        <v>99</v>
      </c>
      <c r="U68" s="123" t="s">
        <v>2989</v>
      </c>
      <c r="V68" s="124">
        <v>46267.331250000003</v>
      </c>
      <c r="W68" s="124">
        <v>46267.75</v>
      </c>
      <c r="X68" s="124">
        <v>46267.333333333336</v>
      </c>
      <c r="Y68" s="124">
        <v>46267.75</v>
      </c>
      <c r="Z68" s="123"/>
      <c r="AA68" s="123" t="s">
        <v>56</v>
      </c>
      <c r="AB68" s="123" t="s">
        <v>2</v>
      </c>
      <c r="AC68" s="123" t="s">
        <v>35</v>
      </c>
      <c r="AD68" s="123" t="s">
        <v>1559</v>
      </c>
      <c r="AE68" s="123" t="s">
        <v>3015</v>
      </c>
      <c r="AF68" s="123" t="s">
        <v>88</v>
      </c>
      <c r="AG68" s="123" t="s">
        <v>95</v>
      </c>
      <c r="AH68" s="123">
        <v>2</v>
      </c>
      <c r="AI68" s="123"/>
      <c r="AJ68" s="124">
        <v>45830</v>
      </c>
      <c r="AK68" s="123"/>
      <c r="AL68" s="123"/>
      <c r="AM68" s="123" t="s">
        <v>2991</v>
      </c>
      <c r="AN68" s="123" t="s">
        <v>2992</v>
      </c>
      <c r="AO68" s="123" t="s">
        <v>2982</v>
      </c>
      <c r="AP68" s="123">
        <v>9</v>
      </c>
      <c r="AQ68" s="123">
        <v>0</v>
      </c>
      <c r="AR68" s="123">
        <v>1</v>
      </c>
      <c r="AS68" s="123">
        <v>1</v>
      </c>
      <c r="AT68" s="123">
        <v>0</v>
      </c>
      <c r="AU68" s="123">
        <v>0</v>
      </c>
    </row>
    <row r="69" spans="1:47">
      <c r="A69" s="124">
        <v>46267</v>
      </c>
      <c r="B69" s="123" t="s">
        <v>75</v>
      </c>
      <c r="C69" s="123" t="s">
        <v>2981</v>
      </c>
      <c r="D69" s="123" t="s">
        <v>179</v>
      </c>
      <c r="E69" s="123">
        <v>203468508</v>
      </c>
      <c r="F69" s="123" t="s">
        <v>2982</v>
      </c>
      <c r="G69" s="123" t="s">
        <v>2983</v>
      </c>
      <c r="H69" s="123" t="s">
        <v>2984</v>
      </c>
      <c r="I69" s="123">
        <v>900234</v>
      </c>
      <c r="J69" s="123" t="s">
        <v>3001</v>
      </c>
      <c r="K69" s="123" t="s">
        <v>180</v>
      </c>
      <c r="L69" s="123" t="s">
        <v>2986</v>
      </c>
      <c r="M69" s="123" t="s">
        <v>79</v>
      </c>
      <c r="N69" s="123" t="s">
        <v>158</v>
      </c>
      <c r="O69" s="123">
        <v>1299</v>
      </c>
      <c r="P69" s="123" t="s">
        <v>64</v>
      </c>
      <c r="Q69" s="123" t="s">
        <v>2987</v>
      </c>
      <c r="R69" s="123" t="s">
        <v>2996</v>
      </c>
      <c r="S69" s="123" t="s">
        <v>32</v>
      </c>
      <c r="T69" s="123">
        <v>99</v>
      </c>
      <c r="U69" s="123" t="s">
        <v>2989</v>
      </c>
      <c r="V69" s="123"/>
      <c r="W69" s="123"/>
      <c r="X69" s="124">
        <v>46267.333333333336</v>
      </c>
      <c r="Y69" s="124">
        <v>46267.75</v>
      </c>
      <c r="Z69" s="123" t="s">
        <v>2997</v>
      </c>
      <c r="AA69" s="123" t="s">
        <v>2998</v>
      </c>
      <c r="AB69" s="123" t="s">
        <v>2999</v>
      </c>
      <c r="AC69" s="123" t="s">
        <v>33</v>
      </c>
      <c r="AD69" s="123" t="s">
        <v>1554</v>
      </c>
      <c r="AE69" s="123" t="s">
        <v>1428</v>
      </c>
      <c r="AF69" s="123" t="s">
        <v>84</v>
      </c>
      <c r="AG69" s="123" t="s">
        <v>85</v>
      </c>
      <c r="AH69" s="123">
        <v>27</v>
      </c>
      <c r="AI69" s="123"/>
      <c r="AJ69" s="124">
        <v>45455</v>
      </c>
      <c r="AK69" s="123"/>
      <c r="AL69" s="123"/>
      <c r="AM69" s="123" t="s">
        <v>2991</v>
      </c>
      <c r="AN69" s="123" t="s">
        <v>2992</v>
      </c>
      <c r="AO69" s="123" t="s">
        <v>2982</v>
      </c>
      <c r="AP69" s="123">
        <v>9</v>
      </c>
      <c r="AQ69" s="123">
        <v>0</v>
      </c>
      <c r="AR69" s="123">
        <v>0</v>
      </c>
      <c r="AS69" s="123">
        <v>0</v>
      </c>
      <c r="AT69" s="123">
        <v>0</v>
      </c>
      <c r="AU69" s="123">
        <v>0</v>
      </c>
    </row>
    <row r="70" spans="1:47">
      <c r="A70" s="124">
        <v>46267</v>
      </c>
      <c r="B70" s="123" t="s">
        <v>75</v>
      </c>
      <c r="C70" s="123" t="s">
        <v>2981</v>
      </c>
      <c r="D70" s="123" t="s">
        <v>1868</v>
      </c>
      <c r="E70" s="123">
        <v>206915790</v>
      </c>
      <c r="F70" s="123" t="s">
        <v>2982</v>
      </c>
      <c r="G70" s="123" t="s">
        <v>2983</v>
      </c>
      <c r="H70" s="123" t="s">
        <v>2984</v>
      </c>
      <c r="I70" s="123">
        <v>900234</v>
      </c>
      <c r="J70" s="123" t="s">
        <v>2985</v>
      </c>
      <c r="K70" s="123" t="s">
        <v>3045</v>
      </c>
      <c r="L70" s="123" t="s">
        <v>2986</v>
      </c>
      <c r="M70" s="123" t="s">
        <v>89</v>
      </c>
      <c r="N70" s="123" t="s">
        <v>2773</v>
      </c>
      <c r="O70" s="123">
        <v>1299</v>
      </c>
      <c r="P70" s="123" t="s">
        <v>64</v>
      </c>
      <c r="Q70" s="123" t="s">
        <v>2987</v>
      </c>
      <c r="R70" s="123" t="s">
        <v>2988</v>
      </c>
      <c r="S70" s="123" t="s">
        <v>32</v>
      </c>
      <c r="T70" s="123">
        <v>99</v>
      </c>
      <c r="U70" s="123" t="s">
        <v>2989</v>
      </c>
      <c r="V70" s="124">
        <v>46267.331250000003</v>
      </c>
      <c r="W70" s="124">
        <v>46267.75</v>
      </c>
      <c r="X70" s="124">
        <v>46267.333333333336</v>
      </c>
      <c r="Y70" s="124">
        <v>46267.75</v>
      </c>
      <c r="Z70" s="123"/>
      <c r="AA70" s="123" t="s">
        <v>56</v>
      </c>
      <c r="AB70" s="123" t="s">
        <v>2</v>
      </c>
      <c r="AC70" s="123" t="s">
        <v>37</v>
      </c>
      <c r="AD70" s="123" t="s">
        <v>1562</v>
      </c>
      <c r="AE70" s="123" t="s">
        <v>3000</v>
      </c>
      <c r="AF70" s="123" t="s">
        <v>88</v>
      </c>
      <c r="AG70" s="123" t="s">
        <v>95</v>
      </c>
      <c r="AH70" s="123">
        <v>13</v>
      </c>
      <c r="AI70" s="123"/>
      <c r="AJ70" s="124">
        <v>46033</v>
      </c>
      <c r="AK70" s="123"/>
      <c r="AL70" s="123"/>
      <c r="AM70" s="123" t="s">
        <v>2991</v>
      </c>
      <c r="AN70" s="123" t="s">
        <v>2992</v>
      </c>
      <c r="AO70" s="123" t="s">
        <v>2982</v>
      </c>
      <c r="AP70" s="123">
        <v>9</v>
      </c>
      <c r="AQ70" s="123">
        <v>0</v>
      </c>
      <c r="AR70" s="123">
        <v>1</v>
      </c>
      <c r="AS70" s="123">
        <v>1</v>
      </c>
      <c r="AT70" s="123">
        <v>0</v>
      </c>
      <c r="AU70" s="123">
        <v>0</v>
      </c>
    </row>
    <row r="71" spans="1:47">
      <c r="A71" s="124">
        <v>46267</v>
      </c>
      <c r="B71" s="123" t="s">
        <v>75</v>
      </c>
      <c r="C71" s="123" t="s">
        <v>2981</v>
      </c>
      <c r="D71" s="123" t="s">
        <v>1629</v>
      </c>
      <c r="E71" s="123">
        <v>206239216</v>
      </c>
      <c r="F71" s="123" t="s">
        <v>2982</v>
      </c>
      <c r="G71" s="123" t="s">
        <v>2983</v>
      </c>
      <c r="H71" s="123" t="s">
        <v>2984</v>
      </c>
      <c r="I71" s="123">
        <v>900234</v>
      </c>
      <c r="J71" s="123" t="s">
        <v>3001</v>
      </c>
      <c r="K71" s="123" t="s">
        <v>1599</v>
      </c>
      <c r="L71" s="123" t="s">
        <v>2986</v>
      </c>
      <c r="M71" s="123" t="s">
        <v>79</v>
      </c>
      <c r="N71" s="123" t="s">
        <v>2773</v>
      </c>
      <c r="O71" s="123">
        <v>1299</v>
      </c>
      <c r="P71" s="123" t="s">
        <v>64</v>
      </c>
      <c r="Q71" s="123" t="s">
        <v>2987</v>
      </c>
      <c r="R71" s="123" t="s">
        <v>2988</v>
      </c>
      <c r="S71" s="123" t="s">
        <v>32</v>
      </c>
      <c r="T71" s="123">
        <v>99</v>
      </c>
      <c r="U71" s="123" t="s">
        <v>2989</v>
      </c>
      <c r="V71" s="124">
        <v>46267.331944444442</v>
      </c>
      <c r="W71" s="124">
        <v>46267.748611111114</v>
      </c>
      <c r="X71" s="124">
        <v>46267.333333333336</v>
      </c>
      <c r="Y71" s="124">
        <v>46267.75</v>
      </c>
      <c r="Z71" s="123"/>
      <c r="AA71" s="123" t="s">
        <v>56</v>
      </c>
      <c r="AB71" s="123" t="s">
        <v>2</v>
      </c>
      <c r="AC71" s="123" t="s">
        <v>37</v>
      </c>
      <c r="AD71" s="123" t="s">
        <v>1561</v>
      </c>
      <c r="AE71" s="123" t="s">
        <v>3012</v>
      </c>
      <c r="AF71" s="123" t="s">
        <v>88</v>
      </c>
      <c r="AG71" s="123" t="s">
        <v>95</v>
      </c>
      <c r="AH71" s="123">
        <v>17</v>
      </c>
      <c r="AI71" s="123"/>
      <c r="AJ71" s="124">
        <v>45942</v>
      </c>
      <c r="AK71" s="123"/>
      <c r="AL71" s="123"/>
      <c r="AM71" s="123" t="s">
        <v>2991</v>
      </c>
      <c r="AN71" s="123" t="s">
        <v>2992</v>
      </c>
      <c r="AO71" s="123" t="s">
        <v>2982</v>
      </c>
      <c r="AP71" s="123">
        <v>9</v>
      </c>
      <c r="AQ71" s="123">
        <v>0</v>
      </c>
      <c r="AR71" s="123">
        <v>1</v>
      </c>
      <c r="AS71" s="123">
        <v>1</v>
      </c>
      <c r="AT71" s="123">
        <v>0</v>
      </c>
      <c r="AU71" s="123">
        <v>0</v>
      </c>
    </row>
    <row r="72" spans="1:47">
      <c r="A72" s="124">
        <v>46267</v>
      </c>
      <c r="B72" s="123" t="s">
        <v>75</v>
      </c>
      <c r="C72" s="123" t="s">
        <v>2981</v>
      </c>
      <c r="D72" s="123" t="s">
        <v>2164</v>
      </c>
      <c r="E72" s="123">
        <v>206294541</v>
      </c>
      <c r="F72" s="123" t="s">
        <v>2982</v>
      </c>
      <c r="G72" s="123" t="s">
        <v>2983</v>
      </c>
      <c r="H72" s="123" t="s">
        <v>2984</v>
      </c>
      <c r="I72" s="123">
        <v>900234</v>
      </c>
      <c r="J72" s="123" t="s">
        <v>3002</v>
      </c>
      <c r="K72" s="123" t="s">
        <v>2165</v>
      </c>
      <c r="L72" s="123" t="s">
        <v>2986</v>
      </c>
      <c r="M72" s="123" t="s">
        <v>89</v>
      </c>
      <c r="N72" s="123" t="s">
        <v>82</v>
      </c>
      <c r="O72" s="123">
        <v>1299</v>
      </c>
      <c r="P72" s="123" t="s">
        <v>64</v>
      </c>
      <c r="Q72" s="123" t="s">
        <v>2987</v>
      </c>
      <c r="R72" s="123" t="s">
        <v>3004</v>
      </c>
      <c r="S72" s="123" t="s">
        <v>39</v>
      </c>
      <c r="T72" s="123">
        <v>99</v>
      </c>
      <c r="U72" s="123" t="s">
        <v>2989</v>
      </c>
      <c r="V72" s="124">
        <v>46267.756249999999</v>
      </c>
      <c r="W72" s="124">
        <v>46267.958333333336</v>
      </c>
      <c r="X72" s="124">
        <v>46267.756944444445</v>
      </c>
      <c r="Y72" s="124">
        <v>46268.173611111109</v>
      </c>
      <c r="Z72" s="123"/>
      <c r="AA72" s="123" t="s">
        <v>56</v>
      </c>
      <c r="AB72" s="123" t="s">
        <v>2</v>
      </c>
      <c r="AC72" s="123" t="s">
        <v>2990</v>
      </c>
      <c r="AD72" s="123" t="s">
        <v>1553</v>
      </c>
      <c r="AE72" s="123" t="s">
        <v>2990</v>
      </c>
      <c r="AF72" s="123" t="s">
        <v>88</v>
      </c>
      <c r="AG72" s="123" t="s">
        <v>95</v>
      </c>
      <c r="AH72" s="123">
        <v>22</v>
      </c>
      <c r="AI72" s="123"/>
      <c r="AJ72" s="124">
        <v>45949</v>
      </c>
      <c r="AK72" s="123"/>
      <c r="AL72" s="123"/>
      <c r="AM72" s="123" t="s">
        <v>2991</v>
      </c>
      <c r="AN72" s="123" t="s">
        <v>2992</v>
      </c>
      <c r="AO72" s="123" t="s">
        <v>2982</v>
      </c>
      <c r="AP72" s="123">
        <v>9</v>
      </c>
      <c r="AQ72" s="123">
        <v>0</v>
      </c>
      <c r="AR72" s="123">
        <v>1</v>
      </c>
      <c r="AS72" s="123">
        <v>1</v>
      </c>
      <c r="AT72" s="123">
        <v>0</v>
      </c>
      <c r="AU72" s="123">
        <v>0</v>
      </c>
    </row>
    <row r="73" spans="1:47">
      <c r="A73" s="124">
        <v>46267</v>
      </c>
      <c r="B73" s="123" t="s">
        <v>75</v>
      </c>
      <c r="C73" s="123" t="s">
        <v>2981</v>
      </c>
      <c r="D73" s="123" t="s">
        <v>253</v>
      </c>
      <c r="E73" s="123">
        <v>203880236</v>
      </c>
      <c r="F73" s="123" t="s">
        <v>2982</v>
      </c>
      <c r="G73" s="123" t="s">
        <v>2983</v>
      </c>
      <c r="H73" s="123" t="s">
        <v>2984</v>
      </c>
      <c r="I73" s="123">
        <v>900234</v>
      </c>
      <c r="J73" s="123" t="s">
        <v>3001</v>
      </c>
      <c r="K73" s="123" t="s">
        <v>3046</v>
      </c>
      <c r="L73" s="123" t="s">
        <v>2986</v>
      </c>
      <c r="M73" s="123" t="s">
        <v>79</v>
      </c>
      <c r="N73" s="123" t="s">
        <v>3013</v>
      </c>
      <c r="O73" s="123">
        <v>1299</v>
      </c>
      <c r="P73" s="123" t="s">
        <v>64</v>
      </c>
      <c r="Q73" s="123" t="s">
        <v>2987</v>
      </c>
      <c r="R73" s="123" t="s">
        <v>2994</v>
      </c>
      <c r="S73" s="123" t="s">
        <v>32</v>
      </c>
      <c r="T73" s="123">
        <v>99</v>
      </c>
      <c r="U73" s="123" t="s">
        <v>2989</v>
      </c>
      <c r="V73" s="124">
        <v>46267.331944444442</v>
      </c>
      <c r="W73" s="124">
        <v>46267.752083333333</v>
      </c>
      <c r="X73" s="124">
        <v>46267.333333333336</v>
      </c>
      <c r="Y73" s="124">
        <v>46267.75</v>
      </c>
      <c r="Z73" s="123"/>
      <c r="AA73" s="123" t="s">
        <v>56</v>
      </c>
      <c r="AB73" s="123" t="s">
        <v>2</v>
      </c>
      <c r="AC73" s="123" t="s">
        <v>35</v>
      </c>
      <c r="AD73" s="123" t="s">
        <v>1558</v>
      </c>
      <c r="AE73" s="123" t="s">
        <v>2995</v>
      </c>
      <c r="AF73" s="123" t="s">
        <v>95</v>
      </c>
      <c r="AG73" s="123" t="s">
        <v>77</v>
      </c>
      <c r="AH73" s="123">
        <v>3</v>
      </c>
      <c r="AI73" s="123"/>
      <c r="AJ73" s="124">
        <v>45529</v>
      </c>
      <c r="AK73" s="123"/>
      <c r="AL73" s="123"/>
      <c r="AM73" s="123" t="s">
        <v>2991</v>
      </c>
      <c r="AN73" s="123" t="s">
        <v>2992</v>
      </c>
      <c r="AO73" s="123" t="s">
        <v>2982</v>
      </c>
      <c r="AP73" s="123">
        <v>9</v>
      </c>
      <c r="AQ73" s="123">
        <v>0</v>
      </c>
      <c r="AR73" s="123">
        <v>1</v>
      </c>
      <c r="AS73" s="123">
        <v>1</v>
      </c>
      <c r="AT73" s="123">
        <v>0</v>
      </c>
      <c r="AU73" s="123">
        <v>0</v>
      </c>
    </row>
    <row r="74" spans="1:47">
      <c r="A74" s="124">
        <v>46267</v>
      </c>
      <c r="B74" s="123" t="s">
        <v>75</v>
      </c>
      <c r="C74" s="123" t="s">
        <v>2981</v>
      </c>
      <c r="D74" s="123" t="s">
        <v>793</v>
      </c>
      <c r="E74" s="123">
        <v>203851106</v>
      </c>
      <c r="F74" s="123" t="s">
        <v>2982</v>
      </c>
      <c r="G74" s="123" t="s">
        <v>2983</v>
      </c>
      <c r="H74" s="123" t="s">
        <v>2984</v>
      </c>
      <c r="I74" s="123">
        <v>900234</v>
      </c>
      <c r="J74" s="123" t="s">
        <v>3001</v>
      </c>
      <c r="K74" s="123" t="s">
        <v>3047</v>
      </c>
      <c r="L74" s="123" t="s">
        <v>2986</v>
      </c>
      <c r="M74" s="123" t="s">
        <v>79</v>
      </c>
      <c r="N74" s="123" t="s">
        <v>2772</v>
      </c>
      <c r="O74" s="123">
        <v>1299</v>
      </c>
      <c r="P74" s="123" t="s">
        <v>64</v>
      </c>
      <c r="Q74" s="123" t="s">
        <v>2987</v>
      </c>
      <c r="R74" s="123" t="s">
        <v>3004</v>
      </c>
      <c r="S74" s="123" t="s">
        <v>39</v>
      </c>
      <c r="T74" s="123">
        <v>99</v>
      </c>
      <c r="U74" s="123" t="s">
        <v>2989</v>
      </c>
      <c r="V74" s="124">
        <v>46267.756249999999</v>
      </c>
      <c r="W74" s="124">
        <v>46267.856944444444</v>
      </c>
      <c r="X74" s="124">
        <v>46267.756944444445</v>
      </c>
      <c r="Y74" s="124">
        <v>46268.173611111109</v>
      </c>
      <c r="Z74" s="123"/>
      <c r="AA74" s="123" t="s">
        <v>56</v>
      </c>
      <c r="AB74" s="123" t="s">
        <v>2</v>
      </c>
      <c r="AC74" s="123" t="s">
        <v>37</v>
      </c>
      <c r="AD74" s="123" t="s">
        <v>1564</v>
      </c>
      <c r="AE74" s="123" t="s">
        <v>3012</v>
      </c>
      <c r="AF74" s="123" t="s">
        <v>88</v>
      </c>
      <c r="AG74" s="123" t="s">
        <v>95</v>
      </c>
      <c r="AH74" s="123">
        <v>18</v>
      </c>
      <c r="AI74" s="123"/>
      <c r="AJ74" s="124">
        <v>45523</v>
      </c>
      <c r="AK74" s="123"/>
      <c r="AL74" s="123"/>
      <c r="AM74" s="123" t="s">
        <v>2991</v>
      </c>
      <c r="AN74" s="123" t="s">
        <v>2992</v>
      </c>
      <c r="AO74" s="123" t="s">
        <v>2982</v>
      </c>
      <c r="AP74" s="123">
        <v>9</v>
      </c>
      <c r="AQ74" s="123">
        <v>0</v>
      </c>
      <c r="AR74" s="123">
        <v>1</v>
      </c>
      <c r="AS74" s="123">
        <v>1</v>
      </c>
      <c r="AT74" s="123">
        <v>0</v>
      </c>
      <c r="AU74" s="123">
        <v>0</v>
      </c>
    </row>
    <row r="75" spans="1:47">
      <c r="A75" s="124">
        <v>46267</v>
      </c>
      <c r="B75" s="123" t="s">
        <v>75</v>
      </c>
      <c r="C75" s="123" t="s">
        <v>2981</v>
      </c>
      <c r="D75" s="123" t="s">
        <v>667</v>
      </c>
      <c r="E75" s="123">
        <v>203992092</v>
      </c>
      <c r="F75" s="123" t="s">
        <v>2982</v>
      </c>
      <c r="G75" s="123" t="s">
        <v>2983</v>
      </c>
      <c r="H75" s="123" t="s">
        <v>2984</v>
      </c>
      <c r="I75" s="123">
        <v>900234</v>
      </c>
      <c r="J75" s="123" t="s">
        <v>3001</v>
      </c>
      <c r="K75" s="123" t="s">
        <v>3048</v>
      </c>
      <c r="L75" s="123" t="s">
        <v>2986</v>
      </c>
      <c r="M75" s="123" t="s">
        <v>79</v>
      </c>
      <c r="N75" s="123" t="s">
        <v>622</v>
      </c>
      <c r="O75" s="123">
        <v>1299</v>
      </c>
      <c r="P75" s="123" t="s">
        <v>64</v>
      </c>
      <c r="Q75" s="123" t="s">
        <v>2987</v>
      </c>
      <c r="R75" s="123" t="s">
        <v>3024</v>
      </c>
      <c r="S75" s="123" t="s">
        <v>39</v>
      </c>
      <c r="T75" s="123">
        <v>99</v>
      </c>
      <c r="U75" s="123" t="s">
        <v>2989</v>
      </c>
      <c r="V75" s="124">
        <v>46267.755555555559</v>
      </c>
      <c r="W75" s="124">
        <v>46267.855555555558</v>
      </c>
      <c r="X75" s="124">
        <v>46267.756944444445</v>
      </c>
      <c r="Y75" s="124">
        <v>46268.173611111109</v>
      </c>
      <c r="Z75" s="123"/>
      <c r="AA75" s="123" t="s">
        <v>56</v>
      </c>
      <c r="AB75" s="123" t="s">
        <v>2</v>
      </c>
      <c r="AC75" s="123" t="s">
        <v>37</v>
      </c>
      <c r="AD75" s="123" t="s">
        <v>1562</v>
      </c>
      <c r="AE75" s="123" t="s">
        <v>3000</v>
      </c>
      <c r="AF75" s="123" t="s">
        <v>95</v>
      </c>
      <c r="AG75" s="123" t="s">
        <v>77</v>
      </c>
      <c r="AH75" s="123">
        <v>13</v>
      </c>
      <c r="AI75" s="123"/>
      <c r="AJ75" s="124">
        <v>45546</v>
      </c>
      <c r="AK75" s="123"/>
      <c r="AL75" s="123"/>
      <c r="AM75" s="123" t="s">
        <v>2991</v>
      </c>
      <c r="AN75" s="123" t="s">
        <v>2992</v>
      </c>
      <c r="AO75" s="123" t="s">
        <v>2982</v>
      </c>
      <c r="AP75" s="123">
        <v>9</v>
      </c>
      <c r="AQ75" s="123">
        <v>0</v>
      </c>
      <c r="AR75" s="123">
        <v>1</v>
      </c>
      <c r="AS75" s="123">
        <v>1</v>
      </c>
      <c r="AT75" s="123">
        <v>0</v>
      </c>
      <c r="AU75" s="123">
        <v>0</v>
      </c>
    </row>
    <row r="76" spans="1:47">
      <c r="A76" s="124">
        <v>46267</v>
      </c>
      <c r="B76" s="123" t="s">
        <v>75</v>
      </c>
      <c r="C76" s="123" t="s">
        <v>2981</v>
      </c>
      <c r="D76" s="123" t="s">
        <v>1192</v>
      </c>
      <c r="E76" s="123">
        <v>203341964</v>
      </c>
      <c r="F76" s="123" t="s">
        <v>2982</v>
      </c>
      <c r="G76" s="123" t="s">
        <v>2983</v>
      </c>
      <c r="H76" s="123" t="s">
        <v>2984</v>
      </c>
      <c r="I76" s="123">
        <v>900234</v>
      </c>
      <c r="J76" s="123" t="s">
        <v>99</v>
      </c>
      <c r="K76" s="123" t="s">
        <v>3049</v>
      </c>
      <c r="L76" s="123" t="s">
        <v>2986</v>
      </c>
      <c r="M76" s="123" t="s">
        <v>86</v>
      </c>
      <c r="N76" s="123" t="s">
        <v>1055</v>
      </c>
      <c r="O76" s="123">
        <v>1299</v>
      </c>
      <c r="P76" s="123" t="s">
        <v>64</v>
      </c>
      <c r="Q76" s="123" t="s">
        <v>2987</v>
      </c>
      <c r="R76" s="123" t="s">
        <v>3010</v>
      </c>
      <c r="S76" s="123" t="s">
        <v>39</v>
      </c>
      <c r="T76" s="123">
        <v>99</v>
      </c>
      <c r="U76" s="123" t="s">
        <v>2989</v>
      </c>
      <c r="V76" s="124">
        <v>46267.755555555559</v>
      </c>
      <c r="W76" s="124">
        <v>46267.856944444444</v>
      </c>
      <c r="X76" s="124">
        <v>46267.756944444445</v>
      </c>
      <c r="Y76" s="124">
        <v>46268.173611111109</v>
      </c>
      <c r="Z76" s="123"/>
      <c r="AA76" s="123" t="s">
        <v>56</v>
      </c>
      <c r="AB76" s="123" t="s">
        <v>2</v>
      </c>
      <c r="AC76" s="123" t="s">
        <v>37</v>
      </c>
      <c r="AD76" s="123" t="s">
        <v>1562</v>
      </c>
      <c r="AE76" s="123" t="s">
        <v>3000</v>
      </c>
      <c r="AF76" s="123" t="s">
        <v>77</v>
      </c>
      <c r="AG76" s="123" t="s">
        <v>78</v>
      </c>
      <c r="AH76" s="123">
        <v>13</v>
      </c>
      <c r="AI76" s="123"/>
      <c r="AJ76" s="124">
        <v>45431</v>
      </c>
      <c r="AK76" s="123"/>
      <c r="AL76" s="123"/>
      <c r="AM76" s="123" t="s">
        <v>2991</v>
      </c>
      <c r="AN76" s="123" t="s">
        <v>2992</v>
      </c>
      <c r="AO76" s="123" t="s">
        <v>2982</v>
      </c>
      <c r="AP76" s="123">
        <v>9</v>
      </c>
      <c r="AQ76" s="123">
        <v>0</v>
      </c>
      <c r="AR76" s="123">
        <v>1</v>
      </c>
      <c r="AS76" s="123">
        <v>1</v>
      </c>
      <c r="AT76" s="123">
        <v>0</v>
      </c>
      <c r="AU76" s="123">
        <v>0</v>
      </c>
    </row>
    <row r="77" spans="1:47">
      <c r="A77" s="124">
        <v>46267</v>
      </c>
      <c r="B77" s="123" t="s">
        <v>75</v>
      </c>
      <c r="C77" s="123" t="s">
        <v>2981</v>
      </c>
      <c r="D77" s="123" t="s">
        <v>2856</v>
      </c>
      <c r="E77" s="123">
        <v>206886517</v>
      </c>
      <c r="F77" s="123" t="s">
        <v>2982</v>
      </c>
      <c r="G77" s="123" t="s">
        <v>2983</v>
      </c>
      <c r="H77" s="123" t="s">
        <v>3022</v>
      </c>
      <c r="I77" s="123">
        <v>900234</v>
      </c>
      <c r="J77" s="123" t="s">
        <v>3002</v>
      </c>
      <c r="K77" s="123" t="s">
        <v>3050</v>
      </c>
      <c r="L77" s="123" t="s">
        <v>2986</v>
      </c>
      <c r="M77" s="123" t="s">
        <v>89</v>
      </c>
      <c r="N77" s="123" t="s">
        <v>626</v>
      </c>
      <c r="O77" s="123">
        <v>1299</v>
      </c>
      <c r="P77" s="123" t="s">
        <v>64</v>
      </c>
      <c r="Q77" s="123" t="s">
        <v>2987</v>
      </c>
      <c r="R77" s="123" t="s">
        <v>3005</v>
      </c>
      <c r="S77" s="123" t="s">
        <v>39</v>
      </c>
      <c r="T77" s="123">
        <v>99</v>
      </c>
      <c r="U77" s="123" t="s">
        <v>2989</v>
      </c>
      <c r="V77" s="123"/>
      <c r="W77" s="123"/>
      <c r="X77" s="124">
        <v>46267.756944444445</v>
      </c>
      <c r="Y77" s="124">
        <v>46268.090277777781</v>
      </c>
      <c r="Z77" s="123" t="s">
        <v>2997</v>
      </c>
      <c r="AA77" s="123" t="s">
        <v>2998</v>
      </c>
      <c r="AB77" s="123" t="s">
        <v>2999</v>
      </c>
      <c r="AC77" s="123" t="s">
        <v>37</v>
      </c>
      <c r="AD77" s="123" t="s">
        <v>1562</v>
      </c>
      <c r="AE77" s="123" t="s">
        <v>3000</v>
      </c>
      <c r="AF77" s="123" t="s">
        <v>85</v>
      </c>
      <c r="AG77" s="123" t="s">
        <v>88</v>
      </c>
      <c r="AH77" s="123">
        <v>13</v>
      </c>
      <c r="AI77" s="123"/>
      <c r="AJ77" s="124">
        <v>46251</v>
      </c>
      <c r="AK77" s="123"/>
      <c r="AL77" s="123"/>
      <c r="AM77" s="123" t="s">
        <v>2991</v>
      </c>
      <c r="AN77" s="123" t="s">
        <v>2992</v>
      </c>
      <c r="AO77" s="123" t="s">
        <v>2982</v>
      </c>
      <c r="AP77" s="123">
        <v>7</v>
      </c>
      <c r="AQ77" s="123">
        <v>0</v>
      </c>
      <c r="AR77" s="123">
        <v>0</v>
      </c>
      <c r="AS77" s="123">
        <v>0</v>
      </c>
      <c r="AT77" s="123">
        <v>0</v>
      </c>
      <c r="AU77" s="123">
        <v>0</v>
      </c>
    </row>
    <row r="78" spans="1:47">
      <c r="A78" s="124">
        <v>46267</v>
      </c>
      <c r="B78" s="123" t="s">
        <v>75</v>
      </c>
      <c r="C78" s="123" t="s">
        <v>2981</v>
      </c>
      <c r="D78" s="123" t="s">
        <v>307</v>
      </c>
      <c r="E78" s="123">
        <v>204967143</v>
      </c>
      <c r="F78" s="123" t="s">
        <v>2982</v>
      </c>
      <c r="G78" s="123" t="s">
        <v>2983</v>
      </c>
      <c r="H78" s="123" t="s">
        <v>2984</v>
      </c>
      <c r="I78" s="123">
        <v>900234</v>
      </c>
      <c r="J78" s="123" t="s">
        <v>2985</v>
      </c>
      <c r="K78" s="123" t="s">
        <v>308</v>
      </c>
      <c r="L78" s="123" t="s">
        <v>2986</v>
      </c>
      <c r="M78" s="123" t="s">
        <v>86</v>
      </c>
      <c r="N78" s="123" t="s">
        <v>230</v>
      </c>
      <c r="O78" s="123">
        <v>1299</v>
      </c>
      <c r="P78" s="123" t="s">
        <v>64</v>
      </c>
      <c r="Q78" s="123" t="s">
        <v>2987</v>
      </c>
      <c r="R78" s="123" t="s">
        <v>3010</v>
      </c>
      <c r="S78" s="123" t="s">
        <v>39</v>
      </c>
      <c r="T78" s="123">
        <v>99</v>
      </c>
      <c r="U78" s="123" t="s">
        <v>2989</v>
      </c>
      <c r="V78" s="124">
        <v>46267.754861111112</v>
      </c>
      <c r="W78" s="124">
        <v>46267.949305555558</v>
      </c>
      <c r="X78" s="124">
        <v>46267.756944444445</v>
      </c>
      <c r="Y78" s="124">
        <v>46268.173611111109</v>
      </c>
      <c r="Z78" s="123"/>
      <c r="AA78" s="123" t="s">
        <v>56</v>
      </c>
      <c r="AB78" s="123" t="s">
        <v>2</v>
      </c>
      <c r="AC78" s="123" t="s">
        <v>35</v>
      </c>
      <c r="AD78" s="123" t="s">
        <v>1558</v>
      </c>
      <c r="AE78" s="123" t="s">
        <v>2995</v>
      </c>
      <c r="AF78" s="123" t="s">
        <v>77</v>
      </c>
      <c r="AG78" s="123" t="s">
        <v>78</v>
      </c>
      <c r="AH78" s="123">
        <v>3</v>
      </c>
      <c r="AI78" s="123"/>
      <c r="AJ78" s="124">
        <v>45825</v>
      </c>
      <c r="AK78" s="123"/>
      <c r="AL78" s="123"/>
      <c r="AM78" s="123" t="s">
        <v>2991</v>
      </c>
      <c r="AN78" s="123" t="s">
        <v>2992</v>
      </c>
      <c r="AO78" s="123" t="s">
        <v>2982</v>
      </c>
      <c r="AP78" s="123">
        <v>9</v>
      </c>
      <c r="AQ78" s="123">
        <v>0</v>
      </c>
      <c r="AR78" s="123">
        <v>1</v>
      </c>
      <c r="AS78" s="123">
        <v>1</v>
      </c>
      <c r="AT78" s="123">
        <v>0</v>
      </c>
      <c r="AU78" s="123">
        <v>0</v>
      </c>
    </row>
    <row r="79" spans="1:47">
      <c r="A79" s="124">
        <v>46267</v>
      </c>
      <c r="B79" s="123" t="s">
        <v>75</v>
      </c>
      <c r="C79" s="123" t="s">
        <v>2981</v>
      </c>
      <c r="D79" s="123" t="s">
        <v>124</v>
      </c>
      <c r="E79" s="123">
        <v>203817155</v>
      </c>
      <c r="F79" s="123" t="s">
        <v>2982</v>
      </c>
      <c r="G79" s="123" t="s">
        <v>2983</v>
      </c>
      <c r="H79" s="123" t="s">
        <v>2984</v>
      </c>
      <c r="I79" s="123">
        <v>900234</v>
      </c>
      <c r="J79" s="123" t="s">
        <v>3001</v>
      </c>
      <c r="K79" s="123" t="s">
        <v>3051</v>
      </c>
      <c r="L79" s="123" t="s">
        <v>2986</v>
      </c>
      <c r="M79" s="123" t="s">
        <v>79</v>
      </c>
      <c r="N79" s="123" t="s">
        <v>2645</v>
      </c>
      <c r="O79" s="123">
        <v>1299</v>
      </c>
      <c r="P79" s="123" t="s">
        <v>64</v>
      </c>
      <c r="Q79" s="123" t="s">
        <v>2987</v>
      </c>
      <c r="R79" s="123" t="s">
        <v>3038</v>
      </c>
      <c r="S79" s="123" t="s">
        <v>32</v>
      </c>
      <c r="T79" s="123">
        <v>99</v>
      </c>
      <c r="U79" s="123" t="s">
        <v>2989</v>
      </c>
      <c r="V79" s="124">
        <v>46267.332638888889</v>
      </c>
      <c r="W79" s="124">
        <v>46267.747916666667</v>
      </c>
      <c r="X79" s="124">
        <v>46267.333333333336</v>
      </c>
      <c r="Y79" s="124">
        <v>46267.75</v>
      </c>
      <c r="Z79" s="123"/>
      <c r="AA79" s="123" t="s">
        <v>56</v>
      </c>
      <c r="AB79" s="123" t="s">
        <v>2</v>
      </c>
      <c r="AC79" s="123" t="s">
        <v>2990</v>
      </c>
      <c r="AD79" s="123" t="s">
        <v>1553</v>
      </c>
      <c r="AE79" s="123" t="s">
        <v>2990</v>
      </c>
      <c r="AF79" s="123" t="s">
        <v>92</v>
      </c>
      <c r="AG79" s="123" t="s">
        <v>84</v>
      </c>
      <c r="AH79" s="123">
        <v>22</v>
      </c>
      <c r="AI79" s="123"/>
      <c r="AJ79" s="124">
        <v>45516</v>
      </c>
      <c r="AK79" s="123"/>
      <c r="AL79" s="123"/>
      <c r="AM79" s="123" t="s">
        <v>2991</v>
      </c>
      <c r="AN79" s="123" t="s">
        <v>2992</v>
      </c>
      <c r="AO79" s="123" t="s">
        <v>2982</v>
      </c>
      <c r="AP79" s="123">
        <v>9</v>
      </c>
      <c r="AQ79" s="123">
        <v>0</v>
      </c>
      <c r="AR79" s="123">
        <v>1</v>
      </c>
      <c r="AS79" s="123">
        <v>1</v>
      </c>
      <c r="AT79" s="123">
        <v>0</v>
      </c>
      <c r="AU79" s="123">
        <v>0</v>
      </c>
    </row>
    <row r="80" spans="1:47">
      <c r="A80" s="124">
        <v>46267</v>
      </c>
      <c r="B80" s="123" t="s">
        <v>75</v>
      </c>
      <c r="C80" s="123" t="s">
        <v>2981</v>
      </c>
      <c r="D80" s="123" t="s">
        <v>2439</v>
      </c>
      <c r="E80" s="123">
        <v>206504126</v>
      </c>
      <c r="F80" s="123" t="s">
        <v>2982</v>
      </c>
      <c r="G80" s="123" t="s">
        <v>2983</v>
      </c>
      <c r="H80" s="123" t="s">
        <v>2984</v>
      </c>
      <c r="I80" s="123">
        <v>900234</v>
      </c>
      <c r="J80" s="123" t="s">
        <v>2985</v>
      </c>
      <c r="K80" s="123" t="s">
        <v>3052</v>
      </c>
      <c r="L80" s="123" t="s">
        <v>2986</v>
      </c>
      <c r="M80" s="123" t="s">
        <v>86</v>
      </c>
      <c r="N80" s="123" t="s">
        <v>223</v>
      </c>
      <c r="O80" s="123">
        <v>1299</v>
      </c>
      <c r="P80" s="123" t="s">
        <v>64</v>
      </c>
      <c r="Q80" s="123" t="s">
        <v>2987</v>
      </c>
      <c r="R80" s="123" t="s">
        <v>2988</v>
      </c>
      <c r="S80" s="123" t="s">
        <v>32</v>
      </c>
      <c r="T80" s="123">
        <v>99</v>
      </c>
      <c r="U80" s="123" t="s">
        <v>2989</v>
      </c>
      <c r="V80" s="124">
        <v>46267.331944444442</v>
      </c>
      <c r="W80" s="124">
        <v>46267.752083333333</v>
      </c>
      <c r="X80" s="124">
        <v>46267.333333333336</v>
      </c>
      <c r="Y80" s="124">
        <v>46267.75</v>
      </c>
      <c r="Z80" s="123"/>
      <c r="AA80" s="123" t="s">
        <v>56</v>
      </c>
      <c r="AB80" s="123" t="s">
        <v>2</v>
      </c>
      <c r="AC80" s="123" t="s">
        <v>35</v>
      </c>
      <c r="AD80" s="123" t="s">
        <v>1558</v>
      </c>
      <c r="AE80" s="123" t="s">
        <v>2995</v>
      </c>
      <c r="AF80" s="123" t="s">
        <v>88</v>
      </c>
      <c r="AG80" s="123" t="s">
        <v>95</v>
      </c>
      <c r="AH80" s="123">
        <v>3</v>
      </c>
      <c r="AI80" s="123"/>
      <c r="AJ80" s="124">
        <v>45970</v>
      </c>
      <c r="AK80" s="123"/>
      <c r="AL80" s="123"/>
      <c r="AM80" s="123" t="s">
        <v>2991</v>
      </c>
      <c r="AN80" s="123" t="s">
        <v>2992</v>
      </c>
      <c r="AO80" s="123" t="s">
        <v>2982</v>
      </c>
      <c r="AP80" s="123">
        <v>9</v>
      </c>
      <c r="AQ80" s="123">
        <v>0</v>
      </c>
      <c r="AR80" s="123">
        <v>1</v>
      </c>
      <c r="AS80" s="123">
        <v>1</v>
      </c>
      <c r="AT80" s="123">
        <v>0</v>
      </c>
      <c r="AU80" s="123">
        <v>0</v>
      </c>
    </row>
    <row r="81" spans="1:47">
      <c r="A81" s="124">
        <v>46267</v>
      </c>
      <c r="B81" s="123" t="s">
        <v>75</v>
      </c>
      <c r="C81" s="123" t="s">
        <v>2981</v>
      </c>
      <c r="D81" s="123" t="s">
        <v>2011</v>
      </c>
      <c r="E81" s="123">
        <v>205275634</v>
      </c>
      <c r="F81" s="123" t="s">
        <v>2982</v>
      </c>
      <c r="G81" s="123" t="s">
        <v>2983</v>
      </c>
      <c r="H81" s="123" t="s">
        <v>2984</v>
      </c>
      <c r="I81" s="123">
        <v>900234</v>
      </c>
      <c r="J81" s="123" t="s">
        <v>3002</v>
      </c>
      <c r="K81" s="123" t="s">
        <v>2012</v>
      </c>
      <c r="L81" s="123" t="s">
        <v>2986</v>
      </c>
      <c r="M81" s="123" t="s">
        <v>89</v>
      </c>
      <c r="N81" s="123" t="s">
        <v>2773</v>
      </c>
      <c r="O81" s="123">
        <v>1299</v>
      </c>
      <c r="P81" s="123" t="s">
        <v>64</v>
      </c>
      <c r="Q81" s="123" t="s">
        <v>2987</v>
      </c>
      <c r="R81" s="123" t="s">
        <v>2994</v>
      </c>
      <c r="S81" s="123" t="s">
        <v>32</v>
      </c>
      <c r="T81" s="123">
        <v>99</v>
      </c>
      <c r="U81" s="123" t="s">
        <v>2989</v>
      </c>
      <c r="V81" s="124">
        <v>46267.332638888889</v>
      </c>
      <c r="W81" s="124">
        <v>46267.749305555553</v>
      </c>
      <c r="X81" s="124">
        <v>46267.333333333336</v>
      </c>
      <c r="Y81" s="124">
        <v>46267.75</v>
      </c>
      <c r="Z81" s="123"/>
      <c r="AA81" s="123" t="s">
        <v>56</v>
      </c>
      <c r="AB81" s="123" t="s">
        <v>2</v>
      </c>
      <c r="AC81" s="123" t="s">
        <v>37</v>
      </c>
      <c r="AD81" s="123" t="s">
        <v>1562</v>
      </c>
      <c r="AE81" s="123" t="s">
        <v>3000</v>
      </c>
      <c r="AF81" s="123" t="s">
        <v>95</v>
      </c>
      <c r="AG81" s="123" t="s">
        <v>77</v>
      </c>
      <c r="AH81" s="123">
        <v>13</v>
      </c>
      <c r="AI81" s="123"/>
      <c r="AJ81" s="124">
        <v>45791</v>
      </c>
      <c r="AK81" s="123"/>
      <c r="AL81" s="123"/>
      <c r="AM81" s="123" t="s">
        <v>2991</v>
      </c>
      <c r="AN81" s="123" t="s">
        <v>2992</v>
      </c>
      <c r="AO81" s="123" t="s">
        <v>2982</v>
      </c>
      <c r="AP81" s="123">
        <v>9</v>
      </c>
      <c r="AQ81" s="123">
        <v>0</v>
      </c>
      <c r="AR81" s="123">
        <v>1</v>
      </c>
      <c r="AS81" s="123">
        <v>1</v>
      </c>
      <c r="AT81" s="123">
        <v>0</v>
      </c>
      <c r="AU81" s="123">
        <v>0</v>
      </c>
    </row>
    <row r="82" spans="1:47">
      <c r="A82" s="124">
        <v>46267</v>
      </c>
      <c r="B82" s="123" t="s">
        <v>75</v>
      </c>
      <c r="C82" s="123" t="s">
        <v>2981</v>
      </c>
      <c r="D82" s="123" t="s">
        <v>2070</v>
      </c>
      <c r="E82" s="123">
        <v>206930700</v>
      </c>
      <c r="F82" s="123" t="s">
        <v>2982</v>
      </c>
      <c r="G82" s="123" t="s">
        <v>2983</v>
      </c>
      <c r="H82" s="123" t="s">
        <v>2984</v>
      </c>
      <c r="I82" s="123">
        <v>900234</v>
      </c>
      <c r="J82" s="123" t="s">
        <v>2985</v>
      </c>
      <c r="K82" s="123" t="s">
        <v>2002</v>
      </c>
      <c r="L82" s="123" t="s">
        <v>2986</v>
      </c>
      <c r="M82" s="123" t="s">
        <v>86</v>
      </c>
      <c r="N82" s="123" t="s">
        <v>82</v>
      </c>
      <c r="O82" s="123">
        <v>1299</v>
      </c>
      <c r="P82" s="123" t="s">
        <v>64</v>
      </c>
      <c r="Q82" s="123" t="s">
        <v>2987</v>
      </c>
      <c r="R82" s="123" t="s">
        <v>3016</v>
      </c>
      <c r="S82" s="123" t="s">
        <v>32</v>
      </c>
      <c r="T82" s="123">
        <v>99</v>
      </c>
      <c r="U82" s="123" t="s">
        <v>2989</v>
      </c>
      <c r="V82" s="124">
        <v>46267.331250000003</v>
      </c>
      <c r="W82" s="124">
        <v>46267.75</v>
      </c>
      <c r="X82" s="124">
        <v>46267.333333333336</v>
      </c>
      <c r="Y82" s="124">
        <v>46267.75</v>
      </c>
      <c r="Z82" s="123"/>
      <c r="AA82" s="123" t="s">
        <v>56</v>
      </c>
      <c r="AB82" s="123" t="s">
        <v>2</v>
      </c>
      <c r="AC82" s="123" t="s">
        <v>2990</v>
      </c>
      <c r="AD82" s="123" t="s">
        <v>1553</v>
      </c>
      <c r="AE82" s="123" t="s">
        <v>2990</v>
      </c>
      <c r="AF82" s="123" t="s">
        <v>77</v>
      </c>
      <c r="AG82" s="123" t="s">
        <v>78</v>
      </c>
      <c r="AH82" s="123">
        <v>22</v>
      </c>
      <c r="AI82" s="123"/>
      <c r="AJ82" s="124">
        <v>46047</v>
      </c>
      <c r="AK82" s="123"/>
      <c r="AL82" s="123"/>
      <c r="AM82" s="123" t="s">
        <v>2991</v>
      </c>
      <c r="AN82" s="123" t="s">
        <v>2992</v>
      </c>
      <c r="AO82" s="123" t="s">
        <v>2982</v>
      </c>
      <c r="AP82" s="123">
        <v>9</v>
      </c>
      <c r="AQ82" s="123">
        <v>0</v>
      </c>
      <c r="AR82" s="123">
        <v>1</v>
      </c>
      <c r="AS82" s="123">
        <v>1</v>
      </c>
      <c r="AT82" s="123">
        <v>0</v>
      </c>
      <c r="AU82" s="123">
        <v>0</v>
      </c>
    </row>
    <row r="83" spans="1:47">
      <c r="A83" s="124">
        <v>46267</v>
      </c>
      <c r="B83" s="123" t="s">
        <v>75</v>
      </c>
      <c r="C83" s="123" t="s">
        <v>2981</v>
      </c>
      <c r="D83" s="123" t="s">
        <v>382</v>
      </c>
      <c r="E83" s="123">
        <v>206072868</v>
      </c>
      <c r="F83" s="123" t="s">
        <v>2982</v>
      </c>
      <c r="G83" s="123" t="s">
        <v>2983</v>
      </c>
      <c r="H83" s="123" t="s">
        <v>2984</v>
      </c>
      <c r="I83" s="123">
        <v>900234</v>
      </c>
      <c r="J83" s="123" t="s">
        <v>3001</v>
      </c>
      <c r="K83" s="123" t="s">
        <v>383</v>
      </c>
      <c r="L83" s="123" t="s">
        <v>2986</v>
      </c>
      <c r="M83" s="123" t="s">
        <v>79</v>
      </c>
      <c r="N83" s="123" t="s">
        <v>223</v>
      </c>
      <c r="O83" s="123">
        <v>1299</v>
      </c>
      <c r="P83" s="123" t="s">
        <v>64</v>
      </c>
      <c r="Q83" s="123" t="s">
        <v>2987</v>
      </c>
      <c r="R83" s="123" t="s">
        <v>3021</v>
      </c>
      <c r="S83" s="123" t="s">
        <v>32</v>
      </c>
      <c r="T83" s="123">
        <v>99</v>
      </c>
      <c r="U83" s="123" t="s">
        <v>2989</v>
      </c>
      <c r="V83" s="124">
        <v>46267.332638888889</v>
      </c>
      <c r="W83" s="124">
        <v>46267.750694444447</v>
      </c>
      <c r="X83" s="124">
        <v>46267.333333333336</v>
      </c>
      <c r="Y83" s="124">
        <v>46267.75</v>
      </c>
      <c r="Z83" s="123" t="s">
        <v>2997</v>
      </c>
      <c r="AA83" s="123" t="s">
        <v>2998</v>
      </c>
      <c r="AB83" s="123" t="s">
        <v>2</v>
      </c>
      <c r="AC83" s="123" t="s">
        <v>35</v>
      </c>
      <c r="AD83" s="123" t="s">
        <v>1558</v>
      </c>
      <c r="AE83" s="123" t="s">
        <v>2995</v>
      </c>
      <c r="AF83" s="123" t="s">
        <v>85</v>
      </c>
      <c r="AG83" s="123" t="s">
        <v>88</v>
      </c>
      <c r="AH83" s="123">
        <v>3</v>
      </c>
      <c r="AI83" s="123"/>
      <c r="AJ83" s="124">
        <v>45921</v>
      </c>
      <c r="AK83" s="123"/>
      <c r="AL83" s="123"/>
      <c r="AM83" s="123" t="s">
        <v>2991</v>
      </c>
      <c r="AN83" s="123" t="s">
        <v>2992</v>
      </c>
      <c r="AO83" s="123" t="s">
        <v>2982</v>
      </c>
      <c r="AP83" s="123">
        <v>9</v>
      </c>
      <c r="AQ83" s="123">
        <v>1</v>
      </c>
      <c r="AR83" s="123">
        <v>1</v>
      </c>
      <c r="AS83" s="123">
        <v>0</v>
      </c>
      <c r="AT83" s="123">
        <v>0</v>
      </c>
      <c r="AU83" s="123">
        <v>0</v>
      </c>
    </row>
    <row r="84" spans="1:47">
      <c r="A84" s="124">
        <v>46267</v>
      </c>
      <c r="B84" s="123" t="s">
        <v>75</v>
      </c>
      <c r="C84" s="123" t="s">
        <v>2981</v>
      </c>
      <c r="D84" s="123" t="s">
        <v>2679</v>
      </c>
      <c r="E84" s="123">
        <v>205977116</v>
      </c>
      <c r="F84" s="123" t="s">
        <v>2982</v>
      </c>
      <c r="G84" s="123" t="s">
        <v>2983</v>
      </c>
      <c r="H84" s="123" t="s">
        <v>2984</v>
      </c>
      <c r="I84" s="123">
        <v>900234</v>
      </c>
      <c r="J84" s="123" t="s">
        <v>2985</v>
      </c>
      <c r="K84" s="123" t="s">
        <v>2680</v>
      </c>
      <c r="L84" s="123" t="s">
        <v>2986</v>
      </c>
      <c r="M84" s="123" t="s">
        <v>86</v>
      </c>
      <c r="N84" s="123" t="s">
        <v>622</v>
      </c>
      <c r="O84" s="123">
        <v>1299</v>
      </c>
      <c r="P84" s="123" t="s">
        <v>64</v>
      </c>
      <c r="Q84" s="123" t="s">
        <v>2987</v>
      </c>
      <c r="R84" s="123" t="s">
        <v>3038</v>
      </c>
      <c r="S84" s="123" t="s">
        <v>32</v>
      </c>
      <c r="T84" s="123">
        <v>99</v>
      </c>
      <c r="U84" s="123" t="s">
        <v>2989</v>
      </c>
      <c r="V84" s="124">
        <v>46267.332638888889</v>
      </c>
      <c r="W84" s="124">
        <v>46267.748611111114</v>
      </c>
      <c r="X84" s="124">
        <v>46267.333333333336</v>
      </c>
      <c r="Y84" s="124">
        <v>46267.75</v>
      </c>
      <c r="Z84" s="123"/>
      <c r="AA84" s="123" t="s">
        <v>56</v>
      </c>
      <c r="AB84" s="123" t="s">
        <v>2</v>
      </c>
      <c r="AC84" s="123" t="s">
        <v>37</v>
      </c>
      <c r="AD84" s="123" t="s">
        <v>1562</v>
      </c>
      <c r="AE84" s="123" t="s">
        <v>3000</v>
      </c>
      <c r="AF84" s="123" t="s">
        <v>92</v>
      </c>
      <c r="AG84" s="123" t="s">
        <v>84</v>
      </c>
      <c r="AH84" s="123">
        <v>13</v>
      </c>
      <c r="AI84" s="123"/>
      <c r="AJ84" s="124">
        <v>45914</v>
      </c>
      <c r="AK84" s="123"/>
      <c r="AL84" s="123"/>
      <c r="AM84" s="123" t="s">
        <v>2991</v>
      </c>
      <c r="AN84" s="123" t="s">
        <v>2992</v>
      </c>
      <c r="AO84" s="123" t="s">
        <v>2982</v>
      </c>
      <c r="AP84" s="123">
        <v>9</v>
      </c>
      <c r="AQ84" s="123">
        <v>0</v>
      </c>
      <c r="AR84" s="123">
        <v>1</v>
      </c>
      <c r="AS84" s="123">
        <v>1</v>
      </c>
      <c r="AT84" s="123">
        <v>0</v>
      </c>
      <c r="AU84" s="123">
        <v>0</v>
      </c>
    </row>
    <row r="85" spans="1:47">
      <c r="A85" s="124">
        <v>46267</v>
      </c>
      <c r="B85" s="123" t="s">
        <v>75</v>
      </c>
      <c r="C85" s="123" t="s">
        <v>2981</v>
      </c>
      <c r="D85" s="123" t="s">
        <v>2677</v>
      </c>
      <c r="E85" s="123">
        <v>203850772</v>
      </c>
      <c r="F85" s="123" t="s">
        <v>2982</v>
      </c>
      <c r="G85" s="123" t="s">
        <v>2983</v>
      </c>
      <c r="H85" s="123" t="s">
        <v>2984</v>
      </c>
      <c r="I85" s="123">
        <v>900234</v>
      </c>
      <c r="J85" s="123" t="s">
        <v>2985</v>
      </c>
      <c r="K85" s="123" t="s">
        <v>3053</v>
      </c>
      <c r="L85" s="123" t="s">
        <v>2986</v>
      </c>
      <c r="M85" s="123" t="s">
        <v>89</v>
      </c>
      <c r="N85" s="123" t="s">
        <v>2773</v>
      </c>
      <c r="O85" s="123">
        <v>1299</v>
      </c>
      <c r="P85" s="123" t="s">
        <v>64</v>
      </c>
      <c r="Q85" s="123" t="s">
        <v>2987</v>
      </c>
      <c r="R85" s="123" t="s">
        <v>3005</v>
      </c>
      <c r="S85" s="123" t="s">
        <v>39</v>
      </c>
      <c r="T85" s="123">
        <v>99</v>
      </c>
      <c r="U85" s="123" t="s">
        <v>2989</v>
      </c>
      <c r="V85" s="123"/>
      <c r="W85" s="123"/>
      <c r="X85" s="124">
        <v>46267.756944444445</v>
      </c>
      <c r="Y85" s="124">
        <v>46268.173611111109</v>
      </c>
      <c r="Z85" s="123" t="s">
        <v>2997</v>
      </c>
      <c r="AA85" s="123" t="s">
        <v>2998</v>
      </c>
      <c r="AB85" s="123" t="s">
        <v>2999</v>
      </c>
      <c r="AC85" s="123" t="s">
        <v>37</v>
      </c>
      <c r="AD85" s="123" t="s">
        <v>1562</v>
      </c>
      <c r="AE85" s="123" t="s">
        <v>3000</v>
      </c>
      <c r="AF85" s="123" t="s">
        <v>85</v>
      </c>
      <c r="AG85" s="123" t="s">
        <v>88</v>
      </c>
      <c r="AH85" s="123">
        <v>13</v>
      </c>
      <c r="AI85" s="123"/>
      <c r="AJ85" s="124">
        <v>45523</v>
      </c>
      <c r="AK85" s="123"/>
      <c r="AL85" s="123"/>
      <c r="AM85" s="123" t="s">
        <v>2991</v>
      </c>
      <c r="AN85" s="123" t="s">
        <v>2992</v>
      </c>
      <c r="AO85" s="123" t="s">
        <v>2982</v>
      </c>
      <c r="AP85" s="123">
        <v>9</v>
      </c>
      <c r="AQ85" s="123">
        <v>0</v>
      </c>
      <c r="AR85" s="123">
        <v>0</v>
      </c>
      <c r="AS85" s="123">
        <v>0</v>
      </c>
      <c r="AT85" s="123">
        <v>0</v>
      </c>
      <c r="AU85" s="123">
        <v>0</v>
      </c>
    </row>
    <row r="86" spans="1:47">
      <c r="A86" s="124">
        <v>46267</v>
      </c>
      <c r="B86" s="123" t="s">
        <v>75</v>
      </c>
      <c r="C86" s="123" t="s">
        <v>2981</v>
      </c>
      <c r="D86" s="123" t="s">
        <v>679</v>
      </c>
      <c r="E86" s="123">
        <v>203341965</v>
      </c>
      <c r="F86" s="123" t="s">
        <v>2982</v>
      </c>
      <c r="G86" s="123" t="s">
        <v>2983</v>
      </c>
      <c r="H86" s="123" t="s">
        <v>2984</v>
      </c>
      <c r="I86" s="123">
        <v>900234</v>
      </c>
      <c r="J86" s="123" t="s">
        <v>99</v>
      </c>
      <c r="K86" s="123" t="s">
        <v>3054</v>
      </c>
      <c r="L86" s="123" t="s">
        <v>2986</v>
      </c>
      <c r="M86" s="123" t="s">
        <v>86</v>
      </c>
      <c r="N86" s="123" t="s">
        <v>1055</v>
      </c>
      <c r="O86" s="123">
        <v>1299</v>
      </c>
      <c r="P86" s="123" t="s">
        <v>64</v>
      </c>
      <c r="Q86" s="123" t="s">
        <v>2987</v>
      </c>
      <c r="R86" s="123" t="s">
        <v>3005</v>
      </c>
      <c r="S86" s="123" t="s">
        <v>39</v>
      </c>
      <c r="T86" s="123">
        <v>99</v>
      </c>
      <c r="U86" s="123" t="s">
        <v>2989</v>
      </c>
      <c r="V86" s="124">
        <v>46267.745138888888</v>
      </c>
      <c r="W86" s="124">
        <v>46267.86041666667</v>
      </c>
      <c r="X86" s="124">
        <v>46267.756944444445</v>
      </c>
      <c r="Y86" s="124">
        <v>46268.173611111109</v>
      </c>
      <c r="Z86" s="123" t="s">
        <v>2997</v>
      </c>
      <c r="AA86" s="123" t="s">
        <v>2998</v>
      </c>
      <c r="AB86" s="123" t="s">
        <v>2</v>
      </c>
      <c r="AC86" s="123" t="s">
        <v>37</v>
      </c>
      <c r="AD86" s="123" t="s">
        <v>1564</v>
      </c>
      <c r="AE86" s="123" t="s">
        <v>3012</v>
      </c>
      <c r="AF86" s="123" t="s">
        <v>85</v>
      </c>
      <c r="AG86" s="123" t="s">
        <v>88</v>
      </c>
      <c r="AH86" s="123">
        <v>18</v>
      </c>
      <c r="AI86" s="123"/>
      <c r="AJ86" s="124">
        <v>45431</v>
      </c>
      <c r="AK86" s="123"/>
      <c r="AL86" s="123"/>
      <c r="AM86" s="123" t="s">
        <v>2991</v>
      </c>
      <c r="AN86" s="123" t="s">
        <v>2992</v>
      </c>
      <c r="AO86" s="123" t="s">
        <v>2982</v>
      </c>
      <c r="AP86" s="123">
        <v>9</v>
      </c>
      <c r="AQ86" s="123">
        <v>1</v>
      </c>
      <c r="AR86" s="123">
        <v>1</v>
      </c>
      <c r="AS86" s="123">
        <v>0</v>
      </c>
      <c r="AT86" s="123">
        <v>0</v>
      </c>
      <c r="AU86" s="123">
        <v>0</v>
      </c>
    </row>
    <row r="87" spans="1:47">
      <c r="A87" s="124">
        <v>46267</v>
      </c>
      <c r="B87" s="123" t="s">
        <v>75</v>
      </c>
      <c r="C87" s="123" t="s">
        <v>2981</v>
      </c>
      <c r="D87" s="123" t="s">
        <v>2681</v>
      </c>
      <c r="E87" s="123">
        <v>204009672</v>
      </c>
      <c r="F87" s="123" t="s">
        <v>2982</v>
      </c>
      <c r="G87" s="123" t="s">
        <v>2983</v>
      </c>
      <c r="H87" s="123" t="s">
        <v>2984</v>
      </c>
      <c r="I87" s="123">
        <v>900234</v>
      </c>
      <c r="J87" s="123" t="s">
        <v>2985</v>
      </c>
      <c r="K87" s="123" t="s">
        <v>2682</v>
      </c>
      <c r="L87" s="123" t="s">
        <v>2986</v>
      </c>
      <c r="M87" s="123" t="s">
        <v>86</v>
      </c>
      <c r="N87" s="123" t="s">
        <v>1055</v>
      </c>
      <c r="O87" s="123">
        <v>1299</v>
      </c>
      <c r="P87" s="123" t="s">
        <v>64</v>
      </c>
      <c r="Q87" s="123" t="s">
        <v>2987</v>
      </c>
      <c r="R87" s="123" t="s">
        <v>2994</v>
      </c>
      <c r="S87" s="123" t="s">
        <v>32</v>
      </c>
      <c r="T87" s="123">
        <v>99</v>
      </c>
      <c r="U87" s="123" t="s">
        <v>2989</v>
      </c>
      <c r="V87" s="124">
        <v>46267.330555555556</v>
      </c>
      <c r="W87" s="124">
        <v>46267.747916666667</v>
      </c>
      <c r="X87" s="124">
        <v>46267.333333333336</v>
      </c>
      <c r="Y87" s="124">
        <v>46267.75</v>
      </c>
      <c r="Z87" s="123"/>
      <c r="AA87" s="123" t="s">
        <v>56</v>
      </c>
      <c r="AB87" s="123" t="s">
        <v>2</v>
      </c>
      <c r="AC87" s="123" t="s">
        <v>37</v>
      </c>
      <c r="AD87" s="123" t="s">
        <v>1562</v>
      </c>
      <c r="AE87" s="123" t="s">
        <v>3000</v>
      </c>
      <c r="AF87" s="123" t="s">
        <v>95</v>
      </c>
      <c r="AG87" s="123" t="s">
        <v>77</v>
      </c>
      <c r="AH87" s="123">
        <v>13</v>
      </c>
      <c r="AI87" s="123"/>
      <c r="AJ87" s="124">
        <v>45550</v>
      </c>
      <c r="AK87" s="123"/>
      <c r="AL87" s="123"/>
      <c r="AM87" s="123" t="s">
        <v>2991</v>
      </c>
      <c r="AN87" s="123" t="s">
        <v>2992</v>
      </c>
      <c r="AO87" s="123" t="s">
        <v>2982</v>
      </c>
      <c r="AP87" s="123">
        <v>9</v>
      </c>
      <c r="AQ87" s="123">
        <v>0</v>
      </c>
      <c r="AR87" s="123">
        <v>1</v>
      </c>
      <c r="AS87" s="123">
        <v>1</v>
      </c>
      <c r="AT87" s="123">
        <v>0</v>
      </c>
      <c r="AU87" s="123">
        <v>0</v>
      </c>
    </row>
    <row r="88" spans="1:47">
      <c r="A88" s="124">
        <v>46267</v>
      </c>
      <c r="B88" s="123" t="s">
        <v>75</v>
      </c>
      <c r="C88" s="123" t="s">
        <v>2981</v>
      </c>
      <c r="D88" s="123" t="s">
        <v>677</v>
      </c>
      <c r="E88" s="123">
        <v>205846573</v>
      </c>
      <c r="F88" s="123" t="s">
        <v>2982</v>
      </c>
      <c r="G88" s="123" t="s">
        <v>2983</v>
      </c>
      <c r="H88" s="123" t="s">
        <v>2984</v>
      </c>
      <c r="I88" s="123">
        <v>900234</v>
      </c>
      <c r="J88" s="123" t="s">
        <v>3002</v>
      </c>
      <c r="K88" s="123" t="s">
        <v>678</v>
      </c>
      <c r="L88" s="123" t="s">
        <v>2986</v>
      </c>
      <c r="M88" s="123" t="s">
        <v>89</v>
      </c>
      <c r="N88" s="123" t="s">
        <v>626</v>
      </c>
      <c r="O88" s="123">
        <v>1299</v>
      </c>
      <c r="P88" s="123" t="s">
        <v>64</v>
      </c>
      <c r="Q88" s="123" t="s">
        <v>2987</v>
      </c>
      <c r="R88" s="123" t="s">
        <v>3005</v>
      </c>
      <c r="S88" s="123" t="s">
        <v>39</v>
      </c>
      <c r="T88" s="123">
        <v>99</v>
      </c>
      <c r="U88" s="123" t="s">
        <v>2989</v>
      </c>
      <c r="V88" s="123"/>
      <c r="W88" s="123"/>
      <c r="X88" s="124">
        <v>46267.756944444445</v>
      </c>
      <c r="Y88" s="124">
        <v>46268.173611111109</v>
      </c>
      <c r="Z88" s="123" t="s">
        <v>2997</v>
      </c>
      <c r="AA88" s="123" t="s">
        <v>2998</v>
      </c>
      <c r="AB88" s="123" t="s">
        <v>2999</v>
      </c>
      <c r="AC88" s="123" t="s">
        <v>37</v>
      </c>
      <c r="AD88" s="123" t="s">
        <v>1562</v>
      </c>
      <c r="AE88" s="123" t="s">
        <v>3000</v>
      </c>
      <c r="AF88" s="123" t="s">
        <v>85</v>
      </c>
      <c r="AG88" s="123" t="s">
        <v>88</v>
      </c>
      <c r="AH88" s="123">
        <v>13</v>
      </c>
      <c r="AI88" s="123"/>
      <c r="AJ88" s="124">
        <v>45893</v>
      </c>
      <c r="AK88" s="123"/>
      <c r="AL88" s="123"/>
      <c r="AM88" s="123" t="s">
        <v>2991</v>
      </c>
      <c r="AN88" s="123" t="s">
        <v>2992</v>
      </c>
      <c r="AO88" s="123" t="s">
        <v>2982</v>
      </c>
      <c r="AP88" s="123">
        <v>9</v>
      </c>
      <c r="AQ88" s="123">
        <v>0</v>
      </c>
      <c r="AR88" s="123">
        <v>0</v>
      </c>
      <c r="AS88" s="123">
        <v>0</v>
      </c>
      <c r="AT88" s="123">
        <v>0</v>
      </c>
      <c r="AU88" s="123">
        <v>0</v>
      </c>
    </row>
    <row r="89" spans="1:47">
      <c r="A89" s="124">
        <v>46267</v>
      </c>
      <c r="B89" s="123" t="s">
        <v>75</v>
      </c>
      <c r="C89" s="123" t="s">
        <v>2981</v>
      </c>
      <c r="D89" s="123" t="s">
        <v>545</v>
      </c>
      <c r="E89" s="123">
        <v>204967046</v>
      </c>
      <c r="F89" s="123" t="s">
        <v>2982</v>
      </c>
      <c r="G89" s="123" t="s">
        <v>2983</v>
      </c>
      <c r="H89" s="123" t="s">
        <v>2984</v>
      </c>
      <c r="I89" s="123">
        <v>900234</v>
      </c>
      <c r="J89" s="123" t="s">
        <v>2985</v>
      </c>
      <c r="K89" s="123" t="s">
        <v>546</v>
      </c>
      <c r="L89" s="123" t="s">
        <v>2986</v>
      </c>
      <c r="M89" s="123" t="s">
        <v>89</v>
      </c>
      <c r="N89" s="123" t="s">
        <v>230</v>
      </c>
      <c r="O89" s="123">
        <v>1299</v>
      </c>
      <c r="P89" s="123" t="s">
        <v>64</v>
      </c>
      <c r="Q89" s="123" t="s">
        <v>2987</v>
      </c>
      <c r="R89" s="123" t="s">
        <v>3038</v>
      </c>
      <c r="S89" s="123" t="s">
        <v>32</v>
      </c>
      <c r="T89" s="123">
        <v>99</v>
      </c>
      <c r="U89" s="123" t="s">
        <v>2989</v>
      </c>
      <c r="V89" s="124">
        <v>46267.332638888889</v>
      </c>
      <c r="W89" s="124">
        <v>46267.755555555559</v>
      </c>
      <c r="X89" s="124">
        <v>46267.333333333336</v>
      </c>
      <c r="Y89" s="124">
        <v>46267.75</v>
      </c>
      <c r="Z89" s="123"/>
      <c r="AA89" s="123" t="s">
        <v>56</v>
      </c>
      <c r="AB89" s="123" t="s">
        <v>2</v>
      </c>
      <c r="AC89" s="123" t="s">
        <v>35</v>
      </c>
      <c r="AD89" s="123" t="s">
        <v>1558</v>
      </c>
      <c r="AE89" s="123" t="s">
        <v>2995</v>
      </c>
      <c r="AF89" s="123" t="s">
        <v>92</v>
      </c>
      <c r="AG89" s="123" t="s">
        <v>84</v>
      </c>
      <c r="AH89" s="123">
        <v>3</v>
      </c>
      <c r="AI89" s="123"/>
      <c r="AJ89" s="124">
        <v>45825</v>
      </c>
      <c r="AK89" s="123"/>
      <c r="AL89" s="123"/>
      <c r="AM89" s="123" t="s">
        <v>2991</v>
      </c>
      <c r="AN89" s="123" t="s">
        <v>2992</v>
      </c>
      <c r="AO89" s="123" t="s">
        <v>2982</v>
      </c>
      <c r="AP89" s="123">
        <v>9</v>
      </c>
      <c r="AQ89" s="123">
        <v>0</v>
      </c>
      <c r="AR89" s="123">
        <v>1</v>
      </c>
      <c r="AS89" s="123">
        <v>1</v>
      </c>
      <c r="AT89" s="123">
        <v>0</v>
      </c>
      <c r="AU89" s="123">
        <v>0</v>
      </c>
    </row>
    <row r="90" spans="1:47">
      <c r="A90" s="124">
        <v>46267</v>
      </c>
      <c r="B90" s="123" t="s">
        <v>75</v>
      </c>
      <c r="C90" s="123" t="s">
        <v>2981</v>
      </c>
      <c r="D90" s="123" t="s">
        <v>2313</v>
      </c>
      <c r="E90" s="123">
        <v>204868506</v>
      </c>
      <c r="F90" s="123" t="s">
        <v>2982</v>
      </c>
      <c r="G90" s="123" t="s">
        <v>2983</v>
      </c>
      <c r="H90" s="123" t="s">
        <v>2984</v>
      </c>
      <c r="I90" s="123">
        <v>900234</v>
      </c>
      <c r="J90" s="123" t="s">
        <v>2985</v>
      </c>
      <c r="K90" s="123" t="s">
        <v>3055</v>
      </c>
      <c r="L90" s="123" t="s">
        <v>2986</v>
      </c>
      <c r="M90" s="123" t="s">
        <v>86</v>
      </c>
      <c r="N90" s="123" t="s">
        <v>1055</v>
      </c>
      <c r="O90" s="123">
        <v>1299</v>
      </c>
      <c r="P90" s="123" t="s">
        <v>64</v>
      </c>
      <c r="Q90" s="123" t="s">
        <v>2987</v>
      </c>
      <c r="R90" s="123" t="s">
        <v>3038</v>
      </c>
      <c r="S90" s="123" t="s">
        <v>32</v>
      </c>
      <c r="T90" s="123">
        <v>99</v>
      </c>
      <c r="U90" s="123" t="s">
        <v>2989</v>
      </c>
      <c r="V90" s="124">
        <v>46267.331250000003</v>
      </c>
      <c r="W90" s="124">
        <v>46267.74722222222</v>
      </c>
      <c r="X90" s="124">
        <v>46267.333333333336</v>
      </c>
      <c r="Y90" s="124">
        <v>46267.75</v>
      </c>
      <c r="Z90" s="123"/>
      <c r="AA90" s="123" t="s">
        <v>56</v>
      </c>
      <c r="AB90" s="123" t="s">
        <v>2</v>
      </c>
      <c r="AC90" s="123" t="s">
        <v>37</v>
      </c>
      <c r="AD90" s="123" t="s">
        <v>1562</v>
      </c>
      <c r="AE90" s="123" t="s">
        <v>3000</v>
      </c>
      <c r="AF90" s="123" t="s">
        <v>92</v>
      </c>
      <c r="AG90" s="123" t="s">
        <v>84</v>
      </c>
      <c r="AH90" s="123">
        <v>13</v>
      </c>
      <c r="AI90" s="123"/>
      <c r="AJ90" s="124">
        <v>45788</v>
      </c>
      <c r="AK90" s="123"/>
      <c r="AL90" s="123"/>
      <c r="AM90" s="123" t="s">
        <v>2991</v>
      </c>
      <c r="AN90" s="123" t="s">
        <v>2992</v>
      </c>
      <c r="AO90" s="123" t="s">
        <v>2982</v>
      </c>
      <c r="AP90" s="123">
        <v>9</v>
      </c>
      <c r="AQ90" s="123">
        <v>0</v>
      </c>
      <c r="AR90" s="123">
        <v>1</v>
      </c>
      <c r="AS90" s="123">
        <v>1</v>
      </c>
      <c r="AT90" s="123">
        <v>0</v>
      </c>
      <c r="AU90" s="123">
        <v>0</v>
      </c>
    </row>
    <row r="91" spans="1:47">
      <c r="A91" s="124">
        <v>46267</v>
      </c>
      <c r="B91" s="123" t="s">
        <v>75</v>
      </c>
      <c r="C91" s="123" t="s">
        <v>2981</v>
      </c>
      <c r="D91" s="123" t="s">
        <v>1955</v>
      </c>
      <c r="E91" s="123">
        <v>206930130</v>
      </c>
      <c r="F91" s="123" t="s">
        <v>2982</v>
      </c>
      <c r="G91" s="123" t="s">
        <v>2983</v>
      </c>
      <c r="H91" s="123" t="s">
        <v>2984</v>
      </c>
      <c r="I91" s="123">
        <v>900234</v>
      </c>
      <c r="J91" s="123" t="s">
        <v>3002</v>
      </c>
      <c r="K91" s="123" t="s">
        <v>1963</v>
      </c>
      <c r="L91" s="123" t="s">
        <v>2986</v>
      </c>
      <c r="M91" s="123" t="s">
        <v>79</v>
      </c>
      <c r="N91" s="123" t="s">
        <v>622</v>
      </c>
      <c r="O91" s="123">
        <v>1299</v>
      </c>
      <c r="P91" s="123" t="s">
        <v>64</v>
      </c>
      <c r="Q91" s="123" t="s">
        <v>2987</v>
      </c>
      <c r="R91" s="123" t="s">
        <v>3016</v>
      </c>
      <c r="S91" s="123" t="s">
        <v>32</v>
      </c>
      <c r="T91" s="123">
        <v>99</v>
      </c>
      <c r="U91" s="123" t="s">
        <v>2989</v>
      </c>
      <c r="V91" s="124">
        <v>46267.333333333336</v>
      </c>
      <c r="W91" s="124">
        <v>46267.75</v>
      </c>
      <c r="X91" s="124">
        <v>46267.333333333336</v>
      </c>
      <c r="Y91" s="124">
        <v>46267.75</v>
      </c>
      <c r="Z91" s="123"/>
      <c r="AA91" s="123" t="s">
        <v>56</v>
      </c>
      <c r="AB91" s="123" t="s">
        <v>2</v>
      </c>
      <c r="AC91" s="123" t="s">
        <v>37</v>
      </c>
      <c r="AD91" s="123" t="s">
        <v>1562</v>
      </c>
      <c r="AE91" s="123" t="s">
        <v>3000</v>
      </c>
      <c r="AF91" s="123" t="s">
        <v>77</v>
      </c>
      <c r="AG91" s="123" t="s">
        <v>78</v>
      </c>
      <c r="AH91" s="123">
        <v>13</v>
      </c>
      <c r="AI91" s="123"/>
      <c r="AJ91" s="124">
        <v>46036</v>
      </c>
      <c r="AK91" s="123"/>
      <c r="AL91" s="123"/>
      <c r="AM91" s="123" t="s">
        <v>2991</v>
      </c>
      <c r="AN91" s="123" t="s">
        <v>2992</v>
      </c>
      <c r="AO91" s="123" t="s">
        <v>2982</v>
      </c>
      <c r="AP91" s="123">
        <v>9</v>
      </c>
      <c r="AQ91" s="123">
        <v>0</v>
      </c>
      <c r="AR91" s="123">
        <v>1</v>
      </c>
      <c r="AS91" s="123">
        <v>1</v>
      </c>
      <c r="AT91" s="123">
        <v>0</v>
      </c>
      <c r="AU91" s="123">
        <v>0</v>
      </c>
    </row>
    <row r="92" spans="1:47">
      <c r="A92" s="124">
        <v>46267</v>
      </c>
      <c r="B92" s="123" t="s">
        <v>75</v>
      </c>
      <c r="C92" s="123" t="s">
        <v>2981</v>
      </c>
      <c r="D92" s="123" t="s">
        <v>2822</v>
      </c>
      <c r="E92" s="123">
        <v>206191963</v>
      </c>
      <c r="F92" s="123" t="s">
        <v>2982</v>
      </c>
      <c r="G92" s="123" t="s">
        <v>2983</v>
      </c>
      <c r="H92" s="123" t="s">
        <v>3022</v>
      </c>
      <c r="I92" s="123">
        <v>900234</v>
      </c>
      <c r="J92" s="123" t="s">
        <v>3002</v>
      </c>
      <c r="K92" s="123" t="s">
        <v>2842</v>
      </c>
      <c r="L92" s="123" t="s">
        <v>2986</v>
      </c>
      <c r="M92" s="123" t="s">
        <v>89</v>
      </c>
      <c r="N92" s="123" t="s">
        <v>2773</v>
      </c>
      <c r="O92" s="123">
        <v>1299</v>
      </c>
      <c r="P92" s="123" t="s">
        <v>64</v>
      </c>
      <c r="Q92" s="123" t="s">
        <v>2987</v>
      </c>
      <c r="R92" s="123" t="s">
        <v>3010</v>
      </c>
      <c r="S92" s="123" t="s">
        <v>39</v>
      </c>
      <c r="T92" s="123">
        <v>99</v>
      </c>
      <c r="U92" s="123" t="s">
        <v>2989</v>
      </c>
      <c r="V92" s="124">
        <v>46267.756249999999</v>
      </c>
      <c r="W92" s="124">
        <v>46267.831944444442</v>
      </c>
      <c r="X92" s="124">
        <v>46267.756944444445</v>
      </c>
      <c r="Y92" s="124">
        <v>46268.090277777781</v>
      </c>
      <c r="Z92" s="123" t="s">
        <v>2997</v>
      </c>
      <c r="AA92" s="123" t="s">
        <v>2998</v>
      </c>
      <c r="AB92" s="123" t="s">
        <v>2</v>
      </c>
      <c r="AC92" s="123" t="s">
        <v>37</v>
      </c>
      <c r="AD92" s="123" t="s">
        <v>1563</v>
      </c>
      <c r="AE92" s="123" t="s">
        <v>3006</v>
      </c>
      <c r="AF92" s="123" t="s">
        <v>77</v>
      </c>
      <c r="AG92" s="123" t="s">
        <v>78</v>
      </c>
      <c r="AH92" s="123">
        <v>15</v>
      </c>
      <c r="AI92" s="123"/>
      <c r="AJ92" s="124">
        <v>46246</v>
      </c>
      <c r="AK92" s="123"/>
      <c r="AL92" s="123"/>
      <c r="AM92" s="123" t="s">
        <v>2991</v>
      </c>
      <c r="AN92" s="123" t="s">
        <v>2992</v>
      </c>
      <c r="AO92" s="123" t="s">
        <v>2982</v>
      </c>
      <c r="AP92" s="123">
        <v>7</v>
      </c>
      <c r="AQ92" s="123">
        <v>1</v>
      </c>
      <c r="AR92" s="123">
        <v>1</v>
      </c>
      <c r="AS92" s="123">
        <v>0</v>
      </c>
      <c r="AT92" s="123">
        <v>0</v>
      </c>
      <c r="AU92" s="123">
        <v>0</v>
      </c>
    </row>
    <row r="93" spans="1:47">
      <c r="A93" s="124">
        <v>46267</v>
      </c>
      <c r="B93" s="123" t="s">
        <v>75</v>
      </c>
      <c r="C93" s="123" t="s">
        <v>2981</v>
      </c>
      <c r="D93" s="123" t="s">
        <v>833</v>
      </c>
      <c r="E93" s="123">
        <v>203737010</v>
      </c>
      <c r="F93" s="123" t="s">
        <v>2982</v>
      </c>
      <c r="G93" s="123" t="s">
        <v>2983</v>
      </c>
      <c r="H93" s="123" t="s">
        <v>2984</v>
      </c>
      <c r="I93" s="123">
        <v>900234</v>
      </c>
      <c r="J93" s="123" t="s">
        <v>3001</v>
      </c>
      <c r="K93" s="123" t="s">
        <v>3056</v>
      </c>
      <c r="L93" s="123" t="s">
        <v>2986</v>
      </c>
      <c r="M93" s="123" t="s">
        <v>79</v>
      </c>
      <c r="N93" s="123" t="s">
        <v>1055</v>
      </c>
      <c r="O93" s="123">
        <v>1299</v>
      </c>
      <c r="P93" s="123" t="s">
        <v>64</v>
      </c>
      <c r="Q93" s="123" t="s">
        <v>2987</v>
      </c>
      <c r="R93" s="123" t="s">
        <v>3011</v>
      </c>
      <c r="S93" s="123" t="s">
        <v>39</v>
      </c>
      <c r="T93" s="123">
        <v>99</v>
      </c>
      <c r="U93" s="123" t="s">
        <v>2989</v>
      </c>
      <c r="V93" s="123"/>
      <c r="W93" s="123"/>
      <c r="X93" s="124">
        <v>46267.756944444445</v>
      </c>
      <c r="Y93" s="124">
        <v>46268.173611111109</v>
      </c>
      <c r="Z93" s="123" t="s">
        <v>2997</v>
      </c>
      <c r="AA93" s="123" t="s">
        <v>2998</v>
      </c>
      <c r="AB93" s="123" t="s">
        <v>2999</v>
      </c>
      <c r="AC93" s="123" t="s">
        <v>37</v>
      </c>
      <c r="AD93" s="123" t="s">
        <v>1562</v>
      </c>
      <c r="AE93" s="123" t="s">
        <v>3000</v>
      </c>
      <c r="AF93" s="123" t="s">
        <v>84</v>
      </c>
      <c r="AG93" s="123" t="s">
        <v>85</v>
      </c>
      <c r="AH93" s="123">
        <v>13</v>
      </c>
      <c r="AI93" s="123"/>
      <c r="AJ93" s="124">
        <v>45501</v>
      </c>
      <c r="AK93" s="123"/>
      <c r="AL93" s="123"/>
      <c r="AM93" s="123" t="s">
        <v>2991</v>
      </c>
      <c r="AN93" s="123" t="s">
        <v>2992</v>
      </c>
      <c r="AO93" s="123" t="s">
        <v>2982</v>
      </c>
      <c r="AP93" s="123">
        <v>9</v>
      </c>
      <c r="AQ93" s="123">
        <v>0</v>
      </c>
      <c r="AR93" s="123">
        <v>0</v>
      </c>
      <c r="AS93" s="123">
        <v>0</v>
      </c>
      <c r="AT93" s="123">
        <v>0</v>
      </c>
      <c r="AU93" s="123">
        <v>0</v>
      </c>
    </row>
    <row r="94" spans="1:47">
      <c r="A94" s="124">
        <v>46267</v>
      </c>
      <c r="B94" s="123" t="s">
        <v>75</v>
      </c>
      <c r="C94" s="123" t="s">
        <v>2981</v>
      </c>
      <c r="D94" s="123" t="s">
        <v>209</v>
      </c>
      <c r="E94" s="123">
        <v>203635600</v>
      </c>
      <c r="F94" s="123" t="s">
        <v>2982</v>
      </c>
      <c r="G94" s="123" t="s">
        <v>2983</v>
      </c>
      <c r="H94" s="123" t="s">
        <v>2984</v>
      </c>
      <c r="I94" s="123">
        <v>900234</v>
      </c>
      <c r="J94" s="123" t="s">
        <v>3001</v>
      </c>
      <c r="K94" s="123" t="s">
        <v>3057</v>
      </c>
      <c r="L94" s="123" t="s">
        <v>2986</v>
      </c>
      <c r="M94" s="123" t="s">
        <v>79</v>
      </c>
      <c r="N94" s="123" t="s">
        <v>158</v>
      </c>
      <c r="O94" s="123">
        <v>1299</v>
      </c>
      <c r="P94" s="123" t="s">
        <v>64</v>
      </c>
      <c r="Q94" s="123" t="s">
        <v>2987</v>
      </c>
      <c r="R94" s="123" t="s">
        <v>2988</v>
      </c>
      <c r="S94" s="123" t="s">
        <v>32</v>
      </c>
      <c r="T94" s="123">
        <v>99</v>
      </c>
      <c r="U94" s="123" t="s">
        <v>2989</v>
      </c>
      <c r="V94" s="124">
        <v>46267.332638888889</v>
      </c>
      <c r="W94" s="124">
        <v>46267.746527777781</v>
      </c>
      <c r="X94" s="124">
        <v>46267.333333333336</v>
      </c>
      <c r="Y94" s="124">
        <v>46267.75</v>
      </c>
      <c r="Z94" s="123"/>
      <c r="AA94" s="123" t="s">
        <v>56</v>
      </c>
      <c r="AB94" s="123" t="s">
        <v>2</v>
      </c>
      <c r="AC94" s="123" t="s">
        <v>1428</v>
      </c>
      <c r="AD94" s="123" t="s">
        <v>1567</v>
      </c>
      <c r="AE94" s="123" t="s">
        <v>1428</v>
      </c>
      <c r="AF94" s="123" t="s">
        <v>88</v>
      </c>
      <c r="AG94" s="123" t="s">
        <v>95</v>
      </c>
      <c r="AH94" s="123">
        <v>28</v>
      </c>
      <c r="AI94" s="123"/>
      <c r="AJ94" s="124">
        <v>45480</v>
      </c>
      <c r="AK94" s="123"/>
      <c r="AL94" s="123"/>
      <c r="AM94" s="123" t="s">
        <v>2991</v>
      </c>
      <c r="AN94" s="123" t="s">
        <v>2992</v>
      </c>
      <c r="AO94" s="123" t="s">
        <v>2982</v>
      </c>
      <c r="AP94" s="123">
        <v>9</v>
      </c>
      <c r="AQ94" s="123">
        <v>0</v>
      </c>
      <c r="AR94" s="123">
        <v>1</v>
      </c>
      <c r="AS94" s="123">
        <v>1</v>
      </c>
      <c r="AT94" s="123">
        <v>0</v>
      </c>
      <c r="AU94" s="123">
        <v>0</v>
      </c>
    </row>
    <row r="95" spans="1:47">
      <c r="A95" s="124">
        <v>46267</v>
      </c>
      <c r="B95" s="123" t="s">
        <v>75</v>
      </c>
      <c r="C95" s="123" t="s">
        <v>2981</v>
      </c>
      <c r="D95" s="123" t="s">
        <v>1618</v>
      </c>
      <c r="E95" s="123">
        <v>206239755</v>
      </c>
      <c r="F95" s="123" t="s">
        <v>2982</v>
      </c>
      <c r="G95" s="123" t="s">
        <v>2983</v>
      </c>
      <c r="H95" s="123" t="s">
        <v>2984</v>
      </c>
      <c r="I95" s="123">
        <v>900234</v>
      </c>
      <c r="J95" s="123" t="s">
        <v>2985</v>
      </c>
      <c r="K95" s="123" t="s">
        <v>1613</v>
      </c>
      <c r="L95" s="123" t="s">
        <v>2986</v>
      </c>
      <c r="M95" s="123" t="s">
        <v>89</v>
      </c>
      <c r="N95" s="123" t="s">
        <v>622</v>
      </c>
      <c r="O95" s="123">
        <v>1299</v>
      </c>
      <c r="P95" s="123" t="s">
        <v>64</v>
      </c>
      <c r="Q95" s="123" t="s">
        <v>2987</v>
      </c>
      <c r="R95" s="123" t="s">
        <v>3008</v>
      </c>
      <c r="S95" s="123" t="s">
        <v>39</v>
      </c>
      <c r="T95" s="123">
        <v>99</v>
      </c>
      <c r="U95" s="123" t="s">
        <v>2989</v>
      </c>
      <c r="V95" s="124">
        <v>46267.756249999999</v>
      </c>
      <c r="W95" s="124">
        <v>46267.853472222225</v>
      </c>
      <c r="X95" s="124">
        <v>46267.756944444445</v>
      </c>
      <c r="Y95" s="124">
        <v>46268.173611111109</v>
      </c>
      <c r="Z95" s="123"/>
      <c r="AA95" s="123" t="s">
        <v>56</v>
      </c>
      <c r="AB95" s="123" t="s">
        <v>2</v>
      </c>
      <c r="AC95" s="123" t="s">
        <v>37</v>
      </c>
      <c r="AD95" s="123" t="s">
        <v>1561</v>
      </c>
      <c r="AE95" s="123" t="s">
        <v>3012</v>
      </c>
      <c r="AF95" s="123" t="s">
        <v>92</v>
      </c>
      <c r="AG95" s="123" t="s">
        <v>84</v>
      </c>
      <c r="AH95" s="123">
        <v>17</v>
      </c>
      <c r="AI95" s="123"/>
      <c r="AJ95" s="124">
        <v>45942</v>
      </c>
      <c r="AK95" s="123"/>
      <c r="AL95" s="123"/>
      <c r="AM95" s="123" t="s">
        <v>2991</v>
      </c>
      <c r="AN95" s="123" t="s">
        <v>2992</v>
      </c>
      <c r="AO95" s="123" t="s">
        <v>2982</v>
      </c>
      <c r="AP95" s="123">
        <v>9</v>
      </c>
      <c r="AQ95" s="123">
        <v>0</v>
      </c>
      <c r="AR95" s="123">
        <v>1</v>
      </c>
      <c r="AS95" s="123">
        <v>1</v>
      </c>
      <c r="AT95" s="123">
        <v>0</v>
      </c>
      <c r="AU95" s="123">
        <v>0</v>
      </c>
    </row>
    <row r="96" spans="1:47">
      <c r="A96" s="124">
        <v>46267</v>
      </c>
      <c r="B96" s="123" t="s">
        <v>75</v>
      </c>
      <c r="C96" s="123" t="s">
        <v>2981</v>
      </c>
      <c r="D96" s="123" t="s">
        <v>3058</v>
      </c>
      <c r="E96" s="123">
        <v>102865830</v>
      </c>
      <c r="F96" s="123" t="s">
        <v>2982</v>
      </c>
      <c r="G96" s="123" t="s">
        <v>3027</v>
      </c>
      <c r="H96" s="123" t="s">
        <v>2984</v>
      </c>
      <c r="I96" s="123" t="s">
        <v>3034</v>
      </c>
      <c r="J96" s="123"/>
      <c r="K96" s="123" t="s">
        <v>3059</v>
      </c>
      <c r="L96" s="123" t="s">
        <v>108</v>
      </c>
      <c r="M96" s="123" t="s">
        <v>108</v>
      </c>
      <c r="N96" s="123" t="s">
        <v>1055</v>
      </c>
      <c r="O96" s="123">
        <v>1299</v>
      </c>
      <c r="P96" s="123" t="s">
        <v>64</v>
      </c>
      <c r="Q96" s="123" t="s">
        <v>2987</v>
      </c>
      <c r="R96" s="123" t="s">
        <v>3011</v>
      </c>
      <c r="S96" s="123" t="s">
        <v>39</v>
      </c>
      <c r="T96" s="123">
        <v>1</v>
      </c>
      <c r="U96" s="123" t="s">
        <v>2989</v>
      </c>
      <c r="V96" s="123"/>
      <c r="W96" s="123"/>
      <c r="X96" s="124">
        <v>46267.756944444445</v>
      </c>
      <c r="Y96" s="124">
        <v>46268.173611111109</v>
      </c>
      <c r="Z96" s="123" t="s">
        <v>2997</v>
      </c>
      <c r="AA96" s="123" t="s">
        <v>2998</v>
      </c>
      <c r="AB96" s="123" t="s">
        <v>2999</v>
      </c>
      <c r="AC96" s="123" t="s">
        <v>37</v>
      </c>
      <c r="AD96" s="123" t="s">
        <v>1565</v>
      </c>
      <c r="AE96" s="123" t="s">
        <v>3012</v>
      </c>
      <c r="AF96" s="123" t="s">
        <v>84</v>
      </c>
      <c r="AG96" s="123" t="s">
        <v>85</v>
      </c>
      <c r="AH96" s="123">
        <v>20</v>
      </c>
      <c r="AI96" s="123"/>
      <c r="AJ96" s="124">
        <v>43011</v>
      </c>
      <c r="AK96" s="123"/>
      <c r="AL96" s="123"/>
      <c r="AM96" s="123" t="s">
        <v>75</v>
      </c>
      <c r="AN96" s="123" t="s">
        <v>3031</v>
      </c>
      <c r="AO96" s="123" t="s">
        <v>2982</v>
      </c>
      <c r="AP96" s="123">
        <v>9</v>
      </c>
      <c r="AQ96" s="123">
        <v>0</v>
      </c>
      <c r="AR96" s="123">
        <v>0</v>
      </c>
      <c r="AS96" s="123">
        <v>0</v>
      </c>
      <c r="AT96" s="123">
        <v>0</v>
      </c>
      <c r="AU96" s="123">
        <v>0</v>
      </c>
    </row>
    <row r="97" spans="1:47">
      <c r="A97" s="124">
        <v>46267</v>
      </c>
      <c r="B97" s="123" t="s">
        <v>75</v>
      </c>
      <c r="C97" s="123" t="s">
        <v>2981</v>
      </c>
      <c r="D97" s="123" t="s">
        <v>675</v>
      </c>
      <c r="E97" s="123">
        <v>111164491</v>
      </c>
      <c r="F97" s="123" t="s">
        <v>2982</v>
      </c>
      <c r="G97" s="123" t="s">
        <v>3027</v>
      </c>
      <c r="H97" s="123" t="s">
        <v>2984</v>
      </c>
      <c r="I97" s="123" t="s">
        <v>3034</v>
      </c>
      <c r="J97" s="123"/>
      <c r="K97" s="123" t="s">
        <v>676</v>
      </c>
      <c r="L97" s="123" t="s">
        <v>108</v>
      </c>
      <c r="M97" s="123" t="s">
        <v>108</v>
      </c>
      <c r="N97" s="123" t="s">
        <v>2772</v>
      </c>
      <c r="O97" s="123">
        <v>1299</v>
      </c>
      <c r="P97" s="123" t="s">
        <v>64</v>
      </c>
      <c r="Q97" s="123" t="s">
        <v>2987</v>
      </c>
      <c r="R97" s="123" t="s">
        <v>3003</v>
      </c>
      <c r="S97" s="123" t="s">
        <v>39</v>
      </c>
      <c r="T97" s="123">
        <v>1</v>
      </c>
      <c r="U97" s="123" t="s">
        <v>2989</v>
      </c>
      <c r="V97" s="124">
        <v>46267.746527777781</v>
      </c>
      <c r="W97" s="124">
        <v>46267.861111111109</v>
      </c>
      <c r="X97" s="124">
        <v>46267.756944444445</v>
      </c>
      <c r="Y97" s="124">
        <v>46268.173611111109</v>
      </c>
      <c r="Z97" s="123"/>
      <c r="AA97" s="123" t="s">
        <v>56</v>
      </c>
      <c r="AB97" s="123" t="s">
        <v>2</v>
      </c>
      <c r="AC97" s="123" t="s">
        <v>37</v>
      </c>
      <c r="AD97" s="123" t="s">
        <v>1562</v>
      </c>
      <c r="AE97" s="123" t="s">
        <v>3000</v>
      </c>
      <c r="AF97" s="123" t="s">
        <v>78</v>
      </c>
      <c r="AG97" s="123" t="s">
        <v>92</v>
      </c>
      <c r="AH97" s="123">
        <v>13</v>
      </c>
      <c r="AI97" s="123"/>
      <c r="AJ97" s="124">
        <v>44796</v>
      </c>
      <c r="AK97" s="123"/>
      <c r="AL97" s="123"/>
      <c r="AM97" s="123" t="s">
        <v>75</v>
      </c>
      <c r="AN97" s="123" t="s">
        <v>3031</v>
      </c>
      <c r="AO97" s="123" t="s">
        <v>2982</v>
      </c>
      <c r="AP97" s="123">
        <v>9</v>
      </c>
      <c r="AQ97" s="123">
        <v>0</v>
      </c>
      <c r="AR97" s="123">
        <v>1</v>
      </c>
      <c r="AS97" s="123">
        <v>1</v>
      </c>
      <c r="AT97" s="123">
        <v>0</v>
      </c>
      <c r="AU97" s="123">
        <v>0</v>
      </c>
    </row>
    <row r="98" spans="1:47">
      <c r="A98" s="124">
        <v>46267</v>
      </c>
      <c r="B98" s="123" t="s">
        <v>75</v>
      </c>
      <c r="C98" s="123" t="s">
        <v>2981</v>
      </c>
      <c r="D98" s="123" t="s">
        <v>995</v>
      </c>
      <c r="E98" s="123">
        <v>203881696</v>
      </c>
      <c r="F98" s="123" t="s">
        <v>2982</v>
      </c>
      <c r="G98" s="123" t="s">
        <v>2983</v>
      </c>
      <c r="H98" s="123" t="s">
        <v>2984</v>
      </c>
      <c r="I98" s="123">
        <v>900234</v>
      </c>
      <c r="J98" s="123" t="s">
        <v>3001</v>
      </c>
      <c r="K98" s="123" t="s">
        <v>996</v>
      </c>
      <c r="L98" s="123" t="s">
        <v>2986</v>
      </c>
      <c r="M98" s="123" t="s">
        <v>79</v>
      </c>
      <c r="N98" s="123" t="s">
        <v>2772</v>
      </c>
      <c r="O98" s="123">
        <v>1299</v>
      </c>
      <c r="P98" s="123" t="s">
        <v>64</v>
      </c>
      <c r="Q98" s="123" t="s">
        <v>2987</v>
      </c>
      <c r="R98" s="123" t="s">
        <v>3008</v>
      </c>
      <c r="S98" s="123" t="s">
        <v>39</v>
      </c>
      <c r="T98" s="123">
        <v>99</v>
      </c>
      <c r="U98" s="123" t="s">
        <v>2989</v>
      </c>
      <c r="V98" s="124">
        <v>46267.756944444445</v>
      </c>
      <c r="W98" s="124">
        <v>46267.854166666664</v>
      </c>
      <c r="X98" s="124">
        <v>46267.756944444445</v>
      </c>
      <c r="Y98" s="124">
        <v>46268.173611111109</v>
      </c>
      <c r="Z98" s="123"/>
      <c r="AA98" s="123" t="s">
        <v>56</v>
      </c>
      <c r="AB98" s="123" t="s">
        <v>2</v>
      </c>
      <c r="AC98" s="123" t="s">
        <v>37</v>
      </c>
      <c r="AD98" s="123" t="s">
        <v>1564</v>
      </c>
      <c r="AE98" s="123" t="s">
        <v>3012</v>
      </c>
      <c r="AF98" s="123" t="s">
        <v>92</v>
      </c>
      <c r="AG98" s="123" t="s">
        <v>84</v>
      </c>
      <c r="AH98" s="123">
        <v>18</v>
      </c>
      <c r="AI98" s="123"/>
      <c r="AJ98" s="124">
        <v>45529</v>
      </c>
      <c r="AK98" s="123"/>
      <c r="AL98" s="123"/>
      <c r="AM98" s="123" t="s">
        <v>2991</v>
      </c>
      <c r="AN98" s="123" t="s">
        <v>2992</v>
      </c>
      <c r="AO98" s="123" t="s">
        <v>2982</v>
      </c>
      <c r="AP98" s="123">
        <v>9</v>
      </c>
      <c r="AQ98" s="123">
        <v>0</v>
      </c>
      <c r="AR98" s="123">
        <v>1</v>
      </c>
      <c r="AS98" s="123">
        <v>1</v>
      </c>
      <c r="AT98" s="123">
        <v>0</v>
      </c>
      <c r="AU98" s="123">
        <v>0</v>
      </c>
    </row>
    <row r="99" spans="1:47">
      <c r="A99" s="124">
        <v>46267</v>
      </c>
      <c r="B99" s="123" t="s">
        <v>75</v>
      </c>
      <c r="C99" s="123" t="s">
        <v>2981</v>
      </c>
      <c r="D99" s="123" t="s">
        <v>861</v>
      </c>
      <c r="E99" s="123">
        <v>203965458</v>
      </c>
      <c r="F99" s="123" t="s">
        <v>2982</v>
      </c>
      <c r="G99" s="123" t="s">
        <v>2983</v>
      </c>
      <c r="H99" s="123" t="s">
        <v>2984</v>
      </c>
      <c r="I99" s="123">
        <v>900234</v>
      </c>
      <c r="J99" s="123" t="s">
        <v>3001</v>
      </c>
      <c r="K99" s="123" t="s">
        <v>862</v>
      </c>
      <c r="L99" s="123" t="s">
        <v>2986</v>
      </c>
      <c r="M99" s="123" t="s">
        <v>79</v>
      </c>
      <c r="N99" s="123" t="s">
        <v>2772</v>
      </c>
      <c r="O99" s="123">
        <v>1299</v>
      </c>
      <c r="P99" s="123" t="s">
        <v>64</v>
      </c>
      <c r="Q99" s="123" t="s">
        <v>2987</v>
      </c>
      <c r="R99" s="123" t="s">
        <v>3008</v>
      </c>
      <c r="S99" s="123" t="s">
        <v>39</v>
      </c>
      <c r="T99" s="123">
        <v>99</v>
      </c>
      <c r="U99" s="123" t="s">
        <v>2989</v>
      </c>
      <c r="V99" s="124">
        <v>46267.756249999999</v>
      </c>
      <c r="W99" s="124">
        <v>46267.965277777781</v>
      </c>
      <c r="X99" s="124">
        <v>46267.756944444445</v>
      </c>
      <c r="Y99" s="124">
        <v>46268.173611111109</v>
      </c>
      <c r="Z99" s="123"/>
      <c r="AA99" s="123" t="s">
        <v>56</v>
      </c>
      <c r="AB99" s="123" t="s">
        <v>2</v>
      </c>
      <c r="AC99" s="123" t="s">
        <v>37</v>
      </c>
      <c r="AD99" s="123" t="s">
        <v>1563</v>
      </c>
      <c r="AE99" s="123" t="s">
        <v>3006</v>
      </c>
      <c r="AF99" s="123" t="s">
        <v>92</v>
      </c>
      <c r="AG99" s="123" t="s">
        <v>84</v>
      </c>
      <c r="AH99" s="123">
        <v>15</v>
      </c>
      <c r="AI99" s="123"/>
      <c r="AJ99" s="124">
        <v>45543</v>
      </c>
      <c r="AK99" s="123"/>
      <c r="AL99" s="123"/>
      <c r="AM99" s="123" t="s">
        <v>2991</v>
      </c>
      <c r="AN99" s="123" t="s">
        <v>2992</v>
      </c>
      <c r="AO99" s="123" t="s">
        <v>2982</v>
      </c>
      <c r="AP99" s="123">
        <v>9</v>
      </c>
      <c r="AQ99" s="123">
        <v>0</v>
      </c>
      <c r="AR99" s="123">
        <v>1</v>
      </c>
      <c r="AS99" s="123">
        <v>1</v>
      </c>
      <c r="AT99" s="123">
        <v>0</v>
      </c>
      <c r="AU99" s="123">
        <v>0</v>
      </c>
    </row>
    <row r="100" spans="1:47">
      <c r="A100" s="124">
        <v>46267</v>
      </c>
      <c r="B100" s="123" t="s">
        <v>75</v>
      </c>
      <c r="C100" s="123" t="s">
        <v>2981</v>
      </c>
      <c r="D100" s="123" t="s">
        <v>2797</v>
      </c>
      <c r="E100" s="123">
        <v>205252356</v>
      </c>
      <c r="F100" s="123" t="s">
        <v>2982</v>
      </c>
      <c r="G100" s="123" t="s">
        <v>2983</v>
      </c>
      <c r="H100" s="123" t="s">
        <v>2984</v>
      </c>
      <c r="I100" s="123">
        <v>900234</v>
      </c>
      <c r="J100" s="123" t="s">
        <v>3002</v>
      </c>
      <c r="K100" s="123" t="s">
        <v>3060</v>
      </c>
      <c r="L100" s="123" t="s">
        <v>2986</v>
      </c>
      <c r="M100" s="123" t="s">
        <v>89</v>
      </c>
      <c r="N100" s="123" t="s">
        <v>1055</v>
      </c>
      <c r="O100" s="123">
        <v>1299</v>
      </c>
      <c r="P100" s="123" t="s">
        <v>64</v>
      </c>
      <c r="Q100" s="123" t="s">
        <v>2987</v>
      </c>
      <c r="R100" s="123" t="s">
        <v>3003</v>
      </c>
      <c r="S100" s="123" t="s">
        <v>39</v>
      </c>
      <c r="T100" s="123">
        <v>99</v>
      </c>
      <c r="U100" s="123" t="s">
        <v>2989</v>
      </c>
      <c r="V100" s="124">
        <v>46267.756249999999</v>
      </c>
      <c r="W100" s="124">
        <v>46267.836805555555</v>
      </c>
      <c r="X100" s="124">
        <v>46267.756944444445</v>
      </c>
      <c r="Y100" s="124">
        <v>46268.090277777781</v>
      </c>
      <c r="Z100" s="123"/>
      <c r="AA100" s="123" t="s">
        <v>56</v>
      </c>
      <c r="AB100" s="123" t="s">
        <v>2</v>
      </c>
      <c r="AC100" s="123" t="s">
        <v>37</v>
      </c>
      <c r="AD100" s="123" t="s">
        <v>1562</v>
      </c>
      <c r="AE100" s="123" t="s">
        <v>3000</v>
      </c>
      <c r="AF100" s="123" t="s">
        <v>78</v>
      </c>
      <c r="AG100" s="123" t="s">
        <v>92</v>
      </c>
      <c r="AH100" s="123">
        <v>13</v>
      </c>
      <c r="AI100" s="123"/>
      <c r="AJ100" s="124">
        <v>46237</v>
      </c>
      <c r="AK100" s="123"/>
      <c r="AL100" s="123"/>
      <c r="AM100" s="123" t="s">
        <v>2991</v>
      </c>
      <c r="AN100" s="123" t="s">
        <v>2992</v>
      </c>
      <c r="AO100" s="123" t="s">
        <v>2982</v>
      </c>
      <c r="AP100" s="123">
        <v>7</v>
      </c>
      <c r="AQ100" s="123">
        <v>0</v>
      </c>
      <c r="AR100" s="123">
        <v>1</v>
      </c>
      <c r="AS100" s="123">
        <v>1</v>
      </c>
      <c r="AT100" s="123">
        <v>0</v>
      </c>
      <c r="AU100" s="123">
        <v>0</v>
      </c>
    </row>
    <row r="101" spans="1:47">
      <c r="A101" s="124">
        <v>46267</v>
      </c>
      <c r="B101" s="123" t="s">
        <v>75</v>
      </c>
      <c r="C101" s="123" t="s">
        <v>2981</v>
      </c>
      <c r="D101" s="123" t="s">
        <v>983</v>
      </c>
      <c r="E101" s="123">
        <v>204138118</v>
      </c>
      <c r="F101" s="123" t="s">
        <v>2982</v>
      </c>
      <c r="G101" s="123" t="s">
        <v>2983</v>
      </c>
      <c r="H101" s="123" t="s">
        <v>2984</v>
      </c>
      <c r="I101" s="123">
        <v>900234</v>
      </c>
      <c r="J101" s="123" t="s">
        <v>87</v>
      </c>
      <c r="K101" s="123" t="s">
        <v>984</v>
      </c>
      <c r="L101" s="123" t="s">
        <v>2986</v>
      </c>
      <c r="M101" s="123" t="s">
        <v>86</v>
      </c>
      <c r="N101" s="123" t="s">
        <v>2772</v>
      </c>
      <c r="O101" s="123">
        <v>1299</v>
      </c>
      <c r="P101" s="123" t="s">
        <v>64</v>
      </c>
      <c r="Q101" s="123" t="s">
        <v>2987</v>
      </c>
      <c r="R101" s="123" t="s">
        <v>3021</v>
      </c>
      <c r="S101" s="123" t="s">
        <v>32</v>
      </c>
      <c r="T101" s="123">
        <v>99</v>
      </c>
      <c r="U101" s="123" t="s">
        <v>2989</v>
      </c>
      <c r="V101" s="124">
        <v>46267.331250000003</v>
      </c>
      <c r="W101" s="124">
        <v>46267.75</v>
      </c>
      <c r="X101" s="124">
        <v>46267.333333333336</v>
      </c>
      <c r="Y101" s="124">
        <v>46267.75</v>
      </c>
      <c r="Z101" s="123" t="s">
        <v>2997</v>
      </c>
      <c r="AA101" s="123" t="s">
        <v>2998</v>
      </c>
      <c r="AB101" s="123" t="s">
        <v>2</v>
      </c>
      <c r="AC101" s="123" t="s">
        <v>37</v>
      </c>
      <c r="AD101" s="123" t="s">
        <v>1564</v>
      </c>
      <c r="AE101" s="123" t="s">
        <v>3012</v>
      </c>
      <c r="AF101" s="123" t="s">
        <v>85</v>
      </c>
      <c r="AG101" s="123" t="s">
        <v>88</v>
      </c>
      <c r="AH101" s="123">
        <v>18</v>
      </c>
      <c r="AI101" s="123"/>
      <c r="AJ101" s="124">
        <v>45564</v>
      </c>
      <c r="AK101" s="123"/>
      <c r="AL101" s="123"/>
      <c r="AM101" s="123" t="s">
        <v>2991</v>
      </c>
      <c r="AN101" s="123" t="s">
        <v>2992</v>
      </c>
      <c r="AO101" s="123" t="s">
        <v>2982</v>
      </c>
      <c r="AP101" s="123">
        <v>9</v>
      </c>
      <c r="AQ101" s="123">
        <v>1</v>
      </c>
      <c r="AR101" s="123">
        <v>1</v>
      </c>
      <c r="AS101" s="123">
        <v>0</v>
      </c>
      <c r="AT101" s="123">
        <v>0</v>
      </c>
      <c r="AU101" s="123">
        <v>0</v>
      </c>
    </row>
    <row r="102" spans="1:47">
      <c r="A102" s="124">
        <v>46267</v>
      </c>
      <c r="B102" s="123" t="s">
        <v>75</v>
      </c>
      <c r="C102" s="123" t="s">
        <v>2981</v>
      </c>
      <c r="D102" s="123" t="s">
        <v>1142</v>
      </c>
      <c r="E102" s="123">
        <v>204967039</v>
      </c>
      <c r="F102" s="123" t="s">
        <v>2982</v>
      </c>
      <c r="G102" s="123" t="s">
        <v>2983</v>
      </c>
      <c r="H102" s="123" t="s">
        <v>2984</v>
      </c>
      <c r="I102" s="123">
        <v>900234</v>
      </c>
      <c r="J102" s="123" t="s">
        <v>2985</v>
      </c>
      <c r="K102" s="123" t="s">
        <v>1143</v>
      </c>
      <c r="L102" s="123" t="s">
        <v>2986</v>
      </c>
      <c r="M102" s="123" t="s">
        <v>86</v>
      </c>
      <c r="N102" s="123" t="s">
        <v>2773</v>
      </c>
      <c r="O102" s="123">
        <v>1299</v>
      </c>
      <c r="P102" s="123" t="s">
        <v>64</v>
      </c>
      <c r="Q102" s="123" t="s">
        <v>2987</v>
      </c>
      <c r="R102" s="123" t="s">
        <v>3016</v>
      </c>
      <c r="S102" s="123" t="s">
        <v>32</v>
      </c>
      <c r="T102" s="123">
        <v>99</v>
      </c>
      <c r="U102" s="123" t="s">
        <v>2989</v>
      </c>
      <c r="V102" s="124">
        <v>46267.333333333336</v>
      </c>
      <c r="W102" s="124">
        <v>46267.75</v>
      </c>
      <c r="X102" s="124">
        <v>46267.333333333336</v>
      </c>
      <c r="Y102" s="124">
        <v>46267.75</v>
      </c>
      <c r="Z102" s="123"/>
      <c r="AA102" s="123" t="s">
        <v>56</v>
      </c>
      <c r="AB102" s="123" t="s">
        <v>2</v>
      </c>
      <c r="AC102" s="123" t="s">
        <v>37</v>
      </c>
      <c r="AD102" s="123" t="s">
        <v>1562</v>
      </c>
      <c r="AE102" s="123" t="s">
        <v>3000</v>
      </c>
      <c r="AF102" s="123" t="s">
        <v>77</v>
      </c>
      <c r="AG102" s="123" t="s">
        <v>78</v>
      </c>
      <c r="AH102" s="123">
        <v>13</v>
      </c>
      <c r="AI102" s="123"/>
      <c r="AJ102" s="124">
        <v>45718</v>
      </c>
      <c r="AK102" s="123"/>
      <c r="AL102" s="123"/>
      <c r="AM102" s="123" t="s">
        <v>2991</v>
      </c>
      <c r="AN102" s="123" t="s">
        <v>2992</v>
      </c>
      <c r="AO102" s="123" t="s">
        <v>2982</v>
      </c>
      <c r="AP102" s="123">
        <v>9</v>
      </c>
      <c r="AQ102" s="123">
        <v>0</v>
      </c>
      <c r="AR102" s="123">
        <v>1</v>
      </c>
      <c r="AS102" s="123">
        <v>1</v>
      </c>
      <c r="AT102" s="123">
        <v>0</v>
      </c>
      <c r="AU102" s="123">
        <v>0</v>
      </c>
    </row>
    <row r="103" spans="1:47">
      <c r="A103" s="124">
        <v>46267</v>
      </c>
      <c r="B103" s="123" t="s">
        <v>75</v>
      </c>
      <c r="C103" s="123" t="s">
        <v>2981</v>
      </c>
      <c r="D103" s="123" t="s">
        <v>2766</v>
      </c>
      <c r="E103" s="123">
        <v>206065208</v>
      </c>
      <c r="F103" s="123" t="s">
        <v>2982</v>
      </c>
      <c r="G103" s="123" t="s">
        <v>2983</v>
      </c>
      <c r="H103" s="123" t="s">
        <v>2984</v>
      </c>
      <c r="I103" s="123">
        <v>900234</v>
      </c>
      <c r="J103" s="123" t="s">
        <v>3001</v>
      </c>
      <c r="K103" s="123" t="s">
        <v>2767</v>
      </c>
      <c r="L103" s="123" t="s">
        <v>2986</v>
      </c>
      <c r="M103" s="123" t="s">
        <v>89</v>
      </c>
      <c r="N103" s="123" t="s">
        <v>2773</v>
      </c>
      <c r="O103" s="123">
        <v>1299</v>
      </c>
      <c r="P103" s="123" t="s">
        <v>64</v>
      </c>
      <c r="Q103" s="123" t="s">
        <v>2987</v>
      </c>
      <c r="R103" s="123" t="s">
        <v>3004</v>
      </c>
      <c r="S103" s="123" t="s">
        <v>39</v>
      </c>
      <c r="T103" s="123">
        <v>99</v>
      </c>
      <c r="U103" s="123" t="s">
        <v>2989</v>
      </c>
      <c r="V103" s="124">
        <v>46267.755555555559</v>
      </c>
      <c r="W103" s="124">
        <v>46267.837500000001</v>
      </c>
      <c r="X103" s="124">
        <v>46267.756944444445</v>
      </c>
      <c r="Y103" s="124">
        <v>46268.090277777781</v>
      </c>
      <c r="Z103" s="123"/>
      <c r="AA103" s="123" t="s">
        <v>56</v>
      </c>
      <c r="AB103" s="123" t="s">
        <v>2</v>
      </c>
      <c r="AC103" s="123" t="s">
        <v>37</v>
      </c>
      <c r="AD103" s="123" t="s">
        <v>1562</v>
      </c>
      <c r="AE103" s="123" t="s">
        <v>3000</v>
      </c>
      <c r="AF103" s="123" t="s">
        <v>88</v>
      </c>
      <c r="AG103" s="123" t="s">
        <v>95</v>
      </c>
      <c r="AH103" s="123">
        <v>13</v>
      </c>
      <c r="AI103" s="123"/>
      <c r="AJ103" s="124">
        <v>46225</v>
      </c>
      <c r="AK103" s="123"/>
      <c r="AL103" s="123"/>
      <c r="AM103" s="123" t="s">
        <v>2991</v>
      </c>
      <c r="AN103" s="123" t="s">
        <v>2992</v>
      </c>
      <c r="AO103" s="123" t="s">
        <v>2982</v>
      </c>
      <c r="AP103" s="123">
        <v>7</v>
      </c>
      <c r="AQ103" s="123">
        <v>0</v>
      </c>
      <c r="AR103" s="123">
        <v>1</v>
      </c>
      <c r="AS103" s="123">
        <v>1</v>
      </c>
      <c r="AT103" s="123">
        <v>0</v>
      </c>
      <c r="AU103" s="123">
        <v>0</v>
      </c>
    </row>
    <row r="104" spans="1:47">
      <c r="A104" s="124">
        <v>46267</v>
      </c>
      <c r="B104" s="123" t="s">
        <v>75</v>
      </c>
      <c r="C104" s="123" t="s">
        <v>2981</v>
      </c>
      <c r="D104" s="123" t="s">
        <v>2315</v>
      </c>
      <c r="E104" s="123">
        <v>203735959</v>
      </c>
      <c r="F104" s="123" t="s">
        <v>2982</v>
      </c>
      <c r="G104" s="123" t="s">
        <v>2983</v>
      </c>
      <c r="H104" s="123" t="s">
        <v>2984</v>
      </c>
      <c r="I104" s="123">
        <v>900234</v>
      </c>
      <c r="J104" s="123" t="s">
        <v>2985</v>
      </c>
      <c r="K104" s="123" t="s">
        <v>2316</v>
      </c>
      <c r="L104" s="123" t="s">
        <v>2986</v>
      </c>
      <c r="M104" s="123" t="s">
        <v>86</v>
      </c>
      <c r="N104" s="123" t="s">
        <v>622</v>
      </c>
      <c r="O104" s="123">
        <v>1299</v>
      </c>
      <c r="P104" s="123" t="s">
        <v>64</v>
      </c>
      <c r="Q104" s="123" t="s">
        <v>2987</v>
      </c>
      <c r="R104" s="123" t="s">
        <v>3008</v>
      </c>
      <c r="S104" s="123" t="s">
        <v>39</v>
      </c>
      <c r="T104" s="123">
        <v>99</v>
      </c>
      <c r="U104" s="123" t="s">
        <v>2989</v>
      </c>
      <c r="V104" s="124">
        <v>46267.757638888892</v>
      </c>
      <c r="W104" s="124">
        <v>46267.856249999997</v>
      </c>
      <c r="X104" s="124">
        <v>46267.756944444445</v>
      </c>
      <c r="Y104" s="124">
        <v>46268.173611111109</v>
      </c>
      <c r="Z104" s="123"/>
      <c r="AA104" s="123" t="s">
        <v>56</v>
      </c>
      <c r="AB104" s="123" t="s">
        <v>2</v>
      </c>
      <c r="AC104" s="123" t="s">
        <v>37</v>
      </c>
      <c r="AD104" s="123" t="s">
        <v>1562</v>
      </c>
      <c r="AE104" s="123" t="s">
        <v>3000</v>
      </c>
      <c r="AF104" s="123" t="s">
        <v>92</v>
      </c>
      <c r="AG104" s="123" t="s">
        <v>84</v>
      </c>
      <c r="AH104" s="123">
        <v>13</v>
      </c>
      <c r="AI104" s="123"/>
      <c r="AJ104" s="124">
        <v>45501</v>
      </c>
      <c r="AK104" s="123"/>
      <c r="AL104" s="123"/>
      <c r="AM104" s="123" t="s">
        <v>2991</v>
      </c>
      <c r="AN104" s="123" t="s">
        <v>2992</v>
      </c>
      <c r="AO104" s="123" t="s">
        <v>2982</v>
      </c>
      <c r="AP104" s="123">
        <v>9</v>
      </c>
      <c r="AQ104" s="123">
        <v>0</v>
      </c>
      <c r="AR104" s="123">
        <v>1</v>
      </c>
      <c r="AS104" s="123">
        <v>1</v>
      </c>
      <c r="AT104" s="123">
        <v>0</v>
      </c>
      <c r="AU104" s="123">
        <v>0</v>
      </c>
    </row>
    <row r="105" spans="1:47">
      <c r="A105" s="124">
        <v>46267</v>
      </c>
      <c r="B105" s="123" t="s">
        <v>75</v>
      </c>
      <c r="C105" s="123" t="s">
        <v>2981</v>
      </c>
      <c r="D105" s="123" t="s">
        <v>2065</v>
      </c>
      <c r="E105" s="123">
        <v>206915011</v>
      </c>
      <c r="F105" s="123" t="s">
        <v>2982</v>
      </c>
      <c r="G105" s="123" t="s">
        <v>2983</v>
      </c>
      <c r="H105" s="123" t="s">
        <v>2984</v>
      </c>
      <c r="I105" s="123">
        <v>900234</v>
      </c>
      <c r="J105" s="123" t="s">
        <v>2985</v>
      </c>
      <c r="K105" s="123" t="s">
        <v>3061</v>
      </c>
      <c r="L105" s="123" t="s">
        <v>2986</v>
      </c>
      <c r="M105" s="123" t="s">
        <v>86</v>
      </c>
      <c r="N105" s="123" t="s">
        <v>2645</v>
      </c>
      <c r="O105" s="123">
        <v>1299</v>
      </c>
      <c r="P105" s="123" t="s">
        <v>64</v>
      </c>
      <c r="Q105" s="123" t="s">
        <v>2987</v>
      </c>
      <c r="R105" s="123" t="s">
        <v>3038</v>
      </c>
      <c r="S105" s="123" t="s">
        <v>32</v>
      </c>
      <c r="T105" s="123">
        <v>99</v>
      </c>
      <c r="U105" s="123" t="s">
        <v>2989</v>
      </c>
      <c r="V105" s="124">
        <v>46267.332638888889</v>
      </c>
      <c r="W105" s="124">
        <v>46267.749305555553</v>
      </c>
      <c r="X105" s="124">
        <v>46267.333333333336</v>
      </c>
      <c r="Y105" s="124">
        <v>46267.75</v>
      </c>
      <c r="Z105" s="123"/>
      <c r="AA105" s="123" t="s">
        <v>56</v>
      </c>
      <c r="AB105" s="123" t="s">
        <v>2</v>
      </c>
      <c r="AC105" s="123" t="s">
        <v>2990</v>
      </c>
      <c r="AD105" s="123" t="s">
        <v>1553</v>
      </c>
      <c r="AE105" s="123" t="s">
        <v>2990</v>
      </c>
      <c r="AF105" s="123" t="s">
        <v>92</v>
      </c>
      <c r="AG105" s="123" t="s">
        <v>84</v>
      </c>
      <c r="AH105" s="123">
        <v>22</v>
      </c>
      <c r="AI105" s="123"/>
      <c r="AJ105" s="124">
        <v>46047</v>
      </c>
      <c r="AK105" s="123"/>
      <c r="AL105" s="123"/>
      <c r="AM105" s="123" t="s">
        <v>2991</v>
      </c>
      <c r="AN105" s="123" t="s">
        <v>2992</v>
      </c>
      <c r="AO105" s="123" t="s">
        <v>2982</v>
      </c>
      <c r="AP105" s="123">
        <v>9</v>
      </c>
      <c r="AQ105" s="123">
        <v>0</v>
      </c>
      <c r="AR105" s="123">
        <v>1</v>
      </c>
      <c r="AS105" s="123">
        <v>1</v>
      </c>
      <c r="AT105" s="123">
        <v>0</v>
      </c>
      <c r="AU105" s="123">
        <v>0</v>
      </c>
    </row>
    <row r="106" spans="1:47">
      <c r="A106" s="124">
        <v>46267</v>
      </c>
      <c r="B106" s="123" t="s">
        <v>75</v>
      </c>
      <c r="C106" s="123" t="s">
        <v>2981</v>
      </c>
      <c r="D106" s="123" t="s">
        <v>259</v>
      </c>
      <c r="E106" s="123">
        <v>203813036</v>
      </c>
      <c r="F106" s="123" t="s">
        <v>2982</v>
      </c>
      <c r="G106" s="123" t="s">
        <v>2983</v>
      </c>
      <c r="H106" s="123" t="s">
        <v>2984</v>
      </c>
      <c r="I106" s="123">
        <v>900234</v>
      </c>
      <c r="J106" s="123" t="s">
        <v>99</v>
      </c>
      <c r="K106" s="123" t="s">
        <v>3062</v>
      </c>
      <c r="L106" s="123" t="s">
        <v>2986</v>
      </c>
      <c r="M106" s="123" t="s">
        <v>86</v>
      </c>
      <c r="N106" s="123" t="s">
        <v>3013</v>
      </c>
      <c r="O106" s="123">
        <v>1299</v>
      </c>
      <c r="P106" s="123" t="s">
        <v>64</v>
      </c>
      <c r="Q106" s="123" t="s">
        <v>2987</v>
      </c>
      <c r="R106" s="123" t="s">
        <v>3016</v>
      </c>
      <c r="S106" s="123" t="s">
        <v>32</v>
      </c>
      <c r="T106" s="123">
        <v>99</v>
      </c>
      <c r="U106" s="123" t="s">
        <v>2989</v>
      </c>
      <c r="V106" s="124">
        <v>46267.331250000003</v>
      </c>
      <c r="W106" s="124">
        <v>46267.750694444447</v>
      </c>
      <c r="X106" s="124">
        <v>46267.333333333336</v>
      </c>
      <c r="Y106" s="124">
        <v>46267.75</v>
      </c>
      <c r="Z106" s="123"/>
      <c r="AA106" s="123" t="s">
        <v>56</v>
      </c>
      <c r="AB106" s="123" t="s">
        <v>2</v>
      </c>
      <c r="AC106" s="123" t="s">
        <v>35</v>
      </c>
      <c r="AD106" s="123" t="s">
        <v>1557</v>
      </c>
      <c r="AE106" s="123" t="s">
        <v>3015</v>
      </c>
      <c r="AF106" s="123" t="s">
        <v>77</v>
      </c>
      <c r="AG106" s="123" t="s">
        <v>78</v>
      </c>
      <c r="AH106" s="123">
        <v>1</v>
      </c>
      <c r="AI106" s="123"/>
      <c r="AJ106" s="124">
        <v>45516</v>
      </c>
      <c r="AK106" s="123"/>
      <c r="AL106" s="123"/>
      <c r="AM106" s="123" t="s">
        <v>2991</v>
      </c>
      <c r="AN106" s="123" t="s">
        <v>2992</v>
      </c>
      <c r="AO106" s="123" t="s">
        <v>2982</v>
      </c>
      <c r="AP106" s="123">
        <v>9</v>
      </c>
      <c r="AQ106" s="123">
        <v>0</v>
      </c>
      <c r="AR106" s="123">
        <v>1</v>
      </c>
      <c r="AS106" s="123">
        <v>1</v>
      </c>
      <c r="AT106" s="123">
        <v>0</v>
      </c>
      <c r="AU106" s="123">
        <v>0</v>
      </c>
    </row>
    <row r="107" spans="1:47">
      <c r="A107" s="124">
        <v>46267</v>
      </c>
      <c r="B107" s="123" t="s">
        <v>75</v>
      </c>
      <c r="C107" s="123" t="s">
        <v>2981</v>
      </c>
      <c r="D107" s="123" t="s">
        <v>1053</v>
      </c>
      <c r="E107" s="123">
        <v>113090848</v>
      </c>
      <c r="F107" s="123" t="s">
        <v>2982</v>
      </c>
      <c r="G107" s="123" t="s">
        <v>2983</v>
      </c>
      <c r="H107" s="123" t="s">
        <v>2984</v>
      </c>
      <c r="I107" s="123">
        <v>900234</v>
      </c>
      <c r="J107" s="123" t="s">
        <v>87</v>
      </c>
      <c r="K107" s="123" t="s">
        <v>1054</v>
      </c>
      <c r="L107" s="123" t="s">
        <v>2986</v>
      </c>
      <c r="M107" s="123" t="s">
        <v>86</v>
      </c>
      <c r="N107" s="123" t="s">
        <v>626</v>
      </c>
      <c r="O107" s="123">
        <v>1299</v>
      </c>
      <c r="P107" s="123" t="s">
        <v>64</v>
      </c>
      <c r="Q107" s="123" t="s">
        <v>2987</v>
      </c>
      <c r="R107" s="123" t="s">
        <v>3003</v>
      </c>
      <c r="S107" s="123" t="s">
        <v>39</v>
      </c>
      <c r="T107" s="123">
        <v>99</v>
      </c>
      <c r="U107" s="123" t="s">
        <v>2989</v>
      </c>
      <c r="V107" s="124">
        <v>46267.75</v>
      </c>
      <c r="W107" s="124">
        <v>46267.859027777777</v>
      </c>
      <c r="X107" s="124">
        <v>46267.756944444445</v>
      </c>
      <c r="Y107" s="124">
        <v>46268.173611111109</v>
      </c>
      <c r="Z107" s="123"/>
      <c r="AA107" s="123" t="s">
        <v>56</v>
      </c>
      <c r="AB107" s="123" t="s">
        <v>2</v>
      </c>
      <c r="AC107" s="123" t="s">
        <v>37</v>
      </c>
      <c r="AD107" s="123" t="s">
        <v>1561</v>
      </c>
      <c r="AE107" s="123" t="s">
        <v>3012</v>
      </c>
      <c r="AF107" s="123" t="s">
        <v>78</v>
      </c>
      <c r="AG107" s="123" t="s">
        <v>92</v>
      </c>
      <c r="AH107" s="123">
        <v>17</v>
      </c>
      <c r="AI107" s="123"/>
      <c r="AJ107" s="124">
        <v>45585</v>
      </c>
      <c r="AK107" s="123"/>
      <c r="AL107" s="123"/>
      <c r="AM107" s="123" t="s">
        <v>2991</v>
      </c>
      <c r="AN107" s="123" t="s">
        <v>2992</v>
      </c>
      <c r="AO107" s="123" t="s">
        <v>2982</v>
      </c>
      <c r="AP107" s="123">
        <v>9</v>
      </c>
      <c r="AQ107" s="123">
        <v>0</v>
      </c>
      <c r="AR107" s="123">
        <v>1</v>
      </c>
      <c r="AS107" s="123">
        <v>1</v>
      </c>
      <c r="AT107" s="123">
        <v>0</v>
      </c>
      <c r="AU107" s="123">
        <v>0</v>
      </c>
    </row>
    <row r="108" spans="1:47">
      <c r="A108" s="124">
        <v>46267</v>
      </c>
      <c r="B108" s="123" t="s">
        <v>75</v>
      </c>
      <c r="C108" s="123" t="s">
        <v>2981</v>
      </c>
      <c r="D108" s="123" t="s">
        <v>2821</v>
      </c>
      <c r="E108" s="123">
        <v>206868290</v>
      </c>
      <c r="F108" s="123" t="s">
        <v>2982</v>
      </c>
      <c r="G108" s="123" t="s">
        <v>2983</v>
      </c>
      <c r="H108" s="123" t="s">
        <v>3022</v>
      </c>
      <c r="I108" s="123">
        <v>900234</v>
      </c>
      <c r="J108" s="123" t="s">
        <v>3001</v>
      </c>
      <c r="K108" s="123" t="s">
        <v>2841</v>
      </c>
      <c r="L108" s="123" t="s">
        <v>2986</v>
      </c>
      <c r="M108" s="123" t="s">
        <v>89</v>
      </c>
      <c r="N108" s="123" t="s">
        <v>2773</v>
      </c>
      <c r="O108" s="123">
        <v>1299</v>
      </c>
      <c r="P108" s="123" t="s">
        <v>64</v>
      </c>
      <c r="Q108" s="123" t="s">
        <v>2987</v>
      </c>
      <c r="R108" s="123" t="s">
        <v>3024</v>
      </c>
      <c r="S108" s="123" t="s">
        <v>39</v>
      </c>
      <c r="T108" s="123">
        <v>99</v>
      </c>
      <c r="U108" s="123" t="s">
        <v>2989</v>
      </c>
      <c r="V108" s="124">
        <v>46267.754861111112</v>
      </c>
      <c r="W108" s="124">
        <v>46267.834722222222</v>
      </c>
      <c r="X108" s="124">
        <v>46267.756944444445</v>
      </c>
      <c r="Y108" s="124">
        <v>46268.090277777781</v>
      </c>
      <c r="Z108" s="123"/>
      <c r="AA108" s="123" t="s">
        <v>56</v>
      </c>
      <c r="AB108" s="123" t="s">
        <v>2</v>
      </c>
      <c r="AC108" s="123" t="s">
        <v>37</v>
      </c>
      <c r="AD108" s="123" t="s">
        <v>1561</v>
      </c>
      <c r="AE108" s="123" t="s">
        <v>3012</v>
      </c>
      <c r="AF108" s="123" t="s">
        <v>95</v>
      </c>
      <c r="AG108" s="123" t="s">
        <v>77</v>
      </c>
      <c r="AH108" s="123">
        <v>17</v>
      </c>
      <c r="AI108" s="123"/>
      <c r="AJ108" s="124">
        <v>46246</v>
      </c>
      <c r="AK108" s="123"/>
      <c r="AL108" s="123"/>
      <c r="AM108" s="123" t="s">
        <v>2991</v>
      </c>
      <c r="AN108" s="123" t="s">
        <v>2992</v>
      </c>
      <c r="AO108" s="123" t="s">
        <v>2982</v>
      </c>
      <c r="AP108" s="123">
        <v>7</v>
      </c>
      <c r="AQ108" s="123">
        <v>0</v>
      </c>
      <c r="AR108" s="123">
        <v>1</v>
      </c>
      <c r="AS108" s="123">
        <v>1</v>
      </c>
      <c r="AT108" s="123">
        <v>0</v>
      </c>
      <c r="AU108" s="123">
        <v>0</v>
      </c>
    </row>
    <row r="109" spans="1:47">
      <c r="A109" s="124">
        <v>46267</v>
      </c>
      <c r="B109" s="123" t="s">
        <v>75</v>
      </c>
      <c r="C109" s="123" t="s">
        <v>2981</v>
      </c>
      <c r="D109" s="123" t="s">
        <v>709</v>
      </c>
      <c r="E109" s="123">
        <v>206072090</v>
      </c>
      <c r="F109" s="123" t="s">
        <v>2982</v>
      </c>
      <c r="G109" s="123" t="s">
        <v>2983</v>
      </c>
      <c r="H109" s="123" t="s">
        <v>2984</v>
      </c>
      <c r="I109" s="123">
        <v>900234</v>
      </c>
      <c r="J109" s="123" t="s">
        <v>3001</v>
      </c>
      <c r="K109" s="123" t="s">
        <v>710</v>
      </c>
      <c r="L109" s="123" t="s">
        <v>2986</v>
      </c>
      <c r="M109" s="123" t="s">
        <v>79</v>
      </c>
      <c r="N109" s="123" t="s">
        <v>2772</v>
      </c>
      <c r="O109" s="123">
        <v>1299</v>
      </c>
      <c r="P109" s="123" t="s">
        <v>64</v>
      </c>
      <c r="Q109" s="123" t="s">
        <v>2987</v>
      </c>
      <c r="R109" s="123" t="s">
        <v>2994</v>
      </c>
      <c r="S109" s="123" t="s">
        <v>32</v>
      </c>
      <c r="T109" s="123">
        <v>99</v>
      </c>
      <c r="U109" s="123" t="s">
        <v>2989</v>
      </c>
      <c r="V109" s="124">
        <v>46267.333333333336</v>
      </c>
      <c r="W109" s="124">
        <v>46267.75</v>
      </c>
      <c r="X109" s="124">
        <v>46267.333333333336</v>
      </c>
      <c r="Y109" s="124">
        <v>46267.75</v>
      </c>
      <c r="Z109" s="123"/>
      <c r="AA109" s="123" t="s">
        <v>56</v>
      </c>
      <c r="AB109" s="123" t="s">
        <v>2</v>
      </c>
      <c r="AC109" s="123" t="s">
        <v>37</v>
      </c>
      <c r="AD109" s="123" t="s">
        <v>1562</v>
      </c>
      <c r="AE109" s="123" t="s">
        <v>3000</v>
      </c>
      <c r="AF109" s="123" t="s">
        <v>95</v>
      </c>
      <c r="AG109" s="123" t="s">
        <v>77</v>
      </c>
      <c r="AH109" s="123">
        <v>13</v>
      </c>
      <c r="AI109" s="123"/>
      <c r="AJ109" s="124">
        <v>45921</v>
      </c>
      <c r="AK109" s="123"/>
      <c r="AL109" s="123"/>
      <c r="AM109" s="123" t="s">
        <v>2991</v>
      </c>
      <c r="AN109" s="123" t="s">
        <v>2992</v>
      </c>
      <c r="AO109" s="123" t="s">
        <v>2982</v>
      </c>
      <c r="AP109" s="123">
        <v>9</v>
      </c>
      <c r="AQ109" s="123">
        <v>0</v>
      </c>
      <c r="AR109" s="123">
        <v>1</v>
      </c>
      <c r="AS109" s="123">
        <v>1</v>
      </c>
      <c r="AT109" s="123">
        <v>0</v>
      </c>
      <c r="AU109" s="123">
        <v>0</v>
      </c>
    </row>
    <row r="110" spans="1:47">
      <c r="A110" s="124">
        <v>46267</v>
      </c>
      <c r="B110" s="123" t="s">
        <v>75</v>
      </c>
      <c r="C110" s="123" t="s">
        <v>2981</v>
      </c>
      <c r="D110" s="123" t="s">
        <v>1691</v>
      </c>
      <c r="E110" s="123">
        <v>206875143</v>
      </c>
      <c r="F110" s="123" t="s">
        <v>2982</v>
      </c>
      <c r="G110" s="123" t="s">
        <v>2983</v>
      </c>
      <c r="H110" s="123" t="s">
        <v>2984</v>
      </c>
      <c r="I110" s="123">
        <v>900234</v>
      </c>
      <c r="J110" s="123" t="s">
        <v>2985</v>
      </c>
      <c r="K110" s="123" t="s">
        <v>1692</v>
      </c>
      <c r="L110" s="123" t="s">
        <v>2986</v>
      </c>
      <c r="M110" s="123" t="s">
        <v>89</v>
      </c>
      <c r="N110" s="123" t="s">
        <v>82</v>
      </c>
      <c r="O110" s="123">
        <v>1299</v>
      </c>
      <c r="P110" s="123" t="s">
        <v>64</v>
      </c>
      <c r="Q110" s="123" t="s">
        <v>2987</v>
      </c>
      <c r="R110" s="123" t="s">
        <v>3014</v>
      </c>
      <c r="S110" s="123" t="s">
        <v>32</v>
      </c>
      <c r="T110" s="123">
        <v>99</v>
      </c>
      <c r="U110" s="123" t="s">
        <v>2989</v>
      </c>
      <c r="V110" s="124">
        <v>46267.332638888889</v>
      </c>
      <c r="W110" s="124">
        <v>46267.749305555553</v>
      </c>
      <c r="X110" s="124">
        <v>46267.333333333336</v>
      </c>
      <c r="Y110" s="124">
        <v>46267.75</v>
      </c>
      <c r="Z110" s="123"/>
      <c r="AA110" s="123" t="s">
        <v>56</v>
      </c>
      <c r="AB110" s="123" t="s">
        <v>2</v>
      </c>
      <c r="AC110" s="123" t="s">
        <v>2990</v>
      </c>
      <c r="AD110" s="123" t="s">
        <v>1553</v>
      </c>
      <c r="AE110" s="123" t="s">
        <v>2990</v>
      </c>
      <c r="AF110" s="123" t="s">
        <v>78</v>
      </c>
      <c r="AG110" s="123" t="s">
        <v>92</v>
      </c>
      <c r="AH110" s="123">
        <v>22</v>
      </c>
      <c r="AI110" s="123"/>
      <c r="AJ110" s="124">
        <v>46019</v>
      </c>
      <c r="AK110" s="123"/>
      <c r="AL110" s="123"/>
      <c r="AM110" s="123" t="s">
        <v>2991</v>
      </c>
      <c r="AN110" s="123" t="s">
        <v>2992</v>
      </c>
      <c r="AO110" s="123" t="s">
        <v>2982</v>
      </c>
      <c r="AP110" s="123">
        <v>9</v>
      </c>
      <c r="AQ110" s="123">
        <v>0</v>
      </c>
      <c r="AR110" s="123">
        <v>1</v>
      </c>
      <c r="AS110" s="123">
        <v>1</v>
      </c>
      <c r="AT110" s="123">
        <v>0</v>
      </c>
      <c r="AU110" s="123">
        <v>0</v>
      </c>
    </row>
    <row r="111" spans="1:47">
      <c r="A111" s="124">
        <v>46267</v>
      </c>
      <c r="B111" s="123" t="s">
        <v>75</v>
      </c>
      <c r="C111" s="123" t="s">
        <v>2981</v>
      </c>
      <c r="D111" s="123" t="s">
        <v>388</v>
      </c>
      <c r="E111" s="123">
        <v>206073369</v>
      </c>
      <c r="F111" s="123" t="s">
        <v>2982</v>
      </c>
      <c r="G111" s="123" t="s">
        <v>2983</v>
      </c>
      <c r="H111" s="123" t="s">
        <v>2984</v>
      </c>
      <c r="I111" s="123">
        <v>900234</v>
      </c>
      <c r="J111" s="123" t="s">
        <v>3001</v>
      </c>
      <c r="K111" s="123" t="s">
        <v>389</v>
      </c>
      <c r="L111" s="123" t="s">
        <v>2986</v>
      </c>
      <c r="M111" s="123" t="s">
        <v>89</v>
      </c>
      <c r="N111" s="123" t="s">
        <v>3013</v>
      </c>
      <c r="O111" s="123">
        <v>1299</v>
      </c>
      <c r="P111" s="123" t="s">
        <v>64</v>
      </c>
      <c r="Q111" s="123" t="s">
        <v>2987</v>
      </c>
      <c r="R111" s="123" t="s">
        <v>2988</v>
      </c>
      <c r="S111" s="123" t="s">
        <v>32</v>
      </c>
      <c r="T111" s="123">
        <v>99</v>
      </c>
      <c r="U111" s="123" t="s">
        <v>2989</v>
      </c>
      <c r="V111" s="124">
        <v>46267.331250000003</v>
      </c>
      <c r="W111" s="124">
        <v>46267.751388888886</v>
      </c>
      <c r="X111" s="124">
        <v>46267.333333333336</v>
      </c>
      <c r="Y111" s="124">
        <v>46267.75</v>
      </c>
      <c r="Z111" s="123"/>
      <c r="AA111" s="123" t="s">
        <v>56</v>
      </c>
      <c r="AB111" s="123" t="s">
        <v>2</v>
      </c>
      <c r="AC111" s="123" t="s">
        <v>35</v>
      </c>
      <c r="AD111" s="123" t="s">
        <v>1557</v>
      </c>
      <c r="AE111" s="123" t="s">
        <v>3015</v>
      </c>
      <c r="AF111" s="123" t="s">
        <v>88</v>
      </c>
      <c r="AG111" s="123" t="s">
        <v>95</v>
      </c>
      <c r="AH111" s="123">
        <v>1</v>
      </c>
      <c r="AI111" s="123"/>
      <c r="AJ111" s="124">
        <v>45921</v>
      </c>
      <c r="AK111" s="123"/>
      <c r="AL111" s="123"/>
      <c r="AM111" s="123" t="s">
        <v>2991</v>
      </c>
      <c r="AN111" s="123" t="s">
        <v>2992</v>
      </c>
      <c r="AO111" s="123" t="s">
        <v>2982</v>
      </c>
      <c r="AP111" s="123">
        <v>9</v>
      </c>
      <c r="AQ111" s="123">
        <v>0</v>
      </c>
      <c r="AR111" s="123">
        <v>1</v>
      </c>
      <c r="AS111" s="123">
        <v>1</v>
      </c>
      <c r="AT111" s="123">
        <v>0</v>
      </c>
      <c r="AU111" s="123">
        <v>0</v>
      </c>
    </row>
    <row r="112" spans="1:47">
      <c r="A112" s="124">
        <v>46267</v>
      </c>
      <c r="B112" s="123" t="s">
        <v>75</v>
      </c>
      <c r="C112" s="123" t="s">
        <v>2981</v>
      </c>
      <c r="D112" s="123" t="s">
        <v>1809</v>
      </c>
      <c r="E112" s="123">
        <v>206890219</v>
      </c>
      <c r="F112" s="123" t="s">
        <v>2982</v>
      </c>
      <c r="G112" s="123" t="s">
        <v>2983</v>
      </c>
      <c r="H112" s="123" t="s">
        <v>2984</v>
      </c>
      <c r="I112" s="123">
        <v>900234</v>
      </c>
      <c r="J112" s="123" t="s">
        <v>3002</v>
      </c>
      <c r="K112" s="123" t="s">
        <v>1810</v>
      </c>
      <c r="L112" s="123" t="s">
        <v>2986</v>
      </c>
      <c r="M112" s="123" t="s">
        <v>89</v>
      </c>
      <c r="N112" s="123" t="s">
        <v>1055</v>
      </c>
      <c r="O112" s="123">
        <v>1299</v>
      </c>
      <c r="P112" s="123" t="s">
        <v>64</v>
      </c>
      <c r="Q112" s="123" t="s">
        <v>2987</v>
      </c>
      <c r="R112" s="123" t="s">
        <v>3010</v>
      </c>
      <c r="S112" s="123" t="s">
        <v>39</v>
      </c>
      <c r="T112" s="123">
        <v>99</v>
      </c>
      <c r="U112" s="123" t="s">
        <v>2989</v>
      </c>
      <c r="V112" s="124">
        <v>46267.756249999999</v>
      </c>
      <c r="W112" s="124">
        <v>46267.856249999997</v>
      </c>
      <c r="X112" s="124">
        <v>46267.756944444445</v>
      </c>
      <c r="Y112" s="124">
        <v>46268.173611111109</v>
      </c>
      <c r="Z112" s="123"/>
      <c r="AA112" s="123" t="s">
        <v>56</v>
      </c>
      <c r="AB112" s="123" t="s">
        <v>2</v>
      </c>
      <c r="AC112" s="123" t="s">
        <v>37</v>
      </c>
      <c r="AD112" s="123" t="s">
        <v>1562</v>
      </c>
      <c r="AE112" s="123" t="s">
        <v>3000</v>
      </c>
      <c r="AF112" s="123" t="s">
        <v>77</v>
      </c>
      <c r="AG112" s="123" t="s">
        <v>78</v>
      </c>
      <c r="AH112" s="123">
        <v>13</v>
      </c>
      <c r="AI112" s="123"/>
      <c r="AJ112" s="124">
        <v>46026</v>
      </c>
      <c r="AK112" s="123"/>
      <c r="AL112" s="123"/>
      <c r="AM112" s="123" t="s">
        <v>2991</v>
      </c>
      <c r="AN112" s="123" t="s">
        <v>2992</v>
      </c>
      <c r="AO112" s="123" t="s">
        <v>2982</v>
      </c>
      <c r="AP112" s="123">
        <v>9</v>
      </c>
      <c r="AQ112" s="123">
        <v>0</v>
      </c>
      <c r="AR112" s="123">
        <v>1</v>
      </c>
      <c r="AS112" s="123">
        <v>1</v>
      </c>
      <c r="AT112" s="123">
        <v>0</v>
      </c>
      <c r="AU112" s="123">
        <v>0</v>
      </c>
    </row>
    <row r="113" spans="1:47">
      <c r="A113" s="124">
        <v>46267</v>
      </c>
      <c r="B113" s="123" t="s">
        <v>75</v>
      </c>
      <c r="C113" s="123" t="s">
        <v>2981</v>
      </c>
      <c r="D113" s="123" t="s">
        <v>305</v>
      </c>
      <c r="E113" s="123">
        <v>203881601</v>
      </c>
      <c r="F113" s="123" t="s">
        <v>2982</v>
      </c>
      <c r="G113" s="123" t="s">
        <v>2983</v>
      </c>
      <c r="H113" s="123" t="s">
        <v>2984</v>
      </c>
      <c r="I113" s="123">
        <v>900234</v>
      </c>
      <c r="J113" s="123" t="s">
        <v>3001</v>
      </c>
      <c r="K113" s="123" t="s">
        <v>306</v>
      </c>
      <c r="L113" s="123" t="s">
        <v>2986</v>
      </c>
      <c r="M113" s="123" t="s">
        <v>79</v>
      </c>
      <c r="N113" s="123" t="s">
        <v>223</v>
      </c>
      <c r="O113" s="123">
        <v>1299</v>
      </c>
      <c r="P113" s="123" t="s">
        <v>64</v>
      </c>
      <c r="Q113" s="123" t="s">
        <v>2987</v>
      </c>
      <c r="R113" s="123" t="s">
        <v>3004</v>
      </c>
      <c r="S113" s="123" t="s">
        <v>39</v>
      </c>
      <c r="T113" s="123">
        <v>99</v>
      </c>
      <c r="U113" s="123" t="s">
        <v>2989</v>
      </c>
      <c r="V113" s="124">
        <v>46267.648611111108</v>
      </c>
      <c r="W113" s="124">
        <v>46267.749305555553</v>
      </c>
      <c r="X113" s="124">
        <v>46267.756944444445</v>
      </c>
      <c r="Y113" s="124">
        <v>46268.173611111109</v>
      </c>
      <c r="Z113" s="123"/>
      <c r="AA113" s="123" t="s">
        <v>56</v>
      </c>
      <c r="AB113" s="123" t="s">
        <v>2</v>
      </c>
      <c r="AC113" s="123" t="s">
        <v>35</v>
      </c>
      <c r="AD113" s="123" t="s">
        <v>1558</v>
      </c>
      <c r="AE113" s="123" t="s">
        <v>2995</v>
      </c>
      <c r="AF113" s="123" t="s">
        <v>88</v>
      </c>
      <c r="AG113" s="123" t="s">
        <v>95</v>
      </c>
      <c r="AH113" s="123">
        <v>3</v>
      </c>
      <c r="AI113" s="123"/>
      <c r="AJ113" s="124">
        <v>45529</v>
      </c>
      <c r="AK113" s="123"/>
      <c r="AL113" s="123"/>
      <c r="AM113" s="123" t="s">
        <v>2991</v>
      </c>
      <c r="AN113" s="123" t="s">
        <v>2992</v>
      </c>
      <c r="AO113" s="123" t="s">
        <v>2982</v>
      </c>
      <c r="AP113" s="123">
        <v>9</v>
      </c>
      <c r="AQ113" s="123">
        <v>0</v>
      </c>
      <c r="AR113" s="123">
        <v>1</v>
      </c>
      <c r="AS113" s="123">
        <v>1</v>
      </c>
      <c r="AT113" s="123">
        <v>0</v>
      </c>
      <c r="AU113" s="123">
        <v>0</v>
      </c>
    </row>
    <row r="114" spans="1:47">
      <c r="A114" s="124">
        <v>46267</v>
      </c>
      <c r="B114" s="123" t="s">
        <v>75</v>
      </c>
      <c r="C114" s="123" t="s">
        <v>2981</v>
      </c>
      <c r="D114" s="123" t="s">
        <v>1779</v>
      </c>
      <c r="E114" s="123">
        <v>206850960</v>
      </c>
      <c r="F114" s="123" t="s">
        <v>2982</v>
      </c>
      <c r="G114" s="123" t="s">
        <v>2983</v>
      </c>
      <c r="H114" s="123" t="s">
        <v>2984</v>
      </c>
      <c r="I114" s="123">
        <v>900234</v>
      </c>
      <c r="J114" s="123" t="s">
        <v>2985</v>
      </c>
      <c r="K114" s="123" t="s">
        <v>3063</v>
      </c>
      <c r="L114" s="123" t="s">
        <v>2986</v>
      </c>
      <c r="M114" s="123" t="s">
        <v>89</v>
      </c>
      <c r="N114" s="123" t="s">
        <v>2773</v>
      </c>
      <c r="O114" s="123">
        <v>1299</v>
      </c>
      <c r="P114" s="123" t="s">
        <v>64</v>
      </c>
      <c r="Q114" s="123" t="s">
        <v>2987</v>
      </c>
      <c r="R114" s="123" t="s">
        <v>2994</v>
      </c>
      <c r="S114" s="123" t="s">
        <v>32</v>
      </c>
      <c r="T114" s="123">
        <v>99</v>
      </c>
      <c r="U114" s="123" t="s">
        <v>2989</v>
      </c>
      <c r="V114" s="124">
        <v>46267.330555555556</v>
      </c>
      <c r="W114" s="124">
        <v>46267.746527777781</v>
      </c>
      <c r="X114" s="124">
        <v>46267.333333333336</v>
      </c>
      <c r="Y114" s="124">
        <v>46267.75</v>
      </c>
      <c r="Z114" s="123"/>
      <c r="AA114" s="123" t="s">
        <v>56</v>
      </c>
      <c r="AB114" s="123" t="s">
        <v>2</v>
      </c>
      <c r="AC114" s="123" t="s">
        <v>37</v>
      </c>
      <c r="AD114" s="123" t="s">
        <v>1562</v>
      </c>
      <c r="AE114" s="123" t="s">
        <v>3000</v>
      </c>
      <c r="AF114" s="123" t="s">
        <v>95</v>
      </c>
      <c r="AG114" s="123" t="s">
        <v>77</v>
      </c>
      <c r="AH114" s="123">
        <v>13</v>
      </c>
      <c r="AI114" s="123"/>
      <c r="AJ114" s="124">
        <v>46012</v>
      </c>
      <c r="AK114" s="123"/>
      <c r="AL114" s="123"/>
      <c r="AM114" s="123" t="s">
        <v>2991</v>
      </c>
      <c r="AN114" s="123" t="s">
        <v>2992</v>
      </c>
      <c r="AO114" s="123" t="s">
        <v>2982</v>
      </c>
      <c r="AP114" s="123">
        <v>9</v>
      </c>
      <c r="AQ114" s="123">
        <v>0</v>
      </c>
      <c r="AR114" s="123">
        <v>1</v>
      </c>
      <c r="AS114" s="123">
        <v>1</v>
      </c>
      <c r="AT114" s="123">
        <v>0</v>
      </c>
      <c r="AU114" s="123">
        <v>0</v>
      </c>
    </row>
    <row r="115" spans="1:47">
      <c r="A115" s="124">
        <v>46267</v>
      </c>
      <c r="B115" s="123" t="s">
        <v>75</v>
      </c>
      <c r="C115" s="123" t="s">
        <v>2981</v>
      </c>
      <c r="D115" s="123" t="s">
        <v>112</v>
      </c>
      <c r="E115" s="123">
        <v>203555400</v>
      </c>
      <c r="F115" s="123" t="s">
        <v>2982</v>
      </c>
      <c r="G115" s="123" t="s">
        <v>2983</v>
      </c>
      <c r="H115" s="123" t="s">
        <v>2984</v>
      </c>
      <c r="I115" s="123">
        <v>900234</v>
      </c>
      <c r="J115" s="123" t="s">
        <v>3001</v>
      </c>
      <c r="K115" s="123" t="s">
        <v>3064</v>
      </c>
      <c r="L115" s="123" t="s">
        <v>2986</v>
      </c>
      <c r="M115" s="123" t="s">
        <v>79</v>
      </c>
      <c r="N115" s="123" t="s">
        <v>82</v>
      </c>
      <c r="O115" s="123">
        <v>1299</v>
      </c>
      <c r="P115" s="123" t="s">
        <v>64</v>
      </c>
      <c r="Q115" s="123" t="s">
        <v>2987</v>
      </c>
      <c r="R115" s="123" t="s">
        <v>3003</v>
      </c>
      <c r="S115" s="123" t="s">
        <v>39</v>
      </c>
      <c r="T115" s="123">
        <v>99</v>
      </c>
      <c r="U115" s="123" t="s">
        <v>2989</v>
      </c>
      <c r="V115" s="124">
        <v>46267.754166666666</v>
      </c>
      <c r="W115" s="124">
        <v>46267.958333333336</v>
      </c>
      <c r="X115" s="124">
        <v>46267.756944444445</v>
      </c>
      <c r="Y115" s="124">
        <v>46268.173611111109</v>
      </c>
      <c r="Z115" s="123"/>
      <c r="AA115" s="123" t="s">
        <v>56</v>
      </c>
      <c r="AB115" s="123" t="s">
        <v>2</v>
      </c>
      <c r="AC115" s="123" t="s">
        <v>2990</v>
      </c>
      <c r="AD115" s="123" t="s">
        <v>1553</v>
      </c>
      <c r="AE115" s="123" t="s">
        <v>2990</v>
      </c>
      <c r="AF115" s="123" t="s">
        <v>78</v>
      </c>
      <c r="AG115" s="123" t="s">
        <v>92</v>
      </c>
      <c r="AH115" s="123">
        <v>22</v>
      </c>
      <c r="AI115" s="123"/>
      <c r="AJ115" s="124">
        <v>45469</v>
      </c>
      <c r="AK115" s="123"/>
      <c r="AL115" s="123"/>
      <c r="AM115" s="123" t="s">
        <v>2991</v>
      </c>
      <c r="AN115" s="123" t="s">
        <v>2992</v>
      </c>
      <c r="AO115" s="123" t="s">
        <v>2982</v>
      </c>
      <c r="AP115" s="123">
        <v>9</v>
      </c>
      <c r="AQ115" s="123">
        <v>0</v>
      </c>
      <c r="AR115" s="123">
        <v>1</v>
      </c>
      <c r="AS115" s="123">
        <v>1</v>
      </c>
      <c r="AT115" s="123">
        <v>0</v>
      </c>
      <c r="AU115" s="123">
        <v>0</v>
      </c>
    </row>
    <row r="116" spans="1:47">
      <c r="A116" s="124">
        <v>46267</v>
      </c>
      <c r="B116" s="123" t="s">
        <v>75</v>
      </c>
      <c r="C116" s="123" t="s">
        <v>2981</v>
      </c>
      <c r="D116" s="123" t="s">
        <v>2497</v>
      </c>
      <c r="E116" s="123">
        <v>206846689</v>
      </c>
      <c r="F116" s="123" t="s">
        <v>2982</v>
      </c>
      <c r="G116" s="123" t="s">
        <v>2983</v>
      </c>
      <c r="H116" s="123" t="s">
        <v>2984</v>
      </c>
      <c r="I116" s="123">
        <v>900234</v>
      </c>
      <c r="J116" s="123" t="s">
        <v>2985</v>
      </c>
      <c r="K116" s="123" t="s">
        <v>3065</v>
      </c>
      <c r="L116" s="123" t="s">
        <v>2986</v>
      </c>
      <c r="M116" s="123" t="s">
        <v>89</v>
      </c>
      <c r="N116" s="123" t="s">
        <v>230</v>
      </c>
      <c r="O116" s="123">
        <v>1299</v>
      </c>
      <c r="P116" s="123" t="s">
        <v>64</v>
      </c>
      <c r="Q116" s="123" t="s">
        <v>2987</v>
      </c>
      <c r="R116" s="123" t="s">
        <v>3011</v>
      </c>
      <c r="S116" s="123" t="s">
        <v>39</v>
      </c>
      <c r="T116" s="123">
        <v>99</v>
      </c>
      <c r="U116" s="123" t="s">
        <v>2989</v>
      </c>
      <c r="V116" s="123"/>
      <c r="W116" s="123"/>
      <c r="X116" s="124">
        <v>46267.756944444445</v>
      </c>
      <c r="Y116" s="124">
        <v>46268.173611111109</v>
      </c>
      <c r="Z116" s="123" t="s">
        <v>2997</v>
      </c>
      <c r="AA116" s="123" t="s">
        <v>2998</v>
      </c>
      <c r="AB116" s="123" t="s">
        <v>2999</v>
      </c>
      <c r="AC116" s="123" t="s">
        <v>35</v>
      </c>
      <c r="AD116" s="123" t="s">
        <v>1558</v>
      </c>
      <c r="AE116" s="123" t="s">
        <v>2995</v>
      </c>
      <c r="AF116" s="123" t="s">
        <v>84</v>
      </c>
      <c r="AG116" s="123" t="s">
        <v>85</v>
      </c>
      <c r="AH116" s="123">
        <v>3</v>
      </c>
      <c r="AI116" s="123"/>
      <c r="AJ116" s="124">
        <v>46012</v>
      </c>
      <c r="AK116" s="123"/>
      <c r="AL116" s="123"/>
      <c r="AM116" s="123" t="s">
        <v>2991</v>
      </c>
      <c r="AN116" s="123" t="s">
        <v>2992</v>
      </c>
      <c r="AO116" s="123" t="s">
        <v>2982</v>
      </c>
      <c r="AP116" s="123">
        <v>9</v>
      </c>
      <c r="AQ116" s="123">
        <v>0</v>
      </c>
      <c r="AR116" s="123">
        <v>0</v>
      </c>
      <c r="AS116" s="123">
        <v>0</v>
      </c>
      <c r="AT116" s="123">
        <v>0</v>
      </c>
      <c r="AU116" s="123">
        <v>0</v>
      </c>
    </row>
    <row r="117" spans="1:47">
      <c r="A117" s="124">
        <v>46267</v>
      </c>
      <c r="B117" s="123" t="s">
        <v>75</v>
      </c>
      <c r="C117" s="123" t="s">
        <v>2981</v>
      </c>
      <c r="D117" s="123" t="s">
        <v>741</v>
      </c>
      <c r="E117" s="123">
        <v>203512665</v>
      </c>
      <c r="F117" s="123" t="s">
        <v>2982</v>
      </c>
      <c r="G117" s="123" t="s">
        <v>2983</v>
      </c>
      <c r="H117" s="123" t="s">
        <v>2984</v>
      </c>
      <c r="I117" s="123">
        <v>900234</v>
      </c>
      <c r="J117" s="123" t="s">
        <v>3001</v>
      </c>
      <c r="K117" s="123" t="s">
        <v>742</v>
      </c>
      <c r="L117" s="123" t="s">
        <v>2986</v>
      </c>
      <c r="M117" s="123" t="s">
        <v>79</v>
      </c>
      <c r="N117" s="123" t="s">
        <v>2772</v>
      </c>
      <c r="O117" s="123">
        <v>1299</v>
      </c>
      <c r="P117" s="123" t="s">
        <v>64</v>
      </c>
      <c r="Q117" s="123" t="s">
        <v>2987</v>
      </c>
      <c r="R117" s="123" t="s">
        <v>2988</v>
      </c>
      <c r="S117" s="123" t="s">
        <v>32</v>
      </c>
      <c r="T117" s="123">
        <v>99</v>
      </c>
      <c r="U117" s="123" t="s">
        <v>2989</v>
      </c>
      <c r="V117" s="124">
        <v>46267.331250000003</v>
      </c>
      <c r="W117" s="124">
        <v>46267.75</v>
      </c>
      <c r="X117" s="124">
        <v>46267.333333333336</v>
      </c>
      <c r="Y117" s="124">
        <v>46267.75</v>
      </c>
      <c r="Z117" s="123"/>
      <c r="AA117" s="123" t="s">
        <v>56</v>
      </c>
      <c r="AB117" s="123" t="s">
        <v>2</v>
      </c>
      <c r="AC117" s="123" t="s">
        <v>37</v>
      </c>
      <c r="AD117" s="123" t="s">
        <v>1563</v>
      </c>
      <c r="AE117" s="123" t="s">
        <v>3006</v>
      </c>
      <c r="AF117" s="123" t="s">
        <v>88</v>
      </c>
      <c r="AG117" s="123" t="s">
        <v>95</v>
      </c>
      <c r="AH117" s="123">
        <v>15</v>
      </c>
      <c r="AI117" s="123"/>
      <c r="AJ117" s="124">
        <v>45462</v>
      </c>
      <c r="AK117" s="123"/>
      <c r="AL117" s="123"/>
      <c r="AM117" s="123" t="s">
        <v>2991</v>
      </c>
      <c r="AN117" s="123" t="s">
        <v>2992</v>
      </c>
      <c r="AO117" s="123" t="s">
        <v>2982</v>
      </c>
      <c r="AP117" s="123">
        <v>9</v>
      </c>
      <c r="AQ117" s="123">
        <v>0</v>
      </c>
      <c r="AR117" s="123">
        <v>1</v>
      </c>
      <c r="AS117" s="123">
        <v>1</v>
      </c>
      <c r="AT117" s="123">
        <v>0</v>
      </c>
      <c r="AU117" s="123">
        <v>0</v>
      </c>
    </row>
    <row r="118" spans="1:47">
      <c r="A118" s="124">
        <v>46267</v>
      </c>
      <c r="B118" s="123" t="s">
        <v>75</v>
      </c>
      <c r="C118" s="123" t="s">
        <v>2981</v>
      </c>
      <c r="D118" s="123" t="s">
        <v>925</v>
      </c>
      <c r="E118" s="123">
        <v>203285820</v>
      </c>
      <c r="F118" s="123" t="s">
        <v>2982</v>
      </c>
      <c r="G118" s="123" t="s">
        <v>2983</v>
      </c>
      <c r="H118" s="123" t="s">
        <v>2984</v>
      </c>
      <c r="I118" s="123">
        <v>900234</v>
      </c>
      <c r="J118" s="123" t="s">
        <v>3001</v>
      </c>
      <c r="K118" s="123" t="s">
        <v>3066</v>
      </c>
      <c r="L118" s="123" t="s">
        <v>2986</v>
      </c>
      <c r="M118" s="123" t="s">
        <v>79</v>
      </c>
      <c r="N118" s="123" t="s">
        <v>626</v>
      </c>
      <c r="O118" s="123">
        <v>1299</v>
      </c>
      <c r="P118" s="123" t="s">
        <v>64</v>
      </c>
      <c r="Q118" s="123" t="s">
        <v>2987</v>
      </c>
      <c r="R118" s="123" t="s">
        <v>3011</v>
      </c>
      <c r="S118" s="123" t="s">
        <v>39</v>
      </c>
      <c r="T118" s="123">
        <v>99</v>
      </c>
      <c r="U118" s="123" t="s">
        <v>2989</v>
      </c>
      <c r="V118" s="123"/>
      <c r="W118" s="123"/>
      <c r="X118" s="124">
        <v>46267.756944444445</v>
      </c>
      <c r="Y118" s="124">
        <v>46268.173611111109</v>
      </c>
      <c r="Z118" s="123" t="s">
        <v>2997</v>
      </c>
      <c r="AA118" s="123" t="s">
        <v>2998</v>
      </c>
      <c r="AB118" s="123" t="s">
        <v>2999</v>
      </c>
      <c r="AC118" s="123" t="s">
        <v>37</v>
      </c>
      <c r="AD118" s="123" t="s">
        <v>1561</v>
      </c>
      <c r="AE118" s="123" t="s">
        <v>3012</v>
      </c>
      <c r="AF118" s="123" t="s">
        <v>84</v>
      </c>
      <c r="AG118" s="123" t="s">
        <v>85</v>
      </c>
      <c r="AH118" s="123">
        <v>17</v>
      </c>
      <c r="AI118" s="123"/>
      <c r="AJ118" s="124">
        <v>45560</v>
      </c>
      <c r="AK118" s="123"/>
      <c r="AL118" s="123"/>
      <c r="AM118" s="123" t="s">
        <v>2991</v>
      </c>
      <c r="AN118" s="123" t="s">
        <v>2992</v>
      </c>
      <c r="AO118" s="123" t="s">
        <v>2982</v>
      </c>
      <c r="AP118" s="123">
        <v>9</v>
      </c>
      <c r="AQ118" s="123">
        <v>0</v>
      </c>
      <c r="AR118" s="123">
        <v>0</v>
      </c>
      <c r="AS118" s="123">
        <v>0</v>
      </c>
      <c r="AT118" s="123">
        <v>0</v>
      </c>
      <c r="AU118" s="123">
        <v>0</v>
      </c>
    </row>
    <row r="119" spans="1:47">
      <c r="A119" s="124">
        <v>46267</v>
      </c>
      <c r="B119" s="123" t="s">
        <v>75</v>
      </c>
      <c r="C119" s="123" t="s">
        <v>2981</v>
      </c>
      <c r="D119" s="123" t="s">
        <v>2722</v>
      </c>
      <c r="E119" s="123">
        <v>204882473</v>
      </c>
      <c r="F119" s="123" t="s">
        <v>2982</v>
      </c>
      <c r="G119" s="123" t="s">
        <v>2983</v>
      </c>
      <c r="H119" s="123" t="s">
        <v>2984</v>
      </c>
      <c r="I119" s="123">
        <v>900234</v>
      </c>
      <c r="J119" s="123" t="s">
        <v>2985</v>
      </c>
      <c r="K119" s="123" t="s">
        <v>3067</v>
      </c>
      <c r="L119" s="123" t="s">
        <v>2986</v>
      </c>
      <c r="M119" s="123" t="s">
        <v>86</v>
      </c>
      <c r="N119" s="123" t="s">
        <v>2772</v>
      </c>
      <c r="O119" s="123">
        <v>1299</v>
      </c>
      <c r="P119" s="123" t="s">
        <v>64</v>
      </c>
      <c r="Q119" s="123" t="s">
        <v>2987</v>
      </c>
      <c r="R119" s="123" t="s">
        <v>3021</v>
      </c>
      <c r="S119" s="123" t="s">
        <v>32</v>
      </c>
      <c r="T119" s="123">
        <v>99</v>
      </c>
      <c r="U119" s="123" t="s">
        <v>2989</v>
      </c>
      <c r="V119" s="124">
        <v>46267.331250000003</v>
      </c>
      <c r="W119" s="124">
        <v>46267.748611111114</v>
      </c>
      <c r="X119" s="124">
        <v>46267.333333333336</v>
      </c>
      <c r="Y119" s="124">
        <v>46267.75</v>
      </c>
      <c r="Z119" s="123" t="s">
        <v>2997</v>
      </c>
      <c r="AA119" s="123" t="s">
        <v>2998</v>
      </c>
      <c r="AB119" s="123" t="s">
        <v>2</v>
      </c>
      <c r="AC119" s="123" t="s">
        <v>37</v>
      </c>
      <c r="AD119" s="123" t="s">
        <v>1562</v>
      </c>
      <c r="AE119" s="123" t="s">
        <v>3000</v>
      </c>
      <c r="AF119" s="123" t="s">
        <v>85</v>
      </c>
      <c r="AG119" s="123" t="s">
        <v>88</v>
      </c>
      <c r="AH119" s="123">
        <v>13</v>
      </c>
      <c r="AI119" s="123"/>
      <c r="AJ119" s="124">
        <v>45788</v>
      </c>
      <c r="AK119" s="123"/>
      <c r="AL119" s="123"/>
      <c r="AM119" s="123" t="s">
        <v>2991</v>
      </c>
      <c r="AN119" s="123" t="s">
        <v>2992</v>
      </c>
      <c r="AO119" s="123" t="s">
        <v>2982</v>
      </c>
      <c r="AP119" s="123">
        <v>9</v>
      </c>
      <c r="AQ119" s="123">
        <v>1</v>
      </c>
      <c r="AR119" s="123">
        <v>1</v>
      </c>
      <c r="AS119" s="123">
        <v>0</v>
      </c>
      <c r="AT119" s="123">
        <v>0</v>
      </c>
      <c r="AU119" s="123">
        <v>0</v>
      </c>
    </row>
    <row r="120" spans="1:47">
      <c r="A120" s="124">
        <v>46267</v>
      </c>
      <c r="B120" s="123" t="s">
        <v>75</v>
      </c>
      <c r="C120" s="123" t="s">
        <v>2981</v>
      </c>
      <c r="D120" s="123" t="s">
        <v>270</v>
      </c>
      <c r="E120" s="123">
        <v>203709740</v>
      </c>
      <c r="F120" s="123" t="s">
        <v>2982</v>
      </c>
      <c r="G120" s="123" t="s">
        <v>2983</v>
      </c>
      <c r="H120" s="123" t="s">
        <v>2984</v>
      </c>
      <c r="I120" s="123">
        <v>900234</v>
      </c>
      <c r="J120" s="123" t="s">
        <v>99</v>
      </c>
      <c r="K120" s="123" t="s">
        <v>3068</v>
      </c>
      <c r="L120" s="123" t="s">
        <v>2986</v>
      </c>
      <c r="M120" s="123" t="s">
        <v>86</v>
      </c>
      <c r="N120" s="123" t="s">
        <v>223</v>
      </c>
      <c r="O120" s="123">
        <v>1299</v>
      </c>
      <c r="P120" s="123" t="s">
        <v>64</v>
      </c>
      <c r="Q120" s="123" t="s">
        <v>2987</v>
      </c>
      <c r="R120" s="123" t="s">
        <v>3005</v>
      </c>
      <c r="S120" s="123" t="s">
        <v>39</v>
      </c>
      <c r="T120" s="123">
        <v>99</v>
      </c>
      <c r="U120" s="123" t="s">
        <v>2989</v>
      </c>
      <c r="V120" s="123"/>
      <c r="W120" s="123"/>
      <c r="X120" s="124">
        <v>46267.756944444445</v>
      </c>
      <c r="Y120" s="124">
        <v>46268.173611111109</v>
      </c>
      <c r="Z120" s="123" t="s">
        <v>2997</v>
      </c>
      <c r="AA120" s="123" t="s">
        <v>2998</v>
      </c>
      <c r="AB120" s="123" t="s">
        <v>2999</v>
      </c>
      <c r="AC120" s="123" t="s">
        <v>35</v>
      </c>
      <c r="AD120" s="123" t="s">
        <v>1558</v>
      </c>
      <c r="AE120" s="123" t="s">
        <v>2995</v>
      </c>
      <c r="AF120" s="123" t="s">
        <v>85</v>
      </c>
      <c r="AG120" s="123" t="s">
        <v>88</v>
      </c>
      <c r="AH120" s="123">
        <v>3</v>
      </c>
      <c r="AI120" s="123"/>
      <c r="AJ120" s="124">
        <v>45494</v>
      </c>
      <c r="AK120" s="123"/>
      <c r="AL120" s="123"/>
      <c r="AM120" s="123" t="s">
        <v>2991</v>
      </c>
      <c r="AN120" s="123" t="s">
        <v>2992</v>
      </c>
      <c r="AO120" s="123" t="s">
        <v>2982</v>
      </c>
      <c r="AP120" s="123">
        <v>9</v>
      </c>
      <c r="AQ120" s="123">
        <v>0</v>
      </c>
      <c r="AR120" s="123">
        <v>0</v>
      </c>
      <c r="AS120" s="123">
        <v>0</v>
      </c>
      <c r="AT120" s="123">
        <v>0</v>
      </c>
      <c r="AU120" s="123">
        <v>0</v>
      </c>
    </row>
    <row r="121" spans="1:47">
      <c r="A121" s="124">
        <v>46267</v>
      </c>
      <c r="B121" s="123" t="s">
        <v>75</v>
      </c>
      <c r="C121" s="123" t="s">
        <v>2981</v>
      </c>
      <c r="D121" s="123" t="s">
        <v>691</v>
      </c>
      <c r="E121" s="123">
        <v>203342030</v>
      </c>
      <c r="F121" s="123" t="s">
        <v>2982</v>
      </c>
      <c r="G121" s="123" t="s">
        <v>2983</v>
      </c>
      <c r="H121" s="123" t="s">
        <v>2984</v>
      </c>
      <c r="I121" s="123">
        <v>900234</v>
      </c>
      <c r="J121" s="123" t="s">
        <v>99</v>
      </c>
      <c r="K121" s="123" t="s">
        <v>3069</v>
      </c>
      <c r="L121" s="123" t="s">
        <v>2986</v>
      </c>
      <c r="M121" s="123" t="s">
        <v>86</v>
      </c>
      <c r="N121" s="123" t="s">
        <v>1055</v>
      </c>
      <c r="O121" s="123">
        <v>1299</v>
      </c>
      <c r="P121" s="123" t="s">
        <v>64</v>
      </c>
      <c r="Q121" s="123" t="s">
        <v>2987</v>
      </c>
      <c r="R121" s="123" t="s">
        <v>3016</v>
      </c>
      <c r="S121" s="123" t="s">
        <v>32</v>
      </c>
      <c r="T121" s="123">
        <v>99</v>
      </c>
      <c r="U121" s="123" t="s">
        <v>2989</v>
      </c>
      <c r="V121" s="124">
        <v>46267.332638888889</v>
      </c>
      <c r="W121" s="124">
        <v>46267.748611111114</v>
      </c>
      <c r="X121" s="124">
        <v>46267.333333333336</v>
      </c>
      <c r="Y121" s="124">
        <v>46267.75</v>
      </c>
      <c r="Z121" s="123"/>
      <c r="AA121" s="123" t="s">
        <v>56</v>
      </c>
      <c r="AB121" s="123" t="s">
        <v>2</v>
      </c>
      <c r="AC121" s="123" t="s">
        <v>37</v>
      </c>
      <c r="AD121" s="123" t="s">
        <v>1563</v>
      </c>
      <c r="AE121" s="123" t="s">
        <v>3006</v>
      </c>
      <c r="AF121" s="123" t="s">
        <v>77</v>
      </c>
      <c r="AG121" s="123" t="s">
        <v>78</v>
      </c>
      <c r="AH121" s="123">
        <v>15</v>
      </c>
      <c r="AI121" s="123"/>
      <c r="AJ121" s="124">
        <v>45431</v>
      </c>
      <c r="AK121" s="123"/>
      <c r="AL121" s="123"/>
      <c r="AM121" s="123" t="s">
        <v>2991</v>
      </c>
      <c r="AN121" s="123" t="s">
        <v>2992</v>
      </c>
      <c r="AO121" s="123" t="s">
        <v>2982</v>
      </c>
      <c r="AP121" s="123">
        <v>9</v>
      </c>
      <c r="AQ121" s="123">
        <v>0</v>
      </c>
      <c r="AR121" s="123">
        <v>1</v>
      </c>
      <c r="AS121" s="123">
        <v>1</v>
      </c>
      <c r="AT121" s="123">
        <v>0</v>
      </c>
      <c r="AU121" s="123">
        <v>0</v>
      </c>
    </row>
    <row r="122" spans="1:47">
      <c r="A122" s="124">
        <v>46267</v>
      </c>
      <c r="B122" s="123" t="s">
        <v>75</v>
      </c>
      <c r="C122" s="123" t="s">
        <v>2981</v>
      </c>
      <c r="D122" s="123" t="s">
        <v>1347</v>
      </c>
      <c r="E122" s="123">
        <v>203635601</v>
      </c>
      <c r="F122" s="123" t="s">
        <v>2982</v>
      </c>
      <c r="G122" s="123" t="s">
        <v>2983</v>
      </c>
      <c r="H122" s="123" t="s">
        <v>2984</v>
      </c>
      <c r="I122" s="123">
        <v>900234</v>
      </c>
      <c r="J122" s="123" t="s">
        <v>3001</v>
      </c>
      <c r="K122" s="123" t="s">
        <v>3070</v>
      </c>
      <c r="L122" s="123" t="s">
        <v>2986</v>
      </c>
      <c r="M122" s="123" t="s">
        <v>79</v>
      </c>
      <c r="N122" s="123" t="s">
        <v>82</v>
      </c>
      <c r="O122" s="123">
        <v>1299</v>
      </c>
      <c r="P122" s="123" t="s">
        <v>64</v>
      </c>
      <c r="Q122" s="123" t="s">
        <v>2987</v>
      </c>
      <c r="R122" s="123" t="s">
        <v>2996</v>
      </c>
      <c r="S122" s="123" t="s">
        <v>32</v>
      </c>
      <c r="T122" s="123">
        <v>99</v>
      </c>
      <c r="U122" s="123" t="s">
        <v>2989</v>
      </c>
      <c r="V122" s="123"/>
      <c r="W122" s="123"/>
      <c r="X122" s="124">
        <v>46267.333333333336</v>
      </c>
      <c r="Y122" s="124">
        <v>46267.75</v>
      </c>
      <c r="Z122" s="123" t="s">
        <v>2997</v>
      </c>
      <c r="AA122" s="123" t="s">
        <v>2998</v>
      </c>
      <c r="AB122" s="123" t="s">
        <v>2999</v>
      </c>
      <c r="AC122" s="123" t="s">
        <v>2990</v>
      </c>
      <c r="AD122" s="123" t="s">
        <v>1553</v>
      </c>
      <c r="AE122" s="123" t="s">
        <v>2990</v>
      </c>
      <c r="AF122" s="123" t="s">
        <v>84</v>
      </c>
      <c r="AG122" s="123" t="s">
        <v>85</v>
      </c>
      <c r="AH122" s="123">
        <v>22</v>
      </c>
      <c r="AI122" s="123"/>
      <c r="AJ122" s="124">
        <v>45480</v>
      </c>
      <c r="AK122" s="123"/>
      <c r="AL122" s="123"/>
      <c r="AM122" s="123" t="s">
        <v>2991</v>
      </c>
      <c r="AN122" s="123" t="s">
        <v>2992</v>
      </c>
      <c r="AO122" s="123" t="s">
        <v>2982</v>
      </c>
      <c r="AP122" s="123">
        <v>9</v>
      </c>
      <c r="AQ122" s="123">
        <v>0</v>
      </c>
      <c r="AR122" s="123">
        <v>0</v>
      </c>
      <c r="AS122" s="123">
        <v>0</v>
      </c>
      <c r="AT122" s="123">
        <v>0</v>
      </c>
      <c r="AU122" s="123">
        <v>0</v>
      </c>
    </row>
    <row r="123" spans="1:47">
      <c r="A123" s="124">
        <v>46267</v>
      </c>
      <c r="B123" s="123" t="s">
        <v>75</v>
      </c>
      <c r="C123" s="123" t="s">
        <v>2981</v>
      </c>
      <c r="D123" s="123" t="s">
        <v>1960</v>
      </c>
      <c r="E123" s="123">
        <v>206926474</v>
      </c>
      <c r="F123" s="123" t="s">
        <v>2982</v>
      </c>
      <c r="G123" s="123" t="s">
        <v>2983</v>
      </c>
      <c r="H123" s="123" t="s">
        <v>2984</v>
      </c>
      <c r="I123" s="123">
        <v>900234</v>
      </c>
      <c r="J123" s="123" t="s">
        <v>2985</v>
      </c>
      <c r="K123" s="123" t="s">
        <v>1967</v>
      </c>
      <c r="L123" s="123" t="s">
        <v>2986</v>
      </c>
      <c r="M123" s="123" t="s">
        <v>89</v>
      </c>
      <c r="N123" s="123" t="s">
        <v>2772</v>
      </c>
      <c r="O123" s="123">
        <v>1299</v>
      </c>
      <c r="P123" s="123" t="s">
        <v>64</v>
      </c>
      <c r="Q123" s="123" t="s">
        <v>2987</v>
      </c>
      <c r="R123" s="123" t="s">
        <v>2994</v>
      </c>
      <c r="S123" s="123" t="s">
        <v>32</v>
      </c>
      <c r="T123" s="123">
        <v>99</v>
      </c>
      <c r="U123" s="123" t="s">
        <v>2989</v>
      </c>
      <c r="V123" s="124">
        <v>46267.331250000003</v>
      </c>
      <c r="W123" s="124">
        <v>46267.749305555553</v>
      </c>
      <c r="X123" s="124">
        <v>46267.333333333336</v>
      </c>
      <c r="Y123" s="124">
        <v>46267.75</v>
      </c>
      <c r="Z123" s="123"/>
      <c r="AA123" s="123" t="s">
        <v>56</v>
      </c>
      <c r="AB123" s="123" t="s">
        <v>2</v>
      </c>
      <c r="AC123" s="123" t="s">
        <v>3071</v>
      </c>
      <c r="AD123" s="123" t="s">
        <v>1969</v>
      </c>
      <c r="AE123" s="123" t="s">
        <v>3071</v>
      </c>
      <c r="AF123" s="123" t="s">
        <v>95</v>
      </c>
      <c r="AG123" s="123" t="s">
        <v>77</v>
      </c>
      <c r="AH123" s="123">
        <v>10</v>
      </c>
      <c r="AI123" s="123"/>
      <c r="AJ123" s="124">
        <v>46036</v>
      </c>
      <c r="AK123" s="123"/>
      <c r="AL123" s="123"/>
      <c r="AM123" s="123" t="s">
        <v>2991</v>
      </c>
      <c r="AN123" s="123" t="s">
        <v>2992</v>
      </c>
      <c r="AO123" s="123" t="s">
        <v>2982</v>
      </c>
      <c r="AP123" s="123">
        <v>9</v>
      </c>
      <c r="AQ123" s="123">
        <v>0</v>
      </c>
      <c r="AR123" s="123">
        <v>1</v>
      </c>
      <c r="AS123" s="123">
        <v>1</v>
      </c>
      <c r="AT123" s="123">
        <v>0</v>
      </c>
      <c r="AU123" s="123">
        <v>0</v>
      </c>
    </row>
    <row r="124" spans="1:47">
      <c r="A124" s="124">
        <v>46267</v>
      </c>
      <c r="B124" s="123" t="s">
        <v>75</v>
      </c>
      <c r="C124" s="123" t="s">
        <v>2981</v>
      </c>
      <c r="D124" s="123" t="s">
        <v>472</v>
      </c>
      <c r="E124" s="123">
        <v>203521523</v>
      </c>
      <c r="F124" s="123" t="s">
        <v>2982</v>
      </c>
      <c r="G124" s="123" t="s">
        <v>2983</v>
      </c>
      <c r="H124" s="123" t="s">
        <v>2984</v>
      </c>
      <c r="I124" s="123">
        <v>900234</v>
      </c>
      <c r="J124" s="123" t="s">
        <v>3001</v>
      </c>
      <c r="K124" s="123" t="s">
        <v>473</v>
      </c>
      <c r="L124" s="123" t="s">
        <v>2986</v>
      </c>
      <c r="M124" s="123" t="s">
        <v>79</v>
      </c>
      <c r="N124" s="123" t="s">
        <v>3013</v>
      </c>
      <c r="O124" s="123">
        <v>1299</v>
      </c>
      <c r="P124" s="123" t="s">
        <v>64</v>
      </c>
      <c r="Q124" s="123" t="s">
        <v>2987</v>
      </c>
      <c r="R124" s="123" t="s">
        <v>3014</v>
      </c>
      <c r="S124" s="123" t="s">
        <v>32</v>
      </c>
      <c r="T124" s="123">
        <v>99</v>
      </c>
      <c r="U124" s="123" t="s">
        <v>2989</v>
      </c>
      <c r="V124" s="124">
        <v>46267.331944444442</v>
      </c>
      <c r="W124" s="124">
        <v>46267.748611111114</v>
      </c>
      <c r="X124" s="124">
        <v>46267.333333333336</v>
      </c>
      <c r="Y124" s="124">
        <v>46267.75</v>
      </c>
      <c r="Z124" s="123"/>
      <c r="AA124" s="123" t="s">
        <v>56</v>
      </c>
      <c r="AB124" s="123" t="s">
        <v>2</v>
      </c>
      <c r="AC124" s="123" t="s">
        <v>35</v>
      </c>
      <c r="AD124" s="123" t="s">
        <v>1555</v>
      </c>
      <c r="AE124" s="123" t="s">
        <v>3015</v>
      </c>
      <c r="AF124" s="123" t="s">
        <v>78</v>
      </c>
      <c r="AG124" s="123" t="s">
        <v>92</v>
      </c>
      <c r="AH124" s="123">
        <v>6</v>
      </c>
      <c r="AI124" s="123"/>
      <c r="AJ124" s="124">
        <v>45462</v>
      </c>
      <c r="AK124" s="123"/>
      <c r="AL124" s="123"/>
      <c r="AM124" s="123" t="s">
        <v>2991</v>
      </c>
      <c r="AN124" s="123" t="s">
        <v>2992</v>
      </c>
      <c r="AO124" s="123" t="s">
        <v>2982</v>
      </c>
      <c r="AP124" s="123">
        <v>9</v>
      </c>
      <c r="AQ124" s="123">
        <v>0</v>
      </c>
      <c r="AR124" s="123">
        <v>1</v>
      </c>
      <c r="AS124" s="123">
        <v>1</v>
      </c>
      <c r="AT124" s="123">
        <v>0</v>
      </c>
      <c r="AU124" s="123">
        <v>0</v>
      </c>
    </row>
    <row r="125" spans="1:47">
      <c r="A125" s="124">
        <v>46267</v>
      </c>
      <c r="B125" s="123" t="s">
        <v>75</v>
      </c>
      <c r="C125" s="123" t="s">
        <v>2981</v>
      </c>
      <c r="D125" s="123" t="s">
        <v>787</v>
      </c>
      <c r="E125" s="123">
        <v>204116867</v>
      </c>
      <c r="F125" s="123" t="s">
        <v>2982</v>
      </c>
      <c r="G125" s="123" t="s">
        <v>2983</v>
      </c>
      <c r="H125" s="123" t="s">
        <v>2984</v>
      </c>
      <c r="I125" s="123">
        <v>900234</v>
      </c>
      <c r="J125" s="123" t="s">
        <v>87</v>
      </c>
      <c r="K125" s="123" t="s">
        <v>788</v>
      </c>
      <c r="L125" s="123" t="s">
        <v>2986</v>
      </c>
      <c r="M125" s="123" t="s">
        <v>86</v>
      </c>
      <c r="N125" s="123" t="s">
        <v>626</v>
      </c>
      <c r="O125" s="123">
        <v>1299</v>
      </c>
      <c r="P125" s="123" t="s">
        <v>64</v>
      </c>
      <c r="Q125" s="123" t="s">
        <v>2987</v>
      </c>
      <c r="R125" s="123" t="s">
        <v>3005</v>
      </c>
      <c r="S125" s="123" t="s">
        <v>39</v>
      </c>
      <c r="T125" s="123">
        <v>99</v>
      </c>
      <c r="U125" s="123" t="s">
        <v>2989</v>
      </c>
      <c r="V125" s="124">
        <v>46267.756249999999</v>
      </c>
      <c r="W125" s="124">
        <v>46267.862500000003</v>
      </c>
      <c r="X125" s="124">
        <v>46267.756944444445</v>
      </c>
      <c r="Y125" s="124">
        <v>46268.173611111109</v>
      </c>
      <c r="Z125" s="123" t="s">
        <v>2997</v>
      </c>
      <c r="AA125" s="123" t="s">
        <v>2998</v>
      </c>
      <c r="AB125" s="123" t="s">
        <v>2</v>
      </c>
      <c r="AC125" s="123" t="s">
        <v>37</v>
      </c>
      <c r="AD125" s="123" t="s">
        <v>1561</v>
      </c>
      <c r="AE125" s="123" t="s">
        <v>3012</v>
      </c>
      <c r="AF125" s="123" t="s">
        <v>85</v>
      </c>
      <c r="AG125" s="123" t="s">
        <v>88</v>
      </c>
      <c r="AH125" s="123">
        <v>17</v>
      </c>
      <c r="AI125" s="123"/>
      <c r="AJ125" s="124">
        <v>45560</v>
      </c>
      <c r="AK125" s="123"/>
      <c r="AL125" s="123"/>
      <c r="AM125" s="123" t="s">
        <v>2991</v>
      </c>
      <c r="AN125" s="123" t="s">
        <v>2992</v>
      </c>
      <c r="AO125" s="123" t="s">
        <v>2982</v>
      </c>
      <c r="AP125" s="123">
        <v>9</v>
      </c>
      <c r="AQ125" s="123">
        <v>1</v>
      </c>
      <c r="AR125" s="123">
        <v>1</v>
      </c>
      <c r="AS125" s="123">
        <v>0</v>
      </c>
      <c r="AT125" s="123">
        <v>0</v>
      </c>
      <c r="AU125" s="123">
        <v>0</v>
      </c>
    </row>
    <row r="126" spans="1:47">
      <c r="A126" s="124">
        <v>46267</v>
      </c>
      <c r="B126" s="123" t="s">
        <v>75</v>
      </c>
      <c r="C126" s="123" t="s">
        <v>2981</v>
      </c>
      <c r="D126" s="123" t="s">
        <v>2932</v>
      </c>
      <c r="E126" s="123">
        <v>113156279</v>
      </c>
      <c r="F126" s="123" t="s">
        <v>2982</v>
      </c>
      <c r="G126" s="123" t="s">
        <v>3027</v>
      </c>
      <c r="H126" s="123" t="s">
        <v>2984</v>
      </c>
      <c r="I126" s="123" t="s">
        <v>3028</v>
      </c>
      <c r="J126" s="123"/>
      <c r="K126" s="123" t="s">
        <v>3072</v>
      </c>
      <c r="L126" s="123" t="s">
        <v>97</v>
      </c>
      <c r="M126" s="123" t="s">
        <v>3073</v>
      </c>
      <c r="N126" s="123" t="s">
        <v>158</v>
      </c>
      <c r="O126" s="123">
        <v>1299</v>
      </c>
      <c r="P126" s="123" t="s">
        <v>64</v>
      </c>
      <c r="Q126" s="123" t="s">
        <v>2987</v>
      </c>
      <c r="R126" s="123"/>
      <c r="S126" s="123"/>
      <c r="T126" s="123">
        <v>3</v>
      </c>
      <c r="U126" s="123" t="s">
        <v>2989</v>
      </c>
      <c r="V126" s="124">
        <v>46267.329861111109</v>
      </c>
      <c r="W126" s="124">
        <v>46267.750694444447</v>
      </c>
      <c r="X126" s="124">
        <v>46267.333333333336</v>
      </c>
      <c r="Y126" s="124">
        <v>46267.75</v>
      </c>
      <c r="Z126" s="123"/>
      <c r="AA126" s="123" t="s">
        <v>56</v>
      </c>
      <c r="AB126" s="123" t="s">
        <v>2</v>
      </c>
      <c r="AC126" s="123"/>
      <c r="AD126" s="123"/>
      <c r="AE126" s="123"/>
      <c r="AF126" s="123"/>
      <c r="AG126" s="123"/>
      <c r="AH126" s="123"/>
      <c r="AI126" s="123"/>
      <c r="AJ126" s="124">
        <v>46264</v>
      </c>
      <c r="AK126" s="123"/>
      <c r="AL126" s="123"/>
      <c r="AM126" s="123" t="s">
        <v>75</v>
      </c>
      <c r="AN126" s="123" t="s">
        <v>3031</v>
      </c>
      <c r="AO126" s="123" t="s">
        <v>2982</v>
      </c>
      <c r="AP126" s="123">
        <v>9</v>
      </c>
      <c r="AQ126" s="123">
        <v>0</v>
      </c>
      <c r="AR126" s="123">
        <v>1</v>
      </c>
      <c r="AS126" s="123">
        <v>1</v>
      </c>
      <c r="AT126" s="123">
        <v>0</v>
      </c>
      <c r="AU126" s="123">
        <v>0</v>
      </c>
    </row>
    <row r="127" spans="1:47">
      <c r="A127" s="124">
        <v>46267</v>
      </c>
      <c r="B127" s="123" t="s">
        <v>75</v>
      </c>
      <c r="C127" s="123" t="s">
        <v>2981</v>
      </c>
      <c r="D127" s="123" t="s">
        <v>2742</v>
      </c>
      <c r="E127" s="123">
        <v>205845549</v>
      </c>
      <c r="F127" s="123" t="s">
        <v>2982</v>
      </c>
      <c r="G127" s="123" t="s">
        <v>2983</v>
      </c>
      <c r="H127" s="123" t="s">
        <v>2984</v>
      </c>
      <c r="I127" s="123">
        <v>900234</v>
      </c>
      <c r="J127" s="123" t="s">
        <v>2985</v>
      </c>
      <c r="K127" s="123" t="s">
        <v>2743</v>
      </c>
      <c r="L127" s="123" t="s">
        <v>2986</v>
      </c>
      <c r="M127" s="123" t="s">
        <v>89</v>
      </c>
      <c r="N127" s="123" t="s">
        <v>2773</v>
      </c>
      <c r="O127" s="123">
        <v>1299</v>
      </c>
      <c r="P127" s="123" t="s">
        <v>64</v>
      </c>
      <c r="Q127" s="123" t="s">
        <v>2987</v>
      </c>
      <c r="R127" s="123" t="s">
        <v>2996</v>
      </c>
      <c r="S127" s="123" t="s">
        <v>32</v>
      </c>
      <c r="T127" s="123">
        <v>99</v>
      </c>
      <c r="U127" s="123" t="s">
        <v>2989</v>
      </c>
      <c r="V127" s="123"/>
      <c r="W127" s="123"/>
      <c r="X127" s="124">
        <v>46267.333333333336</v>
      </c>
      <c r="Y127" s="124">
        <v>46267.75</v>
      </c>
      <c r="Z127" s="123" t="s">
        <v>2997</v>
      </c>
      <c r="AA127" s="123" t="s">
        <v>2998</v>
      </c>
      <c r="AB127" s="123" t="s">
        <v>2999</v>
      </c>
      <c r="AC127" s="123" t="s">
        <v>37</v>
      </c>
      <c r="AD127" s="123" t="s">
        <v>1562</v>
      </c>
      <c r="AE127" s="123" t="s">
        <v>3000</v>
      </c>
      <c r="AF127" s="123" t="s">
        <v>84</v>
      </c>
      <c r="AG127" s="123" t="s">
        <v>85</v>
      </c>
      <c r="AH127" s="123">
        <v>13</v>
      </c>
      <c r="AI127" s="123"/>
      <c r="AJ127" s="124">
        <v>45893</v>
      </c>
      <c r="AK127" s="123"/>
      <c r="AL127" s="123"/>
      <c r="AM127" s="123" t="s">
        <v>2991</v>
      </c>
      <c r="AN127" s="123" t="s">
        <v>2992</v>
      </c>
      <c r="AO127" s="123" t="s">
        <v>2982</v>
      </c>
      <c r="AP127" s="123">
        <v>9</v>
      </c>
      <c r="AQ127" s="123">
        <v>0</v>
      </c>
      <c r="AR127" s="123">
        <v>0</v>
      </c>
      <c r="AS127" s="123">
        <v>0</v>
      </c>
      <c r="AT127" s="123">
        <v>0</v>
      </c>
      <c r="AU127" s="123">
        <v>0</v>
      </c>
    </row>
    <row r="128" spans="1:47">
      <c r="A128" s="124">
        <v>46267</v>
      </c>
      <c r="B128" s="123" t="s">
        <v>75</v>
      </c>
      <c r="C128" s="123" t="s">
        <v>2981</v>
      </c>
      <c r="D128" s="123" t="s">
        <v>579</v>
      </c>
      <c r="E128" s="123">
        <v>206008709</v>
      </c>
      <c r="F128" s="123" t="s">
        <v>2982</v>
      </c>
      <c r="G128" s="123" t="s">
        <v>2983</v>
      </c>
      <c r="H128" s="123" t="s">
        <v>2984</v>
      </c>
      <c r="I128" s="123">
        <v>900234</v>
      </c>
      <c r="J128" s="123" t="s">
        <v>3001</v>
      </c>
      <c r="K128" s="123" t="s">
        <v>580</v>
      </c>
      <c r="L128" s="123" t="s">
        <v>2986</v>
      </c>
      <c r="M128" s="123" t="s">
        <v>79</v>
      </c>
      <c r="N128" s="123" t="s">
        <v>224</v>
      </c>
      <c r="O128" s="123">
        <v>1299</v>
      </c>
      <c r="P128" s="123" t="s">
        <v>64</v>
      </c>
      <c r="Q128" s="123" t="s">
        <v>2987</v>
      </c>
      <c r="R128" s="123" t="s">
        <v>3021</v>
      </c>
      <c r="S128" s="123" t="s">
        <v>32</v>
      </c>
      <c r="T128" s="123">
        <v>99</v>
      </c>
      <c r="U128" s="123" t="s">
        <v>2989</v>
      </c>
      <c r="V128" s="123"/>
      <c r="W128" s="123"/>
      <c r="X128" s="124">
        <v>46267.333333333336</v>
      </c>
      <c r="Y128" s="124">
        <v>46267.75</v>
      </c>
      <c r="Z128" s="123" t="s">
        <v>2997</v>
      </c>
      <c r="AA128" s="123" t="s">
        <v>2998</v>
      </c>
      <c r="AB128" s="123" t="s">
        <v>2999</v>
      </c>
      <c r="AC128" s="123" t="s">
        <v>35</v>
      </c>
      <c r="AD128" s="123" t="s">
        <v>1558</v>
      </c>
      <c r="AE128" s="123" t="s">
        <v>2995</v>
      </c>
      <c r="AF128" s="123" t="s">
        <v>85</v>
      </c>
      <c r="AG128" s="123" t="s">
        <v>88</v>
      </c>
      <c r="AH128" s="123">
        <v>3</v>
      </c>
      <c r="AI128" s="123"/>
      <c r="AJ128" s="124">
        <v>45914</v>
      </c>
      <c r="AK128" s="123"/>
      <c r="AL128" s="123"/>
      <c r="AM128" s="123" t="s">
        <v>2991</v>
      </c>
      <c r="AN128" s="123" t="s">
        <v>2992</v>
      </c>
      <c r="AO128" s="123" t="s">
        <v>2982</v>
      </c>
      <c r="AP128" s="123">
        <v>9</v>
      </c>
      <c r="AQ128" s="123">
        <v>0</v>
      </c>
      <c r="AR128" s="123">
        <v>0</v>
      </c>
      <c r="AS128" s="123">
        <v>0</v>
      </c>
      <c r="AT128" s="123">
        <v>0</v>
      </c>
      <c r="AU128" s="123">
        <v>0</v>
      </c>
    </row>
    <row r="129" spans="1:47">
      <c r="A129" s="124">
        <v>46267</v>
      </c>
      <c r="B129" s="123" t="s">
        <v>75</v>
      </c>
      <c r="C129" s="123" t="s">
        <v>2981</v>
      </c>
      <c r="D129" s="123" t="s">
        <v>167</v>
      </c>
      <c r="E129" s="123">
        <v>203850932</v>
      </c>
      <c r="F129" s="123" t="s">
        <v>2982</v>
      </c>
      <c r="G129" s="123" t="s">
        <v>2983</v>
      </c>
      <c r="H129" s="123" t="s">
        <v>2984</v>
      </c>
      <c r="I129" s="123">
        <v>900234</v>
      </c>
      <c r="J129" s="123" t="s">
        <v>3001</v>
      </c>
      <c r="K129" s="123" t="s">
        <v>3074</v>
      </c>
      <c r="L129" s="123" t="s">
        <v>2986</v>
      </c>
      <c r="M129" s="123" t="s">
        <v>79</v>
      </c>
      <c r="N129" s="123" t="s">
        <v>158</v>
      </c>
      <c r="O129" s="123">
        <v>1299</v>
      </c>
      <c r="P129" s="123" t="s">
        <v>64</v>
      </c>
      <c r="Q129" s="123" t="s">
        <v>2987</v>
      </c>
      <c r="R129" s="123" t="s">
        <v>2996</v>
      </c>
      <c r="S129" s="123" t="s">
        <v>32</v>
      </c>
      <c r="T129" s="123">
        <v>99</v>
      </c>
      <c r="U129" s="123" t="s">
        <v>2989</v>
      </c>
      <c r="V129" s="123"/>
      <c r="W129" s="123"/>
      <c r="X129" s="124">
        <v>46267.333333333336</v>
      </c>
      <c r="Y129" s="124">
        <v>46267.75</v>
      </c>
      <c r="Z129" s="123" t="s">
        <v>2997</v>
      </c>
      <c r="AA129" s="123" t="s">
        <v>2998</v>
      </c>
      <c r="AB129" s="123" t="s">
        <v>2999</v>
      </c>
      <c r="AC129" s="123" t="s">
        <v>33</v>
      </c>
      <c r="AD129" s="123" t="s">
        <v>1554</v>
      </c>
      <c r="AE129" s="123" t="s">
        <v>1428</v>
      </c>
      <c r="AF129" s="123" t="s">
        <v>84</v>
      </c>
      <c r="AG129" s="123" t="s">
        <v>85</v>
      </c>
      <c r="AH129" s="123">
        <v>27</v>
      </c>
      <c r="AI129" s="123"/>
      <c r="AJ129" s="124">
        <v>45523</v>
      </c>
      <c r="AK129" s="123"/>
      <c r="AL129" s="123"/>
      <c r="AM129" s="123" t="s">
        <v>2991</v>
      </c>
      <c r="AN129" s="123" t="s">
        <v>2992</v>
      </c>
      <c r="AO129" s="123" t="s">
        <v>2982</v>
      </c>
      <c r="AP129" s="123">
        <v>9</v>
      </c>
      <c r="AQ129" s="123">
        <v>0</v>
      </c>
      <c r="AR129" s="123">
        <v>0</v>
      </c>
      <c r="AS129" s="123">
        <v>0</v>
      </c>
      <c r="AT129" s="123">
        <v>0</v>
      </c>
      <c r="AU129" s="123">
        <v>0</v>
      </c>
    </row>
    <row r="130" spans="1:47">
      <c r="A130" s="124">
        <v>46267</v>
      </c>
      <c r="B130" s="123" t="s">
        <v>75</v>
      </c>
      <c r="C130" s="123" t="s">
        <v>2981</v>
      </c>
      <c r="D130" s="123" t="s">
        <v>2319</v>
      </c>
      <c r="E130" s="123">
        <v>205236897</v>
      </c>
      <c r="F130" s="123" t="s">
        <v>2982</v>
      </c>
      <c r="G130" s="123" t="s">
        <v>2983</v>
      </c>
      <c r="H130" s="123" t="s">
        <v>2984</v>
      </c>
      <c r="I130" s="123">
        <v>900234</v>
      </c>
      <c r="J130" s="123" t="s">
        <v>2985</v>
      </c>
      <c r="K130" s="123" t="s">
        <v>3075</v>
      </c>
      <c r="L130" s="123" t="s">
        <v>2986</v>
      </c>
      <c r="M130" s="123" t="s">
        <v>86</v>
      </c>
      <c r="N130" s="123" t="s">
        <v>626</v>
      </c>
      <c r="O130" s="123">
        <v>1299</v>
      </c>
      <c r="P130" s="123" t="s">
        <v>64</v>
      </c>
      <c r="Q130" s="123" t="s">
        <v>2987</v>
      </c>
      <c r="R130" s="123" t="s">
        <v>3004</v>
      </c>
      <c r="S130" s="123" t="s">
        <v>39</v>
      </c>
      <c r="T130" s="123">
        <v>99</v>
      </c>
      <c r="U130" s="123" t="s">
        <v>2989</v>
      </c>
      <c r="V130" s="124">
        <v>46267.755555555559</v>
      </c>
      <c r="W130" s="124">
        <v>46267.855555555558</v>
      </c>
      <c r="X130" s="124">
        <v>46267.756944444445</v>
      </c>
      <c r="Y130" s="124">
        <v>46268.173611111109</v>
      </c>
      <c r="Z130" s="123"/>
      <c r="AA130" s="123" t="s">
        <v>56</v>
      </c>
      <c r="AB130" s="123" t="s">
        <v>2</v>
      </c>
      <c r="AC130" s="123" t="s">
        <v>37</v>
      </c>
      <c r="AD130" s="123" t="s">
        <v>1562</v>
      </c>
      <c r="AE130" s="123" t="s">
        <v>3000</v>
      </c>
      <c r="AF130" s="123" t="s">
        <v>88</v>
      </c>
      <c r="AG130" s="123" t="s">
        <v>95</v>
      </c>
      <c r="AH130" s="123">
        <v>13</v>
      </c>
      <c r="AI130" s="123"/>
      <c r="AJ130" s="124">
        <v>45788</v>
      </c>
      <c r="AK130" s="123"/>
      <c r="AL130" s="123"/>
      <c r="AM130" s="123" t="s">
        <v>2991</v>
      </c>
      <c r="AN130" s="123" t="s">
        <v>2992</v>
      </c>
      <c r="AO130" s="123" t="s">
        <v>2982</v>
      </c>
      <c r="AP130" s="123">
        <v>9</v>
      </c>
      <c r="AQ130" s="123">
        <v>0</v>
      </c>
      <c r="AR130" s="123">
        <v>1</v>
      </c>
      <c r="AS130" s="123">
        <v>1</v>
      </c>
      <c r="AT130" s="123">
        <v>0</v>
      </c>
      <c r="AU130" s="123">
        <v>0</v>
      </c>
    </row>
    <row r="131" spans="1:47">
      <c r="A131" s="124">
        <v>46267</v>
      </c>
      <c r="B131" s="123" t="s">
        <v>75</v>
      </c>
      <c r="C131" s="123" t="s">
        <v>2981</v>
      </c>
      <c r="D131" s="123" t="s">
        <v>1699</v>
      </c>
      <c r="E131" s="123">
        <v>206875258</v>
      </c>
      <c r="F131" s="123" t="s">
        <v>2982</v>
      </c>
      <c r="G131" s="123" t="s">
        <v>2983</v>
      </c>
      <c r="H131" s="123" t="s">
        <v>2984</v>
      </c>
      <c r="I131" s="123">
        <v>900234</v>
      </c>
      <c r="J131" s="123" t="s">
        <v>2985</v>
      </c>
      <c r="K131" s="123" t="s">
        <v>3076</v>
      </c>
      <c r="L131" s="123" t="s">
        <v>2986</v>
      </c>
      <c r="M131" s="123" t="s">
        <v>89</v>
      </c>
      <c r="N131" s="123" t="s">
        <v>82</v>
      </c>
      <c r="O131" s="123">
        <v>1299</v>
      </c>
      <c r="P131" s="123" t="s">
        <v>64</v>
      </c>
      <c r="Q131" s="123" t="s">
        <v>2987</v>
      </c>
      <c r="R131" s="123" t="s">
        <v>3014</v>
      </c>
      <c r="S131" s="123" t="s">
        <v>32</v>
      </c>
      <c r="T131" s="123">
        <v>99</v>
      </c>
      <c r="U131" s="123" t="s">
        <v>2989</v>
      </c>
      <c r="V131" s="124">
        <v>46267.334027777775</v>
      </c>
      <c r="W131" s="124">
        <v>46267.75</v>
      </c>
      <c r="X131" s="124">
        <v>46267.333333333336</v>
      </c>
      <c r="Y131" s="124">
        <v>46267.75</v>
      </c>
      <c r="Z131" s="123"/>
      <c r="AA131" s="123" t="s">
        <v>56</v>
      </c>
      <c r="AB131" s="123" t="s">
        <v>2</v>
      </c>
      <c r="AC131" s="123" t="s">
        <v>2990</v>
      </c>
      <c r="AD131" s="123" t="s">
        <v>1553</v>
      </c>
      <c r="AE131" s="123" t="s">
        <v>2990</v>
      </c>
      <c r="AF131" s="123" t="s">
        <v>78</v>
      </c>
      <c r="AG131" s="123" t="s">
        <v>92</v>
      </c>
      <c r="AH131" s="123">
        <v>22</v>
      </c>
      <c r="AI131" s="123"/>
      <c r="AJ131" s="124">
        <v>46019</v>
      </c>
      <c r="AK131" s="123"/>
      <c r="AL131" s="123"/>
      <c r="AM131" s="123" t="s">
        <v>2991</v>
      </c>
      <c r="AN131" s="123" t="s">
        <v>2992</v>
      </c>
      <c r="AO131" s="123" t="s">
        <v>2982</v>
      </c>
      <c r="AP131" s="123">
        <v>9</v>
      </c>
      <c r="AQ131" s="123">
        <v>0</v>
      </c>
      <c r="AR131" s="123">
        <v>1</v>
      </c>
      <c r="AS131" s="123">
        <v>1</v>
      </c>
      <c r="AT131" s="123">
        <v>0</v>
      </c>
      <c r="AU131" s="123">
        <v>0</v>
      </c>
    </row>
    <row r="132" spans="1:47">
      <c r="A132" s="124">
        <v>46267</v>
      </c>
      <c r="B132" s="123" t="s">
        <v>75</v>
      </c>
      <c r="C132" s="123" t="s">
        <v>2981</v>
      </c>
      <c r="D132" s="123" t="s">
        <v>2437</v>
      </c>
      <c r="E132" s="123">
        <v>206915298</v>
      </c>
      <c r="F132" s="123" t="s">
        <v>2982</v>
      </c>
      <c r="G132" s="123" t="s">
        <v>2983</v>
      </c>
      <c r="H132" s="123" t="s">
        <v>2984</v>
      </c>
      <c r="I132" s="123">
        <v>900234</v>
      </c>
      <c r="J132" s="123" t="s">
        <v>2985</v>
      </c>
      <c r="K132" s="123" t="s">
        <v>3077</v>
      </c>
      <c r="L132" s="123" t="s">
        <v>2986</v>
      </c>
      <c r="M132" s="123" t="s">
        <v>89</v>
      </c>
      <c r="N132" s="123" t="s">
        <v>223</v>
      </c>
      <c r="O132" s="123">
        <v>1299</v>
      </c>
      <c r="P132" s="123" t="s">
        <v>64</v>
      </c>
      <c r="Q132" s="123" t="s">
        <v>2987</v>
      </c>
      <c r="R132" s="123" t="s">
        <v>2988</v>
      </c>
      <c r="S132" s="123" t="s">
        <v>32</v>
      </c>
      <c r="T132" s="123">
        <v>99</v>
      </c>
      <c r="U132" s="123" t="s">
        <v>2989</v>
      </c>
      <c r="V132" s="124">
        <v>46267.331250000003</v>
      </c>
      <c r="W132" s="124">
        <v>46267.748611111114</v>
      </c>
      <c r="X132" s="124">
        <v>46267.333333333336</v>
      </c>
      <c r="Y132" s="124">
        <v>46267.75</v>
      </c>
      <c r="Z132" s="123"/>
      <c r="AA132" s="123" t="s">
        <v>56</v>
      </c>
      <c r="AB132" s="123" t="s">
        <v>2</v>
      </c>
      <c r="AC132" s="123" t="s">
        <v>35</v>
      </c>
      <c r="AD132" s="123" t="s">
        <v>1558</v>
      </c>
      <c r="AE132" s="123" t="s">
        <v>2995</v>
      </c>
      <c r="AF132" s="123" t="s">
        <v>88</v>
      </c>
      <c r="AG132" s="123" t="s">
        <v>95</v>
      </c>
      <c r="AH132" s="123">
        <v>3</v>
      </c>
      <c r="AI132" s="123"/>
      <c r="AJ132" s="124">
        <v>46033</v>
      </c>
      <c r="AK132" s="123"/>
      <c r="AL132" s="123"/>
      <c r="AM132" s="123" t="s">
        <v>2991</v>
      </c>
      <c r="AN132" s="123" t="s">
        <v>2992</v>
      </c>
      <c r="AO132" s="123" t="s">
        <v>2982</v>
      </c>
      <c r="AP132" s="123">
        <v>9</v>
      </c>
      <c r="AQ132" s="123">
        <v>0</v>
      </c>
      <c r="AR132" s="123">
        <v>1</v>
      </c>
      <c r="AS132" s="123">
        <v>1</v>
      </c>
      <c r="AT132" s="123">
        <v>0</v>
      </c>
      <c r="AU132" s="123">
        <v>0</v>
      </c>
    </row>
    <row r="133" spans="1:47">
      <c r="A133" s="124">
        <v>46267</v>
      </c>
      <c r="B133" s="123" t="s">
        <v>75</v>
      </c>
      <c r="C133" s="123" t="s">
        <v>2981</v>
      </c>
      <c r="D133" s="123" t="s">
        <v>1777</v>
      </c>
      <c r="E133" s="123">
        <v>206850959</v>
      </c>
      <c r="F133" s="123" t="s">
        <v>2982</v>
      </c>
      <c r="G133" s="123" t="s">
        <v>2983</v>
      </c>
      <c r="H133" s="123" t="s">
        <v>2984</v>
      </c>
      <c r="I133" s="123">
        <v>900234</v>
      </c>
      <c r="J133" s="123" t="s">
        <v>2985</v>
      </c>
      <c r="K133" s="123" t="s">
        <v>3078</v>
      </c>
      <c r="L133" s="123" t="s">
        <v>2986</v>
      </c>
      <c r="M133" s="123" t="s">
        <v>89</v>
      </c>
      <c r="N133" s="123" t="s">
        <v>1055</v>
      </c>
      <c r="O133" s="123">
        <v>1299</v>
      </c>
      <c r="P133" s="123" t="s">
        <v>64</v>
      </c>
      <c r="Q133" s="123" t="s">
        <v>2987</v>
      </c>
      <c r="R133" s="123" t="s">
        <v>2988</v>
      </c>
      <c r="S133" s="123" t="s">
        <v>32</v>
      </c>
      <c r="T133" s="123">
        <v>99</v>
      </c>
      <c r="U133" s="123" t="s">
        <v>2989</v>
      </c>
      <c r="V133" s="124">
        <v>46267.332638888889</v>
      </c>
      <c r="W133" s="124">
        <v>46267.749305555553</v>
      </c>
      <c r="X133" s="124">
        <v>46267.333333333336</v>
      </c>
      <c r="Y133" s="124">
        <v>46267.75</v>
      </c>
      <c r="Z133" s="123"/>
      <c r="AA133" s="123" t="s">
        <v>56</v>
      </c>
      <c r="AB133" s="123" t="s">
        <v>2</v>
      </c>
      <c r="AC133" s="123" t="s">
        <v>37</v>
      </c>
      <c r="AD133" s="123" t="s">
        <v>1562</v>
      </c>
      <c r="AE133" s="123" t="s">
        <v>3000</v>
      </c>
      <c r="AF133" s="123" t="s">
        <v>88</v>
      </c>
      <c r="AG133" s="123" t="s">
        <v>95</v>
      </c>
      <c r="AH133" s="123">
        <v>13</v>
      </c>
      <c r="AI133" s="123"/>
      <c r="AJ133" s="124">
        <v>46012</v>
      </c>
      <c r="AK133" s="123"/>
      <c r="AL133" s="123"/>
      <c r="AM133" s="123" t="s">
        <v>2991</v>
      </c>
      <c r="AN133" s="123" t="s">
        <v>2992</v>
      </c>
      <c r="AO133" s="123" t="s">
        <v>2982</v>
      </c>
      <c r="AP133" s="123">
        <v>9</v>
      </c>
      <c r="AQ133" s="123">
        <v>0</v>
      </c>
      <c r="AR133" s="123">
        <v>1</v>
      </c>
      <c r="AS133" s="123">
        <v>1</v>
      </c>
      <c r="AT133" s="123">
        <v>0</v>
      </c>
      <c r="AU133" s="123">
        <v>0</v>
      </c>
    </row>
    <row r="134" spans="1:47">
      <c r="A134" s="124">
        <v>46267</v>
      </c>
      <c r="B134" s="123" t="s">
        <v>75</v>
      </c>
      <c r="C134" s="123" t="s">
        <v>2981</v>
      </c>
      <c r="D134" s="123" t="s">
        <v>251</v>
      </c>
      <c r="E134" s="123">
        <v>206015600</v>
      </c>
      <c r="F134" s="123" t="s">
        <v>2982</v>
      </c>
      <c r="G134" s="123" t="s">
        <v>2983</v>
      </c>
      <c r="H134" s="123" t="s">
        <v>2984</v>
      </c>
      <c r="I134" s="123">
        <v>900234</v>
      </c>
      <c r="J134" s="123" t="s">
        <v>3001</v>
      </c>
      <c r="K134" s="123" t="s">
        <v>252</v>
      </c>
      <c r="L134" s="123" t="s">
        <v>2986</v>
      </c>
      <c r="M134" s="123" t="s">
        <v>79</v>
      </c>
      <c r="N134" s="123" t="s">
        <v>230</v>
      </c>
      <c r="O134" s="123">
        <v>1299</v>
      </c>
      <c r="P134" s="123" t="s">
        <v>64</v>
      </c>
      <c r="Q134" s="123" t="s">
        <v>2987</v>
      </c>
      <c r="R134" s="123" t="s">
        <v>2988</v>
      </c>
      <c r="S134" s="123" t="s">
        <v>32</v>
      </c>
      <c r="T134" s="123">
        <v>99</v>
      </c>
      <c r="U134" s="123" t="s">
        <v>2989</v>
      </c>
      <c r="V134" s="124">
        <v>46267.756944444445</v>
      </c>
      <c r="W134" s="124">
        <v>46267.959027777775</v>
      </c>
      <c r="X134" s="124">
        <v>46267.756944444445</v>
      </c>
      <c r="Y134" s="124">
        <v>46268.173611111109</v>
      </c>
      <c r="Z134" s="123"/>
      <c r="AA134" s="123" t="s">
        <v>56</v>
      </c>
      <c r="AB134" s="123" t="s">
        <v>2</v>
      </c>
      <c r="AC134" s="123" t="s">
        <v>35</v>
      </c>
      <c r="AD134" s="123" t="s">
        <v>1558</v>
      </c>
      <c r="AE134" s="123" t="s">
        <v>2995</v>
      </c>
      <c r="AF134" s="123" t="s">
        <v>88</v>
      </c>
      <c r="AG134" s="123" t="s">
        <v>95</v>
      </c>
      <c r="AH134" s="123">
        <v>3</v>
      </c>
      <c r="AI134" s="123"/>
      <c r="AJ134" s="124">
        <v>45914</v>
      </c>
      <c r="AK134" s="123"/>
      <c r="AL134" s="123"/>
      <c r="AM134" s="123" t="s">
        <v>2991</v>
      </c>
      <c r="AN134" s="123" t="s">
        <v>2992</v>
      </c>
      <c r="AO134" s="123" t="s">
        <v>2982</v>
      </c>
      <c r="AP134" s="123">
        <v>9</v>
      </c>
      <c r="AQ134" s="123">
        <v>0</v>
      </c>
      <c r="AR134" s="123">
        <v>1</v>
      </c>
      <c r="AS134" s="123">
        <v>1</v>
      </c>
      <c r="AT134" s="123">
        <v>0</v>
      </c>
      <c r="AU134" s="123">
        <v>0</v>
      </c>
    </row>
    <row r="135" spans="1:47">
      <c r="A135" s="124">
        <v>46267</v>
      </c>
      <c r="B135" s="123" t="s">
        <v>75</v>
      </c>
      <c r="C135" s="123" t="s">
        <v>2981</v>
      </c>
      <c r="D135" s="123" t="s">
        <v>1851</v>
      </c>
      <c r="E135" s="123">
        <v>206897553</v>
      </c>
      <c r="F135" s="123" t="s">
        <v>2982</v>
      </c>
      <c r="G135" s="123" t="s">
        <v>2983</v>
      </c>
      <c r="H135" s="123" t="s">
        <v>2984</v>
      </c>
      <c r="I135" s="123">
        <v>900234</v>
      </c>
      <c r="J135" s="123" t="s">
        <v>3001</v>
      </c>
      <c r="K135" s="123" t="s">
        <v>1852</v>
      </c>
      <c r="L135" s="123" t="s">
        <v>2986</v>
      </c>
      <c r="M135" s="123" t="s">
        <v>79</v>
      </c>
      <c r="N135" s="123" t="s">
        <v>1055</v>
      </c>
      <c r="O135" s="123">
        <v>1299</v>
      </c>
      <c r="P135" s="123" t="s">
        <v>64</v>
      </c>
      <c r="Q135" s="123" t="s">
        <v>2987</v>
      </c>
      <c r="R135" s="123" t="s">
        <v>3010</v>
      </c>
      <c r="S135" s="123" t="s">
        <v>39</v>
      </c>
      <c r="T135" s="123">
        <v>99</v>
      </c>
      <c r="U135" s="123" t="s">
        <v>2989</v>
      </c>
      <c r="V135" s="124">
        <v>46267.755555555559</v>
      </c>
      <c r="W135" s="124">
        <v>46267.854166666664</v>
      </c>
      <c r="X135" s="124">
        <v>46267.756944444445</v>
      </c>
      <c r="Y135" s="124">
        <v>46268.173611111109</v>
      </c>
      <c r="Z135" s="123"/>
      <c r="AA135" s="123" t="s">
        <v>56</v>
      </c>
      <c r="AB135" s="123" t="s">
        <v>2</v>
      </c>
      <c r="AC135" s="123" t="s">
        <v>37</v>
      </c>
      <c r="AD135" s="123" t="s">
        <v>1563</v>
      </c>
      <c r="AE135" s="123" t="s">
        <v>3006</v>
      </c>
      <c r="AF135" s="123" t="s">
        <v>77</v>
      </c>
      <c r="AG135" s="123" t="s">
        <v>78</v>
      </c>
      <c r="AH135" s="123">
        <v>15</v>
      </c>
      <c r="AI135" s="123"/>
      <c r="AJ135" s="124">
        <v>46029</v>
      </c>
      <c r="AK135" s="123"/>
      <c r="AL135" s="123"/>
      <c r="AM135" s="123" t="s">
        <v>2991</v>
      </c>
      <c r="AN135" s="123" t="s">
        <v>2992</v>
      </c>
      <c r="AO135" s="123" t="s">
        <v>2982</v>
      </c>
      <c r="AP135" s="123">
        <v>9</v>
      </c>
      <c r="AQ135" s="123">
        <v>0</v>
      </c>
      <c r="AR135" s="123">
        <v>1</v>
      </c>
      <c r="AS135" s="123">
        <v>1</v>
      </c>
      <c r="AT135" s="123">
        <v>0</v>
      </c>
      <c r="AU135" s="123">
        <v>0</v>
      </c>
    </row>
    <row r="136" spans="1:47">
      <c r="A136" s="124">
        <v>46267</v>
      </c>
      <c r="B136" s="123" t="s">
        <v>75</v>
      </c>
      <c r="C136" s="123" t="s">
        <v>2981</v>
      </c>
      <c r="D136" s="123" t="s">
        <v>1228</v>
      </c>
      <c r="E136" s="123">
        <v>112549647</v>
      </c>
      <c r="F136" s="123" t="s">
        <v>2982</v>
      </c>
      <c r="G136" s="123" t="s">
        <v>2983</v>
      </c>
      <c r="H136" s="123" t="s">
        <v>2984</v>
      </c>
      <c r="I136" s="123">
        <v>900234</v>
      </c>
      <c r="J136" s="123" t="s">
        <v>87</v>
      </c>
      <c r="K136" s="123" t="s">
        <v>1229</v>
      </c>
      <c r="L136" s="123" t="s">
        <v>2986</v>
      </c>
      <c r="M136" s="123" t="s">
        <v>86</v>
      </c>
      <c r="N136" s="123" t="s">
        <v>2773</v>
      </c>
      <c r="O136" s="123">
        <v>1299</v>
      </c>
      <c r="P136" s="123" t="s">
        <v>64</v>
      </c>
      <c r="Q136" s="123" t="s">
        <v>2987</v>
      </c>
      <c r="R136" s="123" t="s">
        <v>3038</v>
      </c>
      <c r="S136" s="123" t="s">
        <v>32</v>
      </c>
      <c r="T136" s="123">
        <v>99</v>
      </c>
      <c r="U136" s="123" t="s">
        <v>2989</v>
      </c>
      <c r="V136" s="124">
        <v>46267.323611111111</v>
      </c>
      <c r="W136" s="124">
        <v>46267.749305555553</v>
      </c>
      <c r="X136" s="124">
        <v>46267.333333333336</v>
      </c>
      <c r="Y136" s="124">
        <v>46267.75</v>
      </c>
      <c r="Z136" s="123"/>
      <c r="AA136" s="123" t="s">
        <v>56</v>
      </c>
      <c r="AB136" s="123" t="s">
        <v>2</v>
      </c>
      <c r="AC136" s="123" t="s">
        <v>37</v>
      </c>
      <c r="AD136" s="123" t="s">
        <v>1562</v>
      </c>
      <c r="AE136" s="123" t="s">
        <v>3000</v>
      </c>
      <c r="AF136" s="123" t="s">
        <v>92</v>
      </c>
      <c r="AG136" s="123" t="s">
        <v>84</v>
      </c>
      <c r="AH136" s="123">
        <v>13</v>
      </c>
      <c r="AI136" s="123"/>
      <c r="AJ136" s="124">
        <v>45585</v>
      </c>
      <c r="AK136" s="123"/>
      <c r="AL136" s="123"/>
      <c r="AM136" s="123" t="s">
        <v>2991</v>
      </c>
      <c r="AN136" s="123" t="s">
        <v>2992</v>
      </c>
      <c r="AO136" s="123" t="s">
        <v>2982</v>
      </c>
      <c r="AP136" s="123">
        <v>9</v>
      </c>
      <c r="AQ136" s="123">
        <v>0</v>
      </c>
      <c r="AR136" s="123">
        <v>1</v>
      </c>
      <c r="AS136" s="123">
        <v>1</v>
      </c>
      <c r="AT136" s="123">
        <v>0</v>
      </c>
      <c r="AU136" s="123">
        <v>0</v>
      </c>
    </row>
    <row r="137" spans="1:47">
      <c r="A137" s="124">
        <v>46267</v>
      </c>
      <c r="B137" s="123" t="s">
        <v>75</v>
      </c>
      <c r="C137" s="123" t="s">
        <v>2981</v>
      </c>
      <c r="D137" s="123" t="s">
        <v>2818</v>
      </c>
      <c r="E137" s="123">
        <v>206897639</v>
      </c>
      <c r="F137" s="123" t="s">
        <v>2982</v>
      </c>
      <c r="G137" s="123" t="s">
        <v>2983</v>
      </c>
      <c r="H137" s="123" t="s">
        <v>3022</v>
      </c>
      <c r="I137" s="123">
        <v>900234</v>
      </c>
      <c r="J137" s="123" t="s">
        <v>3001</v>
      </c>
      <c r="K137" s="123" t="s">
        <v>2838</v>
      </c>
      <c r="L137" s="123" t="s">
        <v>2986</v>
      </c>
      <c r="M137" s="123" t="s">
        <v>89</v>
      </c>
      <c r="N137" s="123" t="s">
        <v>2773</v>
      </c>
      <c r="O137" s="123">
        <v>1299</v>
      </c>
      <c r="P137" s="123" t="s">
        <v>64</v>
      </c>
      <c r="Q137" s="123" t="s">
        <v>2987</v>
      </c>
      <c r="R137" s="123" t="s">
        <v>3008</v>
      </c>
      <c r="S137" s="123" t="s">
        <v>39</v>
      </c>
      <c r="T137" s="123">
        <v>99</v>
      </c>
      <c r="U137" s="123" t="s">
        <v>2989</v>
      </c>
      <c r="V137" s="124">
        <v>46267.756944444445</v>
      </c>
      <c r="W137" s="124">
        <v>46267.834722222222</v>
      </c>
      <c r="X137" s="124">
        <v>46267.756944444445</v>
      </c>
      <c r="Y137" s="124">
        <v>46268.090277777781</v>
      </c>
      <c r="Z137" s="123"/>
      <c r="AA137" s="123" t="s">
        <v>56</v>
      </c>
      <c r="AB137" s="123" t="s">
        <v>2</v>
      </c>
      <c r="AC137" s="123" t="s">
        <v>37</v>
      </c>
      <c r="AD137" s="123" t="s">
        <v>1561</v>
      </c>
      <c r="AE137" s="123" t="s">
        <v>3012</v>
      </c>
      <c r="AF137" s="123" t="s">
        <v>92</v>
      </c>
      <c r="AG137" s="123" t="s">
        <v>84</v>
      </c>
      <c r="AH137" s="123">
        <v>17</v>
      </c>
      <c r="AI137" s="123"/>
      <c r="AJ137" s="124">
        <v>46246</v>
      </c>
      <c r="AK137" s="123"/>
      <c r="AL137" s="123"/>
      <c r="AM137" s="123" t="s">
        <v>2991</v>
      </c>
      <c r="AN137" s="123" t="s">
        <v>2992</v>
      </c>
      <c r="AO137" s="123" t="s">
        <v>2982</v>
      </c>
      <c r="AP137" s="123">
        <v>7</v>
      </c>
      <c r="AQ137" s="123">
        <v>0</v>
      </c>
      <c r="AR137" s="123">
        <v>1</v>
      </c>
      <c r="AS137" s="123">
        <v>1</v>
      </c>
      <c r="AT137" s="123">
        <v>0</v>
      </c>
      <c r="AU137" s="123">
        <v>0</v>
      </c>
    </row>
    <row r="138" spans="1:47">
      <c r="A138" s="124">
        <v>46267</v>
      </c>
      <c r="B138" s="123" t="s">
        <v>75</v>
      </c>
      <c r="C138" s="123" t="s">
        <v>2981</v>
      </c>
      <c r="D138" s="123" t="s">
        <v>2777</v>
      </c>
      <c r="E138" s="123">
        <v>206868000</v>
      </c>
      <c r="F138" s="123" t="s">
        <v>2982</v>
      </c>
      <c r="G138" s="123" t="s">
        <v>2983</v>
      </c>
      <c r="H138" s="123" t="s">
        <v>2984</v>
      </c>
      <c r="I138" s="123">
        <v>900234</v>
      </c>
      <c r="J138" s="123" t="s">
        <v>3001</v>
      </c>
      <c r="K138" s="123" t="s">
        <v>3079</v>
      </c>
      <c r="L138" s="123" t="s">
        <v>2986</v>
      </c>
      <c r="M138" s="123" t="s">
        <v>89</v>
      </c>
      <c r="N138" s="123" t="s">
        <v>626</v>
      </c>
      <c r="O138" s="123">
        <v>1299</v>
      </c>
      <c r="P138" s="123" t="s">
        <v>64</v>
      </c>
      <c r="Q138" s="123" t="s">
        <v>2987</v>
      </c>
      <c r="R138" s="123" t="s">
        <v>3003</v>
      </c>
      <c r="S138" s="123" t="s">
        <v>39</v>
      </c>
      <c r="T138" s="123">
        <v>99</v>
      </c>
      <c r="U138" s="123" t="s">
        <v>2989</v>
      </c>
      <c r="V138" s="124">
        <v>46267.755555555559</v>
      </c>
      <c r="W138" s="124">
        <v>46267.834722222222</v>
      </c>
      <c r="X138" s="124">
        <v>46267.756944444445</v>
      </c>
      <c r="Y138" s="124">
        <v>46268.090277777781</v>
      </c>
      <c r="Z138" s="123"/>
      <c r="AA138" s="123" t="s">
        <v>56</v>
      </c>
      <c r="AB138" s="123" t="s">
        <v>2</v>
      </c>
      <c r="AC138" s="123" t="s">
        <v>37</v>
      </c>
      <c r="AD138" s="123" t="s">
        <v>1564</v>
      </c>
      <c r="AE138" s="123" t="s">
        <v>3012</v>
      </c>
      <c r="AF138" s="123" t="s">
        <v>78</v>
      </c>
      <c r="AG138" s="123" t="s">
        <v>92</v>
      </c>
      <c r="AH138" s="123">
        <v>18</v>
      </c>
      <c r="AI138" s="123"/>
      <c r="AJ138" s="124">
        <v>46237</v>
      </c>
      <c r="AK138" s="123"/>
      <c r="AL138" s="123"/>
      <c r="AM138" s="123" t="s">
        <v>2991</v>
      </c>
      <c r="AN138" s="123" t="s">
        <v>2992</v>
      </c>
      <c r="AO138" s="123" t="s">
        <v>2982</v>
      </c>
      <c r="AP138" s="123">
        <v>7</v>
      </c>
      <c r="AQ138" s="123">
        <v>0</v>
      </c>
      <c r="AR138" s="123">
        <v>1</v>
      </c>
      <c r="AS138" s="123">
        <v>1</v>
      </c>
      <c r="AT138" s="123">
        <v>0</v>
      </c>
      <c r="AU138" s="123">
        <v>0</v>
      </c>
    </row>
    <row r="139" spans="1:47">
      <c r="A139" s="124">
        <v>46267</v>
      </c>
      <c r="B139" s="123" t="s">
        <v>75</v>
      </c>
      <c r="C139" s="123" t="s">
        <v>2981</v>
      </c>
      <c r="D139" s="123" t="s">
        <v>705</v>
      </c>
      <c r="E139" s="123">
        <v>204013691</v>
      </c>
      <c r="F139" s="123" t="s">
        <v>2982</v>
      </c>
      <c r="G139" s="123" t="s">
        <v>2983</v>
      </c>
      <c r="H139" s="123" t="s">
        <v>2984</v>
      </c>
      <c r="I139" s="123">
        <v>900234</v>
      </c>
      <c r="J139" s="123" t="s">
        <v>3001</v>
      </c>
      <c r="K139" s="123" t="s">
        <v>706</v>
      </c>
      <c r="L139" s="123" t="s">
        <v>2986</v>
      </c>
      <c r="M139" s="123" t="s">
        <v>79</v>
      </c>
      <c r="N139" s="123" t="s">
        <v>626</v>
      </c>
      <c r="O139" s="123">
        <v>1299</v>
      </c>
      <c r="P139" s="123" t="s">
        <v>64</v>
      </c>
      <c r="Q139" s="123" t="s">
        <v>2987</v>
      </c>
      <c r="R139" s="123" t="s">
        <v>3005</v>
      </c>
      <c r="S139" s="123" t="s">
        <v>39</v>
      </c>
      <c r="T139" s="123">
        <v>99</v>
      </c>
      <c r="U139" s="123" t="s">
        <v>2989</v>
      </c>
      <c r="V139" s="123"/>
      <c r="W139" s="123"/>
      <c r="X139" s="124">
        <v>46267.756944444445</v>
      </c>
      <c r="Y139" s="124">
        <v>46268.173611111109</v>
      </c>
      <c r="Z139" s="123" t="s">
        <v>2997</v>
      </c>
      <c r="AA139" s="123" t="s">
        <v>2998</v>
      </c>
      <c r="AB139" s="123" t="s">
        <v>2999</v>
      </c>
      <c r="AC139" s="123" t="s">
        <v>37</v>
      </c>
      <c r="AD139" s="123" t="s">
        <v>1562</v>
      </c>
      <c r="AE139" s="123" t="s">
        <v>3000</v>
      </c>
      <c r="AF139" s="123" t="s">
        <v>85</v>
      </c>
      <c r="AG139" s="123" t="s">
        <v>88</v>
      </c>
      <c r="AH139" s="123">
        <v>13</v>
      </c>
      <c r="AI139" s="123"/>
      <c r="AJ139" s="124">
        <v>45550</v>
      </c>
      <c r="AK139" s="123"/>
      <c r="AL139" s="123"/>
      <c r="AM139" s="123" t="s">
        <v>2991</v>
      </c>
      <c r="AN139" s="123" t="s">
        <v>2992</v>
      </c>
      <c r="AO139" s="123" t="s">
        <v>2982</v>
      </c>
      <c r="AP139" s="123">
        <v>9</v>
      </c>
      <c r="AQ139" s="123">
        <v>0</v>
      </c>
      <c r="AR139" s="123">
        <v>0</v>
      </c>
      <c r="AS139" s="123">
        <v>0</v>
      </c>
      <c r="AT139" s="123">
        <v>0</v>
      </c>
      <c r="AU139" s="123">
        <v>0</v>
      </c>
    </row>
    <row r="140" spans="1:47">
      <c r="A140" s="124">
        <v>46267</v>
      </c>
      <c r="B140" s="123" t="s">
        <v>75</v>
      </c>
      <c r="C140" s="123" t="s">
        <v>2981</v>
      </c>
      <c r="D140" s="123" t="s">
        <v>707</v>
      </c>
      <c r="E140" s="123">
        <v>203908868</v>
      </c>
      <c r="F140" s="123" t="s">
        <v>2982</v>
      </c>
      <c r="G140" s="123" t="s">
        <v>2983</v>
      </c>
      <c r="H140" s="123" t="s">
        <v>2984</v>
      </c>
      <c r="I140" s="123">
        <v>900234</v>
      </c>
      <c r="J140" s="123" t="s">
        <v>3001</v>
      </c>
      <c r="K140" s="123" t="s">
        <v>708</v>
      </c>
      <c r="L140" s="123" t="s">
        <v>2986</v>
      </c>
      <c r="M140" s="123" t="s">
        <v>79</v>
      </c>
      <c r="N140" s="123" t="s">
        <v>626</v>
      </c>
      <c r="O140" s="123">
        <v>1299</v>
      </c>
      <c r="P140" s="123" t="s">
        <v>64</v>
      </c>
      <c r="Q140" s="123" t="s">
        <v>2987</v>
      </c>
      <c r="R140" s="123" t="s">
        <v>3008</v>
      </c>
      <c r="S140" s="123" t="s">
        <v>39</v>
      </c>
      <c r="T140" s="123">
        <v>99</v>
      </c>
      <c r="U140" s="123" t="s">
        <v>2989</v>
      </c>
      <c r="V140" s="124">
        <v>46267.755555555559</v>
      </c>
      <c r="W140" s="124">
        <v>46267.855555555558</v>
      </c>
      <c r="X140" s="124">
        <v>46267.756944444445</v>
      </c>
      <c r="Y140" s="124">
        <v>46268.173611111109</v>
      </c>
      <c r="Z140" s="123"/>
      <c r="AA140" s="123" t="s">
        <v>56</v>
      </c>
      <c r="AB140" s="123" t="s">
        <v>2</v>
      </c>
      <c r="AC140" s="123" t="s">
        <v>37</v>
      </c>
      <c r="AD140" s="123" t="s">
        <v>1562</v>
      </c>
      <c r="AE140" s="123" t="s">
        <v>3000</v>
      </c>
      <c r="AF140" s="123" t="s">
        <v>92</v>
      </c>
      <c r="AG140" s="123" t="s">
        <v>84</v>
      </c>
      <c r="AH140" s="123">
        <v>13</v>
      </c>
      <c r="AI140" s="123"/>
      <c r="AJ140" s="124">
        <v>45536</v>
      </c>
      <c r="AK140" s="123"/>
      <c r="AL140" s="123"/>
      <c r="AM140" s="123" t="s">
        <v>2991</v>
      </c>
      <c r="AN140" s="123" t="s">
        <v>2992</v>
      </c>
      <c r="AO140" s="123" t="s">
        <v>2982</v>
      </c>
      <c r="AP140" s="123">
        <v>9</v>
      </c>
      <c r="AQ140" s="123">
        <v>0</v>
      </c>
      <c r="AR140" s="123">
        <v>1</v>
      </c>
      <c r="AS140" s="123">
        <v>1</v>
      </c>
      <c r="AT140" s="123">
        <v>0</v>
      </c>
      <c r="AU140" s="123">
        <v>0</v>
      </c>
    </row>
    <row r="141" spans="1:47">
      <c r="A141" s="124">
        <v>46267</v>
      </c>
      <c r="B141" s="123" t="s">
        <v>75</v>
      </c>
      <c r="C141" s="123" t="s">
        <v>2981</v>
      </c>
      <c r="D141" s="123" t="s">
        <v>3080</v>
      </c>
      <c r="E141" s="123">
        <v>103060279</v>
      </c>
      <c r="F141" s="123" t="s">
        <v>2982</v>
      </c>
      <c r="G141" s="123" t="s">
        <v>3027</v>
      </c>
      <c r="H141" s="123" t="s">
        <v>2984</v>
      </c>
      <c r="I141" s="123" t="s">
        <v>3034</v>
      </c>
      <c r="J141" s="123"/>
      <c r="K141" s="123" t="s">
        <v>340</v>
      </c>
      <c r="L141" s="123" t="s">
        <v>108</v>
      </c>
      <c r="M141" s="123" t="s">
        <v>108</v>
      </c>
      <c r="N141" s="123" t="s">
        <v>3013</v>
      </c>
      <c r="O141" s="123">
        <v>1299</v>
      </c>
      <c r="P141" s="123" t="s">
        <v>64</v>
      </c>
      <c r="Q141" s="123" t="s">
        <v>2987</v>
      </c>
      <c r="R141" s="123" t="s">
        <v>3014</v>
      </c>
      <c r="S141" s="123" t="s">
        <v>32</v>
      </c>
      <c r="T141" s="123">
        <v>1</v>
      </c>
      <c r="U141" s="123" t="s">
        <v>2989</v>
      </c>
      <c r="V141" s="124">
        <v>46267.330555555556</v>
      </c>
      <c r="W141" s="124">
        <v>46267.750694444447</v>
      </c>
      <c r="X141" s="124">
        <v>46267.333333333336</v>
      </c>
      <c r="Y141" s="124">
        <v>46267.75</v>
      </c>
      <c r="Z141" s="123"/>
      <c r="AA141" s="123" t="s">
        <v>56</v>
      </c>
      <c r="AB141" s="123" t="s">
        <v>2</v>
      </c>
      <c r="AC141" s="123" t="s">
        <v>35</v>
      </c>
      <c r="AD141" s="123" t="s">
        <v>1559</v>
      </c>
      <c r="AE141" s="123" t="s">
        <v>3015</v>
      </c>
      <c r="AF141" s="123" t="s">
        <v>78</v>
      </c>
      <c r="AG141" s="123" t="s">
        <v>92</v>
      </c>
      <c r="AH141" s="123">
        <v>2</v>
      </c>
      <c r="AI141" s="123"/>
      <c r="AJ141" s="124">
        <v>43079</v>
      </c>
      <c r="AK141" s="123"/>
      <c r="AL141" s="123"/>
      <c r="AM141" s="123" t="s">
        <v>75</v>
      </c>
      <c r="AN141" s="123" t="s">
        <v>3031</v>
      </c>
      <c r="AO141" s="123" t="s">
        <v>2982</v>
      </c>
      <c r="AP141" s="123">
        <v>9</v>
      </c>
      <c r="AQ141" s="123">
        <v>0</v>
      </c>
      <c r="AR141" s="123">
        <v>1</v>
      </c>
      <c r="AS141" s="123">
        <v>1</v>
      </c>
      <c r="AT141" s="123">
        <v>0</v>
      </c>
      <c r="AU141" s="123">
        <v>0</v>
      </c>
    </row>
    <row r="142" spans="1:47">
      <c r="A142" s="124">
        <v>46267</v>
      </c>
      <c r="B142" s="123" t="s">
        <v>75</v>
      </c>
      <c r="C142" s="123" t="s">
        <v>2981</v>
      </c>
      <c r="D142" s="123" t="s">
        <v>101</v>
      </c>
      <c r="E142" s="123">
        <v>203555399</v>
      </c>
      <c r="F142" s="123" t="s">
        <v>2982</v>
      </c>
      <c r="G142" s="123" t="s">
        <v>2983</v>
      </c>
      <c r="H142" s="123" t="s">
        <v>2984</v>
      </c>
      <c r="I142" s="123">
        <v>900234</v>
      </c>
      <c r="J142" s="123" t="s">
        <v>3001</v>
      </c>
      <c r="K142" s="123" t="s">
        <v>3081</v>
      </c>
      <c r="L142" s="123" t="s">
        <v>2986</v>
      </c>
      <c r="M142" s="123" t="s">
        <v>79</v>
      </c>
      <c r="N142" s="123" t="s">
        <v>82</v>
      </c>
      <c r="O142" s="123">
        <v>1299</v>
      </c>
      <c r="P142" s="123" t="s">
        <v>64</v>
      </c>
      <c r="Q142" s="123" t="s">
        <v>2987</v>
      </c>
      <c r="R142" s="123" t="s">
        <v>2988</v>
      </c>
      <c r="S142" s="123" t="s">
        <v>32</v>
      </c>
      <c r="T142" s="123">
        <v>99</v>
      </c>
      <c r="U142" s="123" t="s">
        <v>2989</v>
      </c>
      <c r="V142" s="124">
        <v>46267.331944444442</v>
      </c>
      <c r="W142" s="124">
        <v>46267.748611111114</v>
      </c>
      <c r="X142" s="124">
        <v>46267.333333333336</v>
      </c>
      <c r="Y142" s="124">
        <v>46267.75</v>
      </c>
      <c r="Z142" s="123"/>
      <c r="AA142" s="123" t="s">
        <v>56</v>
      </c>
      <c r="AB142" s="123" t="s">
        <v>2</v>
      </c>
      <c r="AC142" s="123" t="s">
        <v>2990</v>
      </c>
      <c r="AD142" s="123" t="s">
        <v>1553</v>
      </c>
      <c r="AE142" s="123" t="s">
        <v>2990</v>
      </c>
      <c r="AF142" s="123" t="s">
        <v>88</v>
      </c>
      <c r="AG142" s="123" t="s">
        <v>95</v>
      </c>
      <c r="AH142" s="123">
        <v>22</v>
      </c>
      <c r="AI142" s="123"/>
      <c r="AJ142" s="124">
        <v>45469</v>
      </c>
      <c r="AK142" s="123"/>
      <c r="AL142" s="123"/>
      <c r="AM142" s="123" t="s">
        <v>2991</v>
      </c>
      <c r="AN142" s="123" t="s">
        <v>2992</v>
      </c>
      <c r="AO142" s="123" t="s">
        <v>2982</v>
      </c>
      <c r="AP142" s="123">
        <v>9</v>
      </c>
      <c r="AQ142" s="123">
        <v>0</v>
      </c>
      <c r="AR142" s="123">
        <v>1</v>
      </c>
      <c r="AS142" s="123">
        <v>1</v>
      </c>
      <c r="AT142" s="123">
        <v>0</v>
      </c>
      <c r="AU142" s="123">
        <v>0</v>
      </c>
    </row>
    <row r="143" spans="1:47">
      <c r="A143" s="124">
        <v>46267</v>
      </c>
      <c r="B143" s="123" t="s">
        <v>75</v>
      </c>
      <c r="C143" s="123" t="s">
        <v>2981</v>
      </c>
      <c r="D143" s="123" t="s">
        <v>2181</v>
      </c>
      <c r="E143" s="123">
        <v>204299913</v>
      </c>
      <c r="F143" s="123" t="s">
        <v>2982</v>
      </c>
      <c r="G143" s="123" t="s">
        <v>2983</v>
      </c>
      <c r="H143" s="123" t="s">
        <v>2984</v>
      </c>
      <c r="I143" s="123">
        <v>900234</v>
      </c>
      <c r="J143" s="123" t="s">
        <v>87</v>
      </c>
      <c r="K143" s="123" t="s">
        <v>3082</v>
      </c>
      <c r="L143" s="123" t="s">
        <v>2986</v>
      </c>
      <c r="M143" s="123" t="s">
        <v>86</v>
      </c>
      <c r="N143" s="123" t="s">
        <v>82</v>
      </c>
      <c r="O143" s="123">
        <v>1299</v>
      </c>
      <c r="P143" s="123" t="s">
        <v>64</v>
      </c>
      <c r="Q143" s="123" t="s">
        <v>2987</v>
      </c>
      <c r="R143" s="123" t="s">
        <v>3004</v>
      </c>
      <c r="S143" s="123" t="s">
        <v>39</v>
      </c>
      <c r="T143" s="123">
        <v>99</v>
      </c>
      <c r="U143" s="123" t="s">
        <v>2989</v>
      </c>
      <c r="V143" s="124">
        <v>46267.755555555559</v>
      </c>
      <c r="W143" s="124">
        <v>46267.961805555555</v>
      </c>
      <c r="X143" s="124">
        <v>46267.756944444445</v>
      </c>
      <c r="Y143" s="124">
        <v>46268.173611111109</v>
      </c>
      <c r="Z143" s="123"/>
      <c r="AA143" s="123" t="s">
        <v>56</v>
      </c>
      <c r="AB143" s="123" t="s">
        <v>2</v>
      </c>
      <c r="AC143" s="123" t="s">
        <v>2990</v>
      </c>
      <c r="AD143" s="123" t="s">
        <v>1553</v>
      </c>
      <c r="AE143" s="123" t="s">
        <v>2990</v>
      </c>
      <c r="AF143" s="123" t="s">
        <v>88</v>
      </c>
      <c r="AG143" s="123" t="s">
        <v>95</v>
      </c>
      <c r="AH143" s="123">
        <v>22</v>
      </c>
      <c r="AI143" s="123"/>
      <c r="AJ143" s="124">
        <v>45585</v>
      </c>
      <c r="AK143" s="123"/>
      <c r="AL143" s="123"/>
      <c r="AM143" s="123" t="s">
        <v>2991</v>
      </c>
      <c r="AN143" s="123" t="s">
        <v>2992</v>
      </c>
      <c r="AO143" s="123" t="s">
        <v>2982</v>
      </c>
      <c r="AP143" s="123">
        <v>9</v>
      </c>
      <c r="AQ143" s="123">
        <v>0</v>
      </c>
      <c r="AR143" s="123">
        <v>1</v>
      </c>
      <c r="AS143" s="123">
        <v>1</v>
      </c>
      <c r="AT143" s="123">
        <v>0</v>
      </c>
      <c r="AU143" s="123">
        <v>0</v>
      </c>
    </row>
    <row r="144" spans="1:47">
      <c r="A144" s="124">
        <v>46267</v>
      </c>
      <c r="B144" s="123" t="s">
        <v>75</v>
      </c>
      <c r="C144" s="123" t="s">
        <v>2981</v>
      </c>
      <c r="D144" s="123" t="s">
        <v>1333</v>
      </c>
      <c r="E144" s="123">
        <v>203555224</v>
      </c>
      <c r="F144" s="123" t="s">
        <v>2982</v>
      </c>
      <c r="G144" s="123" t="s">
        <v>2983</v>
      </c>
      <c r="H144" s="123" t="s">
        <v>2984</v>
      </c>
      <c r="I144" s="123">
        <v>900234</v>
      </c>
      <c r="J144" s="123" t="s">
        <v>3001</v>
      </c>
      <c r="K144" s="123" t="s">
        <v>3083</v>
      </c>
      <c r="L144" s="123" t="s">
        <v>2986</v>
      </c>
      <c r="M144" s="123" t="s">
        <v>79</v>
      </c>
      <c r="N144" s="123" t="s">
        <v>158</v>
      </c>
      <c r="O144" s="123">
        <v>1299</v>
      </c>
      <c r="P144" s="123" t="s">
        <v>64</v>
      </c>
      <c r="Q144" s="123" t="s">
        <v>2987</v>
      </c>
      <c r="R144" s="123" t="s">
        <v>3016</v>
      </c>
      <c r="S144" s="123" t="s">
        <v>32</v>
      </c>
      <c r="T144" s="123">
        <v>99</v>
      </c>
      <c r="U144" s="123" t="s">
        <v>2989</v>
      </c>
      <c r="V144" s="124">
        <v>46267.331250000003</v>
      </c>
      <c r="W144" s="124">
        <v>46267.749305555553</v>
      </c>
      <c r="X144" s="124">
        <v>46267.333333333336</v>
      </c>
      <c r="Y144" s="124">
        <v>46267.75</v>
      </c>
      <c r="Z144" s="123"/>
      <c r="AA144" s="123" t="s">
        <v>56</v>
      </c>
      <c r="AB144" s="123" t="s">
        <v>2</v>
      </c>
      <c r="AC144" s="123" t="s">
        <v>1428</v>
      </c>
      <c r="AD144" s="123" t="s">
        <v>1567</v>
      </c>
      <c r="AE144" s="123" t="s">
        <v>1428</v>
      </c>
      <c r="AF144" s="123" t="s">
        <v>77</v>
      </c>
      <c r="AG144" s="123" t="s">
        <v>78</v>
      </c>
      <c r="AH144" s="123">
        <v>28</v>
      </c>
      <c r="AI144" s="123"/>
      <c r="AJ144" s="124">
        <v>45469</v>
      </c>
      <c r="AK144" s="123"/>
      <c r="AL144" s="123"/>
      <c r="AM144" s="123" t="s">
        <v>2991</v>
      </c>
      <c r="AN144" s="123" t="s">
        <v>2992</v>
      </c>
      <c r="AO144" s="123" t="s">
        <v>2982</v>
      </c>
      <c r="AP144" s="123">
        <v>9</v>
      </c>
      <c r="AQ144" s="123">
        <v>0</v>
      </c>
      <c r="AR144" s="123">
        <v>1</v>
      </c>
      <c r="AS144" s="123">
        <v>1</v>
      </c>
      <c r="AT144" s="123">
        <v>0</v>
      </c>
      <c r="AU144" s="123">
        <v>0</v>
      </c>
    </row>
    <row r="145" spans="1:47">
      <c r="A145" s="124">
        <v>46267</v>
      </c>
      <c r="B145" s="123" t="s">
        <v>75</v>
      </c>
      <c r="C145" s="123" t="s">
        <v>2981</v>
      </c>
      <c r="D145" s="123" t="s">
        <v>713</v>
      </c>
      <c r="E145" s="123">
        <v>201161555</v>
      </c>
      <c r="F145" s="123" t="s">
        <v>2982</v>
      </c>
      <c r="G145" s="123" t="s">
        <v>2983</v>
      </c>
      <c r="H145" s="123" t="s">
        <v>2984</v>
      </c>
      <c r="I145" s="123">
        <v>900234</v>
      </c>
      <c r="J145" s="123" t="s">
        <v>87</v>
      </c>
      <c r="K145" s="123" t="s">
        <v>3084</v>
      </c>
      <c r="L145" s="123" t="s">
        <v>2986</v>
      </c>
      <c r="M145" s="123" t="s">
        <v>86</v>
      </c>
      <c r="N145" s="123" t="s">
        <v>626</v>
      </c>
      <c r="O145" s="123">
        <v>1299</v>
      </c>
      <c r="P145" s="123" t="s">
        <v>64</v>
      </c>
      <c r="Q145" s="123" t="s">
        <v>2987</v>
      </c>
      <c r="R145" s="123" t="s">
        <v>2996</v>
      </c>
      <c r="S145" s="123" t="s">
        <v>32</v>
      </c>
      <c r="T145" s="123">
        <v>99</v>
      </c>
      <c r="U145" s="123" t="s">
        <v>2989</v>
      </c>
      <c r="V145" s="123"/>
      <c r="W145" s="123"/>
      <c r="X145" s="124">
        <v>46267.333333333336</v>
      </c>
      <c r="Y145" s="124">
        <v>46267.75</v>
      </c>
      <c r="Z145" s="123" t="s">
        <v>2997</v>
      </c>
      <c r="AA145" s="123" t="s">
        <v>2998</v>
      </c>
      <c r="AB145" s="123" t="s">
        <v>2999</v>
      </c>
      <c r="AC145" s="123" t="s">
        <v>37</v>
      </c>
      <c r="AD145" s="123" t="s">
        <v>1563</v>
      </c>
      <c r="AE145" s="123" t="s">
        <v>3006</v>
      </c>
      <c r="AF145" s="123" t="s">
        <v>84</v>
      </c>
      <c r="AG145" s="123" t="s">
        <v>85</v>
      </c>
      <c r="AH145" s="123">
        <v>15</v>
      </c>
      <c r="AI145" s="123"/>
      <c r="AJ145" s="124">
        <v>45585</v>
      </c>
      <c r="AK145" s="123"/>
      <c r="AL145" s="123"/>
      <c r="AM145" s="123" t="s">
        <v>2991</v>
      </c>
      <c r="AN145" s="123" t="s">
        <v>2992</v>
      </c>
      <c r="AO145" s="123" t="s">
        <v>2982</v>
      </c>
      <c r="AP145" s="123">
        <v>9</v>
      </c>
      <c r="AQ145" s="123">
        <v>0</v>
      </c>
      <c r="AR145" s="123">
        <v>0</v>
      </c>
      <c r="AS145" s="123">
        <v>0</v>
      </c>
      <c r="AT145" s="123">
        <v>0</v>
      </c>
      <c r="AU145" s="123">
        <v>0</v>
      </c>
    </row>
    <row r="146" spans="1:47">
      <c r="A146" s="124">
        <v>46267</v>
      </c>
      <c r="B146" s="123" t="s">
        <v>75</v>
      </c>
      <c r="C146" s="123" t="s">
        <v>2981</v>
      </c>
      <c r="D146" s="123" t="s">
        <v>2058</v>
      </c>
      <c r="E146" s="123">
        <v>206957735</v>
      </c>
      <c r="F146" s="123" t="s">
        <v>2982</v>
      </c>
      <c r="G146" s="123" t="s">
        <v>2983</v>
      </c>
      <c r="H146" s="123" t="s">
        <v>2984</v>
      </c>
      <c r="I146" s="123">
        <v>900234</v>
      </c>
      <c r="J146" s="123" t="s">
        <v>3002</v>
      </c>
      <c r="K146" s="123" t="s">
        <v>1987</v>
      </c>
      <c r="L146" s="123" t="s">
        <v>2986</v>
      </c>
      <c r="M146" s="123" t="s">
        <v>89</v>
      </c>
      <c r="N146" s="123" t="s">
        <v>82</v>
      </c>
      <c r="O146" s="123">
        <v>1299</v>
      </c>
      <c r="P146" s="123" t="s">
        <v>64</v>
      </c>
      <c r="Q146" s="123" t="s">
        <v>2987</v>
      </c>
      <c r="R146" s="123" t="s">
        <v>3038</v>
      </c>
      <c r="S146" s="123" t="s">
        <v>32</v>
      </c>
      <c r="T146" s="123">
        <v>99</v>
      </c>
      <c r="U146" s="123" t="s">
        <v>2989</v>
      </c>
      <c r="V146" s="124">
        <v>46267.331944444442</v>
      </c>
      <c r="W146" s="124">
        <v>46267.748611111114</v>
      </c>
      <c r="X146" s="124">
        <v>46267.333333333336</v>
      </c>
      <c r="Y146" s="124">
        <v>46267.75</v>
      </c>
      <c r="Z146" s="123"/>
      <c r="AA146" s="123" t="s">
        <v>56</v>
      </c>
      <c r="AB146" s="123" t="s">
        <v>2</v>
      </c>
      <c r="AC146" s="123" t="s">
        <v>2990</v>
      </c>
      <c r="AD146" s="123" t="s">
        <v>1553</v>
      </c>
      <c r="AE146" s="123" t="s">
        <v>2990</v>
      </c>
      <c r="AF146" s="123" t="s">
        <v>92</v>
      </c>
      <c r="AG146" s="123" t="s">
        <v>84</v>
      </c>
      <c r="AH146" s="123">
        <v>22</v>
      </c>
      <c r="AI146" s="123"/>
      <c r="AJ146" s="124">
        <v>46047</v>
      </c>
      <c r="AK146" s="123"/>
      <c r="AL146" s="123"/>
      <c r="AM146" s="123" t="s">
        <v>2991</v>
      </c>
      <c r="AN146" s="123" t="s">
        <v>2992</v>
      </c>
      <c r="AO146" s="123" t="s">
        <v>2982</v>
      </c>
      <c r="AP146" s="123">
        <v>9</v>
      </c>
      <c r="AQ146" s="123">
        <v>0</v>
      </c>
      <c r="AR146" s="123">
        <v>1</v>
      </c>
      <c r="AS146" s="123">
        <v>1</v>
      </c>
      <c r="AT146" s="123">
        <v>0</v>
      </c>
      <c r="AU146" s="123">
        <v>0</v>
      </c>
    </row>
    <row r="147" spans="1:47">
      <c r="A147" s="124">
        <v>46267</v>
      </c>
      <c r="B147" s="123" t="s">
        <v>75</v>
      </c>
      <c r="C147" s="123" t="s">
        <v>2981</v>
      </c>
      <c r="D147" s="123" t="s">
        <v>536</v>
      </c>
      <c r="E147" s="123">
        <v>203965493</v>
      </c>
      <c r="F147" s="123" t="s">
        <v>2982</v>
      </c>
      <c r="G147" s="123" t="s">
        <v>2983</v>
      </c>
      <c r="H147" s="123" t="s">
        <v>2984</v>
      </c>
      <c r="I147" s="123">
        <v>900234</v>
      </c>
      <c r="J147" s="123" t="s">
        <v>3001</v>
      </c>
      <c r="K147" s="123" t="s">
        <v>537</v>
      </c>
      <c r="L147" s="123" t="s">
        <v>2986</v>
      </c>
      <c r="M147" s="123" t="s">
        <v>79</v>
      </c>
      <c r="N147" s="123" t="s">
        <v>3013</v>
      </c>
      <c r="O147" s="123">
        <v>1299</v>
      </c>
      <c r="P147" s="123" t="s">
        <v>64</v>
      </c>
      <c r="Q147" s="123" t="s">
        <v>2987</v>
      </c>
      <c r="R147" s="123" t="s">
        <v>3016</v>
      </c>
      <c r="S147" s="123" t="s">
        <v>32</v>
      </c>
      <c r="T147" s="123">
        <v>99</v>
      </c>
      <c r="U147" s="123" t="s">
        <v>2989</v>
      </c>
      <c r="V147" s="124">
        <v>46267.331944444442</v>
      </c>
      <c r="W147" s="124">
        <v>46267.75</v>
      </c>
      <c r="X147" s="124">
        <v>46267.333333333336</v>
      </c>
      <c r="Y147" s="124">
        <v>46267.75</v>
      </c>
      <c r="Z147" s="123"/>
      <c r="AA147" s="123" t="s">
        <v>56</v>
      </c>
      <c r="AB147" s="123" t="s">
        <v>2</v>
      </c>
      <c r="AC147" s="123" t="s">
        <v>35</v>
      </c>
      <c r="AD147" s="123" t="s">
        <v>1558</v>
      </c>
      <c r="AE147" s="123" t="s">
        <v>2995</v>
      </c>
      <c r="AF147" s="123" t="s">
        <v>77</v>
      </c>
      <c r="AG147" s="123" t="s">
        <v>78</v>
      </c>
      <c r="AH147" s="123">
        <v>3</v>
      </c>
      <c r="AI147" s="123"/>
      <c r="AJ147" s="124">
        <v>45543</v>
      </c>
      <c r="AK147" s="123"/>
      <c r="AL147" s="123"/>
      <c r="AM147" s="123" t="s">
        <v>2991</v>
      </c>
      <c r="AN147" s="123" t="s">
        <v>2992</v>
      </c>
      <c r="AO147" s="123" t="s">
        <v>2982</v>
      </c>
      <c r="AP147" s="123">
        <v>9</v>
      </c>
      <c r="AQ147" s="123">
        <v>0</v>
      </c>
      <c r="AR147" s="123">
        <v>1</v>
      </c>
      <c r="AS147" s="123">
        <v>1</v>
      </c>
      <c r="AT147" s="123">
        <v>0</v>
      </c>
      <c r="AU147" s="123">
        <v>0</v>
      </c>
    </row>
    <row r="148" spans="1:47">
      <c r="A148" s="124">
        <v>46267</v>
      </c>
      <c r="B148" s="123" t="s">
        <v>75</v>
      </c>
      <c r="C148" s="123" t="s">
        <v>2981</v>
      </c>
      <c r="D148" s="123" t="s">
        <v>152</v>
      </c>
      <c r="E148" s="123">
        <v>203555406</v>
      </c>
      <c r="F148" s="123" t="s">
        <v>2982</v>
      </c>
      <c r="G148" s="123" t="s">
        <v>2983</v>
      </c>
      <c r="H148" s="123" t="s">
        <v>2984</v>
      </c>
      <c r="I148" s="123">
        <v>900234</v>
      </c>
      <c r="J148" s="123" t="s">
        <v>3001</v>
      </c>
      <c r="K148" s="123" t="s">
        <v>3085</v>
      </c>
      <c r="L148" s="123" t="s">
        <v>2986</v>
      </c>
      <c r="M148" s="123" t="s">
        <v>79</v>
      </c>
      <c r="N148" s="123" t="s">
        <v>2645</v>
      </c>
      <c r="O148" s="123">
        <v>1299</v>
      </c>
      <c r="P148" s="123" t="s">
        <v>64</v>
      </c>
      <c r="Q148" s="123" t="s">
        <v>2987</v>
      </c>
      <c r="R148" s="123" t="s">
        <v>3014</v>
      </c>
      <c r="S148" s="123" t="s">
        <v>32</v>
      </c>
      <c r="T148" s="123">
        <v>99</v>
      </c>
      <c r="U148" s="123" t="s">
        <v>2989</v>
      </c>
      <c r="V148" s="124">
        <v>46267.331944444442</v>
      </c>
      <c r="W148" s="124">
        <v>46267.749305555553</v>
      </c>
      <c r="X148" s="124">
        <v>46267.333333333336</v>
      </c>
      <c r="Y148" s="124">
        <v>46267.75</v>
      </c>
      <c r="Z148" s="123"/>
      <c r="AA148" s="123" t="s">
        <v>56</v>
      </c>
      <c r="AB148" s="123" t="s">
        <v>2</v>
      </c>
      <c r="AC148" s="123" t="s">
        <v>2990</v>
      </c>
      <c r="AD148" s="123" t="s">
        <v>1553</v>
      </c>
      <c r="AE148" s="123" t="s">
        <v>2990</v>
      </c>
      <c r="AF148" s="123" t="s">
        <v>78</v>
      </c>
      <c r="AG148" s="123" t="s">
        <v>92</v>
      </c>
      <c r="AH148" s="123">
        <v>22</v>
      </c>
      <c r="AI148" s="123"/>
      <c r="AJ148" s="124">
        <v>45469</v>
      </c>
      <c r="AK148" s="123"/>
      <c r="AL148" s="123"/>
      <c r="AM148" s="123" t="s">
        <v>2991</v>
      </c>
      <c r="AN148" s="123" t="s">
        <v>2992</v>
      </c>
      <c r="AO148" s="123" t="s">
        <v>2982</v>
      </c>
      <c r="AP148" s="123">
        <v>9</v>
      </c>
      <c r="AQ148" s="123">
        <v>0</v>
      </c>
      <c r="AR148" s="123">
        <v>1</v>
      </c>
      <c r="AS148" s="123">
        <v>1</v>
      </c>
      <c r="AT148" s="123">
        <v>0</v>
      </c>
      <c r="AU148" s="123">
        <v>0</v>
      </c>
    </row>
    <row r="149" spans="1:47">
      <c r="A149" s="124">
        <v>46267</v>
      </c>
      <c r="B149" s="123" t="s">
        <v>75</v>
      </c>
      <c r="C149" s="123" t="s">
        <v>2981</v>
      </c>
      <c r="D149" s="123" t="s">
        <v>727</v>
      </c>
      <c r="E149" s="123">
        <v>203512667</v>
      </c>
      <c r="F149" s="123" t="s">
        <v>2982</v>
      </c>
      <c r="G149" s="123" t="s">
        <v>2983</v>
      </c>
      <c r="H149" s="123" t="s">
        <v>2984</v>
      </c>
      <c r="I149" s="123">
        <v>900234</v>
      </c>
      <c r="J149" s="123" t="s">
        <v>3001</v>
      </c>
      <c r="K149" s="123" t="s">
        <v>3086</v>
      </c>
      <c r="L149" s="123" t="s">
        <v>2986</v>
      </c>
      <c r="M149" s="123" t="s">
        <v>79</v>
      </c>
      <c r="N149" s="123" t="s">
        <v>626</v>
      </c>
      <c r="O149" s="123">
        <v>1299</v>
      </c>
      <c r="P149" s="123" t="s">
        <v>64</v>
      </c>
      <c r="Q149" s="123" t="s">
        <v>2987</v>
      </c>
      <c r="R149" s="123" t="s">
        <v>2996</v>
      </c>
      <c r="S149" s="123" t="s">
        <v>32</v>
      </c>
      <c r="T149" s="123">
        <v>99</v>
      </c>
      <c r="U149" s="123" t="s">
        <v>2989</v>
      </c>
      <c r="V149" s="123"/>
      <c r="W149" s="123"/>
      <c r="X149" s="124">
        <v>46267.333333333336</v>
      </c>
      <c r="Y149" s="124">
        <v>46267.75</v>
      </c>
      <c r="Z149" s="123" t="s">
        <v>2997</v>
      </c>
      <c r="AA149" s="123" t="s">
        <v>2998</v>
      </c>
      <c r="AB149" s="123" t="s">
        <v>2999</v>
      </c>
      <c r="AC149" s="123" t="s">
        <v>37</v>
      </c>
      <c r="AD149" s="123" t="s">
        <v>1563</v>
      </c>
      <c r="AE149" s="123" t="s">
        <v>3006</v>
      </c>
      <c r="AF149" s="123" t="s">
        <v>84</v>
      </c>
      <c r="AG149" s="123" t="s">
        <v>85</v>
      </c>
      <c r="AH149" s="123">
        <v>15</v>
      </c>
      <c r="AI149" s="123"/>
      <c r="AJ149" s="124">
        <v>45462</v>
      </c>
      <c r="AK149" s="123"/>
      <c r="AL149" s="123"/>
      <c r="AM149" s="123" t="s">
        <v>2991</v>
      </c>
      <c r="AN149" s="123" t="s">
        <v>2992</v>
      </c>
      <c r="AO149" s="123" t="s">
        <v>2982</v>
      </c>
      <c r="AP149" s="123">
        <v>9</v>
      </c>
      <c r="AQ149" s="123">
        <v>0</v>
      </c>
      <c r="AR149" s="123">
        <v>0</v>
      </c>
      <c r="AS149" s="123">
        <v>0</v>
      </c>
      <c r="AT149" s="123">
        <v>0</v>
      </c>
      <c r="AU149" s="123">
        <v>0</v>
      </c>
    </row>
    <row r="150" spans="1:47">
      <c r="A150" s="124">
        <v>46267</v>
      </c>
      <c r="B150" s="123" t="s">
        <v>75</v>
      </c>
      <c r="C150" s="123" t="s">
        <v>2981</v>
      </c>
      <c r="D150" s="123" t="s">
        <v>2688</v>
      </c>
      <c r="E150" s="123">
        <v>204009916</v>
      </c>
      <c r="F150" s="123" t="s">
        <v>2982</v>
      </c>
      <c r="G150" s="123" t="s">
        <v>2983</v>
      </c>
      <c r="H150" s="123" t="s">
        <v>2984</v>
      </c>
      <c r="I150" s="123">
        <v>900234</v>
      </c>
      <c r="J150" s="123" t="s">
        <v>2985</v>
      </c>
      <c r="K150" s="123" t="s">
        <v>2689</v>
      </c>
      <c r="L150" s="123" t="s">
        <v>2986</v>
      </c>
      <c r="M150" s="123" t="s">
        <v>86</v>
      </c>
      <c r="N150" s="123" t="s">
        <v>2772</v>
      </c>
      <c r="O150" s="123">
        <v>1299</v>
      </c>
      <c r="P150" s="123" t="s">
        <v>64</v>
      </c>
      <c r="Q150" s="123" t="s">
        <v>2987</v>
      </c>
      <c r="R150" s="123" t="s">
        <v>3038</v>
      </c>
      <c r="S150" s="123" t="s">
        <v>32</v>
      </c>
      <c r="T150" s="123">
        <v>99</v>
      </c>
      <c r="U150" s="123" t="s">
        <v>2989</v>
      </c>
      <c r="V150" s="124">
        <v>46267.331250000003</v>
      </c>
      <c r="W150" s="124">
        <v>46267.747916666667</v>
      </c>
      <c r="X150" s="124">
        <v>46267.333333333336</v>
      </c>
      <c r="Y150" s="124">
        <v>46267.75</v>
      </c>
      <c r="Z150" s="123"/>
      <c r="AA150" s="123" t="s">
        <v>56</v>
      </c>
      <c r="AB150" s="123" t="s">
        <v>2</v>
      </c>
      <c r="AC150" s="123" t="s">
        <v>37</v>
      </c>
      <c r="AD150" s="123" t="s">
        <v>1562</v>
      </c>
      <c r="AE150" s="123" t="s">
        <v>3000</v>
      </c>
      <c r="AF150" s="123" t="s">
        <v>92</v>
      </c>
      <c r="AG150" s="123" t="s">
        <v>84</v>
      </c>
      <c r="AH150" s="123">
        <v>13</v>
      </c>
      <c r="AI150" s="123"/>
      <c r="AJ150" s="124">
        <v>45550</v>
      </c>
      <c r="AK150" s="123"/>
      <c r="AL150" s="123"/>
      <c r="AM150" s="123" t="s">
        <v>2991</v>
      </c>
      <c r="AN150" s="123" t="s">
        <v>2992</v>
      </c>
      <c r="AO150" s="123" t="s">
        <v>2982</v>
      </c>
      <c r="AP150" s="123">
        <v>9</v>
      </c>
      <c r="AQ150" s="123">
        <v>0</v>
      </c>
      <c r="AR150" s="123">
        <v>1</v>
      </c>
      <c r="AS150" s="123">
        <v>1</v>
      </c>
      <c r="AT150" s="123">
        <v>0</v>
      </c>
      <c r="AU150" s="123">
        <v>0</v>
      </c>
    </row>
    <row r="151" spans="1:47">
      <c r="A151" s="124">
        <v>46267</v>
      </c>
      <c r="B151" s="123" t="s">
        <v>75</v>
      </c>
      <c r="C151" s="123" t="s">
        <v>2981</v>
      </c>
      <c r="D151" s="123" t="s">
        <v>284</v>
      </c>
      <c r="E151" s="123">
        <v>203521129</v>
      </c>
      <c r="F151" s="123" t="s">
        <v>2982</v>
      </c>
      <c r="G151" s="123" t="s">
        <v>2983</v>
      </c>
      <c r="H151" s="123" t="s">
        <v>2984</v>
      </c>
      <c r="I151" s="123">
        <v>900234</v>
      </c>
      <c r="J151" s="123" t="s">
        <v>3001</v>
      </c>
      <c r="K151" s="123" t="s">
        <v>285</v>
      </c>
      <c r="L151" s="123" t="s">
        <v>2986</v>
      </c>
      <c r="M151" s="123" t="s">
        <v>79</v>
      </c>
      <c r="N151" s="123" t="s">
        <v>223</v>
      </c>
      <c r="O151" s="123">
        <v>1299</v>
      </c>
      <c r="P151" s="123" t="s">
        <v>64</v>
      </c>
      <c r="Q151" s="123" t="s">
        <v>2987</v>
      </c>
      <c r="R151" s="123" t="s">
        <v>3003</v>
      </c>
      <c r="S151" s="123" t="s">
        <v>39</v>
      </c>
      <c r="T151" s="123">
        <v>99</v>
      </c>
      <c r="U151" s="123" t="s">
        <v>2989</v>
      </c>
      <c r="V151" s="124">
        <v>46267.750694444447</v>
      </c>
      <c r="W151" s="124">
        <v>46267.975694444445</v>
      </c>
      <c r="X151" s="124">
        <v>46267.756944444445</v>
      </c>
      <c r="Y151" s="124">
        <v>46268.173611111109</v>
      </c>
      <c r="Z151" s="123"/>
      <c r="AA151" s="123" t="s">
        <v>56</v>
      </c>
      <c r="AB151" s="123" t="s">
        <v>2</v>
      </c>
      <c r="AC151" s="123" t="s">
        <v>35</v>
      </c>
      <c r="AD151" s="123" t="s">
        <v>1558</v>
      </c>
      <c r="AE151" s="123" t="s">
        <v>2995</v>
      </c>
      <c r="AF151" s="123" t="s">
        <v>78</v>
      </c>
      <c r="AG151" s="123" t="s">
        <v>92</v>
      </c>
      <c r="AH151" s="123">
        <v>3</v>
      </c>
      <c r="AI151" s="123"/>
      <c r="AJ151" s="124">
        <v>45462</v>
      </c>
      <c r="AK151" s="123"/>
      <c r="AL151" s="123"/>
      <c r="AM151" s="123" t="s">
        <v>2991</v>
      </c>
      <c r="AN151" s="123" t="s">
        <v>2992</v>
      </c>
      <c r="AO151" s="123" t="s">
        <v>2982</v>
      </c>
      <c r="AP151" s="123">
        <v>9</v>
      </c>
      <c r="AQ151" s="123">
        <v>0</v>
      </c>
      <c r="AR151" s="123">
        <v>1</v>
      </c>
      <c r="AS151" s="123">
        <v>1</v>
      </c>
      <c r="AT151" s="123">
        <v>0</v>
      </c>
      <c r="AU151" s="123">
        <v>0</v>
      </c>
    </row>
    <row r="152" spans="1:47">
      <c r="A152" s="124">
        <v>46267</v>
      </c>
      <c r="B152" s="123" t="s">
        <v>75</v>
      </c>
      <c r="C152" s="123" t="s">
        <v>2981</v>
      </c>
      <c r="D152" s="123" t="s">
        <v>282</v>
      </c>
      <c r="E152" s="123">
        <v>204883250</v>
      </c>
      <c r="F152" s="123" t="s">
        <v>2982</v>
      </c>
      <c r="G152" s="123" t="s">
        <v>2983</v>
      </c>
      <c r="H152" s="123" t="s">
        <v>2984</v>
      </c>
      <c r="I152" s="123">
        <v>900234</v>
      </c>
      <c r="J152" s="123" t="s">
        <v>87</v>
      </c>
      <c r="K152" s="123" t="s">
        <v>3087</v>
      </c>
      <c r="L152" s="123" t="s">
        <v>2986</v>
      </c>
      <c r="M152" s="123" t="s">
        <v>86</v>
      </c>
      <c r="N152" s="123" t="s">
        <v>3013</v>
      </c>
      <c r="O152" s="123">
        <v>1299</v>
      </c>
      <c r="P152" s="123" t="s">
        <v>64</v>
      </c>
      <c r="Q152" s="123" t="s">
        <v>2987</v>
      </c>
      <c r="R152" s="123" t="s">
        <v>3021</v>
      </c>
      <c r="S152" s="123" t="s">
        <v>32</v>
      </c>
      <c r="T152" s="123">
        <v>99</v>
      </c>
      <c r="U152" s="123" t="s">
        <v>2989</v>
      </c>
      <c r="V152" s="123"/>
      <c r="W152" s="123"/>
      <c r="X152" s="124">
        <v>46267.333333333336</v>
      </c>
      <c r="Y152" s="124">
        <v>46267.75</v>
      </c>
      <c r="Z152" s="123" t="s">
        <v>2997</v>
      </c>
      <c r="AA152" s="123" t="s">
        <v>2998</v>
      </c>
      <c r="AB152" s="123" t="s">
        <v>2999</v>
      </c>
      <c r="AC152" s="123" t="s">
        <v>35</v>
      </c>
      <c r="AD152" s="123" t="s">
        <v>1557</v>
      </c>
      <c r="AE152" s="123" t="s">
        <v>3015</v>
      </c>
      <c r="AF152" s="123" t="s">
        <v>85</v>
      </c>
      <c r="AG152" s="123" t="s">
        <v>88</v>
      </c>
      <c r="AH152" s="123">
        <v>1</v>
      </c>
      <c r="AI152" s="123"/>
      <c r="AJ152" s="124">
        <v>45690</v>
      </c>
      <c r="AK152" s="123"/>
      <c r="AL152" s="123"/>
      <c r="AM152" s="123" t="s">
        <v>2991</v>
      </c>
      <c r="AN152" s="123" t="s">
        <v>2992</v>
      </c>
      <c r="AO152" s="123" t="s">
        <v>2982</v>
      </c>
      <c r="AP152" s="123">
        <v>9</v>
      </c>
      <c r="AQ152" s="123">
        <v>0</v>
      </c>
      <c r="AR152" s="123">
        <v>0</v>
      </c>
      <c r="AS152" s="123">
        <v>0</v>
      </c>
      <c r="AT152" s="123">
        <v>0</v>
      </c>
      <c r="AU152" s="123">
        <v>0</v>
      </c>
    </row>
    <row r="153" spans="1:47">
      <c r="A153" s="124">
        <v>46267</v>
      </c>
      <c r="B153" s="123" t="s">
        <v>75</v>
      </c>
      <c r="C153" s="123" t="s">
        <v>2981</v>
      </c>
      <c r="D153" s="123" t="s">
        <v>1811</v>
      </c>
      <c r="E153" s="123">
        <v>206886635</v>
      </c>
      <c r="F153" s="123" t="s">
        <v>2982</v>
      </c>
      <c r="G153" s="123" t="s">
        <v>2983</v>
      </c>
      <c r="H153" s="123" t="s">
        <v>2984</v>
      </c>
      <c r="I153" s="123">
        <v>900234</v>
      </c>
      <c r="J153" s="123" t="s">
        <v>3002</v>
      </c>
      <c r="K153" s="123" t="s">
        <v>3088</v>
      </c>
      <c r="L153" s="123" t="s">
        <v>2986</v>
      </c>
      <c r="M153" s="123" t="s">
        <v>89</v>
      </c>
      <c r="N153" s="123" t="s">
        <v>2773</v>
      </c>
      <c r="O153" s="123">
        <v>1299</v>
      </c>
      <c r="P153" s="123" t="s">
        <v>64</v>
      </c>
      <c r="Q153" s="123" t="s">
        <v>2987</v>
      </c>
      <c r="R153" s="123" t="s">
        <v>3008</v>
      </c>
      <c r="S153" s="123" t="s">
        <v>39</v>
      </c>
      <c r="T153" s="123">
        <v>99</v>
      </c>
      <c r="U153" s="123" t="s">
        <v>2989</v>
      </c>
      <c r="V153" s="124">
        <v>46267.755555555559</v>
      </c>
      <c r="W153" s="124">
        <v>46267.856249999997</v>
      </c>
      <c r="X153" s="124">
        <v>46267.756944444445</v>
      </c>
      <c r="Y153" s="124">
        <v>46268.173611111109</v>
      </c>
      <c r="Z153" s="123"/>
      <c r="AA153" s="123" t="s">
        <v>56</v>
      </c>
      <c r="AB153" s="123" t="s">
        <v>2</v>
      </c>
      <c r="AC153" s="123" t="s">
        <v>37</v>
      </c>
      <c r="AD153" s="123" t="s">
        <v>1562</v>
      </c>
      <c r="AE153" s="123" t="s">
        <v>3000</v>
      </c>
      <c r="AF153" s="123" t="s">
        <v>92</v>
      </c>
      <c r="AG153" s="123" t="s">
        <v>84</v>
      </c>
      <c r="AH153" s="123">
        <v>13</v>
      </c>
      <c r="AI153" s="123"/>
      <c r="AJ153" s="124">
        <v>46026</v>
      </c>
      <c r="AK153" s="123"/>
      <c r="AL153" s="123"/>
      <c r="AM153" s="123" t="s">
        <v>2991</v>
      </c>
      <c r="AN153" s="123" t="s">
        <v>2992</v>
      </c>
      <c r="AO153" s="123" t="s">
        <v>2982</v>
      </c>
      <c r="AP153" s="123">
        <v>9</v>
      </c>
      <c r="AQ153" s="123">
        <v>0</v>
      </c>
      <c r="AR153" s="123">
        <v>1</v>
      </c>
      <c r="AS153" s="123">
        <v>1</v>
      </c>
      <c r="AT153" s="123">
        <v>0</v>
      </c>
      <c r="AU153" s="123">
        <v>0</v>
      </c>
    </row>
    <row r="154" spans="1:47">
      <c r="A154" s="124">
        <v>46267</v>
      </c>
      <c r="B154" s="123" t="s">
        <v>75</v>
      </c>
      <c r="C154" s="123" t="s">
        <v>2981</v>
      </c>
      <c r="D154" s="123" t="s">
        <v>341</v>
      </c>
      <c r="E154" s="123">
        <v>205495355</v>
      </c>
      <c r="F154" s="123" t="s">
        <v>2982</v>
      </c>
      <c r="G154" s="123" t="s">
        <v>2983</v>
      </c>
      <c r="H154" s="123" t="s">
        <v>2984</v>
      </c>
      <c r="I154" s="123">
        <v>900234</v>
      </c>
      <c r="J154" s="123" t="s">
        <v>3002</v>
      </c>
      <c r="K154" s="123" t="s">
        <v>342</v>
      </c>
      <c r="L154" s="123" t="s">
        <v>2986</v>
      </c>
      <c r="M154" s="123" t="s">
        <v>89</v>
      </c>
      <c r="N154" s="123" t="s">
        <v>3013</v>
      </c>
      <c r="O154" s="123">
        <v>1299</v>
      </c>
      <c r="P154" s="123" t="s">
        <v>64</v>
      </c>
      <c r="Q154" s="123" t="s">
        <v>2987</v>
      </c>
      <c r="R154" s="123" t="s">
        <v>3003</v>
      </c>
      <c r="S154" s="123" t="s">
        <v>39</v>
      </c>
      <c r="T154" s="123">
        <v>99</v>
      </c>
      <c r="U154" s="123" t="s">
        <v>2989</v>
      </c>
      <c r="V154" s="124">
        <v>46267.754166666666</v>
      </c>
      <c r="W154" s="124">
        <v>46267.95416666667</v>
      </c>
      <c r="X154" s="124">
        <v>46267.756944444445</v>
      </c>
      <c r="Y154" s="124">
        <v>46268.173611111109</v>
      </c>
      <c r="Z154" s="123"/>
      <c r="AA154" s="123" t="s">
        <v>56</v>
      </c>
      <c r="AB154" s="123" t="s">
        <v>2</v>
      </c>
      <c r="AC154" s="123" t="s">
        <v>35</v>
      </c>
      <c r="AD154" s="123" t="s">
        <v>1559</v>
      </c>
      <c r="AE154" s="123" t="s">
        <v>3015</v>
      </c>
      <c r="AF154" s="123" t="s">
        <v>78</v>
      </c>
      <c r="AG154" s="123" t="s">
        <v>92</v>
      </c>
      <c r="AH154" s="123">
        <v>2</v>
      </c>
      <c r="AI154" s="123"/>
      <c r="AJ154" s="124">
        <v>45830</v>
      </c>
      <c r="AK154" s="123"/>
      <c r="AL154" s="123"/>
      <c r="AM154" s="123" t="s">
        <v>2991</v>
      </c>
      <c r="AN154" s="123" t="s">
        <v>2992</v>
      </c>
      <c r="AO154" s="123" t="s">
        <v>2982</v>
      </c>
      <c r="AP154" s="123">
        <v>9</v>
      </c>
      <c r="AQ154" s="123">
        <v>0</v>
      </c>
      <c r="AR154" s="123">
        <v>1</v>
      </c>
      <c r="AS154" s="123">
        <v>1</v>
      </c>
      <c r="AT154" s="123">
        <v>0</v>
      </c>
      <c r="AU154" s="123">
        <v>0</v>
      </c>
    </row>
    <row r="155" spans="1:47">
      <c r="A155" s="124">
        <v>46267</v>
      </c>
      <c r="B155" s="123" t="s">
        <v>75</v>
      </c>
      <c r="C155" s="123" t="s">
        <v>2981</v>
      </c>
      <c r="D155" s="123" t="s">
        <v>719</v>
      </c>
      <c r="E155" s="123">
        <v>204137703</v>
      </c>
      <c r="F155" s="123" t="s">
        <v>2982</v>
      </c>
      <c r="G155" s="123" t="s">
        <v>2983</v>
      </c>
      <c r="H155" s="123" t="s">
        <v>2984</v>
      </c>
      <c r="I155" s="123">
        <v>900234</v>
      </c>
      <c r="J155" s="123" t="s">
        <v>87</v>
      </c>
      <c r="K155" s="123" t="s">
        <v>720</v>
      </c>
      <c r="L155" s="123" t="s">
        <v>2986</v>
      </c>
      <c r="M155" s="123" t="s">
        <v>86</v>
      </c>
      <c r="N155" s="123" t="s">
        <v>626</v>
      </c>
      <c r="O155" s="123">
        <v>1299</v>
      </c>
      <c r="P155" s="123" t="s">
        <v>64</v>
      </c>
      <c r="Q155" s="123" t="s">
        <v>2987</v>
      </c>
      <c r="R155" s="123" t="s">
        <v>3004</v>
      </c>
      <c r="S155" s="123" t="s">
        <v>39</v>
      </c>
      <c r="T155" s="123">
        <v>99</v>
      </c>
      <c r="U155" s="123" t="s">
        <v>2989</v>
      </c>
      <c r="V155" s="124">
        <v>46267.755555555559</v>
      </c>
      <c r="W155" s="124">
        <v>46267.857638888891</v>
      </c>
      <c r="X155" s="124">
        <v>46267.756944444445</v>
      </c>
      <c r="Y155" s="124">
        <v>46268.173611111109</v>
      </c>
      <c r="Z155" s="123"/>
      <c r="AA155" s="123" t="s">
        <v>56</v>
      </c>
      <c r="AB155" s="123" t="s">
        <v>2</v>
      </c>
      <c r="AC155" s="123" t="s">
        <v>37</v>
      </c>
      <c r="AD155" s="123" t="s">
        <v>1562</v>
      </c>
      <c r="AE155" s="123" t="s">
        <v>3000</v>
      </c>
      <c r="AF155" s="123" t="s">
        <v>88</v>
      </c>
      <c r="AG155" s="123" t="s">
        <v>95</v>
      </c>
      <c r="AH155" s="123">
        <v>13</v>
      </c>
      <c r="AI155" s="123"/>
      <c r="AJ155" s="124">
        <v>45564</v>
      </c>
      <c r="AK155" s="123"/>
      <c r="AL155" s="123"/>
      <c r="AM155" s="123" t="s">
        <v>2991</v>
      </c>
      <c r="AN155" s="123" t="s">
        <v>2992</v>
      </c>
      <c r="AO155" s="123" t="s">
        <v>2982</v>
      </c>
      <c r="AP155" s="123">
        <v>9</v>
      </c>
      <c r="AQ155" s="123">
        <v>0</v>
      </c>
      <c r="AR155" s="123">
        <v>1</v>
      </c>
      <c r="AS155" s="123">
        <v>1</v>
      </c>
      <c r="AT155" s="123">
        <v>0</v>
      </c>
      <c r="AU155" s="123">
        <v>0</v>
      </c>
    </row>
    <row r="156" spans="1:47">
      <c r="A156" s="124">
        <v>46267</v>
      </c>
      <c r="B156" s="123" t="s">
        <v>75</v>
      </c>
      <c r="C156" s="123" t="s">
        <v>2981</v>
      </c>
      <c r="D156" s="123" t="s">
        <v>288</v>
      </c>
      <c r="E156" s="123">
        <v>203468310</v>
      </c>
      <c r="F156" s="123" t="s">
        <v>2982</v>
      </c>
      <c r="G156" s="123" t="s">
        <v>2983</v>
      </c>
      <c r="H156" s="123" t="s">
        <v>2984</v>
      </c>
      <c r="I156" s="123">
        <v>900234</v>
      </c>
      <c r="J156" s="123" t="s">
        <v>3001</v>
      </c>
      <c r="K156" s="123" t="s">
        <v>3089</v>
      </c>
      <c r="L156" s="123" t="s">
        <v>2986</v>
      </c>
      <c r="M156" s="123" t="s">
        <v>79</v>
      </c>
      <c r="N156" s="123" t="s">
        <v>3013</v>
      </c>
      <c r="O156" s="123">
        <v>1299</v>
      </c>
      <c r="P156" s="123" t="s">
        <v>64</v>
      </c>
      <c r="Q156" s="123" t="s">
        <v>2987</v>
      </c>
      <c r="R156" s="123" t="s">
        <v>2996</v>
      </c>
      <c r="S156" s="123" t="s">
        <v>32</v>
      </c>
      <c r="T156" s="123">
        <v>99</v>
      </c>
      <c r="U156" s="123" t="s">
        <v>2989</v>
      </c>
      <c r="V156" s="123"/>
      <c r="W156" s="123"/>
      <c r="X156" s="124">
        <v>46267.333333333336</v>
      </c>
      <c r="Y156" s="124">
        <v>46267.75</v>
      </c>
      <c r="Z156" s="123" t="s">
        <v>2997</v>
      </c>
      <c r="AA156" s="123" t="s">
        <v>2998</v>
      </c>
      <c r="AB156" s="123" t="s">
        <v>2999</v>
      </c>
      <c r="AC156" s="123" t="s">
        <v>35</v>
      </c>
      <c r="AD156" s="123" t="s">
        <v>1555</v>
      </c>
      <c r="AE156" s="123" t="s">
        <v>3015</v>
      </c>
      <c r="AF156" s="123" t="s">
        <v>84</v>
      </c>
      <c r="AG156" s="123" t="s">
        <v>85</v>
      </c>
      <c r="AH156" s="123">
        <v>6</v>
      </c>
      <c r="AI156" s="123"/>
      <c r="AJ156" s="124">
        <v>45455</v>
      </c>
      <c r="AK156" s="123"/>
      <c r="AL156" s="123"/>
      <c r="AM156" s="123" t="s">
        <v>2991</v>
      </c>
      <c r="AN156" s="123" t="s">
        <v>2992</v>
      </c>
      <c r="AO156" s="123" t="s">
        <v>2982</v>
      </c>
      <c r="AP156" s="123">
        <v>9</v>
      </c>
      <c r="AQ156" s="123">
        <v>0</v>
      </c>
      <c r="AR156" s="123">
        <v>0</v>
      </c>
      <c r="AS156" s="123">
        <v>0</v>
      </c>
      <c r="AT156" s="123">
        <v>0</v>
      </c>
      <c r="AU156" s="123">
        <v>0</v>
      </c>
    </row>
    <row r="157" spans="1:47">
      <c r="A157" s="124">
        <v>46267</v>
      </c>
      <c r="B157" s="123" t="s">
        <v>75</v>
      </c>
      <c r="C157" s="123" t="s">
        <v>2981</v>
      </c>
      <c r="D157" s="123" t="s">
        <v>1839</v>
      </c>
      <c r="E157" s="123">
        <v>206902847</v>
      </c>
      <c r="F157" s="123" t="s">
        <v>2982</v>
      </c>
      <c r="G157" s="123" t="s">
        <v>2983</v>
      </c>
      <c r="H157" s="123" t="s">
        <v>2984</v>
      </c>
      <c r="I157" s="123">
        <v>900234</v>
      </c>
      <c r="J157" s="123" t="s">
        <v>2985</v>
      </c>
      <c r="K157" s="123" t="s">
        <v>1840</v>
      </c>
      <c r="L157" s="123" t="s">
        <v>2986</v>
      </c>
      <c r="M157" s="123" t="s">
        <v>89</v>
      </c>
      <c r="N157" s="123" t="s">
        <v>2773</v>
      </c>
      <c r="O157" s="123">
        <v>1299</v>
      </c>
      <c r="P157" s="123" t="s">
        <v>64</v>
      </c>
      <c r="Q157" s="123" t="s">
        <v>2987</v>
      </c>
      <c r="R157" s="123" t="s">
        <v>3038</v>
      </c>
      <c r="S157" s="123" t="s">
        <v>32</v>
      </c>
      <c r="T157" s="123">
        <v>99</v>
      </c>
      <c r="U157" s="123" t="s">
        <v>2989</v>
      </c>
      <c r="V157" s="124">
        <v>46267.331944444442</v>
      </c>
      <c r="W157" s="124">
        <v>46267.749305555553</v>
      </c>
      <c r="X157" s="124">
        <v>46267.333333333336</v>
      </c>
      <c r="Y157" s="124">
        <v>46267.75</v>
      </c>
      <c r="Z157" s="123"/>
      <c r="AA157" s="123" t="s">
        <v>56</v>
      </c>
      <c r="AB157" s="123" t="s">
        <v>2</v>
      </c>
      <c r="AC157" s="123" t="s">
        <v>37</v>
      </c>
      <c r="AD157" s="123" t="s">
        <v>1562</v>
      </c>
      <c r="AE157" s="123" t="s">
        <v>3000</v>
      </c>
      <c r="AF157" s="123" t="s">
        <v>92</v>
      </c>
      <c r="AG157" s="123" t="s">
        <v>84</v>
      </c>
      <c r="AH157" s="123">
        <v>13</v>
      </c>
      <c r="AI157" s="123"/>
      <c r="AJ157" s="124">
        <v>46029</v>
      </c>
      <c r="AK157" s="123"/>
      <c r="AL157" s="123"/>
      <c r="AM157" s="123" t="s">
        <v>2991</v>
      </c>
      <c r="AN157" s="123" t="s">
        <v>2992</v>
      </c>
      <c r="AO157" s="123" t="s">
        <v>2982</v>
      </c>
      <c r="AP157" s="123">
        <v>9</v>
      </c>
      <c r="AQ157" s="123">
        <v>0</v>
      </c>
      <c r="AR157" s="123">
        <v>1</v>
      </c>
      <c r="AS157" s="123">
        <v>1</v>
      </c>
      <c r="AT157" s="123">
        <v>0</v>
      </c>
      <c r="AU157" s="123">
        <v>0</v>
      </c>
    </row>
    <row r="158" spans="1:47">
      <c r="A158" s="124">
        <v>46267</v>
      </c>
      <c r="B158" s="123" t="s">
        <v>75</v>
      </c>
      <c r="C158" s="123" t="s">
        <v>2981</v>
      </c>
      <c r="D158" s="123" t="s">
        <v>1801</v>
      </c>
      <c r="E158" s="123">
        <v>206889907</v>
      </c>
      <c r="F158" s="123" t="s">
        <v>2982</v>
      </c>
      <c r="G158" s="123" t="s">
        <v>2983</v>
      </c>
      <c r="H158" s="123" t="s">
        <v>2984</v>
      </c>
      <c r="I158" s="123">
        <v>900234</v>
      </c>
      <c r="J158" s="123" t="s">
        <v>3002</v>
      </c>
      <c r="K158" s="123" t="s">
        <v>3090</v>
      </c>
      <c r="L158" s="123" t="s">
        <v>2986</v>
      </c>
      <c r="M158" s="123" t="s">
        <v>89</v>
      </c>
      <c r="N158" s="123" t="s">
        <v>622</v>
      </c>
      <c r="O158" s="123">
        <v>1299</v>
      </c>
      <c r="P158" s="123" t="s">
        <v>64</v>
      </c>
      <c r="Q158" s="123" t="s">
        <v>2987</v>
      </c>
      <c r="R158" s="123" t="s">
        <v>3010</v>
      </c>
      <c r="S158" s="123" t="s">
        <v>39</v>
      </c>
      <c r="T158" s="123">
        <v>99</v>
      </c>
      <c r="U158" s="123" t="s">
        <v>2989</v>
      </c>
      <c r="V158" s="124">
        <v>46267.756249999999</v>
      </c>
      <c r="W158" s="124">
        <v>46267.855555555558</v>
      </c>
      <c r="X158" s="124">
        <v>46267.756944444445</v>
      </c>
      <c r="Y158" s="124">
        <v>46268.173611111109</v>
      </c>
      <c r="Z158" s="123"/>
      <c r="AA158" s="123" t="s">
        <v>56</v>
      </c>
      <c r="AB158" s="123" t="s">
        <v>2</v>
      </c>
      <c r="AC158" s="123" t="s">
        <v>37</v>
      </c>
      <c r="AD158" s="123" t="s">
        <v>1562</v>
      </c>
      <c r="AE158" s="123" t="s">
        <v>3000</v>
      </c>
      <c r="AF158" s="123" t="s">
        <v>77</v>
      </c>
      <c r="AG158" s="123" t="s">
        <v>78</v>
      </c>
      <c r="AH158" s="123">
        <v>13</v>
      </c>
      <c r="AI158" s="123"/>
      <c r="AJ158" s="124">
        <v>46026</v>
      </c>
      <c r="AK158" s="123"/>
      <c r="AL158" s="123"/>
      <c r="AM158" s="123" t="s">
        <v>2991</v>
      </c>
      <c r="AN158" s="123" t="s">
        <v>2992</v>
      </c>
      <c r="AO158" s="123" t="s">
        <v>2982</v>
      </c>
      <c r="AP158" s="123">
        <v>9</v>
      </c>
      <c r="AQ158" s="123">
        <v>0</v>
      </c>
      <c r="AR158" s="123">
        <v>1</v>
      </c>
      <c r="AS158" s="123">
        <v>1</v>
      </c>
      <c r="AT158" s="123">
        <v>0</v>
      </c>
      <c r="AU158" s="123">
        <v>0</v>
      </c>
    </row>
    <row r="159" spans="1:47">
      <c r="A159" s="124">
        <v>46267</v>
      </c>
      <c r="B159" s="123" t="s">
        <v>75</v>
      </c>
      <c r="C159" s="123" t="s">
        <v>2981</v>
      </c>
      <c r="D159" s="123" t="s">
        <v>927</v>
      </c>
      <c r="E159" s="123">
        <v>205853580</v>
      </c>
      <c r="F159" s="123" t="s">
        <v>2982</v>
      </c>
      <c r="G159" s="123" t="s">
        <v>2983</v>
      </c>
      <c r="H159" s="123" t="s">
        <v>2984</v>
      </c>
      <c r="I159" s="123">
        <v>900234</v>
      </c>
      <c r="J159" s="123" t="s">
        <v>3002</v>
      </c>
      <c r="K159" s="123" t="s">
        <v>928</v>
      </c>
      <c r="L159" s="123" t="s">
        <v>2986</v>
      </c>
      <c r="M159" s="123" t="s">
        <v>79</v>
      </c>
      <c r="N159" s="123" t="s">
        <v>1055</v>
      </c>
      <c r="O159" s="123">
        <v>1299</v>
      </c>
      <c r="P159" s="123" t="s">
        <v>64</v>
      </c>
      <c r="Q159" s="123" t="s">
        <v>2987</v>
      </c>
      <c r="R159" s="123" t="s">
        <v>3003</v>
      </c>
      <c r="S159" s="123" t="s">
        <v>39</v>
      </c>
      <c r="T159" s="123">
        <v>99</v>
      </c>
      <c r="U159" s="123" t="s">
        <v>2989</v>
      </c>
      <c r="V159" s="124">
        <v>46267.755555555559</v>
      </c>
      <c r="W159" s="124">
        <v>46267.856249999997</v>
      </c>
      <c r="X159" s="124">
        <v>46267.756944444445</v>
      </c>
      <c r="Y159" s="124">
        <v>46268.173611111109</v>
      </c>
      <c r="Z159" s="123"/>
      <c r="AA159" s="123" t="s">
        <v>56</v>
      </c>
      <c r="AB159" s="123" t="s">
        <v>2</v>
      </c>
      <c r="AC159" s="123" t="s">
        <v>37</v>
      </c>
      <c r="AD159" s="123" t="s">
        <v>1562</v>
      </c>
      <c r="AE159" s="123" t="s">
        <v>3000</v>
      </c>
      <c r="AF159" s="123" t="s">
        <v>78</v>
      </c>
      <c r="AG159" s="123" t="s">
        <v>92</v>
      </c>
      <c r="AH159" s="123">
        <v>13</v>
      </c>
      <c r="AI159" s="123"/>
      <c r="AJ159" s="124">
        <v>45893</v>
      </c>
      <c r="AK159" s="123"/>
      <c r="AL159" s="123"/>
      <c r="AM159" s="123" t="s">
        <v>2991</v>
      </c>
      <c r="AN159" s="123" t="s">
        <v>2992</v>
      </c>
      <c r="AO159" s="123" t="s">
        <v>2982</v>
      </c>
      <c r="AP159" s="123">
        <v>9</v>
      </c>
      <c r="AQ159" s="123">
        <v>0</v>
      </c>
      <c r="AR159" s="123">
        <v>1</v>
      </c>
      <c r="AS159" s="123">
        <v>1</v>
      </c>
      <c r="AT159" s="123">
        <v>0</v>
      </c>
      <c r="AU159" s="123">
        <v>0</v>
      </c>
    </row>
    <row r="160" spans="1:47">
      <c r="A160" s="124">
        <v>46267</v>
      </c>
      <c r="B160" s="123" t="s">
        <v>75</v>
      </c>
      <c r="C160" s="123" t="s">
        <v>2981</v>
      </c>
      <c r="D160" s="123" t="s">
        <v>183</v>
      </c>
      <c r="E160" s="123">
        <v>203468507</v>
      </c>
      <c r="F160" s="123" t="s">
        <v>2982</v>
      </c>
      <c r="G160" s="123" t="s">
        <v>2983</v>
      </c>
      <c r="H160" s="123" t="s">
        <v>2984</v>
      </c>
      <c r="I160" s="123">
        <v>900234</v>
      </c>
      <c r="J160" s="123" t="s">
        <v>3001</v>
      </c>
      <c r="K160" s="123" t="s">
        <v>3091</v>
      </c>
      <c r="L160" s="123" t="s">
        <v>2986</v>
      </c>
      <c r="M160" s="123" t="s">
        <v>79</v>
      </c>
      <c r="N160" s="123" t="s">
        <v>158</v>
      </c>
      <c r="O160" s="123">
        <v>1299</v>
      </c>
      <c r="P160" s="123" t="s">
        <v>64</v>
      </c>
      <c r="Q160" s="123" t="s">
        <v>2987</v>
      </c>
      <c r="R160" s="123" t="s">
        <v>3005</v>
      </c>
      <c r="S160" s="123" t="s">
        <v>39</v>
      </c>
      <c r="T160" s="123">
        <v>99</v>
      </c>
      <c r="U160" s="123" t="s">
        <v>2989</v>
      </c>
      <c r="V160" s="123"/>
      <c r="W160" s="123"/>
      <c r="X160" s="124">
        <v>46267.75</v>
      </c>
      <c r="Y160" s="124">
        <v>46268.166666666664</v>
      </c>
      <c r="Z160" s="123" t="s">
        <v>2997</v>
      </c>
      <c r="AA160" s="123" t="s">
        <v>2998</v>
      </c>
      <c r="AB160" s="123" t="s">
        <v>2999</v>
      </c>
      <c r="AC160" s="123" t="s">
        <v>1428</v>
      </c>
      <c r="AD160" s="123" t="s">
        <v>1567</v>
      </c>
      <c r="AE160" s="123" t="s">
        <v>1428</v>
      </c>
      <c r="AF160" s="123" t="s">
        <v>85</v>
      </c>
      <c r="AG160" s="123" t="s">
        <v>88</v>
      </c>
      <c r="AH160" s="123">
        <v>28</v>
      </c>
      <c r="AI160" s="123"/>
      <c r="AJ160" s="124">
        <v>45455</v>
      </c>
      <c r="AK160" s="123"/>
      <c r="AL160" s="123"/>
      <c r="AM160" s="123" t="s">
        <v>2991</v>
      </c>
      <c r="AN160" s="123" t="s">
        <v>2992</v>
      </c>
      <c r="AO160" s="123" t="s">
        <v>2982</v>
      </c>
      <c r="AP160" s="123">
        <v>9</v>
      </c>
      <c r="AQ160" s="123">
        <v>0</v>
      </c>
      <c r="AR160" s="123">
        <v>0</v>
      </c>
      <c r="AS160" s="123">
        <v>0</v>
      </c>
      <c r="AT160" s="123">
        <v>0</v>
      </c>
      <c r="AU160" s="123">
        <v>0</v>
      </c>
    </row>
    <row r="161" spans="1:47">
      <c r="A161" s="124">
        <v>46267</v>
      </c>
      <c r="B161" s="123" t="s">
        <v>75</v>
      </c>
      <c r="C161" s="123" t="s">
        <v>2981</v>
      </c>
      <c r="D161" s="123" t="s">
        <v>1236</v>
      </c>
      <c r="E161" s="123">
        <v>201264954</v>
      </c>
      <c r="F161" s="123" t="s">
        <v>2982</v>
      </c>
      <c r="G161" s="123" t="s">
        <v>2983</v>
      </c>
      <c r="H161" s="123" t="s">
        <v>2984</v>
      </c>
      <c r="I161" s="123">
        <v>900234</v>
      </c>
      <c r="J161" s="123" t="s">
        <v>87</v>
      </c>
      <c r="K161" s="123" t="s">
        <v>1237</v>
      </c>
      <c r="L161" s="123" t="s">
        <v>2986</v>
      </c>
      <c r="M161" s="123" t="s">
        <v>86</v>
      </c>
      <c r="N161" s="123" t="s">
        <v>2773</v>
      </c>
      <c r="O161" s="123">
        <v>1299</v>
      </c>
      <c r="P161" s="123" t="s">
        <v>64</v>
      </c>
      <c r="Q161" s="123" t="s">
        <v>2987</v>
      </c>
      <c r="R161" s="123" t="s">
        <v>3016</v>
      </c>
      <c r="S161" s="123" t="s">
        <v>32</v>
      </c>
      <c r="T161" s="123">
        <v>99</v>
      </c>
      <c r="U161" s="123" t="s">
        <v>2989</v>
      </c>
      <c r="V161" s="124">
        <v>46267.333333333336</v>
      </c>
      <c r="W161" s="124">
        <v>46267.751388888886</v>
      </c>
      <c r="X161" s="124">
        <v>46267.333333333336</v>
      </c>
      <c r="Y161" s="124">
        <v>46267.75</v>
      </c>
      <c r="Z161" s="123"/>
      <c r="AA161" s="123" t="s">
        <v>56</v>
      </c>
      <c r="AB161" s="123" t="s">
        <v>2</v>
      </c>
      <c r="AC161" s="123" t="s">
        <v>37</v>
      </c>
      <c r="AD161" s="123" t="s">
        <v>1562</v>
      </c>
      <c r="AE161" s="123" t="s">
        <v>3000</v>
      </c>
      <c r="AF161" s="123" t="s">
        <v>77</v>
      </c>
      <c r="AG161" s="123" t="s">
        <v>78</v>
      </c>
      <c r="AH161" s="123">
        <v>13</v>
      </c>
      <c r="AI161" s="123"/>
      <c r="AJ161" s="124">
        <v>45330</v>
      </c>
      <c r="AK161" s="123"/>
      <c r="AL161" s="123"/>
      <c r="AM161" s="123" t="s">
        <v>2991</v>
      </c>
      <c r="AN161" s="123" t="s">
        <v>2992</v>
      </c>
      <c r="AO161" s="123" t="s">
        <v>2982</v>
      </c>
      <c r="AP161" s="123">
        <v>9</v>
      </c>
      <c r="AQ161" s="123">
        <v>0</v>
      </c>
      <c r="AR161" s="123">
        <v>1</v>
      </c>
      <c r="AS161" s="123">
        <v>1</v>
      </c>
      <c r="AT161" s="123">
        <v>0</v>
      </c>
      <c r="AU161" s="123">
        <v>0</v>
      </c>
    </row>
    <row r="162" spans="1:47">
      <c r="A162" s="124">
        <v>46267</v>
      </c>
      <c r="B162" s="123" t="s">
        <v>75</v>
      </c>
      <c r="C162" s="123" t="s">
        <v>2981</v>
      </c>
      <c r="D162" s="123" t="s">
        <v>2443</v>
      </c>
      <c r="E162" s="123">
        <v>206873865</v>
      </c>
      <c r="F162" s="123" t="s">
        <v>2982</v>
      </c>
      <c r="G162" s="123" t="s">
        <v>2983</v>
      </c>
      <c r="H162" s="123" t="s">
        <v>2984</v>
      </c>
      <c r="I162" s="123">
        <v>900234</v>
      </c>
      <c r="J162" s="123" t="s">
        <v>2985</v>
      </c>
      <c r="K162" s="123" t="s">
        <v>2444</v>
      </c>
      <c r="L162" s="123" t="s">
        <v>2986</v>
      </c>
      <c r="M162" s="123" t="s">
        <v>89</v>
      </c>
      <c r="N162" s="123" t="s">
        <v>223</v>
      </c>
      <c r="O162" s="123">
        <v>1299</v>
      </c>
      <c r="P162" s="123" t="s">
        <v>64</v>
      </c>
      <c r="Q162" s="123" t="s">
        <v>2987</v>
      </c>
      <c r="R162" s="123" t="s">
        <v>3021</v>
      </c>
      <c r="S162" s="123" t="s">
        <v>32</v>
      </c>
      <c r="T162" s="123">
        <v>99</v>
      </c>
      <c r="U162" s="123" t="s">
        <v>2989</v>
      </c>
      <c r="V162" s="124">
        <v>46267.333333333336</v>
      </c>
      <c r="W162" s="124">
        <v>46267.75</v>
      </c>
      <c r="X162" s="124">
        <v>46267.333333333336</v>
      </c>
      <c r="Y162" s="124">
        <v>46267.75</v>
      </c>
      <c r="Z162" s="123" t="s">
        <v>2997</v>
      </c>
      <c r="AA162" s="123" t="s">
        <v>2998</v>
      </c>
      <c r="AB162" s="123" t="s">
        <v>2</v>
      </c>
      <c r="AC162" s="123" t="s">
        <v>35</v>
      </c>
      <c r="AD162" s="123" t="s">
        <v>1558</v>
      </c>
      <c r="AE162" s="123" t="s">
        <v>2995</v>
      </c>
      <c r="AF162" s="123" t="s">
        <v>85</v>
      </c>
      <c r="AG162" s="123" t="s">
        <v>88</v>
      </c>
      <c r="AH162" s="123">
        <v>3</v>
      </c>
      <c r="AI162" s="123"/>
      <c r="AJ162" s="124">
        <v>46019</v>
      </c>
      <c r="AK162" s="123"/>
      <c r="AL162" s="123"/>
      <c r="AM162" s="123" t="s">
        <v>2991</v>
      </c>
      <c r="AN162" s="123" t="s">
        <v>2992</v>
      </c>
      <c r="AO162" s="123" t="s">
        <v>2982</v>
      </c>
      <c r="AP162" s="123">
        <v>9</v>
      </c>
      <c r="AQ162" s="123">
        <v>1</v>
      </c>
      <c r="AR162" s="123">
        <v>1</v>
      </c>
      <c r="AS162" s="123">
        <v>0</v>
      </c>
      <c r="AT162" s="123">
        <v>0</v>
      </c>
      <c r="AU162" s="123">
        <v>0</v>
      </c>
    </row>
    <row r="163" spans="1:47">
      <c r="A163" s="124">
        <v>46267</v>
      </c>
      <c r="B163" s="123" t="s">
        <v>75</v>
      </c>
      <c r="C163" s="123" t="s">
        <v>2981</v>
      </c>
      <c r="D163" s="123" t="s">
        <v>2175</v>
      </c>
      <c r="E163" s="123">
        <v>203469051</v>
      </c>
      <c r="F163" s="123" t="s">
        <v>2982</v>
      </c>
      <c r="G163" s="123" t="s">
        <v>2983</v>
      </c>
      <c r="H163" s="123" t="s">
        <v>2984</v>
      </c>
      <c r="I163" s="123">
        <v>900234</v>
      </c>
      <c r="J163" s="123" t="s">
        <v>3001</v>
      </c>
      <c r="K163" s="123" t="s">
        <v>3092</v>
      </c>
      <c r="L163" s="123" t="s">
        <v>2986</v>
      </c>
      <c r="M163" s="123" t="s">
        <v>79</v>
      </c>
      <c r="N163" s="123" t="s">
        <v>82</v>
      </c>
      <c r="O163" s="123">
        <v>1299</v>
      </c>
      <c r="P163" s="123" t="s">
        <v>64</v>
      </c>
      <c r="Q163" s="123" t="s">
        <v>2987</v>
      </c>
      <c r="R163" s="123" t="s">
        <v>2996</v>
      </c>
      <c r="S163" s="123" t="s">
        <v>32</v>
      </c>
      <c r="T163" s="123">
        <v>99</v>
      </c>
      <c r="U163" s="123" t="s">
        <v>2989</v>
      </c>
      <c r="V163" s="123"/>
      <c r="W163" s="123"/>
      <c r="X163" s="124">
        <v>46267.333333333336</v>
      </c>
      <c r="Y163" s="124">
        <v>46267.75</v>
      </c>
      <c r="Z163" s="123" t="s">
        <v>2997</v>
      </c>
      <c r="AA163" s="123" t="s">
        <v>2998</v>
      </c>
      <c r="AB163" s="123" t="s">
        <v>2999</v>
      </c>
      <c r="AC163" s="123" t="s">
        <v>2990</v>
      </c>
      <c r="AD163" s="123" t="s">
        <v>1553</v>
      </c>
      <c r="AE163" s="123" t="s">
        <v>2990</v>
      </c>
      <c r="AF163" s="123" t="s">
        <v>84</v>
      </c>
      <c r="AG163" s="123" t="s">
        <v>85</v>
      </c>
      <c r="AH163" s="123">
        <v>22</v>
      </c>
      <c r="AI163" s="123"/>
      <c r="AJ163" s="124">
        <v>45455</v>
      </c>
      <c r="AK163" s="123"/>
      <c r="AL163" s="123"/>
      <c r="AM163" s="123" t="s">
        <v>2991</v>
      </c>
      <c r="AN163" s="123" t="s">
        <v>2992</v>
      </c>
      <c r="AO163" s="123" t="s">
        <v>2982</v>
      </c>
      <c r="AP163" s="123">
        <v>9</v>
      </c>
      <c r="AQ163" s="123">
        <v>0</v>
      </c>
      <c r="AR163" s="123">
        <v>0</v>
      </c>
      <c r="AS163" s="123">
        <v>0</v>
      </c>
      <c r="AT163" s="123">
        <v>0</v>
      </c>
      <c r="AU163" s="123">
        <v>0</v>
      </c>
    </row>
    <row r="164" spans="1:47">
      <c r="A164" s="124">
        <v>46267</v>
      </c>
      <c r="B164" s="123" t="s">
        <v>75</v>
      </c>
      <c r="C164" s="123" t="s">
        <v>2981</v>
      </c>
      <c r="D164" s="123" t="s">
        <v>2355</v>
      </c>
      <c r="E164" s="123">
        <v>204951315</v>
      </c>
      <c r="F164" s="123" t="s">
        <v>2982</v>
      </c>
      <c r="G164" s="123" t="s">
        <v>2983</v>
      </c>
      <c r="H164" s="123" t="s">
        <v>2984</v>
      </c>
      <c r="I164" s="123">
        <v>900234</v>
      </c>
      <c r="J164" s="123" t="s">
        <v>2985</v>
      </c>
      <c r="K164" s="123" t="s">
        <v>2356</v>
      </c>
      <c r="L164" s="123" t="s">
        <v>2986</v>
      </c>
      <c r="M164" s="123" t="s">
        <v>86</v>
      </c>
      <c r="N164" s="123" t="s">
        <v>2773</v>
      </c>
      <c r="O164" s="123">
        <v>1299</v>
      </c>
      <c r="P164" s="123" t="s">
        <v>64</v>
      </c>
      <c r="Q164" s="123" t="s">
        <v>2987</v>
      </c>
      <c r="R164" s="123" t="s">
        <v>3038</v>
      </c>
      <c r="S164" s="123" t="s">
        <v>32</v>
      </c>
      <c r="T164" s="123">
        <v>99</v>
      </c>
      <c r="U164" s="123" t="s">
        <v>2989</v>
      </c>
      <c r="V164" s="124">
        <v>46267.331944444442</v>
      </c>
      <c r="W164" s="124">
        <v>46267.746527777781</v>
      </c>
      <c r="X164" s="124">
        <v>46267.333333333336</v>
      </c>
      <c r="Y164" s="124">
        <v>46267.75</v>
      </c>
      <c r="Z164" s="123"/>
      <c r="AA164" s="123" t="s">
        <v>56</v>
      </c>
      <c r="AB164" s="123" t="s">
        <v>2</v>
      </c>
      <c r="AC164" s="123" t="s">
        <v>37</v>
      </c>
      <c r="AD164" s="123" t="s">
        <v>1562</v>
      </c>
      <c r="AE164" s="123" t="s">
        <v>3000</v>
      </c>
      <c r="AF164" s="123" t="s">
        <v>92</v>
      </c>
      <c r="AG164" s="123" t="s">
        <v>84</v>
      </c>
      <c r="AH164" s="123">
        <v>13</v>
      </c>
      <c r="AI164" s="123"/>
      <c r="AJ164" s="124">
        <v>45718</v>
      </c>
      <c r="AK164" s="123"/>
      <c r="AL164" s="123"/>
      <c r="AM164" s="123" t="s">
        <v>2991</v>
      </c>
      <c r="AN164" s="123" t="s">
        <v>2992</v>
      </c>
      <c r="AO164" s="123" t="s">
        <v>2982</v>
      </c>
      <c r="AP164" s="123">
        <v>9</v>
      </c>
      <c r="AQ164" s="123">
        <v>0</v>
      </c>
      <c r="AR164" s="123">
        <v>1</v>
      </c>
      <c r="AS164" s="123">
        <v>1</v>
      </c>
      <c r="AT164" s="123">
        <v>0</v>
      </c>
      <c r="AU164" s="123">
        <v>0</v>
      </c>
    </row>
    <row r="165" spans="1:47">
      <c r="A165" s="124">
        <v>46267</v>
      </c>
      <c r="B165" s="123" t="s">
        <v>75</v>
      </c>
      <c r="C165" s="123" t="s">
        <v>2981</v>
      </c>
      <c r="D165" s="123" t="s">
        <v>2220</v>
      </c>
      <c r="E165" s="123">
        <v>204299909</v>
      </c>
      <c r="F165" s="123" t="s">
        <v>2982</v>
      </c>
      <c r="G165" s="123" t="s">
        <v>2983</v>
      </c>
      <c r="H165" s="123" t="s">
        <v>2984</v>
      </c>
      <c r="I165" s="123">
        <v>900234</v>
      </c>
      <c r="J165" s="123" t="s">
        <v>87</v>
      </c>
      <c r="K165" s="123" t="s">
        <v>3093</v>
      </c>
      <c r="L165" s="123" t="s">
        <v>2986</v>
      </c>
      <c r="M165" s="123" t="s">
        <v>86</v>
      </c>
      <c r="N165" s="123" t="s">
        <v>2645</v>
      </c>
      <c r="O165" s="123">
        <v>1299</v>
      </c>
      <c r="P165" s="123" t="s">
        <v>64</v>
      </c>
      <c r="Q165" s="123" t="s">
        <v>2987</v>
      </c>
      <c r="R165" s="123" t="s">
        <v>3016</v>
      </c>
      <c r="S165" s="123" t="s">
        <v>32</v>
      </c>
      <c r="T165" s="123">
        <v>99</v>
      </c>
      <c r="U165" s="123" t="s">
        <v>2989</v>
      </c>
      <c r="V165" s="124">
        <v>46267.330555555556</v>
      </c>
      <c r="W165" s="124">
        <v>46267.749305555553</v>
      </c>
      <c r="X165" s="124">
        <v>46267.333333333336</v>
      </c>
      <c r="Y165" s="124">
        <v>46267.75</v>
      </c>
      <c r="Z165" s="123"/>
      <c r="AA165" s="123" t="s">
        <v>56</v>
      </c>
      <c r="AB165" s="123" t="s">
        <v>2</v>
      </c>
      <c r="AC165" s="123" t="s">
        <v>2990</v>
      </c>
      <c r="AD165" s="123" t="s">
        <v>1553</v>
      </c>
      <c r="AE165" s="123" t="s">
        <v>2990</v>
      </c>
      <c r="AF165" s="123" t="s">
        <v>77</v>
      </c>
      <c r="AG165" s="123" t="s">
        <v>78</v>
      </c>
      <c r="AH165" s="123">
        <v>22</v>
      </c>
      <c r="AI165" s="123"/>
      <c r="AJ165" s="124">
        <v>45588</v>
      </c>
      <c r="AK165" s="123"/>
      <c r="AL165" s="123"/>
      <c r="AM165" s="123" t="s">
        <v>2991</v>
      </c>
      <c r="AN165" s="123" t="s">
        <v>2992</v>
      </c>
      <c r="AO165" s="123" t="s">
        <v>2982</v>
      </c>
      <c r="AP165" s="123">
        <v>9</v>
      </c>
      <c r="AQ165" s="123">
        <v>0</v>
      </c>
      <c r="AR165" s="123">
        <v>1</v>
      </c>
      <c r="AS165" s="123">
        <v>1</v>
      </c>
      <c r="AT165" s="123">
        <v>0</v>
      </c>
      <c r="AU165" s="123">
        <v>0</v>
      </c>
    </row>
    <row r="166" spans="1:47">
      <c r="A166" s="124">
        <v>46267</v>
      </c>
      <c r="B166" s="123" t="s">
        <v>75</v>
      </c>
      <c r="C166" s="123" t="s">
        <v>2981</v>
      </c>
      <c r="D166" s="123" t="s">
        <v>723</v>
      </c>
      <c r="E166" s="123">
        <v>203513810</v>
      </c>
      <c r="F166" s="123" t="s">
        <v>2982</v>
      </c>
      <c r="G166" s="123" t="s">
        <v>2983</v>
      </c>
      <c r="H166" s="123" t="s">
        <v>2984</v>
      </c>
      <c r="I166" s="123">
        <v>900234</v>
      </c>
      <c r="J166" s="123" t="s">
        <v>3001</v>
      </c>
      <c r="K166" s="123" t="s">
        <v>3094</v>
      </c>
      <c r="L166" s="123" t="s">
        <v>2986</v>
      </c>
      <c r="M166" s="123" t="s">
        <v>79</v>
      </c>
      <c r="N166" s="123" t="s">
        <v>2773</v>
      </c>
      <c r="O166" s="123">
        <v>1299</v>
      </c>
      <c r="P166" s="123" t="s">
        <v>64</v>
      </c>
      <c r="Q166" s="123" t="s">
        <v>2987</v>
      </c>
      <c r="R166" s="123" t="s">
        <v>3021</v>
      </c>
      <c r="S166" s="123" t="s">
        <v>32</v>
      </c>
      <c r="T166" s="123">
        <v>99</v>
      </c>
      <c r="U166" s="123" t="s">
        <v>2989</v>
      </c>
      <c r="V166" s="124">
        <v>46267.32708333333</v>
      </c>
      <c r="W166" s="124">
        <v>46267.666666666664</v>
      </c>
      <c r="X166" s="124">
        <v>46267.333333333336</v>
      </c>
      <c r="Y166" s="124">
        <v>46267.75</v>
      </c>
      <c r="Z166" s="123" t="s">
        <v>2997</v>
      </c>
      <c r="AA166" s="123" t="s">
        <v>2998</v>
      </c>
      <c r="AB166" s="123" t="s">
        <v>2</v>
      </c>
      <c r="AC166" s="123" t="s">
        <v>37</v>
      </c>
      <c r="AD166" s="123" t="s">
        <v>1562</v>
      </c>
      <c r="AE166" s="123" t="s">
        <v>3000</v>
      </c>
      <c r="AF166" s="123" t="s">
        <v>85</v>
      </c>
      <c r="AG166" s="123" t="s">
        <v>88</v>
      </c>
      <c r="AH166" s="123">
        <v>13</v>
      </c>
      <c r="AI166" s="123"/>
      <c r="AJ166" s="124">
        <v>45462</v>
      </c>
      <c r="AK166" s="123"/>
      <c r="AL166" s="123"/>
      <c r="AM166" s="123" t="s">
        <v>2991</v>
      </c>
      <c r="AN166" s="123" t="s">
        <v>2992</v>
      </c>
      <c r="AO166" s="123" t="s">
        <v>2982</v>
      </c>
      <c r="AP166" s="123">
        <v>9</v>
      </c>
      <c r="AQ166" s="123">
        <v>1</v>
      </c>
      <c r="AR166" s="123">
        <v>1</v>
      </c>
      <c r="AS166" s="123">
        <v>0</v>
      </c>
      <c r="AT166" s="123">
        <v>0</v>
      </c>
      <c r="AU166" s="123">
        <v>0</v>
      </c>
    </row>
    <row r="167" spans="1:47">
      <c r="A167" s="124">
        <v>46267</v>
      </c>
      <c r="B167" s="123" t="s">
        <v>75</v>
      </c>
      <c r="C167" s="123" t="s">
        <v>2981</v>
      </c>
      <c r="D167" s="123" t="s">
        <v>2445</v>
      </c>
      <c r="E167" s="123">
        <v>203800480</v>
      </c>
      <c r="F167" s="123" t="s">
        <v>2982</v>
      </c>
      <c r="G167" s="123" t="s">
        <v>2983</v>
      </c>
      <c r="H167" s="123" t="s">
        <v>2984</v>
      </c>
      <c r="I167" s="123">
        <v>900234</v>
      </c>
      <c r="J167" s="123" t="s">
        <v>2985</v>
      </c>
      <c r="K167" s="123" t="s">
        <v>3095</v>
      </c>
      <c r="L167" s="123" t="s">
        <v>2986</v>
      </c>
      <c r="M167" s="123" t="s">
        <v>86</v>
      </c>
      <c r="N167" s="123" t="s">
        <v>223</v>
      </c>
      <c r="O167" s="123">
        <v>1299</v>
      </c>
      <c r="P167" s="123" t="s">
        <v>64</v>
      </c>
      <c r="Q167" s="123" t="s">
        <v>2987</v>
      </c>
      <c r="R167" s="123" t="s">
        <v>3021</v>
      </c>
      <c r="S167" s="123" t="s">
        <v>32</v>
      </c>
      <c r="T167" s="123">
        <v>99</v>
      </c>
      <c r="U167" s="123" t="s">
        <v>2989</v>
      </c>
      <c r="V167" s="124">
        <v>46267.331944444442</v>
      </c>
      <c r="W167" s="124">
        <v>46267.749305555553</v>
      </c>
      <c r="X167" s="124">
        <v>46267.333333333336</v>
      </c>
      <c r="Y167" s="124">
        <v>46267.75</v>
      </c>
      <c r="Z167" s="123" t="s">
        <v>2997</v>
      </c>
      <c r="AA167" s="123" t="s">
        <v>2998</v>
      </c>
      <c r="AB167" s="123" t="s">
        <v>2</v>
      </c>
      <c r="AC167" s="123" t="s">
        <v>35</v>
      </c>
      <c r="AD167" s="123" t="s">
        <v>1558</v>
      </c>
      <c r="AE167" s="123" t="s">
        <v>2995</v>
      </c>
      <c r="AF167" s="123" t="s">
        <v>85</v>
      </c>
      <c r="AG167" s="123" t="s">
        <v>88</v>
      </c>
      <c r="AH167" s="123">
        <v>3</v>
      </c>
      <c r="AI167" s="123"/>
      <c r="AJ167" s="124">
        <v>45515</v>
      </c>
      <c r="AK167" s="123"/>
      <c r="AL167" s="123"/>
      <c r="AM167" s="123" t="s">
        <v>2991</v>
      </c>
      <c r="AN167" s="123" t="s">
        <v>2992</v>
      </c>
      <c r="AO167" s="123" t="s">
        <v>2982</v>
      </c>
      <c r="AP167" s="123">
        <v>9</v>
      </c>
      <c r="AQ167" s="123">
        <v>1</v>
      </c>
      <c r="AR167" s="123">
        <v>1</v>
      </c>
      <c r="AS167" s="123">
        <v>0</v>
      </c>
      <c r="AT167" s="123">
        <v>0</v>
      </c>
      <c r="AU167" s="123">
        <v>0</v>
      </c>
    </row>
    <row r="168" spans="1:47">
      <c r="A168" s="124">
        <v>46267</v>
      </c>
      <c r="B168" s="123" t="s">
        <v>75</v>
      </c>
      <c r="C168" s="123" t="s">
        <v>2981</v>
      </c>
      <c r="D168" s="123" t="s">
        <v>2046</v>
      </c>
      <c r="E168" s="123">
        <v>206958910</v>
      </c>
      <c r="F168" s="123" t="s">
        <v>2982</v>
      </c>
      <c r="G168" s="123" t="s">
        <v>2983</v>
      </c>
      <c r="H168" s="123" t="s">
        <v>2984</v>
      </c>
      <c r="I168" s="123">
        <v>900234</v>
      </c>
      <c r="J168" s="123" t="s">
        <v>3002</v>
      </c>
      <c r="K168" s="123" t="s">
        <v>1975</v>
      </c>
      <c r="L168" s="123" t="s">
        <v>2986</v>
      </c>
      <c r="M168" s="123" t="s">
        <v>89</v>
      </c>
      <c r="N168" s="123" t="s">
        <v>223</v>
      </c>
      <c r="O168" s="123">
        <v>1299</v>
      </c>
      <c r="P168" s="123" t="s">
        <v>64</v>
      </c>
      <c r="Q168" s="123" t="s">
        <v>2987</v>
      </c>
      <c r="R168" s="123" t="s">
        <v>3014</v>
      </c>
      <c r="S168" s="123" t="s">
        <v>32</v>
      </c>
      <c r="T168" s="123">
        <v>99</v>
      </c>
      <c r="U168" s="123" t="s">
        <v>2989</v>
      </c>
      <c r="V168" s="124">
        <v>46267.331250000003</v>
      </c>
      <c r="W168" s="124">
        <v>46267.747916666667</v>
      </c>
      <c r="X168" s="124">
        <v>46267.333333333336</v>
      </c>
      <c r="Y168" s="124">
        <v>46267.75</v>
      </c>
      <c r="Z168" s="123"/>
      <c r="AA168" s="123" t="s">
        <v>56</v>
      </c>
      <c r="AB168" s="123" t="s">
        <v>2</v>
      </c>
      <c r="AC168" s="123" t="s">
        <v>35</v>
      </c>
      <c r="AD168" s="123" t="s">
        <v>1558</v>
      </c>
      <c r="AE168" s="123" t="s">
        <v>2995</v>
      </c>
      <c r="AF168" s="123" t="s">
        <v>78</v>
      </c>
      <c r="AG168" s="123" t="s">
        <v>92</v>
      </c>
      <c r="AH168" s="123">
        <v>3</v>
      </c>
      <c r="AI168" s="123"/>
      <c r="AJ168" s="124">
        <v>46047</v>
      </c>
      <c r="AK168" s="123"/>
      <c r="AL168" s="123"/>
      <c r="AM168" s="123" t="s">
        <v>2991</v>
      </c>
      <c r="AN168" s="123" t="s">
        <v>2992</v>
      </c>
      <c r="AO168" s="123" t="s">
        <v>2982</v>
      </c>
      <c r="AP168" s="123">
        <v>9</v>
      </c>
      <c r="AQ168" s="123">
        <v>0</v>
      </c>
      <c r="AR168" s="123">
        <v>1</v>
      </c>
      <c r="AS168" s="123">
        <v>1</v>
      </c>
      <c r="AT168" s="123">
        <v>0</v>
      </c>
      <c r="AU168" s="123">
        <v>0</v>
      </c>
    </row>
    <row r="169" spans="1:47">
      <c r="A169" s="124">
        <v>46267</v>
      </c>
      <c r="B169" s="123" t="s">
        <v>75</v>
      </c>
      <c r="C169" s="123" t="s">
        <v>2981</v>
      </c>
      <c r="D169" s="123" t="s">
        <v>2787</v>
      </c>
      <c r="E169" s="123">
        <v>205252357</v>
      </c>
      <c r="F169" s="123" t="s">
        <v>2982</v>
      </c>
      <c r="G169" s="123" t="s">
        <v>2983</v>
      </c>
      <c r="H169" s="123" t="s">
        <v>2984</v>
      </c>
      <c r="I169" s="123">
        <v>900234</v>
      </c>
      <c r="J169" s="123" t="s">
        <v>3002</v>
      </c>
      <c r="K169" s="123" t="s">
        <v>3096</v>
      </c>
      <c r="L169" s="123" t="s">
        <v>2986</v>
      </c>
      <c r="M169" s="123" t="s">
        <v>89</v>
      </c>
      <c r="N169" s="123" t="s">
        <v>1055</v>
      </c>
      <c r="O169" s="123">
        <v>1299</v>
      </c>
      <c r="P169" s="123" t="s">
        <v>64</v>
      </c>
      <c r="Q169" s="123" t="s">
        <v>2987</v>
      </c>
      <c r="R169" s="123" t="s">
        <v>3010</v>
      </c>
      <c r="S169" s="123" t="s">
        <v>39</v>
      </c>
      <c r="T169" s="123">
        <v>99</v>
      </c>
      <c r="U169" s="123" t="s">
        <v>2989</v>
      </c>
      <c r="V169" s="124">
        <v>46267.756944444445</v>
      </c>
      <c r="W169" s="124">
        <v>46267.833333333336</v>
      </c>
      <c r="X169" s="124">
        <v>46267.756944444445</v>
      </c>
      <c r="Y169" s="124">
        <v>46268.090277777781</v>
      </c>
      <c r="Z169" s="123"/>
      <c r="AA169" s="123" t="s">
        <v>56</v>
      </c>
      <c r="AB169" s="123" t="s">
        <v>2</v>
      </c>
      <c r="AC169" s="123" t="s">
        <v>37</v>
      </c>
      <c r="AD169" s="123" t="s">
        <v>1563</v>
      </c>
      <c r="AE169" s="123" t="s">
        <v>3006</v>
      </c>
      <c r="AF169" s="123" t="s">
        <v>77</v>
      </c>
      <c r="AG169" s="123" t="s">
        <v>78</v>
      </c>
      <c r="AH169" s="123">
        <v>15</v>
      </c>
      <c r="AI169" s="123"/>
      <c r="AJ169" s="124">
        <v>46237</v>
      </c>
      <c r="AK169" s="123"/>
      <c r="AL169" s="123"/>
      <c r="AM169" s="123" t="s">
        <v>2991</v>
      </c>
      <c r="AN169" s="123" t="s">
        <v>2992</v>
      </c>
      <c r="AO169" s="123" t="s">
        <v>2982</v>
      </c>
      <c r="AP169" s="123">
        <v>7</v>
      </c>
      <c r="AQ169" s="123">
        <v>0</v>
      </c>
      <c r="AR169" s="123">
        <v>1</v>
      </c>
      <c r="AS169" s="123">
        <v>1</v>
      </c>
      <c r="AT169" s="123">
        <v>0</v>
      </c>
      <c r="AU169" s="123">
        <v>0</v>
      </c>
    </row>
    <row r="170" spans="1:47">
      <c r="A170" s="124">
        <v>46267</v>
      </c>
      <c r="B170" s="123" t="s">
        <v>75</v>
      </c>
      <c r="C170" s="123" t="s">
        <v>2981</v>
      </c>
      <c r="D170" s="123" t="s">
        <v>102</v>
      </c>
      <c r="E170" s="123">
        <v>203555402</v>
      </c>
      <c r="F170" s="123" t="s">
        <v>2982</v>
      </c>
      <c r="G170" s="123" t="s">
        <v>2983</v>
      </c>
      <c r="H170" s="123" t="s">
        <v>2984</v>
      </c>
      <c r="I170" s="123">
        <v>900234</v>
      </c>
      <c r="J170" s="123" t="s">
        <v>3001</v>
      </c>
      <c r="K170" s="123" t="s">
        <v>3097</v>
      </c>
      <c r="L170" s="123" t="s">
        <v>2986</v>
      </c>
      <c r="M170" s="123" t="s">
        <v>79</v>
      </c>
      <c r="N170" s="123" t="s">
        <v>82</v>
      </c>
      <c r="O170" s="123">
        <v>1299</v>
      </c>
      <c r="P170" s="123" t="s">
        <v>64</v>
      </c>
      <c r="Q170" s="123" t="s">
        <v>2987</v>
      </c>
      <c r="R170" s="123" t="s">
        <v>3004</v>
      </c>
      <c r="S170" s="123" t="s">
        <v>39</v>
      </c>
      <c r="T170" s="123">
        <v>99</v>
      </c>
      <c r="U170" s="123" t="s">
        <v>2989</v>
      </c>
      <c r="V170" s="124">
        <v>46267.754861111112</v>
      </c>
      <c r="W170" s="124">
        <v>46267.958333333336</v>
      </c>
      <c r="X170" s="124">
        <v>46267.756944444445</v>
      </c>
      <c r="Y170" s="124">
        <v>46268.173611111109</v>
      </c>
      <c r="Z170" s="123"/>
      <c r="AA170" s="123" t="s">
        <v>56</v>
      </c>
      <c r="AB170" s="123" t="s">
        <v>2</v>
      </c>
      <c r="AC170" s="123" t="s">
        <v>2990</v>
      </c>
      <c r="AD170" s="123" t="s">
        <v>1553</v>
      </c>
      <c r="AE170" s="123" t="s">
        <v>2990</v>
      </c>
      <c r="AF170" s="123" t="s">
        <v>88</v>
      </c>
      <c r="AG170" s="123" t="s">
        <v>95</v>
      </c>
      <c r="AH170" s="123">
        <v>22</v>
      </c>
      <c r="AI170" s="123"/>
      <c r="AJ170" s="124">
        <v>45469</v>
      </c>
      <c r="AK170" s="123"/>
      <c r="AL170" s="123"/>
      <c r="AM170" s="123" t="s">
        <v>2991</v>
      </c>
      <c r="AN170" s="123" t="s">
        <v>2992</v>
      </c>
      <c r="AO170" s="123" t="s">
        <v>2982</v>
      </c>
      <c r="AP170" s="123">
        <v>9</v>
      </c>
      <c r="AQ170" s="123">
        <v>0</v>
      </c>
      <c r="AR170" s="123">
        <v>1</v>
      </c>
      <c r="AS170" s="123">
        <v>1</v>
      </c>
      <c r="AT170" s="123">
        <v>0</v>
      </c>
      <c r="AU170" s="123">
        <v>0</v>
      </c>
    </row>
    <row r="171" spans="1:47">
      <c r="A171" s="124">
        <v>46267</v>
      </c>
      <c r="B171" s="123" t="s">
        <v>75</v>
      </c>
      <c r="C171" s="123" t="s">
        <v>2981</v>
      </c>
      <c r="D171" s="123" t="s">
        <v>2079</v>
      </c>
      <c r="E171" s="123">
        <v>205280684</v>
      </c>
      <c r="F171" s="123" t="s">
        <v>2982</v>
      </c>
      <c r="G171" s="123" t="s">
        <v>2983</v>
      </c>
      <c r="H171" s="123" t="s">
        <v>2984</v>
      </c>
      <c r="I171" s="123">
        <v>900234</v>
      </c>
      <c r="J171" s="123" t="s">
        <v>3002</v>
      </c>
      <c r="K171" s="123" t="s">
        <v>2080</v>
      </c>
      <c r="L171" s="123" t="s">
        <v>2986</v>
      </c>
      <c r="M171" s="123" t="s">
        <v>89</v>
      </c>
      <c r="N171" s="123" t="s">
        <v>2772</v>
      </c>
      <c r="O171" s="123">
        <v>1299</v>
      </c>
      <c r="P171" s="123" t="s">
        <v>64</v>
      </c>
      <c r="Q171" s="123" t="s">
        <v>2987</v>
      </c>
      <c r="R171" s="123" t="s">
        <v>3008</v>
      </c>
      <c r="S171" s="123" t="s">
        <v>39</v>
      </c>
      <c r="T171" s="123">
        <v>99</v>
      </c>
      <c r="U171" s="123" t="s">
        <v>2989</v>
      </c>
      <c r="V171" s="124">
        <v>46267.754861111112</v>
      </c>
      <c r="W171" s="124">
        <v>46267.854861111111</v>
      </c>
      <c r="X171" s="124">
        <v>46267.756944444445</v>
      </c>
      <c r="Y171" s="124">
        <v>46268.173611111109</v>
      </c>
      <c r="Z171" s="123"/>
      <c r="AA171" s="123" t="s">
        <v>56</v>
      </c>
      <c r="AB171" s="123" t="s">
        <v>2</v>
      </c>
      <c r="AC171" s="123" t="s">
        <v>37</v>
      </c>
      <c r="AD171" s="123" t="s">
        <v>1562</v>
      </c>
      <c r="AE171" s="123" t="s">
        <v>3000</v>
      </c>
      <c r="AF171" s="123" t="s">
        <v>92</v>
      </c>
      <c r="AG171" s="123" t="s">
        <v>84</v>
      </c>
      <c r="AH171" s="123">
        <v>13</v>
      </c>
      <c r="AI171" s="123"/>
      <c r="AJ171" s="124">
        <v>45791</v>
      </c>
      <c r="AK171" s="123"/>
      <c r="AL171" s="123"/>
      <c r="AM171" s="123" t="s">
        <v>2991</v>
      </c>
      <c r="AN171" s="123" t="s">
        <v>2992</v>
      </c>
      <c r="AO171" s="123" t="s">
        <v>2982</v>
      </c>
      <c r="AP171" s="123">
        <v>9</v>
      </c>
      <c r="AQ171" s="123">
        <v>0</v>
      </c>
      <c r="AR171" s="123">
        <v>1</v>
      </c>
      <c r="AS171" s="123">
        <v>1</v>
      </c>
      <c r="AT171" s="123">
        <v>0</v>
      </c>
      <c r="AU171" s="123">
        <v>0</v>
      </c>
    </row>
    <row r="172" spans="1:47">
      <c r="A172" s="124">
        <v>46267</v>
      </c>
      <c r="B172" s="123" t="s">
        <v>75</v>
      </c>
      <c r="C172" s="123" t="s">
        <v>2981</v>
      </c>
      <c r="D172" s="123" t="s">
        <v>294</v>
      </c>
      <c r="E172" s="123">
        <v>206016551</v>
      </c>
      <c r="F172" s="123" t="s">
        <v>2982</v>
      </c>
      <c r="G172" s="123" t="s">
        <v>2983</v>
      </c>
      <c r="H172" s="123" t="s">
        <v>2984</v>
      </c>
      <c r="I172" s="123">
        <v>900234</v>
      </c>
      <c r="J172" s="123" t="s">
        <v>3001</v>
      </c>
      <c r="K172" s="123" t="s">
        <v>3098</v>
      </c>
      <c r="L172" s="123" t="s">
        <v>2986</v>
      </c>
      <c r="M172" s="123" t="s">
        <v>89</v>
      </c>
      <c r="N172" s="123" t="s">
        <v>82</v>
      </c>
      <c r="O172" s="123">
        <v>1299</v>
      </c>
      <c r="P172" s="123" t="s">
        <v>64</v>
      </c>
      <c r="Q172" s="123" t="s">
        <v>2987</v>
      </c>
      <c r="R172" s="123" t="s">
        <v>3016</v>
      </c>
      <c r="S172" s="123" t="s">
        <v>32</v>
      </c>
      <c r="T172" s="123">
        <v>99</v>
      </c>
      <c r="U172" s="123" t="s">
        <v>2989</v>
      </c>
      <c r="V172" s="124">
        <v>46267.330555555556</v>
      </c>
      <c r="W172" s="124">
        <v>46267.747916666667</v>
      </c>
      <c r="X172" s="124">
        <v>46267.333333333336</v>
      </c>
      <c r="Y172" s="124">
        <v>46267.75</v>
      </c>
      <c r="Z172" s="123"/>
      <c r="AA172" s="123" t="s">
        <v>56</v>
      </c>
      <c r="AB172" s="123" t="s">
        <v>2</v>
      </c>
      <c r="AC172" s="123" t="s">
        <v>2990</v>
      </c>
      <c r="AD172" s="123" t="s">
        <v>1553</v>
      </c>
      <c r="AE172" s="123" t="s">
        <v>2990</v>
      </c>
      <c r="AF172" s="123" t="s">
        <v>77</v>
      </c>
      <c r="AG172" s="123" t="s">
        <v>78</v>
      </c>
      <c r="AH172" s="123">
        <v>22</v>
      </c>
      <c r="AI172" s="123"/>
      <c r="AJ172" s="124">
        <v>45914</v>
      </c>
      <c r="AK172" s="123"/>
      <c r="AL172" s="123"/>
      <c r="AM172" s="123" t="s">
        <v>2991</v>
      </c>
      <c r="AN172" s="123" t="s">
        <v>2992</v>
      </c>
      <c r="AO172" s="123" t="s">
        <v>2982</v>
      </c>
      <c r="AP172" s="123">
        <v>9</v>
      </c>
      <c r="AQ172" s="123">
        <v>0</v>
      </c>
      <c r="AR172" s="123">
        <v>1</v>
      </c>
      <c r="AS172" s="123">
        <v>1</v>
      </c>
      <c r="AT172" s="123">
        <v>0</v>
      </c>
      <c r="AU172" s="123">
        <v>0</v>
      </c>
    </row>
    <row r="173" spans="1:47">
      <c r="A173" s="124">
        <v>46267</v>
      </c>
      <c r="B173" s="123" t="s">
        <v>75</v>
      </c>
      <c r="C173" s="123" t="s">
        <v>2981</v>
      </c>
      <c r="D173" s="123" t="s">
        <v>2081</v>
      </c>
      <c r="E173" s="123">
        <v>206491327</v>
      </c>
      <c r="F173" s="123" t="s">
        <v>2982</v>
      </c>
      <c r="G173" s="123" t="s">
        <v>2983</v>
      </c>
      <c r="H173" s="123" t="s">
        <v>2984</v>
      </c>
      <c r="I173" s="123">
        <v>900234</v>
      </c>
      <c r="J173" s="123" t="s">
        <v>3002</v>
      </c>
      <c r="K173" s="123" t="s">
        <v>2082</v>
      </c>
      <c r="L173" s="123" t="s">
        <v>2986</v>
      </c>
      <c r="M173" s="123" t="s">
        <v>89</v>
      </c>
      <c r="N173" s="123" t="s">
        <v>2772</v>
      </c>
      <c r="O173" s="123">
        <v>1299</v>
      </c>
      <c r="P173" s="123" t="s">
        <v>64</v>
      </c>
      <c r="Q173" s="123" t="s">
        <v>2987</v>
      </c>
      <c r="R173" s="123" t="s">
        <v>3003</v>
      </c>
      <c r="S173" s="123" t="s">
        <v>39</v>
      </c>
      <c r="T173" s="123">
        <v>99</v>
      </c>
      <c r="U173" s="123" t="s">
        <v>2989</v>
      </c>
      <c r="V173" s="124">
        <v>46267.755555555559</v>
      </c>
      <c r="W173" s="124">
        <v>46267.854861111111</v>
      </c>
      <c r="X173" s="124">
        <v>46267.756944444445</v>
      </c>
      <c r="Y173" s="124">
        <v>46268.173611111109</v>
      </c>
      <c r="Z173" s="123"/>
      <c r="AA173" s="123" t="s">
        <v>56</v>
      </c>
      <c r="AB173" s="123" t="s">
        <v>2</v>
      </c>
      <c r="AC173" s="123" t="s">
        <v>37</v>
      </c>
      <c r="AD173" s="123" t="s">
        <v>1562</v>
      </c>
      <c r="AE173" s="123" t="s">
        <v>3000</v>
      </c>
      <c r="AF173" s="123" t="s">
        <v>78</v>
      </c>
      <c r="AG173" s="123" t="s">
        <v>92</v>
      </c>
      <c r="AH173" s="123">
        <v>13</v>
      </c>
      <c r="AI173" s="123"/>
      <c r="AJ173" s="124">
        <v>45970</v>
      </c>
      <c r="AK173" s="123"/>
      <c r="AL173" s="123"/>
      <c r="AM173" s="123" t="s">
        <v>2991</v>
      </c>
      <c r="AN173" s="123" t="s">
        <v>2992</v>
      </c>
      <c r="AO173" s="123" t="s">
        <v>2982</v>
      </c>
      <c r="AP173" s="123">
        <v>9</v>
      </c>
      <c r="AQ173" s="123">
        <v>0</v>
      </c>
      <c r="AR173" s="123">
        <v>1</v>
      </c>
      <c r="AS173" s="123">
        <v>1</v>
      </c>
      <c r="AT173" s="123">
        <v>0</v>
      </c>
      <c r="AU173" s="123">
        <v>0</v>
      </c>
    </row>
    <row r="174" spans="1:47">
      <c r="A174" s="124">
        <v>46267</v>
      </c>
      <c r="B174" s="123" t="s">
        <v>75</v>
      </c>
      <c r="C174" s="123" t="s">
        <v>2981</v>
      </c>
      <c r="D174" s="123" t="s">
        <v>725</v>
      </c>
      <c r="E174" s="123">
        <v>203512670</v>
      </c>
      <c r="F174" s="123" t="s">
        <v>2982</v>
      </c>
      <c r="G174" s="123" t="s">
        <v>2983</v>
      </c>
      <c r="H174" s="123" t="s">
        <v>2984</v>
      </c>
      <c r="I174" s="123">
        <v>900234</v>
      </c>
      <c r="J174" s="123" t="s">
        <v>3001</v>
      </c>
      <c r="K174" s="123" t="s">
        <v>726</v>
      </c>
      <c r="L174" s="123" t="s">
        <v>2986</v>
      </c>
      <c r="M174" s="123" t="s">
        <v>79</v>
      </c>
      <c r="N174" s="123" t="s">
        <v>626</v>
      </c>
      <c r="O174" s="123">
        <v>1299</v>
      </c>
      <c r="P174" s="123" t="s">
        <v>64</v>
      </c>
      <c r="Q174" s="123" t="s">
        <v>2987</v>
      </c>
      <c r="R174" s="123" t="s">
        <v>3016</v>
      </c>
      <c r="S174" s="123" t="s">
        <v>32</v>
      </c>
      <c r="T174" s="123">
        <v>99</v>
      </c>
      <c r="U174" s="123" t="s">
        <v>2989</v>
      </c>
      <c r="V174" s="124">
        <v>46267.330555555556</v>
      </c>
      <c r="W174" s="124">
        <v>46267.748611111114</v>
      </c>
      <c r="X174" s="124">
        <v>46267.333333333336</v>
      </c>
      <c r="Y174" s="124">
        <v>46267.75</v>
      </c>
      <c r="Z174" s="123"/>
      <c r="AA174" s="123" t="s">
        <v>56</v>
      </c>
      <c r="AB174" s="123" t="s">
        <v>2</v>
      </c>
      <c r="AC174" s="123" t="s">
        <v>37</v>
      </c>
      <c r="AD174" s="123" t="s">
        <v>1564</v>
      </c>
      <c r="AE174" s="123" t="s">
        <v>3012</v>
      </c>
      <c r="AF174" s="123" t="s">
        <v>77</v>
      </c>
      <c r="AG174" s="123" t="s">
        <v>78</v>
      </c>
      <c r="AH174" s="123">
        <v>18</v>
      </c>
      <c r="AI174" s="123"/>
      <c r="AJ174" s="124">
        <v>45462</v>
      </c>
      <c r="AK174" s="123"/>
      <c r="AL174" s="123"/>
      <c r="AM174" s="123" t="s">
        <v>2991</v>
      </c>
      <c r="AN174" s="123" t="s">
        <v>2992</v>
      </c>
      <c r="AO174" s="123" t="s">
        <v>2982</v>
      </c>
      <c r="AP174" s="123">
        <v>9</v>
      </c>
      <c r="AQ174" s="123">
        <v>0</v>
      </c>
      <c r="AR174" s="123">
        <v>1</v>
      </c>
      <c r="AS174" s="123">
        <v>1</v>
      </c>
      <c r="AT174" s="123">
        <v>0</v>
      </c>
      <c r="AU174" s="123">
        <v>0</v>
      </c>
    </row>
    <row r="175" spans="1:47">
      <c r="A175" s="124">
        <v>46267</v>
      </c>
      <c r="B175" s="123" t="s">
        <v>75</v>
      </c>
      <c r="C175" s="123" t="s">
        <v>2981</v>
      </c>
      <c r="D175" s="123" t="s">
        <v>2441</v>
      </c>
      <c r="E175" s="123">
        <v>206915295</v>
      </c>
      <c r="F175" s="123" t="s">
        <v>2982</v>
      </c>
      <c r="G175" s="123" t="s">
        <v>2983</v>
      </c>
      <c r="H175" s="123" t="s">
        <v>2984</v>
      </c>
      <c r="I175" s="123">
        <v>900234</v>
      </c>
      <c r="J175" s="123" t="s">
        <v>2985</v>
      </c>
      <c r="K175" s="123" t="s">
        <v>3099</v>
      </c>
      <c r="L175" s="123" t="s">
        <v>2986</v>
      </c>
      <c r="M175" s="123" t="s">
        <v>89</v>
      </c>
      <c r="N175" s="123" t="s">
        <v>223</v>
      </c>
      <c r="O175" s="123">
        <v>1299</v>
      </c>
      <c r="P175" s="123" t="s">
        <v>64</v>
      </c>
      <c r="Q175" s="123" t="s">
        <v>2987</v>
      </c>
      <c r="R175" s="123" t="s">
        <v>3021</v>
      </c>
      <c r="S175" s="123" t="s">
        <v>32</v>
      </c>
      <c r="T175" s="123">
        <v>99</v>
      </c>
      <c r="U175" s="123" t="s">
        <v>2989</v>
      </c>
      <c r="V175" s="124">
        <v>46267.330555555556</v>
      </c>
      <c r="W175" s="124">
        <v>46267.750694444447</v>
      </c>
      <c r="X175" s="124">
        <v>46267.333333333336</v>
      </c>
      <c r="Y175" s="124">
        <v>46267.75</v>
      </c>
      <c r="Z175" s="123" t="s">
        <v>2997</v>
      </c>
      <c r="AA175" s="123" t="s">
        <v>2998</v>
      </c>
      <c r="AB175" s="123" t="s">
        <v>2</v>
      </c>
      <c r="AC175" s="123" t="s">
        <v>35</v>
      </c>
      <c r="AD175" s="123" t="s">
        <v>1558</v>
      </c>
      <c r="AE175" s="123" t="s">
        <v>2995</v>
      </c>
      <c r="AF175" s="123" t="s">
        <v>85</v>
      </c>
      <c r="AG175" s="123" t="s">
        <v>88</v>
      </c>
      <c r="AH175" s="123">
        <v>3</v>
      </c>
      <c r="AI175" s="123"/>
      <c r="AJ175" s="124">
        <v>46033</v>
      </c>
      <c r="AK175" s="123"/>
      <c r="AL175" s="123"/>
      <c r="AM175" s="123" t="s">
        <v>2991</v>
      </c>
      <c r="AN175" s="123" t="s">
        <v>2992</v>
      </c>
      <c r="AO175" s="123" t="s">
        <v>2982</v>
      </c>
      <c r="AP175" s="123">
        <v>9</v>
      </c>
      <c r="AQ175" s="123">
        <v>1</v>
      </c>
      <c r="AR175" s="123">
        <v>1</v>
      </c>
      <c r="AS175" s="123">
        <v>0</v>
      </c>
      <c r="AT175" s="123">
        <v>0</v>
      </c>
      <c r="AU175" s="123">
        <v>0</v>
      </c>
    </row>
    <row r="176" spans="1:47">
      <c r="A176" s="124">
        <v>46267</v>
      </c>
      <c r="B176" s="123" t="s">
        <v>75</v>
      </c>
      <c r="C176" s="123" t="s">
        <v>2981</v>
      </c>
      <c r="D176" s="123" t="s">
        <v>1787</v>
      </c>
      <c r="E176" s="123">
        <v>206846535</v>
      </c>
      <c r="F176" s="123" t="s">
        <v>2982</v>
      </c>
      <c r="G176" s="123" t="s">
        <v>2983</v>
      </c>
      <c r="H176" s="123" t="s">
        <v>2984</v>
      </c>
      <c r="I176" s="123">
        <v>900234</v>
      </c>
      <c r="J176" s="123" t="s">
        <v>2985</v>
      </c>
      <c r="K176" s="123" t="s">
        <v>3100</v>
      </c>
      <c r="L176" s="123" t="s">
        <v>2986</v>
      </c>
      <c r="M176" s="123" t="s">
        <v>89</v>
      </c>
      <c r="N176" s="123" t="s">
        <v>2773</v>
      </c>
      <c r="O176" s="123">
        <v>1299</v>
      </c>
      <c r="P176" s="123" t="s">
        <v>64</v>
      </c>
      <c r="Q176" s="123" t="s">
        <v>2987</v>
      </c>
      <c r="R176" s="123" t="s">
        <v>2994</v>
      </c>
      <c r="S176" s="123" t="s">
        <v>32</v>
      </c>
      <c r="T176" s="123">
        <v>99</v>
      </c>
      <c r="U176" s="123" t="s">
        <v>2989</v>
      </c>
      <c r="V176" s="124">
        <v>46267.330555555556</v>
      </c>
      <c r="W176" s="124">
        <v>46267.746527777781</v>
      </c>
      <c r="X176" s="124">
        <v>46267.333333333336</v>
      </c>
      <c r="Y176" s="124">
        <v>46267.75</v>
      </c>
      <c r="Z176" s="123"/>
      <c r="AA176" s="123" t="s">
        <v>56</v>
      </c>
      <c r="AB176" s="123" t="s">
        <v>2</v>
      </c>
      <c r="AC176" s="123" t="s">
        <v>37</v>
      </c>
      <c r="AD176" s="123" t="s">
        <v>1562</v>
      </c>
      <c r="AE176" s="123" t="s">
        <v>3000</v>
      </c>
      <c r="AF176" s="123" t="s">
        <v>95</v>
      </c>
      <c r="AG176" s="123" t="s">
        <v>77</v>
      </c>
      <c r="AH176" s="123">
        <v>13</v>
      </c>
      <c r="AI176" s="123"/>
      <c r="AJ176" s="124">
        <v>46012</v>
      </c>
      <c r="AK176" s="123"/>
      <c r="AL176" s="123"/>
      <c r="AM176" s="123" t="s">
        <v>2991</v>
      </c>
      <c r="AN176" s="123" t="s">
        <v>2992</v>
      </c>
      <c r="AO176" s="123" t="s">
        <v>2982</v>
      </c>
      <c r="AP176" s="123">
        <v>9</v>
      </c>
      <c r="AQ176" s="123">
        <v>0</v>
      </c>
      <c r="AR176" s="123">
        <v>1</v>
      </c>
      <c r="AS176" s="123">
        <v>1</v>
      </c>
      <c r="AT176" s="123">
        <v>0</v>
      </c>
      <c r="AU176" s="123">
        <v>0</v>
      </c>
    </row>
    <row r="177" spans="1:47">
      <c r="A177" s="124">
        <v>46267</v>
      </c>
      <c r="B177" s="123" t="s">
        <v>75</v>
      </c>
      <c r="C177" s="123" t="s">
        <v>2981</v>
      </c>
      <c r="D177" s="123" t="s">
        <v>1273</v>
      </c>
      <c r="E177" s="123">
        <v>203965497</v>
      </c>
      <c r="F177" s="123" t="s">
        <v>2982</v>
      </c>
      <c r="G177" s="123" t="s">
        <v>2983</v>
      </c>
      <c r="H177" s="123" t="s">
        <v>2984</v>
      </c>
      <c r="I177" s="123">
        <v>900234</v>
      </c>
      <c r="J177" s="123" t="s">
        <v>3001</v>
      </c>
      <c r="K177" s="123" t="s">
        <v>1274</v>
      </c>
      <c r="L177" s="123" t="s">
        <v>2986</v>
      </c>
      <c r="M177" s="123" t="s">
        <v>79</v>
      </c>
      <c r="N177" s="123" t="s">
        <v>1055</v>
      </c>
      <c r="O177" s="123">
        <v>1299</v>
      </c>
      <c r="P177" s="123" t="s">
        <v>64</v>
      </c>
      <c r="Q177" s="123" t="s">
        <v>2987</v>
      </c>
      <c r="R177" s="123" t="s">
        <v>3014</v>
      </c>
      <c r="S177" s="123" t="s">
        <v>32</v>
      </c>
      <c r="T177" s="123">
        <v>99</v>
      </c>
      <c r="U177" s="123" t="s">
        <v>2989</v>
      </c>
      <c r="V177" s="124">
        <v>46267.331944444442</v>
      </c>
      <c r="W177" s="124">
        <v>46267.746527777781</v>
      </c>
      <c r="X177" s="124">
        <v>46267.333333333336</v>
      </c>
      <c r="Y177" s="124">
        <v>46267.75</v>
      </c>
      <c r="Z177" s="123"/>
      <c r="AA177" s="123" t="s">
        <v>56</v>
      </c>
      <c r="AB177" s="123" t="s">
        <v>2</v>
      </c>
      <c r="AC177" s="123" t="s">
        <v>37</v>
      </c>
      <c r="AD177" s="123" t="s">
        <v>1562</v>
      </c>
      <c r="AE177" s="123" t="s">
        <v>3000</v>
      </c>
      <c r="AF177" s="123" t="s">
        <v>78</v>
      </c>
      <c r="AG177" s="123" t="s">
        <v>92</v>
      </c>
      <c r="AH177" s="123">
        <v>13</v>
      </c>
      <c r="AI177" s="123"/>
      <c r="AJ177" s="124">
        <v>45543</v>
      </c>
      <c r="AK177" s="123"/>
      <c r="AL177" s="123"/>
      <c r="AM177" s="123" t="s">
        <v>2991</v>
      </c>
      <c r="AN177" s="123" t="s">
        <v>2992</v>
      </c>
      <c r="AO177" s="123" t="s">
        <v>2982</v>
      </c>
      <c r="AP177" s="123">
        <v>9</v>
      </c>
      <c r="AQ177" s="123">
        <v>0</v>
      </c>
      <c r="AR177" s="123">
        <v>1</v>
      </c>
      <c r="AS177" s="123">
        <v>1</v>
      </c>
      <c r="AT177" s="123">
        <v>0</v>
      </c>
      <c r="AU177" s="123">
        <v>0</v>
      </c>
    </row>
    <row r="178" spans="1:47">
      <c r="A178" s="124">
        <v>46267</v>
      </c>
      <c r="B178" s="123" t="s">
        <v>75</v>
      </c>
      <c r="C178" s="123" t="s">
        <v>2981</v>
      </c>
      <c r="D178" s="123" t="s">
        <v>2807</v>
      </c>
      <c r="E178" s="123">
        <v>206240253</v>
      </c>
      <c r="F178" s="123" t="s">
        <v>2982</v>
      </c>
      <c r="G178" s="123" t="s">
        <v>2983</v>
      </c>
      <c r="H178" s="123" t="s">
        <v>2984</v>
      </c>
      <c r="I178" s="123">
        <v>900234</v>
      </c>
      <c r="J178" s="123" t="s">
        <v>3002</v>
      </c>
      <c r="K178" s="123" t="s">
        <v>3101</v>
      </c>
      <c r="L178" s="123" t="s">
        <v>2986</v>
      </c>
      <c r="M178" s="123" t="s">
        <v>89</v>
      </c>
      <c r="N178" s="123" t="s">
        <v>1055</v>
      </c>
      <c r="O178" s="123">
        <v>1299</v>
      </c>
      <c r="P178" s="123" t="s">
        <v>64</v>
      </c>
      <c r="Q178" s="123" t="s">
        <v>2987</v>
      </c>
      <c r="R178" s="123" t="s">
        <v>3010</v>
      </c>
      <c r="S178" s="123" t="s">
        <v>39</v>
      </c>
      <c r="T178" s="123">
        <v>99</v>
      </c>
      <c r="U178" s="123" t="s">
        <v>2989</v>
      </c>
      <c r="V178" s="124">
        <v>46267.754861111112</v>
      </c>
      <c r="W178" s="124">
        <v>46267.833333333336</v>
      </c>
      <c r="X178" s="124">
        <v>46267.756944444445</v>
      </c>
      <c r="Y178" s="124">
        <v>46268.090277777781</v>
      </c>
      <c r="Z178" s="123"/>
      <c r="AA178" s="123" t="s">
        <v>56</v>
      </c>
      <c r="AB178" s="123" t="s">
        <v>2</v>
      </c>
      <c r="AC178" s="123" t="s">
        <v>37</v>
      </c>
      <c r="AD178" s="123" t="s">
        <v>1562</v>
      </c>
      <c r="AE178" s="123" t="s">
        <v>3000</v>
      </c>
      <c r="AF178" s="123" t="s">
        <v>77</v>
      </c>
      <c r="AG178" s="123" t="s">
        <v>78</v>
      </c>
      <c r="AH178" s="123">
        <v>13</v>
      </c>
      <c r="AI178" s="123"/>
      <c r="AJ178" s="124">
        <v>46237</v>
      </c>
      <c r="AK178" s="123"/>
      <c r="AL178" s="123"/>
      <c r="AM178" s="123" t="s">
        <v>2991</v>
      </c>
      <c r="AN178" s="123" t="s">
        <v>2992</v>
      </c>
      <c r="AO178" s="123" t="s">
        <v>2982</v>
      </c>
      <c r="AP178" s="123">
        <v>7</v>
      </c>
      <c r="AQ178" s="123">
        <v>0</v>
      </c>
      <c r="AR178" s="123">
        <v>1</v>
      </c>
      <c r="AS178" s="123">
        <v>1</v>
      </c>
      <c r="AT178" s="123">
        <v>0</v>
      </c>
      <c r="AU178" s="123">
        <v>0</v>
      </c>
    </row>
    <row r="179" spans="1:47">
      <c r="A179" s="124">
        <v>46267</v>
      </c>
      <c r="B179" s="123" t="s">
        <v>75</v>
      </c>
      <c r="C179" s="123" t="s">
        <v>2981</v>
      </c>
      <c r="D179" s="123" t="s">
        <v>1633</v>
      </c>
      <c r="E179" s="123">
        <v>206296194</v>
      </c>
      <c r="F179" s="123" t="s">
        <v>2982</v>
      </c>
      <c r="G179" s="123" t="s">
        <v>2983</v>
      </c>
      <c r="H179" s="123" t="s">
        <v>2984</v>
      </c>
      <c r="I179" s="123">
        <v>900234</v>
      </c>
      <c r="J179" s="123" t="s">
        <v>3002</v>
      </c>
      <c r="K179" s="123" t="s">
        <v>2137</v>
      </c>
      <c r="L179" s="123" t="s">
        <v>2986</v>
      </c>
      <c r="M179" s="123" t="s">
        <v>89</v>
      </c>
      <c r="N179" s="123" t="s">
        <v>82</v>
      </c>
      <c r="O179" s="123">
        <v>1299</v>
      </c>
      <c r="P179" s="123" t="s">
        <v>64</v>
      </c>
      <c r="Q179" s="123" t="s">
        <v>2987</v>
      </c>
      <c r="R179" s="123" t="s">
        <v>2996</v>
      </c>
      <c r="S179" s="123" t="s">
        <v>32</v>
      </c>
      <c r="T179" s="123">
        <v>99</v>
      </c>
      <c r="U179" s="123" t="s">
        <v>2989</v>
      </c>
      <c r="V179" s="123"/>
      <c r="W179" s="123"/>
      <c r="X179" s="124">
        <v>46267.333333333336</v>
      </c>
      <c r="Y179" s="124">
        <v>46267.75</v>
      </c>
      <c r="Z179" s="123" t="s">
        <v>2997</v>
      </c>
      <c r="AA179" s="123" t="s">
        <v>2998</v>
      </c>
      <c r="AB179" s="123" t="s">
        <v>2999</v>
      </c>
      <c r="AC179" s="123" t="s">
        <v>2990</v>
      </c>
      <c r="AD179" s="123" t="s">
        <v>1553</v>
      </c>
      <c r="AE179" s="123" t="s">
        <v>2990</v>
      </c>
      <c r="AF179" s="123" t="s">
        <v>84</v>
      </c>
      <c r="AG179" s="123" t="s">
        <v>85</v>
      </c>
      <c r="AH179" s="123">
        <v>22</v>
      </c>
      <c r="AI179" s="123"/>
      <c r="AJ179" s="124">
        <v>45949</v>
      </c>
      <c r="AK179" s="123"/>
      <c r="AL179" s="123"/>
      <c r="AM179" s="123" t="s">
        <v>2991</v>
      </c>
      <c r="AN179" s="123" t="s">
        <v>2992</v>
      </c>
      <c r="AO179" s="123" t="s">
        <v>2982</v>
      </c>
      <c r="AP179" s="123">
        <v>9</v>
      </c>
      <c r="AQ179" s="123">
        <v>0</v>
      </c>
      <c r="AR179" s="123">
        <v>0</v>
      </c>
      <c r="AS179" s="123">
        <v>0</v>
      </c>
      <c r="AT179" s="123">
        <v>0</v>
      </c>
      <c r="AU179" s="123">
        <v>0</v>
      </c>
    </row>
    <row r="180" spans="1:47">
      <c r="A180" s="124">
        <v>46267</v>
      </c>
      <c r="B180" s="123" t="s">
        <v>75</v>
      </c>
      <c r="C180" s="123" t="s">
        <v>2981</v>
      </c>
      <c r="D180" s="123" t="s">
        <v>278</v>
      </c>
      <c r="E180" s="123">
        <v>203881598</v>
      </c>
      <c r="F180" s="123" t="s">
        <v>2982</v>
      </c>
      <c r="G180" s="123" t="s">
        <v>2983</v>
      </c>
      <c r="H180" s="123" t="s">
        <v>2984</v>
      </c>
      <c r="I180" s="123">
        <v>900234</v>
      </c>
      <c r="J180" s="123" t="s">
        <v>3001</v>
      </c>
      <c r="K180" s="123" t="s">
        <v>3102</v>
      </c>
      <c r="L180" s="123" t="s">
        <v>2986</v>
      </c>
      <c r="M180" s="123" t="s">
        <v>79</v>
      </c>
      <c r="N180" s="123" t="s">
        <v>3013</v>
      </c>
      <c r="O180" s="123">
        <v>1299</v>
      </c>
      <c r="P180" s="123" t="s">
        <v>64</v>
      </c>
      <c r="Q180" s="123" t="s">
        <v>2987</v>
      </c>
      <c r="R180" s="123" t="s">
        <v>3021</v>
      </c>
      <c r="S180" s="123" t="s">
        <v>32</v>
      </c>
      <c r="T180" s="123">
        <v>99</v>
      </c>
      <c r="U180" s="123" t="s">
        <v>2989</v>
      </c>
      <c r="V180" s="124">
        <v>46267.329861111109</v>
      </c>
      <c r="W180" s="124">
        <v>46267.752083333333</v>
      </c>
      <c r="X180" s="124">
        <v>46267.333333333336</v>
      </c>
      <c r="Y180" s="124">
        <v>46267.75</v>
      </c>
      <c r="Z180" s="123" t="s">
        <v>2997</v>
      </c>
      <c r="AA180" s="123" t="s">
        <v>2998</v>
      </c>
      <c r="AB180" s="123" t="s">
        <v>2</v>
      </c>
      <c r="AC180" s="123" t="s">
        <v>35</v>
      </c>
      <c r="AD180" s="123" t="s">
        <v>1557</v>
      </c>
      <c r="AE180" s="123" t="s">
        <v>3015</v>
      </c>
      <c r="AF180" s="123" t="s">
        <v>85</v>
      </c>
      <c r="AG180" s="123" t="s">
        <v>88</v>
      </c>
      <c r="AH180" s="123">
        <v>1</v>
      </c>
      <c r="AI180" s="123"/>
      <c r="AJ180" s="124">
        <v>45529</v>
      </c>
      <c r="AK180" s="123"/>
      <c r="AL180" s="123"/>
      <c r="AM180" s="123" t="s">
        <v>2991</v>
      </c>
      <c r="AN180" s="123" t="s">
        <v>2992</v>
      </c>
      <c r="AO180" s="123" t="s">
        <v>2982</v>
      </c>
      <c r="AP180" s="123">
        <v>9</v>
      </c>
      <c r="AQ180" s="123">
        <v>1</v>
      </c>
      <c r="AR180" s="123">
        <v>1</v>
      </c>
      <c r="AS180" s="123">
        <v>0</v>
      </c>
      <c r="AT180" s="123">
        <v>0</v>
      </c>
      <c r="AU180" s="123">
        <v>0</v>
      </c>
    </row>
    <row r="181" spans="1:47">
      <c r="A181" s="124">
        <v>46267</v>
      </c>
      <c r="B181" s="123" t="s">
        <v>75</v>
      </c>
      <c r="C181" s="123" t="s">
        <v>2981</v>
      </c>
      <c r="D181" s="123" t="s">
        <v>731</v>
      </c>
      <c r="E181" s="123">
        <v>205848042</v>
      </c>
      <c r="F181" s="123" t="s">
        <v>2982</v>
      </c>
      <c r="G181" s="123" t="s">
        <v>2983</v>
      </c>
      <c r="H181" s="123" t="s">
        <v>2984</v>
      </c>
      <c r="I181" s="123">
        <v>900234</v>
      </c>
      <c r="J181" s="123" t="s">
        <v>3002</v>
      </c>
      <c r="K181" s="123" t="s">
        <v>732</v>
      </c>
      <c r="L181" s="123" t="s">
        <v>2986</v>
      </c>
      <c r="M181" s="123" t="s">
        <v>79</v>
      </c>
      <c r="N181" s="123" t="s">
        <v>2772</v>
      </c>
      <c r="O181" s="123">
        <v>1299</v>
      </c>
      <c r="P181" s="123" t="s">
        <v>64</v>
      </c>
      <c r="Q181" s="123" t="s">
        <v>2987</v>
      </c>
      <c r="R181" s="123" t="s">
        <v>3016</v>
      </c>
      <c r="S181" s="123" t="s">
        <v>32</v>
      </c>
      <c r="T181" s="123">
        <v>99</v>
      </c>
      <c r="U181" s="123" t="s">
        <v>2989</v>
      </c>
      <c r="V181" s="124">
        <v>46267.331250000003</v>
      </c>
      <c r="W181" s="124">
        <v>46267.746527777781</v>
      </c>
      <c r="X181" s="124">
        <v>46267.333333333336</v>
      </c>
      <c r="Y181" s="124">
        <v>46267.75</v>
      </c>
      <c r="Z181" s="123"/>
      <c r="AA181" s="123" t="s">
        <v>56</v>
      </c>
      <c r="AB181" s="123" t="s">
        <v>2</v>
      </c>
      <c r="AC181" s="123" t="s">
        <v>37</v>
      </c>
      <c r="AD181" s="123" t="s">
        <v>1562</v>
      </c>
      <c r="AE181" s="123" t="s">
        <v>3000</v>
      </c>
      <c r="AF181" s="123" t="s">
        <v>77</v>
      </c>
      <c r="AG181" s="123" t="s">
        <v>78</v>
      </c>
      <c r="AH181" s="123">
        <v>13</v>
      </c>
      <c r="AI181" s="123"/>
      <c r="AJ181" s="124">
        <v>45893</v>
      </c>
      <c r="AK181" s="123"/>
      <c r="AL181" s="123"/>
      <c r="AM181" s="123" t="s">
        <v>2991</v>
      </c>
      <c r="AN181" s="123" t="s">
        <v>2992</v>
      </c>
      <c r="AO181" s="123" t="s">
        <v>2982</v>
      </c>
      <c r="AP181" s="123">
        <v>9</v>
      </c>
      <c r="AQ181" s="123">
        <v>0</v>
      </c>
      <c r="AR181" s="123">
        <v>1</v>
      </c>
      <c r="AS181" s="123">
        <v>1</v>
      </c>
      <c r="AT181" s="123">
        <v>0</v>
      </c>
      <c r="AU181" s="123">
        <v>0</v>
      </c>
    </row>
    <row r="182" spans="1:47">
      <c r="A182" s="124">
        <v>46267</v>
      </c>
      <c r="B182" s="123" t="s">
        <v>75</v>
      </c>
      <c r="C182" s="123" t="s">
        <v>2981</v>
      </c>
      <c r="D182" s="123" t="s">
        <v>2805</v>
      </c>
      <c r="E182" s="123">
        <v>206491328</v>
      </c>
      <c r="F182" s="123" t="s">
        <v>2982</v>
      </c>
      <c r="G182" s="123" t="s">
        <v>2983</v>
      </c>
      <c r="H182" s="123" t="s">
        <v>2984</v>
      </c>
      <c r="I182" s="123">
        <v>900234</v>
      </c>
      <c r="J182" s="123" t="s">
        <v>3002</v>
      </c>
      <c r="K182" s="123" t="s">
        <v>3103</v>
      </c>
      <c r="L182" s="123" t="s">
        <v>2986</v>
      </c>
      <c r="M182" s="123" t="s">
        <v>89</v>
      </c>
      <c r="N182" s="123" t="s">
        <v>1055</v>
      </c>
      <c r="O182" s="123">
        <v>1299</v>
      </c>
      <c r="P182" s="123" t="s">
        <v>64</v>
      </c>
      <c r="Q182" s="123" t="s">
        <v>2987</v>
      </c>
      <c r="R182" s="123" t="s">
        <v>3004</v>
      </c>
      <c r="S182" s="123" t="s">
        <v>39</v>
      </c>
      <c r="T182" s="123">
        <v>99</v>
      </c>
      <c r="U182" s="123" t="s">
        <v>2989</v>
      </c>
      <c r="V182" s="124">
        <v>46267.755555555559</v>
      </c>
      <c r="W182" s="123"/>
      <c r="X182" s="124">
        <v>46267.756944444445</v>
      </c>
      <c r="Y182" s="124">
        <v>46268.090277777781</v>
      </c>
      <c r="Z182" s="123"/>
      <c r="AA182" s="123" t="s">
        <v>56</v>
      </c>
      <c r="AB182" s="123" t="s">
        <v>2</v>
      </c>
      <c r="AC182" s="123" t="s">
        <v>37</v>
      </c>
      <c r="AD182" s="123" t="s">
        <v>1562</v>
      </c>
      <c r="AE182" s="123" t="s">
        <v>3000</v>
      </c>
      <c r="AF182" s="123" t="s">
        <v>88</v>
      </c>
      <c r="AG182" s="123" t="s">
        <v>95</v>
      </c>
      <c r="AH182" s="123">
        <v>13</v>
      </c>
      <c r="AI182" s="123"/>
      <c r="AJ182" s="124">
        <v>46237</v>
      </c>
      <c r="AK182" s="123"/>
      <c r="AL182" s="123"/>
      <c r="AM182" s="123" t="s">
        <v>2991</v>
      </c>
      <c r="AN182" s="123" t="s">
        <v>2992</v>
      </c>
      <c r="AO182" s="123" t="s">
        <v>2982</v>
      </c>
      <c r="AP182" s="123">
        <v>7</v>
      </c>
      <c r="AQ182" s="123">
        <v>0</v>
      </c>
      <c r="AR182" s="123">
        <v>1</v>
      </c>
      <c r="AS182" s="123">
        <v>1</v>
      </c>
      <c r="AT182" s="123">
        <v>0</v>
      </c>
      <c r="AU182" s="123">
        <v>0</v>
      </c>
    </row>
    <row r="183" spans="1:47">
      <c r="A183" s="124">
        <v>46267</v>
      </c>
      <c r="B183" s="123" t="s">
        <v>75</v>
      </c>
      <c r="C183" s="123" t="s">
        <v>2981</v>
      </c>
      <c r="D183" s="123" t="s">
        <v>295</v>
      </c>
      <c r="E183" s="123">
        <v>206006412</v>
      </c>
      <c r="F183" s="123" t="s">
        <v>2982</v>
      </c>
      <c r="G183" s="123" t="s">
        <v>2983</v>
      </c>
      <c r="H183" s="123" t="s">
        <v>2984</v>
      </c>
      <c r="I183" s="123">
        <v>900234</v>
      </c>
      <c r="J183" s="123" t="s">
        <v>3001</v>
      </c>
      <c r="K183" s="123" t="s">
        <v>3104</v>
      </c>
      <c r="L183" s="123" t="s">
        <v>2986</v>
      </c>
      <c r="M183" s="123" t="s">
        <v>79</v>
      </c>
      <c r="N183" s="123" t="s">
        <v>223</v>
      </c>
      <c r="O183" s="123">
        <v>1299</v>
      </c>
      <c r="P183" s="123" t="s">
        <v>64</v>
      </c>
      <c r="Q183" s="123" t="s">
        <v>2987</v>
      </c>
      <c r="R183" s="123" t="s">
        <v>2988</v>
      </c>
      <c r="S183" s="123" t="s">
        <v>32</v>
      </c>
      <c r="T183" s="123">
        <v>99</v>
      </c>
      <c r="U183" s="123" t="s">
        <v>2989</v>
      </c>
      <c r="V183" s="124">
        <v>46267.331944444442</v>
      </c>
      <c r="W183" s="124">
        <v>46267.748611111114</v>
      </c>
      <c r="X183" s="124">
        <v>46267.333333333336</v>
      </c>
      <c r="Y183" s="124">
        <v>46267.75</v>
      </c>
      <c r="Z183" s="123"/>
      <c r="AA183" s="123" t="s">
        <v>56</v>
      </c>
      <c r="AB183" s="123" t="s">
        <v>2</v>
      </c>
      <c r="AC183" s="123" t="s">
        <v>35</v>
      </c>
      <c r="AD183" s="123" t="s">
        <v>1558</v>
      </c>
      <c r="AE183" s="123" t="s">
        <v>2995</v>
      </c>
      <c r="AF183" s="123" t="s">
        <v>88</v>
      </c>
      <c r="AG183" s="123" t="s">
        <v>95</v>
      </c>
      <c r="AH183" s="123">
        <v>3</v>
      </c>
      <c r="AI183" s="123"/>
      <c r="AJ183" s="124">
        <v>45914</v>
      </c>
      <c r="AK183" s="123"/>
      <c r="AL183" s="123"/>
      <c r="AM183" s="123" t="s">
        <v>2991</v>
      </c>
      <c r="AN183" s="123" t="s">
        <v>2992</v>
      </c>
      <c r="AO183" s="123" t="s">
        <v>2982</v>
      </c>
      <c r="AP183" s="123">
        <v>9</v>
      </c>
      <c r="AQ183" s="123">
        <v>0</v>
      </c>
      <c r="AR183" s="123">
        <v>1</v>
      </c>
      <c r="AS183" s="123">
        <v>1</v>
      </c>
      <c r="AT183" s="123">
        <v>0</v>
      </c>
      <c r="AU183" s="123">
        <v>0</v>
      </c>
    </row>
    <row r="184" spans="1:47">
      <c r="A184" s="124">
        <v>46267</v>
      </c>
      <c r="B184" s="123" t="s">
        <v>75</v>
      </c>
      <c r="C184" s="123" t="s">
        <v>2981</v>
      </c>
      <c r="D184" s="123" t="s">
        <v>1268</v>
      </c>
      <c r="E184" s="123">
        <v>203881713</v>
      </c>
      <c r="F184" s="123" t="s">
        <v>2982</v>
      </c>
      <c r="G184" s="123" t="s">
        <v>2983</v>
      </c>
      <c r="H184" s="123" t="s">
        <v>2984</v>
      </c>
      <c r="I184" s="123">
        <v>900234</v>
      </c>
      <c r="J184" s="123" t="s">
        <v>3001</v>
      </c>
      <c r="K184" s="123" t="s">
        <v>3105</v>
      </c>
      <c r="L184" s="123" t="s">
        <v>2986</v>
      </c>
      <c r="M184" s="123" t="s">
        <v>79</v>
      </c>
      <c r="N184" s="123" t="s">
        <v>2773</v>
      </c>
      <c r="O184" s="123">
        <v>1299</v>
      </c>
      <c r="P184" s="123" t="s">
        <v>64</v>
      </c>
      <c r="Q184" s="123" t="s">
        <v>2987</v>
      </c>
      <c r="R184" s="123" t="s">
        <v>2996</v>
      </c>
      <c r="S184" s="123" t="s">
        <v>32</v>
      </c>
      <c r="T184" s="123">
        <v>99</v>
      </c>
      <c r="U184" s="123" t="s">
        <v>2989</v>
      </c>
      <c r="V184" s="123"/>
      <c r="W184" s="123"/>
      <c r="X184" s="124">
        <v>46267.333333333336</v>
      </c>
      <c r="Y184" s="124">
        <v>46267.75</v>
      </c>
      <c r="Z184" s="123" t="s">
        <v>2997</v>
      </c>
      <c r="AA184" s="123" t="s">
        <v>2998</v>
      </c>
      <c r="AB184" s="123" t="s">
        <v>2999</v>
      </c>
      <c r="AC184" s="123" t="s">
        <v>37</v>
      </c>
      <c r="AD184" s="123" t="s">
        <v>1562</v>
      </c>
      <c r="AE184" s="123" t="s">
        <v>3000</v>
      </c>
      <c r="AF184" s="123" t="s">
        <v>84</v>
      </c>
      <c r="AG184" s="123" t="s">
        <v>85</v>
      </c>
      <c r="AH184" s="123">
        <v>13</v>
      </c>
      <c r="AI184" s="123"/>
      <c r="AJ184" s="124">
        <v>45529</v>
      </c>
      <c r="AK184" s="123"/>
      <c r="AL184" s="123"/>
      <c r="AM184" s="123" t="s">
        <v>2991</v>
      </c>
      <c r="AN184" s="123" t="s">
        <v>2992</v>
      </c>
      <c r="AO184" s="123" t="s">
        <v>2982</v>
      </c>
      <c r="AP184" s="123">
        <v>9</v>
      </c>
      <c r="AQ184" s="123">
        <v>0</v>
      </c>
      <c r="AR184" s="123">
        <v>0</v>
      </c>
      <c r="AS184" s="123">
        <v>0</v>
      </c>
      <c r="AT184" s="123">
        <v>0</v>
      </c>
      <c r="AU184" s="123">
        <v>0</v>
      </c>
    </row>
    <row r="185" spans="1:47">
      <c r="A185" s="124">
        <v>46267</v>
      </c>
      <c r="B185" s="123" t="s">
        <v>75</v>
      </c>
      <c r="C185" s="123" t="s">
        <v>2981</v>
      </c>
      <c r="D185" s="123" t="s">
        <v>1626</v>
      </c>
      <c r="E185" s="123">
        <v>206239212</v>
      </c>
      <c r="F185" s="123" t="s">
        <v>2982</v>
      </c>
      <c r="G185" s="123" t="s">
        <v>2983</v>
      </c>
      <c r="H185" s="123" t="s">
        <v>2984</v>
      </c>
      <c r="I185" s="123">
        <v>900234</v>
      </c>
      <c r="J185" s="123" t="s">
        <v>3001</v>
      </c>
      <c r="K185" s="123" t="s">
        <v>1603</v>
      </c>
      <c r="L185" s="123" t="s">
        <v>2986</v>
      </c>
      <c r="M185" s="123" t="s">
        <v>79</v>
      </c>
      <c r="N185" s="123" t="s">
        <v>1055</v>
      </c>
      <c r="O185" s="123">
        <v>1299</v>
      </c>
      <c r="P185" s="123" t="s">
        <v>64</v>
      </c>
      <c r="Q185" s="123" t="s">
        <v>2987</v>
      </c>
      <c r="R185" s="123" t="s">
        <v>3016</v>
      </c>
      <c r="S185" s="123" t="s">
        <v>32</v>
      </c>
      <c r="T185" s="123">
        <v>99</v>
      </c>
      <c r="U185" s="123" t="s">
        <v>2989</v>
      </c>
      <c r="V185" s="124">
        <v>46267.331944444442</v>
      </c>
      <c r="W185" s="124">
        <v>46267.746527777781</v>
      </c>
      <c r="X185" s="124">
        <v>46267.333333333336</v>
      </c>
      <c r="Y185" s="124">
        <v>46267.75</v>
      </c>
      <c r="Z185" s="123"/>
      <c r="AA185" s="123" t="s">
        <v>56</v>
      </c>
      <c r="AB185" s="123" t="s">
        <v>2</v>
      </c>
      <c r="AC185" s="123" t="s">
        <v>37</v>
      </c>
      <c r="AD185" s="123" t="s">
        <v>1562</v>
      </c>
      <c r="AE185" s="123" t="s">
        <v>3000</v>
      </c>
      <c r="AF185" s="123" t="s">
        <v>77</v>
      </c>
      <c r="AG185" s="123" t="s">
        <v>78</v>
      </c>
      <c r="AH185" s="123">
        <v>13</v>
      </c>
      <c r="AI185" s="123"/>
      <c r="AJ185" s="124">
        <v>45942</v>
      </c>
      <c r="AK185" s="123"/>
      <c r="AL185" s="123"/>
      <c r="AM185" s="123" t="s">
        <v>2991</v>
      </c>
      <c r="AN185" s="123" t="s">
        <v>2992</v>
      </c>
      <c r="AO185" s="123" t="s">
        <v>2982</v>
      </c>
      <c r="AP185" s="123">
        <v>9</v>
      </c>
      <c r="AQ185" s="123">
        <v>0</v>
      </c>
      <c r="AR185" s="123">
        <v>1</v>
      </c>
      <c r="AS185" s="123">
        <v>1</v>
      </c>
      <c r="AT185" s="123">
        <v>0</v>
      </c>
      <c r="AU185" s="123">
        <v>0</v>
      </c>
    </row>
    <row r="186" spans="1:47">
      <c r="A186" s="124">
        <v>46267</v>
      </c>
      <c r="B186" s="123" t="s">
        <v>75</v>
      </c>
      <c r="C186" s="123" t="s">
        <v>2981</v>
      </c>
      <c r="D186" s="123" t="s">
        <v>2179</v>
      </c>
      <c r="E186" s="123">
        <v>203679308</v>
      </c>
      <c r="F186" s="123" t="s">
        <v>2982</v>
      </c>
      <c r="G186" s="123" t="s">
        <v>2983</v>
      </c>
      <c r="H186" s="123" t="s">
        <v>2984</v>
      </c>
      <c r="I186" s="123">
        <v>900234</v>
      </c>
      <c r="J186" s="123" t="s">
        <v>3001</v>
      </c>
      <c r="K186" s="123" t="s">
        <v>3106</v>
      </c>
      <c r="L186" s="123" t="s">
        <v>2986</v>
      </c>
      <c r="M186" s="123" t="s">
        <v>79</v>
      </c>
      <c r="N186" s="123" t="s">
        <v>82</v>
      </c>
      <c r="O186" s="123">
        <v>1299</v>
      </c>
      <c r="P186" s="123" t="s">
        <v>64</v>
      </c>
      <c r="Q186" s="123" t="s">
        <v>2987</v>
      </c>
      <c r="R186" s="123" t="s">
        <v>2988</v>
      </c>
      <c r="S186" s="123" t="s">
        <v>32</v>
      </c>
      <c r="T186" s="123">
        <v>99</v>
      </c>
      <c r="U186" s="123" t="s">
        <v>2989</v>
      </c>
      <c r="V186" s="124">
        <v>46267.331944444442</v>
      </c>
      <c r="W186" s="124">
        <v>46267.748611111114</v>
      </c>
      <c r="X186" s="124">
        <v>46267.333333333336</v>
      </c>
      <c r="Y186" s="124">
        <v>46267.75</v>
      </c>
      <c r="Z186" s="123"/>
      <c r="AA186" s="123" t="s">
        <v>56</v>
      </c>
      <c r="AB186" s="123" t="s">
        <v>2</v>
      </c>
      <c r="AC186" s="123" t="s">
        <v>2990</v>
      </c>
      <c r="AD186" s="123" t="s">
        <v>1553</v>
      </c>
      <c r="AE186" s="123" t="s">
        <v>2990</v>
      </c>
      <c r="AF186" s="123" t="s">
        <v>88</v>
      </c>
      <c r="AG186" s="123" t="s">
        <v>95</v>
      </c>
      <c r="AH186" s="123">
        <v>22</v>
      </c>
      <c r="AI186" s="123"/>
      <c r="AJ186" s="124">
        <v>45487</v>
      </c>
      <c r="AK186" s="123"/>
      <c r="AL186" s="123"/>
      <c r="AM186" s="123" t="s">
        <v>2991</v>
      </c>
      <c r="AN186" s="123" t="s">
        <v>2992</v>
      </c>
      <c r="AO186" s="123" t="s">
        <v>2982</v>
      </c>
      <c r="AP186" s="123">
        <v>9</v>
      </c>
      <c r="AQ186" s="123">
        <v>0</v>
      </c>
      <c r="AR186" s="123">
        <v>1</v>
      </c>
      <c r="AS186" s="123">
        <v>1</v>
      </c>
      <c r="AT186" s="123">
        <v>0</v>
      </c>
      <c r="AU186" s="123">
        <v>0</v>
      </c>
    </row>
    <row r="187" spans="1:47">
      <c r="A187" s="124">
        <v>46267</v>
      </c>
      <c r="B187" s="123" t="s">
        <v>75</v>
      </c>
      <c r="C187" s="123" t="s">
        <v>2981</v>
      </c>
      <c r="D187" s="123" t="s">
        <v>735</v>
      </c>
      <c r="E187" s="123">
        <v>206136720</v>
      </c>
      <c r="F187" s="123" t="s">
        <v>2982</v>
      </c>
      <c r="G187" s="123" t="s">
        <v>2983</v>
      </c>
      <c r="H187" s="123" t="s">
        <v>2984</v>
      </c>
      <c r="I187" s="123">
        <v>900234</v>
      </c>
      <c r="J187" s="123" t="s">
        <v>3001</v>
      </c>
      <c r="K187" s="123" t="s">
        <v>736</v>
      </c>
      <c r="L187" s="123" t="s">
        <v>2986</v>
      </c>
      <c r="M187" s="123" t="s">
        <v>79</v>
      </c>
      <c r="N187" s="123" t="s">
        <v>626</v>
      </c>
      <c r="O187" s="123">
        <v>1299</v>
      </c>
      <c r="P187" s="123" t="s">
        <v>64</v>
      </c>
      <c r="Q187" s="123" t="s">
        <v>2987</v>
      </c>
      <c r="R187" s="123" t="s">
        <v>3008</v>
      </c>
      <c r="S187" s="123" t="s">
        <v>39</v>
      </c>
      <c r="T187" s="123">
        <v>99</v>
      </c>
      <c r="U187" s="123" t="s">
        <v>2989</v>
      </c>
      <c r="V187" s="124">
        <v>46267.756249999999</v>
      </c>
      <c r="W187" s="124">
        <v>46267.856944444444</v>
      </c>
      <c r="X187" s="124">
        <v>46267.756944444445</v>
      </c>
      <c r="Y187" s="124">
        <v>46268.173611111109</v>
      </c>
      <c r="Z187" s="123"/>
      <c r="AA187" s="123" t="s">
        <v>56</v>
      </c>
      <c r="AB187" s="123" t="s">
        <v>2</v>
      </c>
      <c r="AC187" s="123" t="s">
        <v>37</v>
      </c>
      <c r="AD187" s="123" t="s">
        <v>1562</v>
      </c>
      <c r="AE187" s="123" t="s">
        <v>3000</v>
      </c>
      <c r="AF187" s="123" t="s">
        <v>92</v>
      </c>
      <c r="AG187" s="123" t="s">
        <v>84</v>
      </c>
      <c r="AH187" s="123">
        <v>13</v>
      </c>
      <c r="AI187" s="123"/>
      <c r="AJ187" s="124">
        <v>45928</v>
      </c>
      <c r="AK187" s="123"/>
      <c r="AL187" s="123"/>
      <c r="AM187" s="123" t="s">
        <v>2991</v>
      </c>
      <c r="AN187" s="123" t="s">
        <v>2992</v>
      </c>
      <c r="AO187" s="123" t="s">
        <v>2982</v>
      </c>
      <c r="AP187" s="123">
        <v>9</v>
      </c>
      <c r="AQ187" s="123">
        <v>0</v>
      </c>
      <c r="AR187" s="123">
        <v>1</v>
      </c>
      <c r="AS187" s="123">
        <v>1</v>
      </c>
      <c r="AT187" s="123">
        <v>0</v>
      </c>
      <c r="AU187" s="123">
        <v>0</v>
      </c>
    </row>
    <row r="188" spans="1:47">
      <c r="A188" s="124">
        <v>46267</v>
      </c>
      <c r="B188" s="123" t="s">
        <v>75</v>
      </c>
      <c r="C188" s="123" t="s">
        <v>2981</v>
      </c>
      <c r="D188" s="123" t="s">
        <v>2674</v>
      </c>
      <c r="E188" s="123">
        <v>204864796</v>
      </c>
      <c r="F188" s="123" t="s">
        <v>2982</v>
      </c>
      <c r="G188" s="123" t="s">
        <v>2983</v>
      </c>
      <c r="H188" s="123" t="s">
        <v>2984</v>
      </c>
      <c r="I188" s="123">
        <v>900234</v>
      </c>
      <c r="J188" s="123" t="s">
        <v>2985</v>
      </c>
      <c r="K188" s="123" t="s">
        <v>3107</v>
      </c>
      <c r="L188" s="123" t="s">
        <v>2986</v>
      </c>
      <c r="M188" s="123" t="s">
        <v>89</v>
      </c>
      <c r="N188" s="123" t="s">
        <v>2773</v>
      </c>
      <c r="O188" s="123">
        <v>1299</v>
      </c>
      <c r="P188" s="123" t="s">
        <v>64</v>
      </c>
      <c r="Q188" s="123" t="s">
        <v>2987</v>
      </c>
      <c r="R188" s="123" t="s">
        <v>2996</v>
      </c>
      <c r="S188" s="123" t="s">
        <v>32</v>
      </c>
      <c r="T188" s="123">
        <v>99</v>
      </c>
      <c r="U188" s="123" t="s">
        <v>2989</v>
      </c>
      <c r="V188" s="123"/>
      <c r="W188" s="123"/>
      <c r="X188" s="124">
        <v>46267.333333333336</v>
      </c>
      <c r="Y188" s="124">
        <v>46267.75</v>
      </c>
      <c r="Z188" s="123" t="s">
        <v>2997</v>
      </c>
      <c r="AA188" s="123" t="s">
        <v>2998</v>
      </c>
      <c r="AB188" s="123" t="s">
        <v>2999</v>
      </c>
      <c r="AC188" s="123" t="s">
        <v>37</v>
      </c>
      <c r="AD188" s="123" t="s">
        <v>1562</v>
      </c>
      <c r="AE188" s="123" t="s">
        <v>3000</v>
      </c>
      <c r="AF188" s="123" t="s">
        <v>84</v>
      </c>
      <c r="AG188" s="123" t="s">
        <v>85</v>
      </c>
      <c r="AH188" s="123">
        <v>13</v>
      </c>
      <c r="AI188" s="123"/>
      <c r="AJ188" s="124">
        <v>45788</v>
      </c>
      <c r="AK188" s="123"/>
      <c r="AL188" s="123"/>
      <c r="AM188" s="123" t="s">
        <v>2991</v>
      </c>
      <c r="AN188" s="123" t="s">
        <v>2992</v>
      </c>
      <c r="AO188" s="123" t="s">
        <v>2982</v>
      </c>
      <c r="AP188" s="123">
        <v>9</v>
      </c>
      <c r="AQ188" s="123">
        <v>0</v>
      </c>
      <c r="AR188" s="123">
        <v>0</v>
      </c>
      <c r="AS188" s="123">
        <v>0</v>
      </c>
      <c r="AT188" s="123">
        <v>0</v>
      </c>
      <c r="AU188" s="123">
        <v>0</v>
      </c>
    </row>
    <row r="189" spans="1:47">
      <c r="A189" s="124">
        <v>46267</v>
      </c>
      <c r="B189" s="123" t="s">
        <v>75</v>
      </c>
      <c r="C189" s="123" t="s">
        <v>2981</v>
      </c>
      <c r="D189" s="123" t="s">
        <v>1234</v>
      </c>
      <c r="E189" s="123">
        <v>203918123</v>
      </c>
      <c r="F189" s="123" t="s">
        <v>2982</v>
      </c>
      <c r="G189" s="123" t="s">
        <v>2983</v>
      </c>
      <c r="H189" s="123" t="s">
        <v>2984</v>
      </c>
      <c r="I189" s="123">
        <v>900234</v>
      </c>
      <c r="J189" s="123" t="s">
        <v>99</v>
      </c>
      <c r="K189" s="123" t="s">
        <v>1235</v>
      </c>
      <c r="L189" s="123" t="s">
        <v>2986</v>
      </c>
      <c r="M189" s="123" t="s">
        <v>86</v>
      </c>
      <c r="N189" s="123" t="s">
        <v>2773</v>
      </c>
      <c r="O189" s="123">
        <v>1299</v>
      </c>
      <c r="P189" s="123" t="s">
        <v>64</v>
      </c>
      <c r="Q189" s="123" t="s">
        <v>2987</v>
      </c>
      <c r="R189" s="123" t="s">
        <v>3011</v>
      </c>
      <c r="S189" s="123" t="s">
        <v>39</v>
      </c>
      <c r="T189" s="123">
        <v>99</v>
      </c>
      <c r="U189" s="123" t="s">
        <v>2989</v>
      </c>
      <c r="V189" s="123"/>
      <c r="W189" s="123"/>
      <c r="X189" s="124">
        <v>46267.756944444445</v>
      </c>
      <c r="Y189" s="124">
        <v>46268.173611111109</v>
      </c>
      <c r="Z189" s="123" t="s">
        <v>2997</v>
      </c>
      <c r="AA189" s="123" t="s">
        <v>2998</v>
      </c>
      <c r="AB189" s="123" t="s">
        <v>2999</v>
      </c>
      <c r="AC189" s="123" t="s">
        <v>37</v>
      </c>
      <c r="AD189" s="123" t="s">
        <v>1562</v>
      </c>
      <c r="AE189" s="123" t="s">
        <v>3000</v>
      </c>
      <c r="AF189" s="123" t="s">
        <v>84</v>
      </c>
      <c r="AG189" s="123" t="s">
        <v>85</v>
      </c>
      <c r="AH189" s="123">
        <v>13</v>
      </c>
      <c r="AI189" s="123"/>
      <c r="AJ189" s="124">
        <v>45536</v>
      </c>
      <c r="AK189" s="123"/>
      <c r="AL189" s="123"/>
      <c r="AM189" s="123" t="s">
        <v>2991</v>
      </c>
      <c r="AN189" s="123" t="s">
        <v>2992</v>
      </c>
      <c r="AO189" s="123" t="s">
        <v>2982</v>
      </c>
      <c r="AP189" s="123">
        <v>9</v>
      </c>
      <c r="AQ189" s="123">
        <v>0</v>
      </c>
      <c r="AR189" s="123">
        <v>0</v>
      </c>
      <c r="AS189" s="123">
        <v>0</v>
      </c>
      <c r="AT189" s="123">
        <v>0</v>
      </c>
      <c r="AU189" s="123">
        <v>0</v>
      </c>
    </row>
    <row r="190" spans="1:47">
      <c r="A190" s="124">
        <v>46267</v>
      </c>
      <c r="B190" s="123" t="s">
        <v>75</v>
      </c>
      <c r="C190" s="123" t="s">
        <v>2981</v>
      </c>
      <c r="D190" s="123" t="s">
        <v>737</v>
      </c>
      <c r="E190" s="123">
        <v>203342034</v>
      </c>
      <c r="F190" s="123" t="s">
        <v>2982</v>
      </c>
      <c r="G190" s="123" t="s">
        <v>2983</v>
      </c>
      <c r="H190" s="123" t="s">
        <v>2984</v>
      </c>
      <c r="I190" s="123">
        <v>900234</v>
      </c>
      <c r="J190" s="123" t="s">
        <v>99</v>
      </c>
      <c r="K190" s="123" t="s">
        <v>3108</v>
      </c>
      <c r="L190" s="123" t="s">
        <v>2986</v>
      </c>
      <c r="M190" s="123" t="s">
        <v>86</v>
      </c>
      <c r="N190" s="123" t="s">
        <v>2773</v>
      </c>
      <c r="O190" s="123">
        <v>1299</v>
      </c>
      <c r="P190" s="123" t="s">
        <v>64</v>
      </c>
      <c r="Q190" s="123" t="s">
        <v>2987</v>
      </c>
      <c r="R190" s="123" t="s">
        <v>3016</v>
      </c>
      <c r="S190" s="123" t="s">
        <v>32</v>
      </c>
      <c r="T190" s="123">
        <v>99</v>
      </c>
      <c r="U190" s="123" t="s">
        <v>2989</v>
      </c>
      <c r="V190" s="124">
        <v>46267.323611111111</v>
      </c>
      <c r="W190" s="124">
        <v>46267.752083333333</v>
      </c>
      <c r="X190" s="124">
        <v>46267.333333333336</v>
      </c>
      <c r="Y190" s="124">
        <v>46267.75</v>
      </c>
      <c r="Z190" s="123"/>
      <c r="AA190" s="123" t="s">
        <v>56</v>
      </c>
      <c r="AB190" s="123" t="s">
        <v>2</v>
      </c>
      <c r="AC190" s="123" t="s">
        <v>37</v>
      </c>
      <c r="AD190" s="123" t="s">
        <v>1562</v>
      </c>
      <c r="AE190" s="123" t="s">
        <v>3000</v>
      </c>
      <c r="AF190" s="123" t="s">
        <v>77</v>
      </c>
      <c r="AG190" s="123" t="s">
        <v>78</v>
      </c>
      <c r="AH190" s="123">
        <v>13</v>
      </c>
      <c r="AI190" s="123"/>
      <c r="AJ190" s="124">
        <v>45431</v>
      </c>
      <c r="AK190" s="123"/>
      <c r="AL190" s="123"/>
      <c r="AM190" s="123" t="s">
        <v>2991</v>
      </c>
      <c r="AN190" s="123" t="s">
        <v>2992</v>
      </c>
      <c r="AO190" s="123" t="s">
        <v>2982</v>
      </c>
      <c r="AP190" s="123">
        <v>9</v>
      </c>
      <c r="AQ190" s="123">
        <v>0</v>
      </c>
      <c r="AR190" s="123">
        <v>1</v>
      </c>
      <c r="AS190" s="123">
        <v>1</v>
      </c>
      <c r="AT190" s="123">
        <v>0</v>
      </c>
      <c r="AU190" s="123">
        <v>0</v>
      </c>
    </row>
    <row r="191" spans="1:47">
      <c r="A191" s="124">
        <v>46267</v>
      </c>
      <c r="B191" s="123" t="s">
        <v>75</v>
      </c>
      <c r="C191" s="123" t="s">
        <v>2981</v>
      </c>
      <c r="D191" s="123" t="s">
        <v>2066</v>
      </c>
      <c r="E191" s="123">
        <v>206953974</v>
      </c>
      <c r="F191" s="123" t="s">
        <v>2982</v>
      </c>
      <c r="G191" s="123" t="s">
        <v>2983</v>
      </c>
      <c r="H191" s="123" t="s">
        <v>2984</v>
      </c>
      <c r="I191" s="123">
        <v>900234</v>
      </c>
      <c r="J191" s="123" t="s">
        <v>2985</v>
      </c>
      <c r="K191" s="123" t="s">
        <v>1997</v>
      </c>
      <c r="L191" s="123" t="s">
        <v>2986</v>
      </c>
      <c r="M191" s="123" t="s">
        <v>86</v>
      </c>
      <c r="N191" s="123" t="s">
        <v>82</v>
      </c>
      <c r="O191" s="123">
        <v>1299</v>
      </c>
      <c r="P191" s="123" t="s">
        <v>64</v>
      </c>
      <c r="Q191" s="123" t="s">
        <v>2987</v>
      </c>
      <c r="R191" s="123" t="s">
        <v>2996</v>
      </c>
      <c r="S191" s="123" t="s">
        <v>32</v>
      </c>
      <c r="T191" s="123">
        <v>99</v>
      </c>
      <c r="U191" s="123" t="s">
        <v>2989</v>
      </c>
      <c r="V191" s="123"/>
      <c r="W191" s="123"/>
      <c r="X191" s="124">
        <v>46267.333333333336</v>
      </c>
      <c r="Y191" s="124">
        <v>46267.75</v>
      </c>
      <c r="Z191" s="123" t="s">
        <v>2997</v>
      </c>
      <c r="AA191" s="123" t="s">
        <v>2998</v>
      </c>
      <c r="AB191" s="123" t="s">
        <v>2999</v>
      </c>
      <c r="AC191" s="123" t="s">
        <v>2990</v>
      </c>
      <c r="AD191" s="123" t="s">
        <v>1553</v>
      </c>
      <c r="AE191" s="123" t="s">
        <v>2990</v>
      </c>
      <c r="AF191" s="123" t="s">
        <v>84</v>
      </c>
      <c r="AG191" s="123" t="s">
        <v>85</v>
      </c>
      <c r="AH191" s="123">
        <v>22</v>
      </c>
      <c r="AI191" s="123"/>
      <c r="AJ191" s="124">
        <v>46047</v>
      </c>
      <c r="AK191" s="123"/>
      <c r="AL191" s="123"/>
      <c r="AM191" s="123" t="s">
        <v>2991</v>
      </c>
      <c r="AN191" s="123" t="s">
        <v>2992</v>
      </c>
      <c r="AO191" s="123" t="s">
        <v>2982</v>
      </c>
      <c r="AP191" s="123">
        <v>9</v>
      </c>
      <c r="AQ191" s="123">
        <v>0</v>
      </c>
      <c r="AR191" s="123">
        <v>0</v>
      </c>
      <c r="AS191" s="123">
        <v>0</v>
      </c>
      <c r="AT191" s="123">
        <v>0</v>
      </c>
      <c r="AU191" s="123">
        <v>0</v>
      </c>
    </row>
    <row r="192" spans="1:47">
      <c r="A192" s="124">
        <v>46267</v>
      </c>
      <c r="B192" s="123" t="s">
        <v>75</v>
      </c>
      <c r="C192" s="123" t="s">
        <v>2981</v>
      </c>
      <c r="D192" s="123" t="s">
        <v>2829</v>
      </c>
      <c r="E192" s="123">
        <v>206192238</v>
      </c>
      <c r="F192" s="123" t="s">
        <v>2982</v>
      </c>
      <c r="G192" s="123" t="s">
        <v>2983</v>
      </c>
      <c r="H192" s="123" t="s">
        <v>3022</v>
      </c>
      <c r="I192" s="123">
        <v>900234</v>
      </c>
      <c r="J192" s="123" t="s">
        <v>3002</v>
      </c>
      <c r="K192" s="123" t="s">
        <v>2849</v>
      </c>
      <c r="L192" s="123" t="s">
        <v>2986</v>
      </c>
      <c r="M192" s="123" t="s">
        <v>89</v>
      </c>
      <c r="N192" s="123" t="s">
        <v>2773</v>
      </c>
      <c r="O192" s="123">
        <v>1299</v>
      </c>
      <c r="P192" s="123" t="s">
        <v>64</v>
      </c>
      <c r="Q192" s="123" t="s">
        <v>2987</v>
      </c>
      <c r="R192" s="123" t="s">
        <v>3010</v>
      </c>
      <c r="S192" s="123" t="s">
        <v>39</v>
      </c>
      <c r="T192" s="123">
        <v>99</v>
      </c>
      <c r="U192" s="123" t="s">
        <v>2989</v>
      </c>
      <c r="V192" s="124">
        <v>46267.755555555559</v>
      </c>
      <c r="W192" s="124">
        <v>46267.834722222222</v>
      </c>
      <c r="X192" s="124">
        <v>46267.756944444445</v>
      </c>
      <c r="Y192" s="124">
        <v>46268.090277777781</v>
      </c>
      <c r="Z192" s="123"/>
      <c r="AA192" s="123" t="s">
        <v>56</v>
      </c>
      <c r="AB192" s="123" t="s">
        <v>2</v>
      </c>
      <c r="AC192" s="123" t="s">
        <v>37</v>
      </c>
      <c r="AD192" s="123" t="s">
        <v>1563</v>
      </c>
      <c r="AE192" s="123" t="s">
        <v>3006</v>
      </c>
      <c r="AF192" s="123" t="s">
        <v>77</v>
      </c>
      <c r="AG192" s="123" t="s">
        <v>78</v>
      </c>
      <c r="AH192" s="123">
        <v>15</v>
      </c>
      <c r="AI192" s="123"/>
      <c r="AJ192" s="124">
        <v>46246</v>
      </c>
      <c r="AK192" s="123"/>
      <c r="AL192" s="123"/>
      <c r="AM192" s="123" t="s">
        <v>2991</v>
      </c>
      <c r="AN192" s="123" t="s">
        <v>2992</v>
      </c>
      <c r="AO192" s="123" t="s">
        <v>2982</v>
      </c>
      <c r="AP192" s="123">
        <v>7</v>
      </c>
      <c r="AQ192" s="123">
        <v>0</v>
      </c>
      <c r="AR192" s="123">
        <v>1</v>
      </c>
      <c r="AS192" s="123">
        <v>1</v>
      </c>
      <c r="AT192" s="123">
        <v>0</v>
      </c>
      <c r="AU192" s="123">
        <v>0</v>
      </c>
    </row>
    <row r="193" spans="1:47">
      <c r="A193" s="124">
        <v>46267</v>
      </c>
      <c r="B193" s="123" t="s">
        <v>75</v>
      </c>
      <c r="C193" s="123" t="s">
        <v>2981</v>
      </c>
      <c r="D193" s="123" t="s">
        <v>2057</v>
      </c>
      <c r="E193" s="123">
        <v>206953570</v>
      </c>
      <c r="F193" s="123" t="s">
        <v>2982</v>
      </c>
      <c r="G193" s="123" t="s">
        <v>2983</v>
      </c>
      <c r="H193" s="123" t="s">
        <v>2984</v>
      </c>
      <c r="I193" s="123">
        <v>900234</v>
      </c>
      <c r="J193" s="123" t="s">
        <v>3002</v>
      </c>
      <c r="K193" s="123" t="s">
        <v>1986</v>
      </c>
      <c r="L193" s="123" t="s">
        <v>2986</v>
      </c>
      <c r="M193" s="123" t="s">
        <v>79</v>
      </c>
      <c r="N193" s="123" t="s">
        <v>82</v>
      </c>
      <c r="O193" s="123">
        <v>1299</v>
      </c>
      <c r="P193" s="123" t="s">
        <v>64</v>
      </c>
      <c r="Q193" s="123" t="s">
        <v>2987</v>
      </c>
      <c r="R193" s="123" t="s">
        <v>2988</v>
      </c>
      <c r="S193" s="123" t="s">
        <v>32</v>
      </c>
      <c r="T193" s="123">
        <v>99</v>
      </c>
      <c r="U193" s="123" t="s">
        <v>2989</v>
      </c>
      <c r="V193" s="124">
        <v>46267.331250000003</v>
      </c>
      <c r="W193" s="124">
        <v>46267.749305555553</v>
      </c>
      <c r="X193" s="124">
        <v>46267.333333333336</v>
      </c>
      <c r="Y193" s="124">
        <v>46267.75</v>
      </c>
      <c r="Z193" s="123"/>
      <c r="AA193" s="123" t="s">
        <v>56</v>
      </c>
      <c r="AB193" s="123" t="s">
        <v>2</v>
      </c>
      <c r="AC193" s="123" t="s">
        <v>2990</v>
      </c>
      <c r="AD193" s="123" t="s">
        <v>1553</v>
      </c>
      <c r="AE193" s="123" t="s">
        <v>2990</v>
      </c>
      <c r="AF193" s="123" t="s">
        <v>88</v>
      </c>
      <c r="AG193" s="123" t="s">
        <v>95</v>
      </c>
      <c r="AH193" s="123">
        <v>22</v>
      </c>
      <c r="AI193" s="123"/>
      <c r="AJ193" s="124">
        <v>46047</v>
      </c>
      <c r="AK193" s="123"/>
      <c r="AL193" s="123"/>
      <c r="AM193" s="123" t="s">
        <v>2991</v>
      </c>
      <c r="AN193" s="123" t="s">
        <v>2992</v>
      </c>
      <c r="AO193" s="123" t="s">
        <v>2982</v>
      </c>
      <c r="AP193" s="123">
        <v>9</v>
      </c>
      <c r="AQ193" s="123">
        <v>0</v>
      </c>
      <c r="AR193" s="123">
        <v>1</v>
      </c>
      <c r="AS193" s="123">
        <v>1</v>
      </c>
      <c r="AT193" s="123">
        <v>0</v>
      </c>
      <c r="AU193" s="123">
        <v>0</v>
      </c>
    </row>
    <row r="194" spans="1:47">
      <c r="A194" s="124">
        <v>46267</v>
      </c>
      <c r="B194" s="123" t="s">
        <v>75</v>
      </c>
      <c r="C194" s="123" t="s">
        <v>2981</v>
      </c>
      <c r="D194" s="123" t="s">
        <v>2184</v>
      </c>
      <c r="E194" s="123">
        <v>205647827</v>
      </c>
      <c r="F194" s="123" t="s">
        <v>2982</v>
      </c>
      <c r="G194" s="123" t="s">
        <v>2983</v>
      </c>
      <c r="H194" s="123" t="s">
        <v>2984</v>
      </c>
      <c r="I194" s="123">
        <v>900234</v>
      </c>
      <c r="J194" s="123" t="s">
        <v>3002</v>
      </c>
      <c r="K194" s="123" t="s">
        <v>3109</v>
      </c>
      <c r="L194" s="123" t="s">
        <v>2986</v>
      </c>
      <c r="M194" s="123" t="s">
        <v>89</v>
      </c>
      <c r="N194" s="123" t="s">
        <v>82</v>
      </c>
      <c r="O194" s="123">
        <v>1299</v>
      </c>
      <c r="P194" s="123" t="s">
        <v>64</v>
      </c>
      <c r="Q194" s="123" t="s">
        <v>2987</v>
      </c>
      <c r="R194" s="123" t="s">
        <v>3011</v>
      </c>
      <c r="S194" s="123" t="s">
        <v>39</v>
      </c>
      <c r="T194" s="123">
        <v>99</v>
      </c>
      <c r="U194" s="123" t="s">
        <v>2989</v>
      </c>
      <c r="V194" s="123"/>
      <c r="W194" s="123"/>
      <c r="X194" s="124">
        <v>46267.756944444445</v>
      </c>
      <c r="Y194" s="124">
        <v>46268.173611111109</v>
      </c>
      <c r="Z194" s="123" t="s">
        <v>2997</v>
      </c>
      <c r="AA194" s="123" t="s">
        <v>2998</v>
      </c>
      <c r="AB194" s="123" t="s">
        <v>2999</v>
      </c>
      <c r="AC194" s="123" t="s">
        <v>2990</v>
      </c>
      <c r="AD194" s="123" t="s">
        <v>1553</v>
      </c>
      <c r="AE194" s="123" t="s">
        <v>2990</v>
      </c>
      <c r="AF194" s="123" t="s">
        <v>84</v>
      </c>
      <c r="AG194" s="123" t="s">
        <v>85</v>
      </c>
      <c r="AH194" s="123">
        <v>22</v>
      </c>
      <c r="AI194" s="123"/>
      <c r="AJ194" s="124">
        <v>45851</v>
      </c>
      <c r="AK194" s="123"/>
      <c r="AL194" s="123"/>
      <c r="AM194" s="123" t="s">
        <v>2991</v>
      </c>
      <c r="AN194" s="123" t="s">
        <v>2992</v>
      </c>
      <c r="AO194" s="123" t="s">
        <v>2982</v>
      </c>
      <c r="AP194" s="123">
        <v>9</v>
      </c>
      <c r="AQ194" s="123">
        <v>0</v>
      </c>
      <c r="AR194" s="123">
        <v>0</v>
      </c>
      <c r="AS194" s="123">
        <v>0</v>
      </c>
      <c r="AT194" s="123">
        <v>0</v>
      </c>
      <c r="AU194" s="123">
        <v>0</v>
      </c>
    </row>
    <row r="195" spans="1:47">
      <c r="A195" s="124">
        <v>46267</v>
      </c>
      <c r="B195" s="123" t="s">
        <v>75</v>
      </c>
      <c r="C195" s="123" t="s">
        <v>2981</v>
      </c>
      <c r="D195" s="123" t="s">
        <v>991</v>
      </c>
      <c r="E195" s="123">
        <v>205853578</v>
      </c>
      <c r="F195" s="123" t="s">
        <v>2982</v>
      </c>
      <c r="G195" s="123" t="s">
        <v>2983</v>
      </c>
      <c r="H195" s="123" t="s">
        <v>2984</v>
      </c>
      <c r="I195" s="123">
        <v>900234</v>
      </c>
      <c r="J195" s="123" t="s">
        <v>3002</v>
      </c>
      <c r="K195" s="123" t="s">
        <v>992</v>
      </c>
      <c r="L195" s="123" t="s">
        <v>2986</v>
      </c>
      <c r="M195" s="123" t="s">
        <v>89</v>
      </c>
      <c r="N195" s="123" t="s">
        <v>1055</v>
      </c>
      <c r="O195" s="123">
        <v>1299</v>
      </c>
      <c r="P195" s="123" t="s">
        <v>64</v>
      </c>
      <c r="Q195" s="123" t="s">
        <v>2987</v>
      </c>
      <c r="R195" s="123" t="s">
        <v>3005</v>
      </c>
      <c r="S195" s="123" t="s">
        <v>39</v>
      </c>
      <c r="T195" s="123">
        <v>99</v>
      </c>
      <c r="U195" s="123" t="s">
        <v>2989</v>
      </c>
      <c r="V195" s="123"/>
      <c r="W195" s="123"/>
      <c r="X195" s="124">
        <v>46267.756944444445</v>
      </c>
      <c r="Y195" s="124">
        <v>46268.173611111109</v>
      </c>
      <c r="Z195" s="123" t="s">
        <v>2997</v>
      </c>
      <c r="AA195" s="123" t="s">
        <v>2998</v>
      </c>
      <c r="AB195" s="123" t="s">
        <v>2999</v>
      </c>
      <c r="AC195" s="123" t="s">
        <v>37</v>
      </c>
      <c r="AD195" s="123" t="s">
        <v>1562</v>
      </c>
      <c r="AE195" s="123" t="s">
        <v>3000</v>
      </c>
      <c r="AF195" s="123" t="s">
        <v>85</v>
      </c>
      <c r="AG195" s="123" t="s">
        <v>88</v>
      </c>
      <c r="AH195" s="123">
        <v>13</v>
      </c>
      <c r="AI195" s="123"/>
      <c r="AJ195" s="124">
        <v>45893</v>
      </c>
      <c r="AK195" s="123"/>
      <c r="AL195" s="123"/>
      <c r="AM195" s="123" t="s">
        <v>2991</v>
      </c>
      <c r="AN195" s="123" t="s">
        <v>2992</v>
      </c>
      <c r="AO195" s="123" t="s">
        <v>2982</v>
      </c>
      <c r="AP195" s="123">
        <v>9</v>
      </c>
      <c r="AQ195" s="123">
        <v>0</v>
      </c>
      <c r="AR195" s="123">
        <v>0</v>
      </c>
      <c r="AS195" s="123">
        <v>0</v>
      </c>
      <c r="AT195" s="123">
        <v>0</v>
      </c>
      <c r="AU195" s="123">
        <v>0</v>
      </c>
    </row>
    <row r="196" spans="1:47">
      <c r="A196" s="124">
        <v>46267</v>
      </c>
      <c r="B196" s="123" t="s">
        <v>75</v>
      </c>
      <c r="C196" s="123" t="s">
        <v>2981</v>
      </c>
      <c r="D196" s="123" t="s">
        <v>2048</v>
      </c>
      <c r="E196" s="123">
        <v>206953568</v>
      </c>
      <c r="F196" s="123" t="s">
        <v>2982</v>
      </c>
      <c r="G196" s="123" t="s">
        <v>2983</v>
      </c>
      <c r="H196" s="123" t="s">
        <v>2984</v>
      </c>
      <c r="I196" s="123">
        <v>900234</v>
      </c>
      <c r="J196" s="123" t="s">
        <v>3002</v>
      </c>
      <c r="K196" s="123" t="s">
        <v>1977</v>
      </c>
      <c r="L196" s="123" t="s">
        <v>2986</v>
      </c>
      <c r="M196" s="123" t="s">
        <v>89</v>
      </c>
      <c r="N196" s="123" t="s">
        <v>158</v>
      </c>
      <c r="O196" s="123">
        <v>1299</v>
      </c>
      <c r="P196" s="123" t="s">
        <v>64</v>
      </c>
      <c r="Q196" s="123" t="s">
        <v>2987</v>
      </c>
      <c r="R196" s="123" t="s">
        <v>3016</v>
      </c>
      <c r="S196" s="123" t="s">
        <v>32</v>
      </c>
      <c r="T196" s="123">
        <v>99</v>
      </c>
      <c r="U196" s="123" t="s">
        <v>2989</v>
      </c>
      <c r="V196" s="124">
        <v>46267.331250000003</v>
      </c>
      <c r="W196" s="124">
        <v>46267.748611111114</v>
      </c>
      <c r="X196" s="124">
        <v>46267.333333333336</v>
      </c>
      <c r="Y196" s="124">
        <v>46267.75</v>
      </c>
      <c r="Z196" s="123"/>
      <c r="AA196" s="123" t="s">
        <v>56</v>
      </c>
      <c r="AB196" s="123" t="s">
        <v>2</v>
      </c>
      <c r="AC196" s="123" t="s">
        <v>1428</v>
      </c>
      <c r="AD196" s="123" t="s">
        <v>1567</v>
      </c>
      <c r="AE196" s="123" t="s">
        <v>1428</v>
      </c>
      <c r="AF196" s="123" t="s">
        <v>77</v>
      </c>
      <c r="AG196" s="123" t="s">
        <v>78</v>
      </c>
      <c r="AH196" s="123">
        <v>28</v>
      </c>
      <c r="AI196" s="123"/>
      <c r="AJ196" s="124">
        <v>46047</v>
      </c>
      <c r="AK196" s="123"/>
      <c r="AL196" s="123"/>
      <c r="AM196" s="123" t="s">
        <v>2991</v>
      </c>
      <c r="AN196" s="123" t="s">
        <v>2992</v>
      </c>
      <c r="AO196" s="123" t="s">
        <v>2982</v>
      </c>
      <c r="AP196" s="123">
        <v>9</v>
      </c>
      <c r="AQ196" s="123">
        <v>0</v>
      </c>
      <c r="AR196" s="123">
        <v>1</v>
      </c>
      <c r="AS196" s="123">
        <v>1</v>
      </c>
      <c r="AT196" s="123">
        <v>0</v>
      </c>
      <c r="AU196" s="123">
        <v>0</v>
      </c>
    </row>
    <row r="197" spans="1:47">
      <c r="A197" s="124">
        <v>46267</v>
      </c>
      <c r="B197" s="123" t="s">
        <v>75</v>
      </c>
      <c r="C197" s="123" t="s">
        <v>2981</v>
      </c>
      <c r="D197" s="123" t="s">
        <v>2868</v>
      </c>
      <c r="E197" s="123">
        <v>206890216</v>
      </c>
      <c r="F197" s="123" t="s">
        <v>2982</v>
      </c>
      <c r="G197" s="123" t="s">
        <v>2983</v>
      </c>
      <c r="H197" s="123" t="s">
        <v>3022</v>
      </c>
      <c r="I197" s="123">
        <v>900234</v>
      </c>
      <c r="J197" s="123" t="s">
        <v>3002</v>
      </c>
      <c r="K197" s="123" t="s">
        <v>2907</v>
      </c>
      <c r="L197" s="123" t="s">
        <v>2986</v>
      </c>
      <c r="M197" s="123" t="s">
        <v>89</v>
      </c>
      <c r="N197" s="123" t="s">
        <v>1055</v>
      </c>
      <c r="O197" s="123">
        <v>1299</v>
      </c>
      <c r="P197" s="123" t="s">
        <v>64</v>
      </c>
      <c r="Q197" s="123" t="s">
        <v>2987</v>
      </c>
      <c r="R197" s="123" t="s">
        <v>3011</v>
      </c>
      <c r="S197" s="123" t="s">
        <v>39</v>
      </c>
      <c r="T197" s="123">
        <v>99</v>
      </c>
      <c r="U197" s="123" t="s">
        <v>2989</v>
      </c>
      <c r="V197" s="123"/>
      <c r="W197" s="123"/>
      <c r="X197" s="124">
        <v>46267.756944444445</v>
      </c>
      <c r="Y197" s="124">
        <v>46268.090277777781</v>
      </c>
      <c r="Z197" s="123" t="s">
        <v>2997</v>
      </c>
      <c r="AA197" s="123" t="s">
        <v>2998</v>
      </c>
      <c r="AB197" s="123" t="s">
        <v>2999</v>
      </c>
      <c r="AC197" s="123" t="s">
        <v>37</v>
      </c>
      <c r="AD197" s="123" t="s">
        <v>1562</v>
      </c>
      <c r="AE197" s="123" t="s">
        <v>3000</v>
      </c>
      <c r="AF197" s="123" t="s">
        <v>84</v>
      </c>
      <c r="AG197" s="123" t="s">
        <v>85</v>
      </c>
      <c r="AH197" s="123">
        <v>13</v>
      </c>
      <c r="AI197" s="123"/>
      <c r="AJ197" s="124">
        <v>46251</v>
      </c>
      <c r="AK197" s="123"/>
      <c r="AL197" s="123"/>
      <c r="AM197" s="123" t="s">
        <v>2991</v>
      </c>
      <c r="AN197" s="123" t="s">
        <v>2992</v>
      </c>
      <c r="AO197" s="123" t="s">
        <v>2982</v>
      </c>
      <c r="AP197" s="123">
        <v>7</v>
      </c>
      <c r="AQ197" s="123">
        <v>0</v>
      </c>
      <c r="AR197" s="123">
        <v>0</v>
      </c>
      <c r="AS197" s="123">
        <v>0</v>
      </c>
      <c r="AT197" s="123">
        <v>0</v>
      </c>
      <c r="AU197" s="123">
        <v>0</v>
      </c>
    </row>
    <row r="198" spans="1:47">
      <c r="A198" s="124">
        <v>46267</v>
      </c>
      <c r="B198" s="123" t="s">
        <v>75</v>
      </c>
      <c r="C198" s="123" t="s">
        <v>2981</v>
      </c>
      <c r="D198" s="123" t="s">
        <v>1584</v>
      </c>
      <c r="E198" s="123">
        <v>206192235</v>
      </c>
      <c r="F198" s="123" t="s">
        <v>2982</v>
      </c>
      <c r="G198" s="123" t="s">
        <v>2983</v>
      </c>
      <c r="H198" s="123" t="s">
        <v>2984</v>
      </c>
      <c r="I198" s="123">
        <v>900234</v>
      </c>
      <c r="J198" s="123" t="s">
        <v>3002</v>
      </c>
      <c r="K198" s="123" t="s">
        <v>3110</v>
      </c>
      <c r="L198" s="123" t="s">
        <v>2986</v>
      </c>
      <c r="M198" s="123" t="s">
        <v>79</v>
      </c>
      <c r="N198" s="123" t="s">
        <v>2645</v>
      </c>
      <c r="O198" s="123">
        <v>1299</v>
      </c>
      <c r="P198" s="123" t="s">
        <v>64</v>
      </c>
      <c r="Q198" s="123" t="s">
        <v>2987</v>
      </c>
      <c r="R198" s="123" t="s">
        <v>3016</v>
      </c>
      <c r="S198" s="123" t="s">
        <v>32</v>
      </c>
      <c r="T198" s="123">
        <v>99</v>
      </c>
      <c r="U198" s="123" t="s">
        <v>2989</v>
      </c>
      <c r="V198" s="124">
        <v>46267.331250000003</v>
      </c>
      <c r="W198" s="124">
        <v>46267.748611111114</v>
      </c>
      <c r="X198" s="124">
        <v>46267.333333333336</v>
      </c>
      <c r="Y198" s="124">
        <v>46267.75</v>
      </c>
      <c r="Z198" s="123"/>
      <c r="AA198" s="123" t="s">
        <v>56</v>
      </c>
      <c r="AB198" s="123" t="s">
        <v>2</v>
      </c>
      <c r="AC198" s="123" t="s">
        <v>2990</v>
      </c>
      <c r="AD198" s="123" t="s">
        <v>1553</v>
      </c>
      <c r="AE198" s="123" t="s">
        <v>2990</v>
      </c>
      <c r="AF198" s="123" t="s">
        <v>77</v>
      </c>
      <c r="AG198" s="123" t="s">
        <v>78</v>
      </c>
      <c r="AH198" s="123">
        <v>22</v>
      </c>
      <c r="AI198" s="123"/>
      <c r="AJ198" s="124">
        <v>45935</v>
      </c>
      <c r="AK198" s="123"/>
      <c r="AL198" s="123"/>
      <c r="AM198" s="123" t="s">
        <v>2991</v>
      </c>
      <c r="AN198" s="123" t="s">
        <v>2992</v>
      </c>
      <c r="AO198" s="123" t="s">
        <v>2982</v>
      </c>
      <c r="AP198" s="123">
        <v>9</v>
      </c>
      <c r="AQ198" s="123">
        <v>0</v>
      </c>
      <c r="AR198" s="123">
        <v>1</v>
      </c>
      <c r="AS198" s="123">
        <v>1</v>
      </c>
      <c r="AT198" s="123">
        <v>0</v>
      </c>
      <c r="AU198" s="123">
        <v>0</v>
      </c>
    </row>
    <row r="199" spans="1:47">
      <c r="A199" s="124">
        <v>46267</v>
      </c>
      <c r="B199" s="123" t="s">
        <v>75</v>
      </c>
      <c r="C199" s="123" t="s">
        <v>2981</v>
      </c>
      <c r="D199" s="123" t="s">
        <v>2875</v>
      </c>
      <c r="E199" s="123">
        <v>206886731</v>
      </c>
      <c r="F199" s="123" t="s">
        <v>2982</v>
      </c>
      <c r="G199" s="123" t="s">
        <v>2983</v>
      </c>
      <c r="H199" s="123" t="s">
        <v>3022</v>
      </c>
      <c r="I199" s="123">
        <v>900234</v>
      </c>
      <c r="J199" s="123" t="s">
        <v>3002</v>
      </c>
      <c r="K199" s="123" t="s">
        <v>2914</v>
      </c>
      <c r="L199" s="123" t="s">
        <v>2986</v>
      </c>
      <c r="M199" s="123" t="s">
        <v>89</v>
      </c>
      <c r="N199" s="123" t="s">
        <v>1055</v>
      </c>
      <c r="O199" s="123">
        <v>1299</v>
      </c>
      <c r="P199" s="123" t="s">
        <v>64</v>
      </c>
      <c r="Q199" s="123" t="s">
        <v>2987</v>
      </c>
      <c r="R199" s="123" t="s">
        <v>3011</v>
      </c>
      <c r="S199" s="123" t="s">
        <v>39</v>
      </c>
      <c r="T199" s="123">
        <v>99</v>
      </c>
      <c r="U199" s="123" t="s">
        <v>2989</v>
      </c>
      <c r="V199" s="123"/>
      <c r="W199" s="123"/>
      <c r="X199" s="124">
        <v>46267.756944444445</v>
      </c>
      <c r="Y199" s="124">
        <v>46268.090277777781</v>
      </c>
      <c r="Z199" s="123" t="s">
        <v>2997</v>
      </c>
      <c r="AA199" s="123" t="s">
        <v>2998</v>
      </c>
      <c r="AB199" s="123" t="s">
        <v>2999</v>
      </c>
      <c r="AC199" s="123" t="s">
        <v>37</v>
      </c>
      <c r="AD199" s="123" t="s">
        <v>1562</v>
      </c>
      <c r="AE199" s="123" t="s">
        <v>3000</v>
      </c>
      <c r="AF199" s="123" t="s">
        <v>84</v>
      </c>
      <c r="AG199" s="123" t="s">
        <v>85</v>
      </c>
      <c r="AH199" s="123">
        <v>13</v>
      </c>
      <c r="AI199" s="123"/>
      <c r="AJ199" s="124">
        <v>46251</v>
      </c>
      <c r="AK199" s="123"/>
      <c r="AL199" s="123"/>
      <c r="AM199" s="123" t="s">
        <v>2991</v>
      </c>
      <c r="AN199" s="123" t="s">
        <v>2992</v>
      </c>
      <c r="AO199" s="123" t="s">
        <v>2982</v>
      </c>
      <c r="AP199" s="123">
        <v>7</v>
      </c>
      <c r="AQ199" s="123">
        <v>0</v>
      </c>
      <c r="AR199" s="123">
        <v>0</v>
      </c>
      <c r="AS199" s="123">
        <v>0</v>
      </c>
      <c r="AT199" s="123">
        <v>0</v>
      </c>
      <c r="AU199" s="123">
        <v>0</v>
      </c>
    </row>
    <row r="200" spans="1:47">
      <c r="A200" s="124">
        <v>46267</v>
      </c>
      <c r="B200" s="123" t="s">
        <v>75</v>
      </c>
      <c r="C200" s="123" t="s">
        <v>2981</v>
      </c>
      <c r="D200" s="123" t="s">
        <v>2760</v>
      </c>
      <c r="E200" s="123">
        <v>206192237</v>
      </c>
      <c r="F200" s="123" t="s">
        <v>2982</v>
      </c>
      <c r="G200" s="123" t="s">
        <v>2983</v>
      </c>
      <c r="H200" s="123" t="s">
        <v>2984</v>
      </c>
      <c r="I200" s="123">
        <v>900234</v>
      </c>
      <c r="J200" s="123" t="s">
        <v>3002</v>
      </c>
      <c r="K200" s="123" t="s">
        <v>3111</v>
      </c>
      <c r="L200" s="123" t="s">
        <v>2986</v>
      </c>
      <c r="M200" s="123" t="s">
        <v>89</v>
      </c>
      <c r="N200" s="123" t="s">
        <v>622</v>
      </c>
      <c r="O200" s="123">
        <v>1299</v>
      </c>
      <c r="P200" s="123" t="s">
        <v>64</v>
      </c>
      <c r="Q200" s="123" t="s">
        <v>2987</v>
      </c>
      <c r="R200" s="123" t="s">
        <v>3008</v>
      </c>
      <c r="S200" s="123" t="s">
        <v>39</v>
      </c>
      <c r="T200" s="123">
        <v>99</v>
      </c>
      <c r="U200" s="123" t="s">
        <v>2989</v>
      </c>
      <c r="V200" s="124">
        <v>46267.756249999999</v>
      </c>
      <c r="W200" s="124">
        <v>46267.835416666669</v>
      </c>
      <c r="X200" s="124">
        <v>46267.756944444445</v>
      </c>
      <c r="Y200" s="124">
        <v>46268.090277777781</v>
      </c>
      <c r="Z200" s="123"/>
      <c r="AA200" s="123" t="s">
        <v>56</v>
      </c>
      <c r="AB200" s="123" t="s">
        <v>2</v>
      </c>
      <c r="AC200" s="123" t="s">
        <v>37</v>
      </c>
      <c r="AD200" s="123" t="s">
        <v>1562</v>
      </c>
      <c r="AE200" s="123" t="s">
        <v>3000</v>
      </c>
      <c r="AF200" s="123" t="s">
        <v>92</v>
      </c>
      <c r="AG200" s="123" t="s">
        <v>84</v>
      </c>
      <c r="AH200" s="123">
        <v>13</v>
      </c>
      <c r="AI200" s="123"/>
      <c r="AJ200" s="124">
        <v>46225</v>
      </c>
      <c r="AK200" s="123"/>
      <c r="AL200" s="123"/>
      <c r="AM200" s="123" t="s">
        <v>2991</v>
      </c>
      <c r="AN200" s="123" t="s">
        <v>2992</v>
      </c>
      <c r="AO200" s="123" t="s">
        <v>2982</v>
      </c>
      <c r="AP200" s="123">
        <v>7</v>
      </c>
      <c r="AQ200" s="123">
        <v>0</v>
      </c>
      <c r="AR200" s="123">
        <v>1</v>
      </c>
      <c r="AS200" s="123">
        <v>1</v>
      </c>
      <c r="AT200" s="123">
        <v>0</v>
      </c>
      <c r="AU200" s="123">
        <v>0</v>
      </c>
    </row>
    <row r="201" spans="1:47">
      <c r="A201" s="124">
        <v>46267</v>
      </c>
      <c r="B201" s="123" t="s">
        <v>75</v>
      </c>
      <c r="C201" s="123" t="s">
        <v>2981</v>
      </c>
      <c r="D201" s="123" t="s">
        <v>303</v>
      </c>
      <c r="E201" s="123">
        <v>203851006</v>
      </c>
      <c r="F201" s="123" t="s">
        <v>2982</v>
      </c>
      <c r="G201" s="123" t="s">
        <v>2983</v>
      </c>
      <c r="H201" s="123" t="s">
        <v>2984</v>
      </c>
      <c r="I201" s="123">
        <v>900234</v>
      </c>
      <c r="J201" s="123" t="s">
        <v>3001</v>
      </c>
      <c r="K201" s="123" t="s">
        <v>3112</v>
      </c>
      <c r="L201" s="123" t="s">
        <v>2986</v>
      </c>
      <c r="M201" s="123" t="s">
        <v>79</v>
      </c>
      <c r="N201" s="123" t="s">
        <v>3013</v>
      </c>
      <c r="O201" s="123">
        <v>1299</v>
      </c>
      <c r="P201" s="123" t="s">
        <v>64</v>
      </c>
      <c r="Q201" s="123" t="s">
        <v>2987</v>
      </c>
      <c r="R201" s="123" t="s">
        <v>3014</v>
      </c>
      <c r="S201" s="123" t="s">
        <v>32</v>
      </c>
      <c r="T201" s="123">
        <v>99</v>
      </c>
      <c r="U201" s="123" t="s">
        <v>2989</v>
      </c>
      <c r="V201" s="124">
        <v>46267.332638888889</v>
      </c>
      <c r="W201" s="124">
        <v>46267.75277777778</v>
      </c>
      <c r="X201" s="124">
        <v>46267.333333333336</v>
      </c>
      <c r="Y201" s="124">
        <v>46267.75</v>
      </c>
      <c r="Z201" s="123"/>
      <c r="AA201" s="123" t="s">
        <v>56</v>
      </c>
      <c r="AB201" s="123" t="s">
        <v>2</v>
      </c>
      <c r="AC201" s="123" t="s">
        <v>35</v>
      </c>
      <c r="AD201" s="123" t="s">
        <v>1557</v>
      </c>
      <c r="AE201" s="123" t="s">
        <v>3015</v>
      </c>
      <c r="AF201" s="123" t="s">
        <v>78</v>
      </c>
      <c r="AG201" s="123" t="s">
        <v>92</v>
      </c>
      <c r="AH201" s="123">
        <v>1</v>
      </c>
      <c r="AI201" s="123"/>
      <c r="AJ201" s="124">
        <v>45523</v>
      </c>
      <c r="AK201" s="123"/>
      <c r="AL201" s="123"/>
      <c r="AM201" s="123" t="s">
        <v>2991</v>
      </c>
      <c r="AN201" s="123" t="s">
        <v>2992</v>
      </c>
      <c r="AO201" s="123" t="s">
        <v>2982</v>
      </c>
      <c r="AP201" s="123">
        <v>9</v>
      </c>
      <c r="AQ201" s="123">
        <v>0</v>
      </c>
      <c r="AR201" s="123">
        <v>1</v>
      </c>
      <c r="AS201" s="123">
        <v>1</v>
      </c>
      <c r="AT201" s="123">
        <v>0</v>
      </c>
      <c r="AU201" s="123">
        <v>0</v>
      </c>
    </row>
    <row r="202" spans="1:47">
      <c r="A202" s="124">
        <v>46267</v>
      </c>
      <c r="B202" s="123" t="s">
        <v>75</v>
      </c>
      <c r="C202" s="123" t="s">
        <v>2981</v>
      </c>
      <c r="D202" s="123" t="s">
        <v>2171</v>
      </c>
      <c r="E202" s="123">
        <v>203555403</v>
      </c>
      <c r="F202" s="123" t="s">
        <v>2982</v>
      </c>
      <c r="G202" s="123" t="s">
        <v>2983</v>
      </c>
      <c r="H202" s="123" t="s">
        <v>2984</v>
      </c>
      <c r="I202" s="123">
        <v>900234</v>
      </c>
      <c r="J202" s="123" t="s">
        <v>3001</v>
      </c>
      <c r="K202" s="123" t="s">
        <v>3113</v>
      </c>
      <c r="L202" s="123" t="s">
        <v>2986</v>
      </c>
      <c r="M202" s="123" t="s">
        <v>79</v>
      </c>
      <c r="N202" s="123" t="s">
        <v>82</v>
      </c>
      <c r="O202" s="123">
        <v>1299</v>
      </c>
      <c r="P202" s="123" t="s">
        <v>64</v>
      </c>
      <c r="Q202" s="123" t="s">
        <v>2987</v>
      </c>
      <c r="R202" s="123" t="s">
        <v>3016</v>
      </c>
      <c r="S202" s="123" t="s">
        <v>32</v>
      </c>
      <c r="T202" s="123">
        <v>99</v>
      </c>
      <c r="U202" s="123" t="s">
        <v>2989</v>
      </c>
      <c r="V202" s="124">
        <v>46267.332638888889</v>
      </c>
      <c r="W202" s="124">
        <v>46267.75</v>
      </c>
      <c r="X202" s="124">
        <v>46267.333333333336</v>
      </c>
      <c r="Y202" s="124">
        <v>46267.75</v>
      </c>
      <c r="Z202" s="123"/>
      <c r="AA202" s="123" t="s">
        <v>56</v>
      </c>
      <c r="AB202" s="123" t="s">
        <v>2</v>
      </c>
      <c r="AC202" s="123" t="s">
        <v>2990</v>
      </c>
      <c r="AD202" s="123" t="s">
        <v>1553</v>
      </c>
      <c r="AE202" s="123" t="s">
        <v>2990</v>
      </c>
      <c r="AF202" s="123" t="s">
        <v>77</v>
      </c>
      <c r="AG202" s="123" t="s">
        <v>78</v>
      </c>
      <c r="AH202" s="123">
        <v>22</v>
      </c>
      <c r="AI202" s="123"/>
      <c r="AJ202" s="124">
        <v>45469</v>
      </c>
      <c r="AK202" s="123"/>
      <c r="AL202" s="123"/>
      <c r="AM202" s="123" t="s">
        <v>2991</v>
      </c>
      <c r="AN202" s="123" t="s">
        <v>2992</v>
      </c>
      <c r="AO202" s="123" t="s">
        <v>2982</v>
      </c>
      <c r="AP202" s="123">
        <v>9</v>
      </c>
      <c r="AQ202" s="123">
        <v>0</v>
      </c>
      <c r="AR202" s="123">
        <v>1</v>
      </c>
      <c r="AS202" s="123">
        <v>1</v>
      </c>
      <c r="AT202" s="123">
        <v>0</v>
      </c>
      <c r="AU202" s="123">
        <v>0</v>
      </c>
    </row>
    <row r="203" spans="1:47">
      <c r="A203" s="124">
        <v>46267</v>
      </c>
      <c r="B203" s="123" t="s">
        <v>75</v>
      </c>
      <c r="C203" s="123" t="s">
        <v>2981</v>
      </c>
      <c r="D203" s="123" t="s">
        <v>2827</v>
      </c>
      <c r="E203" s="123">
        <v>205271087</v>
      </c>
      <c r="F203" s="123" t="s">
        <v>2982</v>
      </c>
      <c r="G203" s="123" t="s">
        <v>2983</v>
      </c>
      <c r="H203" s="123" t="s">
        <v>3022</v>
      </c>
      <c r="I203" s="123">
        <v>900234</v>
      </c>
      <c r="J203" s="123" t="s">
        <v>3002</v>
      </c>
      <c r="K203" s="123" t="s">
        <v>2847</v>
      </c>
      <c r="L203" s="123" t="s">
        <v>2986</v>
      </c>
      <c r="M203" s="123" t="s">
        <v>89</v>
      </c>
      <c r="N203" s="123" t="s">
        <v>2773</v>
      </c>
      <c r="O203" s="123">
        <v>1299</v>
      </c>
      <c r="P203" s="123" t="s">
        <v>64</v>
      </c>
      <c r="Q203" s="123" t="s">
        <v>2987</v>
      </c>
      <c r="R203" s="123" t="s">
        <v>3004</v>
      </c>
      <c r="S203" s="123" t="s">
        <v>39</v>
      </c>
      <c r="T203" s="123">
        <v>99</v>
      </c>
      <c r="U203" s="123" t="s">
        <v>2989</v>
      </c>
      <c r="V203" s="124">
        <v>46267.756944444445</v>
      </c>
      <c r="W203" s="124">
        <v>46267.835416666669</v>
      </c>
      <c r="X203" s="124">
        <v>46267.756944444445</v>
      </c>
      <c r="Y203" s="124">
        <v>46268.090277777781</v>
      </c>
      <c r="Z203" s="123"/>
      <c r="AA203" s="123" t="s">
        <v>56</v>
      </c>
      <c r="AB203" s="123" t="s">
        <v>2</v>
      </c>
      <c r="AC203" s="123" t="s">
        <v>37</v>
      </c>
      <c r="AD203" s="123" t="s">
        <v>1562</v>
      </c>
      <c r="AE203" s="123" t="s">
        <v>3000</v>
      </c>
      <c r="AF203" s="123" t="s">
        <v>88</v>
      </c>
      <c r="AG203" s="123" t="s">
        <v>95</v>
      </c>
      <c r="AH203" s="123">
        <v>13</v>
      </c>
      <c r="AI203" s="123"/>
      <c r="AJ203" s="124">
        <v>46246</v>
      </c>
      <c r="AK203" s="123"/>
      <c r="AL203" s="123"/>
      <c r="AM203" s="123" t="s">
        <v>2991</v>
      </c>
      <c r="AN203" s="123" t="s">
        <v>2992</v>
      </c>
      <c r="AO203" s="123" t="s">
        <v>2982</v>
      </c>
      <c r="AP203" s="123">
        <v>7</v>
      </c>
      <c r="AQ203" s="123">
        <v>0</v>
      </c>
      <c r="AR203" s="123">
        <v>1</v>
      </c>
      <c r="AS203" s="123">
        <v>1</v>
      </c>
      <c r="AT203" s="123">
        <v>0</v>
      </c>
      <c r="AU203" s="123">
        <v>0</v>
      </c>
    </row>
    <row r="204" spans="1:47">
      <c r="A204" s="124">
        <v>46267</v>
      </c>
      <c r="B204" s="123" t="s">
        <v>75</v>
      </c>
      <c r="C204" s="123" t="s">
        <v>2981</v>
      </c>
      <c r="D204" s="123" t="s">
        <v>600</v>
      </c>
      <c r="E204" s="123">
        <v>206015633</v>
      </c>
      <c r="F204" s="123" t="s">
        <v>2982</v>
      </c>
      <c r="G204" s="123" t="s">
        <v>2983</v>
      </c>
      <c r="H204" s="123" t="s">
        <v>2984</v>
      </c>
      <c r="I204" s="123">
        <v>900234</v>
      </c>
      <c r="J204" s="123" t="s">
        <v>3001</v>
      </c>
      <c r="K204" s="123" t="s">
        <v>601</v>
      </c>
      <c r="L204" s="123" t="s">
        <v>2986</v>
      </c>
      <c r="M204" s="123" t="s">
        <v>79</v>
      </c>
      <c r="N204" s="123" t="s">
        <v>3013</v>
      </c>
      <c r="O204" s="123">
        <v>1299</v>
      </c>
      <c r="P204" s="123" t="s">
        <v>64</v>
      </c>
      <c r="Q204" s="123" t="s">
        <v>2987</v>
      </c>
      <c r="R204" s="123" t="s">
        <v>3014</v>
      </c>
      <c r="S204" s="123" t="s">
        <v>32</v>
      </c>
      <c r="T204" s="123">
        <v>99</v>
      </c>
      <c r="U204" s="123" t="s">
        <v>2989</v>
      </c>
      <c r="V204" s="124">
        <v>46267.333333333336</v>
      </c>
      <c r="W204" s="124">
        <v>46267.751388888886</v>
      </c>
      <c r="X204" s="124">
        <v>46267.333333333336</v>
      </c>
      <c r="Y204" s="124">
        <v>46267.75</v>
      </c>
      <c r="Z204" s="123"/>
      <c r="AA204" s="123" t="s">
        <v>56</v>
      </c>
      <c r="AB204" s="123" t="s">
        <v>2</v>
      </c>
      <c r="AC204" s="123" t="s">
        <v>35</v>
      </c>
      <c r="AD204" s="123" t="s">
        <v>1557</v>
      </c>
      <c r="AE204" s="123" t="s">
        <v>3015</v>
      </c>
      <c r="AF204" s="123" t="s">
        <v>78</v>
      </c>
      <c r="AG204" s="123" t="s">
        <v>92</v>
      </c>
      <c r="AH204" s="123">
        <v>1</v>
      </c>
      <c r="AI204" s="123"/>
      <c r="AJ204" s="124">
        <v>45914</v>
      </c>
      <c r="AK204" s="123"/>
      <c r="AL204" s="123"/>
      <c r="AM204" s="123" t="s">
        <v>2991</v>
      </c>
      <c r="AN204" s="123" t="s">
        <v>2992</v>
      </c>
      <c r="AO204" s="123" t="s">
        <v>2982</v>
      </c>
      <c r="AP204" s="123">
        <v>9</v>
      </c>
      <c r="AQ204" s="123">
        <v>0</v>
      </c>
      <c r="AR204" s="123">
        <v>1</v>
      </c>
      <c r="AS204" s="123">
        <v>1</v>
      </c>
      <c r="AT204" s="123">
        <v>0</v>
      </c>
      <c r="AU204" s="123">
        <v>0</v>
      </c>
    </row>
    <row r="205" spans="1:47">
      <c r="A205" s="124">
        <v>46267</v>
      </c>
      <c r="B205" s="123" t="s">
        <v>75</v>
      </c>
      <c r="C205" s="123" t="s">
        <v>2981</v>
      </c>
      <c r="D205" s="123" t="s">
        <v>403</v>
      </c>
      <c r="E205" s="123">
        <v>206072876</v>
      </c>
      <c r="F205" s="123" t="s">
        <v>2982</v>
      </c>
      <c r="G205" s="123" t="s">
        <v>2983</v>
      </c>
      <c r="H205" s="123" t="s">
        <v>2984</v>
      </c>
      <c r="I205" s="123">
        <v>900234</v>
      </c>
      <c r="J205" s="123" t="s">
        <v>3001</v>
      </c>
      <c r="K205" s="123" t="s">
        <v>404</v>
      </c>
      <c r="L205" s="123" t="s">
        <v>2986</v>
      </c>
      <c r="M205" s="123" t="s">
        <v>79</v>
      </c>
      <c r="N205" s="123" t="s">
        <v>223</v>
      </c>
      <c r="O205" s="123">
        <v>1299</v>
      </c>
      <c r="P205" s="123" t="s">
        <v>64</v>
      </c>
      <c r="Q205" s="123" t="s">
        <v>2987</v>
      </c>
      <c r="R205" s="123" t="s">
        <v>2994</v>
      </c>
      <c r="S205" s="123" t="s">
        <v>32</v>
      </c>
      <c r="T205" s="123">
        <v>99</v>
      </c>
      <c r="U205" s="123" t="s">
        <v>2989</v>
      </c>
      <c r="V205" s="124">
        <v>46267.334722222222</v>
      </c>
      <c r="W205" s="124">
        <v>46267.75277777778</v>
      </c>
      <c r="X205" s="124">
        <v>46267.333333333336</v>
      </c>
      <c r="Y205" s="124">
        <v>46267.75</v>
      </c>
      <c r="Z205" s="123"/>
      <c r="AA205" s="123" t="s">
        <v>56</v>
      </c>
      <c r="AB205" s="123" t="s">
        <v>2</v>
      </c>
      <c r="AC205" s="123" t="s">
        <v>35</v>
      </c>
      <c r="AD205" s="123" t="s">
        <v>1558</v>
      </c>
      <c r="AE205" s="123" t="s">
        <v>2995</v>
      </c>
      <c r="AF205" s="123" t="s">
        <v>95</v>
      </c>
      <c r="AG205" s="123" t="s">
        <v>77</v>
      </c>
      <c r="AH205" s="123">
        <v>3</v>
      </c>
      <c r="AI205" s="123"/>
      <c r="AJ205" s="124">
        <v>45921</v>
      </c>
      <c r="AK205" s="123"/>
      <c r="AL205" s="123"/>
      <c r="AM205" s="123" t="s">
        <v>2991</v>
      </c>
      <c r="AN205" s="123" t="s">
        <v>2992</v>
      </c>
      <c r="AO205" s="123" t="s">
        <v>2982</v>
      </c>
      <c r="AP205" s="123">
        <v>9</v>
      </c>
      <c r="AQ205" s="123">
        <v>0</v>
      </c>
      <c r="AR205" s="123">
        <v>1</v>
      </c>
      <c r="AS205" s="123">
        <v>1</v>
      </c>
      <c r="AT205" s="123">
        <v>0</v>
      </c>
      <c r="AU205" s="123">
        <v>0</v>
      </c>
    </row>
    <row r="206" spans="1:47">
      <c r="A206" s="124">
        <v>46267</v>
      </c>
      <c r="B206" s="123" t="s">
        <v>75</v>
      </c>
      <c r="C206" s="123" t="s">
        <v>2981</v>
      </c>
      <c r="D206" s="123" t="s">
        <v>745</v>
      </c>
      <c r="E206" s="123">
        <v>203881660</v>
      </c>
      <c r="F206" s="123" t="s">
        <v>2982</v>
      </c>
      <c r="G206" s="123" t="s">
        <v>2983</v>
      </c>
      <c r="H206" s="123" t="s">
        <v>2984</v>
      </c>
      <c r="I206" s="123">
        <v>900234</v>
      </c>
      <c r="J206" s="123" t="s">
        <v>3001</v>
      </c>
      <c r="K206" s="123" t="s">
        <v>746</v>
      </c>
      <c r="L206" s="123" t="s">
        <v>2986</v>
      </c>
      <c r="M206" s="123" t="s">
        <v>79</v>
      </c>
      <c r="N206" s="123" t="s">
        <v>622</v>
      </c>
      <c r="O206" s="123">
        <v>1299</v>
      </c>
      <c r="P206" s="123" t="s">
        <v>64</v>
      </c>
      <c r="Q206" s="123" t="s">
        <v>2987</v>
      </c>
      <c r="R206" s="123" t="s">
        <v>3024</v>
      </c>
      <c r="S206" s="123" t="s">
        <v>39</v>
      </c>
      <c r="T206" s="123">
        <v>99</v>
      </c>
      <c r="U206" s="123" t="s">
        <v>2989</v>
      </c>
      <c r="V206" s="124">
        <v>46267.756944444445</v>
      </c>
      <c r="W206" s="124">
        <v>46267.859027777777</v>
      </c>
      <c r="X206" s="124">
        <v>46267.756944444445</v>
      </c>
      <c r="Y206" s="124">
        <v>46268.173611111109</v>
      </c>
      <c r="Z206" s="123"/>
      <c r="AA206" s="123" t="s">
        <v>56</v>
      </c>
      <c r="AB206" s="123" t="s">
        <v>2</v>
      </c>
      <c r="AC206" s="123" t="s">
        <v>37</v>
      </c>
      <c r="AD206" s="123" t="s">
        <v>1562</v>
      </c>
      <c r="AE206" s="123" t="s">
        <v>3000</v>
      </c>
      <c r="AF206" s="123" t="s">
        <v>95</v>
      </c>
      <c r="AG206" s="123" t="s">
        <v>77</v>
      </c>
      <c r="AH206" s="123">
        <v>13</v>
      </c>
      <c r="AI206" s="123"/>
      <c r="AJ206" s="124">
        <v>45529</v>
      </c>
      <c r="AK206" s="123"/>
      <c r="AL206" s="123"/>
      <c r="AM206" s="123" t="s">
        <v>2991</v>
      </c>
      <c r="AN206" s="123" t="s">
        <v>2992</v>
      </c>
      <c r="AO206" s="123" t="s">
        <v>2982</v>
      </c>
      <c r="AP206" s="123">
        <v>9</v>
      </c>
      <c r="AQ206" s="123">
        <v>0</v>
      </c>
      <c r="AR206" s="123">
        <v>1</v>
      </c>
      <c r="AS206" s="123">
        <v>1</v>
      </c>
      <c r="AT206" s="123">
        <v>0</v>
      </c>
      <c r="AU206" s="123">
        <v>0</v>
      </c>
    </row>
    <row r="207" spans="1:47">
      <c r="A207" s="124">
        <v>46267</v>
      </c>
      <c r="B207" s="123" t="s">
        <v>75</v>
      </c>
      <c r="C207" s="123" t="s">
        <v>2981</v>
      </c>
      <c r="D207" s="123" t="s">
        <v>165</v>
      </c>
      <c r="E207" s="123">
        <v>205996683</v>
      </c>
      <c r="F207" s="123" t="s">
        <v>2982</v>
      </c>
      <c r="G207" s="123" t="s">
        <v>2983</v>
      </c>
      <c r="H207" s="123" t="s">
        <v>2984</v>
      </c>
      <c r="I207" s="123">
        <v>900234</v>
      </c>
      <c r="J207" s="123" t="s">
        <v>3001</v>
      </c>
      <c r="K207" s="123" t="s">
        <v>166</v>
      </c>
      <c r="L207" s="123" t="s">
        <v>2986</v>
      </c>
      <c r="M207" s="123" t="s">
        <v>79</v>
      </c>
      <c r="N207" s="123" t="s">
        <v>158</v>
      </c>
      <c r="O207" s="123">
        <v>1299</v>
      </c>
      <c r="P207" s="123" t="s">
        <v>64</v>
      </c>
      <c r="Q207" s="123" t="s">
        <v>2987</v>
      </c>
      <c r="R207" s="123" t="s">
        <v>2996</v>
      </c>
      <c r="S207" s="123" t="s">
        <v>32</v>
      </c>
      <c r="T207" s="123">
        <v>99</v>
      </c>
      <c r="U207" s="123" t="s">
        <v>2989</v>
      </c>
      <c r="V207" s="123"/>
      <c r="W207" s="123"/>
      <c r="X207" s="124">
        <v>46267.333333333336</v>
      </c>
      <c r="Y207" s="124">
        <v>46267.75</v>
      </c>
      <c r="Z207" s="123" t="s">
        <v>2997</v>
      </c>
      <c r="AA207" s="123" t="s">
        <v>2998</v>
      </c>
      <c r="AB207" s="123" t="s">
        <v>2999</v>
      </c>
      <c r="AC207" s="123" t="s">
        <v>33</v>
      </c>
      <c r="AD207" s="123" t="s">
        <v>1554</v>
      </c>
      <c r="AE207" s="123" t="s">
        <v>1428</v>
      </c>
      <c r="AF207" s="123" t="s">
        <v>84</v>
      </c>
      <c r="AG207" s="123" t="s">
        <v>85</v>
      </c>
      <c r="AH207" s="123">
        <v>27</v>
      </c>
      <c r="AI207" s="123"/>
      <c r="AJ207" s="124">
        <v>45914</v>
      </c>
      <c r="AK207" s="123"/>
      <c r="AL207" s="123"/>
      <c r="AM207" s="123" t="s">
        <v>2991</v>
      </c>
      <c r="AN207" s="123" t="s">
        <v>2992</v>
      </c>
      <c r="AO207" s="123" t="s">
        <v>2982</v>
      </c>
      <c r="AP207" s="123">
        <v>9</v>
      </c>
      <c r="AQ207" s="123">
        <v>0</v>
      </c>
      <c r="AR207" s="123">
        <v>0</v>
      </c>
      <c r="AS207" s="123">
        <v>0</v>
      </c>
      <c r="AT207" s="123">
        <v>0</v>
      </c>
      <c r="AU207" s="123">
        <v>0</v>
      </c>
    </row>
    <row r="208" spans="1:47">
      <c r="A208" s="124">
        <v>46267</v>
      </c>
      <c r="B208" s="123" t="s">
        <v>75</v>
      </c>
      <c r="C208" s="123" t="s">
        <v>2981</v>
      </c>
      <c r="D208" s="123" t="s">
        <v>2453</v>
      </c>
      <c r="E208" s="123">
        <v>205495596</v>
      </c>
      <c r="F208" s="123" t="s">
        <v>2982</v>
      </c>
      <c r="G208" s="123" t="s">
        <v>2983</v>
      </c>
      <c r="H208" s="123" t="s">
        <v>2984</v>
      </c>
      <c r="I208" s="123">
        <v>900234</v>
      </c>
      <c r="J208" s="123" t="s">
        <v>3002</v>
      </c>
      <c r="K208" s="123" t="s">
        <v>3114</v>
      </c>
      <c r="L208" s="123" t="s">
        <v>2986</v>
      </c>
      <c r="M208" s="123" t="s">
        <v>89</v>
      </c>
      <c r="N208" s="123" t="s">
        <v>230</v>
      </c>
      <c r="O208" s="123">
        <v>1299</v>
      </c>
      <c r="P208" s="123" t="s">
        <v>64</v>
      </c>
      <c r="Q208" s="123" t="s">
        <v>2987</v>
      </c>
      <c r="R208" s="123" t="s">
        <v>3038</v>
      </c>
      <c r="S208" s="123" t="s">
        <v>32</v>
      </c>
      <c r="T208" s="123">
        <v>99</v>
      </c>
      <c r="U208" s="123" t="s">
        <v>2989</v>
      </c>
      <c r="V208" s="124">
        <v>46267.331944444442</v>
      </c>
      <c r="W208" s="124">
        <v>46267.749305555553</v>
      </c>
      <c r="X208" s="124">
        <v>46267.333333333336</v>
      </c>
      <c r="Y208" s="124">
        <v>46267.75</v>
      </c>
      <c r="Z208" s="123"/>
      <c r="AA208" s="123" t="s">
        <v>56</v>
      </c>
      <c r="AB208" s="123" t="s">
        <v>2</v>
      </c>
      <c r="AC208" s="123" t="s">
        <v>35</v>
      </c>
      <c r="AD208" s="123" t="s">
        <v>1558</v>
      </c>
      <c r="AE208" s="123" t="s">
        <v>2995</v>
      </c>
      <c r="AF208" s="123" t="s">
        <v>92</v>
      </c>
      <c r="AG208" s="123" t="s">
        <v>84</v>
      </c>
      <c r="AH208" s="123">
        <v>3</v>
      </c>
      <c r="AI208" s="123"/>
      <c r="AJ208" s="124">
        <v>45830</v>
      </c>
      <c r="AK208" s="123"/>
      <c r="AL208" s="123"/>
      <c r="AM208" s="123" t="s">
        <v>2991</v>
      </c>
      <c r="AN208" s="123" t="s">
        <v>2992</v>
      </c>
      <c r="AO208" s="123" t="s">
        <v>2982</v>
      </c>
      <c r="AP208" s="123">
        <v>9</v>
      </c>
      <c r="AQ208" s="123">
        <v>0</v>
      </c>
      <c r="AR208" s="123">
        <v>1</v>
      </c>
      <c r="AS208" s="123">
        <v>1</v>
      </c>
      <c r="AT208" s="123">
        <v>0</v>
      </c>
      <c r="AU208" s="123">
        <v>0</v>
      </c>
    </row>
    <row r="209" spans="1:47">
      <c r="A209" s="124">
        <v>46267</v>
      </c>
      <c r="B209" s="123" t="s">
        <v>75</v>
      </c>
      <c r="C209" s="123" t="s">
        <v>2981</v>
      </c>
      <c r="D209" s="123" t="s">
        <v>1637</v>
      </c>
      <c r="E209" s="123">
        <v>206296205</v>
      </c>
      <c r="F209" s="123" t="s">
        <v>2982</v>
      </c>
      <c r="G209" s="123" t="s">
        <v>2983</v>
      </c>
      <c r="H209" s="123" t="s">
        <v>2984</v>
      </c>
      <c r="I209" s="123">
        <v>900234</v>
      </c>
      <c r="J209" s="123" t="s">
        <v>3002</v>
      </c>
      <c r="K209" s="123" t="s">
        <v>3115</v>
      </c>
      <c r="L209" s="123" t="s">
        <v>2986</v>
      </c>
      <c r="M209" s="123" t="s">
        <v>89</v>
      </c>
      <c r="N209" s="123" t="s">
        <v>2645</v>
      </c>
      <c r="O209" s="123">
        <v>1299</v>
      </c>
      <c r="P209" s="123" t="s">
        <v>64</v>
      </c>
      <c r="Q209" s="123" t="s">
        <v>2987</v>
      </c>
      <c r="R209" s="123" t="s">
        <v>3008</v>
      </c>
      <c r="S209" s="123" t="s">
        <v>39</v>
      </c>
      <c r="T209" s="123">
        <v>99</v>
      </c>
      <c r="U209" s="123" t="s">
        <v>2989</v>
      </c>
      <c r="V209" s="124">
        <v>46267.756249999999</v>
      </c>
      <c r="W209" s="124">
        <v>46267.962500000001</v>
      </c>
      <c r="X209" s="124">
        <v>46267.756944444445</v>
      </c>
      <c r="Y209" s="124">
        <v>46268.173611111109</v>
      </c>
      <c r="Z209" s="123"/>
      <c r="AA209" s="123" t="s">
        <v>56</v>
      </c>
      <c r="AB209" s="123" t="s">
        <v>2</v>
      </c>
      <c r="AC209" s="123" t="s">
        <v>2990</v>
      </c>
      <c r="AD209" s="123" t="s">
        <v>1553</v>
      </c>
      <c r="AE209" s="123" t="s">
        <v>2990</v>
      </c>
      <c r="AF209" s="123" t="s">
        <v>92</v>
      </c>
      <c r="AG209" s="123" t="s">
        <v>84</v>
      </c>
      <c r="AH209" s="123">
        <v>22</v>
      </c>
      <c r="AI209" s="123"/>
      <c r="AJ209" s="124">
        <v>45949</v>
      </c>
      <c r="AK209" s="123"/>
      <c r="AL209" s="123"/>
      <c r="AM209" s="123" t="s">
        <v>2991</v>
      </c>
      <c r="AN209" s="123" t="s">
        <v>2992</v>
      </c>
      <c r="AO209" s="123" t="s">
        <v>2982</v>
      </c>
      <c r="AP209" s="123">
        <v>9</v>
      </c>
      <c r="AQ209" s="123">
        <v>0</v>
      </c>
      <c r="AR209" s="123">
        <v>1</v>
      </c>
      <c r="AS209" s="123">
        <v>1</v>
      </c>
      <c r="AT209" s="123">
        <v>0</v>
      </c>
      <c r="AU209" s="123">
        <v>0</v>
      </c>
    </row>
    <row r="210" spans="1:47">
      <c r="A210" s="124">
        <v>46267</v>
      </c>
      <c r="B210" s="123" t="s">
        <v>75</v>
      </c>
      <c r="C210" s="123" t="s">
        <v>2981</v>
      </c>
      <c r="D210" s="123" t="s">
        <v>116</v>
      </c>
      <c r="E210" s="123">
        <v>204319464</v>
      </c>
      <c r="F210" s="123" t="s">
        <v>2982</v>
      </c>
      <c r="G210" s="123" t="s">
        <v>2983</v>
      </c>
      <c r="H210" s="123" t="s">
        <v>2984</v>
      </c>
      <c r="I210" s="123">
        <v>900234</v>
      </c>
      <c r="J210" s="123" t="s">
        <v>87</v>
      </c>
      <c r="K210" s="123" t="s">
        <v>3116</v>
      </c>
      <c r="L210" s="123" t="s">
        <v>2986</v>
      </c>
      <c r="M210" s="123" t="s">
        <v>89</v>
      </c>
      <c r="N210" s="123" t="s">
        <v>82</v>
      </c>
      <c r="O210" s="123">
        <v>1299</v>
      </c>
      <c r="P210" s="123" t="s">
        <v>64</v>
      </c>
      <c r="Q210" s="123" t="s">
        <v>2987</v>
      </c>
      <c r="R210" s="123" t="s">
        <v>2996</v>
      </c>
      <c r="S210" s="123" t="s">
        <v>32</v>
      </c>
      <c r="T210" s="123">
        <v>99</v>
      </c>
      <c r="U210" s="123" t="s">
        <v>2989</v>
      </c>
      <c r="V210" s="123"/>
      <c r="W210" s="123"/>
      <c r="X210" s="124">
        <v>46267.333333333336</v>
      </c>
      <c r="Y210" s="124">
        <v>46267.75</v>
      </c>
      <c r="Z210" s="123" t="s">
        <v>2997</v>
      </c>
      <c r="AA210" s="123" t="s">
        <v>2998</v>
      </c>
      <c r="AB210" s="123" t="s">
        <v>2999</v>
      </c>
      <c r="AC210" s="123" t="s">
        <v>2990</v>
      </c>
      <c r="AD210" s="123" t="s">
        <v>1553</v>
      </c>
      <c r="AE210" s="123" t="s">
        <v>2990</v>
      </c>
      <c r="AF210" s="123" t="s">
        <v>84</v>
      </c>
      <c r="AG210" s="123" t="s">
        <v>85</v>
      </c>
      <c r="AH210" s="123">
        <v>22</v>
      </c>
      <c r="AI210" s="123"/>
      <c r="AJ210" s="124">
        <v>45588</v>
      </c>
      <c r="AK210" s="123"/>
      <c r="AL210" s="123"/>
      <c r="AM210" s="123" t="s">
        <v>2991</v>
      </c>
      <c r="AN210" s="123" t="s">
        <v>2992</v>
      </c>
      <c r="AO210" s="123" t="s">
        <v>2982</v>
      </c>
      <c r="AP210" s="123">
        <v>9</v>
      </c>
      <c r="AQ210" s="123">
        <v>0</v>
      </c>
      <c r="AR210" s="123">
        <v>0</v>
      </c>
      <c r="AS210" s="123">
        <v>0</v>
      </c>
      <c r="AT210" s="123">
        <v>0</v>
      </c>
      <c r="AU210" s="123">
        <v>0</v>
      </c>
    </row>
    <row r="211" spans="1:47">
      <c r="A211" s="124">
        <v>46267</v>
      </c>
      <c r="B211" s="123" t="s">
        <v>75</v>
      </c>
      <c r="C211" s="123" t="s">
        <v>2981</v>
      </c>
      <c r="D211" s="123" t="s">
        <v>2857</v>
      </c>
      <c r="E211" s="123">
        <v>205271074</v>
      </c>
      <c r="F211" s="123" t="s">
        <v>2982</v>
      </c>
      <c r="G211" s="123" t="s">
        <v>2983</v>
      </c>
      <c r="H211" s="123" t="s">
        <v>3022</v>
      </c>
      <c r="I211" s="123">
        <v>900234</v>
      </c>
      <c r="J211" s="123" t="s">
        <v>3002</v>
      </c>
      <c r="K211" s="123" t="s">
        <v>2896</v>
      </c>
      <c r="L211" s="123" t="s">
        <v>2986</v>
      </c>
      <c r="M211" s="123" t="s">
        <v>89</v>
      </c>
      <c r="N211" s="123" t="s">
        <v>626</v>
      </c>
      <c r="O211" s="123">
        <v>1299</v>
      </c>
      <c r="P211" s="123" t="s">
        <v>64</v>
      </c>
      <c r="Q211" s="123" t="s">
        <v>2987</v>
      </c>
      <c r="R211" s="123" t="s">
        <v>3004</v>
      </c>
      <c r="S211" s="123" t="s">
        <v>39</v>
      </c>
      <c r="T211" s="123">
        <v>99</v>
      </c>
      <c r="U211" s="123" t="s">
        <v>2989</v>
      </c>
      <c r="V211" s="124">
        <v>46267.755555555559</v>
      </c>
      <c r="W211" s="124">
        <v>46267.835416666669</v>
      </c>
      <c r="X211" s="124">
        <v>46267.756944444445</v>
      </c>
      <c r="Y211" s="124">
        <v>46268.090277777781</v>
      </c>
      <c r="Z211" s="123"/>
      <c r="AA211" s="123" t="s">
        <v>56</v>
      </c>
      <c r="AB211" s="123" t="s">
        <v>2</v>
      </c>
      <c r="AC211" s="123" t="s">
        <v>37</v>
      </c>
      <c r="AD211" s="123" t="s">
        <v>1562</v>
      </c>
      <c r="AE211" s="123" t="s">
        <v>3000</v>
      </c>
      <c r="AF211" s="123" t="s">
        <v>88</v>
      </c>
      <c r="AG211" s="123" t="s">
        <v>95</v>
      </c>
      <c r="AH211" s="123">
        <v>13</v>
      </c>
      <c r="AI211" s="123"/>
      <c r="AJ211" s="124">
        <v>46251</v>
      </c>
      <c r="AK211" s="123"/>
      <c r="AL211" s="123"/>
      <c r="AM211" s="123" t="s">
        <v>2991</v>
      </c>
      <c r="AN211" s="123" t="s">
        <v>2992</v>
      </c>
      <c r="AO211" s="123" t="s">
        <v>2982</v>
      </c>
      <c r="AP211" s="123">
        <v>7</v>
      </c>
      <c r="AQ211" s="123">
        <v>0</v>
      </c>
      <c r="AR211" s="123">
        <v>1</v>
      </c>
      <c r="AS211" s="123">
        <v>1</v>
      </c>
      <c r="AT211" s="123">
        <v>0</v>
      </c>
      <c r="AU211" s="123">
        <v>0</v>
      </c>
    </row>
    <row r="212" spans="1:47">
      <c r="A212" s="124">
        <v>46267</v>
      </c>
      <c r="B212" s="123" t="s">
        <v>75</v>
      </c>
      <c r="C212" s="123" t="s">
        <v>2981</v>
      </c>
      <c r="D212" s="123" t="s">
        <v>3117</v>
      </c>
      <c r="E212" s="123">
        <v>103020246</v>
      </c>
      <c r="F212" s="123" t="s">
        <v>2982</v>
      </c>
      <c r="G212" s="123" t="s">
        <v>3027</v>
      </c>
      <c r="H212" s="123" t="s">
        <v>2984</v>
      </c>
      <c r="I212" s="123" t="s">
        <v>3034</v>
      </c>
      <c r="J212" s="123"/>
      <c r="K212" s="123" t="s">
        <v>3118</v>
      </c>
      <c r="L212" s="123" t="s">
        <v>108</v>
      </c>
      <c r="M212" s="123" t="s">
        <v>108</v>
      </c>
      <c r="N212" s="123" t="s">
        <v>626</v>
      </c>
      <c r="O212" s="123">
        <v>1299</v>
      </c>
      <c r="P212" s="123" t="s">
        <v>64</v>
      </c>
      <c r="Q212" s="123" t="s">
        <v>2987</v>
      </c>
      <c r="R212" s="123" t="s">
        <v>3014</v>
      </c>
      <c r="S212" s="123" t="s">
        <v>32</v>
      </c>
      <c r="T212" s="123">
        <v>1</v>
      </c>
      <c r="U212" s="123" t="s">
        <v>2989</v>
      </c>
      <c r="V212" s="124">
        <v>46267.329861111109</v>
      </c>
      <c r="W212" s="124">
        <v>46267.750694444447</v>
      </c>
      <c r="X212" s="124">
        <v>46267.333333333336</v>
      </c>
      <c r="Y212" s="124">
        <v>46267.75</v>
      </c>
      <c r="Z212" s="123"/>
      <c r="AA212" s="123" t="s">
        <v>56</v>
      </c>
      <c r="AB212" s="123" t="s">
        <v>2</v>
      </c>
      <c r="AC212" s="123" t="s">
        <v>37</v>
      </c>
      <c r="AD212" s="123" t="s">
        <v>1564</v>
      </c>
      <c r="AE212" s="123" t="s">
        <v>3012</v>
      </c>
      <c r="AF212" s="123" t="s">
        <v>78</v>
      </c>
      <c r="AG212" s="123" t="s">
        <v>92</v>
      </c>
      <c r="AH212" s="123">
        <v>18</v>
      </c>
      <c r="AI212" s="123"/>
      <c r="AJ212" s="124">
        <v>43057</v>
      </c>
      <c r="AK212" s="123"/>
      <c r="AL212" s="123"/>
      <c r="AM212" s="123" t="s">
        <v>75</v>
      </c>
      <c r="AN212" s="123" t="s">
        <v>3031</v>
      </c>
      <c r="AO212" s="123" t="s">
        <v>2982</v>
      </c>
      <c r="AP212" s="123">
        <v>9</v>
      </c>
      <c r="AQ212" s="123">
        <v>0</v>
      </c>
      <c r="AR212" s="123">
        <v>1</v>
      </c>
      <c r="AS212" s="123">
        <v>1</v>
      </c>
      <c r="AT212" s="123">
        <v>0</v>
      </c>
      <c r="AU212" s="123">
        <v>0</v>
      </c>
    </row>
    <row r="213" spans="1:47">
      <c r="A213" s="124">
        <v>46267</v>
      </c>
      <c r="B213" s="123" t="s">
        <v>75</v>
      </c>
      <c r="C213" s="123" t="s">
        <v>2981</v>
      </c>
      <c r="D213" s="123" t="s">
        <v>1248</v>
      </c>
      <c r="E213" s="123">
        <v>203512943</v>
      </c>
      <c r="F213" s="123" t="s">
        <v>2982</v>
      </c>
      <c r="G213" s="123" t="s">
        <v>2983</v>
      </c>
      <c r="H213" s="123" t="s">
        <v>2984</v>
      </c>
      <c r="I213" s="123">
        <v>900234</v>
      </c>
      <c r="J213" s="123" t="s">
        <v>3001</v>
      </c>
      <c r="K213" s="123" t="s">
        <v>1249</v>
      </c>
      <c r="L213" s="123" t="s">
        <v>2986</v>
      </c>
      <c r="M213" s="123" t="s">
        <v>79</v>
      </c>
      <c r="N213" s="123" t="s">
        <v>2773</v>
      </c>
      <c r="O213" s="123">
        <v>1299</v>
      </c>
      <c r="P213" s="123" t="s">
        <v>64</v>
      </c>
      <c r="Q213" s="123" t="s">
        <v>2987</v>
      </c>
      <c r="R213" s="123" t="s">
        <v>3011</v>
      </c>
      <c r="S213" s="123" t="s">
        <v>39</v>
      </c>
      <c r="T213" s="123">
        <v>99</v>
      </c>
      <c r="U213" s="123" t="s">
        <v>2989</v>
      </c>
      <c r="V213" s="123"/>
      <c r="W213" s="123"/>
      <c r="X213" s="124">
        <v>46267.756944444445</v>
      </c>
      <c r="Y213" s="124">
        <v>46268.173611111109</v>
      </c>
      <c r="Z213" s="123" t="s">
        <v>2997</v>
      </c>
      <c r="AA213" s="123" t="s">
        <v>2998</v>
      </c>
      <c r="AB213" s="123" t="s">
        <v>2999</v>
      </c>
      <c r="AC213" s="123" t="s">
        <v>37</v>
      </c>
      <c r="AD213" s="123" t="s">
        <v>1562</v>
      </c>
      <c r="AE213" s="123" t="s">
        <v>3000</v>
      </c>
      <c r="AF213" s="123" t="s">
        <v>84</v>
      </c>
      <c r="AG213" s="123" t="s">
        <v>85</v>
      </c>
      <c r="AH213" s="123">
        <v>13</v>
      </c>
      <c r="AI213" s="123"/>
      <c r="AJ213" s="124">
        <v>45462</v>
      </c>
      <c r="AK213" s="123"/>
      <c r="AL213" s="123"/>
      <c r="AM213" s="123" t="s">
        <v>2991</v>
      </c>
      <c r="AN213" s="123" t="s">
        <v>2992</v>
      </c>
      <c r="AO213" s="123" t="s">
        <v>2982</v>
      </c>
      <c r="AP213" s="123">
        <v>9</v>
      </c>
      <c r="AQ213" s="123">
        <v>0</v>
      </c>
      <c r="AR213" s="123">
        <v>0</v>
      </c>
      <c r="AS213" s="123">
        <v>0</v>
      </c>
      <c r="AT213" s="123">
        <v>0</v>
      </c>
      <c r="AU213" s="123">
        <v>0</v>
      </c>
    </row>
    <row r="214" spans="1:47">
      <c r="A214" s="124">
        <v>46267</v>
      </c>
      <c r="B214" s="123" t="s">
        <v>75</v>
      </c>
      <c r="C214" s="123" t="s">
        <v>2981</v>
      </c>
      <c r="D214" s="123" t="s">
        <v>2700</v>
      </c>
      <c r="E214" s="123">
        <v>204865037</v>
      </c>
      <c r="F214" s="123" t="s">
        <v>2982</v>
      </c>
      <c r="G214" s="123" t="s">
        <v>2983</v>
      </c>
      <c r="H214" s="123" t="s">
        <v>2984</v>
      </c>
      <c r="I214" s="123">
        <v>900234</v>
      </c>
      <c r="J214" s="123" t="s">
        <v>2985</v>
      </c>
      <c r="K214" s="123" t="s">
        <v>2701</v>
      </c>
      <c r="L214" s="123" t="s">
        <v>2986</v>
      </c>
      <c r="M214" s="123" t="s">
        <v>86</v>
      </c>
      <c r="N214" s="123" t="s">
        <v>2772</v>
      </c>
      <c r="O214" s="123">
        <v>1299</v>
      </c>
      <c r="P214" s="123" t="s">
        <v>64</v>
      </c>
      <c r="Q214" s="123" t="s">
        <v>2987</v>
      </c>
      <c r="R214" s="123" t="s">
        <v>3021</v>
      </c>
      <c r="S214" s="123" t="s">
        <v>32</v>
      </c>
      <c r="T214" s="123">
        <v>99</v>
      </c>
      <c r="U214" s="123" t="s">
        <v>2989</v>
      </c>
      <c r="V214" s="124">
        <v>46267.331250000003</v>
      </c>
      <c r="W214" s="124">
        <v>46267.75</v>
      </c>
      <c r="X214" s="124">
        <v>46267.333333333336</v>
      </c>
      <c r="Y214" s="124">
        <v>46267.75</v>
      </c>
      <c r="Z214" s="123" t="s">
        <v>2997</v>
      </c>
      <c r="AA214" s="123" t="s">
        <v>2998</v>
      </c>
      <c r="AB214" s="123" t="s">
        <v>2</v>
      </c>
      <c r="AC214" s="123" t="s">
        <v>37</v>
      </c>
      <c r="AD214" s="123" t="s">
        <v>1562</v>
      </c>
      <c r="AE214" s="123" t="s">
        <v>3000</v>
      </c>
      <c r="AF214" s="123" t="s">
        <v>85</v>
      </c>
      <c r="AG214" s="123" t="s">
        <v>88</v>
      </c>
      <c r="AH214" s="123">
        <v>13</v>
      </c>
      <c r="AI214" s="123"/>
      <c r="AJ214" s="124">
        <v>45893</v>
      </c>
      <c r="AK214" s="123"/>
      <c r="AL214" s="123"/>
      <c r="AM214" s="123" t="s">
        <v>2991</v>
      </c>
      <c r="AN214" s="123" t="s">
        <v>2992</v>
      </c>
      <c r="AO214" s="123" t="s">
        <v>2982</v>
      </c>
      <c r="AP214" s="123">
        <v>9</v>
      </c>
      <c r="AQ214" s="123">
        <v>1</v>
      </c>
      <c r="AR214" s="123">
        <v>1</v>
      </c>
      <c r="AS214" s="123">
        <v>0</v>
      </c>
      <c r="AT214" s="123">
        <v>0</v>
      </c>
      <c r="AU214" s="123">
        <v>0</v>
      </c>
    </row>
    <row r="215" spans="1:47">
      <c r="A215" s="124">
        <v>46267</v>
      </c>
      <c r="B215" s="123" t="s">
        <v>75</v>
      </c>
      <c r="C215" s="123" t="s">
        <v>2981</v>
      </c>
      <c r="D215" s="123" t="s">
        <v>757</v>
      </c>
      <c r="E215" s="123">
        <v>204013689</v>
      </c>
      <c r="F215" s="123" t="s">
        <v>2982</v>
      </c>
      <c r="G215" s="123" t="s">
        <v>2983</v>
      </c>
      <c r="H215" s="123" t="s">
        <v>2984</v>
      </c>
      <c r="I215" s="123">
        <v>900234</v>
      </c>
      <c r="J215" s="123" t="s">
        <v>3001</v>
      </c>
      <c r="K215" s="123" t="s">
        <v>758</v>
      </c>
      <c r="L215" s="123" t="s">
        <v>2986</v>
      </c>
      <c r="M215" s="123" t="s">
        <v>79</v>
      </c>
      <c r="N215" s="123" t="s">
        <v>622</v>
      </c>
      <c r="O215" s="123">
        <v>1299</v>
      </c>
      <c r="P215" s="123" t="s">
        <v>64</v>
      </c>
      <c r="Q215" s="123" t="s">
        <v>2987</v>
      </c>
      <c r="R215" s="123" t="s">
        <v>3024</v>
      </c>
      <c r="S215" s="123" t="s">
        <v>39</v>
      </c>
      <c r="T215" s="123">
        <v>99</v>
      </c>
      <c r="U215" s="123" t="s">
        <v>2989</v>
      </c>
      <c r="V215" s="124">
        <v>46267.757638888892</v>
      </c>
      <c r="W215" s="124">
        <v>46267.854861111111</v>
      </c>
      <c r="X215" s="124">
        <v>46267.756944444445</v>
      </c>
      <c r="Y215" s="124">
        <v>46268.173611111109</v>
      </c>
      <c r="Z215" s="123"/>
      <c r="AA215" s="123" t="s">
        <v>56</v>
      </c>
      <c r="AB215" s="123" t="s">
        <v>2</v>
      </c>
      <c r="AC215" s="123" t="s">
        <v>37</v>
      </c>
      <c r="AD215" s="123" t="s">
        <v>1562</v>
      </c>
      <c r="AE215" s="123" t="s">
        <v>3000</v>
      </c>
      <c r="AF215" s="123" t="s">
        <v>95</v>
      </c>
      <c r="AG215" s="123" t="s">
        <v>77</v>
      </c>
      <c r="AH215" s="123">
        <v>13</v>
      </c>
      <c r="AI215" s="123"/>
      <c r="AJ215" s="124">
        <v>45550</v>
      </c>
      <c r="AK215" s="123"/>
      <c r="AL215" s="123"/>
      <c r="AM215" s="123" t="s">
        <v>2991</v>
      </c>
      <c r="AN215" s="123" t="s">
        <v>2992</v>
      </c>
      <c r="AO215" s="123" t="s">
        <v>2982</v>
      </c>
      <c r="AP215" s="123">
        <v>9</v>
      </c>
      <c r="AQ215" s="123">
        <v>0</v>
      </c>
      <c r="AR215" s="123">
        <v>1</v>
      </c>
      <c r="AS215" s="123">
        <v>1</v>
      </c>
      <c r="AT215" s="123">
        <v>0</v>
      </c>
      <c r="AU215" s="123">
        <v>0</v>
      </c>
    </row>
    <row r="216" spans="1:47">
      <c r="A216" s="124">
        <v>46267</v>
      </c>
      <c r="B216" s="123" t="s">
        <v>75</v>
      </c>
      <c r="C216" s="123" t="s">
        <v>2981</v>
      </c>
      <c r="D216" s="123" t="s">
        <v>2783</v>
      </c>
      <c r="E216" s="123">
        <v>206136735</v>
      </c>
      <c r="F216" s="123" t="s">
        <v>2982</v>
      </c>
      <c r="G216" s="123" t="s">
        <v>2983</v>
      </c>
      <c r="H216" s="123" t="s">
        <v>2984</v>
      </c>
      <c r="I216" s="123">
        <v>900234</v>
      </c>
      <c r="J216" s="123" t="s">
        <v>3002</v>
      </c>
      <c r="K216" s="123" t="s">
        <v>3119</v>
      </c>
      <c r="L216" s="123" t="s">
        <v>2986</v>
      </c>
      <c r="M216" s="123" t="s">
        <v>89</v>
      </c>
      <c r="N216" s="123" t="s">
        <v>1055</v>
      </c>
      <c r="O216" s="123">
        <v>1299</v>
      </c>
      <c r="P216" s="123" t="s">
        <v>64</v>
      </c>
      <c r="Q216" s="123" t="s">
        <v>2987</v>
      </c>
      <c r="R216" s="123" t="s">
        <v>3008</v>
      </c>
      <c r="S216" s="123" t="s">
        <v>39</v>
      </c>
      <c r="T216" s="123">
        <v>99</v>
      </c>
      <c r="U216" s="123" t="s">
        <v>2989</v>
      </c>
      <c r="V216" s="124">
        <v>46267.756249999999</v>
      </c>
      <c r="W216" s="124">
        <v>46267.835416666669</v>
      </c>
      <c r="X216" s="124">
        <v>46267.756944444445</v>
      </c>
      <c r="Y216" s="124">
        <v>46268.090277777781</v>
      </c>
      <c r="Z216" s="123"/>
      <c r="AA216" s="123" t="s">
        <v>56</v>
      </c>
      <c r="AB216" s="123" t="s">
        <v>2</v>
      </c>
      <c r="AC216" s="123" t="s">
        <v>37</v>
      </c>
      <c r="AD216" s="123" t="s">
        <v>1564</v>
      </c>
      <c r="AE216" s="123" t="s">
        <v>3012</v>
      </c>
      <c r="AF216" s="123" t="s">
        <v>92</v>
      </c>
      <c r="AG216" s="123" t="s">
        <v>84</v>
      </c>
      <c r="AH216" s="123">
        <v>18</v>
      </c>
      <c r="AI216" s="123"/>
      <c r="AJ216" s="124">
        <v>46237</v>
      </c>
      <c r="AK216" s="123"/>
      <c r="AL216" s="123"/>
      <c r="AM216" s="123" t="s">
        <v>2991</v>
      </c>
      <c r="AN216" s="123" t="s">
        <v>2992</v>
      </c>
      <c r="AO216" s="123" t="s">
        <v>2982</v>
      </c>
      <c r="AP216" s="123">
        <v>7</v>
      </c>
      <c r="AQ216" s="123">
        <v>0</v>
      </c>
      <c r="AR216" s="123">
        <v>1</v>
      </c>
      <c r="AS216" s="123">
        <v>1</v>
      </c>
      <c r="AT216" s="123">
        <v>0</v>
      </c>
      <c r="AU216" s="123">
        <v>0</v>
      </c>
    </row>
    <row r="217" spans="1:47">
      <c r="A217" s="124">
        <v>46267</v>
      </c>
      <c r="B217" s="123" t="s">
        <v>75</v>
      </c>
      <c r="C217" s="123" t="s">
        <v>2981</v>
      </c>
      <c r="D217" s="123" t="s">
        <v>106</v>
      </c>
      <c r="E217" s="123">
        <v>204299544</v>
      </c>
      <c r="F217" s="123" t="s">
        <v>2982</v>
      </c>
      <c r="G217" s="123" t="s">
        <v>2983</v>
      </c>
      <c r="H217" s="123" t="s">
        <v>2984</v>
      </c>
      <c r="I217" s="123">
        <v>900234</v>
      </c>
      <c r="J217" s="123" t="s">
        <v>87</v>
      </c>
      <c r="K217" s="123" t="s">
        <v>3120</v>
      </c>
      <c r="L217" s="123" t="s">
        <v>2986</v>
      </c>
      <c r="M217" s="123" t="s">
        <v>86</v>
      </c>
      <c r="N217" s="123" t="s">
        <v>82</v>
      </c>
      <c r="O217" s="123">
        <v>1299</v>
      </c>
      <c r="P217" s="123" t="s">
        <v>64</v>
      </c>
      <c r="Q217" s="123" t="s">
        <v>2987</v>
      </c>
      <c r="R217" s="123" t="s">
        <v>3005</v>
      </c>
      <c r="S217" s="123" t="s">
        <v>39</v>
      </c>
      <c r="T217" s="123">
        <v>99</v>
      </c>
      <c r="U217" s="123" t="s">
        <v>2989</v>
      </c>
      <c r="V217" s="124">
        <v>46267.754861111112</v>
      </c>
      <c r="W217" s="124">
        <v>46267.959722222222</v>
      </c>
      <c r="X217" s="124">
        <v>46267.756944444445</v>
      </c>
      <c r="Y217" s="124">
        <v>46268.173611111109</v>
      </c>
      <c r="Z217" s="123" t="s">
        <v>2997</v>
      </c>
      <c r="AA217" s="123" t="s">
        <v>2998</v>
      </c>
      <c r="AB217" s="123" t="s">
        <v>2</v>
      </c>
      <c r="AC217" s="123" t="s">
        <v>2990</v>
      </c>
      <c r="AD217" s="123" t="s">
        <v>1553</v>
      </c>
      <c r="AE217" s="123" t="s">
        <v>2990</v>
      </c>
      <c r="AF217" s="123" t="s">
        <v>85</v>
      </c>
      <c r="AG217" s="123" t="s">
        <v>88</v>
      </c>
      <c r="AH217" s="123">
        <v>22</v>
      </c>
      <c r="AI217" s="123"/>
      <c r="AJ217" s="124">
        <v>45585</v>
      </c>
      <c r="AK217" s="123"/>
      <c r="AL217" s="123"/>
      <c r="AM217" s="123" t="s">
        <v>2991</v>
      </c>
      <c r="AN217" s="123" t="s">
        <v>2992</v>
      </c>
      <c r="AO217" s="123" t="s">
        <v>2982</v>
      </c>
      <c r="AP217" s="123">
        <v>9</v>
      </c>
      <c r="AQ217" s="123">
        <v>1</v>
      </c>
      <c r="AR217" s="123">
        <v>1</v>
      </c>
      <c r="AS217" s="123">
        <v>0</v>
      </c>
      <c r="AT217" s="123">
        <v>0</v>
      </c>
      <c r="AU217" s="123">
        <v>0</v>
      </c>
    </row>
    <row r="218" spans="1:47">
      <c r="A218" s="124">
        <v>46267</v>
      </c>
      <c r="B218" s="123" t="s">
        <v>75</v>
      </c>
      <c r="C218" s="123" t="s">
        <v>2981</v>
      </c>
      <c r="D218" s="123" t="s">
        <v>1182</v>
      </c>
      <c r="E218" s="123">
        <v>204094494</v>
      </c>
      <c r="F218" s="123" t="s">
        <v>2982</v>
      </c>
      <c r="G218" s="123" t="s">
        <v>2983</v>
      </c>
      <c r="H218" s="123" t="s">
        <v>2984</v>
      </c>
      <c r="I218" s="123">
        <v>900234</v>
      </c>
      <c r="J218" s="123" t="s">
        <v>87</v>
      </c>
      <c r="K218" s="123" t="s">
        <v>1183</v>
      </c>
      <c r="L218" s="123" t="s">
        <v>2986</v>
      </c>
      <c r="M218" s="123" t="s">
        <v>86</v>
      </c>
      <c r="N218" s="123" t="s">
        <v>622</v>
      </c>
      <c r="O218" s="123">
        <v>1299</v>
      </c>
      <c r="P218" s="123" t="s">
        <v>64</v>
      </c>
      <c r="Q218" s="123" t="s">
        <v>2987</v>
      </c>
      <c r="R218" s="123" t="s">
        <v>3024</v>
      </c>
      <c r="S218" s="123" t="s">
        <v>39</v>
      </c>
      <c r="T218" s="123">
        <v>99</v>
      </c>
      <c r="U218" s="123" t="s">
        <v>2989</v>
      </c>
      <c r="V218" s="124">
        <v>46267.755555555559</v>
      </c>
      <c r="W218" s="124">
        <v>46267.857638888891</v>
      </c>
      <c r="X218" s="124">
        <v>46267.756944444445</v>
      </c>
      <c r="Y218" s="124">
        <v>46268.173611111109</v>
      </c>
      <c r="Z218" s="123"/>
      <c r="AA218" s="123" t="s">
        <v>56</v>
      </c>
      <c r="AB218" s="123" t="s">
        <v>2</v>
      </c>
      <c r="AC218" s="123" t="s">
        <v>37</v>
      </c>
      <c r="AD218" s="123" t="s">
        <v>1563</v>
      </c>
      <c r="AE218" s="123" t="s">
        <v>3006</v>
      </c>
      <c r="AF218" s="123" t="s">
        <v>95</v>
      </c>
      <c r="AG218" s="123" t="s">
        <v>77</v>
      </c>
      <c r="AH218" s="123">
        <v>15</v>
      </c>
      <c r="AI218" s="123"/>
      <c r="AJ218" s="124">
        <v>45560</v>
      </c>
      <c r="AK218" s="123"/>
      <c r="AL218" s="123"/>
      <c r="AM218" s="123" t="s">
        <v>2991</v>
      </c>
      <c r="AN218" s="123" t="s">
        <v>2992</v>
      </c>
      <c r="AO218" s="123" t="s">
        <v>2982</v>
      </c>
      <c r="AP218" s="123">
        <v>9</v>
      </c>
      <c r="AQ218" s="123">
        <v>0</v>
      </c>
      <c r="AR218" s="123">
        <v>1</v>
      </c>
      <c r="AS218" s="123">
        <v>1</v>
      </c>
      <c r="AT218" s="123">
        <v>0</v>
      </c>
      <c r="AU218" s="123">
        <v>0</v>
      </c>
    </row>
    <row r="219" spans="1:47">
      <c r="A219" s="124">
        <v>46267</v>
      </c>
      <c r="B219" s="123" t="s">
        <v>75</v>
      </c>
      <c r="C219" s="123" t="s">
        <v>2981</v>
      </c>
      <c r="D219" s="123" t="s">
        <v>2089</v>
      </c>
      <c r="E219" s="123">
        <v>206491325</v>
      </c>
      <c r="F219" s="123" t="s">
        <v>2982</v>
      </c>
      <c r="G219" s="123" t="s">
        <v>2983</v>
      </c>
      <c r="H219" s="123" t="s">
        <v>2984</v>
      </c>
      <c r="I219" s="123">
        <v>900234</v>
      </c>
      <c r="J219" s="123" t="s">
        <v>3002</v>
      </c>
      <c r="K219" s="123" t="s">
        <v>3121</v>
      </c>
      <c r="L219" s="123" t="s">
        <v>2986</v>
      </c>
      <c r="M219" s="123" t="s">
        <v>89</v>
      </c>
      <c r="N219" s="123" t="s">
        <v>626</v>
      </c>
      <c r="O219" s="123">
        <v>1299</v>
      </c>
      <c r="P219" s="123" t="s">
        <v>64</v>
      </c>
      <c r="Q219" s="123" t="s">
        <v>2987</v>
      </c>
      <c r="R219" s="123" t="s">
        <v>3038</v>
      </c>
      <c r="S219" s="123" t="s">
        <v>32</v>
      </c>
      <c r="T219" s="123">
        <v>99</v>
      </c>
      <c r="U219" s="123" t="s">
        <v>2989</v>
      </c>
      <c r="V219" s="124">
        <v>46267.333333333336</v>
      </c>
      <c r="W219" s="124">
        <v>46267.75</v>
      </c>
      <c r="X219" s="124">
        <v>46267.333333333336</v>
      </c>
      <c r="Y219" s="124">
        <v>46267.75</v>
      </c>
      <c r="Z219" s="123"/>
      <c r="AA219" s="123" t="s">
        <v>56</v>
      </c>
      <c r="AB219" s="123" t="s">
        <v>2</v>
      </c>
      <c r="AC219" s="123" t="s">
        <v>37</v>
      </c>
      <c r="AD219" s="123" t="s">
        <v>1562</v>
      </c>
      <c r="AE219" s="123" t="s">
        <v>3000</v>
      </c>
      <c r="AF219" s="123" t="s">
        <v>92</v>
      </c>
      <c r="AG219" s="123" t="s">
        <v>84</v>
      </c>
      <c r="AH219" s="123">
        <v>13</v>
      </c>
      <c r="AI219" s="123"/>
      <c r="AJ219" s="124">
        <v>45970</v>
      </c>
      <c r="AK219" s="123"/>
      <c r="AL219" s="123"/>
      <c r="AM219" s="123" t="s">
        <v>2991</v>
      </c>
      <c r="AN219" s="123" t="s">
        <v>2992</v>
      </c>
      <c r="AO219" s="123" t="s">
        <v>2982</v>
      </c>
      <c r="AP219" s="123">
        <v>9</v>
      </c>
      <c r="AQ219" s="123">
        <v>0</v>
      </c>
      <c r="AR219" s="123">
        <v>1</v>
      </c>
      <c r="AS219" s="123">
        <v>1</v>
      </c>
      <c r="AT219" s="123">
        <v>0</v>
      </c>
      <c r="AU219" s="123">
        <v>0</v>
      </c>
    </row>
    <row r="220" spans="1:47">
      <c r="A220" s="124">
        <v>46267</v>
      </c>
      <c r="B220" s="123" t="s">
        <v>75</v>
      </c>
      <c r="C220" s="123" t="s">
        <v>2981</v>
      </c>
      <c r="D220" s="123" t="s">
        <v>759</v>
      </c>
      <c r="E220" s="123">
        <v>204010041</v>
      </c>
      <c r="F220" s="123" t="s">
        <v>2982</v>
      </c>
      <c r="G220" s="123" t="s">
        <v>2983</v>
      </c>
      <c r="H220" s="123" t="s">
        <v>2984</v>
      </c>
      <c r="I220" s="123">
        <v>900234</v>
      </c>
      <c r="J220" s="123" t="s">
        <v>2985</v>
      </c>
      <c r="K220" s="123" t="s">
        <v>760</v>
      </c>
      <c r="L220" s="123" t="s">
        <v>2986</v>
      </c>
      <c r="M220" s="123" t="s">
        <v>86</v>
      </c>
      <c r="N220" s="123" t="s">
        <v>626</v>
      </c>
      <c r="O220" s="123">
        <v>1299</v>
      </c>
      <c r="P220" s="123" t="s">
        <v>64</v>
      </c>
      <c r="Q220" s="123" t="s">
        <v>2987</v>
      </c>
      <c r="R220" s="123" t="s">
        <v>3005</v>
      </c>
      <c r="S220" s="123" t="s">
        <v>39</v>
      </c>
      <c r="T220" s="123">
        <v>99</v>
      </c>
      <c r="U220" s="123" t="s">
        <v>2989</v>
      </c>
      <c r="V220" s="123"/>
      <c r="W220" s="123"/>
      <c r="X220" s="124">
        <v>46267.756944444445</v>
      </c>
      <c r="Y220" s="124">
        <v>46268.173611111109</v>
      </c>
      <c r="Z220" s="123" t="s">
        <v>2997</v>
      </c>
      <c r="AA220" s="123" t="s">
        <v>2998</v>
      </c>
      <c r="AB220" s="123" t="s">
        <v>2999</v>
      </c>
      <c r="AC220" s="123" t="s">
        <v>37</v>
      </c>
      <c r="AD220" s="123" t="s">
        <v>1563</v>
      </c>
      <c r="AE220" s="123" t="s">
        <v>3006</v>
      </c>
      <c r="AF220" s="123" t="s">
        <v>85</v>
      </c>
      <c r="AG220" s="123" t="s">
        <v>88</v>
      </c>
      <c r="AH220" s="123">
        <v>15</v>
      </c>
      <c r="AI220" s="123"/>
      <c r="AJ220" s="124">
        <v>45550</v>
      </c>
      <c r="AK220" s="123"/>
      <c r="AL220" s="123"/>
      <c r="AM220" s="123" t="s">
        <v>2991</v>
      </c>
      <c r="AN220" s="123" t="s">
        <v>2992</v>
      </c>
      <c r="AO220" s="123" t="s">
        <v>2982</v>
      </c>
      <c r="AP220" s="123">
        <v>9</v>
      </c>
      <c r="AQ220" s="123">
        <v>0</v>
      </c>
      <c r="AR220" s="123">
        <v>0</v>
      </c>
      <c r="AS220" s="123">
        <v>0</v>
      </c>
      <c r="AT220" s="123">
        <v>0</v>
      </c>
      <c r="AU220" s="123">
        <v>0</v>
      </c>
    </row>
    <row r="221" spans="1:47">
      <c r="A221" s="124">
        <v>46267</v>
      </c>
      <c r="B221" s="123" t="s">
        <v>75</v>
      </c>
      <c r="C221" s="123" t="s">
        <v>2981</v>
      </c>
      <c r="D221" s="123" t="s">
        <v>2537</v>
      </c>
      <c r="E221" s="123">
        <v>206873867</v>
      </c>
      <c r="F221" s="123" t="s">
        <v>2982</v>
      </c>
      <c r="G221" s="123" t="s">
        <v>2983</v>
      </c>
      <c r="H221" s="123" t="s">
        <v>2984</v>
      </c>
      <c r="I221" s="123">
        <v>900234</v>
      </c>
      <c r="J221" s="123" t="s">
        <v>2985</v>
      </c>
      <c r="K221" s="123" t="s">
        <v>2538</v>
      </c>
      <c r="L221" s="123" t="s">
        <v>2986</v>
      </c>
      <c r="M221" s="123" t="s">
        <v>89</v>
      </c>
      <c r="N221" s="123" t="s">
        <v>224</v>
      </c>
      <c r="O221" s="123">
        <v>1299</v>
      </c>
      <c r="P221" s="123" t="s">
        <v>64</v>
      </c>
      <c r="Q221" s="123" t="s">
        <v>2987</v>
      </c>
      <c r="R221" s="123" t="s">
        <v>3010</v>
      </c>
      <c r="S221" s="123" t="s">
        <v>39</v>
      </c>
      <c r="T221" s="123">
        <v>99</v>
      </c>
      <c r="U221" s="123" t="s">
        <v>2989</v>
      </c>
      <c r="V221" s="124">
        <v>46267.755555555559</v>
      </c>
      <c r="W221" s="124">
        <v>46267.949305555558</v>
      </c>
      <c r="X221" s="124">
        <v>46267.756944444445</v>
      </c>
      <c r="Y221" s="124">
        <v>46268.173611111109</v>
      </c>
      <c r="Z221" s="123"/>
      <c r="AA221" s="123" t="s">
        <v>56</v>
      </c>
      <c r="AB221" s="123" t="s">
        <v>2</v>
      </c>
      <c r="AC221" s="123" t="s">
        <v>35</v>
      </c>
      <c r="AD221" s="123" t="s">
        <v>1558</v>
      </c>
      <c r="AE221" s="123" t="s">
        <v>2995</v>
      </c>
      <c r="AF221" s="123" t="s">
        <v>77</v>
      </c>
      <c r="AG221" s="123" t="s">
        <v>78</v>
      </c>
      <c r="AH221" s="123">
        <v>3</v>
      </c>
      <c r="AI221" s="123"/>
      <c r="AJ221" s="124">
        <v>46019</v>
      </c>
      <c r="AK221" s="123"/>
      <c r="AL221" s="123"/>
      <c r="AM221" s="123" t="s">
        <v>2991</v>
      </c>
      <c r="AN221" s="123" t="s">
        <v>2992</v>
      </c>
      <c r="AO221" s="123" t="s">
        <v>2982</v>
      </c>
      <c r="AP221" s="123">
        <v>9</v>
      </c>
      <c r="AQ221" s="123">
        <v>0</v>
      </c>
      <c r="AR221" s="123">
        <v>1</v>
      </c>
      <c r="AS221" s="123">
        <v>1</v>
      </c>
      <c r="AT221" s="123">
        <v>0</v>
      </c>
      <c r="AU221" s="123">
        <v>0</v>
      </c>
    </row>
    <row r="222" spans="1:47">
      <c r="A222" s="124">
        <v>46267</v>
      </c>
      <c r="B222" s="123" t="s">
        <v>75</v>
      </c>
      <c r="C222" s="123" t="s">
        <v>2981</v>
      </c>
      <c r="D222" s="123" t="s">
        <v>2694</v>
      </c>
      <c r="E222" s="123">
        <v>204967147</v>
      </c>
      <c r="F222" s="123" t="s">
        <v>2982</v>
      </c>
      <c r="G222" s="123" t="s">
        <v>2983</v>
      </c>
      <c r="H222" s="123" t="s">
        <v>2984</v>
      </c>
      <c r="I222" s="123">
        <v>900234</v>
      </c>
      <c r="J222" s="123" t="s">
        <v>2985</v>
      </c>
      <c r="K222" s="123" t="s">
        <v>3122</v>
      </c>
      <c r="L222" s="123" t="s">
        <v>2986</v>
      </c>
      <c r="M222" s="123" t="s">
        <v>86</v>
      </c>
      <c r="N222" s="123" t="s">
        <v>2772</v>
      </c>
      <c r="O222" s="123">
        <v>1299</v>
      </c>
      <c r="P222" s="123" t="s">
        <v>64</v>
      </c>
      <c r="Q222" s="123" t="s">
        <v>2987</v>
      </c>
      <c r="R222" s="123" t="s">
        <v>2996</v>
      </c>
      <c r="S222" s="123" t="s">
        <v>32</v>
      </c>
      <c r="T222" s="123">
        <v>99</v>
      </c>
      <c r="U222" s="123" t="s">
        <v>2989</v>
      </c>
      <c r="V222" s="123"/>
      <c r="W222" s="123"/>
      <c r="X222" s="124">
        <v>46267.333333333336</v>
      </c>
      <c r="Y222" s="124">
        <v>46267.75</v>
      </c>
      <c r="Z222" s="123" t="s">
        <v>2997</v>
      </c>
      <c r="AA222" s="123" t="s">
        <v>2998</v>
      </c>
      <c r="AB222" s="123" t="s">
        <v>2999</v>
      </c>
      <c r="AC222" s="123" t="s">
        <v>37</v>
      </c>
      <c r="AD222" s="123" t="s">
        <v>1562</v>
      </c>
      <c r="AE222" s="123" t="s">
        <v>3000</v>
      </c>
      <c r="AF222" s="123" t="s">
        <v>84</v>
      </c>
      <c r="AG222" s="123" t="s">
        <v>85</v>
      </c>
      <c r="AH222" s="123">
        <v>13</v>
      </c>
      <c r="AI222" s="123"/>
      <c r="AJ222" s="124">
        <v>45788</v>
      </c>
      <c r="AK222" s="123"/>
      <c r="AL222" s="123"/>
      <c r="AM222" s="123" t="s">
        <v>2991</v>
      </c>
      <c r="AN222" s="123" t="s">
        <v>2992</v>
      </c>
      <c r="AO222" s="123" t="s">
        <v>2982</v>
      </c>
      <c r="AP222" s="123">
        <v>9</v>
      </c>
      <c r="AQ222" s="123">
        <v>0</v>
      </c>
      <c r="AR222" s="123">
        <v>0</v>
      </c>
      <c r="AS222" s="123">
        <v>0</v>
      </c>
      <c r="AT222" s="123">
        <v>0</v>
      </c>
      <c r="AU222" s="123">
        <v>0</v>
      </c>
    </row>
    <row r="223" spans="1:47">
      <c r="A223" s="124">
        <v>46267</v>
      </c>
      <c r="B223" s="123" t="s">
        <v>75</v>
      </c>
      <c r="C223" s="123" t="s">
        <v>2981</v>
      </c>
      <c r="D223" s="123" t="s">
        <v>105</v>
      </c>
      <c r="E223" s="123">
        <v>203469449</v>
      </c>
      <c r="F223" s="123" t="s">
        <v>2982</v>
      </c>
      <c r="G223" s="123" t="s">
        <v>2983</v>
      </c>
      <c r="H223" s="123" t="s">
        <v>2984</v>
      </c>
      <c r="I223" s="123">
        <v>900234</v>
      </c>
      <c r="J223" s="123" t="s">
        <v>99</v>
      </c>
      <c r="K223" s="123" t="s">
        <v>3123</v>
      </c>
      <c r="L223" s="123" t="s">
        <v>2986</v>
      </c>
      <c r="M223" s="123" t="s">
        <v>86</v>
      </c>
      <c r="N223" s="123" t="s">
        <v>82</v>
      </c>
      <c r="O223" s="123">
        <v>1299</v>
      </c>
      <c r="P223" s="123" t="s">
        <v>64</v>
      </c>
      <c r="Q223" s="123" t="s">
        <v>2987</v>
      </c>
      <c r="R223" s="123" t="s">
        <v>2994</v>
      </c>
      <c r="S223" s="123" t="s">
        <v>32</v>
      </c>
      <c r="T223" s="123">
        <v>99</v>
      </c>
      <c r="U223" s="123" t="s">
        <v>2989</v>
      </c>
      <c r="V223" s="124">
        <v>46267.331250000003</v>
      </c>
      <c r="W223" s="124">
        <v>46267.75</v>
      </c>
      <c r="X223" s="124">
        <v>46267.333333333336</v>
      </c>
      <c r="Y223" s="124">
        <v>46267.75</v>
      </c>
      <c r="Z223" s="123"/>
      <c r="AA223" s="123" t="s">
        <v>56</v>
      </c>
      <c r="AB223" s="123" t="s">
        <v>2</v>
      </c>
      <c r="AC223" s="123" t="s">
        <v>2990</v>
      </c>
      <c r="AD223" s="123" t="s">
        <v>1553</v>
      </c>
      <c r="AE223" s="123" t="s">
        <v>2990</v>
      </c>
      <c r="AF223" s="123" t="s">
        <v>95</v>
      </c>
      <c r="AG223" s="123" t="s">
        <v>77</v>
      </c>
      <c r="AH223" s="123">
        <v>22</v>
      </c>
      <c r="AI223" s="123"/>
      <c r="AJ223" s="124">
        <v>45455</v>
      </c>
      <c r="AK223" s="123"/>
      <c r="AL223" s="123"/>
      <c r="AM223" s="123" t="s">
        <v>2991</v>
      </c>
      <c r="AN223" s="123" t="s">
        <v>2992</v>
      </c>
      <c r="AO223" s="123" t="s">
        <v>2982</v>
      </c>
      <c r="AP223" s="123">
        <v>9</v>
      </c>
      <c r="AQ223" s="123">
        <v>0</v>
      </c>
      <c r="AR223" s="123">
        <v>1</v>
      </c>
      <c r="AS223" s="123">
        <v>1</v>
      </c>
      <c r="AT223" s="123">
        <v>0</v>
      </c>
      <c r="AU223" s="123">
        <v>0</v>
      </c>
    </row>
    <row r="224" spans="1:47">
      <c r="A224" s="124">
        <v>46267</v>
      </c>
      <c r="B224" s="123" t="s">
        <v>75</v>
      </c>
      <c r="C224" s="123" t="s">
        <v>2981</v>
      </c>
      <c r="D224" s="123" t="s">
        <v>159</v>
      </c>
      <c r="E224" s="123">
        <v>204246160</v>
      </c>
      <c r="F224" s="123" t="s">
        <v>2982</v>
      </c>
      <c r="G224" s="123" t="s">
        <v>2983</v>
      </c>
      <c r="H224" s="123" t="s">
        <v>2984</v>
      </c>
      <c r="I224" s="123">
        <v>900234</v>
      </c>
      <c r="J224" s="123" t="s">
        <v>87</v>
      </c>
      <c r="K224" s="123" t="s">
        <v>3124</v>
      </c>
      <c r="L224" s="123" t="s">
        <v>2986</v>
      </c>
      <c r="M224" s="123" t="s">
        <v>86</v>
      </c>
      <c r="N224" s="123" t="s">
        <v>158</v>
      </c>
      <c r="O224" s="123">
        <v>1299</v>
      </c>
      <c r="P224" s="123" t="s">
        <v>64</v>
      </c>
      <c r="Q224" s="123" t="s">
        <v>2987</v>
      </c>
      <c r="R224" s="123" t="s">
        <v>2996</v>
      </c>
      <c r="S224" s="123" t="s">
        <v>32</v>
      </c>
      <c r="T224" s="123">
        <v>99</v>
      </c>
      <c r="U224" s="123" t="s">
        <v>2989</v>
      </c>
      <c r="V224" s="123"/>
      <c r="W224" s="123"/>
      <c r="X224" s="124">
        <v>46267.333333333336</v>
      </c>
      <c r="Y224" s="124">
        <v>46267.75</v>
      </c>
      <c r="Z224" s="123" t="s">
        <v>2997</v>
      </c>
      <c r="AA224" s="123" t="s">
        <v>2998</v>
      </c>
      <c r="AB224" s="123" t="s">
        <v>2999</v>
      </c>
      <c r="AC224" s="123" t="s">
        <v>33</v>
      </c>
      <c r="AD224" s="123" t="s">
        <v>1554</v>
      </c>
      <c r="AE224" s="123" t="s">
        <v>1428</v>
      </c>
      <c r="AF224" s="123" t="s">
        <v>84</v>
      </c>
      <c r="AG224" s="123" t="s">
        <v>85</v>
      </c>
      <c r="AH224" s="123">
        <v>27</v>
      </c>
      <c r="AI224" s="123"/>
      <c r="AJ224" s="124">
        <v>45578</v>
      </c>
      <c r="AK224" s="123"/>
      <c r="AL224" s="123"/>
      <c r="AM224" s="123" t="s">
        <v>2991</v>
      </c>
      <c r="AN224" s="123" t="s">
        <v>2992</v>
      </c>
      <c r="AO224" s="123" t="s">
        <v>2982</v>
      </c>
      <c r="AP224" s="123">
        <v>9</v>
      </c>
      <c r="AQ224" s="123">
        <v>0</v>
      </c>
      <c r="AR224" s="123">
        <v>0</v>
      </c>
      <c r="AS224" s="123">
        <v>0</v>
      </c>
      <c r="AT224" s="123">
        <v>0</v>
      </c>
      <c r="AU224" s="123">
        <v>0</v>
      </c>
    </row>
    <row r="225" spans="1:47">
      <c r="A225" s="124">
        <v>46267</v>
      </c>
      <c r="B225" s="123" t="s">
        <v>75</v>
      </c>
      <c r="C225" s="123" t="s">
        <v>2981</v>
      </c>
      <c r="D225" s="123" t="s">
        <v>665</v>
      </c>
      <c r="E225" s="123">
        <v>203555843</v>
      </c>
      <c r="F225" s="123" t="s">
        <v>2982</v>
      </c>
      <c r="G225" s="123" t="s">
        <v>2983</v>
      </c>
      <c r="H225" s="123" t="s">
        <v>2984</v>
      </c>
      <c r="I225" s="123">
        <v>900234</v>
      </c>
      <c r="J225" s="123" t="s">
        <v>99</v>
      </c>
      <c r="K225" s="123" t="s">
        <v>3125</v>
      </c>
      <c r="L225" s="123" t="s">
        <v>2986</v>
      </c>
      <c r="M225" s="123" t="s">
        <v>86</v>
      </c>
      <c r="N225" s="123" t="s">
        <v>1055</v>
      </c>
      <c r="O225" s="123">
        <v>1299</v>
      </c>
      <c r="P225" s="123" t="s">
        <v>64</v>
      </c>
      <c r="Q225" s="123" t="s">
        <v>2987</v>
      </c>
      <c r="R225" s="123" t="s">
        <v>3016</v>
      </c>
      <c r="S225" s="123" t="s">
        <v>32</v>
      </c>
      <c r="T225" s="123">
        <v>99</v>
      </c>
      <c r="U225" s="123" t="s">
        <v>2989</v>
      </c>
      <c r="V225" s="124">
        <v>46267.32916666667</v>
      </c>
      <c r="W225" s="124">
        <v>46267.745138888888</v>
      </c>
      <c r="X225" s="124">
        <v>46267.333333333336</v>
      </c>
      <c r="Y225" s="124">
        <v>46267.75</v>
      </c>
      <c r="Z225" s="123"/>
      <c r="AA225" s="123" t="s">
        <v>56</v>
      </c>
      <c r="AB225" s="123" t="s">
        <v>2</v>
      </c>
      <c r="AC225" s="123" t="s">
        <v>1428</v>
      </c>
      <c r="AD225" s="123" t="s">
        <v>1568</v>
      </c>
      <c r="AE225" s="123" t="s">
        <v>1428</v>
      </c>
      <c r="AF225" s="123" t="s">
        <v>77</v>
      </c>
      <c r="AG225" s="123" t="s">
        <v>78</v>
      </c>
      <c r="AH225" s="123">
        <v>26</v>
      </c>
      <c r="AI225" s="123"/>
      <c r="AJ225" s="124">
        <v>45469</v>
      </c>
      <c r="AK225" s="123"/>
      <c r="AL225" s="123"/>
      <c r="AM225" s="123" t="s">
        <v>2991</v>
      </c>
      <c r="AN225" s="123" t="s">
        <v>2992</v>
      </c>
      <c r="AO225" s="123" t="s">
        <v>2982</v>
      </c>
      <c r="AP225" s="123">
        <v>9</v>
      </c>
      <c r="AQ225" s="123">
        <v>0</v>
      </c>
      <c r="AR225" s="123">
        <v>1</v>
      </c>
      <c r="AS225" s="123">
        <v>1</v>
      </c>
      <c r="AT225" s="123">
        <v>0</v>
      </c>
      <c r="AU225" s="123">
        <v>0</v>
      </c>
    </row>
    <row r="226" spans="1:47">
      <c r="A226" s="124">
        <v>46267</v>
      </c>
      <c r="B226" s="123" t="s">
        <v>75</v>
      </c>
      <c r="C226" s="123" t="s">
        <v>2981</v>
      </c>
      <c r="D226" s="123" t="s">
        <v>803</v>
      </c>
      <c r="E226" s="123">
        <v>204138500</v>
      </c>
      <c r="F226" s="123" t="s">
        <v>2982</v>
      </c>
      <c r="G226" s="123" t="s">
        <v>2983</v>
      </c>
      <c r="H226" s="123" t="s">
        <v>2984</v>
      </c>
      <c r="I226" s="123">
        <v>900234</v>
      </c>
      <c r="J226" s="123" t="s">
        <v>87</v>
      </c>
      <c r="K226" s="123" t="s">
        <v>804</v>
      </c>
      <c r="L226" s="123" t="s">
        <v>2986</v>
      </c>
      <c r="M226" s="123" t="s">
        <v>86</v>
      </c>
      <c r="N226" s="123" t="s">
        <v>1055</v>
      </c>
      <c r="O226" s="123">
        <v>1299</v>
      </c>
      <c r="P226" s="123" t="s">
        <v>64</v>
      </c>
      <c r="Q226" s="123" t="s">
        <v>2987</v>
      </c>
      <c r="R226" s="123" t="s">
        <v>2996</v>
      </c>
      <c r="S226" s="123" t="s">
        <v>32</v>
      </c>
      <c r="T226" s="123">
        <v>99</v>
      </c>
      <c r="U226" s="123" t="s">
        <v>2989</v>
      </c>
      <c r="V226" s="123"/>
      <c r="W226" s="123"/>
      <c r="X226" s="124">
        <v>46267.333333333336</v>
      </c>
      <c r="Y226" s="124">
        <v>46267.75</v>
      </c>
      <c r="Z226" s="123" t="s">
        <v>2997</v>
      </c>
      <c r="AA226" s="123" t="s">
        <v>2998</v>
      </c>
      <c r="AB226" s="123" t="s">
        <v>2999</v>
      </c>
      <c r="AC226" s="123" t="s">
        <v>37</v>
      </c>
      <c r="AD226" s="123" t="s">
        <v>1564</v>
      </c>
      <c r="AE226" s="123" t="s">
        <v>3012</v>
      </c>
      <c r="AF226" s="123" t="s">
        <v>84</v>
      </c>
      <c r="AG226" s="123" t="s">
        <v>85</v>
      </c>
      <c r="AH226" s="123">
        <v>18</v>
      </c>
      <c r="AI226" s="123"/>
      <c r="AJ226" s="124">
        <v>45564</v>
      </c>
      <c r="AK226" s="123"/>
      <c r="AL226" s="123"/>
      <c r="AM226" s="123" t="s">
        <v>2991</v>
      </c>
      <c r="AN226" s="123" t="s">
        <v>2992</v>
      </c>
      <c r="AO226" s="123" t="s">
        <v>2982</v>
      </c>
      <c r="AP226" s="123">
        <v>9</v>
      </c>
      <c r="AQ226" s="123">
        <v>0</v>
      </c>
      <c r="AR226" s="123">
        <v>0</v>
      </c>
      <c r="AS226" s="123">
        <v>0</v>
      </c>
      <c r="AT226" s="123">
        <v>0</v>
      </c>
      <c r="AU226" s="123">
        <v>0</v>
      </c>
    </row>
    <row r="227" spans="1:47">
      <c r="A227" s="124">
        <v>46267</v>
      </c>
      <c r="B227" s="123" t="s">
        <v>75</v>
      </c>
      <c r="C227" s="123" t="s">
        <v>2981</v>
      </c>
      <c r="D227" s="123" t="s">
        <v>2527</v>
      </c>
      <c r="E227" s="123">
        <v>205608623</v>
      </c>
      <c r="F227" s="123" t="s">
        <v>2982</v>
      </c>
      <c r="G227" s="123" t="s">
        <v>2983</v>
      </c>
      <c r="H227" s="123" t="s">
        <v>2984</v>
      </c>
      <c r="I227" s="123">
        <v>900234</v>
      </c>
      <c r="J227" s="123" t="s">
        <v>2985</v>
      </c>
      <c r="K227" s="123" t="s">
        <v>2528</v>
      </c>
      <c r="L227" s="123" t="s">
        <v>2986</v>
      </c>
      <c r="M227" s="123" t="s">
        <v>86</v>
      </c>
      <c r="N227" s="123" t="s">
        <v>224</v>
      </c>
      <c r="O227" s="123">
        <v>1299</v>
      </c>
      <c r="P227" s="123" t="s">
        <v>64</v>
      </c>
      <c r="Q227" s="123" t="s">
        <v>2987</v>
      </c>
      <c r="R227" s="123" t="s">
        <v>3024</v>
      </c>
      <c r="S227" s="123" t="s">
        <v>39</v>
      </c>
      <c r="T227" s="123">
        <v>99</v>
      </c>
      <c r="U227" s="123" t="s">
        <v>2989</v>
      </c>
      <c r="V227" s="124">
        <v>46267.754861111112</v>
      </c>
      <c r="W227" s="124">
        <v>46267.952777777777</v>
      </c>
      <c r="X227" s="124">
        <v>46267.756944444445</v>
      </c>
      <c r="Y227" s="124">
        <v>46268.173611111109</v>
      </c>
      <c r="Z227" s="123"/>
      <c r="AA227" s="123" t="s">
        <v>56</v>
      </c>
      <c r="AB227" s="123" t="s">
        <v>2</v>
      </c>
      <c r="AC227" s="123" t="s">
        <v>35</v>
      </c>
      <c r="AD227" s="123" t="s">
        <v>1558</v>
      </c>
      <c r="AE227" s="123" t="s">
        <v>2995</v>
      </c>
      <c r="AF227" s="123" t="s">
        <v>95</v>
      </c>
      <c r="AG227" s="123" t="s">
        <v>77</v>
      </c>
      <c r="AH227" s="123">
        <v>3</v>
      </c>
      <c r="AI227" s="123"/>
      <c r="AJ227" s="124">
        <v>45844</v>
      </c>
      <c r="AK227" s="123"/>
      <c r="AL227" s="123"/>
      <c r="AM227" s="123" t="s">
        <v>2991</v>
      </c>
      <c r="AN227" s="123" t="s">
        <v>2992</v>
      </c>
      <c r="AO227" s="123" t="s">
        <v>2982</v>
      </c>
      <c r="AP227" s="123">
        <v>9</v>
      </c>
      <c r="AQ227" s="123">
        <v>0</v>
      </c>
      <c r="AR227" s="123">
        <v>1</v>
      </c>
      <c r="AS227" s="123">
        <v>1</v>
      </c>
      <c r="AT227" s="123">
        <v>0</v>
      </c>
      <c r="AU227" s="123">
        <v>0</v>
      </c>
    </row>
    <row r="228" spans="1:47">
      <c r="A228" s="124">
        <v>46267</v>
      </c>
      <c r="B228" s="123" t="s">
        <v>75</v>
      </c>
      <c r="C228" s="123" t="s">
        <v>2981</v>
      </c>
      <c r="D228" s="123" t="s">
        <v>1785</v>
      </c>
      <c r="E228" s="123">
        <v>206846688</v>
      </c>
      <c r="F228" s="123" t="s">
        <v>2982</v>
      </c>
      <c r="G228" s="123" t="s">
        <v>2983</v>
      </c>
      <c r="H228" s="123" t="s">
        <v>2984</v>
      </c>
      <c r="I228" s="123">
        <v>900234</v>
      </c>
      <c r="J228" s="123" t="s">
        <v>2985</v>
      </c>
      <c r="K228" s="123" t="s">
        <v>3126</v>
      </c>
      <c r="L228" s="123" t="s">
        <v>2986</v>
      </c>
      <c r="M228" s="123" t="s">
        <v>89</v>
      </c>
      <c r="N228" s="123" t="s">
        <v>2772</v>
      </c>
      <c r="O228" s="123">
        <v>1299</v>
      </c>
      <c r="P228" s="123" t="s">
        <v>64</v>
      </c>
      <c r="Q228" s="123" t="s">
        <v>2987</v>
      </c>
      <c r="R228" s="123" t="s">
        <v>3003</v>
      </c>
      <c r="S228" s="123" t="s">
        <v>39</v>
      </c>
      <c r="T228" s="123">
        <v>99</v>
      </c>
      <c r="U228" s="123" t="s">
        <v>2989</v>
      </c>
      <c r="V228" s="124">
        <v>46267.756944444445</v>
      </c>
      <c r="W228" s="124">
        <v>46267.855555555558</v>
      </c>
      <c r="X228" s="124">
        <v>46267.756944444445</v>
      </c>
      <c r="Y228" s="124">
        <v>46268.173611111109</v>
      </c>
      <c r="Z228" s="123"/>
      <c r="AA228" s="123" t="s">
        <v>56</v>
      </c>
      <c r="AB228" s="123" t="s">
        <v>2</v>
      </c>
      <c r="AC228" s="123" t="s">
        <v>37</v>
      </c>
      <c r="AD228" s="123" t="s">
        <v>1562</v>
      </c>
      <c r="AE228" s="123" t="s">
        <v>3000</v>
      </c>
      <c r="AF228" s="123" t="s">
        <v>78</v>
      </c>
      <c r="AG228" s="123" t="s">
        <v>92</v>
      </c>
      <c r="AH228" s="123">
        <v>13</v>
      </c>
      <c r="AI228" s="123"/>
      <c r="AJ228" s="124">
        <v>46012</v>
      </c>
      <c r="AK228" s="123"/>
      <c r="AL228" s="123"/>
      <c r="AM228" s="123" t="s">
        <v>2991</v>
      </c>
      <c r="AN228" s="123" t="s">
        <v>2992</v>
      </c>
      <c r="AO228" s="123" t="s">
        <v>2982</v>
      </c>
      <c r="AP228" s="123">
        <v>9</v>
      </c>
      <c r="AQ228" s="123">
        <v>0</v>
      </c>
      <c r="AR228" s="123">
        <v>1</v>
      </c>
      <c r="AS228" s="123">
        <v>1</v>
      </c>
      <c r="AT228" s="123">
        <v>0</v>
      </c>
      <c r="AU228" s="123">
        <v>0</v>
      </c>
    </row>
    <row r="229" spans="1:47">
      <c r="A229" s="124">
        <v>46267</v>
      </c>
      <c r="B229" s="123" t="s">
        <v>75</v>
      </c>
      <c r="C229" s="123" t="s">
        <v>2981</v>
      </c>
      <c r="D229" s="123" t="s">
        <v>2321</v>
      </c>
      <c r="E229" s="123">
        <v>206239521</v>
      </c>
      <c r="F229" s="123" t="s">
        <v>2982</v>
      </c>
      <c r="G229" s="123" t="s">
        <v>2983</v>
      </c>
      <c r="H229" s="123" t="s">
        <v>2984</v>
      </c>
      <c r="I229" s="123">
        <v>900234</v>
      </c>
      <c r="J229" s="123" t="s">
        <v>2985</v>
      </c>
      <c r="K229" s="123" t="s">
        <v>2322</v>
      </c>
      <c r="L229" s="123" t="s">
        <v>2986</v>
      </c>
      <c r="M229" s="123" t="s">
        <v>89</v>
      </c>
      <c r="N229" s="123" t="s">
        <v>626</v>
      </c>
      <c r="O229" s="123">
        <v>1299</v>
      </c>
      <c r="P229" s="123" t="s">
        <v>64</v>
      </c>
      <c r="Q229" s="123" t="s">
        <v>2987</v>
      </c>
      <c r="R229" s="123" t="s">
        <v>3011</v>
      </c>
      <c r="S229" s="123" t="s">
        <v>39</v>
      </c>
      <c r="T229" s="123">
        <v>99</v>
      </c>
      <c r="U229" s="123" t="s">
        <v>2989</v>
      </c>
      <c r="V229" s="123"/>
      <c r="W229" s="123"/>
      <c r="X229" s="124">
        <v>46267.756944444445</v>
      </c>
      <c r="Y229" s="124">
        <v>46268.173611111109</v>
      </c>
      <c r="Z229" s="123" t="s">
        <v>2997</v>
      </c>
      <c r="AA229" s="123" t="s">
        <v>2998</v>
      </c>
      <c r="AB229" s="123" t="s">
        <v>2999</v>
      </c>
      <c r="AC229" s="123" t="s">
        <v>37</v>
      </c>
      <c r="AD229" s="123" t="s">
        <v>1563</v>
      </c>
      <c r="AE229" s="123" t="s">
        <v>3006</v>
      </c>
      <c r="AF229" s="123" t="s">
        <v>84</v>
      </c>
      <c r="AG229" s="123" t="s">
        <v>85</v>
      </c>
      <c r="AH229" s="123">
        <v>15</v>
      </c>
      <c r="AI229" s="123"/>
      <c r="AJ229" s="124">
        <v>45942</v>
      </c>
      <c r="AK229" s="123"/>
      <c r="AL229" s="123"/>
      <c r="AM229" s="123" t="s">
        <v>2991</v>
      </c>
      <c r="AN229" s="123" t="s">
        <v>2992</v>
      </c>
      <c r="AO229" s="123" t="s">
        <v>2982</v>
      </c>
      <c r="AP229" s="123">
        <v>9</v>
      </c>
      <c r="AQ229" s="123">
        <v>0</v>
      </c>
      <c r="AR229" s="123">
        <v>0</v>
      </c>
      <c r="AS229" s="123">
        <v>0</v>
      </c>
      <c r="AT229" s="123">
        <v>0</v>
      </c>
      <c r="AU229" s="123">
        <v>0</v>
      </c>
    </row>
    <row r="230" spans="1:47">
      <c r="A230" s="124">
        <v>46267</v>
      </c>
      <c r="B230" s="123" t="s">
        <v>75</v>
      </c>
      <c r="C230" s="123" t="s">
        <v>2981</v>
      </c>
      <c r="D230" s="123" t="s">
        <v>1703</v>
      </c>
      <c r="E230" s="123">
        <v>206875142</v>
      </c>
      <c r="F230" s="123" t="s">
        <v>2982</v>
      </c>
      <c r="G230" s="123" t="s">
        <v>2983</v>
      </c>
      <c r="H230" s="123" t="s">
        <v>2984</v>
      </c>
      <c r="I230" s="123">
        <v>900234</v>
      </c>
      <c r="J230" s="123" t="s">
        <v>2985</v>
      </c>
      <c r="K230" s="123" t="s">
        <v>1704</v>
      </c>
      <c r="L230" s="123" t="s">
        <v>2986</v>
      </c>
      <c r="M230" s="123" t="s">
        <v>89</v>
      </c>
      <c r="N230" s="123" t="s">
        <v>82</v>
      </c>
      <c r="O230" s="123">
        <v>1299</v>
      </c>
      <c r="P230" s="123" t="s">
        <v>64</v>
      </c>
      <c r="Q230" s="123" t="s">
        <v>2987</v>
      </c>
      <c r="R230" s="123" t="s">
        <v>3003</v>
      </c>
      <c r="S230" s="123" t="s">
        <v>39</v>
      </c>
      <c r="T230" s="123">
        <v>99</v>
      </c>
      <c r="U230" s="123" t="s">
        <v>2989</v>
      </c>
      <c r="V230" s="124">
        <v>46267.754861111112</v>
      </c>
      <c r="W230" s="124">
        <v>46267.959722222222</v>
      </c>
      <c r="X230" s="124">
        <v>46267.756944444445</v>
      </c>
      <c r="Y230" s="124">
        <v>46268.173611111109</v>
      </c>
      <c r="Z230" s="123"/>
      <c r="AA230" s="123" t="s">
        <v>56</v>
      </c>
      <c r="AB230" s="123" t="s">
        <v>2</v>
      </c>
      <c r="AC230" s="123" t="s">
        <v>2990</v>
      </c>
      <c r="AD230" s="123" t="s">
        <v>1553</v>
      </c>
      <c r="AE230" s="123" t="s">
        <v>2990</v>
      </c>
      <c r="AF230" s="123" t="s">
        <v>78</v>
      </c>
      <c r="AG230" s="123" t="s">
        <v>92</v>
      </c>
      <c r="AH230" s="123">
        <v>22</v>
      </c>
      <c r="AI230" s="123"/>
      <c r="AJ230" s="124">
        <v>46019</v>
      </c>
      <c r="AK230" s="123"/>
      <c r="AL230" s="123"/>
      <c r="AM230" s="123" t="s">
        <v>2991</v>
      </c>
      <c r="AN230" s="123" t="s">
        <v>2992</v>
      </c>
      <c r="AO230" s="123" t="s">
        <v>2982</v>
      </c>
      <c r="AP230" s="123">
        <v>9</v>
      </c>
      <c r="AQ230" s="123">
        <v>0</v>
      </c>
      <c r="AR230" s="123">
        <v>1</v>
      </c>
      <c r="AS230" s="123">
        <v>1</v>
      </c>
      <c r="AT230" s="123">
        <v>0</v>
      </c>
      <c r="AU230" s="123">
        <v>0</v>
      </c>
    </row>
    <row r="231" spans="1:47">
      <c r="A231" s="124">
        <v>46267</v>
      </c>
      <c r="B231" s="123" t="s">
        <v>75</v>
      </c>
      <c r="C231" s="123" t="s">
        <v>2981</v>
      </c>
      <c r="D231" s="123" t="s">
        <v>2299</v>
      </c>
      <c r="E231" s="123">
        <v>205671334</v>
      </c>
      <c r="F231" s="123" t="s">
        <v>2982</v>
      </c>
      <c r="G231" s="123" t="s">
        <v>3027</v>
      </c>
      <c r="H231" s="123" t="s">
        <v>2984</v>
      </c>
      <c r="I231" s="123" t="s">
        <v>3028</v>
      </c>
      <c r="J231" s="123"/>
      <c r="K231" s="123" t="s">
        <v>2300</v>
      </c>
      <c r="L231" s="123" t="s">
        <v>97</v>
      </c>
      <c r="M231" s="123" t="s">
        <v>3030</v>
      </c>
      <c r="N231" s="123" t="s">
        <v>223</v>
      </c>
      <c r="O231" s="123">
        <v>1299</v>
      </c>
      <c r="P231" s="123" t="s">
        <v>64</v>
      </c>
      <c r="Q231" s="123" t="s">
        <v>2987</v>
      </c>
      <c r="R231" s="123" t="s">
        <v>3014</v>
      </c>
      <c r="S231" s="123" t="s">
        <v>32</v>
      </c>
      <c r="T231" s="123">
        <v>3</v>
      </c>
      <c r="U231" s="123" t="s">
        <v>2989</v>
      </c>
      <c r="V231" s="124">
        <v>46267.333333333336</v>
      </c>
      <c r="W231" s="124">
        <v>46267.758333333331</v>
      </c>
      <c r="X231" s="124">
        <v>46267.333333333336</v>
      </c>
      <c r="Y231" s="124">
        <v>46267.75</v>
      </c>
      <c r="Z231" s="123"/>
      <c r="AA231" s="123" t="s">
        <v>56</v>
      </c>
      <c r="AB231" s="123" t="s">
        <v>2</v>
      </c>
      <c r="AC231" s="123" t="s">
        <v>35</v>
      </c>
      <c r="AD231" s="123" t="s">
        <v>1560</v>
      </c>
      <c r="AE231" s="123" t="s">
        <v>3015</v>
      </c>
      <c r="AF231" s="123" t="s">
        <v>78</v>
      </c>
      <c r="AG231" s="123" t="s">
        <v>92</v>
      </c>
      <c r="AH231" s="123">
        <v>5</v>
      </c>
      <c r="AI231" s="123"/>
      <c r="AJ231" s="124">
        <v>46061</v>
      </c>
      <c r="AK231" s="123"/>
      <c r="AL231" s="123"/>
      <c r="AM231" s="123" t="s">
        <v>75</v>
      </c>
      <c r="AN231" s="123" t="s">
        <v>3031</v>
      </c>
      <c r="AO231" s="123" t="s">
        <v>2982</v>
      </c>
      <c r="AP231" s="123">
        <v>9</v>
      </c>
      <c r="AQ231" s="123">
        <v>0</v>
      </c>
      <c r="AR231" s="123">
        <v>1</v>
      </c>
      <c r="AS231" s="123">
        <v>1</v>
      </c>
      <c r="AT231" s="123">
        <v>0</v>
      </c>
      <c r="AU231" s="123">
        <v>0</v>
      </c>
    </row>
    <row r="232" spans="1:47">
      <c r="A232" s="124">
        <v>46267</v>
      </c>
      <c r="B232" s="123" t="s">
        <v>75</v>
      </c>
      <c r="C232" s="123" t="s">
        <v>2981</v>
      </c>
      <c r="D232" s="123" t="s">
        <v>2033</v>
      </c>
      <c r="E232" s="123">
        <v>205861618</v>
      </c>
      <c r="F232" s="123" t="s">
        <v>2982</v>
      </c>
      <c r="G232" s="123" t="s">
        <v>2983</v>
      </c>
      <c r="H232" s="123" t="s">
        <v>2984</v>
      </c>
      <c r="I232" s="123">
        <v>900234</v>
      </c>
      <c r="J232" s="123" t="s">
        <v>3002</v>
      </c>
      <c r="K232" s="123" t="s">
        <v>2034</v>
      </c>
      <c r="L232" s="123" t="s">
        <v>2986</v>
      </c>
      <c r="M232" s="123" t="s">
        <v>89</v>
      </c>
      <c r="N232" s="123" t="s">
        <v>622</v>
      </c>
      <c r="O232" s="123">
        <v>1299</v>
      </c>
      <c r="P232" s="123" t="s">
        <v>64</v>
      </c>
      <c r="Q232" s="123" t="s">
        <v>2987</v>
      </c>
      <c r="R232" s="123" t="s">
        <v>3004</v>
      </c>
      <c r="S232" s="123" t="s">
        <v>39</v>
      </c>
      <c r="T232" s="123">
        <v>99</v>
      </c>
      <c r="U232" s="123" t="s">
        <v>2989</v>
      </c>
      <c r="V232" s="124">
        <v>46267.755555555559</v>
      </c>
      <c r="W232" s="124">
        <v>46267.855555555558</v>
      </c>
      <c r="X232" s="124">
        <v>46267.756944444445</v>
      </c>
      <c r="Y232" s="124">
        <v>46268.173611111109</v>
      </c>
      <c r="Z232" s="123"/>
      <c r="AA232" s="123" t="s">
        <v>56</v>
      </c>
      <c r="AB232" s="123" t="s">
        <v>2</v>
      </c>
      <c r="AC232" s="123" t="s">
        <v>37</v>
      </c>
      <c r="AD232" s="123" t="s">
        <v>1562</v>
      </c>
      <c r="AE232" s="123" t="s">
        <v>3000</v>
      </c>
      <c r="AF232" s="123" t="s">
        <v>88</v>
      </c>
      <c r="AG232" s="123" t="s">
        <v>95</v>
      </c>
      <c r="AH232" s="123">
        <v>13</v>
      </c>
      <c r="AI232" s="123"/>
      <c r="AJ232" s="124">
        <v>45900</v>
      </c>
      <c r="AK232" s="123"/>
      <c r="AL232" s="123"/>
      <c r="AM232" s="123" t="s">
        <v>2991</v>
      </c>
      <c r="AN232" s="123" t="s">
        <v>2992</v>
      </c>
      <c r="AO232" s="123" t="s">
        <v>2982</v>
      </c>
      <c r="AP232" s="123">
        <v>9</v>
      </c>
      <c r="AQ232" s="123">
        <v>0</v>
      </c>
      <c r="AR232" s="123">
        <v>1</v>
      </c>
      <c r="AS232" s="123">
        <v>1</v>
      </c>
      <c r="AT232" s="123">
        <v>0</v>
      </c>
      <c r="AU232" s="123">
        <v>0</v>
      </c>
    </row>
    <row r="233" spans="1:47">
      <c r="A233" s="124">
        <v>46267</v>
      </c>
      <c r="B233" s="123" t="s">
        <v>75</v>
      </c>
      <c r="C233" s="123" t="s">
        <v>2981</v>
      </c>
      <c r="D233" s="123" t="s">
        <v>321</v>
      </c>
      <c r="E233" s="123">
        <v>203851004</v>
      </c>
      <c r="F233" s="123" t="s">
        <v>2982</v>
      </c>
      <c r="G233" s="123" t="s">
        <v>2983</v>
      </c>
      <c r="H233" s="123" t="s">
        <v>2984</v>
      </c>
      <c r="I233" s="123">
        <v>900234</v>
      </c>
      <c r="J233" s="123" t="s">
        <v>3001</v>
      </c>
      <c r="K233" s="123" t="s">
        <v>3127</v>
      </c>
      <c r="L233" s="123" t="s">
        <v>2986</v>
      </c>
      <c r="M233" s="123" t="s">
        <v>79</v>
      </c>
      <c r="N233" s="123" t="s">
        <v>3013</v>
      </c>
      <c r="O233" s="123">
        <v>1299</v>
      </c>
      <c r="P233" s="123" t="s">
        <v>64</v>
      </c>
      <c r="Q233" s="123" t="s">
        <v>2987</v>
      </c>
      <c r="R233" s="123" t="s">
        <v>3011</v>
      </c>
      <c r="S233" s="123" t="s">
        <v>39</v>
      </c>
      <c r="T233" s="123">
        <v>99</v>
      </c>
      <c r="U233" s="123" t="s">
        <v>2989</v>
      </c>
      <c r="V233" s="123"/>
      <c r="W233" s="123"/>
      <c r="X233" s="124">
        <v>46267.756944444445</v>
      </c>
      <c r="Y233" s="124">
        <v>46268.173611111109</v>
      </c>
      <c r="Z233" s="123" t="s">
        <v>2997</v>
      </c>
      <c r="AA233" s="123" t="s">
        <v>2998</v>
      </c>
      <c r="AB233" s="123" t="s">
        <v>2999</v>
      </c>
      <c r="AC233" s="123" t="s">
        <v>35</v>
      </c>
      <c r="AD233" s="123" t="s">
        <v>1557</v>
      </c>
      <c r="AE233" s="123" t="s">
        <v>3015</v>
      </c>
      <c r="AF233" s="123" t="s">
        <v>84</v>
      </c>
      <c r="AG233" s="123" t="s">
        <v>85</v>
      </c>
      <c r="AH233" s="123">
        <v>1</v>
      </c>
      <c r="AI233" s="123"/>
      <c r="AJ233" s="124">
        <v>45523</v>
      </c>
      <c r="AK233" s="123"/>
      <c r="AL233" s="123"/>
      <c r="AM233" s="123" t="s">
        <v>2991</v>
      </c>
      <c r="AN233" s="123" t="s">
        <v>2992</v>
      </c>
      <c r="AO233" s="123" t="s">
        <v>2982</v>
      </c>
      <c r="AP233" s="123">
        <v>9</v>
      </c>
      <c r="AQ233" s="123">
        <v>0</v>
      </c>
      <c r="AR233" s="123">
        <v>0</v>
      </c>
      <c r="AS233" s="123">
        <v>0</v>
      </c>
      <c r="AT233" s="123">
        <v>0</v>
      </c>
      <c r="AU233" s="123">
        <v>0</v>
      </c>
    </row>
    <row r="234" spans="1:47">
      <c r="A234" s="124">
        <v>46267</v>
      </c>
      <c r="B234" s="123" t="s">
        <v>75</v>
      </c>
      <c r="C234" s="123" t="s">
        <v>2981</v>
      </c>
      <c r="D234" s="123" t="s">
        <v>2762</v>
      </c>
      <c r="E234" s="123">
        <v>206247771</v>
      </c>
      <c r="F234" s="123" t="s">
        <v>2982</v>
      </c>
      <c r="G234" s="123" t="s">
        <v>2983</v>
      </c>
      <c r="H234" s="123" t="s">
        <v>2984</v>
      </c>
      <c r="I234" s="123">
        <v>900234</v>
      </c>
      <c r="J234" s="123" t="s">
        <v>3002</v>
      </c>
      <c r="K234" s="123" t="s">
        <v>3128</v>
      </c>
      <c r="L234" s="123" t="s">
        <v>2986</v>
      </c>
      <c r="M234" s="123" t="s">
        <v>89</v>
      </c>
      <c r="N234" s="123" t="s">
        <v>622</v>
      </c>
      <c r="O234" s="123">
        <v>1299</v>
      </c>
      <c r="P234" s="123" t="s">
        <v>64</v>
      </c>
      <c r="Q234" s="123" t="s">
        <v>2987</v>
      </c>
      <c r="R234" s="123" t="s">
        <v>3024</v>
      </c>
      <c r="S234" s="123" t="s">
        <v>39</v>
      </c>
      <c r="T234" s="123">
        <v>99</v>
      </c>
      <c r="U234" s="123" t="s">
        <v>2989</v>
      </c>
      <c r="V234" s="124">
        <v>46267.756249999999</v>
      </c>
      <c r="W234" s="124">
        <v>46267.838888888888</v>
      </c>
      <c r="X234" s="124">
        <v>46267.756944444445</v>
      </c>
      <c r="Y234" s="124">
        <v>46268.090277777781</v>
      </c>
      <c r="Z234" s="123"/>
      <c r="AA234" s="123" t="s">
        <v>56</v>
      </c>
      <c r="AB234" s="123" t="s">
        <v>2</v>
      </c>
      <c r="AC234" s="123" t="s">
        <v>37</v>
      </c>
      <c r="AD234" s="123" t="s">
        <v>1562</v>
      </c>
      <c r="AE234" s="123" t="s">
        <v>3000</v>
      </c>
      <c r="AF234" s="123" t="s">
        <v>95</v>
      </c>
      <c r="AG234" s="123" t="s">
        <v>77</v>
      </c>
      <c r="AH234" s="123">
        <v>13</v>
      </c>
      <c r="AI234" s="123"/>
      <c r="AJ234" s="124">
        <v>46225</v>
      </c>
      <c r="AK234" s="123"/>
      <c r="AL234" s="123"/>
      <c r="AM234" s="123" t="s">
        <v>2991</v>
      </c>
      <c r="AN234" s="123" t="s">
        <v>2992</v>
      </c>
      <c r="AO234" s="123" t="s">
        <v>2982</v>
      </c>
      <c r="AP234" s="123">
        <v>7</v>
      </c>
      <c r="AQ234" s="123">
        <v>0</v>
      </c>
      <c r="AR234" s="123">
        <v>1</v>
      </c>
      <c r="AS234" s="123">
        <v>1</v>
      </c>
      <c r="AT234" s="123">
        <v>0</v>
      </c>
      <c r="AU234" s="123">
        <v>0</v>
      </c>
    </row>
    <row r="235" spans="1:47">
      <c r="A235" s="124">
        <v>46267</v>
      </c>
      <c r="B235" s="123" t="s">
        <v>75</v>
      </c>
      <c r="C235" s="123" t="s">
        <v>2981</v>
      </c>
      <c r="D235" s="123" t="s">
        <v>1869</v>
      </c>
      <c r="E235" s="123">
        <v>206915474</v>
      </c>
      <c r="F235" s="123" t="s">
        <v>2982</v>
      </c>
      <c r="G235" s="123" t="s">
        <v>2983</v>
      </c>
      <c r="H235" s="123" t="s">
        <v>2984</v>
      </c>
      <c r="I235" s="123">
        <v>900234</v>
      </c>
      <c r="J235" s="123" t="s">
        <v>2985</v>
      </c>
      <c r="K235" s="123" t="s">
        <v>3129</v>
      </c>
      <c r="L235" s="123" t="s">
        <v>2986</v>
      </c>
      <c r="M235" s="123" t="s">
        <v>89</v>
      </c>
      <c r="N235" s="123" t="s">
        <v>626</v>
      </c>
      <c r="O235" s="123">
        <v>1299</v>
      </c>
      <c r="P235" s="123" t="s">
        <v>64</v>
      </c>
      <c r="Q235" s="123" t="s">
        <v>2987</v>
      </c>
      <c r="R235" s="123" t="s">
        <v>2988</v>
      </c>
      <c r="S235" s="123" t="s">
        <v>32</v>
      </c>
      <c r="T235" s="123">
        <v>99</v>
      </c>
      <c r="U235" s="123" t="s">
        <v>2989</v>
      </c>
      <c r="V235" s="124">
        <v>46267.330555555556</v>
      </c>
      <c r="W235" s="124">
        <v>46267.748611111114</v>
      </c>
      <c r="X235" s="124">
        <v>46267.333333333336</v>
      </c>
      <c r="Y235" s="124">
        <v>46267.75</v>
      </c>
      <c r="Z235" s="123"/>
      <c r="AA235" s="123" t="s">
        <v>56</v>
      </c>
      <c r="AB235" s="123" t="s">
        <v>2</v>
      </c>
      <c r="AC235" s="123" t="s">
        <v>37</v>
      </c>
      <c r="AD235" s="123" t="s">
        <v>1562</v>
      </c>
      <c r="AE235" s="123" t="s">
        <v>3000</v>
      </c>
      <c r="AF235" s="123" t="s">
        <v>88</v>
      </c>
      <c r="AG235" s="123" t="s">
        <v>95</v>
      </c>
      <c r="AH235" s="123">
        <v>13</v>
      </c>
      <c r="AI235" s="123"/>
      <c r="AJ235" s="124">
        <v>46033</v>
      </c>
      <c r="AK235" s="123"/>
      <c r="AL235" s="123"/>
      <c r="AM235" s="123" t="s">
        <v>2991</v>
      </c>
      <c r="AN235" s="123" t="s">
        <v>2992</v>
      </c>
      <c r="AO235" s="123" t="s">
        <v>2982</v>
      </c>
      <c r="AP235" s="123">
        <v>9</v>
      </c>
      <c r="AQ235" s="123">
        <v>0</v>
      </c>
      <c r="AR235" s="123">
        <v>1</v>
      </c>
      <c r="AS235" s="123">
        <v>1</v>
      </c>
      <c r="AT235" s="123">
        <v>0</v>
      </c>
      <c r="AU235" s="123">
        <v>0</v>
      </c>
    </row>
    <row r="236" spans="1:47">
      <c r="A236" s="124">
        <v>46267</v>
      </c>
      <c r="B236" s="123" t="s">
        <v>75</v>
      </c>
      <c r="C236" s="123" t="s">
        <v>2981</v>
      </c>
      <c r="D236" s="123" t="s">
        <v>767</v>
      </c>
      <c r="E236" s="123">
        <v>204319798</v>
      </c>
      <c r="F236" s="123" t="s">
        <v>2982</v>
      </c>
      <c r="G236" s="123" t="s">
        <v>2983</v>
      </c>
      <c r="H236" s="123" t="s">
        <v>2984</v>
      </c>
      <c r="I236" s="123">
        <v>900234</v>
      </c>
      <c r="J236" s="123" t="s">
        <v>87</v>
      </c>
      <c r="K236" s="123" t="s">
        <v>768</v>
      </c>
      <c r="L236" s="123" t="s">
        <v>2986</v>
      </c>
      <c r="M236" s="123" t="s">
        <v>86</v>
      </c>
      <c r="N236" s="123" t="s">
        <v>2773</v>
      </c>
      <c r="O236" s="123">
        <v>1299</v>
      </c>
      <c r="P236" s="123" t="s">
        <v>64</v>
      </c>
      <c r="Q236" s="123" t="s">
        <v>2987</v>
      </c>
      <c r="R236" s="123" t="s">
        <v>3024</v>
      </c>
      <c r="S236" s="123" t="s">
        <v>39</v>
      </c>
      <c r="T236" s="123">
        <v>99</v>
      </c>
      <c r="U236" s="123" t="s">
        <v>2989</v>
      </c>
      <c r="V236" s="124">
        <v>46267.754861111112</v>
      </c>
      <c r="W236" s="124">
        <v>46267.854166666664</v>
      </c>
      <c r="X236" s="124">
        <v>46267.756944444445</v>
      </c>
      <c r="Y236" s="124">
        <v>46268.173611111109</v>
      </c>
      <c r="Z236" s="123"/>
      <c r="AA236" s="123" t="s">
        <v>56</v>
      </c>
      <c r="AB236" s="123" t="s">
        <v>2</v>
      </c>
      <c r="AC236" s="123" t="s">
        <v>37</v>
      </c>
      <c r="AD236" s="123" t="s">
        <v>1564</v>
      </c>
      <c r="AE236" s="123" t="s">
        <v>3012</v>
      </c>
      <c r="AF236" s="123" t="s">
        <v>95</v>
      </c>
      <c r="AG236" s="123" t="s">
        <v>77</v>
      </c>
      <c r="AH236" s="123">
        <v>18</v>
      </c>
      <c r="AI236" s="123"/>
      <c r="AJ236" s="124">
        <v>45585</v>
      </c>
      <c r="AK236" s="123"/>
      <c r="AL236" s="123"/>
      <c r="AM236" s="123" t="s">
        <v>2991</v>
      </c>
      <c r="AN236" s="123" t="s">
        <v>2992</v>
      </c>
      <c r="AO236" s="123" t="s">
        <v>2982</v>
      </c>
      <c r="AP236" s="123">
        <v>9</v>
      </c>
      <c r="AQ236" s="123">
        <v>0</v>
      </c>
      <c r="AR236" s="123">
        <v>1</v>
      </c>
      <c r="AS236" s="123">
        <v>1</v>
      </c>
      <c r="AT236" s="123">
        <v>0</v>
      </c>
      <c r="AU236" s="123">
        <v>0</v>
      </c>
    </row>
    <row r="237" spans="1:47">
      <c r="A237" s="124">
        <v>46267</v>
      </c>
      <c r="B237" s="123" t="s">
        <v>75</v>
      </c>
      <c r="C237" s="123" t="s">
        <v>2981</v>
      </c>
      <c r="D237" s="123" t="s">
        <v>649</v>
      </c>
      <c r="E237" s="123">
        <v>203522193</v>
      </c>
      <c r="F237" s="123" t="s">
        <v>2982</v>
      </c>
      <c r="G237" s="123" t="s">
        <v>2983</v>
      </c>
      <c r="H237" s="123" t="s">
        <v>2984</v>
      </c>
      <c r="I237" s="123">
        <v>900234</v>
      </c>
      <c r="J237" s="123" t="s">
        <v>99</v>
      </c>
      <c r="K237" s="123" t="s">
        <v>3130</v>
      </c>
      <c r="L237" s="123" t="s">
        <v>2986</v>
      </c>
      <c r="M237" s="123" t="s">
        <v>86</v>
      </c>
      <c r="N237" s="123" t="s">
        <v>622</v>
      </c>
      <c r="O237" s="123">
        <v>1299</v>
      </c>
      <c r="P237" s="123" t="s">
        <v>64</v>
      </c>
      <c r="Q237" s="123" t="s">
        <v>2987</v>
      </c>
      <c r="R237" s="123" t="s">
        <v>3005</v>
      </c>
      <c r="S237" s="123" t="s">
        <v>39</v>
      </c>
      <c r="T237" s="123">
        <v>99</v>
      </c>
      <c r="U237" s="123" t="s">
        <v>2989</v>
      </c>
      <c r="V237" s="123"/>
      <c r="W237" s="123"/>
      <c r="X237" s="124">
        <v>46267.756944444445</v>
      </c>
      <c r="Y237" s="124">
        <v>46268.173611111109</v>
      </c>
      <c r="Z237" s="123" t="s">
        <v>2997</v>
      </c>
      <c r="AA237" s="123" t="s">
        <v>2998</v>
      </c>
      <c r="AB237" s="123" t="s">
        <v>2999</v>
      </c>
      <c r="AC237" s="123" t="s">
        <v>37</v>
      </c>
      <c r="AD237" s="123" t="s">
        <v>1564</v>
      </c>
      <c r="AE237" s="123" t="s">
        <v>3012</v>
      </c>
      <c r="AF237" s="123" t="s">
        <v>85</v>
      </c>
      <c r="AG237" s="123" t="s">
        <v>88</v>
      </c>
      <c r="AH237" s="123">
        <v>18</v>
      </c>
      <c r="AI237" s="123"/>
      <c r="AJ237" s="124">
        <v>45462</v>
      </c>
      <c r="AK237" s="123"/>
      <c r="AL237" s="123"/>
      <c r="AM237" s="123" t="s">
        <v>2991</v>
      </c>
      <c r="AN237" s="123" t="s">
        <v>2992</v>
      </c>
      <c r="AO237" s="123" t="s">
        <v>2982</v>
      </c>
      <c r="AP237" s="123">
        <v>9</v>
      </c>
      <c r="AQ237" s="123">
        <v>0</v>
      </c>
      <c r="AR237" s="123">
        <v>0</v>
      </c>
      <c r="AS237" s="123">
        <v>0</v>
      </c>
      <c r="AT237" s="123">
        <v>0</v>
      </c>
      <c r="AU237" s="123">
        <v>0</v>
      </c>
    </row>
    <row r="238" spans="1:47">
      <c r="A238" s="124">
        <v>46267</v>
      </c>
      <c r="B238" s="123" t="s">
        <v>75</v>
      </c>
      <c r="C238" s="123" t="s">
        <v>2981</v>
      </c>
      <c r="D238" s="123" t="s">
        <v>2107</v>
      </c>
      <c r="E238" s="123">
        <v>206949309</v>
      </c>
      <c r="F238" s="123" t="s">
        <v>2982</v>
      </c>
      <c r="G238" s="123" t="s">
        <v>2983</v>
      </c>
      <c r="H238" s="123" t="s">
        <v>2984</v>
      </c>
      <c r="I238" s="123">
        <v>900234</v>
      </c>
      <c r="J238" s="123" t="s">
        <v>2985</v>
      </c>
      <c r="K238" s="123" t="s">
        <v>2108</v>
      </c>
      <c r="L238" s="123" t="s">
        <v>2986</v>
      </c>
      <c r="M238" s="123" t="s">
        <v>86</v>
      </c>
      <c r="N238" s="123" t="s">
        <v>82</v>
      </c>
      <c r="O238" s="123">
        <v>1299</v>
      </c>
      <c r="P238" s="123" t="s">
        <v>64</v>
      </c>
      <c r="Q238" s="123" t="s">
        <v>2987</v>
      </c>
      <c r="R238" s="123" t="s">
        <v>3011</v>
      </c>
      <c r="S238" s="123" t="s">
        <v>39</v>
      </c>
      <c r="T238" s="123">
        <v>99</v>
      </c>
      <c r="U238" s="123" t="s">
        <v>2989</v>
      </c>
      <c r="V238" s="123"/>
      <c r="W238" s="123"/>
      <c r="X238" s="124">
        <v>46267.756944444445</v>
      </c>
      <c r="Y238" s="124">
        <v>46268.173611111109</v>
      </c>
      <c r="Z238" s="123" t="s">
        <v>2997</v>
      </c>
      <c r="AA238" s="123" t="s">
        <v>2998</v>
      </c>
      <c r="AB238" s="123" t="s">
        <v>2999</v>
      </c>
      <c r="AC238" s="123" t="s">
        <v>2990</v>
      </c>
      <c r="AD238" s="123" t="s">
        <v>1553</v>
      </c>
      <c r="AE238" s="123" t="s">
        <v>2990</v>
      </c>
      <c r="AF238" s="123" t="s">
        <v>84</v>
      </c>
      <c r="AG238" s="123" t="s">
        <v>85</v>
      </c>
      <c r="AH238" s="123">
        <v>22</v>
      </c>
      <c r="AI238" s="123"/>
      <c r="AJ238" s="124">
        <v>46047</v>
      </c>
      <c r="AK238" s="123"/>
      <c r="AL238" s="123"/>
      <c r="AM238" s="123" t="s">
        <v>2991</v>
      </c>
      <c r="AN238" s="123" t="s">
        <v>2992</v>
      </c>
      <c r="AO238" s="123" t="s">
        <v>2982</v>
      </c>
      <c r="AP238" s="123">
        <v>9</v>
      </c>
      <c r="AQ238" s="123">
        <v>0</v>
      </c>
      <c r="AR238" s="123">
        <v>0</v>
      </c>
      <c r="AS238" s="123">
        <v>0</v>
      </c>
      <c r="AT238" s="123">
        <v>0</v>
      </c>
      <c r="AU238" s="123">
        <v>0</v>
      </c>
    </row>
    <row r="239" spans="1:47">
      <c r="A239" s="124">
        <v>46267</v>
      </c>
      <c r="B239" s="123" t="s">
        <v>75</v>
      </c>
      <c r="C239" s="123" t="s">
        <v>2981</v>
      </c>
      <c r="D239" s="123" t="s">
        <v>2052</v>
      </c>
      <c r="E239" s="123">
        <v>206953797</v>
      </c>
      <c r="F239" s="123" t="s">
        <v>2982</v>
      </c>
      <c r="G239" s="123" t="s">
        <v>2983</v>
      </c>
      <c r="H239" s="123" t="s">
        <v>2984</v>
      </c>
      <c r="I239" s="123">
        <v>900234</v>
      </c>
      <c r="J239" s="123" t="s">
        <v>3002</v>
      </c>
      <c r="K239" s="123" t="s">
        <v>1981</v>
      </c>
      <c r="L239" s="123" t="s">
        <v>2986</v>
      </c>
      <c r="M239" s="123" t="s">
        <v>86</v>
      </c>
      <c r="N239" s="123" t="s">
        <v>158</v>
      </c>
      <c r="O239" s="123">
        <v>1299</v>
      </c>
      <c r="P239" s="123" t="s">
        <v>64</v>
      </c>
      <c r="Q239" s="123" t="s">
        <v>2987</v>
      </c>
      <c r="R239" s="123" t="s">
        <v>3038</v>
      </c>
      <c r="S239" s="123" t="s">
        <v>32</v>
      </c>
      <c r="T239" s="123">
        <v>99</v>
      </c>
      <c r="U239" s="123" t="s">
        <v>2989</v>
      </c>
      <c r="V239" s="124">
        <v>46267.331944444442</v>
      </c>
      <c r="W239" s="124">
        <v>46267.747916666667</v>
      </c>
      <c r="X239" s="124">
        <v>46267.333333333336</v>
      </c>
      <c r="Y239" s="124">
        <v>46267.75</v>
      </c>
      <c r="Z239" s="123"/>
      <c r="AA239" s="123" t="s">
        <v>56</v>
      </c>
      <c r="AB239" s="123" t="s">
        <v>2</v>
      </c>
      <c r="AC239" s="123" t="s">
        <v>1428</v>
      </c>
      <c r="AD239" s="123" t="s">
        <v>1567</v>
      </c>
      <c r="AE239" s="123" t="s">
        <v>1428</v>
      </c>
      <c r="AF239" s="123" t="s">
        <v>92</v>
      </c>
      <c r="AG239" s="123" t="s">
        <v>84</v>
      </c>
      <c r="AH239" s="123">
        <v>28</v>
      </c>
      <c r="AI239" s="123"/>
      <c r="AJ239" s="124">
        <v>46047</v>
      </c>
      <c r="AK239" s="123"/>
      <c r="AL239" s="123"/>
      <c r="AM239" s="123" t="s">
        <v>2991</v>
      </c>
      <c r="AN239" s="123" t="s">
        <v>2992</v>
      </c>
      <c r="AO239" s="123" t="s">
        <v>2982</v>
      </c>
      <c r="AP239" s="123">
        <v>9</v>
      </c>
      <c r="AQ239" s="123">
        <v>0</v>
      </c>
      <c r="AR239" s="123">
        <v>1</v>
      </c>
      <c r="AS239" s="123">
        <v>1</v>
      </c>
      <c r="AT239" s="123">
        <v>0</v>
      </c>
      <c r="AU239" s="123">
        <v>0</v>
      </c>
    </row>
    <row r="240" spans="1:47">
      <c r="A240" s="124">
        <v>46267</v>
      </c>
      <c r="B240" s="123" t="s">
        <v>75</v>
      </c>
      <c r="C240" s="123" t="s">
        <v>2981</v>
      </c>
      <c r="D240" s="123" t="s">
        <v>630</v>
      </c>
      <c r="E240" s="123">
        <v>204117189</v>
      </c>
      <c r="F240" s="123" t="s">
        <v>2982</v>
      </c>
      <c r="G240" s="123" t="s">
        <v>2983</v>
      </c>
      <c r="H240" s="123" t="s">
        <v>2984</v>
      </c>
      <c r="I240" s="123">
        <v>900234</v>
      </c>
      <c r="J240" s="123" t="s">
        <v>87</v>
      </c>
      <c r="K240" s="123" t="s">
        <v>631</v>
      </c>
      <c r="L240" s="123" t="s">
        <v>2986</v>
      </c>
      <c r="M240" s="123" t="s">
        <v>86</v>
      </c>
      <c r="N240" s="123" t="s">
        <v>622</v>
      </c>
      <c r="O240" s="123">
        <v>1299</v>
      </c>
      <c r="P240" s="123" t="s">
        <v>64</v>
      </c>
      <c r="Q240" s="123" t="s">
        <v>2987</v>
      </c>
      <c r="R240" s="123" t="s">
        <v>3024</v>
      </c>
      <c r="S240" s="123" t="s">
        <v>39</v>
      </c>
      <c r="T240" s="123">
        <v>99</v>
      </c>
      <c r="U240" s="123" t="s">
        <v>2989</v>
      </c>
      <c r="V240" s="124">
        <v>46267.747916666667</v>
      </c>
      <c r="W240" s="124">
        <v>46267.854166666664</v>
      </c>
      <c r="X240" s="124">
        <v>46267.756944444445</v>
      </c>
      <c r="Y240" s="124">
        <v>46268.173611111109</v>
      </c>
      <c r="Z240" s="123"/>
      <c r="AA240" s="123" t="s">
        <v>56</v>
      </c>
      <c r="AB240" s="123" t="s">
        <v>2</v>
      </c>
      <c r="AC240" s="123" t="s">
        <v>37</v>
      </c>
      <c r="AD240" s="123" t="s">
        <v>1562</v>
      </c>
      <c r="AE240" s="123" t="s">
        <v>3000</v>
      </c>
      <c r="AF240" s="123" t="s">
        <v>95</v>
      </c>
      <c r="AG240" s="123" t="s">
        <v>77</v>
      </c>
      <c r="AH240" s="123">
        <v>13</v>
      </c>
      <c r="AI240" s="123"/>
      <c r="AJ240" s="124">
        <v>45560</v>
      </c>
      <c r="AK240" s="123"/>
      <c r="AL240" s="123"/>
      <c r="AM240" s="123" t="s">
        <v>2991</v>
      </c>
      <c r="AN240" s="123" t="s">
        <v>2992</v>
      </c>
      <c r="AO240" s="123" t="s">
        <v>2982</v>
      </c>
      <c r="AP240" s="123">
        <v>9</v>
      </c>
      <c r="AQ240" s="123">
        <v>0</v>
      </c>
      <c r="AR240" s="123">
        <v>1</v>
      </c>
      <c r="AS240" s="123">
        <v>1</v>
      </c>
      <c r="AT240" s="123">
        <v>0</v>
      </c>
      <c r="AU240" s="123">
        <v>0</v>
      </c>
    </row>
    <row r="241" spans="1:47">
      <c r="A241" s="124">
        <v>46267</v>
      </c>
      <c r="B241" s="123" t="s">
        <v>75</v>
      </c>
      <c r="C241" s="123" t="s">
        <v>2981</v>
      </c>
      <c r="D241" s="123" t="s">
        <v>771</v>
      </c>
      <c r="E241" s="123">
        <v>203813032</v>
      </c>
      <c r="F241" s="123" t="s">
        <v>2982</v>
      </c>
      <c r="G241" s="123" t="s">
        <v>2983</v>
      </c>
      <c r="H241" s="123" t="s">
        <v>2984</v>
      </c>
      <c r="I241" s="123">
        <v>900234</v>
      </c>
      <c r="J241" s="123" t="s">
        <v>99</v>
      </c>
      <c r="K241" s="123" t="s">
        <v>772</v>
      </c>
      <c r="L241" s="123" t="s">
        <v>2986</v>
      </c>
      <c r="M241" s="123" t="s">
        <v>86</v>
      </c>
      <c r="N241" s="123" t="s">
        <v>2773</v>
      </c>
      <c r="O241" s="123">
        <v>1299</v>
      </c>
      <c r="P241" s="123" t="s">
        <v>64</v>
      </c>
      <c r="Q241" s="123" t="s">
        <v>2987</v>
      </c>
      <c r="R241" s="123" t="s">
        <v>2988</v>
      </c>
      <c r="S241" s="123" t="s">
        <v>32</v>
      </c>
      <c r="T241" s="123">
        <v>99</v>
      </c>
      <c r="U241" s="123" t="s">
        <v>2989</v>
      </c>
      <c r="V241" s="124">
        <v>46267.330555555556</v>
      </c>
      <c r="W241" s="124">
        <v>46267.750694444447</v>
      </c>
      <c r="X241" s="124">
        <v>46267.333333333336</v>
      </c>
      <c r="Y241" s="124">
        <v>46267.75</v>
      </c>
      <c r="Z241" s="123"/>
      <c r="AA241" s="123" t="s">
        <v>56</v>
      </c>
      <c r="AB241" s="123" t="s">
        <v>2</v>
      </c>
      <c r="AC241" s="123" t="s">
        <v>37</v>
      </c>
      <c r="AD241" s="123" t="s">
        <v>1562</v>
      </c>
      <c r="AE241" s="123" t="s">
        <v>3000</v>
      </c>
      <c r="AF241" s="123" t="s">
        <v>88</v>
      </c>
      <c r="AG241" s="123" t="s">
        <v>95</v>
      </c>
      <c r="AH241" s="123">
        <v>13</v>
      </c>
      <c r="AI241" s="123"/>
      <c r="AJ241" s="124">
        <v>45516</v>
      </c>
      <c r="AK241" s="123"/>
      <c r="AL241" s="123"/>
      <c r="AM241" s="123" t="s">
        <v>2991</v>
      </c>
      <c r="AN241" s="123" t="s">
        <v>2992</v>
      </c>
      <c r="AO241" s="123" t="s">
        <v>2982</v>
      </c>
      <c r="AP241" s="123">
        <v>9</v>
      </c>
      <c r="AQ241" s="123">
        <v>0</v>
      </c>
      <c r="AR241" s="123">
        <v>1</v>
      </c>
      <c r="AS241" s="123">
        <v>1</v>
      </c>
      <c r="AT241" s="123">
        <v>0</v>
      </c>
      <c r="AU241" s="123">
        <v>0</v>
      </c>
    </row>
    <row r="242" spans="1:47">
      <c r="A242" s="124">
        <v>46267</v>
      </c>
      <c r="B242" s="123" t="s">
        <v>75</v>
      </c>
      <c r="C242" s="123" t="s">
        <v>2981</v>
      </c>
      <c r="D242" s="123" t="s">
        <v>327</v>
      </c>
      <c r="E242" s="123">
        <v>102582327</v>
      </c>
      <c r="F242" s="123" t="s">
        <v>2982</v>
      </c>
      <c r="G242" s="123" t="s">
        <v>3027</v>
      </c>
      <c r="H242" s="123" t="s">
        <v>2984</v>
      </c>
      <c r="I242" s="123" t="s">
        <v>3028</v>
      </c>
      <c r="J242" s="123"/>
      <c r="K242" s="123" t="s">
        <v>3131</v>
      </c>
      <c r="L242" s="123" t="s">
        <v>97</v>
      </c>
      <c r="M242" s="123" t="s">
        <v>3030</v>
      </c>
      <c r="N242" s="123" t="s">
        <v>230</v>
      </c>
      <c r="O242" s="123">
        <v>1299</v>
      </c>
      <c r="P242" s="123" t="s">
        <v>64</v>
      </c>
      <c r="Q242" s="123" t="s">
        <v>2987</v>
      </c>
      <c r="R242" s="123" t="s">
        <v>3003</v>
      </c>
      <c r="S242" s="123" t="s">
        <v>39</v>
      </c>
      <c r="T242" s="123">
        <v>3</v>
      </c>
      <c r="U242" s="123" t="s">
        <v>2989</v>
      </c>
      <c r="V242" s="124">
        <v>46267.75277777778</v>
      </c>
      <c r="W242" s="124">
        <v>46267.996527777781</v>
      </c>
      <c r="X242" s="124">
        <v>46267.756944444445</v>
      </c>
      <c r="Y242" s="124">
        <v>46268.173611111109</v>
      </c>
      <c r="Z242" s="123"/>
      <c r="AA242" s="123" t="s">
        <v>56</v>
      </c>
      <c r="AB242" s="123" t="s">
        <v>2</v>
      </c>
      <c r="AC242" s="123" t="s">
        <v>35</v>
      </c>
      <c r="AD242" s="123" t="s">
        <v>1560</v>
      </c>
      <c r="AE242" s="123" t="s">
        <v>3015</v>
      </c>
      <c r="AF242" s="123" t="s">
        <v>78</v>
      </c>
      <c r="AG242" s="123" t="s">
        <v>92</v>
      </c>
      <c r="AH242" s="123">
        <v>5</v>
      </c>
      <c r="AI242" s="123"/>
      <c r="AJ242" s="124">
        <v>42959</v>
      </c>
      <c r="AK242" s="123"/>
      <c r="AL242" s="123"/>
      <c r="AM242" s="123" t="s">
        <v>75</v>
      </c>
      <c r="AN242" s="123" t="s">
        <v>3031</v>
      </c>
      <c r="AO242" s="123" t="s">
        <v>2982</v>
      </c>
      <c r="AP242" s="123">
        <v>9</v>
      </c>
      <c r="AQ242" s="123">
        <v>0</v>
      </c>
      <c r="AR242" s="123">
        <v>1</v>
      </c>
      <c r="AS242" s="123">
        <v>1</v>
      </c>
      <c r="AT242" s="123">
        <v>0</v>
      </c>
      <c r="AU242" s="123">
        <v>0</v>
      </c>
    </row>
    <row r="243" spans="1:47">
      <c r="A243" s="124">
        <v>46267</v>
      </c>
      <c r="B243" s="123" t="s">
        <v>75</v>
      </c>
      <c r="C243" s="123" t="s">
        <v>2981</v>
      </c>
      <c r="D243" s="123" t="s">
        <v>1577</v>
      </c>
      <c r="E243" s="123">
        <v>206199998</v>
      </c>
      <c r="F243" s="123" t="s">
        <v>2982</v>
      </c>
      <c r="G243" s="123" t="s">
        <v>2983</v>
      </c>
      <c r="H243" s="123" t="s">
        <v>2984</v>
      </c>
      <c r="I243" s="123">
        <v>900234</v>
      </c>
      <c r="J243" s="123" t="s">
        <v>3001</v>
      </c>
      <c r="K243" s="123" t="s">
        <v>1571</v>
      </c>
      <c r="L243" s="123" t="s">
        <v>2986</v>
      </c>
      <c r="M243" s="123" t="s">
        <v>89</v>
      </c>
      <c r="N243" s="123" t="s">
        <v>1055</v>
      </c>
      <c r="O243" s="123">
        <v>1299</v>
      </c>
      <c r="P243" s="123" t="s">
        <v>64</v>
      </c>
      <c r="Q243" s="123" t="s">
        <v>2987</v>
      </c>
      <c r="R243" s="123" t="s">
        <v>3014</v>
      </c>
      <c r="S243" s="123" t="s">
        <v>32</v>
      </c>
      <c r="T243" s="123">
        <v>99</v>
      </c>
      <c r="U243" s="123" t="s">
        <v>2989</v>
      </c>
      <c r="V243" s="124">
        <v>46267.329861111109</v>
      </c>
      <c r="W243" s="124">
        <v>46267.74722222222</v>
      </c>
      <c r="X243" s="124">
        <v>46267.333333333336</v>
      </c>
      <c r="Y243" s="124">
        <v>46267.75</v>
      </c>
      <c r="Z243" s="123"/>
      <c r="AA243" s="123" t="s">
        <v>56</v>
      </c>
      <c r="AB243" s="123" t="s">
        <v>2</v>
      </c>
      <c r="AC243" s="123" t="s">
        <v>37</v>
      </c>
      <c r="AD243" s="123" t="s">
        <v>1562</v>
      </c>
      <c r="AE243" s="123" t="s">
        <v>3000</v>
      </c>
      <c r="AF243" s="123" t="s">
        <v>78</v>
      </c>
      <c r="AG243" s="123" t="s">
        <v>92</v>
      </c>
      <c r="AH243" s="123">
        <v>13</v>
      </c>
      <c r="AI243" s="123"/>
      <c r="AJ243" s="124">
        <v>45935</v>
      </c>
      <c r="AK243" s="123"/>
      <c r="AL243" s="123"/>
      <c r="AM243" s="123" t="s">
        <v>2991</v>
      </c>
      <c r="AN243" s="123" t="s">
        <v>2992</v>
      </c>
      <c r="AO243" s="123" t="s">
        <v>2982</v>
      </c>
      <c r="AP243" s="123">
        <v>9</v>
      </c>
      <c r="AQ243" s="123">
        <v>0</v>
      </c>
      <c r="AR243" s="123">
        <v>1</v>
      </c>
      <c r="AS243" s="123">
        <v>1</v>
      </c>
      <c r="AT243" s="123">
        <v>0</v>
      </c>
      <c r="AU243" s="123">
        <v>0</v>
      </c>
    </row>
    <row r="244" spans="1:47">
      <c r="A244" s="124">
        <v>46267</v>
      </c>
      <c r="B244" s="123" t="s">
        <v>75</v>
      </c>
      <c r="C244" s="123" t="s">
        <v>2981</v>
      </c>
      <c r="D244" s="123" t="s">
        <v>1718</v>
      </c>
      <c r="E244" s="123">
        <v>204246172</v>
      </c>
      <c r="F244" s="123" t="s">
        <v>2982</v>
      </c>
      <c r="G244" s="123" t="s">
        <v>2983</v>
      </c>
      <c r="H244" s="123" t="s">
        <v>2984</v>
      </c>
      <c r="I244" s="123">
        <v>900234</v>
      </c>
      <c r="J244" s="123" t="s">
        <v>87</v>
      </c>
      <c r="K244" s="123" t="s">
        <v>1719</v>
      </c>
      <c r="L244" s="123" t="s">
        <v>2986</v>
      </c>
      <c r="M244" s="123" t="s">
        <v>89</v>
      </c>
      <c r="N244" s="123" t="s">
        <v>82</v>
      </c>
      <c r="O244" s="123">
        <v>1299</v>
      </c>
      <c r="P244" s="123" t="s">
        <v>64</v>
      </c>
      <c r="Q244" s="123" t="s">
        <v>2987</v>
      </c>
      <c r="R244" s="123" t="s">
        <v>3004</v>
      </c>
      <c r="S244" s="123" t="s">
        <v>39</v>
      </c>
      <c r="T244" s="123">
        <v>99</v>
      </c>
      <c r="U244" s="123" t="s">
        <v>2989</v>
      </c>
      <c r="V244" s="124">
        <v>46267.755555555559</v>
      </c>
      <c r="W244" s="124">
        <v>46267.957638888889</v>
      </c>
      <c r="X244" s="124">
        <v>46267.756944444445</v>
      </c>
      <c r="Y244" s="124">
        <v>46268.173611111109</v>
      </c>
      <c r="Z244" s="123"/>
      <c r="AA244" s="123" t="s">
        <v>56</v>
      </c>
      <c r="AB244" s="123" t="s">
        <v>2</v>
      </c>
      <c r="AC244" s="123" t="s">
        <v>2990</v>
      </c>
      <c r="AD244" s="123" t="s">
        <v>1553</v>
      </c>
      <c r="AE244" s="123" t="s">
        <v>2990</v>
      </c>
      <c r="AF244" s="123" t="s">
        <v>88</v>
      </c>
      <c r="AG244" s="123" t="s">
        <v>95</v>
      </c>
      <c r="AH244" s="123">
        <v>22</v>
      </c>
      <c r="AI244" s="123"/>
      <c r="AJ244" s="124">
        <v>46019</v>
      </c>
      <c r="AK244" s="123"/>
      <c r="AL244" s="123"/>
      <c r="AM244" s="123" t="s">
        <v>2991</v>
      </c>
      <c r="AN244" s="123" t="s">
        <v>2992</v>
      </c>
      <c r="AO244" s="123" t="s">
        <v>2982</v>
      </c>
      <c r="AP244" s="123">
        <v>9</v>
      </c>
      <c r="AQ244" s="123">
        <v>0</v>
      </c>
      <c r="AR244" s="123">
        <v>1</v>
      </c>
      <c r="AS244" s="123">
        <v>1</v>
      </c>
      <c r="AT244" s="123">
        <v>0</v>
      </c>
      <c r="AU244" s="123">
        <v>0</v>
      </c>
    </row>
    <row r="245" spans="1:47">
      <c r="A245" s="124">
        <v>46267</v>
      </c>
      <c r="B245" s="123" t="s">
        <v>75</v>
      </c>
      <c r="C245" s="123" t="s">
        <v>2981</v>
      </c>
      <c r="D245" s="123" t="s">
        <v>331</v>
      </c>
      <c r="E245" s="123">
        <v>203468318</v>
      </c>
      <c r="F245" s="123" t="s">
        <v>2982</v>
      </c>
      <c r="G245" s="123" t="s">
        <v>2983</v>
      </c>
      <c r="H245" s="123" t="s">
        <v>2984</v>
      </c>
      <c r="I245" s="123">
        <v>900234</v>
      </c>
      <c r="J245" s="123" t="s">
        <v>3001</v>
      </c>
      <c r="K245" s="123" t="s">
        <v>332</v>
      </c>
      <c r="L245" s="123" t="s">
        <v>2986</v>
      </c>
      <c r="M245" s="123" t="s">
        <v>79</v>
      </c>
      <c r="N245" s="123" t="s">
        <v>3013</v>
      </c>
      <c r="O245" s="123">
        <v>1299</v>
      </c>
      <c r="P245" s="123" t="s">
        <v>64</v>
      </c>
      <c r="Q245" s="123" t="s">
        <v>2987</v>
      </c>
      <c r="R245" s="123" t="s">
        <v>2988</v>
      </c>
      <c r="S245" s="123" t="s">
        <v>32</v>
      </c>
      <c r="T245" s="123">
        <v>99</v>
      </c>
      <c r="U245" s="123" t="s">
        <v>2989</v>
      </c>
      <c r="V245" s="124">
        <v>46267.331944444442</v>
      </c>
      <c r="W245" s="124">
        <v>46267.75</v>
      </c>
      <c r="X245" s="124">
        <v>46267.333333333336</v>
      </c>
      <c r="Y245" s="124">
        <v>46267.75</v>
      </c>
      <c r="Z245" s="123"/>
      <c r="AA245" s="123" t="s">
        <v>56</v>
      </c>
      <c r="AB245" s="123" t="s">
        <v>2</v>
      </c>
      <c r="AC245" s="123" t="s">
        <v>35</v>
      </c>
      <c r="AD245" s="123" t="s">
        <v>1555</v>
      </c>
      <c r="AE245" s="123" t="s">
        <v>3015</v>
      </c>
      <c r="AF245" s="123" t="s">
        <v>88</v>
      </c>
      <c r="AG245" s="123" t="s">
        <v>95</v>
      </c>
      <c r="AH245" s="123">
        <v>6</v>
      </c>
      <c r="AI245" s="123"/>
      <c r="AJ245" s="124">
        <v>45455</v>
      </c>
      <c r="AK245" s="123"/>
      <c r="AL245" s="123"/>
      <c r="AM245" s="123" t="s">
        <v>2991</v>
      </c>
      <c r="AN245" s="123" t="s">
        <v>2992</v>
      </c>
      <c r="AO245" s="123" t="s">
        <v>2982</v>
      </c>
      <c r="AP245" s="123">
        <v>9</v>
      </c>
      <c r="AQ245" s="123">
        <v>0</v>
      </c>
      <c r="AR245" s="123">
        <v>1</v>
      </c>
      <c r="AS245" s="123">
        <v>1</v>
      </c>
      <c r="AT245" s="123">
        <v>0</v>
      </c>
      <c r="AU245" s="123">
        <v>0</v>
      </c>
    </row>
    <row r="246" spans="1:47">
      <c r="A246" s="124">
        <v>46267</v>
      </c>
      <c r="B246" s="123" t="s">
        <v>75</v>
      </c>
      <c r="C246" s="123" t="s">
        <v>2981</v>
      </c>
      <c r="D246" s="123" t="s">
        <v>2345</v>
      </c>
      <c r="E246" s="123">
        <v>204882814</v>
      </c>
      <c r="F246" s="123" t="s">
        <v>2982</v>
      </c>
      <c r="G246" s="123" t="s">
        <v>2983</v>
      </c>
      <c r="H246" s="123" t="s">
        <v>2984</v>
      </c>
      <c r="I246" s="123">
        <v>900234</v>
      </c>
      <c r="J246" s="123" t="s">
        <v>2985</v>
      </c>
      <c r="K246" s="123" t="s">
        <v>3132</v>
      </c>
      <c r="L246" s="123" t="s">
        <v>2986</v>
      </c>
      <c r="M246" s="123" t="s">
        <v>86</v>
      </c>
      <c r="N246" s="123" t="s">
        <v>622</v>
      </c>
      <c r="O246" s="123">
        <v>1299</v>
      </c>
      <c r="P246" s="123" t="s">
        <v>64</v>
      </c>
      <c r="Q246" s="123" t="s">
        <v>2987</v>
      </c>
      <c r="R246" s="123" t="s">
        <v>3011</v>
      </c>
      <c r="S246" s="123" t="s">
        <v>39</v>
      </c>
      <c r="T246" s="123">
        <v>99</v>
      </c>
      <c r="U246" s="123" t="s">
        <v>2989</v>
      </c>
      <c r="V246" s="123"/>
      <c r="W246" s="123"/>
      <c r="X246" s="124">
        <v>46267.756944444445</v>
      </c>
      <c r="Y246" s="124">
        <v>46268.173611111109</v>
      </c>
      <c r="Z246" s="123" t="s">
        <v>2997</v>
      </c>
      <c r="AA246" s="123" t="s">
        <v>2998</v>
      </c>
      <c r="AB246" s="123" t="s">
        <v>2999</v>
      </c>
      <c r="AC246" s="123" t="s">
        <v>37</v>
      </c>
      <c r="AD246" s="123" t="s">
        <v>1562</v>
      </c>
      <c r="AE246" s="123" t="s">
        <v>3000</v>
      </c>
      <c r="AF246" s="123" t="s">
        <v>84</v>
      </c>
      <c r="AG246" s="123" t="s">
        <v>85</v>
      </c>
      <c r="AH246" s="123">
        <v>13</v>
      </c>
      <c r="AI246" s="123"/>
      <c r="AJ246" s="124">
        <v>45690</v>
      </c>
      <c r="AK246" s="123"/>
      <c r="AL246" s="123"/>
      <c r="AM246" s="123" t="s">
        <v>2991</v>
      </c>
      <c r="AN246" s="123" t="s">
        <v>2992</v>
      </c>
      <c r="AO246" s="123" t="s">
        <v>2982</v>
      </c>
      <c r="AP246" s="123">
        <v>9</v>
      </c>
      <c r="AQ246" s="123">
        <v>0</v>
      </c>
      <c r="AR246" s="123">
        <v>0</v>
      </c>
      <c r="AS246" s="123">
        <v>0</v>
      </c>
      <c r="AT246" s="123">
        <v>0</v>
      </c>
      <c r="AU246" s="123">
        <v>0</v>
      </c>
    </row>
    <row r="247" spans="1:47">
      <c r="A247" s="124">
        <v>46267</v>
      </c>
      <c r="B247" s="123" t="s">
        <v>75</v>
      </c>
      <c r="C247" s="123" t="s">
        <v>2981</v>
      </c>
      <c r="D247" s="123" t="s">
        <v>2457</v>
      </c>
      <c r="E247" s="123">
        <v>206873868</v>
      </c>
      <c r="F247" s="123" t="s">
        <v>2982</v>
      </c>
      <c r="G247" s="123" t="s">
        <v>2983</v>
      </c>
      <c r="H247" s="123" t="s">
        <v>2984</v>
      </c>
      <c r="I247" s="123">
        <v>900234</v>
      </c>
      <c r="J247" s="123" t="s">
        <v>2985</v>
      </c>
      <c r="K247" s="123" t="s">
        <v>2458</v>
      </c>
      <c r="L247" s="123" t="s">
        <v>2986</v>
      </c>
      <c r="M247" s="123" t="s">
        <v>89</v>
      </c>
      <c r="N247" s="123" t="s">
        <v>223</v>
      </c>
      <c r="O247" s="123">
        <v>1299</v>
      </c>
      <c r="P247" s="123" t="s">
        <v>64</v>
      </c>
      <c r="Q247" s="123" t="s">
        <v>2987</v>
      </c>
      <c r="R247" s="123" t="s">
        <v>3038</v>
      </c>
      <c r="S247" s="123" t="s">
        <v>32</v>
      </c>
      <c r="T247" s="123">
        <v>99</v>
      </c>
      <c r="U247" s="123" t="s">
        <v>2989</v>
      </c>
      <c r="V247" s="124">
        <v>46267.331944444442</v>
      </c>
      <c r="W247" s="124">
        <v>46267.75</v>
      </c>
      <c r="X247" s="124">
        <v>46267.333333333336</v>
      </c>
      <c r="Y247" s="124">
        <v>46267.75</v>
      </c>
      <c r="Z247" s="123"/>
      <c r="AA247" s="123" t="s">
        <v>56</v>
      </c>
      <c r="AB247" s="123" t="s">
        <v>2</v>
      </c>
      <c r="AC247" s="123" t="s">
        <v>35</v>
      </c>
      <c r="AD247" s="123" t="s">
        <v>1558</v>
      </c>
      <c r="AE247" s="123" t="s">
        <v>2995</v>
      </c>
      <c r="AF247" s="123" t="s">
        <v>92</v>
      </c>
      <c r="AG247" s="123" t="s">
        <v>84</v>
      </c>
      <c r="AH247" s="123">
        <v>3</v>
      </c>
      <c r="AI247" s="123"/>
      <c r="AJ247" s="124">
        <v>46019</v>
      </c>
      <c r="AK247" s="123"/>
      <c r="AL247" s="123"/>
      <c r="AM247" s="123" t="s">
        <v>2991</v>
      </c>
      <c r="AN247" s="123" t="s">
        <v>2992</v>
      </c>
      <c r="AO247" s="123" t="s">
        <v>2982</v>
      </c>
      <c r="AP247" s="123">
        <v>9</v>
      </c>
      <c r="AQ247" s="123">
        <v>0</v>
      </c>
      <c r="AR247" s="123">
        <v>1</v>
      </c>
      <c r="AS247" s="123">
        <v>1</v>
      </c>
      <c r="AT247" s="123">
        <v>0</v>
      </c>
      <c r="AU247" s="123">
        <v>0</v>
      </c>
    </row>
    <row r="248" spans="1:47">
      <c r="A248" s="124">
        <v>46267</v>
      </c>
      <c r="B248" s="123" t="s">
        <v>75</v>
      </c>
      <c r="C248" s="123" t="s">
        <v>2981</v>
      </c>
      <c r="D248" s="123" t="s">
        <v>203</v>
      </c>
      <c r="E248" s="123">
        <v>204967040</v>
      </c>
      <c r="F248" s="123" t="s">
        <v>2982</v>
      </c>
      <c r="G248" s="123" t="s">
        <v>2983</v>
      </c>
      <c r="H248" s="123" t="s">
        <v>2984</v>
      </c>
      <c r="I248" s="123">
        <v>900234</v>
      </c>
      <c r="J248" s="123" t="s">
        <v>2985</v>
      </c>
      <c r="K248" s="123" t="s">
        <v>204</v>
      </c>
      <c r="L248" s="123" t="s">
        <v>2986</v>
      </c>
      <c r="M248" s="123" t="s">
        <v>86</v>
      </c>
      <c r="N248" s="123" t="s">
        <v>158</v>
      </c>
      <c r="O248" s="123">
        <v>1299</v>
      </c>
      <c r="P248" s="123" t="s">
        <v>64</v>
      </c>
      <c r="Q248" s="123" t="s">
        <v>2987</v>
      </c>
      <c r="R248" s="123" t="s">
        <v>3003</v>
      </c>
      <c r="S248" s="123" t="s">
        <v>39</v>
      </c>
      <c r="T248" s="123">
        <v>99</v>
      </c>
      <c r="U248" s="123" t="s">
        <v>2989</v>
      </c>
      <c r="V248" s="124">
        <v>46267.755555555559</v>
      </c>
      <c r="W248" s="124">
        <v>46267.959027777775</v>
      </c>
      <c r="X248" s="124">
        <v>46267.75</v>
      </c>
      <c r="Y248" s="124">
        <v>46268.166666666664</v>
      </c>
      <c r="Z248" s="123"/>
      <c r="AA248" s="123" t="s">
        <v>56</v>
      </c>
      <c r="AB248" s="123" t="s">
        <v>2</v>
      </c>
      <c r="AC248" s="123" t="s">
        <v>1428</v>
      </c>
      <c r="AD248" s="123" t="s">
        <v>1567</v>
      </c>
      <c r="AE248" s="123" t="s">
        <v>1428</v>
      </c>
      <c r="AF248" s="123" t="s">
        <v>78</v>
      </c>
      <c r="AG248" s="123" t="s">
        <v>92</v>
      </c>
      <c r="AH248" s="123">
        <v>28</v>
      </c>
      <c r="AI248" s="123"/>
      <c r="AJ248" s="124">
        <v>45718</v>
      </c>
      <c r="AK248" s="123"/>
      <c r="AL248" s="123"/>
      <c r="AM248" s="123" t="s">
        <v>2991</v>
      </c>
      <c r="AN248" s="123" t="s">
        <v>2992</v>
      </c>
      <c r="AO248" s="123" t="s">
        <v>2982</v>
      </c>
      <c r="AP248" s="123">
        <v>9</v>
      </c>
      <c r="AQ248" s="123">
        <v>0</v>
      </c>
      <c r="AR248" s="123">
        <v>1</v>
      </c>
      <c r="AS248" s="123">
        <v>1</v>
      </c>
      <c r="AT248" s="123">
        <v>0</v>
      </c>
      <c r="AU248" s="123">
        <v>0</v>
      </c>
    </row>
    <row r="249" spans="1:47">
      <c r="A249" s="124">
        <v>46267</v>
      </c>
      <c r="B249" s="123" t="s">
        <v>75</v>
      </c>
      <c r="C249" s="123" t="s">
        <v>2981</v>
      </c>
      <c r="D249" s="123" t="s">
        <v>1156</v>
      </c>
      <c r="E249" s="123">
        <v>204009351</v>
      </c>
      <c r="F249" s="123" t="s">
        <v>2982</v>
      </c>
      <c r="G249" s="123" t="s">
        <v>2983</v>
      </c>
      <c r="H249" s="123" t="s">
        <v>2984</v>
      </c>
      <c r="I249" s="123">
        <v>900234</v>
      </c>
      <c r="J249" s="123" t="s">
        <v>2985</v>
      </c>
      <c r="K249" s="123" t="s">
        <v>1157</v>
      </c>
      <c r="L249" s="123" t="s">
        <v>2986</v>
      </c>
      <c r="M249" s="123" t="s">
        <v>86</v>
      </c>
      <c r="N249" s="123" t="s">
        <v>2773</v>
      </c>
      <c r="O249" s="123">
        <v>1299</v>
      </c>
      <c r="P249" s="123" t="s">
        <v>64</v>
      </c>
      <c r="Q249" s="123" t="s">
        <v>2987</v>
      </c>
      <c r="R249" s="123" t="s">
        <v>3004</v>
      </c>
      <c r="S249" s="123" t="s">
        <v>39</v>
      </c>
      <c r="T249" s="123">
        <v>99</v>
      </c>
      <c r="U249" s="123" t="s">
        <v>2989</v>
      </c>
      <c r="V249" s="124">
        <v>46267.755555555559</v>
      </c>
      <c r="W249" s="124">
        <v>46267.854861111111</v>
      </c>
      <c r="X249" s="124">
        <v>46267.756944444445</v>
      </c>
      <c r="Y249" s="124">
        <v>46268.173611111109</v>
      </c>
      <c r="Z249" s="123"/>
      <c r="AA249" s="123" t="s">
        <v>56</v>
      </c>
      <c r="AB249" s="123" t="s">
        <v>2</v>
      </c>
      <c r="AC249" s="123" t="s">
        <v>37</v>
      </c>
      <c r="AD249" s="123" t="s">
        <v>1562</v>
      </c>
      <c r="AE249" s="123" t="s">
        <v>3000</v>
      </c>
      <c r="AF249" s="123" t="s">
        <v>88</v>
      </c>
      <c r="AG249" s="123" t="s">
        <v>95</v>
      </c>
      <c r="AH249" s="123">
        <v>13</v>
      </c>
      <c r="AI249" s="123"/>
      <c r="AJ249" s="124">
        <v>45550</v>
      </c>
      <c r="AK249" s="123"/>
      <c r="AL249" s="123"/>
      <c r="AM249" s="123" t="s">
        <v>2991</v>
      </c>
      <c r="AN249" s="123" t="s">
        <v>2992</v>
      </c>
      <c r="AO249" s="123" t="s">
        <v>2982</v>
      </c>
      <c r="AP249" s="123">
        <v>9</v>
      </c>
      <c r="AQ249" s="123">
        <v>0</v>
      </c>
      <c r="AR249" s="123">
        <v>1</v>
      </c>
      <c r="AS249" s="123">
        <v>1</v>
      </c>
      <c r="AT249" s="123">
        <v>0</v>
      </c>
      <c r="AU249" s="123">
        <v>0</v>
      </c>
    </row>
    <row r="250" spans="1:47">
      <c r="A250" s="124">
        <v>46267</v>
      </c>
      <c r="B250" s="123" t="s">
        <v>75</v>
      </c>
      <c r="C250" s="123" t="s">
        <v>2981</v>
      </c>
      <c r="D250" s="123" t="s">
        <v>557</v>
      </c>
      <c r="E250" s="123">
        <v>206004608</v>
      </c>
      <c r="F250" s="123" t="s">
        <v>2982</v>
      </c>
      <c r="G250" s="123" t="s">
        <v>2983</v>
      </c>
      <c r="H250" s="123" t="s">
        <v>2984</v>
      </c>
      <c r="I250" s="123">
        <v>900234</v>
      </c>
      <c r="J250" s="123" t="s">
        <v>3001</v>
      </c>
      <c r="K250" s="123" t="s">
        <v>558</v>
      </c>
      <c r="L250" s="123" t="s">
        <v>2986</v>
      </c>
      <c r="M250" s="123" t="s">
        <v>79</v>
      </c>
      <c r="N250" s="123" t="s">
        <v>3013</v>
      </c>
      <c r="O250" s="123">
        <v>1299</v>
      </c>
      <c r="P250" s="123" t="s">
        <v>64</v>
      </c>
      <c r="Q250" s="123" t="s">
        <v>2987</v>
      </c>
      <c r="R250" s="123" t="s">
        <v>2996</v>
      </c>
      <c r="S250" s="123" t="s">
        <v>32</v>
      </c>
      <c r="T250" s="123">
        <v>99</v>
      </c>
      <c r="U250" s="123" t="s">
        <v>2989</v>
      </c>
      <c r="V250" s="123"/>
      <c r="W250" s="123"/>
      <c r="X250" s="124">
        <v>46267.333333333336</v>
      </c>
      <c r="Y250" s="124">
        <v>46267.75</v>
      </c>
      <c r="Z250" s="123" t="s">
        <v>2997</v>
      </c>
      <c r="AA250" s="123" t="s">
        <v>2998</v>
      </c>
      <c r="AB250" s="123" t="s">
        <v>2999</v>
      </c>
      <c r="AC250" s="123" t="s">
        <v>35</v>
      </c>
      <c r="AD250" s="123" t="s">
        <v>1559</v>
      </c>
      <c r="AE250" s="123" t="s">
        <v>3015</v>
      </c>
      <c r="AF250" s="123" t="s">
        <v>84</v>
      </c>
      <c r="AG250" s="123" t="s">
        <v>85</v>
      </c>
      <c r="AH250" s="123">
        <v>2</v>
      </c>
      <c r="AI250" s="123"/>
      <c r="AJ250" s="124">
        <v>45914</v>
      </c>
      <c r="AK250" s="123"/>
      <c r="AL250" s="123"/>
      <c r="AM250" s="123" t="s">
        <v>2991</v>
      </c>
      <c r="AN250" s="123" t="s">
        <v>2992</v>
      </c>
      <c r="AO250" s="123" t="s">
        <v>2982</v>
      </c>
      <c r="AP250" s="123">
        <v>9</v>
      </c>
      <c r="AQ250" s="123">
        <v>0</v>
      </c>
      <c r="AR250" s="123">
        <v>0</v>
      </c>
      <c r="AS250" s="123">
        <v>0</v>
      </c>
      <c r="AT250" s="123">
        <v>0</v>
      </c>
      <c r="AU250" s="123">
        <v>0</v>
      </c>
    </row>
    <row r="251" spans="1:47">
      <c r="A251" s="124">
        <v>46267</v>
      </c>
      <c r="B251" s="123" t="s">
        <v>75</v>
      </c>
      <c r="C251" s="123" t="s">
        <v>2981</v>
      </c>
      <c r="D251" s="123" t="s">
        <v>2290</v>
      </c>
      <c r="E251" s="123">
        <v>203850924</v>
      </c>
      <c r="F251" s="123" t="s">
        <v>2982</v>
      </c>
      <c r="G251" s="123" t="s">
        <v>2983</v>
      </c>
      <c r="H251" s="123" t="s">
        <v>2984</v>
      </c>
      <c r="I251" s="123">
        <v>900234</v>
      </c>
      <c r="J251" s="123" t="s">
        <v>2985</v>
      </c>
      <c r="K251" s="123" t="s">
        <v>3133</v>
      </c>
      <c r="L251" s="123" t="s">
        <v>2986</v>
      </c>
      <c r="M251" s="123" t="s">
        <v>86</v>
      </c>
      <c r="N251" s="123" t="s">
        <v>2773</v>
      </c>
      <c r="O251" s="123">
        <v>1299</v>
      </c>
      <c r="P251" s="123" t="s">
        <v>64</v>
      </c>
      <c r="Q251" s="123" t="s">
        <v>2987</v>
      </c>
      <c r="R251" s="123" t="s">
        <v>2988</v>
      </c>
      <c r="S251" s="123" t="s">
        <v>32</v>
      </c>
      <c r="T251" s="123">
        <v>99</v>
      </c>
      <c r="U251" s="123" t="s">
        <v>2989</v>
      </c>
      <c r="V251" s="124">
        <v>46267.333333333336</v>
      </c>
      <c r="W251" s="124">
        <v>46267.75</v>
      </c>
      <c r="X251" s="124">
        <v>46267.333333333336</v>
      </c>
      <c r="Y251" s="124">
        <v>46267.75</v>
      </c>
      <c r="Z251" s="123"/>
      <c r="AA251" s="123" t="s">
        <v>56</v>
      </c>
      <c r="AB251" s="123" t="s">
        <v>2</v>
      </c>
      <c r="AC251" s="123" t="s">
        <v>37</v>
      </c>
      <c r="AD251" s="123" t="s">
        <v>1563</v>
      </c>
      <c r="AE251" s="123" t="s">
        <v>3006</v>
      </c>
      <c r="AF251" s="123" t="s">
        <v>88</v>
      </c>
      <c r="AG251" s="123" t="s">
        <v>95</v>
      </c>
      <c r="AH251" s="123">
        <v>15</v>
      </c>
      <c r="AI251" s="123"/>
      <c r="AJ251" s="124">
        <v>45523</v>
      </c>
      <c r="AK251" s="123"/>
      <c r="AL251" s="123"/>
      <c r="AM251" s="123" t="s">
        <v>2991</v>
      </c>
      <c r="AN251" s="123" t="s">
        <v>2992</v>
      </c>
      <c r="AO251" s="123" t="s">
        <v>2982</v>
      </c>
      <c r="AP251" s="123">
        <v>9</v>
      </c>
      <c r="AQ251" s="123">
        <v>0</v>
      </c>
      <c r="AR251" s="123">
        <v>1</v>
      </c>
      <c r="AS251" s="123">
        <v>1</v>
      </c>
      <c r="AT251" s="123">
        <v>0</v>
      </c>
      <c r="AU251" s="123">
        <v>0</v>
      </c>
    </row>
    <row r="252" spans="1:47">
      <c r="A252" s="124">
        <v>46267</v>
      </c>
      <c r="B252" s="123" t="s">
        <v>75</v>
      </c>
      <c r="C252" s="123" t="s">
        <v>2981</v>
      </c>
      <c r="D252" s="123" t="s">
        <v>333</v>
      </c>
      <c r="E252" s="123">
        <v>204868858</v>
      </c>
      <c r="F252" s="123" t="s">
        <v>2982</v>
      </c>
      <c r="G252" s="123" t="s">
        <v>2983</v>
      </c>
      <c r="H252" s="123" t="s">
        <v>2984</v>
      </c>
      <c r="I252" s="123">
        <v>900234</v>
      </c>
      <c r="J252" s="123" t="s">
        <v>87</v>
      </c>
      <c r="K252" s="123" t="s">
        <v>3134</v>
      </c>
      <c r="L252" s="123" t="s">
        <v>2986</v>
      </c>
      <c r="M252" s="123" t="s">
        <v>86</v>
      </c>
      <c r="N252" s="123" t="s">
        <v>223</v>
      </c>
      <c r="O252" s="123">
        <v>1299</v>
      </c>
      <c r="P252" s="123" t="s">
        <v>64</v>
      </c>
      <c r="Q252" s="123" t="s">
        <v>2987</v>
      </c>
      <c r="R252" s="123" t="s">
        <v>3011</v>
      </c>
      <c r="S252" s="123" t="s">
        <v>39</v>
      </c>
      <c r="T252" s="123">
        <v>99</v>
      </c>
      <c r="U252" s="123" t="s">
        <v>2989</v>
      </c>
      <c r="V252" s="123"/>
      <c r="W252" s="123"/>
      <c r="X252" s="124">
        <v>46267.756944444445</v>
      </c>
      <c r="Y252" s="124">
        <v>46268.173611111109</v>
      </c>
      <c r="Z252" s="123" t="s">
        <v>2997</v>
      </c>
      <c r="AA252" s="123" t="s">
        <v>2998</v>
      </c>
      <c r="AB252" s="123" t="s">
        <v>2999</v>
      </c>
      <c r="AC252" s="123" t="s">
        <v>35</v>
      </c>
      <c r="AD252" s="123" t="s">
        <v>1558</v>
      </c>
      <c r="AE252" s="123" t="s">
        <v>2995</v>
      </c>
      <c r="AF252" s="123" t="s">
        <v>84</v>
      </c>
      <c r="AG252" s="123" t="s">
        <v>85</v>
      </c>
      <c r="AH252" s="123">
        <v>3</v>
      </c>
      <c r="AI252" s="123"/>
      <c r="AJ252" s="124">
        <v>45690</v>
      </c>
      <c r="AK252" s="123"/>
      <c r="AL252" s="123"/>
      <c r="AM252" s="123" t="s">
        <v>2991</v>
      </c>
      <c r="AN252" s="123" t="s">
        <v>2992</v>
      </c>
      <c r="AO252" s="123" t="s">
        <v>2982</v>
      </c>
      <c r="AP252" s="123">
        <v>9</v>
      </c>
      <c r="AQ252" s="123">
        <v>0</v>
      </c>
      <c r="AR252" s="123">
        <v>0</v>
      </c>
      <c r="AS252" s="123">
        <v>0</v>
      </c>
      <c r="AT252" s="123">
        <v>0</v>
      </c>
      <c r="AU252" s="123">
        <v>0</v>
      </c>
    </row>
    <row r="253" spans="1:47">
      <c r="A253" s="124">
        <v>46267</v>
      </c>
      <c r="B253" s="123" t="s">
        <v>75</v>
      </c>
      <c r="C253" s="123" t="s">
        <v>2981</v>
      </c>
      <c r="D253" s="123" t="s">
        <v>751</v>
      </c>
      <c r="E253" s="123">
        <v>204145465</v>
      </c>
      <c r="F253" s="123" t="s">
        <v>2982</v>
      </c>
      <c r="G253" s="123" t="s">
        <v>2983</v>
      </c>
      <c r="H253" s="123" t="s">
        <v>2984</v>
      </c>
      <c r="I253" s="123">
        <v>900234</v>
      </c>
      <c r="J253" s="123" t="s">
        <v>87</v>
      </c>
      <c r="K253" s="123" t="s">
        <v>752</v>
      </c>
      <c r="L253" s="123" t="s">
        <v>2986</v>
      </c>
      <c r="M253" s="123" t="s">
        <v>86</v>
      </c>
      <c r="N253" s="123" t="s">
        <v>1055</v>
      </c>
      <c r="O253" s="123">
        <v>1299</v>
      </c>
      <c r="P253" s="123" t="s">
        <v>64</v>
      </c>
      <c r="Q253" s="123" t="s">
        <v>2987</v>
      </c>
      <c r="R253" s="123" t="s">
        <v>3004</v>
      </c>
      <c r="S253" s="123" t="s">
        <v>39</v>
      </c>
      <c r="T253" s="123">
        <v>99</v>
      </c>
      <c r="U253" s="123" t="s">
        <v>2989</v>
      </c>
      <c r="V253" s="124">
        <v>46267.756249999999</v>
      </c>
      <c r="W253" s="124">
        <v>46267.859027777777</v>
      </c>
      <c r="X253" s="124">
        <v>46267.756944444445</v>
      </c>
      <c r="Y253" s="124">
        <v>46268.173611111109</v>
      </c>
      <c r="Z253" s="123"/>
      <c r="AA253" s="123" t="s">
        <v>56</v>
      </c>
      <c r="AB253" s="123" t="s">
        <v>2</v>
      </c>
      <c r="AC253" s="123" t="s">
        <v>37</v>
      </c>
      <c r="AD253" s="123" t="s">
        <v>1563</v>
      </c>
      <c r="AE253" s="123" t="s">
        <v>3006</v>
      </c>
      <c r="AF253" s="123" t="s">
        <v>88</v>
      </c>
      <c r="AG253" s="123" t="s">
        <v>95</v>
      </c>
      <c r="AH253" s="123">
        <v>15</v>
      </c>
      <c r="AI253" s="123"/>
      <c r="AJ253" s="124">
        <v>45567</v>
      </c>
      <c r="AK253" s="123"/>
      <c r="AL253" s="123"/>
      <c r="AM253" s="123" t="s">
        <v>2991</v>
      </c>
      <c r="AN253" s="123" t="s">
        <v>2992</v>
      </c>
      <c r="AO253" s="123" t="s">
        <v>2982</v>
      </c>
      <c r="AP253" s="123">
        <v>9</v>
      </c>
      <c r="AQ253" s="123">
        <v>0</v>
      </c>
      <c r="AR253" s="123">
        <v>1</v>
      </c>
      <c r="AS253" s="123">
        <v>1</v>
      </c>
      <c r="AT253" s="123">
        <v>0</v>
      </c>
      <c r="AU253" s="123">
        <v>0</v>
      </c>
    </row>
    <row r="254" spans="1:47">
      <c r="A254" s="124">
        <v>46267</v>
      </c>
      <c r="B254" s="123" t="s">
        <v>75</v>
      </c>
      <c r="C254" s="123" t="s">
        <v>2981</v>
      </c>
      <c r="D254" s="123" t="s">
        <v>2103</v>
      </c>
      <c r="E254" s="123">
        <v>206949308</v>
      </c>
      <c r="F254" s="123" t="s">
        <v>2982</v>
      </c>
      <c r="G254" s="123" t="s">
        <v>2983</v>
      </c>
      <c r="H254" s="123" t="s">
        <v>2984</v>
      </c>
      <c r="I254" s="123">
        <v>900234</v>
      </c>
      <c r="J254" s="123" t="s">
        <v>2985</v>
      </c>
      <c r="K254" s="123" t="s">
        <v>2104</v>
      </c>
      <c r="L254" s="123" t="s">
        <v>2986</v>
      </c>
      <c r="M254" s="123" t="s">
        <v>86</v>
      </c>
      <c r="N254" s="123" t="s">
        <v>82</v>
      </c>
      <c r="O254" s="123">
        <v>1299</v>
      </c>
      <c r="P254" s="123" t="s">
        <v>64</v>
      </c>
      <c r="Q254" s="123" t="s">
        <v>2987</v>
      </c>
      <c r="R254" s="123" t="s">
        <v>2996</v>
      </c>
      <c r="S254" s="123" t="s">
        <v>32</v>
      </c>
      <c r="T254" s="123">
        <v>99</v>
      </c>
      <c r="U254" s="123" t="s">
        <v>2989</v>
      </c>
      <c r="V254" s="123"/>
      <c r="W254" s="123"/>
      <c r="X254" s="124">
        <v>46267.333333333336</v>
      </c>
      <c r="Y254" s="124">
        <v>46267.75</v>
      </c>
      <c r="Z254" s="123" t="s">
        <v>2997</v>
      </c>
      <c r="AA254" s="123" t="s">
        <v>2998</v>
      </c>
      <c r="AB254" s="123" t="s">
        <v>2999</v>
      </c>
      <c r="AC254" s="123" t="s">
        <v>2990</v>
      </c>
      <c r="AD254" s="123" t="s">
        <v>1553</v>
      </c>
      <c r="AE254" s="123" t="s">
        <v>2990</v>
      </c>
      <c r="AF254" s="123" t="s">
        <v>84</v>
      </c>
      <c r="AG254" s="123" t="s">
        <v>85</v>
      </c>
      <c r="AH254" s="123">
        <v>22</v>
      </c>
      <c r="AI254" s="123"/>
      <c r="AJ254" s="124">
        <v>46047</v>
      </c>
      <c r="AK254" s="123"/>
      <c r="AL254" s="123"/>
      <c r="AM254" s="123" t="s">
        <v>2991</v>
      </c>
      <c r="AN254" s="123" t="s">
        <v>2992</v>
      </c>
      <c r="AO254" s="123" t="s">
        <v>2982</v>
      </c>
      <c r="AP254" s="123">
        <v>9</v>
      </c>
      <c r="AQ254" s="123">
        <v>0</v>
      </c>
      <c r="AR254" s="123">
        <v>0</v>
      </c>
      <c r="AS254" s="123">
        <v>0</v>
      </c>
      <c r="AT254" s="123">
        <v>0</v>
      </c>
      <c r="AU254" s="123">
        <v>0</v>
      </c>
    </row>
    <row r="255" spans="1:47">
      <c r="A255" s="124">
        <v>46267</v>
      </c>
      <c r="B255" s="123" t="s">
        <v>75</v>
      </c>
      <c r="C255" s="123" t="s">
        <v>2981</v>
      </c>
      <c r="D255" s="123" t="s">
        <v>1220</v>
      </c>
      <c r="E255" s="123">
        <v>204868706</v>
      </c>
      <c r="F255" s="123" t="s">
        <v>2982</v>
      </c>
      <c r="G255" s="123" t="s">
        <v>2983</v>
      </c>
      <c r="H255" s="123" t="s">
        <v>2984</v>
      </c>
      <c r="I255" s="123">
        <v>900234</v>
      </c>
      <c r="J255" s="123" t="s">
        <v>2985</v>
      </c>
      <c r="K255" s="123" t="s">
        <v>3135</v>
      </c>
      <c r="L255" s="123" t="s">
        <v>2986</v>
      </c>
      <c r="M255" s="123" t="s">
        <v>86</v>
      </c>
      <c r="N255" s="123" t="s">
        <v>2773</v>
      </c>
      <c r="O255" s="123">
        <v>1299</v>
      </c>
      <c r="P255" s="123" t="s">
        <v>64</v>
      </c>
      <c r="Q255" s="123" t="s">
        <v>2987</v>
      </c>
      <c r="R255" s="123" t="s">
        <v>3021</v>
      </c>
      <c r="S255" s="123" t="s">
        <v>32</v>
      </c>
      <c r="T255" s="123">
        <v>99</v>
      </c>
      <c r="U255" s="123" t="s">
        <v>2989</v>
      </c>
      <c r="V255" s="123"/>
      <c r="W255" s="123"/>
      <c r="X255" s="124">
        <v>46267.333333333336</v>
      </c>
      <c r="Y255" s="124">
        <v>46267.75</v>
      </c>
      <c r="Z255" s="123" t="s">
        <v>2997</v>
      </c>
      <c r="AA255" s="123" t="s">
        <v>2998</v>
      </c>
      <c r="AB255" s="123" t="s">
        <v>2999</v>
      </c>
      <c r="AC255" s="123" t="s">
        <v>37</v>
      </c>
      <c r="AD255" s="123" t="s">
        <v>1562</v>
      </c>
      <c r="AE255" s="123" t="s">
        <v>3000</v>
      </c>
      <c r="AF255" s="123" t="s">
        <v>85</v>
      </c>
      <c r="AG255" s="123" t="s">
        <v>88</v>
      </c>
      <c r="AH255" s="123">
        <v>13</v>
      </c>
      <c r="AI255" s="123"/>
      <c r="AJ255" s="124">
        <v>45893</v>
      </c>
      <c r="AK255" s="123"/>
      <c r="AL255" s="123"/>
      <c r="AM255" s="123" t="s">
        <v>2991</v>
      </c>
      <c r="AN255" s="123" t="s">
        <v>2992</v>
      </c>
      <c r="AO255" s="123" t="s">
        <v>2982</v>
      </c>
      <c r="AP255" s="123">
        <v>9</v>
      </c>
      <c r="AQ255" s="123">
        <v>0</v>
      </c>
      <c r="AR255" s="123">
        <v>0</v>
      </c>
      <c r="AS255" s="123">
        <v>0</v>
      </c>
      <c r="AT255" s="123">
        <v>0</v>
      </c>
      <c r="AU255" s="123">
        <v>0</v>
      </c>
    </row>
    <row r="256" spans="1:47">
      <c r="A256" s="124">
        <v>46267</v>
      </c>
      <c r="B256" s="123" t="s">
        <v>75</v>
      </c>
      <c r="C256" s="123" t="s">
        <v>2981</v>
      </c>
      <c r="D256" s="123" t="s">
        <v>905</v>
      </c>
      <c r="E256" s="123">
        <v>203521137</v>
      </c>
      <c r="F256" s="123" t="s">
        <v>2982</v>
      </c>
      <c r="G256" s="123" t="s">
        <v>2983</v>
      </c>
      <c r="H256" s="123" t="s">
        <v>2984</v>
      </c>
      <c r="I256" s="123">
        <v>900234</v>
      </c>
      <c r="J256" s="123" t="s">
        <v>3001</v>
      </c>
      <c r="K256" s="123" t="s">
        <v>906</v>
      </c>
      <c r="L256" s="123" t="s">
        <v>2986</v>
      </c>
      <c r="M256" s="123" t="s">
        <v>79</v>
      </c>
      <c r="N256" s="123" t="s">
        <v>1055</v>
      </c>
      <c r="O256" s="123">
        <v>1299</v>
      </c>
      <c r="P256" s="123" t="s">
        <v>64</v>
      </c>
      <c r="Q256" s="123" t="s">
        <v>2987</v>
      </c>
      <c r="R256" s="123" t="s">
        <v>3021</v>
      </c>
      <c r="S256" s="123" t="s">
        <v>32</v>
      </c>
      <c r="T256" s="123">
        <v>99</v>
      </c>
      <c r="U256" s="123" t="s">
        <v>2989</v>
      </c>
      <c r="V256" s="123"/>
      <c r="W256" s="123"/>
      <c r="X256" s="124">
        <v>46267.333333333336</v>
      </c>
      <c r="Y256" s="124">
        <v>46267.75</v>
      </c>
      <c r="Z256" s="123" t="s">
        <v>2997</v>
      </c>
      <c r="AA256" s="123" t="s">
        <v>2998</v>
      </c>
      <c r="AB256" s="123" t="s">
        <v>2999</v>
      </c>
      <c r="AC256" s="123" t="s">
        <v>37</v>
      </c>
      <c r="AD256" s="123" t="s">
        <v>1562</v>
      </c>
      <c r="AE256" s="123" t="s">
        <v>3000</v>
      </c>
      <c r="AF256" s="123" t="s">
        <v>85</v>
      </c>
      <c r="AG256" s="123" t="s">
        <v>88</v>
      </c>
      <c r="AH256" s="123">
        <v>13</v>
      </c>
      <c r="AI256" s="123"/>
      <c r="AJ256" s="124">
        <v>45462</v>
      </c>
      <c r="AK256" s="123"/>
      <c r="AL256" s="123"/>
      <c r="AM256" s="123" t="s">
        <v>2991</v>
      </c>
      <c r="AN256" s="123" t="s">
        <v>2992</v>
      </c>
      <c r="AO256" s="123" t="s">
        <v>2982</v>
      </c>
      <c r="AP256" s="123">
        <v>9</v>
      </c>
      <c r="AQ256" s="123">
        <v>0</v>
      </c>
      <c r="AR256" s="123">
        <v>0</v>
      </c>
      <c r="AS256" s="123">
        <v>0</v>
      </c>
      <c r="AT256" s="123">
        <v>0</v>
      </c>
      <c r="AU256" s="123">
        <v>0</v>
      </c>
    </row>
    <row r="257" spans="1:47">
      <c r="A257" s="124">
        <v>46267</v>
      </c>
      <c r="B257" s="123" t="s">
        <v>75</v>
      </c>
      <c r="C257" s="123" t="s">
        <v>2981</v>
      </c>
      <c r="D257" s="123" t="s">
        <v>777</v>
      </c>
      <c r="E257" s="123">
        <v>203908859</v>
      </c>
      <c r="F257" s="123" t="s">
        <v>2982</v>
      </c>
      <c r="G257" s="123" t="s">
        <v>2983</v>
      </c>
      <c r="H257" s="123" t="s">
        <v>2984</v>
      </c>
      <c r="I257" s="123">
        <v>900234</v>
      </c>
      <c r="J257" s="123" t="s">
        <v>3001</v>
      </c>
      <c r="K257" s="123" t="s">
        <v>778</v>
      </c>
      <c r="L257" s="123" t="s">
        <v>2986</v>
      </c>
      <c r="M257" s="123" t="s">
        <v>79</v>
      </c>
      <c r="N257" s="123" t="s">
        <v>2772</v>
      </c>
      <c r="O257" s="123">
        <v>1299</v>
      </c>
      <c r="P257" s="123" t="s">
        <v>64</v>
      </c>
      <c r="Q257" s="123" t="s">
        <v>2987</v>
      </c>
      <c r="R257" s="123" t="s">
        <v>3014</v>
      </c>
      <c r="S257" s="123" t="s">
        <v>32</v>
      </c>
      <c r="T257" s="123">
        <v>99</v>
      </c>
      <c r="U257" s="123" t="s">
        <v>2989</v>
      </c>
      <c r="V257" s="124">
        <v>46267.331250000003</v>
      </c>
      <c r="W257" s="124">
        <v>46267.74722222222</v>
      </c>
      <c r="X257" s="124">
        <v>46267.333333333336</v>
      </c>
      <c r="Y257" s="124">
        <v>46267.75</v>
      </c>
      <c r="Z257" s="123"/>
      <c r="AA257" s="123" t="s">
        <v>56</v>
      </c>
      <c r="AB257" s="123" t="s">
        <v>2</v>
      </c>
      <c r="AC257" s="123" t="s">
        <v>37</v>
      </c>
      <c r="AD257" s="123" t="s">
        <v>1562</v>
      </c>
      <c r="AE257" s="123" t="s">
        <v>3000</v>
      </c>
      <c r="AF257" s="123" t="s">
        <v>78</v>
      </c>
      <c r="AG257" s="123" t="s">
        <v>92</v>
      </c>
      <c r="AH257" s="123">
        <v>13</v>
      </c>
      <c r="AI257" s="123"/>
      <c r="AJ257" s="124">
        <v>45536</v>
      </c>
      <c r="AK257" s="123"/>
      <c r="AL257" s="123"/>
      <c r="AM257" s="123" t="s">
        <v>2991</v>
      </c>
      <c r="AN257" s="123" t="s">
        <v>2992</v>
      </c>
      <c r="AO257" s="123" t="s">
        <v>2982</v>
      </c>
      <c r="AP257" s="123">
        <v>9</v>
      </c>
      <c r="AQ257" s="123">
        <v>0</v>
      </c>
      <c r="AR257" s="123">
        <v>1</v>
      </c>
      <c r="AS257" s="123">
        <v>1</v>
      </c>
      <c r="AT257" s="123">
        <v>0</v>
      </c>
      <c r="AU257" s="123">
        <v>0</v>
      </c>
    </row>
    <row r="258" spans="1:47">
      <c r="A258" s="124">
        <v>46267</v>
      </c>
      <c r="B258" s="123" t="s">
        <v>75</v>
      </c>
      <c r="C258" s="123" t="s">
        <v>2981</v>
      </c>
      <c r="D258" s="123" t="s">
        <v>783</v>
      </c>
      <c r="E258" s="123">
        <v>204172862</v>
      </c>
      <c r="F258" s="123" t="s">
        <v>2982</v>
      </c>
      <c r="G258" s="123" t="s">
        <v>2983</v>
      </c>
      <c r="H258" s="123" t="s">
        <v>2984</v>
      </c>
      <c r="I258" s="123">
        <v>900234</v>
      </c>
      <c r="J258" s="123" t="s">
        <v>3001</v>
      </c>
      <c r="K258" s="123" t="s">
        <v>3136</v>
      </c>
      <c r="L258" s="123" t="s">
        <v>2986</v>
      </c>
      <c r="M258" s="123" t="s">
        <v>79</v>
      </c>
      <c r="N258" s="123" t="s">
        <v>622</v>
      </c>
      <c r="O258" s="123">
        <v>1299</v>
      </c>
      <c r="P258" s="123" t="s">
        <v>64</v>
      </c>
      <c r="Q258" s="123" t="s">
        <v>2987</v>
      </c>
      <c r="R258" s="123" t="s">
        <v>3004</v>
      </c>
      <c r="S258" s="123" t="s">
        <v>39</v>
      </c>
      <c r="T258" s="123">
        <v>99</v>
      </c>
      <c r="U258" s="123" t="s">
        <v>2989</v>
      </c>
      <c r="V258" s="124">
        <v>46267.761111111111</v>
      </c>
      <c r="W258" s="124">
        <v>46267.853472222225</v>
      </c>
      <c r="X258" s="124">
        <v>46267.756944444445</v>
      </c>
      <c r="Y258" s="124">
        <v>46268.173611111109</v>
      </c>
      <c r="Z258" s="123"/>
      <c r="AA258" s="123" t="s">
        <v>56</v>
      </c>
      <c r="AB258" s="123" t="s">
        <v>2</v>
      </c>
      <c r="AC258" s="123" t="s">
        <v>37</v>
      </c>
      <c r="AD258" s="123" t="s">
        <v>1561</v>
      </c>
      <c r="AE258" s="123" t="s">
        <v>3012</v>
      </c>
      <c r="AF258" s="123" t="s">
        <v>88</v>
      </c>
      <c r="AG258" s="123" t="s">
        <v>95</v>
      </c>
      <c r="AH258" s="123">
        <v>17</v>
      </c>
      <c r="AI258" s="123"/>
      <c r="AJ258" s="124">
        <v>45567</v>
      </c>
      <c r="AK258" s="123"/>
      <c r="AL258" s="123"/>
      <c r="AM258" s="123" t="s">
        <v>2991</v>
      </c>
      <c r="AN258" s="123" t="s">
        <v>2992</v>
      </c>
      <c r="AO258" s="123" t="s">
        <v>2982</v>
      </c>
      <c r="AP258" s="123">
        <v>9</v>
      </c>
      <c r="AQ258" s="123">
        <v>0</v>
      </c>
      <c r="AR258" s="123">
        <v>1</v>
      </c>
      <c r="AS258" s="123">
        <v>1</v>
      </c>
      <c r="AT258" s="123">
        <v>0</v>
      </c>
      <c r="AU258" s="123">
        <v>0</v>
      </c>
    </row>
    <row r="259" spans="1:47">
      <c r="A259" s="124">
        <v>46267</v>
      </c>
      <c r="B259" s="123" t="s">
        <v>75</v>
      </c>
      <c r="C259" s="123" t="s">
        <v>2981</v>
      </c>
      <c r="D259" s="123" t="s">
        <v>2329</v>
      </c>
      <c r="E259" s="123">
        <v>203800485</v>
      </c>
      <c r="F259" s="123" t="s">
        <v>2982</v>
      </c>
      <c r="G259" s="123" t="s">
        <v>2983</v>
      </c>
      <c r="H259" s="123" t="s">
        <v>2984</v>
      </c>
      <c r="I259" s="123">
        <v>900234</v>
      </c>
      <c r="J259" s="123" t="s">
        <v>2985</v>
      </c>
      <c r="K259" s="123" t="s">
        <v>2330</v>
      </c>
      <c r="L259" s="123" t="s">
        <v>2986</v>
      </c>
      <c r="M259" s="123" t="s">
        <v>86</v>
      </c>
      <c r="N259" s="123" t="s">
        <v>2772</v>
      </c>
      <c r="O259" s="123">
        <v>1299</v>
      </c>
      <c r="P259" s="123" t="s">
        <v>64</v>
      </c>
      <c r="Q259" s="123" t="s">
        <v>2987</v>
      </c>
      <c r="R259" s="123" t="s">
        <v>3021</v>
      </c>
      <c r="S259" s="123" t="s">
        <v>32</v>
      </c>
      <c r="T259" s="123">
        <v>99</v>
      </c>
      <c r="U259" s="123" t="s">
        <v>2989</v>
      </c>
      <c r="V259" s="124">
        <v>46267.331250000003</v>
      </c>
      <c r="W259" s="124">
        <v>46267.747916666667</v>
      </c>
      <c r="X259" s="124">
        <v>46267.333333333336</v>
      </c>
      <c r="Y259" s="124">
        <v>46267.75</v>
      </c>
      <c r="Z259" s="123" t="s">
        <v>2997</v>
      </c>
      <c r="AA259" s="123" t="s">
        <v>2998</v>
      </c>
      <c r="AB259" s="123" t="s">
        <v>2</v>
      </c>
      <c r="AC259" s="123" t="s">
        <v>37</v>
      </c>
      <c r="AD259" s="123" t="s">
        <v>1562</v>
      </c>
      <c r="AE259" s="123" t="s">
        <v>3000</v>
      </c>
      <c r="AF259" s="123" t="s">
        <v>85</v>
      </c>
      <c r="AG259" s="123" t="s">
        <v>88</v>
      </c>
      <c r="AH259" s="123">
        <v>13</v>
      </c>
      <c r="AI259" s="123"/>
      <c r="AJ259" s="124">
        <v>45515</v>
      </c>
      <c r="AK259" s="123"/>
      <c r="AL259" s="123"/>
      <c r="AM259" s="123" t="s">
        <v>2991</v>
      </c>
      <c r="AN259" s="123" t="s">
        <v>2992</v>
      </c>
      <c r="AO259" s="123" t="s">
        <v>2982</v>
      </c>
      <c r="AP259" s="123">
        <v>9</v>
      </c>
      <c r="AQ259" s="123">
        <v>1</v>
      </c>
      <c r="AR259" s="123">
        <v>1</v>
      </c>
      <c r="AS259" s="123">
        <v>0</v>
      </c>
      <c r="AT259" s="123">
        <v>0</v>
      </c>
      <c r="AU259" s="123">
        <v>0</v>
      </c>
    </row>
    <row r="260" spans="1:47">
      <c r="A260" s="124">
        <v>46267</v>
      </c>
      <c r="B260" s="123" t="s">
        <v>75</v>
      </c>
      <c r="C260" s="123" t="s">
        <v>2981</v>
      </c>
      <c r="D260" s="123" t="s">
        <v>2459</v>
      </c>
      <c r="E260" s="123">
        <v>204880567</v>
      </c>
      <c r="F260" s="123" t="s">
        <v>2982</v>
      </c>
      <c r="G260" s="123" t="s">
        <v>2983</v>
      </c>
      <c r="H260" s="123" t="s">
        <v>2984</v>
      </c>
      <c r="I260" s="123">
        <v>900234</v>
      </c>
      <c r="J260" s="123" t="s">
        <v>2985</v>
      </c>
      <c r="K260" s="123" t="s">
        <v>3137</v>
      </c>
      <c r="L260" s="123" t="s">
        <v>2986</v>
      </c>
      <c r="M260" s="123" t="s">
        <v>89</v>
      </c>
      <c r="N260" s="123" t="s">
        <v>230</v>
      </c>
      <c r="O260" s="123">
        <v>1299</v>
      </c>
      <c r="P260" s="123" t="s">
        <v>64</v>
      </c>
      <c r="Q260" s="123" t="s">
        <v>2987</v>
      </c>
      <c r="R260" s="123" t="s">
        <v>3038</v>
      </c>
      <c r="S260" s="123" t="s">
        <v>32</v>
      </c>
      <c r="T260" s="123">
        <v>99</v>
      </c>
      <c r="U260" s="123" t="s">
        <v>2989</v>
      </c>
      <c r="V260" s="124">
        <v>46267.334027777775</v>
      </c>
      <c r="W260" s="124">
        <v>46267.750694444447</v>
      </c>
      <c r="X260" s="124">
        <v>46267.333333333336</v>
      </c>
      <c r="Y260" s="124">
        <v>46267.75</v>
      </c>
      <c r="Z260" s="123"/>
      <c r="AA260" s="123" t="s">
        <v>56</v>
      </c>
      <c r="AB260" s="123" t="s">
        <v>2</v>
      </c>
      <c r="AC260" s="123" t="s">
        <v>35</v>
      </c>
      <c r="AD260" s="123" t="s">
        <v>1558</v>
      </c>
      <c r="AE260" s="123" t="s">
        <v>2995</v>
      </c>
      <c r="AF260" s="123" t="s">
        <v>92</v>
      </c>
      <c r="AG260" s="123" t="s">
        <v>84</v>
      </c>
      <c r="AH260" s="123">
        <v>3</v>
      </c>
      <c r="AI260" s="123"/>
      <c r="AJ260" s="124">
        <v>45825</v>
      </c>
      <c r="AK260" s="123"/>
      <c r="AL260" s="123"/>
      <c r="AM260" s="123" t="s">
        <v>2991</v>
      </c>
      <c r="AN260" s="123" t="s">
        <v>2992</v>
      </c>
      <c r="AO260" s="123" t="s">
        <v>2982</v>
      </c>
      <c r="AP260" s="123">
        <v>9</v>
      </c>
      <c r="AQ260" s="123">
        <v>0</v>
      </c>
      <c r="AR260" s="123">
        <v>1</v>
      </c>
      <c r="AS260" s="123">
        <v>1</v>
      </c>
      <c r="AT260" s="123">
        <v>0</v>
      </c>
      <c r="AU260" s="123">
        <v>0</v>
      </c>
    </row>
    <row r="261" spans="1:47">
      <c r="A261" s="124">
        <v>46267</v>
      </c>
      <c r="B261" s="123" t="s">
        <v>75</v>
      </c>
      <c r="C261" s="123" t="s">
        <v>2981</v>
      </c>
      <c r="D261" s="123" t="s">
        <v>2870</v>
      </c>
      <c r="E261" s="123">
        <v>205627233</v>
      </c>
      <c r="F261" s="123" t="s">
        <v>2982</v>
      </c>
      <c r="G261" s="123" t="s">
        <v>2983</v>
      </c>
      <c r="H261" s="123" t="s">
        <v>3022</v>
      </c>
      <c r="I261" s="123">
        <v>900234</v>
      </c>
      <c r="J261" s="123" t="s">
        <v>3002</v>
      </c>
      <c r="K261" s="123" t="s">
        <v>2909</v>
      </c>
      <c r="L261" s="123" t="s">
        <v>2986</v>
      </c>
      <c r="M261" s="123" t="s">
        <v>89</v>
      </c>
      <c r="N261" s="123" t="s">
        <v>1055</v>
      </c>
      <c r="O261" s="123">
        <v>1299</v>
      </c>
      <c r="P261" s="123" t="s">
        <v>64</v>
      </c>
      <c r="Q261" s="123" t="s">
        <v>2987</v>
      </c>
      <c r="R261" s="123" t="s">
        <v>3004</v>
      </c>
      <c r="S261" s="123" t="s">
        <v>39</v>
      </c>
      <c r="T261" s="123">
        <v>99</v>
      </c>
      <c r="U261" s="123" t="s">
        <v>2989</v>
      </c>
      <c r="V261" s="124">
        <v>46267.755555555559</v>
      </c>
      <c r="W261" s="124">
        <v>46267.836805555555</v>
      </c>
      <c r="X261" s="124">
        <v>46267.756944444445</v>
      </c>
      <c r="Y261" s="124">
        <v>46268.090277777781</v>
      </c>
      <c r="Z261" s="123"/>
      <c r="AA261" s="123" t="s">
        <v>56</v>
      </c>
      <c r="AB261" s="123" t="s">
        <v>2</v>
      </c>
      <c r="AC261" s="123" t="s">
        <v>37</v>
      </c>
      <c r="AD261" s="123" t="s">
        <v>1562</v>
      </c>
      <c r="AE261" s="123" t="s">
        <v>3000</v>
      </c>
      <c r="AF261" s="123" t="s">
        <v>88</v>
      </c>
      <c r="AG261" s="123" t="s">
        <v>95</v>
      </c>
      <c r="AH261" s="123">
        <v>13</v>
      </c>
      <c r="AI261" s="123"/>
      <c r="AJ261" s="124">
        <v>46251</v>
      </c>
      <c r="AK261" s="123"/>
      <c r="AL261" s="123"/>
      <c r="AM261" s="123" t="s">
        <v>2991</v>
      </c>
      <c r="AN261" s="123" t="s">
        <v>2992</v>
      </c>
      <c r="AO261" s="123" t="s">
        <v>2982</v>
      </c>
      <c r="AP261" s="123">
        <v>7</v>
      </c>
      <c r="AQ261" s="123">
        <v>0</v>
      </c>
      <c r="AR261" s="123">
        <v>1</v>
      </c>
      <c r="AS261" s="123">
        <v>1</v>
      </c>
      <c r="AT261" s="123">
        <v>0</v>
      </c>
      <c r="AU261" s="123">
        <v>0</v>
      </c>
    </row>
    <row r="262" spans="1:47">
      <c r="A262" s="124">
        <v>46267</v>
      </c>
      <c r="B262" s="123" t="s">
        <v>75</v>
      </c>
      <c r="C262" s="123" t="s">
        <v>2981</v>
      </c>
      <c r="D262" s="123" t="s">
        <v>2027</v>
      </c>
      <c r="E262" s="123">
        <v>204976025</v>
      </c>
      <c r="F262" s="123" t="s">
        <v>2982</v>
      </c>
      <c r="G262" s="123" t="s">
        <v>2983</v>
      </c>
      <c r="H262" s="123" t="s">
        <v>2984</v>
      </c>
      <c r="I262" s="123">
        <v>900234</v>
      </c>
      <c r="J262" s="123" t="s">
        <v>3002</v>
      </c>
      <c r="K262" s="123" t="s">
        <v>2028</v>
      </c>
      <c r="L262" s="123" t="s">
        <v>2986</v>
      </c>
      <c r="M262" s="123" t="s">
        <v>89</v>
      </c>
      <c r="N262" s="123" t="s">
        <v>2772</v>
      </c>
      <c r="O262" s="123">
        <v>1299</v>
      </c>
      <c r="P262" s="123" t="s">
        <v>64</v>
      </c>
      <c r="Q262" s="123" t="s">
        <v>2987</v>
      </c>
      <c r="R262" s="123" t="s">
        <v>3010</v>
      </c>
      <c r="S262" s="123" t="s">
        <v>39</v>
      </c>
      <c r="T262" s="123">
        <v>99</v>
      </c>
      <c r="U262" s="123" t="s">
        <v>2989</v>
      </c>
      <c r="V262" s="124">
        <v>46267.755555555559</v>
      </c>
      <c r="W262" s="124">
        <v>46267.854166666664</v>
      </c>
      <c r="X262" s="124">
        <v>46267.756944444445</v>
      </c>
      <c r="Y262" s="124">
        <v>46268.173611111109</v>
      </c>
      <c r="Z262" s="123"/>
      <c r="AA262" s="123" t="s">
        <v>56</v>
      </c>
      <c r="AB262" s="123" t="s">
        <v>2</v>
      </c>
      <c r="AC262" s="123" t="s">
        <v>37</v>
      </c>
      <c r="AD262" s="123" t="s">
        <v>1562</v>
      </c>
      <c r="AE262" s="123" t="s">
        <v>3000</v>
      </c>
      <c r="AF262" s="123" t="s">
        <v>77</v>
      </c>
      <c r="AG262" s="123" t="s">
        <v>78</v>
      </c>
      <c r="AH262" s="123">
        <v>13</v>
      </c>
      <c r="AI262" s="123"/>
      <c r="AJ262" s="124">
        <v>45714</v>
      </c>
      <c r="AK262" s="123"/>
      <c r="AL262" s="123"/>
      <c r="AM262" s="123" t="s">
        <v>2991</v>
      </c>
      <c r="AN262" s="123" t="s">
        <v>2992</v>
      </c>
      <c r="AO262" s="123" t="s">
        <v>2982</v>
      </c>
      <c r="AP262" s="123">
        <v>9</v>
      </c>
      <c r="AQ262" s="123">
        <v>0</v>
      </c>
      <c r="AR262" s="123">
        <v>1</v>
      </c>
      <c r="AS262" s="123">
        <v>1</v>
      </c>
      <c r="AT262" s="123">
        <v>0</v>
      </c>
      <c r="AU262" s="123">
        <v>0</v>
      </c>
    </row>
    <row r="263" spans="1:47">
      <c r="A263" s="124">
        <v>46267</v>
      </c>
      <c r="B263" s="123" t="s">
        <v>75</v>
      </c>
      <c r="C263" s="123" t="s">
        <v>2981</v>
      </c>
      <c r="D263" s="123" t="s">
        <v>1084</v>
      </c>
      <c r="E263" s="123">
        <v>204116442</v>
      </c>
      <c r="F263" s="123" t="s">
        <v>2982</v>
      </c>
      <c r="G263" s="123" t="s">
        <v>2983</v>
      </c>
      <c r="H263" s="123" t="s">
        <v>2984</v>
      </c>
      <c r="I263" s="123">
        <v>900234</v>
      </c>
      <c r="J263" s="123" t="s">
        <v>87</v>
      </c>
      <c r="K263" s="123" t="s">
        <v>1085</v>
      </c>
      <c r="L263" s="123" t="s">
        <v>2986</v>
      </c>
      <c r="M263" s="123" t="s">
        <v>86</v>
      </c>
      <c r="N263" s="123" t="s">
        <v>622</v>
      </c>
      <c r="O263" s="123">
        <v>1299</v>
      </c>
      <c r="P263" s="123" t="s">
        <v>64</v>
      </c>
      <c r="Q263" s="123" t="s">
        <v>2987</v>
      </c>
      <c r="R263" s="123" t="s">
        <v>3016</v>
      </c>
      <c r="S263" s="123" t="s">
        <v>32</v>
      </c>
      <c r="T263" s="123">
        <v>99</v>
      </c>
      <c r="U263" s="123" t="s">
        <v>2989</v>
      </c>
      <c r="V263" s="124">
        <v>46267.331250000003</v>
      </c>
      <c r="W263" s="124">
        <v>46267.745833333334</v>
      </c>
      <c r="X263" s="124">
        <v>46267.333333333336</v>
      </c>
      <c r="Y263" s="124">
        <v>46267.75</v>
      </c>
      <c r="Z263" s="123"/>
      <c r="AA263" s="123" t="s">
        <v>56</v>
      </c>
      <c r="AB263" s="123" t="s">
        <v>2</v>
      </c>
      <c r="AC263" s="123" t="s">
        <v>37</v>
      </c>
      <c r="AD263" s="123" t="s">
        <v>1561</v>
      </c>
      <c r="AE263" s="123" t="s">
        <v>3012</v>
      </c>
      <c r="AF263" s="123" t="s">
        <v>77</v>
      </c>
      <c r="AG263" s="123" t="s">
        <v>78</v>
      </c>
      <c r="AH263" s="123">
        <v>17</v>
      </c>
      <c r="AI263" s="123"/>
      <c r="AJ263" s="124">
        <v>45560</v>
      </c>
      <c r="AK263" s="123"/>
      <c r="AL263" s="123"/>
      <c r="AM263" s="123" t="s">
        <v>2991</v>
      </c>
      <c r="AN263" s="123" t="s">
        <v>2992</v>
      </c>
      <c r="AO263" s="123" t="s">
        <v>2982</v>
      </c>
      <c r="AP263" s="123">
        <v>9</v>
      </c>
      <c r="AQ263" s="123">
        <v>0</v>
      </c>
      <c r="AR263" s="123">
        <v>1</v>
      </c>
      <c r="AS263" s="123">
        <v>1</v>
      </c>
      <c r="AT263" s="123">
        <v>0</v>
      </c>
      <c r="AU263" s="123">
        <v>0</v>
      </c>
    </row>
    <row r="264" spans="1:47">
      <c r="A264" s="124">
        <v>46267</v>
      </c>
      <c r="B264" s="123" t="s">
        <v>75</v>
      </c>
      <c r="C264" s="123" t="s">
        <v>2981</v>
      </c>
      <c r="D264" s="123" t="s">
        <v>1124</v>
      </c>
      <c r="E264" s="123">
        <v>205856635</v>
      </c>
      <c r="F264" s="123" t="s">
        <v>2982</v>
      </c>
      <c r="G264" s="123" t="s">
        <v>2983</v>
      </c>
      <c r="H264" s="123" t="s">
        <v>2984</v>
      </c>
      <c r="I264" s="123">
        <v>900234</v>
      </c>
      <c r="J264" s="123" t="s">
        <v>3002</v>
      </c>
      <c r="K264" s="123" t="s">
        <v>1125</v>
      </c>
      <c r="L264" s="123" t="s">
        <v>2986</v>
      </c>
      <c r="M264" s="123" t="s">
        <v>79</v>
      </c>
      <c r="N264" s="123" t="s">
        <v>622</v>
      </c>
      <c r="O264" s="123">
        <v>1299</v>
      </c>
      <c r="P264" s="123" t="s">
        <v>64</v>
      </c>
      <c r="Q264" s="123" t="s">
        <v>2987</v>
      </c>
      <c r="R264" s="123" t="s">
        <v>3038</v>
      </c>
      <c r="S264" s="123" t="s">
        <v>32</v>
      </c>
      <c r="T264" s="123">
        <v>99</v>
      </c>
      <c r="U264" s="123" t="s">
        <v>2989</v>
      </c>
      <c r="V264" s="124">
        <v>46267.330555555556</v>
      </c>
      <c r="W264" s="124">
        <v>46267.74722222222</v>
      </c>
      <c r="X264" s="124">
        <v>46267.333333333336</v>
      </c>
      <c r="Y264" s="124">
        <v>46267.75</v>
      </c>
      <c r="Z264" s="123"/>
      <c r="AA264" s="123" t="s">
        <v>56</v>
      </c>
      <c r="AB264" s="123" t="s">
        <v>2</v>
      </c>
      <c r="AC264" s="123" t="s">
        <v>37</v>
      </c>
      <c r="AD264" s="123" t="s">
        <v>1562</v>
      </c>
      <c r="AE264" s="123" t="s">
        <v>3000</v>
      </c>
      <c r="AF264" s="123" t="s">
        <v>92</v>
      </c>
      <c r="AG264" s="123" t="s">
        <v>84</v>
      </c>
      <c r="AH264" s="123">
        <v>13</v>
      </c>
      <c r="AI264" s="123"/>
      <c r="AJ264" s="124">
        <v>45893</v>
      </c>
      <c r="AK264" s="123"/>
      <c r="AL264" s="123"/>
      <c r="AM264" s="123" t="s">
        <v>2991</v>
      </c>
      <c r="AN264" s="123" t="s">
        <v>2992</v>
      </c>
      <c r="AO264" s="123" t="s">
        <v>2982</v>
      </c>
      <c r="AP264" s="123">
        <v>9</v>
      </c>
      <c r="AQ264" s="123">
        <v>0</v>
      </c>
      <c r="AR264" s="123">
        <v>1</v>
      </c>
      <c r="AS264" s="123">
        <v>1</v>
      </c>
      <c r="AT264" s="123">
        <v>0</v>
      </c>
      <c r="AU264" s="123">
        <v>0</v>
      </c>
    </row>
    <row r="265" spans="1:47">
      <c r="A265" s="124">
        <v>46267</v>
      </c>
      <c r="B265" s="123" t="s">
        <v>75</v>
      </c>
      <c r="C265" s="123" t="s">
        <v>2981</v>
      </c>
      <c r="D265" s="123" t="s">
        <v>789</v>
      </c>
      <c r="E265" s="123">
        <v>204010535</v>
      </c>
      <c r="F265" s="123" t="s">
        <v>2982</v>
      </c>
      <c r="G265" s="123" t="s">
        <v>2983</v>
      </c>
      <c r="H265" s="123" t="s">
        <v>2984</v>
      </c>
      <c r="I265" s="123">
        <v>900234</v>
      </c>
      <c r="J265" s="123" t="s">
        <v>2985</v>
      </c>
      <c r="K265" s="123" t="s">
        <v>790</v>
      </c>
      <c r="L265" s="123" t="s">
        <v>2986</v>
      </c>
      <c r="M265" s="123" t="s">
        <v>86</v>
      </c>
      <c r="N265" s="123" t="s">
        <v>622</v>
      </c>
      <c r="O265" s="123">
        <v>1299</v>
      </c>
      <c r="P265" s="123" t="s">
        <v>64</v>
      </c>
      <c r="Q265" s="123" t="s">
        <v>2987</v>
      </c>
      <c r="R265" s="123" t="s">
        <v>3004</v>
      </c>
      <c r="S265" s="123" t="s">
        <v>39</v>
      </c>
      <c r="T265" s="123">
        <v>99</v>
      </c>
      <c r="U265" s="123" t="s">
        <v>2989</v>
      </c>
      <c r="V265" s="124">
        <v>46267.755555555559</v>
      </c>
      <c r="W265" s="124">
        <v>46267.855555555558</v>
      </c>
      <c r="X265" s="124">
        <v>46267.756944444445</v>
      </c>
      <c r="Y265" s="124">
        <v>46268.173611111109</v>
      </c>
      <c r="Z265" s="123"/>
      <c r="AA265" s="123" t="s">
        <v>56</v>
      </c>
      <c r="AB265" s="123" t="s">
        <v>2</v>
      </c>
      <c r="AC265" s="123" t="s">
        <v>37</v>
      </c>
      <c r="AD265" s="123" t="s">
        <v>1562</v>
      </c>
      <c r="AE265" s="123" t="s">
        <v>3000</v>
      </c>
      <c r="AF265" s="123" t="s">
        <v>88</v>
      </c>
      <c r="AG265" s="123" t="s">
        <v>95</v>
      </c>
      <c r="AH265" s="123">
        <v>13</v>
      </c>
      <c r="AI265" s="123"/>
      <c r="AJ265" s="124">
        <v>45550</v>
      </c>
      <c r="AK265" s="123"/>
      <c r="AL265" s="123"/>
      <c r="AM265" s="123" t="s">
        <v>2991</v>
      </c>
      <c r="AN265" s="123" t="s">
        <v>2992</v>
      </c>
      <c r="AO265" s="123" t="s">
        <v>2982</v>
      </c>
      <c r="AP265" s="123">
        <v>9</v>
      </c>
      <c r="AQ265" s="123">
        <v>0</v>
      </c>
      <c r="AR265" s="123">
        <v>1</v>
      </c>
      <c r="AS265" s="123">
        <v>1</v>
      </c>
      <c r="AT265" s="123">
        <v>0</v>
      </c>
      <c r="AU265" s="123">
        <v>0</v>
      </c>
    </row>
    <row r="266" spans="1:47">
      <c r="A266" s="124">
        <v>46267</v>
      </c>
      <c r="B266" s="123" t="s">
        <v>75</v>
      </c>
      <c r="C266" s="123" t="s">
        <v>2981</v>
      </c>
      <c r="D266" s="123" t="s">
        <v>343</v>
      </c>
      <c r="E266" s="123">
        <v>203741310</v>
      </c>
      <c r="F266" s="123" t="s">
        <v>2982</v>
      </c>
      <c r="G266" s="123" t="s">
        <v>2983</v>
      </c>
      <c r="H266" s="123" t="s">
        <v>2984</v>
      </c>
      <c r="I266" s="123">
        <v>900234</v>
      </c>
      <c r="J266" s="123" t="s">
        <v>3001</v>
      </c>
      <c r="K266" s="123" t="s">
        <v>3138</v>
      </c>
      <c r="L266" s="123" t="s">
        <v>2986</v>
      </c>
      <c r="M266" s="123" t="s">
        <v>79</v>
      </c>
      <c r="N266" s="123" t="s">
        <v>223</v>
      </c>
      <c r="O266" s="123">
        <v>1299</v>
      </c>
      <c r="P266" s="123" t="s">
        <v>64</v>
      </c>
      <c r="Q266" s="123" t="s">
        <v>2987</v>
      </c>
      <c r="R266" s="123" t="s">
        <v>3038</v>
      </c>
      <c r="S266" s="123" t="s">
        <v>32</v>
      </c>
      <c r="T266" s="123">
        <v>99</v>
      </c>
      <c r="U266" s="123" t="s">
        <v>2989</v>
      </c>
      <c r="V266" s="124">
        <v>46267.332638888889</v>
      </c>
      <c r="W266" s="124">
        <v>46267.750694444447</v>
      </c>
      <c r="X266" s="124">
        <v>46267.333333333336</v>
      </c>
      <c r="Y266" s="124">
        <v>46267.75</v>
      </c>
      <c r="Z266" s="123"/>
      <c r="AA266" s="123" t="s">
        <v>56</v>
      </c>
      <c r="AB266" s="123" t="s">
        <v>2</v>
      </c>
      <c r="AC266" s="123" t="s">
        <v>35</v>
      </c>
      <c r="AD266" s="123" t="s">
        <v>1558</v>
      </c>
      <c r="AE266" s="123" t="s">
        <v>2995</v>
      </c>
      <c r="AF266" s="123" t="s">
        <v>92</v>
      </c>
      <c r="AG266" s="123" t="s">
        <v>84</v>
      </c>
      <c r="AH266" s="123">
        <v>3</v>
      </c>
      <c r="AI266" s="123"/>
      <c r="AJ266" s="124">
        <v>45501</v>
      </c>
      <c r="AK266" s="123"/>
      <c r="AL266" s="123"/>
      <c r="AM266" s="123" t="s">
        <v>2991</v>
      </c>
      <c r="AN266" s="123" t="s">
        <v>2992</v>
      </c>
      <c r="AO266" s="123" t="s">
        <v>2982</v>
      </c>
      <c r="AP266" s="123">
        <v>9</v>
      </c>
      <c r="AQ266" s="123">
        <v>0</v>
      </c>
      <c r="AR266" s="123">
        <v>1</v>
      </c>
      <c r="AS266" s="123">
        <v>1</v>
      </c>
      <c r="AT266" s="123">
        <v>0</v>
      </c>
      <c r="AU266" s="123">
        <v>0</v>
      </c>
    </row>
    <row r="267" spans="1:47">
      <c r="A267" s="124">
        <v>46267</v>
      </c>
      <c r="B267" s="123" t="s">
        <v>75</v>
      </c>
      <c r="C267" s="123" t="s">
        <v>2981</v>
      </c>
      <c r="D267" s="123" t="s">
        <v>1743</v>
      </c>
      <c r="E267" s="123">
        <v>206873870</v>
      </c>
      <c r="F267" s="123" t="s">
        <v>2982</v>
      </c>
      <c r="G267" s="123" t="s">
        <v>2983</v>
      </c>
      <c r="H267" s="123" t="s">
        <v>2984</v>
      </c>
      <c r="I267" s="123">
        <v>900234</v>
      </c>
      <c r="J267" s="123" t="s">
        <v>2985</v>
      </c>
      <c r="K267" s="123" t="s">
        <v>1744</v>
      </c>
      <c r="L267" s="123" t="s">
        <v>2986</v>
      </c>
      <c r="M267" s="123" t="s">
        <v>89</v>
      </c>
      <c r="N267" s="123" t="s">
        <v>223</v>
      </c>
      <c r="O267" s="123">
        <v>1299</v>
      </c>
      <c r="P267" s="123" t="s">
        <v>64</v>
      </c>
      <c r="Q267" s="123" t="s">
        <v>2987</v>
      </c>
      <c r="R267" s="123" t="s">
        <v>3038</v>
      </c>
      <c r="S267" s="123" t="s">
        <v>32</v>
      </c>
      <c r="T267" s="123">
        <v>99</v>
      </c>
      <c r="U267" s="123" t="s">
        <v>2989</v>
      </c>
      <c r="V267" s="124">
        <v>46267.332638888889</v>
      </c>
      <c r="W267" s="124">
        <v>46267.75</v>
      </c>
      <c r="X267" s="124">
        <v>46267.333333333336</v>
      </c>
      <c r="Y267" s="124">
        <v>46267.75</v>
      </c>
      <c r="Z267" s="123"/>
      <c r="AA267" s="123" t="s">
        <v>56</v>
      </c>
      <c r="AB267" s="123" t="s">
        <v>2</v>
      </c>
      <c r="AC267" s="123" t="s">
        <v>35</v>
      </c>
      <c r="AD267" s="123" t="s">
        <v>1558</v>
      </c>
      <c r="AE267" s="123" t="s">
        <v>2995</v>
      </c>
      <c r="AF267" s="123" t="s">
        <v>92</v>
      </c>
      <c r="AG267" s="123" t="s">
        <v>84</v>
      </c>
      <c r="AH267" s="123">
        <v>3</v>
      </c>
      <c r="AI267" s="123"/>
      <c r="AJ267" s="124">
        <v>46019</v>
      </c>
      <c r="AK267" s="123"/>
      <c r="AL267" s="123"/>
      <c r="AM267" s="123" t="s">
        <v>2991</v>
      </c>
      <c r="AN267" s="123" t="s">
        <v>2992</v>
      </c>
      <c r="AO267" s="123" t="s">
        <v>2982</v>
      </c>
      <c r="AP267" s="123">
        <v>9</v>
      </c>
      <c r="AQ267" s="123">
        <v>0</v>
      </c>
      <c r="AR267" s="123">
        <v>1</v>
      </c>
      <c r="AS267" s="123">
        <v>1</v>
      </c>
      <c r="AT267" s="123">
        <v>0</v>
      </c>
      <c r="AU267" s="123">
        <v>0</v>
      </c>
    </row>
    <row r="268" spans="1:47">
      <c r="A268" s="124">
        <v>46267</v>
      </c>
      <c r="B268" s="123" t="s">
        <v>75</v>
      </c>
      <c r="C268" s="123" t="s">
        <v>2981</v>
      </c>
      <c r="D268" s="123" t="s">
        <v>2053</v>
      </c>
      <c r="E268" s="123">
        <v>206953796</v>
      </c>
      <c r="F268" s="123" t="s">
        <v>2982</v>
      </c>
      <c r="G268" s="123" t="s">
        <v>2983</v>
      </c>
      <c r="H268" s="123" t="s">
        <v>2984</v>
      </c>
      <c r="I268" s="123">
        <v>900234</v>
      </c>
      <c r="J268" s="123" t="s">
        <v>3002</v>
      </c>
      <c r="K268" s="123" t="s">
        <v>1982</v>
      </c>
      <c r="L268" s="123" t="s">
        <v>2986</v>
      </c>
      <c r="M268" s="123" t="s">
        <v>86</v>
      </c>
      <c r="N268" s="123" t="s">
        <v>158</v>
      </c>
      <c r="O268" s="123">
        <v>1299</v>
      </c>
      <c r="P268" s="123" t="s">
        <v>64</v>
      </c>
      <c r="Q268" s="123" t="s">
        <v>2987</v>
      </c>
      <c r="R268" s="123" t="s">
        <v>3038</v>
      </c>
      <c r="S268" s="123" t="s">
        <v>32</v>
      </c>
      <c r="T268" s="123">
        <v>99</v>
      </c>
      <c r="U268" s="123" t="s">
        <v>2989</v>
      </c>
      <c r="V268" s="124">
        <v>46267.331944444442</v>
      </c>
      <c r="W268" s="124">
        <v>46267.748611111114</v>
      </c>
      <c r="X268" s="124">
        <v>46267.333333333336</v>
      </c>
      <c r="Y268" s="124">
        <v>46267.75</v>
      </c>
      <c r="Z268" s="123"/>
      <c r="AA268" s="123" t="s">
        <v>56</v>
      </c>
      <c r="AB268" s="123" t="s">
        <v>2</v>
      </c>
      <c r="AC268" s="123" t="s">
        <v>1428</v>
      </c>
      <c r="AD268" s="123" t="s">
        <v>1567</v>
      </c>
      <c r="AE268" s="123" t="s">
        <v>1428</v>
      </c>
      <c r="AF268" s="123" t="s">
        <v>92</v>
      </c>
      <c r="AG268" s="123" t="s">
        <v>84</v>
      </c>
      <c r="AH268" s="123">
        <v>28</v>
      </c>
      <c r="AI268" s="123"/>
      <c r="AJ268" s="124">
        <v>46047</v>
      </c>
      <c r="AK268" s="123"/>
      <c r="AL268" s="123"/>
      <c r="AM268" s="123" t="s">
        <v>2991</v>
      </c>
      <c r="AN268" s="123" t="s">
        <v>2992</v>
      </c>
      <c r="AO268" s="123" t="s">
        <v>2982</v>
      </c>
      <c r="AP268" s="123">
        <v>9</v>
      </c>
      <c r="AQ268" s="123">
        <v>0</v>
      </c>
      <c r="AR268" s="123">
        <v>1</v>
      </c>
      <c r="AS268" s="123">
        <v>1</v>
      </c>
      <c r="AT268" s="123">
        <v>0</v>
      </c>
      <c r="AU268" s="123">
        <v>0</v>
      </c>
    </row>
    <row r="269" spans="1:47">
      <c r="A269" s="124">
        <v>46267</v>
      </c>
      <c r="B269" s="123" t="s">
        <v>75</v>
      </c>
      <c r="C269" s="123" t="s">
        <v>2981</v>
      </c>
      <c r="D269" s="123" t="s">
        <v>2756</v>
      </c>
      <c r="E269" s="123">
        <v>206930332</v>
      </c>
      <c r="F269" s="123" t="s">
        <v>2982</v>
      </c>
      <c r="G269" s="123" t="s">
        <v>2983</v>
      </c>
      <c r="H269" s="123" t="s">
        <v>2984</v>
      </c>
      <c r="I269" s="123">
        <v>900234</v>
      </c>
      <c r="J269" s="123" t="s">
        <v>3002</v>
      </c>
      <c r="K269" s="123" t="s">
        <v>2757</v>
      </c>
      <c r="L269" s="123" t="s">
        <v>2986</v>
      </c>
      <c r="M269" s="123" t="s">
        <v>89</v>
      </c>
      <c r="N269" s="123" t="s">
        <v>622</v>
      </c>
      <c r="O269" s="123">
        <v>1299</v>
      </c>
      <c r="P269" s="123" t="s">
        <v>64</v>
      </c>
      <c r="Q269" s="123" t="s">
        <v>2987</v>
      </c>
      <c r="R269" s="123" t="s">
        <v>3010</v>
      </c>
      <c r="S269" s="123" t="s">
        <v>39</v>
      </c>
      <c r="T269" s="123">
        <v>99</v>
      </c>
      <c r="U269" s="123" t="s">
        <v>2989</v>
      </c>
      <c r="V269" s="124">
        <v>46267.755555555559</v>
      </c>
      <c r="W269" s="124">
        <v>46267.836805555555</v>
      </c>
      <c r="X269" s="124">
        <v>46267.756944444445</v>
      </c>
      <c r="Y269" s="124">
        <v>46268.090277777781</v>
      </c>
      <c r="Z269" s="123"/>
      <c r="AA269" s="123" t="s">
        <v>56</v>
      </c>
      <c r="AB269" s="123" t="s">
        <v>2</v>
      </c>
      <c r="AC269" s="123" t="s">
        <v>37</v>
      </c>
      <c r="AD269" s="123" t="s">
        <v>1562</v>
      </c>
      <c r="AE269" s="123" t="s">
        <v>3000</v>
      </c>
      <c r="AF269" s="123" t="s">
        <v>77</v>
      </c>
      <c r="AG269" s="123" t="s">
        <v>78</v>
      </c>
      <c r="AH269" s="123">
        <v>13</v>
      </c>
      <c r="AI269" s="123"/>
      <c r="AJ269" s="124">
        <v>46225</v>
      </c>
      <c r="AK269" s="123"/>
      <c r="AL269" s="123"/>
      <c r="AM269" s="123" t="s">
        <v>2991</v>
      </c>
      <c r="AN269" s="123" t="s">
        <v>2992</v>
      </c>
      <c r="AO269" s="123" t="s">
        <v>2982</v>
      </c>
      <c r="AP269" s="123">
        <v>7</v>
      </c>
      <c r="AQ269" s="123">
        <v>0</v>
      </c>
      <c r="AR269" s="123">
        <v>1</v>
      </c>
      <c r="AS269" s="123">
        <v>1</v>
      </c>
      <c r="AT269" s="123">
        <v>0</v>
      </c>
      <c r="AU269" s="123">
        <v>0</v>
      </c>
    </row>
    <row r="270" spans="1:47">
      <c r="A270" s="124">
        <v>46267</v>
      </c>
      <c r="B270" s="123" t="s">
        <v>75</v>
      </c>
      <c r="C270" s="123" t="s">
        <v>2981</v>
      </c>
      <c r="D270" s="123" t="s">
        <v>2885</v>
      </c>
      <c r="E270" s="123">
        <v>206239531</v>
      </c>
      <c r="F270" s="123" t="s">
        <v>2982</v>
      </c>
      <c r="G270" s="123" t="s">
        <v>2983</v>
      </c>
      <c r="H270" s="123" t="s">
        <v>3022</v>
      </c>
      <c r="I270" s="123">
        <v>900234</v>
      </c>
      <c r="J270" s="123" t="s">
        <v>3001</v>
      </c>
      <c r="K270" s="123" t="s">
        <v>2924</v>
      </c>
      <c r="L270" s="123" t="s">
        <v>2986</v>
      </c>
      <c r="M270" s="123" t="s">
        <v>89</v>
      </c>
      <c r="N270" s="123" t="s">
        <v>622</v>
      </c>
      <c r="O270" s="123">
        <v>1299</v>
      </c>
      <c r="P270" s="123" t="s">
        <v>64</v>
      </c>
      <c r="Q270" s="123" t="s">
        <v>2987</v>
      </c>
      <c r="R270" s="123" t="s">
        <v>3011</v>
      </c>
      <c r="S270" s="123" t="s">
        <v>39</v>
      </c>
      <c r="T270" s="123">
        <v>99</v>
      </c>
      <c r="U270" s="123" t="s">
        <v>2989</v>
      </c>
      <c r="V270" s="123"/>
      <c r="W270" s="123"/>
      <c r="X270" s="124">
        <v>46267.756944444445</v>
      </c>
      <c r="Y270" s="124">
        <v>46268.090277777781</v>
      </c>
      <c r="Z270" s="123" t="s">
        <v>2997</v>
      </c>
      <c r="AA270" s="123" t="s">
        <v>2998</v>
      </c>
      <c r="AB270" s="123" t="s">
        <v>2999</v>
      </c>
      <c r="AC270" s="123" t="s">
        <v>37</v>
      </c>
      <c r="AD270" s="123" t="s">
        <v>1561</v>
      </c>
      <c r="AE270" s="123" t="s">
        <v>3012</v>
      </c>
      <c r="AF270" s="123" t="s">
        <v>84</v>
      </c>
      <c r="AG270" s="123" t="s">
        <v>85</v>
      </c>
      <c r="AH270" s="123">
        <v>17</v>
      </c>
      <c r="AI270" s="123"/>
      <c r="AJ270" s="124">
        <v>46251</v>
      </c>
      <c r="AK270" s="123"/>
      <c r="AL270" s="123"/>
      <c r="AM270" s="123" t="s">
        <v>2991</v>
      </c>
      <c r="AN270" s="123" t="s">
        <v>2992</v>
      </c>
      <c r="AO270" s="123" t="s">
        <v>2982</v>
      </c>
      <c r="AP270" s="123">
        <v>7</v>
      </c>
      <c r="AQ270" s="123">
        <v>0</v>
      </c>
      <c r="AR270" s="123">
        <v>0</v>
      </c>
      <c r="AS270" s="123">
        <v>0</v>
      </c>
      <c r="AT270" s="123">
        <v>0</v>
      </c>
      <c r="AU270" s="123">
        <v>0</v>
      </c>
    </row>
    <row r="271" spans="1:47">
      <c r="A271" s="124">
        <v>46267</v>
      </c>
      <c r="B271" s="123" t="s">
        <v>75</v>
      </c>
      <c r="C271" s="123" t="s">
        <v>2981</v>
      </c>
      <c r="D271" s="123" t="s">
        <v>2093</v>
      </c>
      <c r="E271" s="123">
        <v>206954239</v>
      </c>
      <c r="F271" s="123" t="s">
        <v>2982</v>
      </c>
      <c r="G271" s="123" t="s">
        <v>2983</v>
      </c>
      <c r="H271" s="123" t="s">
        <v>2984</v>
      </c>
      <c r="I271" s="123">
        <v>900234</v>
      </c>
      <c r="J271" s="123" t="s">
        <v>2985</v>
      </c>
      <c r="K271" s="123" t="s">
        <v>2094</v>
      </c>
      <c r="L271" s="123" t="s">
        <v>2986</v>
      </c>
      <c r="M271" s="123" t="s">
        <v>86</v>
      </c>
      <c r="N271" s="123" t="s">
        <v>82</v>
      </c>
      <c r="O271" s="123">
        <v>1299</v>
      </c>
      <c r="P271" s="123" t="s">
        <v>64</v>
      </c>
      <c r="Q271" s="123" t="s">
        <v>2987</v>
      </c>
      <c r="R271" s="123" t="s">
        <v>3004</v>
      </c>
      <c r="S271" s="123" t="s">
        <v>39</v>
      </c>
      <c r="T271" s="123">
        <v>99</v>
      </c>
      <c r="U271" s="123" t="s">
        <v>2989</v>
      </c>
      <c r="V271" s="124">
        <v>46267.754166666666</v>
      </c>
      <c r="W271" s="124">
        <v>46267.959027777775</v>
      </c>
      <c r="X271" s="124">
        <v>46267.756944444445</v>
      </c>
      <c r="Y271" s="124">
        <v>46268.173611111109</v>
      </c>
      <c r="Z271" s="123"/>
      <c r="AA271" s="123" t="s">
        <v>56</v>
      </c>
      <c r="AB271" s="123" t="s">
        <v>2</v>
      </c>
      <c r="AC271" s="123" t="s">
        <v>2990</v>
      </c>
      <c r="AD271" s="123" t="s">
        <v>1553</v>
      </c>
      <c r="AE271" s="123" t="s">
        <v>2990</v>
      </c>
      <c r="AF271" s="123" t="s">
        <v>88</v>
      </c>
      <c r="AG271" s="123" t="s">
        <v>95</v>
      </c>
      <c r="AH271" s="123">
        <v>22</v>
      </c>
      <c r="AI271" s="123"/>
      <c r="AJ271" s="124">
        <v>46047</v>
      </c>
      <c r="AK271" s="123"/>
      <c r="AL271" s="123"/>
      <c r="AM271" s="123" t="s">
        <v>2991</v>
      </c>
      <c r="AN271" s="123" t="s">
        <v>2992</v>
      </c>
      <c r="AO271" s="123" t="s">
        <v>2982</v>
      </c>
      <c r="AP271" s="123">
        <v>9</v>
      </c>
      <c r="AQ271" s="123">
        <v>0</v>
      </c>
      <c r="AR271" s="123">
        <v>1</v>
      </c>
      <c r="AS271" s="123">
        <v>1</v>
      </c>
      <c r="AT271" s="123">
        <v>0</v>
      </c>
      <c r="AU271" s="123">
        <v>0</v>
      </c>
    </row>
    <row r="272" spans="1:47">
      <c r="A272" s="124">
        <v>46267</v>
      </c>
      <c r="B272" s="123" t="s">
        <v>75</v>
      </c>
      <c r="C272" s="123" t="s">
        <v>2981</v>
      </c>
      <c r="D272" s="123" t="s">
        <v>1641</v>
      </c>
      <c r="E272" s="123">
        <v>206361763</v>
      </c>
      <c r="F272" s="123" t="s">
        <v>2982</v>
      </c>
      <c r="G272" s="123" t="s">
        <v>2983</v>
      </c>
      <c r="H272" s="123" t="s">
        <v>2984</v>
      </c>
      <c r="I272" s="123">
        <v>900234</v>
      </c>
      <c r="J272" s="123" t="s">
        <v>3001</v>
      </c>
      <c r="K272" s="123" t="s">
        <v>3139</v>
      </c>
      <c r="L272" s="123" t="s">
        <v>2986</v>
      </c>
      <c r="M272" s="123" t="s">
        <v>89</v>
      </c>
      <c r="N272" s="123" t="s">
        <v>158</v>
      </c>
      <c r="O272" s="123">
        <v>1299</v>
      </c>
      <c r="P272" s="123" t="s">
        <v>64</v>
      </c>
      <c r="Q272" s="123" t="s">
        <v>2987</v>
      </c>
      <c r="R272" s="123" t="s">
        <v>3038</v>
      </c>
      <c r="S272" s="123" t="s">
        <v>32</v>
      </c>
      <c r="T272" s="123">
        <v>99</v>
      </c>
      <c r="U272" s="123" t="s">
        <v>2989</v>
      </c>
      <c r="V272" s="124">
        <v>46267.331944444442</v>
      </c>
      <c r="W272" s="124">
        <v>46267.748611111114</v>
      </c>
      <c r="X272" s="124">
        <v>46267.333333333336</v>
      </c>
      <c r="Y272" s="124">
        <v>46267.75</v>
      </c>
      <c r="Z272" s="123"/>
      <c r="AA272" s="123" t="s">
        <v>56</v>
      </c>
      <c r="AB272" s="123" t="s">
        <v>2</v>
      </c>
      <c r="AC272" s="123" t="s">
        <v>1428</v>
      </c>
      <c r="AD272" s="123" t="s">
        <v>1567</v>
      </c>
      <c r="AE272" s="123" t="s">
        <v>1428</v>
      </c>
      <c r="AF272" s="123" t="s">
        <v>92</v>
      </c>
      <c r="AG272" s="123" t="s">
        <v>84</v>
      </c>
      <c r="AH272" s="123">
        <v>28</v>
      </c>
      <c r="AI272" s="123"/>
      <c r="AJ272" s="124">
        <v>45956</v>
      </c>
      <c r="AK272" s="123"/>
      <c r="AL272" s="123"/>
      <c r="AM272" s="123" t="s">
        <v>2991</v>
      </c>
      <c r="AN272" s="123" t="s">
        <v>2992</v>
      </c>
      <c r="AO272" s="123" t="s">
        <v>2982</v>
      </c>
      <c r="AP272" s="123">
        <v>9</v>
      </c>
      <c r="AQ272" s="123">
        <v>0</v>
      </c>
      <c r="AR272" s="123">
        <v>1</v>
      </c>
      <c r="AS272" s="123">
        <v>1</v>
      </c>
      <c r="AT272" s="123">
        <v>0</v>
      </c>
      <c r="AU272" s="123">
        <v>0</v>
      </c>
    </row>
    <row r="273" spans="1:47">
      <c r="A273" s="124">
        <v>46267</v>
      </c>
      <c r="B273" s="123" t="s">
        <v>75</v>
      </c>
      <c r="C273" s="123" t="s">
        <v>2981</v>
      </c>
      <c r="D273" s="123" t="s">
        <v>2408</v>
      </c>
      <c r="E273" s="123">
        <v>204299911</v>
      </c>
      <c r="F273" s="123" t="s">
        <v>2982</v>
      </c>
      <c r="G273" s="123" t="s">
        <v>2983</v>
      </c>
      <c r="H273" s="123" t="s">
        <v>2984</v>
      </c>
      <c r="I273" s="123">
        <v>900234</v>
      </c>
      <c r="J273" s="123" t="s">
        <v>87</v>
      </c>
      <c r="K273" s="123" t="s">
        <v>3140</v>
      </c>
      <c r="L273" s="123" t="s">
        <v>2986</v>
      </c>
      <c r="M273" s="123" t="s">
        <v>86</v>
      </c>
      <c r="N273" s="123" t="s">
        <v>82</v>
      </c>
      <c r="O273" s="123">
        <v>1299</v>
      </c>
      <c r="P273" s="123" t="s">
        <v>64</v>
      </c>
      <c r="Q273" s="123" t="s">
        <v>2987</v>
      </c>
      <c r="R273" s="123" t="s">
        <v>3024</v>
      </c>
      <c r="S273" s="123" t="s">
        <v>39</v>
      </c>
      <c r="T273" s="123">
        <v>99</v>
      </c>
      <c r="U273" s="123" t="s">
        <v>2989</v>
      </c>
      <c r="V273" s="124">
        <v>46267.755555555559</v>
      </c>
      <c r="W273" s="124">
        <v>46267.961111111108</v>
      </c>
      <c r="X273" s="124">
        <v>46267.756944444445</v>
      </c>
      <c r="Y273" s="124">
        <v>46268.173611111109</v>
      </c>
      <c r="Z273" s="123"/>
      <c r="AA273" s="123" t="s">
        <v>56</v>
      </c>
      <c r="AB273" s="123" t="s">
        <v>2</v>
      </c>
      <c r="AC273" s="123" t="s">
        <v>2990</v>
      </c>
      <c r="AD273" s="123" t="s">
        <v>1553</v>
      </c>
      <c r="AE273" s="123" t="s">
        <v>2990</v>
      </c>
      <c r="AF273" s="123" t="s">
        <v>95</v>
      </c>
      <c r="AG273" s="123" t="s">
        <v>77</v>
      </c>
      <c r="AH273" s="123">
        <v>22</v>
      </c>
      <c r="AI273" s="123"/>
      <c r="AJ273" s="124">
        <v>45585</v>
      </c>
      <c r="AK273" s="123"/>
      <c r="AL273" s="123"/>
      <c r="AM273" s="123" t="s">
        <v>2991</v>
      </c>
      <c r="AN273" s="123" t="s">
        <v>2992</v>
      </c>
      <c r="AO273" s="123" t="s">
        <v>2982</v>
      </c>
      <c r="AP273" s="123">
        <v>9</v>
      </c>
      <c r="AQ273" s="123">
        <v>0</v>
      </c>
      <c r="AR273" s="123">
        <v>1</v>
      </c>
      <c r="AS273" s="123">
        <v>1</v>
      </c>
      <c r="AT273" s="123">
        <v>0</v>
      </c>
      <c r="AU273" s="123">
        <v>0</v>
      </c>
    </row>
    <row r="274" spans="1:47">
      <c r="A274" s="124">
        <v>46267</v>
      </c>
      <c r="B274" s="123" t="s">
        <v>75</v>
      </c>
      <c r="C274" s="123" t="s">
        <v>2981</v>
      </c>
      <c r="D274" s="123" t="s">
        <v>813</v>
      </c>
      <c r="E274" s="123">
        <v>204967053</v>
      </c>
      <c r="F274" s="123" t="s">
        <v>2982</v>
      </c>
      <c r="G274" s="123" t="s">
        <v>2983</v>
      </c>
      <c r="H274" s="123" t="s">
        <v>2984</v>
      </c>
      <c r="I274" s="123">
        <v>900234</v>
      </c>
      <c r="J274" s="123" t="s">
        <v>2985</v>
      </c>
      <c r="K274" s="123" t="s">
        <v>814</v>
      </c>
      <c r="L274" s="123" t="s">
        <v>2986</v>
      </c>
      <c r="M274" s="123" t="s">
        <v>86</v>
      </c>
      <c r="N274" s="123" t="s">
        <v>2772</v>
      </c>
      <c r="O274" s="123">
        <v>1299</v>
      </c>
      <c r="P274" s="123" t="s">
        <v>64</v>
      </c>
      <c r="Q274" s="123" t="s">
        <v>2987</v>
      </c>
      <c r="R274" s="123" t="s">
        <v>3021</v>
      </c>
      <c r="S274" s="123" t="s">
        <v>32</v>
      </c>
      <c r="T274" s="123">
        <v>99</v>
      </c>
      <c r="U274" s="123" t="s">
        <v>2989</v>
      </c>
      <c r="V274" s="123"/>
      <c r="W274" s="123"/>
      <c r="X274" s="124">
        <v>46267.333333333336</v>
      </c>
      <c r="Y274" s="124">
        <v>46267.75</v>
      </c>
      <c r="Z274" s="123" t="s">
        <v>2997</v>
      </c>
      <c r="AA274" s="123" t="s">
        <v>2998</v>
      </c>
      <c r="AB274" s="123" t="s">
        <v>2999</v>
      </c>
      <c r="AC274" s="123" t="s">
        <v>37</v>
      </c>
      <c r="AD274" s="123" t="s">
        <v>1562</v>
      </c>
      <c r="AE274" s="123" t="s">
        <v>3000</v>
      </c>
      <c r="AF274" s="123" t="s">
        <v>85</v>
      </c>
      <c r="AG274" s="123" t="s">
        <v>88</v>
      </c>
      <c r="AH274" s="123">
        <v>13</v>
      </c>
      <c r="AI274" s="123"/>
      <c r="AJ274" s="124">
        <v>45718</v>
      </c>
      <c r="AK274" s="123"/>
      <c r="AL274" s="123"/>
      <c r="AM274" s="123" t="s">
        <v>2991</v>
      </c>
      <c r="AN274" s="123" t="s">
        <v>2992</v>
      </c>
      <c r="AO274" s="123" t="s">
        <v>2982</v>
      </c>
      <c r="AP274" s="123">
        <v>9</v>
      </c>
      <c r="AQ274" s="123">
        <v>0</v>
      </c>
      <c r="AR274" s="123">
        <v>0</v>
      </c>
      <c r="AS274" s="123">
        <v>0</v>
      </c>
      <c r="AT274" s="123">
        <v>0</v>
      </c>
      <c r="AU274" s="123">
        <v>0</v>
      </c>
    </row>
    <row r="275" spans="1:47">
      <c r="A275" s="124">
        <v>46267</v>
      </c>
      <c r="B275" s="123" t="s">
        <v>75</v>
      </c>
      <c r="C275" s="123" t="s">
        <v>2981</v>
      </c>
      <c r="D275" s="123" t="s">
        <v>171</v>
      </c>
      <c r="E275" s="123">
        <v>203850933</v>
      </c>
      <c r="F275" s="123" t="s">
        <v>2982</v>
      </c>
      <c r="G275" s="123" t="s">
        <v>2983</v>
      </c>
      <c r="H275" s="123" t="s">
        <v>2984</v>
      </c>
      <c r="I275" s="123">
        <v>900234</v>
      </c>
      <c r="J275" s="123" t="s">
        <v>3001</v>
      </c>
      <c r="K275" s="123" t="s">
        <v>172</v>
      </c>
      <c r="L275" s="123" t="s">
        <v>2986</v>
      </c>
      <c r="M275" s="123" t="s">
        <v>79</v>
      </c>
      <c r="N275" s="123" t="s">
        <v>158</v>
      </c>
      <c r="O275" s="123">
        <v>1299</v>
      </c>
      <c r="P275" s="123" t="s">
        <v>64</v>
      </c>
      <c r="Q275" s="123" t="s">
        <v>2987</v>
      </c>
      <c r="R275" s="123" t="s">
        <v>2994</v>
      </c>
      <c r="S275" s="123" t="s">
        <v>32</v>
      </c>
      <c r="T275" s="123">
        <v>99</v>
      </c>
      <c r="U275" s="123" t="s">
        <v>2989</v>
      </c>
      <c r="V275" s="124">
        <v>46267.331250000003</v>
      </c>
      <c r="W275" s="124">
        <v>46267.747916666667</v>
      </c>
      <c r="X275" s="124">
        <v>46267.333333333336</v>
      </c>
      <c r="Y275" s="124">
        <v>46267.75</v>
      </c>
      <c r="Z275" s="123"/>
      <c r="AA275" s="123" t="s">
        <v>56</v>
      </c>
      <c r="AB275" s="123" t="s">
        <v>2</v>
      </c>
      <c r="AC275" s="123" t="s">
        <v>1428</v>
      </c>
      <c r="AD275" s="123" t="s">
        <v>1567</v>
      </c>
      <c r="AE275" s="123" t="s">
        <v>1428</v>
      </c>
      <c r="AF275" s="123" t="s">
        <v>95</v>
      </c>
      <c r="AG275" s="123" t="s">
        <v>77</v>
      </c>
      <c r="AH275" s="123">
        <v>28</v>
      </c>
      <c r="AI275" s="123"/>
      <c r="AJ275" s="124">
        <v>45523</v>
      </c>
      <c r="AK275" s="123"/>
      <c r="AL275" s="123"/>
      <c r="AM275" s="123" t="s">
        <v>2991</v>
      </c>
      <c r="AN275" s="123" t="s">
        <v>2992</v>
      </c>
      <c r="AO275" s="123" t="s">
        <v>2982</v>
      </c>
      <c r="AP275" s="123">
        <v>9</v>
      </c>
      <c r="AQ275" s="123">
        <v>0</v>
      </c>
      <c r="AR275" s="123">
        <v>1</v>
      </c>
      <c r="AS275" s="123">
        <v>1</v>
      </c>
      <c r="AT275" s="123">
        <v>0</v>
      </c>
      <c r="AU275" s="123">
        <v>0</v>
      </c>
    </row>
    <row r="276" spans="1:47">
      <c r="A276" s="124">
        <v>46267</v>
      </c>
      <c r="B276" s="123" t="s">
        <v>75</v>
      </c>
      <c r="C276" s="123" t="s">
        <v>2981</v>
      </c>
      <c r="D276" s="123" t="s">
        <v>1695</v>
      </c>
      <c r="E276" s="123">
        <v>206875150</v>
      </c>
      <c r="F276" s="123" t="s">
        <v>2982</v>
      </c>
      <c r="G276" s="123" t="s">
        <v>2983</v>
      </c>
      <c r="H276" s="123" t="s">
        <v>2984</v>
      </c>
      <c r="I276" s="123">
        <v>900234</v>
      </c>
      <c r="J276" s="123" t="s">
        <v>2985</v>
      </c>
      <c r="K276" s="123" t="s">
        <v>1696</v>
      </c>
      <c r="L276" s="123" t="s">
        <v>2986</v>
      </c>
      <c r="M276" s="123" t="s">
        <v>89</v>
      </c>
      <c r="N276" s="123" t="s">
        <v>82</v>
      </c>
      <c r="O276" s="123">
        <v>1299</v>
      </c>
      <c r="P276" s="123" t="s">
        <v>64</v>
      </c>
      <c r="Q276" s="123" t="s">
        <v>2987</v>
      </c>
      <c r="R276" s="123" t="s">
        <v>3014</v>
      </c>
      <c r="S276" s="123" t="s">
        <v>32</v>
      </c>
      <c r="T276" s="123">
        <v>99</v>
      </c>
      <c r="U276" s="123" t="s">
        <v>2989</v>
      </c>
      <c r="V276" s="124">
        <v>46267.332638888889</v>
      </c>
      <c r="W276" s="124">
        <v>46267.75</v>
      </c>
      <c r="X276" s="124">
        <v>46267.333333333336</v>
      </c>
      <c r="Y276" s="124">
        <v>46267.75</v>
      </c>
      <c r="Z276" s="123"/>
      <c r="AA276" s="123" t="s">
        <v>56</v>
      </c>
      <c r="AB276" s="123" t="s">
        <v>2</v>
      </c>
      <c r="AC276" s="123" t="s">
        <v>2990</v>
      </c>
      <c r="AD276" s="123" t="s">
        <v>1553</v>
      </c>
      <c r="AE276" s="123" t="s">
        <v>2990</v>
      </c>
      <c r="AF276" s="123" t="s">
        <v>78</v>
      </c>
      <c r="AG276" s="123" t="s">
        <v>92</v>
      </c>
      <c r="AH276" s="123">
        <v>22</v>
      </c>
      <c r="AI276" s="123"/>
      <c r="AJ276" s="124">
        <v>46019</v>
      </c>
      <c r="AK276" s="123"/>
      <c r="AL276" s="123"/>
      <c r="AM276" s="123" t="s">
        <v>2991</v>
      </c>
      <c r="AN276" s="123" t="s">
        <v>2992</v>
      </c>
      <c r="AO276" s="123" t="s">
        <v>2982</v>
      </c>
      <c r="AP276" s="123">
        <v>9</v>
      </c>
      <c r="AQ276" s="123">
        <v>0</v>
      </c>
      <c r="AR276" s="123">
        <v>1</v>
      </c>
      <c r="AS276" s="123">
        <v>1</v>
      </c>
      <c r="AT276" s="123">
        <v>0</v>
      </c>
      <c r="AU276" s="123">
        <v>0</v>
      </c>
    </row>
    <row r="277" spans="1:47">
      <c r="A277" s="124">
        <v>46267</v>
      </c>
      <c r="B277" s="123" t="s">
        <v>75</v>
      </c>
      <c r="C277" s="123" t="s">
        <v>2981</v>
      </c>
      <c r="D277" s="123" t="s">
        <v>110</v>
      </c>
      <c r="E277" s="123">
        <v>204319462</v>
      </c>
      <c r="F277" s="123" t="s">
        <v>2982</v>
      </c>
      <c r="G277" s="123" t="s">
        <v>2983</v>
      </c>
      <c r="H277" s="123" t="s">
        <v>2984</v>
      </c>
      <c r="I277" s="123">
        <v>900234</v>
      </c>
      <c r="J277" s="123" t="s">
        <v>87</v>
      </c>
      <c r="K277" s="123" t="s">
        <v>3141</v>
      </c>
      <c r="L277" s="123" t="s">
        <v>2986</v>
      </c>
      <c r="M277" s="123" t="s">
        <v>89</v>
      </c>
      <c r="N277" s="123" t="s">
        <v>82</v>
      </c>
      <c r="O277" s="123">
        <v>1299</v>
      </c>
      <c r="P277" s="123" t="s">
        <v>64</v>
      </c>
      <c r="Q277" s="123" t="s">
        <v>2987</v>
      </c>
      <c r="R277" s="123" t="s">
        <v>3008</v>
      </c>
      <c r="S277" s="123" t="s">
        <v>39</v>
      </c>
      <c r="T277" s="123">
        <v>99</v>
      </c>
      <c r="U277" s="123" t="s">
        <v>2989</v>
      </c>
      <c r="V277" s="124">
        <v>46267.756249999999</v>
      </c>
      <c r="W277" s="124">
        <v>46267.963194444441</v>
      </c>
      <c r="X277" s="124">
        <v>46267.756944444445</v>
      </c>
      <c r="Y277" s="124">
        <v>46268.173611111109</v>
      </c>
      <c r="Z277" s="123"/>
      <c r="AA277" s="123" t="s">
        <v>56</v>
      </c>
      <c r="AB277" s="123" t="s">
        <v>2</v>
      </c>
      <c r="AC277" s="123" t="s">
        <v>2990</v>
      </c>
      <c r="AD277" s="123" t="s">
        <v>1553</v>
      </c>
      <c r="AE277" s="123" t="s">
        <v>2990</v>
      </c>
      <c r="AF277" s="123" t="s">
        <v>92</v>
      </c>
      <c r="AG277" s="123" t="s">
        <v>84</v>
      </c>
      <c r="AH277" s="123">
        <v>22</v>
      </c>
      <c r="AI277" s="123"/>
      <c r="AJ277" s="124">
        <v>45588</v>
      </c>
      <c r="AK277" s="123"/>
      <c r="AL277" s="123"/>
      <c r="AM277" s="123" t="s">
        <v>2991</v>
      </c>
      <c r="AN277" s="123" t="s">
        <v>2992</v>
      </c>
      <c r="AO277" s="123" t="s">
        <v>2982</v>
      </c>
      <c r="AP277" s="123">
        <v>9</v>
      </c>
      <c r="AQ277" s="123">
        <v>0</v>
      </c>
      <c r="AR277" s="123">
        <v>1</v>
      </c>
      <c r="AS277" s="123">
        <v>1</v>
      </c>
      <c r="AT277" s="123">
        <v>0</v>
      </c>
      <c r="AU277" s="123">
        <v>0</v>
      </c>
    </row>
    <row r="278" spans="1:47">
      <c r="A278" s="124">
        <v>46267</v>
      </c>
      <c r="B278" s="123" t="s">
        <v>75</v>
      </c>
      <c r="C278" s="123" t="s">
        <v>2981</v>
      </c>
      <c r="D278" s="123" t="s">
        <v>2860</v>
      </c>
      <c r="E278" s="123">
        <v>206138681</v>
      </c>
      <c r="F278" s="123" t="s">
        <v>2982</v>
      </c>
      <c r="G278" s="123" t="s">
        <v>2983</v>
      </c>
      <c r="H278" s="123" t="s">
        <v>3022</v>
      </c>
      <c r="I278" s="123">
        <v>900234</v>
      </c>
      <c r="J278" s="123" t="s">
        <v>3001</v>
      </c>
      <c r="K278" s="123" t="s">
        <v>2899</v>
      </c>
      <c r="L278" s="123" t="s">
        <v>2986</v>
      </c>
      <c r="M278" s="123" t="s">
        <v>89</v>
      </c>
      <c r="N278" s="123" t="s">
        <v>622</v>
      </c>
      <c r="O278" s="123">
        <v>1299</v>
      </c>
      <c r="P278" s="123" t="s">
        <v>64</v>
      </c>
      <c r="Q278" s="123" t="s">
        <v>2987</v>
      </c>
      <c r="R278" s="123" t="s">
        <v>3003</v>
      </c>
      <c r="S278" s="123" t="s">
        <v>39</v>
      </c>
      <c r="T278" s="123">
        <v>99</v>
      </c>
      <c r="U278" s="123" t="s">
        <v>2989</v>
      </c>
      <c r="V278" s="124">
        <v>46267.754166666666</v>
      </c>
      <c r="W278" s="124">
        <v>46267.838194444441</v>
      </c>
      <c r="X278" s="124">
        <v>46267.756944444445</v>
      </c>
      <c r="Y278" s="124">
        <v>46268.090277777781</v>
      </c>
      <c r="Z278" s="123"/>
      <c r="AA278" s="123" t="s">
        <v>56</v>
      </c>
      <c r="AB278" s="123" t="s">
        <v>2</v>
      </c>
      <c r="AC278" s="123" t="s">
        <v>37</v>
      </c>
      <c r="AD278" s="123" t="s">
        <v>1562</v>
      </c>
      <c r="AE278" s="123" t="s">
        <v>3000</v>
      </c>
      <c r="AF278" s="123" t="s">
        <v>78</v>
      </c>
      <c r="AG278" s="123" t="s">
        <v>92</v>
      </c>
      <c r="AH278" s="123">
        <v>13</v>
      </c>
      <c r="AI278" s="123"/>
      <c r="AJ278" s="124">
        <v>46251</v>
      </c>
      <c r="AK278" s="123"/>
      <c r="AL278" s="123"/>
      <c r="AM278" s="123" t="s">
        <v>2991</v>
      </c>
      <c r="AN278" s="123" t="s">
        <v>2992</v>
      </c>
      <c r="AO278" s="123" t="s">
        <v>2982</v>
      </c>
      <c r="AP278" s="123">
        <v>7</v>
      </c>
      <c r="AQ278" s="123">
        <v>0</v>
      </c>
      <c r="AR278" s="123">
        <v>1</v>
      </c>
      <c r="AS278" s="123">
        <v>1</v>
      </c>
      <c r="AT278" s="123">
        <v>0</v>
      </c>
      <c r="AU278" s="123">
        <v>0</v>
      </c>
    </row>
    <row r="279" spans="1:47">
      <c r="A279" s="124">
        <v>46267</v>
      </c>
      <c r="B279" s="123" t="s">
        <v>75</v>
      </c>
      <c r="C279" s="123" t="s">
        <v>2981</v>
      </c>
      <c r="D279" s="123" t="s">
        <v>801</v>
      </c>
      <c r="E279" s="123">
        <v>203965522</v>
      </c>
      <c r="F279" s="123" t="s">
        <v>2982</v>
      </c>
      <c r="G279" s="123" t="s">
        <v>2983</v>
      </c>
      <c r="H279" s="123" t="s">
        <v>2984</v>
      </c>
      <c r="I279" s="123">
        <v>900234</v>
      </c>
      <c r="J279" s="123" t="s">
        <v>3001</v>
      </c>
      <c r="K279" s="123" t="s">
        <v>802</v>
      </c>
      <c r="L279" s="123" t="s">
        <v>2986</v>
      </c>
      <c r="M279" s="123" t="s">
        <v>79</v>
      </c>
      <c r="N279" s="123" t="s">
        <v>622</v>
      </c>
      <c r="O279" s="123">
        <v>1299</v>
      </c>
      <c r="P279" s="123" t="s">
        <v>64</v>
      </c>
      <c r="Q279" s="123" t="s">
        <v>2987</v>
      </c>
      <c r="R279" s="123" t="s">
        <v>3011</v>
      </c>
      <c r="S279" s="123" t="s">
        <v>39</v>
      </c>
      <c r="T279" s="123">
        <v>99</v>
      </c>
      <c r="U279" s="123" t="s">
        <v>2989</v>
      </c>
      <c r="V279" s="123"/>
      <c r="W279" s="123"/>
      <c r="X279" s="124">
        <v>46267.756944444445</v>
      </c>
      <c r="Y279" s="124">
        <v>46268.173611111109</v>
      </c>
      <c r="Z279" s="123" t="s">
        <v>2997</v>
      </c>
      <c r="AA279" s="123" t="s">
        <v>2998</v>
      </c>
      <c r="AB279" s="123" t="s">
        <v>2999</v>
      </c>
      <c r="AC279" s="123" t="s">
        <v>37</v>
      </c>
      <c r="AD279" s="123" t="s">
        <v>1562</v>
      </c>
      <c r="AE279" s="123" t="s">
        <v>3000</v>
      </c>
      <c r="AF279" s="123" t="s">
        <v>84</v>
      </c>
      <c r="AG279" s="123" t="s">
        <v>85</v>
      </c>
      <c r="AH279" s="123">
        <v>13</v>
      </c>
      <c r="AI279" s="123"/>
      <c r="AJ279" s="124">
        <v>45543</v>
      </c>
      <c r="AK279" s="123"/>
      <c r="AL279" s="123"/>
      <c r="AM279" s="123" t="s">
        <v>2991</v>
      </c>
      <c r="AN279" s="123" t="s">
        <v>2992</v>
      </c>
      <c r="AO279" s="123" t="s">
        <v>2982</v>
      </c>
      <c r="AP279" s="123">
        <v>9</v>
      </c>
      <c r="AQ279" s="123">
        <v>0</v>
      </c>
      <c r="AR279" s="123">
        <v>0</v>
      </c>
      <c r="AS279" s="123">
        <v>0</v>
      </c>
      <c r="AT279" s="123">
        <v>0</v>
      </c>
      <c r="AU279" s="123">
        <v>0</v>
      </c>
    </row>
    <row r="280" spans="1:47">
      <c r="A280" s="124">
        <v>46267</v>
      </c>
      <c r="B280" s="123" t="s">
        <v>75</v>
      </c>
      <c r="C280" s="123" t="s">
        <v>2981</v>
      </c>
      <c r="D280" s="123" t="s">
        <v>2671</v>
      </c>
      <c r="E280" s="123">
        <v>205236906</v>
      </c>
      <c r="F280" s="123" t="s">
        <v>2982</v>
      </c>
      <c r="G280" s="123" t="s">
        <v>2983</v>
      </c>
      <c r="H280" s="123" t="s">
        <v>2984</v>
      </c>
      <c r="I280" s="123">
        <v>900234</v>
      </c>
      <c r="J280" s="123" t="s">
        <v>2985</v>
      </c>
      <c r="K280" s="123" t="s">
        <v>3142</v>
      </c>
      <c r="L280" s="123" t="s">
        <v>2986</v>
      </c>
      <c r="M280" s="123" t="s">
        <v>86</v>
      </c>
      <c r="N280" s="123" t="s">
        <v>2772</v>
      </c>
      <c r="O280" s="123">
        <v>1299</v>
      </c>
      <c r="P280" s="123" t="s">
        <v>64</v>
      </c>
      <c r="Q280" s="123" t="s">
        <v>2987</v>
      </c>
      <c r="R280" s="123" t="s">
        <v>2994</v>
      </c>
      <c r="S280" s="123" t="s">
        <v>32</v>
      </c>
      <c r="T280" s="123">
        <v>99</v>
      </c>
      <c r="U280" s="123" t="s">
        <v>2989</v>
      </c>
      <c r="V280" s="124">
        <v>46267.334027777775</v>
      </c>
      <c r="W280" s="124">
        <v>46267.748611111114</v>
      </c>
      <c r="X280" s="124">
        <v>46267.333333333336</v>
      </c>
      <c r="Y280" s="124">
        <v>46267.75</v>
      </c>
      <c r="Z280" s="123"/>
      <c r="AA280" s="123" t="s">
        <v>56</v>
      </c>
      <c r="AB280" s="123" t="s">
        <v>2</v>
      </c>
      <c r="AC280" s="123" t="s">
        <v>37</v>
      </c>
      <c r="AD280" s="123" t="s">
        <v>1562</v>
      </c>
      <c r="AE280" s="123" t="s">
        <v>3000</v>
      </c>
      <c r="AF280" s="123" t="s">
        <v>95</v>
      </c>
      <c r="AG280" s="123" t="s">
        <v>77</v>
      </c>
      <c r="AH280" s="123">
        <v>13</v>
      </c>
      <c r="AI280" s="123"/>
      <c r="AJ280" s="124">
        <v>45788</v>
      </c>
      <c r="AK280" s="123"/>
      <c r="AL280" s="123"/>
      <c r="AM280" s="123" t="s">
        <v>2991</v>
      </c>
      <c r="AN280" s="123" t="s">
        <v>2992</v>
      </c>
      <c r="AO280" s="123" t="s">
        <v>2982</v>
      </c>
      <c r="AP280" s="123">
        <v>9</v>
      </c>
      <c r="AQ280" s="123">
        <v>0</v>
      </c>
      <c r="AR280" s="123">
        <v>1</v>
      </c>
      <c r="AS280" s="123">
        <v>1</v>
      </c>
      <c r="AT280" s="123">
        <v>0</v>
      </c>
      <c r="AU280" s="123">
        <v>0</v>
      </c>
    </row>
    <row r="281" spans="1:47">
      <c r="A281" s="124">
        <v>46267</v>
      </c>
      <c r="B281" s="123" t="s">
        <v>75</v>
      </c>
      <c r="C281" s="123" t="s">
        <v>2981</v>
      </c>
      <c r="D281" s="123" t="s">
        <v>2696</v>
      </c>
      <c r="E281" s="123">
        <v>203908894</v>
      </c>
      <c r="F281" s="123" t="s">
        <v>2982</v>
      </c>
      <c r="G281" s="123" t="s">
        <v>2983</v>
      </c>
      <c r="H281" s="123" t="s">
        <v>2984</v>
      </c>
      <c r="I281" s="123">
        <v>900234</v>
      </c>
      <c r="J281" s="123" t="s">
        <v>2985</v>
      </c>
      <c r="K281" s="123" t="s">
        <v>3143</v>
      </c>
      <c r="L281" s="123" t="s">
        <v>2986</v>
      </c>
      <c r="M281" s="123" t="s">
        <v>89</v>
      </c>
      <c r="N281" s="123" t="s">
        <v>2773</v>
      </c>
      <c r="O281" s="123">
        <v>1299</v>
      </c>
      <c r="P281" s="123" t="s">
        <v>64</v>
      </c>
      <c r="Q281" s="123" t="s">
        <v>2987</v>
      </c>
      <c r="R281" s="123" t="s">
        <v>3005</v>
      </c>
      <c r="S281" s="123" t="s">
        <v>39</v>
      </c>
      <c r="T281" s="123">
        <v>99</v>
      </c>
      <c r="U281" s="123" t="s">
        <v>2989</v>
      </c>
      <c r="V281" s="123"/>
      <c r="W281" s="123"/>
      <c r="X281" s="124">
        <v>46267.756944444445</v>
      </c>
      <c r="Y281" s="124">
        <v>46268.173611111109</v>
      </c>
      <c r="Z281" s="123" t="s">
        <v>2997</v>
      </c>
      <c r="AA281" s="123" t="s">
        <v>2998</v>
      </c>
      <c r="AB281" s="123" t="s">
        <v>2999</v>
      </c>
      <c r="AC281" s="123" t="s">
        <v>37</v>
      </c>
      <c r="AD281" s="123" t="s">
        <v>1562</v>
      </c>
      <c r="AE281" s="123" t="s">
        <v>3000</v>
      </c>
      <c r="AF281" s="123" t="s">
        <v>85</v>
      </c>
      <c r="AG281" s="123" t="s">
        <v>88</v>
      </c>
      <c r="AH281" s="123">
        <v>13</v>
      </c>
      <c r="AI281" s="123"/>
      <c r="AJ281" s="124">
        <v>45536</v>
      </c>
      <c r="AK281" s="123"/>
      <c r="AL281" s="123"/>
      <c r="AM281" s="123" t="s">
        <v>2991</v>
      </c>
      <c r="AN281" s="123" t="s">
        <v>2992</v>
      </c>
      <c r="AO281" s="123" t="s">
        <v>2982</v>
      </c>
      <c r="AP281" s="123">
        <v>9</v>
      </c>
      <c r="AQ281" s="123">
        <v>0</v>
      </c>
      <c r="AR281" s="123">
        <v>0</v>
      </c>
      <c r="AS281" s="123">
        <v>0</v>
      </c>
      <c r="AT281" s="123">
        <v>0</v>
      </c>
      <c r="AU281" s="123">
        <v>0</v>
      </c>
    </row>
    <row r="282" spans="1:47">
      <c r="A282" s="124">
        <v>46267</v>
      </c>
      <c r="B282" s="123" t="s">
        <v>75</v>
      </c>
      <c r="C282" s="123" t="s">
        <v>2981</v>
      </c>
      <c r="D282" s="123" t="s">
        <v>981</v>
      </c>
      <c r="E282" s="123">
        <v>203468750</v>
      </c>
      <c r="F282" s="123" t="s">
        <v>2982</v>
      </c>
      <c r="G282" s="123" t="s">
        <v>2983</v>
      </c>
      <c r="H282" s="123" t="s">
        <v>2984</v>
      </c>
      <c r="I282" s="123">
        <v>900234</v>
      </c>
      <c r="J282" s="123" t="s">
        <v>3001</v>
      </c>
      <c r="K282" s="123" t="s">
        <v>982</v>
      </c>
      <c r="L282" s="123" t="s">
        <v>2986</v>
      </c>
      <c r="M282" s="123" t="s">
        <v>79</v>
      </c>
      <c r="N282" s="123" t="s">
        <v>2772</v>
      </c>
      <c r="O282" s="123">
        <v>1299</v>
      </c>
      <c r="P282" s="123" t="s">
        <v>64</v>
      </c>
      <c r="Q282" s="123" t="s">
        <v>2987</v>
      </c>
      <c r="R282" s="123" t="s">
        <v>3021</v>
      </c>
      <c r="S282" s="123" t="s">
        <v>32</v>
      </c>
      <c r="T282" s="123">
        <v>99</v>
      </c>
      <c r="U282" s="123" t="s">
        <v>2989</v>
      </c>
      <c r="V282" s="124">
        <v>46267.324999999997</v>
      </c>
      <c r="W282" s="124">
        <v>46267.749305555553</v>
      </c>
      <c r="X282" s="124">
        <v>46267.333333333336</v>
      </c>
      <c r="Y282" s="124">
        <v>46267.75</v>
      </c>
      <c r="Z282" s="123" t="s">
        <v>2997</v>
      </c>
      <c r="AA282" s="123" t="s">
        <v>2998</v>
      </c>
      <c r="AB282" s="123" t="s">
        <v>2</v>
      </c>
      <c r="AC282" s="123" t="s">
        <v>37</v>
      </c>
      <c r="AD282" s="123" t="s">
        <v>1564</v>
      </c>
      <c r="AE282" s="123" t="s">
        <v>3012</v>
      </c>
      <c r="AF282" s="123" t="s">
        <v>85</v>
      </c>
      <c r="AG282" s="123" t="s">
        <v>88</v>
      </c>
      <c r="AH282" s="123">
        <v>18</v>
      </c>
      <c r="AI282" s="123"/>
      <c r="AJ282" s="124">
        <v>45455</v>
      </c>
      <c r="AK282" s="123"/>
      <c r="AL282" s="123"/>
      <c r="AM282" s="123" t="s">
        <v>2991</v>
      </c>
      <c r="AN282" s="123" t="s">
        <v>2992</v>
      </c>
      <c r="AO282" s="123" t="s">
        <v>2982</v>
      </c>
      <c r="AP282" s="123">
        <v>9</v>
      </c>
      <c r="AQ282" s="123">
        <v>1</v>
      </c>
      <c r="AR282" s="123">
        <v>1</v>
      </c>
      <c r="AS282" s="123">
        <v>0</v>
      </c>
      <c r="AT282" s="123">
        <v>0</v>
      </c>
      <c r="AU282" s="123">
        <v>0</v>
      </c>
    </row>
    <row r="283" spans="1:47">
      <c r="A283" s="124">
        <v>46267</v>
      </c>
      <c r="B283" s="123" t="s">
        <v>75</v>
      </c>
      <c r="C283" s="123" t="s">
        <v>2981</v>
      </c>
      <c r="D283" s="123" t="s">
        <v>811</v>
      </c>
      <c r="E283" s="123">
        <v>204946697</v>
      </c>
      <c r="F283" s="123" t="s">
        <v>2982</v>
      </c>
      <c r="G283" s="123" t="s">
        <v>2983</v>
      </c>
      <c r="H283" s="123" t="s">
        <v>2984</v>
      </c>
      <c r="I283" s="123">
        <v>900234</v>
      </c>
      <c r="J283" s="123" t="s">
        <v>2985</v>
      </c>
      <c r="K283" s="123" t="s">
        <v>812</v>
      </c>
      <c r="L283" s="123" t="s">
        <v>2986</v>
      </c>
      <c r="M283" s="123" t="s">
        <v>86</v>
      </c>
      <c r="N283" s="123" t="s">
        <v>2772</v>
      </c>
      <c r="O283" s="123">
        <v>1299</v>
      </c>
      <c r="P283" s="123" t="s">
        <v>64</v>
      </c>
      <c r="Q283" s="123" t="s">
        <v>2987</v>
      </c>
      <c r="R283" s="123" t="s">
        <v>3008</v>
      </c>
      <c r="S283" s="123" t="s">
        <v>39</v>
      </c>
      <c r="T283" s="123">
        <v>99</v>
      </c>
      <c r="U283" s="123" t="s">
        <v>2989</v>
      </c>
      <c r="V283" s="124">
        <v>46267.754861111112</v>
      </c>
      <c r="W283" s="124">
        <v>46267.856944444444</v>
      </c>
      <c r="X283" s="124">
        <v>46267.756944444445</v>
      </c>
      <c r="Y283" s="124">
        <v>46268.173611111109</v>
      </c>
      <c r="Z283" s="123"/>
      <c r="AA283" s="123" t="s">
        <v>56</v>
      </c>
      <c r="AB283" s="123" t="s">
        <v>2</v>
      </c>
      <c r="AC283" s="123" t="s">
        <v>37</v>
      </c>
      <c r="AD283" s="123" t="s">
        <v>1562</v>
      </c>
      <c r="AE283" s="123" t="s">
        <v>3000</v>
      </c>
      <c r="AF283" s="123" t="s">
        <v>92</v>
      </c>
      <c r="AG283" s="123" t="s">
        <v>84</v>
      </c>
      <c r="AH283" s="123">
        <v>13</v>
      </c>
      <c r="AI283" s="123"/>
      <c r="AJ283" s="124">
        <v>45718</v>
      </c>
      <c r="AK283" s="123"/>
      <c r="AL283" s="123"/>
      <c r="AM283" s="123" t="s">
        <v>2991</v>
      </c>
      <c r="AN283" s="123" t="s">
        <v>2992</v>
      </c>
      <c r="AO283" s="123" t="s">
        <v>2982</v>
      </c>
      <c r="AP283" s="123">
        <v>9</v>
      </c>
      <c r="AQ283" s="123">
        <v>0</v>
      </c>
      <c r="AR283" s="123">
        <v>1</v>
      </c>
      <c r="AS283" s="123">
        <v>1</v>
      </c>
      <c r="AT283" s="123">
        <v>0</v>
      </c>
      <c r="AU283" s="123">
        <v>0</v>
      </c>
    </row>
    <row r="284" spans="1:47">
      <c r="A284" s="124">
        <v>46267</v>
      </c>
      <c r="B284" s="123" t="s">
        <v>75</v>
      </c>
      <c r="C284" s="123" t="s">
        <v>2981</v>
      </c>
      <c r="D284" s="123" t="s">
        <v>711</v>
      </c>
      <c r="E284" s="123">
        <v>203965180</v>
      </c>
      <c r="F284" s="123" t="s">
        <v>2982</v>
      </c>
      <c r="G284" s="123" t="s">
        <v>2983</v>
      </c>
      <c r="H284" s="123" t="s">
        <v>2984</v>
      </c>
      <c r="I284" s="123">
        <v>900234</v>
      </c>
      <c r="J284" s="123" t="s">
        <v>3001</v>
      </c>
      <c r="K284" s="123" t="s">
        <v>712</v>
      </c>
      <c r="L284" s="123" t="s">
        <v>2986</v>
      </c>
      <c r="M284" s="123" t="s">
        <v>79</v>
      </c>
      <c r="N284" s="123" t="s">
        <v>626</v>
      </c>
      <c r="O284" s="123">
        <v>1299</v>
      </c>
      <c r="P284" s="123" t="s">
        <v>64</v>
      </c>
      <c r="Q284" s="123" t="s">
        <v>2987</v>
      </c>
      <c r="R284" s="123" t="s">
        <v>3005</v>
      </c>
      <c r="S284" s="123" t="s">
        <v>39</v>
      </c>
      <c r="T284" s="123">
        <v>99</v>
      </c>
      <c r="U284" s="123" t="s">
        <v>2989</v>
      </c>
      <c r="V284" s="123"/>
      <c r="W284" s="123"/>
      <c r="X284" s="124">
        <v>46267.756944444445</v>
      </c>
      <c r="Y284" s="124">
        <v>46268.173611111109</v>
      </c>
      <c r="Z284" s="123" t="s">
        <v>2997</v>
      </c>
      <c r="AA284" s="123" t="s">
        <v>2998</v>
      </c>
      <c r="AB284" s="123" t="s">
        <v>2999</v>
      </c>
      <c r="AC284" s="123" t="s">
        <v>37</v>
      </c>
      <c r="AD284" s="123" t="s">
        <v>1562</v>
      </c>
      <c r="AE284" s="123" t="s">
        <v>3000</v>
      </c>
      <c r="AF284" s="123" t="s">
        <v>85</v>
      </c>
      <c r="AG284" s="123" t="s">
        <v>88</v>
      </c>
      <c r="AH284" s="123">
        <v>13</v>
      </c>
      <c r="AI284" s="123"/>
      <c r="AJ284" s="124">
        <v>45543</v>
      </c>
      <c r="AK284" s="123"/>
      <c r="AL284" s="123"/>
      <c r="AM284" s="123" t="s">
        <v>2991</v>
      </c>
      <c r="AN284" s="123" t="s">
        <v>2992</v>
      </c>
      <c r="AO284" s="123" t="s">
        <v>2982</v>
      </c>
      <c r="AP284" s="123">
        <v>9</v>
      </c>
      <c r="AQ284" s="123">
        <v>0</v>
      </c>
      <c r="AR284" s="123">
        <v>0</v>
      </c>
      <c r="AS284" s="123">
        <v>0</v>
      </c>
      <c r="AT284" s="123">
        <v>0</v>
      </c>
      <c r="AU284" s="123">
        <v>0</v>
      </c>
    </row>
    <row r="285" spans="1:47">
      <c r="A285" s="124">
        <v>46267</v>
      </c>
      <c r="B285" s="123" t="s">
        <v>75</v>
      </c>
      <c r="C285" s="123" t="s">
        <v>2981</v>
      </c>
      <c r="D285" s="123" t="s">
        <v>543</v>
      </c>
      <c r="E285" s="123">
        <v>204246169</v>
      </c>
      <c r="F285" s="123" t="s">
        <v>2982</v>
      </c>
      <c r="G285" s="123" t="s">
        <v>2983</v>
      </c>
      <c r="H285" s="123" t="s">
        <v>2984</v>
      </c>
      <c r="I285" s="123">
        <v>900234</v>
      </c>
      <c r="J285" s="123" t="s">
        <v>87</v>
      </c>
      <c r="K285" s="123" t="s">
        <v>544</v>
      </c>
      <c r="L285" s="123" t="s">
        <v>2986</v>
      </c>
      <c r="M285" s="123" t="s">
        <v>86</v>
      </c>
      <c r="N285" s="123" t="s">
        <v>224</v>
      </c>
      <c r="O285" s="123">
        <v>1299</v>
      </c>
      <c r="P285" s="123" t="s">
        <v>64</v>
      </c>
      <c r="Q285" s="123" t="s">
        <v>2987</v>
      </c>
      <c r="R285" s="123" t="s">
        <v>3021</v>
      </c>
      <c r="S285" s="123" t="s">
        <v>32</v>
      </c>
      <c r="T285" s="123">
        <v>99</v>
      </c>
      <c r="U285" s="123" t="s">
        <v>2989</v>
      </c>
      <c r="V285" s="124">
        <v>46267.331944444442</v>
      </c>
      <c r="W285" s="124">
        <v>46267.747916666667</v>
      </c>
      <c r="X285" s="124">
        <v>46267.333333333336</v>
      </c>
      <c r="Y285" s="124">
        <v>46267.75</v>
      </c>
      <c r="Z285" s="123" t="s">
        <v>2997</v>
      </c>
      <c r="AA285" s="123" t="s">
        <v>2998</v>
      </c>
      <c r="AB285" s="123" t="s">
        <v>2</v>
      </c>
      <c r="AC285" s="123" t="s">
        <v>35</v>
      </c>
      <c r="AD285" s="123" t="s">
        <v>1558</v>
      </c>
      <c r="AE285" s="123" t="s">
        <v>2995</v>
      </c>
      <c r="AF285" s="123" t="s">
        <v>85</v>
      </c>
      <c r="AG285" s="123" t="s">
        <v>88</v>
      </c>
      <c r="AH285" s="123">
        <v>3</v>
      </c>
      <c r="AI285" s="123"/>
      <c r="AJ285" s="124">
        <v>45578</v>
      </c>
      <c r="AK285" s="123"/>
      <c r="AL285" s="123"/>
      <c r="AM285" s="123" t="s">
        <v>2991</v>
      </c>
      <c r="AN285" s="123" t="s">
        <v>2992</v>
      </c>
      <c r="AO285" s="123" t="s">
        <v>2982</v>
      </c>
      <c r="AP285" s="123">
        <v>9</v>
      </c>
      <c r="AQ285" s="123">
        <v>1</v>
      </c>
      <c r="AR285" s="123">
        <v>1</v>
      </c>
      <c r="AS285" s="123">
        <v>0</v>
      </c>
      <c r="AT285" s="123">
        <v>0</v>
      </c>
      <c r="AU285" s="123">
        <v>0</v>
      </c>
    </row>
    <row r="286" spans="1:47">
      <c r="A286" s="124">
        <v>46267</v>
      </c>
      <c r="B286" s="123" t="s">
        <v>75</v>
      </c>
      <c r="C286" s="123" t="s">
        <v>2981</v>
      </c>
      <c r="D286" s="123" t="s">
        <v>2410</v>
      </c>
      <c r="E286" s="123">
        <v>206072869</v>
      </c>
      <c r="F286" s="123" t="s">
        <v>2982</v>
      </c>
      <c r="G286" s="123" t="s">
        <v>2983</v>
      </c>
      <c r="H286" s="123" t="s">
        <v>2984</v>
      </c>
      <c r="I286" s="123">
        <v>900234</v>
      </c>
      <c r="J286" s="123" t="s">
        <v>3001</v>
      </c>
      <c r="K286" s="123" t="s">
        <v>3144</v>
      </c>
      <c r="L286" s="123" t="s">
        <v>2986</v>
      </c>
      <c r="M286" s="123" t="s">
        <v>79</v>
      </c>
      <c r="N286" s="123" t="s">
        <v>82</v>
      </c>
      <c r="O286" s="123">
        <v>1299</v>
      </c>
      <c r="P286" s="123" t="s">
        <v>64</v>
      </c>
      <c r="Q286" s="123" t="s">
        <v>2987</v>
      </c>
      <c r="R286" s="123" t="s">
        <v>2994</v>
      </c>
      <c r="S286" s="123" t="s">
        <v>32</v>
      </c>
      <c r="T286" s="123">
        <v>99</v>
      </c>
      <c r="U286" s="123" t="s">
        <v>2989</v>
      </c>
      <c r="V286" s="124">
        <v>46267.330555555556</v>
      </c>
      <c r="W286" s="124">
        <v>46267.748611111114</v>
      </c>
      <c r="X286" s="124">
        <v>46267.333333333336</v>
      </c>
      <c r="Y286" s="124">
        <v>46267.75</v>
      </c>
      <c r="Z286" s="123"/>
      <c r="AA286" s="123" t="s">
        <v>56</v>
      </c>
      <c r="AB286" s="123" t="s">
        <v>2</v>
      </c>
      <c r="AC286" s="123" t="s">
        <v>2990</v>
      </c>
      <c r="AD286" s="123" t="s">
        <v>1553</v>
      </c>
      <c r="AE286" s="123" t="s">
        <v>2990</v>
      </c>
      <c r="AF286" s="123" t="s">
        <v>95</v>
      </c>
      <c r="AG286" s="123" t="s">
        <v>77</v>
      </c>
      <c r="AH286" s="123">
        <v>22</v>
      </c>
      <c r="AI286" s="123"/>
      <c r="AJ286" s="124">
        <v>45921</v>
      </c>
      <c r="AK286" s="123"/>
      <c r="AL286" s="123"/>
      <c r="AM286" s="123" t="s">
        <v>2991</v>
      </c>
      <c r="AN286" s="123" t="s">
        <v>2992</v>
      </c>
      <c r="AO286" s="123" t="s">
        <v>2982</v>
      </c>
      <c r="AP286" s="123">
        <v>9</v>
      </c>
      <c r="AQ286" s="123">
        <v>0</v>
      </c>
      <c r="AR286" s="123">
        <v>1</v>
      </c>
      <c r="AS286" s="123">
        <v>1</v>
      </c>
      <c r="AT286" s="123">
        <v>0</v>
      </c>
      <c r="AU286" s="123">
        <v>0</v>
      </c>
    </row>
    <row r="287" spans="1:47">
      <c r="A287" s="124">
        <v>46267</v>
      </c>
      <c r="B287" s="123" t="s">
        <v>75</v>
      </c>
      <c r="C287" s="123" t="s">
        <v>2981</v>
      </c>
      <c r="D287" s="123" t="s">
        <v>1593</v>
      </c>
      <c r="E287" s="123">
        <v>206192264</v>
      </c>
      <c r="F287" s="123" t="s">
        <v>2982</v>
      </c>
      <c r="G287" s="123" t="s">
        <v>2983</v>
      </c>
      <c r="H287" s="123" t="s">
        <v>2984</v>
      </c>
      <c r="I287" s="123">
        <v>900234</v>
      </c>
      <c r="J287" s="123" t="s">
        <v>3002</v>
      </c>
      <c r="K287" s="123" t="s">
        <v>1589</v>
      </c>
      <c r="L287" s="123" t="s">
        <v>2986</v>
      </c>
      <c r="M287" s="123" t="s">
        <v>89</v>
      </c>
      <c r="N287" s="123" t="s">
        <v>622</v>
      </c>
      <c r="O287" s="123">
        <v>1299</v>
      </c>
      <c r="P287" s="123" t="s">
        <v>64</v>
      </c>
      <c r="Q287" s="123" t="s">
        <v>2987</v>
      </c>
      <c r="R287" s="123" t="s">
        <v>3024</v>
      </c>
      <c r="S287" s="123" t="s">
        <v>39</v>
      </c>
      <c r="T287" s="123">
        <v>99</v>
      </c>
      <c r="U287" s="123" t="s">
        <v>2989</v>
      </c>
      <c r="V287" s="124">
        <v>46267.755555555559</v>
      </c>
      <c r="W287" s="124">
        <v>46267.855555555558</v>
      </c>
      <c r="X287" s="124">
        <v>46267.756944444445</v>
      </c>
      <c r="Y287" s="124">
        <v>46268.173611111109</v>
      </c>
      <c r="Z287" s="123"/>
      <c r="AA287" s="123" t="s">
        <v>56</v>
      </c>
      <c r="AB287" s="123" t="s">
        <v>2</v>
      </c>
      <c r="AC287" s="123" t="s">
        <v>37</v>
      </c>
      <c r="AD287" s="123" t="s">
        <v>1562</v>
      </c>
      <c r="AE287" s="123" t="s">
        <v>3000</v>
      </c>
      <c r="AF287" s="123" t="s">
        <v>95</v>
      </c>
      <c r="AG287" s="123" t="s">
        <v>77</v>
      </c>
      <c r="AH287" s="123">
        <v>13</v>
      </c>
      <c r="AI287" s="123"/>
      <c r="AJ287" s="124">
        <v>45935</v>
      </c>
      <c r="AK287" s="123"/>
      <c r="AL287" s="123"/>
      <c r="AM287" s="123" t="s">
        <v>2991</v>
      </c>
      <c r="AN287" s="123" t="s">
        <v>2992</v>
      </c>
      <c r="AO287" s="123" t="s">
        <v>2982</v>
      </c>
      <c r="AP287" s="123">
        <v>9</v>
      </c>
      <c r="AQ287" s="123">
        <v>0</v>
      </c>
      <c r="AR287" s="123">
        <v>1</v>
      </c>
      <c r="AS287" s="123">
        <v>1</v>
      </c>
      <c r="AT287" s="123">
        <v>0</v>
      </c>
      <c r="AU287" s="123">
        <v>0</v>
      </c>
    </row>
    <row r="288" spans="1:47">
      <c r="A288" s="124">
        <v>46267</v>
      </c>
      <c r="B288" s="123" t="s">
        <v>75</v>
      </c>
      <c r="C288" s="123" t="s">
        <v>2981</v>
      </c>
      <c r="D288" s="123" t="s">
        <v>1639</v>
      </c>
      <c r="E288" s="123">
        <v>206348033</v>
      </c>
      <c r="F288" s="123" t="s">
        <v>2982</v>
      </c>
      <c r="G288" s="123" t="s">
        <v>2983</v>
      </c>
      <c r="H288" s="123" t="s">
        <v>2984</v>
      </c>
      <c r="I288" s="123">
        <v>900234</v>
      </c>
      <c r="J288" s="123" t="s">
        <v>3001</v>
      </c>
      <c r="K288" s="123" t="s">
        <v>1640</v>
      </c>
      <c r="L288" s="123" t="s">
        <v>2986</v>
      </c>
      <c r="M288" s="123" t="s">
        <v>79</v>
      </c>
      <c r="N288" s="123" t="s">
        <v>158</v>
      </c>
      <c r="O288" s="123">
        <v>1299</v>
      </c>
      <c r="P288" s="123" t="s">
        <v>64</v>
      </c>
      <c r="Q288" s="123" t="s">
        <v>2987</v>
      </c>
      <c r="R288" s="123" t="s">
        <v>3016</v>
      </c>
      <c r="S288" s="123" t="s">
        <v>32</v>
      </c>
      <c r="T288" s="123">
        <v>99</v>
      </c>
      <c r="U288" s="123" t="s">
        <v>2989</v>
      </c>
      <c r="V288" s="124">
        <v>46267.331250000003</v>
      </c>
      <c r="W288" s="124">
        <v>46267.747916666667</v>
      </c>
      <c r="X288" s="124">
        <v>46267.333333333336</v>
      </c>
      <c r="Y288" s="124">
        <v>46267.75</v>
      </c>
      <c r="Z288" s="123"/>
      <c r="AA288" s="123" t="s">
        <v>56</v>
      </c>
      <c r="AB288" s="123" t="s">
        <v>2</v>
      </c>
      <c r="AC288" s="123" t="s">
        <v>1428</v>
      </c>
      <c r="AD288" s="123" t="s">
        <v>1567</v>
      </c>
      <c r="AE288" s="123" t="s">
        <v>1428</v>
      </c>
      <c r="AF288" s="123" t="s">
        <v>77</v>
      </c>
      <c r="AG288" s="123" t="s">
        <v>78</v>
      </c>
      <c r="AH288" s="123">
        <v>28</v>
      </c>
      <c r="AI288" s="123"/>
      <c r="AJ288" s="124">
        <v>45956</v>
      </c>
      <c r="AK288" s="123"/>
      <c r="AL288" s="123"/>
      <c r="AM288" s="123" t="s">
        <v>2991</v>
      </c>
      <c r="AN288" s="123" t="s">
        <v>2992</v>
      </c>
      <c r="AO288" s="123" t="s">
        <v>2982</v>
      </c>
      <c r="AP288" s="123">
        <v>9</v>
      </c>
      <c r="AQ288" s="123">
        <v>0</v>
      </c>
      <c r="AR288" s="123">
        <v>1</v>
      </c>
      <c r="AS288" s="123">
        <v>1</v>
      </c>
      <c r="AT288" s="123">
        <v>0</v>
      </c>
      <c r="AU288" s="123">
        <v>0</v>
      </c>
    </row>
    <row r="289" spans="1:47">
      <c r="A289" s="124">
        <v>46267</v>
      </c>
      <c r="B289" s="123" t="s">
        <v>75</v>
      </c>
      <c r="C289" s="123" t="s">
        <v>2981</v>
      </c>
      <c r="D289" s="123" t="s">
        <v>2210</v>
      </c>
      <c r="E289" s="123">
        <v>203555405</v>
      </c>
      <c r="F289" s="123" t="s">
        <v>2982</v>
      </c>
      <c r="G289" s="123" t="s">
        <v>2983</v>
      </c>
      <c r="H289" s="123" t="s">
        <v>2984</v>
      </c>
      <c r="I289" s="123">
        <v>900234</v>
      </c>
      <c r="J289" s="123" t="s">
        <v>3001</v>
      </c>
      <c r="K289" s="123" t="s">
        <v>3145</v>
      </c>
      <c r="L289" s="123" t="s">
        <v>2986</v>
      </c>
      <c r="M289" s="123" t="s">
        <v>79</v>
      </c>
      <c r="N289" s="123" t="s">
        <v>2645</v>
      </c>
      <c r="O289" s="123">
        <v>1299</v>
      </c>
      <c r="P289" s="123" t="s">
        <v>64</v>
      </c>
      <c r="Q289" s="123" t="s">
        <v>2987</v>
      </c>
      <c r="R289" s="123" t="s">
        <v>2988</v>
      </c>
      <c r="S289" s="123" t="s">
        <v>32</v>
      </c>
      <c r="T289" s="123">
        <v>99</v>
      </c>
      <c r="U289" s="123" t="s">
        <v>2989</v>
      </c>
      <c r="V289" s="124">
        <v>46267.332638888889</v>
      </c>
      <c r="W289" s="124">
        <v>46267.749305555553</v>
      </c>
      <c r="X289" s="124">
        <v>46267.333333333336</v>
      </c>
      <c r="Y289" s="124">
        <v>46267.75</v>
      </c>
      <c r="Z289" s="123"/>
      <c r="AA289" s="123" t="s">
        <v>56</v>
      </c>
      <c r="AB289" s="123" t="s">
        <v>2</v>
      </c>
      <c r="AC289" s="123" t="s">
        <v>2990</v>
      </c>
      <c r="AD289" s="123" t="s">
        <v>1553</v>
      </c>
      <c r="AE289" s="123" t="s">
        <v>2990</v>
      </c>
      <c r="AF289" s="123" t="s">
        <v>88</v>
      </c>
      <c r="AG289" s="123" t="s">
        <v>95</v>
      </c>
      <c r="AH289" s="123">
        <v>22</v>
      </c>
      <c r="AI289" s="123"/>
      <c r="AJ289" s="124">
        <v>45469</v>
      </c>
      <c r="AK289" s="123"/>
      <c r="AL289" s="123"/>
      <c r="AM289" s="123" t="s">
        <v>2991</v>
      </c>
      <c r="AN289" s="123" t="s">
        <v>2992</v>
      </c>
      <c r="AO289" s="123" t="s">
        <v>2982</v>
      </c>
      <c r="AP289" s="123">
        <v>9</v>
      </c>
      <c r="AQ289" s="123">
        <v>0</v>
      </c>
      <c r="AR289" s="123">
        <v>1</v>
      </c>
      <c r="AS289" s="123">
        <v>1</v>
      </c>
      <c r="AT289" s="123">
        <v>0</v>
      </c>
      <c r="AU289" s="123">
        <v>0</v>
      </c>
    </row>
    <row r="290" spans="1:47">
      <c r="A290" s="124">
        <v>46267</v>
      </c>
      <c r="B290" s="123" t="s">
        <v>75</v>
      </c>
      <c r="C290" s="123" t="s">
        <v>2981</v>
      </c>
      <c r="D290" s="123" t="s">
        <v>1158</v>
      </c>
      <c r="E290" s="123">
        <v>203512947</v>
      </c>
      <c r="F290" s="123" t="s">
        <v>2982</v>
      </c>
      <c r="G290" s="123" t="s">
        <v>2983</v>
      </c>
      <c r="H290" s="123" t="s">
        <v>2984</v>
      </c>
      <c r="I290" s="123">
        <v>900234</v>
      </c>
      <c r="J290" s="123" t="s">
        <v>3001</v>
      </c>
      <c r="K290" s="123" t="s">
        <v>3146</v>
      </c>
      <c r="L290" s="123" t="s">
        <v>2986</v>
      </c>
      <c r="M290" s="123" t="s">
        <v>79</v>
      </c>
      <c r="N290" s="123" t="s">
        <v>1055</v>
      </c>
      <c r="O290" s="123">
        <v>1299</v>
      </c>
      <c r="P290" s="123" t="s">
        <v>64</v>
      </c>
      <c r="Q290" s="123" t="s">
        <v>2987</v>
      </c>
      <c r="R290" s="123" t="s">
        <v>3004</v>
      </c>
      <c r="S290" s="123" t="s">
        <v>39</v>
      </c>
      <c r="T290" s="123">
        <v>99</v>
      </c>
      <c r="U290" s="123" t="s">
        <v>2989</v>
      </c>
      <c r="V290" s="124">
        <v>46267.757638888892</v>
      </c>
      <c r="W290" s="124">
        <v>46267.856944444444</v>
      </c>
      <c r="X290" s="124">
        <v>46267.756944444445</v>
      </c>
      <c r="Y290" s="124">
        <v>46268.173611111109</v>
      </c>
      <c r="Z290" s="123"/>
      <c r="AA290" s="123" t="s">
        <v>56</v>
      </c>
      <c r="AB290" s="123" t="s">
        <v>2</v>
      </c>
      <c r="AC290" s="123" t="s">
        <v>37</v>
      </c>
      <c r="AD290" s="123" t="s">
        <v>1562</v>
      </c>
      <c r="AE290" s="123" t="s">
        <v>3000</v>
      </c>
      <c r="AF290" s="123" t="s">
        <v>88</v>
      </c>
      <c r="AG290" s="123" t="s">
        <v>95</v>
      </c>
      <c r="AH290" s="123">
        <v>13</v>
      </c>
      <c r="AI290" s="123"/>
      <c r="AJ290" s="124">
        <v>45462</v>
      </c>
      <c r="AK290" s="123"/>
      <c r="AL290" s="123"/>
      <c r="AM290" s="123" t="s">
        <v>2991</v>
      </c>
      <c r="AN290" s="123" t="s">
        <v>2992</v>
      </c>
      <c r="AO290" s="123" t="s">
        <v>2982</v>
      </c>
      <c r="AP290" s="123">
        <v>9</v>
      </c>
      <c r="AQ290" s="123">
        <v>0</v>
      </c>
      <c r="AR290" s="123">
        <v>1</v>
      </c>
      <c r="AS290" s="123">
        <v>1</v>
      </c>
      <c r="AT290" s="123">
        <v>0</v>
      </c>
      <c r="AU290" s="123">
        <v>0</v>
      </c>
    </row>
    <row r="291" spans="1:47">
      <c r="A291" s="124">
        <v>46267</v>
      </c>
      <c r="B291" s="123" t="s">
        <v>75</v>
      </c>
      <c r="C291" s="123" t="s">
        <v>2981</v>
      </c>
      <c r="D291" s="123" t="s">
        <v>1789</v>
      </c>
      <c r="E291" s="123">
        <v>206846111</v>
      </c>
      <c r="F291" s="123" t="s">
        <v>2982</v>
      </c>
      <c r="G291" s="123" t="s">
        <v>2983</v>
      </c>
      <c r="H291" s="123" t="s">
        <v>2984</v>
      </c>
      <c r="I291" s="123">
        <v>900234</v>
      </c>
      <c r="J291" s="123" t="s">
        <v>2985</v>
      </c>
      <c r="K291" s="123" t="s">
        <v>3147</v>
      </c>
      <c r="L291" s="123" t="s">
        <v>2986</v>
      </c>
      <c r="M291" s="123" t="s">
        <v>89</v>
      </c>
      <c r="N291" s="123" t="s">
        <v>2773</v>
      </c>
      <c r="O291" s="123">
        <v>1299</v>
      </c>
      <c r="P291" s="123" t="s">
        <v>64</v>
      </c>
      <c r="Q291" s="123" t="s">
        <v>2987</v>
      </c>
      <c r="R291" s="123" t="s">
        <v>3004</v>
      </c>
      <c r="S291" s="123" t="s">
        <v>39</v>
      </c>
      <c r="T291" s="123">
        <v>99</v>
      </c>
      <c r="U291" s="123" t="s">
        <v>2989</v>
      </c>
      <c r="V291" s="124">
        <v>46267.754861111112</v>
      </c>
      <c r="W291" s="124">
        <v>46267.854861111111</v>
      </c>
      <c r="X291" s="124">
        <v>46267.756944444445</v>
      </c>
      <c r="Y291" s="124">
        <v>46268.173611111109</v>
      </c>
      <c r="Z291" s="123"/>
      <c r="AA291" s="123" t="s">
        <v>56</v>
      </c>
      <c r="AB291" s="123" t="s">
        <v>2</v>
      </c>
      <c r="AC291" s="123" t="s">
        <v>37</v>
      </c>
      <c r="AD291" s="123" t="s">
        <v>1562</v>
      </c>
      <c r="AE291" s="123" t="s">
        <v>3000</v>
      </c>
      <c r="AF291" s="123" t="s">
        <v>88</v>
      </c>
      <c r="AG291" s="123" t="s">
        <v>95</v>
      </c>
      <c r="AH291" s="123">
        <v>13</v>
      </c>
      <c r="AI291" s="123"/>
      <c r="AJ291" s="124">
        <v>46012</v>
      </c>
      <c r="AK291" s="123"/>
      <c r="AL291" s="123"/>
      <c r="AM291" s="123" t="s">
        <v>2991</v>
      </c>
      <c r="AN291" s="123" t="s">
        <v>2992</v>
      </c>
      <c r="AO291" s="123" t="s">
        <v>2982</v>
      </c>
      <c r="AP291" s="123">
        <v>9</v>
      </c>
      <c r="AQ291" s="123">
        <v>0</v>
      </c>
      <c r="AR291" s="123">
        <v>1</v>
      </c>
      <c r="AS291" s="123">
        <v>1</v>
      </c>
      <c r="AT291" s="123">
        <v>0</v>
      </c>
      <c r="AU291" s="123">
        <v>0</v>
      </c>
    </row>
    <row r="292" spans="1:47">
      <c r="A292" s="124">
        <v>46267</v>
      </c>
      <c r="B292" s="123" t="s">
        <v>75</v>
      </c>
      <c r="C292" s="123" t="s">
        <v>2981</v>
      </c>
      <c r="D292" s="123" t="s">
        <v>359</v>
      </c>
      <c r="E292" s="123">
        <v>203521134</v>
      </c>
      <c r="F292" s="123" t="s">
        <v>2982</v>
      </c>
      <c r="G292" s="123" t="s">
        <v>2983</v>
      </c>
      <c r="H292" s="123" t="s">
        <v>2984</v>
      </c>
      <c r="I292" s="123">
        <v>900234</v>
      </c>
      <c r="J292" s="123" t="s">
        <v>3001</v>
      </c>
      <c r="K292" s="123" t="s">
        <v>360</v>
      </c>
      <c r="L292" s="123" t="s">
        <v>2986</v>
      </c>
      <c r="M292" s="123" t="s">
        <v>79</v>
      </c>
      <c r="N292" s="123" t="s">
        <v>223</v>
      </c>
      <c r="O292" s="123">
        <v>1299</v>
      </c>
      <c r="P292" s="123" t="s">
        <v>64</v>
      </c>
      <c r="Q292" s="123" t="s">
        <v>2987</v>
      </c>
      <c r="R292" s="123" t="s">
        <v>3014</v>
      </c>
      <c r="S292" s="123" t="s">
        <v>32</v>
      </c>
      <c r="T292" s="123">
        <v>99</v>
      </c>
      <c r="U292" s="123" t="s">
        <v>2989</v>
      </c>
      <c r="V292" s="124">
        <v>46267.331944444442</v>
      </c>
      <c r="W292" s="124">
        <v>46267.75277777778</v>
      </c>
      <c r="X292" s="124">
        <v>46267.333333333336</v>
      </c>
      <c r="Y292" s="124">
        <v>46267.75</v>
      </c>
      <c r="Z292" s="123"/>
      <c r="AA292" s="123" t="s">
        <v>56</v>
      </c>
      <c r="AB292" s="123" t="s">
        <v>2</v>
      </c>
      <c r="AC292" s="123" t="s">
        <v>35</v>
      </c>
      <c r="AD292" s="123" t="s">
        <v>1558</v>
      </c>
      <c r="AE292" s="123" t="s">
        <v>2995</v>
      </c>
      <c r="AF292" s="123" t="s">
        <v>78</v>
      </c>
      <c r="AG292" s="123" t="s">
        <v>92</v>
      </c>
      <c r="AH292" s="123">
        <v>3</v>
      </c>
      <c r="AI292" s="123"/>
      <c r="AJ292" s="124">
        <v>45462</v>
      </c>
      <c r="AK292" s="123"/>
      <c r="AL292" s="123"/>
      <c r="AM292" s="123" t="s">
        <v>2991</v>
      </c>
      <c r="AN292" s="123" t="s">
        <v>2992</v>
      </c>
      <c r="AO292" s="123" t="s">
        <v>2982</v>
      </c>
      <c r="AP292" s="123">
        <v>9</v>
      </c>
      <c r="AQ292" s="123">
        <v>0</v>
      </c>
      <c r="AR292" s="123">
        <v>1</v>
      </c>
      <c r="AS292" s="123">
        <v>1</v>
      </c>
      <c r="AT292" s="123">
        <v>0</v>
      </c>
      <c r="AU292" s="123">
        <v>0</v>
      </c>
    </row>
    <row r="293" spans="1:47">
      <c r="A293" s="124">
        <v>46267</v>
      </c>
      <c r="B293" s="123" t="s">
        <v>75</v>
      </c>
      <c r="C293" s="123" t="s">
        <v>2981</v>
      </c>
      <c r="D293" s="123" t="s">
        <v>2467</v>
      </c>
      <c r="E293" s="123">
        <v>206886729</v>
      </c>
      <c r="F293" s="123" t="s">
        <v>2982</v>
      </c>
      <c r="G293" s="123" t="s">
        <v>2983</v>
      </c>
      <c r="H293" s="123" t="s">
        <v>2984</v>
      </c>
      <c r="I293" s="123">
        <v>900234</v>
      </c>
      <c r="J293" s="123" t="s">
        <v>3002</v>
      </c>
      <c r="K293" s="123" t="s">
        <v>2468</v>
      </c>
      <c r="L293" s="123" t="s">
        <v>2986</v>
      </c>
      <c r="M293" s="123" t="s">
        <v>79</v>
      </c>
      <c r="N293" s="123" t="s">
        <v>223</v>
      </c>
      <c r="O293" s="123">
        <v>1299</v>
      </c>
      <c r="P293" s="123" t="s">
        <v>64</v>
      </c>
      <c r="Q293" s="123" t="s">
        <v>2987</v>
      </c>
      <c r="R293" s="123" t="s">
        <v>3038</v>
      </c>
      <c r="S293" s="123" t="s">
        <v>32</v>
      </c>
      <c r="T293" s="123">
        <v>99</v>
      </c>
      <c r="U293" s="123" t="s">
        <v>2989</v>
      </c>
      <c r="V293" s="124">
        <v>46267.331250000003</v>
      </c>
      <c r="W293" s="124">
        <v>46267.747916666667</v>
      </c>
      <c r="X293" s="124">
        <v>46267.333333333336</v>
      </c>
      <c r="Y293" s="124">
        <v>46267.75</v>
      </c>
      <c r="Z293" s="123"/>
      <c r="AA293" s="123" t="s">
        <v>56</v>
      </c>
      <c r="AB293" s="123" t="s">
        <v>2</v>
      </c>
      <c r="AC293" s="123" t="s">
        <v>35</v>
      </c>
      <c r="AD293" s="123" t="s">
        <v>1558</v>
      </c>
      <c r="AE293" s="123" t="s">
        <v>2995</v>
      </c>
      <c r="AF293" s="123" t="s">
        <v>92</v>
      </c>
      <c r="AG293" s="123" t="s">
        <v>84</v>
      </c>
      <c r="AH293" s="123">
        <v>3</v>
      </c>
      <c r="AI293" s="123"/>
      <c r="AJ293" s="124">
        <v>46026</v>
      </c>
      <c r="AK293" s="123"/>
      <c r="AL293" s="123"/>
      <c r="AM293" s="123" t="s">
        <v>2991</v>
      </c>
      <c r="AN293" s="123" t="s">
        <v>2992</v>
      </c>
      <c r="AO293" s="123" t="s">
        <v>2982</v>
      </c>
      <c r="AP293" s="123">
        <v>9</v>
      </c>
      <c r="AQ293" s="123">
        <v>0</v>
      </c>
      <c r="AR293" s="123">
        <v>1</v>
      </c>
      <c r="AS293" s="123">
        <v>1</v>
      </c>
      <c r="AT293" s="123">
        <v>0</v>
      </c>
      <c r="AU293" s="123">
        <v>0</v>
      </c>
    </row>
    <row r="294" spans="1:47">
      <c r="A294" s="124">
        <v>46267</v>
      </c>
      <c r="B294" s="123" t="s">
        <v>75</v>
      </c>
      <c r="C294" s="123" t="s">
        <v>2981</v>
      </c>
      <c r="D294" s="123" t="s">
        <v>111</v>
      </c>
      <c r="E294" s="123">
        <v>203469399</v>
      </c>
      <c r="F294" s="123" t="s">
        <v>2982</v>
      </c>
      <c r="G294" s="123" t="s">
        <v>2983</v>
      </c>
      <c r="H294" s="123" t="s">
        <v>2984</v>
      </c>
      <c r="I294" s="123">
        <v>900234</v>
      </c>
      <c r="J294" s="123" t="s">
        <v>99</v>
      </c>
      <c r="K294" s="123" t="s">
        <v>3148</v>
      </c>
      <c r="L294" s="123" t="s">
        <v>2986</v>
      </c>
      <c r="M294" s="123" t="s">
        <v>86</v>
      </c>
      <c r="N294" s="123" t="s">
        <v>82</v>
      </c>
      <c r="O294" s="123">
        <v>1299</v>
      </c>
      <c r="P294" s="123" t="s">
        <v>64</v>
      </c>
      <c r="Q294" s="123" t="s">
        <v>2987</v>
      </c>
      <c r="R294" s="123" t="s">
        <v>3021</v>
      </c>
      <c r="S294" s="123" t="s">
        <v>32</v>
      </c>
      <c r="T294" s="123">
        <v>99</v>
      </c>
      <c r="U294" s="123" t="s">
        <v>2989</v>
      </c>
      <c r="V294" s="124">
        <v>46267.334027777775</v>
      </c>
      <c r="W294" s="124">
        <v>46267.752083333333</v>
      </c>
      <c r="X294" s="124">
        <v>46267.333333333336</v>
      </c>
      <c r="Y294" s="124">
        <v>46267.75</v>
      </c>
      <c r="Z294" s="123" t="s">
        <v>2997</v>
      </c>
      <c r="AA294" s="123" t="s">
        <v>2998</v>
      </c>
      <c r="AB294" s="123" t="s">
        <v>2</v>
      </c>
      <c r="AC294" s="123" t="s">
        <v>2990</v>
      </c>
      <c r="AD294" s="123" t="s">
        <v>1553</v>
      </c>
      <c r="AE294" s="123" t="s">
        <v>2990</v>
      </c>
      <c r="AF294" s="123" t="s">
        <v>85</v>
      </c>
      <c r="AG294" s="123" t="s">
        <v>88</v>
      </c>
      <c r="AH294" s="123">
        <v>22</v>
      </c>
      <c r="AI294" s="123"/>
      <c r="AJ294" s="124">
        <v>45455</v>
      </c>
      <c r="AK294" s="123"/>
      <c r="AL294" s="123"/>
      <c r="AM294" s="123" t="s">
        <v>2991</v>
      </c>
      <c r="AN294" s="123" t="s">
        <v>2992</v>
      </c>
      <c r="AO294" s="123" t="s">
        <v>2982</v>
      </c>
      <c r="AP294" s="123">
        <v>9</v>
      </c>
      <c r="AQ294" s="123">
        <v>1</v>
      </c>
      <c r="AR294" s="123">
        <v>1</v>
      </c>
      <c r="AS294" s="123">
        <v>0</v>
      </c>
      <c r="AT294" s="123">
        <v>0</v>
      </c>
      <c r="AU294" s="123">
        <v>0</v>
      </c>
    </row>
    <row r="295" spans="1:47">
      <c r="A295" s="124">
        <v>46267</v>
      </c>
      <c r="B295" s="123" t="s">
        <v>75</v>
      </c>
      <c r="C295" s="123" t="s">
        <v>2981</v>
      </c>
      <c r="D295" s="123" t="s">
        <v>817</v>
      </c>
      <c r="E295" s="123">
        <v>203881658</v>
      </c>
      <c r="F295" s="123" t="s">
        <v>2982</v>
      </c>
      <c r="G295" s="123" t="s">
        <v>2983</v>
      </c>
      <c r="H295" s="123" t="s">
        <v>2984</v>
      </c>
      <c r="I295" s="123">
        <v>900234</v>
      </c>
      <c r="J295" s="123" t="s">
        <v>3001</v>
      </c>
      <c r="K295" s="123" t="s">
        <v>818</v>
      </c>
      <c r="L295" s="123" t="s">
        <v>2986</v>
      </c>
      <c r="M295" s="123" t="s">
        <v>79</v>
      </c>
      <c r="N295" s="123" t="s">
        <v>622</v>
      </c>
      <c r="O295" s="123">
        <v>1299</v>
      </c>
      <c r="P295" s="123" t="s">
        <v>64</v>
      </c>
      <c r="Q295" s="123" t="s">
        <v>2987</v>
      </c>
      <c r="R295" s="123" t="s">
        <v>3038</v>
      </c>
      <c r="S295" s="123" t="s">
        <v>32</v>
      </c>
      <c r="T295" s="123">
        <v>99</v>
      </c>
      <c r="U295" s="123" t="s">
        <v>2989</v>
      </c>
      <c r="V295" s="124">
        <v>46267.329861111109</v>
      </c>
      <c r="W295" s="124">
        <v>46267.746527777781</v>
      </c>
      <c r="X295" s="124">
        <v>46267.333333333336</v>
      </c>
      <c r="Y295" s="124">
        <v>46267.75</v>
      </c>
      <c r="Z295" s="123"/>
      <c r="AA295" s="123" t="s">
        <v>56</v>
      </c>
      <c r="AB295" s="123" t="s">
        <v>2</v>
      </c>
      <c r="AC295" s="123" t="s">
        <v>37</v>
      </c>
      <c r="AD295" s="123" t="s">
        <v>1562</v>
      </c>
      <c r="AE295" s="123" t="s">
        <v>3000</v>
      </c>
      <c r="AF295" s="123" t="s">
        <v>92</v>
      </c>
      <c r="AG295" s="123" t="s">
        <v>84</v>
      </c>
      <c r="AH295" s="123">
        <v>13</v>
      </c>
      <c r="AI295" s="123"/>
      <c r="AJ295" s="124">
        <v>45529</v>
      </c>
      <c r="AK295" s="123"/>
      <c r="AL295" s="123"/>
      <c r="AM295" s="123" t="s">
        <v>2991</v>
      </c>
      <c r="AN295" s="123" t="s">
        <v>2992</v>
      </c>
      <c r="AO295" s="123" t="s">
        <v>2982</v>
      </c>
      <c r="AP295" s="123">
        <v>9</v>
      </c>
      <c r="AQ295" s="123">
        <v>0</v>
      </c>
      <c r="AR295" s="123">
        <v>1</v>
      </c>
      <c r="AS295" s="123">
        <v>1</v>
      </c>
      <c r="AT295" s="123">
        <v>0</v>
      </c>
      <c r="AU295" s="123">
        <v>0</v>
      </c>
    </row>
    <row r="296" spans="1:47">
      <c r="A296" s="124">
        <v>46267</v>
      </c>
      <c r="B296" s="123" t="s">
        <v>75</v>
      </c>
      <c r="C296" s="123" t="s">
        <v>2981</v>
      </c>
      <c r="D296" s="123" t="s">
        <v>1771</v>
      </c>
      <c r="E296" s="123">
        <v>206886638</v>
      </c>
      <c r="F296" s="123" t="s">
        <v>2982</v>
      </c>
      <c r="G296" s="123" t="s">
        <v>2983</v>
      </c>
      <c r="H296" s="123" t="s">
        <v>2984</v>
      </c>
      <c r="I296" s="123">
        <v>900234</v>
      </c>
      <c r="J296" s="123" t="s">
        <v>3002</v>
      </c>
      <c r="K296" s="123" t="s">
        <v>1772</v>
      </c>
      <c r="L296" s="123" t="s">
        <v>2986</v>
      </c>
      <c r="M296" s="123" t="s">
        <v>89</v>
      </c>
      <c r="N296" s="123" t="s">
        <v>223</v>
      </c>
      <c r="O296" s="123">
        <v>1299</v>
      </c>
      <c r="P296" s="123" t="s">
        <v>64</v>
      </c>
      <c r="Q296" s="123" t="s">
        <v>2987</v>
      </c>
      <c r="R296" s="123" t="s">
        <v>2996</v>
      </c>
      <c r="S296" s="123" t="s">
        <v>32</v>
      </c>
      <c r="T296" s="123">
        <v>99</v>
      </c>
      <c r="U296" s="123" t="s">
        <v>2989</v>
      </c>
      <c r="V296" s="123"/>
      <c r="W296" s="123"/>
      <c r="X296" s="124">
        <v>46267.333333333336</v>
      </c>
      <c r="Y296" s="124">
        <v>46267.75</v>
      </c>
      <c r="Z296" s="123" t="s">
        <v>2997</v>
      </c>
      <c r="AA296" s="123" t="s">
        <v>2998</v>
      </c>
      <c r="AB296" s="123" t="s">
        <v>2999</v>
      </c>
      <c r="AC296" s="123" t="s">
        <v>35</v>
      </c>
      <c r="AD296" s="123" t="s">
        <v>1558</v>
      </c>
      <c r="AE296" s="123" t="s">
        <v>2995</v>
      </c>
      <c r="AF296" s="123" t="s">
        <v>84</v>
      </c>
      <c r="AG296" s="123" t="s">
        <v>85</v>
      </c>
      <c r="AH296" s="123">
        <v>3</v>
      </c>
      <c r="AI296" s="123"/>
      <c r="AJ296" s="124">
        <v>46026</v>
      </c>
      <c r="AK296" s="123"/>
      <c r="AL296" s="123"/>
      <c r="AM296" s="123" t="s">
        <v>2991</v>
      </c>
      <c r="AN296" s="123" t="s">
        <v>2992</v>
      </c>
      <c r="AO296" s="123" t="s">
        <v>2982</v>
      </c>
      <c r="AP296" s="123">
        <v>9</v>
      </c>
      <c r="AQ296" s="123">
        <v>0</v>
      </c>
      <c r="AR296" s="123">
        <v>0</v>
      </c>
      <c r="AS296" s="123">
        <v>0</v>
      </c>
      <c r="AT296" s="123">
        <v>0</v>
      </c>
      <c r="AU296" s="123">
        <v>0</v>
      </c>
    </row>
    <row r="297" spans="1:47">
      <c r="A297" s="124">
        <v>46267</v>
      </c>
      <c r="B297" s="123" t="s">
        <v>75</v>
      </c>
      <c r="C297" s="123" t="s">
        <v>2981</v>
      </c>
      <c r="D297" s="123" t="s">
        <v>2055</v>
      </c>
      <c r="E297" s="123">
        <v>206953383</v>
      </c>
      <c r="F297" s="123" t="s">
        <v>2982</v>
      </c>
      <c r="G297" s="123" t="s">
        <v>2983</v>
      </c>
      <c r="H297" s="123" t="s">
        <v>2984</v>
      </c>
      <c r="I297" s="123">
        <v>900234</v>
      </c>
      <c r="J297" s="123" t="s">
        <v>3002</v>
      </c>
      <c r="K297" s="123" t="s">
        <v>1984</v>
      </c>
      <c r="L297" s="123" t="s">
        <v>2986</v>
      </c>
      <c r="M297" s="123" t="s">
        <v>79</v>
      </c>
      <c r="N297" s="123" t="s">
        <v>82</v>
      </c>
      <c r="O297" s="123">
        <v>1299</v>
      </c>
      <c r="P297" s="123" t="s">
        <v>64</v>
      </c>
      <c r="Q297" s="123" t="s">
        <v>2987</v>
      </c>
      <c r="R297" s="123" t="s">
        <v>2988</v>
      </c>
      <c r="S297" s="123" t="s">
        <v>32</v>
      </c>
      <c r="T297" s="123">
        <v>99</v>
      </c>
      <c r="U297" s="123" t="s">
        <v>2989</v>
      </c>
      <c r="V297" s="124">
        <v>46267.330555555556</v>
      </c>
      <c r="W297" s="124">
        <v>46267.747916666667</v>
      </c>
      <c r="X297" s="124">
        <v>46267.333333333336</v>
      </c>
      <c r="Y297" s="124">
        <v>46267.75</v>
      </c>
      <c r="Z297" s="123"/>
      <c r="AA297" s="123" t="s">
        <v>56</v>
      </c>
      <c r="AB297" s="123" t="s">
        <v>2</v>
      </c>
      <c r="AC297" s="123" t="s">
        <v>2990</v>
      </c>
      <c r="AD297" s="123" t="s">
        <v>1553</v>
      </c>
      <c r="AE297" s="123" t="s">
        <v>2990</v>
      </c>
      <c r="AF297" s="123" t="s">
        <v>88</v>
      </c>
      <c r="AG297" s="123" t="s">
        <v>95</v>
      </c>
      <c r="AH297" s="123">
        <v>22</v>
      </c>
      <c r="AI297" s="123"/>
      <c r="AJ297" s="124">
        <v>46047</v>
      </c>
      <c r="AK297" s="123"/>
      <c r="AL297" s="123"/>
      <c r="AM297" s="123" t="s">
        <v>2991</v>
      </c>
      <c r="AN297" s="123" t="s">
        <v>2992</v>
      </c>
      <c r="AO297" s="123" t="s">
        <v>2982</v>
      </c>
      <c r="AP297" s="123">
        <v>9</v>
      </c>
      <c r="AQ297" s="123">
        <v>0</v>
      </c>
      <c r="AR297" s="123">
        <v>1</v>
      </c>
      <c r="AS297" s="123">
        <v>1</v>
      </c>
      <c r="AT297" s="123">
        <v>0</v>
      </c>
      <c r="AU297" s="123">
        <v>0</v>
      </c>
    </row>
    <row r="298" spans="1:47">
      <c r="A298" s="124">
        <v>46267</v>
      </c>
      <c r="B298" s="123" t="s">
        <v>75</v>
      </c>
      <c r="C298" s="123" t="s">
        <v>2981</v>
      </c>
      <c r="D298" s="123" t="s">
        <v>2799</v>
      </c>
      <c r="E298" s="123">
        <v>205252538</v>
      </c>
      <c r="F298" s="123" t="s">
        <v>2982</v>
      </c>
      <c r="G298" s="123" t="s">
        <v>2983</v>
      </c>
      <c r="H298" s="123" t="s">
        <v>2984</v>
      </c>
      <c r="I298" s="123">
        <v>900234</v>
      </c>
      <c r="J298" s="123" t="s">
        <v>3002</v>
      </c>
      <c r="K298" s="123" t="s">
        <v>3149</v>
      </c>
      <c r="L298" s="123" t="s">
        <v>2986</v>
      </c>
      <c r="M298" s="123" t="s">
        <v>89</v>
      </c>
      <c r="N298" s="123" t="s">
        <v>1055</v>
      </c>
      <c r="O298" s="123">
        <v>1299</v>
      </c>
      <c r="P298" s="123" t="s">
        <v>64</v>
      </c>
      <c r="Q298" s="123" t="s">
        <v>2987</v>
      </c>
      <c r="R298" s="123" t="s">
        <v>3008</v>
      </c>
      <c r="S298" s="123" t="s">
        <v>39</v>
      </c>
      <c r="T298" s="123">
        <v>99</v>
      </c>
      <c r="U298" s="123" t="s">
        <v>2989</v>
      </c>
      <c r="V298" s="124">
        <v>46267.757638888892</v>
      </c>
      <c r="W298" s="124">
        <v>46267.833333333336</v>
      </c>
      <c r="X298" s="124">
        <v>46267.756944444445</v>
      </c>
      <c r="Y298" s="124">
        <v>46268.090277777781</v>
      </c>
      <c r="Z298" s="123"/>
      <c r="AA298" s="123" t="s">
        <v>56</v>
      </c>
      <c r="AB298" s="123" t="s">
        <v>2</v>
      </c>
      <c r="AC298" s="123" t="s">
        <v>37</v>
      </c>
      <c r="AD298" s="123" t="s">
        <v>1562</v>
      </c>
      <c r="AE298" s="123" t="s">
        <v>3000</v>
      </c>
      <c r="AF298" s="123" t="s">
        <v>92</v>
      </c>
      <c r="AG298" s="123" t="s">
        <v>84</v>
      </c>
      <c r="AH298" s="123">
        <v>13</v>
      </c>
      <c r="AI298" s="123"/>
      <c r="AJ298" s="124">
        <v>46237</v>
      </c>
      <c r="AK298" s="123"/>
      <c r="AL298" s="123"/>
      <c r="AM298" s="123" t="s">
        <v>2991</v>
      </c>
      <c r="AN298" s="123" t="s">
        <v>2992</v>
      </c>
      <c r="AO298" s="123" t="s">
        <v>2982</v>
      </c>
      <c r="AP298" s="123">
        <v>7</v>
      </c>
      <c r="AQ298" s="123">
        <v>0</v>
      </c>
      <c r="AR298" s="123">
        <v>1</v>
      </c>
      <c r="AS298" s="123">
        <v>1</v>
      </c>
      <c r="AT298" s="123">
        <v>0</v>
      </c>
      <c r="AU298" s="123">
        <v>0</v>
      </c>
    </row>
    <row r="299" spans="1:47">
      <c r="A299" s="124">
        <v>46267</v>
      </c>
      <c r="B299" s="123" t="s">
        <v>75</v>
      </c>
      <c r="C299" s="123" t="s">
        <v>2981</v>
      </c>
      <c r="D299" s="123" t="s">
        <v>2335</v>
      </c>
      <c r="E299" s="123">
        <v>205839585</v>
      </c>
      <c r="F299" s="123" t="s">
        <v>2982</v>
      </c>
      <c r="G299" s="123" t="s">
        <v>2983</v>
      </c>
      <c r="H299" s="123" t="s">
        <v>2984</v>
      </c>
      <c r="I299" s="123">
        <v>900234</v>
      </c>
      <c r="J299" s="123" t="s">
        <v>2985</v>
      </c>
      <c r="K299" s="123" t="s">
        <v>2336</v>
      </c>
      <c r="L299" s="123" t="s">
        <v>2986</v>
      </c>
      <c r="M299" s="123" t="s">
        <v>89</v>
      </c>
      <c r="N299" s="123" t="s">
        <v>622</v>
      </c>
      <c r="O299" s="123">
        <v>1299</v>
      </c>
      <c r="P299" s="123" t="s">
        <v>64</v>
      </c>
      <c r="Q299" s="123" t="s">
        <v>2987</v>
      </c>
      <c r="R299" s="123" t="s">
        <v>2994</v>
      </c>
      <c r="S299" s="123" t="s">
        <v>32</v>
      </c>
      <c r="T299" s="123">
        <v>99</v>
      </c>
      <c r="U299" s="123" t="s">
        <v>2989</v>
      </c>
      <c r="V299" s="124">
        <v>46267.331944444442</v>
      </c>
      <c r="W299" s="124">
        <v>46267.748611111114</v>
      </c>
      <c r="X299" s="124">
        <v>46267.333333333336</v>
      </c>
      <c r="Y299" s="124">
        <v>46267.75</v>
      </c>
      <c r="Z299" s="123"/>
      <c r="AA299" s="123" t="s">
        <v>56</v>
      </c>
      <c r="AB299" s="123" t="s">
        <v>2</v>
      </c>
      <c r="AC299" s="123" t="s">
        <v>37</v>
      </c>
      <c r="AD299" s="123" t="s">
        <v>1561</v>
      </c>
      <c r="AE299" s="123" t="s">
        <v>3012</v>
      </c>
      <c r="AF299" s="123" t="s">
        <v>95</v>
      </c>
      <c r="AG299" s="123" t="s">
        <v>77</v>
      </c>
      <c r="AH299" s="123">
        <v>17</v>
      </c>
      <c r="AI299" s="123"/>
      <c r="AJ299" s="124">
        <v>45893</v>
      </c>
      <c r="AK299" s="123"/>
      <c r="AL299" s="123"/>
      <c r="AM299" s="123" t="s">
        <v>2991</v>
      </c>
      <c r="AN299" s="123" t="s">
        <v>2992</v>
      </c>
      <c r="AO299" s="123" t="s">
        <v>2982</v>
      </c>
      <c r="AP299" s="123">
        <v>9</v>
      </c>
      <c r="AQ299" s="123">
        <v>0</v>
      </c>
      <c r="AR299" s="123">
        <v>1</v>
      </c>
      <c r="AS299" s="123">
        <v>1</v>
      </c>
      <c r="AT299" s="123">
        <v>0</v>
      </c>
      <c r="AU299" s="123">
        <v>0</v>
      </c>
    </row>
    <row r="300" spans="1:47">
      <c r="A300" s="124">
        <v>46267</v>
      </c>
      <c r="B300" s="123" t="s">
        <v>75</v>
      </c>
      <c r="C300" s="123" t="s">
        <v>2981</v>
      </c>
      <c r="D300" s="123" t="s">
        <v>1721</v>
      </c>
      <c r="E300" s="123">
        <v>206873779</v>
      </c>
      <c r="F300" s="123" t="s">
        <v>2982</v>
      </c>
      <c r="G300" s="123" t="s">
        <v>2983</v>
      </c>
      <c r="H300" s="123" t="s">
        <v>2984</v>
      </c>
      <c r="I300" s="123">
        <v>900234</v>
      </c>
      <c r="J300" s="123" t="s">
        <v>2985</v>
      </c>
      <c r="K300" s="123" t="s">
        <v>1722</v>
      </c>
      <c r="L300" s="123" t="s">
        <v>2986</v>
      </c>
      <c r="M300" s="123" t="s">
        <v>89</v>
      </c>
      <c r="N300" s="123" t="s">
        <v>82</v>
      </c>
      <c r="O300" s="123">
        <v>1299</v>
      </c>
      <c r="P300" s="123" t="s">
        <v>64</v>
      </c>
      <c r="Q300" s="123" t="s">
        <v>2987</v>
      </c>
      <c r="R300" s="123" t="s">
        <v>3003</v>
      </c>
      <c r="S300" s="123" t="s">
        <v>39</v>
      </c>
      <c r="T300" s="123">
        <v>99</v>
      </c>
      <c r="U300" s="123" t="s">
        <v>2989</v>
      </c>
      <c r="V300" s="124">
        <v>46267.756944444445</v>
      </c>
      <c r="W300" s="124">
        <v>46267.959027777775</v>
      </c>
      <c r="X300" s="124">
        <v>46267.756944444445</v>
      </c>
      <c r="Y300" s="124">
        <v>46268.173611111109</v>
      </c>
      <c r="Z300" s="123"/>
      <c r="AA300" s="123" t="s">
        <v>56</v>
      </c>
      <c r="AB300" s="123" t="s">
        <v>2</v>
      </c>
      <c r="AC300" s="123" t="s">
        <v>2990</v>
      </c>
      <c r="AD300" s="123" t="s">
        <v>1553</v>
      </c>
      <c r="AE300" s="123" t="s">
        <v>2990</v>
      </c>
      <c r="AF300" s="123" t="s">
        <v>78</v>
      </c>
      <c r="AG300" s="123" t="s">
        <v>92</v>
      </c>
      <c r="AH300" s="123">
        <v>22</v>
      </c>
      <c r="AI300" s="123"/>
      <c r="AJ300" s="124">
        <v>46019</v>
      </c>
      <c r="AK300" s="123"/>
      <c r="AL300" s="123"/>
      <c r="AM300" s="123" t="s">
        <v>2991</v>
      </c>
      <c r="AN300" s="123" t="s">
        <v>2992</v>
      </c>
      <c r="AO300" s="123" t="s">
        <v>2982</v>
      </c>
      <c r="AP300" s="123">
        <v>9</v>
      </c>
      <c r="AQ300" s="123">
        <v>0</v>
      </c>
      <c r="AR300" s="123">
        <v>1</v>
      </c>
      <c r="AS300" s="123">
        <v>1</v>
      </c>
      <c r="AT300" s="123">
        <v>0</v>
      </c>
      <c r="AU300" s="123">
        <v>0</v>
      </c>
    </row>
    <row r="301" spans="1:47">
      <c r="A301" s="124">
        <v>46267</v>
      </c>
      <c r="B301" s="123" t="s">
        <v>75</v>
      </c>
      <c r="C301" s="123" t="s">
        <v>2981</v>
      </c>
      <c r="D301" s="123" t="s">
        <v>365</v>
      </c>
      <c r="E301" s="123">
        <v>206065197</v>
      </c>
      <c r="F301" s="123" t="s">
        <v>2982</v>
      </c>
      <c r="G301" s="123" t="s">
        <v>2983</v>
      </c>
      <c r="H301" s="123" t="s">
        <v>2984</v>
      </c>
      <c r="I301" s="123">
        <v>900234</v>
      </c>
      <c r="J301" s="123" t="s">
        <v>3001</v>
      </c>
      <c r="K301" s="123" t="s">
        <v>366</v>
      </c>
      <c r="L301" s="123" t="s">
        <v>2986</v>
      </c>
      <c r="M301" s="123" t="s">
        <v>79</v>
      </c>
      <c r="N301" s="123" t="s">
        <v>3013</v>
      </c>
      <c r="O301" s="123">
        <v>1299</v>
      </c>
      <c r="P301" s="123" t="s">
        <v>64</v>
      </c>
      <c r="Q301" s="123" t="s">
        <v>2987</v>
      </c>
      <c r="R301" s="123" t="s">
        <v>2988</v>
      </c>
      <c r="S301" s="123" t="s">
        <v>32</v>
      </c>
      <c r="T301" s="123">
        <v>99</v>
      </c>
      <c r="U301" s="123" t="s">
        <v>2989</v>
      </c>
      <c r="V301" s="124">
        <v>46267.331250000003</v>
      </c>
      <c r="W301" s="124">
        <v>46267.750694444447</v>
      </c>
      <c r="X301" s="124">
        <v>46267.333333333336</v>
      </c>
      <c r="Y301" s="124">
        <v>46267.75</v>
      </c>
      <c r="Z301" s="123"/>
      <c r="AA301" s="123" t="s">
        <v>56</v>
      </c>
      <c r="AB301" s="123" t="s">
        <v>2</v>
      </c>
      <c r="AC301" s="123" t="s">
        <v>35</v>
      </c>
      <c r="AD301" s="123" t="s">
        <v>1557</v>
      </c>
      <c r="AE301" s="123" t="s">
        <v>3015</v>
      </c>
      <c r="AF301" s="123" t="s">
        <v>88</v>
      </c>
      <c r="AG301" s="123" t="s">
        <v>95</v>
      </c>
      <c r="AH301" s="123">
        <v>1</v>
      </c>
      <c r="AI301" s="123"/>
      <c r="AJ301" s="124">
        <v>45921</v>
      </c>
      <c r="AK301" s="123"/>
      <c r="AL301" s="123"/>
      <c r="AM301" s="123" t="s">
        <v>2991</v>
      </c>
      <c r="AN301" s="123" t="s">
        <v>2992</v>
      </c>
      <c r="AO301" s="123" t="s">
        <v>2982</v>
      </c>
      <c r="AP301" s="123">
        <v>9</v>
      </c>
      <c r="AQ301" s="123">
        <v>0</v>
      </c>
      <c r="AR301" s="123">
        <v>1</v>
      </c>
      <c r="AS301" s="123">
        <v>1</v>
      </c>
      <c r="AT301" s="123">
        <v>0</v>
      </c>
      <c r="AU301" s="123">
        <v>0</v>
      </c>
    </row>
    <row r="302" spans="1:47">
      <c r="A302" s="124">
        <v>46267</v>
      </c>
      <c r="B302" s="123" t="s">
        <v>75</v>
      </c>
      <c r="C302" s="123" t="s">
        <v>2981</v>
      </c>
      <c r="D302" s="123" t="s">
        <v>799</v>
      </c>
      <c r="E302" s="123">
        <v>203965407</v>
      </c>
      <c r="F302" s="123" t="s">
        <v>2982</v>
      </c>
      <c r="G302" s="123" t="s">
        <v>2983</v>
      </c>
      <c r="H302" s="123" t="s">
        <v>2984</v>
      </c>
      <c r="I302" s="123">
        <v>900234</v>
      </c>
      <c r="J302" s="123" t="s">
        <v>3001</v>
      </c>
      <c r="K302" s="123" t="s">
        <v>800</v>
      </c>
      <c r="L302" s="123" t="s">
        <v>2986</v>
      </c>
      <c r="M302" s="123" t="s">
        <v>79</v>
      </c>
      <c r="N302" s="123" t="s">
        <v>622</v>
      </c>
      <c r="O302" s="123">
        <v>1299</v>
      </c>
      <c r="P302" s="123" t="s">
        <v>64</v>
      </c>
      <c r="Q302" s="123" t="s">
        <v>2987</v>
      </c>
      <c r="R302" s="123" t="s">
        <v>3010</v>
      </c>
      <c r="S302" s="123" t="s">
        <v>39</v>
      </c>
      <c r="T302" s="123">
        <v>99</v>
      </c>
      <c r="U302" s="123" t="s">
        <v>2989</v>
      </c>
      <c r="V302" s="124">
        <v>46267.755555555559</v>
      </c>
      <c r="W302" s="124">
        <v>46267.854166666664</v>
      </c>
      <c r="X302" s="124">
        <v>46267.756944444445</v>
      </c>
      <c r="Y302" s="124">
        <v>46268.173611111109</v>
      </c>
      <c r="Z302" s="123"/>
      <c r="AA302" s="123" t="s">
        <v>56</v>
      </c>
      <c r="AB302" s="123" t="s">
        <v>2</v>
      </c>
      <c r="AC302" s="123" t="s">
        <v>37</v>
      </c>
      <c r="AD302" s="123" t="s">
        <v>1562</v>
      </c>
      <c r="AE302" s="123" t="s">
        <v>3000</v>
      </c>
      <c r="AF302" s="123" t="s">
        <v>77</v>
      </c>
      <c r="AG302" s="123" t="s">
        <v>78</v>
      </c>
      <c r="AH302" s="123">
        <v>13</v>
      </c>
      <c r="AI302" s="123"/>
      <c r="AJ302" s="124">
        <v>45543</v>
      </c>
      <c r="AK302" s="123"/>
      <c r="AL302" s="123"/>
      <c r="AM302" s="123" t="s">
        <v>2991</v>
      </c>
      <c r="AN302" s="123" t="s">
        <v>2992</v>
      </c>
      <c r="AO302" s="123" t="s">
        <v>2982</v>
      </c>
      <c r="AP302" s="123">
        <v>9</v>
      </c>
      <c r="AQ302" s="123">
        <v>0</v>
      </c>
      <c r="AR302" s="123">
        <v>1</v>
      </c>
      <c r="AS302" s="123">
        <v>1</v>
      </c>
      <c r="AT302" s="123">
        <v>0</v>
      </c>
      <c r="AU302" s="123">
        <v>0</v>
      </c>
    </row>
    <row r="303" spans="1:47">
      <c r="A303" s="124">
        <v>46267</v>
      </c>
      <c r="B303" s="123" t="s">
        <v>75</v>
      </c>
      <c r="C303" s="123" t="s">
        <v>2981</v>
      </c>
      <c r="D303" s="123" t="s">
        <v>1737</v>
      </c>
      <c r="E303" s="123">
        <v>206873556</v>
      </c>
      <c r="F303" s="123" t="s">
        <v>2982</v>
      </c>
      <c r="G303" s="123" t="s">
        <v>2983</v>
      </c>
      <c r="H303" s="123" t="s">
        <v>2984</v>
      </c>
      <c r="I303" s="123">
        <v>900234</v>
      </c>
      <c r="J303" s="123" t="s">
        <v>3001</v>
      </c>
      <c r="K303" s="123" t="s">
        <v>1738</v>
      </c>
      <c r="L303" s="123" t="s">
        <v>2986</v>
      </c>
      <c r="M303" s="123" t="s">
        <v>79</v>
      </c>
      <c r="N303" s="123" t="s">
        <v>3013</v>
      </c>
      <c r="O303" s="123">
        <v>1299</v>
      </c>
      <c r="P303" s="123" t="s">
        <v>64</v>
      </c>
      <c r="Q303" s="123" t="s">
        <v>2987</v>
      </c>
      <c r="R303" s="123" t="s">
        <v>2996</v>
      </c>
      <c r="S303" s="123" t="s">
        <v>32</v>
      </c>
      <c r="T303" s="123">
        <v>99</v>
      </c>
      <c r="U303" s="123" t="s">
        <v>2989</v>
      </c>
      <c r="V303" s="123"/>
      <c r="W303" s="123"/>
      <c r="X303" s="124">
        <v>46267.333333333336</v>
      </c>
      <c r="Y303" s="124">
        <v>46267.75</v>
      </c>
      <c r="Z303" s="123" t="s">
        <v>2997</v>
      </c>
      <c r="AA303" s="123" t="s">
        <v>2998</v>
      </c>
      <c r="AB303" s="123" t="s">
        <v>2999</v>
      </c>
      <c r="AC303" s="123" t="s">
        <v>35</v>
      </c>
      <c r="AD303" s="123" t="s">
        <v>1557</v>
      </c>
      <c r="AE303" s="123" t="s">
        <v>3015</v>
      </c>
      <c r="AF303" s="123" t="s">
        <v>84</v>
      </c>
      <c r="AG303" s="123" t="s">
        <v>85</v>
      </c>
      <c r="AH303" s="123">
        <v>1</v>
      </c>
      <c r="AI303" s="123"/>
      <c r="AJ303" s="124">
        <v>46019</v>
      </c>
      <c r="AK303" s="123"/>
      <c r="AL303" s="123"/>
      <c r="AM303" s="123" t="s">
        <v>2991</v>
      </c>
      <c r="AN303" s="123" t="s">
        <v>2992</v>
      </c>
      <c r="AO303" s="123" t="s">
        <v>2982</v>
      </c>
      <c r="AP303" s="123">
        <v>9</v>
      </c>
      <c r="AQ303" s="123">
        <v>0</v>
      </c>
      <c r="AR303" s="123">
        <v>0</v>
      </c>
      <c r="AS303" s="123">
        <v>0</v>
      </c>
      <c r="AT303" s="123">
        <v>0</v>
      </c>
      <c r="AU303" s="123">
        <v>0</v>
      </c>
    </row>
    <row r="304" spans="1:47">
      <c r="A304" s="124">
        <v>46267</v>
      </c>
      <c r="B304" s="123" t="s">
        <v>75</v>
      </c>
      <c r="C304" s="123" t="s">
        <v>2981</v>
      </c>
      <c r="D304" s="123" t="s">
        <v>367</v>
      </c>
      <c r="E304" s="123">
        <v>204246158</v>
      </c>
      <c r="F304" s="123" t="s">
        <v>2982</v>
      </c>
      <c r="G304" s="123" t="s">
        <v>2983</v>
      </c>
      <c r="H304" s="123" t="s">
        <v>2984</v>
      </c>
      <c r="I304" s="123">
        <v>900234</v>
      </c>
      <c r="J304" s="123" t="s">
        <v>87</v>
      </c>
      <c r="K304" s="123" t="s">
        <v>368</v>
      </c>
      <c r="L304" s="123" t="s">
        <v>2986</v>
      </c>
      <c r="M304" s="123" t="s">
        <v>86</v>
      </c>
      <c r="N304" s="123" t="s">
        <v>3013</v>
      </c>
      <c r="O304" s="123">
        <v>1299</v>
      </c>
      <c r="P304" s="123" t="s">
        <v>64</v>
      </c>
      <c r="Q304" s="123" t="s">
        <v>2987</v>
      </c>
      <c r="R304" s="123" t="s">
        <v>3011</v>
      </c>
      <c r="S304" s="123" t="s">
        <v>39</v>
      </c>
      <c r="T304" s="123">
        <v>99</v>
      </c>
      <c r="U304" s="123" t="s">
        <v>2989</v>
      </c>
      <c r="V304" s="123"/>
      <c r="W304" s="123"/>
      <c r="X304" s="124">
        <v>46267.756944444445</v>
      </c>
      <c r="Y304" s="124">
        <v>46268.173611111109</v>
      </c>
      <c r="Z304" s="123" t="s">
        <v>2997</v>
      </c>
      <c r="AA304" s="123" t="s">
        <v>2998</v>
      </c>
      <c r="AB304" s="123" t="s">
        <v>2999</v>
      </c>
      <c r="AC304" s="123" t="s">
        <v>35</v>
      </c>
      <c r="AD304" s="123" t="s">
        <v>1557</v>
      </c>
      <c r="AE304" s="123" t="s">
        <v>3015</v>
      </c>
      <c r="AF304" s="123" t="s">
        <v>84</v>
      </c>
      <c r="AG304" s="123" t="s">
        <v>85</v>
      </c>
      <c r="AH304" s="123">
        <v>1</v>
      </c>
      <c r="AI304" s="123"/>
      <c r="AJ304" s="124">
        <v>45578</v>
      </c>
      <c r="AK304" s="123"/>
      <c r="AL304" s="123"/>
      <c r="AM304" s="123" t="s">
        <v>2991</v>
      </c>
      <c r="AN304" s="123" t="s">
        <v>2992</v>
      </c>
      <c r="AO304" s="123" t="s">
        <v>2982</v>
      </c>
      <c r="AP304" s="123">
        <v>9</v>
      </c>
      <c r="AQ304" s="123">
        <v>0</v>
      </c>
      <c r="AR304" s="123">
        <v>0</v>
      </c>
      <c r="AS304" s="123">
        <v>0</v>
      </c>
      <c r="AT304" s="123">
        <v>0</v>
      </c>
      <c r="AU304" s="123">
        <v>0</v>
      </c>
    </row>
    <row r="305" spans="1:47">
      <c r="A305" s="124">
        <v>46267</v>
      </c>
      <c r="B305" s="123" t="s">
        <v>75</v>
      </c>
      <c r="C305" s="123" t="s">
        <v>2981</v>
      </c>
      <c r="D305" s="123" t="s">
        <v>2862</v>
      </c>
      <c r="E305" s="123">
        <v>205852637</v>
      </c>
      <c r="F305" s="123" t="s">
        <v>2982</v>
      </c>
      <c r="G305" s="123" t="s">
        <v>2983</v>
      </c>
      <c r="H305" s="123" t="s">
        <v>3022</v>
      </c>
      <c r="I305" s="123">
        <v>900234</v>
      </c>
      <c r="J305" s="123" t="s">
        <v>3002</v>
      </c>
      <c r="K305" s="123" t="s">
        <v>2901</v>
      </c>
      <c r="L305" s="123" t="s">
        <v>2986</v>
      </c>
      <c r="M305" s="123" t="s">
        <v>89</v>
      </c>
      <c r="N305" s="123" t="s">
        <v>626</v>
      </c>
      <c r="O305" s="123">
        <v>1299</v>
      </c>
      <c r="P305" s="123" t="s">
        <v>64</v>
      </c>
      <c r="Q305" s="123" t="s">
        <v>2987</v>
      </c>
      <c r="R305" s="123" t="s">
        <v>3005</v>
      </c>
      <c r="S305" s="123" t="s">
        <v>39</v>
      </c>
      <c r="T305" s="123">
        <v>99</v>
      </c>
      <c r="U305" s="123" t="s">
        <v>2989</v>
      </c>
      <c r="V305" s="123"/>
      <c r="W305" s="123"/>
      <c r="X305" s="124">
        <v>46267.756944444445</v>
      </c>
      <c r="Y305" s="124">
        <v>46268.090277777781</v>
      </c>
      <c r="Z305" s="123" t="s">
        <v>2997</v>
      </c>
      <c r="AA305" s="123" t="s">
        <v>2998</v>
      </c>
      <c r="AB305" s="123" t="s">
        <v>2999</v>
      </c>
      <c r="AC305" s="123" t="s">
        <v>37</v>
      </c>
      <c r="AD305" s="123" t="s">
        <v>1562</v>
      </c>
      <c r="AE305" s="123" t="s">
        <v>3000</v>
      </c>
      <c r="AF305" s="123" t="s">
        <v>85</v>
      </c>
      <c r="AG305" s="123" t="s">
        <v>88</v>
      </c>
      <c r="AH305" s="123">
        <v>13</v>
      </c>
      <c r="AI305" s="123"/>
      <c r="AJ305" s="124">
        <v>46251</v>
      </c>
      <c r="AK305" s="123"/>
      <c r="AL305" s="123"/>
      <c r="AM305" s="123" t="s">
        <v>2991</v>
      </c>
      <c r="AN305" s="123" t="s">
        <v>2992</v>
      </c>
      <c r="AO305" s="123" t="s">
        <v>2982</v>
      </c>
      <c r="AP305" s="123">
        <v>7</v>
      </c>
      <c r="AQ305" s="123">
        <v>0</v>
      </c>
      <c r="AR305" s="123">
        <v>0</v>
      </c>
      <c r="AS305" s="123">
        <v>0</v>
      </c>
      <c r="AT305" s="123">
        <v>0</v>
      </c>
      <c r="AU305" s="123">
        <v>0</v>
      </c>
    </row>
    <row r="306" spans="1:47">
      <c r="A306" s="124">
        <v>46267</v>
      </c>
      <c r="B306" s="123" t="s">
        <v>75</v>
      </c>
      <c r="C306" s="123" t="s">
        <v>2981</v>
      </c>
      <c r="D306" s="123" t="s">
        <v>2469</v>
      </c>
      <c r="E306" s="123">
        <v>205495359</v>
      </c>
      <c r="F306" s="123" t="s">
        <v>2982</v>
      </c>
      <c r="G306" s="123" t="s">
        <v>2983</v>
      </c>
      <c r="H306" s="123" t="s">
        <v>2984</v>
      </c>
      <c r="I306" s="123">
        <v>900234</v>
      </c>
      <c r="J306" s="123" t="s">
        <v>3002</v>
      </c>
      <c r="K306" s="123" t="s">
        <v>3150</v>
      </c>
      <c r="L306" s="123" t="s">
        <v>2986</v>
      </c>
      <c r="M306" s="123" t="s">
        <v>89</v>
      </c>
      <c r="N306" s="123" t="s">
        <v>223</v>
      </c>
      <c r="O306" s="123">
        <v>1299</v>
      </c>
      <c r="P306" s="123" t="s">
        <v>64</v>
      </c>
      <c r="Q306" s="123" t="s">
        <v>2987</v>
      </c>
      <c r="R306" s="123" t="s">
        <v>2988</v>
      </c>
      <c r="S306" s="123" t="s">
        <v>32</v>
      </c>
      <c r="T306" s="123">
        <v>99</v>
      </c>
      <c r="U306" s="123" t="s">
        <v>2989</v>
      </c>
      <c r="V306" s="124">
        <v>46267.332638888889</v>
      </c>
      <c r="W306" s="124">
        <v>46267.750694444447</v>
      </c>
      <c r="X306" s="124">
        <v>46267.333333333336</v>
      </c>
      <c r="Y306" s="124">
        <v>46267.75</v>
      </c>
      <c r="Z306" s="123"/>
      <c r="AA306" s="123" t="s">
        <v>56</v>
      </c>
      <c r="AB306" s="123" t="s">
        <v>2</v>
      </c>
      <c r="AC306" s="123" t="s">
        <v>35</v>
      </c>
      <c r="AD306" s="123" t="s">
        <v>1558</v>
      </c>
      <c r="AE306" s="123" t="s">
        <v>2995</v>
      </c>
      <c r="AF306" s="123" t="s">
        <v>88</v>
      </c>
      <c r="AG306" s="123" t="s">
        <v>95</v>
      </c>
      <c r="AH306" s="123">
        <v>3</v>
      </c>
      <c r="AI306" s="123"/>
      <c r="AJ306" s="124">
        <v>45830</v>
      </c>
      <c r="AK306" s="123"/>
      <c r="AL306" s="123"/>
      <c r="AM306" s="123" t="s">
        <v>2991</v>
      </c>
      <c r="AN306" s="123" t="s">
        <v>2992</v>
      </c>
      <c r="AO306" s="123" t="s">
        <v>2982</v>
      </c>
      <c r="AP306" s="123">
        <v>9</v>
      </c>
      <c r="AQ306" s="123">
        <v>0</v>
      </c>
      <c r="AR306" s="123">
        <v>1</v>
      </c>
      <c r="AS306" s="123">
        <v>1</v>
      </c>
      <c r="AT306" s="123">
        <v>0</v>
      </c>
      <c r="AU306" s="123">
        <v>0</v>
      </c>
    </row>
    <row r="307" spans="1:47">
      <c r="A307" s="124">
        <v>46267</v>
      </c>
      <c r="B307" s="123" t="s">
        <v>75</v>
      </c>
      <c r="C307" s="123" t="s">
        <v>2981</v>
      </c>
      <c r="D307" s="123" t="s">
        <v>2200</v>
      </c>
      <c r="E307" s="123">
        <v>206174652</v>
      </c>
      <c r="F307" s="123" t="s">
        <v>2982</v>
      </c>
      <c r="G307" s="123" t="s">
        <v>2983</v>
      </c>
      <c r="H307" s="123" t="s">
        <v>2984</v>
      </c>
      <c r="I307" s="123">
        <v>900234</v>
      </c>
      <c r="J307" s="123" t="s">
        <v>3001</v>
      </c>
      <c r="K307" s="123" t="s">
        <v>3151</v>
      </c>
      <c r="L307" s="123" t="s">
        <v>2986</v>
      </c>
      <c r="M307" s="123" t="s">
        <v>79</v>
      </c>
      <c r="N307" s="123" t="s">
        <v>2645</v>
      </c>
      <c r="O307" s="123">
        <v>1299</v>
      </c>
      <c r="P307" s="123" t="s">
        <v>64</v>
      </c>
      <c r="Q307" s="123" t="s">
        <v>2987</v>
      </c>
      <c r="R307" s="123" t="s">
        <v>3003</v>
      </c>
      <c r="S307" s="123" t="s">
        <v>39</v>
      </c>
      <c r="T307" s="123">
        <v>99</v>
      </c>
      <c r="U307" s="123" t="s">
        <v>2989</v>
      </c>
      <c r="V307" s="124">
        <v>46267.754166666666</v>
      </c>
      <c r="W307" s="124">
        <v>46267.959027777775</v>
      </c>
      <c r="X307" s="124">
        <v>46267.756944444445</v>
      </c>
      <c r="Y307" s="124">
        <v>46268.173611111109</v>
      </c>
      <c r="Z307" s="123"/>
      <c r="AA307" s="123" t="s">
        <v>56</v>
      </c>
      <c r="AB307" s="123" t="s">
        <v>2</v>
      </c>
      <c r="AC307" s="123" t="s">
        <v>2990</v>
      </c>
      <c r="AD307" s="123" t="s">
        <v>1553</v>
      </c>
      <c r="AE307" s="123" t="s">
        <v>2990</v>
      </c>
      <c r="AF307" s="123" t="s">
        <v>78</v>
      </c>
      <c r="AG307" s="123" t="s">
        <v>92</v>
      </c>
      <c r="AH307" s="123">
        <v>22</v>
      </c>
      <c r="AI307" s="123"/>
      <c r="AJ307" s="124">
        <v>45931</v>
      </c>
      <c r="AK307" s="123"/>
      <c r="AL307" s="123"/>
      <c r="AM307" s="123" t="s">
        <v>2991</v>
      </c>
      <c r="AN307" s="123" t="s">
        <v>2992</v>
      </c>
      <c r="AO307" s="123" t="s">
        <v>2982</v>
      </c>
      <c r="AP307" s="123">
        <v>9</v>
      </c>
      <c r="AQ307" s="123">
        <v>0</v>
      </c>
      <c r="AR307" s="123">
        <v>1</v>
      </c>
      <c r="AS307" s="123">
        <v>1</v>
      </c>
      <c r="AT307" s="123">
        <v>0</v>
      </c>
      <c r="AU307" s="123">
        <v>0</v>
      </c>
    </row>
    <row r="308" spans="1:47">
      <c r="A308" s="124">
        <v>46267</v>
      </c>
      <c r="B308" s="123" t="s">
        <v>75</v>
      </c>
      <c r="C308" s="123" t="s">
        <v>2981</v>
      </c>
      <c r="D308" s="123" t="s">
        <v>829</v>
      </c>
      <c r="E308" s="123">
        <v>204138116</v>
      </c>
      <c r="F308" s="123" t="s">
        <v>2982</v>
      </c>
      <c r="G308" s="123" t="s">
        <v>2983</v>
      </c>
      <c r="H308" s="123" t="s">
        <v>2984</v>
      </c>
      <c r="I308" s="123">
        <v>900234</v>
      </c>
      <c r="J308" s="123" t="s">
        <v>87</v>
      </c>
      <c r="K308" s="123" t="s">
        <v>830</v>
      </c>
      <c r="L308" s="123" t="s">
        <v>2986</v>
      </c>
      <c r="M308" s="123" t="s">
        <v>86</v>
      </c>
      <c r="N308" s="123" t="s">
        <v>2772</v>
      </c>
      <c r="O308" s="123">
        <v>1299</v>
      </c>
      <c r="P308" s="123" t="s">
        <v>64</v>
      </c>
      <c r="Q308" s="123" t="s">
        <v>2987</v>
      </c>
      <c r="R308" s="123" t="s">
        <v>2988</v>
      </c>
      <c r="S308" s="123" t="s">
        <v>32</v>
      </c>
      <c r="T308" s="123">
        <v>99</v>
      </c>
      <c r="U308" s="123" t="s">
        <v>2989</v>
      </c>
      <c r="V308" s="124">
        <v>46267.331944444442</v>
      </c>
      <c r="W308" s="124">
        <v>46267.74722222222</v>
      </c>
      <c r="X308" s="124">
        <v>46267.333333333336</v>
      </c>
      <c r="Y308" s="124">
        <v>46267.75</v>
      </c>
      <c r="Z308" s="123"/>
      <c r="AA308" s="123" t="s">
        <v>56</v>
      </c>
      <c r="AB308" s="123" t="s">
        <v>2</v>
      </c>
      <c r="AC308" s="123" t="s">
        <v>37</v>
      </c>
      <c r="AD308" s="123" t="s">
        <v>1562</v>
      </c>
      <c r="AE308" s="123" t="s">
        <v>3000</v>
      </c>
      <c r="AF308" s="123" t="s">
        <v>88</v>
      </c>
      <c r="AG308" s="123" t="s">
        <v>95</v>
      </c>
      <c r="AH308" s="123">
        <v>13</v>
      </c>
      <c r="AI308" s="123"/>
      <c r="AJ308" s="124">
        <v>45564</v>
      </c>
      <c r="AK308" s="123"/>
      <c r="AL308" s="123"/>
      <c r="AM308" s="123" t="s">
        <v>2991</v>
      </c>
      <c r="AN308" s="123" t="s">
        <v>2992</v>
      </c>
      <c r="AO308" s="123" t="s">
        <v>2982</v>
      </c>
      <c r="AP308" s="123">
        <v>9</v>
      </c>
      <c r="AQ308" s="123">
        <v>0</v>
      </c>
      <c r="AR308" s="123">
        <v>1</v>
      </c>
      <c r="AS308" s="123">
        <v>1</v>
      </c>
      <c r="AT308" s="123">
        <v>0</v>
      </c>
      <c r="AU308" s="123">
        <v>0</v>
      </c>
    </row>
    <row r="309" spans="1:47">
      <c r="A309" s="124">
        <v>46267</v>
      </c>
      <c r="B309" s="123" t="s">
        <v>75</v>
      </c>
      <c r="C309" s="123" t="s">
        <v>2981</v>
      </c>
      <c r="D309" s="123" t="s">
        <v>2423</v>
      </c>
      <c r="E309" s="123">
        <v>203850776</v>
      </c>
      <c r="F309" s="123" t="s">
        <v>2982</v>
      </c>
      <c r="G309" s="123" t="s">
        <v>2983</v>
      </c>
      <c r="H309" s="123" t="s">
        <v>2984</v>
      </c>
      <c r="I309" s="123">
        <v>900234</v>
      </c>
      <c r="J309" s="123" t="s">
        <v>3001</v>
      </c>
      <c r="K309" s="123" t="s">
        <v>3152</v>
      </c>
      <c r="L309" s="123" t="s">
        <v>2986</v>
      </c>
      <c r="M309" s="123" t="s">
        <v>79</v>
      </c>
      <c r="N309" s="123" t="s">
        <v>2645</v>
      </c>
      <c r="O309" s="123">
        <v>1299</v>
      </c>
      <c r="P309" s="123" t="s">
        <v>64</v>
      </c>
      <c r="Q309" s="123" t="s">
        <v>2987</v>
      </c>
      <c r="R309" s="123" t="s">
        <v>3016</v>
      </c>
      <c r="S309" s="123" t="s">
        <v>32</v>
      </c>
      <c r="T309" s="123">
        <v>99</v>
      </c>
      <c r="U309" s="123" t="s">
        <v>2989</v>
      </c>
      <c r="V309" s="124">
        <v>46267.331250000003</v>
      </c>
      <c r="W309" s="124">
        <v>46267.750694444447</v>
      </c>
      <c r="X309" s="124">
        <v>46267.333333333336</v>
      </c>
      <c r="Y309" s="124">
        <v>46267.75</v>
      </c>
      <c r="Z309" s="123"/>
      <c r="AA309" s="123" t="s">
        <v>56</v>
      </c>
      <c r="AB309" s="123" t="s">
        <v>2</v>
      </c>
      <c r="AC309" s="123" t="s">
        <v>2990</v>
      </c>
      <c r="AD309" s="123" t="s">
        <v>1553</v>
      </c>
      <c r="AE309" s="123" t="s">
        <v>2990</v>
      </c>
      <c r="AF309" s="123" t="s">
        <v>77</v>
      </c>
      <c r="AG309" s="123" t="s">
        <v>78</v>
      </c>
      <c r="AH309" s="123">
        <v>22</v>
      </c>
      <c r="AI309" s="123"/>
      <c r="AJ309" s="124">
        <v>45523</v>
      </c>
      <c r="AK309" s="123"/>
      <c r="AL309" s="123"/>
      <c r="AM309" s="123" t="s">
        <v>2991</v>
      </c>
      <c r="AN309" s="123" t="s">
        <v>2992</v>
      </c>
      <c r="AO309" s="123" t="s">
        <v>2982</v>
      </c>
      <c r="AP309" s="123">
        <v>9</v>
      </c>
      <c r="AQ309" s="123">
        <v>0</v>
      </c>
      <c r="AR309" s="123">
        <v>1</v>
      </c>
      <c r="AS309" s="123">
        <v>1</v>
      </c>
      <c r="AT309" s="123">
        <v>0</v>
      </c>
      <c r="AU309" s="123">
        <v>0</v>
      </c>
    </row>
    <row r="310" spans="1:47">
      <c r="A310" s="124">
        <v>46267</v>
      </c>
      <c r="B310" s="123" t="s">
        <v>75</v>
      </c>
      <c r="C310" s="123" t="s">
        <v>2981</v>
      </c>
      <c r="D310" s="123" t="s">
        <v>1275</v>
      </c>
      <c r="E310" s="123">
        <v>204116445</v>
      </c>
      <c r="F310" s="123" t="s">
        <v>2982</v>
      </c>
      <c r="G310" s="123" t="s">
        <v>2983</v>
      </c>
      <c r="H310" s="123" t="s">
        <v>2984</v>
      </c>
      <c r="I310" s="123">
        <v>900234</v>
      </c>
      <c r="J310" s="123" t="s">
        <v>87</v>
      </c>
      <c r="K310" s="123" t="s">
        <v>1276</v>
      </c>
      <c r="L310" s="123" t="s">
        <v>2986</v>
      </c>
      <c r="M310" s="123" t="s">
        <v>86</v>
      </c>
      <c r="N310" s="123" t="s">
        <v>1055</v>
      </c>
      <c r="O310" s="123">
        <v>1299</v>
      </c>
      <c r="P310" s="123" t="s">
        <v>64</v>
      </c>
      <c r="Q310" s="123" t="s">
        <v>2987</v>
      </c>
      <c r="R310" s="123" t="s">
        <v>3003</v>
      </c>
      <c r="S310" s="123" t="s">
        <v>39</v>
      </c>
      <c r="T310" s="123">
        <v>99</v>
      </c>
      <c r="U310" s="123" t="s">
        <v>2989</v>
      </c>
      <c r="V310" s="124">
        <v>46267.755555555559</v>
      </c>
      <c r="W310" s="124">
        <v>46267.854166666664</v>
      </c>
      <c r="X310" s="124">
        <v>46267.756944444445</v>
      </c>
      <c r="Y310" s="124">
        <v>46268.173611111109</v>
      </c>
      <c r="Z310" s="123"/>
      <c r="AA310" s="123" t="s">
        <v>56</v>
      </c>
      <c r="AB310" s="123" t="s">
        <v>2</v>
      </c>
      <c r="AC310" s="123" t="s">
        <v>37</v>
      </c>
      <c r="AD310" s="123" t="s">
        <v>1561</v>
      </c>
      <c r="AE310" s="123" t="s">
        <v>3012</v>
      </c>
      <c r="AF310" s="123" t="s">
        <v>78</v>
      </c>
      <c r="AG310" s="123" t="s">
        <v>92</v>
      </c>
      <c r="AH310" s="123">
        <v>17</v>
      </c>
      <c r="AI310" s="123"/>
      <c r="AJ310" s="124">
        <v>45560</v>
      </c>
      <c r="AK310" s="123"/>
      <c r="AL310" s="123"/>
      <c r="AM310" s="123" t="s">
        <v>2991</v>
      </c>
      <c r="AN310" s="123" t="s">
        <v>2992</v>
      </c>
      <c r="AO310" s="123" t="s">
        <v>2982</v>
      </c>
      <c r="AP310" s="123">
        <v>9</v>
      </c>
      <c r="AQ310" s="123">
        <v>0</v>
      </c>
      <c r="AR310" s="123">
        <v>1</v>
      </c>
      <c r="AS310" s="123">
        <v>1</v>
      </c>
      <c r="AT310" s="123">
        <v>0</v>
      </c>
      <c r="AU310" s="123">
        <v>0</v>
      </c>
    </row>
    <row r="311" spans="1:47">
      <c r="A311" s="124">
        <v>46267</v>
      </c>
      <c r="B311" s="123" t="s">
        <v>75</v>
      </c>
      <c r="C311" s="123" t="s">
        <v>2981</v>
      </c>
      <c r="D311" s="123" t="s">
        <v>3153</v>
      </c>
      <c r="E311" s="123">
        <v>204869099</v>
      </c>
      <c r="F311" s="123" t="s">
        <v>2982</v>
      </c>
      <c r="G311" s="123" t="s">
        <v>2983</v>
      </c>
      <c r="H311" s="123" t="s">
        <v>3022</v>
      </c>
      <c r="I311" s="123">
        <v>900234</v>
      </c>
      <c r="J311" s="123" t="s">
        <v>87</v>
      </c>
      <c r="K311" s="123" t="s">
        <v>2927</v>
      </c>
      <c r="L311" s="123" t="s">
        <v>2986</v>
      </c>
      <c r="M311" s="123" t="s">
        <v>89</v>
      </c>
      <c r="N311" s="123" t="s">
        <v>622</v>
      </c>
      <c r="O311" s="123">
        <v>1299</v>
      </c>
      <c r="P311" s="123" t="s">
        <v>64</v>
      </c>
      <c r="Q311" s="123" t="s">
        <v>2987</v>
      </c>
      <c r="R311" s="123" t="s">
        <v>3024</v>
      </c>
      <c r="S311" s="123" t="s">
        <v>39</v>
      </c>
      <c r="T311" s="123">
        <v>99</v>
      </c>
      <c r="U311" s="123" t="s">
        <v>2989</v>
      </c>
      <c r="V311" s="124">
        <v>46267.756249999999</v>
      </c>
      <c r="W311" s="124">
        <v>46267.838194444441</v>
      </c>
      <c r="X311" s="124">
        <v>46267.756944444445</v>
      </c>
      <c r="Y311" s="124">
        <v>46268.090277777781</v>
      </c>
      <c r="Z311" s="123"/>
      <c r="AA311" s="123" t="s">
        <v>56</v>
      </c>
      <c r="AB311" s="123" t="s">
        <v>2</v>
      </c>
      <c r="AC311" s="123" t="s">
        <v>37</v>
      </c>
      <c r="AD311" s="123" t="s">
        <v>1562</v>
      </c>
      <c r="AE311" s="123" t="s">
        <v>3000</v>
      </c>
      <c r="AF311" s="123" t="s">
        <v>95</v>
      </c>
      <c r="AG311" s="123" t="s">
        <v>77</v>
      </c>
      <c r="AH311" s="123">
        <v>13</v>
      </c>
      <c r="AI311" s="123"/>
      <c r="AJ311" s="124">
        <v>46251</v>
      </c>
      <c r="AK311" s="123"/>
      <c r="AL311" s="123"/>
      <c r="AM311" s="123" t="s">
        <v>2991</v>
      </c>
      <c r="AN311" s="123" t="s">
        <v>2992</v>
      </c>
      <c r="AO311" s="123" t="s">
        <v>2982</v>
      </c>
      <c r="AP311" s="123">
        <v>7</v>
      </c>
      <c r="AQ311" s="123">
        <v>0</v>
      </c>
      <c r="AR311" s="123">
        <v>1</v>
      </c>
      <c r="AS311" s="123">
        <v>1</v>
      </c>
      <c r="AT311" s="123">
        <v>0</v>
      </c>
      <c r="AU311" s="123">
        <v>0</v>
      </c>
    </row>
    <row r="312" spans="1:47">
      <c r="A312" s="124">
        <v>46267</v>
      </c>
      <c r="B312" s="123" t="s">
        <v>75</v>
      </c>
      <c r="C312" s="123" t="s">
        <v>2981</v>
      </c>
      <c r="D312" s="123" t="s">
        <v>1358</v>
      </c>
      <c r="E312" s="123">
        <v>203635497</v>
      </c>
      <c r="F312" s="123" t="s">
        <v>2982</v>
      </c>
      <c r="G312" s="123" t="s">
        <v>2983</v>
      </c>
      <c r="H312" s="123" t="s">
        <v>2984</v>
      </c>
      <c r="I312" s="123">
        <v>900234</v>
      </c>
      <c r="J312" s="123" t="s">
        <v>3001</v>
      </c>
      <c r="K312" s="123" t="s">
        <v>3154</v>
      </c>
      <c r="L312" s="123" t="s">
        <v>2986</v>
      </c>
      <c r="M312" s="123" t="s">
        <v>79</v>
      </c>
      <c r="N312" s="123" t="s">
        <v>82</v>
      </c>
      <c r="O312" s="123">
        <v>1299</v>
      </c>
      <c r="P312" s="123" t="s">
        <v>64</v>
      </c>
      <c r="Q312" s="123" t="s">
        <v>2987</v>
      </c>
      <c r="R312" s="123" t="s">
        <v>3005</v>
      </c>
      <c r="S312" s="123" t="s">
        <v>39</v>
      </c>
      <c r="T312" s="123">
        <v>99</v>
      </c>
      <c r="U312" s="123" t="s">
        <v>2989</v>
      </c>
      <c r="V312" s="123"/>
      <c r="W312" s="123"/>
      <c r="X312" s="124">
        <v>46267.756944444445</v>
      </c>
      <c r="Y312" s="124">
        <v>46268.173611111109</v>
      </c>
      <c r="Z312" s="123" t="s">
        <v>2997</v>
      </c>
      <c r="AA312" s="123" t="s">
        <v>2998</v>
      </c>
      <c r="AB312" s="123" t="s">
        <v>2999</v>
      </c>
      <c r="AC312" s="123" t="s">
        <v>2990</v>
      </c>
      <c r="AD312" s="123" t="s">
        <v>1553</v>
      </c>
      <c r="AE312" s="123" t="s">
        <v>2990</v>
      </c>
      <c r="AF312" s="123" t="s">
        <v>85</v>
      </c>
      <c r="AG312" s="123" t="s">
        <v>88</v>
      </c>
      <c r="AH312" s="123">
        <v>22</v>
      </c>
      <c r="AI312" s="123"/>
      <c r="AJ312" s="124">
        <v>45572</v>
      </c>
      <c r="AK312" s="123"/>
      <c r="AL312" s="123"/>
      <c r="AM312" s="123" t="s">
        <v>2991</v>
      </c>
      <c r="AN312" s="123" t="s">
        <v>2992</v>
      </c>
      <c r="AO312" s="123" t="s">
        <v>2982</v>
      </c>
      <c r="AP312" s="123">
        <v>9</v>
      </c>
      <c r="AQ312" s="123">
        <v>0</v>
      </c>
      <c r="AR312" s="123">
        <v>0</v>
      </c>
      <c r="AS312" s="123">
        <v>0</v>
      </c>
      <c r="AT312" s="123">
        <v>0</v>
      </c>
      <c r="AU312" s="123">
        <v>0</v>
      </c>
    </row>
    <row r="313" spans="1:47">
      <c r="A313" s="124">
        <v>46267</v>
      </c>
      <c r="B313" s="123" t="s">
        <v>75</v>
      </c>
      <c r="C313" s="123" t="s">
        <v>2981</v>
      </c>
      <c r="D313" s="123" t="s">
        <v>1140</v>
      </c>
      <c r="E313" s="123">
        <v>204967557</v>
      </c>
      <c r="F313" s="123" t="s">
        <v>2982</v>
      </c>
      <c r="G313" s="123" t="s">
        <v>2983</v>
      </c>
      <c r="H313" s="123" t="s">
        <v>2984</v>
      </c>
      <c r="I313" s="123">
        <v>900234</v>
      </c>
      <c r="J313" s="123" t="s">
        <v>2985</v>
      </c>
      <c r="K313" s="123" t="s">
        <v>1141</v>
      </c>
      <c r="L313" s="123" t="s">
        <v>2986</v>
      </c>
      <c r="M313" s="123" t="s">
        <v>86</v>
      </c>
      <c r="N313" s="123" t="s">
        <v>2773</v>
      </c>
      <c r="O313" s="123">
        <v>1299</v>
      </c>
      <c r="P313" s="123" t="s">
        <v>64</v>
      </c>
      <c r="Q313" s="123" t="s">
        <v>2987</v>
      </c>
      <c r="R313" s="123" t="s">
        <v>3005</v>
      </c>
      <c r="S313" s="123" t="s">
        <v>39</v>
      </c>
      <c r="T313" s="123">
        <v>99</v>
      </c>
      <c r="U313" s="123" t="s">
        <v>2989</v>
      </c>
      <c r="V313" s="123"/>
      <c r="W313" s="123"/>
      <c r="X313" s="124">
        <v>46267.756944444445</v>
      </c>
      <c r="Y313" s="124">
        <v>46268.173611111109</v>
      </c>
      <c r="Z313" s="123" t="s">
        <v>2997</v>
      </c>
      <c r="AA313" s="123" t="s">
        <v>2998</v>
      </c>
      <c r="AB313" s="123" t="s">
        <v>2999</v>
      </c>
      <c r="AC313" s="123" t="s">
        <v>37</v>
      </c>
      <c r="AD313" s="123" t="s">
        <v>1562</v>
      </c>
      <c r="AE313" s="123" t="s">
        <v>3000</v>
      </c>
      <c r="AF313" s="123" t="s">
        <v>85</v>
      </c>
      <c r="AG313" s="123" t="s">
        <v>88</v>
      </c>
      <c r="AH313" s="123">
        <v>13</v>
      </c>
      <c r="AI313" s="123"/>
      <c r="AJ313" s="124">
        <v>45718</v>
      </c>
      <c r="AK313" s="123"/>
      <c r="AL313" s="123"/>
      <c r="AM313" s="123" t="s">
        <v>2991</v>
      </c>
      <c r="AN313" s="123" t="s">
        <v>2992</v>
      </c>
      <c r="AO313" s="123" t="s">
        <v>2982</v>
      </c>
      <c r="AP313" s="123">
        <v>9</v>
      </c>
      <c r="AQ313" s="123">
        <v>0</v>
      </c>
      <c r="AR313" s="123">
        <v>0</v>
      </c>
      <c r="AS313" s="123">
        <v>0</v>
      </c>
      <c r="AT313" s="123">
        <v>0</v>
      </c>
      <c r="AU313" s="123">
        <v>0</v>
      </c>
    </row>
    <row r="314" spans="1:47">
      <c r="A314" s="124">
        <v>46267</v>
      </c>
      <c r="B314" s="123" t="s">
        <v>75</v>
      </c>
      <c r="C314" s="123" t="s">
        <v>2981</v>
      </c>
      <c r="D314" s="123" t="s">
        <v>369</v>
      </c>
      <c r="E314" s="123">
        <v>203468401</v>
      </c>
      <c r="F314" s="123" t="s">
        <v>2982</v>
      </c>
      <c r="G314" s="123" t="s">
        <v>2983</v>
      </c>
      <c r="H314" s="123" t="s">
        <v>2984</v>
      </c>
      <c r="I314" s="123">
        <v>900234</v>
      </c>
      <c r="J314" s="123" t="s">
        <v>3001</v>
      </c>
      <c r="K314" s="123" t="s">
        <v>370</v>
      </c>
      <c r="L314" s="123" t="s">
        <v>2986</v>
      </c>
      <c r="M314" s="123" t="s">
        <v>79</v>
      </c>
      <c r="N314" s="123" t="s">
        <v>230</v>
      </c>
      <c r="O314" s="123">
        <v>1299</v>
      </c>
      <c r="P314" s="123" t="s">
        <v>64</v>
      </c>
      <c r="Q314" s="123" t="s">
        <v>2987</v>
      </c>
      <c r="R314" s="123" t="s">
        <v>2994</v>
      </c>
      <c r="S314" s="123" t="s">
        <v>32</v>
      </c>
      <c r="T314" s="123">
        <v>99</v>
      </c>
      <c r="U314" s="123" t="s">
        <v>2989</v>
      </c>
      <c r="V314" s="124">
        <v>46267.751388888886</v>
      </c>
      <c r="W314" s="123"/>
      <c r="X314" s="124">
        <v>46267.756944444445</v>
      </c>
      <c r="Y314" s="124">
        <v>46268.173611111109</v>
      </c>
      <c r="Z314" s="123"/>
      <c r="AA314" s="123" t="s">
        <v>56</v>
      </c>
      <c r="AB314" s="123" t="s">
        <v>2</v>
      </c>
      <c r="AC314" s="123" t="s">
        <v>35</v>
      </c>
      <c r="AD314" s="123" t="s">
        <v>1558</v>
      </c>
      <c r="AE314" s="123" t="s">
        <v>2995</v>
      </c>
      <c r="AF314" s="123" t="s">
        <v>95</v>
      </c>
      <c r="AG314" s="123" t="s">
        <v>77</v>
      </c>
      <c r="AH314" s="123">
        <v>3</v>
      </c>
      <c r="AI314" s="123"/>
      <c r="AJ314" s="124">
        <v>45455</v>
      </c>
      <c r="AK314" s="123"/>
      <c r="AL314" s="123"/>
      <c r="AM314" s="123" t="s">
        <v>2991</v>
      </c>
      <c r="AN314" s="123" t="s">
        <v>2992</v>
      </c>
      <c r="AO314" s="123" t="s">
        <v>2982</v>
      </c>
      <c r="AP314" s="123">
        <v>9</v>
      </c>
      <c r="AQ314" s="123">
        <v>0</v>
      </c>
      <c r="AR314" s="123">
        <v>1</v>
      </c>
      <c r="AS314" s="123">
        <v>1</v>
      </c>
      <c r="AT314" s="123">
        <v>0</v>
      </c>
      <c r="AU314" s="123">
        <v>0</v>
      </c>
    </row>
    <row r="315" spans="1:47">
      <c r="A315" s="124">
        <v>46267</v>
      </c>
      <c r="B315" s="123" t="s">
        <v>75</v>
      </c>
      <c r="C315" s="123" t="s">
        <v>2981</v>
      </c>
      <c r="D315" s="123" t="s">
        <v>2186</v>
      </c>
      <c r="E315" s="123">
        <v>203682331</v>
      </c>
      <c r="F315" s="123" t="s">
        <v>2982</v>
      </c>
      <c r="G315" s="123" t="s">
        <v>2983</v>
      </c>
      <c r="H315" s="123" t="s">
        <v>2984</v>
      </c>
      <c r="I315" s="123">
        <v>900234</v>
      </c>
      <c r="J315" s="123" t="s">
        <v>99</v>
      </c>
      <c r="K315" s="123" t="s">
        <v>3155</v>
      </c>
      <c r="L315" s="123" t="s">
        <v>2986</v>
      </c>
      <c r="M315" s="123" t="s">
        <v>86</v>
      </c>
      <c r="N315" s="123" t="s">
        <v>82</v>
      </c>
      <c r="O315" s="123">
        <v>1299</v>
      </c>
      <c r="P315" s="123" t="s">
        <v>64</v>
      </c>
      <c r="Q315" s="123" t="s">
        <v>2987</v>
      </c>
      <c r="R315" s="123" t="s">
        <v>3003</v>
      </c>
      <c r="S315" s="123" t="s">
        <v>39</v>
      </c>
      <c r="T315" s="123">
        <v>99</v>
      </c>
      <c r="U315" s="123" t="s">
        <v>2989</v>
      </c>
      <c r="V315" s="124">
        <v>46267.756249999999</v>
      </c>
      <c r="W315" s="124">
        <v>46267.962500000001</v>
      </c>
      <c r="X315" s="124">
        <v>46267.756944444445</v>
      </c>
      <c r="Y315" s="124">
        <v>46268.173611111109</v>
      </c>
      <c r="Z315" s="123"/>
      <c r="AA315" s="123" t="s">
        <v>56</v>
      </c>
      <c r="AB315" s="123" t="s">
        <v>2</v>
      </c>
      <c r="AC315" s="123" t="s">
        <v>2990</v>
      </c>
      <c r="AD315" s="123" t="s">
        <v>1553</v>
      </c>
      <c r="AE315" s="123" t="s">
        <v>2990</v>
      </c>
      <c r="AF315" s="123" t="s">
        <v>78</v>
      </c>
      <c r="AG315" s="123" t="s">
        <v>92</v>
      </c>
      <c r="AH315" s="123">
        <v>22</v>
      </c>
      <c r="AI315" s="123"/>
      <c r="AJ315" s="124">
        <v>45487</v>
      </c>
      <c r="AK315" s="123"/>
      <c r="AL315" s="123"/>
      <c r="AM315" s="123" t="s">
        <v>2991</v>
      </c>
      <c r="AN315" s="123" t="s">
        <v>2992</v>
      </c>
      <c r="AO315" s="123" t="s">
        <v>2982</v>
      </c>
      <c r="AP315" s="123">
        <v>9</v>
      </c>
      <c r="AQ315" s="123">
        <v>0</v>
      </c>
      <c r="AR315" s="123">
        <v>1</v>
      </c>
      <c r="AS315" s="123">
        <v>1</v>
      </c>
      <c r="AT315" s="123">
        <v>0</v>
      </c>
      <c r="AU315" s="123">
        <v>0</v>
      </c>
    </row>
    <row r="316" spans="1:47">
      <c r="A316" s="124">
        <v>46267</v>
      </c>
      <c r="B316" s="123" t="s">
        <v>75</v>
      </c>
      <c r="C316" s="123" t="s">
        <v>2981</v>
      </c>
      <c r="D316" s="123" t="s">
        <v>1870</v>
      </c>
      <c r="E316" s="123">
        <v>206915147</v>
      </c>
      <c r="F316" s="123" t="s">
        <v>2982</v>
      </c>
      <c r="G316" s="123" t="s">
        <v>2983</v>
      </c>
      <c r="H316" s="123" t="s">
        <v>2984</v>
      </c>
      <c r="I316" s="123">
        <v>900234</v>
      </c>
      <c r="J316" s="123" t="s">
        <v>2985</v>
      </c>
      <c r="K316" s="123" t="s">
        <v>3156</v>
      </c>
      <c r="L316" s="123" t="s">
        <v>2986</v>
      </c>
      <c r="M316" s="123" t="s">
        <v>89</v>
      </c>
      <c r="N316" s="123" t="s">
        <v>622</v>
      </c>
      <c r="O316" s="123">
        <v>1299</v>
      </c>
      <c r="P316" s="123" t="s">
        <v>64</v>
      </c>
      <c r="Q316" s="123" t="s">
        <v>2987</v>
      </c>
      <c r="R316" s="123" t="s">
        <v>2988</v>
      </c>
      <c r="S316" s="123" t="s">
        <v>32</v>
      </c>
      <c r="T316" s="123">
        <v>99</v>
      </c>
      <c r="U316" s="123" t="s">
        <v>2989</v>
      </c>
      <c r="V316" s="124">
        <v>46267.330555555556</v>
      </c>
      <c r="W316" s="124">
        <v>46267.74722222222</v>
      </c>
      <c r="X316" s="124">
        <v>46267.333333333336</v>
      </c>
      <c r="Y316" s="124">
        <v>46267.75</v>
      </c>
      <c r="Z316" s="123"/>
      <c r="AA316" s="123" t="s">
        <v>56</v>
      </c>
      <c r="AB316" s="123" t="s">
        <v>2</v>
      </c>
      <c r="AC316" s="123" t="s">
        <v>37</v>
      </c>
      <c r="AD316" s="123" t="s">
        <v>1562</v>
      </c>
      <c r="AE316" s="123" t="s">
        <v>3000</v>
      </c>
      <c r="AF316" s="123" t="s">
        <v>88</v>
      </c>
      <c r="AG316" s="123" t="s">
        <v>95</v>
      </c>
      <c r="AH316" s="123">
        <v>13</v>
      </c>
      <c r="AI316" s="123"/>
      <c r="AJ316" s="124">
        <v>46033</v>
      </c>
      <c r="AK316" s="123"/>
      <c r="AL316" s="123"/>
      <c r="AM316" s="123" t="s">
        <v>2991</v>
      </c>
      <c r="AN316" s="123" t="s">
        <v>2992</v>
      </c>
      <c r="AO316" s="123" t="s">
        <v>2982</v>
      </c>
      <c r="AP316" s="123">
        <v>9</v>
      </c>
      <c r="AQ316" s="123">
        <v>0</v>
      </c>
      <c r="AR316" s="123">
        <v>1</v>
      </c>
      <c r="AS316" s="123">
        <v>1</v>
      </c>
      <c r="AT316" s="123">
        <v>0</v>
      </c>
      <c r="AU316" s="123">
        <v>0</v>
      </c>
    </row>
    <row r="317" spans="1:47">
      <c r="A317" s="124">
        <v>46267</v>
      </c>
      <c r="B317" s="123" t="s">
        <v>75</v>
      </c>
      <c r="C317" s="123" t="s">
        <v>2981</v>
      </c>
      <c r="D317" s="123" t="s">
        <v>2266</v>
      </c>
      <c r="E317" s="123">
        <v>203850767</v>
      </c>
      <c r="F317" s="123" t="s">
        <v>2982</v>
      </c>
      <c r="G317" s="123" t="s">
        <v>2983</v>
      </c>
      <c r="H317" s="123" t="s">
        <v>2984</v>
      </c>
      <c r="I317" s="123">
        <v>900234</v>
      </c>
      <c r="J317" s="123" t="s">
        <v>2985</v>
      </c>
      <c r="K317" s="123" t="s">
        <v>3157</v>
      </c>
      <c r="L317" s="123" t="s">
        <v>2986</v>
      </c>
      <c r="M317" s="123" t="s">
        <v>89</v>
      </c>
      <c r="N317" s="123" t="s">
        <v>622</v>
      </c>
      <c r="O317" s="123">
        <v>1299</v>
      </c>
      <c r="P317" s="123" t="s">
        <v>64</v>
      </c>
      <c r="Q317" s="123" t="s">
        <v>2987</v>
      </c>
      <c r="R317" s="123" t="s">
        <v>3003</v>
      </c>
      <c r="S317" s="123" t="s">
        <v>39</v>
      </c>
      <c r="T317" s="123">
        <v>99</v>
      </c>
      <c r="U317" s="123" t="s">
        <v>2989</v>
      </c>
      <c r="V317" s="124">
        <v>46267.754861111112</v>
      </c>
      <c r="W317" s="124">
        <v>46267.86041666667</v>
      </c>
      <c r="X317" s="124">
        <v>46267.756944444445</v>
      </c>
      <c r="Y317" s="124">
        <v>46268.173611111109</v>
      </c>
      <c r="Z317" s="123"/>
      <c r="AA317" s="123" t="s">
        <v>56</v>
      </c>
      <c r="AB317" s="123" t="s">
        <v>2</v>
      </c>
      <c r="AC317" s="123" t="s">
        <v>37</v>
      </c>
      <c r="AD317" s="123" t="s">
        <v>1562</v>
      </c>
      <c r="AE317" s="123" t="s">
        <v>3000</v>
      </c>
      <c r="AF317" s="123" t="s">
        <v>78</v>
      </c>
      <c r="AG317" s="123" t="s">
        <v>92</v>
      </c>
      <c r="AH317" s="123">
        <v>13</v>
      </c>
      <c r="AI317" s="123"/>
      <c r="AJ317" s="124">
        <v>45523</v>
      </c>
      <c r="AK317" s="123"/>
      <c r="AL317" s="123"/>
      <c r="AM317" s="123" t="s">
        <v>2991</v>
      </c>
      <c r="AN317" s="123" t="s">
        <v>2992</v>
      </c>
      <c r="AO317" s="123" t="s">
        <v>2982</v>
      </c>
      <c r="AP317" s="123">
        <v>9</v>
      </c>
      <c r="AQ317" s="123">
        <v>0</v>
      </c>
      <c r="AR317" s="123">
        <v>1</v>
      </c>
      <c r="AS317" s="123">
        <v>1</v>
      </c>
      <c r="AT317" s="123">
        <v>0</v>
      </c>
      <c r="AU317" s="123">
        <v>0</v>
      </c>
    </row>
    <row r="318" spans="1:47">
      <c r="A318" s="124">
        <v>46267</v>
      </c>
      <c r="B318" s="123" t="s">
        <v>75</v>
      </c>
      <c r="C318" s="123" t="s">
        <v>2981</v>
      </c>
      <c r="D318" s="123" t="s">
        <v>2864</v>
      </c>
      <c r="E318" s="123">
        <v>206605136</v>
      </c>
      <c r="F318" s="123" t="s">
        <v>2982</v>
      </c>
      <c r="G318" s="123" t="s">
        <v>2983</v>
      </c>
      <c r="H318" s="123" t="s">
        <v>3022</v>
      </c>
      <c r="I318" s="123">
        <v>900234</v>
      </c>
      <c r="J318" s="123" t="s">
        <v>3002</v>
      </c>
      <c r="K318" s="123" t="s">
        <v>2903</v>
      </c>
      <c r="L318" s="123" t="s">
        <v>2986</v>
      </c>
      <c r="M318" s="123" t="s">
        <v>89</v>
      </c>
      <c r="N318" s="123" t="s">
        <v>1055</v>
      </c>
      <c r="O318" s="123">
        <v>1299</v>
      </c>
      <c r="P318" s="123" t="s">
        <v>64</v>
      </c>
      <c r="Q318" s="123" t="s">
        <v>2987</v>
      </c>
      <c r="R318" s="123" t="s">
        <v>3024</v>
      </c>
      <c r="S318" s="123" t="s">
        <v>39</v>
      </c>
      <c r="T318" s="123">
        <v>99</v>
      </c>
      <c r="U318" s="123" t="s">
        <v>2989</v>
      </c>
      <c r="V318" s="124">
        <v>46267.755555555559</v>
      </c>
      <c r="W318" s="124">
        <v>46267.835416666669</v>
      </c>
      <c r="X318" s="124">
        <v>46267.756944444445</v>
      </c>
      <c r="Y318" s="124">
        <v>46268.090277777781</v>
      </c>
      <c r="Z318" s="123"/>
      <c r="AA318" s="123" t="s">
        <v>56</v>
      </c>
      <c r="AB318" s="123" t="s">
        <v>2</v>
      </c>
      <c r="AC318" s="123" t="s">
        <v>37</v>
      </c>
      <c r="AD318" s="123" t="s">
        <v>1562</v>
      </c>
      <c r="AE318" s="123" t="s">
        <v>3000</v>
      </c>
      <c r="AF318" s="123" t="s">
        <v>95</v>
      </c>
      <c r="AG318" s="123" t="s">
        <v>77</v>
      </c>
      <c r="AH318" s="123">
        <v>13</v>
      </c>
      <c r="AI318" s="123"/>
      <c r="AJ318" s="124">
        <v>46251</v>
      </c>
      <c r="AK318" s="123"/>
      <c r="AL318" s="123"/>
      <c r="AM318" s="123" t="s">
        <v>2991</v>
      </c>
      <c r="AN318" s="123" t="s">
        <v>2992</v>
      </c>
      <c r="AO318" s="123" t="s">
        <v>2982</v>
      </c>
      <c r="AP318" s="123">
        <v>7</v>
      </c>
      <c r="AQ318" s="123">
        <v>0</v>
      </c>
      <c r="AR318" s="123">
        <v>1</v>
      </c>
      <c r="AS318" s="123">
        <v>1</v>
      </c>
      <c r="AT318" s="123">
        <v>0</v>
      </c>
      <c r="AU318" s="123">
        <v>0</v>
      </c>
    </row>
    <row r="319" spans="1:47">
      <c r="A319" s="124">
        <v>46267</v>
      </c>
      <c r="B319" s="123" t="s">
        <v>75</v>
      </c>
      <c r="C319" s="123" t="s">
        <v>2981</v>
      </c>
      <c r="D319" s="123" t="s">
        <v>2565</v>
      </c>
      <c r="E319" s="123">
        <v>206873793</v>
      </c>
      <c r="F319" s="123" t="s">
        <v>2982</v>
      </c>
      <c r="G319" s="123" t="s">
        <v>2983</v>
      </c>
      <c r="H319" s="123" t="s">
        <v>2984</v>
      </c>
      <c r="I319" s="123">
        <v>900234</v>
      </c>
      <c r="J319" s="123" t="s">
        <v>2985</v>
      </c>
      <c r="K319" s="123" t="s">
        <v>2566</v>
      </c>
      <c r="L319" s="123" t="s">
        <v>2986</v>
      </c>
      <c r="M319" s="123" t="s">
        <v>89</v>
      </c>
      <c r="N319" s="123" t="s">
        <v>224</v>
      </c>
      <c r="O319" s="123">
        <v>1299</v>
      </c>
      <c r="P319" s="123" t="s">
        <v>64</v>
      </c>
      <c r="Q319" s="123" t="s">
        <v>2987</v>
      </c>
      <c r="R319" s="123" t="s">
        <v>2996</v>
      </c>
      <c r="S319" s="123" t="s">
        <v>32</v>
      </c>
      <c r="T319" s="123">
        <v>99</v>
      </c>
      <c r="U319" s="123" t="s">
        <v>2989</v>
      </c>
      <c r="V319" s="123"/>
      <c r="W319" s="123"/>
      <c r="X319" s="124">
        <v>46267.333333333336</v>
      </c>
      <c r="Y319" s="124">
        <v>46267.75</v>
      </c>
      <c r="Z319" s="123" t="s">
        <v>2997</v>
      </c>
      <c r="AA319" s="123" t="s">
        <v>2998</v>
      </c>
      <c r="AB319" s="123" t="s">
        <v>2999</v>
      </c>
      <c r="AC319" s="123" t="s">
        <v>35</v>
      </c>
      <c r="AD319" s="123" t="s">
        <v>1558</v>
      </c>
      <c r="AE319" s="123" t="s">
        <v>2995</v>
      </c>
      <c r="AF319" s="123" t="s">
        <v>84</v>
      </c>
      <c r="AG319" s="123" t="s">
        <v>85</v>
      </c>
      <c r="AH319" s="123">
        <v>3</v>
      </c>
      <c r="AI319" s="123"/>
      <c r="AJ319" s="124">
        <v>46019</v>
      </c>
      <c r="AK319" s="123"/>
      <c r="AL319" s="123"/>
      <c r="AM319" s="123" t="s">
        <v>2991</v>
      </c>
      <c r="AN319" s="123" t="s">
        <v>2992</v>
      </c>
      <c r="AO319" s="123" t="s">
        <v>2982</v>
      </c>
      <c r="AP319" s="123">
        <v>9</v>
      </c>
      <c r="AQ319" s="123">
        <v>0</v>
      </c>
      <c r="AR319" s="123">
        <v>0</v>
      </c>
      <c r="AS319" s="123">
        <v>0</v>
      </c>
      <c r="AT319" s="123">
        <v>0</v>
      </c>
      <c r="AU319" s="123">
        <v>0</v>
      </c>
    </row>
    <row r="320" spans="1:47">
      <c r="A320" s="124">
        <v>46267</v>
      </c>
      <c r="B320" s="123" t="s">
        <v>75</v>
      </c>
      <c r="C320" s="123" t="s">
        <v>2981</v>
      </c>
      <c r="D320" s="123" t="s">
        <v>373</v>
      </c>
      <c r="E320" s="123">
        <v>204406416</v>
      </c>
      <c r="F320" s="123" t="s">
        <v>2982</v>
      </c>
      <c r="G320" s="123" t="s">
        <v>2983</v>
      </c>
      <c r="H320" s="123" t="s">
        <v>2984</v>
      </c>
      <c r="I320" s="123">
        <v>900234</v>
      </c>
      <c r="J320" s="123" t="s">
        <v>87</v>
      </c>
      <c r="K320" s="123" t="s">
        <v>374</v>
      </c>
      <c r="L320" s="123" t="s">
        <v>2986</v>
      </c>
      <c r="M320" s="123" t="s">
        <v>86</v>
      </c>
      <c r="N320" s="123" t="s">
        <v>223</v>
      </c>
      <c r="O320" s="123">
        <v>1299</v>
      </c>
      <c r="P320" s="123" t="s">
        <v>64</v>
      </c>
      <c r="Q320" s="123" t="s">
        <v>2987</v>
      </c>
      <c r="R320" s="123" t="s">
        <v>3014</v>
      </c>
      <c r="S320" s="123" t="s">
        <v>32</v>
      </c>
      <c r="T320" s="123">
        <v>99</v>
      </c>
      <c r="U320" s="123" t="s">
        <v>2989</v>
      </c>
      <c r="V320" s="124">
        <v>46267.331250000003</v>
      </c>
      <c r="W320" s="124">
        <v>46267.75</v>
      </c>
      <c r="X320" s="124">
        <v>46267.333333333336</v>
      </c>
      <c r="Y320" s="124">
        <v>46267.75</v>
      </c>
      <c r="Z320" s="123"/>
      <c r="AA320" s="123" t="s">
        <v>56</v>
      </c>
      <c r="AB320" s="123" t="s">
        <v>2</v>
      </c>
      <c r="AC320" s="123" t="s">
        <v>35</v>
      </c>
      <c r="AD320" s="123" t="s">
        <v>1559</v>
      </c>
      <c r="AE320" s="123" t="s">
        <v>3015</v>
      </c>
      <c r="AF320" s="123" t="s">
        <v>78</v>
      </c>
      <c r="AG320" s="123" t="s">
        <v>92</v>
      </c>
      <c r="AH320" s="123">
        <v>2</v>
      </c>
      <c r="AI320" s="123"/>
      <c r="AJ320" s="124">
        <v>45595</v>
      </c>
      <c r="AK320" s="123"/>
      <c r="AL320" s="123"/>
      <c r="AM320" s="123" t="s">
        <v>2991</v>
      </c>
      <c r="AN320" s="123" t="s">
        <v>2992</v>
      </c>
      <c r="AO320" s="123" t="s">
        <v>2982</v>
      </c>
      <c r="AP320" s="123">
        <v>9</v>
      </c>
      <c r="AQ320" s="123">
        <v>0</v>
      </c>
      <c r="AR320" s="123">
        <v>1</v>
      </c>
      <c r="AS320" s="123">
        <v>1</v>
      </c>
      <c r="AT320" s="123">
        <v>0</v>
      </c>
      <c r="AU320" s="123">
        <v>0</v>
      </c>
    </row>
    <row r="321" spans="1:47">
      <c r="A321" s="124">
        <v>46267</v>
      </c>
      <c r="B321" s="123" t="s">
        <v>75</v>
      </c>
      <c r="C321" s="123" t="s">
        <v>2981</v>
      </c>
      <c r="D321" s="123" t="s">
        <v>371</v>
      </c>
      <c r="E321" s="123">
        <v>203468395</v>
      </c>
      <c r="F321" s="123" t="s">
        <v>2982</v>
      </c>
      <c r="G321" s="123" t="s">
        <v>2983</v>
      </c>
      <c r="H321" s="123" t="s">
        <v>2984</v>
      </c>
      <c r="I321" s="123">
        <v>900234</v>
      </c>
      <c r="J321" s="123" t="s">
        <v>3001</v>
      </c>
      <c r="K321" s="123" t="s">
        <v>3158</v>
      </c>
      <c r="L321" s="123" t="s">
        <v>2986</v>
      </c>
      <c r="M321" s="123" t="s">
        <v>79</v>
      </c>
      <c r="N321" s="123" t="s">
        <v>223</v>
      </c>
      <c r="O321" s="123">
        <v>1299</v>
      </c>
      <c r="P321" s="123" t="s">
        <v>64</v>
      </c>
      <c r="Q321" s="123" t="s">
        <v>2987</v>
      </c>
      <c r="R321" s="123" t="s">
        <v>3014</v>
      </c>
      <c r="S321" s="123" t="s">
        <v>32</v>
      </c>
      <c r="T321" s="123">
        <v>99</v>
      </c>
      <c r="U321" s="123" t="s">
        <v>2989</v>
      </c>
      <c r="V321" s="124">
        <v>46267.332638888889</v>
      </c>
      <c r="W321" s="124">
        <v>46267.751388888886</v>
      </c>
      <c r="X321" s="124">
        <v>46267.333333333336</v>
      </c>
      <c r="Y321" s="124">
        <v>46267.75</v>
      </c>
      <c r="Z321" s="123"/>
      <c r="AA321" s="123" t="s">
        <v>56</v>
      </c>
      <c r="AB321" s="123" t="s">
        <v>2</v>
      </c>
      <c r="AC321" s="123" t="s">
        <v>35</v>
      </c>
      <c r="AD321" s="123" t="s">
        <v>1558</v>
      </c>
      <c r="AE321" s="123" t="s">
        <v>2995</v>
      </c>
      <c r="AF321" s="123" t="s">
        <v>78</v>
      </c>
      <c r="AG321" s="123" t="s">
        <v>92</v>
      </c>
      <c r="AH321" s="123">
        <v>3</v>
      </c>
      <c r="AI321" s="123"/>
      <c r="AJ321" s="124">
        <v>45455</v>
      </c>
      <c r="AK321" s="123"/>
      <c r="AL321" s="123"/>
      <c r="AM321" s="123" t="s">
        <v>2991</v>
      </c>
      <c r="AN321" s="123" t="s">
        <v>2992</v>
      </c>
      <c r="AO321" s="123" t="s">
        <v>2982</v>
      </c>
      <c r="AP321" s="123">
        <v>9</v>
      </c>
      <c r="AQ321" s="123">
        <v>0</v>
      </c>
      <c r="AR321" s="123">
        <v>1</v>
      </c>
      <c r="AS321" s="123">
        <v>1</v>
      </c>
      <c r="AT321" s="123">
        <v>0</v>
      </c>
      <c r="AU321" s="123">
        <v>0</v>
      </c>
    </row>
    <row r="322" spans="1:47">
      <c r="A322" s="124">
        <v>46267</v>
      </c>
      <c r="B322" s="123" t="s">
        <v>75</v>
      </c>
      <c r="C322" s="123" t="s">
        <v>2981</v>
      </c>
      <c r="D322" s="123" t="s">
        <v>791</v>
      </c>
      <c r="E322" s="123">
        <v>203514419</v>
      </c>
      <c r="F322" s="123" t="s">
        <v>2982</v>
      </c>
      <c r="G322" s="123" t="s">
        <v>2983</v>
      </c>
      <c r="H322" s="123" t="s">
        <v>2984</v>
      </c>
      <c r="I322" s="123">
        <v>900234</v>
      </c>
      <c r="J322" s="123" t="s">
        <v>3001</v>
      </c>
      <c r="K322" s="123" t="s">
        <v>792</v>
      </c>
      <c r="L322" s="123" t="s">
        <v>2986</v>
      </c>
      <c r="M322" s="123" t="s">
        <v>79</v>
      </c>
      <c r="N322" s="123" t="s">
        <v>1055</v>
      </c>
      <c r="O322" s="123">
        <v>1299</v>
      </c>
      <c r="P322" s="123" t="s">
        <v>64</v>
      </c>
      <c r="Q322" s="123" t="s">
        <v>2987</v>
      </c>
      <c r="R322" s="123" t="s">
        <v>3005</v>
      </c>
      <c r="S322" s="123" t="s">
        <v>39</v>
      </c>
      <c r="T322" s="123">
        <v>99</v>
      </c>
      <c r="U322" s="123" t="s">
        <v>2989</v>
      </c>
      <c r="V322" s="123"/>
      <c r="W322" s="123"/>
      <c r="X322" s="124">
        <v>46267.756944444445</v>
      </c>
      <c r="Y322" s="124">
        <v>46268.173611111109</v>
      </c>
      <c r="Z322" s="123" t="s">
        <v>2997</v>
      </c>
      <c r="AA322" s="123" t="s">
        <v>2998</v>
      </c>
      <c r="AB322" s="123" t="s">
        <v>2999</v>
      </c>
      <c r="AC322" s="123" t="s">
        <v>37</v>
      </c>
      <c r="AD322" s="123" t="s">
        <v>1562</v>
      </c>
      <c r="AE322" s="123" t="s">
        <v>3000</v>
      </c>
      <c r="AF322" s="123" t="s">
        <v>85</v>
      </c>
      <c r="AG322" s="123" t="s">
        <v>88</v>
      </c>
      <c r="AH322" s="123">
        <v>13</v>
      </c>
      <c r="AI322" s="123"/>
      <c r="AJ322" s="124">
        <v>45462</v>
      </c>
      <c r="AK322" s="123"/>
      <c r="AL322" s="123"/>
      <c r="AM322" s="123" t="s">
        <v>2991</v>
      </c>
      <c r="AN322" s="123" t="s">
        <v>2992</v>
      </c>
      <c r="AO322" s="123" t="s">
        <v>2982</v>
      </c>
      <c r="AP322" s="123">
        <v>9</v>
      </c>
      <c r="AQ322" s="123">
        <v>0</v>
      </c>
      <c r="AR322" s="123">
        <v>0</v>
      </c>
      <c r="AS322" s="123">
        <v>0</v>
      </c>
      <c r="AT322" s="123">
        <v>0</v>
      </c>
      <c r="AU322" s="123">
        <v>0</v>
      </c>
    </row>
    <row r="323" spans="1:47">
      <c r="A323" s="124">
        <v>46267</v>
      </c>
      <c r="B323" s="123" t="s">
        <v>75</v>
      </c>
      <c r="C323" s="123" t="s">
        <v>2981</v>
      </c>
      <c r="D323" s="123" t="s">
        <v>1831</v>
      </c>
      <c r="E323" s="123">
        <v>206906443</v>
      </c>
      <c r="F323" s="123" t="s">
        <v>2982</v>
      </c>
      <c r="G323" s="123" t="s">
        <v>2983</v>
      </c>
      <c r="H323" s="123" t="s">
        <v>2984</v>
      </c>
      <c r="I323" s="123">
        <v>900234</v>
      </c>
      <c r="J323" s="123" t="s">
        <v>2985</v>
      </c>
      <c r="K323" s="123" t="s">
        <v>1832</v>
      </c>
      <c r="L323" s="123" t="s">
        <v>2986</v>
      </c>
      <c r="M323" s="123" t="s">
        <v>89</v>
      </c>
      <c r="N323" s="123" t="s">
        <v>2772</v>
      </c>
      <c r="O323" s="123">
        <v>1299</v>
      </c>
      <c r="P323" s="123" t="s">
        <v>64</v>
      </c>
      <c r="Q323" s="123" t="s">
        <v>2987</v>
      </c>
      <c r="R323" s="123" t="s">
        <v>3011</v>
      </c>
      <c r="S323" s="123" t="s">
        <v>39</v>
      </c>
      <c r="T323" s="123">
        <v>99</v>
      </c>
      <c r="U323" s="123" t="s">
        <v>2989</v>
      </c>
      <c r="V323" s="123"/>
      <c r="W323" s="123"/>
      <c r="X323" s="124">
        <v>46267.756944444445</v>
      </c>
      <c r="Y323" s="124">
        <v>46268.173611111109</v>
      </c>
      <c r="Z323" s="123" t="s">
        <v>2997</v>
      </c>
      <c r="AA323" s="123" t="s">
        <v>2998</v>
      </c>
      <c r="AB323" s="123" t="s">
        <v>2999</v>
      </c>
      <c r="AC323" s="123" t="s">
        <v>37</v>
      </c>
      <c r="AD323" s="123" t="s">
        <v>1562</v>
      </c>
      <c r="AE323" s="123" t="s">
        <v>3000</v>
      </c>
      <c r="AF323" s="123" t="s">
        <v>84</v>
      </c>
      <c r="AG323" s="123" t="s">
        <v>85</v>
      </c>
      <c r="AH323" s="123">
        <v>13</v>
      </c>
      <c r="AI323" s="123"/>
      <c r="AJ323" s="124">
        <v>46029</v>
      </c>
      <c r="AK323" s="123"/>
      <c r="AL323" s="123"/>
      <c r="AM323" s="123" t="s">
        <v>2991</v>
      </c>
      <c r="AN323" s="123" t="s">
        <v>2992</v>
      </c>
      <c r="AO323" s="123" t="s">
        <v>2982</v>
      </c>
      <c r="AP323" s="123">
        <v>9</v>
      </c>
      <c r="AQ323" s="123">
        <v>0</v>
      </c>
      <c r="AR323" s="123">
        <v>0</v>
      </c>
      <c r="AS323" s="123">
        <v>0</v>
      </c>
      <c r="AT323" s="123">
        <v>0</v>
      </c>
      <c r="AU323" s="123">
        <v>0</v>
      </c>
    </row>
    <row r="324" spans="1:47">
      <c r="A324" s="124">
        <v>46267</v>
      </c>
      <c r="B324" s="123" t="s">
        <v>75</v>
      </c>
      <c r="C324" s="123" t="s">
        <v>2981</v>
      </c>
      <c r="D324" s="123" t="s">
        <v>3159</v>
      </c>
      <c r="E324" s="123">
        <v>206239524</v>
      </c>
      <c r="F324" s="123" t="s">
        <v>2982</v>
      </c>
      <c r="G324" s="123" t="s">
        <v>2983</v>
      </c>
      <c r="H324" s="123" t="s">
        <v>2984</v>
      </c>
      <c r="I324" s="123">
        <v>900234</v>
      </c>
      <c r="J324" s="123" t="s">
        <v>3001</v>
      </c>
      <c r="K324" s="123" t="s">
        <v>2834</v>
      </c>
      <c r="L324" s="123" t="s">
        <v>2986</v>
      </c>
      <c r="M324" s="123" t="s">
        <v>89</v>
      </c>
      <c r="N324" s="123" t="s">
        <v>626</v>
      </c>
      <c r="O324" s="123">
        <v>1299</v>
      </c>
      <c r="P324" s="123" t="s">
        <v>64</v>
      </c>
      <c r="Q324" s="123" t="s">
        <v>2987</v>
      </c>
      <c r="R324" s="123" t="s">
        <v>3024</v>
      </c>
      <c r="S324" s="123" t="s">
        <v>39</v>
      </c>
      <c r="T324" s="123">
        <v>99</v>
      </c>
      <c r="U324" s="123" t="s">
        <v>2989</v>
      </c>
      <c r="V324" s="124">
        <v>46267.757638888892</v>
      </c>
      <c r="W324" s="124">
        <v>46267.877083333333</v>
      </c>
      <c r="X324" s="124">
        <v>46267.756944444445</v>
      </c>
      <c r="Y324" s="124">
        <v>46268.090277777781</v>
      </c>
      <c r="Z324" s="123"/>
      <c r="AA324" s="123" t="s">
        <v>56</v>
      </c>
      <c r="AB324" s="123" t="s">
        <v>2</v>
      </c>
      <c r="AC324" s="123" t="s">
        <v>37</v>
      </c>
      <c r="AD324" s="123" t="s">
        <v>1564</v>
      </c>
      <c r="AE324" s="123" t="s">
        <v>3012</v>
      </c>
      <c r="AF324" s="123" t="s">
        <v>95</v>
      </c>
      <c r="AG324" s="123" t="s">
        <v>77</v>
      </c>
      <c r="AH324" s="123">
        <v>18</v>
      </c>
      <c r="AI324" s="123"/>
      <c r="AJ324" s="124">
        <v>46237</v>
      </c>
      <c r="AK324" s="123"/>
      <c r="AL324" s="123"/>
      <c r="AM324" s="123" t="s">
        <v>2991</v>
      </c>
      <c r="AN324" s="123" t="s">
        <v>2992</v>
      </c>
      <c r="AO324" s="123" t="s">
        <v>2982</v>
      </c>
      <c r="AP324" s="123">
        <v>7</v>
      </c>
      <c r="AQ324" s="123">
        <v>0</v>
      </c>
      <c r="AR324" s="123">
        <v>1</v>
      </c>
      <c r="AS324" s="123">
        <v>1</v>
      </c>
      <c r="AT324" s="123">
        <v>0</v>
      </c>
      <c r="AU324" s="123">
        <v>0</v>
      </c>
    </row>
    <row r="325" spans="1:47">
      <c r="A325" s="124">
        <v>46267</v>
      </c>
      <c r="B325" s="123" t="s">
        <v>75</v>
      </c>
      <c r="C325" s="123" t="s">
        <v>2981</v>
      </c>
      <c r="D325" s="123" t="s">
        <v>753</v>
      </c>
      <c r="E325" s="123">
        <v>206145766</v>
      </c>
      <c r="F325" s="123" t="s">
        <v>2982</v>
      </c>
      <c r="G325" s="123" t="s">
        <v>2983</v>
      </c>
      <c r="H325" s="123" t="s">
        <v>2984</v>
      </c>
      <c r="I325" s="123">
        <v>900234</v>
      </c>
      <c r="J325" s="123" t="s">
        <v>3001</v>
      </c>
      <c r="K325" s="123" t="s">
        <v>754</v>
      </c>
      <c r="L325" s="123" t="s">
        <v>2986</v>
      </c>
      <c r="M325" s="123" t="s">
        <v>89</v>
      </c>
      <c r="N325" s="123" t="s">
        <v>626</v>
      </c>
      <c r="O325" s="123">
        <v>1299</v>
      </c>
      <c r="P325" s="123" t="s">
        <v>64</v>
      </c>
      <c r="Q325" s="123" t="s">
        <v>2987</v>
      </c>
      <c r="R325" s="123" t="s">
        <v>3024</v>
      </c>
      <c r="S325" s="123" t="s">
        <v>39</v>
      </c>
      <c r="T325" s="123">
        <v>99</v>
      </c>
      <c r="U325" s="123" t="s">
        <v>2989</v>
      </c>
      <c r="V325" s="124">
        <v>46267.756944444445</v>
      </c>
      <c r="W325" s="124">
        <v>46267.866666666669</v>
      </c>
      <c r="X325" s="124">
        <v>46267.756944444445</v>
      </c>
      <c r="Y325" s="124">
        <v>46268.173611111109</v>
      </c>
      <c r="Z325" s="123"/>
      <c r="AA325" s="123" t="s">
        <v>56</v>
      </c>
      <c r="AB325" s="123" t="s">
        <v>2</v>
      </c>
      <c r="AC325" s="123" t="s">
        <v>37</v>
      </c>
      <c r="AD325" s="123" t="s">
        <v>1562</v>
      </c>
      <c r="AE325" s="123" t="s">
        <v>3000</v>
      </c>
      <c r="AF325" s="123" t="s">
        <v>95</v>
      </c>
      <c r="AG325" s="123" t="s">
        <v>77</v>
      </c>
      <c r="AH325" s="123">
        <v>13</v>
      </c>
      <c r="AI325" s="123"/>
      <c r="AJ325" s="124">
        <v>45928</v>
      </c>
      <c r="AK325" s="123"/>
      <c r="AL325" s="123"/>
      <c r="AM325" s="123" t="s">
        <v>2991</v>
      </c>
      <c r="AN325" s="123" t="s">
        <v>2992</v>
      </c>
      <c r="AO325" s="123" t="s">
        <v>2982</v>
      </c>
      <c r="AP325" s="123">
        <v>9</v>
      </c>
      <c r="AQ325" s="123">
        <v>0</v>
      </c>
      <c r="AR325" s="123">
        <v>1</v>
      </c>
      <c r="AS325" s="123">
        <v>1</v>
      </c>
      <c r="AT325" s="123">
        <v>0</v>
      </c>
      <c r="AU325" s="123">
        <v>0</v>
      </c>
    </row>
    <row r="326" spans="1:47">
      <c r="A326" s="124">
        <v>46267</v>
      </c>
      <c r="B326" s="123" t="s">
        <v>75</v>
      </c>
      <c r="C326" s="123" t="s">
        <v>2981</v>
      </c>
      <c r="D326" s="123" t="s">
        <v>2865</v>
      </c>
      <c r="E326" s="123">
        <v>206886736</v>
      </c>
      <c r="F326" s="123" t="s">
        <v>2982</v>
      </c>
      <c r="G326" s="123" t="s">
        <v>2983</v>
      </c>
      <c r="H326" s="123" t="s">
        <v>3022</v>
      </c>
      <c r="I326" s="123">
        <v>900234</v>
      </c>
      <c r="J326" s="123" t="s">
        <v>3002</v>
      </c>
      <c r="K326" s="123" t="s">
        <v>2904</v>
      </c>
      <c r="L326" s="123" t="s">
        <v>2986</v>
      </c>
      <c r="M326" s="123" t="s">
        <v>89</v>
      </c>
      <c r="N326" s="123" t="s">
        <v>1055</v>
      </c>
      <c r="O326" s="123">
        <v>1299</v>
      </c>
      <c r="P326" s="123" t="s">
        <v>64</v>
      </c>
      <c r="Q326" s="123" t="s">
        <v>2987</v>
      </c>
      <c r="R326" s="123" t="s">
        <v>3010</v>
      </c>
      <c r="S326" s="123" t="s">
        <v>39</v>
      </c>
      <c r="T326" s="123">
        <v>99</v>
      </c>
      <c r="U326" s="123" t="s">
        <v>2989</v>
      </c>
      <c r="V326" s="124">
        <v>46267.755555555559</v>
      </c>
      <c r="W326" s="124">
        <v>46267.834027777775</v>
      </c>
      <c r="X326" s="124">
        <v>46267.756944444445</v>
      </c>
      <c r="Y326" s="124">
        <v>46268.090277777781</v>
      </c>
      <c r="Z326" s="123"/>
      <c r="AA326" s="123" t="s">
        <v>56</v>
      </c>
      <c r="AB326" s="123" t="s">
        <v>2</v>
      </c>
      <c r="AC326" s="123" t="s">
        <v>37</v>
      </c>
      <c r="AD326" s="123" t="s">
        <v>1563</v>
      </c>
      <c r="AE326" s="123" t="s">
        <v>3006</v>
      </c>
      <c r="AF326" s="123" t="s">
        <v>77</v>
      </c>
      <c r="AG326" s="123" t="s">
        <v>78</v>
      </c>
      <c r="AH326" s="123">
        <v>15</v>
      </c>
      <c r="AI326" s="123"/>
      <c r="AJ326" s="124">
        <v>46251</v>
      </c>
      <c r="AK326" s="123"/>
      <c r="AL326" s="123"/>
      <c r="AM326" s="123" t="s">
        <v>2991</v>
      </c>
      <c r="AN326" s="123" t="s">
        <v>2992</v>
      </c>
      <c r="AO326" s="123" t="s">
        <v>2982</v>
      </c>
      <c r="AP326" s="123">
        <v>7</v>
      </c>
      <c r="AQ326" s="123">
        <v>0</v>
      </c>
      <c r="AR326" s="123">
        <v>1</v>
      </c>
      <c r="AS326" s="123">
        <v>1</v>
      </c>
      <c r="AT326" s="123">
        <v>0</v>
      </c>
      <c r="AU326" s="123">
        <v>0</v>
      </c>
    </row>
    <row r="327" spans="1:47">
      <c r="A327" s="124">
        <v>46267</v>
      </c>
      <c r="B327" s="123" t="s">
        <v>75</v>
      </c>
      <c r="C327" s="123" t="s">
        <v>2981</v>
      </c>
      <c r="D327" s="123" t="s">
        <v>272</v>
      </c>
      <c r="E327" s="123">
        <v>203802272</v>
      </c>
      <c r="F327" s="123" t="s">
        <v>2982</v>
      </c>
      <c r="G327" s="123" t="s">
        <v>2983</v>
      </c>
      <c r="H327" s="123" t="s">
        <v>2984</v>
      </c>
      <c r="I327" s="123">
        <v>900234</v>
      </c>
      <c r="J327" s="123" t="s">
        <v>3001</v>
      </c>
      <c r="K327" s="123" t="s">
        <v>273</v>
      </c>
      <c r="L327" s="123" t="s">
        <v>2986</v>
      </c>
      <c r="M327" s="123" t="s">
        <v>79</v>
      </c>
      <c r="N327" s="123" t="s">
        <v>223</v>
      </c>
      <c r="O327" s="123">
        <v>1299</v>
      </c>
      <c r="P327" s="123" t="s">
        <v>64</v>
      </c>
      <c r="Q327" s="123" t="s">
        <v>2987</v>
      </c>
      <c r="R327" s="123" t="s">
        <v>2996</v>
      </c>
      <c r="S327" s="123" t="s">
        <v>32</v>
      </c>
      <c r="T327" s="123">
        <v>99</v>
      </c>
      <c r="U327" s="123" t="s">
        <v>2989</v>
      </c>
      <c r="V327" s="123"/>
      <c r="W327" s="123"/>
      <c r="X327" s="124">
        <v>46267.333333333336</v>
      </c>
      <c r="Y327" s="124">
        <v>46267.75</v>
      </c>
      <c r="Z327" s="123" t="s">
        <v>2997</v>
      </c>
      <c r="AA327" s="123" t="s">
        <v>2998</v>
      </c>
      <c r="AB327" s="123" t="s">
        <v>2999</v>
      </c>
      <c r="AC327" s="123" t="s">
        <v>35</v>
      </c>
      <c r="AD327" s="123" t="s">
        <v>1558</v>
      </c>
      <c r="AE327" s="123" t="s">
        <v>2995</v>
      </c>
      <c r="AF327" s="123" t="s">
        <v>84</v>
      </c>
      <c r="AG327" s="123" t="s">
        <v>85</v>
      </c>
      <c r="AH327" s="123">
        <v>3</v>
      </c>
      <c r="AI327" s="123"/>
      <c r="AJ327" s="124">
        <v>45516</v>
      </c>
      <c r="AK327" s="123"/>
      <c r="AL327" s="123"/>
      <c r="AM327" s="123" t="s">
        <v>2991</v>
      </c>
      <c r="AN327" s="123" t="s">
        <v>2992</v>
      </c>
      <c r="AO327" s="123" t="s">
        <v>2982</v>
      </c>
      <c r="AP327" s="123">
        <v>9</v>
      </c>
      <c r="AQ327" s="123">
        <v>0</v>
      </c>
      <c r="AR327" s="123">
        <v>0</v>
      </c>
      <c r="AS327" s="123">
        <v>0</v>
      </c>
      <c r="AT327" s="123">
        <v>0</v>
      </c>
      <c r="AU327" s="123">
        <v>0</v>
      </c>
    </row>
    <row r="328" spans="1:47">
      <c r="A328" s="124">
        <v>46267</v>
      </c>
      <c r="B328" s="123" t="s">
        <v>75</v>
      </c>
      <c r="C328" s="123" t="s">
        <v>2981</v>
      </c>
      <c r="D328" s="123" t="s">
        <v>575</v>
      </c>
      <c r="E328" s="123">
        <v>206016554</v>
      </c>
      <c r="F328" s="123" t="s">
        <v>2982</v>
      </c>
      <c r="G328" s="123" t="s">
        <v>2983</v>
      </c>
      <c r="H328" s="123" t="s">
        <v>2984</v>
      </c>
      <c r="I328" s="123">
        <v>900234</v>
      </c>
      <c r="J328" s="123" t="s">
        <v>3001</v>
      </c>
      <c r="K328" s="123" t="s">
        <v>576</v>
      </c>
      <c r="L328" s="123" t="s">
        <v>2986</v>
      </c>
      <c r="M328" s="123" t="s">
        <v>79</v>
      </c>
      <c r="N328" s="123" t="s">
        <v>3013</v>
      </c>
      <c r="O328" s="123">
        <v>1299</v>
      </c>
      <c r="P328" s="123" t="s">
        <v>64</v>
      </c>
      <c r="Q328" s="123" t="s">
        <v>2987</v>
      </c>
      <c r="R328" s="123" t="s">
        <v>3016</v>
      </c>
      <c r="S328" s="123" t="s">
        <v>32</v>
      </c>
      <c r="T328" s="123">
        <v>99</v>
      </c>
      <c r="U328" s="123" t="s">
        <v>2989</v>
      </c>
      <c r="V328" s="124">
        <v>46267.331944444442</v>
      </c>
      <c r="W328" s="124">
        <v>46267.750694444447</v>
      </c>
      <c r="X328" s="124">
        <v>46267.333333333336</v>
      </c>
      <c r="Y328" s="124">
        <v>46267.75</v>
      </c>
      <c r="Z328" s="123"/>
      <c r="AA328" s="123" t="s">
        <v>56</v>
      </c>
      <c r="AB328" s="123" t="s">
        <v>2</v>
      </c>
      <c r="AC328" s="123" t="s">
        <v>35</v>
      </c>
      <c r="AD328" s="123" t="s">
        <v>1557</v>
      </c>
      <c r="AE328" s="123" t="s">
        <v>3015</v>
      </c>
      <c r="AF328" s="123" t="s">
        <v>77</v>
      </c>
      <c r="AG328" s="123" t="s">
        <v>78</v>
      </c>
      <c r="AH328" s="123">
        <v>1</v>
      </c>
      <c r="AI328" s="123"/>
      <c r="AJ328" s="124">
        <v>45914</v>
      </c>
      <c r="AK328" s="123"/>
      <c r="AL328" s="123"/>
      <c r="AM328" s="123" t="s">
        <v>2991</v>
      </c>
      <c r="AN328" s="123" t="s">
        <v>2992</v>
      </c>
      <c r="AO328" s="123" t="s">
        <v>2982</v>
      </c>
      <c r="AP328" s="123">
        <v>9</v>
      </c>
      <c r="AQ328" s="123">
        <v>0</v>
      </c>
      <c r="AR328" s="123">
        <v>1</v>
      </c>
      <c r="AS328" s="123">
        <v>1</v>
      </c>
      <c r="AT328" s="123">
        <v>0</v>
      </c>
      <c r="AU328" s="123">
        <v>0</v>
      </c>
    </row>
    <row r="329" spans="1:47">
      <c r="A329" s="124">
        <v>46267</v>
      </c>
      <c r="B329" s="123" t="s">
        <v>75</v>
      </c>
      <c r="C329" s="123" t="s">
        <v>2981</v>
      </c>
      <c r="D329" s="123" t="s">
        <v>219</v>
      </c>
      <c r="E329" s="123">
        <v>203470579</v>
      </c>
      <c r="F329" s="123" t="s">
        <v>2982</v>
      </c>
      <c r="G329" s="123" t="s">
        <v>2983</v>
      </c>
      <c r="H329" s="123" t="s">
        <v>2984</v>
      </c>
      <c r="I329" s="123">
        <v>900234</v>
      </c>
      <c r="J329" s="123" t="s">
        <v>99</v>
      </c>
      <c r="K329" s="123" t="s">
        <v>220</v>
      </c>
      <c r="L329" s="123" t="s">
        <v>2986</v>
      </c>
      <c r="M329" s="123" t="s">
        <v>86</v>
      </c>
      <c r="N329" s="123" t="s">
        <v>158</v>
      </c>
      <c r="O329" s="123">
        <v>1299</v>
      </c>
      <c r="P329" s="123" t="s">
        <v>64</v>
      </c>
      <c r="Q329" s="123" t="s">
        <v>2987</v>
      </c>
      <c r="R329" s="123" t="s">
        <v>3016</v>
      </c>
      <c r="S329" s="123" t="s">
        <v>32</v>
      </c>
      <c r="T329" s="123">
        <v>99</v>
      </c>
      <c r="U329" s="123" t="s">
        <v>2989</v>
      </c>
      <c r="V329" s="124">
        <v>46267.331944444442</v>
      </c>
      <c r="W329" s="124">
        <v>46267.745833333334</v>
      </c>
      <c r="X329" s="124">
        <v>46267.333333333336</v>
      </c>
      <c r="Y329" s="124">
        <v>46267.75</v>
      </c>
      <c r="Z329" s="123"/>
      <c r="AA329" s="123" t="s">
        <v>56</v>
      </c>
      <c r="AB329" s="123" t="s">
        <v>2</v>
      </c>
      <c r="AC329" s="123" t="s">
        <v>33</v>
      </c>
      <c r="AD329" s="123" t="s">
        <v>1554</v>
      </c>
      <c r="AE329" s="123" t="s">
        <v>1428</v>
      </c>
      <c r="AF329" s="123" t="s">
        <v>77</v>
      </c>
      <c r="AG329" s="123" t="s">
        <v>78</v>
      </c>
      <c r="AH329" s="123">
        <v>27</v>
      </c>
      <c r="AI329" s="123"/>
      <c r="AJ329" s="124">
        <v>45455</v>
      </c>
      <c r="AK329" s="123"/>
      <c r="AL329" s="123"/>
      <c r="AM329" s="123" t="s">
        <v>2991</v>
      </c>
      <c r="AN329" s="123" t="s">
        <v>2992</v>
      </c>
      <c r="AO329" s="123" t="s">
        <v>2982</v>
      </c>
      <c r="AP329" s="123">
        <v>9</v>
      </c>
      <c r="AQ329" s="123">
        <v>0</v>
      </c>
      <c r="AR329" s="123">
        <v>1</v>
      </c>
      <c r="AS329" s="123">
        <v>1</v>
      </c>
      <c r="AT329" s="123">
        <v>0</v>
      </c>
      <c r="AU329" s="123">
        <v>0</v>
      </c>
    </row>
    <row r="330" spans="1:47">
      <c r="A330" s="124">
        <v>46267</v>
      </c>
      <c r="B330" s="123" t="s">
        <v>75</v>
      </c>
      <c r="C330" s="123" t="s">
        <v>2981</v>
      </c>
      <c r="D330" s="123" t="s">
        <v>2878</v>
      </c>
      <c r="E330" s="123">
        <v>206250638</v>
      </c>
      <c r="F330" s="123" t="s">
        <v>2982</v>
      </c>
      <c r="G330" s="123" t="s">
        <v>2983</v>
      </c>
      <c r="H330" s="123" t="s">
        <v>3022</v>
      </c>
      <c r="I330" s="123">
        <v>900234</v>
      </c>
      <c r="J330" s="123" t="s">
        <v>3001</v>
      </c>
      <c r="K330" s="123" t="s">
        <v>2917</v>
      </c>
      <c r="L330" s="123" t="s">
        <v>2986</v>
      </c>
      <c r="M330" s="123" t="s">
        <v>89</v>
      </c>
      <c r="N330" s="123" t="s">
        <v>622</v>
      </c>
      <c r="O330" s="123">
        <v>1299</v>
      </c>
      <c r="P330" s="123" t="s">
        <v>64</v>
      </c>
      <c r="Q330" s="123" t="s">
        <v>2987</v>
      </c>
      <c r="R330" s="123" t="s">
        <v>3011</v>
      </c>
      <c r="S330" s="123" t="s">
        <v>39</v>
      </c>
      <c r="T330" s="123">
        <v>99</v>
      </c>
      <c r="U330" s="123" t="s">
        <v>2989</v>
      </c>
      <c r="V330" s="123"/>
      <c r="W330" s="123"/>
      <c r="X330" s="124">
        <v>46267.756944444445</v>
      </c>
      <c r="Y330" s="124">
        <v>46268.090277777781</v>
      </c>
      <c r="Z330" s="123" t="s">
        <v>2997</v>
      </c>
      <c r="AA330" s="123" t="s">
        <v>2998</v>
      </c>
      <c r="AB330" s="123" t="s">
        <v>2999</v>
      </c>
      <c r="AC330" s="123" t="s">
        <v>37</v>
      </c>
      <c r="AD330" s="123" t="s">
        <v>1561</v>
      </c>
      <c r="AE330" s="123" t="s">
        <v>3012</v>
      </c>
      <c r="AF330" s="123" t="s">
        <v>84</v>
      </c>
      <c r="AG330" s="123" t="s">
        <v>85</v>
      </c>
      <c r="AH330" s="123">
        <v>17</v>
      </c>
      <c r="AI330" s="123"/>
      <c r="AJ330" s="124">
        <v>46251</v>
      </c>
      <c r="AK330" s="123"/>
      <c r="AL330" s="123"/>
      <c r="AM330" s="123" t="s">
        <v>2991</v>
      </c>
      <c r="AN330" s="123" t="s">
        <v>2992</v>
      </c>
      <c r="AO330" s="123" t="s">
        <v>2982</v>
      </c>
      <c r="AP330" s="123">
        <v>7</v>
      </c>
      <c r="AQ330" s="123">
        <v>0</v>
      </c>
      <c r="AR330" s="123">
        <v>0</v>
      </c>
      <c r="AS330" s="123">
        <v>0</v>
      </c>
      <c r="AT330" s="123">
        <v>0</v>
      </c>
      <c r="AU330" s="123">
        <v>0</v>
      </c>
    </row>
    <row r="331" spans="1:47">
      <c r="A331" s="124">
        <v>46267</v>
      </c>
      <c r="B331" s="123" t="s">
        <v>75</v>
      </c>
      <c r="C331" s="123" t="s">
        <v>2981</v>
      </c>
      <c r="D331" s="123" t="s">
        <v>100</v>
      </c>
      <c r="E331" s="123">
        <v>203083928</v>
      </c>
      <c r="F331" s="123" t="s">
        <v>2982</v>
      </c>
      <c r="G331" s="123" t="s">
        <v>2983</v>
      </c>
      <c r="H331" s="123" t="s">
        <v>2984</v>
      </c>
      <c r="I331" s="123">
        <v>900234</v>
      </c>
      <c r="J331" s="123" t="s">
        <v>3001</v>
      </c>
      <c r="K331" s="123" t="s">
        <v>1949</v>
      </c>
      <c r="L331" s="123" t="s">
        <v>2986</v>
      </c>
      <c r="M331" s="123" t="s">
        <v>79</v>
      </c>
      <c r="N331" s="123" t="s">
        <v>82</v>
      </c>
      <c r="O331" s="123">
        <v>1299</v>
      </c>
      <c r="P331" s="123" t="s">
        <v>64</v>
      </c>
      <c r="Q331" s="123" t="s">
        <v>2987</v>
      </c>
      <c r="R331" s="123" t="s">
        <v>3021</v>
      </c>
      <c r="S331" s="123" t="s">
        <v>32</v>
      </c>
      <c r="T331" s="123">
        <v>99</v>
      </c>
      <c r="U331" s="123" t="s">
        <v>2989</v>
      </c>
      <c r="V331" s="124">
        <v>46267.331944444442</v>
      </c>
      <c r="W331" s="124">
        <v>46267.75</v>
      </c>
      <c r="X331" s="124">
        <v>46267.333333333336</v>
      </c>
      <c r="Y331" s="124">
        <v>46267.75</v>
      </c>
      <c r="Z331" s="123" t="s">
        <v>2997</v>
      </c>
      <c r="AA331" s="123" t="s">
        <v>2998</v>
      </c>
      <c r="AB331" s="123" t="s">
        <v>2</v>
      </c>
      <c r="AC331" s="123" t="s">
        <v>2990</v>
      </c>
      <c r="AD331" s="123" t="s">
        <v>1553</v>
      </c>
      <c r="AE331" s="123" t="s">
        <v>2990</v>
      </c>
      <c r="AF331" s="123" t="s">
        <v>85</v>
      </c>
      <c r="AG331" s="123" t="s">
        <v>88</v>
      </c>
      <c r="AH331" s="123">
        <v>22</v>
      </c>
      <c r="AI331" s="123"/>
      <c r="AJ331" s="124">
        <v>45487</v>
      </c>
      <c r="AK331" s="123"/>
      <c r="AL331" s="123"/>
      <c r="AM331" s="123" t="s">
        <v>2991</v>
      </c>
      <c r="AN331" s="123" t="s">
        <v>2992</v>
      </c>
      <c r="AO331" s="123" t="s">
        <v>2982</v>
      </c>
      <c r="AP331" s="123">
        <v>9</v>
      </c>
      <c r="AQ331" s="123">
        <v>1</v>
      </c>
      <c r="AR331" s="123">
        <v>1</v>
      </c>
      <c r="AS331" s="123">
        <v>0</v>
      </c>
      <c r="AT331" s="123">
        <v>0</v>
      </c>
      <c r="AU331" s="123">
        <v>0</v>
      </c>
    </row>
    <row r="332" spans="1:47">
      <c r="A332" s="124">
        <v>46267</v>
      </c>
      <c r="B332" s="123" t="s">
        <v>75</v>
      </c>
      <c r="C332" s="123" t="s">
        <v>2981</v>
      </c>
      <c r="D332" s="123" t="s">
        <v>1765</v>
      </c>
      <c r="E332" s="123">
        <v>206873639</v>
      </c>
      <c r="F332" s="123" t="s">
        <v>2982</v>
      </c>
      <c r="G332" s="123" t="s">
        <v>2983</v>
      </c>
      <c r="H332" s="123" t="s">
        <v>2984</v>
      </c>
      <c r="I332" s="123">
        <v>900234</v>
      </c>
      <c r="J332" s="123" t="s">
        <v>3001</v>
      </c>
      <c r="K332" s="123" t="s">
        <v>1766</v>
      </c>
      <c r="L332" s="123" t="s">
        <v>2986</v>
      </c>
      <c r="M332" s="123" t="s">
        <v>79</v>
      </c>
      <c r="N332" s="123" t="s">
        <v>223</v>
      </c>
      <c r="O332" s="123">
        <v>1299</v>
      </c>
      <c r="P332" s="123" t="s">
        <v>64</v>
      </c>
      <c r="Q332" s="123" t="s">
        <v>2987</v>
      </c>
      <c r="R332" s="123" t="s">
        <v>2996</v>
      </c>
      <c r="S332" s="123" t="s">
        <v>32</v>
      </c>
      <c r="T332" s="123">
        <v>99</v>
      </c>
      <c r="U332" s="123" t="s">
        <v>2989</v>
      </c>
      <c r="V332" s="123"/>
      <c r="W332" s="123"/>
      <c r="X332" s="124">
        <v>46267.333333333336</v>
      </c>
      <c r="Y332" s="124">
        <v>46267.75</v>
      </c>
      <c r="Z332" s="123" t="s">
        <v>2997</v>
      </c>
      <c r="AA332" s="123" t="s">
        <v>2998</v>
      </c>
      <c r="AB332" s="123" t="s">
        <v>2999</v>
      </c>
      <c r="AC332" s="123" t="s">
        <v>35</v>
      </c>
      <c r="AD332" s="123" t="s">
        <v>1558</v>
      </c>
      <c r="AE332" s="123" t="s">
        <v>2995</v>
      </c>
      <c r="AF332" s="123" t="s">
        <v>84</v>
      </c>
      <c r="AG332" s="123" t="s">
        <v>85</v>
      </c>
      <c r="AH332" s="123">
        <v>3</v>
      </c>
      <c r="AI332" s="123"/>
      <c r="AJ332" s="124">
        <v>46019</v>
      </c>
      <c r="AK332" s="123"/>
      <c r="AL332" s="123"/>
      <c r="AM332" s="123" t="s">
        <v>2991</v>
      </c>
      <c r="AN332" s="123" t="s">
        <v>2992</v>
      </c>
      <c r="AO332" s="123" t="s">
        <v>2982</v>
      </c>
      <c r="AP332" s="123">
        <v>9</v>
      </c>
      <c r="AQ332" s="123">
        <v>0</v>
      </c>
      <c r="AR332" s="123">
        <v>0</v>
      </c>
      <c r="AS332" s="123">
        <v>0</v>
      </c>
      <c r="AT332" s="123">
        <v>0</v>
      </c>
      <c r="AU332" s="123">
        <v>0</v>
      </c>
    </row>
    <row r="333" spans="1:47">
      <c r="A333" s="124">
        <v>46267</v>
      </c>
      <c r="B333" s="123" t="s">
        <v>75</v>
      </c>
      <c r="C333" s="123" t="s">
        <v>2981</v>
      </c>
      <c r="D333" s="123" t="s">
        <v>997</v>
      </c>
      <c r="E333" s="123">
        <v>204138115</v>
      </c>
      <c r="F333" s="123" t="s">
        <v>2982</v>
      </c>
      <c r="G333" s="123" t="s">
        <v>2983</v>
      </c>
      <c r="H333" s="123" t="s">
        <v>2984</v>
      </c>
      <c r="I333" s="123">
        <v>900234</v>
      </c>
      <c r="J333" s="123" t="s">
        <v>87</v>
      </c>
      <c r="K333" s="123" t="s">
        <v>998</v>
      </c>
      <c r="L333" s="123" t="s">
        <v>2986</v>
      </c>
      <c r="M333" s="123" t="s">
        <v>86</v>
      </c>
      <c r="N333" s="123" t="s">
        <v>2773</v>
      </c>
      <c r="O333" s="123">
        <v>1299</v>
      </c>
      <c r="P333" s="123" t="s">
        <v>64</v>
      </c>
      <c r="Q333" s="123" t="s">
        <v>2987</v>
      </c>
      <c r="R333" s="123" t="s">
        <v>3014</v>
      </c>
      <c r="S333" s="123" t="s">
        <v>32</v>
      </c>
      <c r="T333" s="123">
        <v>99</v>
      </c>
      <c r="U333" s="123" t="s">
        <v>2989</v>
      </c>
      <c r="V333" s="124">
        <v>46267.332638888889</v>
      </c>
      <c r="W333" s="124">
        <v>46267.746527777781</v>
      </c>
      <c r="X333" s="124">
        <v>46267.333333333336</v>
      </c>
      <c r="Y333" s="124">
        <v>46267.75</v>
      </c>
      <c r="Z333" s="123"/>
      <c r="AA333" s="123" t="s">
        <v>56</v>
      </c>
      <c r="AB333" s="123" t="s">
        <v>2</v>
      </c>
      <c r="AC333" s="123" t="s">
        <v>37</v>
      </c>
      <c r="AD333" s="123" t="s">
        <v>1562</v>
      </c>
      <c r="AE333" s="123" t="s">
        <v>3000</v>
      </c>
      <c r="AF333" s="123" t="s">
        <v>78</v>
      </c>
      <c r="AG333" s="123" t="s">
        <v>92</v>
      </c>
      <c r="AH333" s="123">
        <v>13</v>
      </c>
      <c r="AI333" s="123"/>
      <c r="AJ333" s="124">
        <v>45564</v>
      </c>
      <c r="AK333" s="123"/>
      <c r="AL333" s="123"/>
      <c r="AM333" s="123" t="s">
        <v>2991</v>
      </c>
      <c r="AN333" s="123" t="s">
        <v>2992</v>
      </c>
      <c r="AO333" s="123" t="s">
        <v>2982</v>
      </c>
      <c r="AP333" s="123">
        <v>9</v>
      </c>
      <c r="AQ333" s="123">
        <v>0</v>
      </c>
      <c r="AR333" s="123">
        <v>1</v>
      </c>
      <c r="AS333" s="123">
        <v>1</v>
      </c>
      <c r="AT333" s="123">
        <v>0</v>
      </c>
      <c r="AU333" s="123">
        <v>0</v>
      </c>
    </row>
    <row r="334" spans="1:47">
      <c r="A334" s="124">
        <v>46267</v>
      </c>
      <c r="B334" s="123" t="s">
        <v>75</v>
      </c>
      <c r="C334" s="123" t="s">
        <v>2981</v>
      </c>
      <c r="D334" s="123" t="s">
        <v>2819</v>
      </c>
      <c r="E334" s="123">
        <v>206239217</v>
      </c>
      <c r="F334" s="123" t="s">
        <v>2982</v>
      </c>
      <c r="G334" s="123" t="s">
        <v>2983</v>
      </c>
      <c r="H334" s="123" t="s">
        <v>3022</v>
      </c>
      <c r="I334" s="123">
        <v>900234</v>
      </c>
      <c r="J334" s="123" t="s">
        <v>3001</v>
      </c>
      <c r="K334" s="123" t="s">
        <v>2839</v>
      </c>
      <c r="L334" s="123" t="s">
        <v>2986</v>
      </c>
      <c r="M334" s="123" t="s">
        <v>89</v>
      </c>
      <c r="N334" s="123" t="s">
        <v>2773</v>
      </c>
      <c r="O334" s="123">
        <v>1299</v>
      </c>
      <c r="P334" s="123" t="s">
        <v>64</v>
      </c>
      <c r="Q334" s="123" t="s">
        <v>2987</v>
      </c>
      <c r="R334" s="123" t="s">
        <v>3005</v>
      </c>
      <c r="S334" s="123" t="s">
        <v>39</v>
      </c>
      <c r="T334" s="123">
        <v>99</v>
      </c>
      <c r="U334" s="123" t="s">
        <v>2989</v>
      </c>
      <c r="V334" s="124">
        <v>46267.754861111112</v>
      </c>
      <c r="W334" s="124">
        <v>46267.838888888888</v>
      </c>
      <c r="X334" s="124">
        <v>46267.756944444445</v>
      </c>
      <c r="Y334" s="124">
        <v>46268.090277777781</v>
      </c>
      <c r="Z334" s="123" t="s">
        <v>2997</v>
      </c>
      <c r="AA334" s="123" t="s">
        <v>2998</v>
      </c>
      <c r="AB334" s="123" t="s">
        <v>2</v>
      </c>
      <c r="AC334" s="123" t="s">
        <v>37</v>
      </c>
      <c r="AD334" s="123" t="s">
        <v>1561</v>
      </c>
      <c r="AE334" s="123" t="s">
        <v>3012</v>
      </c>
      <c r="AF334" s="123" t="s">
        <v>85</v>
      </c>
      <c r="AG334" s="123" t="s">
        <v>88</v>
      </c>
      <c r="AH334" s="123">
        <v>17</v>
      </c>
      <c r="AI334" s="123"/>
      <c r="AJ334" s="124">
        <v>46246</v>
      </c>
      <c r="AK334" s="123"/>
      <c r="AL334" s="123"/>
      <c r="AM334" s="123" t="s">
        <v>2991</v>
      </c>
      <c r="AN334" s="123" t="s">
        <v>2992</v>
      </c>
      <c r="AO334" s="123" t="s">
        <v>2982</v>
      </c>
      <c r="AP334" s="123">
        <v>7</v>
      </c>
      <c r="AQ334" s="123">
        <v>1</v>
      </c>
      <c r="AR334" s="123">
        <v>1</v>
      </c>
      <c r="AS334" s="123">
        <v>0</v>
      </c>
      <c r="AT334" s="123">
        <v>0</v>
      </c>
      <c r="AU334" s="123">
        <v>0</v>
      </c>
    </row>
    <row r="335" spans="1:47">
      <c r="A335" s="124">
        <v>46267</v>
      </c>
      <c r="B335" s="123" t="s">
        <v>75</v>
      </c>
      <c r="C335" s="123" t="s">
        <v>2981</v>
      </c>
      <c r="D335" s="123" t="s">
        <v>2301</v>
      </c>
      <c r="E335" s="123">
        <v>106262694</v>
      </c>
      <c r="F335" s="123" t="s">
        <v>2982</v>
      </c>
      <c r="G335" s="123" t="s">
        <v>3027</v>
      </c>
      <c r="H335" s="123" t="s">
        <v>2984</v>
      </c>
      <c r="I335" s="123" t="s">
        <v>3034</v>
      </c>
      <c r="J335" s="123"/>
      <c r="K335" s="123" t="s">
        <v>2302</v>
      </c>
      <c r="L335" s="123" t="s">
        <v>108</v>
      </c>
      <c r="M335" s="123" t="s">
        <v>108</v>
      </c>
      <c r="N335" s="123" t="s">
        <v>224</v>
      </c>
      <c r="O335" s="123">
        <v>1299</v>
      </c>
      <c r="P335" s="123" t="s">
        <v>64</v>
      </c>
      <c r="Q335" s="123" t="s">
        <v>2987</v>
      </c>
      <c r="R335" s="123" t="s">
        <v>2996</v>
      </c>
      <c r="S335" s="123" t="s">
        <v>32</v>
      </c>
      <c r="T335" s="123">
        <v>1</v>
      </c>
      <c r="U335" s="123" t="s">
        <v>2989</v>
      </c>
      <c r="V335" s="123"/>
      <c r="W335" s="123"/>
      <c r="X335" s="124">
        <v>46267.333333333336</v>
      </c>
      <c r="Y335" s="124">
        <v>46267.75</v>
      </c>
      <c r="Z335" s="123" t="s">
        <v>2997</v>
      </c>
      <c r="AA335" s="123" t="s">
        <v>2998</v>
      </c>
      <c r="AB335" s="123" t="s">
        <v>2999</v>
      </c>
      <c r="AC335" s="123" t="s">
        <v>35</v>
      </c>
      <c r="AD335" s="123" t="s">
        <v>1555</v>
      </c>
      <c r="AE335" s="123" t="s">
        <v>3015</v>
      </c>
      <c r="AF335" s="123" t="s">
        <v>84</v>
      </c>
      <c r="AG335" s="123" t="s">
        <v>85</v>
      </c>
      <c r="AH335" s="123">
        <v>6</v>
      </c>
      <c r="AI335" s="123"/>
      <c r="AJ335" s="124">
        <v>44756</v>
      </c>
      <c r="AK335" s="123"/>
      <c r="AL335" s="123"/>
      <c r="AM335" s="123" t="s">
        <v>75</v>
      </c>
      <c r="AN335" s="123" t="s">
        <v>3031</v>
      </c>
      <c r="AO335" s="123" t="s">
        <v>2982</v>
      </c>
      <c r="AP335" s="123">
        <v>9</v>
      </c>
      <c r="AQ335" s="123">
        <v>0</v>
      </c>
      <c r="AR335" s="123">
        <v>0</v>
      </c>
      <c r="AS335" s="123">
        <v>0</v>
      </c>
      <c r="AT335" s="123">
        <v>0</v>
      </c>
      <c r="AU335" s="123">
        <v>0</v>
      </c>
    </row>
    <row r="336" spans="1:47">
      <c r="A336" s="124">
        <v>46267</v>
      </c>
      <c r="B336" s="123" t="s">
        <v>75</v>
      </c>
      <c r="C336" s="123" t="s">
        <v>2981</v>
      </c>
      <c r="D336" s="123" t="s">
        <v>749</v>
      </c>
      <c r="E336" s="123">
        <v>203881698</v>
      </c>
      <c r="F336" s="123" t="s">
        <v>2982</v>
      </c>
      <c r="G336" s="123" t="s">
        <v>2983</v>
      </c>
      <c r="H336" s="123" t="s">
        <v>2984</v>
      </c>
      <c r="I336" s="123">
        <v>900234</v>
      </c>
      <c r="J336" s="123" t="s">
        <v>3001</v>
      </c>
      <c r="K336" s="123" t="s">
        <v>3160</v>
      </c>
      <c r="L336" s="123" t="s">
        <v>2986</v>
      </c>
      <c r="M336" s="123" t="s">
        <v>79</v>
      </c>
      <c r="N336" s="123" t="s">
        <v>622</v>
      </c>
      <c r="O336" s="123">
        <v>1299</v>
      </c>
      <c r="P336" s="123" t="s">
        <v>64</v>
      </c>
      <c r="Q336" s="123" t="s">
        <v>2987</v>
      </c>
      <c r="R336" s="123" t="s">
        <v>3010</v>
      </c>
      <c r="S336" s="123" t="s">
        <v>39</v>
      </c>
      <c r="T336" s="123">
        <v>99</v>
      </c>
      <c r="U336" s="123" t="s">
        <v>2989</v>
      </c>
      <c r="V336" s="124">
        <v>46267.749305555553</v>
      </c>
      <c r="W336" s="124">
        <v>46267.755555555559</v>
      </c>
      <c r="X336" s="124">
        <v>46267.756944444445</v>
      </c>
      <c r="Y336" s="124">
        <v>46268.173611111109</v>
      </c>
      <c r="Z336" s="123"/>
      <c r="AA336" s="123" t="s">
        <v>56</v>
      </c>
      <c r="AB336" s="123" t="s">
        <v>2</v>
      </c>
      <c r="AC336" s="123" t="s">
        <v>37</v>
      </c>
      <c r="AD336" s="123" t="s">
        <v>1564</v>
      </c>
      <c r="AE336" s="123" t="s">
        <v>3012</v>
      </c>
      <c r="AF336" s="123" t="s">
        <v>77</v>
      </c>
      <c r="AG336" s="123" t="s">
        <v>78</v>
      </c>
      <c r="AH336" s="123">
        <v>18</v>
      </c>
      <c r="AI336" s="123"/>
      <c r="AJ336" s="124">
        <v>45529</v>
      </c>
      <c r="AK336" s="123"/>
      <c r="AL336" s="123"/>
      <c r="AM336" s="123" t="s">
        <v>2991</v>
      </c>
      <c r="AN336" s="123" t="s">
        <v>2992</v>
      </c>
      <c r="AO336" s="123" t="s">
        <v>2982</v>
      </c>
      <c r="AP336" s="123">
        <v>9</v>
      </c>
      <c r="AQ336" s="123">
        <v>0</v>
      </c>
      <c r="AR336" s="123">
        <v>1</v>
      </c>
      <c r="AS336" s="123">
        <v>1</v>
      </c>
      <c r="AT336" s="123">
        <v>0</v>
      </c>
      <c r="AU336" s="123">
        <v>0</v>
      </c>
    </row>
    <row r="337" spans="1:47">
      <c r="A337" s="124">
        <v>46267</v>
      </c>
      <c r="B337" s="123" t="s">
        <v>75</v>
      </c>
      <c r="C337" s="123" t="s">
        <v>2981</v>
      </c>
      <c r="D337" s="123" t="s">
        <v>2167</v>
      </c>
      <c r="E337" s="123">
        <v>205997628</v>
      </c>
      <c r="F337" s="123" t="s">
        <v>2982</v>
      </c>
      <c r="G337" s="123" t="s">
        <v>2983</v>
      </c>
      <c r="H337" s="123" t="s">
        <v>2984</v>
      </c>
      <c r="I337" s="123">
        <v>900234</v>
      </c>
      <c r="J337" s="123" t="s">
        <v>3001</v>
      </c>
      <c r="K337" s="123" t="s">
        <v>3161</v>
      </c>
      <c r="L337" s="123" t="s">
        <v>2986</v>
      </c>
      <c r="M337" s="123" t="s">
        <v>89</v>
      </c>
      <c r="N337" s="123" t="s">
        <v>82</v>
      </c>
      <c r="O337" s="123">
        <v>1299</v>
      </c>
      <c r="P337" s="123" t="s">
        <v>64</v>
      </c>
      <c r="Q337" s="123" t="s">
        <v>2987</v>
      </c>
      <c r="R337" s="123" t="s">
        <v>2988</v>
      </c>
      <c r="S337" s="123" t="s">
        <v>32</v>
      </c>
      <c r="T337" s="123">
        <v>99</v>
      </c>
      <c r="U337" s="123" t="s">
        <v>2989</v>
      </c>
      <c r="V337" s="124">
        <v>46267.331250000003</v>
      </c>
      <c r="W337" s="124">
        <v>46267.747916666667</v>
      </c>
      <c r="X337" s="124">
        <v>46267.333333333336</v>
      </c>
      <c r="Y337" s="124">
        <v>46267.75</v>
      </c>
      <c r="Z337" s="123"/>
      <c r="AA337" s="123" t="s">
        <v>56</v>
      </c>
      <c r="AB337" s="123" t="s">
        <v>2</v>
      </c>
      <c r="AC337" s="123" t="s">
        <v>2990</v>
      </c>
      <c r="AD337" s="123" t="s">
        <v>1553</v>
      </c>
      <c r="AE337" s="123" t="s">
        <v>2990</v>
      </c>
      <c r="AF337" s="123" t="s">
        <v>88</v>
      </c>
      <c r="AG337" s="123" t="s">
        <v>95</v>
      </c>
      <c r="AH337" s="123">
        <v>22</v>
      </c>
      <c r="AI337" s="123"/>
      <c r="AJ337" s="124">
        <v>45914</v>
      </c>
      <c r="AK337" s="123"/>
      <c r="AL337" s="123"/>
      <c r="AM337" s="123" t="s">
        <v>2991</v>
      </c>
      <c r="AN337" s="123" t="s">
        <v>2992</v>
      </c>
      <c r="AO337" s="123" t="s">
        <v>2982</v>
      </c>
      <c r="AP337" s="123">
        <v>9</v>
      </c>
      <c r="AQ337" s="123">
        <v>0</v>
      </c>
      <c r="AR337" s="123">
        <v>1</v>
      </c>
      <c r="AS337" s="123">
        <v>1</v>
      </c>
      <c r="AT337" s="123">
        <v>0</v>
      </c>
      <c r="AU337" s="123">
        <v>0</v>
      </c>
    </row>
    <row r="338" spans="1:47">
      <c r="A338" s="124">
        <v>46267</v>
      </c>
      <c r="B338" s="123" t="s">
        <v>75</v>
      </c>
      <c r="C338" s="123" t="s">
        <v>2981</v>
      </c>
      <c r="D338" s="123" t="s">
        <v>2823</v>
      </c>
      <c r="E338" s="123">
        <v>205275633</v>
      </c>
      <c r="F338" s="123" t="s">
        <v>2982</v>
      </c>
      <c r="G338" s="123" t="s">
        <v>2983</v>
      </c>
      <c r="H338" s="123" t="s">
        <v>3022</v>
      </c>
      <c r="I338" s="123">
        <v>900234</v>
      </c>
      <c r="J338" s="123" t="s">
        <v>3002</v>
      </c>
      <c r="K338" s="123" t="s">
        <v>2843</v>
      </c>
      <c r="L338" s="123" t="s">
        <v>2986</v>
      </c>
      <c r="M338" s="123" t="s">
        <v>89</v>
      </c>
      <c r="N338" s="123" t="s">
        <v>2773</v>
      </c>
      <c r="O338" s="123">
        <v>1299</v>
      </c>
      <c r="P338" s="123" t="s">
        <v>64</v>
      </c>
      <c r="Q338" s="123" t="s">
        <v>2987</v>
      </c>
      <c r="R338" s="123" t="s">
        <v>3003</v>
      </c>
      <c r="S338" s="123" t="s">
        <v>39</v>
      </c>
      <c r="T338" s="123">
        <v>99</v>
      </c>
      <c r="U338" s="123" t="s">
        <v>2989</v>
      </c>
      <c r="V338" s="124">
        <v>46267.756944444445</v>
      </c>
      <c r="W338" s="124">
        <v>46267.834027777775</v>
      </c>
      <c r="X338" s="124">
        <v>46267.756944444445</v>
      </c>
      <c r="Y338" s="124">
        <v>46268.090277777781</v>
      </c>
      <c r="Z338" s="123"/>
      <c r="AA338" s="123" t="s">
        <v>56</v>
      </c>
      <c r="AB338" s="123" t="s">
        <v>2</v>
      </c>
      <c r="AC338" s="123" t="s">
        <v>37</v>
      </c>
      <c r="AD338" s="123" t="s">
        <v>1563</v>
      </c>
      <c r="AE338" s="123" t="s">
        <v>3006</v>
      </c>
      <c r="AF338" s="123" t="s">
        <v>78</v>
      </c>
      <c r="AG338" s="123" t="s">
        <v>92</v>
      </c>
      <c r="AH338" s="123">
        <v>15</v>
      </c>
      <c r="AI338" s="123"/>
      <c r="AJ338" s="124">
        <v>46246</v>
      </c>
      <c r="AK338" s="123"/>
      <c r="AL338" s="123"/>
      <c r="AM338" s="123" t="s">
        <v>2991</v>
      </c>
      <c r="AN338" s="123" t="s">
        <v>2992</v>
      </c>
      <c r="AO338" s="123" t="s">
        <v>2982</v>
      </c>
      <c r="AP338" s="123">
        <v>7</v>
      </c>
      <c r="AQ338" s="123">
        <v>0</v>
      </c>
      <c r="AR338" s="123">
        <v>1</v>
      </c>
      <c r="AS338" s="123">
        <v>1</v>
      </c>
      <c r="AT338" s="123">
        <v>0</v>
      </c>
      <c r="AU338" s="123">
        <v>0</v>
      </c>
    </row>
    <row r="339" spans="1:47">
      <c r="A339" s="124">
        <v>46267</v>
      </c>
      <c r="B339" s="123" t="s">
        <v>75</v>
      </c>
      <c r="C339" s="123" t="s">
        <v>2981</v>
      </c>
      <c r="D339" s="123" t="s">
        <v>809</v>
      </c>
      <c r="E339" s="123">
        <v>204319808</v>
      </c>
      <c r="F339" s="123" t="s">
        <v>2982</v>
      </c>
      <c r="G339" s="123" t="s">
        <v>2983</v>
      </c>
      <c r="H339" s="123" t="s">
        <v>2984</v>
      </c>
      <c r="I339" s="123">
        <v>900234</v>
      </c>
      <c r="J339" s="123" t="s">
        <v>87</v>
      </c>
      <c r="K339" s="123" t="s">
        <v>810</v>
      </c>
      <c r="L339" s="123" t="s">
        <v>2986</v>
      </c>
      <c r="M339" s="123" t="s">
        <v>86</v>
      </c>
      <c r="N339" s="123" t="s">
        <v>626</v>
      </c>
      <c r="O339" s="123">
        <v>1299</v>
      </c>
      <c r="P339" s="123" t="s">
        <v>64</v>
      </c>
      <c r="Q339" s="123" t="s">
        <v>2987</v>
      </c>
      <c r="R339" s="123" t="s">
        <v>3003</v>
      </c>
      <c r="S339" s="123" t="s">
        <v>39</v>
      </c>
      <c r="T339" s="123">
        <v>99</v>
      </c>
      <c r="U339" s="123" t="s">
        <v>2989</v>
      </c>
      <c r="V339" s="124">
        <v>46267.756249999999</v>
      </c>
      <c r="W339" s="124">
        <v>46267.95208333333</v>
      </c>
      <c r="X339" s="124">
        <v>46267.756944444445</v>
      </c>
      <c r="Y339" s="124">
        <v>46268.173611111109</v>
      </c>
      <c r="Z339" s="123"/>
      <c r="AA339" s="123" t="s">
        <v>56</v>
      </c>
      <c r="AB339" s="123" t="s">
        <v>2</v>
      </c>
      <c r="AC339" s="123" t="s">
        <v>37</v>
      </c>
      <c r="AD339" s="123" t="s">
        <v>1564</v>
      </c>
      <c r="AE339" s="123" t="s">
        <v>3012</v>
      </c>
      <c r="AF339" s="123" t="s">
        <v>78</v>
      </c>
      <c r="AG339" s="123" t="s">
        <v>92</v>
      </c>
      <c r="AH339" s="123">
        <v>18</v>
      </c>
      <c r="AI339" s="123"/>
      <c r="AJ339" s="124">
        <v>45588</v>
      </c>
      <c r="AK339" s="123"/>
      <c r="AL339" s="123"/>
      <c r="AM339" s="123" t="s">
        <v>2991</v>
      </c>
      <c r="AN339" s="123" t="s">
        <v>2992</v>
      </c>
      <c r="AO339" s="123" t="s">
        <v>2982</v>
      </c>
      <c r="AP339" s="123">
        <v>9</v>
      </c>
      <c r="AQ339" s="123">
        <v>0</v>
      </c>
      <c r="AR339" s="123">
        <v>1</v>
      </c>
      <c r="AS339" s="123">
        <v>1</v>
      </c>
      <c r="AT339" s="123">
        <v>0</v>
      </c>
      <c r="AU339" s="123">
        <v>0</v>
      </c>
    </row>
    <row r="340" spans="1:47">
      <c r="A340" s="124">
        <v>46267</v>
      </c>
      <c r="B340" s="123" t="s">
        <v>75</v>
      </c>
      <c r="C340" s="123" t="s">
        <v>2981</v>
      </c>
      <c r="D340" s="123" t="s">
        <v>2473</v>
      </c>
      <c r="E340" s="123">
        <v>203816301</v>
      </c>
      <c r="F340" s="123" t="s">
        <v>2982</v>
      </c>
      <c r="G340" s="123" t="s">
        <v>2983</v>
      </c>
      <c r="H340" s="123" t="s">
        <v>2984</v>
      </c>
      <c r="I340" s="123">
        <v>900234</v>
      </c>
      <c r="J340" s="123" t="s">
        <v>2985</v>
      </c>
      <c r="K340" s="123" t="s">
        <v>3162</v>
      </c>
      <c r="L340" s="123" t="s">
        <v>2986</v>
      </c>
      <c r="M340" s="123" t="s">
        <v>86</v>
      </c>
      <c r="N340" s="123" t="s">
        <v>223</v>
      </c>
      <c r="O340" s="123">
        <v>1299</v>
      </c>
      <c r="P340" s="123" t="s">
        <v>64</v>
      </c>
      <c r="Q340" s="123" t="s">
        <v>2987</v>
      </c>
      <c r="R340" s="123" t="s">
        <v>2996</v>
      </c>
      <c r="S340" s="123" t="s">
        <v>32</v>
      </c>
      <c r="T340" s="123">
        <v>99</v>
      </c>
      <c r="U340" s="123" t="s">
        <v>2989</v>
      </c>
      <c r="V340" s="123"/>
      <c r="W340" s="123"/>
      <c r="X340" s="124">
        <v>46267.333333333336</v>
      </c>
      <c r="Y340" s="124">
        <v>46267.75</v>
      </c>
      <c r="Z340" s="123" t="s">
        <v>2997</v>
      </c>
      <c r="AA340" s="123" t="s">
        <v>2998</v>
      </c>
      <c r="AB340" s="123" t="s">
        <v>2999</v>
      </c>
      <c r="AC340" s="123" t="s">
        <v>35</v>
      </c>
      <c r="AD340" s="123" t="s">
        <v>1558</v>
      </c>
      <c r="AE340" s="123" t="s">
        <v>2995</v>
      </c>
      <c r="AF340" s="123" t="s">
        <v>84</v>
      </c>
      <c r="AG340" s="123" t="s">
        <v>85</v>
      </c>
      <c r="AH340" s="123">
        <v>3</v>
      </c>
      <c r="AI340" s="123"/>
      <c r="AJ340" s="124">
        <v>45517</v>
      </c>
      <c r="AK340" s="123"/>
      <c r="AL340" s="123"/>
      <c r="AM340" s="123" t="s">
        <v>2991</v>
      </c>
      <c r="AN340" s="123" t="s">
        <v>2992</v>
      </c>
      <c r="AO340" s="123" t="s">
        <v>2982</v>
      </c>
      <c r="AP340" s="123">
        <v>9</v>
      </c>
      <c r="AQ340" s="123">
        <v>0</v>
      </c>
      <c r="AR340" s="123">
        <v>0</v>
      </c>
      <c r="AS340" s="123">
        <v>0</v>
      </c>
      <c r="AT340" s="123">
        <v>0</v>
      </c>
      <c r="AU340" s="123">
        <v>0</v>
      </c>
    </row>
    <row r="341" spans="1:47">
      <c r="A341" s="124">
        <v>46267</v>
      </c>
      <c r="B341" s="123" t="s">
        <v>75</v>
      </c>
      <c r="C341" s="123" t="s">
        <v>2981</v>
      </c>
      <c r="D341" s="123" t="s">
        <v>2475</v>
      </c>
      <c r="E341" s="123">
        <v>203800383</v>
      </c>
      <c r="F341" s="123" t="s">
        <v>2982</v>
      </c>
      <c r="G341" s="123" t="s">
        <v>2983</v>
      </c>
      <c r="H341" s="123" t="s">
        <v>2984</v>
      </c>
      <c r="I341" s="123">
        <v>900234</v>
      </c>
      <c r="J341" s="123" t="s">
        <v>2985</v>
      </c>
      <c r="K341" s="123" t="s">
        <v>3163</v>
      </c>
      <c r="L341" s="123" t="s">
        <v>2986</v>
      </c>
      <c r="M341" s="123" t="s">
        <v>86</v>
      </c>
      <c r="N341" s="123" t="s">
        <v>230</v>
      </c>
      <c r="O341" s="123">
        <v>1299</v>
      </c>
      <c r="P341" s="123" t="s">
        <v>64</v>
      </c>
      <c r="Q341" s="123" t="s">
        <v>2987</v>
      </c>
      <c r="R341" s="123" t="s">
        <v>2996</v>
      </c>
      <c r="S341" s="123" t="s">
        <v>32</v>
      </c>
      <c r="T341" s="123">
        <v>99</v>
      </c>
      <c r="U341" s="123" t="s">
        <v>2989</v>
      </c>
      <c r="V341" s="123"/>
      <c r="W341" s="123"/>
      <c r="X341" s="124">
        <v>46267.333333333336</v>
      </c>
      <c r="Y341" s="124">
        <v>46267.75</v>
      </c>
      <c r="Z341" s="123" t="s">
        <v>2997</v>
      </c>
      <c r="AA341" s="123" t="s">
        <v>2998</v>
      </c>
      <c r="AB341" s="123" t="s">
        <v>2999</v>
      </c>
      <c r="AC341" s="123" t="s">
        <v>35</v>
      </c>
      <c r="AD341" s="123" t="s">
        <v>1559</v>
      </c>
      <c r="AE341" s="123" t="s">
        <v>3015</v>
      </c>
      <c r="AF341" s="123" t="s">
        <v>84</v>
      </c>
      <c r="AG341" s="123" t="s">
        <v>85</v>
      </c>
      <c r="AH341" s="123">
        <v>2</v>
      </c>
      <c r="AI341" s="123"/>
      <c r="AJ341" s="124">
        <v>45515</v>
      </c>
      <c r="AK341" s="123"/>
      <c r="AL341" s="123"/>
      <c r="AM341" s="123" t="s">
        <v>2991</v>
      </c>
      <c r="AN341" s="123" t="s">
        <v>2992</v>
      </c>
      <c r="AO341" s="123" t="s">
        <v>2982</v>
      </c>
      <c r="AP341" s="123">
        <v>9</v>
      </c>
      <c r="AQ341" s="123">
        <v>0</v>
      </c>
      <c r="AR341" s="123">
        <v>0</v>
      </c>
      <c r="AS341" s="123">
        <v>0</v>
      </c>
      <c r="AT341" s="123">
        <v>0</v>
      </c>
      <c r="AU341" s="123">
        <v>0</v>
      </c>
    </row>
    <row r="342" spans="1:47">
      <c r="A342" s="124">
        <v>46267</v>
      </c>
      <c r="B342" s="123" t="s">
        <v>75</v>
      </c>
      <c r="C342" s="123" t="s">
        <v>2981</v>
      </c>
      <c r="D342" s="123" t="s">
        <v>843</v>
      </c>
      <c r="E342" s="123">
        <v>202351580</v>
      </c>
      <c r="F342" s="123" t="s">
        <v>2982</v>
      </c>
      <c r="G342" s="123" t="s">
        <v>2983</v>
      </c>
      <c r="H342" s="123" t="s">
        <v>2984</v>
      </c>
      <c r="I342" s="123">
        <v>900234</v>
      </c>
      <c r="J342" s="123" t="s">
        <v>3001</v>
      </c>
      <c r="K342" s="123" t="s">
        <v>844</v>
      </c>
      <c r="L342" s="123" t="s">
        <v>2986</v>
      </c>
      <c r="M342" s="123" t="s">
        <v>79</v>
      </c>
      <c r="N342" s="123" t="s">
        <v>626</v>
      </c>
      <c r="O342" s="123">
        <v>1299</v>
      </c>
      <c r="P342" s="123" t="s">
        <v>64</v>
      </c>
      <c r="Q342" s="123" t="s">
        <v>2987</v>
      </c>
      <c r="R342" s="123" t="s">
        <v>3010</v>
      </c>
      <c r="S342" s="123" t="s">
        <v>39</v>
      </c>
      <c r="T342" s="123">
        <v>99</v>
      </c>
      <c r="U342" s="123" t="s">
        <v>2989</v>
      </c>
      <c r="V342" s="124">
        <v>46267.756944444445</v>
      </c>
      <c r="W342" s="124">
        <v>46267.854166666664</v>
      </c>
      <c r="X342" s="124">
        <v>46267.756944444445</v>
      </c>
      <c r="Y342" s="124">
        <v>46268.173611111109</v>
      </c>
      <c r="Z342" s="123"/>
      <c r="AA342" s="123" t="s">
        <v>56</v>
      </c>
      <c r="AB342" s="123" t="s">
        <v>2</v>
      </c>
      <c r="AC342" s="123" t="s">
        <v>37</v>
      </c>
      <c r="AD342" s="123" t="s">
        <v>1563</v>
      </c>
      <c r="AE342" s="123" t="s">
        <v>3006</v>
      </c>
      <c r="AF342" s="123" t="s">
        <v>77</v>
      </c>
      <c r="AG342" s="123" t="s">
        <v>78</v>
      </c>
      <c r="AH342" s="123">
        <v>15</v>
      </c>
      <c r="AI342" s="123"/>
      <c r="AJ342" s="124">
        <v>45543</v>
      </c>
      <c r="AK342" s="123"/>
      <c r="AL342" s="123"/>
      <c r="AM342" s="123" t="s">
        <v>2991</v>
      </c>
      <c r="AN342" s="123" t="s">
        <v>2992</v>
      </c>
      <c r="AO342" s="123" t="s">
        <v>2982</v>
      </c>
      <c r="AP342" s="123">
        <v>9</v>
      </c>
      <c r="AQ342" s="123">
        <v>0</v>
      </c>
      <c r="AR342" s="123">
        <v>1</v>
      </c>
      <c r="AS342" s="123">
        <v>1</v>
      </c>
      <c r="AT342" s="123">
        <v>0</v>
      </c>
      <c r="AU342" s="123">
        <v>0</v>
      </c>
    </row>
    <row r="343" spans="1:47">
      <c r="A343" s="124">
        <v>46267</v>
      </c>
      <c r="B343" s="123" t="s">
        <v>75</v>
      </c>
      <c r="C343" s="123" t="s">
        <v>2981</v>
      </c>
      <c r="D343" s="123" t="s">
        <v>2187</v>
      </c>
      <c r="E343" s="123">
        <v>203800483</v>
      </c>
      <c r="F343" s="123" t="s">
        <v>2982</v>
      </c>
      <c r="G343" s="123" t="s">
        <v>2983</v>
      </c>
      <c r="H343" s="123" t="s">
        <v>2984</v>
      </c>
      <c r="I343" s="123">
        <v>900234</v>
      </c>
      <c r="J343" s="123" t="s">
        <v>2985</v>
      </c>
      <c r="K343" s="123" t="s">
        <v>3164</v>
      </c>
      <c r="L343" s="123" t="s">
        <v>2986</v>
      </c>
      <c r="M343" s="123" t="s">
        <v>89</v>
      </c>
      <c r="N343" s="123" t="s">
        <v>82</v>
      </c>
      <c r="O343" s="123">
        <v>1299</v>
      </c>
      <c r="P343" s="123" t="s">
        <v>64</v>
      </c>
      <c r="Q343" s="123" t="s">
        <v>2987</v>
      </c>
      <c r="R343" s="123" t="s">
        <v>3004</v>
      </c>
      <c r="S343" s="123" t="s">
        <v>39</v>
      </c>
      <c r="T343" s="123">
        <v>99</v>
      </c>
      <c r="U343" s="123" t="s">
        <v>2989</v>
      </c>
      <c r="V343" s="124">
        <v>46267.754166666666</v>
      </c>
      <c r="W343" s="124">
        <v>46267.958333333336</v>
      </c>
      <c r="X343" s="124">
        <v>46267.756944444445</v>
      </c>
      <c r="Y343" s="124">
        <v>46268.173611111109</v>
      </c>
      <c r="Z343" s="123"/>
      <c r="AA343" s="123" t="s">
        <v>56</v>
      </c>
      <c r="AB343" s="123" t="s">
        <v>2</v>
      </c>
      <c r="AC343" s="123" t="s">
        <v>2990</v>
      </c>
      <c r="AD343" s="123" t="s">
        <v>1553</v>
      </c>
      <c r="AE343" s="123" t="s">
        <v>2990</v>
      </c>
      <c r="AF343" s="123" t="s">
        <v>88</v>
      </c>
      <c r="AG343" s="123" t="s">
        <v>95</v>
      </c>
      <c r="AH343" s="123">
        <v>22</v>
      </c>
      <c r="AI343" s="123"/>
      <c r="AJ343" s="124">
        <v>45515</v>
      </c>
      <c r="AK343" s="123"/>
      <c r="AL343" s="123"/>
      <c r="AM343" s="123" t="s">
        <v>2991</v>
      </c>
      <c r="AN343" s="123" t="s">
        <v>2992</v>
      </c>
      <c r="AO343" s="123" t="s">
        <v>2982</v>
      </c>
      <c r="AP343" s="123">
        <v>9</v>
      </c>
      <c r="AQ343" s="123">
        <v>0</v>
      </c>
      <c r="AR343" s="123">
        <v>1</v>
      </c>
      <c r="AS343" s="123">
        <v>1</v>
      </c>
      <c r="AT343" s="123">
        <v>0</v>
      </c>
      <c r="AU343" s="123">
        <v>0</v>
      </c>
    </row>
    <row r="344" spans="1:47">
      <c r="A344" s="124">
        <v>46267</v>
      </c>
      <c r="B344" s="123" t="s">
        <v>75</v>
      </c>
      <c r="C344" s="123" t="s">
        <v>2981</v>
      </c>
      <c r="D344" s="123" t="s">
        <v>3165</v>
      </c>
      <c r="E344" s="123">
        <v>206348021</v>
      </c>
      <c r="F344" s="123" t="s">
        <v>2982</v>
      </c>
      <c r="G344" s="123" t="s">
        <v>2983</v>
      </c>
      <c r="H344" s="123" t="s">
        <v>2984</v>
      </c>
      <c r="I344" s="123">
        <v>900234</v>
      </c>
      <c r="J344" s="123" t="s">
        <v>3001</v>
      </c>
      <c r="K344" s="123" t="s">
        <v>3166</v>
      </c>
      <c r="L344" s="123" t="s">
        <v>2986</v>
      </c>
      <c r="M344" s="123" t="s">
        <v>79</v>
      </c>
      <c r="N344" s="123" t="s">
        <v>82</v>
      </c>
      <c r="O344" s="123">
        <v>1299</v>
      </c>
      <c r="P344" s="123" t="s">
        <v>64</v>
      </c>
      <c r="Q344" s="123" t="s">
        <v>2987</v>
      </c>
      <c r="R344" s="123" t="s">
        <v>3003</v>
      </c>
      <c r="S344" s="123" t="s">
        <v>39</v>
      </c>
      <c r="T344" s="123">
        <v>99</v>
      </c>
      <c r="U344" s="123" t="s">
        <v>2989</v>
      </c>
      <c r="V344" s="124">
        <v>46267.756249999999</v>
      </c>
      <c r="W344" s="124">
        <v>46267.958333333336</v>
      </c>
      <c r="X344" s="124">
        <v>46267.756944444445</v>
      </c>
      <c r="Y344" s="124">
        <v>46268.173611111109</v>
      </c>
      <c r="Z344" s="123"/>
      <c r="AA344" s="123" t="s">
        <v>56</v>
      </c>
      <c r="AB344" s="123" t="s">
        <v>2</v>
      </c>
      <c r="AC344" s="123" t="s">
        <v>2990</v>
      </c>
      <c r="AD344" s="123" t="s">
        <v>1553</v>
      </c>
      <c r="AE344" s="123" t="s">
        <v>2990</v>
      </c>
      <c r="AF344" s="123" t="s">
        <v>78</v>
      </c>
      <c r="AG344" s="123" t="s">
        <v>92</v>
      </c>
      <c r="AH344" s="123">
        <v>22</v>
      </c>
      <c r="AI344" s="123"/>
      <c r="AJ344" s="124">
        <v>45956</v>
      </c>
      <c r="AK344" s="123"/>
      <c r="AL344" s="123"/>
      <c r="AM344" s="123" t="s">
        <v>2991</v>
      </c>
      <c r="AN344" s="123" t="s">
        <v>2992</v>
      </c>
      <c r="AO344" s="123" t="s">
        <v>2982</v>
      </c>
      <c r="AP344" s="123">
        <v>9</v>
      </c>
      <c r="AQ344" s="123">
        <v>0</v>
      </c>
      <c r="AR344" s="123">
        <v>1</v>
      </c>
      <c r="AS344" s="123">
        <v>1</v>
      </c>
      <c r="AT344" s="123">
        <v>0</v>
      </c>
      <c r="AU344" s="123">
        <v>0</v>
      </c>
    </row>
    <row r="345" spans="1:47">
      <c r="A345" s="124">
        <v>46267</v>
      </c>
      <c r="B345" s="123" t="s">
        <v>75</v>
      </c>
      <c r="C345" s="123" t="s">
        <v>2981</v>
      </c>
      <c r="D345" s="123" t="s">
        <v>1845</v>
      </c>
      <c r="E345" s="123">
        <v>206897647</v>
      </c>
      <c r="F345" s="123" t="s">
        <v>2982</v>
      </c>
      <c r="G345" s="123" t="s">
        <v>2983</v>
      </c>
      <c r="H345" s="123" t="s">
        <v>2984</v>
      </c>
      <c r="I345" s="123">
        <v>900234</v>
      </c>
      <c r="J345" s="123" t="s">
        <v>3001</v>
      </c>
      <c r="K345" s="123" t="s">
        <v>1846</v>
      </c>
      <c r="L345" s="123" t="s">
        <v>2986</v>
      </c>
      <c r="M345" s="123" t="s">
        <v>79</v>
      </c>
      <c r="N345" s="123" t="s">
        <v>1055</v>
      </c>
      <c r="O345" s="123">
        <v>1299</v>
      </c>
      <c r="P345" s="123" t="s">
        <v>64</v>
      </c>
      <c r="Q345" s="123" t="s">
        <v>2987</v>
      </c>
      <c r="R345" s="123" t="s">
        <v>3005</v>
      </c>
      <c r="S345" s="123" t="s">
        <v>39</v>
      </c>
      <c r="T345" s="123">
        <v>99</v>
      </c>
      <c r="U345" s="123" t="s">
        <v>2989</v>
      </c>
      <c r="V345" s="123"/>
      <c r="W345" s="123"/>
      <c r="X345" s="124">
        <v>46267.756944444445</v>
      </c>
      <c r="Y345" s="124">
        <v>46268.173611111109</v>
      </c>
      <c r="Z345" s="123" t="s">
        <v>2997</v>
      </c>
      <c r="AA345" s="123" t="s">
        <v>2998</v>
      </c>
      <c r="AB345" s="123" t="s">
        <v>2999</v>
      </c>
      <c r="AC345" s="123" t="s">
        <v>37</v>
      </c>
      <c r="AD345" s="123" t="s">
        <v>1563</v>
      </c>
      <c r="AE345" s="123" t="s">
        <v>3006</v>
      </c>
      <c r="AF345" s="123" t="s">
        <v>85</v>
      </c>
      <c r="AG345" s="123" t="s">
        <v>88</v>
      </c>
      <c r="AH345" s="123">
        <v>15</v>
      </c>
      <c r="AI345" s="123"/>
      <c r="AJ345" s="124">
        <v>46029</v>
      </c>
      <c r="AK345" s="123"/>
      <c r="AL345" s="123"/>
      <c r="AM345" s="123" t="s">
        <v>2991</v>
      </c>
      <c r="AN345" s="123" t="s">
        <v>2992</v>
      </c>
      <c r="AO345" s="123" t="s">
        <v>2982</v>
      </c>
      <c r="AP345" s="123">
        <v>9</v>
      </c>
      <c r="AQ345" s="123">
        <v>0</v>
      </c>
      <c r="AR345" s="123">
        <v>0</v>
      </c>
      <c r="AS345" s="123">
        <v>0</v>
      </c>
      <c r="AT345" s="123">
        <v>0</v>
      </c>
      <c r="AU345" s="123">
        <v>0</v>
      </c>
    </row>
    <row r="346" spans="1:47">
      <c r="A346" s="124">
        <v>46267</v>
      </c>
      <c r="B346" s="123" t="s">
        <v>75</v>
      </c>
      <c r="C346" s="123" t="s">
        <v>2981</v>
      </c>
      <c r="D346" s="123" t="s">
        <v>3167</v>
      </c>
      <c r="E346" s="123">
        <v>206897649</v>
      </c>
      <c r="F346" s="123" t="s">
        <v>2982</v>
      </c>
      <c r="G346" s="123" t="s">
        <v>2983</v>
      </c>
      <c r="H346" s="123" t="s">
        <v>2984</v>
      </c>
      <c r="I346" s="123">
        <v>900234</v>
      </c>
      <c r="J346" s="123" t="s">
        <v>3001</v>
      </c>
      <c r="K346" s="123" t="s">
        <v>2832</v>
      </c>
      <c r="L346" s="123" t="s">
        <v>2986</v>
      </c>
      <c r="M346" s="123" t="s">
        <v>89</v>
      </c>
      <c r="N346" s="123" t="s">
        <v>626</v>
      </c>
      <c r="O346" s="123">
        <v>1299</v>
      </c>
      <c r="P346" s="123" t="s">
        <v>64</v>
      </c>
      <c r="Q346" s="123" t="s">
        <v>2987</v>
      </c>
      <c r="R346" s="123" t="s">
        <v>3005</v>
      </c>
      <c r="S346" s="123" t="s">
        <v>39</v>
      </c>
      <c r="T346" s="123">
        <v>99</v>
      </c>
      <c r="U346" s="123" t="s">
        <v>2989</v>
      </c>
      <c r="V346" s="123"/>
      <c r="W346" s="123"/>
      <c r="X346" s="124">
        <v>46267.756944444445</v>
      </c>
      <c r="Y346" s="124">
        <v>46268.090277777781</v>
      </c>
      <c r="Z346" s="123" t="s">
        <v>2997</v>
      </c>
      <c r="AA346" s="123" t="s">
        <v>2998</v>
      </c>
      <c r="AB346" s="123" t="s">
        <v>2999</v>
      </c>
      <c r="AC346" s="123" t="s">
        <v>37</v>
      </c>
      <c r="AD346" s="123" t="s">
        <v>1564</v>
      </c>
      <c r="AE346" s="123" t="s">
        <v>3012</v>
      </c>
      <c r="AF346" s="123" t="s">
        <v>85</v>
      </c>
      <c r="AG346" s="123" t="s">
        <v>88</v>
      </c>
      <c r="AH346" s="123">
        <v>18</v>
      </c>
      <c r="AI346" s="123"/>
      <c r="AJ346" s="124">
        <v>46237</v>
      </c>
      <c r="AK346" s="123"/>
      <c r="AL346" s="123"/>
      <c r="AM346" s="123" t="s">
        <v>2991</v>
      </c>
      <c r="AN346" s="123" t="s">
        <v>2992</v>
      </c>
      <c r="AO346" s="123" t="s">
        <v>2982</v>
      </c>
      <c r="AP346" s="123">
        <v>7</v>
      </c>
      <c r="AQ346" s="123">
        <v>0</v>
      </c>
      <c r="AR346" s="123">
        <v>0</v>
      </c>
      <c r="AS346" s="123">
        <v>0</v>
      </c>
      <c r="AT346" s="123">
        <v>0</v>
      </c>
      <c r="AU346" s="123">
        <v>0</v>
      </c>
    </row>
    <row r="347" spans="1:47">
      <c r="A347" s="124">
        <v>46267</v>
      </c>
      <c r="B347" s="123" t="s">
        <v>75</v>
      </c>
      <c r="C347" s="123" t="s">
        <v>2981</v>
      </c>
      <c r="D347" s="123" t="s">
        <v>380</v>
      </c>
      <c r="E347" s="123">
        <v>203965502</v>
      </c>
      <c r="F347" s="123" t="s">
        <v>2982</v>
      </c>
      <c r="G347" s="123" t="s">
        <v>2983</v>
      </c>
      <c r="H347" s="123" t="s">
        <v>2984</v>
      </c>
      <c r="I347" s="123">
        <v>900234</v>
      </c>
      <c r="J347" s="123" t="s">
        <v>3001</v>
      </c>
      <c r="K347" s="123" t="s">
        <v>381</v>
      </c>
      <c r="L347" s="123" t="s">
        <v>2986</v>
      </c>
      <c r="M347" s="123" t="s">
        <v>79</v>
      </c>
      <c r="N347" s="123" t="s">
        <v>3013</v>
      </c>
      <c r="O347" s="123">
        <v>1299</v>
      </c>
      <c r="P347" s="123" t="s">
        <v>64</v>
      </c>
      <c r="Q347" s="123" t="s">
        <v>2987</v>
      </c>
      <c r="R347" s="123" t="s">
        <v>2988</v>
      </c>
      <c r="S347" s="123" t="s">
        <v>32</v>
      </c>
      <c r="T347" s="123">
        <v>99</v>
      </c>
      <c r="U347" s="123" t="s">
        <v>2989</v>
      </c>
      <c r="V347" s="124">
        <v>46267.331250000003</v>
      </c>
      <c r="W347" s="124">
        <v>46267.754861111112</v>
      </c>
      <c r="X347" s="124">
        <v>46267.333333333336</v>
      </c>
      <c r="Y347" s="124">
        <v>46267.75</v>
      </c>
      <c r="Z347" s="123"/>
      <c r="AA347" s="123" t="s">
        <v>56</v>
      </c>
      <c r="AB347" s="123" t="s">
        <v>2</v>
      </c>
      <c r="AC347" s="123" t="s">
        <v>35</v>
      </c>
      <c r="AD347" s="123" t="s">
        <v>1558</v>
      </c>
      <c r="AE347" s="123" t="s">
        <v>2995</v>
      </c>
      <c r="AF347" s="123" t="s">
        <v>88</v>
      </c>
      <c r="AG347" s="123" t="s">
        <v>95</v>
      </c>
      <c r="AH347" s="123">
        <v>3</v>
      </c>
      <c r="AI347" s="123"/>
      <c r="AJ347" s="124">
        <v>45543</v>
      </c>
      <c r="AK347" s="123"/>
      <c r="AL347" s="123"/>
      <c r="AM347" s="123" t="s">
        <v>2991</v>
      </c>
      <c r="AN347" s="123" t="s">
        <v>2992</v>
      </c>
      <c r="AO347" s="123" t="s">
        <v>2982</v>
      </c>
      <c r="AP347" s="123">
        <v>9</v>
      </c>
      <c r="AQ347" s="123">
        <v>0</v>
      </c>
      <c r="AR347" s="123">
        <v>1</v>
      </c>
      <c r="AS347" s="123">
        <v>1</v>
      </c>
      <c r="AT347" s="123">
        <v>0</v>
      </c>
      <c r="AU347" s="123">
        <v>0</v>
      </c>
    </row>
    <row r="348" spans="1:47">
      <c r="A348" s="124">
        <v>46267</v>
      </c>
      <c r="B348" s="123" t="s">
        <v>75</v>
      </c>
      <c r="C348" s="123" t="s">
        <v>2981</v>
      </c>
      <c r="D348" s="123" t="s">
        <v>1783</v>
      </c>
      <c r="E348" s="123">
        <v>206846308</v>
      </c>
      <c r="F348" s="123" t="s">
        <v>2982</v>
      </c>
      <c r="G348" s="123" t="s">
        <v>2983</v>
      </c>
      <c r="H348" s="123" t="s">
        <v>2984</v>
      </c>
      <c r="I348" s="123">
        <v>900234</v>
      </c>
      <c r="J348" s="123" t="s">
        <v>2985</v>
      </c>
      <c r="K348" s="123" t="s">
        <v>3168</v>
      </c>
      <c r="L348" s="123" t="s">
        <v>2986</v>
      </c>
      <c r="M348" s="123" t="s">
        <v>89</v>
      </c>
      <c r="N348" s="123" t="s">
        <v>2772</v>
      </c>
      <c r="O348" s="123">
        <v>1299</v>
      </c>
      <c r="P348" s="123" t="s">
        <v>64</v>
      </c>
      <c r="Q348" s="123" t="s">
        <v>2987</v>
      </c>
      <c r="R348" s="123" t="s">
        <v>3003</v>
      </c>
      <c r="S348" s="123" t="s">
        <v>39</v>
      </c>
      <c r="T348" s="123">
        <v>99</v>
      </c>
      <c r="U348" s="123" t="s">
        <v>2989</v>
      </c>
      <c r="V348" s="124">
        <v>46267.756249999999</v>
      </c>
      <c r="W348" s="124">
        <v>46267.854861111111</v>
      </c>
      <c r="X348" s="124">
        <v>46267.756944444445</v>
      </c>
      <c r="Y348" s="124">
        <v>46268.173611111109</v>
      </c>
      <c r="Z348" s="123"/>
      <c r="AA348" s="123" t="s">
        <v>56</v>
      </c>
      <c r="AB348" s="123" t="s">
        <v>2</v>
      </c>
      <c r="AC348" s="123" t="s">
        <v>37</v>
      </c>
      <c r="AD348" s="123" t="s">
        <v>1562</v>
      </c>
      <c r="AE348" s="123" t="s">
        <v>3000</v>
      </c>
      <c r="AF348" s="123" t="s">
        <v>78</v>
      </c>
      <c r="AG348" s="123" t="s">
        <v>92</v>
      </c>
      <c r="AH348" s="123">
        <v>13</v>
      </c>
      <c r="AI348" s="123"/>
      <c r="AJ348" s="124">
        <v>46012</v>
      </c>
      <c r="AK348" s="123"/>
      <c r="AL348" s="123"/>
      <c r="AM348" s="123" t="s">
        <v>2991</v>
      </c>
      <c r="AN348" s="123" t="s">
        <v>2992</v>
      </c>
      <c r="AO348" s="123" t="s">
        <v>2982</v>
      </c>
      <c r="AP348" s="123">
        <v>9</v>
      </c>
      <c r="AQ348" s="123">
        <v>0</v>
      </c>
      <c r="AR348" s="123">
        <v>1</v>
      </c>
      <c r="AS348" s="123">
        <v>1</v>
      </c>
      <c r="AT348" s="123">
        <v>0</v>
      </c>
      <c r="AU348" s="123">
        <v>0</v>
      </c>
    </row>
    <row r="349" spans="1:47">
      <c r="A349" s="124">
        <v>46267</v>
      </c>
      <c r="B349" s="123" t="s">
        <v>75</v>
      </c>
      <c r="C349" s="123" t="s">
        <v>2981</v>
      </c>
      <c r="D349" s="123" t="s">
        <v>2866</v>
      </c>
      <c r="E349" s="123">
        <v>206868002</v>
      </c>
      <c r="F349" s="123" t="s">
        <v>2982</v>
      </c>
      <c r="G349" s="123" t="s">
        <v>2983</v>
      </c>
      <c r="H349" s="123" t="s">
        <v>3022</v>
      </c>
      <c r="I349" s="123">
        <v>900234</v>
      </c>
      <c r="J349" s="123" t="s">
        <v>3001</v>
      </c>
      <c r="K349" s="123" t="s">
        <v>2905</v>
      </c>
      <c r="L349" s="123" t="s">
        <v>2986</v>
      </c>
      <c r="M349" s="123" t="s">
        <v>89</v>
      </c>
      <c r="N349" s="123" t="s">
        <v>622</v>
      </c>
      <c r="O349" s="123">
        <v>1299</v>
      </c>
      <c r="P349" s="123" t="s">
        <v>64</v>
      </c>
      <c r="Q349" s="123" t="s">
        <v>2987</v>
      </c>
      <c r="R349" s="123" t="s">
        <v>3003</v>
      </c>
      <c r="S349" s="123" t="s">
        <v>39</v>
      </c>
      <c r="T349" s="123">
        <v>99</v>
      </c>
      <c r="U349" s="123" t="s">
        <v>2989</v>
      </c>
      <c r="V349" s="124">
        <v>46267.757638888892</v>
      </c>
      <c r="W349" s="124">
        <v>46267.834722222222</v>
      </c>
      <c r="X349" s="124">
        <v>46267.756944444445</v>
      </c>
      <c r="Y349" s="124">
        <v>46268.090277777781</v>
      </c>
      <c r="Z349" s="123"/>
      <c r="AA349" s="123" t="s">
        <v>56</v>
      </c>
      <c r="AB349" s="123" t="s">
        <v>2</v>
      </c>
      <c r="AC349" s="123" t="s">
        <v>37</v>
      </c>
      <c r="AD349" s="123" t="s">
        <v>1561</v>
      </c>
      <c r="AE349" s="123" t="s">
        <v>3012</v>
      </c>
      <c r="AF349" s="123" t="s">
        <v>78</v>
      </c>
      <c r="AG349" s="123" t="s">
        <v>92</v>
      </c>
      <c r="AH349" s="123">
        <v>17</v>
      </c>
      <c r="AI349" s="123"/>
      <c r="AJ349" s="124">
        <v>46251</v>
      </c>
      <c r="AK349" s="123"/>
      <c r="AL349" s="123"/>
      <c r="AM349" s="123" t="s">
        <v>2991</v>
      </c>
      <c r="AN349" s="123" t="s">
        <v>2992</v>
      </c>
      <c r="AO349" s="123" t="s">
        <v>2982</v>
      </c>
      <c r="AP349" s="123">
        <v>7</v>
      </c>
      <c r="AQ349" s="123">
        <v>0</v>
      </c>
      <c r="AR349" s="123">
        <v>1</v>
      </c>
      <c r="AS349" s="123">
        <v>1</v>
      </c>
      <c r="AT349" s="123">
        <v>0</v>
      </c>
      <c r="AU349" s="123">
        <v>0</v>
      </c>
    </row>
    <row r="350" spans="1:47">
      <c r="A350" s="124">
        <v>46267</v>
      </c>
      <c r="B350" s="123" t="s">
        <v>75</v>
      </c>
      <c r="C350" s="123" t="s">
        <v>2981</v>
      </c>
      <c r="D350" s="123" t="s">
        <v>1627</v>
      </c>
      <c r="E350" s="123">
        <v>206239529</v>
      </c>
      <c r="F350" s="123" t="s">
        <v>2982</v>
      </c>
      <c r="G350" s="123" t="s">
        <v>2983</v>
      </c>
      <c r="H350" s="123" t="s">
        <v>2984</v>
      </c>
      <c r="I350" s="123">
        <v>900234</v>
      </c>
      <c r="J350" s="123" t="s">
        <v>3001</v>
      </c>
      <c r="K350" s="123" t="s">
        <v>3169</v>
      </c>
      <c r="L350" s="123" t="s">
        <v>2986</v>
      </c>
      <c r="M350" s="123" t="s">
        <v>79</v>
      </c>
      <c r="N350" s="123" t="s">
        <v>1055</v>
      </c>
      <c r="O350" s="123">
        <v>1299</v>
      </c>
      <c r="P350" s="123" t="s">
        <v>64</v>
      </c>
      <c r="Q350" s="123" t="s">
        <v>2987</v>
      </c>
      <c r="R350" s="123" t="s">
        <v>2988</v>
      </c>
      <c r="S350" s="123" t="s">
        <v>32</v>
      </c>
      <c r="T350" s="123">
        <v>99</v>
      </c>
      <c r="U350" s="123" t="s">
        <v>2989</v>
      </c>
      <c r="V350" s="124">
        <v>46267.331250000003</v>
      </c>
      <c r="W350" s="124">
        <v>46267.748611111114</v>
      </c>
      <c r="X350" s="124">
        <v>46267.333333333336</v>
      </c>
      <c r="Y350" s="124">
        <v>46267.75</v>
      </c>
      <c r="Z350" s="123"/>
      <c r="AA350" s="123" t="s">
        <v>56</v>
      </c>
      <c r="AB350" s="123" t="s">
        <v>2</v>
      </c>
      <c r="AC350" s="123" t="s">
        <v>37</v>
      </c>
      <c r="AD350" s="123" t="s">
        <v>1562</v>
      </c>
      <c r="AE350" s="123" t="s">
        <v>3000</v>
      </c>
      <c r="AF350" s="123" t="s">
        <v>88</v>
      </c>
      <c r="AG350" s="123" t="s">
        <v>95</v>
      </c>
      <c r="AH350" s="123">
        <v>13</v>
      </c>
      <c r="AI350" s="123"/>
      <c r="AJ350" s="124">
        <v>45942</v>
      </c>
      <c r="AK350" s="123"/>
      <c r="AL350" s="123"/>
      <c r="AM350" s="123" t="s">
        <v>2991</v>
      </c>
      <c r="AN350" s="123" t="s">
        <v>2992</v>
      </c>
      <c r="AO350" s="123" t="s">
        <v>2982</v>
      </c>
      <c r="AP350" s="123">
        <v>9</v>
      </c>
      <c r="AQ350" s="123">
        <v>0</v>
      </c>
      <c r="AR350" s="123">
        <v>1</v>
      </c>
      <c r="AS350" s="123">
        <v>1</v>
      </c>
      <c r="AT350" s="123">
        <v>0</v>
      </c>
      <c r="AU350" s="123">
        <v>0</v>
      </c>
    </row>
    <row r="351" spans="1:47">
      <c r="A351" s="124">
        <v>46267</v>
      </c>
      <c r="B351" s="123" t="s">
        <v>75</v>
      </c>
      <c r="C351" s="123" t="s">
        <v>2981</v>
      </c>
      <c r="D351" s="123" t="s">
        <v>1759</v>
      </c>
      <c r="E351" s="123">
        <v>206873552</v>
      </c>
      <c r="F351" s="123" t="s">
        <v>2982</v>
      </c>
      <c r="G351" s="123" t="s">
        <v>2983</v>
      </c>
      <c r="H351" s="123" t="s">
        <v>2984</v>
      </c>
      <c r="I351" s="123">
        <v>900234</v>
      </c>
      <c r="J351" s="123" t="s">
        <v>3001</v>
      </c>
      <c r="K351" s="123" t="s">
        <v>1760</v>
      </c>
      <c r="L351" s="123" t="s">
        <v>2986</v>
      </c>
      <c r="M351" s="123" t="s">
        <v>89</v>
      </c>
      <c r="N351" s="123" t="s">
        <v>223</v>
      </c>
      <c r="O351" s="123">
        <v>1299</v>
      </c>
      <c r="P351" s="123" t="s">
        <v>64</v>
      </c>
      <c r="Q351" s="123" t="s">
        <v>2987</v>
      </c>
      <c r="R351" s="123" t="s">
        <v>2996</v>
      </c>
      <c r="S351" s="123" t="s">
        <v>32</v>
      </c>
      <c r="T351" s="123">
        <v>99</v>
      </c>
      <c r="U351" s="123" t="s">
        <v>2989</v>
      </c>
      <c r="V351" s="123"/>
      <c r="W351" s="123"/>
      <c r="X351" s="124">
        <v>46267.333333333336</v>
      </c>
      <c r="Y351" s="124">
        <v>46267.75</v>
      </c>
      <c r="Z351" s="123" t="s">
        <v>2997</v>
      </c>
      <c r="AA351" s="123" t="s">
        <v>2998</v>
      </c>
      <c r="AB351" s="123" t="s">
        <v>2999</v>
      </c>
      <c r="AC351" s="123" t="s">
        <v>35</v>
      </c>
      <c r="AD351" s="123" t="s">
        <v>1558</v>
      </c>
      <c r="AE351" s="123" t="s">
        <v>2995</v>
      </c>
      <c r="AF351" s="123" t="s">
        <v>84</v>
      </c>
      <c r="AG351" s="123" t="s">
        <v>85</v>
      </c>
      <c r="AH351" s="123">
        <v>3</v>
      </c>
      <c r="AI351" s="123"/>
      <c r="AJ351" s="124">
        <v>46019</v>
      </c>
      <c r="AK351" s="123"/>
      <c r="AL351" s="123"/>
      <c r="AM351" s="123" t="s">
        <v>2991</v>
      </c>
      <c r="AN351" s="123" t="s">
        <v>2992</v>
      </c>
      <c r="AO351" s="123" t="s">
        <v>2982</v>
      </c>
      <c r="AP351" s="123">
        <v>9</v>
      </c>
      <c r="AQ351" s="123">
        <v>0</v>
      </c>
      <c r="AR351" s="123">
        <v>0</v>
      </c>
      <c r="AS351" s="123">
        <v>0</v>
      </c>
      <c r="AT351" s="123">
        <v>0</v>
      </c>
      <c r="AU351" s="123">
        <v>0</v>
      </c>
    </row>
    <row r="352" spans="1:47">
      <c r="A352" s="124">
        <v>46267</v>
      </c>
      <c r="B352" s="123" t="s">
        <v>75</v>
      </c>
      <c r="C352" s="123" t="s">
        <v>2981</v>
      </c>
      <c r="D352" s="123" t="s">
        <v>855</v>
      </c>
      <c r="E352" s="123">
        <v>203468748</v>
      </c>
      <c r="F352" s="123" t="s">
        <v>2982</v>
      </c>
      <c r="G352" s="123" t="s">
        <v>2983</v>
      </c>
      <c r="H352" s="123" t="s">
        <v>2984</v>
      </c>
      <c r="I352" s="123">
        <v>900234</v>
      </c>
      <c r="J352" s="123" t="s">
        <v>3001</v>
      </c>
      <c r="K352" s="123" t="s">
        <v>856</v>
      </c>
      <c r="L352" s="123" t="s">
        <v>2986</v>
      </c>
      <c r="M352" s="123" t="s">
        <v>79</v>
      </c>
      <c r="N352" s="123" t="s">
        <v>626</v>
      </c>
      <c r="O352" s="123">
        <v>1299</v>
      </c>
      <c r="P352" s="123" t="s">
        <v>64</v>
      </c>
      <c r="Q352" s="123" t="s">
        <v>2987</v>
      </c>
      <c r="R352" s="123" t="s">
        <v>3024</v>
      </c>
      <c r="S352" s="123" t="s">
        <v>39</v>
      </c>
      <c r="T352" s="123">
        <v>99</v>
      </c>
      <c r="U352" s="123" t="s">
        <v>2989</v>
      </c>
      <c r="V352" s="124">
        <v>46267.756249999999</v>
      </c>
      <c r="W352" s="124">
        <v>46267.854861111111</v>
      </c>
      <c r="X352" s="124">
        <v>46267.756944444445</v>
      </c>
      <c r="Y352" s="124">
        <v>46268.173611111109</v>
      </c>
      <c r="Z352" s="123"/>
      <c r="AA352" s="123" t="s">
        <v>56</v>
      </c>
      <c r="AB352" s="123" t="s">
        <v>2</v>
      </c>
      <c r="AC352" s="123" t="s">
        <v>37</v>
      </c>
      <c r="AD352" s="123" t="s">
        <v>1564</v>
      </c>
      <c r="AE352" s="123" t="s">
        <v>3012</v>
      </c>
      <c r="AF352" s="123" t="s">
        <v>95</v>
      </c>
      <c r="AG352" s="123" t="s">
        <v>77</v>
      </c>
      <c r="AH352" s="123">
        <v>18</v>
      </c>
      <c r="AI352" s="123"/>
      <c r="AJ352" s="124">
        <v>45455</v>
      </c>
      <c r="AK352" s="123"/>
      <c r="AL352" s="123"/>
      <c r="AM352" s="123" t="s">
        <v>2991</v>
      </c>
      <c r="AN352" s="123" t="s">
        <v>2992</v>
      </c>
      <c r="AO352" s="123" t="s">
        <v>2982</v>
      </c>
      <c r="AP352" s="123">
        <v>9</v>
      </c>
      <c r="AQ352" s="123">
        <v>0</v>
      </c>
      <c r="AR352" s="123">
        <v>1</v>
      </c>
      <c r="AS352" s="123">
        <v>1</v>
      </c>
      <c r="AT352" s="123">
        <v>0</v>
      </c>
      <c r="AU352" s="123">
        <v>0</v>
      </c>
    </row>
    <row r="353" spans="1:47">
      <c r="A353" s="124">
        <v>46267</v>
      </c>
      <c r="B353" s="123" t="s">
        <v>75</v>
      </c>
      <c r="C353" s="123" t="s">
        <v>2981</v>
      </c>
      <c r="D353" s="123" t="s">
        <v>971</v>
      </c>
      <c r="E353" s="123">
        <v>103900839</v>
      </c>
      <c r="F353" s="123" t="s">
        <v>2982</v>
      </c>
      <c r="G353" s="123" t="s">
        <v>3027</v>
      </c>
      <c r="H353" s="123" t="s">
        <v>2984</v>
      </c>
      <c r="I353" s="123" t="s">
        <v>3034</v>
      </c>
      <c r="J353" s="123"/>
      <c r="K353" s="123" t="s">
        <v>3170</v>
      </c>
      <c r="L353" s="123" t="s">
        <v>108</v>
      </c>
      <c r="M353" s="123" t="s">
        <v>108</v>
      </c>
      <c r="N353" s="123" t="s">
        <v>2773</v>
      </c>
      <c r="O353" s="123">
        <v>1299</v>
      </c>
      <c r="P353" s="123" t="s">
        <v>64</v>
      </c>
      <c r="Q353" s="123" t="s">
        <v>2987</v>
      </c>
      <c r="R353" s="123" t="s">
        <v>3011</v>
      </c>
      <c r="S353" s="123" t="s">
        <v>39</v>
      </c>
      <c r="T353" s="123">
        <v>1</v>
      </c>
      <c r="U353" s="123" t="s">
        <v>2989</v>
      </c>
      <c r="V353" s="123"/>
      <c r="W353" s="123"/>
      <c r="X353" s="124">
        <v>46267.756944444445</v>
      </c>
      <c r="Y353" s="124">
        <v>46268.173611111109</v>
      </c>
      <c r="Z353" s="123" t="s">
        <v>2997</v>
      </c>
      <c r="AA353" s="123" t="s">
        <v>2998</v>
      </c>
      <c r="AB353" s="123" t="s">
        <v>2999</v>
      </c>
      <c r="AC353" s="123" t="s">
        <v>37</v>
      </c>
      <c r="AD353" s="123" t="s">
        <v>1562</v>
      </c>
      <c r="AE353" s="123" t="s">
        <v>3000</v>
      </c>
      <c r="AF353" s="123" t="s">
        <v>84</v>
      </c>
      <c r="AG353" s="123" t="s">
        <v>85</v>
      </c>
      <c r="AH353" s="123">
        <v>13</v>
      </c>
      <c r="AI353" s="123"/>
      <c r="AJ353" s="124">
        <v>44830</v>
      </c>
      <c r="AK353" s="123"/>
      <c r="AL353" s="123"/>
      <c r="AM353" s="123" t="s">
        <v>75</v>
      </c>
      <c r="AN353" s="123" t="s">
        <v>3031</v>
      </c>
      <c r="AO353" s="123" t="s">
        <v>2982</v>
      </c>
      <c r="AP353" s="123">
        <v>9</v>
      </c>
      <c r="AQ353" s="123">
        <v>0</v>
      </c>
      <c r="AR353" s="123">
        <v>0</v>
      </c>
      <c r="AS353" s="123">
        <v>0</v>
      </c>
      <c r="AT353" s="123">
        <v>0</v>
      </c>
      <c r="AU353" s="123">
        <v>0</v>
      </c>
    </row>
    <row r="354" spans="1:47">
      <c r="A354" s="124">
        <v>46267</v>
      </c>
      <c r="B354" s="123" t="s">
        <v>75</v>
      </c>
      <c r="C354" s="123" t="s">
        <v>2981</v>
      </c>
      <c r="D354" s="123" t="s">
        <v>2479</v>
      </c>
      <c r="E354" s="123">
        <v>206874115</v>
      </c>
      <c r="F354" s="123" t="s">
        <v>2982</v>
      </c>
      <c r="G354" s="123" t="s">
        <v>2983</v>
      </c>
      <c r="H354" s="123" t="s">
        <v>2984</v>
      </c>
      <c r="I354" s="123">
        <v>900234</v>
      </c>
      <c r="J354" s="123" t="s">
        <v>2985</v>
      </c>
      <c r="K354" s="123" t="s">
        <v>2480</v>
      </c>
      <c r="L354" s="123" t="s">
        <v>2986</v>
      </c>
      <c r="M354" s="123" t="s">
        <v>89</v>
      </c>
      <c r="N354" s="123" t="s">
        <v>223</v>
      </c>
      <c r="O354" s="123">
        <v>1299</v>
      </c>
      <c r="P354" s="123" t="s">
        <v>64</v>
      </c>
      <c r="Q354" s="123" t="s">
        <v>2987</v>
      </c>
      <c r="R354" s="123" t="s">
        <v>2996</v>
      </c>
      <c r="S354" s="123" t="s">
        <v>32</v>
      </c>
      <c r="T354" s="123">
        <v>99</v>
      </c>
      <c r="U354" s="123" t="s">
        <v>2989</v>
      </c>
      <c r="V354" s="123"/>
      <c r="W354" s="123"/>
      <c r="X354" s="124">
        <v>46267.333333333336</v>
      </c>
      <c r="Y354" s="124">
        <v>46267.75</v>
      </c>
      <c r="Z354" s="123" t="s">
        <v>2997</v>
      </c>
      <c r="AA354" s="123" t="s">
        <v>2998</v>
      </c>
      <c r="AB354" s="123" t="s">
        <v>2999</v>
      </c>
      <c r="AC354" s="123" t="s">
        <v>35</v>
      </c>
      <c r="AD354" s="123" t="s">
        <v>1558</v>
      </c>
      <c r="AE354" s="123" t="s">
        <v>2995</v>
      </c>
      <c r="AF354" s="123" t="s">
        <v>84</v>
      </c>
      <c r="AG354" s="123" t="s">
        <v>85</v>
      </c>
      <c r="AH354" s="123">
        <v>3</v>
      </c>
      <c r="AI354" s="123"/>
      <c r="AJ354" s="124">
        <v>46019</v>
      </c>
      <c r="AK354" s="123"/>
      <c r="AL354" s="123"/>
      <c r="AM354" s="123" t="s">
        <v>2991</v>
      </c>
      <c r="AN354" s="123" t="s">
        <v>2992</v>
      </c>
      <c r="AO354" s="123" t="s">
        <v>2982</v>
      </c>
      <c r="AP354" s="123">
        <v>9</v>
      </c>
      <c r="AQ354" s="123">
        <v>0</v>
      </c>
      <c r="AR354" s="123">
        <v>0</v>
      </c>
      <c r="AS354" s="123">
        <v>0</v>
      </c>
      <c r="AT354" s="123">
        <v>0</v>
      </c>
      <c r="AU354" s="123">
        <v>0</v>
      </c>
    </row>
    <row r="355" spans="1:47">
      <c r="A355" s="124">
        <v>46267</v>
      </c>
      <c r="B355" s="123" t="s">
        <v>75</v>
      </c>
      <c r="C355" s="123" t="s">
        <v>2981</v>
      </c>
      <c r="D355" s="123" t="s">
        <v>853</v>
      </c>
      <c r="E355" s="123">
        <v>205853573</v>
      </c>
      <c r="F355" s="123" t="s">
        <v>2982</v>
      </c>
      <c r="G355" s="123" t="s">
        <v>2983</v>
      </c>
      <c r="H355" s="123" t="s">
        <v>2984</v>
      </c>
      <c r="I355" s="123">
        <v>900234</v>
      </c>
      <c r="J355" s="123" t="s">
        <v>3002</v>
      </c>
      <c r="K355" s="123" t="s">
        <v>854</v>
      </c>
      <c r="L355" s="123" t="s">
        <v>2986</v>
      </c>
      <c r="M355" s="123" t="s">
        <v>89</v>
      </c>
      <c r="N355" s="123" t="s">
        <v>626</v>
      </c>
      <c r="O355" s="123">
        <v>1299</v>
      </c>
      <c r="P355" s="123" t="s">
        <v>64</v>
      </c>
      <c r="Q355" s="123" t="s">
        <v>2987</v>
      </c>
      <c r="R355" s="123" t="s">
        <v>3008</v>
      </c>
      <c r="S355" s="123" t="s">
        <v>39</v>
      </c>
      <c r="T355" s="123">
        <v>99</v>
      </c>
      <c r="U355" s="123" t="s">
        <v>2989</v>
      </c>
      <c r="V355" s="124">
        <v>46267.755555555559</v>
      </c>
      <c r="W355" s="124">
        <v>46267.85833333333</v>
      </c>
      <c r="X355" s="124">
        <v>46267.756944444445</v>
      </c>
      <c r="Y355" s="124">
        <v>46268.173611111109</v>
      </c>
      <c r="Z355" s="123"/>
      <c r="AA355" s="123" t="s">
        <v>56</v>
      </c>
      <c r="AB355" s="123" t="s">
        <v>2</v>
      </c>
      <c r="AC355" s="123" t="s">
        <v>37</v>
      </c>
      <c r="AD355" s="123" t="s">
        <v>1562</v>
      </c>
      <c r="AE355" s="123" t="s">
        <v>3000</v>
      </c>
      <c r="AF355" s="123" t="s">
        <v>92</v>
      </c>
      <c r="AG355" s="123" t="s">
        <v>84</v>
      </c>
      <c r="AH355" s="123">
        <v>13</v>
      </c>
      <c r="AI355" s="123"/>
      <c r="AJ355" s="124">
        <v>45893</v>
      </c>
      <c r="AK355" s="123"/>
      <c r="AL355" s="123"/>
      <c r="AM355" s="123" t="s">
        <v>2991</v>
      </c>
      <c r="AN355" s="123" t="s">
        <v>2992</v>
      </c>
      <c r="AO355" s="123" t="s">
        <v>2982</v>
      </c>
      <c r="AP355" s="123">
        <v>9</v>
      </c>
      <c r="AQ355" s="123">
        <v>0</v>
      </c>
      <c r="AR355" s="123">
        <v>1</v>
      </c>
      <c r="AS355" s="123">
        <v>1</v>
      </c>
      <c r="AT355" s="123">
        <v>0</v>
      </c>
      <c r="AU355" s="123">
        <v>0</v>
      </c>
    </row>
    <row r="356" spans="1:47">
      <c r="A356" s="124">
        <v>46267</v>
      </c>
      <c r="B356" s="123" t="s">
        <v>75</v>
      </c>
      <c r="C356" s="123" t="s">
        <v>2981</v>
      </c>
      <c r="D356" s="123" t="s">
        <v>2738</v>
      </c>
      <c r="E356" s="123">
        <v>205845556</v>
      </c>
      <c r="F356" s="123" t="s">
        <v>2982</v>
      </c>
      <c r="G356" s="123" t="s">
        <v>2983</v>
      </c>
      <c r="H356" s="123" t="s">
        <v>2984</v>
      </c>
      <c r="I356" s="123">
        <v>900234</v>
      </c>
      <c r="J356" s="123" t="s">
        <v>2985</v>
      </c>
      <c r="K356" s="123" t="s">
        <v>2739</v>
      </c>
      <c r="L356" s="123" t="s">
        <v>2986</v>
      </c>
      <c r="M356" s="123" t="s">
        <v>89</v>
      </c>
      <c r="N356" s="123" t="s">
        <v>626</v>
      </c>
      <c r="O356" s="123">
        <v>1299</v>
      </c>
      <c r="P356" s="123" t="s">
        <v>64</v>
      </c>
      <c r="Q356" s="123" t="s">
        <v>2987</v>
      </c>
      <c r="R356" s="123" t="s">
        <v>3004</v>
      </c>
      <c r="S356" s="123" t="s">
        <v>39</v>
      </c>
      <c r="T356" s="123">
        <v>99</v>
      </c>
      <c r="U356" s="123" t="s">
        <v>2989</v>
      </c>
      <c r="V356" s="124">
        <v>46267.754861111112</v>
      </c>
      <c r="W356" s="124">
        <v>46267.856249999997</v>
      </c>
      <c r="X356" s="124">
        <v>46267.756944444445</v>
      </c>
      <c r="Y356" s="124">
        <v>46268.173611111109</v>
      </c>
      <c r="Z356" s="123"/>
      <c r="AA356" s="123" t="s">
        <v>56</v>
      </c>
      <c r="AB356" s="123" t="s">
        <v>2</v>
      </c>
      <c r="AC356" s="123" t="s">
        <v>37</v>
      </c>
      <c r="AD356" s="123" t="s">
        <v>1562</v>
      </c>
      <c r="AE356" s="123" t="s">
        <v>3000</v>
      </c>
      <c r="AF356" s="123" t="s">
        <v>88</v>
      </c>
      <c r="AG356" s="123" t="s">
        <v>95</v>
      </c>
      <c r="AH356" s="123">
        <v>13</v>
      </c>
      <c r="AI356" s="123"/>
      <c r="AJ356" s="124">
        <v>45893</v>
      </c>
      <c r="AK356" s="123"/>
      <c r="AL356" s="123"/>
      <c r="AM356" s="123" t="s">
        <v>2991</v>
      </c>
      <c r="AN356" s="123" t="s">
        <v>2992</v>
      </c>
      <c r="AO356" s="123" t="s">
        <v>2982</v>
      </c>
      <c r="AP356" s="123">
        <v>9</v>
      </c>
      <c r="AQ356" s="123">
        <v>0</v>
      </c>
      <c r="AR356" s="123">
        <v>1</v>
      </c>
      <c r="AS356" s="123">
        <v>1</v>
      </c>
      <c r="AT356" s="123">
        <v>0</v>
      </c>
      <c r="AU356" s="123">
        <v>0</v>
      </c>
    </row>
    <row r="357" spans="1:47">
      <c r="A357" s="124">
        <v>46267</v>
      </c>
      <c r="B357" s="123" t="s">
        <v>75</v>
      </c>
      <c r="C357" s="123" t="s">
        <v>2981</v>
      </c>
      <c r="D357" s="123" t="s">
        <v>1833</v>
      </c>
      <c r="E357" s="123">
        <v>206906444</v>
      </c>
      <c r="F357" s="123" t="s">
        <v>2982</v>
      </c>
      <c r="G357" s="123" t="s">
        <v>2983</v>
      </c>
      <c r="H357" s="123" t="s">
        <v>2984</v>
      </c>
      <c r="I357" s="123">
        <v>900234</v>
      </c>
      <c r="J357" s="123" t="s">
        <v>2985</v>
      </c>
      <c r="K357" s="123" t="s">
        <v>1834</v>
      </c>
      <c r="L357" s="123" t="s">
        <v>2986</v>
      </c>
      <c r="M357" s="123" t="s">
        <v>89</v>
      </c>
      <c r="N357" s="123" t="s">
        <v>2772</v>
      </c>
      <c r="O357" s="123">
        <v>1299</v>
      </c>
      <c r="P357" s="123" t="s">
        <v>64</v>
      </c>
      <c r="Q357" s="123" t="s">
        <v>2987</v>
      </c>
      <c r="R357" s="123" t="s">
        <v>3011</v>
      </c>
      <c r="S357" s="123" t="s">
        <v>39</v>
      </c>
      <c r="T357" s="123">
        <v>99</v>
      </c>
      <c r="U357" s="123" t="s">
        <v>2989</v>
      </c>
      <c r="V357" s="123"/>
      <c r="W357" s="123"/>
      <c r="X357" s="124">
        <v>46267.756944444445</v>
      </c>
      <c r="Y357" s="124">
        <v>46268.173611111109</v>
      </c>
      <c r="Z357" s="123" t="s">
        <v>2997</v>
      </c>
      <c r="AA357" s="123" t="s">
        <v>2998</v>
      </c>
      <c r="AB357" s="123" t="s">
        <v>2999</v>
      </c>
      <c r="AC357" s="123" t="s">
        <v>37</v>
      </c>
      <c r="AD357" s="123" t="s">
        <v>1562</v>
      </c>
      <c r="AE357" s="123" t="s">
        <v>3000</v>
      </c>
      <c r="AF357" s="123" t="s">
        <v>84</v>
      </c>
      <c r="AG357" s="123" t="s">
        <v>85</v>
      </c>
      <c r="AH357" s="123">
        <v>13</v>
      </c>
      <c r="AI357" s="123"/>
      <c r="AJ357" s="124">
        <v>46029</v>
      </c>
      <c r="AK357" s="123"/>
      <c r="AL357" s="123"/>
      <c r="AM357" s="123" t="s">
        <v>2991</v>
      </c>
      <c r="AN357" s="123" t="s">
        <v>2992</v>
      </c>
      <c r="AO357" s="123" t="s">
        <v>2982</v>
      </c>
      <c r="AP357" s="123">
        <v>9</v>
      </c>
      <c r="AQ357" s="123">
        <v>0</v>
      </c>
      <c r="AR357" s="123">
        <v>0</v>
      </c>
      <c r="AS357" s="123">
        <v>0</v>
      </c>
      <c r="AT357" s="123">
        <v>0</v>
      </c>
      <c r="AU357" s="123">
        <v>0</v>
      </c>
    </row>
    <row r="358" spans="1:47">
      <c r="A358" s="124">
        <v>46267</v>
      </c>
      <c r="B358" s="123" t="s">
        <v>75</v>
      </c>
      <c r="C358" s="123" t="s">
        <v>2981</v>
      </c>
      <c r="D358" s="123" t="s">
        <v>1246</v>
      </c>
      <c r="E358" s="123">
        <v>203965456</v>
      </c>
      <c r="F358" s="123" t="s">
        <v>2982</v>
      </c>
      <c r="G358" s="123" t="s">
        <v>2983</v>
      </c>
      <c r="H358" s="123" t="s">
        <v>2984</v>
      </c>
      <c r="I358" s="123">
        <v>900234</v>
      </c>
      <c r="J358" s="123" t="s">
        <v>3001</v>
      </c>
      <c r="K358" s="123" t="s">
        <v>1247</v>
      </c>
      <c r="L358" s="123" t="s">
        <v>2986</v>
      </c>
      <c r="M358" s="123" t="s">
        <v>79</v>
      </c>
      <c r="N358" s="123" t="s">
        <v>626</v>
      </c>
      <c r="O358" s="123">
        <v>1299</v>
      </c>
      <c r="P358" s="123" t="s">
        <v>64</v>
      </c>
      <c r="Q358" s="123" t="s">
        <v>2987</v>
      </c>
      <c r="R358" s="123" t="s">
        <v>3024</v>
      </c>
      <c r="S358" s="123" t="s">
        <v>39</v>
      </c>
      <c r="T358" s="123">
        <v>99</v>
      </c>
      <c r="U358" s="123" t="s">
        <v>2989</v>
      </c>
      <c r="V358" s="124">
        <v>46267.756249999999</v>
      </c>
      <c r="W358" s="124">
        <v>46267.859722222223</v>
      </c>
      <c r="X358" s="124">
        <v>46267.756944444445</v>
      </c>
      <c r="Y358" s="124">
        <v>46268.173611111109</v>
      </c>
      <c r="Z358" s="123"/>
      <c r="AA358" s="123" t="s">
        <v>56</v>
      </c>
      <c r="AB358" s="123" t="s">
        <v>2</v>
      </c>
      <c r="AC358" s="123" t="s">
        <v>37</v>
      </c>
      <c r="AD358" s="123" t="s">
        <v>1562</v>
      </c>
      <c r="AE358" s="123" t="s">
        <v>3000</v>
      </c>
      <c r="AF358" s="123" t="s">
        <v>95</v>
      </c>
      <c r="AG358" s="123" t="s">
        <v>77</v>
      </c>
      <c r="AH358" s="123">
        <v>13</v>
      </c>
      <c r="AI358" s="123"/>
      <c r="AJ358" s="124">
        <v>45543</v>
      </c>
      <c r="AK358" s="123"/>
      <c r="AL358" s="123"/>
      <c r="AM358" s="123" t="s">
        <v>2991</v>
      </c>
      <c r="AN358" s="123" t="s">
        <v>2992</v>
      </c>
      <c r="AO358" s="123" t="s">
        <v>2982</v>
      </c>
      <c r="AP358" s="123">
        <v>9</v>
      </c>
      <c r="AQ358" s="123">
        <v>0</v>
      </c>
      <c r="AR358" s="123">
        <v>1</v>
      </c>
      <c r="AS358" s="123">
        <v>1</v>
      </c>
      <c r="AT358" s="123">
        <v>0</v>
      </c>
      <c r="AU358" s="123">
        <v>0</v>
      </c>
    </row>
    <row r="359" spans="1:47">
      <c r="A359" s="124">
        <v>46267</v>
      </c>
      <c r="B359" s="123" t="s">
        <v>75</v>
      </c>
      <c r="C359" s="123" t="s">
        <v>2981</v>
      </c>
      <c r="D359" s="123" t="s">
        <v>865</v>
      </c>
      <c r="E359" s="123">
        <v>202249751</v>
      </c>
      <c r="F359" s="123" t="s">
        <v>2982</v>
      </c>
      <c r="G359" s="123" t="s">
        <v>2983</v>
      </c>
      <c r="H359" s="123" t="s">
        <v>2984</v>
      </c>
      <c r="I359" s="123">
        <v>900234</v>
      </c>
      <c r="J359" s="123" t="s">
        <v>3001</v>
      </c>
      <c r="K359" s="123" t="s">
        <v>3171</v>
      </c>
      <c r="L359" s="123" t="s">
        <v>2986</v>
      </c>
      <c r="M359" s="123" t="s">
        <v>79</v>
      </c>
      <c r="N359" s="123" t="s">
        <v>626</v>
      </c>
      <c r="O359" s="123">
        <v>1299</v>
      </c>
      <c r="P359" s="123" t="s">
        <v>64</v>
      </c>
      <c r="Q359" s="123" t="s">
        <v>2987</v>
      </c>
      <c r="R359" s="123" t="s">
        <v>3005</v>
      </c>
      <c r="S359" s="123" t="s">
        <v>39</v>
      </c>
      <c r="T359" s="123">
        <v>99</v>
      </c>
      <c r="U359" s="123" t="s">
        <v>2989</v>
      </c>
      <c r="V359" s="124">
        <v>46267.749305555553</v>
      </c>
      <c r="W359" s="124">
        <v>46267.847916666666</v>
      </c>
      <c r="X359" s="124">
        <v>46267.756944444445</v>
      </c>
      <c r="Y359" s="124">
        <v>46268.173611111109</v>
      </c>
      <c r="Z359" s="123" t="s">
        <v>2997</v>
      </c>
      <c r="AA359" s="123" t="s">
        <v>2998</v>
      </c>
      <c r="AB359" s="123" t="s">
        <v>2</v>
      </c>
      <c r="AC359" s="123" t="s">
        <v>37</v>
      </c>
      <c r="AD359" s="123" t="s">
        <v>1561</v>
      </c>
      <c r="AE359" s="123" t="s">
        <v>3012</v>
      </c>
      <c r="AF359" s="123" t="s">
        <v>85</v>
      </c>
      <c r="AG359" s="123" t="s">
        <v>88</v>
      </c>
      <c r="AH359" s="123">
        <v>17</v>
      </c>
      <c r="AI359" s="123"/>
      <c r="AJ359" s="124">
        <v>45214</v>
      </c>
      <c r="AK359" s="123"/>
      <c r="AL359" s="123"/>
      <c r="AM359" s="123" t="s">
        <v>2991</v>
      </c>
      <c r="AN359" s="123" t="s">
        <v>2992</v>
      </c>
      <c r="AO359" s="123" t="s">
        <v>2982</v>
      </c>
      <c r="AP359" s="123">
        <v>9</v>
      </c>
      <c r="AQ359" s="123">
        <v>1</v>
      </c>
      <c r="AR359" s="123">
        <v>1</v>
      </c>
      <c r="AS359" s="123">
        <v>0</v>
      </c>
      <c r="AT359" s="123">
        <v>0</v>
      </c>
      <c r="AU359" s="123">
        <v>0</v>
      </c>
    </row>
    <row r="360" spans="1:47">
      <c r="A360" s="124">
        <v>46267</v>
      </c>
      <c r="B360" s="123" t="s">
        <v>75</v>
      </c>
      <c r="C360" s="123" t="s">
        <v>2981</v>
      </c>
      <c r="D360" s="123" t="s">
        <v>859</v>
      </c>
      <c r="E360" s="123">
        <v>204299547</v>
      </c>
      <c r="F360" s="123" t="s">
        <v>2982</v>
      </c>
      <c r="G360" s="123" t="s">
        <v>2983</v>
      </c>
      <c r="H360" s="123" t="s">
        <v>2984</v>
      </c>
      <c r="I360" s="123">
        <v>900234</v>
      </c>
      <c r="J360" s="123" t="s">
        <v>87</v>
      </c>
      <c r="K360" s="123" t="s">
        <v>860</v>
      </c>
      <c r="L360" s="123" t="s">
        <v>2986</v>
      </c>
      <c r="M360" s="123" t="s">
        <v>86</v>
      </c>
      <c r="N360" s="123" t="s">
        <v>626</v>
      </c>
      <c r="O360" s="123">
        <v>1299</v>
      </c>
      <c r="P360" s="123" t="s">
        <v>64</v>
      </c>
      <c r="Q360" s="123" t="s">
        <v>2987</v>
      </c>
      <c r="R360" s="123" t="s">
        <v>2996</v>
      </c>
      <c r="S360" s="123" t="s">
        <v>32</v>
      </c>
      <c r="T360" s="123">
        <v>99</v>
      </c>
      <c r="U360" s="123" t="s">
        <v>2989</v>
      </c>
      <c r="V360" s="123"/>
      <c r="W360" s="123"/>
      <c r="X360" s="124">
        <v>46267.333333333336</v>
      </c>
      <c r="Y360" s="124">
        <v>46267.75</v>
      </c>
      <c r="Z360" s="123" t="s">
        <v>2997</v>
      </c>
      <c r="AA360" s="123" t="s">
        <v>2998</v>
      </c>
      <c r="AB360" s="123" t="s">
        <v>2999</v>
      </c>
      <c r="AC360" s="123" t="s">
        <v>37</v>
      </c>
      <c r="AD360" s="123" t="s">
        <v>1561</v>
      </c>
      <c r="AE360" s="123" t="s">
        <v>3012</v>
      </c>
      <c r="AF360" s="123" t="s">
        <v>84</v>
      </c>
      <c r="AG360" s="123" t="s">
        <v>85</v>
      </c>
      <c r="AH360" s="123">
        <v>17</v>
      </c>
      <c r="AI360" s="123"/>
      <c r="AJ360" s="124">
        <v>45585</v>
      </c>
      <c r="AK360" s="123"/>
      <c r="AL360" s="123"/>
      <c r="AM360" s="123" t="s">
        <v>2991</v>
      </c>
      <c r="AN360" s="123" t="s">
        <v>2992</v>
      </c>
      <c r="AO360" s="123" t="s">
        <v>2982</v>
      </c>
      <c r="AP360" s="123">
        <v>9</v>
      </c>
      <c r="AQ360" s="123">
        <v>0</v>
      </c>
      <c r="AR360" s="123">
        <v>0</v>
      </c>
      <c r="AS360" s="123">
        <v>0</v>
      </c>
      <c r="AT360" s="123">
        <v>0</v>
      </c>
      <c r="AU360" s="123">
        <v>0</v>
      </c>
    </row>
    <row r="361" spans="1:47">
      <c r="A361" s="124">
        <v>46267</v>
      </c>
      <c r="B361" s="123" t="s">
        <v>75</v>
      </c>
      <c r="C361" s="123" t="s">
        <v>2981</v>
      </c>
      <c r="D361" s="123" t="s">
        <v>1620</v>
      </c>
      <c r="E361" s="123">
        <v>206239523</v>
      </c>
      <c r="F361" s="123" t="s">
        <v>2982</v>
      </c>
      <c r="G361" s="123" t="s">
        <v>2983</v>
      </c>
      <c r="H361" s="123" t="s">
        <v>2984</v>
      </c>
      <c r="I361" s="123">
        <v>900234</v>
      </c>
      <c r="J361" s="123" t="s">
        <v>3002</v>
      </c>
      <c r="K361" s="123" t="s">
        <v>3172</v>
      </c>
      <c r="L361" s="123" t="s">
        <v>2986</v>
      </c>
      <c r="M361" s="123" t="s">
        <v>89</v>
      </c>
      <c r="N361" s="123" t="s">
        <v>2773</v>
      </c>
      <c r="O361" s="123">
        <v>1299</v>
      </c>
      <c r="P361" s="123" t="s">
        <v>64</v>
      </c>
      <c r="Q361" s="123" t="s">
        <v>2987</v>
      </c>
      <c r="R361" s="123" t="s">
        <v>3008</v>
      </c>
      <c r="S361" s="123" t="s">
        <v>39</v>
      </c>
      <c r="T361" s="123">
        <v>99</v>
      </c>
      <c r="U361" s="123" t="s">
        <v>2989</v>
      </c>
      <c r="V361" s="124">
        <v>46267.758333333331</v>
      </c>
      <c r="W361" s="124">
        <v>46267.854166666664</v>
      </c>
      <c r="X361" s="124">
        <v>46267.756944444445</v>
      </c>
      <c r="Y361" s="124">
        <v>46268.173611111109</v>
      </c>
      <c r="Z361" s="123"/>
      <c r="AA361" s="123" t="s">
        <v>56</v>
      </c>
      <c r="AB361" s="123" t="s">
        <v>2</v>
      </c>
      <c r="AC361" s="123" t="s">
        <v>37</v>
      </c>
      <c r="AD361" s="123" t="s">
        <v>1562</v>
      </c>
      <c r="AE361" s="123" t="s">
        <v>3000</v>
      </c>
      <c r="AF361" s="123" t="s">
        <v>92</v>
      </c>
      <c r="AG361" s="123" t="s">
        <v>84</v>
      </c>
      <c r="AH361" s="123">
        <v>13</v>
      </c>
      <c r="AI361" s="123"/>
      <c r="AJ361" s="124">
        <v>45942</v>
      </c>
      <c r="AK361" s="123"/>
      <c r="AL361" s="123"/>
      <c r="AM361" s="123" t="s">
        <v>2991</v>
      </c>
      <c r="AN361" s="123" t="s">
        <v>2992</v>
      </c>
      <c r="AO361" s="123" t="s">
        <v>2982</v>
      </c>
      <c r="AP361" s="123">
        <v>9</v>
      </c>
      <c r="AQ361" s="123">
        <v>0</v>
      </c>
      <c r="AR361" s="123">
        <v>1</v>
      </c>
      <c r="AS361" s="123">
        <v>1</v>
      </c>
      <c r="AT361" s="123">
        <v>0</v>
      </c>
      <c r="AU361" s="123">
        <v>0</v>
      </c>
    </row>
    <row r="362" spans="1:47">
      <c r="A362" s="124">
        <v>46267</v>
      </c>
      <c r="B362" s="123" t="s">
        <v>75</v>
      </c>
      <c r="C362" s="123" t="s">
        <v>2981</v>
      </c>
      <c r="D362" s="123" t="s">
        <v>2192</v>
      </c>
      <c r="E362" s="123">
        <v>206174727</v>
      </c>
      <c r="F362" s="123" t="s">
        <v>2982</v>
      </c>
      <c r="G362" s="123" t="s">
        <v>2983</v>
      </c>
      <c r="H362" s="123" t="s">
        <v>2984</v>
      </c>
      <c r="I362" s="123">
        <v>900234</v>
      </c>
      <c r="J362" s="123" t="s">
        <v>3001</v>
      </c>
      <c r="K362" s="123" t="s">
        <v>3173</v>
      </c>
      <c r="L362" s="123" t="s">
        <v>2986</v>
      </c>
      <c r="M362" s="123" t="s">
        <v>79</v>
      </c>
      <c r="N362" s="123" t="s">
        <v>82</v>
      </c>
      <c r="O362" s="123">
        <v>1299</v>
      </c>
      <c r="P362" s="123" t="s">
        <v>64</v>
      </c>
      <c r="Q362" s="123" t="s">
        <v>2987</v>
      </c>
      <c r="R362" s="123" t="s">
        <v>3011</v>
      </c>
      <c r="S362" s="123" t="s">
        <v>39</v>
      </c>
      <c r="T362" s="123">
        <v>99</v>
      </c>
      <c r="U362" s="123" t="s">
        <v>2989</v>
      </c>
      <c r="V362" s="123"/>
      <c r="W362" s="123"/>
      <c r="X362" s="124">
        <v>46267.756944444445</v>
      </c>
      <c r="Y362" s="124">
        <v>46268.173611111109</v>
      </c>
      <c r="Z362" s="123" t="s">
        <v>2997</v>
      </c>
      <c r="AA362" s="123" t="s">
        <v>2998</v>
      </c>
      <c r="AB362" s="123" t="s">
        <v>2999</v>
      </c>
      <c r="AC362" s="123" t="s">
        <v>2990</v>
      </c>
      <c r="AD362" s="123" t="s">
        <v>1553</v>
      </c>
      <c r="AE362" s="123" t="s">
        <v>2990</v>
      </c>
      <c r="AF362" s="123" t="s">
        <v>84</v>
      </c>
      <c r="AG362" s="123" t="s">
        <v>85</v>
      </c>
      <c r="AH362" s="123">
        <v>22</v>
      </c>
      <c r="AI362" s="123"/>
      <c r="AJ362" s="124">
        <v>45931</v>
      </c>
      <c r="AK362" s="123"/>
      <c r="AL362" s="123"/>
      <c r="AM362" s="123" t="s">
        <v>2991</v>
      </c>
      <c r="AN362" s="123" t="s">
        <v>2992</v>
      </c>
      <c r="AO362" s="123" t="s">
        <v>2982</v>
      </c>
      <c r="AP362" s="123">
        <v>9</v>
      </c>
      <c r="AQ362" s="123">
        <v>0</v>
      </c>
      <c r="AR362" s="123">
        <v>0</v>
      </c>
      <c r="AS362" s="123">
        <v>0</v>
      </c>
      <c r="AT362" s="123">
        <v>0</v>
      </c>
      <c r="AU362" s="123">
        <v>0</v>
      </c>
    </row>
    <row r="363" spans="1:47">
      <c r="A363" s="124">
        <v>46267</v>
      </c>
      <c r="B363" s="123" t="s">
        <v>75</v>
      </c>
      <c r="C363" s="123" t="s">
        <v>2981</v>
      </c>
      <c r="D363" s="123" t="s">
        <v>2698</v>
      </c>
      <c r="E363" s="123">
        <v>204865035</v>
      </c>
      <c r="F363" s="123" t="s">
        <v>2982</v>
      </c>
      <c r="G363" s="123" t="s">
        <v>2983</v>
      </c>
      <c r="H363" s="123" t="s">
        <v>2984</v>
      </c>
      <c r="I363" s="123">
        <v>900234</v>
      </c>
      <c r="J363" s="123" t="s">
        <v>2985</v>
      </c>
      <c r="K363" s="123" t="s">
        <v>2699</v>
      </c>
      <c r="L363" s="123" t="s">
        <v>2986</v>
      </c>
      <c r="M363" s="123" t="s">
        <v>89</v>
      </c>
      <c r="N363" s="123" t="s">
        <v>2772</v>
      </c>
      <c r="O363" s="123">
        <v>1299</v>
      </c>
      <c r="P363" s="123" t="s">
        <v>64</v>
      </c>
      <c r="Q363" s="123" t="s">
        <v>2987</v>
      </c>
      <c r="R363" s="123" t="s">
        <v>3005</v>
      </c>
      <c r="S363" s="123" t="s">
        <v>39</v>
      </c>
      <c r="T363" s="123">
        <v>99</v>
      </c>
      <c r="U363" s="123" t="s">
        <v>2989</v>
      </c>
      <c r="V363" s="123"/>
      <c r="W363" s="123"/>
      <c r="X363" s="124">
        <v>46267.756944444445</v>
      </c>
      <c r="Y363" s="124">
        <v>46268.173611111109</v>
      </c>
      <c r="Z363" s="123" t="s">
        <v>2997</v>
      </c>
      <c r="AA363" s="123" t="s">
        <v>2998</v>
      </c>
      <c r="AB363" s="123" t="s">
        <v>2999</v>
      </c>
      <c r="AC363" s="123" t="s">
        <v>37</v>
      </c>
      <c r="AD363" s="123" t="s">
        <v>1562</v>
      </c>
      <c r="AE363" s="123" t="s">
        <v>3000</v>
      </c>
      <c r="AF363" s="123" t="s">
        <v>85</v>
      </c>
      <c r="AG363" s="123" t="s">
        <v>88</v>
      </c>
      <c r="AH363" s="123">
        <v>13</v>
      </c>
      <c r="AI363" s="123"/>
      <c r="AJ363" s="124">
        <v>45893</v>
      </c>
      <c r="AK363" s="123"/>
      <c r="AL363" s="123"/>
      <c r="AM363" s="123" t="s">
        <v>2991</v>
      </c>
      <c r="AN363" s="123" t="s">
        <v>2992</v>
      </c>
      <c r="AO363" s="123" t="s">
        <v>2982</v>
      </c>
      <c r="AP363" s="123">
        <v>9</v>
      </c>
      <c r="AQ363" s="123">
        <v>0</v>
      </c>
      <c r="AR363" s="123">
        <v>0</v>
      </c>
      <c r="AS363" s="123">
        <v>0</v>
      </c>
      <c r="AT363" s="123">
        <v>0</v>
      </c>
      <c r="AU363" s="123">
        <v>0</v>
      </c>
    </row>
    <row r="364" spans="1:47">
      <c r="A364" s="124">
        <v>46267</v>
      </c>
      <c r="B364" s="123" t="s">
        <v>75</v>
      </c>
      <c r="C364" s="123" t="s">
        <v>2981</v>
      </c>
      <c r="D364" s="123" t="s">
        <v>973</v>
      </c>
      <c r="E364" s="123">
        <v>203737012</v>
      </c>
      <c r="F364" s="123" t="s">
        <v>2982</v>
      </c>
      <c r="G364" s="123" t="s">
        <v>2983</v>
      </c>
      <c r="H364" s="123" t="s">
        <v>2984</v>
      </c>
      <c r="I364" s="123">
        <v>900234</v>
      </c>
      <c r="J364" s="123" t="s">
        <v>3001</v>
      </c>
      <c r="K364" s="123" t="s">
        <v>3174</v>
      </c>
      <c r="L364" s="123" t="s">
        <v>2986</v>
      </c>
      <c r="M364" s="123" t="s">
        <v>79</v>
      </c>
      <c r="N364" s="123" t="s">
        <v>2772</v>
      </c>
      <c r="O364" s="123">
        <v>1299</v>
      </c>
      <c r="P364" s="123" t="s">
        <v>64</v>
      </c>
      <c r="Q364" s="123" t="s">
        <v>2987</v>
      </c>
      <c r="R364" s="123" t="s">
        <v>2996</v>
      </c>
      <c r="S364" s="123" t="s">
        <v>32</v>
      </c>
      <c r="T364" s="123">
        <v>99</v>
      </c>
      <c r="U364" s="123" t="s">
        <v>2989</v>
      </c>
      <c r="V364" s="123"/>
      <c r="W364" s="123"/>
      <c r="X364" s="124">
        <v>46267.333333333336</v>
      </c>
      <c r="Y364" s="124">
        <v>46267.75</v>
      </c>
      <c r="Z364" s="123" t="s">
        <v>2997</v>
      </c>
      <c r="AA364" s="123" t="s">
        <v>2998</v>
      </c>
      <c r="AB364" s="123" t="s">
        <v>2999</v>
      </c>
      <c r="AC364" s="123" t="s">
        <v>37</v>
      </c>
      <c r="AD364" s="123" t="s">
        <v>1562</v>
      </c>
      <c r="AE364" s="123" t="s">
        <v>3000</v>
      </c>
      <c r="AF364" s="123" t="s">
        <v>84</v>
      </c>
      <c r="AG364" s="123" t="s">
        <v>85</v>
      </c>
      <c r="AH364" s="123">
        <v>13</v>
      </c>
      <c r="AI364" s="123"/>
      <c r="AJ364" s="124">
        <v>45501</v>
      </c>
      <c r="AK364" s="123"/>
      <c r="AL364" s="123"/>
      <c r="AM364" s="123" t="s">
        <v>2991</v>
      </c>
      <c r="AN364" s="123" t="s">
        <v>2992</v>
      </c>
      <c r="AO364" s="123" t="s">
        <v>2982</v>
      </c>
      <c r="AP364" s="123">
        <v>9</v>
      </c>
      <c r="AQ364" s="123">
        <v>0</v>
      </c>
      <c r="AR364" s="123">
        <v>0</v>
      </c>
      <c r="AS364" s="123">
        <v>0</v>
      </c>
      <c r="AT364" s="123">
        <v>0</v>
      </c>
      <c r="AU364" s="123">
        <v>0</v>
      </c>
    </row>
    <row r="365" spans="1:47">
      <c r="A365" s="124">
        <v>46267</v>
      </c>
      <c r="B365" s="123" t="s">
        <v>75</v>
      </c>
      <c r="C365" s="123" t="s">
        <v>2981</v>
      </c>
      <c r="D365" s="123" t="s">
        <v>261</v>
      </c>
      <c r="E365" s="123">
        <v>203813037</v>
      </c>
      <c r="F365" s="123" t="s">
        <v>2982</v>
      </c>
      <c r="G365" s="123" t="s">
        <v>2983</v>
      </c>
      <c r="H365" s="123" t="s">
        <v>2984</v>
      </c>
      <c r="I365" s="123">
        <v>900234</v>
      </c>
      <c r="J365" s="123" t="s">
        <v>99</v>
      </c>
      <c r="K365" s="123" t="s">
        <v>262</v>
      </c>
      <c r="L365" s="123" t="s">
        <v>2986</v>
      </c>
      <c r="M365" s="123" t="s">
        <v>86</v>
      </c>
      <c r="N365" s="123" t="s">
        <v>3013</v>
      </c>
      <c r="O365" s="123">
        <v>1299</v>
      </c>
      <c r="P365" s="123" t="s">
        <v>64</v>
      </c>
      <c r="Q365" s="123" t="s">
        <v>2987</v>
      </c>
      <c r="R365" s="123" t="s">
        <v>3024</v>
      </c>
      <c r="S365" s="123" t="s">
        <v>39</v>
      </c>
      <c r="T365" s="123">
        <v>99</v>
      </c>
      <c r="U365" s="123" t="s">
        <v>2989</v>
      </c>
      <c r="V365" s="124">
        <v>46267.756944444445</v>
      </c>
      <c r="W365" s="124">
        <v>46267.949305555558</v>
      </c>
      <c r="X365" s="124">
        <v>46267.756944444445</v>
      </c>
      <c r="Y365" s="124">
        <v>46268.173611111109</v>
      </c>
      <c r="Z365" s="123"/>
      <c r="AA365" s="123" t="s">
        <v>56</v>
      </c>
      <c r="AB365" s="123" t="s">
        <v>2</v>
      </c>
      <c r="AC365" s="123" t="s">
        <v>35</v>
      </c>
      <c r="AD365" s="123" t="s">
        <v>1557</v>
      </c>
      <c r="AE365" s="123" t="s">
        <v>3015</v>
      </c>
      <c r="AF365" s="123" t="s">
        <v>95</v>
      </c>
      <c r="AG365" s="123" t="s">
        <v>77</v>
      </c>
      <c r="AH365" s="123">
        <v>1</v>
      </c>
      <c r="AI365" s="123"/>
      <c r="AJ365" s="124">
        <v>45516</v>
      </c>
      <c r="AK365" s="123"/>
      <c r="AL365" s="123"/>
      <c r="AM365" s="123" t="s">
        <v>2991</v>
      </c>
      <c r="AN365" s="123" t="s">
        <v>2992</v>
      </c>
      <c r="AO365" s="123" t="s">
        <v>2982</v>
      </c>
      <c r="AP365" s="123">
        <v>9</v>
      </c>
      <c r="AQ365" s="123">
        <v>0</v>
      </c>
      <c r="AR365" s="123">
        <v>1</v>
      </c>
      <c r="AS365" s="123">
        <v>1</v>
      </c>
      <c r="AT365" s="123">
        <v>0</v>
      </c>
      <c r="AU365" s="123">
        <v>0</v>
      </c>
    </row>
    <row r="366" spans="1:47">
      <c r="A366" s="124">
        <v>46267</v>
      </c>
      <c r="B366" s="123" t="s">
        <v>75</v>
      </c>
      <c r="C366" s="123" t="s">
        <v>2981</v>
      </c>
      <c r="D366" s="123" t="s">
        <v>280</v>
      </c>
      <c r="E366" s="123">
        <v>203712972</v>
      </c>
      <c r="F366" s="123" t="s">
        <v>2982</v>
      </c>
      <c r="G366" s="123" t="s">
        <v>2983</v>
      </c>
      <c r="H366" s="123" t="s">
        <v>2984</v>
      </c>
      <c r="I366" s="123">
        <v>900234</v>
      </c>
      <c r="J366" s="123" t="s">
        <v>99</v>
      </c>
      <c r="K366" s="123" t="s">
        <v>281</v>
      </c>
      <c r="L366" s="123" t="s">
        <v>2986</v>
      </c>
      <c r="M366" s="123" t="s">
        <v>86</v>
      </c>
      <c r="N366" s="123" t="s">
        <v>3013</v>
      </c>
      <c r="O366" s="123">
        <v>1299</v>
      </c>
      <c r="P366" s="123" t="s">
        <v>64</v>
      </c>
      <c r="Q366" s="123" t="s">
        <v>2987</v>
      </c>
      <c r="R366" s="123" t="s">
        <v>3014</v>
      </c>
      <c r="S366" s="123" t="s">
        <v>32</v>
      </c>
      <c r="T366" s="123">
        <v>99</v>
      </c>
      <c r="U366" s="123" t="s">
        <v>2989</v>
      </c>
      <c r="V366" s="124">
        <v>46267.330555555556</v>
      </c>
      <c r="W366" s="124">
        <v>46267.747916666667</v>
      </c>
      <c r="X366" s="124">
        <v>46267.333333333336</v>
      </c>
      <c r="Y366" s="124">
        <v>46267.75</v>
      </c>
      <c r="Z366" s="123"/>
      <c r="AA366" s="123" t="s">
        <v>56</v>
      </c>
      <c r="AB366" s="123" t="s">
        <v>2</v>
      </c>
      <c r="AC366" s="123" t="s">
        <v>35</v>
      </c>
      <c r="AD366" s="123" t="s">
        <v>1558</v>
      </c>
      <c r="AE366" s="123" t="s">
        <v>2995</v>
      </c>
      <c r="AF366" s="123" t="s">
        <v>78</v>
      </c>
      <c r="AG366" s="123" t="s">
        <v>92</v>
      </c>
      <c r="AH366" s="123">
        <v>3</v>
      </c>
      <c r="AI366" s="123"/>
      <c r="AJ366" s="124">
        <v>45516</v>
      </c>
      <c r="AK366" s="123"/>
      <c r="AL366" s="123"/>
      <c r="AM366" s="123" t="s">
        <v>2991</v>
      </c>
      <c r="AN366" s="123" t="s">
        <v>2992</v>
      </c>
      <c r="AO366" s="123" t="s">
        <v>2982</v>
      </c>
      <c r="AP366" s="123">
        <v>9</v>
      </c>
      <c r="AQ366" s="123">
        <v>0</v>
      </c>
      <c r="AR366" s="123">
        <v>1</v>
      </c>
      <c r="AS366" s="123">
        <v>1</v>
      </c>
      <c r="AT366" s="123">
        <v>0</v>
      </c>
      <c r="AU366" s="123">
        <v>0</v>
      </c>
    </row>
    <row r="367" spans="1:47">
      <c r="A367" s="124">
        <v>46267</v>
      </c>
      <c r="B367" s="123" t="s">
        <v>75</v>
      </c>
      <c r="C367" s="123" t="s">
        <v>2981</v>
      </c>
      <c r="D367" s="123" t="s">
        <v>1739</v>
      </c>
      <c r="E367" s="123">
        <v>206873643</v>
      </c>
      <c r="F367" s="123" t="s">
        <v>2982</v>
      </c>
      <c r="G367" s="123" t="s">
        <v>2983</v>
      </c>
      <c r="H367" s="123" t="s">
        <v>2984</v>
      </c>
      <c r="I367" s="123">
        <v>900234</v>
      </c>
      <c r="J367" s="123" t="s">
        <v>3001</v>
      </c>
      <c r="K367" s="123" t="s">
        <v>1740</v>
      </c>
      <c r="L367" s="123" t="s">
        <v>2986</v>
      </c>
      <c r="M367" s="123" t="s">
        <v>89</v>
      </c>
      <c r="N367" s="123" t="s">
        <v>223</v>
      </c>
      <c r="O367" s="123">
        <v>1299</v>
      </c>
      <c r="P367" s="123" t="s">
        <v>64</v>
      </c>
      <c r="Q367" s="123" t="s">
        <v>2987</v>
      </c>
      <c r="R367" s="123" t="s">
        <v>3014</v>
      </c>
      <c r="S367" s="123" t="s">
        <v>32</v>
      </c>
      <c r="T367" s="123">
        <v>99</v>
      </c>
      <c r="U367" s="123" t="s">
        <v>2989</v>
      </c>
      <c r="V367" s="124">
        <v>46267.331944444442</v>
      </c>
      <c r="W367" s="124">
        <v>46267.752083333333</v>
      </c>
      <c r="X367" s="124">
        <v>46267.333333333336</v>
      </c>
      <c r="Y367" s="124">
        <v>46267.75</v>
      </c>
      <c r="Z367" s="123"/>
      <c r="AA367" s="123" t="s">
        <v>56</v>
      </c>
      <c r="AB367" s="123" t="s">
        <v>2</v>
      </c>
      <c r="AC367" s="123" t="s">
        <v>35</v>
      </c>
      <c r="AD367" s="123" t="s">
        <v>1558</v>
      </c>
      <c r="AE367" s="123" t="s">
        <v>2995</v>
      </c>
      <c r="AF367" s="123" t="s">
        <v>78</v>
      </c>
      <c r="AG367" s="123" t="s">
        <v>92</v>
      </c>
      <c r="AH367" s="123">
        <v>3</v>
      </c>
      <c r="AI367" s="123"/>
      <c r="AJ367" s="124">
        <v>46019</v>
      </c>
      <c r="AK367" s="123"/>
      <c r="AL367" s="123"/>
      <c r="AM367" s="123" t="s">
        <v>2991</v>
      </c>
      <c r="AN367" s="123" t="s">
        <v>2992</v>
      </c>
      <c r="AO367" s="123" t="s">
        <v>2982</v>
      </c>
      <c r="AP367" s="123">
        <v>9</v>
      </c>
      <c r="AQ367" s="123">
        <v>0</v>
      </c>
      <c r="AR367" s="123">
        <v>1</v>
      </c>
      <c r="AS367" s="123">
        <v>1</v>
      </c>
      <c r="AT367" s="123">
        <v>0</v>
      </c>
      <c r="AU367" s="123">
        <v>0</v>
      </c>
    </row>
    <row r="368" spans="1:47">
      <c r="A368" s="124">
        <v>46267</v>
      </c>
      <c r="B368" s="123" t="s">
        <v>75</v>
      </c>
      <c r="C368" s="123" t="s">
        <v>2981</v>
      </c>
      <c r="D368" s="123" t="s">
        <v>871</v>
      </c>
      <c r="E368" s="123">
        <v>203512668</v>
      </c>
      <c r="F368" s="123" t="s">
        <v>2982</v>
      </c>
      <c r="G368" s="123" t="s">
        <v>2983</v>
      </c>
      <c r="H368" s="123" t="s">
        <v>2984</v>
      </c>
      <c r="I368" s="123">
        <v>900234</v>
      </c>
      <c r="J368" s="123" t="s">
        <v>3001</v>
      </c>
      <c r="K368" s="123" t="s">
        <v>3175</v>
      </c>
      <c r="L368" s="123" t="s">
        <v>2986</v>
      </c>
      <c r="M368" s="123" t="s">
        <v>79</v>
      </c>
      <c r="N368" s="123" t="s">
        <v>1055</v>
      </c>
      <c r="O368" s="123">
        <v>1299</v>
      </c>
      <c r="P368" s="123" t="s">
        <v>64</v>
      </c>
      <c r="Q368" s="123" t="s">
        <v>2987</v>
      </c>
      <c r="R368" s="123" t="s">
        <v>2996</v>
      </c>
      <c r="S368" s="123" t="s">
        <v>32</v>
      </c>
      <c r="T368" s="123">
        <v>99</v>
      </c>
      <c r="U368" s="123" t="s">
        <v>2989</v>
      </c>
      <c r="V368" s="123"/>
      <c r="W368" s="123"/>
      <c r="X368" s="124">
        <v>46267.333333333336</v>
      </c>
      <c r="Y368" s="124">
        <v>46267.75</v>
      </c>
      <c r="Z368" s="123" t="s">
        <v>2997</v>
      </c>
      <c r="AA368" s="123" t="s">
        <v>2998</v>
      </c>
      <c r="AB368" s="123" t="s">
        <v>2999</v>
      </c>
      <c r="AC368" s="123" t="s">
        <v>37</v>
      </c>
      <c r="AD368" s="123" t="s">
        <v>1563</v>
      </c>
      <c r="AE368" s="123" t="s">
        <v>3006</v>
      </c>
      <c r="AF368" s="123" t="s">
        <v>84</v>
      </c>
      <c r="AG368" s="123" t="s">
        <v>85</v>
      </c>
      <c r="AH368" s="123">
        <v>15</v>
      </c>
      <c r="AI368" s="123"/>
      <c r="AJ368" s="124">
        <v>45462</v>
      </c>
      <c r="AK368" s="123"/>
      <c r="AL368" s="123"/>
      <c r="AM368" s="123" t="s">
        <v>2991</v>
      </c>
      <c r="AN368" s="123" t="s">
        <v>2992</v>
      </c>
      <c r="AO368" s="123" t="s">
        <v>2982</v>
      </c>
      <c r="AP368" s="123">
        <v>9</v>
      </c>
      <c r="AQ368" s="123">
        <v>0</v>
      </c>
      <c r="AR368" s="123">
        <v>0</v>
      </c>
      <c r="AS368" s="123">
        <v>0</v>
      </c>
      <c r="AT368" s="123">
        <v>0</v>
      </c>
      <c r="AU368" s="123">
        <v>0</v>
      </c>
    </row>
    <row r="369" spans="1:47">
      <c r="A369" s="124">
        <v>46267</v>
      </c>
      <c r="B369" s="123" t="s">
        <v>75</v>
      </c>
      <c r="C369" s="123" t="s">
        <v>2981</v>
      </c>
      <c r="D369" s="123" t="s">
        <v>2716</v>
      </c>
      <c r="E369" s="123">
        <v>204011579</v>
      </c>
      <c r="F369" s="123" t="s">
        <v>2982</v>
      </c>
      <c r="G369" s="123" t="s">
        <v>2983</v>
      </c>
      <c r="H369" s="123" t="s">
        <v>2984</v>
      </c>
      <c r="I369" s="123">
        <v>900234</v>
      </c>
      <c r="J369" s="123" t="s">
        <v>2985</v>
      </c>
      <c r="K369" s="123" t="s">
        <v>2717</v>
      </c>
      <c r="L369" s="123" t="s">
        <v>2986</v>
      </c>
      <c r="M369" s="123" t="s">
        <v>86</v>
      </c>
      <c r="N369" s="123" t="s">
        <v>1055</v>
      </c>
      <c r="O369" s="123">
        <v>1299</v>
      </c>
      <c r="P369" s="123" t="s">
        <v>64</v>
      </c>
      <c r="Q369" s="123" t="s">
        <v>2987</v>
      </c>
      <c r="R369" s="123" t="s">
        <v>3005</v>
      </c>
      <c r="S369" s="123" t="s">
        <v>39</v>
      </c>
      <c r="T369" s="123">
        <v>99</v>
      </c>
      <c r="U369" s="123" t="s">
        <v>2989</v>
      </c>
      <c r="V369" s="123"/>
      <c r="W369" s="123"/>
      <c r="X369" s="124">
        <v>46267.756944444445</v>
      </c>
      <c r="Y369" s="124">
        <v>46268.173611111109</v>
      </c>
      <c r="Z369" s="123" t="s">
        <v>2997</v>
      </c>
      <c r="AA369" s="123" t="s">
        <v>2998</v>
      </c>
      <c r="AB369" s="123" t="s">
        <v>2999</v>
      </c>
      <c r="AC369" s="123" t="s">
        <v>37</v>
      </c>
      <c r="AD369" s="123" t="s">
        <v>1562</v>
      </c>
      <c r="AE369" s="123" t="s">
        <v>3000</v>
      </c>
      <c r="AF369" s="123" t="s">
        <v>85</v>
      </c>
      <c r="AG369" s="123" t="s">
        <v>88</v>
      </c>
      <c r="AH369" s="123">
        <v>13</v>
      </c>
      <c r="AI369" s="123"/>
      <c r="AJ369" s="124">
        <v>45550</v>
      </c>
      <c r="AK369" s="123"/>
      <c r="AL369" s="123"/>
      <c r="AM369" s="123" t="s">
        <v>2991</v>
      </c>
      <c r="AN369" s="123" t="s">
        <v>2992</v>
      </c>
      <c r="AO369" s="123" t="s">
        <v>2982</v>
      </c>
      <c r="AP369" s="123">
        <v>9</v>
      </c>
      <c r="AQ369" s="123">
        <v>0</v>
      </c>
      <c r="AR369" s="123">
        <v>0</v>
      </c>
      <c r="AS369" s="123">
        <v>0</v>
      </c>
      <c r="AT369" s="123">
        <v>0</v>
      </c>
      <c r="AU369" s="123">
        <v>0</v>
      </c>
    </row>
    <row r="370" spans="1:47">
      <c r="A370" s="124">
        <v>46267</v>
      </c>
      <c r="B370" s="123" t="s">
        <v>75</v>
      </c>
      <c r="C370" s="123" t="s">
        <v>2981</v>
      </c>
      <c r="D370" s="123" t="s">
        <v>2067</v>
      </c>
      <c r="E370" s="123">
        <v>206937730</v>
      </c>
      <c r="F370" s="123" t="s">
        <v>2982</v>
      </c>
      <c r="G370" s="123" t="s">
        <v>2983</v>
      </c>
      <c r="H370" s="123" t="s">
        <v>2984</v>
      </c>
      <c r="I370" s="123">
        <v>900234</v>
      </c>
      <c r="J370" s="123" t="s">
        <v>2985</v>
      </c>
      <c r="K370" s="123" t="s">
        <v>1998</v>
      </c>
      <c r="L370" s="123" t="s">
        <v>2986</v>
      </c>
      <c r="M370" s="123" t="s">
        <v>86</v>
      </c>
      <c r="N370" s="123" t="s">
        <v>82</v>
      </c>
      <c r="O370" s="123">
        <v>1299</v>
      </c>
      <c r="P370" s="123" t="s">
        <v>64</v>
      </c>
      <c r="Q370" s="123" t="s">
        <v>2987</v>
      </c>
      <c r="R370" s="123" t="s">
        <v>2996</v>
      </c>
      <c r="S370" s="123" t="s">
        <v>32</v>
      </c>
      <c r="T370" s="123">
        <v>99</v>
      </c>
      <c r="U370" s="123" t="s">
        <v>2989</v>
      </c>
      <c r="V370" s="123"/>
      <c r="W370" s="123"/>
      <c r="X370" s="124">
        <v>46267.333333333336</v>
      </c>
      <c r="Y370" s="124">
        <v>46267.75</v>
      </c>
      <c r="Z370" s="123" t="s">
        <v>2997</v>
      </c>
      <c r="AA370" s="123" t="s">
        <v>2998</v>
      </c>
      <c r="AB370" s="123" t="s">
        <v>2999</v>
      </c>
      <c r="AC370" s="123" t="s">
        <v>2990</v>
      </c>
      <c r="AD370" s="123" t="s">
        <v>1553</v>
      </c>
      <c r="AE370" s="123" t="s">
        <v>2990</v>
      </c>
      <c r="AF370" s="123" t="s">
        <v>84</v>
      </c>
      <c r="AG370" s="123" t="s">
        <v>85</v>
      </c>
      <c r="AH370" s="123">
        <v>22</v>
      </c>
      <c r="AI370" s="123"/>
      <c r="AJ370" s="124">
        <v>46047</v>
      </c>
      <c r="AK370" s="123"/>
      <c r="AL370" s="123"/>
      <c r="AM370" s="123" t="s">
        <v>2991</v>
      </c>
      <c r="AN370" s="123" t="s">
        <v>2992</v>
      </c>
      <c r="AO370" s="123" t="s">
        <v>2982</v>
      </c>
      <c r="AP370" s="123">
        <v>9</v>
      </c>
      <c r="AQ370" s="123">
        <v>0</v>
      </c>
      <c r="AR370" s="123">
        <v>0</v>
      </c>
      <c r="AS370" s="123">
        <v>0</v>
      </c>
      <c r="AT370" s="123">
        <v>0</v>
      </c>
      <c r="AU370" s="123">
        <v>0</v>
      </c>
    </row>
    <row r="371" spans="1:47">
      <c r="A371" s="124">
        <v>46267</v>
      </c>
      <c r="B371" s="123" t="s">
        <v>75</v>
      </c>
      <c r="C371" s="123" t="s">
        <v>2981</v>
      </c>
      <c r="D371" s="123" t="s">
        <v>115</v>
      </c>
      <c r="E371" s="123">
        <v>204373675</v>
      </c>
      <c r="F371" s="123" t="s">
        <v>2982</v>
      </c>
      <c r="G371" s="123" t="s">
        <v>2983</v>
      </c>
      <c r="H371" s="123" t="s">
        <v>2984</v>
      </c>
      <c r="I371" s="123">
        <v>900234</v>
      </c>
      <c r="J371" s="123" t="s">
        <v>99</v>
      </c>
      <c r="K371" s="123" t="s">
        <v>3176</v>
      </c>
      <c r="L371" s="123" t="s">
        <v>2986</v>
      </c>
      <c r="M371" s="123" t="s">
        <v>86</v>
      </c>
      <c r="N371" s="123" t="s">
        <v>82</v>
      </c>
      <c r="O371" s="123">
        <v>1299</v>
      </c>
      <c r="P371" s="123" t="s">
        <v>64</v>
      </c>
      <c r="Q371" s="123" t="s">
        <v>2987</v>
      </c>
      <c r="R371" s="123" t="s">
        <v>2994</v>
      </c>
      <c r="S371" s="123" t="s">
        <v>32</v>
      </c>
      <c r="T371" s="123">
        <v>99</v>
      </c>
      <c r="U371" s="123" t="s">
        <v>2989</v>
      </c>
      <c r="V371" s="124">
        <v>46267.332638888889</v>
      </c>
      <c r="W371" s="124">
        <v>46267.749305555553</v>
      </c>
      <c r="X371" s="124">
        <v>46267.333333333336</v>
      </c>
      <c r="Y371" s="124">
        <v>46267.75</v>
      </c>
      <c r="Z371" s="123"/>
      <c r="AA371" s="123" t="s">
        <v>56</v>
      </c>
      <c r="AB371" s="123" t="s">
        <v>2</v>
      </c>
      <c r="AC371" s="123" t="s">
        <v>2990</v>
      </c>
      <c r="AD371" s="123" t="s">
        <v>1553</v>
      </c>
      <c r="AE371" s="123" t="s">
        <v>2990</v>
      </c>
      <c r="AF371" s="123" t="s">
        <v>95</v>
      </c>
      <c r="AG371" s="123" t="s">
        <v>77</v>
      </c>
      <c r="AH371" s="123">
        <v>22</v>
      </c>
      <c r="AI371" s="123"/>
      <c r="AJ371" s="124">
        <v>45592</v>
      </c>
      <c r="AK371" s="123"/>
      <c r="AL371" s="123"/>
      <c r="AM371" s="123" t="s">
        <v>2991</v>
      </c>
      <c r="AN371" s="123" t="s">
        <v>2992</v>
      </c>
      <c r="AO371" s="123" t="s">
        <v>2982</v>
      </c>
      <c r="AP371" s="123">
        <v>9</v>
      </c>
      <c r="AQ371" s="123">
        <v>0</v>
      </c>
      <c r="AR371" s="123">
        <v>1</v>
      </c>
      <c r="AS371" s="123">
        <v>1</v>
      </c>
      <c r="AT371" s="123">
        <v>0</v>
      </c>
      <c r="AU371" s="123">
        <v>0</v>
      </c>
    </row>
    <row r="372" spans="1:47">
      <c r="A372" s="124">
        <v>46267</v>
      </c>
      <c r="B372" s="123" t="s">
        <v>75</v>
      </c>
      <c r="C372" s="123" t="s">
        <v>2981</v>
      </c>
      <c r="D372" s="123" t="s">
        <v>2390</v>
      </c>
      <c r="E372" s="123">
        <v>203521128</v>
      </c>
      <c r="F372" s="123" t="s">
        <v>2982</v>
      </c>
      <c r="G372" s="123" t="s">
        <v>3027</v>
      </c>
      <c r="H372" s="123" t="s">
        <v>2984</v>
      </c>
      <c r="I372" s="123" t="s">
        <v>3028</v>
      </c>
      <c r="J372" s="123"/>
      <c r="K372" s="123" t="s">
        <v>2391</v>
      </c>
      <c r="L372" s="123" t="s">
        <v>97</v>
      </c>
      <c r="M372" s="123" t="s">
        <v>3030</v>
      </c>
      <c r="N372" s="123" t="s">
        <v>224</v>
      </c>
      <c r="O372" s="123">
        <v>1299</v>
      </c>
      <c r="P372" s="123" t="s">
        <v>64</v>
      </c>
      <c r="Q372" s="123" t="s">
        <v>2987</v>
      </c>
      <c r="R372" s="123" t="s">
        <v>3021</v>
      </c>
      <c r="S372" s="123" t="s">
        <v>32</v>
      </c>
      <c r="T372" s="123">
        <v>3</v>
      </c>
      <c r="U372" s="123" t="s">
        <v>2989</v>
      </c>
      <c r="V372" s="123"/>
      <c r="W372" s="123"/>
      <c r="X372" s="124">
        <v>46267.333333333336</v>
      </c>
      <c r="Y372" s="124">
        <v>46267.75</v>
      </c>
      <c r="Z372" s="123" t="s">
        <v>2997</v>
      </c>
      <c r="AA372" s="123" t="s">
        <v>2998</v>
      </c>
      <c r="AB372" s="123" t="s">
        <v>2999</v>
      </c>
      <c r="AC372" s="123" t="s">
        <v>35</v>
      </c>
      <c r="AD372" s="123" t="s">
        <v>1555</v>
      </c>
      <c r="AE372" s="123" t="s">
        <v>3015</v>
      </c>
      <c r="AF372" s="123" t="s">
        <v>85</v>
      </c>
      <c r="AG372" s="123" t="s">
        <v>88</v>
      </c>
      <c r="AH372" s="123">
        <v>6</v>
      </c>
      <c r="AI372" s="123"/>
      <c r="AJ372" s="124">
        <v>46110</v>
      </c>
      <c r="AK372" s="123"/>
      <c r="AL372" s="123"/>
      <c r="AM372" s="123" t="s">
        <v>75</v>
      </c>
      <c r="AN372" s="123" t="s">
        <v>3031</v>
      </c>
      <c r="AO372" s="123" t="s">
        <v>2982</v>
      </c>
      <c r="AP372" s="123">
        <v>9</v>
      </c>
      <c r="AQ372" s="123">
        <v>0</v>
      </c>
      <c r="AR372" s="123">
        <v>0</v>
      </c>
      <c r="AS372" s="123">
        <v>0</v>
      </c>
      <c r="AT372" s="123">
        <v>0</v>
      </c>
      <c r="AU372" s="123">
        <v>0</v>
      </c>
    </row>
    <row r="373" spans="1:47">
      <c r="A373" s="124">
        <v>46267</v>
      </c>
      <c r="B373" s="123" t="s">
        <v>75</v>
      </c>
      <c r="C373" s="123" t="s">
        <v>2981</v>
      </c>
      <c r="D373" s="123" t="s">
        <v>863</v>
      </c>
      <c r="E373" s="123">
        <v>203512949</v>
      </c>
      <c r="F373" s="123" t="s">
        <v>2982</v>
      </c>
      <c r="G373" s="123" t="s">
        <v>2983</v>
      </c>
      <c r="H373" s="123" t="s">
        <v>2984</v>
      </c>
      <c r="I373" s="123">
        <v>900234</v>
      </c>
      <c r="J373" s="123" t="s">
        <v>3001</v>
      </c>
      <c r="K373" s="123" t="s">
        <v>3177</v>
      </c>
      <c r="L373" s="123" t="s">
        <v>2986</v>
      </c>
      <c r="M373" s="123" t="s">
        <v>79</v>
      </c>
      <c r="N373" s="123" t="s">
        <v>626</v>
      </c>
      <c r="O373" s="123">
        <v>1299</v>
      </c>
      <c r="P373" s="123" t="s">
        <v>64</v>
      </c>
      <c r="Q373" s="123" t="s">
        <v>2987</v>
      </c>
      <c r="R373" s="123" t="s">
        <v>3004</v>
      </c>
      <c r="S373" s="123" t="s">
        <v>39</v>
      </c>
      <c r="T373" s="123">
        <v>99</v>
      </c>
      <c r="U373" s="123" t="s">
        <v>2989</v>
      </c>
      <c r="V373" s="124">
        <v>46267.756249999999</v>
      </c>
      <c r="W373" s="124">
        <v>46267.855555555558</v>
      </c>
      <c r="X373" s="124">
        <v>46267.756944444445</v>
      </c>
      <c r="Y373" s="124">
        <v>46268.173611111109</v>
      </c>
      <c r="Z373" s="123"/>
      <c r="AA373" s="123" t="s">
        <v>56</v>
      </c>
      <c r="AB373" s="123" t="s">
        <v>2</v>
      </c>
      <c r="AC373" s="123" t="s">
        <v>37</v>
      </c>
      <c r="AD373" s="123" t="s">
        <v>1562</v>
      </c>
      <c r="AE373" s="123" t="s">
        <v>3000</v>
      </c>
      <c r="AF373" s="123" t="s">
        <v>88</v>
      </c>
      <c r="AG373" s="123" t="s">
        <v>95</v>
      </c>
      <c r="AH373" s="123">
        <v>13</v>
      </c>
      <c r="AI373" s="123"/>
      <c r="AJ373" s="124">
        <v>45462</v>
      </c>
      <c r="AK373" s="123"/>
      <c r="AL373" s="123"/>
      <c r="AM373" s="123" t="s">
        <v>2991</v>
      </c>
      <c r="AN373" s="123" t="s">
        <v>2992</v>
      </c>
      <c r="AO373" s="123" t="s">
        <v>2982</v>
      </c>
      <c r="AP373" s="123">
        <v>9</v>
      </c>
      <c r="AQ373" s="123">
        <v>0</v>
      </c>
      <c r="AR373" s="123">
        <v>1</v>
      </c>
      <c r="AS373" s="123">
        <v>1</v>
      </c>
      <c r="AT373" s="123">
        <v>0</v>
      </c>
      <c r="AU373" s="123">
        <v>0</v>
      </c>
    </row>
    <row r="374" spans="1:47">
      <c r="A374" s="124">
        <v>46267</v>
      </c>
      <c r="B374" s="123" t="s">
        <v>75</v>
      </c>
      <c r="C374" s="123" t="s">
        <v>2981</v>
      </c>
      <c r="D374" s="123" t="s">
        <v>390</v>
      </c>
      <c r="E374" s="123">
        <v>204246601</v>
      </c>
      <c r="F374" s="123" t="s">
        <v>2982</v>
      </c>
      <c r="G374" s="123" t="s">
        <v>2983</v>
      </c>
      <c r="H374" s="123" t="s">
        <v>2984</v>
      </c>
      <c r="I374" s="123">
        <v>900234</v>
      </c>
      <c r="J374" s="123" t="s">
        <v>87</v>
      </c>
      <c r="K374" s="123" t="s">
        <v>391</v>
      </c>
      <c r="L374" s="123" t="s">
        <v>2986</v>
      </c>
      <c r="M374" s="123" t="s">
        <v>86</v>
      </c>
      <c r="N374" s="123" t="s">
        <v>230</v>
      </c>
      <c r="O374" s="123">
        <v>1299</v>
      </c>
      <c r="P374" s="123" t="s">
        <v>64</v>
      </c>
      <c r="Q374" s="123" t="s">
        <v>2987</v>
      </c>
      <c r="R374" s="123" t="s">
        <v>3011</v>
      </c>
      <c r="S374" s="123" t="s">
        <v>39</v>
      </c>
      <c r="T374" s="123">
        <v>99</v>
      </c>
      <c r="U374" s="123" t="s">
        <v>2989</v>
      </c>
      <c r="V374" s="123"/>
      <c r="W374" s="123"/>
      <c r="X374" s="124">
        <v>46267.756944444445</v>
      </c>
      <c r="Y374" s="124">
        <v>46268.173611111109</v>
      </c>
      <c r="Z374" s="123" t="s">
        <v>2997</v>
      </c>
      <c r="AA374" s="123" t="s">
        <v>2998</v>
      </c>
      <c r="AB374" s="123" t="s">
        <v>2999</v>
      </c>
      <c r="AC374" s="123" t="s">
        <v>35</v>
      </c>
      <c r="AD374" s="123" t="s">
        <v>1558</v>
      </c>
      <c r="AE374" s="123" t="s">
        <v>2995</v>
      </c>
      <c r="AF374" s="123" t="s">
        <v>84</v>
      </c>
      <c r="AG374" s="123" t="s">
        <v>85</v>
      </c>
      <c r="AH374" s="123">
        <v>3</v>
      </c>
      <c r="AI374" s="123"/>
      <c r="AJ374" s="124">
        <v>45578</v>
      </c>
      <c r="AK374" s="123"/>
      <c r="AL374" s="123"/>
      <c r="AM374" s="123" t="s">
        <v>2991</v>
      </c>
      <c r="AN374" s="123" t="s">
        <v>2992</v>
      </c>
      <c r="AO374" s="123" t="s">
        <v>2982</v>
      </c>
      <c r="AP374" s="123">
        <v>9</v>
      </c>
      <c r="AQ374" s="123">
        <v>0</v>
      </c>
      <c r="AR374" s="123">
        <v>0</v>
      </c>
      <c r="AS374" s="123">
        <v>0</v>
      </c>
      <c r="AT374" s="123">
        <v>0</v>
      </c>
      <c r="AU374" s="123">
        <v>0</v>
      </c>
    </row>
    <row r="375" spans="1:47">
      <c r="A375" s="124">
        <v>46267</v>
      </c>
      <c r="B375" s="123" t="s">
        <v>75</v>
      </c>
      <c r="C375" s="123" t="s">
        <v>2981</v>
      </c>
      <c r="D375" s="123" t="s">
        <v>2041</v>
      </c>
      <c r="E375" s="123">
        <v>205133783</v>
      </c>
      <c r="F375" s="123" t="s">
        <v>2982</v>
      </c>
      <c r="G375" s="123" t="s">
        <v>2983</v>
      </c>
      <c r="H375" s="123" t="s">
        <v>2984</v>
      </c>
      <c r="I375" s="123">
        <v>900234</v>
      </c>
      <c r="J375" s="123" t="s">
        <v>3002</v>
      </c>
      <c r="K375" s="123" t="s">
        <v>2042</v>
      </c>
      <c r="L375" s="123" t="s">
        <v>2986</v>
      </c>
      <c r="M375" s="123" t="s">
        <v>89</v>
      </c>
      <c r="N375" s="123" t="s">
        <v>2773</v>
      </c>
      <c r="O375" s="123">
        <v>1299</v>
      </c>
      <c r="P375" s="123" t="s">
        <v>64</v>
      </c>
      <c r="Q375" s="123" t="s">
        <v>2987</v>
      </c>
      <c r="R375" s="123" t="s">
        <v>3038</v>
      </c>
      <c r="S375" s="123" t="s">
        <v>32</v>
      </c>
      <c r="T375" s="123">
        <v>99</v>
      </c>
      <c r="U375" s="123" t="s">
        <v>2989</v>
      </c>
      <c r="V375" s="124">
        <v>46267.331250000003</v>
      </c>
      <c r="W375" s="124">
        <v>46267.750694444447</v>
      </c>
      <c r="X375" s="124">
        <v>46267.333333333336</v>
      </c>
      <c r="Y375" s="124">
        <v>46267.75</v>
      </c>
      <c r="Z375" s="123"/>
      <c r="AA375" s="123" t="s">
        <v>56</v>
      </c>
      <c r="AB375" s="123" t="s">
        <v>2</v>
      </c>
      <c r="AC375" s="123" t="s">
        <v>37</v>
      </c>
      <c r="AD375" s="123" t="s">
        <v>1562</v>
      </c>
      <c r="AE375" s="123" t="s">
        <v>3000</v>
      </c>
      <c r="AF375" s="123" t="s">
        <v>92</v>
      </c>
      <c r="AG375" s="123" t="s">
        <v>84</v>
      </c>
      <c r="AH375" s="123">
        <v>13</v>
      </c>
      <c r="AI375" s="123"/>
      <c r="AJ375" s="124">
        <v>45756</v>
      </c>
      <c r="AK375" s="123"/>
      <c r="AL375" s="123"/>
      <c r="AM375" s="123" t="s">
        <v>2991</v>
      </c>
      <c r="AN375" s="123" t="s">
        <v>2992</v>
      </c>
      <c r="AO375" s="123" t="s">
        <v>2982</v>
      </c>
      <c r="AP375" s="123">
        <v>9</v>
      </c>
      <c r="AQ375" s="123">
        <v>0</v>
      </c>
      <c r="AR375" s="123">
        <v>1</v>
      </c>
      <c r="AS375" s="123">
        <v>1</v>
      </c>
      <c r="AT375" s="123">
        <v>0</v>
      </c>
      <c r="AU375" s="123">
        <v>0</v>
      </c>
    </row>
    <row r="376" spans="1:47">
      <c r="A376" s="124">
        <v>46267</v>
      </c>
      <c r="B376" s="123" t="s">
        <v>75</v>
      </c>
      <c r="C376" s="123" t="s">
        <v>2981</v>
      </c>
      <c r="D376" s="123" t="s">
        <v>2869</v>
      </c>
      <c r="E376" s="123">
        <v>205252539</v>
      </c>
      <c r="F376" s="123" t="s">
        <v>2982</v>
      </c>
      <c r="G376" s="123" t="s">
        <v>2983</v>
      </c>
      <c r="H376" s="123" t="s">
        <v>3022</v>
      </c>
      <c r="I376" s="123">
        <v>900234</v>
      </c>
      <c r="J376" s="123" t="s">
        <v>3002</v>
      </c>
      <c r="K376" s="123" t="s">
        <v>2908</v>
      </c>
      <c r="L376" s="123" t="s">
        <v>2986</v>
      </c>
      <c r="M376" s="123" t="s">
        <v>89</v>
      </c>
      <c r="N376" s="123" t="s">
        <v>1055</v>
      </c>
      <c r="O376" s="123">
        <v>1299</v>
      </c>
      <c r="P376" s="123" t="s">
        <v>64</v>
      </c>
      <c r="Q376" s="123" t="s">
        <v>2987</v>
      </c>
      <c r="R376" s="123" t="s">
        <v>3005</v>
      </c>
      <c r="S376" s="123" t="s">
        <v>39</v>
      </c>
      <c r="T376" s="123">
        <v>99</v>
      </c>
      <c r="U376" s="123" t="s">
        <v>2989</v>
      </c>
      <c r="V376" s="123"/>
      <c r="W376" s="123"/>
      <c r="X376" s="124">
        <v>46267.756944444445</v>
      </c>
      <c r="Y376" s="124">
        <v>46268.090277777781</v>
      </c>
      <c r="Z376" s="123" t="s">
        <v>2997</v>
      </c>
      <c r="AA376" s="123" t="s">
        <v>2998</v>
      </c>
      <c r="AB376" s="123" t="s">
        <v>2999</v>
      </c>
      <c r="AC376" s="123" t="s">
        <v>37</v>
      </c>
      <c r="AD376" s="123" t="s">
        <v>1562</v>
      </c>
      <c r="AE376" s="123" t="s">
        <v>3000</v>
      </c>
      <c r="AF376" s="123" t="s">
        <v>85</v>
      </c>
      <c r="AG376" s="123" t="s">
        <v>88</v>
      </c>
      <c r="AH376" s="123">
        <v>13</v>
      </c>
      <c r="AI376" s="123"/>
      <c r="AJ376" s="124">
        <v>46251</v>
      </c>
      <c r="AK376" s="123"/>
      <c r="AL376" s="123"/>
      <c r="AM376" s="123" t="s">
        <v>2991</v>
      </c>
      <c r="AN376" s="123" t="s">
        <v>2992</v>
      </c>
      <c r="AO376" s="123" t="s">
        <v>2982</v>
      </c>
      <c r="AP376" s="123">
        <v>7</v>
      </c>
      <c r="AQ376" s="123">
        <v>0</v>
      </c>
      <c r="AR376" s="123">
        <v>0</v>
      </c>
      <c r="AS376" s="123">
        <v>0</v>
      </c>
      <c r="AT376" s="123">
        <v>0</v>
      </c>
      <c r="AU376" s="123">
        <v>0</v>
      </c>
    </row>
    <row r="377" spans="1:47">
      <c r="A377" s="124">
        <v>46267</v>
      </c>
      <c r="B377" s="123" t="s">
        <v>75</v>
      </c>
      <c r="C377" s="123" t="s">
        <v>2981</v>
      </c>
      <c r="D377" s="123" t="s">
        <v>681</v>
      </c>
      <c r="E377" s="123">
        <v>109808051</v>
      </c>
      <c r="F377" s="123" t="s">
        <v>2982</v>
      </c>
      <c r="G377" s="123" t="s">
        <v>3027</v>
      </c>
      <c r="H377" s="123" t="s">
        <v>2984</v>
      </c>
      <c r="I377" s="123" t="s">
        <v>3034</v>
      </c>
      <c r="J377" s="123"/>
      <c r="K377" s="123" t="s">
        <v>3178</v>
      </c>
      <c r="L377" s="123" t="s">
        <v>108</v>
      </c>
      <c r="M377" s="123" t="s">
        <v>108</v>
      </c>
      <c r="N377" s="123" t="s">
        <v>2773</v>
      </c>
      <c r="O377" s="123">
        <v>1299</v>
      </c>
      <c r="P377" s="123" t="s">
        <v>64</v>
      </c>
      <c r="Q377" s="123" t="s">
        <v>2987</v>
      </c>
      <c r="R377" s="123" t="s">
        <v>2994</v>
      </c>
      <c r="S377" s="123" t="s">
        <v>32</v>
      </c>
      <c r="T377" s="123">
        <v>1</v>
      </c>
      <c r="U377" s="123" t="s">
        <v>2989</v>
      </c>
      <c r="V377" s="124">
        <v>46267.329861111109</v>
      </c>
      <c r="W377" s="124">
        <v>46267.751388888886</v>
      </c>
      <c r="X377" s="124">
        <v>46267.333333333336</v>
      </c>
      <c r="Y377" s="124">
        <v>46267.75</v>
      </c>
      <c r="Z377" s="123"/>
      <c r="AA377" s="123" t="s">
        <v>56</v>
      </c>
      <c r="AB377" s="123" t="s">
        <v>2</v>
      </c>
      <c r="AC377" s="123" t="s">
        <v>37</v>
      </c>
      <c r="AD377" s="123" t="s">
        <v>1565</v>
      </c>
      <c r="AE377" s="123" t="s">
        <v>3012</v>
      </c>
      <c r="AF377" s="123" t="s">
        <v>95</v>
      </c>
      <c r="AG377" s="123" t="s">
        <v>77</v>
      </c>
      <c r="AH377" s="123">
        <v>20</v>
      </c>
      <c r="AI377" s="123"/>
      <c r="AJ377" s="124">
        <v>44874</v>
      </c>
      <c r="AK377" s="123"/>
      <c r="AL377" s="123"/>
      <c r="AM377" s="123" t="s">
        <v>75</v>
      </c>
      <c r="AN377" s="123" t="s">
        <v>3031</v>
      </c>
      <c r="AO377" s="123" t="s">
        <v>2982</v>
      </c>
      <c r="AP377" s="123">
        <v>9</v>
      </c>
      <c r="AQ377" s="123">
        <v>0</v>
      </c>
      <c r="AR377" s="123">
        <v>1</v>
      </c>
      <c r="AS377" s="123">
        <v>1</v>
      </c>
      <c r="AT377" s="123">
        <v>0</v>
      </c>
      <c r="AU377" s="123">
        <v>0</v>
      </c>
    </row>
    <row r="378" spans="1:47">
      <c r="A378" s="124">
        <v>46267</v>
      </c>
      <c r="B378" s="123" t="s">
        <v>75</v>
      </c>
      <c r="C378" s="123" t="s">
        <v>2981</v>
      </c>
      <c r="D378" s="123" t="s">
        <v>2593</v>
      </c>
      <c r="E378" s="123">
        <v>206791445</v>
      </c>
      <c r="F378" s="123" t="s">
        <v>2982</v>
      </c>
      <c r="G378" s="123" t="s">
        <v>2983</v>
      </c>
      <c r="H378" s="123" t="s">
        <v>2984</v>
      </c>
      <c r="I378" s="123">
        <v>900234</v>
      </c>
      <c r="J378" s="123" t="s">
        <v>2985</v>
      </c>
      <c r="K378" s="123" t="s">
        <v>3179</v>
      </c>
      <c r="L378" s="123" t="s">
        <v>2986</v>
      </c>
      <c r="M378" s="123" t="s">
        <v>89</v>
      </c>
      <c r="N378" s="123" t="s">
        <v>224</v>
      </c>
      <c r="O378" s="123">
        <v>1299</v>
      </c>
      <c r="P378" s="123" t="s">
        <v>64</v>
      </c>
      <c r="Q378" s="123" t="s">
        <v>2987</v>
      </c>
      <c r="R378" s="123" t="s">
        <v>3014</v>
      </c>
      <c r="S378" s="123" t="s">
        <v>32</v>
      </c>
      <c r="T378" s="123">
        <v>99</v>
      </c>
      <c r="U378" s="123" t="s">
        <v>2989</v>
      </c>
      <c r="V378" s="124">
        <v>46267.334027777775</v>
      </c>
      <c r="W378" s="124">
        <v>46267.749305555553</v>
      </c>
      <c r="X378" s="124">
        <v>46267.333333333336</v>
      </c>
      <c r="Y378" s="124">
        <v>46267.75</v>
      </c>
      <c r="Z378" s="123"/>
      <c r="AA378" s="123" t="s">
        <v>56</v>
      </c>
      <c r="AB378" s="123" t="s">
        <v>2</v>
      </c>
      <c r="AC378" s="123" t="s">
        <v>35</v>
      </c>
      <c r="AD378" s="123" t="s">
        <v>1558</v>
      </c>
      <c r="AE378" s="123" t="s">
        <v>2995</v>
      </c>
      <c r="AF378" s="123" t="s">
        <v>78</v>
      </c>
      <c r="AG378" s="123" t="s">
        <v>92</v>
      </c>
      <c r="AH378" s="123">
        <v>3</v>
      </c>
      <c r="AI378" s="123"/>
      <c r="AJ378" s="124">
        <v>45998</v>
      </c>
      <c r="AK378" s="123"/>
      <c r="AL378" s="123"/>
      <c r="AM378" s="123" t="s">
        <v>2991</v>
      </c>
      <c r="AN378" s="123" t="s">
        <v>2992</v>
      </c>
      <c r="AO378" s="123" t="s">
        <v>2982</v>
      </c>
      <c r="AP378" s="123">
        <v>9</v>
      </c>
      <c r="AQ378" s="123">
        <v>0</v>
      </c>
      <c r="AR378" s="123">
        <v>1</v>
      </c>
      <c r="AS378" s="123">
        <v>1</v>
      </c>
      <c r="AT378" s="123">
        <v>0</v>
      </c>
      <c r="AU378" s="123">
        <v>0</v>
      </c>
    </row>
    <row r="379" spans="1:47">
      <c r="A379" s="124">
        <v>46267</v>
      </c>
      <c r="B379" s="123" t="s">
        <v>75</v>
      </c>
      <c r="C379" s="123" t="s">
        <v>2981</v>
      </c>
      <c r="D379" s="123" t="s">
        <v>1959</v>
      </c>
      <c r="E379" s="123">
        <v>206926479</v>
      </c>
      <c r="F379" s="123" t="s">
        <v>2982</v>
      </c>
      <c r="G379" s="123" t="s">
        <v>2983</v>
      </c>
      <c r="H379" s="123" t="s">
        <v>2984</v>
      </c>
      <c r="I379" s="123">
        <v>900234</v>
      </c>
      <c r="J379" s="123" t="s">
        <v>2985</v>
      </c>
      <c r="K379" s="123" t="s">
        <v>1966</v>
      </c>
      <c r="L379" s="123" t="s">
        <v>2986</v>
      </c>
      <c r="M379" s="123" t="s">
        <v>89</v>
      </c>
      <c r="N379" s="123" t="s">
        <v>2772</v>
      </c>
      <c r="O379" s="123">
        <v>1299</v>
      </c>
      <c r="P379" s="123" t="s">
        <v>64</v>
      </c>
      <c r="Q379" s="123" t="s">
        <v>2987</v>
      </c>
      <c r="R379" s="123" t="s">
        <v>2996</v>
      </c>
      <c r="S379" s="123" t="s">
        <v>32</v>
      </c>
      <c r="T379" s="123">
        <v>99</v>
      </c>
      <c r="U379" s="123" t="s">
        <v>2989</v>
      </c>
      <c r="V379" s="123"/>
      <c r="W379" s="123"/>
      <c r="X379" s="124">
        <v>46267.333333333336</v>
      </c>
      <c r="Y379" s="124">
        <v>46267.75</v>
      </c>
      <c r="Z379" s="123" t="s">
        <v>2997</v>
      </c>
      <c r="AA379" s="123" t="s">
        <v>2998</v>
      </c>
      <c r="AB379" s="123" t="s">
        <v>2999</v>
      </c>
      <c r="AC379" s="123" t="s">
        <v>3071</v>
      </c>
      <c r="AD379" s="123" t="s">
        <v>1969</v>
      </c>
      <c r="AE379" s="123" t="s">
        <v>3071</v>
      </c>
      <c r="AF379" s="123" t="s">
        <v>84</v>
      </c>
      <c r="AG379" s="123" t="s">
        <v>85</v>
      </c>
      <c r="AH379" s="123">
        <v>10</v>
      </c>
      <c r="AI379" s="123"/>
      <c r="AJ379" s="124">
        <v>46036</v>
      </c>
      <c r="AK379" s="123"/>
      <c r="AL379" s="123"/>
      <c r="AM379" s="123" t="s">
        <v>2991</v>
      </c>
      <c r="AN379" s="123" t="s">
        <v>2992</v>
      </c>
      <c r="AO379" s="123" t="s">
        <v>2982</v>
      </c>
      <c r="AP379" s="123">
        <v>9</v>
      </c>
      <c r="AQ379" s="123">
        <v>0</v>
      </c>
      <c r="AR379" s="123">
        <v>0</v>
      </c>
      <c r="AS379" s="123">
        <v>0</v>
      </c>
      <c r="AT379" s="123">
        <v>0</v>
      </c>
      <c r="AU379" s="123">
        <v>0</v>
      </c>
    </row>
    <row r="380" spans="1:47">
      <c r="A380" s="124">
        <v>46267</v>
      </c>
      <c r="B380" s="123" t="s">
        <v>75</v>
      </c>
      <c r="C380" s="123" t="s">
        <v>2981</v>
      </c>
      <c r="D380" s="123" t="s">
        <v>375</v>
      </c>
      <c r="E380" s="123">
        <v>203741324</v>
      </c>
      <c r="F380" s="123" t="s">
        <v>2982</v>
      </c>
      <c r="G380" s="123" t="s">
        <v>2983</v>
      </c>
      <c r="H380" s="123" t="s">
        <v>2984</v>
      </c>
      <c r="I380" s="123">
        <v>900234</v>
      </c>
      <c r="J380" s="123" t="s">
        <v>3001</v>
      </c>
      <c r="K380" s="123" t="s">
        <v>376</v>
      </c>
      <c r="L380" s="123" t="s">
        <v>2986</v>
      </c>
      <c r="M380" s="123" t="s">
        <v>79</v>
      </c>
      <c r="N380" s="123" t="s">
        <v>230</v>
      </c>
      <c r="O380" s="123">
        <v>1299</v>
      </c>
      <c r="P380" s="123" t="s">
        <v>64</v>
      </c>
      <c r="Q380" s="123" t="s">
        <v>2987</v>
      </c>
      <c r="R380" s="123" t="s">
        <v>3021</v>
      </c>
      <c r="S380" s="123" t="s">
        <v>32</v>
      </c>
      <c r="T380" s="123">
        <v>99</v>
      </c>
      <c r="U380" s="123" t="s">
        <v>2989</v>
      </c>
      <c r="V380" s="123"/>
      <c r="W380" s="123"/>
      <c r="X380" s="124">
        <v>46267.333333333336</v>
      </c>
      <c r="Y380" s="124">
        <v>46267.75</v>
      </c>
      <c r="Z380" s="123" t="s">
        <v>2997</v>
      </c>
      <c r="AA380" s="123" t="s">
        <v>2998</v>
      </c>
      <c r="AB380" s="123" t="s">
        <v>2999</v>
      </c>
      <c r="AC380" s="123" t="s">
        <v>35</v>
      </c>
      <c r="AD380" s="123" t="s">
        <v>1558</v>
      </c>
      <c r="AE380" s="123" t="s">
        <v>2995</v>
      </c>
      <c r="AF380" s="123" t="s">
        <v>85</v>
      </c>
      <c r="AG380" s="123" t="s">
        <v>88</v>
      </c>
      <c r="AH380" s="123">
        <v>3</v>
      </c>
      <c r="AI380" s="123"/>
      <c r="AJ380" s="124">
        <v>45501</v>
      </c>
      <c r="AK380" s="123"/>
      <c r="AL380" s="123"/>
      <c r="AM380" s="123" t="s">
        <v>2991</v>
      </c>
      <c r="AN380" s="123" t="s">
        <v>2992</v>
      </c>
      <c r="AO380" s="123" t="s">
        <v>2982</v>
      </c>
      <c r="AP380" s="123">
        <v>9</v>
      </c>
      <c r="AQ380" s="123">
        <v>0</v>
      </c>
      <c r="AR380" s="123">
        <v>0</v>
      </c>
      <c r="AS380" s="123">
        <v>0</v>
      </c>
      <c r="AT380" s="123">
        <v>0</v>
      </c>
      <c r="AU380" s="123">
        <v>0</v>
      </c>
    </row>
    <row r="381" spans="1:47">
      <c r="A381" s="124">
        <v>46267</v>
      </c>
      <c r="B381" s="123" t="s">
        <v>75</v>
      </c>
      <c r="C381" s="123" t="s">
        <v>2981</v>
      </c>
      <c r="D381" s="123" t="s">
        <v>2541</v>
      </c>
      <c r="E381" s="123">
        <v>204967150</v>
      </c>
      <c r="F381" s="123" t="s">
        <v>2982</v>
      </c>
      <c r="G381" s="123" t="s">
        <v>2983</v>
      </c>
      <c r="H381" s="123" t="s">
        <v>2984</v>
      </c>
      <c r="I381" s="123">
        <v>900234</v>
      </c>
      <c r="J381" s="123" t="s">
        <v>2985</v>
      </c>
      <c r="K381" s="123" t="s">
        <v>2542</v>
      </c>
      <c r="L381" s="123" t="s">
        <v>2986</v>
      </c>
      <c r="M381" s="123" t="s">
        <v>86</v>
      </c>
      <c r="N381" s="123" t="s">
        <v>224</v>
      </c>
      <c r="O381" s="123">
        <v>1299</v>
      </c>
      <c r="P381" s="123" t="s">
        <v>64</v>
      </c>
      <c r="Q381" s="123" t="s">
        <v>2987</v>
      </c>
      <c r="R381" s="123" t="s">
        <v>2996</v>
      </c>
      <c r="S381" s="123" t="s">
        <v>32</v>
      </c>
      <c r="T381" s="123">
        <v>99</v>
      </c>
      <c r="U381" s="123" t="s">
        <v>2989</v>
      </c>
      <c r="V381" s="123"/>
      <c r="W381" s="123"/>
      <c r="X381" s="124">
        <v>46267.333333333336</v>
      </c>
      <c r="Y381" s="124">
        <v>46267.75</v>
      </c>
      <c r="Z381" s="123" t="s">
        <v>2997</v>
      </c>
      <c r="AA381" s="123" t="s">
        <v>2998</v>
      </c>
      <c r="AB381" s="123" t="s">
        <v>2999</v>
      </c>
      <c r="AC381" s="123" t="s">
        <v>35</v>
      </c>
      <c r="AD381" s="123" t="s">
        <v>1558</v>
      </c>
      <c r="AE381" s="123" t="s">
        <v>2995</v>
      </c>
      <c r="AF381" s="123" t="s">
        <v>84</v>
      </c>
      <c r="AG381" s="123" t="s">
        <v>85</v>
      </c>
      <c r="AH381" s="123">
        <v>3</v>
      </c>
      <c r="AI381" s="123"/>
      <c r="AJ381" s="124">
        <v>45825</v>
      </c>
      <c r="AK381" s="123"/>
      <c r="AL381" s="123"/>
      <c r="AM381" s="123" t="s">
        <v>2991</v>
      </c>
      <c r="AN381" s="123" t="s">
        <v>2992</v>
      </c>
      <c r="AO381" s="123" t="s">
        <v>2982</v>
      </c>
      <c r="AP381" s="123">
        <v>9</v>
      </c>
      <c r="AQ381" s="123">
        <v>0</v>
      </c>
      <c r="AR381" s="123">
        <v>0</v>
      </c>
      <c r="AS381" s="123">
        <v>0</v>
      </c>
      <c r="AT381" s="123">
        <v>0</v>
      </c>
      <c r="AU381" s="123">
        <v>0</v>
      </c>
    </row>
    <row r="382" spans="1:47">
      <c r="A382" s="124">
        <v>46267</v>
      </c>
      <c r="B382" s="123" t="s">
        <v>75</v>
      </c>
      <c r="C382" s="123" t="s">
        <v>2981</v>
      </c>
      <c r="D382" s="123" t="s">
        <v>2485</v>
      </c>
      <c r="E382" s="123">
        <v>206846115</v>
      </c>
      <c r="F382" s="123" t="s">
        <v>2982</v>
      </c>
      <c r="G382" s="123" t="s">
        <v>2983</v>
      </c>
      <c r="H382" s="123" t="s">
        <v>2984</v>
      </c>
      <c r="I382" s="123">
        <v>900234</v>
      </c>
      <c r="J382" s="123" t="s">
        <v>2985</v>
      </c>
      <c r="K382" s="123" t="s">
        <v>3180</v>
      </c>
      <c r="L382" s="123" t="s">
        <v>2986</v>
      </c>
      <c r="M382" s="123" t="s">
        <v>89</v>
      </c>
      <c r="N382" s="123" t="s">
        <v>230</v>
      </c>
      <c r="O382" s="123">
        <v>1299</v>
      </c>
      <c r="P382" s="123" t="s">
        <v>64</v>
      </c>
      <c r="Q382" s="123" t="s">
        <v>2987</v>
      </c>
      <c r="R382" s="123" t="s">
        <v>2988</v>
      </c>
      <c r="S382" s="123" t="s">
        <v>32</v>
      </c>
      <c r="T382" s="123">
        <v>99</v>
      </c>
      <c r="U382" s="123" t="s">
        <v>2989</v>
      </c>
      <c r="V382" s="124">
        <v>46267.754861111112</v>
      </c>
      <c r="W382" s="124">
        <v>46267.951388888891</v>
      </c>
      <c r="X382" s="124">
        <v>46267.756944444445</v>
      </c>
      <c r="Y382" s="124">
        <v>46268.173611111109</v>
      </c>
      <c r="Z382" s="123"/>
      <c r="AA382" s="123" t="s">
        <v>56</v>
      </c>
      <c r="AB382" s="123" t="s">
        <v>2</v>
      </c>
      <c r="AC382" s="123" t="s">
        <v>35</v>
      </c>
      <c r="AD382" s="123" t="s">
        <v>1558</v>
      </c>
      <c r="AE382" s="123" t="s">
        <v>2995</v>
      </c>
      <c r="AF382" s="123" t="s">
        <v>88</v>
      </c>
      <c r="AG382" s="123" t="s">
        <v>95</v>
      </c>
      <c r="AH382" s="123">
        <v>3</v>
      </c>
      <c r="AI382" s="123"/>
      <c r="AJ382" s="124">
        <v>46012</v>
      </c>
      <c r="AK382" s="123"/>
      <c r="AL382" s="123"/>
      <c r="AM382" s="123" t="s">
        <v>2991</v>
      </c>
      <c r="AN382" s="123" t="s">
        <v>2992</v>
      </c>
      <c r="AO382" s="123" t="s">
        <v>2982</v>
      </c>
      <c r="AP382" s="123">
        <v>9</v>
      </c>
      <c r="AQ382" s="123">
        <v>0</v>
      </c>
      <c r="AR382" s="123">
        <v>1</v>
      </c>
      <c r="AS382" s="123">
        <v>1</v>
      </c>
      <c r="AT382" s="123">
        <v>0</v>
      </c>
      <c r="AU382" s="123">
        <v>0</v>
      </c>
    </row>
    <row r="383" spans="1:47">
      <c r="A383" s="124">
        <v>46267</v>
      </c>
      <c r="B383" s="123" t="s">
        <v>75</v>
      </c>
      <c r="C383" s="123" t="s">
        <v>2981</v>
      </c>
      <c r="D383" s="123" t="s">
        <v>2135</v>
      </c>
      <c r="E383" s="123">
        <v>205938163</v>
      </c>
      <c r="F383" s="123" t="s">
        <v>2982</v>
      </c>
      <c r="G383" s="123" t="s">
        <v>2983</v>
      </c>
      <c r="H383" s="123" t="s">
        <v>2984</v>
      </c>
      <c r="I383" s="123">
        <v>900234</v>
      </c>
      <c r="J383" s="123" t="s">
        <v>3002</v>
      </c>
      <c r="K383" s="123" t="s">
        <v>2136</v>
      </c>
      <c r="L383" s="123" t="s">
        <v>2986</v>
      </c>
      <c r="M383" s="123" t="s">
        <v>89</v>
      </c>
      <c r="N383" s="123" t="s">
        <v>1055</v>
      </c>
      <c r="O383" s="123">
        <v>1299</v>
      </c>
      <c r="P383" s="123" t="s">
        <v>64</v>
      </c>
      <c r="Q383" s="123" t="s">
        <v>2987</v>
      </c>
      <c r="R383" s="123" t="s">
        <v>3003</v>
      </c>
      <c r="S383" s="123" t="s">
        <v>39</v>
      </c>
      <c r="T383" s="123">
        <v>99</v>
      </c>
      <c r="U383" s="123" t="s">
        <v>2989</v>
      </c>
      <c r="V383" s="124">
        <v>46267.755555555559</v>
      </c>
      <c r="W383" s="124">
        <v>46267.96597222222</v>
      </c>
      <c r="X383" s="124">
        <v>46267.756944444445</v>
      </c>
      <c r="Y383" s="124">
        <v>46268.173611111109</v>
      </c>
      <c r="Z383" s="123"/>
      <c r="AA383" s="123" t="s">
        <v>56</v>
      </c>
      <c r="AB383" s="123" t="s">
        <v>2</v>
      </c>
      <c r="AC383" s="123" t="s">
        <v>37</v>
      </c>
      <c r="AD383" s="123" t="s">
        <v>1562</v>
      </c>
      <c r="AE383" s="123" t="s">
        <v>3000</v>
      </c>
      <c r="AF383" s="123" t="s">
        <v>78</v>
      </c>
      <c r="AG383" s="123" t="s">
        <v>92</v>
      </c>
      <c r="AH383" s="123">
        <v>13</v>
      </c>
      <c r="AI383" s="123"/>
      <c r="AJ383" s="124">
        <v>45907</v>
      </c>
      <c r="AK383" s="123"/>
      <c r="AL383" s="123"/>
      <c r="AM383" s="123" t="s">
        <v>2991</v>
      </c>
      <c r="AN383" s="123" t="s">
        <v>2992</v>
      </c>
      <c r="AO383" s="123" t="s">
        <v>2982</v>
      </c>
      <c r="AP383" s="123">
        <v>9</v>
      </c>
      <c r="AQ383" s="123">
        <v>0</v>
      </c>
      <c r="AR383" s="123">
        <v>1</v>
      </c>
      <c r="AS383" s="123">
        <v>1</v>
      </c>
      <c r="AT383" s="123">
        <v>0</v>
      </c>
      <c r="AU383" s="123">
        <v>0</v>
      </c>
    </row>
    <row r="384" spans="1:47">
      <c r="A384" s="124">
        <v>46267</v>
      </c>
      <c r="B384" s="123" t="s">
        <v>75</v>
      </c>
      <c r="C384" s="123" t="s">
        <v>2981</v>
      </c>
      <c r="D384" s="123" t="s">
        <v>91</v>
      </c>
      <c r="E384" s="123">
        <v>204864408</v>
      </c>
      <c r="F384" s="123" t="s">
        <v>2982</v>
      </c>
      <c r="G384" s="123" t="s">
        <v>2983</v>
      </c>
      <c r="H384" s="123" t="s">
        <v>2984</v>
      </c>
      <c r="I384" s="123">
        <v>900234</v>
      </c>
      <c r="J384" s="123" t="s">
        <v>2985</v>
      </c>
      <c r="K384" s="123" t="s">
        <v>3181</v>
      </c>
      <c r="L384" s="123" t="s">
        <v>2986</v>
      </c>
      <c r="M384" s="123" t="s">
        <v>89</v>
      </c>
      <c r="N384" s="123" t="s">
        <v>82</v>
      </c>
      <c r="O384" s="123">
        <v>1299</v>
      </c>
      <c r="P384" s="123" t="s">
        <v>64</v>
      </c>
      <c r="Q384" s="123" t="s">
        <v>2987</v>
      </c>
      <c r="R384" s="123" t="s">
        <v>3003</v>
      </c>
      <c r="S384" s="123" t="s">
        <v>39</v>
      </c>
      <c r="T384" s="123">
        <v>99</v>
      </c>
      <c r="U384" s="123" t="s">
        <v>2989</v>
      </c>
      <c r="V384" s="124">
        <v>46267.755555555559</v>
      </c>
      <c r="W384" s="123"/>
      <c r="X384" s="124">
        <v>46267.756944444445</v>
      </c>
      <c r="Y384" s="124">
        <v>46268.173611111109</v>
      </c>
      <c r="Z384" s="123"/>
      <c r="AA384" s="123" t="s">
        <v>56</v>
      </c>
      <c r="AB384" s="123" t="s">
        <v>2</v>
      </c>
      <c r="AC384" s="123" t="s">
        <v>2990</v>
      </c>
      <c r="AD384" s="123" t="s">
        <v>1553</v>
      </c>
      <c r="AE384" s="123" t="s">
        <v>2990</v>
      </c>
      <c r="AF384" s="123" t="s">
        <v>78</v>
      </c>
      <c r="AG384" s="123" t="s">
        <v>92</v>
      </c>
      <c r="AH384" s="123">
        <v>22</v>
      </c>
      <c r="AI384" s="123"/>
      <c r="AJ384" s="124">
        <v>45683</v>
      </c>
      <c r="AK384" s="123"/>
      <c r="AL384" s="123"/>
      <c r="AM384" s="123" t="s">
        <v>2991</v>
      </c>
      <c r="AN384" s="123" t="s">
        <v>2992</v>
      </c>
      <c r="AO384" s="123" t="s">
        <v>2982</v>
      </c>
      <c r="AP384" s="123">
        <v>9</v>
      </c>
      <c r="AQ384" s="123">
        <v>0</v>
      </c>
      <c r="AR384" s="123">
        <v>1</v>
      </c>
      <c r="AS384" s="123">
        <v>1</v>
      </c>
      <c r="AT384" s="123">
        <v>0</v>
      </c>
      <c r="AU384" s="123">
        <v>0</v>
      </c>
    </row>
    <row r="385" spans="1:47">
      <c r="A385" s="124">
        <v>46267</v>
      </c>
      <c r="B385" s="123" t="s">
        <v>75</v>
      </c>
      <c r="C385" s="123" t="s">
        <v>2981</v>
      </c>
      <c r="D385" s="123" t="s">
        <v>439</v>
      </c>
      <c r="E385" s="123">
        <v>203736776</v>
      </c>
      <c r="F385" s="123" t="s">
        <v>2982</v>
      </c>
      <c r="G385" s="123" t="s">
        <v>2983</v>
      </c>
      <c r="H385" s="123" t="s">
        <v>2984</v>
      </c>
      <c r="I385" s="123">
        <v>900234</v>
      </c>
      <c r="J385" s="123" t="s">
        <v>99</v>
      </c>
      <c r="K385" s="123" t="s">
        <v>3182</v>
      </c>
      <c r="L385" s="123" t="s">
        <v>2986</v>
      </c>
      <c r="M385" s="123" t="s">
        <v>86</v>
      </c>
      <c r="N385" s="123" t="s">
        <v>224</v>
      </c>
      <c r="O385" s="123">
        <v>1299</v>
      </c>
      <c r="P385" s="123" t="s">
        <v>64</v>
      </c>
      <c r="Q385" s="123" t="s">
        <v>2987</v>
      </c>
      <c r="R385" s="123" t="s">
        <v>3004</v>
      </c>
      <c r="S385" s="123" t="s">
        <v>39</v>
      </c>
      <c r="T385" s="123">
        <v>99</v>
      </c>
      <c r="U385" s="123" t="s">
        <v>2989</v>
      </c>
      <c r="V385" s="124">
        <v>46267.754166666666</v>
      </c>
      <c r="W385" s="124">
        <v>46267.949305555558</v>
      </c>
      <c r="X385" s="124">
        <v>46267.756944444445</v>
      </c>
      <c r="Y385" s="124">
        <v>46268.173611111109</v>
      </c>
      <c r="Z385" s="123"/>
      <c r="AA385" s="123" t="s">
        <v>56</v>
      </c>
      <c r="AB385" s="123" t="s">
        <v>2</v>
      </c>
      <c r="AC385" s="123" t="s">
        <v>35</v>
      </c>
      <c r="AD385" s="123" t="s">
        <v>1558</v>
      </c>
      <c r="AE385" s="123" t="s">
        <v>2995</v>
      </c>
      <c r="AF385" s="123" t="s">
        <v>88</v>
      </c>
      <c r="AG385" s="123" t="s">
        <v>95</v>
      </c>
      <c r="AH385" s="123">
        <v>3</v>
      </c>
      <c r="AI385" s="123"/>
      <c r="AJ385" s="124">
        <v>45501</v>
      </c>
      <c r="AK385" s="123"/>
      <c r="AL385" s="123"/>
      <c r="AM385" s="123" t="s">
        <v>2991</v>
      </c>
      <c r="AN385" s="123" t="s">
        <v>2992</v>
      </c>
      <c r="AO385" s="123" t="s">
        <v>2982</v>
      </c>
      <c r="AP385" s="123">
        <v>9</v>
      </c>
      <c r="AQ385" s="123">
        <v>0</v>
      </c>
      <c r="AR385" s="123">
        <v>1</v>
      </c>
      <c r="AS385" s="123">
        <v>1</v>
      </c>
      <c r="AT385" s="123">
        <v>0</v>
      </c>
      <c r="AU385" s="123">
        <v>0</v>
      </c>
    </row>
    <row r="386" spans="1:47">
      <c r="A386" s="124">
        <v>46267</v>
      </c>
      <c r="B386" s="123" t="s">
        <v>75</v>
      </c>
      <c r="C386" s="123" t="s">
        <v>2981</v>
      </c>
      <c r="D386" s="123" t="s">
        <v>2884</v>
      </c>
      <c r="E386" s="123">
        <v>206886516</v>
      </c>
      <c r="F386" s="123" t="s">
        <v>2982</v>
      </c>
      <c r="G386" s="123" t="s">
        <v>2983</v>
      </c>
      <c r="H386" s="123" t="s">
        <v>3022</v>
      </c>
      <c r="I386" s="123">
        <v>900234</v>
      </c>
      <c r="J386" s="123" t="s">
        <v>3002</v>
      </c>
      <c r="K386" s="123" t="s">
        <v>3183</v>
      </c>
      <c r="L386" s="123" t="s">
        <v>2986</v>
      </c>
      <c r="M386" s="123" t="s">
        <v>89</v>
      </c>
      <c r="N386" s="123" t="s">
        <v>622</v>
      </c>
      <c r="O386" s="123">
        <v>1299</v>
      </c>
      <c r="P386" s="123" t="s">
        <v>64</v>
      </c>
      <c r="Q386" s="123" t="s">
        <v>2987</v>
      </c>
      <c r="R386" s="123" t="s">
        <v>3008</v>
      </c>
      <c r="S386" s="123" t="s">
        <v>39</v>
      </c>
      <c r="T386" s="123">
        <v>99</v>
      </c>
      <c r="U386" s="123" t="s">
        <v>2989</v>
      </c>
      <c r="V386" s="124">
        <v>46267.754861111112</v>
      </c>
      <c r="W386" s="124">
        <v>46267.839583333334</v>
      </c>
      <c r="X386" s="124">
        <v>46267.756944444445</v>
      </c>
      <c r="Y386" s="124">
        <v>46268.090277777781</v>
      </c>
      <c r="Z386" s="123"/>
      <c r="AA386" s="123" t="s">
        <v>56</v>
      </c>
      <c r="AB386" s="123" t="s">
        <v>2</v>
      </c>
      <c r="AC386" s="123" t="s">
        <v>37</v>
      </c>
      <c r="AD386" s="123" t="s">
        <v>1561</v>
      </c>
      <c r="AE386" s="123" t="s">
        <v>3012</v>
      </c>
      <c r="AF386" s="123" t="s">
        <v>92</v>
      </c>
      <c r="AG386" s="123" t="s">
        <v>84</v>
      </c>
      <c r="AH386" s="123">
        <v>17</v>
      </c>
      <c r="AI386" s="123"/>
      <c r="AJ386" s="124">
        <v>46251</v>
      </c>
      <c r="AK386" s="123"/>
      <c r="AL386" s="123"/>
      <c r="AM386" s="123" t="s">
        <v>2991</v>
      </c>
      <c r="AN386" s="123" t="s">
        <v>2992</v>
      </c>
      <c r="AO386" s="123" t="s">
        <v>2982</v>
      </c>
      <c r="AP386" s="123">
        <v>7</v>
      </c>
      <c r="AQ386" s="123">
        <v>0</v>
      </c>
      <c r="AR386" s="123">
        <v>1</v>
      </c>
      <c r="AS386" s="123">
        <v>1</v>
      </c>
      <c r="AT386" s="123">
        <v>0</v>
      </c>
      <c r="AU386" s="123">
        <v>0</v>
      </c>
    </row>
    <row r="387" spans="1:47">
      <c r="A387" s="124">
        <v>46267</v>
      </c>
      <c r="B387" s="123" t="s">
        <v>75</v>
      </c>
      <c r="C387" s="123" t="s">
        <v>2981</v>
      </c>
      <c r="D387" s="123" t="s">
        <v>2194</v>
      </c>
      <c r="E387" s="123">
        <v>206015673</v>
      </c>
      <c r="F387" s="123" t="s">
        <v>2982</v>
      </c>
      <c r="G387" s="123" t="s">
        <v>2983</v>
      </c>
      <c r="H387" s="123" t="s">
        <v>2984</v>
      </c>
      <c r="I387" s="123">
        <v>900234</v>
      </c>
      <c r="J387" s="123" t="s">
        <v>3001</v>
      </c>
      <c r="K387" s="123" t="s">
        <v>3184</v>
      </c>
      <c r="L387" s="123" t="s">
        <v>2986</v>
      </c>
      <c r="M387" s="123" t="s">
        <v>89</v>
      </c>
      <c r="N387" s="123" t="s">
        <v>82</v>
      </c>
      <c r="O387" s="123">
        <v>1299</v>
      </c>
      <c r="P387" s="123" t="s">
        <v>64</v>
      </c>
      <c r="Q387" s="123" t="s">
        <v>2987</v>
      </c>
      <c r="R387" s="123" t="s">
        <v>3016</v>
      </c>
      <c r="S387" s="123" t="s">
        <v>32</v>
      </c>
      <c r="T387" s="123">
        <v>99</v>
      </c>
      <c r="U387" s="123" t="s">
        <v>2989</v>
      </c>
      <c r="V387" s="124">
        <v>46267.330555555556</v>
      </c>
      <c r="W387" s="124">
        <v>46267.749305555553</v>
      </c>
      <c r="X387" s="124">
        <v>46267.333333333336</v>
      </c>
      <c r="Y387" s="124">
        <v>46267.75</v>
      </c>
      <c r="Z387" s="123"/>
      <c r="AA387" s="123" t="s">
        <v>56</v>
      </c>
      <c r="AB387" s="123" t="s">
        <v>2</v>
      </c>
      <c r="AC387" s="123" t="s">
        <v>2990</v>
      </c>
      <c r="AD387" s="123" t="s">
        <v>1553</v>
      </c>
      <c r="AE387" s="123" t="s">
        <v>2990</v>
      </c>
      <c r="AF387" s="123" t="s">
        <v>77</v>
      </c>
      <c r="AG387" s="123" t="s">
        <v>78</v>
      </c>
      <c r="AH387" s="123">
        <v>22</v>
      </c>
      <c r="AI387" s="123"/>
      <c r="AJ387" s="124">
        <v>45914</v>
      </c>
      <c r="AK387" s="123"/>
      <c r="AL387" s="123"/>
      <c r="AM387" s="123" t="s">
        <v>2991</v>
      </c>
      <c r="AN387" s="123" t="s">
        <v>2992</v>
      </c>
      <c r="AO387" s="123" t="s">
        <v>2982</v>
      </c>
      <c r="AP387" s="123">
        <v>9</v>
      </c>
      <c r="AQ387" s="123">
        <v>0</v>
      </c>
      <c r="AR387" s="123">
        <v>1</v>
      </c>
      <c r="AS387" s="123">
        <v>1</v>
      </c>
      <c r="AT387" s="123">
        <v>0</v>
      </c>
      <c r="AU387" s="123">
        <v>0</v>
      </c>
    </row>
    <row r="388" spans="1:47">
      <c r="A388" s="124">
        <v>46267</v>
      </c>
      <c r="B388" s="123" t="s">
        <v>75</v>
      </c>
      <c r="C388" s="123" t="s">
        <v>2981</v>
      </c>
      <c r="D388" s="123" t="s">
        <v>1781</v>
      </c>
      <c r="E388" s="123">
        <v>206850965</v>
      </c>
      <c r="F388" s="123" t="s">
        <v>2982</v>
      </c>
      <c r="G388" s="123" t="s">
        <v>2983</v>
      </c>
      <c r="H388" s="123" t="s">
        <v>2984</v>
      </c>
      <c r="I388" s="123">
        <v>900234</v>
      </c>
      <c r="J388" s="123" t="s">
        <v>2985</v>
      </c>
      <c r="K388" s="123" t="s">
        <v>3185</v>
      </c>
      <c r="L388" s="123" t="s">
        <v>2986</v>
      </c>
      <c r="M388" s="123" t="s">
        <v>89</v>
      </c>
      <c r="N388" s="123" t="s">
        <v>2773</v>
      </c>
      <c r="O388" s="123">
        <v>1299</v>
      </c>
      <c r="P388" s="123" t="s">
        <v>64</v>
      </c>
      <c r="Q388" s="123" t="s">
        <v>2987</v>
      </c>
      <c r="R388" s="123" t="s">
        <v>2994</v>
      </c>
      <c r="S388" s="123" t="s">
        <v>32</v>
      </c>
      <c r="T388" s="123">
        <v>99</v>
      </c>
      <c r="U388" s="123" t="s">
        <v>2989</v>
      </c>
      <c r="V388" s="124">
        <v>46267.331250000003</v>
      </c>
      <c r="W388" s="124">
        <v>46267.748611111114</v>
      </c>
      <c r="X388" s="124">
        <v>46267.333333333336</v>
      </c>
      <c r="Y388" s="124">
        <v>46267.75</v>
      </c>
      <c r="Z388" s="123"/>
      <c r="AA388" s="123" t="s">
        <v>56</v>
      </c>
      <c r="AB388" s="123" t="s">
        <v>2</v>
      </c>
      <c r="AC388" s="123" t="s">
        <v>37</v>
      </c>
      <c r="AD388" s="123" t="s">
        <v>1562</v>
      </c>
      <c r="AE388" s="123" t="s">
        <v>3000</v>
      </c>
      <c r="AF388" s="123" t="s">
        <v>95</v>
      </c>
      <c r="AG388" s="123" t="s">
        <v>77</v>
      </c>
      <c r="AH388" s="123">
        <v>13</v>
      </c>
      <c r="AI388" s="123"/>
      <c r="AJ388" s="124">
        <v>46012</v>
      </c>
      <c r="AK388" s="123"/>
      <c r="AL388" s="123"/>
      <c r="AM388" s="123" t="s">
        <v>2991</v>
      </c>
      <c r="AN388" s="123" t="s">
        <v>2992</v>
      </c>
      <c r="AO388" s="123" t="s">
        <v>2982</v>
      </c>
      <c r="AP388" s="123">
        <v>9</v>
      </c>
      <c r="AQ388" s="123">
        <v>0</v>
      </c>
      <c r="AR388" s="123">
        <v>1</v>
      </c>
      <c r="AS388" s="123">
        <v>1</v>
      </c>
      <c r="AT388" s="123">
        <v>0</v>
      </c>
      <c r="AU388" s="123">
        <v>0</v>
      </c>
    </row>
    <row r="389" spans="1:47">
      <c r="A389" s="124">
        <v>46267</v>
      </c>
      <c r="B389" s="123" t="s">
        <v>75</v>
      </c>
      <c r="C389" s="123" t="s">
        <v>2981</v>
      </c>
      <c r="D389" s="123" t="s">
        <v>1047</v>
      </c>
      <c r="E389" s="123">
        <v>205845295</v>
      </c>
      <c r="F389" s="123" t="s">
        <v>2982</v>
      </c>
      <c r="G389" s="123" t="s">
        <v>2983</v>
      </c>
      <c r="H389" s="123" t="s">
        <v>2984</v>
      </c>
      <c r="I389" s="123">
        <v>900234</v>
      </c>
      <c r="J389" s="123" t="s">
        <v>2985</v>
      </c>
      <c r="K389" s="123" t="s">
        <v>1048</v>
      </c>
      <c r="L389" s="123" t="s">
        <v>2986</v>
      </c>
      <c r="M389" s="123" t="s">
        <v>89</v>
      </c>
      <c r="N389" s="123" t="s">
        <v>622</v>
      </c>
      <c r="O389" s="123">
        <v>1299</v>
      </c>
      <c r="P389" s="123" t="s">
        <v>64</v>
      </c>
      <c r="Q389" s="123" t="s">
        <v>2987</v>
      </c>
      <c r="R389" s="123" t="s">
        <v>3011</v>
      </c>
      <c r="S389" s="123" t="s">
        <v>39</v>
      </c>
      <c r="T389" s="123">
        <v>99</v>
      </c>
      <c r="U389" s="123" t="s">
        <v>2989</v>
      </c>
      <c r="V389" s="123"/>
      <c r="W389" s="123"/>
      <c r="X389" s="124">
        <v>46267.756944444445</v>
      </c>
      <c r="Y389" s="124">
        <v>46268.173611111109</v>
      </c>
      <c r="Z389" s="123" t="s">
        <v>2997</v>
      </c>
      <c r="AA389" s="123" t="s">
        <v>2998</v>
      </c>
      <c r="AB389" s="123" t="s">
        <v>2999</v>
      </c>
      <c r="AC389" s="123" t="s">
        <v>37</v>
      </c>
      <c r="AD389" s="123" t="s">
        <v>1561</v>
      </c>
      <c r="AE389" s="123" t="s">
        <v>3012</v>
      </c>
      <c r="AF389" s="123" t="s">
        <v>84</v>
      </c>
      <c r="AG389" s="123" t="s">
        <v>85</v>
      </c>
      <c r="AH389" s="123">
        <v>17</v>
      </c>
      <c r="AI389" s="123"/>
      <c r="AJ389" s="124">
        <v>45893</v>
      </c>
      <c r="AK389" s="123"/>
      <c r="AL389" s="123"/>
      <c r="AM389" s="123" t="s">
        <v>2991</v>
      </c>
      <c r="AN389" s="123" t="s">
        <v>2992</v>
      </c>
      <c r="AO389" s="123" t="s">
        <v>2982</v>
      </c>
      <c r="AP389" s="123">
        <v>9</v>
      </c>
      <c r="AQ389" s="123">
        <v>0</v>
      </c>
      <c r="AR389" s="123">
        <v>0</v>
      </c>
      <c r="AS389" s="123">
        <v>0</v>
      </c>
      <c r="AT389" s="123">
        <v>0</v>
      </c>
      <c r="AU389" s="123">
        <v>0</v>
      </c>
    </row>
    <row r="390" spans="1:47">
      <c r="A390" s="124">
        <v>46267</v>
      </c>
      <c r="B390" s="123" t="s">
        <v>75</v>
      </c>
      <c r="C390" s="123" t="s">
        <v>2981</v>
      </c>
      <c r="D390" s="123" t="s">
        <v>323</v>
      </c>
      <c r="E390" s="123">
        <v>204246170</v>
      </c>
      <c r="F390" s="123" t="s">
        <v>2982</v>
      </c>
      <c r="G390" s="123" t="s">
        <v>2983</v>
      </c>
      <c r="H390" s="123" t="s">
        <v>2984</v>
      </c>
      <c r="I390" s="123">
        <v>900234</v>
      </c>
      <c r="J390" s="123" t="s">
        <v>87</v>
      </c>
      <c r="K390" s="123" t="s">
        <v>324</v>
      </c>
      <c r="L390" s="123" t="s">
        <v>2986</v>
      </c>
      <c r="M390" s="123" t="s">
        <v>86</v>
      </c>
      <c r="N390" s="123" t="s">
        <v>230</v>
      </c>
      <c r="O390" s="123">
        <v>1299</v>
      </c>
      <c r="P390" s="123" t="s">
        <v>64</v>
      </c>
      <c r="Q390" s="123" t="s">
        <v>2987</v>
      </c>
      <c r="R390" s="123" t="s">
        <v>3005</v>
      </c>
      <c r="S390" s="123" t="s">
        <v>39</v>
      </c>
      <c r="T390" s="123">
        <v>99</v>
      </c>
      <c r="U390" s="123" t="s">
        <v>2989</v>
      </c>
      <c r="V390" s="123"/>
      <c r="W390" s="123"/>
      <c r="X390" s="124">
        <v>46267.756944444445</v>
      </c>
      <c r="Y390" s="124">
        <v>46268.173611111109</v>
      </c>
      <c r="Z390" s="123" t="s">
        <v>2997</v>
      </c>
      <c r="AA390" s="123" t="s">
        <v>2998</v>
      </c>
      <c r="AB390" s="123" t="s">
        <v>2999</v>
      </c>
      <c r="AC390" s="123" t="s">
        <v>35</v>
      </c>
      <c r="AD390" s="123" t="s">
        <v>1558</v>
      </c>
      <c r="AE390" s="123" t="s">
        <v>2995</v>
      </c>
      <c r="AF390" s="123" t="s">
        <v>85</v>
      </c>
      <c r="AG390" s="123" t="s">
        <v>88</v>
      </c>
      <c r="AH390" s="123">
        <v>3</v>
      </c>
      <c r="AI390" s="123"/>
      <c r="AJ390" s="124">
        <v>45578</v>
      </c>
      <c r="AK390" s="123"/>
      <c r="AL390" s="123"/>
      <c r="AM390" s="123" t="s">
        <v>2991</v>
      </c>
      <c r="AN390" s="123" t="s">
        <v>2992</v>
      </c>
      <c r="AO390" s="123" t="s">
        <v>2982</v>
      </c>
      <c r="AP390" s="123">
        <v>9</v>
      </c>
      <c r="AQ390" s="123">
        <v>0</v>
      </c>
      <c r="AR390" s="123">
        <v>0</v>
      </c>
      <c r="AS390" s="123">
        <v>0</v>
      </c>
      <c r="AT390" s="123">
        <v>0</v>
      </c>
      <c r="AU390" s="123">
        <v>0</v>
      </c>
    </row>
    <row r="391" spans="1:47">
      <c r="A391" s="124">
        <v>46267</v>
      </c>
      <c r="B391" s="123" t="s">
        <v>75</v>
      </c>
      <c r="C391" s="123" t="s">
        <v>2981</v>
      </c>
      <c r="D391" s="123" t="s">
        <v>504</v>
      </c>
      <c r="E391" s="123">
        <v>103986189</v>
      </c>
      <c r="F391" s="123" t="s">
        <v>2982</v>
      </c>
      <c r="G391" s="123" t="s">
        <v>3027</v>
      </c>
      <c r="H391" s="123" t="s">
        <v>2984</v>
      </c>
      <c r="I391" s="123" t="s">
        <v>3028</v>
      </c>
      <c r="J391" s="123"/>
      <c r="K391" s="123" t="s">
        <v>3186</v>
      </c>
      <c r="L391" s="123" t="s">
        <v>97</v>
      </c>
      <c r="M391" s="123" t="s">
        <v>3030</v>
      </c>
      <c r="N391" s="123" t="s">
        <v>230</v>
      </c>
      <c r="O391" s="123">
        <v>1299</v>
      </c>
      <c r="P391" s="123" t="s">
        <v>64</v>
      </c>
      <c r="Q391" s="123" t="s">
        <v>2987</v>
      </c>
      <c r="R391" s="123" t="s">
        <v>3024</v>
      </c>
      <c r="S391" s="123" t="s">
        <v>39</v>
      </c>
      <c r="T391" s="123">
        <v>3</v>
      </c>
      <c r="U391" s="123" t="s">
        <v>2989</v>
      </c>
      <c r="V391" s="124">
        <v>46267.75277777778</v>
      </c>
      <c r="W391" s="124">
        <v>46267.938194444447</v>
      </c>
      <c r="X391" s="124">
        <v>46267.756944444445</v>
      </c>
      <c r="Y391" s="124">
        <v>46268.173611111109</v>
      </c>
      <c r="Z391" s="123"/>
      <c r="AA391" s="123" t="s">
        <v>56</v>
      </c>
      <c r="AB391" s="123" t="s">
        <v>2</v>
      </c>
      <c r="AC391" s="123" t="s">
        <v>35</v>
      </c>
      <c r="AD391" s="123" t="s">
        <v>1555</v>
      </c>
      <c r="AE391" s="123" t="s">
        <v>3015</v>
      </c>
      <c r="AF391" s="123" t="s">
        <v>95</v>
      </c>
      <c r="AG391" s="123" t="s">
        <v>77</v>
      </c>
      <c r="AH391" s="123">
        <v>6</v>
      </c>
      <c r="AI391" s="123"/>
      <c r="AJ391" s="124">
        <v>44781</v>
      </c>
      <c r="AK391" s="123"/>
      <c r="AL391" s="123"/>
      <c r="AM391" s="123" t="s">
        <v>75</v>
      </c>
      <c r="AN391" s="123" t="s">
        <v>3031</v>
      </c>
      <c r="AO391" s="123" t="s">
        <v>2982</v>
      </c>
      <c r="AP391" s="123">
        <v>9</v>
      </c>
      <c r="AQ391" s="123">
        <v>0</v>
      </c>
      <c r="AR391" s="123">
        <v>1</v>
      </c>
      <c r="AS391" s="123">
        <v>1</v>
      </c>
      <c r="AT391" s="123">
        <v>0</v>
      </c>
      <c r="AU391" s="123">
        <v>0</v>
      </c>
    </row>
    <row r="392" spans="1:47">
      <c r="A392" s="124">
        <v>46267</v>
      </c>
      <c r="B392" s="123" t="s">
        <v>75</v>
      </c>
      <c r="C392" s="123" t="s">
        <v>2981</v>
      </c>
      <c r="D392" s="123" t="s">
        <v>2339</v>
      </c>
      <c r="E392" s="123">
        <v>204951503</v>
      </c>
      <c r="F392" s="123" t="s">
        <v>2982</v>
      </c>
      <c r="G392" s="123" t="s">
        <v>2983</v>
      </c>
      <c r="H392" s="123" t="s">
        <v>2984</v>
      </c>
      <c r="I392" s="123">
        <v>900234</v>
      </c>
      <c r="J392" s="123" t="s">
        <v>2985</v>
      </c>
      <c r="K392" s="123" t="s">
        <v>2340</v>
      </c>
      <c r="L392" s="123" t="s">
        <v>2986</v>
      </c>
      <c r="M392" s="123" t="s">
        <v>86</v>
      </c>
      <c r="N392" s="123" t="s">
        <v>2772</v>
      </c>
      <c r="O392" s="123">
        <v>1299</v>
      </c>
      <c r="P392" s="123" t="s">
        <v>64</v>
      </c>
      <c r="Q392" s="123" t="s">
        <v>2987</v>
      </c>
      <c r="R392" s="123" t="s">
        <v>3021</v>
      </c>
      <c r="S392" s="123" t="s">
        <v>32</v>
      </c>
      <c r="T392" s="123">
        <v>99</v>
      </c>
      <c r="U392" s="123" t="s">
        <v>2989</v>
      </c>
      <c r="V392" s="123"/>
      <c r="W392" s="123"/>
      <c r="X392" s="124">
        <v>46267.333333333336</v>
      </c>
      <c r="Y392" s="124">
        <v>46267.75</v>
      </c>
      <c r="Z392" s="123" t="s">
        <v>2997</v>
      </c>
      <c r="AA392" s="123" t="s">
        <v>2998</v>
      </c>
      <c r="AB392" s="123" t="s">
        <v>2999</v>
      </c>
      <c r="AC392" s="123" t="s">
        <v>37</v>
      </c>
      <c r="AD392" s="123" t="s">
        <v>1562</v>
      </c>
      <c r="AE392" s="123" t="s">
        <v>3000</v>
      </c>
      <c r="AF392" s="123" t="s">
        <v>85</v>
      </c>
      <c r="AG392" s="123" t="s">
        <v>88</v>
      </c>
      <c r="AH392" s="123">
        <v>13</v>
      </c>
      <c r="AI392" s="123"/>
      <c r="AJ392" s="124">
        <v>45718</v>
      </c>
      <c r="AK392" s="123"/>
      <c r="AL392" s="123"/>
      <c r="AM392" s="123" t="s">
        <v>2991</v>
      </c>
      <c r="AN392" s="123" t="s">
        <v>2992</v>
      </c>
      <c r="AO392" s="123" t="s">
        <v>2982</v>
      </c>
      <c r="AP392" s="123">
        <v>9</v>
      </c>
      <c r="AQ392" s="123">
        <v>0</v>
      </c>
      <c r="AR392" s="123">
        <v>0</v>
      </c>
      <c r="AS392" s="123">
        <v>0</v>
      </c>
      <c r="AT392" s="123">
        <v>0</v>
      </c>
      <c r="AU392" s="123">
        <v>0</v>
      </c>
    </row>
    <row r="393" spans="1:47">
      <c r="A393" s="124">
        <v>46267</v>
      </c>
      <c r="B393" s="123" t="s">
        <v>75</v>
      </c>
      <c r="C393" s="123" t="s">
        <v>2981</v>
      </c>
      <c r="D393" s="123" t="s">
        <v>885</v>
      </c>
      <c r="E393" s="123">
        <v>206138254</v>
      </c>
      <c r="F393" s="123" t="s">
        <v>2982</v>
      </c>
      <c r="G393" s="123" t="s">
        <v>2983</v>
      </c>
      <c r="H393" s="123" t="s">
        <v>2984</v>
      </c>
      <c r="I393" s="123">
        <v>900234</v>
      </c>
      <c r="J393" s="123" t="s">
        <v>3001</v>
      </c>
      <c r="K393" s="123" t="s">
        <v>886</v>
      </c>
      <c r="L393" s="123" t="s">
        <v>2986</v>
      </c>
      <c r="M393" s="123" t="s">
        <v>89</v>
      </c>
      <c r="N393" s="123" t="s">
        <v>626</v>
      </c>
      <c r="O393" s="123">
        <v>1299</v>
      </c>
      <c r="P393" s="123" t="s">
        <v>64</v>
      </c>
      <c r="Q393" s="123" t="s">
        <v>2987</v>
      </c>
      <c r="R393" s="123" t="s">
        <v>3010</v>
      </c>
      <c r="S393" s="123" t="s">
        <v>39</v>
      </c>
      <c r="T393" s="123">
        <v>99</v>
      </c>
      <c r="U393" s="123" t="s">
        <v>2989</v>
      </c>
      <c r="V393" s="124">
        <v>46267.755555555559</v>
      </c>
      <c r="W393" s="124">
        <v>46267.868055555555</v>
      </c>
      <c r="X393" s="124">
        <v>46267.756944444445</v>
      </c>
      <c r="Y393" s="124">
        <v>46268.173611111109</v>
      </c>
      <c r="Z393" s="123"/>
      <c r="AA393" s="123" t="s">
        <v>56</v>
      </c>
      <c r="AB393" s="123" t="s">
        <v>2</v>
      </c>
      <c r="AC393" s="123" t="s">
        <v>37</v>
      </c>
      <c r="AD393" s="123" t="s">
        <v>1562</v>
      </c>
      <c r="AE393" s="123" t="s">
        <v>3000</v>
      </c>
      <c r="AF393" s="123" t="s">
        <v>77</v>
      </c>
      <c r="AG393" s="123" t="s">
        <v>78</v>
      </c>
      <c r="AH393" s="123">
        <v>13</v>
      </c>
      <c r="AI393" s="123"/>
      <c r="AJ393" s="124">
        <v>45928</v>
      </c>
      <c r="AK393" s="123"/>
      <c r="AL393" s="123"/>
      <c r="AM393" s="123" t="s">
        <v>2991</v>
      </c>
      <c r="AN393" s="123" t="s">
        <v>2992</v>
      </c>
      <c r="AO393" s="123" t="s">
        <v>2982</v>
      </c>
      <c r="AP393" s="123">
        <v>9</v>
      </c>
      <c r="AQ393" s="123">
        <v>0</v>
      </c>
      <c r="AR393" s="123">
        <v>1</v>
      </c>
      <c r="AS393" s="123">
        <v>1</v>
      </c>
      <c r="AT393" s="123">
        <v>0</v>
      </c>
      <c r="AU393" s="123">
        <v>0</v>
      </c>
    </row>
    <row r="394" spans="1:47">
      <c r="A394" s="124">
        <v>46267</v>
      </c>
      <c r="B394" s="123" t="s">
        <v>75</v>
      </c>
      <c r="C394" s="123" t="s">
        <v>2981</v>
      </c>
      <c r="D394" s="123" t="s">
        <v>2489</v>
      </c>
      <c r="E394" s="123">
        <v>206504129</v>
      </c>
      <c r="F394" s="123" t="s">
        <v>2982</v>
      </c>
      <c r="G394" s="123" t="s">
        <v>2983</v>
      </c>
      <c r="H394" s="123" t="s">
        <v>2984</v>
      </c>
      <c r="I394" s="123">
        <v>900234</v>
      </c>
      <c r="J394" s="123" t="s">
        <v>2985</v>
      </c>
      <c r="K394" s="123" t="s">
        <v>3187</v>
      </c>
      <c r="L394" s="123" t="s">
        <v>2986</v>
      </c>
      <c r="M394" s="123" t="s">
        <v>86</v>
      </c>
      <c r="N394" s="123" t="s">
        <v>230</v>
      </c>
      <c r="O394" s="123">
        <v>1299</v>
      </c>
      <c r="P394" s="123" t="s">
        <v>64</v>
      </c>
      <c r="Q394" s="123" t="s">
        <v>2987</v>
      </c>
      <c r="R394" s="123" t="s">
        <v>2988</v>
      </c>
      <c r="S394" s="123" t="s">
        <v>32</v>
      </c>
      <c r="T394" s="123">
        <v>99</v>
      </c>
      <c r="U394" s="123" t="s">
        <v>2989</v>
      </c>
      <c r="V394" s="124">
        <v>46267.759722222225</v>
      </c>
      <c r="W394" s="124">
        <v>46267.949305555558</v>
      </c>
      <c r="X394" s="124">
        <v>46267.756944444445</v>
      </c>
      <c r="Y394" s="124">
        <v>46268.173611111109</v>
      </c>
      <c r="Z394" s="123"/>
      <c r="AA394" s="123" t="s">
        <v>56</v>
      </c>
      <c r="AB394" s="123" t="s">
        <v>2</v>
      </c>
      <c r="AC394" s="123" t="s">
        <v>35</v>
      </c>
      <c r="AD394" s="123" t="s">
        <v>1558</v>
      </c>
      <c r="AE394" s="123" t="s">
        <v>2995</v>
      </c>
      <c r="AF394" s="123" t="s">
        <v>88</v>
      </c>
      <c r="AG394" s="123" t="s">
        <v>95</v>
      </c>
      <c r="AH394" s="123">
        <v>3</v>
      </c>
      <c r="AI394" s="123"/>
      <c r="AJ394" s="124">
        <v>45970</v>
      </c>
      <c r="AK394" s="123"/>
      <c r="AL394" s="123"/>
      <c r="AM394" s="123" t="s">
        <v>2991</v>
      </c>
      <c r="AN394" s="123" t="s">
        <v>2992</v>
      </c>
      <c r="AO394" s="123" t="s">
        <v>2982</v>
      </c>
      <c r="AP394" s="123">
        <v>9</v>
      </c>
      <c r="AQ394" s="123">
        <v>0</v>
      </c>
      <c r="AR394" s="123">
        <v>1</v>
      </c>
      <c r="AS394" s="123">
        <v>1</v>
      </c>
      <c r="AT394" s="123">
        <v>0</v>
      </c>
      <c r="AU394" s="123">
        <v>0</v>
      </c>
    </row>
    <row r="395" spans="1:47">
      <c r="A395" s="124">
        <v>46267</v>
      </c>
      <c r="B395" s="123" t="s">
        <v>75</v>
      </c>
      <c r="C395" s="123" t="s">
        <v>2981</v>
      </c>
      <c r="D395" s="123" t="s">
        <v>2025</v>
      </c>
      <c r="E395" s="123">
        <v>204975662</v>
      </c>
      <c r="F395" s="123" t="s">
        <v>2982</v>
      </c>
      <c r="G395" s="123" t="s">
        <v>2983</v>
      </c>
      <c r="H395" s="123" t="s">
        <v>2984</v>
      </c>
      <c r="I395" s="123">
        <v>900234</v>
      </c>
      <c r="J395" s="123" t="s">
        <v>3002</v>
      </c>
      <c r="K395" s="123" t="s">
        <v>2026</v>
      </c>
      <c r="L395" s="123" t="s">
        <v>2986</v>
      </c>
      <c r="M395" s="123" t="s">
        <v>89</v>
      </c>
      <c r="N395" s="123" t="s">
        <v>2772</v>
      </c>
      <c r="O395" s="123">
        <v>1299</v>
      </c>
      <c r="P395" s="123" t="s">
        <v>64</v>
      </c>
      <c r="Q395" s="123" t="s">
        <v>2987</v>
      </c>
      <c r="R395" s="123" t="s">
        <v>2994</v>
      </c>
      <c r="S395" s="123" t="s">
        <v>32</v>
      </c>
      <c r="T395" s="123">
        <v>99</v>
      </c>
      <c r="U395" s="123" t="s">
        <v>2989</v>
      </c>
      <c r="V395" s="124">
        <v>46267.331944444442</v>
      </c>
      <c r="W395" s="124">
        <v>46267.750694444447</v>
      </c>
      <c r="X395" s="124">
        <v>46267.333333333336</v>
      </c>
      <c r="Y395" s="124">
        <v>46267.75</v>
      </c>
      <c r="Z395" s="123"/>
      <c r="AA395" s="123" t="s">
        <v>56</v>
      </c>
      <c r="AB395" s="123" t="s">
        <v>2</v>
      </c>
      <c r="AC395" s="123" t="s">
        <v>37</v>
      </c>
      <c r="AD395" s="123" t="s">
        <v>1562</v>
      </c>
      <c r="AE395" s="123" t="s">
        <v>3000</v>
      </c>
      <c r="AF395" s="123" t="s">
        <v>95</v>
      </c>
      <c r="AG395" s="123" t="s">
        <v>77</v>
      </c>
      <c r="AH395" s="123">
        <v>13</v>
      </c>
      <c r="AI395" s="123"/>
      <c r="AJ395" s="124">
        <v>45714</v>
      </c>
      <c r="AK395" s="123"/>
      <c r="AL395" s="123"/>
      <c r="AM395" s="123" t="s">
        <v>2991</v>
      </c>
      <c r="AN395" s="123" t="s">
        <v>2992</v>
      </c>
      <c r="AO395" s="123" t="s">
        <v>2982</v>
      </c>
      <c r="AP395" s="123">
        <v>9</v>
      </c>
      <c r="AQ395" s="123">
        <v>0</v>
      </c>
      <c r="AR395" s="123">
        <v>1</v>
      </c>
      <c r="AS395" s="123">
        <v>1</v>
      </c>
      <c r="AT395" s="123">
        <v>0</v>
      </c>
      <c r="AU395" s="123">
        <v>0</v>
      </c>
    </row>
    <row r="396" spans="1:47">
      <c r="A396" s="124">
        <v>46267</v>
      </c>
      <c r="B396" s="123" t="s">
        <v>75</v>
      </c>
      <c r="C396" s="123" t="s">
        <v>2981</v>
      </c>
      <c r="D396" s="123" t="s">
        <v>2553</v>
      </c>
      <c r="E396" s="123">
        <v>204967146</v>
      </c>
      <c r="F396" s="123" t="s">
        <v>2982</v>
      </c>
      <c r="G396" s="123" t="s">
        <v>2983</v>
      </c>
      <c r="H396" s="123" t="s">
        <v>2984</v>
      </c>
      <c r="I396" s="123">
        <v>900234</v>
      </c>
      <c r="J396" s="123" t="s">
        <v>2985</v>
      </c>
      <c r="K396" s="123" t="s">
        <v>2554</v>
      </c>
      <c r="L396" s="123" t="s">
        <v>2986</v>
      </c>
      <c r="M396" s="123" t="s">
        <v>89</v>
      </c>
      <c r="N396" s="123" t="s">
        <v>230</v>
      </c>
      <c r="O396" s="123">
        <v>1299</v>
      </c>
      <c r="P396" s="123" t="s">
        <v>64</v>
      </c>
      <c r="Q396" s="123" t="s">
        <v>2987</v>
      </c>
      <c r="R396" s="123" t="s">
        <v>3024</v>
      </c>
      <c r="S396" s="123" t="s">
        <v>39</v>
      </c>
      <c r="T396" s="123">
        <v>99</v>
      </c>
      <c r="U396" s="123" t="s">
        <v>2989</v>
      </c>
      <c r="V396" s="124">
        <v>46267.753472222219</v>
      </c>
      <c r="W396" s="124">
        <v>46267.949305555558</v>
      </c>
      <c r="X396" s="124">
        <v>46267.756944444445</v>
      </c>
      <c r="Y396" s="124">
        <v>46268.173611111109</v>
      </c>
      <c r="Z396" s="123"/>
      <c r="AA396" s="123" t="s">
        <v>56</v>
      </c>
      <c r="AB396" s="123" t="s">
        <v>2</v>
      </c>
      <c r="AC396" s="123" t="s">
        <v>35</v>
      </c>
      <c r="AD396" s="123" t="s">
        <v>1558</v>
      </c>
      <c r="AE396" s="123" t="s">
        <v>2995</v>
      </c>
      <c r="AF396" s="123" t="s">
        <v>95</v>
      </c>
      <c r="AG396" s="123" t="s">
        <v>77</v>
      </c>
      <c r="AH396" s="123">
        <v>3</v>
      </c>
      <c r="AI396" s="123"/>
      <c r="AJ396" s="124">
        <v>45825</v>
      </c>
      <c r="AK396" s="123"/>
      <c r="AL396" s="123"/>
      <c r="AM396" s="123" t="s">
        <v>2991</v>
      </c>
      <c r="AN396" s="123" t="s">
        <v>2992</v>
      </c>
      <c r="AO396" s="123" t="s">
        <v>2982</v>
      </c>
      <c r="AP396" s="123">
        <v>9</v>
      </c>
      <c r="AQ396" s="123">
        <v>0</v>
      </c>
      <c r="AR396" s="123">
        <v>1</v>
      </c>
      <c r="AS396" s="123">
        <v>1</v>
      </c>
      <c r="AT396" s="123">
        <v>0</v>
      </c>
      <c r="AU396" s="123">
        <v>0</v>
      </c>
    </row>
    <row r="397" spans="1:47">
      <c r="A397" s="124">
        <v>46267</v>
      </c>
      <c r="B397" s="123" t="s">
        <v>75</v>
      </c>
      <c r="C397" s="123" t="s">
        <v>2981</v>
      </c>
      <c r="D397" s="123" t="s">
        <v>887</v>
      </c>
      <c r="E397" s="123">
        <v>112181816</v>
      </c>
      <c r="F397" s="123" t="s">
        <v>2982</v>
      </c>
      <c r="G397" s="123" t="s">
        <v>2983</v>
      </c>
      <c r="H397" s="123" t="s">
        <v>2984</v>
      </c>
      <c r="I397" s="123">
        <v>900234</v>
      </c>
      <c r="J397" s="123" t="s">
        <v>3001</v>
      </c>
      <c r="K397" s="123" t="s">
        <v>3188</v>
      </c>
      <c r="L397" s="123" t="s">
        <v>2986</v>
      </c>
      <c r="M397" s="123" t="s">
        <v>79</v>
      </c>
      <c r="N397" s="123" t="s">
        <v>2772</v>
      </c>
      <c r="O397" s="123">
        <v>1299</v>
      </c>
      <c r="P397" s="123" t="s">
        <v>64</v>
      </c>
      <c r="Q397" s="123" t="s">
        <v>2987</v>
      </c>
      <c r="R397" s="123" t="s">
        <v>3005</v>
      </c>
      <c r="S397" s="123" t="s">
        <v>39</v>
      </c>
      <c r="T397" s="123">
        <v>99</v>
      </c>
      <c r="U397" s="123" t="s">
        <v>2989</v>
      </c>
      <c r="V397" s="124">
        <v>46267.754166666666</v>
      </c>
      <c r="W397" s="124">
        <v>46267.85833333333</v>
      </c>
      <c r="X397" s="124">
        <v>46267.756944444445</v>
      </c>
      <c r="Y397" s="124">
        <v>46268.173611111109</v>
      </c>
      <c r="Z397" s="123" t="s">
        <v>2997</v>
      </c>
      <c r="AA397" s="123" t="s">
        <v>2998</v>
      </c>
      <c r="AB397" s="123" t="s">
        <v>2</v>
      </c>
      <c r="AC397" s="123" t="s">
        <v>37</v>
      </c>
      <c r="AD397" s="123" t="s">
        <v>1562</v>
      </c>
      <c r="AE397" s="123" t="s">
        <v>3000</v>
      </c>
      <c r="AF397" s="123" t="s">
        <v>85</v>
      </c>
      <c r="AG397" s="123" t="s">
        <v>88</v>
      </c>
      <c r="AH397" s="123">
        <v>13</v>
      </c>
      <c r="AI397" s="123"/>
      <c r="AJ397" s="124">
        <v>45501</v>
      </c>
      <c r="AK397" s="123"/>
      <c r="AL397" s="123"/>
      <c r="AM397" s="123" t="s">
        <v>2991</v>
      </c>
      <c r="AN397" s="123" t="s">
        <v>2992</v>
      </c>
      <c r="AO397" s="123" t="s">
        <v>2982</v>
      </c>
      <c r="AP397" s="123">
        <v>9</v>
      </c>
      <c r="AQ397" s="123">
        <v>1</v>
      </c>
      <c r="AR397" s="123">
        <v>1</v>
      </c>
      <c r="AS397" s="123">
        <v>0</v>
      </c>
      <c r="AT397" s="123">
        <v>0</v>
      </c>
      <c r="AU397" s="123">
        <v>0</v>
      </c>
    </row>
    <row r="398" spans="1:47">
      <c r="A398" s="124">
        <v>46267</v>
      </c>
      <c r="B398" s="123" t="s">
        <v>75</v>
      </c>
      <c r="C398" s="123" t="s">
        <v>2981</v>
      </c>
      <c r="D398" s="123" t="s">
        <v>895</v>
      </c>
      <c r="E398" s="123">
        <v>204060922</v>
      </c>
      <c r="F398" s="123" t="s">
        <v>2982</v>
      </c>
      <c r="G398" s="123" t="s">
        <v>2983</v>
      </c>
      <c r="H398" s="123" t="s">
        <v>2984</v>
      </c>
      <c r="I398" s="123">
        <v>900234</v>
      </c>
      <c r="J398" s="123" t="s">
        <v>2985</v>
      </c>
      <c r="K398" s="123" t="s">
        <v>896</v>
      </c>
      <c r="L398" s="123" t="s">
        <v>2986</v>
      </c>
      <c r="M398" s="123" t="s">
        <v>86</v>
      </c>
      <c r="N398" s="123" t="s">
        <v>2773</v>
      </c>
      <c r="O398" s="123">
        <v>1299</v>
      </c>
      <c r="P398" s="123" t="s">
        <v>64</v>
      </c>
      <c r="Q398" s="123" t="s">
        <v>2987</v>
      </c>
      <c r="R398" s="123" t="s">
        <v>3011</v>
      </c>
      <c r="S398" s="123" t="s">
        <v>39</v>
      </c>
      <c r="T398" s="123">
        <v>99</v>
      </c>
      <c r="U398" s="123" t="s">
        <v>2989</v>
      </c>
      <c r="V398" s="123"/>
      <c r="W398" s="123"/>
      <c r="X398" s="124">
        <v>46267.756944444445</v>
      </c>
      <c r="Y398" s="124">
        <v>46268.173611111109</v>
      </c>
      <c r="Z398" s="123" t="s">
        <v>2997</v>
      </c>
      <c r="AA398" s="123" t="s">
        <v>2998</v>
      </c>
      <c r="AB398" s="123" t="s">
        <v>2999</v>
      </c>
      <c r="AC398" s="123" t="s">
        <v>37</v>
      </c>
      <c r="AD398" s="123" t="s">
        <v>1562</v>
      </c>
      <c r="AE398" s="123" t="s">
        <v>3000</v>
      </c>
      <c r="AF398" s="123" t="s">
        <v>84</v>
      </c>
      <c r="AG398" s="123" t="s">
        <v>85</v>
      </c>
      <c r="AH398" s="123">
        <v>13</v>
      </c>
      <c r="AI398" s="123"/>
      <c r="AJ398" s="124">
        <v>45557</v>
      </c>
      <c r="AK398" s="123"/>
      <c r="AL398" s="123"/>
      <c r="AM398" s="123" t="s">
        <v>2991</v>
      </c>
      <c r="AN398" s="123" t="s">
        <v>2992</v>
      </c>
      <c r="AO398" s="123" t="s">
        <v>2982</v>
      </c>
      <c r="AP398" s="123">
        <v>9</v>
      </c>
      <c r="AQ398" s="123">
        <v>0</v>
      </c>
      <c r="AR398" s="123">
        <v>0</v>
      </c>
      <c r="AS398" s="123">
        <v>0</v>
      </c>
      <c r="AT398" s="123">
        <v>0</v>
      </c>
      <c r="AU398" s="123">
        <v>0</v>
      </c>
    </row>
    <row r="399" spans="1:47">
      <c r="A399" s="124">
        <v>46267</v>
      </c>
      <c r="B399" s="123" t="s">
        <v>75</v>
      </c>
      <c r="C399" s="123" t="s">
        <v>2981</v>
      </c>
      <c r="D399" s="123" t="s">
        <v>610</v>
      </c>
      <c r="E399" s="123">
        <v>203687852</v>
      </c>
      <c r="F399" s="123" t="s">
        <v>2982</v>
      </c>
      <c r="G399" s="123" t="s">
        <v>2983</v>
      </c>
      <c r="H399" s="123" t="s">
        <v>2984</v>
      </c>
      <c r="I399" s="123">
        <v>900234</v>
      </c>
      <c r="J399" s="123" t="s">
        <v>99</v>
      </c>
      <c r="K399" s="123" t="s">
        <v>3189</v>
      </c>
      <c r="L399" s="123" t="s">
        <v>2986</v>
      </c>
      <c r="M399" s="123" t="s">
        <v>86</v>
      </c>
      <c r="N399" s="123" t="s">
        <v>224</v>
      </c>
      <c r="O399" s="123">
        <v>1299</v>
      </c>
      <c r="P399" s="123" t="s">
        <v>64</v>
      </c>
      <c r="Q399" s="123" t="s">
        <v>2987</v>
      </c>
      <c r="R399" s="123" t="s">
        <v>2996</v>
      </c>
      <c r="S399" s="123" t="s">
        <v>32</v>
      </c>
      <c r="T399" s="123">
        <v>99</v>
      </c>
      <c r="U399" s="123" t="s">
        <v>2989</v>
      </c>
      <c r="V399" s="123"/>
      <c r="W399" s="123"/>
      <c r="X399" s="124">
        <v>46267.756944444445</v>
      </c>
      <c r="Y399" s="124">
        <v>46268.173611111109</v>
      </c>
      <c r="Z399" s="123" t="s">
        <v>2997</v>
      </c>
      <c r="AA399" s="123" t="s">
        <v>2998</v>
      </c>
      <c r="AB399" s="123" t="s">
        <v>2999</v>
      </c>
      <c r="AC399" s="123" t="s">
        <v>35</v>
      </c>
      <c r="AD399" s="123" t="s">
        <v>1558</v>
      </c>
      <c r="AE399" s="123" t="s">
        <v>2995</v>
      </c>
      <c r="AF399" s="123" t="s">
        <v>84</v>
      </c>
      <c r="AG399" s="123" t="s">
        <v>85</v>
      </c>
      <c r="AH399" s="123">
        <v>3</v>
      </c>
      <c r="AI399" s="123"/>
      <c r="AJ399" s="124">
        <v>45494</v>
      </c>
      <c r="AK399" s="123"/>
      <c r="AL399" s="123"/>
      <c r="AM399" s="123" t="s">
        <v>2991</v>
      </c>
      <c r="AN399" s="123" t="s">
        <v>2992</v>
      </c>
      <c r="AO399" s="123" t="s">
        <v>2982</v>
      </c>
      <c r="AP399" s="123">
        <v>9</v>
      </c>
      <c r="AQ399" s="123">
        <v>0</v>
      </c>
      <c r="AR399" s="123">
        <v>0</v>
      </c>
      <c r="AS399" s="123">
        <v>0</v>
      </c>
      <c r="AT399" s="123">
        <v>0</v>
      </c>
      <c r="AU399" s="123">
        <v>0</v>
      </c>
    </row>
    <row r="400" spans="1:47">
      <c r="A400" s="124">
        <v>46267</v>
      </c>
      <c r="B400" s="123" t="s">
        <v>75</v>
      </c>
      <c r="C400" s="123" t="s">
        <v>2981</v>
      </c>
      <c r="D400" s="123" t="s">
        <v>2013</v>
      </c>
      <c r="E400" s="123">
        <v>205199352</v>
      </c>
      <c r="F400" s="123" t="s">
        <v>2982</v>
      </c>
      <c r="G400" s="123" t="s">
        <v>2983</v>
      </c>
      <c r="H400" s="123" t="s">
        <v>2984</v>
      </c>
      <c r="I400" s="123">
        <v>900234</v>
      </c>
      <c r="J400" s="123" t="s">
        <v>3002</v>
      </c>
      <c r="K400" s="123" t="s">
        <v>2014</v>
      </c>
      <c r="L400" s="123" t="s">
        <v>2986</v>
      </c>
      <c r="M400" s="123" t="s">
        <v>79</v>
      </c>
      <c r="N400" s="123" t="s">
        <v>2773</v>
      </c>
      <c r="O400" s="123">
        <v>1299</v>
      </c>
      <c r="P400" s="123" t="s">
        <v>64</v>
      </c>
      <c r="Q400" s="123" t="s">
        <v>2987</v>
      </c>
      <c r="R400" s="123" t="s">
        <v>3024</v>
      </c>
      <c r="S400" s="123" t="s">
        <v>39</v>
      </c>
      <c r="T400" s="123">
        <v>99</v>
      </c>
      <c r="U400" s="123" t="s">
        <v>2989</v>
      </c>
      <c r="V400" s="124">
        <v>46267.755555555559</v>
      </c>
      <c r="W400" s="124">
        <v>46267.854166666664</v>
      </c>
      <c r="X400" s="124">
        <v>46267.756944444445</v>
      </c>
      <c r="Y400" s="124">
        <v>46268.173611111109</v>
      </c>
      <c r="Z400" s="123"/>
      <c r="AA400" s="123" t="s">
        <v>56</v>
      </c>
      <c r="AB400" s="123" t="s">
        <v>2</v>
      </c>
      <c r="AC400" s="123" t="s">
        <v>37</v>
      </c>
      <c r="AD400" s="123" t="s">
        <v>1562</v>
      </c>
      <c r="AE400" s="123" t="s">
        <v>3000</v>
      </c>
      <c r="AF400" s="123" t="s">
        <v>95</v>
      </c>
      <c r="AG400" s="123" t="s">
        <v>77</v>
      </c>
      <c r="AH400" s="123">
        <v>13</v>
      </c>
      <c r="AI400" s="123"/>
      <c r="AJ400" s="124">
        <v>45774</v>
      </c>
      <c r="AK400" s="123"/>
      <c r="AL400" s="123"/>
      <c r="AM400" s="123" t="s">
        <v>2991</v>
      </c>
      <c r="AN400" s="123" t="s">
        <v>2992</v>
      </c>
      <c r="AO400" s="123" t="s">
        <v>2982</v>
      </c>
      <c r="AP400" s="123">
        <v>9</v>
      </c>
      <c r="AQ400" s="123">
        <v>0</v>
      </c>
      <c r="AR400" s="123">
        <v>1</v>
      </c>
      <c r="AS400" s="123">
        <v>1</v>
      </c>
      <c r="AT400" s="123">
        <v>0</v>
      </c>
      <c r="AU400" s="123">
        <v>0</v>
      </c>
    </row>
    <row r="401" spans="1:47">
      <c r="A401" s="124">
        <v>46267</v>
      </c>
      <c r="B401" s="123" t="s">
        <v>75</v>
      </c>
      <c r="C401" s="123" t="s">
        <v>2981</v>
      </c>
      <c r="D401" s="123" t="s">
        <v>117</v>
      </c>
      <c r="E401" s="123">
        <v>204373628</v>
      </c>
      <c r="F401" s="123" t="s">
        <v>2982</v>
      </c>
      <c r="G401" s="123" t="s">
        <v>2983</v>
      </c>
      <c r="H401" s="123" t="s">
        <v>2984</v>
      </c>
      <c r="I401" s="123">
        <v>900234</v>
      </c>
      <c r="J401" s="123" t="s">
        <v>87</v>
      </c>
      <c r="K401" s="123" t="s">
        <v>3190</v>
      </c>
      <c r="L401" s="123" t="s">
        <v>2986</v>
      </c>
      <c r="M401" s="123" t="s">
        <v>86</v>
      </c>
      <c r="N401" s="123" t="s">
        <v>82</v>
      </c>
      <c r="O401" s="123">
        <v>1299</v>
      </c>
      <c r="P401" s="123" t="s">
        <v>64</v>
      </c>
      <c r="Q401" s="123" t="s">
        <v>2987</v>
      </c>
      <c r="R401" s="123" t="s">
        <v>3014</v>
      </c>
      <c r="S401" s="123" t="s">
        <v>32</v>
      </c>
      <c r="T401" s="123">
        <v>99</v>
      </c>
      <c r="U401" s="123" t="s">
        <v>2989</v>
      </c>
      <c r="V401" s="124">
        <v>46267.330555555556</v>
      </c>
      <c r="W401" s="124">
        <v>46267.748611111114</v>
      </c>
      <c r="X401" s="124">
        <v>46267.333333333336</v>
      </c>
      <c r="Y401" s="124">
        <v>46267.75</v>
      </c>
      <c r="Z401" s="123"/>
      <c r="AA401" s="123" t="s">
        <v>56</v>
      </c>
      <c r="AB401" s="123" t="s">
        <v>2</v>
      </c>
      <c r="AC401" s="123" t="s">
        <v>2990</v>
      </c>
      <c r="AD401" s="123" t="s">
        <v>1553</v>
      </c>
      <c r="AE401" s="123" t="s">
        <v>2990</v>
      </c>
      <c r="AF401" s="123" t="s">
        <v>78</v>
      </c>
      <c r="AG401" s="123" t="s">
        <v>92</v>
      </c>
      <c r="AH401" s="123">
        <v>22</v>
      </c>
      <c r="AI401" s="123"/>
      <c r="AJ401" s="124">
        <v>45592</v>
      </c>
      <c r="AK401" s="123"/>
      <c r="AL401" s="123"/>
      <c r="AM401" s="123" t="s">
        <v>2991</v>
      </c>
      <c r="AN401" s="123" t="s">
        <v>2992</v>
      </c>
      <c r="AO401" s="123" t="s">
        <v>2982</v>
      </c>
      <c r="AP401" s="123">
        <v>9</v>
      </c>
      <c r="AQ401" s="123">
        <v>0</v>
      </c>
      <c r="AR401" s="123">
        <v>1</v>
      </c>
      <c r="AS401" s="123">
        <v>1</v>
      </c>
      <c r="AT401" s="123">
        <v>0</v>
      </c>
      <c r="AU401" s="123">
        <v>0</v>
      </c>
    </row>
    <row r="402" spans="1:47">
      <c r="A402" s="124">
        <v>46267</v>
      </c>
      <c r="B402" s="123" t="s">
        <v>75</v>
      </c>
      <c r="C402" s="123" t="s">
        <v>2981</v>
      </c>
      <c r="D402" s="123" t="s">
        <v>2158</v>
      </c>
      <c r="E402" s="123">
        <v>204403651</v>
      </c>
      <c r="F402" s="123" t="s">
        <v>2982</v>
      </c>
      <c r="G402" s="123" t="s">
        <v>2983</v>
      </c>
      <c r="H402" s="123" t="s">
        <v>2984</v>
      </c>
      <c r="I402" s="123">
        <v>900234</v>
      </c>
      <c r="J402" s="123" t="s">
        <v>99</v>
      </c>
      <c r="K402" s="123" t="s">
        <v>2159</v>
      </c>
      <c r="L402" s="123" t="s">
        <v>2986</v>
      </c>
      <c r="M402" s="123" t="s">
        <v>86</v>
      </c>
      <c r="N402" s="123" t="s">
        <v>82</v>
      </c>
      <c r="O402" s="123">
        <v>1299</v>
      </c>
      <c r="P402" s="123" t="s">
        <v>64</v>
      </c>
      <c r="Q402" s="123" t="s">
        <v>2987</v>
      </c>
      <c r="R402" s="123" t="s">
        <v>3005</v>
      </c>
      <c r="S402" s="123" t="s">
        <v>39</v>
      </c>
      <c r="T402" s="123">
        <v>99</v>
      </c>
      <c r="U402" s="123" t="s">
        <v>2989</v>
      </c>
      <c r="V402" s="123"/>
      <c r="W402" s="123"/>
      <c r="X402" s="124">
        <v>46267.756944444445</v>
      </c>
      <c r="Y402" s="124">
        <v>46268.173611111109</v>
      </c>
      <c r="Z402" s="123" t="s">
        <v>2997</v>
      </c>
      <c r="AA402" s="123" t="s">
        <v>2998</v>
      </c>
      <c r="AB402" s="123" t="s">
        <v>2999</v>
      </c>
      <c r="AC402" s="123" t="s">
        <v>2990</v>
      </c>
      <c r="AD402" s="123" t="s">
        <v>1553</v>
      </c>
      <c r="AE402" s="123" t="s">
        <v>2990</v>
      </c>
      <c r="AF402" s="123" t="s">
        <v>85</v>
      </c>
      <c r="AG402" s="123" t="s">
        <v>88</v>
      </c>
      <c r="AH402" s="123">
        <v>22</v>
      </c>
      <c r="AI402" s="123"/>
      <c r="AJ402" s="124">
        <v>45595</v>
      </c>
      <c r="AK402" s="123"/>
      <c r="AL402" s="123"/>
      <c r="AM402" s="123" t="s">
        <v>2991</v>
      </c>
      <c r="AN402" s="123" t="s">
        <v>2992</v>
      </c>
      <c r="AO402" s="123" t="s">
        <v>2982</v>
      </c>
      <c r="AP402" s="123">
        <v>9</v>
      </c>
      <c r="AQ402" s="123">
        <v>0</v>
      </c>
      <c r="AR402" s="123">
        <v>0</v>
      </c>
      <c r="AS402" s="123">
        <v>0</v>
      </c>
      <c r="AT402" s="123">
        <v>0</v>
      </c>
      <c r="AU402" s="123">
        <v>0</v>
      </c>
    </row>
    <row r="403" spans="1:47">
      <c r="A403" s="124">
        <v>46267</v>
      </c>
      <c r="B403" s="123" t="s">
        <v>75</v>
      </c>
      <c r="C403" s="123" t="s">
        <v>2981</v>
      </c>
      <c r="D403" s="123" t="s">
        <v>2825</v>
      </c>
      <c r="E403" s="123">
        <v>206128850</v>
      </c>
      <c r="F403" s="123" t="s">
        <v>2982</v>
      </c>
      <c r="G403" s="123" t="s">
        <v>2983</v>
      </c>
      <c r="H403" s="123" t="s">
        <v>3022</v>
      </c>
      <c r="I403" s="123">
        <v>900234</v>
      </c>
      <c r="J403" s="123" t="s">
        <v>3002</v>
      </c>
      <c r="K403" s="123" t="s">
        <v>2845</v>
      </c>
      <c r="L403" s="123" t="s">
        <v>2986</v>
      </c>
      <c r="M403" s="123" t="s">
        <v>89</v>
      </c>
      <c r="N403" s="123" t="s">
        <v>2773</v>
      </c>
      <c r="O403" s="123">
        <v>1299</v>
      </c>
      <c r="P403" s="123" t="s">
        <v>64</v>
      </c>
      <c r="Q403" s="123" t="s">
        <v>2987</v>
      </c>
      <c r="R403" s="123" t="s">
        <v>3011</v>
      </c>
      <c r="S403" s="123" t="s">
        <v>39</v>
      </c>
      <c r="T403" s="123">
        <v>99</v>
      </c>
      <c r="U403" s="123" t="s">
        <v>2989</v>
      </c>
      <c r="V403" s="123"/>
      <c r="W403" s="123"/>
      <c r="X403" s="124">
        <v>46267.756944444445</v>
      </c>
      <c r="Y403" s="124">
        <v>46268.090277777781</v>
      </c>
      <c r="Z403" s="123" t="s">
        <v>2997</v>
      </c>
      <c r="AA403" s="123" t="s">
        <v>2998</v>
      </c>
      <c r="AB403" s="123" t="s">
        <v>2999</v>
      </c>
      <c r="AC403" s="123" t="s">
        <v>37</v>
      </c>
      <c r="AD403" s="123" t="s">
        <v>1561</v>
      </c>
      <c r="AE403" s="123" t="s">
        <v>3012</v>
      </c>
      <c r="AF403" s="123" t="s">
        <v>84</v>
      </c>
      <c r="AG403" s="123" t="s">
        <v>85</v>
      </c>
      <c r="AH403" s="123">
        <v>17</v>
      </c>
      <c r="AI403" s="123"/>
      <c r="AJ403" s="124">
        <v>46246</v>
      </c>
      <c r="AK403" s="123"/>
      <c r="AL403" s="123"/>
      <c r="AM403" s="123" t="s">
        <v>2991</v>
      </c>
      <c r="AN403" s="123" t="s">
        <v>2992</v>
      </c>
      <c r="AO403" s="123" t="s">
        <v>2982</v>
      </c>
      <c r="AP403" s="123">
        <v>7</v>
      </c>
      <c r="AQ403" s="123">
        <v>0</v>
      </c>
      <c r="AR403" s="123">
        <v>0</v>
      </c>
      <c r="AS403" s="123">
        <v>0</v>
      </c>
      <c r="AT403" s="123">
        <v>0</v>
      </c>
      <c r="AU403" s="123">
        <v>0</v>
      </c>
    </row>
    <row r="404" spans="1:47">
      <c r="A404" s="124">
        <v>46267</v>
      </c>
      <c r="B404" s="123" t="s">
        <v>75</v>
      </c>
      <c r="C404" s="123" t="s">
        <v>2981</v>
      </c>
      <c r="D404" s="123" t="s">
        <v>857</v>
      </c>
      <c r="E404" s="123">
        <v>204138121</v>
      </c>
      <c r="F404" s="123" t="s">
        <v>2982</v>
      </c>
      <c r="G404" s="123" t="s">
        <v>2983</v>
      </c>
      <c r="H404" s="123" t="s">
        <v>2984</v>
      </c>
      <c r="I404" s="123">
        <v>900234</v>
      </c>
      <c r="J404" s="123" t="s">
        <v>87</v>
      </c>
      <c r="K404" s="123" t="s">
        <v>858</v>
      </c>
      <c r="L404" s="123" t="s">
        <v>2986</v>
      </c>
      <c r="M404" s="123" t="s">
        <v>86</v>
      </c>
      <c r="N404" s="123" t="s">
        <v>1055</v>
      </c>
      <c r="O404" s="123">
        <v>1299</v>
      </c>
      <c r="P404" s="123" t="s">
        <v>64</v>
      </c>
      <c r="Q404" s="123" t="s">
        <v>2987</v>
      </c>
      <c r="R404" s="123" t="s">
        <v>2988</v>
      </c>
      <c r="S404" s="123" t="s">
        <v>32</v>
      </c>
      <c r="T404" s="123">
        <v>99</v>
      </c>
      <c r="U404" s="123" t="s">
        <v>2989</v>
      </c>
      <c r="V404" s="124">
        <v>46267.331944444442</v>
      </c>
      <c r="W404" s="124">
        <v>46267.75</v>
      </c>
      <c r="X404" s="124">
        <v>46267.333333333336</v>
      </c>
      <c r="Y404" s="124">
        <v>46267.75</v>
      </c>
      <c r="Z404" s="123"/>
      <c r="AA404" s="123" t="s">
        <v>56</v>
      </c>
      <c r="AB404" s="123" t="s">
        <v>2</v>
      </c>
      <c r="AC404" s="123" t="s">
        <v>37</v>
      </c>
      <c r="AD404" s="123" t="s">
        <v>1564</v>
      </c>
      <c r="AE404" s="123" t="s">
        <v>3012</v>
      </c>
      <c r="AF404" s="123" t="s">
        <v>88</v>
      </c>
      <c r="AG404" s="123" t="s">
        <v>95</v>
      </c>
      <c r="AH404" s="123">
        <v>18</v>
      </c>
      <c r="AI404" s="123"/>
      <c r="AJ404" s="124">
        <v>45564</v>
      </c>
      <c r="AK404" s="123"/>
      <c r="AL404" s="123"/>
      <c r="AM404" s="123" t="s">
        <v>2991</v>
      </c>
      <c r="AN404" s="123" t="s">
        <v>2992</v>
      </c>
      <c r="AO404" s="123" t="s">
        <v>2982</v>
      </c>
      <c r="AP404" s="123">
        <v>9</v>
      </c>
      <c r="AQ404" s="123">
        <v>0</v>
      </c>
      <c r="AR404" s="123">
        <v>1</v>
      </c>
      <c r="AS404" s="123">
        <v>1</v>
      </c>
      <c r="AT404" s="123">
        <v>0</v>
      </c>
      <c r="AU404" s="123">
        <v>0</v>
      </c>
    </row>
    <row r="405" spans="1:47">
      <c r="A405" s="124">
        <v>46267</v>
      </c>
      <c r="B405" s="123" t="s">
        <v>75</v>
      </c>
      <c r="C405" s="123" t="s">
        <v>2981</v>
      </c>
      <c r="D405" s="123" t="s">
        <v>2499</v>
      </c>
      <c r="E405" s="123">
        <v>206934195</v>
      </c>
      <c r="F405" s="123" t="s">
        <v>2982</v>
      </c>
      <c r="G405" s="123" t="s">
        <v>2983</v>
      </c>
      <c r="H405" s="123" t="s">
        <v>2984</v>
      </c>
      <c r="I405" s="123">
        <v>900234</v>
      </c>
      <c r="J405" s="123" t="s">
        <v>3002</v>
      </c>
      <c r="K405" s="123" t="s">
        <v>3191</v>
      </c>
      <c r="L405" s="123" t="s">
        <v>2986</v>
      </c>
      <c r="M405" s="123" t="s">
        <v>79</v>
      </c>
      <c r="N405" s="123" t="s">
        <v>223</v>
      </c>
      <c r="O405" s="123">
        <v>1299</v>
      </c>
      <c r="P405" s="123" t="s">
        <v>64</v>
      </c>
      <c r="Q405" s="123" t="s">
        <v>2987</v>
      </c>
      <c r="R405" s="123" t="s">
        <v>3003</v>
      </c>
      <c r="S405" s="123" t="s">
        <v>39</v>
      </c>
      <c r="T405" s="123">
        <v>99</v>
      </c>
      <c r="U405" s="123" t="s">
        <v>2989</v>
      </c>
      <c r="V405" s="124">
        <v>46267.754166666666</v>
      </c>
      <c r="W405" s="124">
        <v>46267.952777777777</v>
      </c>
      <c r="X405" s="124">
        <v>46267.756944444445</v>
      </c>
      <c r="Y405" s="124">
        <v>46268.173611111109</v>
      </c>
      <c r="Z405" s="123"/>
      <c r="AA405" s="123" t="s">
        <v>56</v>
      </c>
      <c r="AB405" s="123" t="s">
        <v>2</v>
      </c>
      <c r="AC405" s="123" t="s">
        <v>35</v>
      </c>
      <c r="AD405" s="123" t="s">
        <v>1558</v>
      </c>
      <c r="AE405" s="123" t="s">
        <v>2995</v>
      </c>
      <c r="AF405" s="123" t="s">
        <v>78</v>
      </c>
      <c r="AG405" s="123" t="s">
        <v>92</v>
      </c>
      <c r="AH405" s="123">
        <v>3</v>
      </c>
      <c r="AI405" s="123"/>
      <c r="AJ405" s="124">
        <v>46040</v>
      </c>
      <c r="AK405" s="123"/>
      <c r="AL405" s="123"/>
      <c r="AM405" s="123" t="s">
        <v>2991</v>
      </c>
      <c r="AN405" s="123" t="s">
        <v>2992</v>
      </c>
      <c r="AO405" s="123" t="s">
        <v>2982</v>
      </c>
      <c r="AP405" s="123">
        <v>9</v>
      </c>
      <c r="AQ405" s="123">
        <v>0</v>
      </c>
      <c r="AR405" s="123">
        <v>1</v>
      </c>
      <c r="AS405" s="123">
        <v>1</v>
      </c>
      <c r="AT405" s="123">
        <v>0</v>
      </c>
      <c r="AU405" s="123">
        <v>0</v>
      </c>
    </row>
    <row r="406" spans="1:47">
      <c r="A406" s="124">
        <v>46267</v>
      </c>
      <c r="B406" s="123" t="s">
        <v>75</v>
      </c>
      <c r="C406" s="123" t="s">
        <v>2981</v>
      </c>
      <c r="D406" s="123" t="s">
        <v>2503</v>
      </c>
      <c r="E406" s="123">
        <v>203736255</v>
      </c>
      <c r="F406" s="123" t="s">
        <v>2982</v>
      </c>
      <c r="G406" s="123" t="s">
        <v>2983</v>
      </c>
      <c r="H406" s="123" t="s">
        <v>2984</v>
      </c>
      <c r="I406" s="123">
        <v>900234</v>
      </c>
      <c r="J406" s="123" t="s">
        <v>2985</v>
      </c>
      <c r="K406" s="123" t="s">
        <v>2504</v>
      </c>
      <c r="L406" s="123" t="s">
        <v>2986</v>
      </c>
      <c r="M406" s="123" t="s">
        <v>86</v>
      </c>
      <c r="N406" s="123" t="s">
        <v>223</v>
      </c>
      <c r="O406" s="123">
        <v>1299</v>
      </c>
      <c r="P406" s="123" t="s">
        <v>64</v>
      </c>
      <c r="Q406" s="123" t="s">
        <v>2987</v>
      </c>
      <c r="R406" s="123" t="s">
        <v>3008</v>
      </c>
      <c r="S406" s="123" t="s">
        <v>39</v>
      </c>
      <c r="T406" s="123">
        <v>99</v>
      </c>
      <c r="U406" s="123" t="s">
        <v>2989</v>
      </c>
      <c r="V406" s="124">
        <v>46267.998611111114</v>
      </c>
      <c r="W406" s="123"/>
      <c r="X406" s="123"/>
      <c r="Y406" s="123"/>
      <c r="Z406" s="123"/>
      <c r="AA406" s="123" t="s">
        <v>2998</v>
      </c>
      <c r="AB406" s="123" t="s">
        <v>2</v>
      </c>
      <c r="AC406" s="123" t="s">
        <v>35</v>
      </c>
      <c r="AD406" s="123" t="s">
        <v>1558</v>
      </c>
      <c r="AE406" s="123" t="s">
        <v>2995</v>
      </c>
      <c r="AF406" s="123" t="s">
        <v>92</v>
      </c>
      <c r="AG406" s="123" t="s">
        <v>84</v>
      </c>
      <c r="AH406" s="123">
        <v>3</v>
      </c>
      <c r="AI406" s="123"/>
      <c r="AJ406" s="124">
        <v>45501</v>
      </c>
      <c r="AK406" s="123"/>
      <c r="AL406" s="123"/>
      <c r="AM406" s="123" t="s">
        <v>2991</v>
      </c>
      <c r="AN406" s="123" t="s">
        <v>2992</v>
      </c>
      <c r="AO406" s="123" t="s">
        <v>2982</v>
      </c>
      <c r="AP406" s="123">
        <v>0</v>
      </c>
      <c r="AQ406" s="123">
        <v>0</v>
      </c>
      <c r="AR406" s="123">
        <v>1</v>
      </c>
      <c r="AS406" s="123">
        <v>0</v>
      </c>
      <c r="AT406" s="123">
        <v>0</v>
      </c>
      <c r="AU406" s="123">
        <v>0</v>
      </c>
    </row>
    <row r="407" spans="1:47">
      <c r="A407" s="124">
        <v>46267</v>
      </c>
      <c r="B407" s="123" t="s">
        <v>75</v>
      </c>
      <c r="C407" s="123" t="s">
        <v>2981</v>
      </c>
      <c r="D407" s="123" t="s">
        <v>1242</v>
      </c>
      <c r="E407" s="123">
        <v>103776227</v>
      </c>
      <c r="F407" s="123" t="s">
        <v>2982</v>
      </c>
      <c r="G407" s="123" t="s">
        <v>3027</v>
      </c>
      <c r="H407" s="123" t="s">
        <v>2984</v>
      </c>
      <c r="I407" s="123" t="s">
        <v>3034</v>
      </c>
      <c r="J407" s="123"/>
      <c r="K407" s="123" t="s">
        <v>1243</v>
      </c>
      <c r="L407" s="123" t="s">
        <v>108</v>
      </c>
      <c r="M407" s="123" t="s">
        <v>108</v>
      </c>
      <c r="N407" s="123" t="s">
        <v>2773</v>
      </c>
      <c r="O407" s="123">
        <v>1299</v>
      </c>
      <c r="P407" s="123" t="s">
        <v>64</v>
      </c>
      <c r="Q407" s="123" t="s">
        <v>2987</v>
      </c>
      <c r="R407" s="123" t="s">
        <v>2988</v>
      </c>
      <c r="S407" s="123" t="s">
        <v>32</v>
      </c>
      <c r="T407" s="123">
        <v>1</v>
      </c>
      <c r="U407" s="123" t="s">
        <v>2989</v>
      </c>
      <c r="V407" s="124">
        <v>46267.323611111111</v>
      </c>
      <c r="W407" s="124">
        <v>46267.750694444447</v>
      </c>
      <c r="X407" s="124">
        <v>46267.333333333336</v>
      </c>
      <c r="Y407" s="124">
        <v>46267.75</v>
      </c>
      <c r="Z407" s="123"/>
      <c r="AA407" s="123" t="s">
        <v>56</v>
      </c>
      <c r="AB407" s="123" t="s">
        <v>2</v>
      </c>
      <c r="AC407" s="123" t="s">
        <v>37</v>
      </c>
      <c r="AD407" s="123" t="s">
        <v>1562</v>
      </c>
      <c r="AE407" s="123" t="s">
        <v>3000</v>
      </c>
      <c r="AF407" s="123" t="s">
        <v>88</v>
      </c>
      <c r="AG407" s="123" t="s">
        <v>95</v>
      </c>
      <c r="AH407" s="123">
        <v>13</v>
      </c>
      <c r="AI407" s="123"/>
      <c r="AJ407" s="124">
        <v>44781</v>
      </c>
      <c r="AK407" s="123"/>
      <c r="AL407" s="123"/>
      <c r="AM407" s="123" t="s">
        <v>75</v>
      </c>
      <c r="AN407" s="123" t="s">
        <v>3031</v>
      </c>
      <c r="AO407" s="123" t="s">
        <v>2982</v>
      </c>
      <c r="AP407" s="123">
        <v>9</v>
      </c>
      <c r="AQ407" s="123">
        <v>0</v>
      </c>
      <c r="AR407" s="123">
        <v>1</v>
      </c>
      <c r="AS407" s="123">
        <v>1</v>
      </c>
      <c r="AT407" s="123">
        <v>0</v>
      </c>
      <c r="AU407" s="123">
        <v>0</v>
      </c>
    </row>
    <row r="408" spans="1:47">
      <c r="A408" s="124">
        <v>46267</v>
      </c>
      <c r="B408" s="123" t="s">
        <v>75</v>
      </c>
      <c r="C408" s="123" t="s">
        <v>2981</v>
      </c>
      <c r="D408" s="123" t="s">
        <v>3192</v>
      </c>
      <c r="E408" s="123">
        <v>102582334</v>
      </c>
      <c r="F408" s="123" t="s">
        <v>2982</v>
      </c>
      <c r="G408" s="123" t="s">
        <v>3027</v>
      </c>
      <c r="H408" s="123" t="s">
        <v>2984</v>
      </c>
      <c r="I408" s="123" t="s">
        <v>3034</v>
      </c>
      <c r="J408" s="123"/>
      <c r="K408" s="123" t="s">
        <v>3193</v>
      </c>
      <c r="L408" s="123" t="s">
        <v>108</v>
      </c>
      <c r="M408" s="123" t="s">
        <v>108</v>
      </c>
      <c r="N408" s="123" t="s">
        <v>2645</v>
      </c>
      <c r="O408" s="123">
        <v>1299</v>
      </c>
      <c r="P408" s="123" t="s">
        <v>64</v>
      </c>
      <c r="Q408" s="123" t="s">
        <v>2987</v>
      </c>
      <c r="R408" s="123" t="s">
        <v>2996</v>
      </c>
      <c r="S408" s="123" t="s">
        <v>32</v>
      </c>
      <c r="T408" s="123">
        <v>1</v>
      </c>
      <c r="U408" s="123" t="s">
        <v>2989</v>
      </c>
      <c r="V408" s="123"/>
      <c r="W408" s="123"/>
      <c r="X408" s="124">
        <v>46267.333333333336</v>
      </c>
      <c r="Y408" s="124">
        <v>46267.75</v>
      </c>
      <c r="Z408" s="123" t="s">
        <v>2997</v>
      </c>
      <c r="AA408" s="123" t="s">
        <v>2998</v>
      </c>
      <c r="AB408" s="123" t="s">
        <v>2999</v>
      </c>
      <c r="AC408" s="123" t="s">
        <v>2990</v>
      </c>
      <c r="AD408" s="123" t="s">
        <v>1553</v>
      </c>
      <c r="AE408" s="123" t="s">
        <v>2990</v>
      </c>
      <c r="AF408" s="123" t="s">
        <v>84</v>
      </c>
      <c r="AG408" s="123" t="s">
        <v>85</v>
      </c>
      <c r="AH408" s="123">
        <v>22</v>
      </c>
      <c r="AI408" s="123"/>
      <c r="AJ408" s="124">
        <v>42959</v>
      </c>
      <c r="AK408" s="123"/>
      <c r="AL408" s="123"/>
      <c r="AM408" s="123" t="s">
        <v>75</v>
      </c>
      <c r="AN408" s="123" t="s">
        <v>3031</v>
      </c>
      <c r="AO408" s="123" t="s">
        <v>2982</v>
      </c>
      <c r="AP408" s="123">
        <v>9</v>
      </c>
      <c r="AQ408" s="123">
        <v>0</v>
      </c>
      <c r="AR408" s="123">
        <v>0</v>
      </c>
      <c r="AS408" s="123">
        <v>0</v>
      </c>
      <c r="AT408" s="123">
        <v>0</v>
      </c>
      <c r="AU408" s="123">
        <v>0</v>
      </c>
    </row>
    <row r="409" spans="1:47">
      <c r="A409" s="124">
        <v>46267</v>
      </c>
      <c r="B409" s="123" t="s">
        <v>75</v>
      </c>
      <c r="C409" s="123" t="s">
        <v>2981</v>
      </c>
      <c r="D409" s="123" t="s">
        <v>1617</v>
      </c>
      <c r="E409" s="123">
        <v>206239750</v>
      </c>
      <c r="F409" s="123" t="s">
        <v>2982</v>
      </c>
      <c r="G409" s="123" t="s">
        <v>2983</v>
      </c>
      <c r="H409" s="123" t="s">
        <v>2984</v>
      </c>
      <c r="I409" s="123">
        <v>900234</v>
      </c>
      <c r="J409" s="123" t="s">
        <v>2985</v>
      </c>
      <c r="K409" s="123" t="s">
        <v>1612</v>
      </c>
      <c r="L409" s="123" t="s">
        <v>2986</v>
      </c>
      <c r="M409" s="123" t="s">
        <v>89</v>
      </c>
      <c r="N409" s="123" t="s">
        <v>626</v>
      </c>
      <c r="O409" s="123">
        <v>1299</v>
      </c>
      <c r="P409" s="123" t="s">
        <v>64</v>
      </c>
      <c r="Q409" s="123" t="s">
        <v>2987</v>
      </c>
      <c r="R409" s="123" t="s">
        <v>2996</v>
      </c>
      <c r="S409" s="123" t="s">
        <v>32</v>
      </c>
      <c r="T409" s="123">
        <v>99</v>
      </c>
      <c r="U409" s="123" t="s">
        <v>2989</v>
      </c>
      <c r="V409" s="123"/>
      <c r="W409" s="123"/>
      <c r="X409" s="124">
        <v>46267.333333333336</v>
      </c>
      <c r="Y409" s="124">
        <v>46267.75</v>
      </c>
      <c r="Z409" s="123" t="s">
        <v>2997</v>
      </c>
      <c r="AA409" s="123" t="s">
        <v>2998</v>
      </c>
      <c r="AB409" s="123" t="s">
        <v>2999</v>
      </c>
      <c r="AC409" s="123" t="s">
        <v>37</v>
      </c>
      <c r="AD409" s="123" t="s">
        <v>1563</v>
      </c>
      <c r="AE409" s="123" t="s">
        <v>3006</v>
      </c>
      <c r="AF409" s="123" t="s">
        <v>84</v>
      </c>
      <c r="AG409" s="123" t="s">
        <v>85</v>
      </c>
      <c r="AH409" s="123">
        <v>15</v>
      </c>
      <c r="AI409" s="123"/>
      <c r="AJ409" s="124">
        <v>45942</v>
      </c>
      <c r="AK409" s="123"/>
      <c r="AL409" s="123"/>
      <c r="AM409" s="123" t="s">
        <v>2991</v>
      </c>
      <c r="AN409" s="123" t="s">
        <v>2992</v>
      </c>
      <c r="AO409" s="123" t="s">
        <v>2982</v>
      </c>
      <c r="AP409" s="123">
        <v>9</v>
      </c>
      <c r="AQ409" s="123">
        <v>0</v>
      </c>
      <c r="AR409" s="123">
        <v>0</v>
      </c>
      <c r="AS409" s="123">
        <v>0</v>
      </c>
      <c r="AT409" s="123">
        <v>0</v>
      </c>
      <c r="AU409" s="123">
        <v>0</v>
      </c>
    </row>
    <row r="410" spans="1:47">
      <c r="A410" s="124">
        <v>46267</v>
      </c>
      <c r="B410" s="123" t="s">
        <v>75</v>
      </c>
      <c r="C410" s="123" t="s">
        <v>2981</v>
      </c>
      <c r="D410" s="123" t="s">
        <v>779</v>
      </c>
      <c r="E410" s="123">
        <v>206073363</v>
      </c>
      <c r="F410" s="123" t="s">
        <v>2982</v>
      </c>
      <c r="G410" s="123" t="s">
        <v>2983</v>
      </c>
      <c r="H410" s="123" t="s">
        <v>2984</v>
      </c>
      <c r="I410" s="123">
        <v>900234</v>
      </c>
      <c r="J410" s="123" t="s">
        <v>3001</v>
      </c>
      <c r="K410" s="123" t="s">
        <v>780</v>
      </c>
      <c r="L410" s="123" t="s">
        <v>2986</v>
      </c>
      <c r="M410" s="123" t="s">
        <v>79</v>
      </c>
      <c r="N410" s="123" t="s">
        <v>2772</v>
      </c>
      <c r="O410" s="123">
        <v>1299</v>
      </c>
      <c r="P410" s="123" t="s">
        <v>64</v>
      </c>
      <c r="Q410" s="123" t="s">
        <v>2987</v>
      </c>
      <c r="R410" s="123" t="s">
        <v>3016</v>
      </c>
      <c r="S410" s="123" t="s">
        <v>32</v>
      </c>
      <c r="T410" s="123">
        <v>99</v>
      </c>
      <c r="U410" s="123" t="s">
        <v>2989</v>
      </c>
      <c r="V410" s="124">
        <v>46267.328472222223</v>
      </c>
      <c r="W410" s="124">
        <v>46267.749305555553</v>
      </c>
      <c r="X410" s="124">
        <v>46267.333333333336</v>
      </c>
      <c r="Y410" s="124">
        <v>46267.75</v>
      </c>
      <c r="Z410" s="123"/>
      <c r="AA410" s="123" t="s">
        <v>56</v>
      </c>
      <c r="AB410" s="123" t="s">
        <v>2</v>
      </c>
      <c r="AC410" s="123" t="s">
        <v>37</v>
      </c>
      <c r="AD410" s="123" t="s">
        <v>1562</v>
      </c>
      <c r="AE410" s="123" t="s">
        <v>3000</v>
      </c>
      <c r="AF410" s="123" t="s">
        <v>77</v>
      </c>
      <c r="AG410" s="123" t="s">
        <v>78</v>
      </c>
      <c r="AH410" s="123">
        <v>13</v>
      </c>
      <c r="AI410" s="123"/>
      <c r="AJ410" s="124">
        <v>45928</v>
      </c>
      <c r="AK410" s="123"/>
      <c r="AL410" s="123"/>
      <c r="AM410" s="123" t="s">
        <v>2991</v>
      </c>
      <c r="AN410" s="123" t="s">
        <v>2992</v>
      </c>
      <c r="AO410" s="123" t="s">
        <v>2982</v>
      </c>
      <c r="AP410" s="123">
        <v>9</v>
      </c>
      <c r="AQ410" s="123">
        <v>0</v>
      </c>
      <c r="AR410" s="123">
        <v>1</v>
      </c>
      <c r="AS410" s="123">
        <v>1</v>
      </c>
      <c r="AT410" s="123">
        <v>0</v>
      </c>
      <c r="AU410" s="123">
        <v>0</v>
      </c>
    </row>
    <row r="411" spans="1:47">
      <c r="A411" s="124">
        <v>46267</v>
      </c>
      <c r="B411" s="123" t="s">
        <v>75</v>
      </c>
      <c r="C411" s="123" t="s">
        <v>2981</v>
      </c>
      <c r="D411" s="123" t="s">
        <v>185</v>
      </c>
      <c r="E411" s="123">
        <v>106268319</v>
      </c>
      <c r="F411" s="123" t="s">
        <v>2982</v>
      </c>
      <c r="G411" s="123" t="s">
        <v>3027</v>
      </c>
      <c r="H411" s="123" t="s">
        <v>2984</v>
      </c>
      <c r="I411" s="123" t="s">
        <v>3034</v>
      </c>
      <c r="J411" s="123"/>
      <c r="K411" s="123" t="s">
        <v>186</v>
      </c>
      <c r="L411" s="123" t="s">
        <v>108</v>
      </c>
      <c r="M411" s="123" t="s">
        <v>108</v>
      </c>
      <c r="N411" s="123" t="s">
        <v>158</v>
      </c>
      <c r="O411" s="123">
        <v>1299</v>
      </c>
      <c r="P411" s="123" t="s">
        <v>64</v>
      </c>
      <c r="Q411" s="123" t="s">
        <v>2987</v>
      </c>
      <c r="R411" s="123" t="s">
        <v>2994</v>
      </c>
      <c r="S411" s="123" t="s">
        <v>32</v>
      </c>
      <c r="T411" s="123">
        <v>1</v>
      </c>
      <c r="U411" s="123" t="s">
        <v>2989</v>
      </c>
      <c r="V411" s="124">
        <v>46267.331944444442</v>
      </c>
      <c r="W411" s="124">
        <v>46267.748611111114</v>
      </c>
      <c r="X411" s="124">
        <v>46267.333333333336</v>
      </c>
      <c r="Y411" s="124">
        <v>46267.75</v>
      </c>
      <c r="Z411" s="123"/>
      <c r="AA411" s="123" t="s">
        <v>56</v>
      </c>
      <c r="AB411" s="123" t="s">
        <v>2</v>
      </c>
      <c r="AC411" s="123" t="s">
        <v>33</v>
      </c>
      <c r="AD411" s="123" t="s">
        <v>1554</v>
      </c>
      <c r="AE411" s="123" t="s">
        <v>1428</v>
      </c>
      <c r="AF411" s="123" t="s">
        <v>95</v>
      </c>
      <c r="AG411" s="123" t="s">
        <v>77</v>
      </c>
      <c r="AH411" s="123">
        <v>27</v>
      </c>
      <c r="AI411" s="123"/>
      <c r="AJ411" s="124">
        <v>44756</v>
      </c>
      <c r="AK411" s="123"/>
      <c r="AL411" s="123"/>
      <c r="AM411" s="123" t="s">
        <v>75</v>
      </c>
      <c r="AN411" s="123" t="s">
        <v>3031</v>
      </c>
      <c r="AO411" s="123" t="s">
        <v>2982</v>
      </c>
      <c r="AP411" s="123">
        <v>9</v>
      </c>
      <c r="AQ411" s="123">
        <v>0</v>
      </c>
      <c r="AR411" s="123">
        <v>1</v>
      </c>
      <c r="AS411" s="123">
        <v>1</v>
      </c>
      <c r="AT411" s="123">
        <v>0</v>
      </c>
      <c r="AU411" s="123">
        <v>0</v>
      </c>
    </row>
    <row r="412" spans="1:47">
      <c r="A412" s="124">
        <v>46267</v>
      </c>
      <c r="B412" s="123" t="s">
        <v>75</v>
      </c>
      <c r="C412" s="123" t="s">
        <v>2981</v>
      </c>
      <c r="D412" s="123" t="s">
        <v>1592</v>
      </c>
      <c r="E412" s="123">
        <v>206192541</v>
      </c>
      <c r="F412" s="123" t="s">
        <v>2982</v>
      </c>
      <c r="G412" s="123" t="s">
        <v>2983</v>
      </c>
      <c r="H412" s="123" t="s">
        <v>2984</v>
      </c>
      <c r="I412" s="123">
        <v>900234</v>
      </c>
      <c r="J412" s="123" t="s">
        <v>3002</v>
      </c>
      <c r="K412" s="123" t="s">
        <v>3194</v>
      </c>
      <c r="L412" s="123" t="s">
        <v>2986</v>
      </c>
      <c r="M412" s="123" t="s">
        <v>89</v>
      </c>
      <c r="N412" s="123" t="s">
        <v>622</v>
      </c>
      <c r="O412" s="123">
        <v>1299</v>
      </c>
      <c r="P412" s="123" t="s">
        <v>64</v>
      </c>
      <c r="Q412" s="123" t="s">
        <v>2987</v>
      </c>
      <c r="R412" s="123" t="s">
        <v>3024</v>
      </c>
      <c r="S412" s="123" t="s">
        <v>39</v>
      </c>
      <c r="T412" s="123">
        <v>99</v>
      </c>
      <c r="U412" s="123" t="s">
        <v>2989</v>
      </c>
      <c r="V412" s="124">
        <v>46267.755555555559</v>
      </c>
      <c r="W412" s="124">
        <v>46267.854861111111</v>
      </c>
      <c r="X412" s="124">
        <v>46267.756944444445</v>
      </c>
      <c r="Y412" s="124">
        <v>46268.173611111109</v>
      </c>
      <c r="Z412" s="123"/>
      <c r="AA412" s="123" t="s">
        <v>56</v>
      </c>
      <c r="AB412" s="123" t="s">
        <v>2</v>
      </c>
      <c r="AC412" s="123" t="s">
        <v>37</v>
      </c>
      <c r="AD412" s="123" t="s">
        <v>1562</v>
      </c>
      <c r="AE412" s="123" t="s">
        <v>3000</v>
      </c>
      <c r="AF412" s="123" t="s">
        <v>95</v>
      </c>
      <c r="AG412" s="123" t="s">
        <v>77</v>
      </c>
      <c r="AH412" s="123">
        <v>13</v>
      </c>
      <c r="AI412" s="123"/>
      <c r="AJ412" s="124">
        <v>45935</v>
      </c>
      <c r="AK412" s="123"/>
      <c r="AL412" s="123"/>
      <c r="AM412" s="123" t="s">
        <v>2991</v>
      </c>
      <c r="AN412" s="123" t="s">
        <v>2992</v>
      </c>
      <c r="AO412" s="123" t="s">
        <v>2982</v>
      </c>
      <c r="AP412" s="123">
        <v>9</v>
      </c>
      <c r="AQ412" s="123">
        <v>0</v>
      </c>
      <c r="AR412" s="123">
        <v>1</v>
      </c>
      <c r="AS412" s="123">
        <v>1</v>
      </c>
      <c r="AT412" s="123">
        <v>0</v>
      </c>
      <c r="AU412" s="123">
        <v>0</v>
      </c>
    </row>
    <row r="413" spans="1:47">
      <c r="A413" s="124">
        <v>46267</v>
      </c>
      <c r="B413" s="123" t="s">
        <v>75</v>
      </c>
      <c r="C413" s="123" t="s">
        <v>2981</v>
      </c>
      <c r="D413" s="123" t="s">
        <v>1799</v>
      </c>
      <c r="E413" s="123">
        <v>206886730</v>
      </c>
      <c r="F413" s="123" t="s">
        <v>2982</v>
      </c>
      <c r="G413" s="123" t="s">
        <v>2983</v>
      </c>
      <c r="H413" s="123" t="s">
        <v>2984</v>
      </c>
      <c r="I413" s="123">
        <v>900234</v>
      </c>
      <c r="J413" s="123" t="s">
        <v>3002</v>
      </c>
      <c r="K413" s="123" t="s">
        <v>3195</v>
      </c>
      <c r="L413" s="123" t="s">
        <v>2986</v>
      </c>
      <c r="M413" s="123" t="s">
        <v>89</v>
      </c>
      <c r="N413" s="123" t="s">
        <v>2773</v>
      </c>
      <c r="O413" s="123">
        <v>1299</v>
      </c>
      <c r="P413" s="123" t="s">
        <v>64</v>
      </c>
      <c r="Q413" s="123" t="s">
        <v>2987</v>
      </c>
      <c r="R413" s="123" t="s">
        <v>2988</v>
      </c>
      <c r="S413" s="123" t="s">
        <v>32</v>
      </c>
      <c r="T413" s="123">
        <v>99</v>
      </c>
      <c r="U413" s="123" t="s">
        <v>2989</v>
      </c>
      <c r="V413" s="124">
        <v>46267.330555555556</v>
      </c>
      <c r="W413" s="124">
        <v>46267.747916666667</v>
      </c>
      <c r="X413" s="124">
        <v>46267.333333333336</v>
      </c>
      <c r="Y413" s="124">
        <v>46267.75</v>
      </c>
      <c r="Z413" s="123"/>
      <c r="AA413" s="123" t="s">
        <v>56</v>
      </c>
      <c r="AB413" s="123" t="s">
        <v>2</v>
      </c>
      <c r="AC413" s="123" t="s">
        <v>37</v>
      </c>
      <c r="AD413" s="123" t="s">
        <v>1562</v>
      </c>
      <c r="AE413" s="123" t="s">
        <v>3000</v>
      </c>
      <c r="AF413" s="123" t="s">
        <v>88</v>
      </c>
      <c r="AG413" s="123" t="s">
        <v>95</v>
      </c>
      <c r="AH413" s="123">
        <v>13</v>
      </c>
      <c r="AI413" s="123"/>
      <c r="AJ413" s="124">
        <v>46026</v>
      </c>
      <c r="AK413" s="123"/>
      <c r="AL413" s="123"/>
      <c r="AM413" s="123" t="s">
        <v>2991</v>
      </c>
      <c r="AN413" s="123" t="s">
        <v>2992</v>
      </c>
      <c r="AO413" s="123" t="s">
        <v>2982</v>
      </c>
      <c r="AP413" s="123">
        <v>9</v>
      </c>
      <c r="AQ413" s="123">
        <v>0</v>
      </c>
      <c r="AR413" s="123">
        <v>1</v>
      </c>
      <c r="AS413" s="123">
        <v>1</v>
      </c>
      <c r="AT413" s="123">
        <v>0</v>
      </c>
      <c r="AU413" s="123">
        <v>0</v>
      </c>
    </row>
    <row r="414" spans="1:47">
      <c r="A414" s="124">
        <v>46267</v>
      </c>
      <c r="B414" s="123" t="s">
        <v>75</v>
      </c>
      <c r="C414" s="123" t="s">
        <v>2981</v>
      </c>
      <c r="D414" s="123" t="s">
        <v>1797</v>
      </c>
      <c r="E414" s="123">
        <v>206890217</v>
      </c>
      <c r="F414" s="123" t="s">
        <v>2982</v>
      </c>
      <c r="G414" s="123" t="s">
        <v>2983</v>
      </c>
      <c r="H414" s="123" t="s">
        <v>2984</v>
      </c>
      <c r="I414" s="123">
        <v>900234</v>
      </c>
      <c r="J414" s="123" t="s">
        <v>3002</v>
      </c>
      <c r="K414" s="123" t="s">
        <v>3196</v>
      </c>
      <c r="L414" s="123" t="s">
        <v>2986</v>
      </c>
      <c r="M414" s="123" t="s">
        <v>89</v>
      </c>
      <c r="N414" s="123" t="s">
        <v>2773</v>
      </c>
      <c r="O414" s="123">
        <v>1299</v>
      </c>
      <c r="P414" s="123" t="s">
        <v>64</v>
      </c>
      <c r="Q414" s="123" t="s">
        <v>2987</v>
      </c>
      <c r="R414" s="123" t="s">
        <v>2988</v>
      </c>
      <c r="S414" s="123" t="s">
        <v>32</v>
      </c>
      <c r="T414" s="123">
        <v>99</v>
      </c>
      <c r="U414" s="123" t="s">
        <v>2989</v>
      </c>
      <c r="V414" s="124">
        <v>46267.330555555556</v>
      </c>
      <c r="W414" s="124">
        <v>46267.74722222222</v>
      </c>
      <c r="X414" s="124">
        <v>46267.333333333336</v>
      </c>
      <c r="Y414" s="124">
        <v>46267.75</v>
      </c>
      <c r="Z414" s="123"/>
      <c r="AA414" s="123" t="s">
        <v>56</v>
      </c>
      <c r="AB414" s="123" t="s">
        <v>2</v>
      </c>
      <c r="AC414" s="123" t="s">
        <v>37</v>
      </c>
      <c r="AD414" s="123" t="s">
        <v>1562</v>
      </c>
      <c r="AE414" s="123" t="s">
        <v>3000</v>
      </c>
      <c r="AF414" s="123" t="s">
        <v>88</v>
      </c>
      <c r="AG414" s="123" t="s">
        <v>95</v>
      </c>
      <c r="AH414" s="123">
        <v>13</v>
      </c>
      <c r="AI414" s="123"/>
      <c r="AJ414" s="124">
        <v>46026</v>
      </c>
      <c r="AK414" s="123"/>
      <c r="AL414" s="123"/>
      <c r="AM414" s="123" t="s">
        <v>2991</v>
      </c>
      <c r="AN414" s="123" t="s">
        <v>2992</v>
      </c>
      <c r="AO414" s="123" t="s">
        <v>2982</v>
      </c>
      <c r="AP414" s="123">
        <v>9</v>
      </c>
      <c r="AQ414" s="123">
        <v>0</v>
      </c>
      <c r="AR414" s="123">
        <v>1</v>
      </c>
      <c r="AS414" s="123">
        <v>1</v>
      </c>
      <c r="AT414" s="123">
        <v>0</v>
      </c>
      <c r="AU414" s="123">
        <v>0</v>
      </c>
    </row>
    <row r="415" spans="1:47">
      <c r="A415" s="124">
        <v>46267</v>
      </c>
      <c r="B415" s="123" t="s">
        <v>75</v>
      </c>
      <c r="C415" s="123" t="s">
        <v>2981</v>
      </c>
      <c r="D415" s="123" t="s">
        <v>1590</v>
      </c>
      <c r="E415" s="123">
        <v>206192230</v>
      </c>
      <c r="F415" s="123" t="s">
        <v>2982</v>
      </c>
      <c r="G415" s="123" t="s">
        <v>2983</v>
      </c>
      <c r="H415" s="123" t="s">
        <v>2984</v>
      </c>
      <c r="I415" s="123">
        <v>900234</v>
      </c>
      <c r="J415" s="123" t="s">
        <v>3002</v>
      </c>
      <c r="K415" s="123" t="s">
        <v>1586</v>
      </c>
      <c r="L415" s="123" t="s">
        <v>2986</v>
      </c>
      <c r="M415" s="123" t="s">
        <v>79</v>
      </c>
      <c r="N415" s="123" t="s">
        <v>626</v>
      </c>
      <c r="O415" s="123">
        <v>1299</v>
      </c>
      <c r="P415" s="123" t="s">
        <v>64</v>
      </c>
      <c r="Q415" s="123" t="s">
        <v>2987</v>
      </c>
      <c r="R415" s="123" t="s">
        <v>3003</v>
      </c>
      <c r="S415" s="123" t="s">
        <v>39</v>
      </c>
      <c r="T415" s="123">
        <v>99</v>
      </c>
      <c r="U415" s="123" t="s">
        <v>2989</v>
      </c>
      <c r="V415" s="124">
        <v>46267.756249999999</v>
      </c>
      <c r="W415" s="124">
        <v>46267.854861111111</v>
      </c>
      <c r="X415" s="124">
        <v>46267.756944444445</v>
      </c>
      <c r="Y415" s="124">
        <v>46268.173611111109</v>
      </c>
      <c r="Z415" s="123"/>
      <c r="AA415" s="123" t="s">
        <v>56</v>
      </c>
      <c r="AB415" s="123" t="s">
        <v>2</v>
      </c>
      <c r="AC415" s="123" t="s">
        <v>37</v>
      </c>
      <c r="AD415" s="123" t="s">
        <v>1562</v>
      </c>
      <c r="AE415" s="123" t="s">
        <v>3000</v>
      </c>
      <c r="AF415" s="123" t="s">
        <v>78</v>
      </c>
      <c r="AG415" s="123" t="s">
        <v>92</v>
      </c>
      <c r="AH415" s="123">
        <v>13</v>
      </c>
      <c r="AI415" s="123"/>
      <c r="AJ415" s="124">
        <v>45935</v>
      </c>
      <c r="AK415" s="123"/>
      <c r="AL415" s="123"/>
      <c r="AM415" s="123" t="s">
        <v>2991</v>
      </c>
      <c r="AN415" s="123" t="s">
        <v>2992</v>
      </c>
      <c r="AO415" s="123" t="s">
        <v>2982</v>
      </c>
      <c r="AP415" s="123">
        <v>9</v>
      </c>
      <c r="AQ415" s="123">
        <v>0</v>
      </c>
      <c r="AR415" s="123">
        <v>1</v>
      </c>
      <c r="AS415" s="123">
        <v>1</v>
      </c>
      <c r="AT415" s="123">
        <v>0</v>
      </c>
      <c r="AU415" s="123">
        <v>0</v>
      </c>
    </row>
    <row r="416" spans="1:47">
      <c r="A416" s="124">
        <v>46267</v>
      </c>
      <c r="B416" s="123" t="s">
        <v>75</v>
      </c>
      <c r="C416" s="123" t="s">
        <v>2981</v>
      </c>
      <c r="D416" s="123" t="s">
        <v>1815</v>
      </c>
      <c r="E416" s="123">
        <v>206889908</v>
      </c>
      <c r="F416" s="123" t="s">
        <v>2982</v>
      </c>
      <c r="G416" s="123" t="s">
        <v>2983</v>
      </c>
      <c r="H416" s="123" t="s">
        <v>2984</v>
      </c>
      <c r="I416" s="123">
        <v>900234</v>
      </c>
      <c r="J416" s="123" t="s">
        <v>3002</v>
      </c>
      <c r="K416" s="123" t="s">
        <v>1816</v>
      </c>
      <c r="L416" s="123" t="s">
        <v>2986</v>
      </c>
      <c r="M416" s="123" t="s">
        <v>89</v>
      </c>
      <c r="N416" s="123" t="s">
        <v>2773</v>
      </c>
      <c r="O416" s="123">
        <v>1299</v>
      </c>
      <c r="P416" s="123" t="s">
        <v>64</v>
      </c>
      <c r="Q416" s="123" t="s">
        <v>2987</v>
      </c>
      <c r="R416" s="123" t="s">
        <v>3021</v>
      </c>
      <c r="S416" s="123" t="s">
        <v>32</v>
      </c>
      <c r="T416" s="123">
        <v>99</v>
      </c>
      <c r="U416" s="123" t="s">
        <v>2989</v>
      </c>
      <c r="V416" s="124">
        <v>46267.330555555556</v>
      </c>
      <c r="W416" s="124">
        <v>46267.74722222222</v>
      </c>
      <c r="X416" s="124">
        <v>46267.333333333336</v>
      </c>
      <c r="Y416" s="124">
        <v>46267.75</v>
      </c>
      <c r="Z416" s="123" t="s">
        <v>2997</v>
      </c>
      <c r="AA416" s="123" t="s">
        <v>2998</v>
      </c>
      <c r="AB416" s="123" t="s">
        <v>2</v>
      </c>
      <c r="AC416" s="123" t="s">
        <v>37</v>
      </c>
      <c r="AD416" s="123" t="s">
        <v>1562</v>
      </c>
      <c r="AE416" s="123" t="s">
        <v>3000</v>
      </c>
      <c r="AF416" s="123" t="s">
        <v>85</v>
      </c>
      <c r="AG416" s="123" t="s">
        <v>88</v>
      </c>
      <c r="AH416" s="123">
        <v>13</v>
      </c>
      <c r="AI416" s="123"/>
      <c r="AJ416" s="124">
        <v>46026</v>
      </c>
      <c r="AK416" s="123"/>
      <c r="AL416" s="123"/>
      <c r="AM416" s="123" t="s">
        <v>2991</v>
      </c>
      <c r="AN416" s="123" t="s">
        <v>2992</v>
      </c>
      <c r="AO416" s="123" t="s">
        <v>2982</v>
      </c>
      <c r="AP416" s="123">
        <v>9</v>
      </c>
      <c r="AQ416" s="123">
        <v>1</v>
      </c>
      <c r="AR416" s="123">
        <v>1</v>
      </c>
      <c r="AS416" s="123">
        <v>0</v>
      </c>
      <c r="AT416" s="123">
        <v>0</v>
      </c>
      <c r="AU416" s="123">
        <v>0</v>
      </c>
    </row>
    <row r="417" spans="1:47">
      <c r="A417" s="124">
        <v>46267</v>
      </c>
      <c r="B417" s="123" t="s">
        <v>75</v>
      </c>
      <c r="C417" s="123" t="s">
        <v>2981</v>
      </c>
      <c r="D417" s="123" t="s">
        <v>1817</v>
      </c>
      <c r="E417" s="123">
        <v>206886644</v>
      </c>
      <c r="F417" s="123" t="s">
        <v>2982</v>
      </c>
      <c r="G417" s="123" t="s">
        <v>2983</v>
      </c>
      <c r="H417" s="123" t="s">
        <v>2984</v>
      </c>
      <c r="I417" s="123">
        <v>900234</v>
      </c>
      <c r="J417" s="123" t="s">
        <v>3002</v>
      </c>
      <c r="K417" s="123" t="s">
        <v>1818</v>
      </c>
      <c r="L417" s="123" t="s">
        <v>2986</v>
      </c>
      <c r="M417" s="123" t="s">
        <v>89</v>
      </c>
      <c r="N417" s="123" t="s">
        <v>1055</v>
      </c>
      <c r="O417" s="123">
        <v>1299</v>
      </c>
      <c r="P417" s="123" t="s">
        <v>64</v>
      </c>
      <c r="Q417" s="123" t="s">
        <v>2987</v>
      </c>
      <c r="R417" s="123" t="s">
        <v>3005</v>
      </c>
      <c r="S417" s="123" t="s">
        <v>39</v>
      </c>
      <c r="T417" s="123">
        <v>99</v>
      </c>
      <c r="U417" s="123" t="s">
        <v>2989</v>
      </c>
      <c r="V417" s="123"/>
      <c r="W417" s="123"/>
      <c r="X417" s="124">
        <v>46267.756944444445</v>
      </c>
      <c r="Y417" s="124">
        <v>46268.173611111109</v>
      </c>
      <c r="Z417" s="123" t="s">
        <v>2997</v>
      </c>
      <c r="AA417" s="123" t="s">
        <v>2998</v>
      </c>
      <c r="AB417" s="123" t="s">
        <v>2999</v>
      </c>
      <c r="AC417" s="123" t="s">
        <v>37</v>
      </c>
      <c r="AD417" s="123" t="s">
        <v>1562</v>
      </c>
      <c r="AE417" s="123" t="s">
        <v>3000</v>
      </c>
      <c r="AF417" s="123" t="s">
        <v>85</v>
      </c>
      <c r="AG417" s="123" t="s">
        <v>88</v>
      </c>
      <c r="AH417" s="123">
        <v>13</v>
      </c>
      <c r="AI417" s="123"/>
      <c r="AJ417" s="124">
        <v>46026</v>
      </c>
      <c r="AK417" s="123"/>
      <c r="AL417" s="123"/>
      <c r="AM417" s="123" t="s">
        <v>2991</v>
      </c>
      <c r="AN417" s="123" t="s">
        <v>2992</v>
      </c>
      <c r="AO417" s="123" t="s">
        <v>2982</v>
      </c>
      <c r="AP417" s="123">
        <v>9</v>
      </c>
      <c r="AQ417" s="123">
        <v>0</v>
      </c>
      <c r="AR417" s="123">
        <v>0</v>
      </c>
      <c r="AS417" s="123">
        <v>0</v>
      </c>
      <c r="AT417" s="123">
        <v>0</v>
      </c>
      <c r="AU417" s="123">
        <v>0</v>
      </c>
    </row>
    <row r="418" spans="1:47">
      <c r="A418" s="124">
        <v>46267</v>
      </c>
      <c r="B418" s="123" t="s">
        <v>75</v>
      </c>
      <c r="C418" s="123" t="s">
        <v>2981</v>
      </c>
      <c r="D418" s="123" t="s">
        <v>2803</v>
      </c>
      <c r="E418" s="123">
        <v>206230579</v>
      </c>
      <c r="F418" s="123" t="s">
        <v>2982</v>
      </c>
      <c r="G418" s="123" t="s">
        <v>2983</v>
      </c>
      <c r="H418" s="123" t="s">
        <v>2984</v>
      </c>
      <c r="I418" s="123">
        <v>900234</v>
      </c>
      <c r="J418" s="123" t="s">
        <v>3002</v>
      </c>
      <c r="K418" s="123" t="s">
        <v>3197</v>
      </c>
      <c r="L418" s="123" t="s">
        <v>2986</v>
      </c>
      <c r="M418" s="123" t="s">
        <v>89</v>
      </c>
      <c r="N418" s="123" t="s">
        <v>1055</v>
      </c>
      <c r="O418" s="123">
        <v>1299</v>
      </c>
      <c r="P418" s="123" t="s">
        <v>64</v>
      </c>
      <c r="Q418" s="123" t="s">
        <v>2987</v>
      </c>
      <c r="R418" s="123" t="s">
        <v>3005</v>
      </c>
      <c r="S418" s="123" t="s">
        <v>39</v>
      </c>
      <c r="T418" s="123">
        <v>99</v>
      </c>
      <c r="U418" s="123" t="s">
        <v>2989</v>
      </c>
      <c r="V418" s="123"/>
      <c r="W418" s="123"/>
      <c r="X418" s="124">
        <v>46267.756944444445</v>
      </c>
      <c r="Y418" s="124">
        <v>46268.090277777781</v>
      </c>
      <c r="Z418" s="123" t="s">
        <v>2997</v>
      </c>
      <c r="AA418" s="123" t="s">
        <v>2998</v>
      </c>
      <c r="AB418" s="123" t="s">
        <v>2999</v>
      </c>
      <c r="AC418" s="123" t="s">
        <v>37</v>
      </c>
      <c r="AD418" s="123" t="s">
        <v>1562</v>
      </c>
      <c r="AE418" s="123" t="s">
        <v>3000</v>
      </c>
      <c r="AF418" s="123" t="s">
        <v>85</v>
      </c>
      <c r="AG418" s="123" t="s">
        <v>88</v>
      </c>
      <c r="AH418" s="123">
        <v>13</v>
      </c>
      <c r="AI418" s="123"/>
      <c r="AJ418" s="124">
        <v>46237</v>
      </c>
      <c r="AK418" s="123"/>
      <c r="AL418" s="123"/>
      <c r="AM418" s="123" t="s">
        <v>2991</v>
      </c>
      <c r="AN418" s="123" t="s">
        <v>2992</v>
      </c>
      <c r="AO418" s="123" t="s">
        <v>2982</v>
      </c>
      <c r="AP418" s="123">
        <v>7</v>
      </c>
      <c r="AQ418" s="123">
        <v>0</v>
      </c>
      <c r="AR418" s="123">
        <v>0</v>
      </c>
      <c r="AS418" s="123">
        <v>0</v>
      </c>
      <c r="AT418" s="123">
        <v>0</v>
      </c>
      <c r="AU418" s="123">
        <v>0</v>
      </c>
    </row>
    <row r="419" spans="1:47">
      <c r="A419" s="124">
        <v>46267</v>
      </c>
      <c r="B419" s="123" t="s">
        <v>75</v>
      </c>
      <c r="C419" s="123" t="s">
        <v>2981</v>
      </c>
      <c r="D419" s="123" t="s">
        <v>1773</v>
      </c>
      <c r="E419" s="123">
        <v>206890228</v>
      </c>
      <c r="F419" s="123" t="s">
        <v>2982</v>
      </c>
      <c r="G419" s="123" t="s">
        <v>2983</v>
      </c>
      <c r="H419" s="123" t="s">
        <v>2984</v>
      </c>
      <c r="I419" s="123">
        <v>900234</v>
      </c>
      <c r="J419" s="123" t="s">
        <v>3002</v>
      </c>
      <c r="K419" s="123" t="s">
        <v>1774</v>
      </c>
      <c r="L419" s="123" t="s">
        <v>2986</v>
      </c>
      <c r="M419" s="123" t="s">
        <v>89</v>
      </c>
      <c r="N419" s="123" t="s">
        <v>223</v>
      </c>
      <c r="O419" s="123">
        <v>1299</v>
      </c>
      <c r="P419" s="123" t="s">
        <v>64</v>
      </c>
      <c r="Q419" s="123" t="s">
        <v>2987</v>
      </c>
      <c r="R419" s="123" t="s">
        <v>2996</v>
      </c>
      <c r="S419" s="123" t="s">
        <v>32</v>
      </c>
      <c r="T419" s="123">
        <v>99</v>
      </c>
      <c r="U419" s="123" t="s">
        <v>2989</v>
      </c>
      <c r="V419" s="123"/>
      <c r="W419" s="123"/>
      <c r="X419" s="124">
        <v>46267.333333333336</v>
      </c>
      <c r="Y419" s="124">
        <v>46267.75</v>
      </c>
      <c r="Z419" s="123" t="s">
        <v>2997</v>
      </c>
      <c r="AA419" s="123" t="s">
        <v>2998</v>
      </c>
      <c r="AB419" s="123" t="s">
        <v>2999</v>
      </c>
      <c r="AC419" s="123" t="s">
        <v>35</v>
      </c>
      <c r="AD419" s="123" t="s">
        <v>1558</v>
      </c>
      <c r="AE419" s="123" t="s">
        <v>2995</v>
      </c>
      <c r="AF419" s="123" t="s">
        <v>84</v>
      </c>
      <c r="AG419" s="123" t="s">
        <v>85</v>
      </c>
      <c r="AH419" s="123">
        <v>3</v>
      </c>
      <c r="AI419" s="123"/>
      <c r="AJ419" s="124">
        <v>46026</v>
      </c>
      <c r="AK419" s="123"/>
      <c r="AL419" s="123"/>
      <c r="AM419" s="123" t="s">
        <v>2991</v>
      </c>
      <c r="AN419" s="123" t="s">
        <v>2992</v>
      </c>
      <c r="AO419" s="123" t="s">
        <v>2982</v>
      </c>
      <c r="AP419" s="123">
        <v>9</v>
      </c>
      <c r="AQ419" s="123">
        <v>0</v>
      </c>
      <c r="AR419" s="123">
        <v>0</v>
      </c>
      <c r="AS419" s="123">
        <v>0</v>
      </c>
      <c r="AT419" s="123">
        <v>0</v>
      </c>
      <c r="AU419" s="123">
        <v>0</v>
      </c>
    </row>
    <row r="420" spans="1:47">
      <c r="A420" s="124">
        <v>46267</v>
      </c>
      <c r="B420" s="123" t="s">
        <v>75</v>
      </c>
      <c r="C420" s="123" t="s">
        <v>2981</v>
      </c>
      <c r="D420" s="123" t="s">
        <v>1957</v>
      </c>
      <c r="E420" s="123">
        <v>206930336</v>
      </c>
      <c r="F420" s="123" t="s">
        <v>2982</v>
      </c>
      <c r="G420" s="123" t="s">
        <v>2983</v>
      </c>
      <c r="H420" s="123" t="s">
        <v>2984</v>
      </c>
      <c r="I420" s="123">
        <v>900234</v>
      </c>
      <c r="J420" s="123" t="s">
        <v>3002</v>
      </c>
      <c r="K420" s="123" t="s">
        <v>2901</v>
      </c>
      <c r="L420" s="123" t="s">
        <v>2986</v>
      </c>
      <c r="M420" s="123" t="s">
        <v>89</v>
      </c>
      <c r="N420" s="123" t="s">
        <v>622</v>
      </c>
      <c r="O420" s="123">
        <v>1299</v>
      </c>
      <c r="P420" s="123" t="s">
        <v>64</v>
      </c>
      <c r="Q420" s="123" t="s">
        <v>2987</v>
      </c>
      <c r="R420" s="123" t="s">
        <v>2996</v>
      </c>
      <c r="S420" s="123" t="s">
        <v>32</v>
      </c>
      <c r="T420" s="123">
        <v>99</v>
      </c>
      <c r="U420" s="123" t="s">
        <v>2989</v>
      </c>
      <c r="V420" s="123"/>
      <c r="W420" s="123"/>
      <c r="X420" s="124">
        <v>46267.333333333336</v>
      </c>
      <c r="Y420" s="124">
        <v>46267.75</v>
      </c>
      <c r="Z420" s="123" t="s">
        <v>2997</v>
      </c>
      <c r="AA420" s="123" t="s">
        <v>2998</v>
      </c>
      <c r="AB420" s="123" t="s">
        <v>2999</v>
      </c>
      <c r="AC420" s="123" t="s">
        <v>3071</v>
      </c>
      <c r="AD420" s="123" t="s">
        <v>1969</v>
      </c>
      <c r="AE420" s="123" t="s">
        <v>3071</v>
      </c>
      <c r="AF420" s="123" t="s">
        <v>84</v>
      </c>
      <c r="AG420" s="123" t="s">
        <v>85</v>
      </c>
      <c r="AH420" s="123">
        <v>10</v>
      </c>
      <c r="AI420" s="123"/>
      <c r="AJ420" s="124">
        <v>46036</v>
      </c>
      <c r="AK420" s="123"/>
      <c r="AL420" s="123"/>
      <c r="AM420" s="123" t="s">
        <v>2991</v>
      </c>
      <c r="AN420" s="123" t="s">
        <v>2992</v>
      </c>
      <c r="AO420" s="123" t="s">
        <v>2982</v>
      </c>
      <c r="AP420" s="123">
        <v>9</v>
      </c>
      <c r="AQ420" s="123">
        <v>0</v>
      </c>
      <c r="AR420" s="123">
        <v>0</v>
      </c>
      <c r="AS420" s="123">
        <v>0</v>
      </c>
      <c r="AT420" s="123">
        <v>0</v>
      </c>
      <c r="AU420" s="123">
        <v>0</v>
      </c>
    </row>
    <row r="421" spans="1:47">
      <c r="A421" s="124">
        <v>46267</v>
      </c>
      <c r="B421" s="123" t="s">
        <v>75</v>
      </c>
      <c r="C421" s="123" t="s">
        <v>2981</v>
      </c>
      <c r="D421" s="123" t="s">
        <v>2882</v>
      </c>
      <c r="E421" s="123">
        <v>206890218</v>
      </c>
      <c r="F421" s="123" t="s">
        <v>2982</v>
      </c>
      <c r="G421" s="123" t="s">
        <v>2983</v>
      </c>
      <c r="H421" s="123" t="s">
        <v>3022</v>
      </c>
      <c r="I421" s="123">
        <v>900234</v>
      </c>
      <c r="J421" s="123" t="s">
        <v>3002</v>
      </c>
      <c r="K421" s="123" t="s">
        <v>2921</v>
      </c>
      <c r="L421" s="123" t="s">
        <v>2986</v>
      </c>
      <c r="M421" s="123" t="s">
        <v>89</v>
      </c>
      <c r="N421" s="123" t="s">
        <v>622</v>
      </c>
      <c r="O421" s="123">
        <v>1299</v>
      </c>
      <c r="P421" s="123" t="s">
        <v>64</v>
      </c>
      <c r="Q421" s="123" t="s">
        <v>2987</v>
      </c>
      <c r="R421" s="123" t="s">
        <v>3010</v>
      </c>
      <c r="S421" s="123" t="s">
        <v>39</v>
      </c>
      <c r="T421" s="123">
        <v>99</v>
      </c>
      <c r="U421" s="123" t="s">
        <v>2989</v>
      </c>
      <c r="V421" s="124">
        <v>46267.758333333331</v>
      </c>
      <c r="W421" s="124">
        <v>46267.833333333336</v>
      </c>
      <c r="X421" s="124">
        <v>46267.756944444445</v>
      </c>
      <c r="Y421" s="124">
        <v>46268.090277777781</v>
      </c>
      <c r="Z421" s="123"/>
      <c r="AA421" s="123" t="s">
        <v>56</v>
      </c>
      <c r="AB421" s="123" t="s">
        <v>2</v>
      </c>
      <c r="AC421" s="123" t="s">
        <v>37</v>
      </c>
      <c r="AD421" s="123" t="s">
        <v>1561</v>
      </c>
      <c r="AE421" s="123" t="s">
        <v>3012</v>
      </c>
      <c r="AF421" s="123" t="s">
        <v>77</v>
      </c>
      <c r="AG421" s="123" t="s">
        <v>78</v>
      </c>
      <c r="AH421" s="123">
        <v>17</v>
      </c>
      <c r="AI421" s="123"/>
      <c r="AJ421" s="124">
        <v>46251</v>
      </c>
      <c r="AK421" s="123"/>
      <c r="AL421" s="123"/>
      <c r="AM421" s="123" t="s">
        <v>2991</v>
      </c>
      <c r="AN421" s="123" t="s">
        <v>2992</v>
      </c>
      <c r="AO421" s="123" t="s">
        <v>2982</v>
      </c>
      <c r="AP421" s="123">
        <v>7</v>
      </c>
      <c r="AQ421" s="123">
        <v>0</v>
      </c>
      <c r="AR421" s="123">
        <v>1</v>
      </c>
      <c r="AS421" s="123">
        <v>1</v>
      </c>
      <c r="AT421" s="123">
        <v>0</v>
      </c>
      <c r="AU421" s="123">
        <v>0</v>
      </c>
    </row>
    <row r="422" spans="1:47">
      <c r="A422" s="124">
        <v>46267</v>
      </c>
      <c r="B422" s="123" t="s">
        <v>75</v>
      </c>
      <c r="C422" s="123" t="s">
        <v>2981</v>
      </c>
      <c r="D422" s="123" t="s">
        <v>1769</v>
      </c>
      <c r="E422" s="123">
        <v>206883741</v>
      </c>
      <c r="F422" s="123" t="s">
        <v>2982</v>
      </c>
      <c r="G422" s="123" t="s">
        <v>2983</v>
      </c>
      <c r="H422" s="123" t="s">
        <v>2984</v>
      </c>
      <c r="I422" s="123">
        <v>900234</v>
      </c>
      <c r="J422" s="123" t="s">
        <v>3002</v>
      </c>
      <c r="K422" s="123" t="s">
        <v>1770</v>
      </c>
      <c r="L422" s="123" t="s">
        <v>2986</v>
      </c>
      <c r="M422" s="123" t="s">
        <v>89</v>
      </c>
      <c r="N422" s="123" t="s">
        <v>223</v>
      </c>
      <c r="O422" s="123">
        <v>1299</v>
      </c>
      <c r="P422" s="123" t="s">
        <v>64</v>
      </c>
      <c r="Q422" s="123" t="s">
        <v>2987</v>
      </c>
      <c r="R422" s="123" t="s">
        <v>2988</v>
      </c>
      <c r="S422" s="123" t="s">
        <v>32</v>
      </c>
      <c r="T422" s="123">
        <v>99</v>
      </c>
      <c r="U422" s="123" t="s">
        <v>2989</v>
      </c>
      <c r="V422" s="124">
        <v>46267.331250000003</v>
      </c>
      <c r="W422" s="124">
        <v>46267.748611111114</v>
      </c>
      <c r="X422" s="124">
        <v>46267.333333333336</v>
      </c>
      <c r="Y422" s="124">
        <v>46267.75</v>
      </c>
      <c r="Z422" s="123"/>
      <c r="AA422" s="123" t="s">
        <v>56</v>
      </c>
      <c r="AB422" s="123" t="s">
        <v>2</v>
      </c>
      <c r="AC422" s="123" t="s">
        <v>35</v>
      </c>
      <c r="AD422" s="123" t="s">
        <v>1558</v>
      </c>
      <c r="AE422" s="123" t="s">
        <v>2995</v>
      </c>
      <c r="AF422" s="123" t="s">
        <v>88</v>
      </c>
      <c r="AG422" s="123" t="s">
        <v>95</v>
      </c>
      <c r="AH422" s="123">
        <v>3</v>
      </c>
      <c r="AI422" s="123"/>
      <c r="AJ422" s="124">
        <v>46026</v>
      </c>
      <c r="AK422" s="123"/>
      <c r="AL422" s="123"/>
      <c r="AM422" s="123" t="s">
        <v>2991</v>
      </c>
      <c r="AN422" s="123" t="s">
        <v>2992</v>
      </c>
      <c r="AO422" s="123" t="s">
        <v>2982</v>
      </c>
      <c r="AP422" s="123">
        <v>9</v>
      </c>
      <c r="AQ422" s="123">
        <v>0</v>
      </c>
      <c r="AR422" s="123">
        <v>1</v>
      </c>
      <c r="AS422" s="123">
        <v>1</v>
      </c>
      <c r="AT422" s="123">
        <v>0</v>
      </c>
      <c r="AU422" s="123">
        <v>0</v>
      </c>
    </row>
    <row r="423" spans="1:47">
      <c r="A423" s="124">
        <v>46267</v>
      </c>
      <c r="B423" s="123" t="s">
        <v>75</v>
      </c>
      <c r="C423" s="123" t="s">
        <v>2981</v>
      </c>
      <c r="D423" s="123" t="s">
        <v>401</v>
      </c>
      <c r="E423" s="123">
        <v>204246163</v>
      </c>
      <c r="F423" s="123" t="s">
        <v>2982</v>
      </c>
      <c r="G423" s="123" t="s">
        <v>2983</v>
      </c>
      <c r="H423" s="123" t="s">
        <v>2984</v>
      </c>
      <c r="I423" s="123">
        <v>900234</v>
      </c>
      <c r="J423" s="123" t="s">
        <v>87</v>
      </c>
      <c r="K423" s="123" t="s">
        <v>402</v>
      </c>
      <c r="L423" s="123" t="s">
        <v>2986</v>
      </c>
      <c r="M423" s="123" t="s">
        <v>86</v>
      </c>
      <c r="N423" s="123" t="s">
        <v>230</v>
      </c>
      <c r="O423" s="123">
        <v>1299</v>
      </c>
      <c r="P423" s="123" t="s">
        <v>64</v>
      </c>
      <c r="Q423" s="123" t="s">
        <v>2987</v>
      </c>
      <c r="R423" s="123" t="s">
        <v>3010</v>
      </c>
      <c r="S423" s="123" t="s">
        <v>39</v>
      </c>
      <c r="T423" s="123">
        <v>99</v>
      </c>
      <c r="U423" s="123" t="s">
        <v>2989</v>
      </c>
      <c r="V423" s="124">
        <v>46267.755555555559</v>
      </c>
      <c r="W423" s="124">
        <v>46267.95416666667</v>
      </c>
      <c r="X423" s="124">
        <v>46267.756944444445</v>
      </c>
      <c r="Y423" s="124">
        <v>46268.173611111109</v>
      </c>
      <c r="Z423" s="123"/>
      <c r="AA423" s="123" t="s">
        <v>56</v>
      </c>
      <c r="AB423" s="123" t="s">
        <v>2</v>
      </c>
      <c r="AC423" s="123" t="s">
        <v>35</v>
      </c>
      <c r="AD423" s="123" t="s">
        <v>1558</v>
      </c>
      <c r="AE423" s="123" t="s">
        <v>2995</v>
      </c>
      <c r="AF423" s="123" t="s">
        <v>77</v>
      </c>
      <c r="AG423" s="123" t="s">
        <v>78</v>
      </c>
      <c r="AH423" s="123">
        <v>3</v>
      </c>
      <c r="AI423" s="123"/>
      <c r="AJ423" s="124">
        <v>45578</v>
      </c>
      <c r="AK423" s="123"/>
      <c r="AL423" s="123"/>
      <c r="AM423" s="123" t="s">
        <v>2991</v>
      </c>
      <c r="AN423" s="123" t="s">
        <v>2992</v>
      </c>
      <c r="AO423" s="123" t="s">
        <v>2982</v>
      </c>
      <c r="AP423" s="123">
        <v>9</v>
      </c>
      <c r="AQ423" s="123">
        <v>0</v>
      </c>
      <c r="AR423" s="123">
        <v>1</v>
      </c>
      <c r="AS423" s="123">
        <v>1</v>
      </c>
      <c r="AT423" s="123">
        <v>0</v>
      </c>
      <c r="AU423" s="123">
        <v>0</v>
      </c>
    </row>
    <row r="424" spans="1:47">
      <c r="A424" s="124">
        <v>46267</v>
      </c>
      <c r="B424" s="123" t="s">
        <v>75</v>
      </c>
      <c r="C424" s="123" t="s">
        <v>2981</v>
      </c>
      <c r="D424" s="123" t="s">
        <v>1636</v>
      </c>
      <c r="E424" s="123">
        <v>206297429</v>
      </c>
      <c r="F424" s="123" t="s">
        <v>2982</v>
      </c>
      <c r="G424" s="123" t="s">
        <v>2983</v>
      </c>
      <c r="H424" s="123" t="s">
        <v>2984</v>
      </c>
      <c r="I424" s="123">
        <v>900234</v>
      </c>
      <c r="J424" s="123" t="s">
        <v>3002</v>
      </c>
      <c r="K424" s="123" t="s">
        <v>3198</v>
      </c>
      <c r="L424" s="123" t="s">
        <v>2986</v>
      </c>
      <c r="M424" s="123" t="s">
        <v>79</v>
      </c>
      <c r="N424" s="123" t="s">
        <v>2645</v>
      </c>
      <c r="O424" s="123">
        <v>1299</v>
      </c>
      <c r="P424" s="123" t="s">
        <v>64</v>
      </c>
      <c r="Q424" s="123" t="s">
        <v>2987</v>
      </c>
      <c r="R424" s="123" t="s">
        <v>3010</v>
      </c>
      <c r="S424" s="123" t="s">
        <v>39</v>
      </c>
      <c r="T424" s="123">
        <v>99</v>
      </c>
      <c r="U424" s="123" t="s">
        <v>2989</v>
      </c>
      <c r="V424" s="124">
        <v>46267.754861111112</v>
      </c>
      <c r="W424" s="124">
        <v>46267.959722222222</v>
      </c>
      <c r="X424" s="124">
        <v>46267.756944444445</v>
      </c>
      <c r="Y424" s="124">
        <v>46268.173611111109</v>
      </c>
      <c r="Z424" s="123"/>
      <c r="AA424" s="123" t="s">
        <v>56</v>
      </c>
      <c r="AB424" s="123" t="s">
        <v>2</v>
      </c>
      <c r="AC424" s="123" t="s">
        <v>2990</v>
      </c>
      <c r="AD424" s="123" t="s">
        <v>1553</v>
      </c>
      <c r="AE424" s="123" t="s">
        <v>2990</v>
      </c>
      <c r="AF424" s="123" t="s">
        <v>77</v>
      </c>
      <c r="AG424" s="123" t="s">
        <v>78</v>
      </c>
      <c r="AH424" s="123">
        <v>22</v>
      </c>
      <c r="AI424" s="123"/>
      <c r="AJ424" s="124">
        <v>45949</v>
      </c>
      <c r="AK424" s="123"/>
      <c r="AL424" s="123"/>
      <c r="AM424" s="123" t="s">
        <v>2991</v>
      </c>
      <c r="AN424" s="123" t="s">
        <v>2992</v>
      </c>
      <c r="AO424" s="123" t="s">
        <v>2982</v>
      </c>
      <c r="AP424" s="123">
        <v>9</v>
      </c>
      <c r="AQ424" s="123">
        <v>0</v>
      </c>
      <c r="AR424" s="123">
        <v>1</v>
      </c>
      <c r="AS424" s="123">
        <v>1</v>
      </c>
      <c r="AT424" s="123">
        <v>0</v>
      </c>
      <c r="AU424" s="123">
        <v>0</v>
      </c>
    </row>
    <row r="425" spans="1:47">
      <c r="A425" s="124">
        <v>46267</v>
      </c>
      <c r="B425" s="123" t="s">
        <v>75</v>
      </c>
      <c r="C425" s="123" t="s">
        <v>2981</v>
      </c>
      <c r="D425" s="123" t="s">
        <v>1943</v>
      </c>
      <c r="E425" s="123">
        <v>206875332</v>
      </c>
      <c r="F425" s="123" t="s">
        <v>2982</v>
      </c>
      <c r="G425" s="123" t="s">
        <v>2983</v>
      </c>
      <c r="H425" s="123" t="s">
        <v>2984</v>
      </c>
      <c r="I425" s="123">
        <v>900234</v>
      </c>
      <c r="J425" s="123" t="s">
        <v>2985</v>
      </c>
      <c r="K425" s="123" t="s">
        <v>1709</v>
      </c>
      <c r="L425" s="123" t="s">
        <v>2986</v>
      </c>
      <c r="M425" s="123" t="s">
        <v>89</v>
      </c>
      <c r="N425" s="123" t="s">
        <v>2645</v>
      </c>
      <c r="O425" s="123">
        <v>1299</v>
      </c>
      <c r="P425" s="123" t="s">
        <v>64</v>
      </c>
      <c r="Q425" s="123" t="s">
        <v>2987</v>
      </c>
      <c r="R425" s="123" t="s">
        <v>2994</v>
      </c>
      <c r="S425" s="123" t="s">
        <v>32</v>
      </c>
      <c r="T425" s="123">
        <v>99</v>
      </c>
      <c r="U425" s="123" t="s">
        <v>2989</v>
      </c>
      <c r="V425" s="123"/>
      <c r="W425" s="123"/>
      <c r="X425" s="124">
        <v>46267.333333333336</v>
      </c>
      <c r="Y425" s="124">
        <v>46267.75</v>
      </c>
      <c r="Z425" s="123" t="s">
        <v>2997</v>
      </c>
      <c r="AA425" s="123" t="s">
        <v>2998</v>
      </c>
      <c r="AB425" s="123" t="s">
        <v>2999</v>
      </c>
      <c r="AC425" s="123" t="s">
        <v>2990</v>
      </c>
      <c r="AD425" s="123" t="s">
        <v>1553</v>
      </c>
      <c r="AE425" s="123" t="s">
        <v>2990</v>
      </c>
      <c r="AF425" s="123" t="s">
        <v>95</v>
      </c>
      <c r="AG425" s="123" t="s">
        <v>77</v>
      </c>
      <c r="AH425" s="123">
        <v>22</v>
      </c>
      <c r="AI425" s="123"/>
      <c r="AJ425" s="124">
        <v>46019</v>
      </c>
      <c r="AK425" s="123"/>
      <c r="AL425" s="123"/>
      <c r="AM425" s="123" t="s">
        <v>2991</v>
      </c>
      <c r="AN425" s="123" t="s">
        <v>2992</v>
      </c>
      <c r="AO425" s="123" t="s">
        <v>2982</v>
      </c>
      <c r="AP425" s="123">
        <v>9</v>
      </c>
      <c r="AQ425" s="123">
        <v>0</v>
      </c>
      <c r="AR425" s="123">
        <v>0</v>
      </c>
      <c r="AS425" s="123">
        <v>0</v>
      </c>
      <c r="AT425" s="123">
        <v>0</v>
      </c>
      <c r="AU425" s="123">
        <v>0</v>
      </c>
    </row>
    <row r="426" spans="1:47">
      <c r="A426" s="124">
        <v>46267</v>
      </c>
      <c r="B426" s="123" t="s">
        <v>75</v>
      </c>
      <c r="C426" s="123" t="s">
        <v>2981</v>
      </c>
      <c r="D426" s="123" t="s">
        <v>2513</v>
      </c>
      <c r="E426" s="123">
        <v>204967153</v>
      </c>
      <c r="F426" s="123" t="s">
        <v>2982</v>
      </c>
      <c r="G426" s="123" t="s">
        <v>2983</v>
      </c>
      <c r="H426" s="123" t="s">
        <v>2984</v>
      </c>
      <c r="I426" s="123">
        <v>900234</v>
      </c>
      <c r="J426" s="123" t="s">
        <v>2985</v>
      </c>
      <c r="K426" s="123" t="s">
        <v>2514</v>
      </c>
      <c r="L426" s="123" t="s">
        <v>2986</v>
      </c>
      <c r="M426" s="123" t="s">
        <v>86</v>
      </c>
      <c r="N426" s="123" t="s">
        <v>224</v>
      </c>
      <c r="O426" s="123">
        <v>1299</v>
      </c>
      <c r="P426" s="123" t="s">
        <v>64</v>
      </c>
      <c r="Q426" s="123" t="s">
        <v>2987</v>
      </c>
      <c r="R426" s="123" t="s">
        <v>3008</v>
      </c>
      <c r="S426" s="123" t="s">
        <v>39</v>
      </c>
      <c r="T426" s="123">
        <v>99</v>
      </c>
      <c r="U426" s="123" t="s">
        <v>2989</v>
      </c>
      <c r="V426" s="124">
        <v>46267.755555555559</v>
      </c>
      <c r="W426" s="124">
        <v>46267.952777777777</v>
      </c>
      <c r="X426" s="124">
        <v>46267.756944444445</v>
      </c>
      <c r="Y426" s="124">
        <v>46268.173611111109</v>
      </c>
      <c r="Z426" s="123"/>
      <c r="AA426" s="123" t="s">
        <v>56</v>
      </c>
      <c r="AB426" s="123" t="s">
        <v>2</v>
      </c>
      <c r="AC426" s="123" t="s">
        <v>35</v>
      </c>
      <c r="AD426" s="123" t="s">
        <v>1558</v>
      </c>
      <c r="AE426" s="123" t="s">
        <v>2995</v>
      </c>
      <c r="AF426" s="123" t="s">
        <v>92</v>
      </c>
      <c r="AG426" s="123" t="s">
        <v>84</v>
      </c>
      <c r="AH426" s="123">
        <v>3</v>
      </c>
      <c r="AI426" s="123"/>
      <c r="AJ426" s="124">
        <v>45825</v>
      </c>
      <c r="AK426" s="123"/>
      <c r="AL426" s="123"/>
      <c r="AM426" s="123" t="s">
        <v>2991</v>
      </c>
      <c r="AN426" s="123" t="s">
        <v>2992</v>
      </c>
      <c r="AO426" s="123" t="s">
        <v>2982</v>
      </c>
      <c r="AP426" s="123">
        <v>9</v>
      </c>
      <c r="AQ426" s="123">
        <v>0</v>
      </c>
      <c r="AR426" s="123">
        <v>1</v>
      </c>
      <c r="AS426" s="123">
        <v>1</v>
      </c>
      <c r="AT426" s="123">
        <v>0</v>
      </c>
      <c r="AU426" s="123">
        <v>0</v>
      </c>
    </row>
    <row r="427" spans="1:47">
      <c r="A427" s="124">
        <v>46267</v>
      </c>
      <c r="B427" s="123" t="s">
        <v>75</v>
      </c>
      <c r="C427" s="123" t="s">
        <v>2981</v>
      </c>
      <c r="D427" s="123" t="s">
        <v>2130</v>
      </c>
      <c r="E427" s="123">
        <v>206953801</v>
      </c>
      <c r="F427" s="123" t="s">
        <v>2982</v>
      </c>
      <c r="G427" s="123" t="s">
        <v>2983</v>
      </c>
      <c r="H427" s="123" t="s">
        <v>2984</v>
      </c>
      <c r="I427" s="123">
        <v>900234</v>
      </c>
      <c r="J427" s="123" t="s">
        <v>2985</v>
      </c>
      <c r="K427" s="123" t="s">
        <v>2131</v>
      </c>
      <c r="L427" s="123" t="s">
        <v>2986</v>
      </c>
      <c r="M427" s="123" t="s">
        <v>86</v>
      </c>
      <c r="N427" s="123" t="s">
        <v>223</v>
      </c>
      <c r="O427" s="123">
        <v>1299</v>
      </c>
      <c r="P427" s="123" t="s">
        <v>64</v>
      </c>
      <c r="Q427" s="123" t="s">
        <v>2987</v>
      </c>
      <c r="R427" s="123" t="s">
        <v>2994</v>
      </c>
      <c r="S427" s="123" t="s">
        <v>32</v>
      </c>
      <c r="T427" s="123">
        <v>99</v>
      </c>
      <c r="U427" s="123" t="s">
        <v>2989</v>
      </c>
      <c r="V427" s="124">
        <v>46267.330555555556</v>
      </c>
      <c r="W427" s="124">
        <v>46267.746527777781</v>
      </c>
      <c r="X427" s="124">
        <v>46267.333333333336</v>
      </c>
      <c r="Y427" s="124">
        <v>46267.75</v>
      </c>
      <c r="Z427" s="123"/>
      <c r="AA427" s="123" t="s">
        <v>56</v>
      </c>
      <c r="AB427" s="123" t="s">
        <v>2</v>
      </c>
      <c r="AC427" s="123" t="s">
        <v>35</v>
      </c>
      <c r="AD427" s="123" t="s">
        <v>1558</v>
      </c>
      <c r="AE427" s="123" t="s">
        <v>2995</v>
      </c>
      <c r="AF427" s="123" t="s">
        <v>95</v>
      </c>
      <c r="AG427" s="123" t="s">
        <v>77</v>
      </c>
      <c r="AH427" s="123">
        <v>3</v>
      </c>
      <c r="AI427" s="123"/>
      <c r="AJ427" s="124">
        <v>46049</v>
      </c>
      <c r="AK427" s="123"/>
      <c r="AL427" s="123"/>
      <c r="AM427" s="123" t="s">
        <v>2991</v>
      </c>
      <c r="AN427" s="123" t="s">
        <v>2992</v>
      </c>
      <c r="AO427" s="123" t="s">
        <v>2982</v>
      </c>
      <c r="AP427" s="123">
        <v>9</v>
      </c>
      <c r="AQ427" s="123">
        <v>0</v>
      </c>
      <c r="AR427" s="123">
        <v>1</v>
      </c>
      <c r="AS427" s="123">
        <v>1</v>
      </c>
      <c r="AT427" s="123">
        <v>0</v>
      </c>
      <c r="AU427" s="123">
        <v>0</v>
      </c>
    </row>
    <row r="428" spans="1:47">
      <c r="A428" s="124">
        <v>46267</v>
      </c>
      <c r="B428" s="123" t="s">
        <v>75</v>
      </c>
      <c r="C428" s="123" t="s">
        <v>2981</v>
      </c>
      <c r="D428" s="123" t="s">
        <v>119</v>
      </c>
      <c r="E428" s="123">
        <v>203469053</v>
      </c>
      <c r="F428" s="123" t="s">
        <v>2982</v>
      </c>
      <c r="G428" s="123" t="s">
        <v>2983</v>
      </c>
      <c r="H428" s="123" t="s">
        <v>2984</v>
      </c>
      <c r="I428" s="123">
        <v>900234</v>
      </c>
      <c r="J428" s="123" t="s">
        <v>3001</v>
      </c>
      <c r="K428" s="123" t="s">
        <v>3199</v>
      </c>
      <c r="L428" s="123" t="s">
        <v>2986</v>
      </c>
      <c r="M428" s="123" t="s">
        <v>79</v>
      </c>
      <c r="N428" s="123" t="s">
        <v>82</v>
      </c>
      <c r="O428" s="123">
        <v>1299</v>
      </c>
      <c r="P428" s="123" t="s">
        <v>64</v>
      </c>
      <c r="Q428" s="123" t="s">
        <v>2987</v>
      </c>
      <c r="R428" s="123" t="s">
        <v>3005</v>
      </c>
      <c r="S428" s="123" t="s">
        <v>39</v>
      </c>
      <c r="T428" s="123">
        <v>99</v>
      </c>
      <c r="U428" s="123" t="s">
        <v>2989</v>
      </c>
      <c r="V428" s="124">
        <v>46267.754861111112</v>
      </c>
      <c r="W428" s="124">
        <v>46267.959027777775</v>
      </c>
      <c r="X428" s="124">
        <v>46267.756944444445</v>
      </c>
      <c r="Y428" s="124">
        <v>46268.173611111109</v>
      </c>
      <c r="Z428" s="123" t="s">
        <v>2997</v>
      </c>
      <c r="AA428" s="123" t="s">
        <v>2998</v>
      </c>
      <c r="AB428" s="123" t="s">
        <v>2</v>
      </c>
      <c r="AC428" s="123" t="s">
        <v>2990</v>
      </c>
      <c r="AD428" s="123" t="s">
        <v>1553</v>
      </c>
      <c r="AE428" s="123" t="s">
        <v>2990</v>
      </c>
      <c r="AF428" s="123" t="s">
        <v>85</v>
      </c>
      <c r="AG428" s="123" t="s">
        <v>88</v>
      </c>
      <c r="AH428" s="123">
        <v>22</v>
      </c>
      <c r="AI428" s="123"/>
      <c r="AJ428" s="124">
        <v>45455</v>
      </c>
      <c r="AK428" s="123"/>
      <c r="AL428" s="123"/>
      <c r="AM428" s="123" t="s">
        <v>2991</v>
      </c>
      <c r="AN428" s="123" t="s">
        <v>2992</v>
      </c>
      <c r="AO428" s="123" t="s">
        <v>2982</v>
      </c>
      <c r="AP428" s="123">
        <v>9</v>
      </c>
      <c r="AQ428" s="123">
        <v>1</v>
      </c>
      <c r="AR428" s="123">
        <v>1</v>
      </c>
      <c r="AS428" s="123">
        <v>0</v>
      </c>
      <c r="AT428" s="123">
        <v>0</v>
      </c>
      <c r="AU428" s="123">
        <v>0</v>
      </c>
    </row>
    <row r="429" spans="1:47">
      <c r="A429" s="124">
        <v>46267</v>
      </c>
      <c r="B429" s="123" t="s">
        <v>75</v>
      </c>
      <c r="C429" s="123" t="s">
        <v>2981</v>
      </c>
      <c r="D429" s="123" t="s">
        <v>915</v>
      </c>
      <c r="E429" s="123">
        <v>203965411</v>
      </c>
      <c r="F429" s="123" t="s">
        <v>2982</v>
      </c>
      <c r="G429" s="123" t="s">
        <v>2983</v>
      </c>
      <c r="H429" s="123" t="s">
        <v>2984</v>
      </c>
      <c r="I429" s="123">
        <v>900234</v>
      </c>
      <c r="J429" s="123" t="s">
        <v>3001</v>
      </c>
      <c r="K429" s="123" t="s">
        <v>916</v>
      </c>
      <c r="L429" s="123" t="s">
        <v>2986</v>
      </c>
      <c r="M429" s="123" t="s">
        <v>79</v>
      </c>
      <c r="N429" s="123" t="s">
        <v>2772</v>
      </c>
      <c r="O429" s="123">
        <v>1299</v>
      </c>
      <c r="P429" s="123" t="s">
        <v>64</v>
      </c>
      <c r="Q429" s="123" t="s">
        <v>2987</v>
      </c>
      <c r="R429" s="123" t="s">
        <v>3008</v>
      </c>
      <c r="S429" s="123" t="s">
        <v>39</v>
      </c>
      <c r="T429" s="123">
        <v>99</v>
      </c>
      <c r="U429" s="123" t="s">
        <v>2989</v>
      </c>
      <c r="V429" s="124">
        <v>46267.754861111112</v>
      </c>
      <c r="W429" s="124">
        <v>46267.85833333333</v>
      </c>
      <c r="X429" s="124">
        <v>46267.756944444445</v>
      </c>
      <c r="Y429" s="124">
        <v>46268.173611111109</v>
      </c>
      <c r="Z429" s="123"/>
      <c r="AA429" s="123" t="s">
        <v>56</v>
      </c>
      <c r="AB429" s="123" t="s">
        <v>2</v>
      </c>
      <c r="AC429" s="123" t="s">
        <v>37</v>
      </c>
      <c r="AD429" s="123" t="s">
        <v>1562</v>
      </c>
      <c r="AE429" s="123" t="s">
        <v>3000</v>
      </c>
      <c r="AF429" s="123" t="s">
        <v>92</v>
      </c>
      <c r="AG429" s="123" t="s">
        <v>84</v>
      </c>
      <c r="AH429" s="123">
        <v>13</v>
      </c>
      <c r="AI429" s="123"/>
      <c r="AJ429" s="124">
        <v>45543</v>
      </c>
      <c r="AK429" s="123"/>
      <c r="AL429" s="123"/>
      <c r="AM429" s="123" t="s">
        <v>2991</v>
      </c>
      <c r="AN429" s="123" t="s">
        <v>2992</v>
      </c>
      <c r="AO429" s="123" t="s">
        <v>2982</v>
      </c>
      <c r="AP429" s="123">
        <v>9</v>
      </c>
      <c r="AQ429" s="123">
        <v>0</v>
      </c>
      <c r="AR429" s="123">
        <v>1</v>
      </c>
      <c r="AS429" s="123">
        <v>1</v>
      </c>
      <c r="AT429" s="123">
        <v>0</v>
      </c>
      <c r="AU429" s="123">
        <v>0</v>
      </c>
    </row>
    <row r="430" spans="1:47">
      <c r="A430" s="124">
        <v>46267</v>
      </c>
      <c r="B430" s="123" t="s">
        <v>75</v>
      </c>
      <c r="C430" s="123" t="s">
        <v>2981</v>
      </c>
      <c r="D430" s="123" t="s">
        <v>2505</v>
      </c>
      <c r="E430" s="123">
        <v>206846692</v>
      </c>
      <c r="F430" s="123" t="s">
        <v>2982</v>
      </c>
      <c r="G430" s="123" t="s">
        <v>2983</v>
      </c>
      <c r="H430" s="123" t="s">
        <v>2984</v>
      </c>
      <c r="I430" s="123">
        <v>900234</v>
      </c>
      <c r="J430" s="123" t="s">
        <v>2985</v>
      </c>
      <c r="K430" s="123" t="s">
        <v>3200</v>
      </c>
      <c r="L430" s="123" t="s">
        <v>2986</v>
      </c>
      <c r="M430" s="123" t="s">
        <v>89</v>
      </c>
      <c r="N430" s="123" t="s">
        <v>230</v>
      </c>
      <c r="O430" s="123">
        <v>1299</v>
      </c>
      <c r="P430" s="123" t="s">
        <v>64</v>
      </c>
      <c r="Q430" s="123" t="s">
        <v>2987</v>
      </c>
      <c r="R430" s="123" t="s">
        <v>2994</v>
      </c>
      <c r="S430" s="123" t="s">
        <v>32</v>
      </c>
      <c r="T430" s="123">
        <v>99</v>
      </c>
      <c r="U430" s="123" t="s">
        <v>2989</v>
      </c>
      <c r="V430" s="124">
        <v>46267.754166666666</v>
      </c>
      <c r="W430" s="124">
        <v>46267.947916666664</v>
      </c>
      <c r="X430" s="124">
        <v>46267.756944444445</v>
      </c>
      <c r="Y430" s="124">
        <v>46268.173611111109</v>
      </c>
      <c r="Z430" s="123"/>
      <c r="AA430" s="123" t="s">
        <v>56</v>
      </c>
      <c r="AB430" s="123" t="s">
        <v>2</v>
      </c>
      <c r="AC430" s="123" t="s">
        <v>35</v>
      </c>
      <c r="AD430" s="123" t="s">
        <v>1558</v>
      </c>
      <c r="AE430" s="123" t="s">
        <v>2995</v>
      </c>
      <c r="AF430" s="123" t="s">
        <v>95</v>
      </c>
      <c r="AG430" s="123" t="s">
        <v>77</v>
      </c>
      <c r="AH430" s="123">
        <v>3</v>
      </c>
      <c r="AI430" s="123"/>
      <c r="AJ430" s="124">
        <v>46012</v>
      </c>
      <c r="AK430" s="123"/>
      <c r="AL430" s="123"/>
      <c r="AM430" s="123" t="s">
        <v>2991</v>
      </c>
      <c r="AN430" s="123" t="s">
        <v>2992</v>
      </c>
      <c r="AO430" s="123" t="s">
        <v>2982</v>
      </c>
      <c r="AP430" s="123">
        <v>9</v>
      </c>
      <c r="AQ430" s="123">
        <v>0</v>
      </c>
      <c r="AR430" s="123">
        <v>1</v>
      </c>
      <c r="AS430" s="123">
        <v>1</v>
      </c>
      <c r="AT430" s="123">
        <v>0</v>
      </c>
      <c r="AU430" s="123">
        <v>0</v>
      </c>
    </row>
    <row r="431" spans="1:47">
      <c r="A431" s="124">
        <v>46267</v>
      </c>
      <c r="B431" s="123" t="s">
        <v>75</v>
      </c>
      <c r="C431" s="123" t="s">
        <v>2981</v>
      </c>
      <c r="D431" s="123" t="s">
        <v>929</v>
      </c>
      <c r="E431" s="123">
        <v>204967041</v>
      </c>
      <c r="F431" s="123" t="s">
        <v>2982</v>
      </c>
      <c r="G431" s="123" t="s">
        <v>2983</v>
      </c>
      <c r="H431" s="123" t="s">
        <v>2984</v>
      </c>
      <c r="I431" s="123">
        <v>900234</v>
      </c>
      <c r="J431" s="123" t="s">
        <v>2985</v>
      </c>
      <c r="K431" s="123" t="s">
        <v>930</v>
      </c>
      <c r="L431" s="123" t="s">
        <v>2986</v>
      </c>
      <c r="M431" s="123" t="s">
        <v>86</v>
      </c>
      <c r="N431" s="123" t="s">
        <v>2772</v>
      </c>
      <c r="O431" s="123">
        <v>1299</v>
      </c>
      <c r="P431" s="123" t="s">
        <v>64</v>
      </c>
      <c r="Q431" s="123" t="s">
        <v>2987</v>
      </c>
      <c r="R431" s="123" t="s">
        <v>3016</v>
      </c>
      <c r="S431" s="123" t="s">
        <v>32</v>
      </c>
      <c r="T431" s="123">
        <v>99</v>
      </c>
      <c r="U431" s="123" t="s">
        <v>2989</v>
      </c>
      <c r="V431" s="124">
        <v>46267.331944444442</v>
      </c>
      <c r="W431" s="124">
        <v>46267.75</v>
      </c>
      <c r="X431" s="124">
        <v>46267.333333333336</v>
      </c>
      <c r="Y431" s="124">
        <v>46267.75</v>
      </c>
      <c r="Z431" s="123"/>
      <c r="AA431" s="123" t="s">
        <v>56</v>
      </c>
      <c r="AB431" s="123" t="s">
        <v>2</v>
      </c>
      <c r="AC431" s="123" t="s">
        <v>37</v>
      </c>
      <c r="AD431" s="123" t="s">
        <v>1562</v>
      </c>
      <c r="AE431" s="123" t="s">
        <v>3000</v>
      </c>
      <c r="AF431" s="123" t="s">
        <v>77</v>
      </c>
      <c r="AG431" s="123" t="s">
        <v>78</v>
      </c>
      <c r="AH431" s="123">
        <v>13</v>
      </c>
      <c r="AI431" s="123"/>
      <c r="AJ431" s="124">
        <v>45718</v>
      </c>
      <c r="AK431" s="123"/>
      <c r="AL431" s="123"/>
      <c r="AM431" s="123" t="s">
        <v>2991</v>
      </c>
      <c r="AN431" s="123" t="s">
        <v>2992</v>
      </c>
      <c r="AO431" s="123" t="s">
        <v>2982</v>
      </c>
      <c r="AP431" s="123">
        <v>9</v>
      </c>
      <c r="AQ431" s="123">
        <v>0</v>
      </c>
      <c r="AR431" s="123">
        <v>1</v>
      </c>
      <c r="AS431" s="123">
        <v>1</v>
      </c>
      <c r="AT431" s="123">
        <v>0</v>
      </c>
      <c r="AU431" s="123">
        <v>0</v>
      </c>
    </row>
    <row r="432" spans="1:47">
      <c r="A432" s="124">
        <v>46267</v>
      </c>
      <c r="B432" s="123" t="s">
        <v>75</v>
      </c>
      <c r="C432" s="123" t="s">
        <v>2981</v>
      </c>
      <c r="D432" s="123" t="s">
        <v>2198</v>
      </c>
      <c r="E432" s="123">
        <v>206192274</v>
      </c>
      <c r="F432" s="123" t="s">
        <v>2982</v>
      </c>
      <c r="G432" s="123" t="s">
        <v>2983</v>
      </c>
      <c r="H432" s="123" t="s">
        <v>2984</v>
      </c>
      <c r="I432" s="123">
        <v>900234</v>
      </c>
      <c r="J432" s="123" t="s">
        <v>3002</v>
      </c>
      <c r="K432" s="123" t="s">
        <v>3201</v>
      </c>
      <c r="L432" s="123" t="s">
        <v>2986</v>
      </c>
      <c r="M432" s="123" t="s">
        <v>89</v>
      </c>
      <c r="N432" s="123" t="s">
        <v>82</v>
      </c>
      <c r="O432" s="123">
        <v>1299</v>
      </c>
      <c r="P432" s="123" t="s">
        <v>64</v>
      </c>
      <c r="Q432" s="123" t="s">
        <v>2987</v>
      </c>
      <c r="R432" s="123" t="s">
        <v>3005</v>
      </c>
      <c r="S432" s="123" t="s">
        <v>39</v>
      </c>
      <c r="T432" s="123">
        <v>99</v>
      </c>
      <c r="U432" s="123" t="s">
        <v>2989</v>
      </c>
      <c r="V432" s="124">
        <v>46267.754166666666</v>
      </c>
      <c r="W432" s="124">
        <v>46267.958333333336</v>
      </c>
      <c r="X432" s="124">
        <v>46267.756944444445</v>
      </c>
      <c r="Y432" s="124">
        <v>46268.173611111109</v>
      </c>
      <c r="Z432" s="123" t="s">
        <v>2997</v>
      </c>
      <c r="AA432" s="123" t="s">
        <v>2998</v>
      </c>
      <c r="AB432" s="123" t="s">
        <v>2</v>
      </c>
      <c r="AC432" s="123" t="s">
        <v>2990</v>
      </c>
      <c r="AD432" s="123" t="s">
        <v>1553</v>
      </c>
      <c r="AE432" s="123" t="s">
        <v>2990</v>
      </c>
      <c r="AF432" s="123" t="s">
        <v>85</v>
      </c>
      <c r="AG432" s="123" t="s">
        <v>88</v>
      </c>
      <c r="AH432" s="123">
        <v>22</v>
      </c>
      <c r="AI432" s="123"/>
      <c r="AJ432" s="124">
        <v>45935</v>
      </c>
      <c r="AK432" s="123"/>
      <c r="AL432" s="123"/>
      <c r="AM432" s="123" t="s">
        <v>2991</v>
      </c>
      <c r="AN432" s="123" t="s">
        <v>2992</v>
      </c>
      <c r="AO432" s="123" t="s">
        <v>2982</v>
      </c>
      <c r="AP432" s="123">
        <v>9</v>
      </c>
      <c r="AQ432" s="123">
        <v>1</v>
      </c>
      <c r="AR432" s="123">
        <v>1</v>
      </c>
      <c r="AS432" s="123">
        <v>0</v>
      </c>
      <c r="AT432" s="123">
        <v>0</v>
      </c>
      <c r="AU432" s="123">
        <v>0</v>
      </c>
    </row>
    <row r="433" spans="1:47">
      <c r="A433" s="124">
        <v>46267</v>
      </c>
      <c r="B433" s="123" t="s">
        <v>75</v>
      </c>
      <c r="C433" s="123" t="s">
        <v>2981</v>
      </c>
      <c r="D433" s="123" t="s">
        <v>407</v>
      </c>
      <c r="E433" s="123">
        <v>203599606</v>
      </c>
      <c r="F433" s="123" t="s">
        <v>2982</v>
      </c>
      <c r="G433" s="123" t="s">
        <v>2983</v>
      </c>
      <c r="H433" s="123" t="s">
        <v>2984</v>
      </c>
      <c r="I433" s="123">
        <v>900234</v>
      </c>
      <c r="J433" s="123" t="s">
        <v>3001</v>
      </c>
      <c r="K433" s="123" t="s">
        <v>3202</v>
      </c>
      <c r="L433" s="123" t="s">
        <v>2986</v>
      </c>
      <c r="M433" s="123" t="s">
        <v>79</v>
      </c>
      <c r="N433" s="123" t="s">
        <v>223</v>
      </c>
      <c r="O433" s="123">
        <v>1299</v>
      </c>
      <c r="P433" s="123" t="s">
        <v>64</v>
      </c>
      <c r="Q433" s="123" t="s">
        <v>2987</v>
      </c>
      <c r="R433" s="123" t="s">
        <v>2988</v>
      </c>
      <c r="S433" s="123" t="s">
        <v>32</v>
      </c>
      <c r="T433" s="123">
        <v>99</v>
      </c>
      <c r="U433" s="123" t="s">
        <v>2989</v>
      </c>
      <c r="V433" s="124">
        <v>46267.32916666667</v>
      </c>
      <c r="W433" s="124">
        <v>46267.746527777781</v>
      </c>
      <c r="X433" s="124">
        <v>46267.333333333336</v>
      </c>
      <c r="Y433" s="124">
        <v>46267.75</v>
      </c>
      <c r="Z433" s="123"/>
      <c r="AA433" s="123" t="s">
        <v>56</v>
      </c>
      <c r="AB433" s="123" t="s">
        <v>2</v>
      </c>
      <c r="AC433" s="123" t="s">
        <v>35</v>
      </c>
      <c r="AD433" s="123" t="s">
        <v>1558</v>
      </c>
      <c r="AE433" s="123" t="s">
        <v>2995</v>
      </c>
      <c r="AF433" s="123" t="s">
        <v>88</v>
      </c>
      <c r="AG433" s="123" t="s">
        <v>95</v>
      </c>
      <c r="AH433" s="123">
        <v>3</v>
      </c>
      <c r="AI433" s="123"/>
      <c r="AJ433" s="124">
        <v>45543</v>
      </c>
      <c r="AK433" s="123"/>
      <c r="AL433" s="123"/>
      <c r="AM433" s="123" t="s">
        <v>2991</v>
      </c>
      <c r="AN433" s="123" t="s">
        <v>2992</v>
      </c>
      <c r="AO433" s="123" t="s">
        <v>2982</v>
      </c>
      <c r="AP433" s="123">
        <v>9</v>
      </c>
      <c r="AQ433" s="123">
        <v>0</v>
      </c>
      <c r="AR433" s="123">
        <v>1</v>
      </c>
      <c r="AS433" s="123">
        <v>1</v>
      </c>
      <c r="AT433" s="123">
        <v>0</v>
      </c>
      <c r="AU433" s="123">
        <v>0</v>
      </c>
    </row>
    <row r="434" spans="1:47">
      <c r="A434" s="124">
        <v>46267</v>
      </c>
      <c r="B434" s="123" t="s">
        <v>75</v>
      </c>
      <c r="C434" s="123" t="s">
        <v>2981</v>
      </c>
      <c r="D434" s="123" t="s">
        <v>122</v>
      </c>
      <c r="E434" s="123">
        <v>203469052</v>
      </c>
      <c r="F434" s="123" t="s">
        <v>2982</v>
      </c>
      <c r="G434" s="123" t="s">
        <v>2983</v>
      </c>
      <c r="H434" s="123" t="s">
        <v>2984</v>
      </c>
      <c r="I434" s="123">
        <v>900234</v>
      </c>
      <c r="J434" s="123" t="s">
        <v>3001</v>
      </c>
      <c r="K434" s="123" t="s">
        <v>3203</v>
      </c>
      <c r="L434" s="123" t="s">
        <v>2986</v>
      </c>
      <c r="M434" s="123" t="s">
        <v>79</v>
      </c>
      <c r="N434" s="123" t="s">
        <v>82</v>
      </c>
      <c r="O434" s="123">
        <v>1299</v>
      </c>
      <c r="P434" s="123" t="s">
        <v>64</v>
      </c>
      <c r="Q434" s="123" t="s">
        <v>2987</v>
      </c>
      <c r="R434" s="123" t="s">
        <v>3021</v>
      </c>
      <c r="S434" s="123" t="s">
        <v>32</v>
      </c>
      <c r="T434" s="123">
        <v>99</v>
      </c>
      <c r="U434" s="123" t="s">
        <v>2989</v>
      </c>
      <c r="V434" s="124">
        <v>46267.331250000003</v>
      </c>
      <c r="W434" s="124">
        <v>46267.748611111114</v>
      </c>
      <c r="X434" s="124">
        <v>46267.333333333336</v>
      </c>
      <c r="Y434" s="124">
        <v>46267.75</v>
      </c>
      <c r="Z434" s="123" t="s">
        <v>2997</v>
      </c>
      <c r="AA434" s="123" t="s">
        <v>2998</v>
      </c>
      <c r="AB434" s="123" t="s">
        <v>2</v>
      </c>
      <c r="AC434" s="123" t="s">
        <v>2990</v>
      </c>
      <c r="AD434" s="123" t="s">
        <v>1553</v>
      </c>
      <c r="AE434" s="123" t="s">
        <v>2990</v>
      </c>
      <c r="AF434" s="123" t="s">
        <v>85</v>
      </c>
      <c r="AG434" s="123" t="s">
        <v>88</v>
      </c>
      <c r="AH434" s="123">
        <v>22</v>
      </c>
      <c r="AI434" s="123"/>
      <c r="AJ434" s="124">
        <v>45455</v>
      </c>
      <c r="AK434" s="123"/>
      <c r="AL434" s="123"/>
      <c r="AM434" s="123" t="s">
        <v>2991</v>
      </c>
      <c r="AN434" s="123" t="s">
        <v>2992</v>
      </c>
      <c r="AO434" s="123" t="s">
        <v>2982</v>
      </c>
      <c r="AP434" s="123">
        <v>9</v>
      </c>
      <c r="AQ434" s="123">
        <v>1</v>
      </c>
      <c r="AR434" s="123">
        <v>1</v>
      </c>
      <c r="AS434" s="123">
        <v>0</v>
      </c>
      <c r="AT434" s="123">
        <v>0</v>
      </c>
      <c r="AU434" s="123">
        <v>0</v>
      </c>
    </row>
    <row r="435" spans="1:47">
      <c r="A435" s="124">
        <v>46267</v>
      </c>
      <c r="B435" s="123" t="s">
        <v>75</v>
      </c>
      <c r="C435" s="123" t="s">
        <v>2981</v>
      </c>
      <c r="D435" s="123" t="s">
        <v>2507</v>
      </c>
      <c r="E435" s="123">
        <v>203736329</v>
      </c>
      <c r="F435" s="123" t="s">
        <v>2982</v>
      </c>
      <c r="G435" s="123" t="s">
        <v>2983</v>
      </c>
      <c r="H435" s="123" t="s">
        <v>2984</v>
      </c>
      <c r="I435" s="123">
        <v>900234</v>
      </c>
      <c r="J435" s="123" t="s">
        <v>2985</v>
      </c>
      <c r="K435" s="123" t="s">
        <v>2508</v>
      </c>
      <c r="L435" s="123" t="s">
        <v>2986</v>
      </c>
      <c r="M435" s="123" t="s">
        <v>86</v>
      </c>
      <c r="N435" s="123" t="s">
        <v>223</v>
      </c>
      <c r="O435" s="123">
        <v>1299</v>
      </c>
      <c r="P435" s="123" t="s">
        <v>64</v>
      </c>
      <c r="Q435" s="123" t="s">
        <v>2987</v>
      </c>
      <c r="R435" s="123" t="s">
        <v>2996</v>
      </c>
      <c r="S435" s="123" t="s">
        <v>32</v>
      </c>
      <c r="T435" s="123">
        <v>99</v>
      </c>
      <c r="U435" s="123" t="s">
        <v>2989</v>
      </c>
      <c r="V435" s="123"/>
      <c r="W435" s="123"/>
      <c r="X435" s="124">
        <v>46267.333333333336</v>
      </c>
      <c r="Y435" s="124">
        <v>46267.75</v>
      </c>
      <c r="Z435" s="123" t="s">
        <v>2997</v>
      </c>
      <c r="AA435" s="123" t="s">
        <v>2998</v>
      </c>
      <c r="AB435" s="123" t="s">
        <v>2999</v>
      </c>
      <c r="AC435" s="123" t="s">
        <v>35</v>
      </c>
      <c r="AD435" s="123" t="s">
        <v>1558</v>
      </c>
      <c r="AE435" s="123" t="s">
        <v>2995</v>
      </c>
      <c r="AF435" s="123" t="s">
        <v>84</v>
      </c>
      <c r="AG435" s="123" t="s">
        <v>85</v>
      </c>
      <c r="AH435" s="123">
        <v>3</v>
      </c>
      <c r="AI435" s="123"/>
      <c r="AJ435" s="124">
        <v>45501</v>
      </c>
      <c r="AK435" s="123"/>
      <c r="AL435" s="123"/>
      <c r="AM435" s="123" t="s">
        <v>2991</v>
      </c>
      <c r="AN435" s="123" t="s">
        <v>2992</v>
      </c>
      <c r="AO435" s="123" t="s">
        <v>2982</v>
      </c>
      <c r="AP435" s="123">
        <v>9</v>
      </c>
      <c r="AQ435" s="123">
        <v>0</v>
      </c>
      <c r="AR435" s="123">
        <v>0</v>
      </c>
      <c r="AS435" s="123">
        <v>0</v>
      </c>
      <c r="AT435" s="123">
        <v>0</v>
      </c>
      <c r="AU435" s="123">
        <v>0</v>
      </c>
    </row>
    <row r="436" spans="1:47">
      <c r="A436" s="124">
        <v>46267</v>
      </c>
      <c r="B436" s="123" t="s">
        <v>75</v>
      </c>
      <c r="C436" s="123" t="s">
        <v>2981</v>
      </c>
      <c r="D436" s="123" t="s">
        <v>2872</v>
      </c>
      <c r="E436" s="123">
        <v>206491340</v>
      </c>
      <c r="F436" s="123" t="s">
        <v>2982</v>
      </c>
      <c r="G436" s="123" t="s">
        <v>2983</v>
      </c>
      <c r="H436" s="123" t="s">
        <v>3022</v>
      </c>
      <c r="I436" s="123">
        <v>900234</v>
      </c>
      <c r="J436" s="123" t="s">
        <v>3002</v>
      </c>
      <c r="K436" s="123" t="s">
        <v>3204</v>
      </c>
      <c r="L436" s="123" t="s">
        <v>2986</v>
      </c>
      <c r="M436" s="123" t="s">
        <v>89</v>
      </c>
      <c r="N436" s="123" t="s">
        <v>1055</v>
      </c>
      <c r="O436" s="123">
        <v>1299</v>
      </c>
      <c r="P436" s="123" t="s">
        <v>64</v>
      </c>
      <c r="Q436" s="123" t="s">
        <v>2987</v>
      </c>
      <c r="R436" s="123" t="s">
        <v>3010</v>
      </c>
      <c r="S436" s="123" t="s">
        <v>39</v>
      </c>
      <c r="T436" s="123">
        <v>99</v>
      </c>
      <c r="U436" s="123" t="s">
        <v>2989</v>
      </c>
      <c r="V436" s="124">
        <v>46267.756249999999</v>
      </c>
      <c r="W436" s="124">
        <v>46267.836805555555</v>
      </c>
      <c r="X436" s="124">
        <v>46267.756944444445</v>
      </c>
      <c r="Y436" s="124">
        <v>46268.090277777781</v>
      </c>
      <c r="Z436" s="123"/>
      <c r="AA436" s="123" t="s">
        <v>56</v>
      </c>
      <c r="AB436" s="123" t="s">
        <v>2</v>
      </c>
      <c r="AC436" s="123" t="s">
        <v>37</v>
      </c>
      <c r="AD436" s="123" t="s">
        <v>1562</v>
      </c>
      <c r="AE436" s="123" t="s">
        <v>3000</v>
      </c>
      <c r="AF436" s="123" t="s">
        <v>77</v>
      </c>
      <c r="AG436" s="123" t="s">
        <v>78</v>
      </c>
      <c r="AH436" s="123">
        <v>13</v>
      </c>
      <c r="AI436" s="123"/>
      <c r="AJ436" s="124">
        <v>46251</v>
      </c>
      <c r="AK436" s="123"/>
      <c r="AL436" s="123"/>
      <c r="AM436" s="123" t="s">
        <v>2991</v>
      </c>
      <c r="AN436" s="123" t="s">
        <v>2992</v>
      </c>
      <c r="AO436" s="123" t="s">
        <v>2982</v>
      </c>
      <c r="AP436" s="123">
        <v>7</v>
      </c>
      <c r="AQ436" s="123">
        <v>0</v>
      </c>
      <c r="AR436" s="123">
        <v>1</v>
      </c>
      <c r="AS436" s="123">
        <v>1</v>
      </c>
      <c r="AT436" s="123">
        <v>0</v>
      </c>
      <c r="AU436" s="123">
        <v>0</v>
      </c>
    </row>
    <row r="437" spans="1:47">
      <c r="A437" s="124">
        <v>46267</v>
      </c>
      <c r="B437" s="123" t="s">
        <v>75</v>
      </c>
      <c r="C437" s="123" t="s">
        <v>2981</v>
      </c>
      <c r="D437" s="123" t="s">
        <v>2718</v>
      </c>
      <c r="E437" s="123">
        <v>204009978</v>
      </c>
      <c r="F437" s="123" t="s">
        <v>2982</v>
      </c>
      <c r="G437" s="123" t="s">
        <v>2983</v>
      </c>
      <c r="H437" s="123" t="s">
        <v>2984</v>
      </c>
      <c r="I437" s="123">
        <v>900234</v>
      </c>
      <c r="J437" s="123" t="s">
        <v>2985</v>
      </c>
      <c r="K437" s="123" t="s">
        <v>2719</v>
      </c>
      <c r="L437" s="123" t="s">
        <v>2986</v>
      </c>
      <c r="M437" s="123" t="s">
        <v>86</v>
      </c>
      <c r="N437" s="123" t="s">
        <v>2772</v>
      </c>
      <c r="O437" s="123">
        <v>1299</v>
      </c>
      <c r="P437" s="123" t="s">
        <v>64</v>
      </c>
      <c r="Q437" s="123" t="s">
        <v>2987</v>
      </c>
      <c r="R437" s="123" t="s">
        <v>3024</v>
      </c>
      <c r="S437" s="123" t="s">
        <v>39</v>
      </c>
      <c r="T437" s="123">
        <v>99</v>
      </c>
      <c r="U437" s="123" t="s">
        <v>2989</v>
      </c>
      <c r="V437" s="124">
        <v>46267.756249999999</v>
      </c>
      <c r="W437" s="124">
        <v>46267.861111111109</v>
      </c>
      <c r="X437" s="124">
        <v>46267.756944444445</v>
      </c>
      <c r="Y437" s="124">
        <v>46268.173611111109</v>
      </c>
      <c r="Z437" s="123"/>
      <c r="AA437" s="123" t="s">
        <v>56</v>
      </c>
      <c r="AB437" s="123" t="s">
        <v>2</v>
      </c>
      <c r="AC437" s="123" t="s">
        <v>37</v>
      </c>
      <c r="AD437" s="123" t="s">
        <v>1562</v>
      </c>
      <c r="AE437" s="123" t="s">
        <v>3000</v>
      </c>
      <c r="AF437" s="123" t="s">
        <v>95</v>
      </c>
      <c r="AG437" s="123" t="s">
        <v>77</v>
      </c>
      <c r="AH437" s="123">
        <v>13</v>
      </c>
      <c r="AI437" s="123"/>
      <c r="AJ437" s="124">
        <v>45550</v>
      </c>
      <c r="AK437" s="123"/>
      <c r="AL437" s="123"/>
      <c r="AM437" s="123" t="s">
        <v>2991</v>
      </c>
      <c r="AN437" s="123" t="s">
        <v>2992</v>
      </c>
      <c r="AO437" s="123" t="s">
        <v>2982</v>
      </c>
      <c r="AP437" s="123">
        <v>9</v>
      </c>
      <c r="AQ437" s="123">
        <v>0</v>
      </c>
      <c r="AR437" s="123">
        <v>1</v>
      </c>
      <c r="AS437" s="123">
        <v>1</v>
      </c>
      <c r="AT437" s="123">
        <v>0</v>
      </c>
      <c r="AU437" s="123">
        <v>0</v>
      </c>
    </row>
    <row r="438" spans="1:47">
      <c r="A438" s="124">
        <v>46267</v>
      </c>
      <c r="B438" s="123" t="s">
        <v>75</v>
      </c>
      <c r="C438" s="123" t="s">
        <v>2981</v>
      </c>
      <c r="D438" s="123" t="s">
        <v>238</v>
      </c>
      <c r="E438" s="123">
        <v>203813033</v>
      </c>
      <c r="F438" s="123" t="s">
        <v>2982</v>
      </c>
      <c r="G438" s="123" t="s">
        <v>2983</v>
      </c>
      <c r="H438" s="123" t="s">
        <v>2984</v>
      </c>
      <c r="I438" s="123">
        <v>900234</v>
      </c>
      <c r="J438" s="123" t="s">
        <v>99</v>
      </c>
      <c r="K438" s="123" t="s">
        <v>239</v>
      </c>
      <c r="L438" s="123" t="s">
        <v>2986</v>
      </c>
      <c r="M438" s="123" t="s">
        <v>86</v>
      </c>
      <c r="N438" s="123" t="s">
        <v>3013</v>
      </c>
      <c r="O438" s="123">
        <v>1299</v>
      </c>
      <c r="P438" s="123" t="s">
        <v>64</v>
      </c>
      <c r="Q438" s="123" t="s">
        <v>2987</v>
      </c>
      <c r="R438" s="123" t="s">
        <v>3011</v>
      </c>
      <c r="S438" s="123" t="s">
        <v>39</v>
      </c>
      <c r="T438" s="123">
        <v>99</v>
      </c>
      <c r="U438" s="123" t="s">
        <v>2989</v>
      </c>
      <c r="V438" s="123"/>
      <c r="W438" s="123"/>
      <c r="X438" s="124">
        <v>46267.756944444445</v>
      </c>
      <c r="Y438" s="124">
        <v>46268.173611111109</v>
      </c>
      <c r="Z438" s="123" t="s">
        <v>2997</v>
      </c>
      <c r="AA438" s="123" t="s">
        <v>2998</v>
      </c>
      <c r="AB438" s="123" t="s">
        <v>2999</v>
      </c>
      <c r="AC438" s="123" t="s">
        <v>35</v>
      </c>
      <c r="AD438" s="123" t="s">
        <v>1558</v>
      </c>
      <c r="AE438" s="123" t="s">
        <v>2995</v>
      </c>
      <c r="AF438" s="123" t="s">
        <v>84</v>
      </c>
      <c r="AG438" s="123" t="s">
        <v>85</v>
      </c>
      <c r="AH438" s="123">
        <v>3</v>
      </c>
      <c r="AI438" s="123"/>
      <c r="AJ438" s="124">
        <v>45516</v>
      </c>
      <c r="AK438" s="123"/>
      <c r="AL438" s="123"/>
      <c r="AM438" s="123" t="s">
        <v>2991</v>
      </c>
      <c r="AN438" s="123" t="s">
        <v>2992</v>
      </c>
      <c r="AO438" s="123" t="s">
        <v>2982</v>
      </c>
      <c r="AP438" s="123">
        <v>9</v>
      </c>
      <c r="AQ438" s="123">
        <v>0</v>
      </c>
      <c r="AR438" s="123">
        <v>0</v>
      </c>
      <c r="AS438" s="123">
        <v>0</v>
      </c>
      <c r="AT438" s="123">
        <v>0</v>
      </c>
      <c r="AU438" s="123">
        <v>0</v>
      </c>
    </row>
    <row r="439" spans="1:47">
      <c r="A439" s="124">
        <v>46267</v>
      </c>
      <c r="B439" s="123" t="s">
        <v>75</v>
      </c>
      <c r="C439" s="123" t="s">
        <v>2981</v>
      </c>
      <c r="D439" s="123" t="s">
        <v>2714</v>
      </c>
      <c r="E439" s="123">
        <v>203850884</v>
      </c>
      <c r="F439" s="123" t="s">
        <v>2982</v>
      </c>
      <c r="G439" s="123" t="s">
        <v>2983</v>
      </c>
      <c r="H439" s="123" t="s">
        <v>2984</v>
      </c>
      <c r="I439" s="123">
        <v>900234</v>
      </c>
      <c r="J439" s="123" t="s">
        <v>2985</v>
      </c>
      <c r="K439" s="123" t="s">
        <v>3205</v>
      </c>
      <c r="L439" s="123" t="s">
        <v>2986</v>
      </c>
      <c r="M439" s="123" t="s">
        <v>86</v>
      </c>
      <c r="N439" s="123" t="s">
        <v>622</v>
      </c>
      <c r="O439" s="123">
        <v>1299</v>
      </c>
      <c r="P439" s="123" t="s">
        <v>64</v>
      </c>
      <c r="Q439" s="123" t="s">
        <v>2987</v>
      </c>
      <c r="R439" s="123" t="s">
        <v>3021</v>
      </c>
      <c r="S439" s="123" t="s">
        <v>32</v>
      </c>
      <c r="T439" s="123">
        <v>99</v>
      </c>
      <c r="U439" s="123" t="s">
        <v>2989</v>
      </c>
      <c r="V439" s="124">
        <v>46267.335416666669</v>
      </c>
      <c r="W439" s="124">
        <v>46267.745833333334</v>
      </c>
      <c r="X439" s="124">
        <v>46267.333333333336</v>
      </c>
      <c r="Y439" s="124">
        <v>46267.75</v>
      </c>
      <c r="Z439" s="123" t="s">
        <v>2997</v>
      </c>
      <c r="AA439" s="123" t="s">
        <v>2998</v>
      </c>
      <c r="AB439" s="123" t="s">
        <v>2</v>
      </c>
      <c r="AC439" s="123" t="s">
        <v>37</v>
      </c>
      <c r="AD439" s="123" t="s">
        <v>1562</v>
      </c>
      <c r="AE439" s="123" t="s">
        <v>3000</v>
      </c>
      <c r="AF439" s="123" t="s">
        <v>85</v>
      </c>
      <c r="AG439" s="123" t="s">
        <v>88</v>
      </c>
      <c r="AH439" s="123">
        <v>13</v>
      </c>
      <c r="AI439" s="123"/>
      <c r="AJ439" s="124">
        <v>45523</v>
      </c>
      <c r="AK439" s="123"/>
      <c r="AL439" s="123"/>
      <c r="AM439" s="123" t="s">
        <v>2991</v>
      </c>
      <c r="AN439" s="123" t="s">
        <v>2992</v>
      </c>
      <c r="AO439" s="123" t="s">
        <v>2982</v>
      </c>
      <c r="AP439" s="123">
        <v>9</v>
      </c>
      <c r="AQ439" s="123">
        <v>1</v>
      </c>
      <c r="AR439" s="123">
        <v>1</v>
      </c>
      <c r="AS439" s="123">
        <v>0</v>
      </c>
      <c r="AT439" s="123">
        <v>0</v>
      </c>
      <c r="AU439" s="123">
        <v>0</v>
      </c>
    </row>
    <row r="440" spans="1:47">
      <c r="A440" s="124">
        <v>46267</v>
      </c>
      <c r="B440" s="123" t="s">
        <v>75</v>
      </c>
      <c r="C440" s="123" t="s">
        <v>2981</v>
      </c>
      <c r="D440" s="123" t="s">
        <v>1628</v>
      </c>
      <c r="E440" s="123">
        <v>206250876</v>
      </c>
      <c r="F440" s="123" t="s">
        <v>2982</v>
      </c>
      <c r="G440" s="123" t="s">
        <v>2983</v>
      </c>
      <c r="H440" s="123" t="s">
        <v>2984</v>
      </c>
      <c r="I440" s="123">
        <v>900234</v>
      </c>
      <c r="J440" s="123" t="s">
        <v>3001</v>
      </c>
      <c r="K440" s="123" t="s">
        <v>1605</v>
      </c>
      <c r="L440" s="123" t="s">
        <v>2986</v>
      </c>
      <c r="M440" s="123" t="s">
        <v>79</v>
      </c>
      <c r="N440" s="123" t="s">
        <v>1055</v>
      </c>
      <c r="O440" s="123">
        <v>1299</v>
      </c>
      <c r="P440" s="123" t="s">
        <v>64</v>
      </c>
      <c r="Q440" s="123" t="s">
        <v>2987</v>
      </c>
      <c r="R440" s="123" t="s">
        <v>3038</v>
      </c>
      <c r="S440" s="123" t="s">
        <v>32</v>
      </c>
      <c r="T440" s="123">
        <v>99</v>
      </c>
      <c r="U440" s="123" t="s">
        <v>2989</v>
      </c>
      <c r="V440" s="124">
        <v>46267.332638888889</v>
      </c>
      <c r="W440" s="124">
        <v>46267.75277777778</v>
      </c>
      <c r="X440" s="124">
        <v>46267.333333333336</v>
      </c>
      <c r="Y440" s="124">
        <v>46267.75</v>
      </c>
      <c r="Z440" s="123"/>
      <c r="AA440" s="123" t="s">
        <v>56</v>
      </c>
      <c r="AB440" s="123" t="s">
        <v>2</v>
      </c>
      <c r="AC440" s="123" t="s">
        <v>37</v>
      </c>
      <c r="AD440" s="123" t="s">
        <v>1562</v>
      </c>
      <c r="AE440" s="123" t="s">
        <v>3000</v>
      </c>
      <c r="AF440" s="123" t="s">
        <v>92</v>
      </c>
      <c r="AG440" s="123" t="s">
        <v>84</v>
      </c>
      <c r="AH440" s="123">
        <v>13</v>
      </c>
      <c r="AI440" s="123"/>
      <c r="AJ440" s="124">
        <v>45942</v>
      </c>
      <c r="AK440" s="123"/>
      <c r="AL440" s="123"/>
      <c r="AM440" s="123" t="s">
        <v>2991</v>
      </c>
      <c r="AN440" s="123" t="s">
        <v>2992</v>
      </c>
      <c r="AO440" s="123" t="s">
        <v>2982</v>
      </c>
      <c r="AP440" s="123">
        <v>9</v>
      </c>
      <c r="AQ440" s="123">
        <v>0</v>
      </c>
      <c r="AR440" s="123">
        <v>1</v>
      </c>
      <c r="AS440" s="123">
        <v>1</v>
      </c>
      <c r="AT440" s="123">
        <v>0</v>
      </c>
      <c r="AU440" s="123">
        <v>0</v>
      </c>
    </row>
    <row r="441" spans="1:47">
      <c r="A441" s="124">
        <v>46267</v>
      </c>
      <c r="B441" s="123" t="s">
        <v>75</v>
      </c>
      <c r="C441" s="123" t="s">
        <v>2981</v>
      </c>
      <c r="D441" s="123" t="s">
        <v>2228</v>
      </c>
      <c r="E441" s="123">
        <v>203469083</v>
      </c>
      <c r="F441" s="123" t="s">
        <v>2982</v>
      </c>
      <c r="G441" s="123" t="s">
        <v>2983</v>
      </c>
      <c r="H441" s="123" t="s">
        <v>2984</v>
      </c>
      <c r="I441" s="123">
        <v>900234</v>
      </c>
      <c r="J441" s="123" t="s">
        <v>3001</v>
      </c>
      <c r="K441" s="123" t="s">
        <v>3206</v>
      </c>
      <c r="L441" s="123" t="s">
        <v>2986</v>
      </c>
      <c r="M441" s="123" t="s">
        <v>79</v>
      </c>
      <c r="N441" s="123" t="s">
        <v>2645</v>
      </c>
      <c r="O441" s="123">
        <v>1299</v>
      </c>
      <c r="P441" s="123" t="s">
        <v>64</v>
      </c>
      <c r="Q441" s="123" t="s">
        <v>2987</v>
      </c>
      <c r="R441" s="123" t="s">
        <v>3024</v>
      </c>
      <c r="S441" s="123" t="s">
        <v>39</v>
      </c>
      <c r="T441" s="123">
        <v>99</v>
      </c>
      <c r="U441" s="123" t="s">
        <v>2989</v>
      </c>
      <c r="V441" s="124">
        <v>46267.754861111112</v>
      </c>
      <c r="W441" s="124">
        <v>46267.961111111108</v>
      </c>
      <c r="X441" s="124">
        <v>46267.756944444445</v>
      </c>
      <c r="Y441" s="124">
        <v>46268.173611111109</v>
      </c>
      <c r="Z441" s="123"/>
      <c r="AA441" s="123" t="s">
        <v>56</v>
      </c>
      <c r="AB441" s="123" t="s">
        <v>2</v>
      </c>
      <c r="AC441" s="123" t="s">
        <v>2990</v>
      </c>
      <c r="AD441" s="123" t="s">
        <v>1553</v>
      </c>
      <c r="AE441" s="123" t="s">
        <v>2990</v>
      </c>
      <c r="AF441" s="123" t="s">
        <v>95</v>
      </c>
      <c r="AG441" s="123" t="s">
        <v>77</v>
      </c>
      <c r="AH441" s="123">
        <v>22</v>
      </c>
      <c r="AI441" s="123"/>
      <c r="AJ441" s="124">
        <v>45455</v>
      </c>
      <c r="AK441" s="123"/>
      <c r="AL441" s="123"/>
      <c r="AM441" s="123" t="s">
        <v>2991</v>
      </c>
      <c r="AN441" s="123" t="s">
        <v>2992</v>
      </c>
      <c r="AO441" s="123" t="s">
        <v>2982</v>
      </c>
      <c r="AP441" s="123">
        <v>9</v>
      </c>
      <c r="AQ441" s="123">
        <v>0</v>
      </c>
      <c r="AR441" s="123">
        <v>1</v>
      </c>
      <c r="AS441" s="123">
        <v>1</v>
      </c>
      <c r="AT441" s="123">
        <v>0</v>
      </c>
      <c r="AU441" s="123">
        <v>0</v>
      </c>
    </row>
    <row r="442" spans="1:47">
      <c r="A442" s="124">
        <v>46267</v>
      </c>
      <c r="B442" s="123" t="s">
        <v>75</v>
      </c>
      <c r="C442" s="123" t="s">
        <v>2981</v>
      </c>
      <c r="D442" s="123" t="s">
        <v>1202</v>
      </c>
      <c r="E442" s="123">
        <v>205854085</v>
      </c>
      <c r="F442" s="123" t="s">
        <v>2982</v>
      </c>
      <c r="G442" s="123" t="s">
        <v>2983</v>
      </c>
      <c r="H442" s="123" t="s">
        <v>2984</v>
      </c>
      <c r="I442" s="123">
        <v>900234</v>
      </c>
      <c r="J442" s="123" t="s">
        <v>3002</v>
      </c>
      <c r="K442" s="123" t="s">
        <v>1203</v>
      </c>
      <c r="L442" s="123" t="s">
        <v>2986</v>
      </c>
      <c r="M442" s="123" t="s">
        <v>89</v>
      </c>
      <c r="N442" s="123" t="s">
        <v>2773</v>
      </c>
      <c r="O442" s="123">
        <v>1299</v>
      </c>
      <c r="P442" s="123" t="s">
        <v>64</v>
      </c>
      <c r="Q442" s="123" t="s">
        <v>2987</v>
      </c>
      <c r="R442" s="123" t="s">
        <v>3014</v>
      </c>
      <c r="S442" s="123" t="s">
        <v>32</v>
      </c>
      <c r="T442" s="123">
        <v>99</v>
      </c>
      <c r="U442" s="123" t="s">
        <v>2989</v>
      </c>
      <c r="V442" s="124">
        <v>46267.333333333336</v>
      </c>
      <c r="W442" s="124">
        <v>46267.748611111114</v>
      </c>
      <c r="X442" s="124">
        <v>46267.333333333336</v>
      </c>
      <c r="Y442" s="124">
        <v>46267.75</v>
      </c>
      <c r="Z442" s="123"/>
      <c r="AA442" s="123" t="s">
        <v>56</v>
      </c>
      <c r="AB442" s="123" t="s">
        <v>2</v>
      </c>
      <c r="AC442" s="123" t="s">
        <v>37</v>
      </c>
      <c r="AD442" s="123" t="s">
        <v>1562</v>
      </c>
      <c r="AE442" s="123" t="s">
        <v>3000</v>
      </c>
      <c r="AF442" s="123" t="s">
        <v>78</v>
      </c>
      <c r="AG442" s="123" t="s">
        <v>92</v>
      </c>
      <c r="AH442" s="123">
        <v>13</v>
      </c>
      <c r="AI442" s="123"/>
      <c r="AJ442" s="124">
        <v>45893</v>
      </c>
      <c r="AK442" s="123"/>
      <c r="AL442" s="123"/>
      <c r="AM442" s="123" t="s">
        <v>2991</v>
      </c>
      <c r="AN442" s="123" t="s">
        <v>2992</v>
      </c>
      <c r="AO442" s="123" t="s">
        <v>2982</v>
      </c>
      <c r="AP442" s="123">
        <v>9</v>
      </c>
      <c r="AQ442" s="123">
        <v>0</v>
      </c>
      <c r="AR442" s="123">
        <v>1</v>
      </c>
      <c r="AS442" s="123">
        <v>1</v>
      </c>
      <c r="AT442" s="123">
        <v>0</v>
      </c>
      <c r="AU442" s="123">
        <v>0</v>
      </c>
    </row>
    <row r="443" spans="1:47">
      <c r="A443" s="124">
        <v>46267</v>
      </c>
      <c r="B443" s="123" t="s">
        <v>75</v>
      </c>
      <c r="C443" s="123" t="s">
        <v>2981</v>
      </c>
      <c r="D443" s="123" t="s">
        <v>1212</v>
      </c>
      <c r="E443" s="123">
        <v>203342037</v>
      </c>
      <c r="F443" s="123" t="s">
        <v>2982</v>
      </c>
      <c r="G443" s="123" t="s">
        <v>2983</v>
      </c>
      <c r="H443" s="123" t="s">
        <v>2984</v>
      </c>
      <c r="I443" s="123">
        <v>900234</v>
      </c>
      <c r="J443" s="123" t="s">
        <v>99</v>
      </c>
      <c r="K443" s="123" t="s">
        <v>3207</v>
      </c>
      <c r="L443" s="123" t="s">
        <v>2986</v>
      </c>
      <c r="M443" s="123" t="s">
        <v>86</v>
      </c>
      <c r="N443" s="123" t="s">
        <v>626</v>
      </c>
      <c r="O443" s="123">
        <v>1299</v>
      </c>
      <c r="P443" s="123" t="s">
        <v>64</v>
      </c>
      <c r="Q443" s="123" t="s">
        <v>2987</v>
      </c>
      <c r="R443" s="123" t="s">
        <v>3024</v>
      </c>
      <c r="S443" s="123" t="s">
        <v>39</v>
      </c>
      <c r="T443" s="123">
        <v>99</v>
      </c>
      <c r="U443" s="123" t="s">
        <v>2989</v>
      </c>
      <c r="V443" s="124">
        <v>46267.74722222222</v>
      </c>
      <c r="W443" s="124">
        <v>46267.862500000003</v>
      </c>
      <c r="X443" s="124">
        <v>46267.756944444445</v>
      </c>
      <c r="Y443" s="124">
        <v>46268.173611111109</v>
      </c>
      <c r="Z443" s="123"/>
      <c r="AA443" s="123" t="s">
        <v>56</v>
      </c>
      <c r="AB443" s="123" t="s">
        <v>2</v>
      </c>
      <c r="AC443" s="123" t="s">
        <v>37</v>
      </c>
      <c r="AD443" s="123" t="s">
        <v>1562</v>
      </c>
      <c r="AE443" s="123" t="s">
        <v>3000</v>
      </c>
      <c r="AF443" s="123" t="s">
        <v>95</v>
      </c>
      <c r="AG443" s="123" t="s">
        <v>77</v>
      </c>
      <c r="AH443" s="123">
        <v>13</v>
      </c>
      <c r="AI443" s="123"/>
      <c r="AJ443" s="124">
        <v>45431</v>
      </c>
      <c r="AK443" s="123"/>
      <c r="AL443" s="123"/>
      <c r="AM443" s="123" t="s">
        <v>2991</v>
      </c>
      <c r="AN443" s="123" t="s">
        <v>2992</v>
      </c>
      <c r="AO443" s="123" t="s">
        <v>2982</v>
      </c>
      <c r="AP443" s="123">
        <v>9</v>
      </c>
      <c r="AQ443" s="123">
        <v>0</v>
      </c>
      <c r="AR443" s="123">
        <v>1</v>
      </c>
      <c r="AS443" s="123">
        <v>1</v>
      </c>
      <c r="AT443" s="123">
        <v>0</v>
      </c>
      <c r="AU443" s="123">
        <v>0</v>
      </c>
    </row>
    <row r="444" spans="1:47">
      <c r="A444" s="124">
        <v>46267</v>
      </c>
      <c r="B444" s="123" t="s">
        <v>75</v>
      </c>
      <c r="C444" s="123" t="s">
        <v>2981</v>
      </c>
      <c r="D444" s="123" t="s">
        <v>2583</v>
      </c>
      <c r="E444" s="123">
        <v>204864420</v>
      </c>
      <c r="F444" s="123" t="s">
        <v>2982</v>
      </c>
      <c r="G444" s="123" t="s">
        <v>2983</v>
      </c>
      <c r="H444" s="123" t="s">
        <v>2984</v>
      </c>
      <c r="I444" s="123">
        <v>900234</v>
      </c>
      <c r="J444" s="123" t="s">
        <v>2985</v>
      </c>
      <c r="K444" s="123" t="s">
        <v>2584</v>
      </c>
      <c r="L444" s="123" t="s">
        <v>2986</v>
      </c>
      <c r="M444" s="123" t="s">
        <v>89</v>
      </c>
      <c r="N444" s="123" t="s">
        <v>224</v>
      </c>
      <c r="O444" s="123">
        <v>1299</v>
      </c>
      <c r="P444" s="123" t="s">
        <v>64</v>
      </c>
      <c r="Q444" s="123" t="s">
        <v>2987</v>
      </c>
      <c r="R444" s="123" t="s">
        <v>3010</v>
      </c>
      <c r="S444" s="123" t="s">
        <v>39</v>
      </c>
      <c r="T444" s="123">
        <v>99</v>
      </c>
      <c r="U444" s="123" t="s">
        <v>2989</v>
      </c>
      <c r="V444" s="124">
        <v>46267.760416666664</v>
      </c>
      <c r="W444" s="124">
        <v>46267.956944444442</v>
      </c>
      <c r="X444" s="124">
        <v>46267.756944444445</v>
      </c>
      <c r="Y444" s="124">
        <v>46268.173611111109</v>
      </c>
      <c r="Z444" s="123"/>
      <c r="AA444" s="123" t="s">
        <v>56</v>
      </c>
      <c r="AB444" s="123" t="s">
        <v>2</v>
      </c>
      <c r="AC444" s="123" t="s">
        <v>35</v>
      </c>
      <c r="AD444" s="123" t="s">
        <v>1558</v>
      </c>
      <c r="AE444" s="123" t="s">
        <v>2995</v>
      </c>
      <c r="AF444" s="123" t="s">
        <v>77</v>
      </c>
      <c r="AG444" s="123" t="s">
        <v>78</v>
      </c>
      <c r="AH444" s="123">
        <v>3</v>
      </c>
      <c r="AI444" s="123"/>
      <c r="AJ444" s="124">
        <v>45683</v>
      </c>
      <c r="AK444" s="123"/>
      <c r="AL444" s="123"/>
      <c r="AM444" s="123" t="s">
        <v>2991</v>
      </c>
      <c r="AN444" s="123" t="s">
        <v>2992</v>
      </c>
      <c r="AO444" s="123" t="s">
        <v>2982</v>
      </c>
      <c r="AP444" s="123">
        <v>9</v>
      </c>
      <c r="AQ444" s="123">
        <v>0</v>
      </c>
      <c r="AR444" s="123">
        <v>1</v>
      </c>
      <c r="AS444" s="123">
        <v>1</v>
      </c>
      <c r="AT444" s="123">
        <v>0</v>
      </c>
      <c r="AU444" s="123">
        <v>0</v>
      </c>
    </row>
    <row r="445" spans="1:47">
      <c r="A445" s="124">
        <v>46267</v>
      </c>
      <c r="B445" s="123" t="s">
        <v>75</v>
      </c>
      <c r="C445" s="123" t="s">
        <v>2981</v>
      </c>
      <c r="D445" s="123" t="s">
        <v>935</v>
      </c>
      <c r="E445" s="123">
        <v>202198840</v>
      </c>
      <c r="F445" s="123" t="s">
        <v>2982</v>
      </c>
      <c r="G445" s="123" t="s">
        <v>2983</v>
      </c>
      <c r="H445" s="123" t="s">
        <v>2984</v>
      </c>
      <c r="I445" s="123">
        <v>900234</v>
      </c>
      <c r="J445" s="123" t="s">
        <v>87</v>
      </c>
      <c r="K445" s="123" t="s">
        <v>936</v>
      </c>
      <c r="L445" s="123" t="s">
        <v>2986</v>
      </c>
      <c r="M445" s="123" t="s">
        <v>86</v>
      </c>
      <c r="N445" s="123" t="s">
        <v>622</v>
      </c>
      <c r="O445" s="123">
        <v>1299</v>
      </c>
      <c r="P445" s="123" t="s">
        <v>64</v>
      </c>
      <c r="Q445" s="123" t="s">
        <v>2987</v>
      </c>
      <c r="R445" s="123" t="s">
        <v>3011</v>
      </c>
      <c r="S445" s="123" t="s">
        <v>39</v>
      </c>
      <c r="T445" s="123">
        <v>99</v>
      </c>
      <c r="U445" s="123" t="s">
        <v>2989</v>
      </c>
      <c r="V445" s="123"/>
      <c r="W445" s="123"/>
      <c r="X445" s="124">
        <v>46267.756944444445</v>
      </c>
      <c r="Y445" s="124">
        <v>46268.173611111109</v>
      </c>
      <c r="Z445" s="123" t="s">
        <v>2997</v>
      </c>
      <c r="AA445" s="123" t="s">
        <v>2998</v>
      </c>
      <c r="AB445" s="123" t="s">
        <v>2999</v>
      </c>
      <c r="AC445" s="123" t="s">
        <v>37</v>
      </c>
      <c r="AD445" s="123" t="s">
        <v>1561</v>
      </c>
      <c r="AE445" s="123" t="s">
        <v>3012</v>
      </c>
      <c r="AF445" s="123" t="s">
        <v>84</v>
      </c>
      <c r="AG445" s="123" t="s">
        <v>85</v>
      </c>
      <c r="AH445" s="123">
        <v>17</v>
      </c>
      <c r="AI445" s="123"/>
      <c r="AJ445" s="124">
        <v>45585</v>
      </c>
      <c r="AK445" s="123"/>
      <c r="AL445" s="123"/>
      <c r="AM445" s="123" t="s">
        <v>2991</v>
      </c>
      <c r="AN445" s="123" t="s">
        <v>2992</v>
      </c>
      <c r="AO445" s="123" t="s">
        <v>2982</v>
      </c>
      <c r="AP445" s="123">
        <v>9</v>
      </c>
      <c r="AQ445" s="123">
        <v>0</v>
      </c>
      <c r="AR445" s="123">
        <v>0</v>
      </c>
      <c r="AS445" s="123">
        <v>0</v>
      </c>
      <c r="AT445" s="123">
        <v>0</v>
      </c>
      <c r="AU445" s="123">
        <v>0</v>
      </c>
    </row>
    <row r="446" spans="1:47">
      <c r="A446" s="124">
        <v>46267</v>
      </c>
      <c r="B446" s="123" t="s">
        <v>75</v>
      </c>
      <c r="C446" s="123" t="s">
        <v>2981</v>
      </c>
      <c r="D446" s="123" t="s">
        <v>2276</v>
      </c>
      <c r="E446" s="123">
        <v>204010043</v>
      </c>
      <c r="F446" s="123" t="s">
        <v>2982</v>
      </c>
      <c r="G446" s="123" t="s">
        <v>2983</v>
      </c>
      <c r="H446" s="123" t="s">
        <v>2984</v>
      </c>
      <c r="I446" s="123">
        <v>900234</v>
      </c>
      <c r="J446" s="123" t="s">
        <v>2985</v>
      </c>
      <c r="K446" s="123" t="s">
        <v>2277</v>
      </c>
      <c r="L446" s="123" t="s">
        <v>2986</v>
      </c>
      <c r="M446" s="123" t="s">
        <v>86</v>
      </c>
      <c r="N446" s="123" t="s">
        <v>1055</v>
      </c>
      <c r="O446" s="123">
        <v>1299</v>
      </c>
      <c r="P446" s="123" t="s">
        <v>64</v>
      </c>
      <c r="Q446" s="123" t="s">
        <v>2987</v>
      </c>
      <c r="R446" s="123" t="s">
        <v>3014</v>
      </c>
      <c r="S446" s="123" t="s">
        <v>32</v>
      </c>
      <c r="T446" s="123">
        <v>99</v>
      </c>
      <c r="U446" s="123" t="s">
        <v>2989</v>
      </c>
      <c r="V446" s="124">
        <v>46267.333333333336</v>
      </c>
      <c r="W446" s="124">
        <v>46267.748611111114</v>
      </c>
      <c r="X446" s="124">
        <v>46267.333333333336</v>
      </c>
      <c r="Y446" s="124">
        <v>46267.75</v>
      </c>
      <c r="Z446" s="123"/>
      <c r="AA446" s="123" t="s">
        <v>56</v>
      </c>
      <c r="AB446" s="123" t="s">
        <v>2</v>
      </c>
      <c r="AC446" s="123" t="s">
        <v>37</v>
      </c>
      <c r="AD446" s="123" t="s">
        <v>1563</v>
      </c>
      <c r="AE446" s="123" t="s">
        <v>3006</v>
      </c>
      <c r="AF446" s="123" t="s">
        <v>78</v>
      </c>
      <c r="AG446" s="123" t="s">
        <v>92</v>
      </c>
      <c r="AH446" s="123">
        <v>15</v>
      </c>
      <c r="AI446" s="123"/>
      <c r="AJ446" s="124">
        <v>45550</v>
      </c>
      <c r="AK446" s="123"/>
      <c r="AL446" s="123"/>
      <c r="AM446" s="123" t="s">
        <v>2991</v>
      </c>
      <c r="AN446" s="123" t="s">
        <v>2992</v>
      </c>
      <c r="AO446" s="123" t="s">
        <v>2982</v>
      </c>
      <c r="AP446" s="123">
        <v>9</v>
      </c>
      <c r="AQ446" s="123">
        <v>0</v>
      </c>
      <c r="AR446" s="123">
        <v>1</v>
      </c>
      <c r="AS446" s="123">
        <v>1</v>
      </c>
      <c r="AT446" s="123">
        <v>0</v>
      </c>
      <c r="AU446" s="123">
        <v>0</v>
      </c>
    </row>
    <row r="447" spans="1:47">
      <c r="A447" s="124">
        <v>46267</v>
      </c>
      <c r="B447" s="123" t="s">
        <v>75</v>
      </c>
      <c r="C447" s="123" t="s">
        <v>2981</v>
      </c>
      <c r="D447" s="123" t="s">
        <v>125</v>
      </c>
      <c r="E447" s="123">
        <v>203679318</v>
      </c>
      <c r="F447" s="123" t="s">
        <v>2982</v>
      </c>
      <c r="G447" s="123" t="s">
        <v>2983</v>
      </c>
      <c r="H447" s="123" t="s">
        <v>2984</v>
      </c>
      <c r="I447" s="123">
        <v>900234</v>
      </c>
      <c r="J447" s="123" t="s">
        <v>3001</v>
      </c>
      <c r="K447" s="123" t="s">
        <v>3208</v>
      </c>
      <c r="L447" s="123" t="s">
        <v>2986</v>
      </c>
      <c r="M447" s="123" t="s">
        <v>79</v>
      </c>
      <c r="N447" s="123" t="s">
        <v>2645</v>
      </c>
      <c r="O447" s="123">
        <v>1299</v>
      </c>
      <c r="P447" s="123" t="s">
        <v>64</v>
      </c>
      <c r="Q447" s="123" t="s">
        <v>2987</v>
      </c>
      <c r="R447" s="123" t="s">
        <v>3010</v>
      </c>
      <c r="S447" s="123" t="s">
        <v>39</v>
      </c>
      <c r="T447" s="123">
        <v>99</v>
      </c>
      <c r="U447" s="123" t="s">
        <v>2989</v>
      </c>
      <c r="V447" s="124">
        <v>46267.755555555559</v>
      </c>
      <c r="W447" s="124">
        <v>46267.960416666669</v>
      </c>
      <c r="X447" s="124">
        <v>46267.756944444445</v>
      </c>
      <c r="Y447" s="124">
        <v>46268.173611111109</v>
      </c>
      <c r="Z447" s="123"/>
      <c r="AA447" s="123" t="s">
        <v>56</v>
      </c>
      <c r="AB447" s="123" t="s">
        <v>2</v>
      </c>
      <c r="AC447" s="123" t="s">
        <v>2990</v>
      </c>
      <c r="AD447" s="123" t="s">
        <v>1553</v>
      </c>
      <c r="AE447" s="123" t="s">
        <v>2990</v>
      </c>
      <c r="AF447" s="123" t="s">
        <v>77</v>
      </c>
      <c r="AG447" s="123" t="s">
        <v>78</v>
      </c>
      <c r="AH447" s="123">
        <v>22</v>
      </c>
      <c r="AI447" s="123"/>
      <c r="AJ447" s="124">
        <v>45487</v>
      </c>
      <c r="AK447" s="123"/>
      <c r="AL447" s="123"/>
      <c r="AM447" s="123" t="s">
        <v>2991</v>
      </c>
      <c r="AN447" s="123" t="s">
        <v>2992</v>
      </c>
      <c r="AO447" s="123" t="s">
        <v>2982</v>
      </c>
      <c r="AP447" s="123">
        <v>9</v>
      </c>
      <c r="AQ447" s="123">
        <v>0</v>
      </c>
      <c r="AR447" s="123">
        <v>1</v>
      </c>
      <c r="AS447" s="123">
        <v>1</v>
      </c>
      <c r="AT447" s="123">
        <v>0</v>
      </c>
      <c r="AU447" s="123">
        <v>0</v>
      </c>
    </row>
    <row r="448" spans="1:47">
      <c r="A448" s="124">
        <v>46267</v>
      </c>
      <c r="B448" s="123" t="s">
        <v>75</v>
      </c>
      <c r="C448" s="123" t="s">
        <v>2981</v>
      </c>
      <c r="D448" s="123" t="s">
        <v>2785</v>
      </c>
      <c r="E448" s="123">
        <v>205231290</v>
      </c>
      <c r="F448" s="123" t="s">
        <v>2982</v>
      </c>
      <c r="G448" s="123" t="s">
        <v>2983</v>
      </c>
      <c r="H448" s="123" t="s">
        <v>2984</v>
      </c>
      <c r="I448" s="123">
        <v>900234</v>
      </c>
      <c r="J448" s="123" t="s">
        <v>3002</v>
      </c>
      <c r="K448" s="123" t="s">
        <v>3209</v>
      </c>
      <c r="L448" s="123" t="s">
        <v>2986</v>
      </c>
      <c r="M448" s="123" t="s">
        <v>89</v>
      </c>
      <c r="N448" s="123" t="s">
        <v>1055</v>
      </c>
      <c r="O448" s="123">
        <v>1299</v>
      </c>
      <c r="P448" s="123" t="s">
        <v>64</v>
      </c>
      <c r="Q448" s="123" t="s">
        <v>2987</v>
      </c>
      <c r="R448" s="123" t="s">
        <v>3004</v>
      </c>
      <c r="S448" s="123" t="s">
        <v>39</v>
      </c>
      <c r="T448" s="123">
        <v>99</v>
      </c>
      <c r="U448" s="123" t="s">
        <v>2989</v>
      </c>
      <c r="V448" s="124">
        <v>46267.756944444445</v>
      </c>
      <c r="W448" s="124">
        <v>46267.837500000001</v>
      </c>
      <c r="X448" s="124">
        <v>46267.756944444445</v>
      </c>
      <c r="Y448" s="124">
        <v>46268.090277777781</v>
      </c>
      <c r="Z448" s="123"/>
      <c r="AA448" s="123" t="s">
        <v>56</v>
      </c>
      <c r="AB448" s="123" t="s">
        <v>2</v>
      </c>
      <c r="AC448" s="123" t="s">
        <v>37</v>
      </c>
      <c r="AD448" s="123" t="s">
        <v>1563</v>
      </c>
      <c r="AE448" s="123" t="s">
        <v>3006</v>
      </c>
      <c r="AF448" s="123" t="s">
        <v>88</v>
      </c>
      <c r="AG448" s="123" t="s">
        <v>95</v>
      </c>
      <c r="AH448" s="123">
        <v>15</v>
      </c>
      <c r="AI448" s="123"/>
      <c r="AJ448" s="124">
        <v>46237</v>
      </c>
      <c r="AK448" s="123"/>
      <c r="AL448" s="123"/>
      <c r="AM448" s="123" t="s">
        <v>2991</v>
      </c>
      <c r="AN448" s="123" t="s">
        <v>2992</v>
      </c>
      <c r="AO448" s="123" t="s">
        <v>2982</v>
      </c>
      <c r="AP448" s="123">
        <v>7</v>
      </c>
      <c r="AQ448" s="123">
        <v>0</v>
      </c>
      <c r="AR448" s="123">
        <v>1</v>
      </c>
      <c r="AS448" s="123">
        <v>1</v>
      </c>
      <c r="AT448" s="123">
        <v>0</v>
      </c>
      <c r="AU448" s="123">
        <v>0</v>
      </c>
    </row>
    <row r="449" spans="1:47">
      <c r="A449" s="124">
        <v>46267</v>
      </c>
      <c r="B449" s="123" t="s">
        <v>75</v>
      </c>
      <c r="C449" s="123" t="s">
        <v>2981</v>
      </c>
      <c r="D449" s="123" t="s">
        <v>1763</v>
      </c>
      <c r="E449" s="123">
        <v>206875751</v>
      </c>
      <c r="F449" s="123" t="s">
        <v>2982</v>
      </c>
      <c r="G449" s="123" t="s">
        <v>2983</v>
      </c>
      <c r="H449" s="123" t="s">
        <v>2984</v>
      </c>
      <c r="I449" s="123">
        <v>900234</v>
      </c>
      <c r="J449" s="123" t="s">
        <v>3001</v>
      </c>
      <c r="K449" s="123" t="s">
        <v>1764</v>
      </c>
      <c r="L449" s="123" t="s">
        <v>2986</v>
      </c>
      <c r="M449" s="123" t="s">
        <v>89</v>
      </c>
      <c r="N449" s="123" t="s">
        <v>224</v>
      </c>
      <c r="O449" s="123">
        <v>1299</v>
      </c>
      <c r="P449" s="123" t="s">
        <v>64</v>
      </c>
      <c r="Q449" s="123" t="s">
        <v>2987</v>
      </c>
      <c r="R449" s="123" t="s">
        <v>3014</v>
      </c>
      <c r="S449" s="123" t="s">
        <v>32</v>
      </c>
      <c r="T449" s="123">
        <v>99</v>
      </c>
      <c r="U449" s="123" t="s">
        <v>2989</v>
      </c>
      <c r="V449" s="124">
        <v>46267.331250000003</v>
      </c>
      <c r="W449" s="124">
        <v>46267.747916666667</v>
      </c>
      <c r="X449" s="124">
        <v>46267.333333333336</v>
      </c>
      <c r="Y449" s="124">
        <v>46267.75</v>
      </c>
      <c r="Z449" s="123"/>
      <c r="AA449" s="123" t="s">
        <v>56</v>
      </c>
      <c r="AB449" s="123" t="s">
        <v>2</v>
      </c>
      <c r="AC449" s="123" t="s">
        <v>35</v>
      </c>
      <c r="AD449" s="123" t="s">
        <v>1558</v>
      </c>
      <c r="AE449" s="123" t="s">
        <v>2995</v>
      </c>
      <c r="AF449" s="123" t="s">
        <v>78</v>
      </c>
      <c r="AG449" s="123" t="s">
        <v>92</v>
      </c>
      <c r="AH449" s="123">
        <v>3</v>
      </c>
      <c r="AI449" s="123"/>
      <c r="AJ449" s="124">
        <v>46019</v>
      </c>
      <c r="AK449" s="123"/>
      <c r="AL449" s="123"/>
      <c r="AM449" s="123" t="s">
        <v>2991</v>
      </c>
      <c r="AN449" s="123" t="s">
        <v>2992</v>
      </c>
      <c r="AO449" s="123" t="s">
        <v>2982</v>
      </c>
      <c r="AP449" s="123">
        <v>9</v>
      </c>
      <c r="AQ449" s="123">
        <v>0</v>
      </c>
      <c r="AR449" s="123">
        <v>1</v>
      </c>
      <c r="AS449" s="123">
        <v>1</v>
      </c>
      <c r="AT449" s="123">
        <v>0</v>
      </c>
      <c r="AU449" s="123">
        <v>0</v>
      </c>
    </row>
    <row r="450" spans="1:47">
      <c r="A450" s="124">
        <v>46267</v>
      </c>
      <c r="B450" s="123" t="s">
        <v>75</v>
      </c>
      <c r="C450" s="123" t="s">
        <v>2981</v>
      </c>
      <c r="D450" s="123" t="s">
        <v>937</v>
      </c>
      <c r="E450" s="123">
        <v>203512669</v>
      </c>
      <c r="F450" s="123" t="s">
        <v>2982</v>
      </c>
      <c r="G450" s="123" t="s">
        <v>2983</v>
      </c>
      <c r="H450" s="123" t="s">
        <v>2984</v>
      </c>
      <c r="I450" s="123">
        <v>900234</v>
      </c>
      <c r="J450" s="123" t="s">
        <v>3001</v>
      </c>
      <c r="K450" s="123" t="s">
        <v>3210</v>
      </c>
      <c r="L450" s="123" t="s">
        <v>2986</v>
      </c>
      <c r="M450" s="123" t="s">
        <v>79</v>
      </c>
      <c r="N450" s="123" t="s">
        <v>1055</v>
      </c>
      <c r="O450" s="123">
        <v>1299</v>
      </c>
      <c r="P450" s="123" t="s">
        <v>64</v>
      </c>
      <c r="Q450" s="123" t="s">
        <v>2987</v>
      </c>
      <c r="R450" s="123" t="s">
        <v>2996</v>
      </c>
      <c r="S450" s="123" t="s">
        <v>32</v>
      </c>
      <c r="T450" s="123">
        <v>99</v>
      </c>
      <c r="U450" s="123" t="s">
        <v>2989</v>
      </c>
      <c r="V450" s="123"/>
      <c r="W450" s="123"/>
      <c r="X450" s="124">
        <v>46267.333333333336</v>
      </c>
      <c r="Y450" s="124">
        <v>46267.75</v>
      </c>
      <c r="Z450" s="123" t="s">
        <v>2997</v>
      </c>
      <c r="AA450" s="123" t="s">
        <v>2998</v>
      </c>
      <c r="AB450" s="123" t="s">
        <v>2999</v>
      </c>
      <c r="AC450" s="123" t="s">
        <v>37</v>
      </c>
      <c r="AD450" s="123" t="s">
        <v>1564</v>
      </c>
      <c r="AE450" s="123" t="s">
        <v>3012</v>
      </c>
      <c r="AF450" s="123" t="s">
        <v>84</v>
      </c>
      <c r="AG450" s="123" t="s">
        <v>85</v>
      </c>
      <c r="AH450" s="123">
        <v>18</v>
      </c>
      <c r="AI450" s="123"/>
      <c r="AJ450" s="124">
        <v>45462</v>
      </c>
      <c r="AK450" s="123"/>
      <c r="AL450" s="123"/>
      <c r="AM450" s="123" t="s">
        <v>2991</v>
      </c>
      <c r="AN450" s="123" t="s">
        <v>2992</v>
      </c>
      <c r="AO450" s="123" t="s">
        <v>2982</v>
      </c>
      <c r="AP450" s="123">
        <v>9</v>
      </c>
      <c r="AQ450" s="123">
        <v>0</v>
      </c>
      <c r="AR450" s="123">
        <v>0</v>
      </c>
      <c r="AS450" s="123">
        <v>0</v>
      </c>
      <c r="AT450" s="123">
        <v>0</v>
      </c>
      <c r="AU450" s="123">
        <v>0</v>
      </c>
    </row>
    <row r="451" spans="1:47">
      <c r="A451" s="124">
        <v>46267</v>
      </c>
      <c r="B451" s="123" t="s">
        <v>75</v>
      </c>
      <c r="C451" s="123" t="s">
        <v>2981</v>
      </c>
      <c r="D451" s="123" t="s">
        <v>933</v>
      </c>
      <c r="E451" s="123">
        <v>205854083</v>
      </c>
      <c r="F451" s="123" t="s">
        <v>2982</v>
      </c>
      <c r="G451" s="123" t="s">
        <v>2983</v>
      </c>
      <c r="H451" s="123" t="s">
        <v>2984</v>
      </c>
      <c r="I451" s="123">
        <v>900234</v>
      </c>
      <c r="J451" s="123" t="s">
        <v>3002</v>
      </c>
      <c r="K451" s="123" t="s">
        <v>934</v>
      </c>
      <c r="L451" s="123" t="s">
        <v>2986</v>
      </c>
      <c r="M451" s="123" t="s">
        <v>89</v>
      </c>
      <c r="N451" s="123" t="s">
        <v>622</v>
      </c>
      <c r="O451" s="123">
        <v>1299</v>
      </c>
      <c r="P451" s="123" t="s">
        <v>64</v>
      </c>
      <c r="Q451" s="123" t="s">
        <v>2987</v>
      </c>
      <c r="R451" s="123" t="s">
        <v>3038</v>
      </c>
      <c r="S451" s="123" t="s">
        <v>32</v>
      </c>
      <c r="T451" s="123">
        <v>99</v>
      </c>
      <c r="U451" s="123" t="s">
        <v>2989</v>
      </c>
      <c r="V451" s="124">
        <v>46267.332638888889</v>
      </c>
      <c r="W451" s="124">
        <v>46267.74722222222</v>
      </c>
      <c r="X451" s="124">
        <v>46267.333333333336</v>
      </c>
      <c r="Y451" s="124">
        <v>46267.75</v>
      </c>
      <c r="Z451" s="123"/>
      <c r="AA451" s="123" t="s">
        <v>56</v>
      </c>
      <c r="AB451" s="123" t="s">
        <v>2</v>
      </c>
      <c r="AC451" s="123" t="s">
        <v>37</v>
      </c>
      <c r="AD451" s="123" t="s">
        <v>1562</v>
      </c>
      <c r="AE451" s="123" t="s">
        <v>3000</v>
      </c>
      <c r="AF451" s="123" t="s">
        <v>92</v>
      </c>
      <c r="AG451" s="123" t="s">
        <v>84</v>
      </c>
      <c r="AH451" s="123">
        <v>13</v>
      </c>
      <c r="AI451" s="123"/>
      <c r="AJ451" s="124">
        <v>45893</v>
      </c>
      <c r="AK451" s="123"/>
      <c r="AL451" s="123"/>
      <c r="AM451" s="123" t="s">
        <v>2991</v>
      </c>
      <c r="AN451" s="123" t="s">
        <v>2992</v>
      </c>
      <c r="AO451" s="123" t="s">
        <v>2982</v>
      </c>
      <c r="AP451" s="123">
        <v>9</v>
      </c>
      <c r="AQ451" s="123">
        <v>0</v>
      </c>
      <c r="AR451" s="123">
        <v>1</v>
      </c>
      <c r="AS451" s="123">
        <v>1</v>
      </c>
      <c r="AT451" s="123">
        <v>0</v>
      </c>
      <c r="AU451" s="123">
        <v>0</v>
      </c>
    </row>
    <row r="452" spans="1:47">
      <c r="A452" s="124">
        <v>46267</v>
      </c>
      <c r="B452" s="123" t="s">
        <v>75</v>
      </c>
      <c r="C452" s="123" t="s">
        <v>2981</v>
      </c>
      <c r="D452" s="123" t="s">
        <v>2481</v>
      </c>
      <c r="E452" s="123">
        <v>203737200</v>
      </c>
      <c r="F452" s="123" t="s">
        <v>2982</v>
      </c>
      <c r="G452" s="123" t="s">
        <v>2983</v>
      </c>
      <c r="H452" s="123" t="s">
        <v>2984</v>
      </c>
      <c r="I452" s="123">
        <v>900234</v>
      </c>
      <c r="J452" s="123" t="s">
        <v>2985</v>
      </c>
      <c r="K452" s="123" t="s">
        <v>3211</v>
      </c>
      <c r="L452" s="123" t="s">
        <v>2986</v>
      </c>
      <c r="M452" s="123" t="s">
        <v>86</v>
      </c>
      <c r="N452" s="123" t="s">
        <v>223</v>
      </c>
      <c r="O452" s="123">
        <v>1299</v>
      </c>
      <c r="P452" s="123" t="s">
        <v>64</v>
      </c>
      <c r="Q452" s="123" t="s">
        <v>2987</v>
      </c>
      <c r="R452" s="123" t="s">
        <v>3021</v>
      </c>
      <c r="S452" s="123" t="s">
        <v>32</v>
      </c>
      <c r="T452" s="123">
        <v>99</v>
      </c>
      <c r="U452" s="123" t="s">
        <v>2989</v>
      </c>
      <c r="V452" s="124">
        <v>46267.331944444442</v>
      </c>
      <c r="W452" s="124">
        <v>46267.748611111114</v>
      </c>
      <c r="X452" s="124">
        <v>46267.333333333336</v>
      </c>
      <c r="Y452" s="124">
        <v>46267.75</v>
      </c>
      <c r="Z452" s="123" t="s">
        <v>2997</v>
      </c>
      <c r="AA452" s="123" t="s">
        <v>2998</v>
      </c>
      <c r="AB452" s="123" t="s">
        <v>2</v>
      </c>
      <c r="AC452" s="123" t="s">
        <v>35</v>
      </c>
      <c r="AD452" s="123" t="s">
        <v>1558</v>
      </c>
      <c r="AE452" s="123" t="s">
        <v>2995</v>
      </c>
      <c r="AF452" s="123" t="s">
        <v>85</v>
      </c>
      <c r="AG452" s="123" t="s">
        <v>88</v>
      </c>
      <c r="AH452" s="123">
        <v>3</v>
      </c>
      <c r="AI452" s="123"/>
      <c r="AJ452" s="124">
        <v>45501</v>
      </c>
      <c r="AK452" s="123"/>
      <c r="AL452" s="123"/>
      <c r="AM452" s="123" t="s">
        <v>2991</v>
      </c>
      <c r="AN452" s="123" t="s">
        <v>2992</v>
      </c>
      <c r="AO452" s="123" t="s">
        <v>2982</v>
      </c>
      <c r="AP452" s="123">
        <v>9</v>
      </c>
      <c r="AQ452" s="123">
        <v>1</v>
      </c>
      <c r="AR452" s="123">
        <v>1</v>
      </c>
      <c r="AS452" s="123">
        <v>0</v>
      </c>
      <c r="AT452" s="123">
        <v>0</v>
      </c>
      <c r="AU452" s="123">
        <v>0</v>
      </c>
    </row>
    <row r="453" spans="1:47">
      <c r="A453" s="124">
        <v>46267</v>
      </c>
      <c r="B453" s="123" t="s">
        <v>75</v>
      </c>
      <c r="C453" s="123" t="s">
        <v>2981</v>
      </c>
      <c r="D453" s="123" t="s">
        <v>109</v>
      </c>
      <c r="E453" s="123">
        <v>203679313</v>
      </c>
      <c r="F453" s="123" t="s">
        <v>2982</v>
      </c>
      <c r="G453" s="123" t="s">
        <v>2983</v>
      </c>
      <c r="H453" s="123" t="s">
        <v>2984</v>
      </c>
      <c r="I453" s="123">
        <v>900234</v>
      </c>
      <c r="J453" s="123" t="s">
        <v>3001</v>
      </c>
      <c r="K453" s="123" t="s">
        <v>3212</v>
      </c>
      <c r="L453" s="123" t="s">
        <v>2986</v>
      </c>
      <c r="M453" s="123" t="s">
        <v>79</v>
      </c>
      <c r="N453" s="123" t="s">
        <v>82</v>
      </c>
      <c r="O453" s="123">
        <v>1299</v>
      </c>
      <c r="P453" s="123" t="s">
        <v>64</v>
      </c>
      <c r="Q453" s="123" t="s">
        <v>2987</v>
      </c>
      <c r="R453" s="123" t="s">
        <v>2988</v>
      </c>
      <c r="S453" s="123" t="s">
        <v>32</v>
      </c>
      <c r="T453" s="123">
        <v>99</v>
      </c>
      <c r="U453" s="123" t="s">
        <v>2989</v>
      </c>
      <c r="V453" s="124">
        <v>46267.331250000003</v>
      </c>
      <c r="W453" s="124">
        <v>46267.74722222222</v>
      </c>
      <c r="X453" s="124">
        <v>46267.333333333336</v>
      </c>
      <c r="Y453" s="124">
        <v>46267.75</v>
      </c>
      <c r="Z453" s="123"/>
      <c r="AA453" s="123" t="s">
        <v>56</v>
      </c>
      <c r="AB453" s="123" t="s">
        <v>2</v>
      </c>
      <c r="AC453" s="123" t="s">
        <v>2990</v>
      </c>
      <c r="AD453" s="123" t="s">
        <v>1553</v>
      </c>
      <c r="AE453" s="123" t="s">
        <v>2990</v>
      </c>
      <c r="AF453" s="123" t="s">
        <v>88</v>
      </c>
      <c r="AG453" s="123" t="s">
        <v>95</v>
      </c>
      <c r="AH453" s="123">
        <v>22</v>
      </c>
      <c r="AI453" s="123"/>
      <c r="AJ453" s="124">
        <v>45487</v>
      </c>
      <c r="AK453" s="123"/>
      <c r="AL453" s="123"/>
      <c r="AM453" s="123" t="s">
        <v>2991</v>
      </c>
      <c r="AN453" s="123" t="s">
        <v>2992</v>
      </c>
      <c r="AO453" s="123" t="s">
        <v>2982</v>
      </c>
      <c r="AP453" s="123">
        <v>9</v>
      </c>
      <c r="AQ453" s="123">
        <v>0</v>
      </c>
      <c r="AR453" s="123">
        <v>1</v>
      </c>
      <c r="AS453" s="123">
        <v>1</v>
      </c>
      <c r="AT453" s="123">
        <v>0</v>
      </c>
      <c r="AU453" s="123">
        <v>0</v>
      </c>
    </row>
    <row r="454" spans="1:47">
      <c r="A454" s="124">
        <v>46267</v>
      </c>
      <c r="B454" s="123" t="s">
        <v>75</v>
      </c>
      <c r="C454" s="123" t="s">
        <v>2981</v>
      </c>
      <c r="D454" s="123" t="s">
        <v>2611</v>
      </c>
      <c r="E454" s="123">
        <v>206858475</v>
      </c>
      <c r="F454" s="123" t="s">
        <v>2982</v>
      </c>
      <c r="G454" s="123" t="s">
        <v>2983</v>
      </c>
      <c r="H454" s="123" t="s">
        <v>2984</v>
      </c>
      <c r="I454" s="123">
        <v>900234</v>
      </c>
      <c r="J454" s="123" t="s">
        <v>2985</v>
      </c>
      <c r="K454" s="123" t="s">
        <v>3213</v>
      </c>
      <c r="L454" s="123" t="s">
        <v>2986</v>
      </c>
      <c r="M454" s="123" t="s">
        <v>89</v>
      </c>
      <c r="N454" s="123" t="s">
        <v>230</v>
      </c>
      <c r="O454" s="123">
        <v>1299</v>
      </c>
      <c r="P454" s="123" t="s">
        <v>64</v>
      </c>
      <c r="Q454" s="123" t="s">
        <v>2987</v>
      </c>
      <c r="R454" s="123" t="s">
        <v>3014</v>
      </c>
      <c r="S454" s="123" t="s">
        <v>32</v>
      </c>
      <c r="T454" s="123">
        <v>99</v>
      </c>
      <c r="U454" s="123" t="s">
        <v>2989</v>
      </c>
      <c r="V454" s="124">
        <v>46267.331250000003</v>
      </c>
      <c r="W454" s="124">
        <v>46267.75</v>
      </c>
      <c r="X454" s="124">
        <v>46267.333333333336</v>
      </c>
      <c r="Y454" s="124">
        <v>46267.75</v>
      </c>
      <c r="Z454" s="123"/>
      <c r="AA454" s="123" t="s">
        <v>56</v>
      </c>
      <c r="AB454" s="123" t="s">
        <v>2</v>
      </c>
      <c r="AC454" s="123" t="s">
        <v>35</v>
      </c>
      <c r="AD454" s="123" t="s">
        <v>1558</v>
      </c>
      <c r="AE454" s="123" t="s">
        <v>2995</v>
      </c>
      <c r="AF454" s="123" t="s">
        <v>78</v>
      </c>
      <c r="AG454" s="123" t="s">
        <v>92</v>
      </c>
      <c r="AH454" s="123">
        <v>3</v>
      </c>
      <c r="AI454" s="123"/>
      <c r="AJ454" s="124">
        <v>46012</v>
      </c>
      <c r="AK454" s="123"/>
      <c r="AL454" s="123"/>
      <c r="AM454" s="123" t="s">
        <v>2991</v>
      </c>
      <c r="AN454" s="123" t="s">
        <v>2992</v>
      </c>
      <c r="AO454" s="123" t="s">
        <v>2982</v>
      </c>
      <c r="AP454" s="123">
        <v>9</v>
      </c>
      <c r="AQ454" s="123">
        <v>0</v>
      </c>
      <c r="AR454" s="123">
        <v>1</v>
      </c>
      <c r="AS454" s="123">
        <v>1</v>
      </c>
      <c r="AT454" s="123">
        <v>0</v>
      </c>
      <c r="AU454" s="123">
        <v>0</v>
      </c>
    </row>
    <row r="455" spans="1:47">
      <c r="A455" s="124">
        <v>46267</v>
      </c>
      <c r="B455" s="123" t="s">
        <v>75</v>
      </c>
      <c r="C455" s="123" t="s">
        <v>2981</v>
      </c>
      <c r="D455" s="123" t="s">
        <v>432</v>
      </c>
      <c r="E455" s="123">
        <v>203737144</v>
      </c>
      <c r="F455" s="123" t="s">
        <v>2982</v>
      </c>
      <c r="G455" s="123" t="s">
        <v>2983</v>
      </c>
      <c r="H455" s="123" t="s">
        <v>2984</v>
      </c>
      <c r="I455" s="123">
        <v>900234</v>
      </c>
      <c r="J455" s="123" t="s">
        <v>3001</v>
      </c>
      <c r="K455" s="123" t="s">
        <v>3214</v>
      </c>
      <c r="L455" s="123" t="s">
        <v>2986</v>
      </c>
      <c r="M455" s="123" t="s">
        <v>79</v>
      </c>
      <c r="N455" s="123" t="s">
        <v>224</v>
      </c>
      <c r="O455" s="123">
        <v>1299</v>
      </c>
      <c r="P455" s="123" t="s">
        <v>64</v>
      </c>
      <c r="Q455" s="123" t="s">
        <v>2987</v>
      </c>
      <c r="R455" s="123" t="s">
        <v>3038</v>
      </c>
      <c r="S455" s="123" t="s">
        <v>32</v>
      </c>
      <c r="T455" s="123">
        <v>99</v>
      </c>
      <c r="U455" s="123" t="s">
        <v>2989</v>
      </c>
      <c r="V455" s="124">
        <v>46267.330555555556</v>
      </c>
      <c r="W455" s="124">
        <v>46267.75</v>
      </c>
      <c r="X455" s="124">
        <v>46267.333333333336</v>
      </c>
      <c r="Y455" s="124">
        <v>46267.75</v>
      </c>
      <c r="Z455" s="123"/>
      <c r="AA455" s="123" t="s">
        <v>56</v>
      </c>
      <c r="AB455" s="123" t="s">
        <v>2</v>
      </c>
      <c r="AC455" s="123" t="s">
        <v>35</v>
      </c>
      <c r="AD455" s="123" t="s">
        <v>1558</v>
      </c>
      <c r="AE455" s="123" t="s">
        <v>2995</v>
      </c>
      <c r="AF455" s="123" t="s">
        <v>92</v>
      </c>
      <c r="AG455" s="123" t="s">
        <v>84</v>
      </c>
      <c r="AH455" s="123">
        <v>3</v>
      </c>
      <c r="AI455" s="123"/>
      <c r="AJ455" s="124">
        <v>45501</v>
      </c>
      <c r="AK455" s="123"/>
      <c r="AL455" s="123"/>
      <c r="AM455" s="123" t="s">
        <v>2991</v>
      </c>
      <c r="AN455" s="123" t="s">
        <v>2992</v>
      </c>
      <c r="AO455" s="123" t="s">
        <v>2982</v>
      </c>
      <c r="AP455" s="123">
        <v>9</v>
      </c>
      <c r="AQ455" s="123">
        <v>0</v>
      </c>
      <c r="AR455" s="123">
        <v>1</v>
      </c>
      <c r="AS455" s="123">
        <v>1</v>
      </c>
      <c r="AT455" s="123">
        <v>0</v>
      </c>
      <c r="AU455" s="123">
        <v>0</v>
      </c>
    </row>
    <row r="456" spans="1:47">
      <c r="A456" s="124">
        <v>46267</v>
      </c>
      <c r="B456" s="123" t="s">
        <v>75</v>
      </c>
      <c r="C456" s="123" t="s">
        <v>2981</v>
      </c>
      <c r="D456" s="123" t="s">
        <v>1863</v>
      </c>
      <c r="E456" s="123">
        <v>206915469</v>
      </c>
      <c r="F456" s="123" t="s">
        <v>2982</v>
      </c>
      <c r="G456" s="123" t="s">
        <v>2983</v>
      </c>
      <c r="H456" s="123" t="s">
        <v>2984</v>
      </c>
      <c r="I456" s="123">
        <v>900234</v>
      </c>
      <c r="J456" s="123" t="s">
        <v>2985</v>
      </c>
      <c r="K456" s="123" t="s">
        <v>3215</v>
      </c>
      <c r="L456" s="123" t="s">
        <v>2986</v>
      </c>
      <c r="M456" s="123" t="s">
        <v>89</v>
      </c>
      <c r="N456" s="123" t="s">
        <v>2772</v>
      </c>
      <c r="O456" s="123">
        <v>1299</v>
      </c>
      <c r="P456" s="123" t="s">
        <v>64</v>
      </c>
      <c r="Q456" s="123" t="s">
        <v>2987</v>
      </c>
      <c r="R456" s="123" t="s">
        <v>3008</v>
      </c>
      <c r="S456" s="123" t="s">
        <v>39</v>
      </c>
      <c r="T456" s="123">
        <v>99</v>
      </c>
      <c r="U456" s="123" t="s">
        <v>2989</v>
      </c>
      <c r="V456" s="124">
        <v>46267.755555555559</v>
      </c>
      <c r="W456" s="124">
        <v>46267.857638888891</v>
      </c>
      <c r="X456" s="124">
        <v>46267.756944444445</v>
      </c>
      <c r="Y456" s="124">
        <v>46268.173611111109</v>
      </c>
      <c r="Z456" s="123"/>
      <c r="AA456" s="123" t="s">
        <v>56</v>
      </c>
      <c r="AB456" s="123" t="s">
        <v>2</v>
      </c>
      <c r="AC456" s="123" t="s">
        <v>37</v>
      </c>
      <c r="AD456" s="123" t="s">
        <v>1562</v>
      </c>
      <c r="AE456" s="123" t="s">
        <v>3000</v>
      </c>
      <c r="AF456" s="123" t="s">
        <v>92</v>
      </c>
      <c r="AG456" s="123" t="s">
        <v>84</v>
      </c>
      <c r="AH456" s="123">
        <v>13</v>
      </c>
      <c r="AI456" s="123"/>
      <c r="AJ456" s="124">
        <v>46033</v>
      </c>
      <c r="AK456" s="123"/>
      <c r="AL456" s="123"/>
      <c r="AM456" s="123" t="s">
        <v>2991</v>
      </c>
      <c r="AN456" s="123" t="s">
        <v>2992</v>
      </c>
      <c r="AO456" s="123" t="s">
        <v>2982</v>
      </c>
      <c r="AP456" s="123">
        <v>9</v>
      </c>
      <c r="AQ456" s="123">
        <v>0</v>
      </c>
      <c r="AR456" s="123">
        <v>1</v>
      </c>
      <c r="AS456" s="123">
        <v>1</v>
      </c>
      <c r="AT456" s="123">
        <v>0</v>
      </c>
      <c r="AU456" s="123">
        <v>0</v>
      </c>
    </row>
    <row r="457" spans="1:47">
      <c r="A457" s="124">
        <v>46267</v>
      </c>
      <c r="B457" s="123" t="s">
        <v>75</v>
      </c>
      <c r="C457" s="123" t="s">
        <v>2981</v>
      </c>
      <c r="D457" s="123" t="s">
        <v>187</v>
      </c>
      <c r="E457" s="123">
        <v>206149617</v>
      </c>
      <c r="F457" s="123" t="s">
        <v>2982</v>
      </c>
      <c r="G457" s="123" t="s">
        <v>2983</v>
      </c>
      <c r="H457" s="123" t="s">
        <v>2984</v>
      </c>
      <c r="I457" s="123">
        <v>900234</v>
      </c>
      <c r="J457" s="123" t="s">
        <v>3001</v>
      </c>
      <c r="K457" s="123" t="s">
        <v>188</v>
      </c>
      <c r="L457" s="123" t="s">
        <v>2986</v>
      </c>
      <c r="M457" s="123" t="s">
        <v>79</v>
      </c>
      <c r="N457" s="123" t="s">
        <v>158</v>
      </c>
      <c r="O457" s="123">
        <v>1299</v>
      </c>
      <c r="P457" s="123" t="s">
        <v>64</v>
      </c>
      <c r="Q457" s="123" t="s">
        <v>2987</v>
      </c>
      <c r="R457" s="123" t="s">
        <v>3014</v>
      </c>
      <c r="S457" s="123" t="s">
        <v>32</v>
      </c>
      <c r="T457" s="123">
        <v>99</v>
      </c>
      <c r="U457" s="123" t="s">
        <v>2989</v>
      </c>
      <c r="V457" s="124">
        <v>46267.331944444442</v>
      </c>
      <c r="W457" s="124">
        <v>46267.747916666667</v>
      </c>
      <c r="X457" s="124">
        <v>46267.333333333336</v>
      </c>
      <c r="Y457" s="124">
        <v>46267.75</v>
      </c>
      <c r="Z457" s="123"/>
      <c r="AA457" s="123" t="s">
        <v>56</v>
      </c>
      <c r="AB457" s="123" t="s">
        <v>2</v>
      </c>
      <c r="AC457" s="123" t="s">
        <v>1428</v>
      </c>
      <c r="AD457" s="123" t="s">
        <v>1567</v>
      </c>
      <c r="AE457" s="123" t="s">
        <v>1428</v>
      </c>
      <c r="AF457" s="123" t="s">
        <v>78</v>
      </c>
      <c r="AG457" s="123" t="s">
        <v>92</v>
      </c>
      <c r="AH457" s="123">
        <v>28</v>
      </c>
      <c r="AI457" s="123"/>
      <c r="AJ457" s="124">
        <v>45928</v>
      </c>
      <c r="AK457" s="123"/>
      <c r="AL457" s="123"/>
      <c r="AM457" s="123" t="s">
        <v>2991</v>
      </c>
      <c r="AN457" s="123" t="s">
        <v>2992</v>
      </c>
      <c r="AO457" s="123" t="s">
        <v>2982</v>
      </c>
      <c r="AP457" s="123">
        <v>9</v>
      </c>
      <c r="AQ457" s="123">
        <v>0</v>
      </c>
      <c r="AR457" s="123">
        <v>1</v>
      </c>
      <c r="AS457" s="123">
        <v>1</v>
      </c>
      <c r="AT457" s="123">
        <v>0</v>
      </c>
      <c r="AU457" s="123">
        <v>0</v>
      </c>
    </row>
    <row r="458" spans="1:47">
      <c r="A458" s="124">
        <v>46267</v>
      </c>
      <c r="B458" s="123" t="s">
        <v>75</v>
      </c>
      <c r="C458" s="123" t="s">
        <v>2981</v>
      </c>
      <c r="D458" s="123" t="s">
        <v>945</v>
      </c>
      <c r="E458" s="123">
        <v>203850878</v>
      </c>
      <c r="F458" s="123" t="s">
        <v>2982</v>
      </c>
      <c r="G458" s="123" t="s">
        <v>2983</v>
      </c>
      <c r="H458" s="123" t="s">
        <v>2984</v>
      </c>
      <c r="I458" s="123">
        <v>900234</v>
      </c>
      <c r="J458" s="123" t="s">
        <v>2985</v>
      </c>
      <c r="K458" s="123" t="s">
        <v>3216</v>
      </c>
      <c r="L458" s="123" t="s">
        <v>2986</v>
      </c>
      <c r="M458" s="123" t="s">
        <v>86</v>
      </c>
      <c r="N458" s="123" t="s">
        <v>2772</v>
      </c>
      <c r="O458" s="123">
        <v>1299</v>
      </c>
      <c r="P458" s="123" t="s">
        <v>64</v>
      </c>
      <c r="Q458" s="123" t="s">
        <v>2987</v>
      </c>
      <c r="R458" s="123" t="s">
        <v>3004</v>
      </c>
      <c r="S458" s="123" t="s">
        <v>39</v>
      </c>
      <c r="T458" s="123">
        <v>99</v>
      </c>
      <c r="U458" s="123" t="s">
        <v>2989</v>
      </c>
      <c r="V458" s="124">
        <v>46267.754861111112</v>
      </c>
      <c r="W458" s="124">
        <v>46267.865277777775</v>
      </c>
      <c r="X458" s="124">
        <v>46267.756944444445</v>
      </c>
      <c r="Y458" s="124">
        <v>46268.173611111109</v>
      </c>
      <c r="Z458" s="123"/>
      <c r="AA458" s="123" t="s">
        <v>56</v>
      </c>
      <c r="AB458" s="123" t="s">
        <v>2</v>
      </c>
      <c r="AC458" s="123" t="s">
        <v>37</v>
      </c>
      <c r="AD458" s="123" t="s">
        <v>1562</v>
      </c>
      <c r="AE458" s="123" t="s">
        <v>3000</v>
      </c>
      <c r="AF458" s="123" t="s">
        <v>88</v>
      </c>
      <c r="AG458" s="123" t="s">
        <v>95</v>
      </c>
      <c r="AH458" s="123">
        <v>13</v>
      </c>
      <c r="AI458" s="123"/>
      <c r="AJ458" s="124">
        <v>45523</v>
      </c>
      <c r="AK458" s="123"/>
      <c r="AL458" s="123"/>
      <c r="AM458" s="123" t="s">
        <v>2991</v>
      </c>
      <c r="AN458" s="123" t="s">
        <v>2992</v>
      </c>
      <c r="AO458" s="123" t="s">
        <v>2982</v>
      </c>
      <c r="AP458" s="123">
        <v>9</v>
      </c>
      <c r="AQ458" s="123">
        <v>0</v>
      </c>
      <c r="AR458" s="123">
        <v>1</v>
      </c>
      <c r="AS458" s="123">
        <v>1</v>
      </c>
      <c r="AT458" s="123">
        <v>0</v>
      </c>
      <c r="AU458" s="123">
        <v>0</v>
      </c>
    </row>
    <row r="459" spans="1:47">
      <c r="A459" s="124">
        <v>46267</v>
      </c>
      <c r="B459" s="123" t="s">
        <v>75</v>
      </c>
      <c r="C459" s="123" t="s">
        <v>2981</v>
      </c>
      <c r="D459" s="123" t="s">
        <v>1170</v>
      </c>
      <c r="E459" s="123">
        <v>206072874</v>
      </c>
      <c r="F459" s="123" t="s">
        <v>2982</v>
      </c>
      <c r="G459" s="123" t="s">
        <v>2983</v>
      </c>
      <c r="H459" s="123" t="s">
        <v>2984</v>
      </c>
      <c r="I459" s="123">
        <v>900234</v>
      </c>
      <c r="J459" s="123" t="s">
        <v>3001</v>
      </c>
      <c r="K459" s="123" t="s">
        <v>1171</v>
      </c>
      <c r="L459" s="123" t="s">
        <v>2986</v>
      </c>
      <c r="M459" s="123" t="s">
        <v>79</v>
      </c>
      <c r="N459" s="123" t="s">
        <v>2773</v>
      </c>
      <c r="O459" s="123">
        <v>1299</v>
      </c>
      <c r="P459" s="123" t="s">
        <v>64</v>
      </c>
      <c r="Q459" s="123" t="s">
        <v>2987</v>
      </c>
      <c r="R459" s="123" t="s">
        <v>3038</v>
      </c>
      <c r="S459" s="123" t="s">
        <v>32</v>
      </c>
      <c r="T459" s="123">
        <v>99</v>
      </c>
      <c r="U459" s="123" t="s">
        <v>2989</v>
      </c>
      <c r="V459" s="124">
        <v>46267.331250000003</v>
      </c>
      <c r="W459" s="124">
        <v>46267.751388888886</v>
      </c>
      <c r="X459" s="124">
        <v>46267.333333333336</v>
      </c>
      <c r="Y459" s="124">
        <v>46267.75</v>
      </c>
      <c r="Z459" s="123"/>
      <c r="AA459" s="123" t="s">
        <v>56</v>
      </c>
      <c r="AB459" s="123" t="s">
        <v>2</v>
      </c>
      <c r="AC459" s="123" t="s">
        <v>37</v>
      </c>
      <c r="AD459" s="123" t="s">
        <v>1562</v>
      </c>
      <c r="AE459" s="123" t="s">
        <v>3000</v>
      </c>
      <c r="AF459" s="123" t="s">
        <v>92</v>
      </c>
      <c r="AG459" s="123" t="s">
        <v>84</v>
      </c>
      <c r="AH459" s="123">
        <v>13</v>
      </c>
      <c r="AI459" s="123"/>
      <c r="AJ459" s="124">
        <v>45928</v>
      </c>
      <c r="AK459" s="123"/>
      <c r="AL459" s="123"/>
      <c r="AM459" s="123" t="s">
        <v>2991</v>
      </c>
      <c r="AN459" s="123" t="s">
        <v>2992</v>
      </c>
      <c r="AO459" s="123" t="s">
        <v>2982</v>
      </c>
      <c r="AP459" s="123">
        <v>9</v>
      </c>
      <c r="AQ459" s="123">
        <v>0</v>
      </c>
      <c r="AR459" s="123">
        <v>1</v>
      </c>
      <c r="AS459" s="123">
        <v>1</v>
      </c>
      <c r="AT459" s="123">
        <v>0</v>
      </c>
      <c r="AU459" s="123">
        <v>0</v>
      </c>
    </row>
    <row r="460" spans="1:47">
      <c r="A460" s="124">
        <v>46267</v>
      </c>
      <c r="B460" s="123" t="s">
        <v>75</v>
      </c>
      <c r="C460" s="123" t="s">
        <v>2981</v>
      </c>
      <c r="D460" s="123" t="s">
        <v>1090</v>
      </c>
      <c r="E460" s="123">
        <v>204053437</v>
      </c>
      <c r="F460" s="123" t="s">
        <v>2982</v>
      </c>
      <c r="G460" s="123" t="s">
        <v>2983</v>
      </c>
      <c r="H460" s="123" t="s">
        <v>2984</v>
      </c>
      <c r="I460" s="123">
        <v>900234</v>
      </c>
      <c r="J460" s="123" t="s">
        <v>99</v>
      </c>
      <c r="K460" s="123" t="s">
        <v>1091</v>
      </c>
      <c r="L460" s="123" t="s">
        <v>2986</v>
      </c>
      <c r="M460" s="123" t="s">
        <v>86</v>
      </c>
      <c r="N460" s="123" t="s">
        <v>2773</v>
      </c>
      <c r="O460" s="123">
        <v>1299</v>
      </c>
      <c r="P460" s="123" t="s">
        <v>64</v>
      </c>
      <c r="Q460" s="123" t="s">
        <v>2987</v>
      </c>
      <c r="R460" s="123" t="s">
        <v>2994</v>
      </c>
      <c r="S460" s="123" t="s">
        <v>32</v>
      </c>
      <c r="T460" s="123">
        <v>99</v>
      </c>
      <c r="U460" s="123" t="s">
        <v>2989</v>
      </c>
      <c r="V460" s="124">
        <v>46267.330555555556</v>
      </c>
      <c r="W460" s="124">
        <v>46267.749305555553</v>
      </c>
      <c r="X460" s="124">
        <v>46267.333333333336</v>
      </c>
      <c r="Y460" s="124">
        <v>46267.75</v>
      </c>
      <c r="Z460" s="123"/>
      <c r="AA460" s="123" t="s">
        <v>56</v>
      </c>
      <c r="AB460" s="123" t="s">
        <v>2</v>
      </c>
      <c r="AC460" s="123" t="s">
        <v>37</v>
      </c>
      <c r="AD460" s="123" t="s">
        <v>1561</v>
      </c>
      <c r="AE460" s="123" t="s">
        <v>3012</v>
      </c>
      <c r="AF460" s="123" t="s">
        <v>95</v>
      </c>
      <c r="AG460" s="123" t="s">
        <v>77</v>
      </c>
      <c r="AH460" s="123">
        <v>17</v>
      </c>
      <c r="AI460" s="123"/>
      <c r="AJ460" s="124">
        <v>45557</v>
      </c>
      <c r="AK460" s="123"/>
      <c r="AL460" s="123"/>
      <c r="AM460" s="123" t="s">
        <v>2991</v>
      </c>
      <c r="AN460" s="123" t="s">
        <v>2992</v>
      </c>
      <c r="AO460" s="123" t="s">
        <v>2982</v>
      </c>
      <c r="AP460" s="123">
        <v>9</v>
      </c>
      <c r="AQ460" s="123">
        <v>0</v>
      </c>
      <c r="AR460" s="123">
        <v>1</v>
      </c>
      <c r="AS460" s="123">
        <v>1</v>
      </c>
      <c r="AT460" s="123">
        <v>0</v>
      </c>
      <c r="AU460" s="123">
        <v>0</v>
      </c>
    </row>
    <row r="461" spans="1:47">
      <c r="A461" s="124">
        <v>46267</v>
      </c>
      <c r="B461" s="123" t="s">
        <v>75</v>
      </c>
      <c r="C461" s="123" t="s">
        <v>2981</v>
      </c>
      <c r="D461" s="123" t="s">
        <v>1723</v>
      </c>
      <c r="E461" s="123">
        <v>206873877</v>
      </c>
      <c r="F461" s="123" t="s">
        <v>2982</v>
      </c>
      <c r="G461" s="123" t="s">
        <v>2983</v>
      </c>
      <c r="H461" s="123" t="s">
        <v>2984</v>
      </c>
      <c r="I461" s="123">
        <v>900234</v>
      </c>
      <c r="J461" s="123" t="s">
        <v>2985</v>
      </c>
      <c r="K461" s="123" t="s">
        <v>1724</v>
      </c>
      <c r="L461" s="123" t="s">
        <v>2986</v>
      </c>
      <c r="M461" s="123" t="s">
        <v>89</v>
      </c>
      <c r="N461" s="123" t="s">
        <v>2645</v>
      </c>
      <c r="O461" s="123">
        <v>1299</v>
      </c>
      <c r="P461" s="123" t="s">
        <v>64</v>
      </c>
      <c r="Q461" s="123" t="s">
        <v>2987</v>
      </c>
      <c r="R461" s="123" t="s">
        <v>3003</v>
      </c>
      <c r="S461" s="123" t="s">
        <v>39</v>
      </c>
      <c r="T461" s="123">
        <v>99</v>
      </c>
      <c r="U461" s="123" t="s">
        <v>2989</v>
      </c>
      <c r="V461" s="124">
        <v>46267.756249999999</v>
      </c>
      <c r="W461" s="124">
        <v>46267.958333333336</v>
      </c>
      <c r="X461" s="124">
        <v>46267.756944444445</v>
      </c>
      <c r="Y461" s="124">
        <v>46268.173611111109</v>
      </c>
      <c r="Z461" s="123"/>
      <c r="AA461" s="123" t="s">
        <v>56</v>
      </c>
      <c r="AB461" s="123" t="s">
        <v>2</v>
      </c>
      <c r="AC461" s="123" t="s">
        <v>2990</v>
      </c>
      <c r="AD461" s="123" t="s">
        <v>1553</v>
      </c>
      <c r="AE461" s="123" t="s">
        <v>2990</v>
      </c>
      <c r="AF461" s="123" t="s">
        <v>78</v>
      </c>
      <c r="AG461" s="123" t="s">
        <v>92</v>
      </c>
      <c r="AH461" s="123">
        <v>22</v>
      </c>
      <c r="AI461" s="123"/>
      <c r="AJ461" s="124">
        <v>46019</v>
      </c>
      <c r="AK461" s="123"/>
      <c r="AL461" s="123"/>
      <c r="AM461" s="123" t="s">
        <v>2991</v>
      </c>
      <c r="AN461" s="123" t="s">
        <v>2992</v>
      </c>
      <c r="AO461" s="123" t="s">
        <v>2982</v>
      </c>
      <c r="AP461" s="123">
        <v>9</v>
      </c>
      <c r="AQ461" s="123">
        <v>0</v>
      </c>
      <c r="AR461" s="123">
        <v>1</v>
      </c>
      <c r="AS461" s="123">
        <v>1</v>
      </c>
      <c r="AT461" s="123">
        <v>0</v>
      </c>
      <c r="AU461" s="123">
        <v>0</v>
      </c>
    </row>
    <row r="462" spans="1:47">
      <c r="A462" s="124">
        <v>46267</v>
      </c>
      <c r="B462" s="123" t="s">
        <v>75</v>
      </c>
      <c r="C462" s="123" t="s">
        <v>2981</v>
      </c>
      <c r="D462" s="123" t="s">
        <v>2268</v>
      </c>
      <c r="E462" s="123">
        <v>204011443</v>
      </c>
      <c r="F462" s="123" t="s">
        <v>2982</v>
      </c>
      <c r="G462" s="123" t="s">
        <v>2983</v>
      </c>
      <c r="H462" s="123" t="s">
        <v>2984</v>
      </c>
      <c r="I462" s="123">
        <v>900234</v>
      </c>
      <c r="J462" s="123" t="s">
        <v>2985</v>
      </c>
      <c r="K462" s="123" t="s">
        <v>2269</v>
      </c>
      <c r="L462" s="123" t="s">
        <v>2986</v>
      </c>
      <c r="M462" s="123" t="s">
        <v>86</v>
      </c>
      <c r="N462" s="123" t="s">
        <v>622</v>
      </c>
      <c r="O462" s="123">
        <v>1299</v>
      </c>
      <c r="P462" s="123" t="s">
        <v>64</v>
      </c>
      <c r="Q462" s="123" t="s">
        <v>2987</v>
      </c>
      <c r="R462" s="123" t="s">
        <v>3011</v>
      </c>
      <c r="S462" s="123" t="s">
        <v>39</v>
      </c>
      <c r="T462" s="123">
        <v>99</v>
      </c>
      <c r="U462" s="123" t="s">
        <v>2989</v>
      </c>
      <c r="V462" s="123"/>
      <c r="W462" s="123"/>
      <c r="X462" s="124">
        <v>46267.756944444445</v>
      </c>
      <c r="Y462" s="124">
        <v>46268.173611111109</v>
      </c>
      <c r="Z462" s="123" t="s">
        <v>2997</v>
      </c>
      <c r="AA462" s="123" t="s">
        <v>2998</v>
      </c>
      <c r="AB462" s="123" t="s">
        <v>2999</v>
      </c>
      <c r="AC462" s="123" t="s">
        <v>37</v>
      </c>
      <c r="AD462" s="123" t="s">
        <v>1563</v>
      </c>
      <c r="AE462" s="123" t="s">
        <v>3006</v>
      </c>
      <c r="AF462" s="123" t="s">
        <v>84</v>
      </c>
      <c r="AG462" s="123" t="s">
        <v>85</v>
      </c>
      <c r="AH462" s="123">
        <v>15</v>
      </c>
      <c r="AI462" s="123"/>
      <c r="AJ462" s="124">
        <v>45550</v>
      </c>
      <c r="AK462" s="123"/>
      <c r="AL462" s="123"/>
      <c r="AM462" s="123" t="s">
        <v>2991</v>
      </c>
      <c r="AN462" s="123" t="s">
        <v>2992</v>
      </c>
      <c r="AO462" s="123" t="s">
        <v>2982</v>
      </c>
      <c r="AP462" s="123">
        <v>9</v>
      </c>
      <c r="AQ462" s="123">
        <v>0</v>
      </c>
      <c r="AR462" s="123">
        <v>0</v>
      </c>
      <c r="AS462" s="123">
        <v>0</v>
      </c>
      <c r="AT462" s="123">
        <v>0</v>
      </c>
      <c r="AU462" s="123">
        <v>0</v>
      </c>
    </row>
    <row r="463" spans="1:47">
      <c r="A463" s="124">
        <v>46267</v>
      </c>
      <c r="B463" s="123" t="s">
        <v>75</v>
      </c>
      <c r="C463" s="123" t="s">
        <v>2981</v>
      </c>
      <c r="D463" s="123" t="s">
        <v>357</v>
      </c>
      <c r="E463" s="123">
        <v>205502951</v>
      </c>
      <c r="F463" s="123" t="s">
        <v>2982</v>
      </c>
      <c r="G463" s="123" t="s">
        <v>2983</v>
      </c>
      <c r="H463" s="123" t="s">
        <v>2984</v>
      </c>
      <c r="I463" s="123">
        <v>900234</v>
      </c>
      <c r="J463" s="123" t="s">
        <v>3002</v>
      </c>
      <c r="K463" s="123" t="s">
        <v>3217</v>
      </c>
      <c r="L463" s="123" t="s">
        <v>2986</v>
      </c>
      <c r="M463" s="123" t="s">
        <v>89</v>
      </c>
      <c r="N463" s="123" t="s">
        <v>230</v>
      </c>
      <c r="O463" s="123">
        <v>1299</v>
      </c>
      <c r="P463" s="123" t="s">
        <v>64</v>
      </c>
      <c r="Q463" s="123" t="s">
        <v>2987</v>
      </c>
      <c r="R463" s="123" t="s">
        <v>3004</v>
      </c>
      <c r="S463" s="123" t="s">
        <v>39</v>
      </c>
      <c r="T463" s="123">
        <v>99</v>
      </c>
      <c r="U463" s="123" t="s">
        <v>2989</v>
      </c>
      <c r="V463" s="124">
        <v>46267.756249999999</v>
      </c>
      <c r="W463" s="124">
        <v>46267.951388888891</v>
      </c>
      <c r="X463" s="124">
        <v>46267.756944444445</v>
      </c>
      <c r="Y463" s="124">
        <v>46268.173611111109</v>
      </c>
      <c r="Z463" s="123"/>
      <c r="AA463" s="123" t="s">
        <v>56</v>
      </c>
      <c r="AB463" s="123" t="s">
        <v>2</v>
      </c>
      <c r="AC463" s="123" t="s">
        <v>35</v>
      </c>
      <c r="AD463" s="123" t="s">
        <v>1558</v>
      </c>
      <c r="AE463" s="123" t="s">
        <v>2995</v>
      </c>
      <c r="AF463" s="123" t="s">
        <v>88</v>
      </c>
      <c r="AG463" s="123" t="s">
        <v>95</v>
      </c>
      <c r="AH463" s="123">
        <v>3</v>
      </c>
      <c r="AI463" s="123"/>
      <c r="AJ463" s="124">
        <v>45830</v>
      </c>
      <c r="AK463" s="123"/>
      <c r="AL463" s="123"/>
      <c r="AM463" s="123" t="s">
        <v>2991</v>
      </c>
      <c r="AN463" s="123" t="s">
        <v>2992</v>
      </c>
      <c r="AO463" s="123" t="s">
        <v>2982</v>
      </c>
      <c r="AP463" s="123">
        <v>9</v>
      </c>
      <c r="AQ463" s="123">
        <v>0</v>
      </c>
      <c r="AR463" s="123">
        <v>1</v>
      </c>
      <c r="AS463" s="123">
        <v>1</v>
      </c>
      <c r="AT463" s="123">
        <v>0</v>
      </c>
      <c r="AU463" s="123">
        <v>0</v>
      </c>
    </row>
    <row r="464" spans="1:47">
      <c r="A464" s="124">
        <v>46267</v>
      </c>
      <c r="B464" s="123" t="s">
        <v>75</v>
      </c>
      <c r="C464" s="123" t="s">
        <v>2981</v>
      </c>
      <c r="D464" s="123" t="s">
        <v>2770</v>
      </c>
      <c r="E464" s="123">
        <v>206915012</v>
      </c>
      <c r="F464" s="123" t="s">
        <v>2982</v>
      </c>
      <c r="G464" s="123" t="s">
        <v>2983</v>
      </c>
      <c r="H464" s="123" t="s">
        <v>2984</v>
      </c>
      <c r="I464" s="123">
        <v>900234</v>
      </c>
      <c r="J464" s="123" t="s">
        <v>2985</v>
      </c>
      <c r="K464" s="123" t="s">
        <v>3218</v>
      </c>
      <c r="L464" s="123" t="s">
        <v>2986</v>
      </c>
      <c r="M464" s="123" t="s">
        <v>89</v>
      </c>
      <c r="N464" s="123" t="s">
        <v>626</v>
      </c>
      <c r="O464" s="123">
        <v>1299</v>
      </c>
      <c r="P464" s="123" t="s">
        <v>64</v>
      </c>
      <c r="Q464" s="123" t="s">
        <v>2987</v>
      </c>
      <c r="R464" s="123" t="s">
        <v>3010</v>
      </c>
      <c r="S464" s="123" t="s">
        <v>39</v>
      </c>
      <c r="T464" s="123">
        <v>99</v>
      </c>
      <c r="U464" s="123" t="s">
        <v>2989</v>
      </c>
      <c r="V464" s="124">
        <v>46267.754861111112</v>
      </c>
      <c r="W464" s="124">
        <v>46267.836805555555</v>
      </c>
      <c r="X464" s="124">
        <v>46267.756944444445</v>
      </c>
      <c r="Y464" s="124">
        <v>46268.090277777781</v>
      </c>
      <c r="Z464" s="123"/>
      <c r="AA464" s="123" t="s">
        <v>56</v>
      </c>
      <c r="AB464" s="123" t="s">
        <v>2</v>
      </c>
      <c r="AC464" s="123" t="s">
        <v>37</v>
      </c>
      <c r="AD464" s="123" t="s">
        <v>1562</v>
      </c>
      <c r="AE464" s="123" t="s">
        <v>3000</v>
      </c>
      <c r="AF464" s="123" t="s">
        <v>77</v>
      </c>
      <c r="AG464" s="123" t="s">
        <v>78</v>
      </c>
      <c r="AH464" s="123">
        <v>13</v>
      </c>
      <c r="AI464" s="123"/>
      <c r="AJ464" s="124">
        <v>46225</v>
      </c>
      <c r="AK464" s="123"/>
      <c r="AL464" s="123"/>
      <c r="AM464" s="123" t="s">
        <v>2991</v>
      </c>
      <c r="AN464" s="123" t="s">
        <v>2992</v>
      </c>
      <c r="AO464" s="123" t="s">
        <v>2982</v>
      </c>
      <c r="AP464" s="123">
        <v>7</v>
      </c>
      <c r="AQ464" s="123">
        <v>0</v>
      </c>
      <c r="AR464" s="123">
        <v>1</v>
      </c>
      <c r="AS464" s="123">
        <v>1</v>
      </c>
      <c r="AT464" s="123">
        <v>0</v>
      </c>
      <c r="AU464" s="123">
        <v>0</v>
      </c>
    </row>
    <row r="465" spans="1:47">
      <c r="A465" s="124">
        <v>46267</v>
      </c>
      <c r="B465" s="123" t="s">
        <v>75</v>
      </c>
      <c r="C465" s="123" t="s">
        <v>2981</v>
      </c>
      <c r="D465" s="123" t="s">
        <v>377</v>
      </c>
      <c r="E465" s="123">
        <v>203521427</v>
      </c>
      <c r="F465" s="123" t="s">
        <v>2982</v>
      </c>
      <c r="G465" s="123" t="s">
        <v>2983</v>
      </c>
      <c r="H465" s="123" t="s">
        <v>2984</v>
      </c>
      <c r="I465" s="123">
        <v>900234</v>
      </c>
      <c r="J465" s="123" t="s">
        <v>3001</v>
      </c>
      <c r="K465" s="123" t="s">
        <v>3219</v>
      </c>
      <c r="L465" s="123" t="s">
        <v>2986</v>
      </c>
      <c r="M465" s="123" t="s">
        <v>79</v>
      </c>
      <c r="N465" s="123" t="s">
        <v>223</v>
      </c>
      <c r="O465" s="123">
        <v>1299</v>
      </c>
      <c r="P465" s="123" t="s">
        <v>64</v>
      </c>
      <c r="Q465" s="123" t="s">
        <v>2987</v>
      </c>
      <c r="R465" s="123" t="s">
        <v>2994</v>
      </c>
      <c r="S465" s="123" t="s">
        <v>32</v>
      </c>
      <c r="T465" s="123">
        <v>99</v>
      </c>
      <c r="U465" s="123" t="s">
        <v>2989</v>
      </c>
      <c r="V465" s="124">
        <v>46267.331250000003</v>
      </c>
      <c r="W465" s="124">
        <v>46267.748611111114</v>
      </c>
      <c r="X465" s="124">
        <v>46267.333333333336</v>
      </c>
      <c r="Y465" s="124">
        <v>46267.75</v>
      </c>
      <c r="Z465" s="123"/>
      <c r="AA465" s="123" t="s">
        <v>56</v>
      </c>
      <c r="AB465" s="123" t="s">
        <v>2</v>
      </c>
      <c r="AC465" s="123" t="s">
        <v>35</v>
      </c>
      <c r="AD465" s="123" t="s">
        <v>1558</v>
      </c>
      <c r="AE465" s="123" t="s">
        <v>2995</v>
      </c>
      <c r="AF465" s="123" t="s">
        <v>95</v>
      </c>
      <c r="AG465" s="123" t="s">
        <v>77</v>
      </c>
      <c r="AH465" s="123">
        <v>3</v>
      </c>
      <c r="AI465" s="123"/>
      <c r="AJ465" s="124">
        <v>45462</v>
      </c>
      <c r="AK465" s="123"/>
      <c r="AL465" s="123"/>
      <c r="AM465" s="123" t="s">
        <v>2991</v>
      </c>
      <c r="AN465" s="123" t="s">
        <v>2992</v>
      </c>
      <c r="AO465" s="123" t="s">
        <v>2982</v>
      </c>
      <c r="AP465" s="123">
        <v>9</v>
      </c>
      <c r="AQ465" s="123">
        <v>0</v>
      </c>
      <c r="AR465" s="123">
        <v>1</v>
      </c>
      <c r="AS465" s="123">
        <v>1</v>
      </c>
      <c r="AT465" s="123">
        <v>0</v>
      </c>
      <c r="AU465" s="123">
        <v>0</v>
      </c>
    </row>
    <row r="466" spans="1:47">
      <c r="A466" s="124">
        <v>46267</v>
      </c>
      <c r="B466" s="123" t="s">
        <v>75</v>
      </c>
      <c r="C466" s="123" t="s">
        <v>2981</v>
      </c>
      <c r="D466" s="123" t="s">
        <v>409</v>
      </c>
      <c r="E466" s="123">
        <v>202334276</v>
      </c>
      <c r="F466" s="123" t="s">
        <v>2982</v>
      </c>
      <c r="G466" s="123" t="s">
        <v>2983</v>
      </c>
      <c r="H466" s="123" t="s">
        <v>2984</v>
      </c>
      <c r="I466" s="123">
        <v>900234</v>
      </c>
      <c r="J466" s="123" t="s">
        <v>87</v>
      </c>
      <c r="K466" s="123" t="s">
        <v>3220</v>
      </c>
      <c r="L466" s="123" t="s">
        <v>2986</v>
      </c>
      <c r="M466" s="123" t="s">
        <v>86</v>
      </c>
      <c r="N466" s="123" t="s">
        <v>223</v>
      </c>
      <c r="O466" s="123">
        <v>1299</v>
      </c>
      <c r="P466" s="123" t="s">
        <v>64</v>
      </c>
      <c r="Q466" s="123" t="s">
        <v>2987</v>
      </c>
      <c r="R466" s="123" t="s">
        <v>2988</v>
      </c>
      <c r="S466" s="123" t="s">
        <v>32</v>
      </c>
      <c r="T466" s="123">
        <v>99</v>
      </c>
      <c r="U466" s="123" t="s">
        <v>2989</v>
      </c>
      <c r="V466" s="124">
        <v>46267.332638888889</v>
      </c>
      <c r="W466" s="124">
        <v>46267.747916666667</v>
      </c>
      <c r="X466" s="124">
        <v>46267.333333333336</v>
      </c>
      <c r="Y466" s="124">
        <v>46267.75</v>
      </c>
      <c r="Z466" s="123"/>
      <c r="AA466" s="123" t="s">
        <v>56</v>
      </c>
      <c r="AB466" s="123" t="s">
        <v>2</v>
      </c>
      <c r="AC466" s="123" t="s">
        <v>35</v>
      </c>
      <c r="AD466" s="123" t="s">
        <v>1558</v>
      </c>
      <c r="AE466" s="123" t="s">
        <v>2995</v>
      </c>
      <c r="AF466" s="123" t="s">
        <v>88</v>
      </c>
      <c r="AG466" s="123" t="s">
        <v>95</v>
      </c>
      <c r="AH466" s="123">
        <v>3</v>
      </c>
      <c r="AI466" s="123"/>
      <c r="AJ466" s="124">
        <v>45580</v>
      </c>
      <c r="AK466" s="123"/>
      <c r="AL466" s="123"/>
      <c r="AM466" s="123" t="s">
        <v>2991</v>
      </c>
      <c r="AN466" s="123" t="s">
        <v>2992</v>
      </c>
      <c r="AO466" s="123" t="s">
        <v>2982</v>
      </c>
      <c r="AP466" s="123">
        <v>9</v>
      </c>
      <c r="AQ466" s="123">
        <v>0</v>
      </c>
      <c r="AR466" s="123">
        <v>1</v>
      </c>
      <c r="AS466" s="123">
        <v>1</v>
      </c>
      <c r="AT466" s="123">
        <v>0</v>
      </c>
      <c r="AU466" s="123">
        <v>0</v>
      </c>
    </row>
    <row r="467" spans="1:47">
      <c r="A467" s="124">
        <v>46267</v>
      </c>
      <c r="B467" s="123" t="s">
        <v>75</v>
      </c>
      <c r="C467" s="123" t="s">
        <v>2981</v>
      </c>
      <c r="D467" s="123" t="s">
        <v>1045</v>
      </c>
      <c r="E467" s="123">
        <v>113433097</v>
      </c>
      <c r="F467" s="123" t="s">
        <v>2982</v>
      </c>
      <c r="G467" s="123" t="s">
        <v>2983</v>
      </c>
      <c r="H467" s="123" t="s">
        <v>2984</v>
      </c>
      <c r="I467" s="123">
        <v>900234</v>
      </c>
      <c r="J467" s="123" t="s">
        <v>99</v>
      </c>
      <c r="K467" s="123" t="s">
        <v>3221</v>
      </c>
      <c r="L467" s="123" t="s">
        <v>2986</v>
      </c>
      <c r="M467" s="123" t="s">
        <v>86</v>
      </c>
      <c r="N467" s="123" t="s">
        <v>1055</v>
      </c>
      <c r="O467" s="123">
        <v>1299</v>
      </c>
      <c r="P467" s="123" t="s">
        <v>64</v>
      </c>
      <c r="Q467" s="123" t="s">
        <v>2987</v>
      </c>
      <c r="R467" s="123" t="s">
        <v>2996</v>
      </c>
      <c r="S467" s="123" t="s">
        <v>32</v>
      </c>
      <c r="T467" s="123">
        <v>99</v>
      </c>
      <c r="U467" s="123" t="s">
        <v>2989</v>
      </c>
      <c r="V467" s="123"/>
      <c r="W467" s="123"/>
      <c r="X467" s="124">
        <v>46267.333333333336</v>
      </c>
      <c r="Y467" s="124">
        <v>46267.75</v>
      </c>
      <c r="Z467" s="123" t="s">
        <v>2997</v>
      </c>
      <c r="AA467" s="123" t="s">
        <v>2998</v>
      </c>
      <c r="AB467" s="123" t="s">
        <v>2999</v>
      </c>
      <c r="AC467" s="123" t="s">
        <v>37</v>
      </c>
      <c r="AD467" s="123" t="s">
        <v>1562</v>
      </c>
      <c r="AE467" s="123" t="s">
        <v>3000</v>
      </c>
      <c r="AF467" s="123" t="s">
        <v>84</v>
      </c>
      <c r="AG467" s="123" t="s">
        <v>85</v>
      </c>
      <c r="AH467" s="123">
        <v>13</v>
      </c>
      <c r="AI467" s="123"/>
      <c r="AJ467" s="124">
        <v>45536</v>
      </c>
      <c r="AK467" s="123"/>
      <c r="AL467" s="123"/>
      <c r="AM467" s="123" t="s">
        <v>2991</v>
      </c>
      <c r="AN467" s="123" t="s">
        <v>2992</v>
      </c>
      <c r="AO467" s="123" t="s">
        <v>2982</v>
      </c>
      <c r="AP467" s="123">
        <v>9</v>
      </c>
      <c r="AQ467" s="123">
        <v>0</v>
      </c>
      <c r="AR467" s="123">
        <v>0</v>
      </c>
      <c r="AS467" s="123">
        <v>0</v>
      </c>
      <c r="AT467" s="123">
        <v>0</v>
      </c>
      <c r="AU467" s="123">
        <v>0</v>
      </c>
    </row>
    <row r="468" spans="1:47">
      <c r="A468" s="124">
        <v>46267</v>
      </c>
      <c r="B468" s="123" t="s">
        <v>75</v>
      </c>
      <c r="C468" s="123" t="s">
        <v>2981</v>
      </c>
      <c r="D468" s="123" t="s">
        <v>2349</v>
      </c>
      <c r="E468" s="123">
        <v>204011575</v>
      </c>
      <c r="F468" s="123" t="s">
        <v>2982</v>
      </c>
      <c r="G468" s="123" t="s">
        <v>2983</v>
      </c>
      <c r="H468" s="123" t="s">
        <v>2984</v>
      </c>
      <c r="I468" s="123">
        <v>900234</v>
      </c>
      <c r="J468" s="123" t="s">
        <v>2985</v>
      </c>
      <c r="K468" s="123" t="s">
        <v>2350</v>
      </c>
      <c r="L468" s="123" t="s">
        <v>2986</v>
      </c>
      <c r="M468" s="123" t="s">
        <v>89</v>
      </c>
      <c r="N468" s="123" t="s">
        <v>2773</v>
      </c>
      <c r="O468" s="123">
        <v>1299</v>
      </c>
      <c r="P468" s="123" t="s">
        <v>64</v>
      </c>
      <c r="Q468" s="123" t="s">
        <v>2987</v>
      </c>
      <c r="R468" s="123" t="s">
        <v>3038</v>
      </c>
      <c r="S468" s="123" t="s">
        <v>32</v>
      </c>
      <c r="T468" s="123">
        <v>99</v>
      </c>
      <c r="U468" s="123" t="s">
        <v>2989</v>
      </c>
      <c r="V468" s="124">
        <v>46267.331944444442</v>
      </c>
      <c r="W468" s="124">
        <v>46267.748611111114</v>
      </c>
      <c r="X468" s="124">
        <v>46267.333333333336</v>
      </c>
      <c r="Y468" s="124">
        <v>46267.75</v>
      </c>
      <c r="Z468" s="123"/>
      <c r="AA468" s="123" t="s">
        <v>56</v>
      </c>
      <c r="AB468" s="123" t="s">
        <v>2</v>
      </c>
      <c r="AC468" s="123" t="s">
        <v>37</v>
      </c>
      <c r="AD468" s="123" t="s">
        <v>1563</v>
      </c>
      <c r="AE468" s="123" t="s">
        <v>3006</v>
      </c>
      <c r="AF468" s="123" t="s">
        <v>92</v>
      </c>
      <c r="AG468" s="123" t="s">
        <v>84</v>
      </c>
      <c r="AH468" s="123">
        <v>15</v>
      </c>
      <c r="AI468" s="123"/>
      <c r="AJ468" s="124">
        <v>45550</v>
      </c>
      <c r="AK468" s="123"/>
      <c r="AL468" s="123"/>
      <c r="AM468" s="123" t="s">
        <v>2991</v>
      </c>
      <c r="AN468" s="123" t="s">
        <v>2992</v>
      </c>
      <c r="AO468" s="123" t="s">
        <v>2982</v>
      </c>
      <c r="AP468" s="123">
        <v>9</v>
      </c>
      <c r="AQ468" s="123">
        <v>0</v>
      </c>
      <c r="AR468" s="123">
        <v>1</v>
      </c>
      <c r="AS468" s="123">
        <v>1</v>
      </c>
      <c r="AT468" s="123">
        <v>0</v>
      </c>
      <c r="AU468" s="123">
        <v>0</v>
      </c>
    </row>
    <row r="469" spans="1:47">
      <c r="A469" s="124">
        <v>46267</v>
      </c>
      <c r="B469" s="123" t="s">
        <v>75</v>
      </c>
      <c r="C469" s="123" t="s">
        <v>2981</v>
      </c>
      <c r="D469" s="123" t="s">
        <v>2071</v>
      </c>
      <c r="E469" s="123">
        <v>206953984</v>
      </c>
      <c r="F469" s="123" t="s">
        <v>2982</v>
      </c>
      <c r="G469" s="123" t="s">
        <v>2983</v>
      </c>
      <c r="H469" s="123" t="s">
        <v>2984</v>
      </c>
      <c r="I469" s="123">
        <v>900234</v>
      </c>
      <c r="J469" s="123" t="s">
        <v>2985</v>
      </c>
      <c r="K469" s="123" t="s">
        <v>2003</v>
      </c>
      <c r="L469" s="123" t="s">
        <v>2986</v>
      </c>
      <c r="M469" s="123" t="s">
        <v>86</v>
      </c>
      <c r="N469" s="123" t="s">
        <v>82</v>
      </c>
      <c r="O469" s="123">
        <v>1299</v>
      </c>
      <c r="P469" s="123" t="s">
        <v>64</v>
      </c>
      <c r="Q469" s="123" t="s">
        <v>2987</v>
      </c>
      <c r="R469" s="123" t="s">
        <v>2994</v>
      </c>
      <c r="S469" s="123" t="s">
        <v>32</v>
      </c>
      <c r="T469" s="123">
        <v>99</v>
      </c>
      <c r="U469" s="123" t="s">
        <v>2989</v>
      </c>
      <c r="V469" s="124">
        <v>46267.330555555556</v>
      </c>
      <c r="W469" s="124">
        <v>46267.748611111114</v>
      </c>
      <c r="X469" s="124">
        <v>46267.333333333336</v>
      </c>
      <c r="Y469" s="124">
        <v>46267.75</v>
      </c>
      <c r="Z469" s="123"/>
      <c r="AA469" s="123" t="s">
        <v>56</v>
      </c>
      <c r="AB469" s="123" t="s">
        <v>2</v>
      </c>
      <c r="AC469" s="123" t="s">
        <v>2990</v>
      </c>
      <c r="AD469" s="123" t="s">
        <v>1553</v>
      </c>
      <c r="AE469" s="123" t="s">
        <v>2990</v>
      </c>
      <c r="AF469" s="123" t="s">
        <v>95</v>
      </c>
      <c r="AG469" s="123" t="s">
        <v>77</v>
      </c>
      <c r="AH469" s="123">
        <v>22</v>
      </c>
      <c r="AI469" s="123"/>
      <c r="AJ469" s="124">
        <v>46047</v>
      </c>
      <c r="AK469" s="123"/>
      <c r="AL469" s="123"/>
      <c r="AM469" s="123" t="s">
        <v>2991</v>
      </c>
      <c r="AN469" s="123" t="s">
        <v>2992</v>
      </c>
      <c r="AO469" s="123" t="s">
        <v>2982</v>
      </c>
      <c r="AP469" s="123">
        <v>9</v>
      </c>
      <c r="AQ469" s="123">
        <v>0</v>
      </c>
      <c r="AR469" s="123">
        <v>1</v>
      </c>
      <c r="AS469" s="123">
        <v>1</v>
      </c>
      <c r="AT469" s="123">
        <v>0</v>
      </c>
      <c r="AU469" s="123">
        <v>0</v>
      </c>
    </row>
    <row r="470" spans="1:47">
      <c r="A470" s="124">
        <v>46267</v>
      </c>
      <c r="B470" s="123" t="s">
        <v>75</v>
      </c>
      <c r="C470" s="123" t="s">
        <v>2981</v>
      </c>
      <c r="D470" s="123" t="s">
        <v>1262</v>
      </c>
      <c r="E470" s="123">
        <v>203908914</v>
      </c>
      <c r="F470" s="123" t="s">
        <v>2982</v>
      </c>
      <c r="G470" s="123" t="s">
        <v>2983</v>
      </c>
      <c r="H470" s="123" t="s">
        <v>2984</v>
      </c>
      <c r="I470" s="123">
        <v>900234</v>
      </c>
      <c r="J470" s="123" t="s">
        <v>2985</v>
      </c>
      <c r="K470" s="123" t="s">
        <v>3222</v>
      </c>
      <c r="L470" s="123" t="s">
        <v>2986</v>
      </c>
      <c r="M470" s="123" t="s">
        <v>86</v>
      </c>
      <c r="N470" s="123" t="s">
        <v>2773</v>
      </c>
      <c r="O470" s="123">
        <v>1299</v>
      </c>
      <c r="P470" s="123" t="s">
        <v>64</v>
      </c>
      <c r="Q470" s="123" t="s">
        <v>2987</v>
      </c>
      <c r="R470" s="123" t="s">
        <v>3004</v>
      </c>
      <c r="S470" s="123" t="s">
        <v>39</v>
      </c>
      <c r="T470" s="123">
        <v>99</v>
      </c>
      <c r="U470" s="123" t="s">
        <v>2989</v>
      </c>
      <c r="V470" s="124">
        <v>46267.74722222222</v>
      </c>
      <c r="W470" s="124">
        <v>46267.854166666664</v>
      </c>
      <c r="X470" s="124">
        <v>46267.756944444445</v>
      </c>
      <c r="Y470" s="124">
        <v>46268.173611111109</v>
      </c>
      <c r="Z470" s="123"/>
      <c r="AA470" s="123" t="s">
        <v>56</v>
      </c>
      <c r="AB470" s="123" t="s">
        <v>2</v>
      </c>
      <c r="AC470" s="123" t="s">
        <v>37</v>
      </c>
      <c r="AD470" s="123" t="s">
        <v>1562</v>
      </c>
      <c r="AE470" s="123" t="s">
        <v>3000</v>
      </c>
      <c r="AF470" s="123" t="s">
        <v>88</v>
      </c>
      <c r="AG470" s="123" t="s">
        <v>95</v>
      </c>
      <c r="AH470" s="123">
        <v>13</v>
      </c>
      <c r="AI470" s="123"/>
      <c r="AJ470" s="124">
        <v>45536</v>
      </c>
      <c r="AK470" s="123"/>
      <c r="AL470" s="123"/>
      <c r="AM470" s="123" t="s">
        <v>2991</v>
      </c>
      <c r="AN470" s="123" t="s">
        <v>2992</v>
      </c>
      <c r="AO470" s="123" t="s">
        <v>2982</v>
      </c>
      <c r="AP470" s="123">
        <v>9</v>
      </c>
      <c r="AQ470" s="123">
        <v>0</v>
      </c>
      <c r="AR470" s="123">
        <v>1</v>
      </c>
      <c r="AS470" s="123">
        <v>1</v>
      </c>
      <c r="AT470" s="123">
        <v>0</v>
      </c>
      <c r="AU470" s="123">
        <v>0</v>
      </c>
    </row>
    <row r="471" spans="1:47">
      <c r="A471" s="124">
        <v>46267</v>
      </c>
      <c r="B471" s="123" t="s">
        <v>75</v>
      </c>
      <c r="C471" s="123" t="s">
        <v>2981</v>
      </c>
      <c r="D471" s="123" t="s">
        <v>2051</v>
      </c>
      <c r="E471" s="123">
        <v>206953381</v>
      </c>
      <c r="F471" s="123" t="s">
        <v>2982</v>
      </c>
      <c r="G471" s="123" t="s">
        <v>2983</v>
      </c>
      <c r="H471" s="123" t="s">
        <v>2984</v>
      </c>
      <c r="I471" s="123">
        <v>900234</v>
      </c>
      <c r="J471" s="123" t="s">
        <v>3002</v>
      </c>
      <c r="K471" s="123" t="s">
        <v>1980</v>
      </c>
      <c r="L471" s="123" t="s">
        <v>2986</v>
      </c>
      <c r="M471" s="123" t="s">
        <v>86</v>
      </c>
      <c r="N471" s="123" t="s">
        <v>158</v>
      </c>
      <c r="O471" s="123">
        <v>1299</v>
      </c>
      <c r="P471" s="123" t="s">
        <v>64</v>
      </c>
      <c r="Q471" s="123" t="s">
        <v>2987</v>
      </c>
      <c r="R471" s="123" t="s">
        <v>3038</v>
      </c>
      <c r="S471" s="123" t="s">
        <v>32</v>
      </c>
      <c r="T471" s="123">
        <v>99</v>
      </c>
      <c r="U471" s="123" t="s">
        <v>2989</v>
      </c>
      <c r="V471" s="124">
        <v>46267.331944444442</v>
      </c>
      <c r="W471" s="124">
        <v>46267.748611111114</v>
      </c>
      <c r="X471" s="124">
        <v>46267.333333333336</v>
      </c>
      <c r="Y471" s="124">
        <v>46267.75</v>
      </c>
      <c r="Z471" s="123"/>
      <c r="AA471" s="123" t="s">
        <v>56</v>
      </c>
      <c r="AB471" s="123" t="s">
        <v>2</v>
      </c>
      <c r="AC471" s="123" t="s">
        <v>1428</v>
      </c>
      <c r="AD471" s="123" t="s">
        <v>1567</v>
      </c>
      <c r="AE471" s="123" t="s">
        <v>1428</v>
      </c>
      <c r="AF471" s="123" t="s">
        <v>92</v>
      </c>
      <c r="AG471" s="123" t="s">
        <v>84</v>
      </c>
      <c r="AH471" s="123">
        <v>28</v>
      </c>
      <c r="AI471" s="123"/>
      <c r="AJ471" s="124">
        <v>46047</v>
      </c>
      <c r="AK471" s="123"/>
      <c r="AL471" s="123"/>
      <c r="AM471" s="123" t="s">
        <v>2991</v>
      </c>
      <c r="AN471" s="123" t="s">
        <v>2992</v>
      </c>
      <c r="AO471" s="123" t="s">
        <v>2982</v>
      </c>
      <c r="AP471" s="123">
        <v>9</v>
      </c>
      <c r="AQ471" s="123">
        <v>0</v>
      </c>
      <c r="AR471" s="123">
        <v>1</v>
      </c>
      <c r="AS471" s="123">
        <v>1</v>
      </c>
      <c r="AT471" s="123">
        <v>0</v>
      </c>
      <c r="AU471" s="123">
        <v>0</v>
      </c>
    </row>
    <row r="472" spans="1:47">
      <c r="A472" s="124">
        <v>46267</v>
      </c>
      <c r="B472" s="123" t="s">
        <v>75</v>
      </c>
      <c r="C472" s="123" t="s">
        <v>2981</v>
      </c>
      <c r="D472" s="123" t="s">
        <v>121</v>
      </c>
      <c r="E472" s="123">
        <v>203469078</v>
      </c>
      <c r="F472" s="123" t="s">
        <v>2982</v>
      </c>
      <c r="G472" s="123" t="s">
        <v>2983</v>
      </c>
      <c r="H472" s="123" t="s">
        <v>2984</v>
      </c>
      <c r="I472" s="123">
        <v>900234</v>
      </c>
      <c r="J472" s="123" t="s">
        <v>3001</v>
      </c>
      <c r="K472" s="123" t="s">
        <v>3223</v>
      </c>
      <c r="L472" s="123" t="s">
        <v>2986</v>
      </c>
      <c r="M472" s="123" t="s">
        <v>79</v>
      </c>
      <c r="N472" s="123" t="s">
        <v>82</v>
      </c>
      <c r="O472" s="123">
        <v>1299</v>
      </c>
      <c r="P472" s="123" t="s">
        <v>64</v>
      </c>
      <c r="Q472" s="123" t="s">
        <v>2987</v>
      </c>
      <c r="R472" s="123" t="s">
        <v>3021</v>
      </c>
      <c r="S472" s="123" t="s">
        <v>32</v>
      </c>
      <c r="T472" s="123">
        <v>99</v>
      </c>
      <c r="U472" s="123" t="s">
        <v>2989</v>
      </c>
      <c r="V472" s="124">
        <v>46267.332638888889</v>
      </c>
      <c r="W472" s="124">
        <v>46267.748611111114</v>
      </c>
      <c r="X472" s="124">
        <v>46267.333333333336</v>
      </c>
      <c r="Y472" s="124">
        <v>46267.75</v>
      </c>
      <c r="Z472" s="123" t="s">
        <v>2997</v>
      </c>
      <c r="AA472" s="123" t="s">
        <v>2998</v>
      </c>
      <c r="AB472" s="123" t="s">
        <v>2</v>
      </c>
      <c r="AC472" s="123" t="s">
        <v>2990</v>
      </c>
      <c r="AD472" s="123" t="s">
        <v>1553</v>
      </c>
      <c r="AE472" s="123" t="s">
        <v>2990</v>
      </c>
      <c r="AF472" s="123" t="s">
        <v>85</v>
      </c>
      <c r="AG472" s="123" t="s">
        <v>88</v>
      </c>
      <c r="AH472" s="123">
        <v>22</v>
      </c>
      <c r="AI472" s="123"/>
      <c r="AJ472" s="124">
        <v>45455</v>
      </c>
      <c r="AK472" s="123"/>
      <c r="AL472" s="123"/>
      <c r="AM472" s="123" t="s">
        <v>2991</v>
      </c>
      <c r="AN472" s="123" t="s">
        <v>2992</v>
      </c>
      <c r="AO472" s="123" t="s">
        <v>2982</v>
      </c>
      <c r="AP472" s="123">
        <v>9</v>
      </c>
      <c r="AQ472" s="123">
        <v>1</v>
      </c>
      <c r="AR472" s="123">
        <v>1</v>
      </c>
      <c r="AS472" s="123">
        <v>0</v>
      </c>
      <c r="AT472" s="123">
        <v>0</v>
      </c>
      <c r="AU472" s="123">
        <v>0</v>
      </c>
    </row>
    <row r="473" spans="1:47">
      <c r="A473" s="124">
        <v>46267</v>
      </c>
      <c r="B473" s="123" t="s">
        <v>75</v>
      </c>
      <c r="C473" s="123" t="s">
        <v>2981</v>
      </c>
      <c r="D473" s="123" t="s">
        <v>2427</v>
      </c>
      <c r="E473" s="123">
        <v>206791753</v>
      </c>
      <c r="F473" s="123" t="s">
        <v>2982</v>
      </c>
      <c r="G473" s="123" t="s">
        <v>2983</v>
      </c>
      <c r="H473" s="123" t="s">
        <v>2984</v>
      </c>
      <c r="I473" s="123">
        <v>900234</v>
      </c>
      <c r="J473" s="123" t="s">
        <v>2985</v>
      </c>
      <c r="K473" s="123" t="s">
        <v>3224</v>
      </c>
      <c r="L473" s="123" t="s">
        <v>2986</v>
      </c>
      <c r="M473" s="123" t="s">
        <v>89</v>
      </c>
      <c r="N473" s="123" t="s">
        <v>223</v>
      </c>
      <c r="O473" s="123">
        <v>1299</v>
      </c>
      <c r="P473" s="123" t="s">
        <v>64</v>
      </c>
      <c r="Q473" s="123" t="s">
        <v>2987</v>
      </c>
      <c r="R473" s="123" t="s">
        <v>2988</v>
      </c>
      <c r="S473" s="123" t="s">
        <v>32</v>
      </c>
      <c r="T473" s="123">
        <v>99</v>
      </c>
      <c r="U473" s="123" t="s">
        <v>2989</v>
      </c>
      <c r="V473" s="124">
        <v>46267.329861111109</v>
      </c>
      <c r="W473" s="124">
        <v>46267.75</v>
      </c>
      <c r="X473" s="124">
        <v>46267.333333333336</v>
      </c>
      <c r="Y473" s="124">
        <v>46267.75</v>
      </c>
      <c r="Z473" s="123"/>
      <c r="AA473" s="123" t="s">
        <v>56</v>
      </c>
      <c r="AB473" s="123" t="s">
        <v>2</v>
      </c>
      <c r="AC473" s="123" t="s">
        <v>35</v>
      </c>
      <c r="AD473" s="123" t="s">
        <v>1557</v>
      </c>
      <c r="AE473" s="123" t="s">
        <v>3015</v>
      </c>
      <c r="AF473" s="123" t="s">
        <v>88</v>
      </c>
      <c r="AG473" s="123" t="s">
        <v>95</v>
      </c>
      <c r="AH473" s="123">
        <v>1</v>
      </c>
      <c r="AI473" s="123"/>
      <c r="AJ473" s="124">
        <v>45998</v>
      </c>
      <c r="AK473" s="123"/>
      <c r="AL473" s="123"/>
      <c r="AM473" s="123" t="s">
        <v>2991</v>
      </c>
      <c r="AN473" s="123" t="s">
        <v>2992</v>
      </c>
      <c r="AO473" s="123" t="s">
        <v>2982</v>
      </c>
      <c r="AP473" s="123">
        <v>9</v>
      </c>
      <c r="AQ473" s="123">
        <v>0</v>
      </c>
      <c r="AR473" s="123">
        <v>1</v>
      </c>
      <c r="AS473" s="123">
        <v>1</v>
      </c>
      <c r="AT473" s="123">
        <v>0</v>
      </c>
      <c r="AU473" s="123">
        <v>0</v>
      </c>
    </row>
    <row r="474" spans="1:47">
      <c r="A474" s="124">
        <v>46267</v>
      </c>
      <c r="B474" s="123" t="s">
        <v>75</v>
      </c>
      <c r="C474" s="123" t="s">
        <v>2981</v>
      </c>
      <c r="D474" s="123" t="s">
        <v>2471</v>
      </c>
      <c r="E474" s="123">
        <v>206504141</v>
      </c>
      <c r="F474" s="123" t="s">
        <v>2982</v>
      </c>
      <c r="G474" s="123" t="s">
        <v>2983</v>
      </c>
      <c r="H474" s="123" t="s">
        <v>2984</v>
      </c>
      <c r="I474" s="123">
        <v>900234</v>
      </c>
      <c r="J474" s="123" t="s">
        <v>2985</v>
      </c>
      <c r="K474" s="123" t="s">
        <v>3225</v>
      </c>
      <c r="L474" s="123" t="s">
        <v>2986</v>
      </c>
      <c r="M474" s="123" t="s">
        <v>86</v>
      </c>
      <c r="N474" s="123" t="s">
        <v>223</v>
      </c>
      <c r="O474" s="123">
        <v>1299</v>
      </c>
      <c r="P474" s="123" t="s">
        <v>64</v>
      </c>
      <c r="Q474" s="123" t="s">
        <v>2987</v>
      </c>
      <c r="R474" s="123" t="s">
        <v>2996</v>
      </c>
      <c r="S474" s="123" t="s">
        <v>32</v>
      </c>
      <c r="T474" s="123">
        <v>99</v>
      </c>
      <c r="U474" s="123" t="s">
        <v>2989</v>
      </c>
      <c r="V474" s="123"/>
      <c r="W474" s="123"/>
      <c r="X474" s="124">
        <v>46267.333333333336</v>
      </c>
      <c r="Y474" s="124">
        <v>46267.75</v>
      </c>
      <c r="Z474" s="123" t="s">
        <v>2997</v>
      </c>
      <c r="AA474" s="123" t="s">
        <v>2998</v>
      </c>
      <c r="AB474" s="123" t="s">
        <v>2999</v>
      </c>
      <c r="AC474" s="123" t="s">
        <v>35</v>
      </c>
      <c r="AD474" s="123" t="s">
        <v>1558</v>
      </c>
      <c r="AE474" s="123" t="s">
        <v>2995</v>
      </c>
      <c r="AF474" s="123" t="s">
        <v>84</v>
      </c>
      <c r="AG474" s="123" t="s">
        <v>85</v>
      </c>
      <c r="AH474" s="123">
        <v>3</v>
      </c>
      <c r="AI474" s="123"/>
      <c r="AJ474" s="124">
        <v>45970</v>
      </c>
      <c r="AK474" s="123"/>
      <c r="AL474" s="123"/>
      <c r="AM474" s="123" t="s">
        <v>2991</v>
      </c>
      <c r="AN474" s="123" t="s">
        <v>2992</v>
      </c>
      <c r="AO474" s="123" t="s">
        <v>2982</v>
      </c>
      <c r="AP474" s="123">
        <v>9</v>
      </c>
      <c r="AQ474" s="123">
        <v>0</v>
      </c>
      <c r="AR474" s="123">
        <v>0</v>
      </c>
      <c r="AS474" s="123">
        <v>0</v>
      </c>
      <c r="AT474" s="123">
        <v>0</v>
      </c>
      <c r="AU474" s="123">
        <v>0</v>
      </c>
    </row>
    <row r="475" spans="1:47">
      <c r="A475" s="124">
        <v>46267</v>
      </c>
      <c r="B475" s="123" t="s">
        <v>75</v>
      </c>
      <c r="C475" s="123" t="s">
        <v>2981</v>
      </c>
      <c r="D475" s="123" t="s">
        <v>2712</v>
      </c>
      <c r="E475" s="123">
        <v>203850804</v>
      </c>
      <c r="F475" s="123" t="s">
        <v>2982</v>
      </c>
      <c r="G475" s="123" t="s">
        <v>2983</v>
      </c>
      <c r="H475" s="123" t="s">
        <v>2984</v>
      </c>
      <c r="I475" s="123">
        <v>900234</v>
      </c>
      <c r="J475" s="123" t="s">
        <v>2985</v>
      </c>
      <c r="K475" s="123" t="s">
        <v>3226</v>
      </c>
      <c r="L475" s="123" t="s">
        <v>2986</v>
      </c>
      <c r="M475" s="123" t="s">
        <v>86</v>
      </c>
      <c r="N475" s="123" t="s">
        <v>2773</v>
      </c>
      <c r="O475" s="123">
        <v>1299</v>
      </c>
      <c r="P475" s="123" t="s">
        <v>64</v>
      </c>
      <c r="Q475" s="123" t="s">
        <v>2987</v>
      </c>
      <c r="R475" s="123" t="s">
        <v>2988</v>
      </c>
      <c r="S475" s="123" t="s">
        <v>32</v>
      </c>
      <c r="T475" s="123">
        <v>99</v>
      </c>
      <c r="U475" s="123" t="s">
        <v>2989</v>
      </c>
      <c r="V475" s="124">
        <v>46267.331944444442</v>
      </c>
      <c r="W475" s="124">
        <v>46267.747916666667</v>
      </c>
      <c r="X475" s="124">
        <v>46267.333333333336</v>
      </c>
      <c r="Y475" s="124">
        <v>46267.75</v>
      </c>
      <c r="Z475" s="123"/>
      <c r="AA475" s="123" t="s">
        <v>56</v>
      </c>
      <c r="AB475" s="123" t="s">
        <v>2</v>
      </c>
      <c r="AC475" s="123" t="s">
        <v>37</v>
      </c>
      <c r="AD475" s="123" t="s">
        <v>1562</v>
      </c>
      <c r="AE475" s="123" t="s">
        <v>3000</v>
      </c>
      <c r="AF475" s="123" t="s">
        <v>88</v>
      </c>
      <c r="AG475" s="123" t="s">
        <v>95</v>
      </c>
      <c r="AH475" s="123">
        <v>13</v>
      </c>
      <c r="AI475" s="123"/>
      <c r="AJ475" s="124">
        <v>45523</v>
      </c>
      <c r="AK475" s="123"/>
      <c r="AL475" s="123"/>
      <c r="AM475" s="123" t="s">
        <v>2991</v>
      </c>
      <c r="AN475" s="123" t="s">
        <v>2992</v>
      </c>
      <c r="AO475" s="123" t="s">
        <v>2982</v>
      </c>
      <c r="AP475" s="123">
        <v>9</v>
      </c>
      <c r="AQ475" s="123">
        <v>0</v>
      </c>
      <c r="AR475" s="123">
        <v>1</v>
      </c>
      <c r="AS475" s="123">
        <v>1</v>
      </c>
      <c r="AT475" s="123">
        <v>0</v>
      </c>
      <c r="AU475" s="123">
        <v>0</v>
      </c>
    </row>
    <row r="476" spans="1:47">
      <c r="A476" s="124">
        <v>46267</v>
      </c>
      <c r="B476" s="123" t="s">
        <v>75</v>
      </c>
      <c r="C476" s="123" t="s">
        <v>2981</v>
      </c>
      <c r="D476" s="123" t="s">
        <v>2501</v>
      </c>
      <c r="E476" s="123">
        <v>206791755</v>
      </c>
      <c r="F476" s="123" t="s">
        <v>2982</v>
      </c>
      <c r="G476" s="123" t="s">
        <v>2983</v>
      </c>
      <c r="H476" s="123" t="s">
        <v>2984</v>
      </c>
      <c r="I476" s="123">
        <v>900234</v>
      </c>
      <c r="J476" s="123" t="s">
        <v>2985</v>
      </c>
      <c r="K476" s="123" t="s">
        <v>3227</v>
      </c>
      <c r="L476" s="123" t="s">
        <v>2986</v>
      </c>
      <c r="M476" s="123" t="s">
        <v>89</v>
      </c>
      <c r="N476" s="123" t="s">
        <v>223</v>
      </c>
      <c r="O476" s="123">
        <v>1299</v>
      </c>
      <c r="P476" s="123" t="s">
        <v>64</v>
      </c>
      <c r="Q476" s="123" t="s">
        <v>2987</v>
      </c>
      <c r="R476" s="123" t="s">
        <v>3024</v>
      </c>
      <c r="S476" s="123" t="s">
        <v>39</v>
      </c>
      <c r="T476" s="123">
        <v>99</v>
      </c>
      <c r="U476" s="123" t="s">
        <v>2989</v>
      </c>
      <c r="V476" s="124">
        <v>46267.755555555559</v>
      </c>
      <c r="W476" s="124">
        <v>46267.95</v>
      </c>
      <c r="X476" s="124">
        <v>46267.756944444445</v>
      </c>
      <c r="Y476" s="124">
        <v>46268.173611111109</v>
      </c>
      <c r="Z476" s="123"/>
      <c r="AA476" s="123" t="s">
        <v>56</v>
      </c>
      <c r="AB476" s="123" t="s">
        <v>2</v>
      </c>
      <c r="AC476" s="123" t="s">
        <v>35</v>
      </c>
      <c r="AD476" s="123" t="s">
        <v>1558</v>
      </c>
      <c r="AE476" s="123" t="s">
        <v>2995</v>
      </c>
      <c r="AF476" s="123" t="s">
        <v>95</v>
      </c>
      <c r="AG476" s="123" t="s">
        <v>77</v>
      </c>
      <c r="AH476" s="123">
        <v>3</v>
      </c>
      <c r="AI476" s="123"/>
      <c r="AJ476" s="124">
        <v>45998</v>
      </c>
      <c r="AK476" s="123"/>
      <c r="AL476" s="123"/>
      <c r="AM476" s="123" t="s">
        <v>2991</v>
      </c>
      <c r="AN476" s="123" t="s">
        <v>2992</v>
      </c>
      <c r="AO476" s="123" t="s">
        <v>2982</v>
      </c>
      <c r="AP476" s="123">
        <v>9</v>
      </c>
      <c r="AQ476" s="123">
        <v>0</v>
      </c>
      <c r="AR476" s="123">
        <v>1</v>
      </c>
      <c r="AS476" s="123">
        <v>1</v>
      </c>
      <c r="AT476" s="123">
        <v>0</v>
      </c>
      <c r="AU476" s="123">
        <v>0</v>
      </c>
    </row>
    <row r="477" spans="1:47">
      <c r="A477" s="124">
        <v>46267</v>
      </c>
      <c r="B477" s="123" t="s">
        <v>75</v>
      </c>
      <c r="C477" s="123" t="s">
        <v>2981</v>
      </c>
      <c r="D477" s="123" t="s">
        <v>947</v>
      </c>
      <c r="E477" s="123">
        <v>203850881</v>
      </c>
      <c r="F477" s="123" t="s">
        <v>2982</v>
      </c>
      <c r="G477" s="123" t="s">
        <v>2983</v>
      </c>
      <c r="H477" s="123" t="s">
        <v>2984</v>
      </c>
      <c r="I477" s="123">
        <v>900234</v>
      </c>
      <c r="J477" s="123" t="s">
        <v>2985</v>
      </c>
      <c r="K477" s="123" t="s">
        <v>3228</v>
      </c>
      <c r="L477" s="123" t="s">
        <v>2986</v>
      </c>
      <c r="M477" s="123" t="s">
        <v>89</v>
      </c>
      <c r="N477" s="123" t="s">
        <v>2772</v>
      </c>
      <c r="O477" s="123">
        <v>1299</v>
      </c>
      <c r="P477" s="123" t="s">
        <v>64</v>
      </c>
      <c r="Q477" s="123" t="s">
        <v>2987</v>
      </c>
      <c r="R477" s="123" t="s">
        <v>3024</v>
      </c>
      <c r="S477" s="123" t="s">
        <v>39</v>
      </c>
      <c r="T477" s="123">
        <v>99</v>
      </c>
      <c r="U477" s="123" t="s">
        <v>2989</v>
      </c>
      <c r="V477" s="124">
        <v>46267.752083333333</v>
      </c>
      <c r="W477" s="124">
        <v>46267.859027777777</v>
      </c>
      <c r="X477" s="124">
        <v>46267.756944444445</v>
      </c>
      <c r="Y477" s="124">
        <v>46268.173611111109</v>
      </c>
      <c r="Z477" s="123"/>
      <c r="AA477" s="123" t="s">
        <v>56</v>
      </c>
      <c r="AB477" s="123" t="s">
        <v>2</v>
      </c>
      <c r="AC477" s="123" t="s">
        <v>37</v>
      </c>
      <c r="AD477" s="123" t="s">
        <v>1562</v>
      </c>
      <c r="AE477" s="123" t="s">
        <v>3000</v>
      </c>
      <c r="AF477" s="123" t="s">
        <v>95</v>
      </c>
      <c r="AG477" s="123" t="s">
        <v>77</v>
      </c>
      <c r="AH477" s="123">
        <v>13</v>
      </c>
      <c r="AI477" s="123"/>
      <c r="AJ477" s="124">
        <v>45523</v>
      </c>
      <c r="AK477" s="123"/>
      <c r="AL477" s="123"/>
      <c r="AM477" s="123" t="s">
        <v>2991</v>
      </c>
      <c r="AN477" s="123" t="s">
        <v>2992</v>
      </c>
      <c r="AO477" s="123" t="s">
        <v>2982</v>
      </c>
      <c r="AP477" s="123">
        <v>9</v>
      </c>
      <c r="AQ477" s="123">
        <v>0</v>
      </c>
      <c r="AR477" s="123">
        <v>1</v>
      </c>
      <c r="AS477" s="123">
        <v>1</v>
      </c>
      <c r="AT477" s="123">
        <v>0</v>
      </c>
      <c r="AU477" s="123">
        <v>0</v>
      </c>
    </row>
    <row r="478" spans="1:47">
      <c r="A478" s="124">
        <v>46267</v>
      </c>
      <c r="B478" s="123" t="s">
        <v>75</v>
      </c>
      <c r="C478" s="123" t="s">
        <v>2981</v>
      </c>
      <c r="D478" s="123" t="s">
        <v>2515</v>
      </c>
      <c r="E478" s="123">
        <v>206874057</v>
      </c>
      <c r="F478" s="123" t="s">
        <v>2982</v>
      </c>
      <c r="G478" s="123" t="s">
        <v>2983</v>
      </c>
      <c r="H478" s="123" t="s">
        <v>2984</v>
      </c>
      <c r="I478" s="123">
        <v>900234</v>
      </c>
      <c r="J478" s="123" t="s">
        <v>2985</v>
      </c>
      <c r="K478" s="123" t="s">
        <v>2516</v>
      </c>
      <c r="L478" s="123" t="s">
        <v>2986</v>
      </c>
      <c r="M478" s="123" t="s">
        <v>89</v>
      </c>
      <c r="N478" s="123" t="s">
        <v>230</v>
      </c>
      <c r="O478" s="123">
        <v>1299</v>
      </c>
      <c r="P478" s="123" t="s">
        <v>64</v>
      </c>
      <c r="Q478" s="123" t="s">
        <v>2987</v>
      </c>
      <c r="R478" s="123" t="s">
        <v>3005</v>
      </c>
      <c r="S478" s="123" t="s">
        <v>39</v>
      </c>
      <c r="T478" s="123">
        <v>99</v>
      </c>
      <c r="U478" s="123" t="s">
        <v>2989</v>
      </c>
      <c r="V478" s="123"/>
      <c r="W478" s="123"/>
      <c r="X478" s="124">
        <v>46267.756944444445</v>
      </c>
      <c r="Y478" s="124">
        <v>46268.173611111109</v>
      </c>
      <c r="Z478" s="123" t="s">
        <v>2997</v>
      </c>
      <c r="AA478" s="123" t="s">
        <v>2998</v>
      </c>
      <c r="AB478" s="123" t="s">
        <v>2999</v>
      </c>
      <c r="AC478" s="123" t="s">
        <v>35</v>
      </c>
      <c r="AD478" s="123" t="s">
        <v>1558</v>
      </c>
      <c r="AE478" s="123" t="s">
        <v>2995</v>
      </c>
      <c r="AF478" s="123" t="s">
        <v>85</v>
      </c>
      <c r="AG478" s="123" t="s">
        <v>88</v>
      </c>
      <c r="AH478" s="123">
        <v>3</v>
      </c>
      <c r="AI478" s="123"/>
      <c r="AJ478" s="124">
        <v>46019</v>
      </c>
      <c r="AK478" s="123"/>
      <c r="AL478" s="123"/>
      <c r="AM478" s="123" t="s">
        <v>2991</v>
      </c>
      <c r="AN478" s="123" t="s">
        <v>2992</v>
      </c>
      <c r="AO478" s="123" t="s">
        <v>2982</v>
      </c>
      <c r="AP478" s="123">
        <v>9</v>
      </c>
      <c r="AQ478" s="123">
        <v>0</v>
      </c>
      <c r="AR478" s="123">
        <v>0</v>
      </c>
      <c r="AS478" s="123">
        <v>0</v>
      </c>
      <c r="AT478" s="123">
        <v>0</v>
      </c>
      <c r="AU478" s="123">
        <v>0</v>
      </c>
    </row>
    <row r="479" spans="1:47">
      <c r="A479" s="124">
        <v>46267</v>
      </c>
      <c r="B479" s="123" t="s">
        <v>75</v>
      </c>
      <c r="C479" s="123" t="s">
        <v>2981</v>
      </c>
      <c r="D479" s="123" t="s">
        <v>2517</v>
      </c>
      <c r="E479" s="123">
        <v>206874041</v>
      </c>
      <c r="F479" s="123" t="s">
        <v>2982</v>
      </c>
      <c r="G479" s="123" t="s">
        <v>2983</v>
      </c>
      <c r="H479" s="123" t="s">
        <v>2984</v>
      </c>
      <c r="I479" s="123">
        <v>900234</v>
      </c>
      <c r="J479" s="123" t="s">
        <v>2985</v>
      </c>
      <c r="K479" s="123" t="s">
        <v>2518</v>
      </c>
      <c r="L479" s="123" t="s">
        <v>2986</v>
      </c>
      <c r="M479" s="123" t="s">
        <v>89</v>
      </c>
      <c r="N479" s="123" t="s">
        <v>224</v>
      </c>
      <c r="O479" s="123">
        <v>1299</v>
      </c>
      <c r="P479" s="123" t="s">
        <v>64</v>
      </c>
      <c r="Q479" s="123" t="s">
        <v>2987</v>
      </c>
      <c r="R479" s="123" t="s">
        <v>2994</v>
      </c>
      <c r="S479" s="123" t="s">
        <v>32</v>
      </c>
      <c r="T479" s="123">
        <v>99</v>
      </c>
      <c r="U479" s="123" t="s">
        <v>2989</v>
      </c>
      <c r="V479" s="124">
        <v>46267.331250000003</v>
      </c>
      <c r="W479" s="124">
        <v>46267.74722222222</v>
      </c>
      <c r="X479" s="124">
        <v>46267.333333333336</v>
      </c>
      <c r="Y479" s="124">
        <v>46267.75</v>
      </c>
      <c r="Z479" s="123"/>
      <c r="AA479" s="123" t="s">
        <v>56</v>
      </c>
      <c r="AB479" s="123" t="s">
        <v>2</v>
      </c>
      <c r="AC479" s="123" t="s">
        <v>35</v>
      </c>
      <c r="AD479" s="123" t="s">
        <v>1558</v>
      </c>
      <c r="AE479" s="123" t="s">
        <v>2995</v>
      </c>
      <c r="AF479" s="123" t="s">
        <v>95</v>
      </c>
      <c r="AG479" s="123" t="s">
        <v>77</v>
      </c>
      <c r="AH479" s="123">
        <v>3</v>
      </c>
      <c r="AI479" s="123"/>
      <c r="AJ479" s="124">
        <v>46019</v>
      </c>
      <c r="AK479" s="123"/>
      <c r="AL479" s="123"/>
      <c r="AM479" s="123" t="s">
        <v>2991</v>
      </c>
      <c r="AN479" s="123" t="s">
        <v>2992</v>
      </c>
      <c r="AO479" s="123" t="s">
        <v>2982</v>
      </c>
      <c r="AP479" s="123">
        <v>9</v>
      </c>
      <c r="AQ479" s="123">
        <v>0</v>
      </c>
      <c r="AR479" s="123">
        <v>1</v>
      </c>
      <c r="AS479" s="123">
        <v>1</v>
      </c>
      <c r="AT479" s="123">
        <v>0</v>
      </c>
      <c r="AU479" s="123">
        <v>0</v>
      </c>
    </row>
    <row r="480" spans="1:47">
      <c r="A480" s="124">
        <v>46267</v>
      </c>
      <c r="B480" s="123" t="s">
        <v>75</v>
      </c>
      <c r="C480" s="123" t="s">
        <v>2981</v>
      </c>
      <c r="D480" s="123" t="s">
        <v>2579</v>
      </c>
      <c r="E480" s="123">
        <v>206513285</v>
      </c>
      <c r="F480" s="123" t="s">
        <v>2982</v>
      </c>
      <c r="G480" s="123" t="s">
        <v>2983</v>
      </c>
      <c r="H480" s="123" t="s">
        <v>2984</v>
      </c>
      <c r="I480" s="123">
        <v>900234</v>
      </c>
      <c r="J480" s="123" t="s">
        <v>2985</v>
      </c>
      <c r="K480" s="123" t="s">
        <v>3229</v>
      </c>
      <c r="L480" s="123" t="s">
        <v>2986</v>
      </c>
      <c r="M480" s="123" t="s">
        <v>89</v>
      </c>
      <c r="N480" s="123" t="s">
        <v>224</v>
      </c>
      <c r="O480" s="123">
        <v>1299</v>
      </c>
      <c r="P480" s="123" t="s">
        <v>64</v>
      </c>
      <c r="Q480" s="123" t="s">
        <v>2987</v>
      </c>
      <c r="R480" s="123" t="s">
        <v>3011</v>
      </c>
      <c r="S480" s="123" t="s">
        <v>39</v>
      </c>
      <c r="T480" s="123">
        <v>99</v>
      </c>
      <c r="U480" s="123" t="s">
        <v>2989</v>
      </c>
      <c r="V480" s="123"/>
      <c r="W480" s="123"/>
      <c r="X480" s="124">
        <v>46267.756944444445</v>
      </c>
      <c r="Y480" s="124">
        <v>46268.173611111109</v>
      </c>
      <c r="Z480" s="123" t="s">
        <v>2997</v>
      </c>
      <c r="AA480" s="123" t="s">
        <v>2998</v>
      </c>
      <c r="AB480" s="123" t="s">
        <v>2999</v>
      </c>
      <c r="AC480" s="123" t="s">
        <v>35</v>
      </c>
      <c r="AD480" s="123" t="s">
        <v>1558</v>
      </c>
      <c r="AE480" s="123" t="s">
        <v>2995</v>
      </c>
      <c r="AF480" s="123" t="s">
        <v>84</v>
      </c>
      <c r="AG480" s="123" t="s">
        <v>85</v>
      </c>
      <c r="AH480" s="123">
        <v>3</v>
      </c>
      <c r="AI480" s="123"/>
      <c r="AJ480" s="124">
        <v>45970</v>
      </c>
      <c r="AK480" s="123"/>
      <c r="AL480" s="123"/>
      <c r="AM480" s="123" t="s">
        <v>2991</v>
      </c>
      <c r="AN480" s="123" t="s">
        <v>2992</v>
      </c>
      <c r="AO480" s="123" t="s">
        <v>2982</v>
      </c>
      <c r="AP480" s="123">
        <v>9</v>
      </c>
      <c r="AQ480" s="123">
        <v>0</v>
      </c>
      <c r="AR480" s="123">
        <v>0</v>
      </c>
      <c r="AS480" s="123">
        <v>0</v>
      </c>
      <c r="AT480" s="123">
        <v>0</v>
      </c>
      <c r="AU480" s="123">
        <v>0</v>
      </c>
    </row>
    <row r="481" spans="1:47">
      <c r="A481" s="124">
        <v>46267</v>
      </c>
      <c r="B481" s="123" t="s">
        <v>75</v>
      </c>
      <c r="C481" s="123" t="s">
        <v>2981</v>
      </c>
      <c r="D481" s="123" t="s">
        <v>2111</v>
      </c>
      <c r="E481" s="123">
        <v>206962042</v>
      </c>
      <c r="F481" s="123" t="s">
        <v>2982</v>
      </c>
      <c r="G481" s="123" t="s">
        <v>2983</v>
      </c>
      <c r="H481" s="123" t="s">
        <v>2984</v>
      </c>
      <c r="I481" s="123">
        <v>900234</v>
      </c>
      <c r="J481" s="123" t="s">
        <v>3002</v>
      </c>
      <c r="K481" s="123" t="s">
        <v>2112</v>
      </c>
      <c r="L481" s="123" t="s">
        <v>2986</v>
      </c>
      <c r="M481" s="123" t="s">
        <v>79</v>
      </c>
      <c r="N481" s="123" t="s">
        <v>2645</v>
      </c>
      <c r="O481" s="123">
        <v>1299</v>
      </c>
      <c r="P481" s="123" t="s">
        <v>64</v>
      </c>
      <c r="Q481" s="123" t="s">
        <v>2987</v>
      </c>
      <c r="R481" s="123" t="s">
        <v>3008</v>
      </c>
      <c r="S481" s="123" t="s">
        <v>39</v>
      </c>
      <c r="T481" s="123">
        <v>99</v>
      </c>
      <c r="U481" s="123" t="s">
        <v>2989</v>
      </c>
      <c r="V481" s="124">
        <v>46267.755555555559</v>
      </c>
      <c r="W481" s="124">
        <v>46267.958333333336</v>
      </c>
      <c r="X481" s="124">
        <v>46267.756944444445</v>
      </c>
      <c r="Y481" s="124">
        <v>46268.173611111109</v>
      </c>
      <c r="Z481" s="123"/>
      <c r="AA481" s="123" t="s">
        <v>56</v>
      </c>
      <c r="AB481" s="123" t="s">
        <v>2</v>
      </c>
      <c r="AC481" s="123" t="s">
        <v>2990</v>
      </c>
      <c r="AD481" s="123" t="s">
        <v>1553</v>
      </c>
      <c r="AE481" s="123" t="s">
        <v>2990</v>
      </c>
      <c r="AF481" s="123" t="s">
        <v>92</v>
      </c>
      <c r="AG481" s="123" t="s">
        <v>84</v>
      </c>
      <c r="AH481" s="123">
        <v>22</v>
      </c>
      <c r="AI481" s="123"/>
      <c r="AJ481" s="124">
        <v>46047</v>
      </c>
      <c r="AK481" s="123"/>
      <c r="AL481" s="123"/>
      <c r="AM481" s="123" t="s">
        <v>2991</v>
      </c>
      <c r="AN481" s="123" t="s">
        <v>2992</v>
      </c>
      <c r="AO481" s="123" t="s">
        <v>2982</v>
      </c>
      <c r="AP481" s="123">
        <v>9</v>
      </c>
      <c r="AQ481" s="123">
        <v>0</v>
      </c>
      <c r="AR481" s="123">
        <v>1</v>
      </c>
      <c r="AS481" s="123">
        <v>1</v>
      </c>
      <c r="AT481" s="123">
        <v>0</v>
      </c>
      <c r="AU481" s="123">
        <v>0</v>
      </c>
    </row>
    <row r="482" spans="1:47">
      <c r="A482" s="124">
        <v>46267</v>
      </c>
      <c r="B482" s="123" t="s">
        <v>75</v>
      </c>
      <c r="C482" s="123" t="s">
        <v>2981</v>
      </c>
      <c r="D482" s="123" t="s">
        <v>2726</v>
      </c>
      <c r="E482" s="123">
        <v>203850880</v>
      </c>
      <c r="F482" s="123" t="s">
        <v>2982</v>
      </c>
      <c r="G482" s="123" t="s">
        <v>2983</v>
      </c>
      <c r="H482" s="123" t="s">
        <v>2984</v>
      </c>
      <c r="I482" s="123">
        <v>900234</v>
      </c>
      <c r="J482" s="123" t="s">
        <v>2985</v>
      </c>
      <c r="K482" s="123" t="s">
        <v>3230</v>
      </c>
      <c r="L482" s="123" t="s">
        <v>2986</v>
      </c>
      <c r="M482" s="123" t="s">
        <v>86</v>
      </c>
      <c r="N482" s="123" t="s">
        <v>1055</v>
      </c>
      <c r="O482" s="123">
        <v>1299</v>
      </c>
      <c r="P482" s="123" t="s">
        <v>64</v>
      </c>
      <c r="Q482" s="123" t="s">
        <v>2987</v>
      </c>
      <c r="R482" s="123" t="s">
        <v>3038</v>
      </c>
      <c r="S482" s="123" t="s">
        <v>32</v>
      </c>
      <c r="T482" s="123">
        <v>99</v>
      </c>
      <c r="U482" s="123" t="s">
        <v>2989</v>
      </c>
      <c r="V482" s="124">
        <v>46267.331250000003</v>
      </c>
      <c r="W482" s="124">
        <v>46267.747916666667</v>
      </c>
      <c r="X482" s="124">
        <v>46267.333333333336</v>
      </c>
      <c r="Y482" s="124">
        <v>46267.75</v>
      </c>
      <c r="Z482" s="123"/>
      <c r="AA482" s="123" t="s">
        <v>56</v>
      </c>
      <c r="AB482" s="123" t="s">
        <v>2</v>
      </c>
      <c r="AC482" s="123" t="s">
        <v>37</v>
      </c>
      <c r="AD482" s="123" t="s">
        <v>1562</v>
      </c>
      <c r="AE482" s="123" t="s">
        <v>3000</v>
      </c>
      <c r="AF482" s="123" t="s">
        <v>92</v>
      </c>
      <c r="AG482" s="123" t="s">
        <v>84</v>
      </c>
      <c r="AH482" s="123">
        <v>13</v>
      </c>
      <c r="AI482" s="123"/>
      <c r="AJ482" s="124">
        <v>45523</v>
      </c>
      <c r="AK482" s="123"/>
      <c r="AL482" s="123"/>
      <c r="AM482" s="123" t="s">
        <v>2991</v>
      </c>
      <c r="AN482" s="123" t="s">
        <v>2992</v>
      </c>
      <c r="AO482" s="123" t="s">
        <v>2982</v>
      </c>
      <c r="AP482" s="123">
        <v>9</v>
      </c>
      <c r="AQ482" s="123">
        <v>0</v>
      </c>
      <c r="AR482" s="123">
        <v>1</v>
      </c>
      <c r="AS482" s="123">
        <v>1</v>
      </c>
      <c r="AT482" s="123">
        <v>0</v>
      </c>
      <c r="AU482" s="123">
        <v>0</v>
      </c>
    </row>
    <row r="483" spans="1:47">
      <c r="A483" s="124">
        <v>46267</v>
      </c>
      <c r="B483" s="123" t="s">
        <v>75</v>
      </c>
      <c r="C483" s="123" t="s">
        <v>2981</v>
      </c>
      <c r="D483" s="123" t="s">
        <v>1631</v>
      </c>
      <c r="E483" s="123">
        <v>206239769</v>
      </c>
      <c r="F483" s="123" t="s">
        <v>2982</v>
      </c>
      <c r="G483" s="123" t="s">
        <v>2983</v>
      </c>
      <c r="H483" s="123" t="s">
        <v>2984</v>
      </c>
      <c r="I483" s="123">
        <v>900234</v>
      </c>
      <c r="J483" s="123" t="s">
        <v>2985</v>
      </c>
      <c r="K483" s="123" t="s">
        <v>1606</v>
      </c>
      <c r="L483" s="123" t="s">
        <v>2986</v>
      </c>
      <c r="M483" s="123" t="s">
        <v>86</v>
      </c>
      <c r="N483" s="123" t="s">
        <v>2773</v>
      </c>
      <c r="O483" s="123">
        <v>1299</v>
      </c>
      <c r="P483" s="123" t="s">
        <v>64</v>
      </c>
      <c r="Q483" s="123" t="s">
        <v>2987</v>
      </c>
      <c r="R483" s="123" t="s">
        <v>3016</v>
      </c>
      <c r="S483" s="123" t="s">
        <v>32</v>
      </c>
      <c r="T483" s="123">
        <v>99</v>
      </c>
      <c r="U483" s="123" t="s">
        <v>2989</v>
      </c>
      <c r="V483" s="124">
        <v>46267.333333333336</v>
      </c>
      <c r="W483" s="124">
        <v>46267.750694444447</v>
      </c>
      <c r="X483" s="124">
        <v>46267.333333333336</v>
      </c>
      <c r="Y483" s="124">
        <v>46267.75</v>
      </c>
      <c r="Z483" s="123"/>
      <c r="AA483" s="123" t="s">
        <v>56</v>
      </c>
      <c r="AB483" s="123" t="s">
        <v>2</v>
      </c>
      <c r="AC483" s="123" t="s">
        <v>33</v>
      </c>
      <c r="AD483" s="123" t="s">
        <v>1554</v>
      </c>
      <c r="AE483" s="123" t="s">
        <v>1428</v>
      </c>
      <c r="AF483" s="123" t="s">
        <v>77</v>
      </c>
      <c r="AG483" s="123" t="s">
        <v>78</v>
      </c>
      <c r="AH483" s="123">
        <v>27</v>
      </c>
      <c r="AI483" s="123"/>
      <c r="AJ483" s="124">
        <v>45942</v>
      </c>
      <c r="AK483" s="123"/>
      <c r="AL483" s="123"/>
      <c r="AM483" s="123" t="s">
        <v>2991</v>
      </c>
      <c r="AN483" s="123" t="s">
        <v>2992</v>
      </c>
      <c r="AO483" s="123" t="s">
        <v>2982</v>
      </c>
      <c r="AP483" s="123">
        <v>9</v>
      </c>
      <c r="AQ483" s="123">
        <v>0</v>
      </c>
      <c r="AR483" s="123">
        <v>1</v>
      </c>
      <c r="AS483" s="123">
        <v>1</v>
      </c>
      <c r="AT483" s="123">
        <v>0</v>
      </c>
      <c r="AU483" s="123">
        <v>0</v>
      </c>
    </row>
    <row r="484" spans="1:47">
      <c r="A484" s="124">
        <v>46267</v>
      </c>
      <c r="B484" s="123" t="s">
        <v>75</v>
      </c>
      <c r="C484" s="123" t="s">
        <v>2981</v>
      </c>
      <c r="D484" s="123" t="s">
        <v>957</v>
      </c>
      <c r="E484" s="123">
        <v>206137340</v>
      </c>
      <c r="F484" s="123" t="s">
        <v>2982</v>
      </c>
      <c r="G484" s="123" t="s">
        <v>2983</v>
      </c>
      <c r="H484" s="123" t="s">
        <v>2984</v>
      </c>
      <c r="I484" s="123">
        <v>900234</v>
      </c>
      <c r="J484" s="123" t="s">
        <v>3001</v>
      </c>
      <c r="K484" s="123" t="s">
        <v>958</v>
      </c>
      <c r="L484" s="123" t="s">
        <v>2986</v>
      </c>
      <c r="M484" s="123" t="s">
        <v>79</v>
      </c>
      <c r="N484" s="123" t="s">
        <v>622</v>
      </c>
      <c r="O484" s="123">
        <v>1299</v>
      </c>
      <c r="P484" s="123" t="s">
        <v>64</v>
      </c>
      <c r="Q484" s="123" t="s">
        <v>2987</v>
      </c>
      <c r="R484" s="123" t="s">
        <v>3008</v>
      </c>
      <c r="S484" s="123" t="s">
        <v>39</v>
      </c>
      <c r="T484" s="123">
        <v>99</v>
      </c>
      <c r="U484" s="123" t="s">
        <v>2989</v>
      </c>
      <c r="V484" s="124">
        <v>46267.755555555559</v>
      </c>
      <c r="W484" s="124">
        <v>46267.855555555558</v>
      </c>
      <c r="X484" s="124">
        <v>46267.756944444445</v>
      </c>
      <c r="Y484" s="124">
        <v>46268.173611111109</v>
      </c>
      <c r="Z484" s="123"/>
      <c r="AA484" s="123" t="s">
        <v>56</v>
      </c>
      <c r="AB484" s="123" t="s">
        <v>2</v>
      </c>
      <c r="AC484" s="123" t="s">
        <v>37</v>
      </c>
      <c r="AD484" s="123" t="s">
        <v>1562</v>
      </c>
      <c r="AE484" s="123" t="s">
        <v>3000</v>
      </c>
      <c r="AF484" s="123" t="s">
        <v>92</v>
      </c>
      <c r="AG484" s="123" t="s">
        <v>84</v>
      </c>
      <c r="AH484" s="123">
        <v>13</v>
      </c>
      <c r="AI484" s="123"/>
      <c r="AJ484" s="124">
        <v>45928</v>
      </c>
      <c r="AK484" s="123"/>
      <c r="AL484" s="123"/>
      <c r="AM484" s="123" t="s">
        <v>2991</v>
      </c>
      <c r="AN484" s="123" t="s">
        <v>2992</v>
      </c>
      <c r="AO484" s="123" t="s">
        <v>2982</v>
      </c>
      <c r="AP484" s="123">
        <v>9</v>
      </c>
      <c r="AQ484" s="123">
        <v>0</v>
      </c>
      <c r="AR484" s="123">
        <v>1</v>
      </c>
      <c r="AS484" s="123">
        <v>1</v>
      </c>
      <c r="AT484" s="123">
        <v>0</v>
      </c>
      <c r="AU484" s="123">
        <v>0</v>
      </c>
    </row>
    <row r="485" spans="1:47">
      <c r="A485" s="124">
        <v>46267</v>
      </c>
      <c r="B485" s="123" t="s">
        <v>75</v>
      </c>
      <c r="C485" s="123" t="s">
        <v>2981</v>
      </c>
      <c r="D485" s="123" t="s">
        <v>1681</v>
      </c>
      <c r="E485" s="123">
        <v>112911448</v>
      </c>
      <c r="F485" s="123" t="s">
        <v>2982</v>
      </c>
      <c r="G485" s="123" t="s">
        <v>3027</v>
      </c>
      <c r="H485" s="123" t="s">
        <v>2984</v>
      </c>
      <c r="I485" s="123" t="s">
        <v>3028</v>
      </c>
      <c r="J485" s="123"/>
      <c r="K485" s="123" t="s">
        <v>1682</v>
      </c>
      <c r="L485" s="123" t="s">
        <v>97</v>
      </c>
      <c r="M485" s="123" t="s">
        <v>3030</v>
      </c>
      <c r="N485" s="123" t="s">
        <v>230</v>
      </c>
      <c r="O485" s="123">
        <v>1299</v>
      </c>
      <c r="P485" s="123" t="s">
        <v>64</v>
      </c>
      <c r="Q485" s="123" t="s">
        <v>2987</v>
      </c>
      <c r="R485" s="123" t="s">
        <v>2994</v>
      </c>
      <c r="S485" s="123" t="s">
        <v>32</v>
      </c>
      <c r="T485" s="123">
        <v>3</v>
      </c>
      <c r="U485" s="123" t="s">
        <v>2989</v>
      </c>
      <c r="V485" s="124">
        <v>46267.324999999997</v>
      </c>
      <c r="W485" s="124">
        <v>46267.756944444445</v>
      </c>
      <c r="X485" s="124">
        <v>46267.333333333336</v>
      </c>
      <c r="Y485" s="124">
        <v>46267.75</v>
      </c>
      <c r="Z485" s="123"/>
      <c r="AA485" s="123" t="s">
        <v>56</v>
      </c>
      <c r="AB485" s="123" t="s">
        <v>2</v>
      </c>
      <c r="AC485" s="123" t="s">
        <v>35</v>
      </c>
      <c r="AD485" s="123" t="s">
        <v>1560</v>
      </c>
      <c r="AE485" s="123" t="s">
        <v>3015</v>
      </c>
      <c r="AF485" s="123" t="s">
        <v>95</v>
      </c>
      <c r="AG485" s="123" t="s">
        <v>77</v>
      </c>
      <c r="AH485" s="123">
        <v>5</v>
      </c>
      <c r="AI485" s="123"/>
      <c r="AJ485" s="124">
        <v>46012</v>
      </c>
      <c r="AK485" s="123"/>
      <c r="AL485" s="123"/>
      <c r="AM485" s="123" t="s">
        <v>75</v>
      </c>
      <c r="AN485" s="123" t="s">
        <v>3031</v>
      </c>
      <c r="AO485" s="123" t="s">
        <v>2982</v>
      </c>
      <c r="AP485" s="123">
        <v>9</v>
      </c>
      <c r="AQ485" s="123">
        <v>0</v>
      </c>
      <c r="AR485" s="123">
        <v>1</v>
      </c>
      <c r="AS485" s="123">
        <v>1</v>
      </c>
      <c r="AT485" s="123">
        <v>0</v>
      </c>
      <c r="AU485" s="123">
        <v>0</v>
      </c>
    </row>
    <row r="486" spans="1:47">
      <c r="A486" s="124">
        <v>46267</v>
      </c>
      <c r="B486" s="123" t="s">
        <v>75</v>
      </c>
      <c r="C486" s="123" t="s">
        <v>2981</v>
      </c>
      <c r="D486" s="123" t="s">
        <v>1594</v>
      </c>
      <c r="E486" s="123">
        <v>203341958</v>
      </c>
      <c r="F486" s="123" t="s">
        <v>2982</v>
      </c>
      <c r="G486" s="123" t="s">
        <v>2983</v>
      </c>
      <c r="H486" s="123" t="s">
        <v>2984</v>
      </c>
      <c r="I486" s="123">
        <v>900234</v>
      </c>
      <c r="J486" s="123" t="s">
        <v>99</v>
      </c>
      <c r="K486" s="123" t="s">
        <v>3231</v>
      </c>
      <c r="L486" s="123" t="s">
        <v>2986</v>
      </c>
      <c r="M486" s="123" t="s">
        <v>86</v>
      </c>
      <c r="N486" s="123" t="s">
        <v>626</v>
      </c>
      <c r="O486" s="123">
        <v>1299</v>
      </c>
      <c r="P486" s="123" t="s">
        <v>64</v>
      </c>
      <c r="Q486" s="123" t="s">
        <v>2987</v>
      </c>
      <c r="R486" s="123" t="s">
        <v>2994</v>
      </c>
      <c r="S486" s="123" t="s">
        <v>32</v>
      </c>
      <c r="T486" s="123">
        <v>99</v>
      </c>
      <c r="U486" s="123" t="s">
        <v>2989</v>
      </c>
      <c r="V486" s="124">
        <v>46267.322916666664</v>
      </c>
      <c r="W486" s="124">
        <v>46267.75</v>
      </c>
      <c r="X486" s="124">
        <v>46267.333333333336</v>
      </c>
      <c r="Y486" s="124">
        <v>46267.75</v>
      </c>
      <c r="Z486" s="123"/>
      <c r="AA486" s="123" t="s">
        <v>56</v>
      </c>
      <c r="AB486" s="123" t="s">
        <v>2</v>
      </c>
      <c r="AC486" s="123" t="s">
        <v>37</v>
      </c>
      <c r="AD486" s="123" t="s">
        <v>1563</v>
      </c>
      <c r="AE486" s="123" t="s">
        <v>3006</v>
      </c>
      <c r="AF486" s="123" t="s">
        <v>95</v>
      </c>
      <c r="AG486" s="123" t="s">
        <v>77</v>
      </c>
      <c r="AH486" s="123">
        <v>15</v>
      </c>
      <c r="AI486" s="123"/>
      <c r="AJ486" s="124">
        <v>45431</v>
      </c>
      <c r="AK486" s="123"/>
      <c r="AL486" s="123"/>
      <c r="AM486" s="123" t="s">
        <v>2991</v>
      </c>
      <c r="AN486" s="123" t="s">
        <v>2992</v>
      </c>
      <c r="AO486" s="123" t="s">
        <v>2982</v>
      </c>
      <c r="AP486" s="123">
        <v>9</v>
      </c>
      <c r="AQ486" s="123">
        <v>0</v>
      </c>
      <c r="AR486" s="123">
        <v>1</v>
      </c>
      <c r="AS486" s="123">
        <v>1</v>
      </c>
      <c r="AT486" s="123">
        <v>0</v>
      </c>
      <c r="AU486" s="123">
        <v>0</v>
      </c>
    </row>
    <row r="487" spans="1:47">
      <c r="A487" s="124">
        <v>46267</v>
      </c>
      <c r="B487" s="123" t="s">
        <v>75</v>
      </c>
      <c r="C487" s="123" t="s">
        <v>2981</v>
      </c>
      <c r="D487" s="123" t="s">
        <v>2826</v>
      </c>
      <c r="E487" s="123">
        <v>205853572</v>
      </c>
      <c r="F487" s="123" t="s">
        <v>2982</v>
      </c>
      <c r="G487" s="123" t="s">
        <v>2983</v>
      </c>
      <c r="H487" s="123" t="s">
        <v>3022</v>
      </c>
      <c r="I487" s="123">
        <v>900234</v>
      </c>
      <c r="J487" s="123" t="s">
        <v>3002</v>
      </c>
      <c r="K487" s="123" t="s">
        <v>2846</v>
      </c>
      <c r="L487" s="123" t="s">
        <v>2986</v>
      </c>
      <c r="M487" s="123" t="s">
        <v>89</v>
      </c>
      <c r="N487" s="123" t="s">
        <v>2773</v>
      </c>
      <c r="O487" s="123">
        <v>1299</v>
      </c>
      <c r="P487" s="123" t="s">
        <v>64</v>
      </c>
      <c r="Q487" s="123" t="s">
        <v>2987</v>
      </c>
      <c r="R487" s="123" t="s">
        <v>3005</v>
      </c>
      <c r="S487" s="123" t="s">
        <v>39</v>
      </c>
      <c r="T487" s="123">
        <v>99</v>
      </c>
      <c r="U487" s="123" t="s">
        <v>2989</v>
      </c>
      <c r="V487" s="123"/>
      <c r="W487" s="123"/>
      <c r="X487" s="124">
        <v>46267.756944444445</v>
      </c>
      <c r="Y487" s="124">
        <v>46268.090277777781</v>
      </c>
      <c r="Z487" s="123" t="s">
        <v>2997</v>
      </c>
      <c r="AA487" s="123" t="s">
        <v>2998</v>
      </c>
      <c r="AB487" s="123" t="s">
        <v>2999</v>
      </c>
      <c r="AC487" s="123" t="s">
        <v>37</v>
      </c>
      <c r="AD487" s="123" t="s">
        <v>1562</v>
      </c>
      <c r="AE487" s="123" t="s">
        <v>3000</v>
      </c>
      <c r="AF487" s="123" t="s">
        <v>85</v>
      </c>
      <c r="AG487" s="123" t="s">
        <v>88</v>
      </c>
      <c r="AH487" s="123">
        <v>13</v>
      </c>
      <c r="AI487" s="123"/>
      <c r="AJ487" s="124">
        <v>46246</v>
      </c>
      <c r="AK487" s="123"/>
      <c r="AL487" s="123"/>
      <c r="AM487" s="123" t="s">
        <v>2991</v>
      </c>
      <c r="AN487" s="123" t="s">
        <v>2992</v>
      </c>
      <c r="AO487" s="123" t="s">
        <v>2982</v>
      </c>
      <c r="AP487" s="123">
        <v>7</v>
      </c>
      <c r="AQ487" s="123">
        <v>0</v>
      </c>
      <c r="AR487" s="123">
        <v>0</v>
      </c>
      <c r="AS487" s="123">
        <v>0</v>
      </c>
      <c r="AT487" s="123">
        <v>0</v>
      </c>
      <c r="AU487" s="123">
        <v>0</v>
      </c>
    </row>
    <row r="488" spans="1:47">
      <c r="A488" s="124">
        <v>46267</v>
      </c>
      <c r="B488" s="123" t="s">
        <v>75</v>
      </c>
      <c r="C488" s="123" t="s">
        <v>2981</v>
      </c>
      <c r="D488" s="123" t="s">
        <v>2809</v>
      </c>
      <c r="E488" s="123">
        <v>206930331</v>
      </c>
      <c r="F488" s="123" t="s">
        <v>2982</v>
      </c>
      <c r="G488" s="123" t="s">
        <v>2983</v>
      </c>
      <c r="H488" s="123" t="s">
        <v>2984</v>
      </c>
      <c r="I488" s="123">
        <v>900234</v>
      </c>
      <c r="J488" s="123" t="s">
        <v>3002</v>
      </c>
      <c r="K488" s="123" t="s">
        <v>3232</v>
      </c>
      <c r="L488" s="123" t="s">
        <v>2986</v>
      </c>
      <c r="M488" s="123" t="s">
        <v>89</v>
      </c>
      <c r="N488" s="123" t="s">
        <v>1055</v>
      </c>
      <c r="O488" s="123">
        <v>1299</v>
      </c>
      <c r="P488" s="123" t="s">
        <v>64</v>
      </c>
      <c r="Q488" s="123" t="s">
        <v>2987</v>
      </c>
      <c r="R488" s="123" t="s">
        <v>3003</v>
      </c>
      <c r="S488" s="123" t="s">
        <v>39</v>
      </c>
      <c r="T488" s="123">
        <v>99</v>
      </c>
      <c r="U488" s="123" t="s">
        <v>2989</v>
      </c>
      <c r="V488" s="124">
        <v>46267.754861111112</v>
      </c>
      <c r="W488" s="124">
        <v>46267.836111111108</v>
      </c>
      <c r="X488" s="124">
        <v>46267.756944444445</v>
      </c>
      <c r="Y488" s="124">
        <v>46268.090277777781</v>
      </c>
      <c r="Z488" s="123"/>
      <c r="AA488" s="123" t="s">
        <v>56</v>
      </c>
      <c r="AB488" s="123" t="s">
        <v>2</v>
      </c>
      <c r="AC488" s="123" t="s">
        <v>37</v>
      </c>
      <c r="AD488" s="123" t="s">
        <v>1562</v>
      </c>
      <c r="AE488" s="123" t="s">
        <v>3000</v>
      </c>
      <c r="AF488" s="123" t="s">
        <v>78</v>
      </c>
      <c r="AG488" s="123" t="s">
        <v>92</v>
      </c>
      <c r="AH488" s="123">
        <v>13</v>
      </c>
      <c r="AI488" s="123"/>
      <c r="AJ488" s="124">
        <v>46237</v>
      </c>
      <c r="AK488" s="123"/>
      <c r="AL488" s="123"/>
      <c r="AM488" s="123" t="s">
        <v>2991</v>
      </c>
      <c r="AN488" s="123" t="s">
        <v>2992</v>
      </c>
      <c r="AO488" s="123" t="s">
        <v>2982</v>
      </c>
      <c r="AP488" s="123">
        <v>7</v>
      </c>
      <c r="AQ488" s="123">
        <v>0</v>
      </c>
      <c r="AR488" s="123">
        <v>1</v>
      </c>
      <c r="AS488" s="123">
        <v>1</v>
      </c>
      <c r="AT488" s="123">
        <v>0</v>
      </c>
      <c r="AU488" s="123">
        <v>0</v>
      </c>
    </row>
    <row r="489" spans="1:47">
      <c r="A489" s="124">
        <v>46267</v>
      </c>
      <c r="B489" s="123" t="s">
        <v>75</v>
      </c>
      <c r="C489" s="123" t="s">
        <v>2981</v>
      </c>
      <c r="D489" s="123" t="s">
        <v>2337</v>
      </c>
      <c r="E489" s="123">
        <v>204070590</v>
      </c>
      <c r="F489" s="123" t="s">
        <v>2982</v>
      </c>
      <c r="G489" s="123" t="s">
        <v>2983</v>
      </c>
      <c r="H489" s="123" t="s">
        <v>2984</v>
      </c>
      <c r="I489" s="123">
        <v>900234</v>
      </c>
      <c r="J489" s="123" t="s">
        <v>2985</v>
      </c>
      <c r="K489" s="123" t="s">
        <v>2338</v>
      </c>
      <c r="L489" s="123" t="s">
        <v>2986</v>
      </c>
      <c r="M489" s="123" t="s">
        <v>86</v>
      </c>
      <c r="N489" s="123" t="s">
        <v>2773</v>
      </c>
      <c r="O489" s="123">
        <v>1299</v>
      </c>
      <c r="P489" s="123" t="s">
        <v>64</v>
      </c>
      <c r="Q489" s="123" t="s">
        <v>2987</v>
      </c>
      <c r="R489" s="123" t="s">
        <v>3016</v>
      </c>
      <c r="S489" s="123" t="s">
        <v>32</v>
      </c>
      <c r="T489" s="123">
        <v>99</v>
      </c>
      <c r="U489" s="123" t="s">
        <v>2989</v>
      </c>
      <c r="V489" s="124">
        <v>46267.332638888889</v>
      </c>
      <c r="W489" s="124">
        <v>46267.747916666667</v>
      </c>
      <c r="X489" s="124">
        <v>46267.333333333336</v>
      </c>
      <c r="Y489" s="124">
        <v>46267.75</v>
      </c>
      <c r="Z489" s="123"/>
      <c r="AA489" s="123" t="s">
        <v>56</v>
      </c>
      <c r="AB489" s="123" t="s">
        <v>2</v>
      </c>
      <c r="AC489" s="123" t="s">
        <v>37</v>
      </c>
      <c r="AD489" s="123" t="s">
        <v>1562</v>
      </c>
      <c r="AE489" s="123" t="s">
        <v>3000</v>
      </c>
      <c r="AF489" s="123" t="s">
        <v>77</v>
      </c>
      <c r="AG489" s="123" t="s">
        <v>78</v>
      </c>
      <c r="AH489" s="123">
        <v>13</v>
      </c>
      <c r="AI489" s="123"/>
      <c r="AJ489" s="124">
        <v>45557</v>
      </c>
      <c r="AK489" s="123"/>
      <c r="AL489" s="123"/>
      <c r="AM489" s="123" t="s">
        <v>2991</v>
      </c>
      <c r="AN489" s="123" t="s">
        <v>2992</v>
      </c>
      <c r="AO489" s="123" t="s">
        <v>2982</v>
      </c>
      <c r="AP489" s="123">
        <v>9</v>
      </c>
      <c r="AQ489" s="123">
        <v>0</v>
      </c>
      <c r="AR489" s="123">
        <v>1</v>
      </c>
      <c r="AS489" s="123">
        <v>1</v>
      </c>
      <c r="AT489" s="123">
        <v>0</v>
      </c>
      <c r="AU489" s="123">
        <v>0</v>
      </c>
    </row>
    <row r="490" spans="1:47">
      <c r="A490" s="124">
        <v>46267</v>
      </c>
      <c r="B490" s="123" t="s">
        <v>75</v>
      </c>
      <c r="C490" s="123" t="s">
        <v>2981</v>
      </c>
      <c r="D490" s="123" t="s">
        <v>951</v>
      </c>
      <c r="E490" s="123">
        <v>204228019</v>
      </c>
      <c r="F490" s="123" t="s">
        <v>2982</v>
      </c>
      <c r="G490" s="123" t="s">
        <v>2983</v>
      </c>
      <c r="H490" s="123" t="s">
        <v>2984</v>
      </c>
      <c r="I490" s="123">
        <v>900234</v>
      </c>
      <c r="J490" s="123" t="s">
        <v>2985</v>
      </c>
      <c r="K490" s="123" t="s">
        <v>952</v>
      </c>
      <c r="L490" s="123" t="s">
        <v>2986</v>
      </c>
      <c r="M490" s="123" t="s">
        <v>86</v>
      </c>
      <c r="N490" s="123" t="s">
        <v>2772</v>
      </c>
      <c r="O490" s="123">
        <v>1299</v>
      </c>
      <c r="P490" s="123" t="s">
        <v>64</v>
      </c>
      <c r="Q490" s="123" t="s">
        <v>2987</v>
      </c>
      <c r="R490" s="123" t="s">
        <v>2996</v>
      </c>
      <c r="S490" s="123" t="s">
        <v>32</v>
      </c>
      <c r="T490" s="123">
        <v>99</v>
      </c>
      <c r="U490" s="123" t="s">
        <v>2989</v>
      </c>
      <c r="V490" s="123"/>
      <c r="W490" s="123"/>
      <c r="X490" s="124">
        <v>46267.333333333336</v>
      </c>
      <c r="Y490" s="124">
        <v>46267.75</v>
      </c>
      <c r="Z490" s="123" t="s">
        <v>2997</v>
      </c>
      <c r="AA490" s="123" t="s">
        <v>2998</v>
      </c>
      <c r="AB490" s="123" t="s">
        <v>2999</v>
      </c>
      <c r="AC490" s="123" t="s">
        <v>37</v>
      </c>
      <c r="AD490" s="123" t="s">
        <v>1562</v>
      </c>
      <c r="AE490" s="123" t="s">
        <v>3000</v>
      </c>
      <c r="AF490" s="123" t="s">
        <v>84</v>
      </c>
      <c r="AG490" s="123" t="s">
        <v>85</v>
      </c>
      <c r="AH490" s="123">
        <v>13</v>
      </c>
      <c r="AI490" s="123"/>
      <c r="AJ490" s="124">
        <v>45683</v>
      </c>
      <c r="AK490" s="123"/>
      <c r="AL490" s="123"/>
      <c r="AM490" s="123" t="s">
        <v>2991</v>
      </c>
      <c r="AN490" s="123" t="s">
        <v>2992</v>
      </c>
      <c r="AO490" s="123" t="s">
        <v>2982</v>
      </c>
      <c r="AP490" s="123">
        <v>9</v>
      </c>
      <c r="AQ490" s="123">
        <v>0</v>
      </c>
      <c r="AR490" s="123">
        <v>0</v>
      </c>
      <c r="AS490" s="123">
        <v>0</v>
      </c>
      <c r="AT490" s="123">
        <v>0</v>
      </c>
      <c r="AU490" s="123">
        <v>0</v>
      </c>
    </row>
    <row r="491" spans="1:47">
      <c r="A491" s="124">
        <v>46267</v>
      </c>
      <c r="B491" s="123" t="s">
        <v>75</v>
      </c>
      <c r="C491" s="123" t="s">
        <v>2981</v>
      </c>
      <c r="D491" s="123" t="s">
        <v>2359</v>
      </c>
      <c r="E491" s="123">
        <v>203800479</v>
      </c>
      <c r="F491" s="123" t="s">
        <v>2982</v>
      </c>
      <c r="G491" s="123" t="s">
        <v>2983</v>
      </c>
      <c r="H491" s="123" t="s">
        <v>2984</v>
      </c>
      <c r="I491" s="123">
        <v>900234</v>
      </c>
      <c r="J491" s="123" t="s">
        <v>2985</v>
      </c>
      <c r="K491" s="123" t="s">
        <v>2360</v>
      </c>
      <c r="L491" s="123" t="s">
        <v>2986</v>
      </c>
      <c r="M491" s="123" t="s">
        <v>86</v>
      </c>
      <c r="N491" s="123" t="s">
        <v>1055</v>
      </c>
      <c r="O491" s="123">
        <v>1299</v>
      </c>
      <c r="P491" s="123" t="s">
        <v>64</v>
      </c>
      <c r="Q491" s="123" t="s">
        <v>2987</v>
      </c>
      <c r="R491" s="123" t="s">
        <v>3016</v>
      </c>
      <c r="S491" s="123" t="s">
        <v>32</v>
      </c>
      <c r="T491" s="123">
        <v>99</v>
      </c>
      <c r="U491" s="123" t="s">
        <v>2989</v>
      </c>
      <c r="V491" s="124">
        <v>46267.330555555556</v>
      </c>
      <c r="W491" s="124">
        <v>46267.75</v>
      </c>
      <c r="X491" s="124">
        <v>46267.333333333336</v>
      </c>
      <c r="Y491" s="124">
        <v>46267.75</v>
      </c>
      <c r="Z491" s="123"/>
      <c r="AA491" s="123" t="s">
        <v>56</v>
      </c>
      <c r="AB491" s="123" t="s">
        <v>2</v>
      </c>
      <c r="AC491" s="123" t="s">
        <v>37</v>
      </c>
      <c r="AD491" s="123" t="s">
        <v>1562</v>
      </c>
      <c r="AE491" s="123" t="s">
        <v>3000</v>
      </c>
      <c r="AF491" s="123" t="s">
        <v>77</v>
      </c>
      <c r="AG491" s="123" t="s">
        <v>78</v>
      </c>
      <c r="AH491" s="123">
        <v>13</v>
      </c>
      <c r="AI491" s="123"/>
      <c r="AJ491" s="124">
        <v>45515</v>
      </c>
      <c r="AK491" s="123"/>
      <c r="AL491" s="123"/>
      <c r="AM491" s="123" t="s">
        <v>2991</v>
      </c>
      <c r="AN491" s="123" t="s">
        <v>2992</v>
      </c>
      <c r="AO491" s="123" t="s">
        <v>2982</v>
      </c>
      <c r="AP491" s="123">
        <v>9</v>
      </c>
      <c r="AQ491" s="123">
        <v>0</v>
      </c>
      <c r="AR491" s="123">
        <v>1</v>
      </c>
      <c r="AS491" s="123">
        <v>1</v>
      </c>
      <c r="AT491" s="123">
        <v>0</v>
      </c>
      <c r="AU491" s="123">
        <v>0</v>
      </c>
    </row>
    <row r="492" spans="1:47">
      <c r="A492" s="124">
        <v>46267</v>
      </c>
      <c r="B492" s="123" t="s">
        <v>75</v>
      </c>
      <c r="C492" s="123" t="s">
        <v>2981</v>
      </c>
      <c r="D492" s="123" t="s">
        <v>963</v>
      </c>
      <c r="E492" s="123">
        <v>203965179</v>
      </c>
      <c r="F492" s="123" t="s">
        <v>2982</v>
      </c>
      <c r="G492" s="123" t="s">
        <v>2983</v>
      </c>
      <c r="H492" s="123" t="s">
        <v>2984</v>
      </c>
      <c r="I492" s="123">
        <v>900234</v>
      </c>
      <c r="J492" s="123" t="s">
        <v>3002</v>
      </c>
      <c r="K492" s="123" t="s">
        <v>964</v>
      </c>
      <c r="L492" s="123" t="s">
        <v>2986</v>
      </c>
      <c r="M492" s="123" t="s">
        <v>79</v>
      </c>
      <c r="N492" s="123" t="s">
        <v>2772</v>
      </c>
      <c r="O492" s="123">
        <v>1299</v>
      </c>
      <c r="P492" s="123" t="s">
        <v>64</v>
      </c>
      <c r="Q492" s="123" t="s">
        <v>2987</v>
      </c>
      <c r="R492" s="123" t="s">
        <v>3024</v>
      </c>
      <c r="S492" s="123" t="s">
        <v>39</v>
      </c>
      <c r="T492" s="123">
        <v>99</v>
      </c>
      <c r="U492" s="123" t="s">
        <v>2989</v>
      </c>
      <c r="V492" s="124">
        <v>46267.756944444445</v>
      </c>
      <c r="W492" s="124">
        <v>46267.856944444444</v>
      </c>
      <c r="X492" s="124">
        <v>46267.756944444445</v>
      </c>
      <c r="Y492" s="124">
        <v>46268.173611111109</v>
      </c>
      <c r="Z492" s="123"/>
      <c r="AA492" s="123" t="s">
        <v>56</v>
      </c>
      <c r="AB492" s="123" t="s">
        <v>2</v>
      </c>
      <c r="AC492" s="123" t="s">
        <v>37</v>
      </c>
      <c r="AD492" s="123" t="s">
        <v>1562</v>
      </c>
      <c r="AE492" s="123" t="s">
        <v>3000</v>
      </c>
      <c r="AF492" s="123" t="s">
        <v>95</v>
      </c>
      <c r="AG492" s="123" t="s">
        <v>77</v>
      </c>
      <c r="AH492" s="123">
        <v>13</v>
      </c>
      <c r="AI492" s="123"/>
      <c r="AJ492" s="124">
        <v>45543</v>
      </c>
      <c r="AK492" s="123"/>
      <c r="AL492" s="123"/>
      <c r="AM492" s="123" t="s">
        <v>2991</v>
      </c>
      <c r="AN492" s="123" t="s">
        <v>2992</v>
      </c>
      <c r="AO492" s="123" t="s">
        <v>2982</v>
      </c>
      <c r="AP492" s="123">
        <v>9</v>
      </c>
      <c r="AQ492" s="123">
        <v>0</v>
      </c>
      <c r="AR492" s="123">
        <v>1</v>
      </c>
      <c r="AS492" s="123">
        <v>1</v>
      </c>
      <c r="AT492" s="123">
        <v>0</v>
      </c>
      <c r="AU492" s="123">
        <v>0</v>
      </c>
    </row>
    <row r="493" spans="1:47">
      <c r="A493" s="124">
        <v>46267</v>
      </c>
      <c r="B493" s="123" t="s">
        <v>75</v>
      </c>
      <c r="C493" s="123" t="s">
        <v>2981</v>
      </c>
      <c r="D493" s="123" t="s">
        <v>839</v>
      </c>
      <c r="E493" s="123">
        <v>205852638</v>
      </c>
      <c r="F493" s="123" t="s">
        <v>2982</v>
      </c>
      <c r="G493" s="123" t="s">
        <v>2983</v>
      </c>
      <c r="H493" s="123" t="s">
        <v>2984</v>
      </c>
      <c r="I493" s="123">
        <v>900234</v>
      </c>
      <c r="J493" s="123" t="s">
        <v>3002</v>
      </c>
      <c r="K493" s="123" t="s">
        <v>3233</v>
      </c>
      <c r="L493" s="123" t="s">
        <v>2986</v>
      </c>
      <c r="M493" s="123" t="s">
        <v>89</v>
      </c>
      <c r="N493" s="123" t="s">
        <v>626</v>
      </c>
      <c r="O493" s="123">
        <v>1299</v>
      </c>
      <c r="P493" s="123" t="s">
        <v>64</v>
      </c>
      <c r="Q493" s="123" t="s">
        <v>2987</v>
      </c>
      <c r="R493" s="123" t="s">
        <v>3008</v>
      </c>
      <c r="S493" s="123" t="s">
        <v>39</v>
      </c>
      <c r="T493" s="123">
        <v>99</v>
      </c>
      <c r="U493" s="123" t="s">
        <v>2989</v>
      </c>
      <c r="V493" s="124">
        <v>46267.754861111112</v>
      </c>
      <c r="W493" s="124">
        <v>46267.854861111111</v>
      </c>
      <c r="X493" s="124">
        <v>46267.756944444445</v>
      </c>
      <c r="Y493" s="124">
        <v>46268.173611111109</v>
      </c>
      <c r="Z493" s="123"/>
      <c r="AA493" s="123" t="s">
        <v>56</v>
      </c>
      <c r="AB493" s="123" t="s">
        <v>2</v>
      </c>
      <c r="AC493" s="123" t="s">
        <v>37</v>
      </c>
      <c r="AD493" s="123" t="s">
        <v>1562</v>
      </c>
      <c r="AE493" s="123" t="s">
        <v>3000</v>
      </c>
      <c r="AF493" s="123" t="s">
        <v>92</v>
      </c>
      <c r="AG493" s="123" t="s">
        <v>84</v>
      </c>
      <c r="AH493" s="123">
        <v>13</v>
      </c>
      <c r="AI493" s="123"/>
      <c r="AJ493" s="124">
        <v>45893</v>
      </c>
      <c r="AK493" s="123"/>
      <c r="AL493" s="123"/>
      <c r="AM493" s="123" t="s">
        <v>2991</v>
      </c>
      <c r="AN493" s="123" t="s">
        <v>2992</v>
      </c>
      <c r="AO493" s="123" t="s">
        <v>2982</v>
      </c>
      <c r="AP493" s="123">
        <v>9</v>
      </c>
      <c r="AQ493" s="123">
        <v>0</v>
      </c>
      <c r="AR493" s="123">
        <v>1</v>
      </c>
      <c r="AS493" s="123">
        <v>1</v>
      </c>
      <c r="AT493" s="123">
        <v>0</v>
      </c>
      <c r="AU493" s="123">
        <v>0</v>
      </c>
    </row>
    <row r="494" spans="1:47">
      <c r="A494" s="124">
        <v>46267</v>
      </c>
      <c r="B494" s="123" t="s">
        <v>75</v>
      </c>
      <c r="C494" s="123" t="s">
        <v>2981</v>
      </c>
      <c r="D494" s="123" t="s">
        <v>553</v>
      </c>
      <c r="E494" s="123">
        <v>206073367</v>
      </c>
      <c r="F494" s="123" t="s">
        <v>2982</v>
      </c>
      <c r="G494" s="123" t="s">
        <v>2983</v>
      </c>
      <c r="H494" s="123" t="s">
        <v>2984</v>
      </c>
      <c r="I494" s="123">
        <v>900234</v>
      </c>
      <c r="J494" s="123" t="s">
        <v>3001</v>
      </c>
      <c r="K494" s="123" t="s">
        <v>554</v>
      </c>
      <c r="L494" s="123" t="s">
        <v>2986</v>
      </c>
      <c r="M494" s="123" t="s">
        <v>79</v>
      </c>
      <c r="N494" s="123" t="s">
        <v>224</v>
      </c>
      <c r="O494" s="123">
        <v>1299</v>
      </c>
      <c r="P494" s="123" t="s">
        <v>64</v>
      </c>
      <c r="Q494" s="123" t="s">
        <v>2987</v>
      </c>
      <c r="R494" s="123" t="s">
        <v>2996</v>
      </c>
      <c r="S494" s="123" t="s">
        <v>32</v>
      </c>
      <c r="T494" s="123">
        <v>99</v>
      </c>
      <c r="U494" s="123" t="s">
        <v>2989</v>
      </c>
      <c r="V494" s="123"/>
      <c r="W494" s="123"/>
      <c r="X494" s="124">
        <v>46267.333333333336</v>
      </c>
      <c r="Y494" s="124">
        <v>46267.75</v>
      </c>
      <c r="Z494" s="123" t="s">
        <v>2997</v>
      </c>
      <c r="AA494" s="123" t="s">
        <v>2998</v>
      </c>
      <c r="AB494" s="123" t="s">
        <v>2999</v>
      </c>
      <c r="AC494" s="123" t="s">
        <v>35</v>
      </c>
      <c r="AD494" s="123" t="s">
        <v>1558</v>
      </c>
      <c r="AE494" s="123" t="s">
        <v>2995</v>
      </c>
      <c r="AF494" s="123" t="s">
        <v>84</v>
      </c>
      <c r="AG494" s="123" t="s">
        <v>85</v>
      </c>
      <c r="AH494" s="123">
        <v>3</v>
      </c>
      <c r="AI494" s="123"/>
      <c r="AJ494" s="124">
        <v>45921</v>
      </c>
      <c r="AK494" s="123"/>
      <c r="AL494" s="123"/>
      <c r="AM494" s="123" t="s">
        <v>2991</v>
      </c>
      <c r="AN494" s="123" t="s">
        <v>2992</v>
      </c>
      <c r="AO494" s="123" t="s">
        <v>2982</v>
      </c>
      <c r="AP494" s="123">
        <v>9</v>
      </c>
      <c r="AQ494" s="123">
        <v>0</v>
      </c>
      <c r="AR494" s="123">
        <v>0</v>
      </c>
      <c r="AS494" s="123">
        <v>0</v>
      </c>
      <c r="AT494" s="123">
        <v>0</v>
      </c>
      <c r="AU494" s="123">
        <v>0</v>
      </c>
    </row>
    <row r="495" spans="1:47">
      <c r="A495" s="124">
        <v>46267</v>
      </c>
      <c r="B495" s="123" t="s">
        <v>75</v>
      </c>
      <c r="C495" s="123" t="s">
        <v>2981</v>
      </c>
      <c r="D495" s="123" t="s">
        <v>961</v>
      </c>
      <c r="E495" s="123">
        <v>202436104</v>
      </c>
      <c r="F495" s="123" t="s">
        <v>2982</v>
      </c>
      <c r="G495" s="123" t="s">
        <v>2983</v>
      </c>
      <c r="H495" s="123" t="s">
        <v>2984</v>
      </c>
      <c r="I495" s="123">
        <v>900234</v>
      </c>
      <c r="J495" s="123" t="s">
        <v>87</v>
      </c>
      <c r="K495" s="123" t="s">
        <v>962</v>
      </c>
      <c r="L495" s="123" t="s">
        <v>2986</v>
      </c>
      <c r="M495" s="123" t="s">
        <v>86</v>
      </c>
      <c r="N495" s="123" t="s">
        <v>622</v>
      </c>
      <c r="O495" s="123">
        <v>1299</v>
      </c>
      <c r="P495" s="123" t="s">
        <v>64</v>
      </c>
      <c r="Q495" s="123" t="s">
        <v>2987</v>
      </c>
      <c r="R495" s="123" t="s">
        <v>3038</v>
      </c>
      <c r="S495" s="123" t="s">
        <v>32</v>
      </c>
      <c r="T495" s="123">
        <v>99</v>
      </c>
      <c r="U495" s="123" t="s">
        <v>2989</v>
      </c>
      <c r="V495" s="124">
        <v>46267.333333333336</v>
      </c>
      <c r="W495" s="124">
        <v>46267.748611111114</v>
      </c>
      <c r="X495" s="124">
        <v>46267.333333333336</v>
      </c>
      <c r="Y495" s="124">
        <v>46267.75</v>
      </c>
      <c r="Z495" s="123"/>
      <c r="AA495" s="123" t="s">
        <v>56</v>
      </c>
      <c r="AB495" s="123" t="s">
        <v>2</v>
      </c>
      <c r="AC495" s="123" t="s">
        <v>37</v>
      </c>
      <c r="AD495" s="123" t="s">
        <v>1563</v>
      </c>
      <c r="AE495" s="123" t="s">
        <v>3006</v>
      </c>
      <c r="AF495" s="123" t="s">
        <v>92</v>
      </c>
      <c r="AG495" s="123" t="s">
        <v>84</v>
      </c>
      <c r="AH495" s="123">
        <v>15</v>
      </c>
      <c r="AI495" s="123"/>
      <c r="AJ495" s="124">
        <v>45585</v>
      </c>
      <c r="AK495" s="123"/>
      <c r="AL495" s="123"/>
      <c r="AM495" s="123" t="s">
        <v>2991</v>
      </c>
      <c r="AN495" s="123" t="s">
        <v>2992</v>
      </c>
      <c r="AO495" s="123" t="s">
        <v>2982</v>
      </c>
      <c r="AP495" s="123">
        <v>9</v>
      </c>
      <c r="AQ495" s="123">
        <v>0</v>
      </c>
      <c r="AR495" s="123">
        <v>1</v>
      </c>
      <c r="AS495" s="123">
        <v>1</v>
      </c>
      <c r="AT495" s="123">
        <v>0</v>
      </c>
      <c r="AU495" s="123">
        <v>0</v>
      </c>
    </row>
    <row r="496" spans="1:47">
      <c r="A496" s="124">
        <v>46267</v>
      </c>
      <c r="B496" s="123" t="s">
        <v>75</v>
      </c>
      <c r="C496" s="123" t="s">
        <v>2981</v>
      </c>
      <c r="D496" s="123" t="s">
        <v>2369</v>
      </c>
      <c r="E496" s="123">
        <v>203908342</v>
      </c>
      <c r="F496" s="123" t="s">
        <v>2982</v>
      </c>
      <c r="G496" s="123" t="s">
        <v>2983</v>
      </c>
      <c r="H496" s="123" t="s">
        <v>2984</v>
      </c>
      <c r="I496" s="123">
        <v>900234</v>
      </c>
      <c r="J496" s="123" t="s">
        <v>2985</v>
      </c>
      <c r="K496" s="123" t="s">
        <v>3234</v>
      </c>
      <c r="L496" s="123" t="s">
        <v>2986</v>
      </c>
      <c r="M496" s="123" t="s">
        <v>86</v>
      </c>
      <c r="N496" s="123" t="s">
        <v>1055</v>
      </c>
      <c r="O496" s="123">
        <v>1299</v>
      </c>
      <c r="P496" s="123" t="s">
        <v>64</v>
      </c>
      <c r="Q496" s="123" t="s">
        <v>2987</v>
      </c>
      <c r="R496" s="123" t="s">
        <v>3010</v>
      </c>
      <c r="S496" s="123" t="s">
        <v>39</v>
      </c>
      <c r="T496" s="123">
        <v>99</v>
      </c>
      <c r="U496" s="123" t="s">
        <v>2989</v>
      </c>
      <c r="V496" s="124">
        <v>46267.755555555559</v>
      </c>
      <c r="W496" s="124">
        <v>46267.856249999997</v>
      </c>
      <c r="X496" s="124">
        <v>46267.756944444445</v>
      </c>
      <c r="Y496" s="124">
        <v>46268.173611111109</v>
      </c>
      <c r="Z496" s="123"/>
      <c r="AA496" s="123" t="s">
        <v>56</v>
      </c>
      <c r="AB496" s="123" t="s">
        <v>2</v>
      </c>
      <c r="AC496" s="123" t="s">
        <v>37</v>
      </c>
      <c r="AD496" s="123" t="s">
        <v>1562</v>
      </c>
      <c r="AE496" s="123" t="s">
        <v>3000</v>
      </c>
      <c r="AF496" s="123" t="s">
        <v>77</v>
      </c>
      <c r="AG496" s="123" t="s">
        <v>78</v>
      </c>
      <c r="AH496" s="123">
        <v>13</v>
      </c>
      <c r="AI496" s="123"/>
      <c r="AJ496" s="124">
        <v>45536</v>
      </c>
      <c r="AK496" s="123"/>
      <c r="AL496" s="123"/>
      <c r="AM496" s="123" t="s">
        <v>2991</v>
      </c>
      <c r="AN496" s="123" t="s">
        <v>2992</v>
      </c>
      <c r="AO496" s="123" t="s">
        <v>2982</v>
      </c>
      <c r="AP496" s="123">
        <v>9</v>
      </c>
      <c r="AQ496" s="123">
        <v>0</v>
      </c>
      <c r="AR496" s="123">
        <v>1</v>
      </c>
      <c r="AS496" s="123">
        <v>1</v>
      </c>
      <c r="AT496" s="123">
        <v>0</v>
      </c>
      <c r="AU496" s="123">
        <v>0</v>
      </c>
    </row>
    <row r="497" spans="1:47">
      <c r="A497" s="124">
        <v>46267</v>
      </c>
      <c r="B497" s="123" t="s">
        <v>75</v>
      </c>
      <c r="C497" s="123" t="s">
        <v>2981</v>
      </c>
      <c r="D497" s="123" t="s">
        <v>2045</v>
      </c>
      <c r="E497" s="123">
        <v>206962049</v>
      </c>
      <c r="F497" s="123" t="s">
        <v>2982</v>
      </c>
      <c r="G497" s="123" t="s">
        <v>2983</v>
      </c>
      <c r="H497" s="123" t="s">
        <v>2984</v>
      </c>
      <c r="I497" s="123">
        <v>900234</v>
      </c>
      <c r="J497" s="123" t="s">
        <v>3002</v>
      </c>
      <c r="K497" s="123" t="s">
        <v>1974</v>
      </c>
      <c r="L497" s="123" t="s">
        <v>2986</v>
      </c>
      <c r="M497" s="123" t="s">
        <v>89</v>
      </c>
      <c r="N497" s="123" t="s">
        <v>224</v>
      </c>
      <c r="O497" s="123">
        <v>1299</v>
      </c>
      <c r="P497" s="123" t="s">
        <v>64</v>
      </c>
      <c r="Q497" s="123" t="s">
        <v>2987</v>
      </c>
      <c r="R497" s="123" t="s">
        <v>3014</v>
      </c>
      <c r="S497" s="123" t="s">
        <v>32</v>
      </c>
      <c r="T497" s="123">
        <v>99</v>
      </c>
      <c r="U497" s="123" t="s">
        <v>2989</v>
      </c>
      <c r="V497" s="124">
        <v>46267.331250000003</v>
      </c>
      <c r="W497" s="124">
        <v>46267.747916666667</v>
      </c>
      <c r="X497" s="124">
        <v>46267.333333333336</v>
      </c>
      <c r="Y497" s="124">
        <v>46267.75</v>
      </c>
      <c r="Z497" s="123"/>
      <c r="AA497" s="123" t="s">
        <v>56</v>
      </c>
      <c r="AB497" s="123" t="s">
        <v>2</v>
      </c>
      <c r="AC497" s="123" t="s">
        <v>35</v>
      </c>
      <c r="AD497" s="123" t="s">
        <v>1558</v>
      </c>
      <c r="AE497" s="123" t="s">
        <v>2995</v>
      </c>
      <c r="AF497" s="123" t="s">
        <v>78</v>
      </c>
      <c r="AG497" s="123" t="s">
        <v>92</v>
      </c>
      <c r="AH497" s="123">
        <v>3</v>
      </c>
      <c r="AI497" s="123"/>
      <c r="AJ497" s="124">
        <v>46047</v>
      </c>
      <c r="AK497" s="123"/>
      <c r="AL497" s="123"/>
      <c r="AM497" s="123" t="s">
        <v>2991</v>
      </c>
      <c r="AN497" s="123" t="s">
        <v>2992</v>
      </c>
      <c r="AO497" s="123" t="s">
        <v>2982</v>
      </c>
      <c r="AP497" s="123">
        <v>9</v>
      </c>
      <c r="AQ497" s="123">
        <v>0</v>
      </c>
      <c r="AR497" s="123">
        <v>1</v>
      </c>
      <c r="AS497" s="123">
        <v>1</v>
      </c>
      <c r="AT497" s="123">
        <v>0</v>
      </c>
      <c r="AU497" s="123">
        <v>0</v>
      </c>
    </row>
    <row r="498" spans="1:47">
      <c r="A498" s="124">
        <v>46267</v>
      </c>
      <c r="B498" s="123" t="s">
        <v>75</v>
      </c>
      <c r="C498" s="123" t="s">
        <v>2981</v>
      </c>
      <c r="D498" s="123" t="s">
        <v>2019</v>
      </c>
      <c r="E498" s="123">
        <v>206604501</v>
      </c>
      <c r="F498" s="123" t="s">
        <v>2982</v>
      </c>
      <c r="G498" s="123" t="s">
        <v>2983</v>
      </c>
      <c r="H498" s="123" t="s">
        <v>2984</v>
      </c>
      <c r="I498" s="123">
        <v>900234</v>
      </c>
      <c r="J498" s="123" t="s">
        <v>3002</v>
      </c>
      <c r="K498" s="123" t="s">
        <v>2020</v>
      </c>
      <c r="L498" s="123" t="s">
        <v>2986</v>
      </c>
      <c r="M498" s="123" t="s">
        <v>89</v>
      </c>
      <c r="N498" s="123" t="s">
        <v>2773</v>
      </c>
      <c r="O498" s="123">
        <v>1299</v>
      </c>
      <c r="P498" s="123" t="s">
        <v>64</v>
      </c>
      <c r="Q498" s="123" t="s">
        <v>2987</v>
      </c>
      <c r="R498" s="123" t="s">
        <v>3008</v>
      </c>
      <c r="S498" s="123" t="s">
        <v>39</v>
      </c>
      <c r="T498" s="123">
        <v>99</v>
      </c>
      <c r="U498" s="123" t="s">
        <v>2989</v>
      </c>
      <c r="V498" s="124">
        <v>46267.758333333331</v>
      </c>
      <c r="W498" s="124">
        <v>46267.965277777781</v>
      </c>
      <c r="X498" s="124">
        <v>46267.756944444445</v>
      </c>
      <c r="Y498" s="124">
        <v>46268.173611111109</v>
      </c>
      <c r="Z498" s="123"/>
      <c r="AA498" s="123" t="s">
        <v>56</v>
      </c>
      <c r="AB498" s="123" t="s">
        <v>2</v>
      </c>
      <c r="AC498" s="123" t="s">
        <v>37</v>
      </c>
      <c r="AD498" s="123" t="s">
        <v>1562</v>
      </c>
      <c r="AE498" s="123" t="s">
        <v>3000</v>
      </c>
      <c r="AF498" s="123" t="s">
        <v>92</v>
      </c>
      <c r="AG498" s="123" t="s">
        <v>84</v>
      </c>
      <c r="AH498" s="123">
        <v>13</v>
      </c>
      <c r="AI498" s="123"/>
      <c r="AJ498" s="124">
        <v>45977</v>
      </c>
      <c r="AK498" s="123"/>
      <c r="AL498" s="123"/>
      <c r="AM498" s="123" t="s">
        <v>2991</v>
      </c>
      <c r="AN498" s="123" t="s">
        <v>2992</v>
      </c>
      <c r="AO498" s="123" t="s">
        <v>2982</v>
      </c>
      <c r="AP498" s="123">
        <v>9</v>
      </c>
      <c r="AQ498" s="123">
        <v>0</v>
      </c>
      <c r="AR498" s="123">
        <v>1</v>
      </c>
      <c r="AS498" s="123">
        <v>1</v>
      </c>
      <c r="AT498" s="123">
        <v>0</v>
      </c>
      <c r="AU498" s="123">
        <v>0</v>
      </c>
    </row>
    <row r="499" spans="1:47">
      <c r="A499" s="124">
        <v>46267</v>
      </c>
      <c r="B499" s="123" t="s">
        <v>75</v>
      </c>
      <c r="C499" s="123" t="s">
        <v>2981</v>
      </c>
      <c r="D499" s="123" t="s">
        <v>2411</v>
      </c>
      <c r="E499" s="123">
        <v>206192253</v>
      </c>
      <c r="F499" s="123" t="s">
        <v>2982</v>
      </c>
      <c r="G499" s="123" t="s">
        <v>2983</v>
      </c>
      <c r="H499" s="123" t="s">
        <v>2984</v>
      </c>
      <c r="I499" s="123">
        <v>900234</v>
      </c>
      <c r="J499" s="123" t="s">
        <v>3002</v>
      </c>
      <c r="K499" s="123" t="s">
        <v>3235</v>
      </c>
      <c r="L499" s="123" t="s">
        <v>2986</v>
      </c>
      <c r="M499" s="123" t="s">
        <v>79</v>
      </c>
      <c r="N499" s="123" t="s">
        <v>82</v>
      </c>
      <c r="O499" s="123">
        <v>1299</v>
      </c>
      <c r="P499" s="123" t="s">
        <v>64</v>
      </c>
      <c r="Q499" s="123" t="s">
        <v>2987</v>
      </c>
      <c r="R499" s="123" t="s">
        <v>3011</v>
      </c>
      <c r="S499" s="123" t="s">
        <v>39</v>
      </c>
      <c r="T499" s="123">
        <v>99</v>
      </c>
      <c r="U499" s="123" t="s">
        <v>2989</v>
      </c>
      <c r="V499" s="123"/>
      <c r="W499" s="123"/>
      <c r="X499" s="124">
        <v>46267.756944444445</v>
      </c>
      <c r="Y499" s="124">
        <v>46268.173611111109</v>
      </c>
      <c r="Z499" s="123" t="s">
        <v>2997</v>
      </c>
      <c r="AA499" s="123" t="s">
        <v>2998</v>
      </c>
      <c r="AB499" s="123" t="s">
        <v>2999</v>
      </c>
      <c r="AC499" s="123" t="s">
        <v>2990</v>
      </c>
      <c r="AD499" s="123" t="s">
        <v>1553</v>
      </c>
      <c r="AE499" s="123" t="s">
        <v>2990</v>
      </c>
      <c r="AF499" s="123" t="s">
        <v>84</v>
      </c>
      <c r="AG499" s="123" t="s">
        <v>85</v>
      </c>
      <c r="AH499" s="123">
        <v>22</v>
      </c>
      <c r="AI499" s="123"/>
      <c r="AJ499" s="124">
        <v>45935</v>
      </c>
      <c r="AK499" s="123"/>
      <c r="AL499" s="123"/>
      <c r="AM499" s="123" t="s">
        <v>2991</v>
      </c>
      <c r="AN499" s="123" t="s">
        <v>2992</v>
      </c>
      <c r="AO499" s="123" t="s">
        <v>2982</v>
      </c>
      <c r="AP499" s="123">
        <v>9</v>
      </c>
      <c r="AQ499" s="123">
        <v>0</v>
      </c>
      <c r="AR499" s="123">
        <v>0</v>
      </c>
      <c r="AS499" s="123">
        <v>0</v>
      </c>
      <c r="AT499" s="123">
        <v>0</v>
      </c>
      <c r="AU499" s="123">
        <v>0</v>
      </c>
    </row>
    <row r="500" spans="1:47">
      <c r="A500" s="124">
        <v>46267</v>
      </c>
      <c r="B500" s="123" t="s">
        <v>75</v>
      </c>
      <c r="C500" s="123" t="s">
        <v>2981</v>
      </c>
      <c r="D500" s="123" t="s">
        <v>2085</v>
      </c>
      <c r="E500" s="123">
        <v>205252750</v>
      </c>
      <c r="F500" s="123" t="s">
        <v>2982</v>
      </c>
      <c r="G500" s="123" t="s">
        <v>2983</v>
      </c>
      <c r="H500" s="123" t="s">
        <v>2984</v>
      </c>
      <c r="I500" s="123">
        <v>900234</v>
      </c>
      <c r="J500" s="123" t="s">
        <v>3002</v>
      </c>
      <c r="K500" s="123" t="s">
        <v>2086</v>
      </c>
      <c r="L500" s="123" t="s">
        <v>2986</v>
      </c>
      <c r="M500" s="123" t="s">
        <v>79</v>
      </c>
      <c r="N500" s="123" t="s">
        <v>1055</v>
      </c>
      <c r="O500" s="123">
        <v>1299</v>
      </c>
      <c r="P500" s="123" t="s">
        <v>64</v>
      </c>
      <c r="Q500" s="123" t="s">
        <v>2987</v>
      </c>
      <c r="R500" s="123" t="s">
        <v>2996</v>
      </c>
      <c r="S500" s="123" t="s">
        <v>32</v>
      </c>
      <c r="T500" s="123">
        <v>99</v>
      </c>
      <c r="U500" s="123" t="s">
        <v>2989</v>
      </c>
      <c r="V500" s="123"/>
      <c r="W500" s="123"/>
      <c r="X500" s="124">
        <v>46267.333333333336</v>
      </c>
      <c r="Y500" s="124">
        <v>46267.75</v>
      </c>
      <c r="Z500" s="123" t="s">
        <v>2997</v>
      </c>
      <c r="AA500" s="123" t="s">
        <v>2998</v>
      </c>
      <c r="AB500" s="123" t="s">
        <v>2999</v>
      </c>
      <c r="AC500" s="123" t="s">
        <v>37</v>
      </c>
      <c r="AD500" s="123" t="s">
        <v>1562</v>
      </c>
      <c r="AE500" s="123" t="s">
        <v>3000</v>
      </c>
      <c r="AF500" s="123" t="s">
        <v>84</v>
      </c>
      <c r="AG500" s="123" t="s">
        <v>85</v>
      </c>
      <c r="AH500" s="123">
        <v>13</v>
      </c>
      <c r="AI500" s="123"/>
      <c r="AJ500" s="124">
        <v>45788</v>
      </c>
      <c r="AK500" s="123"/>
      <c r="AL500" s="123"/>
      <c r="AM500" s="123" t="s">
        <v>2991</v>
      </c>
      <c r="AN500" s="123" t="s">
        <v>2992</v>
      </c>
      <c r="AO500" s="123" t="s">
        <v>2982</v>
      </c>
      <c r="AP500" s="123">
        <v>9</v>
      </c>
      <c r="AQ500" s="123">
        <v>0</v>
      </c>
      <c r="AR500" s="123">
        <v>0</v>
      </c>
      <c r="AS500" s="123">
        <v>0</v>
      </c>
      <c r="AT500" s="123">
        <v>0</v>
      </c>
      <c r="AU500" s="123">
        <v>0</v>
      </c>
    </row>
    <row r="501" spans="1:47">
      <c r="A501" s="124">
        <v>46267</v>
      </c>
      <c r="B501" s="123" t="s">
        <v>75</v>
      </c>
      <c r="C501" s="123" t="s">
        <v>2981</v>
      </c>
      <c r="D501" s="123" t="s">
        <v>2031</v>
      </c>
      <c r="E501" s="123">
        <v>205257125</v>
      </c>
      <c r="F501" s="123" t="s">
        <v>2982</v>
      </c>
      <c r="G501" s="123" t="s">
        <v>2983</v>
      </c>
      <c r="H501" s="123" t="s">
        <v>2984</v>
      </c>
      <c r="I501" s="123">
        <v>900234</v>
      </c>
      <c r="J501" s="123" t="s">
        <v>3002</v>
      </c>
      <c r="K501" s="123" t="s">
        <v>2032</v>
      </c>
      <c r="L501" s="123" t="s">
        <v>2986</v>
      </c>
      <c r="M501" s="123" t="s">
        <v>89</v>
      </c>
      <c r="N501" s="123" t="s">
        <v>626</v>
      </c>
      <c r="O501" s="123">
        <v>1299</v>
      </c>
      <c r="P501" s="123" t="s">
        <v>64</v>
      </c>
      <c r="Q501" s="123" t="s">
        <v>2987</v>
      </c>
      <c r="R501" s="123" t="s">
        <v>3003</v>
      </c>
      <c r="S501" s="123" t="s">
        <v>39</v>
      </c>
      <c r="T501" s="123">
        <v>99</v>
      </c>
      <c r="U501" s="123" t="s">
        <v>2989</v>
      </c>
      <c r="V501" s="124">
        <v>46267.756944444445</v>
      </c>
      <c r="W501" s="124">
        <v>46267.856249999997</v>
      </c>
      <c r="X501" s="124">
        <v>46267.756944444445</v>
      </c>
      <c r="Y501" s="124">
        <v>46268.173611111109</v>
      </c>
      <c r="Z501" s="123"/>
      <c r="AA501" s="123" t="s">
        <v>56</v>
      </c>
      <c r="AB501" s="123" t="s">
        <v>2</v>
      </c>
      <c r="AC501" s="123" t="s">
        <v>37</v>
      </c>
      <c r="AD501" s="123" t="s">
        <v>1562</v>
      </c>
      <c r="AE501" s="123" t="s">
        <v>3000</v>
      </c>
      <c r="AF501" s="123" t="s">
        <v>78</v>
      </c>
      <c r="AG501" s="123" t="s">
        <v>92</v>
      </c>
      <c r="AH501" s="123">
        <v>13</v>
      </c>
      <c r="AI501" s="123"/>
      <c r="AJ501" s="124">
        <v>45792</v>
      </c>
      <c r="AK501" s="123"/>
      <c r="AL501" s="123"/>
      <c r="AM501" s="123" t="s">
        <v>2991</v>
      </c>
      <c r="AN501" s="123" t="s">
        <v>2992</v>
      </c>
      <c r="AO501" s="123" t="s">
        <v>2982</v>
      </c>
      <c r="AP501" s="123">
        <v>9</v>
      </c>
      <c r="AQ501" s="123">
        <v>0</v>
      </c>
      <c r="AR501" s="123">
        <v>1</v>
      </c>
      <c r="AS501" s="123">
        <v>1</v>
      </c>
      <c r="AT501" s="123">
        <v>0</v>
      </c>
      <c r="AU501" s="123">
        <v>0</v>
      </c>
    </row>
    <row r="502" spans="1:47">
      <c r="A502" s="124">
        <v>46267</v>
      </c>
      <c r="B502" s="123" t="s">
        <v>75</v>
      </c>
      <c r="C502" s="123" t="s">
        <v>2981</v>
      </c>
      <c r="D502" s="123" t="s">
        <v>2601</v>
      </c>
      <c r="E502" s="123">
        <v>204967149</v>
      </c>
      <c r="F502" s="123" t="s">
        <v>2982</v>
      </c>
      <c r="G502" s="123" t="s">
        <v>2983</v>
      </c>
      <c r="H502" s="123" t="s">
        <v>2984</v>
      </c>
      <c r="I502" s="123">
        <v>900234</v>
      </c>
      <c r="J502" s="123" t="s">
        <v>2985</v>
      </c>
      <c r="K502" s="123" t="s">
        <v>2602</v>
      </c>
      <c r="L502" s="123" t="s">
        <v>2986</v>
      </c>
      <c r="M502" s="123" t="s">
        <v>86</v>
      </c>
      <c r="N502" s="123" t="s">
        <v>224</v>
      </c>
      <c r="O502" s="123">
        <v>1299</v>
      </c>
      <c r="P502" s="123" t="s">
        <v>64</v>
      </c>
      <c r="Q502" s="123" t="s">
        <v>2987</v>
      </c>
      <c r="R502" s="123" t="s">
        <v>3003</v>
      </c>
      <c r="S502" s="123" t="s">
        <v>39</v>
      </c>
      <c r="T502" s="123">
        <v>99</v>
      </c>
      <c r="U502" s="123" t="s">
        <v>2989</v>
      </c>
      <c r="V502" s="124">
        <v>46267.756249999999</v>
      </c>
      <c r="W502" s="124">
        <v>46267.948611111111</v>
      </c>
      <c r="X502" s="124">
        <v>46267.756944444445</v>
      </c>
      <c r="Y502" s="124">
        <v>46268.173611111109</v>
      </c>
      <c r="Z502" s="123"/>
      <c r="AA502" s="123" t="s">
        <v>56</v>
      </c>
      <c r="AB502" s="123" t="s">
        <v>2</v>
      </c>
      <c r="AC502" s="123" t="s">
        <v>35</v>
      </c>
      <c r="AD502" s="123" t="s">
        <v>1558</v>
      </c>
      <c r="AE502" s="123" t="s">
        <v>2995</v>
      </c>
      <c r="AF502" s="123" t="s">
        <v>78</v>
      </c>
      <c r="AG502" s="123" t="s">
        <v>92</v>
      </c>
      <c r="AH502" s="123">
        <v>3</v>
      </c>
      <c r="AI502" s="123"/>
      <c r="AJ502" s="124">
        <v>45825</v>
      </c>
      <c r="AK502" s="123"/>
      <c r="AL502" s="123"/>
      <c r="AM502" s="123" t="s">
        <v>2991</v>
      </c>
      <c r="AN502" s="123" t="s">
        <v>2992</v>
      </c>
      <c r="AO502" s="123" t="s">
        <v>2982</v>
      </c>
      <c r="AP502" s="123">
        <v>9</v>
      </c>
      <c r="AQ502" s="123">
        <v>0</v>
      </c>
      <c r="AR502" s="123">
        <v>1</v>
      </c>
      <c r="AS502" s="123">
        <v>1</v>
      </c>
      <c r="AT502" s="123">
        <v>0</v>
      </c>
      <c r="AU502" s="123">
        <v>0</v>
      </c>
    </row>
    <row r="503" spans="1:47">
      <c r="A503" s="124">
        <v>46267</v>
      </c>
      <c r="B503" s="123" t="s">
        <v>75</v>
      </c>
      <c r="C503" s="123" t="s">
        <v>2981</v>
      </c>
      <c r="D503" s="123" t="s">
        <v>1829</v>
      </c>
      <c r="E503" s="123">
        <v>206873782</v>
      </c>
      <c r="F503" s="123" t="s">
        <v>2982</v>
      </c>
      <c r="G503" s="123" t="s">
        <v>2983</v>
      </c>
      <c r="H503" s="123" t="s">
        <v>2984</v>
      </c>
      <c r="I503" s="123">
        <v>900234</v>
      </c>
      <c r="J503" s="123" t="s">
        <v>2985</v>
      </c>
      <c r="K503" s="123" t="s">
        <v>3236</v>
      </c>
      <c r="L503" s="123" t="s">
        <v>2986</v>
      </c>
      <c r="M503" s="123" t="s">
        <v>89</v>
      </c>
      <c r="N503" s="123" t="s">
        <v>2772</v>
      </c>
      <c r="O503" s="123">
        <v>1299</v>
      </c>
      <c r="P503" s="123" t="s">
        <v>64</v>
      </c>
      <c r="Q503" s="123" t="s">
        <v>2987</v>
      </c>
      <c r="R503" s="123" t="s">
        <v>3011</v>
      </c>
      <c r="S503" s="123" t="s">
        <v>39</v>
      </c>
      <c r="T503" s="123">
        <v>99</v>
      </c>
      <c r="U503" s="123" t="s">
        <v>2989</v>
      </c>
      <c r="V503" s="123"/>
      <c r="W503" s="123"/>
      <c r="X503" s="124">
        <v>46267.756944444445</v>
      </c>
      <c r="Y503" s="124">
        <v>46268.173611111109</v>
      </c>
      <c r="Z503" s="123" t="s">
        <v>2997</v>
      </c>
      <c r="AA503" s="123" t="s">
        <v>2998</v>
      </c>
      <c r="AB503" s="123" t="s">
        <v>2999</v>
      </c>
      <c r="AC503" s="123" t="s">
        <v>37</v>
      </c>
      <c r="AD503" s="123" t="s">
        <v>1562</v>
      </c>
      <c r="AE503" s="123" t="s">
        <v>3000</v>
      </c>
      <c r="AF503" s="123" t="s">
        <v>84</v>
      </c>
      <c r="AG503" s="123" t="s">
        <v>85</v>
      </c>
      <c r="AH503" s="123">
        <v>13</v>
      </c>
      <c r="AI503" s="123"/>
      <c r="AJ503" s="124">
        <v>46029</v>
      </c>
      <c r="AK503" s="123"/>
      <c r="AL503" s="123"/>
      <c r="AM503" s="123" t="s">
        <v>2991</v>
      </c>
      <c r="AN503" s="123" t="s">
        <v>2992</v>
      </c>
      <c r="AO503" s="123" t="s">
        <v>2982</v>
      </c>
      <c r="AP503" s="123">
        <v>9</v>
      </c>
      <c r="AQ503" s="123">
        <v>0</v>
      </c>
      <c r="AR503" s="123">
        <v>0</v>
      </c>
      <c r="AS503" s="123">
        <v>0</v>
      </c>
      <c r="AT503" s="123">
        <v>0</v>
      </c>
      <c r="AU503" s="123">
        <v>0</v>
      </c>
    </row>
    <row r="504" spans="1:47">
      <c r="A504" s="124">
        <v>46267</v>
      </c>
      <c r="B504" s="123" t="s">
        <v>75</v>
      </c>
      <c r="C504" s="123" t="s">
        <v>2981</v>
      </c>
      <c r="D504" s="123" t="s">
        <v>2154</v>
      </c>
      <c r="E504" s="123">
        <v>203800376</v>
      </c>
      <c r="F504" s="123" t="s">
        <v>2982</v>
      </c>
      <c r="G504" s="123" t="s">
        <v>2983</v>
      </c>
      <c r="H504" s="123" t="s">
        <v>2984</v>
      </c>
      <c r="I504" s="123">
        <v>900234</v>
      </c>
      <c r="J504" s="123" t="s">
        <v>2985</v>
      </c>
      <c r="K504" s="123" t="s">
        <v>3237</v>
      </c>
      <c r="L504" s="123" t="s">
        <v>2986</v>
      </c>
      <c r="M504" s="123" t="s">
        <v>89</v>
      </c>
      <c r="N504" s="123" t="s">
        <v>82</v>
      </c>
      <c r="O504" s="123">
        <v>1299</v>
      </c>
      <c r="P504" s="123" t="s">
        <v>64</v>
      </c>
      <c r="Q504" s="123" t="s">
        <v>2987</v>
      </c>
      <c r="R504" s="123" t="s">
        <v>3021</v>
      </c>
      <c r="S504" s="123" t="s">
        <v>32</v>
      </c>
      <c r="T504" s="123">
        <v>99</v>
      </c>
      <c r="U504" s="123" t="s">
        <v>2989</v>
      </c>
      <c r="V504" s="124">
        <v>46267.333333333336</v>
      </c>
      <c r="W504" s="124">
        <v>46267.749305555553</v>
      </c>
      <c r="X504" s="124">
        <v>46267.333333333336</v>
      </c>
      <c r="Y504" s="124">
        <v>46267.75</v>
      </c>
      <c r="Z504" s="123" t="s">
        <v>2997</v>
      </c>
      <c r="AA504" s="123" t="s">
        <v>2998</v>
      </c>
      <c r="AB504" s="123" t="s">
        <v>2</v>
      </c>
      <c r="AC504" s="123" t="s">
        <v>2990</v>
      </c>
      <c r="AD504" s="123" t="s">
        <v>1553</v>
      </c>
      <c r="AE504" s="123" t="s">
        <v>2990</v>
      </c>
      <c r="AF504" s="123" t="s">
        <v>85</v>
      </c>
      <c r="AG504" s="123" t="s">
        <v>88</v>
      </c>
      <c r="AH504" s="123">
        <v>22</v>
      </c>
      <c r="AI504" s="123"/>
      <c r="AJ504" s="124">
        <v>45515</v>
      </c>
      <c r="AK504" s="123"/>
      <c r="AL504" s="123"/>
      <c r="AM504" s="123" t="s">
        <v>2991</v>
      </c>
      <c r="AN504" s="123" t="s">
        <v>2992</v>
      </c>
      <c r="AO504" s="123" t="s">
        <v>2982</v>
      </c>
      <c r="AP504" s="123">
        <v>9</v>
      </c>
      <c r="AQ504" s="123">
        <v>1</v>
      </c>
      <c r="AR504" s="123">
        <v>1</v>
      </c>
      <c r="AS504" s="123">
        <v>0</v>
      </c>
      <c r="AT504" s="123">
        <v>0</v>
      </c>
      <c r="AU504" s="123">
        <v>0</v>
      </c>
    </row>
    <row r="505" spans="1:47">
      <c r="A505" s="124">
        <v>46267</v>
      </c>
      <c r="B505" s="123" t="s">
        <v>75</v>
      </c>
      <c r="C505" s="123" t="s">
        <v>2981</v>
      </c>
      <c r="D505" s="123" t="s">
        <v>1705</v>
      </c>
      <c r="E505" s="123">
        <v>206875148</v>
      </c>
      <c r="F505" s="123" t="s">
        <v>2982</v>
      </c>
      <c r="G505" s="123" t="s">
        <v>2983</v>
      </c>
      <c r="H505" s="123" t="s">
        <v>2984</v>
      </c>
      <c r="I505" s="123">
        <v>900234</v>
      </c>
      <c r="J505" s="123" t="s">
        <v>2985</v>
      </c>
      <c r="K505" s="123" t="s">
        <v>1706</v>
      </c>
      <c r="L505" s="123" t="s">
        <v>2986</v>
      </c>
      <c r="M505" s="123" t="s">
        <v>89</v>
      </c>
      <c r="N505" s="123" t="s">
        <v>82</v>
      </c>
      <c r="O505" s="123">
        <v>1299</v>
      </c>
      <c r="P505" s="123" t="s">
        <v>64</v>
      </c>
      <c r="Q505" s="123" t="s">
        <v>2987</v>
      </c>
      <c r="R505" s="123" t="s">
        <v>3004</v>
      </c>
      <c r="S505" s="123" t="s">
        <v>39</v>
      </c>
      <c r="T505" s="123">
        <v>99</v>
      </c>
      <c r="U505" s="123" t="s">
        <v>2989</v>
      </c>
      <c r="V505" s="124">
        <v>46267.755555555559</v>
      </c>
      <c r="W505" s="124">
        <v>46267.958333333336</v>
      </c>
      <c r="X505" s="124">
        <v>46267.756944444445</v>
      </c>
      <c r="Y505" s="124">
        <v>46268.173611111109</v>
      </c>
      <c r="Z505" s="123"/>
      <c r="AA505" s="123" t="s">
        <v>56</v>
      </c>
      <c r="AB505" s="123" t="s">
        <v>2</v>
      </c>
      <c r="AC505" s="123" t="s">
        <v>2990</v>
      </c>
      <c r="AD505" s="123" t="s">
        <v>1553</v>
      </c>
      <c r="AE505" s="123" t="s">
        <v>2990</v>
      </c>
      <c r="AF505" s="123" t="s">
        <v>88</v>
      </c>
      <c r="AG505" s="123" t="s">
        <v>95</v>
      </c>
      <c r="AH505" s="123">
        <v>22</v>
      </c>
      <c r="AI505" s="123"/>
      <c r="AJ505" s="124">
        <v>46019</v>
      </c>
      <c r="AK505" s="123"/>
      <c r="AL505" s="123"/>
      <c r="AM505" s="123" t="s">
        <v>2991</v>
      </c>
      <c r="AN505" s="123" t="s">
        <v>2992</v>
      </c>
      <c r="AO505" s="123" t="s">
        <v>2982</v>
      </c>
      <c r="AP505" s="123">
        <v>9</v>
      </c>
      <c r="AQ505" s="123">
        <v>0</v>
      </c>
      <c r="AR505" s="123">
        <v>1</v>
      </c>
      <c r="AS505" s="123">
        <v>1</v>
      </c>
      <c r="AT505" s="123">
        <v>0</v>
      </c>
      <c r="AU505" s="123">
        <v>0</v>
      </c>
    </row>
    <row r="506" spans="1:47">
      <c r="A506" s="124">
        <v>46267</v>
      </c>
      <c r="B506" s="123" t="s">
        <v>75</v>
      </c>
      <c r="C506" s="123" t="s">
        <v>2981</v>
      </c>
      <c r="D506" s="123" t="s">
        <v>638</v>
      </c>
      <c r="E506" s="123">
        <v>204373723</v>
      </c>
      <c r="F506" s="123" t="s">
        <v>2982</v>
      </c>
      <c r="G506" s="123" t="s">
        <v>2983</v>
      </c>
      <c r="H506" s="123" t="s">
        <v>2984</v>
      </c>
      <c r="I506" s="123">
        <v>900234</v>
      </c>
      <c r="J506" s="123" t="s">
        <v>99</v>
      </c>
      <c r="K506" s="123" t="s">
        <v>3238</v>
      </c>
      <c r="L506" s="123" t="s">
        <v>2986</v>
      </c>
      <c r="M506" s="123" t="s">
        <v>86</v>
      </c>
      <c r="N506" s="123" t="s">
        <v>2772</v>
      </c>
      <c r="O506" s="123">
        <v>1299</v>
      </c>
      <c r="P506" s="123" t="s">
        <v>64</v>
      </c>
      <c r="Q506" s="123" t="s">
        <v>2987</v>
      </c>
      <c r="R506" s="123" t="s">
        <v>3004</v>
      </c>
      <c r="S506" s="123" t="s">
        <v>39</v>
      </c>
      <c r="T506" s="123">
        <v>99</v>
      </c>
      <c r="U506" s="123" t="s">
        <v>2989</v>
      </c>
      <c r="V506" s="124">
        <v>46267.756944444445</v>
      </c>
      <c r="W506" s="123"/>
      <c r="X506" s="124">
        <v>46267.756944444445</v>
      </c>
      <c r="Y506" s="124">
        <v>46268.173611111109</v>
      </c>
      <c r="Z506" s="123"/>
      <c r="AA506" s="123" t="s">
        <v>56</v>
      </c>
      <c r="AB506" s="123" t="s">
        <v>2</v>
      </c>
      <c r="AC506" s="123" t="s">
        <v>37</v>
      </c>
      <c r="AD506" s="123" t="s">
        <v>1562</v>
      </c>
      <c r="AE506" s="123" t="s">
        <v>3000</v>
      </c>
      <c r="AF506" s="123" t="s">
        <v>88</v>
      </c>
      <c r="AG506" s="123" t="s">
        <v>95</v>
      </c>
      <c r="AH506" s="123">
        <v>13</v>
      </c>
      <c r="AI506" s="123"/>
      <c r="AJ506" s="124">
        <v>45592</v>
      </c>
      <c r="AK506" s="123"/>
      <c r="AL506" s="123"/>
      <c r="AM506" s="123" t="s">
        <v>2991</v>
      </c>
      <c r="AN506" s="123" t="s">
        <v>2992</v>
      </c>
      <c r="AO506" s="123" t="s">
        <v>2982</v>
      </c>
      <c r="AP506" s="123">
        <v>9</v>
      </c>
      <c r="AQ506" s="123">
        <v>0</v>
      </c>
      <c r="AR506" s="123">
        <v>1</v>
      </c>
      <c r="AS506" s="123">
        <v>1</v>
      </c>
      <c r="AT506" s="123">
        <v>0</v>
      </c>
      <c r="AU506" s="123">
        <v>0</v>
      </c>
    </row>
    <row r="507" spans="1:47">
      <c r="A507" s="124">
        <v>46267</v>
      </c>
      <c r="B507" s="123" t="s">
        <v>75</v>
      </c>
      <c r="C507" s="123" t="s">
        <v>2981</v>
      </c>
      <c r="D507" s="123" t="s">
        <v>441</v>
      </c>
      <c r="E507" s="123">
        <v>204868850</v>
      </c>
      <c r="F507" s="123" t="s">
        <v>2982</v>
      </c>
      <c r="G507" s="123" t="s">
        <v>2983</v>
      </c>
      <c r="H507" s="123" t="s">
        <v>2984</v>
      </c>
      <c r="I507" s="123">
        <v>900234</v>
      </c>
      <c r="J507" s="123" t="s">
        <v>87</v>
      </c>
      <c r="K507" s="123" t="s">
        <v>3239</v>
      </c>
      <c r="L507" s="123" t="s">
        <v>2986</v>
      </c>
      <c r="M507" s="123" t="s">
        <v>86</v>
      </c>
      <c r="N507" s="123" t="s">
        <v>3013</v>
      </c>
      <c r="O507" s="123">
        <v>1299</v>
      </c>
      <c r="P507" s="123" t="s">
        <v>64</v>
      </c>
      <c r="Q507" s="123" t="s">
        <v>2987</v>
      </c>
      <c r="R507" s="123" t="s">
        <v>3010</v>
      </c>
      <c r="S507" s="123" t="s">
        <v>39</v>
      </c>
      <c r="T507" s="123">
        <v>99</v>
      </c>
      <c r="U507" s="123" t="s">
        <v>2989</v>
      </c>
      <c r="V507" s="123"/>
      <c r="W507" s="123"/>
      <c r="X507" s="124">
        <v>46267.756944444445</v>
      </c>
      <c r="Y507" s="124">
        <v>46268.173611111109</v>
      </c>
      <c r="Z507" s="123" t="s">
        <v>2997</v>
      </c>
      <c r="AA507" s="123" t="s">
        <v>2998</v>
      </c>
      <c r="AB507" s="123" t="s">
        <v>2999</v>
      </c>
      <c r="AC507" s="123" t="s">
        <v>35</v>
      </c>
      <c r="AD507" s="123" t="s">
        <v>1557</v>
      </c>
      <c r="AE507" s="123" t="s">
        <v>3015</v>
      </c>
      <c r="AF507" s="123" t="s">
        <v>77</v>
      </c>
      <c r="AG507" s="123" t="s">
        <v>78</v>
      </c>
      <c r="AH507" s="123">
        <v>1</v>
      </c>
      <c r="AI507" s="123"/>
      <c r="AJ507" s="124">
        <v>45690</v>
      </c>
      <c r="AK507" s="123"/>
      <c r="AL507" s="123"/>
      <c r="AM507" s="123" t="s">
        <v>2991</v>
      </c>
      <c r="AN507" s="123" t="s">
        <v>2992</v>
      </c>
      <c r="AO507" s="123" t="s">
        <v>2982</v>
      </c>
      <c r="AP507" s="123">
        <v>9</v>
      </c>
      <c r="AQ507" s="123">
        <v>0</v>
      </c>
      <c r="AR507" s="123">
        <v>0</v>
      </c>
      <c r="AS507" s="123">
        <v>0</v>
      </c>
      <c r="AT507" s="123">
        <v>0</v>
      </c>
      <c r="AU507" s="123">
        <v>0</v>
      </c>
    </row>
    <row r="508" spans="1:47">
      <c r="A508" s="124">
        <v>46267</v>
      </c>
      <c r="B508" s="123" t="s">
        <v>75</v>
      </c>
      <c r="C508" s="123" t="s">
        <v>2981</v>
      </c>
      <c r="D508" s="123" t="s">
        <v>581</v>
      </c>
      <c r="E508" s="123">
        <v>206015636</v>
      </c>
      <c r="F508" s="123" t="s">
        <v>2982</v>
      </c>
      <c r="G508" s="123" t="s">
        <v>2983</v>
      </c>
      <c r="H508" s="123" t="s">
        <v>2984</v>
      </c>
      <c r="I508" s="123">
        <v>900234</v>
      </c>
      <c r="J508" s="123" t="s">
        <v>3001</v>
      </c>
      <c r="K508" s="123" t="s">
        <v>582</v>
      </c>
      <c r="L508" s="123" t="s">
        <v>2986</v>
      </c>
      <c r="M508" s="123" t="s">
        <v>79</v>
      </c>
      <c r="N508" s="123" t="s">
        <v>224</v>
      </c>
      <c r="O508" s="123">
        <v>1299</v>
      </c>
      <c r="P508" s="123" t="s">
        <v>64</v>
      </c>
      <c r="Q508" s="123" t="s">
        <v>2987</v>
      </c>
      <c r="R508" s="123" t="s">
        <v>3021</v>
      </c>
      <c r="S508" s="123" t="s">
        <v>32</v>
      </c>
      <c r="T508" s="123">
        <v>99</v>
      </c>
      <c r="U508" s="123" t="s">
        <v>2989</v>
      </c>
      <c r="V508" s="124">
        <v>46267.331944444442</v>
      </c>
      <c r="W508" s="124">
        <v>46267.746527777781</v>
      </c>
      <c r="X508" s="124">
        <v>46267.333333333336</v>
      </c>
      <c r="Y508" s="124">
        <v>46267.75</v>
      </c>
      <c r="Z508" s="123" t="s">
        <v>2997</v>
      </c>
      <c r="AA508" s="123" t="s">
        <v>2998</v>
      </c>
      <c r="AB508" s="123" t="s">
        <v>2</v>
      </c>
      <c r="AC508" s="123" t="s">
        <v>35</v>
      </c>
      <c r="AD508" s="123" t="s">
        <v>1558</v>
      </c>
      <c r="AE508" s="123" t="s">
        <v>2995</v>
      </c>
      <c r="AF508" s="123" t="s">
        <v>85</v>
      </c>
      <c r="AG508" s="123" t="s">
        <v>88</v>
      </c>
      <c r="AH508" s="123">
        <v>3</v>
      </c>
      <c r="AI508" s="123"/>
      <c r="AJ508" s="124">
        <v>45914</v>
      </c>
      <c r="AK508" s="123"/>
      <c r="AL508" s="123"/>
      <c r="AM508" s="123" t="s">
        <v>2991</v>
      </c>
      <c r="AN508" s="123" t="s">
        <v>2992</v>
      </c>
      <c r="AO508" s="123" t="s">
        <v>2982</v>
      </c>
      <c r="AP508" s="123">
        <v>9</v>
      </c>
      <c r="AQ508" s="123">
        <v>1</v>
      </c>
      <c r="AR508" s="123">
        <v>1</v>
      </c>
      <c r="AS508" s="123">
        <v>0</v>
      </c>
      <c r="AT508" s="123">
        <v>0</v>
      </c>
      <c r="AU508" s="123">
        <v>0</v>
      </c>
    </row>
    <row r="509" spans="1:47">
      <c r="A509" s="124">
        <v>46267</v>
      </c>
      <c r="B509" s="123" t="s">
        <v>75</v>
      </c>
      <c r="C509" s="123" t="s">
        <v>2981</v>
      </c>
      <c r="D509" s="123" t="s">
        <v>2706</v>
      </c>
      <c r="E509" s="123">
        <v>204072302</v>
      </c>
      <c r="F509" s="123" t="s">
        <v>2982</v>
      </c>
      <c r="G509" s="123" t="s">
        <v>2983</v>
      </c>
      <c r="H509" s="123" t="s">
        <v>2984</v>
      </c>
      <c r="I509" s="123">
        <v>900234</v>
      </c>
      <c r="J509" s="123" t="s">
        <v>2985</v>
      </c>
      <c r="K509" s="123" t="s">
        <v>2707</v>
      </c>
      <c r="L509" s="123" t="s">
        <v>2986</v>
      </c>
      <c r="M509" s="123" t="s">
        <v>86</v>
      </c>
      <c r="N509" s="123" t="s">
        <v>2772</v>
      </c>
      <c r="O509" s="123">
        <v>1299</v>
      </c>
      <c r="P509" s="123" t="s">
        <v>64</v>
      </c>
      <c r="Q509" s="123" t="s">
        <v>2987</v>
      </c>
      <c r="R509" s="123" t="s">
        <v>3021</v>
      </c>
      <c r="S509" s="123" t="s">
        <v>32</v>
      </c>
      <c r="T509" s="123">
        <v>99</v>
      </c>
      <c r="U509" s="123" t="s">
        <v>2989</v>
      </c>
      <c r="V509" s="124">
        <v>46267.331944444442</v>
      </c>
      <c r="W509" s="124">
        <v>46267.74722222222</v>
      </c>
      <c r="X509" s="124">
        <v>46267.333333333336</v>
      </c>
      <c r="Y509" s="124">
        <v>46267.75</v>
      </c>
      <c r="Z509" s="123" t="s">
        <v>2997</v>
      </c>
      <c r="AA509" s="123" t="s">
        <v>2998</v>
      </c>
      <c r="AB509" s="123" t="s">
        <v>2</v>
      </c>
      <c r="AC509" s="123" t="s">
        <v>37</v>
      </c>
      <c r="AD509" s="123" t="s">
        <v>1562</v>
      </c>
      <c r="AE509" s="123" t="s">
        <v>3000</v>
      </c>
      <c r="AF509" s="123" t="s">
        <v>85</v>
      </c>
      <c r="AG509" s="123" t="s">
        <v>88</v>
      </c>
      <c r="AH509" s="123">
        <v>13</v>
      </c>
      <c r="AI509" s="123"/>
      <c r="AJ509" s="124">
        <v>45683</v>
      </c>
      <c r="AK509" s="123"/>
      <c r="AL509" s="123"/>
      <c r="AM509" s="123" t="s">
        <v>2991</v>
      </c>
      <c r="AN509" s="123" t="s">
        <v>2992</v>
      </c>
      <c r="AO509" s="123" t="s">
        <v>2982</v>
      </c>
      <c r="AP509" s="123">
        <v>9</v>
      </c>
      <c r="AQ509" s="123">
        <v>1</v>
      </c>
      <c r="AR509" s="123">
        <v>1</v>
      </c>
      <c r="AS509" s="123">
        <v>0</v>
      </c>
      <c r="AT509" s="123">
        <v>0</v>
      </c>
      <c r="AU509" s="123">
        <v>0</v>
      </c>
    </row>
    <row r="510" spans="1:47">
      <c r="A510" s="124">
        <v>46267</v>
      </c>
      <c r="B510" s="123" t="s">
        <v>75</v>
      </c>
      <c r="C510" s="123" t="s">
        <v>2981</v>
      </c>
      <c r="D510" s="123" t="s">
        <v>2396</v>
      </c>
      <c r="E510" s="123">
        <v>102434104</v>
      </c>
      <c r="F510" s="123" t="s">
        <v>2982</v>
      </c>
      <c r="G510" s="123" t="s">
        <v>3027</v>
      </c>
      <c r="H510" s="123" t="s">
        <v>2984</v>
      </c>
      <c r="I510" s="123" t="s">
        <v>3028</v>
      </c>
      <c r="J510" s="123"/>
      <c r="K510" s="123" t="s">
        <v>2397</v>
      </c>
      <c r="L510" s="123" t="s">
        <v>97</v>
      </c>
      <c r="M510" s="123" t="s">
        <v>3030</v>
      </c>
      <c r="N510" s="123" t="s">
        <v>224</v>
      </c>
      <c r="O510" s="123">
        <v>1299</v>
      </c>
      <c r="P510" s="123" t="s">
        <v>64</v>
      </c>
      <c r="Q510" s="123" t="s">
        <v>2987</v>
      </c>
      <c r="R510" s="123" t="s">
        <v>2988</v>
      </c>
      <c r="S510" s="123" t="s">
        <v>32</v>
      </c>
      <c r="T510" s="123">
        <v>3</v>
      </c>
      <c r="U510" s="123" t="s">
        <v>2989</v>
      </c>
      <c r="V510" s="124">
        <v>46267.322916666664</v>
      </c>
      <c r="W510" s="124">
        <v>46267.53125</v>
      </c>
      <c r="X510" s="124">
        <v>46267.333333333336</v>
      </c>
      <c r="Y510" s="124">
        <v>46267.75</v>
      </c>
      <c r="Z510" s="123"/>
      <c r="AA510" s="123" t="s">
        <v>56</v>
      </c>
      <c r="AB510" s="123" t="s">
        <v>2</v>
      </c>
      <c r="AC510" s="123" t="s">
        <v>35</v>
      </c>
      <c r="AD510" s="123" t="s">
        <v>1560</v>
      </c>
      <c r="AE510" s="123" t="s">
        <v>3015</v>
      </c>
      <c r="AF510" s="123" t="s">
        <v>88</v>
      </c>
      <c r="AG510" s="123" t="s">
        <v>95</v>
      </c>
      <c r="AH510" s="123">
        <v>5</v>
      </c>
      <c r="AI510" s="123"/>
      <c r="AJ510" s="124">
        <v>42882</v>
      </c>
      <c r="AK510" s="123"/>
      <c r="AL510" s="123"/>
      <c r="AM510" s="123" t="s">
        <v>75</v>
      </c>
      <c r="AN510" s="123" t="s">
        <v>3031</v>
      </c>
      <c r="AO510" s="123" t="s">
        <v>2982</v>
      </c>
      <c r="AP510" s="123">
        <v>9</v>
      </c>
      <c r="AQ510" s="123">
        <v>0</v>
      </c>
      <c r="AR510" s="123">
        <v>1</v>
      </c>
      <c r="AS510" s="123">
        <v>1</v>
      </c>
      <c r="AT510" s="123">
        <v>0</v>
      </c>
      <c r="AU510" s="123">
        <v>0</v>
      </c>
    </row>
    <row r="511" spans="1:47">
      <c r="A511" s="124">
        <v>46267</v>
      </c>
      <c r="B511" s="123" t="s">
        <v>75</v>
      </c>
      <c r="C511" s="123" t="s">
        <v>2981</v>
      </c>
      <c r="D511" s="123" t="s">
        <v>2874</v>
      </c>
      <c r="E511" s="123">
        <v>206868006</v>
      </c>
      <c r="F511" s="123" t="s">
        <v>2982</v>
      </c>
      <c r="G511" s="123" t="s">
        <v>2983</v>
      </c>
      <c r="H511" s="123" t="s">
        <v>3022</v>
      </c>
      <c r="I511" s="123">
        <v>900234</v>
      </c>
      <c r="J511" s="123" t="s">
        <v>3001</v>
      </c>
      <c r="K511" s="123" t="s">
        <v>2913</v>
      </c>
      <c r="L511" s="123" t="s">
        <v>2986</v>
      </c>
      <c r="M511" s="123" t="s">
        <v>89</v>
      </c>
      <c r="N511" s="123" t="s">
        <v>622</v>
      </c>
      <c r="O511" s="123">
        <v>1299</v>
      </c>
      <c r="P511" s="123" t="s">
        <v>64</v>
      </c>
      <c r="Q511" s="123" t="s">
        <v>2987</v>
      </c>
      <c r="R511" s="123" t="s">
        <v>3008</v>
      </c>
      <c r="S511" s="123" t="s">
        <v>39</v>
      </c>
      <c r="T511" s="123">
        <v>99</v>
      </c>
      <c r="U511" s="123" t="s">
        <v>2989</v>
      </c>
      <c r="V511" s="124">
        <v>46267.756249999999</v>
      </c>
      <c r="W511" s="124">
        <v>46267.833333333336</v>
      </c>
      <c r="X511" s="124">
        <v>46267.756944444445</v>
      </c>
      <c r="Y511" s="124">
        <v>46268.090277777781</v>
      </c>
      <c r="Z511" s="123"/>
      <c r="AA511" s="123" t="s">
        <v>56</v>
      </c>
      <c r="AB511" s="123" t="s">
        <v>2</v>
      </c>
      <c r="AC511" s="123" t="s">
        <v>37</v>
      </c>
      <c r="AD511" s="123" t="s">
        <v>1561</v>
      </c>
      <c r="AE511" s="123" t="s">
        <v>3012</v>
      </c>
      <c r="AF511" s="123" t="s">
        <v>92</v>
      </c>
      <c r="AG511" s="123" t="s">
        <v>84</v>
      </c>
      <c r="AH511" s="123">
        <v>17</v>
      </c>
      <c r="AI511" s="123"/>
      <c r="AJ511" s="124">
        <v>46251</v>
      </c>
      <c r="AK511" s="123"/>
      <c r="AL511" s="123"/>
      <c r="AM511" s="123" t="s">
        <v>2991</v>
      </c>
      <c r="AN511" s="123" t="s">
        <v>2992</v>
      </c>
      <c r="AO511" s="123" t="s">
        <v>2982</v>
      </c>
      <c r="AP511" s="123">
        <v>7</v>
      </c>
      <c r="AQ511" s="123">
        <v>0</v>
      </c>
      <c r="AR511" s="123">
        <v>1</v>
      </c>
      <c r="AS511" s="123">
        <v>1</v>
      </c>
      <c r="AT511" s="123">
        <v>0</v>
      </c>
      <c r="AU511" s="123">
        <v>0</v>
      </c>
    </row>
    <row r="512" spans="1:47">
      <c r="A512" s="124">
        <v>46267</v>
      </c>
      <c r="B512" s="123" t="s">
        <v>75</v>
      </c>
      <c r="C512" s="123" t="s">
        <v>2981</v>
      </c>
      <c r="D512" s="123" t="s">
        <v>236</v>
      </c>
      <c r="E512" s="123">
        <v>203813038</v>
      </c>
      <c r="F512" s="123" t="s">
        <v>2982</v>
      </c>
      <c r="G512" s="123" t="s">
        <v>2983</v>
      </c>
      <c r="H512" s="123" t="s">
        <v>2984</v>
      </c>
      <c r="I512" s="123">
        <v>900234</v>
      </c>
      <c r="J512" s="123" t="s">
        <v>99</v>
      </c>
      <c r="K512" s="123" t="s">
        <v>237</v>
      </c>
      <c r="L512" s="123" t="s">
        <v>2986</v>
      </c>
      <c r="M512" s="123" t="s">
        <v>86</v>
      </c>
      <c r="N512" s="123" t="s">
        <v>3013</v>
      </c>
      <c r="O512" s="123">
        <v>1299</v>
      </c>
      <c r="P512" s="123" t="s">
        <v>64</v>
      </c>
      <c r="Q512" s="123" t="s">
        <v>2987</v>
      </c>
      <c r="R512" s="123" t="s">
        <v>3014</v>
      </c>
      <c r="S512" s="123" t="s">
        <v>32</v>
      </c>
      <c r="T512" s="123">
        <v>99</v>
      </c>
      <c r="U512" s="123" t="s">
        <v>2989</v>
      </c>
      <c r="V512" s="124">
        <v>46267.331250000003</v>
      </c>
      <c r="W512" s="124">
        <v>46267.750694444447</v>
      </c>
      <c r="X512" s="124">
        <v>46267.333333333336</v>
      </c>
      <c r="Y512" s="124">
        <v>46267.75</v>
      </c>
      <c r="Z512" s="123"/>
      <c r="AA512" s="123" t="s">
        <v>56</v>
      </c>
      <c r="AB512" s="123" t="s">
        <v>2</v>
      </c>
      <c r="AC512" s="123" t="s">
        <v>35</v>
      </c>
      <c r="AD512" s="123" t="s">
        <v>1557</v>
      </c>
      <c r="AE512" s="123" t="s">
        <v>3015</v>
      </c>
      <c r="AF512" s="123" t="s">
        <v>78</v>
      </c>
      <c r="AG512" s="123" t="s">
        <v>92</v>
      </c>
      <c r="AH512" s="123">
        <v>1</v>
      </c>
      <c r="AI512" s="123"/>
      <c r="AJ512" s="124">
        <v>45516</v>
      </c>
      <c r="AK512" s="123"/>
      <c r="AL512" s="123"/>
      <c r="AM512" s="123" t="s">
        <v>2991</v>
      </c>
      <c r="AN512" s="123" t="s">
        <v>2992</v>
      </c>
      <c r="AO512" s="123" t="s">
        <v>2982</v>
      </c>
      <c r="AP512" s="123">
        <v>9</v>
      </c>
      <c r="AQ512" s="123">
        <v>0</v>
      </c>
      <c r="AR512" s="123">
        <v>1</v>
      </c>
      <c r="AS512" s="123">
        <v>1</v>
      </c>
      <c r="AT512" s="123">
        <v>0</v>
      </c>
      <c r="AU512" s="123">
        <v>0</v>
      </c>
    </row>
    <row r="513" spans="1:47">
      <c r="A513" s="124">
        <v>46267</v>
      </c>
      <c r="B513" s="123" t="s">
        <v>75</v>
      </c>
      <c r="C513" s="123" t="s">
        <v>2981</v>
      </c>
      <c r="D513" s="123" t="s">
        <v>977</v>
      </c>
      <c r="E513" s="123">
        <v>206074988</v>
      </c>
      <c r="F513" s="123" t="s">
        <v>2982</v>
      </c>
      <c r="G513" s="123" t="s">
        <v>2983</v>
      </c>
      <c r="H513" s="123" t="s">
        <v>2984</v>
      </c>
      <c r="I513" s="123">
        <v>900234</v>
      </c>
      <c r="J513" s="123" t="s">
        <v>3001</v>
      </c>
      <c r="K513" s="123" t="s">
        <v>978</v>
      </c>
      <c r="L513" s="123" t="s">
        <v>2986</v>
      </c>
      <c r="M513" s="123" t="s">
        <v>79</v>
      </c>
      <c r="N513" s="123" t="s">
        <v>626</v>
      </c>
      <c r="O513" s="123">
        <v>1299</v>
      </c>
      <c r="P513" s="123" t="s">
        <v>64</v>
      </c>
      <c r="Q513" s="123" t="s">
        <v>2987</v>
      </c>
      <c r="R513" s="123" t="s">
        <v>3010</v>
      </c>
      <c r="S513" s="123" t="s">
        <v>39</v>
      </c>
      <c r="T513" s="123">
        <v>99</v>
      </c>
      <c r="U513" s="123" t="s">
        <v>2989</v>
      </c>
      <c r="V513" s="124">
        <v>46267.754861111112</v>
      </c>
      <c r="W513" s="124">
        <v>46267.856249999997</v>
      </c>
      <c r="X513" s="124">
        <v>46267.756944444445</v>
      </c>
      <c r="Y513" s="124">
        <v>46268.173611111109</v>
      </c>
      <c r="Z513" s="123"/>
      <c r="AA513" s="123" t="s">
        <v>56</v>
      </c>
      <c r="AB513" s="123" t="s">
        <v>2</v>
      </c>
      <c r="AC513" s="123" t="s">
        <v>37</v>
      </c>
      <c r="AD513" s="123" t="s">
        <v>1562</v>
      </c>
      <c r="AE513" s="123" t="s">
        <v>3000</v>
      </c>
      <c r="AF513" s="123" t="s">
        <v>77</v>
      </c>
      <c r="AG513" s="123" t="s">
        <v>78</v>
      </c>
      <c r="AH513" s="123">
        <v>13</v>
      </c>
      <c r="AI513" s="123"/>
      <c r="AJ513" s="124">
        <v>45921</v>
      </c>
      <c r="AK513" s="123"/>
      <c r="AL513" s="123"/>
      <c r="AM513" s="123" t="s">
        <v>2991</v>
      </c>
      <c r="AN513" s="123" t="s">
        <v>2992</v>
      </c>
      <c r="AO513" s="123" t="s">
        <v>2982</v>
      </c>
      <c r="AP513" s="123">
        <v>9</v>
      </c>
      <c r="AQ513" s="123">
        <v>0</v>
      </c>
      <c r="AR513" s="123">
        <v>1</v>
      </c>
      <c r="AS513" s="123">
        <v>1</v>
      </c>
      <c r="AT513" s="123">
        <v>0</v>
      </c>
      <c r="AU513" s="123">
        <v>0</v>
      </c>
    </row>
    <row r="514" spans="1:47">
      <c r="A514" s="124">
        <v>46267</v>
      </c>
      <c r="B514" s="123" t="s">
        <v>75</v>
      </c>
      <c r="C514" s="123" t="s">
        <v>2981</v>
      </c>
      <c r="D514" s="123" t="s">
        <v>851</v>
      </c>
      <c r="E514" s="123">
        <v>204138503</v>
      </c>
      <c r="F514" s="123" t="s">
        <v>2982</v>
      </c>
      <c r="G514" s="123" t="s">
        <v>2983</v>
      </c>
      <c r="H514" s="123" t="s">
        <v>2984</v>
      </c>
      <c r="I514" s="123">
        <v>900234</v>
      </c>
      <c r="J514" s="123" t="s">
        <v>3001</v>
      </c>
      <c r="K514" s="123" t="s">
        <v>3240</v>
      </c>
      <c r="L514" s="123" t="s">
        <v>2986</v>
      </c>
      <c r="M514" s="123" t="s">
        <v>79</v>
      </c>
      <c r="N514" s="123" t="s">
        <v>2773</v>
      </c>
      <c r="O514" s="123">
        <v>1299</v>
      </c>
      <c r="P514" s="123" t="s">
        <v>64</v>
      </c>
      <c r="Q514" s="123" t="s">
        <v>2987</v>
      </c>
      <c r="R514" s="123" t="s">
        <v>3003</v>
      </c>
      <c r="S514" s="123" t="s">
        <v>39</v>
      </c>
      <c r="T514" s="123">
        <v>99</v>
      </c>
      <c r="U514" s="123" t="s">
        <v>2989</v>
      </c>
      <c r="V514" s="124">
        <v>46267.758333333331</v>
      </c>
      <c r="W514" s="124">
        <v>46267.85833333333</v>
      </c>
      <c r="X514" s="124">
        <v>46267.756944444445</v>
      </c>
      <c r="Y514" s="124">
        <v>46268.173611111109</v>
      </c>
      <c r="Z514" s="123"/>
      <c r="AA514" s="123" t="s">
        <v>56</v>
      </c>
      <c r="AB514" s="123" t="s">
        <v>2</v>
      </c>
      <c r="AC514" s="123" t="s">
        <v>37</v>
      </c>
      <c r="AD514" s="123" t="s">
        <v>1562</v>
      </c>
      <c r="AE514" s="123" t="s">
        <v>3000</v>
      </c>
      <c r="AF514" s="123" t="s">
        <v>78</v>
      </c>
      <c r="AG514" s="123" t="s">
        <v>92</v>
      </c>
      <c r="AH514" s="123">
        <v>13</v>
      </c>
      <c r="AI514" s="123"/>
      <c r="AJ514" s="124">
        <v>45564</v>
      </c>
      <c r="AK514" s="123"/>
      <c r="AL514" s="123"/>
      <c r="AM514" s="123" t="s">
        <v>2991</v>
      </c>
      <c r="AN514" s="123" t="s">
        <v>2992</v>
      </c>
      <c r="AO514" s="123" t="s">
        <v>2982</v>
      </c>
      <c r="AP514" s="123">
        <v>9</v>
      </c>
      <c r="AQ514" s="123">
        <v>0</v>
      </c>
      <c r="AR514" s="123">
        <v>1</v>
      </c>
      <c r="AS514" s="123">
        <v>1</v>
      </c>
      <c r="AT514" s="123">
        <v>0</v>
      </c>
      <c r="AU514" s="123">
        <v>0</v>
      </c>
    </row>
    <row r="515" spans="1:47">
      <c r="A515" s="124">
        <v>46267</v>
      </c>
      <c r="B515" s="123" t="s">
        <v>75</v>
      </c>
      <c r="C515" s="123" t="s">
        <v>2981</v>
      </c>
      <c r="D515" s="123" t="s">
        <v>965</v>
      </c>
      <c r="E515" s="123">
        <v>204890369</v>
      </c>
      <c r="F515" s="123" t="s">
        <v>2982</v>
      </c>
      <c r="G515" s="123" t="s">
        <v>2983</v>
      </c>
      <c r="H515" s="123" t="s">
        <v>2984</v>
      </c>
      <c r="I515" s="123">
        <v>900234</v>
      </c>
      <c r="J515" s="123" t="s">
        <v>2985</v>
      </c>
      <c r="K515" s="123" t="s">
        <v>3241</v>
      </c>
      <c r="L515" s="123" t="s">
        <v>2986</v>
      </c>
      <c r="M515" s="123" t="s">
        <v>86</v>
      </c>
      <c r="N515" s="123" t="s">
        <v>2772</v>
      </c>
      <c r="O515" s="123">
        <v>1299</v>
      </c>
      <c r="P515" s="123" t="s">
        <v>64</v>
      </c>
      <c r="Q515" s="123" t="s">
        <v>2987</v>
      </c>
      <c r="R515" s="123" t="s">
        <v>3003</v>
      </c>
      <c r="S515" s="123" t="s">
        <v>39</v>
      </c>
      <c r="T515" s="123">
        <v>99</v>
      </c>
      <c r="U515" s="123" t="s">
        <v>2989</v>
      </c>
      <c r="V515" s="124">
        <v>46267.756249999999</v>
      </c>
      <c r="W515" s="124">
        <v>46267.96597222222</v>
      </c>
      <c r="X515" s="124">
        <v>46267.756944444445</v>
      </c>
      <c r="Y515" s="124">
        <v>46268.173611111109</v>
      </c>
      <c r="Z515" s="123"/>
      <c r="AA515" s="123" t="s">
        <v>56</v>
      </c>
      <c r="AB515" s="123" t="s">
        <v>2</v>
      </c>
      <c r="AC515" s="123" t="s">
        <v>37</v>
      </c>
      <c r="AD515" s="123" t="s">
        <v>1562</v>
      </c>
      <c r="AE515" s="123" t="s">
        <v>3000</v>
      </c>
      <c r="AF515" s="123" t="s">
        <v>78</v>
      </c>
      <c r="AG515" s="123" t="s">
        <v>92</v>
      </c>
      <c r="AH515" s="123">
        <v>13</v>
      </c>
      <c r="AI515" s="123"/>
      <c r="AJ515" s="124">
        <v>45690</v>
      </c>
      <c r="AK515" s="123"/>
      <c r="AL515" s="123"/>
      <c r="AM515" s="123" t="s">
        <v>2991</v>
      </c>
      <c r="AN515" s="123" t="s">
        <v>2992</v>
      </c>
      <c r="AO515" s="123" t="s">
        <v>2982</v>
      </c>
      <c r="AP515" s="123">
        <v>9</v>
      </c>
      <c r="AQ515" s="123">
        <v>0</v>
      </c>
      <c r="AR515" s="123">
        <v>1</v>
      </c>
      <c r="AS515" s="123">
        <v>1</v>
      </c>
      <c r="AT515" s="123">
        <v>0</v>
      </c>
      <c r="AU515" s="123">
        <v>0</v>
      </c>
    </row>
    <row r="516" spans="1:47">
      <c r="A516" s="124">
        <v>46267</v>
      </c>
      <c r="B516" s="123" t="s">
        <v>75</v>
      </c>
      <c r="C516" s="123" t="s">
        <v>2981</v>
      </c>
      <c r="D516" s="123" t="s">
        <v>154</v>
      </c>
      <c r="E516" s="123">
        <v>203468510</v>
      </c>
      <c r="F516" s="123" t="s">
        <v>2982</v>
      </c>
      <c r="G516" s="123" t="s">
        <v>2983</v>
      </c>
      <c r="H516" s="123" t="s">
        <v>2984</v>
      </c>
      <c r="I516" s="123">
        <v>900234</v>
      </c>
      <c r="J516" s="123" t="s">
        <v>3001</v>
      </c>
      <c r="K516" s="123" t="s">
        <v>3242</v>
      </c>
      <c r="L516" s="123" t="s">
        <v>2986</v>
      </c>
      <c r="M516" s="123" t="s">
        <v>79</v>
      </c>
      <c r="N516" s="123" t="s">
        <v>158</v>
      </c>
      <c r="O516" s="123">
        <v>1299</v>
      </c>
      <c r="P516" s="123" t="s">
        <v>64</v>
      </c>
      <c r="Q516" s="123" t="s">
        <v>2987</v>
      </c>
      <c r="R516" s="123" t="s">
        <v>3024</v>
      </c>
      <c r="S516" s="123" t="s">
        <v>39</v>
      </c>
      <c r="T516" s="123">
        <v>99</v>
      </c>
      <c r="U516" s="123" t="s">
        <v>2989</v>
      </c>
      <c r="V516" s="124">
        <v>46267.755555555559</v>
      </c>
      <c r="W516" s="124">
        <v>46267.96597222222</v>
      </c>
      <c r="X516" s="124">
        <v>46267.75</v>
      </c>
      <c r="Y516" s="124">
        <v>46268.166666666664</v>
      </c>
      <c r="Z516" s="123"/>
      <c r="AA516" s="123" t="s">
        <v>56</v>
      </c>
      <c r="AB516" s="123" t="s">
        <v>2</v>
      </c>
      <c r="AC516" s="123" t="s">
        <v>33</v>
      </c>
      <c r="AD516" s="123" t="s">
        <v>1554</v>
      </c>
      <c r="AE516" s="123" t="s">
        <v>1428</v>
      </c>
      <c r="AF516" s="123" t="s">
        <v>95</v>
      </c>
      <c r="AG516" s="123" t="s">
        <v>77</v>
      </c>
      <c r="AH516" s="123">
        <v>27</v>
      </c>
      <c r="AI516" s="123"/>
      <c r="AJ516" s="124">
        <v>45455</v>
      </c>
      <c r="AK516" s="123"/>
      <c r="AL516" s="123"/>
      <c r="AM516" s="123" t="s">
        <v>2991</v>
      </c>
      <c r="AN516" s="123" t="s">
        <v>2992</v>
      </c>
      <c r="AO516" s="123" t="s">
        <v>2982</v>
      </c>
      <c r="AP516" s="123">
        <v>9</v>
      </c>
      <c r="AQ516" s="123">
        <v>0</v>
      </c>
      <c r="AR516" s="123">
        <v>1</v>
      </c>
      <c r="AS516" s="123">
        <v>1</v>
      </c>
      <c r="AT516" s="123">
        <v>0</v>
      </c>
      <c r="AU516" s="123">
        <v>0</v>
      </c>
    </row>
    <row r="517" spans="1:47">
      <c r="A517" s="124">
        <v>46267</v>
      </c>
      <c r="B517" s="123" t="s">
        <v>75</v>
      </c>
      <c r="C517" s="123" t="s">
        <v>2981</v>
      </c>
      <c r="D517" s="123" t="s">
        <v>2465</v>
      </c>
      <c r="E517" s="123">
        <v>204967151</v>
      </c>
      <c r="F517" s="123" t="s">
        <v>2982</v>
      </c>
      <c r="G517" s="123" t="s">
        <v>2983</v>
      </c>
      <c r="H517" s="123" t="s">
        <v>2984</v>
      </c>
      <c r="I517" s="123">
        <v>900234</v>
      </c>
      <c r="J517" s="123" t="s">
        <v>2985</v>
      </c>
      <c r="K517" s="123" t="s">
        <v>2466</v>
      </c>
      <c r="L517" s="123" t="s">
        <v>2986</v>
      </c>
      <c r="M517" s="123" t="s">
        <v>86</v>
      </c>
      <c r="N517" s="123" t="s">
        <v>223</v>
      </c>
      <c r="O517" s="123">
        <v>1299</v>
      </c>
      <c r="P517" s="123" t="s">
        <v>64</v>
      </c>
      <c r="Q517" s="123" t="s">
        <v>2987</v>
      </c>
      <c r="R517" s="123" t="s">
        <v>3008</v>
      </c>
      <c r="S517" s="123" t="s">
        <v>39</v>
      </c>
      <c r="T517" s="123">
        <v>99</v>
      </c>
      <c r="U517" s="123" t="s">
        <v>2989</v>
      </c>
      <c r="V517" s="124">
        <v>46267.53402777778</v>
      </c>
      <c r="W517" s="123"/>
      <c r="X517" s="123"/>
      <c r="Y517" s="123"/>
      <c r="Z517" s="123"/>
      <c r="AA517" s="123" t="s">
        <v>2998</v>
      </c>
      <c r="AB517" s="123" t="s">
        <v>2</v>
      </c>
      <c r="AC517" s="123" t="s">
        <v>35</v>
      </c>
      <c r="AD517" s="123" t="s">
        <v>1558</v>
      </c>
      <c r="AE517" s="123" t="s">
        <v>2995</v>
      </c>
      <c r="AF517" s="123" t="s">
        <v>92</v>
      </c>
      <c r="AG517" s="123" t="s">
        <v>84</v>
      </c>
      <c r="AH517" s="123">
        <v>3</v>
      </c>
      <c r="AI517" s="123"/>
      <c r="AJ517" s="124">
        <v>45825</v>
      </c>
      <c r="AK517" s="123"/>
      <c r="AL517" s="123"/>
      <c r="AM517" s="123" t="s">
        <v>2991</v>
      </c>
      <c r="AN517" s="123" t="s">
        <v>2992</v>
      </c>
      <c r="AO517" s="123" t="s">
        <v>2982</v>
      </c>
      <c r="AP517" s="123">
        <v>0</v>
      </c>
      <c r="AQ517" s="123">
        <v>0</v>
      </c>
      <c r="AR517" s="123">
        <v>1</v>
      </c>
      <c r="AS517" s="123">
        <v>0</v>
      </c>
      <c r="AT517" s="123">
        <v>0</v>
      </c>
      <c r="AU517" s="123">
        <v>0</v>
      </c>
    </row>
    <row r="518" spans="1:47">
      <c r="A518" s="124">
        <v>46267</v>
      </c>
      <c r="B518" s="123" t="s">
        <v>75</v>
      </c>
      <c r="C518" s="123" t="s">
        <v>2981</v>
      </c>
      <c r="D518" s="123" t="s">
        <v>2861</v>
      </c>
      <c r="E518" s="123">
        <v>205252530</v>
      </c>
      <c r="F518" s="123" t="s">
        <v>2982</v>
      </c>
      <c r="G518" s="123" t="s">
        <v>2983</v>
      </c>
      <c r="H518" s="123" t="s">
        <v>3022</v>
      </c>
      <c r="I518" s="123">
        <v>900234</v>
      </c>
      <c r="J518" s="123" t="s">
        <v>3002</v>
      </c>
      <c r="K518" s="123" t="s">
        <v>2900</v>
      </c>
      <c r="L518" s="123" t="s">
        <v>2986</v>
      </c>
      <c r="M518" s="123" t="s">
        <v>89</v>
      </c>
      <c r="N518" s="123" t="s">
        <v>626</v>
      </c>
      <c r="O518" s="123">
        <v>1299</v>
      </c>
      <c r="P518" s="123" t="s">
        <v>64</v>
      </c>
      <c r="Q518" s="123" t="s">
        <v>2987</v>
      </c>
      <c r="R518" s="123" t="s">
        <v>3011</v>
      </c>
      <c r="S518" s="123" t="s">
        <v>39</v>
      </c>
      <c r="T518" s="123">
        <v>99</v>
      </c>
      <c r="U518" s="123" t="s">
        <v>2989</v>
      </c>
      <c r="V518" s="123"/>
      <c r="W518" s="123"/>
      <c r="X518" s="124">
        <v>46267.756944444445</v>
      </c>
      <c r="Y518" s="124">
        <v>46268.090277777781</v>
      </c>
      <c r="Z518" s="123" t="s">
        <v>2997</v>
      </c>
      <c r="AA518" s="123" t="s">
        <v>2998</v>
      </c>
      <c r="AB518" s="123" t="s">
        <v>2999</v>
      </c>
      <c r="AC518" s="123" t="s">
        <v>37</v>
      </c>
      <c r="AD518" s="123" t="s">
        <v>1562</v>
      </c>
      <c r="AE518" s="123" t="s">
        <v>3000</v>
      </c>
      <c r="AF518" s="123" t="s">
        <v>84</v>
      </c>
      <c r="AG518" s="123" t="s">
        <v>85</v>
      </c>
      <c r="AH518" s="123">
        <v>13</v>
      </c>
      <c r="AI518" s="123"/>
      <c r="AJ518" s="124">
        <v>46251</v>
      </c>
      <c r="AK518" s="123"/>
      <c r="AL518" s="123"/>
      <c r="AM518" s="123" t="s">
        <v>2991</v>
      </c>
      <c r="AN518" s="123" t="s">
        <v>2992</v>
      </c>
      <c r="AO518" s="123" t="s">
        <v>2982</v>
      </c>
      <c r="AP518" s="123">
        <v>7</v>
      </c>
      <c r="AQ518" s="123">
        <v>0</v>
      </c>
      <c r="AR518" s="123">
        <v>0</v>
      </c>
      <c r="AS518" s="123">
        <v>0</v>
      </c>
      <c r="AT518" s="123">
        <v>0</v>
      </c>
      <c r="AU518" s="123">
        <v>0</v>
      </c>
    </row>
    <row r="519" spans="1:47">
      <c r="A519" s="124">
        <v>46267</v>
      </c>
      <c r="B519" s="123" t="s">
        <v>75</v>
      </c>
      <c r="C519" s="123" t="s">
        <v>2981</v>
      </c>
      <c r="D519" s="123" t="s">
        <v>618</v>
      </c>
      <c r="E519" s="123">
        <v>203741319</v>
      </c>
      <c r="F519" s="123" t="s">
        <v>2982</v>
      </c>
      <c r="G519" s="123" t="s">
        <v>2983</v>
      </c>
      <c r="H519" s="123" t="s">
        <v>2984</v>
      </c>
      <c r="I519" s="123">
        <v>900234</v>
      </c>
      <c r="J519" s="123" t="s">
        <v>3001</v>
      </c>
      <c r="K519" s="123" t="s">
        <v>3243</v>
      </c>
      <c r="L519" s="123" t="s">
        <v>2986</v>
      </c>
      <c r="M519" s="123" t="s">
        <v>79</v>
      </c>
      <c r="N519" s="123" t="s">
        <v>224</v>
      </c>
      <c r="O519" s="123">
        <v>1299</v>
      </c>
      <c r="P519" s="123" t="s">
        <v>64</v>
      </c>
      <c r="Q519" s="123" t="s">
        <v>2987</v>
      </c>
      <c r="R519" s="123" t="s">
        <v>3005</v>
      </c>
      <c r="S519" s="123" t="s">
        <v>39</v>
      </c>
      <c r="T519" s="123">
        <v>99</v>
      </c>
      <c r="U519" s="123" t="s">
        <v>2989</v>
      </c>
      <c r="V519" s="123"/>
      <c r="W519" s="123"/>
      <c r="X519" s="124">
        <v>46267.756944444445</v>
      </c>
      <c r="Y519" s="124">
        <v>46268.173611111109</v>
      </c>
      <c r="Z519" s="123" t="s">
        <v>2997</v>
      </c>
      <c r="AA519" s="123" t="s">
        <v>2998</v>
      </c>
      <c r="AB519" s="123" t="s">
        <v>2999</v>
      </c>
      <c r="AC519" s="123" t="s">
        <v>35</v>
      </c>
      <c r="AD519" s="123" t="s">
        <v>1558</v>
      </c>
      <c r="AE519" s="123" t="s">
        <v>2995</v>
      </c>
      <c r="AF519" s="123" t="s">
        <v>85</v>
      </c>
      <c r="AG519" s="123" t="s">
        <v>88</v>
      </c>
      <c r="AH519" s="123">
        <v>3</v>
      </c>
      <c r="AI519" s="123"/>
      <c r="AJ519" s="124">
        <v>45501</v>
      </c>
      <c r="AK519" s="123"/>
      <c r="AL519" s="123"/>
      <c r="AM519" s="123" t="s">
        <v>2991</v>
      </c>
      <c r="AN519" s="123" t="s">
        <v>2992</v>
      </c>
      <c r="AO519" s="123" t="s">
        <v>2982</v>
      </c>
      <c r="AP519" s="123">
        <v>9</v>
      </c>
      <c r="AQ519" s="123">
        <v>0</v>
      </c>
      <c r="AR519" s="123">
        <v>0</v>
      </c>
      <c r="AS519" s="123">
        <v>0</v>
      </c>
      <c r="AT519" s="123">
        <v>0</v>
      </c>
      <c r="AU519" s="123">
        <v>0</v>
      </c>
    </row>
    <row r="520" spans="1:47">
      <c r="A520" s="124">
        <v>46267</v>
      </c>
      <c r="B520" s="123" t="s">
        <v>75</v>
      </c>
      <c r="C520" s="123" t="s">
        <v>2981</v>
      </c>
      <c r="D520" s="123" t="s">
        <v>825</v>
      </c>
      <c r="E520" s="123">
        <v>204094215</v>
      </c>
      <c r="F520" s="123" t="s">
        <v>2982</v>
      </c>
      <c r="G520" s="123" t="s">
        <v>2983</v>
      </c>
      <c r="H520" s="123" t="s">
        <v>2984</v>
      </c>
      <c r="I520" s="123">
        <v>900234</v>
      </c>
      <c r="J520" s="123" t="s">
        <v>87</v>
      </c>
      <c r="K520" s="123" t="s">
        <v>826</v>
      </c>
      <c r="L520" s="123" t="s">
        <v>2986</v>
      </c>
      <c r="M520" s="123" t="s">
        <v>86</v>
      </c>
      <c r="N520" s="123" t="s">
        <v>626</v>
      </c>
      <c r="O520" s="123">
        <v>1299</v>
      </c>
      <c r="P520" s="123" t="s">
        <v>64</v>
      </c>
      <c r="Q520" s="123" t="s">
        <v>2987</v>
      </c>
      <c r="R520" s="123" t="s">
        <v>3004</v>
      </c>
      <c r="S520" s="123" t="s">
        <v>39</v>
      </c>
      <c r="T520" s="123">
        <v>99</v>
      </c>
      <c r="U520" s="123" t="s">
        <v>2989</v>
      </c>
      <c r="V520" s="124">
        <v>46267.756944444445</v>
      </c>
      <c r="W520" s="124">
        <v>46267.856249999997</v>
      </c>
      <c r="X520" s="124">
        <v>46267.756944444445</v>
      </c>
      <c r="Y520" s="124">
        <v>46268.173611111109</v>
      </c>
      <c r="Z520" s="123"/>
      <c r="AA520" s="123" t="s">
        <v>56</v>
      </c>
      <c r="AB520" s="123" t="s">
        <v>2</v>
      </c>
      <c r="AC520" s="123" t="s">
        <v>37</v>
      </c>
      <c r="AD520" s="123" t="s">
        <v>1563</v>
      </c>
      <c r="AE520" s="123" t="s">
        <v>3006</v>
      </c>
      <c r="AF520" s="123" t="s">
        <v>88</v>
      </c>
      <c r="AG520" s="123" t="s">
        <v>95</v>
      </c>
      <c r="AH520" s="123">
        <v>15</v>
      </c>
      <c r="AI520" s="123"/>
      <c r="AJ520" s="124">
        <v>45560</v>
      </c>
      <c r="AK520" s="123"/>
      <c r="AL520" s="123"/>
      <c r="AM520" s="123" t="s">
        <v>2991</v>
      </c>
      <c r="AN520" s="123" t="s">
        <v>2992</v>
      </c>
      <c r="AO520" s="123" t="s">
        <v>2982</v>
      </c>
      <c r="AP520" s="123">
        <v>9</v>
      </c>
      <c r="AQ520" s="123">
        <v>0</v>
      </c>
      <c r="AR520" s="123">
        <v>1</v>
      </c>
      <c r="AS520" s="123">
        <v>1</v>
      </c>
      <c r="AT520" s="123">
        <v>0</v>
      </c>
      <c r="AU520" s="123">
        <v>0</v>
      </c>
    </row>
    <row r="521" spans="1:47">
      <c r="A521" s="124">
        <v>46267</v>
      </c>
      <c r="B521" s="123" t="s">
        <v>75</v>
      </c>
      <c r="C521" s="123" t="s">
        <v>2981</v>
      </c>
      <c r="D521" s="123" t="s">
        <v>959</v>
      </c>
      <c r="E521" s="123">
        <v>204010440</v>
      </c>
      <c r="F521" s="123" t="s">
        <v>2982</v>
      </c>
      <c r="G521" s="123" t="s">
        <v>2983</v>
      </c>
      <c r="H521" s="123" t="s">
        <v>2984</v>
      </c>
      <c r="I521" s="123">
        <v>900234</v>
      </c>
      <c r="J521" s="123" t="s">
        <v>2985</v>
      </c>
      <c r="K521" s="123" t="s">
        <v>3244</v>
      </c>
      <c r="L521" s="123" t="s">
        <v>2986</v>
      </c>
      <c r="M521" s="123" t="s">
        <v>89</v>
      </c>
      <c r="N521" s="123" t="s">
        <v>2772</v>
      </c>
      <c r="O521" s="123">
        <v>1299</v>
      </c>
      <c r="P521" s="123" t="s">
        <v>64</v>
      </c>
      <c r="Q521" s="123" t="s">
        <v>2987</v>
      </c>
      <c r="R521" s="123" t="s">
        <v>3024</v>
      </c>
      <c r="S521" s="123" t="s">
        <v>39</v>
      </c>
      <c r="T521" s="123">
        <v>99</v>
      </c>
      <c r="U521" s="123" t="s">
        <v>2989</v>
      </c>
      <c r="V521" s="124">
        <v>46267.758333333331</v>
      </c>
      <c r="W521" s="124">
        <v>46267.857638888891</v>
      </c>
      <c r="X521" s="124">
        <v>46267.756944444445</v>
      </c>
      <c r="Y521" s="124">
        <v>46268.173611111109</v>
      </c>
      <c r="Z521" s="123"/>
      <c r="AA521" s="123" t="s">
        <v>56</v>
      </c>
      <c r="AB521" s="123" t="s">
        <v>2</v>
      </c>
      <c r="AC521" s="123" t="s">
        <v>37</v>
      </c>
      <c r="AD521" s="123" t="s">
        <v>1562</v>
      </c>
      <c r="AE521" s="123" t="s">
        <v>3000</v>
      </c>
      <c r="AF521" s="123" t="s">
        <v>95</v>
      </c>
      <c r="AG521" s="123" t="s">
        <v>77</v>
      </c>
      <c r="AH521" s="123">
        <v>13</v>
      </c>
      <c r="AI521" s="123"/>
      <c r="AJ521" s="124">
        <v>45893</v>
      </c>
      <c r="AK521" s="123"/>
      <c r="AL521" s="123"/>
      <c r="AM521" s="123" t="s">
        <v>2991</v>
      </c>
      <c r="AN521" s="123" t="s">
        <v>2992</v>
      </c>
      <c r="AO521" s="123" t="s">
        <v>2982</v>
      </c>
      <c r="AP521" s="123">
        <v>9</v>
      </c>
      <c r="AQ521" s="123">
        <v>0</v>
      </c>
      <c r="AR521" s="123">
        <v>1</v>
      </c>
      <c r="AS521" s="123">
        <v>1</v>
      </c>
      <c r="AT521" s="123">
        <v>0</v>
      </c>
      <c r="AU521" s="123">
        <v>0</v>
      </c>
    </row>
    <row r="522" spans="1:47">
      <c r="A522" s="124">
        <v>46267</v>
      </c>
      <c r="B522" s="123" t="s">
        <v>75</v>
      </c>
      <c r="C522" s="123" t="s">
        <v>2981</v>
      </c>
      <c r="D522" s="123" t="s">
        <v>2365</v>
      </c>
      <c r="E522" s="123">
        <v>203908343</v>
      </c>
      <c r="F522" s="123" t="s">
        <v>2982</v>
      </c>
      <c r="G522" s="123" t="s">
        <v>2983</v>
      </c>
      <c r="H522" s="123" t="s">
        <v>2984</v>
      </c>
      <c r="I522" s="123">
        <v>900234</v>
      </c>
      <c r="J522" s="123" t="s">
        <v>2985</v>
      </c>
      <c r="K522" s="123" t="s">
        <v>3245</v>
      </c>
      <c r="L522" s="123" t="s">
        <v>2986</v>
      </c>
      <c r="M522" s="123" t="s">
        <v>86</v>
      </c>
      <c r="N522" s="123" t="s">
        <v>626</v>
      </c>
      <c r="O522" s="123">
        <v>1299</v>
      </c>
      <c r="P522" s="123" t="s">
        <v>64</v>
      </c>
      <c r="Q522" s="123" t="s">
        <v>2987</v>
      </c>
      <c r="R522" s="123" t="s">
        <v>3005</v>
      </c>
      <c r="S522" s="123" t="s">
        <v>39</v>
      </c>
      <c r="T522" s="123">
        <v>99</v>
      </c>
      <c r="U522" s="123" t="s">
        <v>2989</v>
      </c>
      <c r="V522" s="123"/>
      <c r="W522" s="123"/>
      <c r="X522" s="124">
        <v>46267.756944444445</v>
      </c>
      <c r="Y522" s="124">
        <v>46268.173611111109</v>
      </c>
      <c r="Z522" s="123" t="s">
        <v>2997</v>
      </c>
      <c r="AA522" s="123" t="s">
        <v>2998</v>
      </c>
      <c r="AB522" s="123" t="s">
        <v>2999</v>
      </c>
      <c r="AC522" s="123" t="s">
        <v>37</v>
      </c>
      <c r="AD522" s="123" t="s">
        <v>1562</v>
      </c>
      <c r="AE522" s="123" t="s">
        <v>3000</v>
      </c>
      <c r="AF522" s="123" t="s">
        <v>85</v>
      </c>
      <c r="AG522" s="123" t="s">
        <v>88</v>
      </c>
      <c r="AH522" s="123">
        <v>13</v>
      </c>
      <c r="AI522" s="123"/>
      <c r="AJ522" s="124">
        <v>45536</v>
      </c>
      <c r="AK522" s="123"/>
      <c r="AL522" s="123"/>
      <c r="AM522" s="123" t="s">
        <v>2991</v>
      </c>
      <c r="AN522" s="123" t="s">
        <v>2992</v>
      </c>
      <c r="AO522" s="123" t="s">
        <v>2982</v>
      </c>
      <c r="AP522" s="123">
        <v>9</v>
      </c>
      <c r="AQ522" s="123">
        <v>0</v>
      </c>
      <c r="AR522" s="123">
        <v>0</v>
      </c>
      <c r="AS522" s="123">
        <v>0</v>
      </c>
      <c r="AT522" s="123">
        <v>0</v>
      </c>
      <c r="AU522" s="123">
        <v>0</v>
      </c>
    </row>
    <row r="523" spans="1:47">
      <c r="A523" s="124">
        <v>46267</v>
      </c>
      <c r="B523" s="123" t="s">
        <v>75</v>
      </c>
      <c r="C523" s="123" t="s">
        <v>2981</v>
      </c>
      <c r="D523" s="123" t="s">
        <v>2343</v>
      </c>
      <c r="E523" s="123">
        <v>204864410</v>
      </c>
      <c r="F523" s="123" t="s">
        <v>2982</v>
      </c>
      <c r="G523" s="123" t="s">
        <v>2983</v>
      </c>
      <c r="H523" s="123" t="s">
        <v>2984</v>
      </c>
      <c r="I523" s="123">
        <v>900234</v>
      </c>
      <c r="J523" s="123" t="s">
        <v>2985</v>
      </c>
      <c r="K523" s="123" t="s">
        <v>3246</v>
      </c>
      <c r="L523" s="123" t="s">
        <v>2986</v>
      </c>
      <c r="M523" s="123" t="s">
        <v>86</v>
      </c>
      <c r="N523" s="123" t="s">
        <v>2772</v>
      </c>
      <c r="O523" s="123">
        <v>1299</v>
      </c>
      <c r="P523" s="123" t="s">
        <v>64</v>
      </c>
      <c r="Q523" s="123" t="s">
        <v>2987</v>
      </c>
      <c r="R523" s="123" t="s">
        <v>3014</v>
      </c>
      <c r="S523" s="123" t="s">
        <v>32</v>
      </c>
      <c r="T523" s="123">
        <v>99</v>
      </c>
      <c r="U523" s="123" t="s">
        <v>2989</v>
      </c>
      <c r="V523" s="124">
        <v>46267.330555555556</v>
      </c>
      <c r="W523" s="124">
        <v>46267.746527777781</v>
      </c>
      <c r="X523" s="124">
        <v>46267.333333333336</v>
      </c>
      <c r="Y523" s="124">
        <v>46267.75</v>
      </c>
      <c r="Z523" s="123"/>
      <c r="AA523" s="123" t="s">
        <v>56</v>
      </c>
      <c r="AB523" s="123" t="s">
        <v>2</v>
      </c>
      <c r="AC523" s="123" t="s">
        <v>37</v>
      </c>
      <c r="AD523" s="123" t="s">
        <v>1562</v>
      </c>
      <c r="AE523" s="123" t="s">
        <v>3000</v>
      </c>
      <c r="AF523" s="123" t="s">
        <v>78</v>
      </c>
      <c r="AG523" s="123" t="s">
        <v>92</v>
      </c>
      <c r="AH523" s="123">
        <v>13</v>
      </c>
      <c r="AI523" s="123"/>
      <c r="AJ523" s="124">
        <v>45683</v>
      </c>
      <c r="AK523" s="123"/>
      <c r="AL523" s="123"/>
      <c r="AM523" s="123" t="s">
        <v>2991</v>
      </c>
      <c r="AN523" s="123" t="s">
        <v>2992</v>
      </c>
      <c r="AO523" s="123" t="s">
        <v>2982</v>
      </c>
      <c r="AP523" s="123">
        <v>9</v>
      </c>
      <c r="AQ523" s="123">
        <v>0</v>
      </c>
      <c r="AR523" s="123">
        <v>1</v>
      </c>
      <c r="AS523" s="123">
        <v>1</v>
      </c>
      <c r="AT523" s="123">
        <v>0</v>
      </c>
      <c r="AU523" s="123">
        <v>0</v>
      </c>
    </row>
    <row r="524" spans="1:47">
      <c r="A524" s="124">
        <v>46267</v>
      </c>
      <c r="B524" s="123" t="s">
        <v>75</v>
      </c>
      <c r="C524" s="123" t="s">
        <v>2981</v>
      </c>
      <c r="D524" s="123" t="s">
        <v>1120</v>
      </c>
      <c r="E524" s="123">
        <v>203635494</v>
      </c>
      <c r="F524" s="123" t="s">
        <v>2982</v>
      </c>
      <c r="G524" s="123" t="s">
        <v>2983</v>
      </c>
      <c r="H524" s="123" t="s">
        <v>2984</v>
      </c>
      <c r="I524" s="123">
        <v>900234</v>
      </c>
      <c r="J524" s="123" t="s">
        <v>3001</v>
      </c>
      <c r="K524" s="123" t="s">
        <v>3247</v>
      </c>
      <c r="L524" s="123" t="s">
        <v>2986</v>
      </c>
      <c r="M524" s="123" t="s">
        <v>79</v>
      </c>
      <c r="N524" s="123" t="s">
        <v>2772</v>
      </c>
      <c r="O524" s="123">
        <v>1299</v>
      </c>
      <c r="P524" s="123" t="s">
        <v>64</v>
      </c>
      <c r="Q524" s="123" t="s">
        <v>2987</v>
      </c>
      <c r="R524" s="123" t="s">
        <v>2996</v>
      </c>
      <c r="S524" s="123" t="s">
        <v>32</v>
      </c>
      <c r="T524" s="123">
        <v>99</v>
      </c>
      <c r="U524" s="123" t="s">
        <v>2989</v>
      </c>
      <c r="V524" s="123"/>
      <c r="W524" s="123"/>
      <c r="X524" s="124">
        <v>46267.333333333336</v>
      </c>
      <c r="Y524" s="124">
        <v>46267.75</v>
      </c>
      <c r="Z524" s="123" t="s">
        <v>2997</v>
      </c>
      <c r="AA524" s="123" t="s">
        <v>2998</v>
      </c>
      <c r="AB524" s="123" t="s">
        <v>2999</v>
      </c>
      <c r="AC524" s="123" t="s">
        <v>37</v>
      </c>
      <c r="AD524" s="123" t="s">
        <v>1562</v>
      </c>
      <c r="AE524" s="123" t="s">
        <v>3000</v>
      </c>
      <c r="AF524" s="123" t="s">
        <v>84</v>
      </c>
      <c r="AG524" s="123" t="s">
        <v>85</v>
      </c>
      <c r="AH524" s="123">
        <v>13</v>
      </c>
      <c r="AI524" s="123"/>
      <c r="AJ524" s="124">
        <v>45573</v>
      </c>
      <c r="AK524" s="123"/>
      <c r="AL524" s="123"/>
      <c r="AM524" s="123" t="s">
        <v>2991</v>
      </c>
      <c r="AN524" s="123" t="s">
        <v>2992</v>
      </c>
      <c r="AO524" s="123" t="s">
        <v>2982</v>
      </c>
      <c r="AP524" s="123">
        <v>9</v>
      </c>
      <c r="AQ524" s="123">
        <v>0</v>
      </c>
      <c r="AR524" s="123">
        <v>0</v>
      </c>
      <c r="AS524" s="123">
        <v>0</v>
      </c>
      <c r="AT524" s="123">
        <v>0</v>
      </c>
      <c r="AU524" s="123">
        <v>0</v>
      </c>
    </row>
    <row r="525" spans="1:47">
      <c r="A525" s="124">
        <v>46267</v>
      </c>
      <c r="B525" s="123" t="s">
        <v>75</v>
      </c>
      <c r="C525" s="123" t="s">
        <v>2981</v>
      </c>
      <c r="D525" s="123" t="s">
        <v>2519</v>
      </c>
      <c r="E525" s="123">
        <v>205986151</v>
      </c>
      <c r="F525" s="123" t="s">
        <v>2982</v>
      </c>
      <c r="G525" s="123" t="s">
        <v>2983</v>
      </c>
      <c r="H525" s="123" t="s">
        <v>2984</v>
      </c>
      <c r="I525" s="123">
        <v>900234</v>
      </c>
      <c r="J525" s="123" t="s">
        <v>2985</v>
      </c>
      <c r="K525" s="123" t="s">
        <v>2520</v>
      </c>
      <c r="L525" s="123" t="s">
        <v>2986</v>
      </c>
      <c r="M525" s="123" t="s">
        <v>86</v>
      </c>
      <c r="N525" s="123" t="s">
        <v>224</v>
      </c>
      <c r="O525" s="123">
        <v>1299</v>
      </c>
      <c r="P525" s="123" t="s">
        <v>64</v>
      </c>
      <c r="Q525" s="123" t="s">
        <v>2987</v>
      </c>
      <c r="R525" s="123" t="s">
        <v>3004</v>
      </c>
      <c r="S525" s="123" t="s">
        <v>39</v>
      </c>
      <c r="T525" s="123">
        <v>99</v>
      </c>
      <c r="U525" s="123" t="s">
        <v>2989</v>
      </c>
      <c r="V525" s="124">
        <v>46267.755555555559</v>
      </c>
      <c r="W525" s="124">
        <v>46267.951388888891</v>
      </c>
      <c r="X525" s="124">
        <v>46267.756944444445</v>
      </c>
      <c r="Y525" s="124">
        <v>46268.173611111109</v>
      </c>
      <c r="Z525" s="123"/>
      <c r="AA525" s="123" t="s">
        <v>56</v>
      </c>
      <c r="AB525" s="123" t="s">
        <v>2</v>
      </c>
      <c r="AC525" s="123" t="s">
        <v>35</v>
      </c>
      <c r="AD525" s="123" t="s">
        <v>1558</v>
      </c>
      <c r="AE525" s="123" t="s">
        <v>2995</v>
      </c>
      <c r="AF525" s="123" t="s">
        <v>88</v>
      </c>
      <c r="AG525" s="123" t="s">
        <v>95</v>
      </c>
      <c r="AH525" s="123">
        <v>3</v>
      </c>
      <c r="AI525" s="123"/>
      <c r="AJ525" s="124">
        <v>45914</v>
      </c>
      <c r="AK525" s="123"/>
      <c r="AL525" s="123"/>
      <c r="AM525" s="123" t="s">
        <v>2991</v>
      </c>
      <c r="AN525" s="123" t="s">
        <v>2992</v>
      </c>
      <c r="AO525" s="123" t="s">
        <v>2982</v>
      </c>
      <c r="AP525" s="123">
        <v>9</v>
      </c>
      <c r="AQ525" s="123">
        <v>0</v>
      </c>
      <c r="AR525" s="123">
        <v>1</v>
      </c>
      <c r="AS525" s="123">
        <v>1</v>
      </c>
      <c r="AT525" s="123">
        <v>0</v>
      </c>
      <c r="AU525" s="123">
        <v>0</v>
      </c>
    </row>
    <row r="526" spans="1:47">
      <c r="A526" s="124">
        <v>46267</v>
      </c>
      <c r="B526" s="123" t="s">
        <v>75</v>
      </c>
      <c r="C526" s="123" t="s">
        <v>2981</v>
      </c>
      <c r="D526" s="123" t="s">
        <v>831</v>
      </c>
      <c r="E526" s="123">
        <v>204137705</v>
      </c>
      <c r="F526" s="123" t="s">
        <v>2982</v>
      </c>
      <c r="G526" s="123" t="s">
        <v>2983</v>
      </c>
      <c r="H526" s="123" t="s">
        <v>2984</v>
      </c>
      <c r="I526" s="123">
        <v>900234</v>
      </c>
      <c r="J526" s="123" t="s">
        <v>87</v>
      </c>
      <c r="K526" s="123" t="s">
        <v>832</v>
      </c>
      <c r="L526" s="123" t="s">
        <v>2986</v>
      </c>
      <c r="M526" s="123" t="s">
        <v>86</v>
      </c>
      <c r="N526" s="123" t="s">
        <v>626</v>
      </c>
      <c r="O526" s="123">
        <v>1299</v>
      </c>
      <c r="P526" s="123" t="s">
        <v>64</v>
      </c>
      <c r="Q526" s="123" t="s">
        <v>2987</v>
      </c>
      <c r="R526" s="123" t="s">
        <v>3008</v>
      </c>
      <c r="S526" s="123" t="s">
        <v>39</v>
      </c>
      <c r="T526" s="123">
        <v>99</v>
      </c>
      <c r="U526" s="123" t="s">
        <v>2989</v>
      </c>
      <c r="V526" s="124">
        <v>46267.756249999999</v>
      </c>
      <c r="W526" s="124">
        <v>46267.863888888889</v>
      </c>
      <c r="X526" s="124">
        <v>46267.756944444445</v>
      </c>
      <c r="Y526" s="124">
        <v>46268.173611111109</v>
      </c>
      <c r="Z526" s="123"/>
      <c r="AA526" s="123" t="s">
        <v>56</v>
      </c>
      <c r="AB526" s="123" t="s">
        <v>2</v>
      </c>
      <c r="AC526" s="123" t="s">
        <v>37</v>
      </c>
      <c r="AD526" s="123" t="s">
        <v>1562</v>
      </c>
      <c r="AE526" s="123" t="s">
        <v>3000</v>
      </c>
      <c r="AF526" s="123" t="s">
        <v>92</v>
      </c>
      <c r="AG526" s="123" t="s">
        <v>84</v>
      </c>
      <c r="AH526" s="123">
        <v>13</v>
      </c>
      <c r="AI526" s="123"/>
      <c r="AJ526" s="124">
        <v>45564</v>
      </c>
      <c r="AK526" s="123"/>
      <c r="AL526" s="123"/>
      <c r="AM526" s="123" t="s">
        <v>2991</v>
      </c>
      <c r="AN526" s="123" t="s">
        <v>2992</v>
      </c>
      <c r="AO526" s="123" t="s">
        <v>2982</v>
      </c>
      <c r="AP526" s="123">
        <v>9</v>
      </c>
      <c r="AQ526" s="123">
        <v>0</v>
      </c>
      <c r="AR526" s="123">
        <v>1</v>
      </c>
      <c r="AS526" s="123">
        <v>1</v>
      </c>
      <c r="AT526" s="123">
        <v>0</v>
      </c>
      <c r="AU526" s="123">
        <v>0</v>
      </c>
    </row>
    <row r="527" spans="1:47">
      <c r="A527" s="124">
        <v>46267</v>
      </c>
      <c r="B527" s="123" t="s">
        <v>75</v>
      </c>
      <c r="C527" s="123" t="s">
        <v>2981</v>
      </c>
      <c r="D527" s="123" t="s">
        <v>257</v>
      </c>
      <c r="E527" s="123">
        <v>203737145</v>
      </c>
      <c r="F527" s="123" t="s">
        <v>2982</v>
      </c>
      <c r="G527" s="123" t="s">
        <v>2983</v>
      </c>
      <c r="H527" s="123" t="s">
        <v>2984</v>
      </c>
      <c r="I527" s="123">
        <v>900234</v>
      </c>
      <c r="J527" s="123" t="s">
        <v>3001</v>
      </c>
      <c r="K527" s="123" t="s">
        <v>3248</v>
      </c>
      <c r="L527" s="123" t="s">
        <v>2986</v>
      </c>
      <c r="M527" s="123" t="s">
        <v>79</v>
      </c>
      <c r="N527" s="123" t="s">
        <v>223</v>
      </c>
      <c r="O527" s="123">
        <v>1299</v>
      </c>
      <c r="P527" s="123" t="s">
        <v>64</v>
      </c>
      <c r="Q527" s="123" t="s">
        <v>2987</v>
      </c>
      <c r="R527" s="123" t="s">
        <v>3024</v>
      </c>
      <c r="S527" s="123" t="s">
        <v>39</v>
      </c>
      <c r="T527" s="123">
        <v>99</v>
      </c>
      <c r="U527" s="123" t="s">
        <v>2989</v>
      </c>
      <c r="V527" s="124">
        <v>46267.752083333333</v>
      </c>
      <c r="W527" s="124">
        <v>46267.950694444444</v>
      </c>
      <c r="X527" s="124">
        <v>46267.756944444445</v>
      </c>
      <c r="Y527" s="124">
        <v>46268.173611111109</v>
      </c>
      <c r="Z527" s="123"/>
      <c r="AA527" s="123" t="s">
        <v>56</v>
      </c>
      <c r="AB527" s="123" t="s">
        <v>2</v>
      </c>
      <c r="AC527" s="123" t="s">
        <v>35</v>
      </c>
      <c r="AD527" s="123" t="s">
        <v>1558</v>
      </c>
      <c r="AE527" s="123" t="s">
        <v>2995</v>
      </c>
      <c r="AF527" s="123" t="s">
        <v>95</v>
      </c>
      <c r="AG527" s="123" t="s">
        <v>77</v>
      </c>
      <c r="AH527" s="123">
        <v>3</v>
      </c>
      <c r="AI527" s="123"/>
      <c r="AJ527" s="124">
        <v>45501</v>
      </c>
      <c r="AK527" s="123"/>
      <c r="AL527" s="123"/>
      <c r="AM527" s="123" t="s">
        <v>2991</v>
      </c>
      <c r="AN527" s="123" t="s">
        <v>2992</v>
      </c>
      <c r="AO527" s="123" t="s">
        <v>2982</v>
      </c>
      <c r="AP527" s="123">
        <v>9</v>
      </c>
      <c r="AQ527" s="123">
        <v>0</v>
      </c>
      <c r="AR527" s="123">
        <v>1</v>
      </c>
      <c r="AS527" s="123">
        <v>1</v>
      </c>
      <c r="AT527" s="123">
        <v>0</v>
      </c>
      <c r="AU527" s="123">
        <v>0</v>
      </c>
    </row>
    <row r="528" spans="1:47">
      <c r="A528" s="124">
        <v>46267</v>
      </c>
      <c r="B528" s="123" t="s">
        <v>75</v>
      </c>
      <c r="C528" s="123" t="s">
        <v>2981</v>
      </c>
      <c r="D528" s="123" t="s">
        <v>2730</v>
      </c>
      <c r="E528" s="123">
        <v>203908896</v>
      </c>
      <c r="F528" s="123" t="s">
        <v>2982</v>
      </c>
      <c r="G528" s="123" t="s">
        <v>2983</v>
      </c>
      <c r="H528" s="123" t="s">
        <v>2984</v>
      </c>
      <c r="I528" s="123">
        <v>900234</v>
      </c>
      <c r="J528" s="123" t="s">
        <v>2985</v>
      </c>
      <c r="K528" s="123" t="s">
        <v>3249</v>
      </c>
      <c r="L528" s="123" t="s">
        <v>2986</v>
      </c>
      <c r="M528" s="123" t="s">
        <v>86</v>
      </c>
      <c r="N528" s="123" t="s">
        <v>1055</v>
      </c>
      <c r="O528" s="123">
        <v>1299</v>
      </c>
      <c r="P528" s="123" t="s">
        <v>64</v>
      </c>
      <c r="Q528" s="123" t="s">
        <v>2987</v>
      </c>
      <c r="R528" s="123" t="s">
        <v>3024</v>
      </c>
      <c r="S528" s="123" t="s">
        <v>39</v>
      </c>
      <c r="T528" s="123">
        <v>99</v>
      </c>
      <c r="U528" s="123" t="s">
        <v>2989</v>
      </c>
      <c r="V528" s="124">
        <v>46267.756944444445</v>
      </c>
      <c r="W528" s="124">
        <v>46267.85833333333</v>
      </c>
      <c r="X528" s="124">
        <v>46267.756944444445</v>
      </c>
      <c r="Y528" s="124">
        <v>46268.173611111109</v>
      </c>
      <c r="Z528" s="123"/>
      <c r="AA528" s="123" t="s">
        <v>56</v>
      </c>
      <c r="AB528" s="123" t="s">
        <v>2</v>
      </c>
      <c r="AC528" s="123" t="s">
        <v>37</v>
      </c>
      <c r="AD528" s="123" t="s">
        <v>1562</v>
      </c>
      <c r="AE528" s="123" t="s">
        <v>3000</v>
      </c>
      <c r="AF528" s="123" t="s">
        <v>95</v>
      </c>
      <c r="AG528" s="123" t="s">
        <v>77</v>
      </c>
      <c r="AH528" s="123">
        <v>13</v>
      </c>
      <c r="AI528" s="123"/>
      <c r="AJ528" s="124">
        <v>45788</v>
      </c>
      <c r="AK528" s="123"/>
      <c r="AL528" s="123"/>
      <c r="AM528" s="123" t="s">
        <v>2991</v>
      </c>
      <c r="AN528" s="123" t="s">
        <v>2992</v>
      </c>
      <c r="AO528" s="123" t="s">
        <v>2982</v>
      </c>
      <c r="AP528" s="123">
        <v>9</v>
      </c>
      <c r="AQ528" s="123">
        <v>0</v>
      </c>
      <c r="AR528" s="123">
        <v>1</v>
      </c>
      <c r="AS528" s="123">
        <v>1</v>
      </c>
      <c r="AT528" s="123">
        <v>0</v>
      </c>
      <c r="AU528" s="123">
        <v>0</v>
      </c>
    </row>
    <row r="529" spans="1:47">
      <c r="A529" s="124">
        <v>46267</v>
      </c>
      <c r="B529" s="123" t="s">
        <v>75</v>
      </c>
      <c r="C529" s="123" t="s">
        <v>2981</v>
      </c>
      <c r="D529" s="123" t="s">
        <v>2854</v>
      </c>
      <c r="E529" s="123">
        <v>206128580</v>
      </c>
      <c r="F529" s="123" t="s">
        <v>2982</v>
      </c>
      <c r="G529" s="123" t="s">
        <v>2983</v>
      </c>
      <c r="H529" s="123" t="s">
        <v>3022</v>
      </c>
      <c r="I529" s="123">
        <v>900234</v>
      </c>
      <c r="J529" s="123" t="s">
        <v>3002</v>
      </c>
      <c r="K529" s="123" t="s">
        <v>3250</v>
      </c>
      <c r="L529" s="123" t="s">
        <v>2986</v>
      </c>
      <c r="M529" s="123" t="s">
        <v>89</v>
      </c>
      <c r="N529" s="123" t="s">
        <v>626</v>
      </c>
      <c r="O529" s="123">
        <v>1299</v>
      </c>
      <c r="P529" s="123" t="s">
        <v>64</v>
      </c>
      <c r="Q529" s="123" t="s">
        <v>2987</v>
      </c>
      <c r="R529" s="123" t="s">
        <v>3008</v>
      </c>
      <c r="S529" s="123" t="s">
        <v>39</v>
      </c>
      <c r="T529" s="123">
        <v>99</v>
      </c>
      <c r="U529" s="123" t="s">
        <v>2989</v>
      </c>
      <c r="V529" s="124">
        <v>46267.754861111112</v>
      </c>
      <c r="W529" s="124">
        <v>46267.833333333336</v>
      </c>
      <c r="X529" s="124">
        <v>46267.756944444445</v>
      </c>
      <c r="Y529" s="124">
        <v>46268.090277777781</v>
      </c>
      <c r="Z529" s="123"/>
      <c r="AA529" s="123" t="s">
        <v>56</v>
      </c>
      <c r="AB529" s="123" t="s">
        <v>2</v>
      </c>
      <c r="AC529" s="123" t="s">
        <v>37</v>
      </c>
      <c r="AD529" s="123" t="s">
        <v>1561</v>
      </c>
      <c r="AE529" s="123" t="s">
        <v>3012</v>
      </c>
      <c r="AF529" s="123" t="s">
        <v>92</v>
      </c>
      <c r="AG529" s="123" t="s">
        <v>84</v>
      </c>
      <c r="AH529" s="123">
        <v>17</v>
      </c>
      <c r="AI529" s="123"/>
      <c r="AJ529" s="124">
        <v>46251</v>
      </c>
      <c r="AK529" s="123"/>
      <c r="AL529" s="123"/>
      <c r="AM529" s="123" t="s">
        <v>2991</v>
      </c>
      <c r="AN529" s="123" t="s">
        <v>2992</v>
      </c>
      <c r="AO529" s="123" t="s">
        <v>2982</v>
      </c>
      <c r="AP529" s="123">
        <v>7</v>
      </c>
      <c r="AQ529" s="123">
        <v>0</v>
      </c>
      <c r="AR529" s="123">
        <v>1</v>
      </c>
      <c r="AS529" s="123">
        <v>1</v>
      </c>
      <c r="AT529" s="123">
        <v>0</v>
      </c>
      <c r="AU529" s="123">
        <v>0</v>
      </c>
    </row>
    <row r="530" spans="1:47">
      <c r="A530" s="124">
        <v>46267</v>
      </c>
      <c r="B530" s="123" t="s">
        <v>75</v>
      </c>
      <c r="C530" s="123" t="s">
        <v>2981</v>
      </c>
      <c r="D530" s="123" t="s">
        <v>1106</v>
      </c>
      <c r="E530" s="123">
        <v>204117683</v>
      </c>
      <c r="F530" s="123" t="s">
        <v>2982</v>
      </c>
      <c r="G530" s="123" t="s">
        <v>2983</v>
      </c>
      <c r="H530" s="123" t="s">
        <v>2984</v>
      </c>
      <c r="I530" s="123">
        <v>900234</v>
      </c>
      <c r="J530" s="123" t="s">
        <v>87</v>
      </c>
      <c r="K530" s="123" t="s">
        <v>1107</v>
      </c>
      <c r="L530" s="123" t="s">
        <v>2986</v>
      </c>
      <c r="M530" s="123" t="s">
        <v>86</v>
      </c>
      <c r="N530" s="123" t="s">
        <v>626</v>
      </c>
      <c r="O530" s="123">
        <v>1299</v>
      </c>
      <c r="P530" s="123" t="s">
        <v>64</v>
      </c>
      <c r="Q530" s="123" t="s">
        <v>2987</v>
      </c>
      <c r="R530" s="123" t="s">
        <v>3005</v>
      </c>
      <c r="S530" s="123" t="s">
        <v>39</v>
      </c>
      <c r="T530" s="123">
        <v>99</v>
      </c>
      <c r="U530" s="123" t="s">
        <v>2989</v>
      </c>
      <c r="V530" s="123"/>
      <c r="W530" s="123"/>
      <c r="X530" s="124">
        <v>46267.756944444445</v>
      </c>
      <c r="Y530" s="124">
        <v>46268.173611111109</v>
      </c>
      <c r="Z530" s="123" t="s">
        <v>2997</v>
      </c>
      <c r="AA530" s="123" t="s">
        <v>2998</v>
      </c>
      <c r="AB530" s="123" t="s">
        <v>2999</v>
      </c>
      <c r="AC530" s="123" t="s">
        <v>37</v>
      </c>
      <c r="AD530" s="123" t="s">
        <v>1562</v>
      </c>
      <c r="AE530" s="123" t="s">
        <v>3000</v>
      </c>
      <c r="AF530" s="123" t="s">
        <v>85</v>
      </c>
      <c r="AG530" s="123" t="s">
        <v>88</v>
      </c>
      <c r="AH530" s="123">
        <v>13</v>
      </c>
      <c r="AI530" s="123"/>
      <c r="AJ530" s="124">
        <v>45560</v>
      </c>
      <c r="AK530" s="123"/>
      <c r="AL530" s="123"/>
      <c r="AM530" s="123" t="s">
        <v>2991</v>
      </c>
      <c r="AN530" s="123" t="s">
        <v>2992</v>
      </c>
      <c r="AO530" s="123" t="s">
        <v>2982</v>
      </c>
      <c r="AP530" s="123">
        <v>9</v>
      </c>
      <c r="AQ530" s="123">
        <v>0</v>
      </c>
      <c r="AR530" s="123">
        <v>0</v>
      </c>
      <c r="AS530" s="123">
        <v>0</v>
      </c>
      <c r="AT530" s="123">
        <v>0</v>
      </c>
      <c r="AU530" s="123">
        <v>0</v>
      </c>
    </row>
    <row r="531" spans="1:47">
      <c r="A531" s="124">
        <v>46267</v>
      </c>
      <c r="B531" s="123" t="s">
        <v>75</v>
      </c>
      <c r="C531" s="123" t="s">
        <v>2981</v>
      </c>
      <c r="D531" s="123" t="s">
        <v>1672</v>
      </c>
      <c r="E531" s="123">
        <v>206348053</v>
      </c>
      <c r="F531" s="123" t="s">
        <v>2982</v>
      </c>
      <c r="G531" s="123" t="s">
        <v>2983</v>
      </c>
      <c r="H531" s="123" t="s">
        <v>2984</v>
      </c>
      <c r="I531" s="123">
        <v>900234</v>
      </c>
      <c r="J531" s="123" t="s">
        <v>3001</v>
      </c>
      <c r="K531" s="123" t="s">
        <v>3251</v>
      </c>
      <c r="L531" s="123" t="s">
        <v>2986</v>
      </c>
      <c r="M531" s="123" t="s">
        <v>79</v>
      </c>
      <c r="N531" s="123" t="s">
        <v>2645</v>
      </c>
      <c r="O531" s="123">
        <v>1299</v>
      </c>
      <c r="P531" s="123" t="s">
        <v>64</v>
      </c>
      <c r="Q531" s="123" t="s">
        <v>2987</v>
      </c>
      <c r="R531" s="123" t="s">
        <v>3011</v>
      </c>
      <c r="S531" s="123" t="s">
        <v>39</v>
      </c>
      <c r="T531" s="123">
        <v>99</v>
      </c>
      <c r="U531" s="123" t="s">
        <v>2989</v>
      </c>
      <c r="V531" s="123"/>
      <c r="W531" s="123"/>
      <c r="X531" s="124">
        <v>46267.756944444445</v>
      </c>
      <c r="Y531" s="124">
        <v>46268.173611111109</v>
      </c>
      <c r="Z531" s="123" t="s">
        <v>2997</v>
      </c>
      <c r="AA531" s="123" t="s">
        <v>2998</v>
      </c>
      <c r="AB531" s="123" t="s">
        <v>2999</v>
      </c>
      <c r="AC531" s="123" t="s">
        <v>2990</v>
      </c>
      <c r="AD531" s="123" t="s">
        <v>1553</v>
      </c>
      <c r="AE531" s="123" t="s">
        <v>2990</v>
      </c>
      <c r="AF531" s="123" t="s">
        <v>84</v>
      </c>
      <c r="AG531" s="123" t="s">
        <v>85</v>
      </c>
      <c r="AH531" s="123">
        <v>22</v>
      </c>
      <c r="AI531" s="123"/>
      <c r="AJ531" s="124">
        <v>45956</v>
      </c>
      <c r="AK531" s="123"/>
      <c r="AL531" s="123"/>
      <c r="AM531" s="123" t="s">
        <v>2991</v>
      </c>
      <c r="AN531" s="123" t="s">
        <v>2992</v>
      </c>
      <c r="AO531" s="123" t="s">
        <v>2982</v>
      </c>
      <c r="AP531" s="123">
        <v>9</v>
      </c>
      <c r="AQ531" s="123">
        <v>0</v>
      </c>
      <c r="AR531" s="123">
        <v>0</v>
      </c>
      <c r="AS531" s="123">
        <v>0</v>
      </c>
      <c r="AT531" s="123">
        <v>0</v>
      </c>
      <c r="AU531" s="123">
        <v>0</v>
      </c>
    </row>
    <row r="532" spans="1:47">
      <c r="A532" s="124">
        <v>46267</v>
      </c>
      <c r="B532" s="123" t="s">
        <v>75</v>
      </c>
      <c r="C532" s="123" t="s">
        <v>2981</v>
      </c>
      <c r="D532" s="123" t="s">
        <v>2871</v>
      </c>
      <c r="E532" s="123">
        <v>205996133</v>
      </c>
      <c r="F532" s="123" t="s">
        <v>2982</v>
      </c>
      <c r="G532" s="123" t="s">
        <v>2983</v>
      </c>
      <c r="H532" s="123" t="s">
        <v>3022</v>
      </c>
      <c r="I532" s="123">
        <v>900234</v>
      </c>
      <c r="J532" s="123" t="s">
        <v>3001</v>
      </c>
      <c r="K532" s="123" t="s">
        <v>2910</v>
      </c>
      <c r="L532" s="123" t="s">
        <v>2986</v>
      </c>
      <c r="M532" s="123" t="s">
        <v>89</v>
      </c>
      <c r="N532" s="123" t="s">
        <v>622</v>
      </c>
      <c r="O532" s="123">
        <v>1299</v>
      </c>
      <c r="P532" s="123" t="s">
        <v>64</v>
      </c>
      <c r="Q532" s="123" t="s">
        <v>2987</v>
      </c>
      <c r="R532" s="123" t="s">
        <v>3024</v>
      </c>
      <c r="S532" s="123" t="s">
        <v>39</v>
      </c>
      <c r="T532" s="123">
        <v>99</v>
      </c>
      <c r="U532" s="123" t="s">
        <v>2989</v>
      </c>
      <c r="V532" s="124">
        <v>46267.755555555559</v>
      </c>
      <c r="W532" s="124">
        <v>46267.834722222222</v>
      </c>
      <c r="X532" s="124">
        <v>46267.756944444445</v>
      </c>
      <c r="Y532" s="124">
        <v>46268.090277777781</v>
      </c>
      <c r="Z532" s="123"/>
      <c r="AA532" s="123" t="s">
        <v>56</v>
      </c>
      <c r="AB532" s="123" t="s">
        <v>2</v>
      </c>
      <c r="AC532" s="123" t="s">
        <v>37</v>
      </c>
      <c r="AD532" s="123" t="s">
        <v>1562</v>
      </c>
      <c r="AE532" s="123" t="s">
        <v>3000</v>
      </c>
      <c r="AF532" s="123" t="s">
        <v>95</v>
      </c>
      <c r="AG532" s="123" t="s">
        <v>77</v>
      </c>
      <c r="AH532" s="123">
        <v>13</v>
      </c>
      <c r="AI532" s="123"/>
      <c r="AJ532" s="124">
        <v>46251</v>
      </c>
      <c r="AK532" s="123"/>
      <c r="AL532" s="123"/>
      <c r="AM532" s="123" t="s">
        <v>2991</v>
      </c>
      <c r="AN532" s="123" t="s">
        <v>2992</v>
      </c>
      <c r="AO532" s="123" t="s">
        <v>2982</v>
      </c>
      <c r="AP532" s="123">
        <v>7</v>
      </c>
      <c r="AQ532" s="123">
        <v>0</v>
      </c>
      <c r="AR532" s="123">
        <v>1</v>
      </c>
      <c r="AS532" s="123">
        <v>1</v>
      </c>
      <c r="AT532" s="123">
        <v>0</v>
      </c>
      <c r="AU532" s="123">
        <v>0</v>
      </c>
    </row>
    <row r="533" spans="1:47">
      <c r="A533" s="124">
        <v>46267</v>
      </c>
      <c r="B533" s="123" t="s">
        <v>75</v>
      </c>
      <c r="C533" s="123" t="s">
        <v>2981</v>
      </c>
      <c r="D533" s="123" t="s">
        <v>445</v>
      </c>
      <c r="E533" s="123">
        <v>204246607</v>
      </c>
      <c r="F533" s="123" t="s">
        <v>2982</v>
      </c>
      <c r="G533" s="123" t="s">
        <v>2983</v>
      </c>
      <c r="H533" s="123" t="s">
        <v>2984</v>
      </c>
      <c r="I533" s="123">
        <v>900234</v>
      </c>
      <c r="J533" s="123" t="s">
        <v>87</v>
      </c>
      <c r="K533" s="123" t="s">
        <v>446</v>
      </c>
      <c r="L533" s="123" t="s">
        <v>2986</v>
      </c>
      <c r="M533" s="123" t="s">
        <v>86</v>
      </c>
      <c r="N533" s="123" t="s">
        <v>230</v>
      </c>
      <c r="O533" s="123">
        <v>1299</v>
      </c>
      <c r="P533" s="123" t="s">
        <v>64</v>
      </c>
      <c r="Q533" s="123" t="s">
        <v>2987</v>
      </c>
      <c r="R533" s="123" t="s">
        <v>3005</v>
      </c>
      <c r="S533" s="123" t="s">
        <v>39</v>
      </c>
      <c r="T533" s="123">
        <v>99</v>
      </c>
      <c r="U533" s="123" t="s">
        <v>2989</v>
      </c>
      <c r="V533" s="124">
        <v>46267.754861111112</v>
      </c>
      <c r="W533" s="124">
        <v>46267.954861111109</v>
      </c>
      <c r="X533" s="124">
        <v>46267.756944444445</v>
      </c>
      <c r="Y533" s="124">
        <v>46268.173611111109</v>
      </c>
      <c r="Z533" s="123" t="s">
        <v>2997</v>
      </c>
      <c r="AA533" s="123" t="s">
        <v>2998</v>
      </c>
      <c r="AB533" s="123" t="s">
        <v>2</v>
      </c>
      <c r="AC533" s="123" t="s">
        <v>35</v>
      </c>
      <c r="AD533" s="123" t="s">
        <v>1558</v>
      </c>
      <c r="AE533" s="123" t="s">
        <v>2995</v>
      </c>
      <c r="AF533" s="123" t="s">
        <v>85</v>
      </c>
      <c r="AG533" s="123" t="s">
        <v>88</v>
      </c>
      <c r="AH533" s="123">
        <v>3</v>
      </c>
      <c r="AI533" s="123"/>
      <c r="AJ533" s="124">
        <v>45578</v>
      </c>
      <c r="AK533" s="123"/>
      <c r="AL533" s="123"/>
      <c r="AM533" s="123" t="s">
        <v>2991</v>
      </c>
      <c r="AN533" s="123" t="s">
        <v>2992</v>
      </c>
      <c r="AO533" s="123" t="s">
        <v>2982</v>
      </c>
      <c r="AP533" s="123">
        <v>9</v>
      </c>
      <c r="AQ533" s="123">
        <v>1</v>
      </c>
      <c r="AR533" s="123">
        <v>1</v>
      </c>
      <c r="AS533" s="123">
        <v>0</v>
      </c>
      <c r="AT533" s="123">
        <v>0</v>
      </c>
      <c r="AU533" s="123">
        <v>0</v>
      </c>
    </row>
    <row r="534" spans="1:47">
      <c r="A534" s="124">
        <v>46267</v>
      </c>
      <c r="B534" s="123" t="s">
        <v>75</v>
      </c>
      <c r="C534" s="123" t="s">
        <v>2981</v>
      </c>
      <c r="D534" s="123" t="s">
        <v>1112</v>
      </c>
      <c r="E534" s="123">
        <v>203965406</v>
      </c>
      <c r="F534" s="123" t="s">
        <v>2982</v>
      </c>
      <c r="G534" s="123" t="s">
        <v>2983</v>
      </c>
      <c r="H534" s="123" t="s">
        <v>2984</v>
      </c>
      <c r="I534" s="123">
        <v>900234</v>
      </c>
      <c r="J534" s="123" t="s">
        <v>3001</v>
      </c>
      <c r="K534" s="123" t="s">
        <v>1113</v>
      </c>
      <c r="L534" s="123" t="s">
        <v>2986</v>
      </c>
      <c r="M534" s="123" t="s">
        <v>79</v>
      </c>
      <c r="N534" s="123" t="s">
        <v>1055</v>
      </c>
      <c r="O534" s="123">
        <v>1299</v>
      </c>
      <c r="P534" s="123" t="s">
        <v>64</v>
      </c>
      <c r="Q534" s="123" t="s">
        <v>2987</v>
      </c>
      <c r="R534" s="123" t="s">
        <v>2996</v>
      </c>
      <c r="S534" s="123" t="s">
        <v>32</v>
      </c>
      <c r="T534" s="123">
        <v>99</v>
      </c>
      <c r="U534" s="123" t="s">
        <v>2989</v>
      </c>
      <c r="V534" s="123"/>
      <c r="W534" s="123"/>
      <c r="X534" s="124">
        <v>46267.333333333336</v>
      </c>
      <c r="Y534" s="124">
        <v>46267.75</v>
      </c>
      <c r="Z534" s="123" t="s">
        <v>2997</v>
      </c>
      <c r="AA534" s="123" t="s">
        <v>2998</v>
      </c>
      <c r="AB534" s="123" t="s">
        <v>2999</v>
      </c>
      <c r="AC534" s="123" t="s">
        <v>37</v>
      </c>
      <c r="AD534" s="123" t="s">
        <v>1562</v>
      </c>
      <c r="AE534" s="123" t="s">
        <v>3000</v>
      </c>
      <c r="AF534" s="123" t="s">
        <v>84</v>
      </c>
      <c r="AG534" s="123" t="s">
        <v>85</v>
      </c>
      <c r="AH534" s="123">
        <v>13</v>
      </c>
      <c r="AI534" s="123"/>
      <c r="AJ534" s="124">
        <v>45543</v>
      </c>
      <c r="AK534" s="123"/>
      <c r="AL534" s="123"/>
      <c r="AM534" s="123" t="s">
        <v>2991</v>
      </c>
      <c r="AN534" s="123" t="s">
        <v>2992</v>
      </c>
      <c r="AO534" s="123" t="s">
        <v>2982</v>
      </c>
      <c r="AP534" s="123">
        <v>9</v>
      </c>
      <c r="AQ534" s="123">
        <v>0</v>
      </c>
      <c r="AR534" s="123">
        <v>0</v>
      </c>
      <c r="AS534" s="123">
        <v>0</v>
      </c>
      <c r="AT534" s="123">
        <v>0</v>
      </c>
      <c r="AU534" s="123">
        <v>0</v>
      </c>
    </row>
    <row r="535" spans="1:47">
      <c r="A535" s="124">
        <v>46267</v>
      </c>
      <c r="B535" s="123" t="s">
        <v>75</v>
      </c>
      <c r="C535" s="123" t="s">
        <v>2981</v>
      </c>
      <c r="D535" s="123" t="s">
        <v>2127</v>
      </c>
      <c r="E535" s="123">
        <v>206926473</v>
      </c>
      <c r="F535" s="123" t="s">
        <v>2982</v>
      </c>
      <c r="G535" s="123" t="s">
        <v>2983</v>
      </c>
      <c r="H535" s="123" t="s">
        <v>2984</v>
      </c>
      <c r="I535" s="123">
        <v>900234</v>
      </c>
      <c r="J535" s="123" t="s">
        <v>2985</v>
      </c>
      <c r="K535" s="123" t="s">
        <v>1999</v>
      </c>
      <c r="L535" s="123" t="s">
        <v>2986</v>
      </c>
      <c r="M535" s="123" t="s">
        <v>89</v>
      </c>
      <c r="N535" s="123" t="s">
        <v>82</v>
      </c>
      <c r="O535" s="123">
        <v>1299</v>
      </c>
      <c r="P535" s="123" t="s">
        <v>64</v>
      </c>
      <c r="Q535" s="123" t="s">
        <v>2987</v>
      </c>
      <c r="R535" s="123" t="s">
        <v>2996</v>
      </c>
      <c r="S535" s="123" t="s">
        <v>32</v>
      </c>
      <c r="T535" s="123">
        <v>99</v>
      </c>
      <c r="U535" s="123" t="s">
        <v>2989</v>
      </c>
      <c r="V535" s="123"/>
      <c r="W535" s="123"/>
      <c r="X535" s="124">
        <v>46267.333333333336</v>
      </c>
      <c r="Y535" s="124">
        <v>46267.75</v>
      </c>
      <c r="Z535" s="123" t="s">
        <v>2997</v>
      </c>
      <c r="AA535" s="123" t="s">
        <v>2998</v>
      </c>
      <c r="AB535" s="123" t="s">
        <v>2999</v>
      </c>
      <c r="AC535" s="123" t="s">
        <v>2990</v>
      </c>
      <c r="AD535" s="123" t="s">
        <v>1553</v>
      </c>
      <c r="AE535" s="123" t="s">
        <v>2990</v>
      </c>
      <c r="AF535" s="123" t="s">
        <v>84</v>
      </c>
      <c r="AG535" s="123" t="s">
        <v>85</v>
      </c>
      <c r="AH535" s="123">
        <v>22</v>
      </c>
      <c r="AI535" s="123"/>
      <c r="AJ535" s="124">
        <v>46047</v>
      </c>
      <c r="AK535" s="123"/>
      <c r="AL535" s="123"/>
      <c r="AM535" s="123" t="s">
        <v>2991</v>
      </c>
      <c r="AN535" s="123" t="s">
        <v>2992</v>
      </c>
      <c r="AO535" s="123" t="s">
        <v>2982</v>
      </c>
      <c r="AP535" s="123">
        <v>9</v>
      </c>
      <c r="AQ535" s="123">
        <v>0</v>
      </c>
      <c r="AR535" s="123">
        <v>0</v>
      </c>
      <c r="AS535" s="123">
        <v>0</v>
      </c>
      <c r="AT535" s="123">
        <v>0</v>
      </c>
      <c r="AU535" s="123">
        <v>0</v>
      </c>
    </row>
    <row r="536" spans="1:47">
      <c r="A536" s="124">
        <v>46267</v>
      </c>
      <c r="B536" s="123" t="s">
        <v>75</v>
      </c>
      <c r="C536" s="123" t="s">
        <v>2981</v>
      </c>
      <c r="D536" s="123" t="s">
        <v>2764</v>
      </c>
      <c r="E536" s="123">
        <v>205853892</v>
      </c>
      <c r="F536" s="123" t="s">
        <v>2982</v>
      </c>
      <c r="G536" s="123" t="s">
        <v>2983</v>
      </c>
      <c r="H536" s="123" t="s">
        <v>2984</v>
      </c>
      <c r="I536" s="123">
        <v>900234</v>
      </c>
      <c r="J536" s="123" t="s">
        <v>3002</v>
      </c>
      <c r="K536" s="123" t="s">
        <v>2765</v>
      </c>
      <c r="L536" s="123" t="s">
        <v>2986</v>
      </c>
      <c r="M536" s="123" t="s">
        <v>89</v>
      </c>
      <c r="N536" s="123" t="s">
        <v>622</v>
      </c>
      <c r="O536" s="123">
        <v>1299</v>
      </c>
      <c r="P536" s="123" t="s">
        <v>64</v>
      </c>
      <c r="Q536" s="123" t="s">
        <v>2987</v>
      </c>
      <c r="R536" s="123" t="s">
        <v>3003</v>
      </c>
      <c r="S536" s="123" t="s">
        <v>39</v>
      </c>
      <c r="T536" s="123">
        <v>99</v>
      </c>
      <c r="U536" s="123" t="s">
        <v>2989</v>
      </c>
      <c r="V536" s="124">
        <v>46267.756944444445</v>
      </c>
      <c r="W536" s="124">
        <v>46267.835416666669</v>
      </c>
      <c r="X536" s="124">
        <v>46267.756944444445</v>
      </c>
      <c r="Y536" s="124">
        <v>46268.090277777781</v>
      </c>
      <c r="Z536" s="123"/>
      <c r="AA536" s="123" t="s">
        <v>56</v>
      </c>
      <c r="AB536" s="123" t="s">
        <v>2</v>
      </c>
      <c r="AC536" s="123" t="s">
        <v>37</v>
      </c>
      <c r="AD536" s="123" t="s">
        <v>1562</v>
      </c>
      <c r="AE536" s="123" t="s">
        <v>3000</v>
      </c>
      <c r="AF536" s="123" t="s">
        <v>78</v>
      </c>
      <c r="AG536" s="123" t="s">
        <v>92</v>
      </c>
      <c r="AH536" s="123">
        <v>13</v>
      </c>
      <c r="AI536" s="123"/>
      <c r="AJ536" s="124">
        <v>46225</v>
      </c>
      <c r="AK536" s="123"/>
      <c r="AL536" s="123"/>
      <c r="AM536" s="123" t="s">
        <v>2991</v>
      </c>
      <c r="AN536" s="123" t="s">
        <v>2992</v>
      </c>
      <c r="AO536" s="123" t="s">
        <v>2982</v>
      </c>
      <c r="AP536" s="123">
        <v>7</v>
      </c>
      <c r="AQ536" s="123">
        <v>0</v>
      </c>
      <c r="AR536" s="123">
        <v>1</v>
      </c>
      <c r="AS536" s="123">
        <v>1</v>
      </c>
      <c r="AT536" s="123">
        <v>0</v>
      </c>
      <c r="AU536" s="123">
        <v>0</v>
      </c>
    </row>
    <row r="537" spans="1:47">
      <c r="A537" s="124">
        <v>46267</v>
      </c>
      <c r="B537" s="123" t="s">
        <v>75</v>
      </c>
      <c r="C537" s="123" t="s">
        <v>2981</v>
      </c>
      <c r="D537" s="123" t="s">
        <v>2591</v>
      </c>
      <c r="E537" s="123">
        <v>204967558</v>
      </c>
      <c r="F537" s="123" t="s">
        <v>2982</v>
      </c>
      <c r="G537" s="123" t="s">
        <v>2983</v>
      </c>
      <c r="H537" s="123" t="s">
        <v>2984</v>
      </c>
      <c r="I537" s="123">
        <v>900234</v>
      </c>
      <c r="J537" s="123" t="s">
        <v>2985</v>
      </c>
      <c r="K537" s="123" t="s">
        <v>2592</v>
      </c>
      <c r="L537" s="123" t="s">
        <v>2986</v>
      </c>
      <c r="M537" s="123" t="s">
        <v>86</v>
      </c>
      <c r="N537" s="123" t="s">
        <v>224</v>
      </c>
      <c r="O537" s="123">
        <v>1299</v>
      </c>
      <c r="P537" s="123" t="s">
        <v>64</v>
      </c>
      <c r="Q537" s="123" t="s">
        <v>2987</v>
      </c>
      <c r="R537" s="123" t="s">
        <v>3003</v>
      </c>
      <c r="S537" s="123" t="s">
        <v>39</v>
      </c>
      <c r="T537" s="123">
        <v>99</v>
      </c>
      <c r="U537" s="123" t="s">
        <v>2989</v>
      </c>
      <c r="V537" s="124">
        <v>46267.754166666666</v>
      </c>
      <c r="W537" s="124">
        <v>46267.952777777777</v>
      </c>
      <c r="X537" s="124">
        <v>46267.756944444445</v>
      </c>
      <c r="Y537" s="124">
        <v>46268.173611111109</v>
      </c>
      <c r="Z537" s="123"/>
      <c r="AA537" s="123" t="s">
        <v>56</v>
      </c>
      <c r="AB537" s="123" t="s">
        <v>2</v>
      </c>
      <c r="AC537" s="123" t="s">
        <v>35</v>
      </c>
      <c r="AD537" s="123" t="s">
        <v>1558</v>
      </c>
      <c r="AE537" s="123" t="s">
        <v>2995</v>
      </c>
      <c r="AF537" s="123" t="s">
        <v>78</v>
      </c>
      <c r="AG537" s="123" t="s">
        <v>92</v>
      </c>
      <c r="AH537" s="123">
        <v>3</v>
      </c>
      <c r="AI537" s="123"/>
      <c r="AJ537" s="124">
        <v>45825</v>
      </c>
      <c r="AK537" s="123"/>
      <c r="AL537" s="123"/>
      <c r="AM537" s="123" t="s">
        <v>2991</v>
      </c>
      <c r="AN537" s="123" t="s">
        <v>2992</v>
      </c>
      <c r="AO537" s="123" t="s">
        <v>2982</v>
      </c>
      <c r="AP537" s="123">
        <v>9</v>
      </c>
      <c r="AQ537" s="123">
        <v>0</v>
      </c>
      <c r="AR537" s="123">
        <v>1</v>
      </c>
      <c r="AS537" s="123">
        <v>1</v>
      </c>
      <c r="AT537" s="123">
        <v>0</v>
      </c>
      <c r="AU537" s="123">
        <v>0</v>
      </c>
    </row>
    <row r="538" spans="1:47">
      <c r="A538" s="124">
        <v>46267</v>
      </c>
      <c r="B538" s="123" t="s">
        <v>75</v>
      </c>
      <c r="C538" s="123" t="s">
        <v>2981</v>
      </c>
      <c r="D538" s="123" t="s">
        <v>197</v>
      </c>
      <c r="E538" s="123">
        <v>203709886</v>
      </c>
      <c r="F538" s="123" t="s">
        <v>2982</v>
      </c>
      <c r="G538" s="123" t="s">
        <v>2983</v>
      </c>
      <c r="H538" s="123" t="s">
        <v>2984</v>
      </c>
      <c r="I538" s="123">
        <v>900234</v>
      </c>
      <c r="J538" s="123" t="s">
        <v>99</v>
      </c>
      <c r="K538" s="123" t="s">
        <v>3252</v>
      </c>
      <c r="L538" s="123" t="s">
        <v>2986</v>
      </c>
      <c r="M538" s="123" t="s">
        <v>86</v>
      </c>
      <c r="N538" s="123" t="s">
        <v>158</v>
      </c>
      <c r="O538" s="123">
        <v>1299</v>
      </c>
      <c r="P538" s="123" t="s">
        <v>64</v>
      </c>
      <c r="Q538" s="123" t="s">
        <v>2987</v>
      </c>
      <c r="R538" s="123" t="s">
        <v>3024</v>
      </c>
      <c r="S538" s="123" t="s">
        <v>39</v>
      </c>
      <c r="T538" s="123">
        <v>99</v>
      </c>
      <c r="U538" s="123" t="s">
        <v>2989</v>
      </c>
      <c r="V538" s="124">
        <v>46267.755555555559</v>
      </c>
      <c r="W538" s="124">
        <v>46267.960416666669</v>
      </c>
      <c r="X538" s="124">
        <v>46267.75</v>
      </c>
      <c r="Y538" s="124">
        <v>46268.166666666664</v>
      </c>
      <c r="Z538" s="123"/>
      <c r="AA538" s="123" t="s">
        <v>56</v>
      </c>
      <c r="AB538" s="123" t="s">
        <v>2</v>
      </c>
      <c r="AC538" s="123" t="s">
        <v>1428</v>
      </c>
      <c r="AD538" s="123" t="s">
        <v>1567</v>
      </c>
      <c r="AE538" s="123" t="s">
        <v>1428</v>
      </c>
      <c r="AF538" s="123" t="s">
        <v>95</v>
      </c>
      <c r="AG538" s="123" t="s">
        <v>77</v>
      </c>
      <c r="AH538" s="123">
        <v>28</v>
      </c>
      <c r="AI538" s="123"/>
      <c r="AJ538" s="124">
        <v>45494</v>
      </c>
      <c r="AK538" s="123"/>
      <c r="AL538" s="123"/>
      <c r="AM538" s="123" t="s">
        <v>2991</v>
      </c>
      <c r="AN538" s="123" t="s">
        <v>2992</v>
      </c>
      <c r="AO538" s="123" t="s">
        <v>2982</v>
      </c>
      <c r="AP538" s="123">
        <v>9</v>
      </c>
      <c r="AQ538" s="123">
        <v>0</v>
      </c>
      <c r="AR538" s="123">
        <v>1</v>
      </c>
      <c r="AS538" s="123">
        <v>1</v>
      </c>
      <c r="AT538" s="123">
        <v>0</v>
      </c>
      <c r="AU538" s="123">
        <v>0</v>
      </c>
    </row>
    <row r="539" spans="1:47">
      <c r="A539" s="124">
        <v>46267</v>
      </c>
      <c r="B539" s="123" t="s">
        <v>75</v>
      </c>
      <c r="C539" s="123" t="s">
        <v>2981</v>
      </c>
      <c r="D539" s="123" t="s">
        <v>2758</v>
      </c>
      <c r="E539" s="123">
        <v>205854274</v>
      </c>
      <c r="F539" s="123" t="s">
        <v>2982</v>
      </c>
      <c r="G539" s="123" t="s">
        <v>2983</v>
      </c>
      <c r="H539" s="123" t="s">
        <v>2984</v>
      </c>
      <c r="I539" s="123">
        <v>900234</v>
      </c>
      <c r="J539" s="123" t="s">
        <v>3002</v>
      </c>
      <c r="K539" s="123" t="s">
        <v>2759</v>
      </c>
      <c r="L539" s="123" t="s">
        <v>2986</v>
      </c>
      <c r="M539" s="123" t="s">
        <v>89</v>
      </c>
      <c r="N539" s="123" t="s">
        <v>626</v>
      </c>
      <c r="O539" s="123">
        <v>1299</v>
      </c>
      <c r="P539" s="123" t="s">
        <v>64</v>
      </c>
      <c r="Q539" s="123" t="s">
        <v>2987</v>
      </c>
      <c r="R539" s="123" t="s">
        <v>3008</v>
      </c>
      <c r="S539" s="123" t="s">
        <v>39</v>
      </c>
      <c r="T539" s="123">
        <v>99</v>
      </c>
      <c r="U539" s="123" t="s">
        <v>2989</v>
      </c>
      <c r="V539" s="124">
        <v>46267.756249999999</v>
      </c>
      <c r="W539" s="124">
        <v>46267.836111111108</v>
      </c>
      <c r="X539" s="124">
        <v>46267.756944444445</v>
      </c>
      <c r="Y539" s="124">
        <v>46268.090277777781</v>
      </c>
      <c r="Z539" s="123"/>
      <c r="AA539" s="123" t="s">
        <v>56</v>
      </c>
      <c r="AB539" s="123" t="s">
        <v>2</v>
      </c>
      <c r="AC539" s="123" t="s">
        <v>37</v>
      </c>
      <c r="AD539" s="123" t="s">
        <v>1562</v>
      </c>
      <c r="AE539" s="123" t="s">
        <v>3000</v>
      </c>
      <c r="AF539" s="123" t="s">
        <v>92</v>
      </c>
      <c r="AG539" s="123" t="s">
        <v>84</v>
      </c>
      <c r="AH539" s="123">
        <v>13</v>
      </c>
      <c r="AI539" s="123"/>
      <c r="AJ539" s="124">
        <v>46225</v>
      </c>
      <c r="AK539" s="123"/>
      <c r="AL539" s="123"/>
      <c r="AM539" s="123" t="s">
        <v>2991</v>
      </c>
      <c r="AN539" s="123" t="s">
        <v>2992</v>
      </c>
      <c r="AO539" s="123" t="s">
        <v>2982</v>
      </c>
      <c r="AP539" s="123">
        <v>7</v>
      </c>
      <c r="AQ539" s="123">
        <v>0</v>
      </c>
      <c r="AR539" s="123">
        <v>1</v>
      </c>
      <c r="AS539" s="123">
        <v>1</v>
      </c>
      <c r="AT539" s="123">
        <v>0</v>
      </c>
      <c r="AU539" s="123">
        <v>0</v>
      </c>
    </row>
    <row r="540" spans="1:47">
      <c r="A540" s="124">
        <v>46267</v>
      </c>
      <c r="B540" s="123" t="s">
        <v>75</v>
      </c>
      <c r="C540" s="123" t="s">
        <v>2981</v>
      </c>
      <c r="D540" s="123" t="s">
        <v>2145</v>
      </c>
      <c r="E540" s="123">
        <v>112648320</v>
      </c>
      <c r="F540" s="123" t="s">
        <v>2982</v>
      </c>
      <c r="G540" s="123" t="s">
        <v>3027</v>
      </c>
      <c r="H540" s="123" t="s">
        <v>2984</v>
      </c>
      <c r="I540" s="123" t="s">
        <v>3028</v>
      </c>
      <c r="J540" s="123"/>
      <c r="K540" s="123" t="s">
        <v>2296</v>
      </c>
      <c r="L540" s="123" t="s">
        <v>97</v>
      </c>
      <c r="M540" s="123" t="s">
        <v>3030</v>
      </c>
      <c r="N540" s="123" t="s">
        <v>223</v>
      </c>
      <c r="O540" s="123">
        <v>1299</v>
      </c>
      <c r="P540" s="123" t="s">
        <v>64</v>
      </c>
      <c r="Q540" s="123" t="s">
        <v>2987</v>
      </c>
      <c r="R540" s="123" t="s">
        <v>2994</v>
      </c>
      <c r="S540" s="123" t="s">
        <v>32</v>
      </c>
      <c r="T540" s="123">
        <v>3</v>
      </c>
      <c r="U540" s="123" t="s">
        <v>2989</v>
      </c>
      <c r="V540" s="124">
        <v>46267.32916666667</v>
      </c>
      <c r="W540" s="124">
        <v>46267.534722222219</v>
      </c>
      <c r="X540" s="124">
        <v>46267.333333333336</v>
      </c>
      <c r="Y540" s="124">
        <v>46267.75</v>
      </c>
      <c r="Z540" s="123"/>
      <c r="AA540" s="123" t="s">
        <v>56</v>
      </c>
      <c r="AB540" s="123" t="s">
        <v>2</v>
      </c>
      <c r="AC540" s="123" t="s">
        <v>35</v>
      </c>
      <c r="AD540" s="123" t="s">
        <v>1560</v>
      </c>
      <c r="AE540" s="123" t="s">
        <v>3015</v>
      </c>
      <c r="AF540" s="123" t="s">
        <v>95</v>
      </c>
      <c r="AG540" s="123" t="s">
        <v>77</v>
      </c>
      <c r="AH540" s="123">
        <v>5</v>
      </c>
      <c r="AI540" s="123"/>
      <c r="AJ540" s="124">
        <v>46131</v>
      </c>
      <c r="AK540" s="123"/>
      <c r="AL540" s="123"/>
      <c r="AM540" s="123" t="s">
        <v>75</v>
      </c>
      <c r="AN540" s="123" t="s">
        <v>3031</v>
      </c>
      <c r="AO540" s="123" t="s">
        <v>2982</v>
      </c>
      <c r="AP540" s="123">
        <v>9</v>
      </c>
      <c r="AQ540" s="123">
        <v>0</v>
      </c>
      <c r="AR540" s="123">
        <v>1</v>
      </c>
      <c r="AS540" s="123">
        <v>1</v>
      </c>
      <c r="AT540" s="123">
        <v>0</v>
      </c>
      <c r="AU540" s="123">
        <v>0</v>
      </c>
    </row>
    <row r="541" spans="1:47">
      <c r="A541" s="124">
        <v>46267</v>
      </c>
      <c r="B541" s="123" t="s">
        <v>75</v>
      </c>
      <c r="C541" s="123" t="s">
        <v>2981</v>
      </c>
      <c r="D541" s="123" t="s">
        <v>447</v>
      </c>
      <c r="E541" s="123">
        <v>205608624</v>
      </c>
      <c r="F541" s="123" t="s">
        <v>2982</v>
      </c>
      <c r="G541" s="123" t="s">
        <v>2983</v>
      </c>
      <c r="H541" s="123" t="s">
        <v>2984</v>
      </c>
      <c r="I541" s="123">
        <v>900234</v>
      </c>
      <c r="J541" s="123" t="s">
        <v>2985</v>
      </c>
      <c r="K541" s="123" t="s">
        <v>3253</v>
      </c>
      <c r="L541" s="123" t="s">
        <v>2986</v>
      </c>
      <c r="M541" s="123" t="s">
        <v>89</v>
      </c>
      <c r="N541" s="123" t="s">
        <v>2645</v>
      </c>
      <c r="O541" s="123">
        <v>1299</v>
      </c>
      <c r="P541" s="123" t="s">
        <v>64</v>
      </c>
      <c r="Q541" s="123" t="s">
        <v>2987</v>
      </c>
      <c r="R541" s="123" t="s">
        <v>3005</v>
      </c>
      <c r="S541" s="123" t="s">
        <v>39</v>
      </c>
      <c r="T541" s="123">
        <v>99</v>
      </c>
      <c r="U541" s="123" t="s">
        <v>2989</v>
      </c>
      <c r="V541" s="124">
        <v>46267.755555555559</v>
      </c>
      <c r="W541" s="124">
        <v>46267.959722222222</v>
      </c>
      <c r="X541" s="124">
        <v>46267.756944444445</v>
      </c>
      <c r="Y541" s="124">
        <v>46268.173611111109</v>
      </c>
      <c r="Z541" s="123" t="s">
        <v>2997</v>
      </c>
      <c r="AA541" s="123" t="s">
        <v>2998</v>
      </c>
      <c r="AB541" s="123" t="s">
        <v>2</v>
      </c>
      <c r="AC541" s="123" t="s">
        <v>2990</v>
      </c>
      <c r="AD541" s="123" t="s">
        <v>1553</v>
      </c>
      <c r="AE541" s="123" t="s">
        <v>2990</v>
      </c>
      <c r="AF541" s="123" t="s">
        <v>85</v>
      </c>
      <c r="AG541" s="123" t="s">
        <v>88</v>
      </c>
      <c r="AH541" s="123">
        <v>22</v>
      </c>
      <c r="AI541" s="123"/>
      <c r="AJ541" s="124">
        <v>45844</v>
      </c>
      <c r="AK541" s="123"/>
      <c r="AL541" s="123"/>
      <c r="AM541" s="123" t="s">
        <v>2991</v>
      </c>
      <c r="AN541" s="123" t="s">
        <v>2992</v>
      </c>
      <c r="AO541" s="123" t="s">
        <v>2982</v>
      </c>
      <c r="AP541" s="123">
        <v>9</v>
      </c>
      <c r="AQ541" s="123">
        <v>1</v>
      </c>
      <c r="AR541" s="123">
        <v>1</v>
      </c>
      <c r="AS541" s="123">
        <v>0</v>
      </c>
      <c r="AT541" s="123">
        <v>0</v>
      </c>
      <c r="AU541" s="123">
        <v>0</v>
      </c>
    </row>
    <row r="542" spans="1:47">
      <c r="A542" s="124">
        <v>46267</v>
      </c>
      <c r="B542" s="123" t="s">
        <v>75</v>
      </c>
      <c r="C542" s="123" t="s">
        <v>2981</v>
      </c>
      <c r="D542" s="123" t="s">
        <v>448</v>
      </c>
      <c r="E542" s="123">
        <v>203881600</v>
      </c>
      <c r="F542" s="123" t="s">
        <v>2982</v>
      </c>
      <c r="G542" s="123" t="s">
        <v>2983</v>
      </c>
      <c r="H542" s="123" t="s">
        <v>2984</v>
      </c>
      <c r="I542" s="123">
        <v>900234</v>
      </c>
      <c r="J542" s="123" t="s">
        <v>3001</v>
      </c>
      <c r="K542" s="123" t="s">
        <v>3254</v>
      </c>
      <c r="L542" s="123" t="s">
        <v>2986</v>
      </c>
      <c r="M542" s="123" t="s">
        <v>79</v>
      </c>
      <c r="N542" s="123" t="s">
        <v>230</v>
      </c>
      <c r="O542" s="123">
        <v>1299</v>
      </c>
      <c r="P542" s="123" t="s">
        <v>64</v>
      </c>
      <c r="Q542" s="123" t="s">
        <v>2987</v>
      </c>
      <c r="R542" s="123" t="s">
        <v>3011</v>
      </c>
      <c r="S542" s="123" t="s">
        <v>39</v>
      </c>
      <c r="T542" s="123">
        <v>99</v>
      </c>
      <c r="U542" s="123" t="s">
        <v>2989</v>
      </c>
      <c r="V542" s="123"/>
      <c r="W542" s="123"/>
      <c r="X542" s="124">
        <v>46267.756944444445</v>
      </c>
      <c r="Y542" s="124">
        <v>46268.173611111109</v>
      </c>
      <c r="Z542" s="123" t="s">
        <v>2997</v>
      </c>
      <c r="AA542" s="123" t="s">
        <v>2998</v>
      </c>
      <c r="AB542" s="123" t="s">
        <v>2999</v>
      </c>
      <c r="AC542" s="123" t="s">
        <v>35</v>
      </c>
      <c r="AD542" s="123" t="s">
        <v>1558</v>
      </c>
      <c r="AE542" s="123" t="s">
        <v>2995</v>
      </c>
      <c r="AF542" s="123" t="s">
        <v>84</v>
      </c>
      <c r="AG542" s="123" t="s">
        <v>85</v>
      </c>
      <c r="AH542" s="123">
        <v>3</v>
      </c>
      <c r="AI542" s="123"/>
      <c r="AJ542" s="124">
        <v>45529</v>
      </c>
      <c r="AK542" s="123"/>
      <c r="AL542" s="123"/>
      <c r="AM542" s="123" t="s">
        <v>2991</v>
      </c>
      <c r="AN542" s="123" t="s">
        <v>2992</v>
      </c>
      <c r="AO542" s="123" t="s">
        <v>2982</v>
      </c>
      <c r="AP542" s="123">
        <v>9</v>
      </c>
      <c r="AQ542" s="123">
        <v>0</v>
      </c>
      <c r="AR542" s="123">
        <v>0</v>
      </c>
      <c r="AS542" s="123">
        <v>0</v>
      </c>
      <c r="AT542" s="123">
        <v>0</v>
      </c>
      <c r="AU542" s="123">
        <v>0</v>
      </c>
    </row>
    <row r="543" spans="1:47">
      <c r="A543" s="124">
        <v>46267</v>
      </c>
      <c r="B543" s="123" t="s">
        <v>75</v>
      </c>
      <c r="C543" s="123" t="s">
        <v>2981</v>
      </c>
      <c r="D543" s="123" t="s">
        <v>975</v>
      </c>
      <c r="E543" s="123">
        <v>106301305</v>
      </c>
      <c r="F543" s="123" t="s">
        <v>2982</v>
      </c>
      <c r="G543" s="123" t="s">
        <v>3027</v>
      </c>
      <c r="H543" s="123" t="s">
        <v>2984</v>
      </c>
      <c r="I543" s="123" t="s">
        <v>3034</v>
      </c>
      <c r="J543" s="123"/>
      <c r="K543" s="123" t="s">
        <v>976</v>
      </c>
      <c r="L543" s="123" t="s">
        <v>108</v>
      </c>
      <c r="M543" s="123" t="s">
        <v>108</v>
      </c>
      <c r="N543" s="123" t="s">
        <v>2772</v>
      </c>
      <c r="O543" s="123">
        <v>1299</v>
      </c>
      <c r="P543" s="123" t="s">
        <v>64</v>
      </c>
      <c r="Q543" s="123" t="s">
        <v>2987</v>
      </c>
      <c r="R543" s="123" t="s">
        <v>3024</v>
      </c>
      <c r="S543" s="123" t="s">
        <v>39</v>
      </c>
      <c r="T543" s="123">
        <v>1</v>
      </c>
      <c r="U543" s="123" t="s">
        <v>2989</v>
      </c>
      <c r="V543" s="124">
        <v>46267.75</v>
      </c>
      <c r="W543" s="124">
        <v>46267.892361111109</v>
      </c>
      <c r="X543" s="124">
        <v>46267.756944444445</v>
      </c>
      <c r="Y543" s="124">
        <v>46268.173611111109</v>
      </c>
      <c r="Z543" s="123"/>
      <c r="AA543" s="123" t="s">
        <v>56</v>
      </c>
      <c r="AB543" s="123" t="s">
        <v>2</v>
      </c>
      <c r="AC543" s="123" t="s">
        <v>37</v>
      </c>
      <c r="AD543" s="123" t="s">
        <v>1562</v>
      </c>
      <c r="AE543" s="123" t="s">
        <v>3000</v>
      </c>
      <c r="AF543" s="123" t="s">
        <v>95</v>
      </c>
      <c r="AG543" s="123" t="s">
        <v>77</v>
      </c>
      <c r="AH543" s="123">
        <v>13</v>
      </c>
      <c r="AI543" s="123"/>
      <c r="AJ543" s="124">
        <v>44838</v>
      </c>
      <c r="AK543" s="123"/>
      <c r="AL543" s="123"/>
      <c r="AM543" s="123" t="s">
        <v>75</v>
      </c>
      <c r="AN543" s="123" t="s">
        <v>3031</v>
      </c>
      <c r="AO543" s="123" t="s">
        <v>2982</v>
      </c>
      <c r="AP543" s="123">
        <v>9</v>
      </c>
      <c r="AQ543" s="123">
        <v>0</v>
      </c>
      <c r="AR543" s="123">
        <v>1</v>
      </c>
      <c r="AS543" s="123">
        <v>1</v>
      </c>
      <c r="AT543" s="123">
        <v>0</v>
      </c>
      <c r="AU543" s="123">
        <v>0</v>
      </c>
    </row>
    <row r="544" spans="1:47">
      <c r="A544" s="124">
        <v>46267</v>
      </c>
      <c r="B544" s="123" t="s">
        <v>75</v>
      </c>
      <c r="C544" s="123" t="s">
        <v>2981</v>
      </c>
      <c r="D544" s="123" t="s">
        <v>2523</v>
      </c>
      <c r="E544" s="123">
        <v>205506107</v>
      </c>
      <c r="F544" s="123" t="s">
        <v>2982</v>
      </c>
      <c r="G544" s="123" t="s">
        <v>2983</v>
      </c>
      <c r="H544" s="123" t="s">
        <v>2984</v>
      </c>
      <c r="I544" s="123">
        <v>900234</v>
      </c>
      <c r="J544" s="123" t="s">
        <v>3002</v>
      </c>
      <c r="K544" s="123" t="s">
        <v>2524</v>
      </c>
      <c r="L544" s="123" t="s">
        <v>2986</v>
      </c>
      <c r="M544" s="123" t="s">
        <v>89</v>
      </c>
      <c r="N544" s="123" t="s">
        <v>224</v>
      </c>
      <c r="O544" s="123">
        <v>1299</v>
      </c>
      <c r="P544" s="123" t="s">
        <v>64</v>
      </c>
      <c r="Q544" s="123" t="s">
        <v>2987</v>
      </c>
      <c r="R544" s="123" t="s">
        <v>2994</v>
      </c>
      <c r="S544" s="123" t="s">
        <v>32</v>
      </c>
      <c r="T544" s="123">
        <v>99</v>
      </c>
      <c r="U544" s="123" t="s">
        <v>2989</v>
      </c>
      <c r="V544" s="124">
        <v>46267.332638888889</v>
      </c>
      <c r="W544" s="124">
        <v>46267.748611111114</v>
      </c>
      <c r="X544" s="124">
        <v>46267.333333333336</v>
      </c>
      <c r="Y544" s="124">
        <v>46267.75</v>
      </c>
      <c r="Z544" s="123"/>
      <c r="AA544" s="123" t="s">
        <v>56</v>
      </c>
      <c r="AB544" s="123" t="s">
        <v>2</v>
      </c>
      <c r="AC544" s="123" t="s">
        <v>35</v>
      </c>
      <c r="AD544" s="123" t="s">
        <v>1558</v>
      </c>
      <c r="AE544" s="123" t="s">
        <v>2995</v>
      </c>
      <c r="AF544" s="123" t="s">
        <v>95</v>
      </c>
      <c r="AG544" s="123" t="s">
        <v>77</v>
      </c>
      <c r="AH544" s="123">
        <v>3</v>
      </c>
      <c r="AI544" s="123"/>
      <c r="AJ544" s="124">
        <v>45830</v>
      </c>
      <c r="AK544" s="123"/>
      <c r="AL544" s="123"/>
      <c r="AM544" s="123" t="s">
        <v>2991</v>
      </c>
      <c r="AN544" s="123" t="s">
        <v>2992</v>
      </c>
      <c r="AO544" s="123" t="s">
        <v>2982</v>
      </c>
      <c r="AP544" s="123">
        <v>9</v>
      </c>
      <c r="AQ544" s="123">
        <v>0</v>
      </c>
      <c r="AR544" s="123">
        <v>1</v>
      </c>
      <c r="AS544" s="123">
        <v>1</v>
      </c>
      <c r="AT544" s="123">
        <v>0</v>
      </c>
      <c r="AU544" s="123">
        <v>0</v>
      </c>
    </row>
    <row r="545" spans="1:47">
      <c r="A545" s="124">
        <v>46267</v>
      </c>
      <c r="B545" s="123" t="s">
        <v>75</v>
      </c>
      <c r="C545" s="123" t="s">
        <v>2981</v>
      </c>
      <c r="D545" s="123" t="s">
        <v>128</v>
      </c>
      <c r="E545" s="123">
        <v>203850779</v>
      </c>
      <c r="F545" s="123" t="s">
        <v>2982</v>
      </c>
      <c r="G545" s="123" t="s">
        <v>2983</v>
      </c>
      <c r="H545" s="123" t="s">
        <v>2984</v>
      </c>
      <c r="I545" s="123">
        <v>900234</v>
      </c>
      <c r="J545" s="123" t="s">
        <v>3001</v>
      </c>
      <c r="K545" s="123" t="s">
        <v>3255</v>
      </c>
      <c r="L545" s="123" t="s">
        <v>2986</v>
      </c>
      <c r="M545" s="123" t="s">
        <v>79</v>
      </c>
      <c r="N545" s="123" t="s">
        <v>2645</v>
      </c>
      <c r="O545" s="123">
        <v>1299</v>
      </c>
      <c r="P545" s="123" t="s">
        <v>64</v>
      </c>
      <c r="Q545" s="123" t="s">
        <v>2987</v>
      </c>
      <c r="R545" s="123" t="s">
        <v>3005</v>
      </c>
      <c r="S545" s="123" t="s">
        <v>39</v>
      </c>
      <c r="T545" s="123">
        <v>99</v>
      </c>
      <c r="U545" s="123" t="s">
        <v>2989</v>
      </c>
      <c r="V545" s="123"/>
      <c r="W545" s="123"/>
      <c r="X545" s="124">
        <v>46267.756944444445</v>
      </c>
      <c r="Y545" s="124">
        <v>46268.173611111109</v>
      </c>
      <c r="Z545" s="123" t="s">
        <v>2997</v>
      </c>
      <c r="AA545" s="123" t="s">
        <v>2998</v>
      </c>
      <c r="AB545" s="123" t="s">
        <v>2999</v>
      </c>
      <c r="AC545" s="123" t="s">
        <v>2990</v>
      </c>
      <c r="AD545" s="123" t="s">
        <v>1553</v>
      </c>
      <c r="AE545" s="123" t="s">
        <v>2990</v>
      </c>
      <c r="AF545" s="123" t="s">
        <v>85</v>
      </c>
      <c r="AG545" s="123" t="s">
        <v>88</v>
      </c>
      <c r="AH545" s="123">
        <v>22</v>
      </c>
      <c r="AI545" s="123"/>
      <c r="AJ545" s="124">
        <v>45523</v>
      </c>
      <c r="AK545" s="123"/>
      <c r="AL545" s="123"/>
      <c r="AM545" s="123" t="s">
        <v>2991</v>
      </c>
      <c r="AN545" s="123" t="s">
        <v>2992</v>
      </c>
      <c r="AO545" s="123" t="s">
        <v>2982</v>
      </c>
      <c r="AP545" s="123">
        <v>9</v>
      </c>
      <c r="AQ545" s="123">
        <v>0</v>
      </c>
      <c r="AR545" s="123">
        <v>0</v>
      </c>
      <c r="AS545" s="123">
        <v>0</v>
      </c>
      <c r="AT545" s="123">
        <v>0</v>
      </c>
      <c r="AU545" s="123">
        <v>0</v>
      </c>
    </row>
    <row r="546" spans="1:47">
      <c r="A546" s="124">
        <v>46267</v>
      </c>
      <c r="B546" s="123" t="s">
        <v>75</v>
      </c>
      <c r="C546" s="123" t="s">
        <v>2981</v>
      </c>
      <c r="D546" s="123" t="s">
        <v>849</v>
      </c>
      <c r="E546" s="123">
        <v>206074973</v>
      </c>
      <c r="F546" s="123" t="s">
        <v>2982</v>
      </c>
      <c r="G546" s="123" t="s">
        <v>2983</v>
      </c>
      <c r="H546" s="123" t="s">
        <v>2984</v>
      </c>
      <c r="I546" s="123">
        <v>900234</v>
      </c>
      <c r="J546" s="123" t="s">
        <v>3001</v>
      </c>
      <c r="K546" s="123" t="s">
        <v>850</v>
      </c>
      <c r="L546" s="123" t="s">
        <v>2986</v>
      </c>
      <c r="M546" s="123" t="s">
        <v>79</v>
      </c>
      <c r="N546" s="123" t="s">
        <v>2772</v>
      </c>
      <c r="O546" s="123">
        <v>1299</v>
      </c>
      <c r="P546" s="123" t="s">
        <v>64</v>
      </c>
      <c r="Q546" s="123" t="s">
        <v>2987</v>
      </c>
      <c r="R546" s="123" t="s">
        <v>3021</v>
      </c>
      <c r="S546" s="123" t="s">
        <v>32</v>
      </c>
      <c r="T546" s="123">
        <v>99</v>
      </c>
      <c r="U546" s="123" t="s">
        <v>2989</v>
      </c>
      <c r="V546" s="124">
        <v>46267.331250000003</v>
      </c>
      <c r="W546" s="124">
        <v>46267.74722222222</v>
      </c>
      <c r="X546" s="124">
        <v>46267.333333333336</v>
      </c>
      <c r="Y546" s="124">
        <v>46267.75</v>
      </c>
      <c r="Z546" s="123" t="s">
        <v>2997</v>
      </c>
      <c r="AA546" s="123" t="s">
        <v>2998</v>
      </c>
      <c r="AB546" s="123" t="s">
        <v>2</v>
      </c>
      <c r="AC546" s="123" t="s">
        <v>37</v>
      </c>
      <c r="AD546" s="123" t="s">
        <v>1562</v>
      </c>
      <c r="AE546" s="123" t="s">
        <v>3000</v>
      </c>
      <c r="AF546" s="123" t="s">
        <v>85</v>
      </c>
      <c r="AG546" s="123" t="s">
        <v>88</v>
      </c>
      <c r="AH546" s="123">
        <v>13</v>
      </c>
      <c r="AI546" s="123"/>
      <c r="AJ546" s="124">
        <v>45921</v>
      </c>
      <c r="AK546" s="123"/>
      <c r="AL546" s="123"/>
      <c r="AM546" s="123" t="s">
        <v>2991</v>
      </c>
      <c r="AN546" s="123" t="s">
        <v>2992</v>
      </c>
      <c r="AO546" s="123" t="s">
        <v>2982</v>
      </c>
      <c r="AP546" s="123">
        <v>9</v>
      </c>
      <c r="AQ546" s="123">
        <v>1</v>
      </c>
      <c r="AR546" s="123">
        <v>1</v>
      </c>
      <c r="AS546" s="123">
        <v>0</v>
      </c>
      <c r="AT546" s="123">
        <v>0</v>
      </c>
      <c r="AU546" s="123">
        <v>0</v>
      </c>
    </row>
    <row r="547" spans="1:47">
      <c r="A547" s="124">
        <v>46267</v>
      </c>
      <c r="B547" s="123" t="s">
        <v>75</v>
      </c>
      <c r="C547" s="123" t="s">
        <v>2981</v>
      </c>
      <c r="D547" s="123" t="s">
        <v>1344</v>
      </c>
      <c r="E547" s="123">
        <v>204095444</v>
      </c>
      <c r="F547" s="123" t="s">
        <v>2982</v>
      </c>
      <c r="G547" s="123" t="s">
        <v>2983</v>
      </c>
      <c r="H547" s="123" t="s">
        <v>2984</v>
      </c>
      <c r="I547" s="123">
        <v>900234</v>
      </c>
      <c r="J547" s="123" t="s">
        <v>87</v>
      </c>
      <c r="K547" s="123" t="s">
        <v>3256</v>
      </c>
      <c r="L547" s="123" t="s">
        <v>2986</v>
      </c>
      <c r="M547" s="123" t="s">
        <v>86</v>
      </c>
      <c r="N547" s="123" t="s">
        <v>82</v>
      </c>
      <c r="O547" s="123">
        <v>1299</v>
      </c>
      <c r="P547" s="123" t="s">
        <v>64</v>
      </c>
      <c r="Q547" s="123" t="s">
        <v>2987</v>
      </c>
      <c r="R547" s="123" t="s">
        <v>3004</v>
      </c>
      <c r="S547" s="123" t="s">
        <v>39</v>
      </c>
      <c r="T547" s="123">
        <v>99</v>
      </c>
      <c r="U547" s="123" t="s">
        <v>2989</v>
      </c>
      <c r="V547" s="124">
        <v>46267.754861111112</v>
      </c>
      <c r="W547" s="124">
        <v>46267.959027777775</v>
      </c>
      <c r="X547" s="124">
        <v>46267.756944444445</v>
      </c>
      <c r="Y547" s="124">
        <v>46268.173611111109</v>
      </c>
      <c r="Z547" s="123"/>
      <c r="AA547" s="123" t="s">
        <v>56</v>
      </c>
      <c r="AB547" s="123" t="s">
        <v>2</v>
      </c>
      <c r="AC547" s="123" t="s">
        <v>2990</v>
      </c>
      <c r="AD547" s="123" t="s">
        <v>1553</v>
      </c>
      <c r="AE547" s="123" t="s">
        <v>2990</v>
      </c>
      <c r="AF547" s="123" t="s">
        <v>88</v>
      </c>
      <c r="AG547" s="123" t="s">
        <v>95</v>
      </c>
      <c r="AH547" s="123">
        <v>22</v>
      </c>
      <c r="AI547" s="123"/>
      <c r="AJ547" s="124">
        <v>45560</v>
      </c>
      <c r="AK547" s="123"/>
      <c r="AL547" s="123"/>
      <c r="AM547" s="123" t="s">
        <v>2991</v>
      </c>
      <c r="AN547" s="123" t="s">
        <v>2992</v>
      </c>
      <c r="AO547" s="123" t="s">
        <v>2982</v>
      </c>
      <c r="AP547" s="123">
        <v>9</v>
      </c>
      <c r="AQ547" s="123">
        <v>0</v>
      </c>
      <c r="AR547" s="123">
        <v>1</v>
      </c>
      <c r="AS547" s="123">
        <v>1</v>
      </c>
      <c r="AT547" s="123">
        <v>0</v>
      </c>
      <c r="AU547" s="123">
        <v>0</v>
      </c>
    </row>
    <row r="548" spans="1:47">
      <c r="A548" s="124">
        <v>46267</v>
      </c>
      <c r="B548" s="123" t="s">
        <v>75</v>
      </c>
      <c r="C548" s="123" t="s">
        <v>2981</v>
      </c>
      <c r="D548" s="123" t="s">
        <v>2202</v>
      </c>
      <c r="E548" s="123">
        <v>203555407</v>
      </c>
      <c r="F548" s="123" t="s">
        <v>2982</v>
      </c>
      <c r="G548" s="123" t="s">
        <v>2983</v>
      </c>
      <c r="H548" s="123" t="s">
        <v>2984</v>
      </c>
      <c r="I548" s="123">
        <v>900234</v>
      </c>
      <c r="J548" s="123" t="s">
        <v>3001</v>
      </c>
      <c r="K548" s="123" t="s">
        <v>3257</v>
      </c>
      <c r="L548" s="123" t="s">
        <v>2986</v>
      </c>
      <c r="M548" s="123" t="s">
        <v>79</v>
      </c>
      <c r="N548" s="123" t="s">
        <v>2645</v>
      </c>
      <c r="O548" s="123">
        <v>1299</v>
      </c>
      <c r="P548" s="123" t="s">
        <v>64</v>
      </c>
      <c r="Q548" s="123" t="s">
        <v>2987</v>
      </c>
      <c r="R548" s="123" t="s">
        <v>3014</v>
      </c>
      <c r="S548" s="123" t="s">
        <v>32</v>
      </c>
      <c r="T548" s="123">
        <v>99</v>
      </c>
      <c r="U548" s="123" t="s">
        <v>2989</v>
      </c>
      <c r="V548" s="124">
        <v>46267.331944444442</v>
      </c>
      <c r="W548" s="124">
        <v>46267.750694444447</v>
      </c>
      <c r="X548" s="124">
        <v>46267.333333333336</v>
      </c>
      <c r="Y548" s="124">
        <v>46267.75</v>
      </c>
      <c r="Z548" s="123"/>
      <c r="AA548" s="123" t="s">
        <v>56</v>
      </c>
      <c r="AB548" s="123" t="s">
        <v>2</v>
      </c>
      <c r="AC548" s="123" t="s">
        <v>2990</v>
      </c>
      <c r="AD548" s="123" t="s">
        <v>1553</v>
      </c>
      <c r="AE548" s="123" t="s">
        <v>2990</v>
      </c>
      <c r="AF548" s="123" t="s">
        <v>78</v>
      </c>
      <c r="AG548" s="123" t="s">
        <v>92</v>
      </c>
      <c r="AH548" s="123">
        <v>22</v>
      </c>
      <c r="AI548" s="123"/>
      <c r="AJ548" s="124">
        <v>45469</v>
      </c>
      <c r="AK548" s="123"/>
      <c r="AL548" s="123"/>
      <c r="AM548" s="123" t="s">
        <v>2991</v>
      </c>
      <c r="AN548" s="123" t="s">
        <v>2992</v>
      </c>
      <c r="AO548" s="123" t="s">
        <v>2982</v>
      </c>
      <c r="AP548" s="123">
        <v>9</v>
      </c>
      <c r="AQ548" s="123">
        <v>0</v>
      </c>
      <c r="AR548" s="123">
        <v>1</v>
      </c>
      <c r="AS548" s="123">
        <v>1</v>
      </c>
      <c r="AT548" s="123">
        <v>0</v>
      </c>
      <c r="AU548" s="123">
        <v>0</v>
      </c>
    </row>
    <row r="549" spans="1:47">
      <c r="A549" s="124">
        <v>46267</v>
      </c>
      <c r="B549" s="123" t="s">
        <v>75</v>
      </c>
      <c r="C549" s="123" t="s">
        <v>2981</v>
      </c>
      <c r="D549" s="123" t="s">
        <v>1643</v>
      </c>
      <c r="E549" s="123">
        <v>206348214</v>
      </c>
      <c r="F549" s="123" t="s">
        <v>2982</v>
      </c>
      <c r="G549" s="123" t="s">
        <v>2983</v>
      </c>
      <c r="H549" s="123" t="s">
        <v>2984</v>
      </c>
      <c r="I549" s="123">
        <v>900234</v>
      </c>
      <c r="J549" s="123" t="s">
        <v>3001</v>
      </c>
      <c r="K549" s="123" t="s">
        <v>3258</v>
      </c>
      <c r="L549" s="123" t="s">
        <v>2986</v>
      </c>
      <c r="M549" s="123" t="s">
        <v>89</v>
      </c>
      <c r="N549" s="123" t="s">
        <v>158</v>
      </c>
      <c r="O549" s="123">
        <v>1299</v>
      </c>
      <c r="P549" s="123" t="s">
        <v>64</v>
      </c>
      <c r="Q549" s="123" t="s">
        <v>2987</v>
      </c>
      <c r="R549" s="123" t="s">
        <v>3016</v>
      </c>
      <c r="S549" s="123" t="s">
        <v>32</v>
      </c>
      <c r="T549" s="123">
        <v>99</v>
      </c>
      <c r="U549" s="123" t="s">
        <v>2989</v>
      </c>
      <c r="V549" s="124">
        <v>46267.332638888889</v>
      </c>
      <c r="W549" s="124">
        <v>46267.74722222222</v>
      </c>
      <c r="X549" s="124">
        <v>46267.333333333336</v>
      </c>
      <c r="Y549" s="124">
        <v>46267.75</v>
      </c>
      <c r="Z549" s="123"/>
      <c r="AA549" s="123" t="s">
        <v>56</v>
      </c>
      <c r="AB549" s="123" t="s">
        <v>2</v>
      </c>
      <c r="AC549" s="123" t="s">
        <v>1428</v>
      </c>
      <c r="AD549" s="123" t="s">
        <v>1567</v>
      </c>
      <c r="AE549" s="123" t="s">
        <v>1428</v>
      </c>
      <c r="AF549" s="123" t="s">
        <v>77</v>
      </c>
      <c r="AG549" s="123" t="s">
        <v>78</v>
      </c>
      <c r="AH549" s="123">
        <v>28</v>
      </c>
      <c r="AI549" s="123"/>
      <c r="AJ549" s="124">
        <v>45956</v>
      </c>
      <c r="AK549" s="123"/>
      <c r="AL549" s="123"/>
      <c r="AM549" s="123" t="s">
        <v>2991</v>
      </c>
      <c r="AN549" s="123" t="s">
        <v>2992</v>
      </c>
      <c r="AO549" s="123" t="s">
        <v>2982</v>
      </c>
      <c r="AP549" s="123">
        <v>9</v>
      </c>
      <c r="AQ549" s="123">
        <v>0</v>
      </c>
      <c r="AR549" s="123">
        <v>1</v>
      </c>
      <c r="AS549" s="123">
        <v>1</v>
      </c>
      <c r="AT549" s="123">
        <v>0</v>
      </c>
      <c r="AU549" s="123">
        <v>0</v>
      </c>
    </row>
    <row r="550" spans="1:47">
      <c r="A550" s="124">
        <v>46267</v>
      </c>
      <c r="B550" s="123" t="s">
        <v>75</v>
      </c>
      <c r="C550" s="123" t="s">
        <v>2981</v>
      </c>
      <c r="D550" s="123" t="s">
        <v>450</v>
      </c>
      <c r="E550" s="123">
        <v>206073365</v>
      </c>
      <c r="F550" s="123" t="s">
        <v>2982</v>
      </c>
      <c r="G550" s="123" t="s">
        <v>2983</v>
      </c>
      <c r="H550" s="123" t="s">
        <v>2984</v>
      </c>
      <c r="I550" s="123">
        <v>900234</v>
      </c>
      <c r="J550" s="123" t="s">
        <v>3001</v>
      </c>
      <c r="K550" s="123" t="s">
        <v>451</v>
      </c>
      <c r="L550" s="123" t="s">
        <v>2986</v>
      </c>
      <c r="M550" s="123" t="s">
        <v>79</v>
      </c>
      <c r="N550" s="123" t="s">
        <v>3013</v>
      </c>
      <c r="O550" s="123">
        <v>1299</v>
      </c>
      <c r="P550" s="123" t="s">
        <v>64</v>
      </c>
      <c r="Q550" s="123" t="s">
        <v>2987</v>
      </c>
      <c r="R550" s="123" t="s">
        <v>2996</v>
      </c>
      <c r="S550" s="123" t="s">
        <v>32</v>
      </c>
      <c r="T550" s="123">
        <v>99</v>
      </c>
      <c r="U550" s="123" t="s">
        <v>2989</v>
      </c>
      <c r="V550" s="123"/>
      <c r="W550" s="123"/>
      <c r="X550" s="124">
        <v>46267.333333333336</v>
      </c>
      <c r="Y550" s="124">
        <v>46267.75</v>
      </c>
      <c r="Z550" s="123" t="s">
        <v>2997</v>
      </c>
      <c r="AA550" s="123" t="s">
        <v>2998</v>
      </c>
      <c r="AB550" s="123" t="s">
        <v>2999</v>
      </c>
      <c r="AC550" s="123" t="s">
        <v>35</v>
      </c>
      <c r="AD550" s="123" t="s">
        <v>1557</v>
      </c>
      <c r="AE550" s="123" t="s">
        <v>3015</v>
      </c>
      <c r="AF550" s="123" t="s">
        <v>84</v>
      </c>
      <c r="AG550" s="123" t="s">
        <v>85</v>
      </c>
      <c r="AH550" s="123">
        <v>1</v>
      </c>
      <c r="AI550" s="123"/>
      <c r="AJ550" s="124">
        <v>45921</v>
      </c>
      <c r="AK550" s="123"/>
      <c r="AL550" s="123"/>
      <c r="AM550" s="123" t="s">
        <v>2991</v>
      </c>
      <c r="AN550" s="123" t="s">
        <v>2992</v>
      </c>
      <c r="AO550" s="123" t="s">
        <v>2982</v>
      </c>
      <c r="AP550" s="123">
        <v>9</v>
      </c>
      <c r="AQ550" s="123">
        <v>0</v>
      </c>
      <c r="AR550" s="123">
        <v>0</v>
      </c>
      <c r="AS550" s="123">
        <v>0</v>
      </c>
      <c r="AT550" s="123">
        <v>0</v>
      </c>
      <c r="AU550" s="123">
        <v>0</v>
      </c>
    </row>
    <row r="551" spans="1:47">
      <c r="A551" s="124">
        <v>46267</v>
      </c>
      <c r="B551" s="123" t="s">
        <v>75</v>
      </c>
      <c r="C551" s="123" t="s">
        <v>2981</v>
      </c>
      <c r="D551" s="123" t="s">
        <v>2035</v>
      </c>
      <c r="E551" s="123">
        <v>205861620</v>
      </c>
      <c r="F551" s="123" t="s">
        <v>2982</v>
      </c>
      <c r="G551" s="123" t="s">
        <v>2983</v>
      </c>
      <c r="H551" s="123" t="s">
        <v>2984</v>
      </c>
      <c r="I551" s="123">
        <v>900234</v>
      </c>
      <c r="J551" s="123" t="s">
        <v>3002</v>
      </c>
      <c r="K551" s="123" t="s">
        <v>2036</v>
      </c>
      <c r="L551" s="123" t="s">
        <v>2986</v>
      </c>
      <c r="M551" s="123" t="s">
        <v>89</v>
      </c>
      <c r="N551" s="123" t="s">
        <v>622</v>
      </c>
      <c r="O551" s="123">
        <v>1299</v>
      </c>
      <c r="P551" s="123" t="s">
        <v>64</v>
      </c>
      <c r="Q551" s="123" t="s">
        <v>2987</v>
      </c>
      <c r="R551" s="123" t="s">
        <v>2988</v>
      </c>
      <c r="S551" s="123" t="s">
        <v>32</v>
      </c>
      <c r="T551" s="123">
        <v>99</v>
      </c>
      <c r="U551" s="123" t="s">
        <v>2989</v>
      </c>
      <c r="V551" s="124">
        <v>46267.331250000003</v>
      </c>
      <c r="W551" s="124">
        <v>46267.747916666667</v>
      </c>
      <c r="X551" s="124">
        <v>46267.333333333336</v>
      </c>
      <c r="Y551" s="124">
        <v>46267.75</v>
      </c>
      <c r="Z551" s="123"/>
      <c r="AA551" s="123" t="s">
        <v>56</v>
      </c>
      <c r="AB551" s="123" t="s">
        <v>2</v>
      </c>
      <c r="AC551" s="123" t="s">
        <v>37</v>
      </c>
      <c r="AD551" s="123" t="s">
        <v>1562</v>
      </c>
      <c r="AE551" s="123" t="s">
        <v>3000</v>
      </c>
      <c r="AF551" s="123" t="s">
        <v>88</v>
      </c>
      <c r="AG551" s="123" t="s">
        <v>95</v>
      </c>
      <c r="AH551" s="123">
        <v>13</v>
      </c>
      <c r="AI551" s="123"/>
      <c r="AJ551" s="124">
        <v>45900</v>
      </c>
      <c r="AK551" s="123"/>
      <c r="AL551" s="123"/>
      <c r="AM551" s="123" t="s">
        <v>2991</v>
      </c>
      <c r="AN551" s="123" t="s">
        <v>2992</v>
      </c>
      <c r="AO551" s="123" t="s">
        <v>2982</v>
      </c>
      <c r="AP551" s="123">
        <v>9</v>
      </c>
      <c r="AQ551" s="123">
        <v>0</v>
      </c>
      <c r="AR551" s="123">
        <v>1</v>
      </c>
      <c r="AS551" s="123">
        <v>1</v>
      </c>
      <c r="AT551" s="123">
        <v>0</v>
      </c>
      <c r="AU551" s="123">
        <v>0</v>
      </c>
    </row>
    <row r="552" spans="1:47">
      <c r="A552" s="124">
        <v>46267</v>
      </c>
      <c r="B552" s="123" t="s">
        <v>75</v>
      </c>
      <c r="C552" s="123" t="s">
        <v>2981</v>
      </c>
      <c r="D552" s="123" t="s">
        <v>875</v>
      </c>
      <c r="E552" s="123">
        <v>108019714</v>
      </c>
      <c r="F552" s="123" t="s">
        <v>2982</v>
      </c>
      <c r="G552" s="123" t="s">
        <v>3027</v>
      </c>
      <c r="H552" s="123" t="s">
        <v>2984</v>
      </c>
      <c r="I552" s="123" t="s">
        <v>3028</v>
      </c>
      <c r="J552" s="123"/>
      <c r="K552" s="123" t="s">
        <v>876</v>
      </c>
      <c r="L552" s="123" t="s">
        <v>97</v>
      </c>
      <c r="M552" s="123" t="s">
        <v>3259</v>
      </c>
      <c r="N552" s="123" t="s">
        <v>622</v>
      </c>
      <c r="O552" s="123">
        <v>1299</v>
      </c>
      <c r="P552" s="123" t="s">
        <v>64</v>
      </c>
      <c r="Q552" s="123" t="s">
        <v>2987</v>
      </c>
      <c r="R552" s="123" t="s">
        <v>2994</v>
      </c>
      <c r="S552" s="123" t="s">
        <v>32</v>
      </c>
      <c r="T552" s="123">
        <v>3</v>
      </c>
      <c r="U552" s="123" t="s">
        <v>2989</v>
      </c>
      <c r="V552" s="124">
        <v>46267.322916666664</v>
      </c>
      <c r="W552" s="124">
        <v>46267.753472222219</v>
      </c>
      <c r="X552" s="124">
        <v>46267.333333333336</v>
      </c>
      <c r="Y552" s="124">
        <v>46267.75</v>
      </c>
      <c r="Z552" s="123"/>
      <c r="AA552" s="123" t="s">
        <v>56</v>
      </c>
      <c r="AB552" s="123" t="s">
        <v>2</v>
      </c>
      <c r="AC552" s="123" t="s">
        <v>37</v>
      </c>
      <c r="AD552" s="123" t="s">
        <v>1566</v>
      </c>
      <c r="AE552" s="123" t="s">
        <v>3012</v>
      </c>
      <c r="AF552" s="123" t="s">
        <v>95</v>
      </c>
      <c r="AG552" s="123" t="s">
        <v>77</v>
      </c>
      <c r="AH552" s="123">
        <v>19</v>
      </c>
      <c r="AI552" s="123"/>
      <c r="AJ552" s="124">
        <v>44756</v>
      </c>
      <c r="AK552" s="123"/>
      <c r="AL552" s="123"/>
      <c r="AM552" s="123" t="s">
        <v>75</v>
      </c>
      <c r="AN552" s="123" t="s">
        <v>3031</v>
      </c>
      <c r="AO552" s="123" t="s">
        <v>2982</v>
      </c>
      <c r="AP552" s="123">
        <v>9</v>
      </c>
      <c r="AQ552" s="123">
        <v>0</v>
      </c>
      <c r="AR552" s="123">
        <v>1</v>
      </c>
      <c r="AS552" s="123">
        <v>1</v>
      </c>
      <c r="AT552" s="123">
        <v>0</v>
      </c>
      <c r="AU552" s="123">
        <v>0</v>
      </c>
    </row>
    <row r="553" spans="1:47">
      <c r="A553" s="124">
        <v>46267</v>
      </c>
      <c r="B553" s="123" t="s">
        <v>75</v>
      </c>
      <c r="C553" s="123" t="s">
        <v>2981</v>
      </c>
      <c r="D553" s="123" t="s">
        <v>985</v>
      </c>
      <c r="E553" s="123">
        <v>203468753</v>
      </c>
      <c r="F553" s="123" t="s">
        <v>2982</v>
      </c>
      <c r="G553" s="123" t="s">
        <v>2983</v>
      </c>
      <c r="H553" s="123" t="s">
        <v>2984</v>
      </c>
      <c r="I553" s="123">
        <v>900234</v>
      </c>
      <c r="J553" s="123" t="s">
        <v>3001</v>
      </c>
      <c r="K553" s="123" t="s">
        <v>986</v>
      </c>
      <c r="L553" s="123" t="s">
        <v>2986</v>
      </c>
      <c r="M553" s="123" t="s">
        <v>79</v>
      </c>
      <c r="N553" s="123" t="s">
        <v>1055</v>
      </c>
      <c r="O553" s="123">
        <v>1299</v>
      </c>
      <c r="P553" s="123" t="s">
        <v>64</v>
      </c>
      <c r="Q553" s="123" t="s">
        <v>2987</v>
      </c>
      <c r="R553" s="123" t="s">
        <v>2994</v>
      </c>
      <c r="S553" s="123" t="s">
        <v>32</v>
      </c>
      <c r="T553" s="123">
        <v>99</v>
      </c>
      <c r="U553" s="123" t="s">
        <v>2989</v>
      </c>
      <c r="V553" s="124">
        <v>46267.333333333336</v>
      </c>
      <c r="W553" s="124">
        <v>46267.75</v>
      </c>
      <c r="X553" s="124">
        <v>46267.333333333336</v>
      </c>
      <c r="Y553" s="124">
        <v>46267.75</v>
      </c>
      <c r="Z553" s="123"/>
      <c r="AA553" s="123" t="s">
        <v>56</v>
      </c>
      <c r="AB553" s="123" t="s">
        <v>2</v>
      </c>
      <c r="AC553" s="123" t="s">
        <v>37</v>
      </c>
      <c r="AD553" s="123" t="s">
        <v>1564</v>
      </c>
      <c r="AE553" s="123" t="s">
        <v>3012</v>
      </c>
      <c r="AF553" s="123" t="s">
        <v>95</v>
      </c>
      <c r="AG553" s="123" t="s">
        <v>77</v>
      </c>
      <c r="AH553" s="123">
        <v>18</v>
      </c>
      <c r="AI553" s="123"/>
      <c r="AJ553" s="124">
        <v>45455</v>
      </c>
      <c r="AK553" s="123"/>
      <c r="AL553" s="123"/>
      <c r="AM553" s="123" t="s">
        <v>2991</v>
      </c>
      <c r="AN553" s="123" t="s">
        <v>2992</v>
      </c>
      <c r="AO553" s="123" t="s">
        <v>2982</v>
      </c>
      <c r="AP553" s="123">
        <v>9</v>
      </c>
      <c r="AQ553" s="123">
        <v>0</v>
      </c>
      <c r="AR553" s="123">
        <v>1</v>
      </c>
      <c r="AS553" s="123">
        <v>1</v>
      </c>
      <c r="AT553" s="123">
        <v>0</v>
      </c>
      <c r="AU553" s="123">
        <v>0</v>
      </c>
    </row>
    <row r="554" spans="1:47">
      <c r="A554" s="124">
        <v>46267</v>
      </c>
      <c r="B554" s="123" t="s">
        <v>75</v>
      </c>
      <c r="C554" s="123" t="s">
        <v>2981</v>
      </c>
      <c r="D554" s="123" t="s">
        <v>989</v>
      </c>
      <c r="E554" s="123">
        <v>204072311</v>
      </c>
      <c r="F554" s="123" t="s">
        <v>2982</v>
      </c>
      <c r="G554" s="123" t="s">
        <v>2983</v>
      </c>
      <c r="H554" s="123" t="s">
        <v>2984</v>
      </c>
      <c r="I554" s="123">
        <v>900234</v>
      </c>
      <c r="J554" s="123" t="s">
        <v>2985</v>
      </c>
      <c r="K554" s="123" t="s">
        <v>990</v>
      </c>
      <c r="L554" s="123" t="s">
        <v>2986</v>
      </c>
      <c r="M554" s="123" t="s">
        <v>86</v>
      </c>
      <c r="N554" s="123" t="s">
        <v>626</v>
      </c>
      <c r="O554" s="123">
        <v>1299</v>
      </c>
      <c r="P554" s="123" t="s">
        <v>64</v>
      </c>
      <c r="Q554" s="123" t="s">
        <v>2987</v>
      </c>
      <c r="R554" s="123" t="s">
        <v>3008</v>
      </c>
      <c r="S554" s="123" t="s">
        <v>39</v>
      </c>
      <c r="T554" s="123">
        <v>99</v>
      </c>
      <c r="U554" s="123" t="s">
        <v>2989</v>
      </c>
      <c r="V554" s="124">
        <v>46267.754861111112</v>
      </c>
      <c r="W554" s="124">
        <v>46267.863194444442</v>
      </c>
      <c r="X554" s="124">
        <v>46267.756944444445</v>
      </c>
      <c r="Y554" s="124">
        <v>46268.173611111109</v>
      </c>
      <c r="Z554" s="123"/>
      <c r="AA554" s="123" t="s">
        <v>56</v>
      </c>
      <c r="AB554" s="123" t="s">
        <v>2</v>
      </c>
      <c r="AC554" s="123" t="s">
        <v>37</v>
      </c>
      <c r="AD554" s="123" t="s">
        <v>1562</v>
      </c>
      <c r="AE554" s="123" t="s">
        <v>3000</v>
      </c>
      <c r="AF554" s="123" t="s">
        <v>92</v>
      </c>
      <c r="AG554" s="123" t="s">
        <v>84</v>
      </c>
      <c r="AH554" s="123">
        <v>13</v>
      </c>
      <c r="AI554" s="123"/>
      <c r="AJ554" s="124">
        <v>45557</v>
      </c>
      <c r="AK554" s="123"/>
      <c r="AL554" s="123"/>
      <c r="AM554" s="123" t="s">
        <v>2991</v>
      </c>
      <c r="AN554" s="123" t="s">
        <v>2992</v>
      </c>
      <c r="AO554" s="123" t="s">
        <v>2982</v>
      </c>
      <c r="AP554" s="123">
        <v>9</v>
      </c>
      <c r="AQ554" s="123">
        <v>0</v>
      </c>
      <c r="AR554" s="123">
        <v>1</v>
      </c>
      <c r="AS554" s="123">
        <v>1</v>
      </c>
      <c r="AT554" s="123">
        <v>0</v>
      </c>
      <c r="AU554" s="123">
        <v>0</v>
      </c>
    </row>
    <row r="555" spans="1:47">
      <c r="A555" s="124">
        <v>46267</v>
      </c>
      <c r="B555" s="123" t="s">
        <v>75</v>
      </c>
      <c r="C555" s="123" t="s">
        <v>2981</v>
      </c>
      <c r="D555" s="123" t="s">
        <v>1753</v>
      </c>
      <c r="E555" s="123">
        <v>206873567</v>
      </c>
      <c r="F555" s="123" t="s">
        <v>2982</v>
      </c>
      <c r="G555" s="123" t="s">
        <v>2983</v>
      </c>
      <c r="H555" s="123" t="s">
        <v>2984</v>
      </c>
      <c r="I555" s="123">
        <v>900234</v>
      </c>
      <c r="J555" s="123" t="s">
        <v>3001</v>
      </c>
      <c r="K555" s="123" t="s">
        <v>1754</v>
      </c>
      <c r="L555" s="123" t="s">
        <v>2986</v>
      </c>
      <c r="M555" s="123" t="s">
        <v>89</v>
      </c>
      <c r="N555" s="123" t="s">
        <v>223</v>
      </c>
      <c r="O555" s="123">
        <v>1299</v>
      </c>
      <c r="P555" s="123" t="s">
        <v>64</v>
      </c>
      <c r="Q555" s="123" t="s">
        <v>2987</v>
      </c>
      <c r="R555" s="123" t="s">
        <v>3014</v>
      </c>
      <c r="S555" s="123" t="s">
        <v>32</v>
      </c>
      <c r="T555" s="123">
        <v>99</v>
      </c>
      <c r="U555" s="123" t="s">
        <v>2989</v>
      </c>
      <c r="V555" s="124">
        <v>46267.331250000003</v>
      </c>
      <c r="W555" s="124">
        <v>46267.753472222219</v>
      </c>
      <c r="X555" s="124">
        <v>46267.333333333336</v>
      </c>
      <c r="Y555" s="124">
        <v>46267.75</v>
      </c>
      <c r="Z555" s="123"/>
      <c r="AA555" s="123" t="s">
        <v>56</v>
      </c>
      <c r="AB555" s="123" t="s">
        <v>2</v>
      </c>
      <c r="AC555" s="123" t="s">
        <v>35</v>
      </c>
      <c r="AD555" s="123" t="s">
        <v>1558</v>
      </c>
      <c r="AE555" s="123" t="s">
        <v>2995</v>
      </c>
      <c r="AF555" s="123" t="s">
        <v>78</v>
      </c>
      <c r="AG555" s="123" t="s">
        <v>92</v>
      </c>
      <c r="AH555" s="123">
        <v>3</v>
      </c>
      <c r="AI555" s="123"/>
      <c r="AJ555" s="124">
        <v>46019</v>
      </c>
      <c r="AK555" s="123"/>
      <c r="AL555" s="123"/>
      <c r="AM555" s="123" t="s">
        <v>2991</v>
      </c>
      <c r="AN555" s="123" t="s">
        <v>2992</v>
      </c>
      <c r="AO555" s="123" t="s">
        <v>2982</v>
      </c>
      <c r="AP555" s="123">
        <v>9</v>
      </c>
      <c r="AQ555" s="123">
        <v>0</v>
      </c>
      <c r="AR555" s="123">
        <v>1</v>
      </c>
      <c r="AS555" s="123">
        <v>1</v>
      </c>
      <c r="AT555" s="123">
        <v>0</v>
      </c>
      <c r="AU555" s="123">
        <v>0</v>
      </c>
    </row>
    <row r="556" spans="1:47">
      <c r="A556" s="124">
        <v>46267</v>
      </c>
      <c r="B556" s="123" t="s">
        <v>75</v>
      </c>
      <c r="C556" s="123" t="s">
        <v>2981</v>
      </c>
      <c r="D556" s="123" t="s">
        <v>979</v>
      </c>
      <c r="E556" s="123">
        <v>203342033</v>
      </c>
      <c r="F556" s="123" t="s">
        <v>2982</v>
      </c>
      <c r="G556" s="123" t="s">
        <v>2983</v>
      </c>
      <c r="H556" s="123" t="s">
        <v>2984</v>
      </c>
      <c r="I556" s="123">
        <v>900234</v>
      </c>
      <c r="J556" s="123" t="s">
        <v>99</v>
      </c>
      <c r="K556" s="123" t="s">
        <v>3260</v>
      </c>
      <c r="L556" s="123" t="s">
        <v>2986</v>
      </c>
      <c r="M556" s="123" t="s">
        <v>86</v>
      </c>
      <c r="N556" s="123" t="s">
        <v>2772</v>
      </c>
      <c r="O556" s="123">
        <v>1299</v>
      </c>
      <c r="P556" s="123" t="s">
        <v>64</v>
      </c>
      <c r="Q556" s="123" t="s">
        <v>2987</v>
      </c>
      <c r="R556" s="123" t="s">
        <v>3014</v>
      </c>
      <c r="S556" s="123" t="s">
        <v>32</v>
      </c>
      <c r="T556" s="123">
        <v>99</v>
      </c>
      <c r="U556" s="123" t="s">
        <v>2989</v>
      </c>
      <c r="V556" s="124">
        <v>46267.332638888889</v>
      </c>
      <c r="W556" s="124">
        <v>46267.747916666667</v>
      </c>
      <c r="X556" s="124">
        <v>46267.333333333336</v>
      </c>
      <c r="Y556" s="124">
        <v>46267.75</v>
      </c>
      <c r="Z556" s="123"/>
      <c r="AA556" s="123" t="s">
        <v>56</v>
      </c>
      <c r="AB556" s="123" t="s">
        <v>2</v>
      </c>
      <c r="AC556" s="123" t="s">
        <v>37</v>
      </c>
      <c r="AD556" s="123" t="s">
        <v>1564</v>
      </c>
      <c r="AE556" s="123" t="s">
        <v>3012</v>
      </c>
      <c r="AF556" s="123" t="s">
        <v>78</v>
      </c>
      <c r="AG556" s="123" t="s">
        <v>92</v>
      </c>
      <c r="AH556" s="123">
        <v>18</v>
      </c>
      <c r="AI556" s="123"/>
      <c r="AJ556" s="124">
        <v>45431</v>
      </c>
      <c r="AK556" s="123"/>
      <c r="AL556" s="123"/>
      <c r="AM556" s="123" t="s">
        <v>2991</v>
      </c>
      <c r="AN556" s="123" t="s">
        <v>2992</v>
      </c>
      <c r="AO556" s="123" t="s">
        <v>2982</v>
      </c>
      <c r="AP556" s="123">
        <v>9</v>
      </c>
      <c r="AQ556" s="123">
        <v>0</v>
      </c>
      <c r="AR556" s="123">
        <v>1</v>
      </c>
      <c r="AS556" s="123">
        <v>1</v>
      </c>
      <c r="AT556" s="123">
        <v>0</v>
      </c>
      <c r="AU556" s="123">
        <v>0</v>
      </c>
    </row>
    <row r="557" spans="1:47">
      <c r="A557" s="124">
        <v>46267</v>
      </c>
      <c r="B557" s="123" t="s">
        <v>75</v>
      </c>
      <c r="C557" s="123" t="s">
        <v>2981</v>
      </c>
      <c r="D557" s="123" t="s">
        <v>1285</v>
      </c>
      <c r="E557" s="123">
        <v>203964997</v>
      </c>
      <c r="F557" s="123" t="s">
        <v>2982</v>
      </c>
      <c r="G557" s="123" t="s">
        <v>2983</v>
      </c>
      <c r="H557" s="123" t="s">
        <v>2984</v>
      </c>
      <c r="I557" s="123">
        <v>900234</v>
      </c>
      <c r="J557" s="123" t="s">
        <v>99</v>
      </c>
      <c r="K557" s="123" t="s">
        <v>1286</v>
      </c>
      <c r="L557" s="123" t="s">
        <v>2986</v>
      </c>
      <c r="M557" s="123" t="s">
        <v>86</v>
      </c>
      <c r="N557" s="123" t="s">
        <v>2773</v>
      </c>
      <c r="O557" s="123">
        <v>1299</v>
      </c>
      <c r="P557" s="123" t="s">
        <v>64</v>
      </c>
      <c r="Q557" s="123" t="s">
        <v>2987</v>
      </c>
      <c r="R557" s="123" t="s">
        <v>2996</v>
      </c>
      <c r="S557" s="123" t="s">
        <v>32</v>
      </c>
      <c r="T557" s="123">
        <v>99</v>
      </c>
      <c r="U557" s="123" t="s">
        <v>2989</v>
      </c>
      <c r="V557" s="123"/>
      <c r="W557" s="123"/>
      <c r="X557" s="124">
        <v>46267.333333333336</v>
      </c>
      <c r="Y557" s="124">
        <v>46267.75</v>
      </c>
      <c r="Z557" s="123" t="s">
        <v>2997</v>
      </c>
      <c r="AA557" s="123" t="s">
        <v>2998</v>
      </c>
      <c r="AB557" s="123" t="s">
        <v>2999</v>
      </c>
      <c r="AC557" s="123" t="s">
        <v>37</v>
      </c>
      <c r="AD557" s="123" t="s">
        <v>1562</v>
      </c>
      <c r="AE557" s="123" t="s">
        <v>3000</v>
      </c>
      <c r="AF557" s="123" t="s">
        <v>84</v>
      </c>
      <c r="AG557" s="123" t="s">
        <v>85</v>
      </c>
      <c r="AH557" s="123">
        <v>13</v>
      </c>
      <c r="AI557" s="123"/>
      <c r="AJ557" s="124">
        <v>45543</v>
      </c>
      <c r="AK557" s="123"/>
      <c r="AL557" s="123"/>
      <c r="AM557" s="123" t="s">
        <v>2991</v>
      </c>
      <c r="AN557" s="123" t="s">
        <v>2992</v>
      </c>
      <c r="AO557" s="123" t="s">
        <v>2982</v>
      </c>
      <c r="AP557" s="123">
        <v>9</v>
      </c>
      <c r="AQ557" s="123">
        <v>0</v>
      </c>
      <c r="AR557" s="123">
        <v>0</v>
      </c>
      <c r="AS557" s="123">
        <v>0</v>
      </c>
      <c r="AT557" s="123">
        <v>0</v>
      </c>
      <c r="AU557" s="123">
        <v>0</v>
      </c>
    </row>
    <row r="558" spans="1:47">
      <c r="A558" s="124">
        <v>46267</v>
      </c>
      <c r="B558" s="123" t="s">
        <v>75</v>
      </c>
      <c r="C558" s="123" t="s">
        <v>2981</v>
      </c>
      <c r="D558" s="123" t="s">
        <v>2062</v>
      </c>
      <c r="E558" s="123">
        <v>206958279</v>
      </c>
      <c r="F558" s="123" t="s">
        <v>2982</v>
      </c>
      <c r="G558" s="123" t="s">
        <v>2983</v>
      </c>
      <c r="H558" s="123" t="s">
        <v>2984</v>
      </c>
      <c r="I558" s="123">
        <v>900234</v>
      </c>
      <c r="J558" s="123" t="s">
        <v>3002</v>
      </c>
      <c r="K558" s="123" t="s">
        <v>1991</v>
      </c>
      <c r="L558" s="123" t="s">
        <v>2986</v>
      </c>
      <c r="M558" s="123" t="s">
        <v>89</v>
      </c>
      <c r="N558" s="123" t="s">
        <v>2645</v>
      </c>
      <c r="O558" s="123">
        <v>1299</v>
      </c>
      <c r="P558" s="123" t="s">
        <v>64</v>
      </c>
      <c r="Q558" s="123" t="s">
        <v>2987</v>
      </c>
      <c r="R558" s="123" t="s">
        <v>3008</v>
      </c>
      <c r="S558" s="123" t="s">
        <v>39</v>
      </c>
      <c r="T558" s="123">
        <v>99</v>
      </c>
      <c r="U558" s="123" t="s">
        <v>2989</v>
      </c>
      <c r="V558" s="124">
        <v>46267.754861111112</v>
      </c>
      <c r="W558" s="124">
        <v>46267.958333333336</v>
      </c>
      <c r="X558" s="124">
        <v>46267.756944444445</v>
      </c>
      <c r="Y558" s="124">
        <v>46268.173611111109</v>
      </c>
      <c r="Z558" s="123"/>
      <c r="AA558" s="123" t="s">
        <v>56</v>
      </c>
      <c r="AB558" s="123" t="s">
        <v>2</v>
      </c>
      <c r="AC558" s="123" t="s">
        <v>2990</v>
      </c>
      <c r="AD558" s="123" t="s">
        <v>1553</v>
      </c>
      <c r="AE558" s="123" t="s">
        <v>2990</v>
      </c>
      <c r="AF558" s="123" t="s">
        <v>92</v>
      </c>
      <c r="AG558" s="123" t="s">
        <v>84</v>
      </c>
      <c r="AH558" s="123">
        <v>22</v>
      </c>
      <c r="AI558" s="123"/>
      <c r="AJ558" s="124">
        <v>46047</v>
      </c>
      <c r="AK558" s="123"/>
      <c r="AL558" s="123"/>
      <c r="AM558" s="123" t="s">
        <v>2991</v>
      </c>
      <c r="AN558" s="123" t="s">
        <v>2992</v>
      </c>
      <c r="AO558" s="123" t="s">
        <v>2982</v>
      </c>
      <c r="AP558" s="123">
        <v>9</v>
      </c>
      <c r="AQ558" s="123">
        <v>0</v>
      </c>
      <c r="AR558" s="123">
        <v>1</v>
      </c>
      <c r="AS558" s="123">
        <v>1</v>
      </c>
      <c r="AT558" s="123">
        <v>0</v>
      </c>
      <c r="AU558" s="123">
        <v>0</v>
      </c>
    </row>
    <row r="559" spans="1:47">
      <c r="A559" s="124">
        <v>46267</v>
      </c>
      <c r="B559" s="123" t="s">
        <v>75</v>
      </c>
      <c r="C559" s="123" t="s">
        <v>2981</v>
      </c>
      <c r="D559" s="123" t="s">
        <v>1134</v>
      </c>
      <c r="E559" s="123">
        <v>203881662</v>
      </c>
      <c r="F559" s="123" t="s">
        <v>2982</v>
      </c>
      <c r="G559" s="123" t="s">
        <v>2983</v>
      </c>
      <c r="H559" s="123" t="s">
        <v>2984</v>
      </c>
      <c r="I559" s="123">
        <v>900234</v>
      </c>
      <c r="J559" s="123" t="s">
        <v>3001</v>
      </c>
      <c r="K559" s="123" t="s">
        <v>1135</v>
      </c>
      <c r="L559" s="123" t="s">
        <v>2986</v>
      </c>
      <c r="M559" s="123" t="s">
        <v>79</v>
      </c>
      <c r="N559" s="123" t="s">
        <v>2773</v>
      </c>
      <c r="O559" s="123">
        <v>1299</v>
      </c>
      <c r="P559" s="123" t="s">
        <v>64</v>
      </c>
      <c r="Q559" s="123" t="s">
        <v>2987</v>
      </c>
      <c r="R559" s="123" t="s">
        <v>3016</v>
      </c>
      <c r="S559" s="123" t="s">
        <v>32</v>
      </c>
      <c r="T559" s="123">
        <v>99</v>
      </c>
      <c r="U559" s="123" t="s">
        <v>2989</v>
      </c>
      <c r="V559" s="124">
        <v>46267.331944444442</v>
      </c>
      <c r="W559" s="124">
        <v>46267.749305555553</v>
      </c>
      <c r="X559" s="124">
        <v>46267.333333333336</v>
      </c>
      <c r="Y559" s="124">
        <v>46267.75</v>
      </c>
      <c r="Z559" s="123"/>
      <c r="AA559" s="123" t="s">
        <v>56</v>
      </c>
      <c r="AB559" s="123" t="s">
        <v>2</v>
      </c>
      <c r="AC559" s="123" t="s">
        <v>37</v>
      </c>
      <c r="AD559" s="123" t="s">
        <v>1562</v>
      </c>
      <c r="AE559" s="123" t="s">
        <v>3000</v>
      </c>
      <c r="AF559" s="123" t="s">
        <v>77</v>
      </c>
      <c r="AG559" s="123" t="s">
        <v>78</v>
      </c>
      <c r="AH559" s="123">
        <v>13</v>
      </c>
      <c r="AI559" s="123"/>
      <c r="AJ559" s="124">
        <v>45529</v>
      </c>
      <c r="AK559" s="123"/>
      <c r="AL559" s="123"/>
      <c r="AM559" s="123" t="s">
        <v>2991</v>
      </c>
      <c r="AN559" s="123" t="s">
        <v>2992</v>
      </c>
      <c r="AO559" s="123" t="s">
        <v>2982</v>
      </c>
      <c r="AP559" s="123">
        <v>9</v>
      </c>
      <c r="AQ559" s="123">
        <v>0</v>
      </c>
      <c r="AR559" s="123">
        <v>1</v>
      </c>
      <c r="AS559" s="123">
        <v>1</v>
      </c>
      <c r="AT559" s="123">
        <v>0</v>
      </c>
      <c r="AU559" s="123">
        <v>0</v>
      </c>
    </row>
    <row r="560" spans="1:47">
      <c r="A560" s="124">
        <v>46267</v>
      </c>
      <c r="B560" s="123" t="s">
        <v>75</v>
      </c>
      <c r="C560" s="123" t="s">
        <v>2981</v>
      </c>
      <c r="D560" s="123" t="s">
        <v>671</v>
      </c>
      <c r="E560" s="123">
        <v>203850778</v>
      </c>
      <c r="F560" s="123" t="s">
        <v>2982</v>
      </c>
      <c r="G560" s="123" t="s">
        <v>2983</v>
      </c>
      <c r="H560" s="123" t="s">
        <v>2984</v>
      </c>
      <c r="I560" s="123">
        <v>900234</v>
      </c>
      <c r="J560" s="123" t="s">
        <v>2985</v>
      </c>
      <c r="K560" s="123" t="s">
        <v>3261</v>
      </c>
      <c r="L560" s="123" t="s">
        <v>2986</v>
      </c>
      <c r="M560" s="123" t="s">
        <v>86</v>
      </c>
      <c r="N560" s="123" t="s">
        <v>2772</v>
      </c>
      <c r="O560" s="123">
        <v>1299</v>
      </c>
      <c r="P560" s="123" t="s">
        <v>64</v>
      </c>
      <c r="Q560" s="123" t="s">
        <v>2987</v>
      </c>
      <c r="R560" s="123" t="s">
        <v>3021</v>
      </c>
      <c r="S560" s="123" t="s">
        <v>32</v>
      </c>
      <c r="T560" s="123">
        <v>99</v>
      </c>
      <c r="U560" s="123" t="s">
        <v>2989</v>
      </c>
      <c r="V560" s="123"/>
      <c r="W560" s="123"/>
      <c r="X560" s="124">
        <v>46267.333333333336</v>
      </c>
      <c r="Y560" s="124">
        <v>46267.75</v>
      </c>
      <c r="Z560" s="123" t="s">
        <v>2997</v>
      </c>
      <c r="AA560" s="123" t="s">
        <v>2998</v>
      </c>
      <c r="AB560" s="123" t="s">
        <v>2999</v>
      </c>
      <c r="AC560" s="123" t="s">
        <v>37</v>
      </c>
      <c r="AD560" s="123" t="s">
        <v>1562</v>
      </c>
      <c r="AE560" s="123" t="s">
        <v>3000</v>
      </c>
      <c r="AF560" s="123" t="s">
        <v>85</v>
      </c>
      <c r="AG560" s="123" t="s">
        <v>88</v>
      </c>
      <c r="AH560" s="123">
        <v>13</v>
      </c>
      <c r="AI560" s="123"/>
      <c r="AJ560" s="124">
        <v>45523</v>
      </c>
      <c r="AK560" s="123"/>
      <c r="AL560" s="123"/>
      <c r="AM560" s="123" t="s">
        <v>2991</v>
      </c>
      <c r="AN560" s="123" t="s">
        <v>2992</v>
      </c>
      <c r="AO560" s="123" t="s">
        <v>2982</v>
      </c>
      <c r="AP560" s="123">
        <v>9</v>
      </c>
      <c r="AQ560" s="123">
        <v>0</v>
      </c>
      <c r="AR560" s="123">
        <v>0</v>
      </c>
      <c r="AS560" s="123">
        <v>0</v>
      </c>
      <c r="AT560" s="123">
        <v>0</v>
      </c>
      <c r="AU560" s="123">
        <v>0</v>
      </c>
    </row>
    <row r="561" spans="1:47">
      <c r="A561" s="124">
        <v>46267</v>
      </c>
      <c r="B561" s="123" t="s">
        <v>75</v>
      </c>
      <c r="C561" s="123" t="s">
        <v>2981</v>
      </c>
      <c r="D561" s="123" t="s">
        <v>2597</v>
      </c>
      <c r="E561" s="123">
        <v>206873878</v>
      </c>
      <c r="F561" s="123" t="s">
        <v>2982</v>
      </c>
      <c r="G561" s="123" t="s">
        <v>2983</v>
      </c>
      <c r="H561" s="123" t="s">
        <v>2984</v>
      </c>
      <c r="I561" s="123">
        <v>900234</v>
      </c>
      <c r="J561" s="123" t="s">
        <v>2985</v>
      </c>
      <c r="K561" s="123" t="s">
        <v>2598</v>
      </c>
      <c r="L561" s="123" t="s">
        <v>2986</v>
      </c>
      <c r="M561" s="123" t="s">
        <v>89</v>
      </c>
      <c r="N561" s="123" t="s">
        <v>224</v>
      </c>
      <c r="O561" s="123">
        <v>1299</v>
      </c>
      <c r="P561" s="123" t="s">
        <v>64</v>
      </c>
      <c r="Q561" s="123" t="s">
        <v>2987</v>
      </c>
      <c r="R561" s="123" t="s">
        <v>3014</v>
      </c>
      <c r="S561" s="123" t="s">
        <v>32</v>
      </c>
      <c r="T561" s="123">
        <v>99</v>
      </c>
      <c r="U561" s="123" t="s">
        <v>2989</v>
      </c>
      <c r="V561" s="124">
        <v>46267.333333333336</v>
      </c>
      <c r="W561" s="124">
        <v>46267.75</v>
      </c>
      <c r="X561" s="124">
        <v>46267.333333333336</v>
      </c>
      <c r="Y561" s="124">
        <v>46267.75</v>
      </c>
      <c r="Z561" s="123"/>
      <c r="AA561" s="123" t="s">
        <v>56</v>
      </c>
      <c r="AB561" s="123" t="s">
        <v>2</v>
      </c>
      <c r="AC561" s="123" t="s">
        <v>35</v>
      </c>
      <c r="AD561" s="123" t="s">
        <v>1558</v>
      </c>
      <c r="AE561" s="123" t="s">
        <v>2995</v>
      </c>
      <c r="AF561" s="123" t="s">
        <v>78</v>
      </c>
      <c r="AG561" s="123" t="s">
        <v>92</v>
      </c>
      <c r="AH561" s="123">
        <v>3</v>
      </c>
      <c r="AI561" s="123"/>
      <c r="AJ561" s="124">
        <v>46019</v>
      </c>
      <c r="AK561" s="123"/>
      <c r="AL561" s="123"/>
      <c r="AM561" s="123" t="s">
        <v>2991</v>
      </c>
      <c r="AN561" s="123" t="s">
        <v>2992</v>
      </c>
      <c r="AO561" s="123" t="s">
        <v>2982</v>
      </c>
      <c r="AP561" s="123">
        <v>9</v>
      </c>
      <c r="AQ561" s="123">
        <v>0</v>
      </c>
      <c r="AR561" s="123">
        <v>1</v>
      </c>
      <c r="AS561" s="123">
        <v>1</v>
      </c>
      <c r="AT561" s="123">
        <v>0</v>
      </c>
      <c r="AU561" s="123">
        <v>0</v>
      </c>
    </row>
    <row r="562" spans="1:47">
      <c r="A562" s="124">
        <v>46267</v>
      </c>
      <c r="B562" s="123" t="s">
        <v>75</v>
      </c>
      <c r="C562" s="123" t="s">
        <v>2981</v>
      </c>
      <c r="D562" s="123" t="s">
        <v>2074</v>
      </c>
      <c r="E562" s="123">
        <v>206953971</v>
      </c>
      <c r="F562" s="123" t="s">
        <v>2982</v>
      </c>
      <c r="G562" s="123" t="s">
        <v>2983</v>
      </c>
      <c r="H562" s="123" t="s">
        <v>2984</v>
      </c>
      <c r="I562" s="123">
        <v>900234</v>
      </c>
      <c r="J562" s="123" t="s">
        <v>2985</v>
      </c>
      <c r="K562" s="123" t="s">
        <v>2008</v>
      </c>
      <c r="L562" s="123" t="s">
        <v>2986</v>
      </c>
      <c r="M562" s="123" t="s">
        <v>89</v>
      </c>
      <c r="N562" s="123" t="s">
        <v>2645</v>
      </c>
      <c r="O562" s="123">
        <v>1299</v>
      </c>
      <c r="P562" s="123" t="s">
        <v>64</v>
      </c>
      <c r="Q562" s="123" t="s">
        <v>2987</v>
      </c>
      <c r="R562" s="123" t="s">
        <v>2988</v>
      </c>
      <c r="S562" s="123" t="s">
        <v>32</v>
      </c>
      <c r="T562" s="123">
        <v>99</v>
      </c>
      <c r="U562" s="123" t="s">
        <v>2989</v>
      </c>
      <c r="V562" s="124">
        <v>46267.330555555556</v>
      </c>
      <c r="W562" s="124">
        <v>46267.747916666667</v>
      </c>
      <c r="X562" s="124">
        <v>46267.333333333336</v>
      </c>
      <c r="Y562" s="124">
        <v>46267.75</v>
      </c>
      <c r="Z562" s="123"/>
      <c r="AA562" s="123" t="s">
        <v>56</v>
      </c>
      <c r="AB562" s="123" t="s">
        <v>2</v>
      </c>
      <c r="AC562" s="123" t="s">
        <v>2990</v>
      </c>
      <c r="AD562" s="123" t="s">
        <v>1553</v>
      </c>
      <c r="AE562" s="123" t="s">
        <v>2990</v>
      </c>
      <c r="AF562" s="123" t="s">
        <v>88</v>
      </c>
      <c r="AG562" s="123" t="s">
        <v>95</v>
      </c>
      <c r="AH562" s="123">
        <v>22</v>
      </c>
      <c r="AI562" s="123"/>
      <c r="AJ562" s="124">
        <v>46047</v>
      </c>
      <c r="AK562" s="123"/>
      <c r="AL562" s="123"/>
      <c r="AM562" s="123" t="s">
        <v>2991</v>
      </c>
      <c r="AN562" s="123" t="s">
        <v>2992</v>
      </c>
      <c r="AO562" s="123" t="s">
        <v>2982</v>
      </c>
      <c r="AP562" s="123">
        <v>9</v>
      </c>
      <c r="AQ562" s="123">
        <v>0</v>
      </c>
      <c r="AR562" s="123">
        <v>1</v>
      </c>
      <c r="AS562" s="123">
        <v>1</v>
      </c>
      <c r="AT562" s="123">
        <v>0</v>
      </c>
      <c r="AU562" s="123">
        <v>0</v>
      </c>
    </row>
    <row r="563" spans="1:47">
      <c r="A563" s="124">
        <v>46267</v>
      </c>
      <c r="B563" s="123" t="s">
        <v>75</v>
      </c>
      <c r="C563" s="123" t="s">
        <v>2981</v>
      </c>
      <c r="D563" s="123" t="s">
        <v>452</v>
      </c>
      <c r="E563" s="123">
        <v>205502952</v>
      </c>
      <c r="F563" s="123" t="s">
        <v>2982</v>
      </c>
      <c r="G563" s="123" t="s">
        <v>2983</v>
      </c>
      <c r="H563" s="123" t="s">
        <v>2984</v>
      </c>
      <c r="I563" s="123">
        <v>900234</v>
      </c>
      <c r="J563" s="123" t="s">
        <v>3002</v>
      </c>
      <c r="K563" s="123" t="s">
        <v>3262</v>
      </c>
      <c r="L563" s="123" t="s">
        <v>2986</v>
      </c>
      <c r="M563" s="123" t="s">
        <v>89</v>
      </c>
      <c r="N563" s="123" t="s">
        <v>2645</v>
      </c>
      <c r="O563" s="123">
        <v>1299</v>
      </c>
      <c r="P563" s="123" t="s">
        <v>64</v>
      </c>
      <c r="Q563" s="123" t="s">
        <v>2987</v>
      </c>
      <c r="R563" s="123" t="s">
        <v>3021</v>
      </c>
      <c r="S563" s="123" t="s">
        <v>32</v>
      </c>
      <c r="T563" s="123">
        <v>99</v>
      </c>
      <c r="U563" s="123" t="s">
        <v>2989</v>
      </c>
      <c r="V563" s="124">
        <v>46267.331250000003</v>
      </c>
      <c r="W563" s="124">
        <v>46267.748611111114</v>
      </c>
      <c r="X563" s="124">
        <v>46267.333333333336</v>
      </c>
      <c r="Y563" s="124">
        <v>46267.75</v>
      </c>
      <c r="Z563" s="123" t="s">
        <v>2997</v>
      </c>
      <c r="AA563" s="123" t="s">
        <v>2998</v>
      </c>
      <c r="AB563" s="123" t="s">
        <v>2</v>
      </c>
      <c r="AC563" s="123" t="s">
        <v>2990</v>
      </c>
      <c r="AD563" s="123" t="s">
        <v>1553</v>
      </c>
      <c r="AE563" s="123" t="s">
        <v>2990</v>
      </c>
      <c r="AF563" s="123" t="s">
        <v>85</v>
      </c>
      <c r="AG563" s="123" t="s">
        <v>88</v>
      </c>
      <c r="AH563" s="123">
        <v>22</v>
      </c>
      <c r="AI563" s="123"/>
      <c r="AJ563" s="124">
        <v>45830</v>
      </c>
      <c r="AK563" s="123"/>
      <c r="AL563" s="123"/>
      <c r="AM563" s="123" t="s">
        <v>2991</v>
      </c>
      <c r="AN563" s="123" t="s">
        <v>2992</v>
      </c>
      <c r="AO563" s="123" t="s">
        <v>2982</v>
      </c>
      <c r="AP563" s="123">
        <v>9</v>
      </c>
      <c r="AQ563" s="123">
        <v>1</v>
      </c>
      <c r="AR563" s="123">
        <v>1</v>
      </c>
      <c r="AS563" s="123">
        <v>0</v>
      </c>
      <c r="AT563" s="123">
        <v>0</v>
      </c>
      <c r="AU563" s="123">
        <v>0</v>
      </c>
    </row>
    <row r="564" spans="1:47">
      <c r="A564" s="124">
        <v>46267</v>
      </c>
      <c r="B564" s="123" t="s">
        <v>75</v>
      </c>
      <c r="C564" s="123" t="s">
        <v>2981</v>
      </c>
      <c r="D564" s="123" t="s">
        <v>1630</v>
      </c>
      <c r="E564" s="123">
        <v>206250609</v>
      </c>
      <c r="F564" s="123" t="s">
        <v>2982</v>
      </c>
      <c r="G564" s="123" t="s">
        <v>2983</v>
      </c>
      <c r="H564" s="123" t="s">
        <v>2984</v>
      </c>
      <c r="I564" s="123">
        <v>900234</v>
      </c>
      <c r="J564" s="123" t="s">
        <v>3001</v>
      </c>
      <c r="K564" s="123" t="s">
        <v>3263</v>
      </c>
      <c r="L564" s="123" t="s">
        <v>2986</v>
      </c>
      <c r="M564" s="123" t="s">
        <v>79</v>
      </c>
      <c r="N564" s="123" t="s">
        <v>2773</v>
      </c>
      <c r="O564" s="123">
        <v>1299</v>
      </c>
      <c r="P564" s="123" t="s">
        <v>64</v>
      </c>
      <c r="Q564" s="123" t="s">
        <v>2987</v>
      </c>
      <c r="R564" s="123" t="s">
        <v>3016</v>
      </c>
      <c r="S564" s="123" t="s">
        <v>32</v>
      </c>
      <c r="T564" s="123">
        <v>99</v>
      </c>
      <c r="U564" s="123" t="s">
        <v>2989</v>
      </c>
      <c r="V564" s="124">
        <v>46267.332638888889</v>
      </c>
      <c r="W564" s="124">
        <v>46267.74722222222</v>
      </c>
      <c r="X564" s="124">
        <v>46267.333333333336</v>
      </c>
      <c r="Y564" s="124">
        <v>46267.75</v>
      </c>
      <c r="Z564" s="123"/>
      <c r="AA564" s="123" t="s">
        <v>56</v>
      </c>
      <c r="AB564" s="123" t="s">
        <v>2</v>
      </c>
      <c r="AC564" s="123" t="s">
        <v>37</v>
      </c>
      <c r="AD564" s="123" t="s">
        <v>1561</v>
      </c>
      <c r="AE564" s="123" t="s">
        <v>3012</v>
      </c>
      <c r="AF564" s="123" t="s">
        <v>77</v>
      </c>
      <c r="AG564" s="123" t="s">
        <v>78</v>
      </c>
      <c r="AH564" s="123">
        <v>17</v>
      </c>
      <c r="AI564" s="123"/>
      <c r="AJ564" s="124">
        <v>45942</v>
      </c>
      <c r="AK564" s="123"/>
      <c r="AL564" s="123"/>
      <c r="AM564" s="123" t="s">
        <v>2991</v>
      </c>
      <c r="AN564" s="123" t="s">
        <v>2992</v>
      </c>
      <c r="AO564" s="123" t="s">
        <v>2982</v>
      </c>
      <c r="AP564" s="123">
        <v>9</v>
      </c>
      <c r="AQ564" s="123">
        <v>0</v>
      </c>
      <c r="AR564" s="123">
        <v>1</v>
      </c>
      <c r="AS564" s="123">
        <v>1</v>
      </c>
      <c r="AT564" s="123">
        <v>0</v>
      </c>
      <c r="AU564" s="123">
        <v>0</v>
      </c>
    </row>
    <row r="565" spans="1:47">
      <c r="A565" s="124">
        <v>46267</v>
      </c>
      <c r="B565" s="123" t="s">
        <v>75</v>
      </c>
      <c r="C565" s="123" t="s">
        <v>2981</v>
      </c>
      <c r="D565" s="123" t="s">
        <v>608</v>
      </c>
      <c r="E565" s="123">
        <v>104147044</v>
      </c>
      <c r="F565" s="123" t="s">
        <v>2982</v>
      </c>
      <c r="G565" s="123" t="s">
        <v>3027</v>
      </c>
      <c r="H565" s="123" t="s">
        <v>2984</v>
      </c>
      <c r="I565" s="123" t="s">
        <v>3034</v>
      </c>
      <c r="J565" s="123"/>
      <c r="K565" s="123" t="s">
        <v>3264</v>
      </c>
      <c r="L565" s="123" t="s">
        <v>108</v>
      </c>
      <c r="M565" s="123" t="s">
        <v>108</v>
      </c>
      <c r="N565" s="123" t="s">
        <v>224</v>
      </c>
      <c r="O565" s="123">
        <v>1299</v>
      </c>
      <c r="P565" s="123" t="s">
        <v>64</v>
      </c>
      <c r="Q565" s="123" t="s">
        <v>2987</v>
      </c>
      <c r="R565" s="123" t="s">
        <v>3024</v>
      </c>
      <c r="S565" s="123" t="s">
        <v>39</v>
      </c>
      <c r="T565" s="123">
        <v>1</v>
      </c>
      <c r="U565" s="123" t="s">
        <v>2989</v>
      </c>
      <c r="V565" s="124">
        <v>46267.754166666666</v>
      </c>
      <c r="W565" s="124">
        <v>46267.951388888891</v>
      </c>
      <c r="X565" s="124">
        <v>46267.756944444445</v>
      </c>
      <c r="Y565" s="124">
        <v>46268.173611111109</v>
      </c>
      <c r="Z565" s="123"/>
      <c r="AA565" s="123" t="s">
        <v>56</v>
      </c>
      <c r="AB565" s="123" t="s">
        <v>2</v>
      </c>
      <c r="AC565" s="123" t="s">
        <v>35</v>
      </c>
      <c r="AD565" s="123" t="s">
        <v>1558</v>
      </c>
      <c r="AE565" s="123" t="s">
        <v>2995</v>
      </c>
      <c r="AF565" s="123" t="s">
        <v>95</v>
      </c>
      <c r="AG565" s="123" t="s">
        <v>77</v>
      </c>
      <c r="AH565" s="123">
        <v>3</v>
      </c>
      <c r="AI565" s="123"/>
      <c r="AJ565" s="124">
        <v>44860</v>
      </c>
      <c r="AK565" s="123"/>
      <c r="AL565" s="123"/>
      <c r="AM565" s="123" t="s">
        <v>75</v>
      </c>
      <c r="AN565" s="123" t="s">
        <v>3031</v>
      </c>
      <c r="AO565" s="123" t="s">
        <v>2982</v>
      </c>
      <c r="AP565" s="123">
        <v>9</v>
      </c>
      <c r="AQ565" s="123">
        <v>0</v>
      </c>
      <c r="AR565" s="123">
        <v>1</v>
      </c>
      <c r="AS565" s="123">
        <v>1</v>
      </c>
      <c r="AT565" s="123">
        <v>0</v>
      </c>
      <c r="AU565" s="123">
        <v>0</v>
      </c>
    </row>
    <row r="566" spans="1:47">
      <c r="A566" s="124">
        <v>46267</v>
      </c>
      <c r="B566" s="123" t="s">
        <v>75</v>
      </c>
      <c r="C566" s="123" t="s">
        <v>2981</v>
      </c>
      <c r="D566" s="123" t="s">
        <v>2075</v>
      </c>
      <c r="E566" s="123">
        <v>206953812</v>
      </c>
      <c r="F566" s="123" t="s">
        <v>2982</v>
      </c>
      <c r="G566" s="123" t="s">
        <v>2983</v>
      </c>
      <c r="H566" s="123" t="s">
        <v>2984</v>
      </c>
      <c r="I566" s="123">
        <v>900234</v>
      </c>
      <c r="J566" s="123" t="s">
        <v>2985</v>
      </c>
      <c r="K566" s="123" t="s">
        <v>3265</v>
      </c>
      <c r="L566" s="123" t="s">
        <v>2986</v>
      </c>
      <c r="M566" s="123" t="s">
        <v>89</v>
      </c>
      <c r="N566" s="123" t="s">
        <v>2645</v>
      </c>
      <c r="O566" s="123">
        <v>1299</v>
      </c>
      <c r="P566" s="123" t="s">
        <v>64</v>
      </c>
      <c r="Q566" s="123" t="s">
        <v>2987</v>
      </c>
      <c r="R566" s="123" t="s">
        <v>2988</v>
      </c>
      <c r="S566" s="123" t="s">
        <v>32</v>
      </c>
      <c r="T566" s="123">
        <v>99</v>
      </c>
      <c r="U566" s="123" t="s">
        <v>2989</v>
      </c>
      <c r="V566" s="124">
        <v>46267.330555555556</v>
      </c>
      <c r="W566" s="124">
        <v>46267.75</v>
      </c>
      <c r="X566" s="124">
        <v>46267.333333333336</v>
      </c>
      <c r="Y566" s="124">
        <v>46267.75</v>
      </c>
      <c r="Z566" s="123"/>
      <c r="AA566" s="123" t="s">
        <v>56</v>
      </c>
      <c r="AB566" s="123" t="s">
        <v>2</v>
      </c>
      <c r="AC566" s="123" t="s">
        <v>2990</v>
      </c>
      <c r="AD566" s="123" t="s">
        <v>1553</v>
      </c>
      <c r="AE566" s="123" t="s">
        <v>2990</v>
      </c>
      <c r="AF566" s="123" t="s">
        <v>88</v>
      </c>
      <c r="AG566" s="123" t="s">
        <v>95</v>
      </c>
      <c r="AH566" s="123">
        <v>22</v>
      </c>
      <c r="AI566" s="123"/>
      <c r="AJ566" s="124">
        <v>46047</v>
      </c>
      <c r="AK566" s="123"/>
      <c r="AL566" s="123"/>
      <c r="AM566" s="123" t="s">
        <v>2991</v>
      </c>
      <c r="AN566" s="123" t="s">
        <v>2992</v>
      </c>
      <c r="AO566" s="123" t="s">
        <v>2982</v>
      </c>
      <c r="AP566" s="123">
        <v>9</v>
      </c>
      <c r="AQ566" s="123">
        <v>0</v>
      </c>
      <c r="AR566" s="123">
        <v>1</v>
      </c>
      <c r="AS566" s="123">
        <v>1</v>
      </c>
      <c r="AT566" s="123">
        <v>0</v>
      </c>
      <c r="AU566" s="123">
        <v>0</v>
      </c>
    </row>
    <row r="567" spans="1:47">
      <c r="A567" s="124">
        <v>46267</v>
      </c>
      <c r="B567" s="123" t="s">
        <v>75</v>
      </c>
      <c r="C567" s="123" t="s">
        <v>2981</v>
      </c>
      <c r="D567" s="123" t="s">
        <v>2056</v>
      </c>
      <c r="E567" s="123">
        <v>206953803</v>
      </c>
      <c r="F567" s="123" t="s">
        <v>2982</v>
      </c>
      <c r="G567" s="123" t="s">
        <v>2983</v>
      </c>
      <c r="H567" s="123" t="s">
        <v>2984</v>
      </c>
      <c r="I567" s="123">
        <v>900234</v>
      </c>
      <c r="J567" s="123" t="s">
        <v>3002</v>
      </c>
      <c r="K567" s="123" t="s">
        <v>1985</v>
      </c>
      <c r="L567" s="123" t="s">
        <v>2986</v>
      </c>
      <c r="M567" s="123" t="s">
        <v>79</v>
      </c>
      <c r="N567" s="123" t="s">
        <v>82</v>
      </c>
      <c r="O567" s="123">
        <v>1299</v>
      </c>
      <c r="P567" s="123" t="s">
        <v>64</v>
      </c>
      <c r="Q567" s="123" t="s">
        <v>2987</v>
      </c>
      <c r="R567" s="123" t="s">
        <v>2988</v>
      </c>
      <c r="S567" s="123" t="s">
        <v>32</v>
      </c>
      <c r="T567" s="123">
        <v>99</v>
      </c>
      <c r="U567" s="123" t="s">
        <v>2989</v>
      </c>
      <c r="V567" s="124">
        <v>46267.330555555556</v>
      </c>
      <c r="W567" s="124">
        <v>46267.747916666667</v>
      </c>
      <c r="X567" s="124">
        <v>46267.333333333336</v>
      </c>
      <c r="Y567" s="124">
        <v>46267.75</v>
      </c>
      <c r="Z567" s="123"/>
      <c r="AA567" s="123" t="s">
        <v>56</v>
      </c>
      <c r="AB567" s="123" t="s">
        <v>2</v>
      </c>
      <c r="AC567" s="123" t="s">
        <v>2990</v>
      </c>
      <c r="AD567" s="123" t="s">
        <v>1553</v>
      </c>
      <c r="AE567" s="123" t="s">
        <v>2990</v>
      </c>
      <c r="AF567" s="123" t="s">
        <v>88</v>
      </c>
      <c r="AG567" s="123" t="s">
        <v>95</v>
      </c>
      <c r="AH567" s="123">
        <v>22</v>
      </c>
      <c r="AI567" s="123"/>
      <c r="AJ567" s="124">
        <v>46047</v>
      </c>
      <c r="AK567" s="123"/>
      <c r="AL567" s="123"/>
      <c r="AM567" s="123" t="s">
        <v>2991</v>
      </c>
      <c r="AN567" s="123" t="s">
        <v>2992</v>
      </c>
      <c r="AO567" s="123" t="s">
        <v>2982</v>
      </c>
      <c r="AP567" s="123">
        <v>9</v>
      </c>
      <c r="AQ567" s="123">
        <v>0</v>
      </c>
      <c r="AR567" s="123">
        <v>1</v>
      </c>
      <c r="AS567" s="123">
        <v>1</v>
      </c>
      <c r="AT567" s="123">
        <v>0</v>
      </c>
      <c r="AU567" s="123">
        <v>0</v>
      </c>
    </row>
    <row r="568" spans="1:47">
      <c r="A568" s="124">
        <v>46267</v>
      </c>
      <c r="B568" s="123" t="s">
        <v>75</v>
      </c>
      <c r="C568" s="123" t="s">
        <v>2981</v>
      </c>
      <c r="D568" s="123" t="s">
        <v>453</v>
      </c>
      <c r="E568" s="123">
        <v>204883236</v>
      </c>
      <c r="F568" s="123" t="s">
        <v>2982</v>
      </c>
      <c r="G568" s="123" t="s">
        <v>2983</v>
      </c>
      <c r="H568" s="123" t="s">
        <v>2984</v>
      </c>
      <c r="I568" s="123">
        <v>900234</v>
      </c>
      <c r="J568" s="123" t="s">
        <v>87</v>
      </c>
      <c r="K568" s="123" t="s">
        <v>3266</v>
      </c>
      <c r="L568" s="123" t="s">
        <v>2986</v>
      </c>
      <c r="M568" s="123" t="s">
        <v>89</v>
      </c>
      <c r="N568" s="123" t="s">
        <v>3013</v>
      </c>
      <c r="O568" s="123">
        <v>1299</v>
      </c>
      <c r="P568" s="123" t="s">
        <v>64</v>
      </c>
      <c r="Q568" s="123" t="s">
        <v>2987</v>
      </c>
      <c r="R568" s="123" t="s">
        <v>3024</v>
      </c>
      <c r="S568" s="123" t="s">
        <v>39</v>
      </c>
      <c r="T568" s="123">
        <v>99</v>
      </c>
      <c r="U568" s="123" t="s">
        <v>2989</v>
      </c>
      <c r="V568" s="124">
        <v>46267.756249999999</v>
      </c>
      <c r="W568" s="124">
        <v>46267.95</v>
      </c>
      <c r="X568" s="124">
        <v>46267.756944444445</v>
      </c>
      <c r="Y568" s="124">
        <v>46268.173611111109</v>
      </c>
      <c r="Z568" s="123"/>
      <c r="AA568" s="123" t="s">
        <v>56</v>
      </c>
      <c r="AB568" s="123" t="s">
        <v>2</v>
      </c>
      <c r="AC568" s="123" t="s">
        <v>35</v>
      </c>
      <c r="AD568" s="123" t="s">
        <v>1557</v>
      </c>
      <c r="AE568" s="123" t="s">
        <v>3015</v>
      </c>
      <c r="AF568" s="123" t="s">
        <v>95</v>
      </c>
      <c r="AG568" s="123" t="s">
        <v>77</v>
      </c>
      <c r="AH568" s="123">
        <v>1</v>
      </c>
      <c r="AI568" s="123"/>
      <c r="AJ568" s="124">
        <v>45690</v>
      </c>
      <c r="AK568" s="123"/>
      <c r="AL568" s="123"/>
      <c r="AM568" s="123" t="s">
        <v>2991</v>
      </c>
      <c r="AN568" s="123" t="s">
        <v>2992</v>
      </c>
      <c r="AO568" s="123" t="s">
        <v>2982</v>
      </c>
      <c r="AP568" s="123">
        <v>9</v>
      </c>
      <c r="AQ568" s="123">
        <v>0</v>
      </c>
      <c r="AR568" s="123">
        <v>1</v>
      </c>
      <c r="AS568" s="123">
        <v>1</v>
      </c>
      <c r="AT568" s="123">
        <v>0</v>
      </c>
      <c r="AU568" s="123">
        <v>0</v>
      </c>
    </row>
    <row r="569" spans="1:47">
      <c r="A569" s="124">
        <v>46267</v>
      </c>
      <c r="B569" s="123" t="s">
        <v>75</v>
      </c>
      <c r="C569" s="123" t="s">
        <v>2981</v>
      </c>
      <c r="D569" s="123" t="s">
        <v>3267</v>
      </c>
      <c r="E569" s="123">
        <v>203816296</v>
      </c>
      <c r="F569" s="123" t="s">
        <v>2982</v>
      </c>
      <c r="G569" s="123" t="s">
        <v>2983</v>
      </c>
      <c r="H569" s="123" t="s">
        <v>2984</v>
      </c>
      <c r="I569" s="123">
        <v>900234</v>
      </c>
      <c r="J569" s="123" t="s">
        <v>2985</v>
      </c>
      <c r="K569" s="123" t="s">
        <v>3268</v>
      </c>
      <c r="L569" s="123" t="s">
        <v>2986</v>
      </c>
      <c r="M569" s="123" t="s">
        <v>89</v>
      </c>
      <c r="N569" s="123" t="s">
        <v>2645</v>
      </c>
      <c r="O569" s="123">
        <v>1299</v>
      </c>
      <c r="P569" s="123" t="s">
        <v>64</v>
      </c>
      <c r="Q569" s="123" t="s">
        <v>2987</v>
      </c>
      <c r="R569" s="123" t="s">
        <v>3021</v>
      </c>
      <c r="S569" s="123" t="s">
        <v>32</v>
      </c>
      <c r="T569" s="123">
        <v>99</v>
      </c>
      <c r="U569" s="123" t="s">
        <v>2989</v>
      </c>
      <c r="V569" s="123"/>
      <c r="W569" s="123"/>
      <c r="X569" s="124">
        <v>46267.333333333336</v>
      </c>
      <c r="Y569" s="124">
        <v>46267.75</v>
      </c>
      <c r="Z569" s="123" t="s">
        <v>2997</v>
      </c>
      <c r="AA569" s="123" t="s">
        <v>2998</v>
      </c>
      <c r="AB569" s="123" t="s">
        <v>2999</v>
      </c>
      <c r="AC569" s="123" t="s">
        <v>2990</v>
      </c>
      <c r="AD569" s="123" t="s">
        <v>1553</v>
      </c>
      <c r="AE569" s="123" t="s">
        <v>2990</v>
      </c>
      <c r="AF569" s="123" t="s">
        <v>85</v>
      </c>
      <c r="AG569" s="123" t="s">
        <v>88</v>
      </c>
      <c r="AH569" s="123">
        <v>22</v>
      </c>
      <c r="AI569" s="123"/>
      <c r="AJ569" s="124">
        <v>45517</v>
      </c>
      <c r="AK569" s="123"/>
      <c r="AL569" s="123"/>
      <c r="AM569" s="123" t="s">
        <v>2991</v>
      </c>
      <c r="AN569" s="123" t="s">
        <v>2992</v>
      </c>
      <c r="AO569" s="123" t="s">
        <v>2982</v>
      </c>
      <c r="AP569" s="123">
        <v>9</v>
      </c>
      <c r="AQ569" s="123">
        <v>0</v>
      </c>
      <c r="AR569" s="123">
        <v>0</v>
      </c>
      <c r="AS569" s="123">
        <v>0</v>
      </c>
      <c r="AT569" s="123">
        <v>0</v>
      </c>
      <c r="AU569" s="123">
        <v>0</v>
      </c>
    </row>
    <row r="570" spans="1:47">
      <c r="A570" s="124">
        <v>46267</v>
      </c>
      <c r="B570" s="123" t="s">
        <v>75</v>
      </c>
      <c r="C570" s="123" t="s">
        <v>2981</v>
      </c>
      <c r="D570" s="123" t="s">
        <v>2529</v>
      </c>
      <c r="E570" s="123">
        <v>206915008</v>
      </c>
      <c r="F570" s="123" t="s">
        <v>2982</v>
      </c>
      <c r="G570" s="123" t="s">
        <v>2983</v>
      </c>
      <c r="H570" s="123" t="s">
        <v>2984</v>
      </c>
      <c r="I570" s="123">
        <v>900234</v>
      </c>
      <c r="J570" s="123" t="s">
        <v>2985</v>
      </c>
      <c r="K570" s="123" t="s">
        <v>3269</v>
      </c>
      <c r="L570" s="123" t="s">
        <v>2986</v>
      </c>
      <c r="M570" s="123" t="s">
        <v>89</v>
      </c>
      <c r="N570" s="123" t="s">
        <v>224</v>
      </c>
      <c r="O570" s="123">
        <v>1299</v>
      </c>
      <c r="P570" s="123" t="s">
        <v>64</v>
      </c>
      <c r="Q570" s="123" t="s">
        <v>2987</v>
      </c>
      <c r="R570" s="123" t="s">
        <v>2994</v>
      </c>
      <c r="S570" s="123" t="s">
        <v>32</v>
      </c>
      <c r="T570" s="123">
        <v>99</v>
      </c>
      <c r="U570" s="123" t="s">
        <v>2989</v>
      </c>
      <c r="V570" s="124">
        <v>46267.331944444442</v>
      </c>
      <c r="W570" s="124">
        <v>46267.751388888886</v>
      </c>
      <c r="X570" s="124">
        <v>46267.333333333336</v>
      </c>
      <c r="Y570" s="124">
        <v>46267.75</v>
      </c>
      <c r="Z570" s="123"/>
      <c r="AA570" s="123" t="s">
        <v>56</v>
      </c>
      <c r="AB570" s="123" t="s">
        <v>2</v>
      </c>
      <c r="AC570" s="123" t="s">
        <v>35</v>
      </c>
      <c r="AD570" s="123" t="s">
        <v>1557</v>
      </c>
      <c r="AE570" s="123" t="s">
        <v>3015</v>
      </c>
      <c r="AF570" s="123" t="s">
        <v>95</v>
      </c>
      <c r="AG570" s="123" t="s">
        <v>77</v>
      </c>
      <c r="AH570" s="123">
        <v>1</v>
      </c>
      <c r="AI570" s="123"/>
      <c r="AJ570" s="124">
        <v>46033</v>
      </c>
      <c r="AK570" s="123"/>
      <c r="AL570" s="123"/>
      <c r="AM570" s="123" t="s">
        <v>2991</v>
      </c>
      <c r="AN570" s="123" t="s">
        <v>2992</v>
      </c>
      <c r="AO570" s="123" t="s">
        <v>2982</v>
      </c>
      <c r="AP570" s="123">
        <v>9</v>
      </c>
      <c r="AQ570" s="123">
        <v>0</v>
      </c>
      <c r="AR570" s="123">
        <v>1</v>
      </c>
      <c r="AS570" s="123">
        <v>1</v>
      </c>
      <c r="AT570" s="123">
        <v>0</v>
      </c>
      <c r="AU570" s="123">
        <v>0</v>
      </c>
    </row>
    <row r="571" spans="1:47">
      <c r="A571" s="124">
        <v>46267</v>
      </c>
      <c r="B571" s="123" t="s">
        <v>75</v>
      </c>
      <c r="C571" s="123" t="s">
        <v>2981</v>
      </c>
      <c r="D571" s="123" t="s">
        <v>999</v>
      </c>
      <c r="E571" s="123">
        <v>204967052</v>
      </c>
      <c r="F571" s="123" t="s">
        <v>2982</v>
      </c>
      <c r="G571" s="123" t="s">
        <v>2983</v>
      </c>
      <c r="H571" s="123" t="s">
        <v>2984</v>
      </c>
      <c r="I571" s="123">
        <v>900234</v>
      </c>
      <c r="J571" s="123" t="s">
        <v>2985</v>
      </c>
      <c r="K571" s="123" t="s">
        <v>1000</v>
      </c>
      <c r="L571" s="123" t="s">
        <v>2986</v>
      </c>
      <c r="M571" s="123" t="s">
        <v>86</v>
      </c>
      <c r="N571" s="123" t="s">
        <v>2772</v>
      </c>
      <c r="O571" s="123">
        <v>1299</v>
      </c>
      <c r="P571" s="123" t="s">
        <v>64</v>
      </c>
      <c r="Q571" s="123" t="s">
        <v>2987</v>
      </c>
      <c r="R571" s="123" t="s">
        <v>3011</v>
      </c>
      <c r="S571" s="123" t="s">
        <v>39</v>
      </c>
      <c r="T571" s="123">
        <v>99</v>
      </c>
      <c r="U571" s="123" t="s">
        <v>2989</v>
      </c>
      <c r="V571" s="123"/>
      <c r="W571" s="123"/>
      <c r="X571" s="124">
        <v>46267.756944444445</v>
      </c>
      <c r="Y571" s="124">
        <v>46268.173611111109</v>
      </c>
      <c r="Z571" s="123" t="s">
        <v>2997</v>
      </c>
      <c r="AA571" s="123" t="s">
        <v>2998</v>
      </c>
      <c r="AB571" s="123" t="s">
        <v>2999</v>
      </c>
      <c r="AC571" s="123" t="s">
        <v>37</v>
      </c>
      <c r="AD571" s="123" t="s">
        <v>1562</v>
      </c>
      <c r="AE571" s="123" t="s">
        <v>3000</v>
      </c>
      <c r="AF571" s="123" t="s">
        <v>84</v>
      </c>
      <c r="AG571" s="123" t="s">
        <v>85</v>
      </c>
      <c r="AH571" s="123">
        <v>13</v>
      </c>
      <c r="AI571" s="123"/>
      <c r="AJ571" s="124">
        <v>45718</v>
      </c>
      <c r="AK571" s="123"/>
      <c r="AL571" s="123"/>
      <c r="AM571" s="123" t="s">
        <v>2991</v>
      </c>
      <c r="AN571" s="123" t="s">
        <v>2992</v>
      </c>
      <c r="AO571" s="123" t="s">
        <v>2982</v>
      </c>
      <c r="AP571" s="123">
        <v>9</v>
      </c>
      <c r="AQ571" s="123">
        <v>0</v>
      </c>
      <c r="AR571" s="123">
        <v>0</v>
      </c>
      <c r="AS571" s="123">
        <v>0</v>
      </c>
      <c r="AT571" s="123">
        <v>0</v>
      </c>
      <c r="AU571" s="123">
        <v>0</v>
      </c>
    </row>
    <row r="572" spans="1:47">
      <c r="A572" s="124">
        <v>46267</v>
      </c>
      <c r="B572" s="123" t="s">
        <v>75</v>
      </c>
      <c r="C572" s="123" t="s">
        <v>2981</v>
      </c>
      <c r="D572" s="123" t="s">
        <v>2185</v>
      </c>
      <c r="E572" s="123">
        <v>206296189</v>
      </c>
      <c r="F572" s="123" t="s">
        <v>2982</v>
      </c>
      <c r="G572" s="123" t="s">
        <v>2983</v>
      </c>
      <c r="H572" s="123" t="s">
        <v>2984</v>
      </c>
      <c r="I572" s="123">
        <v>900234</v>
      </c>
      <c r="J572" s="123" t="s">
        <v>3002</v>
      </c>
      <c r="K572" s="123" t="s">
        <v>3270</v>
      </c>
      <c r="L572" s="123" t="s">
        <v>2986</v>
      </c>
      <c r="M572" s="123" t="s">
        <v>89</v>
      </c>
      <c r="N572" s="123" t="s">
        <v>82</v>
      </c>
      <c r="O572" s="123">
        <v>1299</v>
      </c>
      <c r="P572" s="123" t="s">
        <v>64</v>
      </c>
      <c r="Q572" s="123" t="s">
        <v>2987</v>
      </c>
      <c r="R572" s="123" t="s">
        <v>2996</v>
      </c>
      <c r="S572" s="123" t="s">
        <v>32</v>
      </c>
      <c r="T572" s="123">
        <v>99</v>
      </c>
      <c r="U572" s="123" t="s">
        <v>2989</v>
      </c>
      <c r="V572" s="123"/>
      <c r="W572" s="123"/>
      <c r="X572" s="124">
        <v>46267.333333333336</v>
      </c>
      <c r="Y572" s="124">
        <v>46267.75</v>
      </c>
      <c r="Z572" s="123" t="s">
        <v>2997</v>
      </c>
      <c r="AA572" s="123" t="s">
        <v>2998</v>
      </c>
      <c r="AB572" s="123" t="s">
        <v>2999</v>
      </c>
      <c r="AC572" s="123" t="s">
        <v>2990</v>
      </c>
      <c r="AD572" s="123" t="s">
        <v>1553</v>
      </c>
      <c r="AE572" s="123" t="s">
        <v>2990</v>
      </c>
      <c r="AF572" s="123" t="s">
        <v>84</v>
      </c>
      <c r="AG572" s="123" t="s">
        <v>85</v>
      </c>
      <c r="AH572" s="123">
        <v>22</v>
      </c>
      <c r="AI572" s="123"/>
      <c r="AJ572" s="124">
        <v>45949</v>
      </c>
      <c r="AK572" s="123"/>
      <c r="AL572" s="123"/>
      <c r="AM572" s="123" t="s">
        <v>2991</v>
      </c>
      <c r="AN572" s="123" t="s">
        <v>2992</v>
      </c>
      <c r="AO572" s="123" t="s">
        <v>2982</v>
      </c>
      <c r="AP572" s="123">
        <v>9</v>
      </c>
      <c r="AQ572" s="123">
        <v>0</v>
      </c>
      <c r="AR572" s="123">
        <v>0</v>
      </c>
      <c r="AS572" s="123">
        <v>0</v>
      </c>
      <c r="AT572" s="123">
        <v>0</v>
      </c>
      <c r="AU572" s="123">
        <v>0</v>
      </c>
    </row>
    <row r="573" spans="1:47">
      <c r="A573" s="124">
        <v>46267</v>
      </c>
      <c r="B573" s="123" t="s">
        <v>75</v>
      </c>
      <c r="C573" s="123" t="s">
        <v>2981</v>
      </c>
      <c r="D573" s="123" t="s">
        <v>457</v>
      </c>
      <c r="E573" s="123">
        <v>204883085</v>
      </c>
      <c r="F573" s="123" t="s">
        <v>2982</v>
      </c>
      <c r="G573" s="123" t="s">
        <v>2983</v>
      </c>
      <c r="H573" s="123" t="s">
        <v>2984</v>
      </c>
      <c r="I573" s="123">
        <v>900234</v>
      </c>
      <c r="J573" s="123" t="s">
        <v>87</v>
      </c>
      <c r="K573" s="123" t="s">
        <v>3271</v>
      </c>
      <c r="L573" s="123" t="s">
        <v>2986</v>
      </c>
      <c r="M573" s="123" t="s">
        <v>86</v>
      </c>
      <c r="N573" s="123" t="s">
        <v>230</v>
      </c>
      <c r="O573" s="123">
        <v>1299</v>
      </c>
      <c r="P573" s="123" t="s">
        <v>64</v>
      </c>
      <c r="Q573" s="123" t="s">
        <v>2987</v>
      </c>
      <c r="R573" s="123" t="s">
        <v>3016</v>
      </c>
      <c r="S573" s="123" t="s">
        <v>32</v>
      </c>
      <c r="T573" s="123">
        <v>99</v>
      </c>
      <c r="U573" s="123" t="s">
        <v>2989</v>
      </c>
      <c r="V573" s="124">
        <v>46267.331944444442</v>
      </c>
      <c r="W573" s="124">
        <v>46267.749305555553</v>
      </c>
      <c r="X573" s="124">
        <v>46267.333333333336</v>
      </c>
      <c r="Y573" s="124">
        <v>46267.75</v>
      </c>
      <c r="Z573" s="123"/>
      <c r="AA573" s="123" t="s">
        <v>56</v>
      </c>
      <c r="AB573" s="123" t="s">
        <v>2</v>
      </c>
      <c r="AC573" s="123" t="s">
        <v>35</v>
      </c>
      <c r="AD573" s="123" t="s">
        <v>1558</v>
      </c>
      <c r="AE573" s="123" t="s">
        <v>2995</v>
      </c>
      <c r="AF573" s="123" t="s">
        <v>77</v>
      </c>
      <c r="AG573" s="123" t="s">
        <v>78</v>
      </c>
      <c r="AH573" s="123">
        <v>3</v>
      </c>
      <c r="AI573" s="123"/>
      <c r="AJ573" s="124">
        <v>45690</v>
      </c>
      <c r="AK573" s="123"/>
      <c r="AL573" s="123"/>
      <c r="AM573" s="123" t="s">
        <v>2991</v>
      </c>
      <c r="AN573" s="123" t="s">
        <v>2992</v>
      </c>
      <c r="AO573" s="123" t="s">
        <v>2982</v>
      </c>
      <c r="AP573" s="123">
        <v>9</v>
      </c>
      <c r="AQ573" s="123">
        <v>0</v>
      </c>
      <c r="AR573" s="123">
        <v>1</v>
      </c>
      <c r="AS573" s="123">
        <v>1</v>
      </c>
      <c r="AT573" s="123">
        <v>0</v>
      </c>
      <c r="AU573" s="123">
        <v>0</v>
      </c>
    </row>
    <row r="574" spans="1:47">
      <c r="A574" s="124">
        <v>46267</v>
      </c>
      <c r="B574" s="123" t="s">
        <v>75</v>
      </c>
      <c r="C574" s="123" t="s">
        <v>2981</v>
      </c>
      <c r="D574" s="123" t="s">
        <v>460</v>
      </c>
      <c r="E574" s="123">
        <v>102207617</v>
      </c>
      <c r="F574" s="123" t="s">
        <v>2982</v>
      </c>
      <c r="G574" s="123" t="s">
        <v>3027</v>
      </c>
      <c r="H574" s="123" t="s">
        <v>2984</v>
      </c>
      <c r="I574" s="123" t="s">
        <v>3028</v>
      </c>
      <c r="J574" s="123"/>
      <c r="K574" s="123" t="s">
        <v>3272</v>
      </c>
      <c r="L574" s="123" t="s">
        <v>97</v>
      </c>
      <c r="M574" s="123" t="s">
        <v>3030</v>
      </c>
      <c r="N574" s="123" t="s">
        <v>223</v>
      </c>
      <c r="O574" s="123">
        <v>1299</v>
      </c>
      <c r="P574" s="123" t="s">
        <v>64</v>
      </c>
      <c r="Q574" s="123" t="s">
        <v>2987</v>
      </c>
      <c r="R574" s="123" t="s">
        <v>3038</v>
      </c>
      <c r="S574" s="123" t="s">
        <v>32</v>
      </c>
      <c r="T574" s="123">
        <v>3</v>
      </c>
      <c r="U574" s="123" t="s">
        <v>2989</v>
      </c>
      <c r="V574" s="124">
        <v>46267.327777777777</v>
      </c>
      <c r="W574" s="124">
        <v>46267.753472222219</v>
      </c>
      <c r="X574" s="124">
        <v>46267.333333333336</v>
      </c>
      <c r="Y574" s="124">
        <v>46267.75</v>
      </c>
      <c r="Z574" s="123"/>
      <c r="AA574" s="123" t="s">
        <v>56</v>
      </c>
      <c r="AB574" s="123" t="s">
        <v>2</v>
      </c>
      <c r="AC574" s="123" t="s">
        <v>35</v>
      </c>
      <c r="AD574" s="123" t="s">
        <v>1560</v>
      </c>
      <c r="AE574" s="123" t="s">
        <v>3015</v>
      </c>
      <c r="AF574" s="123" t="s">
        <v>92</v>
      </c>
      <c r="AG574" s="123" t="s">
        <v>84</v>
      </c>
      <c r="AH574" s="123">
        <v>5</v>
      </c>
      <c r="AI574" s="123"/>
      <c r="AJ574" s="124">
        <v>42867</v>
      </c>
      <c r="AK574" s="123"/>
      <c r="AL574" s="123"/>
      <c r="AM574" s="123" t="s">
        <v>75</v>
      </c>
      <c r="AN574" s="123" t="s">
        <v>3031</v>
      </c>
      <c r="AO574" s="123" t="s">
        <v>2982</v>
      </c>
      <c r="AP574" s="123">
        <v>9</v>
      </c>
      <c r="AQ574" s="123">
        <v>0</v>
      </c>
      <c r="AR574" s="123">
        <v>1</v>
      </c>
      <c r="AS574" s="123">
        <v>1</v>
      </c>
      <c r="AT574" s="123">
        <v>0</v>
      </c>
      <c r="AU574" s="123">
        <v>0</v>
      </c>
    </row>
    <row r="575" spans="1:47">
      <c r="A575" s="124">
        <v>46267</v>
      </c>
      <c r="B575" s="123" t="s">
        <v>75</v>
      </c>
      <c r="C575" s="123" t="s">
        <v>2981</v>
      </c>
      <c r="D575" s="123" t="s">
        <v>234</v>
      </c>
      <c r="E575" s="123">
        <v>203813034</v>
      </c>
      <c r="F575" s="123" t="s">
        <v>2982</v>
      </c>
      <c r="G575" s="123" t="s">
        <v>2983</v>
      </c>
      <c r="H575" s="123" t="s">
        <v>2984</v>
      </c>
      <c r="I575" s="123">
        <v>900234</v>
      </c>
      <c r="J575" s="123" t="s">
        <v>99</v>
      </c>
      <c r="K575" s="123" t="s">
        <v>235</v>
      </c>
      <c r="L575" s="123" t="s">
        <v>2986</v>
      </c>
      <c r="M575" s="123" t="s">
        <v>86</v>
      </c>
      <c r="N575" s="123" t="s">
        <v>3013</v>
      </c>
      <c r="O575" s="123">
        <v>1299</v>
      </c>
      <c r="P575" s="123" t="s">
        <v>64</v>
      </c>
      <c r="Q575" s="123" t="s">
        <v>2987</v>
      </c>
      <c r="R575" s="123" t="s">
        <v>3003</v>
      </c>
      <c r="S575" s="123" t="s">
        <v>39</v>
      </c>
      <c r="T575" s="123">
        <v>99</v>
      </c>
      <c r="U575" s="123" t="s">
        <v>2989</v>
      </c>
      <c r="V575" s="124">
        <v>46267.754166666666</v>
      </c>
      <c r="W575" s="124">
        <v>46267.950694444444</v>
      </c>
      <c r="X575" s="124">
        <v>46267.756944444445</v>
      </c>
      <c r="Y575" s="124">
        <v>46268.173611111109</v>
      </c>
      <c r="Z575" s="123"/>
      <c r="AA575" s="123" t="s">
        <v>56</v>
      </c>
      <c r="AB575" s="123" t="s">
        <v>2</v>
      </c>
      <c r="AC575" s="123" t="s">
        <v>35</v>
      </c>
      <c r="AD575" s="123" t="s">
        <v>1557</v>
      </c>
      <c r="AE575" s="123" t="s">
        <v>3015</v>
      </c>
      <c r="AF575" s="123" t="s">
        <v>78</v>
      </c>
      <c r="AG575" s="123" t="s">
        <v>92</v>
      </c>
      <c r="AH575" s="123">
        <v>1</v>
      </c>
      <c r="AI575" s="123"/>
      <c r="AJ575" s="124">
        <v>45516</v>
      </c>
      <c r="AK575" s="123"/>
      <c r="AL575" s="123"/>
      <c r="AM575" s="123" t="s">
        <v>2991</v>
      </c>
      <c r="AN575" s="123" t="s">
        <v>2992</v>
      </c>
      <c r="AO575" s="123" t="s">
        <v>2982</v>
      </c>
      <c r="AP575" s="123">
        <v>9</v>
      </c>
      <c r="AQ575" s="123">
        <v>0</v>
      </c>
      <c r="AR575" s="123">
        <v>1</v>
      </c>
      <c r="AS575" s="123">
        <v>1</v>
      </c>
      <c r="AT575" s="123">
        <v>0</v>
      </c>
      <c r="AU575" s="123">
        <v>0</v>
      </c>
    </row>
    <row r="576" spans="1:47">
      <c r="A576" s="124">
        <v>46267</v>
      </c>
      <c r="B576" s="123" t="s">
        <v>75</v>
      </c>
      <c r="C576" s="123" t="s">
        <v>2981</v>
      </c>
      <c r="D576" s="123" t="s">
        <v>1011</v>
      </c>
      <c r="E576" s="123">
        <v>203851001</v>
      </c>
      <c r="F576" s="123" t="s">
        <v>2982</v>
      </c>
      <c r="G576" s="123" t="s">
        <v>2983</v>
      </c>
      <c r="H576" s="123" t="s">
        <v>2984</v>
      </c>
      <c r="I576" s="123">
        <v>900234</v>
      </c>
      <c r="J576" s="123" t="s">
        <v>3001</v>
      </c>
      <c r="K576" s="123" t="s">
        <v>1012</v>
      </c>
      <c r="L576" s="123" t="s">
        <v>2986</v>
      </c>
      <c r="M576" s="123" t="s">
        <v>79</v>
      </c>
      <c r="N576" s="123" t="s">
        <v>2773</v>
      </c>
      <c r="O576" s="123">
        <v>1299</v>
      </c>
      <c r="P576" s="123" t="s">
        <v>64</v>
      </c>
      <c r="Q576" s="123" t="s">
        <v>2987</v>
      </c>
      <c r="R576" s="123" t="s">
        <v>3016</v>
      </c>
      <c r="S576" s="123" t="s">
        <v>32</v>
      </c>
      <c r="T576" s="123">
        <v>99</v>
      </c>
      <c r="U576" s="123" t="s">
        <v>2989</v>
      </c>
      <c r="V576" s="124">
        <v>46267.332638888889</v>
      </c>
      <c r="W576" s="124">
        <v>46267.746527777781</v>
      </c>
      <c r="X576" s="124">
        <v>46267.333333333336</v>
      </c>
      <c r="Y576" s="124">
        <v>46267.75</v>
      </c>
      <c r="Z576" s="123"/>
      <c r="AA576" s="123" t="s">
        <v>56</v>
      </c>
      <c r="AB576" s="123" t="s">
        <v>2</v>
      </c>
      <c r="AC576" s="123" t="s">
        <v>37</v>
      </c>
      <c r="AD576" s="123" t="s">
        <v>1562</v>
      </c>
      <c r="AE576" s="123" t="s">
        <v>3000</v>
      </c>
      <c r="AF576" s="123" t="s">
        <v>77</v>
      </c>
      <c r="AG576" s="123" t="s">
        <v>78</v>
      </c>
      <c r="AH576" s="123">
        <v>13</v>
      </c>
      <c r="AI576" s="123"/>
      <c r="AJ576" s="124">
        <v>45543</v>
      </c>
      <c r="AK576" s="123"/>
      <c r="AL576" s="123"/>
      <c r="AM576" s="123" t="s">
        <v>2991</v>
      </c>
      <c r="AN576" s="123" t="s">
        <v>2992</v>
      </c>
      <c r="AO576" s="123" t="s">
        <v>2982</v>
      </c>
      <c r="AP576" s="123">
        <v>9</v>
      </c>
      <c r="AQ576" s="123">
        <v>0</v>
      </c>
      <c r="AR576" s="123">
        <v>1</v>
      </c>
      <c r="AS576" s="123">
        <v>1</v>
      </c>
      <c r="AT576" s="123">
        <v>0</v>
      </c>
      <c r="AU576" s="123">
        <v>0</v>
      </c>
    </row>
    <row r="577" spans="1:47">
      <c r="A577" s="124">
        <v>46267</v>
      </c>
      <c r="B577" s="123" t="s">
        <v>75</v>
      </c>
      <c r="C577" s="123" t="s">
        <v>2981</v>
      </c>
      <c r="D577" s="123" t="s">
        <v>949</v>
      </c>
      <c r="E577" s="123">
        <v>203331877</v>
      </c>
      <c r="F577" s="123" t="s">
        <v>2982</v>
      </c>
      <c r="G577" s="123" t="s">
        <v>2983</v>
      </c>
      <c r="H577" s="123" t="s">
        <v>2984</v>
      </c>
      <c r="I577" s="123">
        <v>900234</v>
      </c>
      <c r="J577" s="123" t="s">
        <v>3001</v>
      </c>
      <c r="K577" s="123" t="s">
        <v>3273</v>
      </c>
      <c r="L577" s="123" t="s">
        <v>2986</v>
      </c>
      <c r="M577" s="123" t="s">
        <v>79</v>
      </c>
      <c r="N577" s="123" t="s">
        <v>626</v>
      </c>
      <c r="O577" s="123">
        <v>1299</v>
      </c>
      <c r="P577" s="123" t="s">
        <v>64</v>
      </c>
      <c r="Q577" s="123" t="s">
        <v>2987</v>
      </c>
      <c r="R577" s="123" t="s">
        <v>3003</v>
      </c>
      <c r="S577" s="123" t="s">
        <v>39</v>
      </c>
      <c r="T577" s="123">
        <v>99</v>
      </c>
      <c r="U577" s="123" t="s">
        <v>2989</v>
      </c>
      <c r="V577" s="124">
        <v>46267.744444444441</v>
      </c>
      <c r="W577" s="124">
        <v>46267.855555555558</v>
      </c>
      <c r="X577" s="124">
        <v>46267.756944444445</v>
      </c>
      <c r="Y577" s="124">
        <v>46268.173611111109</v>
      </c>
      <c r="Z577" s="123"/>
      <c r="AA577" s="123" t="s">
        <v>56</v>
      </c>
      <c r="AB577" s="123" t="s">
        <v>2</v>
      </c>
      <c r="AC577" s="123" t="s">
        <v>37</v>
      </c>
      <c r="AD577" s="123" t="s">
        <v>1563</v>
      </c>
      <c r="AE577" s="123" t="s">
        <v>3006</v>
      </c>
      <c r="AF577" s="123" t="s">
        <v>78</v>
      </c>
      <c r="AG577" s="123" t="s">
        <v>92</v>
      </c>
      <c r="AH577" s="123">
        <v>15</v>
      </c>
      <c r="AI577" s="123"/>
      <c r="AJ577" s="124">
        <v>45536</v>
      </c>
      <c r="AK577" s="123"/>
      <c r="AL577" s="123"/>
      <c r="AM577" s="123" t="s">
        <v>2991</v>
      </c>
      <c r="AN577" s="123" t="s">
        <v>2992</v>
      </c>
      <c r="AO577" s="123" t="s">
        <v>2982</v>
      </c>
      <c r="AP577" s="123">
        <v>9</v>
      </c>
      <c r="AQ577" s="123">
        <v>0</v>
      </c>
      <c r="AR577" s="123">
        <v>1</v>
      </c>
      <c r="AS577" s="123">
        <v>1</v>
      </c>
      <c r="AT577" s="123">
        <v>0</v>
      </c>
      <c r="AU577" s="123">
        <v>0</v>
      </c>
    </row>
    <row r="578" spans="1:47">
      <c r="A578" s="124">
        <v>46267</v>
      </c>
      <c r="B578" s="123" t="s">
        <v>75</v>
      </c>
      <c r="C578" s="123" t="s">
        <v>2981</v>
      </c>
      <c r="D578" s="123" t="s">
        <v>3274</v>
      </c>
      <c r="E578" s="123">
        <v>206868288</v>
      </c>
      <c r="F578" s="123" t="s">
        <v>2982</v>
      </c>
      <c r="G578" s="123" t="s">
        <v>2983</v>
      </c>
      <c r="H578" s="123" t="s">
        <v>2984</v>
      </c>
      <c r="I578" s="123">
        <v>900234</v>
      </c>
      <c r="J578" s="123" t="s">
        <v>3001</v>
      </c>
      <c r="K578" s="123" t="s">
        <v>2831</v>
      </c>
      <c r="L578" s="123" t="s">
        <v>2986</v>
      </c>
      <c r="M578" s="123" t="s">
        <v>89</v>
      </c>
      <c r="N578" s="123" t="s">
        <v>626</v>
      </c>
      <c r="O578" s="123">
        <v>1299</v>
      </c>
      <c r="P578" s="123" t="s">
        <v>64</v>
      </c>
      <c r="Q578" s="123" t="s">
        <v>2987</v>
      </c>
      <c r="R578" s="123" t="s">
        <v>3011</v>
      </c>
      <c r="S578" s="123" t="s">
        <v>39</v>
      </c>
      <c r="T578" s="123">
        <v>99</v>
      </c>
      <c r="U578" s="123" t="s">
        <v>2989</v>
      </c>
      <c r="V578" s="123"/>
      <c r="W578" s="123"/>
      <c r="X578" s="124">
        <v>46267.756944444445</v>
      </c>
      <c r="Y578" s="124">
        <v>46268.090277777781</v>
      </c>
      <c r="Z578" s="123" t="s">
        <v>2997</v>
      </c>
      <c r="AA578" s="123" t="s">
        <v>2998</v>
      </c>
      <c r="AB578" s="123" t="s">
        <v>2999</v>
      </c>
      <c r="AC578" s="123" t="s">
        <v>37</v>
      </c>
      <c r="AD578" s="123" t="s">
        <v>1564</v>
      </c>
      <c r="AE578" s="123" t="s">
        <v>3012</v>
      </c>
      <c r="AF578" s="123" t="s">
        <v>84</v>
      </c>
      <c r="AG578" s="123" t="s">
        <v>85</v>
      </c>
      <c r="AH578" s="123">
        <v>18</v>
      </c>
      <c r="AI578" s="123"/>
      <c r="AJ578" s="124">
        <v>46237</v>
      </c>
      <c r="AK578" s="123"/>
      <c r="AL578" s="123"/>
      <c r="AM578" s="123" t="s">
        <v>2991</v>
      </c>
      <c r="AN578" s="123" t="s">
        <v>2992</v>
      </c>
      <c r="AO578" s="123" t="s">
        <v>2982</v>
      </c>
      <c r="AP578" s="123">
        <v>7</v>
      </c>
      <c r="AQ578" s="123">
        <v>0</v>
      </c>
      <c r="AR578" s="123">
        <v>0</v>
      </c>
      <c r="AS578" s="123">
        <v>0</v>
      </c>
      <c r="AT578" s="123">
        <v>0</v>
      </c>
      <c r="AU578" s="123">
        <v>0</v>
      </c>
    </row>
    <row r="579" spans="1:47">
      <c r="A579" s="124">
        <v>46267</v>
      </c>
      <c r="B579" s="123" t="s">
        <v>75</v>
      </c>
      <c r="C579" s="123" t="s">
        <v>2981</v>
      </c>
      <c r="D579" s="123" t="s">
        <v>1007</v>
      </c>
      <c r="E579" s="123">
        <v>113167122</v>
      </c>
      <c r="F579" s="123" t="s">
        <v>2982</v>
      </c>
      <c r="G579" s="123" t="s">
        <v>2983</v>
      </c>
      <c r="H579" s="123" t="s">
        <v>2984</v>
      </c>
      <c r="I579" s="123">
        <v>900234</v>
      </c>
      <c r="J579" s="123" t="s">
        <v>87</v>
      </c>
      <c r="K579" s="123" t="s">
        <v>3275</v>
      </c>
      <c r="L579" s="123" t="s">
        <v>2986</v>
      </c>
      <c r="M579" s="123" t="s">
        <v>86</v>
      </c>
      <c r="N579" s="123" t="s">
        <v>1055</v>
      </c>
      <c r="O579" s="123">
        <v>1299</v>
      </c>
      <c r="P579" s="123" t="s">
        <v>64</v>
      </c>
      <c r="Q579" s="123" t="s">
        <v>2987</v>
      </c>
      <c r="R579" s="123" t="s">
        <v>3011</v>
      </c>
      <c r="S579" s="123" t="s">
        <v>39</v>
      </c>
      <c r="T579" s="123">
        <v>99</v>
      </c>
      <c r="U579" s="123" t="s">
        <v>2989</v>
      </c>
      <c r="V579" s="123"/>
      <c r="W579" s="123"/>
      <c r="X579" s="124">
        <v>46267.756944444445</v>
      </c>
      <c r="Y579" s="124">
        <v>46268.173611111109</v>
      </c>
      <c r="Z579" s="123" t="s">
        <v>2997</v>
      </c>
      <c r="AA579" s="123" t="s">
        <v>2998</v>
      </c>
      <c r="AB579" s="123" t="s">
        <v>2999</v>
      </c>
      <c r="AC579" s="123" t="s">
        <v>37</v>
      </c>
      <c r="AD579" s="123" t="s">
        <v>1561</v>
      </c>
      <c r="AE579" s="123" t="s">
        <v>3012</v>
      </c>
      <c r="AF579" s="123" t="s">
        <v>84</v>
      </c>
      <c r="AG579" s="123" t="s">
        <v>85</v>
      </c>
      <c r="AH579" s="123">
        <v>17</v>
      </c>
      <c r="AI579" s="123"/>
      <c r="AJ579" s="124">
        <v>45585</v>
      </c>
      <c r="AK579" s="123"/>
      <c r="AL579" s="123"/>
      <c r="AM579" s="123" t="s">
        <v>2991</v>
      </c>
      <c r="AN579" s="123" t="s">
        <v>2992</v>
      </c>
      <c r="AO579" s="123" t="s">
        <v>2982</v>
      </c>
      <c r="AP579" s="123">
        <v>9</v>
      </c>
      <c r="AQ579" s="123">
        <v>0</v>
      </c>
      <c r="AR579" s="123">
        <v>0</v>
      </c>
      <c r="AS579" s="123">
        <v>0</v>
      </c>
      <c r="AT579" s="123">
        <v>0</v>
      </c>
      <c r="AU579" s="123">
        <v>0</v>
      </c>
    </row>
    <row r="580" spans="1:47">
      <c r="A580" s="124">
        <v>46267</v>
      </c>
      <c r="B580" s="123" t="s">
        <v>75</v>
      </c>
      <c r="C580" s="123" t="s">
        <v>2981</v>
      </c>
      <c r="D580" s="123" t="s">
        <v>1667</v>
      </c>
      <c r="E580" s="123">
        <v>206348034</v>
      </c>
      <c r="F580" s="123" t="s">
        <v>2982</v>
      </c>
      <c r="G580" s="123" t="s">
        <v>2983</v>
      </c>
      <c r="H580" s="123" t="s">
        <v>2984</v>
      </c>
      <c r="I580" s="123">
        <v>900234</v>
      </c>
      <c r="J580" s="123" t="s">
        <v>3001</v>
      </c>
      <c r="K580" s="123" t="s">
        <v>1680</v>
      </c>
      <c r="L580" s="123" t="s">
        <v>2986</v>
      </c>
      <c r="M580" s="123" t="s">
        <v>89</v>
      </c>
      <c r="N580" s="123" t="s">
        <v>158</v>
      </c>
      <c r="O580" s="123">
        <v>1299</v>
      </c>
      <c r="P580" s="123" t="s">
        <v>64</v>
      </c>
      <c r="Q580" s="123" t="s">
        <v>2987</v>
      </c>
      <c r="R580" s="123" t="s">
        <v>2996</v>
      </c>
      <c r="S580" s="123" t="s">
        <v>32</v>
      </c>
      <c r="T580" s="123">
        <v>99</v>
      </c>
      <c r="U580" s="123" t="s">
        <v>2989</v>
      </c>
      <c r="V580" s="123"/>
      <c r="W580" s="123"/>
      <c r="X580" s="124">
        <v>46267.333333333336</v>
      </c>
      <c r="Y580" s="124">
        <v>46267.75</v>
      </c>
      <c r="Z580" s="123" t="s">
        <v>2997</v>
      </c>
      <c r="AA580" s="123" t="s">
        <v>2998</v>
      </c>
      <c r="AB580" s="123" t="s">
        <v>2999</v>
      </c>
      <c r="AC580" s="123" t="s">
        <v>33</v>
      </c>
      <c r="AD580" s="123" t="s">
        <v>1554</v>
      </c>
      <c r="AE580" s="123" t="s">
        <v>1428</v>
      </c>
      <c r="AF580" s="123" t="s">
        <v>84</v>
      </c>
      <c r="AG580" s="123" t="s">
        <v>85</v>
      </c>
      <c r="AH580" s="123">
        <v>27</v>
      </c>
      <c r="AI580" s="123"/>
      <c r="AJ580" s="124">
        <v>45956</v>
      </c>
      <c r="AK580" s="123"/>
      <c r="AL580" s="123"/>
      <c r="AM580" s="123" t="s">
        <v>2991</v>
      </c>
      <c r="AN580" s="123" t="s">
        <v>2992</v>
      </c>
      <c r="AO580" s="123" t="s">
        <v>2982</v>
      </c>
      <c r="AP580" s="123">
        <v>9</v>
      </c>
      <c r="AQ580" s="123">
        <v>0</v>
      </c>
      <c r="AR580" s="123">
        <v>0</v>
      </c>
      <c r="AS580" s="123">
        <v>0</v>
      </c>
      <c r="AT580" s="123">
        <v>0</v>
      </c>
      <c r="AU580" s="123">
        <v>0</v>
      </c>
    </row>
    <row r="581" spans="1:47">
      <c r="A581" s="124">
        <v>46267</v>
      </c>
      <c r="B581" s="123" t="s">
        <v>75</v>
      </c>
      <c r="C581" s="123" t="s">
        <v>2981</v>
      </c>
      <c r="D581" s="123" t="s">
        <v>462</v>
      </c>
      <c r="E581" s="123">
        <v>204967049</v>
      </c>
      <c r="F581" s="123" t="s">
        <v>2982</v>
      </c>
      <c r="G581" s="123" t="s">
        <v>2983</v>
      </c>
      <c r="H581" s="123" t="s">
        <v>2984</v>
      </c>
      <c r="I581" s="123">
        <v>900234</v>
      </c>
      <c r="J581" s="123" t="s">
        <v>2985</v>
      </c>
      <c r="K581" s="123" t="s">
        <v>463</v>
      </c>
      <c r="L581" s="123" t="s">
        <v>2986</v>
      </c>
      <c r="M581" s="123" t="s">
        <v>86</v>
      </c>
      <c r="N581" s="123" t="s">
        <v>230</v>
      </c>
      <c r="O581" s="123">
        <v>1299</v>
      </c>
      <c r="P581" s="123" t="s">
        <v>64</v>
      </c>
      <c r="Q581" s="123" t="s">
        <v>2987</v>
      </c>
      <c r="R581" s="123" t="s">
        <v>2988</v>
      </c>
      <c r="S581" s="123" t="s">
        <v>32</v>
      </c>
      <c r="T581" s="123">
        <v>99</v>
      </c>
      <c r="U581" s="123" t="s">
        <v>2989</v>
      </c>
      <c r="V581" s="124">
        <v>46267.330555555556</v>
      </c>
      <c r="W581" s="124">
        <v>46267.615972222222</v>
      </c>
      <c r="X581" s="124">
        <v>46267.333333333336</v>
      </c>
      <c r="Y581" s="124">
        <v>46267.75</v>
      </c>
      <c r="Z581" s="123"/>
      <c r="AA581" s="123" t="s">
        <v>56</v>
      </c>
      <c r="AB581" s="123" t="s">
        <v>2</v>
      </c>
      <c r="AC581" s="123" t="s">
        <v>35</v>
      </c>
      <c r="AD581" s="123" t="s">
        <v>1558</v>
      </c>
      <c r="AE581" s="123" t="s">
        <v>2995</v>
      </c>
      <c r="AF581" s="123" t="s">
        <v>88</v>
      </c>
      <c r="AG581" s="123" t="s">
        <v>95</v>
      </c>
      <c r="AH581" s="123">
        <v>3</v>
      </c>
      <c r="AI581" s="123"/>
      <c r="AJ581" s="124">
        <v>45825</v>
      </c>
      <c r="AK581" s="123"/>
      <c r="AL581" s="123"/>
      <c r="AM581" s="123" t="s">
        <v>2991</v>
      </c>
      <c r="AN581" s="123" t="s">
        <v>2992</v>
      </c>
      <c r="AO581" s="123" t="s">
        <v>2982</v>
      </c>
      <c r="AP581" s="123">
        <v>9</v>
      </c>
      <c r="AQ581" s="123">
        <v>0</v>
      </c>
      <c r="AR581" s="123">
        <v>1</v>
      </c>
      <c r="AS581" s="123">
        <v>1</v>
      </c>
      <c r="AT581" s="123">
        <v>0</v>
      </c>
      <c r="AU581" s="123">
        <v>0</v>
      </c>
    </row>
    <row r="582" spans="1:47">
      <c r="A582" s="124">
        <v>46267</v>
      </c>
      <c r="B582" s="123" t="s">
        <v>75</v>
      </c>
      <c r="C582" s="123" t="s">
        <v>2981</v>
      </c>
      <c r="D582" s="123" t="s">
        <v>464</v>
      </c>
      <c r="E582" s="123">
        <v>203881597</v>
      </c>
      <c r="F582" s="123" t="s">
        <v>2982</v>
      </c>
      <c r="G582" s="123" t="s">
        <v>2983</v>
      </c>
      <c r="H582" s="123" t="s">
        <v>2984</v>
      </c>
      <c r="I582" s="123">
        <v>900234</v>
      </c>
      <c r="J582" s="123" t="s">
        <v>3001</v>
      </c>
      <c r="K582" s="123" t="s">
        <v>3276</v>
      </c>
      <c r="L582" s="123" t="s">
        <v>2986</v>
      </c>
      <c r="M582" s="123" t="s">
        <v>79</v>
      </c>
      <c r="N582" s="123" t="s">
        <v>224</v>
      </c>
      <c r="O582" s="123">
        <v>1299</v>
      </c>
      <c r="P582" s="123" t="s">
        <v>64</v>
      </c>
      <c r="Q582" s="123" t="s">
        <v>2987</v>
      </c>
      <c r="R582" s="123" t="s">
        <v>3011</v>
      </c>
      <c r="S582" s="123" t="s">
        <v>39</v>
      </c>
      <c r="T582" s="123">
        <v>99</v>
      </c>
      <c r="U582" s="123" t="s">
        <v>2989</v>
      </c>
      <c r="V582" s="123"/>
      <c r="W582" s="123"/>
      <c r="X582" s="124">
        <v>46267.756944444445</v>
      </c>
      <c r="Y582" s="124">
        <v>46268.173611111109</v>
      </c>
      <c r="Z582" s="123" t="s">
        <v>2997</v>
      </c>
      <c r="AA582" s="123" t="s">
        <v>2998</v>
      </c>
      <c r="AB582" s="123" t="s">
        <v>2999</v>
      </c>
      <c r="AC582" s="123" t="s">
        <v>35</v>
      </c>
      <c r="AD582" s="123" t="s">
        <v>1558</v>
      </c>
      <c r="AE582" s="123" t="s">
        <v>2995</v>
      </c>
      <c r="AF582" s="123" t="s">
        <v>84</v>
      </c>
      <c r="AG582" s="123" t="s">
        <v>85</v>
      </c>
      <c r="AH582" s="123">
        <v>3</v>
      </c>
      <c r="AI582" s="123"/>
      <c r="AJ582" s="124">
        <v>45529</v>
      </c>
      <c r="AK582" s="123"/>
      <c r="AL582" s="123"/>
      <c r="AM582" s="123" t="s">
        <v>2991</v>
      </c>
      <c r="AN582" s="123" t="s">
        <v>2992</v>
      </c>
      <c r="AO582" s="123" t="s">
        <v>2982</v>
      </c>
      <c r="AP582" s="123">
        <v>9</v>
      </c>
      <c r="AQ582" s="123">
        <v>0</v>
      </c>
      <c r="AR582" s="123">
        <v>0</v>
      </c>
      <c r="AS582" s="123">
        <v>0</v>
      </c>
      <c r="AT582" s="123">
        <v>0</v>
      </c>
      <c r="AU582" s="123">
        <v>0</v>
      </c>
    </row>
    <row r="583" spans="1:47">
      <c r="A583" s="124">
        <v>46267</v>
      </c>
      <c r="B583" s="123" t="s">
        <v>75</v>
      </c>
      <c r="C583" s="123" t="s">
        <v>2981</v>
      </c>
      <c r="D583" s="123" t="s">
        <v>195</v>
      </c>
      <c r="E583" s="123">
        <v>203850938</v>
      </c>
      <c r="F583" s="123" t="s">
        <v>2982</v>
      </c>
      <c r="G583" s="123" t="s">
        <v>2983</v>
      </c>
      <c r="H583" s="123" t="s">
        <v>2984</v>
      </c>
      <c r="I583" s="123">
        <v>900234</v>
      </c>
      <c r="J583" s="123" t="s">
        <v>3001</v>
      </c>
      <c r="K583" s="123" t="s">
        <v>196</v>
      </c>
      <c r="L583" s="123" t="s">
        <v>2986</v>
      </c>
      <c r="M583" s="123" t="s">
        <v>79</v>
      </c>
      <c r="N583" s="123" t="s">
        <v>158</v>
      </c>
      <c r="O583" s="123">
        <v>1299</v>
      </c>
      <c r="P583" s="123" t="s">
        <v>64</v>
      </c>
      <c r="Q583" s="123" t="s">
        <v>2987</v>
      </c>
      <c r="R583" s="123" t="s">
        <v>2996</v>
      </c>
      <c r="S583" s="123" t="s">
        <v>32</v>
      </c>
      <c r="T583" s="123">
        <v>99</v>
      </c>
      <c r="U583" s="123" t="s">
        <v>2989</v>
      </c>
      <c r="V583" s="123"/>
      <c r="W583" s="123"/>
      <c r="X583" s="124">
        <v>46267.333333333336</v>
      </c>
      <c r="Y583" s="124">
        <v>46267.75</v>
      </c>
      <c r="Z583" s="123" t="s">
        <v>2997</v>
      </c>
      <c r="AA583" s="123" t="s">
        <v>2998</v>
      </c>
      <c r="AB583" s="123" t="s">
        <v>2999</v>
      </c>
      <c r="AC583" s="123" t="s">
        <v>33</v>
      </c>
      <c r="AD583" s="123" t="s">
        <v>1554</v>
      </c>
      <c r="AE583" s="123" t="s">
        <v>1428</v>
      </c>
      <c r="AF583" s="123" t="s">
        <v>84</v>
      </c>
      <c r="AG583" s="123" t="s">
        <v>85</v>
      </c>
      <c r="AH583" s="123">
        <v>27</v>
      </c>
      <c r="AI583" s="123"/>
      <c r="AJ583" s="124">
        <v>45523</v>
      </c>
      <c r="AK583" s="123"/>
      <c r="AL583" s="123"/>
      <c r="AM583" s="123" t="s">
        <v>2991</v>
      </c>
      <c r="AN583" s="123" t="s">
        <v>2992</v>
      </c>
      <c r="AO583" s="123" t="s">
        <v>2982</v>
      </c>
      <c r="AP583" s="123">
        <v>9</v>
      </c>
      <c r="AQ583" s="123">
        <v>0</v>
      </c>
      <c r="AR583" s="123">
        <v>0</v>
      </c>
      <c r="AS583" s="123">
        <v>0</v>
      </c>
      <c r="AT583" s="123">
        <v>0</v>
      </c>
      <c r="AU583" s="123">
        <v>0</v>
      </c>
    </row>
    <row r="584" spans="1:47">
      <c r="A584" s="124">
        <v>46267</v>
      </c>
      <c r="B584" s="123" t="s">
        <v>75</v>
      </c>
      <c r="C584" s="123" t="s">
        <v>2981</v>
      </c>
      <c r="D584" s="123" t="s">
        <v>2795</v>
      </c>
      <c r="E584" s="123">
        <v>206136722</v>
      </c>
      <c r="F584" s="123" t="s">
        <v>2982</v>
      </c>
      <c r="G584" s="123" t="s">
        <v>2983</v>
      </c>
      <c r="H584" s="123" t="s">
        <v>2984</v>
      </c>
      <c r="I584" s="123">
        <v>900234</v>
      </c>
      <c r="J584" s="123" t="s">
        <v>3002</v>
      </c>
      <c r="K584" s="123" t="s">
        <v>3277</v>
      </c>
      <c r="L584" s="123" t="s">
        <v>2986</v>
      </c>
      <c r="M584" s="123" t="s">
        <v>89</v>
      </c>
      <c r="N584" s="123" t="s">
        <v>1055</v>
      </c>
      <c r="O584" s="123">
        <v>1299</v>
      </c>
      <c r="P584" s="123" t="s">
        <v>64</v>
      </c>
      <c r="Q584" s="123" t="s">
        <v>2987</v>
      </c>
      <c r="R584" s="123" t="s">
        <v>3005</v>
      </c>
      <c r="S584" s="123" t="s">
        <v>39</v>
      </c>
      <c r="T584" s="123">
        <v>99</v>
      </c>
      <c r="U584" s="123" t="s">
        <v>2989</v>
      </c>
      <c r="V584" s="123"/>
      <c r="W584" s="123"/>
      <c r="X584" s="124">
        <v>46267.756944444445</v>
      </c>
      <c r="Y584" s="124">
        <v>46268.090277777781</v>
      </c>
      <c r="Z584" s="123" t="s">
        <v>2997</v>
      </c>
      <c r="AA584" s="123" t="s">
        <v>2998</v>
      </c>
      <c r="AB584" s="123" t="s">
        <v>2999</v>
      </c>
      <c r="AC584" s="123" t="s">
        <v>37</v>
      </c>
      <c r="AD584" s="123" t="s">
        <v>1563</v>
      </c>
      <c r="AE584" s="123" t="s">
        <v>3006</v>
      </c>
      <c r="AF584" s="123" t="s">
        <v>85</v>
      </c>
      <c r="AG584" s="123" t="s">
        <v>88</v>
      </c>
      <c r="AH584" s="123">
        <v>15</v>
      </c>
      <c r="AI584" s="123"/>
      <c r="AJ584" s="124">
        <v>46237</v>
      </c>
      <c r="AK584" s="123"/>
      <c r="AL584" s="123"/>
      <c r="AM584" s="123" t="s">
        <v>2991</v>
      </c>
      <c r="AN584" s="123" t="s">
        <v>2992</v>
      </c>
      <c r="AO584" s="123" t="s">
        <v>2982</v>
      </c>
      <c r="AP584" s="123">
        <v>7</v>
      </c>
      <c r="AQ584" s="123">
        <v>0</v>
      </c>
      <c r="AR584" s="123">
        <v>0</v>
      </c>
      <c r="AS584" s="123">
        <v>0</v>
      </c>
      <c r="AT584" s="123">
        <v>0</v>
      </c>
      <c r="AU584" s="123">
        <v>0</v>
      </c>
    </row>
    <row r="585" spans="1:47">
      <c r="A585" s="124">
        <v>46267</v>
      </c>
      <c r="B585" s="123" t="s">
        <v>75</v>
      </c>
      <c r="C585" s="123" t="s">
        <v>2981</v>
      </c>
      <c r="D585" s="123" t="s">
        <v>941</v>
      </c>
      <c r="E585" s="123">
        <v>106268190</v>
      </c>
      <c r="F585" s="123" t="s">
        <v>2982</v>
      </c>
      <c r="G585" s="123" t="s">
        <v>3027</v>
      </c>
      <c r="H585" s="123" t="s">
        <v>2984</v>
      </c>
      <c r="I585" s="123" t="s">
        <v>3034</v>
      </c>
      <c r="J585" s="123"/>
      <c r="K585" s="123" t="s">
        <v>3278</v>
      </c>
      <c r="L585" s="123" t="s">
        <v>108</v>
      </c>
      <c r="M585" s="123" t="s">
        <v>108</v>
      </c>
      <c r="N585" s="123" t="s">
        <v>622</v>
      </c>
      <c r="O585" s="123">
        <v>1299</v>
      </c>
      <c r="P585" s="123" t="s">
        <v>64</v>
      </c>
      <c r="Q585" s="123" t="s">
        <v>2987</v>
      </c>
      <c r="R585" s="123" t="s">
        <v>3014</v>
      </c>
      <c r="S585" s="123" t="s">
        <v>32</v>
      </c>
      <c r="T585" s="123">
        <v>1</v>
      </c>
      <c r="U585" s="123" t="s">
        <v>2989</v>
      </c>
      <c r="V585" s="124">
        <v>46267.322916666664</v>
      </c>
      <c r="W585" s="124">
        <v>46267.75</v>
      </c>
      <c r="X585" s="124">
        <v>46267.333333333336</v>
      </c>
      <c r="Y585" s="124">
        <v>46267.75</v>
      </c>
      <c r="Z585" s="123"/>
      <c r="AA585" s="123" t="s">
        <v>56</v>
      </c>
      <c r="AB585" s="123" t="s">
        <v>2</v>
      </c>
      <c r="AC585" s="123" t="s">
        <v>37</v>
      </c>
      <c r="AD585" s="123" t="s">
        <v>1564</v>
      </c>
      <c r="AE585" s="123" t="s">
        <v>3012</v>
      </c>
      <c r="AF585" s="123" t="s">
        <v>78</v>
      </c>
      <c r="AG585" s="123" t="s">
        <v>92</v>
      </c>
      <c r="AH585" s="123">
        <v>18</v>
      </c>
      <c r="AI585" s="123"/>
      <c r="AJ585" s="124">
        <v>44756</v>
      </c>
      <c r="AK585" s="123"/>
      <c r="AL585" s="123"/>
      <c r="AM585" s="123" t="s">
        <v>75</v>
      </c>
      <c r="AN585" s="123" t="s">
        <v>3031</v>
      </c>
      <c r="AO585" s="123" t="s">
        <v>2982</v>
      </c>
      <c r="AP585" s="123">
        <v>9</v>
      </c>
      <c r="AQ585" s="123">
        <v>0</v>
      </c>
      <c r="AR585" s="123">
        <v>1</v>
      </c>
      <c r="AS585" s="123">
        <v>1</v>
      </c>
      <c r="AT585" s="123">
        <v>0</v>
      </c>
      <c r="AU585" s="123">
        <v>0</v>
      </c>
    </row>
    <row r="586" spans="1:47">
      <c r="A586" s="124">
        <v>46267</v>
      </c>
      <c r="B586" s="123" t="s">
        <v>75</v>
      </c>
      <c r="C586" s="123" t="s">
        <v>2981</v>
      </c>
      <c r="D586" s="123" t="s">
        <v>394</v>
      </c>
      <c r="E586" s="123">
        <v>205977115</v>
      </c>
      <c r="F586" s="123" t="s">
        <v>2982</v>
      </c>
      <c r="G586" s="123" t="s">
        <v>2983</v>
      </c>
      <c r="H586" s="123" t="s">
        <v>2984</v>
      </c>
      <c r="I586" s="123">
        <v>900234</v>
      </c>
      <c r="J586" s="123" t="s">
        <v>2985</v>
      </c>
      <c r="K586" s="123" t="s">
        <v>395</v>
      </c>
      <c r="L586" s="123" t="s">
        <v>2986</v>
      </c>
      <c r="M586" s="123" t="s">
        <v>86</v>
      </c>
      <c r="N586" s="123" t="s">
        <v>223</v>
      </c>
      <c r="O586" s="123">
        <v>1299</v>
      </c>
      <c r="P586" s="123" t="s">
        <v>64</v>
      </c>
      <c r="Q586" s="123" t="s">
        <v>2987</v>
      </c>
      <c r="R586" s="123" t="s">
        <v>3014</v>
      </c>
      <c r="S586" s="123" t="s">
        <v>32</v>
      </c>
      <c r="T586" s="123">
        <v>99</v>
      </c>
      <c r="U586" s="123" t="s">
        <v>2989</v>
      </c>
      <c r="V586" s="124">
        <v>46267.331944444442</v>
      </c>
      <c r="W586" s="124">
        <v>46267.748611111114</v>
      </c>
      <c r="X586" s="124">
        <v>46267.333333333336</v>
      </c>
      <c r="Y586" s="124">
        <v>46267.75</v>
      </c>
      <c r="Z586" s="123"/>
      <c r="AA586" s="123" t="s">
        <v>56</v>
      </c>
      <c r="AB586" s="123" t="s">
        <v>2</v>
      </c>
      <c r="AC586" s="123" t="s">
        <v>35</v>
      </c>
      <c r="AD586" s="123" t="s">
        <v>1558</v>
      </c>
      <c r="AE586" s="123" t="s">
        <v>2995</v>
      </c>
      <c r="AF586" s="123" t="s">
        <v>78</v>
      </c>
      <c r="AG586" s="123" t="s">
        <v>92</v>
      </c>
      <c r="AH586" s="123">
        <v>3</v>
      </c>
      <c r="AI586" s="123"/>
      <c r="AJ586" s="124">
        <v>45914</v>
      </c>
      <c r="AK586" s="123"/>
      <c r="AL586" s="123"/>
      <c r="AM586" s="123" t="s">
        <v>2991</v>
      </c>
      <c r="AN586" s="123" t="s">
        <v>2992</v>
      </c>
      <c r="AO586" s="123" t="s">
        <v>2982</v>
      </c>
      <c r="AP586" s="123">
        <v>9</v>
      </c>
      <c r="AQ586" s="123">
        <v>0</v>
      </c>
      <c r="AR586" s="123">
        <v>1</v>
      </c>
      <c r="AS586" s="123">
        <v>1</v>
      </c>
      <c r="AT586" s="123">
        <v>0</v>
      </c>
      <c r="AU586" s="123">
        <v>0</v>
      </c>
    </row>
    <row r="587" spans="1:47">
      <c r="A587" s="124">
        <v>46267</v>
      </c>
      <c r="B587" s="123" t="s">
        <v>75</v>
      </c>
      <c r="C587" s="123" t="s">
        <v>2981</v>
      </c>
      <c r="D587" s="123" t="s">
        <v>470</v>
      </c>
      <c r="E587" s="123">
        <v>204869088</v>
      </c>
      <c r="F587" s="123" t="s">
        <v>2982</v>
      </c>
      <c r="G587" s="123" t="s">
        <v>2983</v>
      </c>
      <c r="H587" s="123" t="s">
        <v>2984</v>
      </c>
      <c r="I587" s="123">
        <v>900234</v>
      </c>
      <c r="J587" s="123" t="s">
        <v>87</v>
      </c>
      <c r="K587" s="123" t="s">
        <v>3279</v>
      </c>
      <c r="L587" s="123" t="s">
        <v>2986</v>
      </c>
      <c r="M587" s="123" t="s">
        <v>86</v>
      </c>
      <c r="N587" s="123" t="s">
        <v>3013</v>
      </c>
      <c r="O587" s="123">
        <v>1299</v>
      </c>
      <c r="P587" s="123" t="s">
        <v>64</v>
      </c>
      <c r="Q587" s="123" t="s">
        <v>2987</v>
      </c>
      <c r="R587" s="123" t="s">
        <v>2988</v>
      </c>
      <c r="S587" s="123" t="s">
        <v>32</v>
      </c>
      <c r="T587" s="123">
        <v>99</v>
      </c>
      <c r="U587" s="123" t="s">
        <v>2989</v>
      </c>
      <c r="V587" s="124">
        <v>46267.331944444442</v>
      </c>
      <c r="W587" s="124">
        <v>46267.74722222222</v>
      </c>
      <c r="X587" s="124">
        <v>46267.333333333336</v>
      </c>
      <c r="Y587" s="124">
        <v>46267.75</v>
      </c>
      <c r="Z587" s="123"/>
      <c r="AA587" s="123" t="s">
        <v>56</v>
      </c>
      <c r="AB587" s="123" t="s">
        <v>2</v>
      </c>
      <c r="AC587" s="123" t="s">
        <v>35</v>
      </c>
      <c r="AD587" s="123" t="s">
        <v>1557</v>
      </c>
      <c r="AE587" s="123" t="s">
        <v>3015</v>
      </c>
      <c r="AF587" s="123" t="s">
        <v>88</v>
      </c>
      <c r="AG587" s="123" t="s">
        <v>95</v>
      </c>
      <c r="AH587" s="123">
        <v>1</v>
      </c>
      <c r="AI587" s="123"/>
      <c r="AJ587" s="124">
        <v>45690</v>
      </c>
      <c r="AK587" s="123"/>
      <c r="AL587" s="123"/>
      <c r="AM587" s="123" t="s">
        <v>2991</v>
      </c>
      <c r="AN587" s="123" t="s">
        <v>2992</v>
      </c>
      <c r="AO587" s="123" t="s">
        <v>2982</v>
      </c>
      <c r="AP587" s="123">
        <v>9</v>
      </c>
      <c r="AQ587" s="123">
        <v>0</v>
      </c>
      <c r="AR587" s="123">
        <v>1</v>
      </c>
      <c r="AS587" s="123">
        <v>1</v>
      </c>
      <c r="AT587" s="123">
        <v>0</v>
      </c>
      <c r="AU587" s="123">
        <v>0</v>
      </c>
    </row>
    <row r="588" spans="1:47">
      <c r="A588" s="124">
        <v>46267</v>
      </c>
      <c r="B588" s="123" t="s">
        <v>75</v>
      </c>
      <c r="C588" s="123" t="s">
        <v>2981</v>
      </c>
      <c r="D588" s="123" t="s">
        <v>993</v>
      </c>
      <c r="E588" s="123">
        <v>204117684</v>
      </c>
      <c r="F588" s="123" t="s">
        <v>2982</v>
      </c>
      <c r="G588" s="123" t="s">
        <v>2983</v>
      </c>
      <c r="H588" s="123" t="s">
        <v>2984</v>
      </c>
      <c r="I588" s="123">
        <v>900234</v>
      </c>
      <c r="J588" s="123" t="s">
        <v>87</v>
      </c>
      <c r="K588" s="123" t="s">
        <v>994</v>
      </c>
      <c r="L588" s="123" t="s">
        <v>2986</v>
      </c>
      <c r="M588" s="123" t="s">
        <v>86</v>
      </c>
      <c r="N588" s="123" t="s">
        <v>622</v>
      </c>
      <c r="O588" s="123">
        <v>1299</v>
      </c>
      <c r="P588" s="123" t="s">
        <v>64</v>
      </c>
      <c r="Q588" s="123" t="s">
        <v>2987</v>
      </c>
      <c r="R588" s="123" t="s">
        <v>2996</v>
      </c>
      <c r="S588" s="123" t="s">
        <v>32</v>
      </c>
      <c r="T588" s="123">
        <v>99</v>
      </c>
      <c r="U588" s="123" t="s">
        <v>2989</v>
      </c>
      <c r="V588" s="123"/>
      <c r="W588" s="123"/>
      <c r="X588" s="124">
        <v>46267.333333333336</v>
      </c>
      <c r="Y588" s="124">
        <v>46267.75</v>
      </c>
      <c r="Z588" s="123" t="s">
        <v>2997</v>
      </c>
      <c r="AA588" s="123" t="s">
        <v>2998</v>
      </c>
      <c r="AB588" s="123" t="s">
        <v>2999</v>
      </c>
      <c r="AC588" s="123" t="s">
        <v>37</v>
      </c>
      <c r="AD588" s="123" t="s">
        <v>1562</v>
      </c>
      <c r="AE588" s="123" t="s">
        <v>3000</v>
      </c>
      <c r="AF588" s="123" t="s">
        <v>84</v>
      </c>
      <c r="AG588" s="123" t="s">
        <v>85</v>
      </c>
      <c r="AH588" s="123">
        <v>13</v>
      </c>
      <c r="AI588" s="123"/>
      <c r="AJ588" s="124">
        <v>45560</v>
      </c>
      <c r="AK588" s="123"/>
      <c r="AL588" s="123"/>
      <c r="AM588" s="123" t="s">
        <v>2991</v>
      </c>
      <c r="AN588" s="123" t="s">
        <v>2992</v>
      </c>
      <c r="AO588" s="123" t="s">
        <v>2982</v>
      </c>
      <c r="AP588" s="123">
        <v>9</v>
      </c>
      <c r="AQ588" s="123">
        <v>0</v>
      </c>
      <c r="AR588" s="123">
        <v>0</v>
      </c>
      <c r="AS588" s="123">
        <v>0</v>
      </c>
      <c r="AT588" s="123">
        <v>0</v>
      </c>
      <c r="AU588" s="123">
        <v>0</v>
      </c>
    </row>
    <row r="589" spans="1:47">
      <c r="A589" s="124">
        <v>46267</v>
      </c>
      <c r="B589" s="123" t="s">
        <v>75</v>
      </c>
      <c r="C589" s="123" t="s">
        <v>2981</v>
      </c>
      <c r="D589" s="123" t="s">
        <v>2789</v>
      </c>
      <c r="E589" s="123">
        <v>206192232</v>
      </c>
      <c r="F589" s="123" t="s">
        <v>2982</v>
      </c>
      <c r="G589" s="123" t="s">
        <v>2983</v>
      </c>
      <c r="H589" s="123" t="s">
        <v>2984</v>
      </c>
      <c r="I589" s="123">
        <v>900234</v>
      </c>
      <c r="J589" s="123" t="s">
        <v>3002</v>
      </c>
      <c r="K589" s="123" t="s">
        <v>3280</v>
      </c>
      <c r="L589" s="123" t="s">
        <v>2986</v>
      </c>
      <c r="M589" s="123" t="s">
        <v>89</v>
      </c>
      <c r="N589" s="123" t="s">
        <v>1055</v>
      </c>
      <c r="O589" s="123">
        <v>1299</v>
      </c>
      <c r="P589" s="123" t="s">
        <v>64</v>
      </c>
      <c r="Q589" s="123" t="s">
        <v>2987</v>
      </c>
      <c r="R589" s="123" t="s">
        <v>3003</v>
      </c>
      <c r="S589" s="123" t="s">
        <v>39</v>
      </c>
      <c r="T589" s="123">
        <v>99</v>
      </c>
      <c r="U589" s="123" t="s">
        <v>2989</v>
      </c>
      <c r="V589" s="124">
        <v>46267.755555555559</v>
      </c>
      <c r="W589" s="124">
        <v>46267.836805555555</v>
      </c>
      <c r="X589" s="124">
        <v>46267.756944444445</v>
      </c>
      <c r="Y589" s="124">
        <v>46268.090277777781</v>
      </c>
      <c r="Z589" s="123"/>
      <c r="AA589" s="123" t="s">
        <v>56</v>
      </c>
      <c r="AB589" s="123" t="s">
        <v>2</v>
      </c>
      <c r="AC589" s="123" t="s">
        <v>37</v>
      </c>
      <c r="AD589" s="123" t="s">
        <v>1563</v>
      </c>
      <c r="AE589" s="123" t="s">
        <v>3006</v>
      </c>
      <c r="AF589" s="123" t="s">
        <v>78</v>
      </c>
      <c r="AG589" s="123" t="s">
        <v>92</v>
      </c>
      <c r="AH589" s="123">
        <v>15</v>
      </c>
      <c r="AI589" s="123"/>
      <c r="AJ589" s="124">
        <v>46237</v>
      </c>
      <c r="AK589" s="123"/>
      <c r="AL589" s="123"/>
      <c r="AM589" s="123" t="s">
        <v>2991</v>
      </c>
      <c r="AN589" s="123" t="s">
        <v>2992</v>
      </c>
      <c r="AO589" s="123" t="s">
        <v>2982</v>
      </c>
      <c r="AP589" s="123">
        <v>7</v>
      </c>
      <c r="AQ589" s="123">
        <v>0</v>
      </c>
      <c r="AR589" s="123">
        <v>1</v>
      </c>
      <c r="AS589" s="123">
        <v>1</v>
      </c>
      <c r="AT589" s="123">
        <v>0</v>
      </c>
      <c r="AU589" s="123">
        <v>0</v>
      </c>
    </row>
    <row r="590" spans="1:47">
      <c r="A590" s="124">
        <v>46267</v>
      </c>
      <c r="B590" s="123" t="s">
        <v>75</v>
      </c>
      <c r="C590" s="123" t="s">
        <v>2981</v>
      </c>
      <c r="D590" s="123" t="s">
        <v>2824</v>
      </c>
      <c r="E590" s="123">
        <v>206606700</v>
      </c>
      <c r="F590" s="123" t="s">
        <v>2982</v>
      </c>
      <c r="G590" s="123" t="s">
        <v>2983</v>
      </c>
      <c r="H590" s="123" t="s">
        <v>3022</v>
      </c>
      <c r="I590" s="123">
        <v>900234</v>
      </c>
      <c r="J590" s="123" t="s">
        <v>3002</v>
      </c>
      <c r="K590" s="123" t="s">
        <v>2844</v>
      </c>
      <c r="L590" s="123" t="s">
        <v>2986</v>
      </c>
      <c r="M590" s="123" t="s">
        <v>89</v>
      </c>
      <c r="N590" s="123" t="s">
        <v>2773</v>
      </c>
      <c r="O590" s="123">
        <v>1299</v>
      </c>
      <c r="P590" s="123" t="s">
        <v>64</v>
      </c>
      <c r="Q590" s="123" t="s">
        <v>2987</v>
      </c>
      <c r="R590" s="123" t="s">
        <v>3008</v>
      </c>
      <c r="S590" s="123" t="s">
        <v>39</v>
      </c>
      <c r="T590" s="123">
        <v>99</v>
      </c>
      <c r="U590" s="123" t="s">
        <v>2989</v>
      </c>
      <c r="V590" s="124">
        <v>46267.755555555559</v>
      </c>
      <c r="W590" s="124">
        <v>46267.834722222222</v>
      </c>
      <c r="X590" s="124">
        <v>46267.756944444445</v>
      </c>
      <c r="Y590" s="124">
        <v>46268.090277777781</v>
      </c>
      <c r="Z590" s="123"/>
      <c r="AA590" s="123" t="s">
        <v>56</v>
      </c>
      <c r="AB590" s="123" t="s">
        <v>2</v>
      </c>
      <c r="AC590" s="123" t="s">
        <v>37</v>
      </c>
      <c r="AD590" s="123" t="s">
        <v>1562</v>
      </c>
      <c r="AE590" s="123" t="s">
        <v>3000</v>
      </c>
      <c r="AF590" s="123" t="s">
        <v>92</v>
      </c>
      <c r="AG590" s="123" t="s">
        <v>84</v>
      </c>
      <c r="AH590" s="123">
        <v>13</v>
      </c>
      <c r="AI590" s="123"/>
      <c r="AJ590" s="124">
        <v>46246</v>
      </c>
      <c r="AK590" s="123"/>
      <c r="AL590" s="123"/>
      <c r="AM590" s="123" t="s">
        <v>2991</v>
      </c>
      <c r="AN590" s="123" t="s">
        <v>2992</v>
      </c>
      <c r="AO590" s="123" t="s">
        <v>2982</v>
      </c>
      <c r="AP590" s="123">
        <v>7</v>
      </c>
      <c r="AQ590" s="123">
        <v>0</v>
      </c>
      <c r="AR590" s="123">
        <v>1</v>
      </c>
      <c r="AS590" s="123">
        <v>1</v>
      </c>
      <c r="AT590" s="123">
        <v>0</v>
      </c>
      <c r="AU590" s="123">
        <v>0</v>
      </c>
    </row>
    <row r="591" spans="1:47">
      <c r="A591" s="124">
        <v>46267</v>
      </c>
      <c r="B591" s="123" t="s">
        <v>75</v>
      </c>
      <c r="C591" s="123" t="s">
        <v>2981</v>
      </c>
      <c r="D591" s="123" t="s">
        <v>2415</v>
      </c>
      <c r="E591" s="123">
        <v>202219229</v>
      </c>
      <c r="F591" s="123" t="s">
        <v>2982</v>
      </c>
      <c r="G591" s="123" t="s">
        <v>2983</v>
      </c>
      <c r="H591" s="123" t="s">
        <v>2984</v>
      </c>
      <c r="I591" s="123">
        <v>900234</v>
      </c>
      <c r="J591" s="123" t="s">
        <v>3001</v>
      </c>
      <c r="K591" s="123" t="s">
        <v>3281</v>
      </c>
      <c r="L591" s="123" t="s">
        <v>2986</v>
      </c>
      <c r="M591" s="123" t="s">
        <v>79</v>
      </c>
      <c r="N591" s="123" t="s">
        <v>2645</v>
      </c>
      <c r="O591" s="123">
        <v>1299</v>
      </c>
      <c r="P591" s="123" t="s">
        <v>64</v>
      </c>
      <c r="Q591" s="123" t="s">
        <v>2987</v>
      </c>
      <c r="R591" s="123" t="s">
        <v>2996</v>
      </c>
      <c r="S591" s="123" t="s">
        <v>32</v>
      </c>
      <c r="T591" s="123">
        <v>99</v>
      </c>
      <c r="U591" s="123" t="s">
        <v>2989</v>
      </c>
      <c r="V591" s="123"/>
      <c r="W591" s="123"/>
      <c r="X591" s="124">
        <v>46267.333333333336</v>
      </c>
      <c r="Y591" s="124">
        <v>46267.75</v>
      </c>
      <c r="Z591" s="123" t="s">
        <v>2997</v>
      </c>
      <c r="AA591" s="123" t="s">
        <v>2998</v>
      </c>
      <c r="AB591" s="123" t="s">
        <v>2999</v>
      </c>
      <c r="AC591" s="123" t="s">
        <v>2990</v>
      </c>
      <c r="AD591" s="123" t="s">
        <v>1553</v>
      </c>
      <c r="AE591" s="123" t="s">
        <v>2990</v>
      </c>
      <c r="AF591" s="123" t="s">
        <v>84</v>
      </c>
      <c r="AG591" s="123" t="s">
        <v>85</v>
      </c>
      <c r="AH591" s="123">
        <v>22</v>
      </c>
      <c r="AI591" s="123"/>
      <c r="AJ591" s="124">
        <v>45595</v>
      </c>
      <c r="AK591" s="123"/>
      <c r="AL591" s="123"/>
      <c r="AM591" s="123" t="s">
        <v>2991</v>
      </c>
      <c r="AN591" s="123" t="s">
        <v>2992</v>
      </c>
      <c r="AO591" s="123" t="s">
        <v>2982</v>
      </c>
      <c r="AP591" s="123">
        <v>9</v>
      </c>
      <c r="AQ591" s="123">
        <v>0</v>
      </c>
      <c r="AR591" s="123">
        <v>0</v>
      </c>
      <c r="AS591" s="123">
        <v>0</v>
      </c>
      <c r="AT591" s="123">
        <v>0</v>
      </c>
      <c r="AU591" s="123">
        <v>0</v>
      </c>
    </row>
    <row r="592" spans="1:47">
      <c r="A592" s="124">
        <v>46267</v>
      </c>
      <c r="B592" s="123" t="s">
        <v>75</v>
      </c>
      <c r="C592" s="123" t="s">
        <v>2981</v>
      </c>
      <c r="D592" s="123" t="s">
        <v>2613</v>
      </c>
      <c r="E592" s="123">
        <v>203800379</v>
      </c>
      <c r="F592" s="123" t="s">
        <v>2982</v>
      </c>
      <c r="G592" s="123" t="s">
        <v>2983</v>
      </c>
      <c r="H592" s="123" t="s">
        <v>2984</v>
      </c>
      <c r="I592" s="123">
        <v>900234</v>
      </c>
      <c r="J592" s="123" t="s">
        <v>2985</v>
      </c>
      <c r="K592" s="123" t="s">
        <v>2614</v>
      </c>
      <c r="L592" s="123" t="s">
        <v>2986</v>
      </c>
      <c r="M592" s="123" t="s">
        <v>86</v>
      </c>
      <c r="N592" s="123" t="s">
        <v>224</v>
      </c>
      <c r="O592" s="123">
        <v>1299</v>
      </c>
      <c r="P592" s="123" t="s">
        <v>64</v>
      </c>
      <c r="Q592" s="123" t="s">
        <v>2987</v>
      </c>
      <c r="R592" s="123" t="s">
        <v>2994</v>
      </c>
      <c r="S592" s="123" t="s">
        <v>32</v>
      </c>
      <c r="T592" s="123">
        <v>99</v>
      </c>
      <c r="U592" s="123" t="s">
        <v>2989</v>
      </c>
      <c r="V592" s="124">
        <v>46267.331250000003</v>
      </c>
      <c r="W592" s="124">
        <v>46267.748611111114</v>
      </c>
      <c r="X592" s="124">
        <v>46267.333333333336</v>
      </c>
      <c r="Y592" s="124">
        <v>46267.75</v>
      </c>
      <c r="Z592" s="123"/>
      <c r="AA592" s="123" t="s">
        <v>56</v>
      </c>
      <c r="AB592" s="123" t="s">
        <v>2</v>
      </c>
      <c r="AC592" s="123" t="s">
        <v>35</v>
      </c>
      <c r="AD592" s="123" t="s">
        <v>1558</v>
      </c>
      <c r="AE592" s="123" t="s">
        <v>2995</v>
      </c>
      <c r="AF592" s="123" t="s">
        <v>95</v>
      </c>
      <c r="AG592" s="123" t="s">
        <v>77</v>
      </c>
      <c r="AH592" s="123">
        <v>3</v>
      </c>
      <c r="AI592" s="123"/>
      <c r="AJ592" s="124">
        <v>45515</v>
      </c>
      <c r="AK592" s="123"/>
      <c r="AL592" s="123"/>
      <c r="AM592" s="123" t="s">
        <v>2991</v>
      </c>
      <c r="AN592" s="123" t="s">
        <v>2992</v>
      </c>
      <c r="AO592" s="123" t="s">
        <v>2982</v>
      </c>
      <c r="AP592" s="123">
        <v>9</v>
      </c>
      <c r="AQ592" s="123">
        <v>0</v>
      </c>
      <c r="AR592" s="123">
        <v>1</v>
      </c>
      <c r="AS592" s="123">
        <v>1</v>
      </c>
      <c r="AT592" s="123">
        <v>0</v>
      </c>
      <c r="AU592" s="123">
        <v>0</v>
      </c>
    </row>
    <row r="593" spans="1:47">
      <c r="A593" s="124">
        <v>46267</v>
      </c>
      <c r="B593" s="123" t="s">
        <v>75</v>
      </c>
      <c r="C593" s="123" t="s">
        <v>2981</v>
      </c>
      <c r="D593" s="123" t="s">
        <v>1971</v>
      </c>
      <c r="E593" s="123">
        <v>206934437</v>
      </c>
      <c r="F593" s="123" t="s">
        <v>2982</v>
      </c>
      <c r="G593" s="123" t="s">
        <v>2983</v>
      </c>
      <c r="H593" s="123" t="s">
        <v>2984</v>
      </c>
      <c r="I593" s="123">
        <v>900234</v>
      </c>
      <c r="J593" s="123" t="s">
        <v>3002</v>
      </c>
      <c r="K593" s="123" t="s">
        <v>3282</v>
      </c>
      <c r="L593" s="123" t="s">
        <v>2986</v>
      </c>
      <c r="M593" s="123" t="s">
        <v>89</v>
      </c>
      <c r="N593" s="123" t="s">
        <v>224</v>
      </c>
      <c r="O593" s="123">
        <v>1299</v>
      </c>
      <c r="P593" s="123" t="s">
        <v>64</v>
      </c>
      <c r="Q593" s="123" t="s">
        <v>2987</v>
      </c>
      <c r="R593" s="123" t="s">
        <v>2994</v>
      </c>
      <c r="S593" s="123" t="s">
        <v>32</v>
      </c>
      <c r="T593" s="123">
        <v>99</v>
      </c>
      <c r="U593" s="123" t="s">
        <v>2989</v>
      </c>
      <c r="V593" s="124">
        <v>46267.331944444442</v>
      </c>
      <c r="W593" s="124">
        <v>46267.748611111114</v>
      </c>
      <c r="X593" s="124">
        <v>46267.333333333336</v>
      </c>
      <c r="Y593" s="124">
        <v>46267.75</v>
      </c>
      <c r="Z593" s="123"/>
      <c r="AA593" s="123" t="s">
        <v>56</v>
      </c>
      <c r="AB593" s="123" t="s">
        <v>2</v>
      </c>
      <c r="AC593" s="123" t="s">
        <v>35</v>
      </c>
      <c r="AD593" s="123" t="s">
        <v>1558</v>
      </c>
      <c r="AE593" s="123" t="s">
        <v>2995</v>
      </c>
      <c r="AF593" s="123" t="s">
        <v>95</v>
      </c>
      <c r="AG593" s="123" t="s">
        <v>77</v>
      </c>
      <c r="AH593" s="123">
        <v>3</v>
      </c>
      <c r="AI593" s="123"/>
      <c r="AJ593" s="124">
        <v>46040</v>
      </c>
      <c r="AK593" s="123"/>
      <c r="AL593" s="123"/>
      <c r="AM593" s="123" t="s">
        <v>2991</v>
      </c>
      <c r="AN593" s="123" t="s">
        <v>2992</v>
      </c>
      <c r="AO593" s="123" t="s">
        <v>2982</v>
      </c>
      <c r="AP593" s="123">
        <v>9</v>
      </c>
      <c r="AQ593" s="123">
        <v>0</v>
      </c>
      <c r="AR593" s="123">
        <v>1</v>
      </c>
      <c r="AS593" s="123">
        <v>1</v>
      </c>
      <c r="AT593" s="123">
        <v>0</v>
      </c>
      <c r="AU593" s="123">
        <v>0</v>
      </c>
    </row>
    <row r="594" spans="1:47">
      <c r="A594" s="124">
        <v>46267</v>
      </c>
      <c r="B594" s="123" t="s">
        <v>75</v>
      </c>
      <c r="C594" s="123" t="s">
        <v>2981</v>
      </c>
      <c r="D594" s="123" t="s">
        <v>498</v>
      </c>
      <c r="E594" s="123">
        <v>203736755</v>
      </c>
      <c r="F594" s="123" t="s">
        <v>2982</v>
      </c>
      <c r="G594" s="123" t="s">
        <v>2983</v>
      </c>
      <c r="H594" s="123" t="s">
        <v>2984</v>
      </c>
      <c r="I594" s="123">
        <v>900234</v>
      </c>
      <c r="J594" s="123" t="s">
        <v>99</v>
      </c>
      <c r="K594" s="123" t="s">
        <v>3283</v>
      </c>
      <c r="L594" s="123" t="s">
        <v>2986</v>
      </c>
      <c r="M594" s="123" t="s">
        <v>86</v>
      </c>
      <c r="N594" s="123" t="s">
        <v>224</v>
      </c>
      <c r="O594" s="123">
        <v>1299</v>
      </c>
      <c r="P594" s="123" t="s">
        <v>64</v>
      </c>
      <c r="Q594" s="123" t="s">
        <v>2987</v>
      </c>
      <c r="R594" s="123" t="s">
        <v>3016</v>
      </c>
      <c r="S594" s="123" t="s">
        <v>32</v>
      </c>
      <c r="T594" s="123">
        <v>99</v>
      </c>
      <c r="U594" s="123" t="s">
        <v>2989</v>
      </c>
      <c r="V594" s="124">
        <v>46267.330555555556</v>
      </c>
      <c r="W594" s="124">
        <v>46267.75</v>
      </c>
      <c r="X594" s="124">
        <v>46267.333333333336</v>
      </c>
      <c r="Y594" s="124">
        <v>46267.75</v>
      </c>
      <c r="Z594" s="123"/>
      <c r="AA594" s="123" t="s">
        <v>56</v>
      </c>
      <c r="AB594" s="123" t="s">
        <v>2</v>
      </c>
      <c r="AC594" s="123" t="s">
        <v>35</v>
      </c>
      <c r="AD594" s="123" t="s">
        <v>1558</v>
      </c>
      <c r="AE594" s="123" t="s">
        <v>2995</v>
      </c>
      <c r="AF594" s="123" t="s">
        <v>77</v>
      </c>
      <c r="AG594" s="123" t="s">
        <v>78</v>
      </c>
      <c r="AH594" s="123">
        <v>3</v>
      </c>
      <c r="AI594" s="123"/>
      <c r="AJ594" s="124">
        <v>45501</v>
      </c>
      <c r="AK594" s="123"/>
      <c r="AL594" s="123"/>
      <c r="AM594" s="123" t="s">
        <v>2991</v>
      </c>
      <c r="AN594" s="123" t="s">
        <v>2992</v>
      </c>
      <c r="AO594" s="123" t="s">
        <v>2982</v>
      </c>
      <c r="AP594" s="123">
        <v>9</v>
      </c>
      <c r="AQ594" s="123">
        <v>0</v>
      </c>
      <c r="AR594" s="123">
        <v>1</v>
      </c>
      <c r="AS594" s="123">
        <v>1</v>
      </c>
      <c r="AT594" s="123">
        <v>0</v>
      </c>
      <c r="AU594" s="123">
        <v>0</v>
      </c>
    </row>
    <row r="595" spans="1:47">
      <c r="A595" s="124">
        <v>46267</v>
      </c>
      <c r="B595" s="123" t="s">
        <v>75</v>
      </c>
      <c r="C595" s="123" t="s">
        <v>2981</v>
      </c>
      <c r="D595" s="123" t="s">
        <v>476</v>
      </c>
      <c r="E595" s="123">
        <v>203881596</v>
      </c>
      <c r="F595" s="123" t="s">
        <v>2982</v>
      </c>
      <c r="G595" s="123" t="s">
        <v>2983</v>
      </c>
      <c r="H595" s="123" t="s">
        <v>2984</v>
      </c>
      <c r="I595" s="123">
        <v>900234</v>
      </c>
      <c r="J595" s="123" t="s">
        <v>3001</v>
      </c>
      <c r="K595" s="123" t="s">
        <v>477</v>
      </c>
      <c r="L595" s="123" t="s">
        <v>2986</v>
      </c>
      <c r="M595" s="123" t="s">
        <v>79</v>
      </c>
      <c r="N595" s="123" t="s">
        <v>224</v>
      </c>
      <c r="O595" s="123">
        <v>1299</v>
      </c>
      <c r="P595" s="123" t="s">
        <v>64</v>
      </c>
      <c r="Q595" s="123" t="s">
        <v>2987</v>
      </c>
      <c r="R595" s="123" t="s">
        <v>3016</v>
      </c>
      <c r="S595" s="123" t="s">
        <v>32</v>
      </c>
      <c r="T595" s="123">
        <v>99</v>
      </c>
      <c r="U595" s="123" t="s">
        <v>2989</v>
      </c>
      <c r="V595" s="124">
        <v>46267.332638888889</v>
      </c>
      <c r="W595" s="124">
        <v>46267.749305555553</v>
      </c>
      <c r="X595" s="124">
        <v>46267.333333333336</v>
      </c>
      <c r="Y595" s="124">
        <v>46267.75</v>
      </c>
      <c r="Z595" s="123"/>
      <c r="AA595" s="123" t="s">
        <v>56</v>
      </c>
      <c r="AB595" s="123" t="s">
        <v>2</v>
      </c>
      <c r="AC595" s="123" t="s">
        <v>35</v>
      </c>
      <c r="AD595" s="123" t="s">
        <v>1558</v>
      </c>
      <c r="AE595" s="123" t="s">
        <v>2995</v>
      </c>
      <c r="AF595" s="123" t="s">
        <v>77</v>
      </c>
      <c r="AG595" s="123" t="s">
        <v>78</v>
      </c>
      <c r="AH595" s="123">
        <v>3</v>
      </c>
      <c r="AI595" s="123"/>
      <c r="AJ595" s="124">
        <v>45529</v>
      </c>
      <c r="AK595" s="123"/>
      <c r="AL595" s="123"/>
      <c r="AM595" s="123" t="s">
        <v>2991</v>
      </c>
      <c r="AN595" s="123" t="s">
        <v>2992</v>
      </c>
      <c r="AO595" s="123" t="s">
        <v>2982</v>
      </c>
      <c r="AP595" s="123">
        <v>9</v>
      </c>
      <c r="AQ595" s="123">
        <v>0</v>
      </c>
      <c r="AR595" s="123">
        <v>1</v>
      </c>
      <c r="AS595" s="123">
        <v>1</v>
      </c>
      <c r="AT595" s="123">
        <v>0</v>
      </c>
      <c r="AU595" s="123">
        <v>0</v>
      </c>
    </row>
    <row r="596" spans="1:47">
      <c r="A596" s="124">
        <v>46267</v>
      </c>
      <c r="B596" s="123" t="s">
        <v>75</v>
      </c>
      <c r="C596" s="123" t="s">
        <v>2981</v>
      </c>
      <c r="D596" s="123" t="s">
        <v>1180</v>
      </c>
      <c r="E596" s="123">
        <v>204138128</v>
      </c>
      <c r="F596" s="123" t="s">
        <v>2982</v>
      </c>
      <c r="G596" s="123" t="s">
        <v>2983</v>
      </c>
      <c r="H596" s="123" t="s">
        <v>2984</v>
      </c>
      <c r="I596" s="123">
        <v>900234</v>
      </c>
      <c r="J596" s="123" t="s">
        <v>87</v>
      </c>
      <c r="K596" s="123" t="s">
        <v>1181</v>
      </c>
      <c r="L596" s="123" t="s">
        <v>2986</v>
      </c>
      <c r="M596" s="123" t="s">
        <v>86</v>
      </c>
      <c r="N596" s="123" t="s">
        <v>622</v>
      </c>
      <c r="O596" s="123">
        <v>1299</v>
      </c>
      <c r="P596" s="123" t="s">
        <v>64</v>
      </c>
      <c r="Q596" s="123" t="s">
        <v>2987</v>
      </c>
      <c r="R596" s="123" t="s">
        <v>3010</v>
      </c>
      <c r="S596" s="123" t="s">
        <v>39</v>
      </c>
      <c r="T596" s="123">
        <v>99</v>
      </c>
      <c r="U596" s="123" t="s">
        <v>2989</v>
      </c>
      <c r="V596" s="124">
        <v>46267.755555555559</v>
      </c>
      <c r="W596" s="124">
        <v>46267.855555555558</v>
      </c>
      <c r="X596" s="124">
        <v>46267.756944444445</v>
      </c>
      <c r="Y596" s="124">
        <v>46268.173611111109</v>
      </c>
      <c r="Z596" s="123"/>
      <c r="AA596" s="123" t="s">
        <v>56</v>
      </c>
      <c r="AB596" s="123" t="s">
        <v>2</v>
      </c>
      <c r="AC596" s="123" t="s">
        <v>37</v>
      </c>
      <c r="AD596" s="123" t="s">
        <v>1564</v>
      </c>
      <c r="AE596" s="123" t="s">
        <v>3012</v>
      </c>
      <c r="AF596" s="123" t="s">
        <v>77</v>
      </c>
      <c r="AG596" s="123" t="s">
        <v>78</v>
      </c>
      <c r="AH596" s="123">
        <v>18</v>
      </c>
      <c r="AI596" s="123"/>
      <c r="AJ596" s="124">
        <v>45564</v>
      </c>
      <c r="AK596" s="123"/>
      <c r="AL596" s="123"/>
      <c r="AM596" s="123" t="s">
        <v>2991</v>
      </c>
      <c r="AN596" s="123" t="s">
        <v>2992</v>
      </c>
      <c r="AO596" s="123" t="s">
        <v>2982</v>
      </c>
      <c r="AP596" s="123">
        <v>9</v>
      </c>
      <c r="AQ596" s="123">
        <v>0</v>
      </c>
      <c r="AR596" s="123">
        <v>1</v>
      </c>
      <c r="AS596" s="123">
        <v>1</v>
      </c>
      <c r="AT596" s="123">
        <v>0</v>
      </c>
      <c r="AU596" s="123">
        <v>0</v>
      </c>
    </row>
    <row r="597" spans="1:47">
      <c r="A597" s="124">
        <v>46267</v>
      </c>
      <c r="B597" s="123" t="s">
        <v>75</v>
      </c>
      <c r="C597" s="123" t="s">
        <v>2981</v>
      </c>
      <c r="D597" s="123" t="s">
        <v>747</v>
      </c>
      <c r="E597" s="123">
        <v>203512671</v>
      </c>
      <c r="F597" s="123" t="s">
        <v>2982</v>
      </c>
      <c r="G597" s="123" t="s">
        <v>2983</v>
      </c>
      <c r="H597" s="123" t="s">
        <v>2984</v>
      </c>
      <c r="I597" s="123">
        <v>900234</v>
      </c>
      <c r="J597" s="123" t="s">
        <v>3001</v>
      </c>
      <c r="K597" s="123" t="s">
        <v>3284</v>
      </c>
      <c r="L597" s="123" t="s">
        <v>2986</v>
      </c>
      <c r="M597" s="123" t="s">
        <v>79</v>
      </c>
      <c r="N597" s="123" t="s">
        <v>2773</v>
      </c>
      <c r="O597" s="123">
        <v>1299</v>
      </c>
      <c r="P597" s="123" t="s">
        <v>64</v>
      </c>
      <c r="Q597" s="123" t="s">
        <v>2987</v>
      </c>
      <c r="R597" s="123" t="s">
        <v>3021</v>
      </c>
      <c r="S597" s="123" t="s">
        <v>32</v>
      </c>
      <c r="T597" s="123">
        <v>99</v>
      </c>
      <c r="U597" s="123" t="s">
        <v>2989</v>
      </c>
      <c r="V597" s="124">
        <v>46267.331250000003</v>
      </c>
      <c r="W597" s="124">
        <v>46267.750694444447</v>
      </c>
      <c r="X597" s="124">
        <v>46267.333333333336</v>
      </c>
      <c r="Y597" s="124">
        <v>46267.75</v>
      </c>
      <c r="Z597" s="123" t="s">
        <v>2997</v>
      </c>
      <c r="AA597" s="123" t="s">
        <v>2998</v>
      </c>
      <c r="AB597" s="123" t="s">
        <v>2</v>
      </c>
      <c r="AC597" s="123" t="s">
        <v>37</v>
      </c>
      <c r="AD597" s="123" t="s">
        <v>1563</v>
      </c>
      <c r="AE597" s="123" t="s">
        <v>3006</v>
      </c>
      <c r="AF597" s="123" t="s">
        <v>85</v>
      </c>
      <c r="AG597" s="123" t="s">
        <v>88</v>
      </c>
      <c r="AH597" s="123">
        <v>15</v>
      </c>
      <c r="AI597" s="123"/>
      <c r="AJ597" s="124">
        <v>45462</v>
      </c>
      <c r="AK597" s="123"/>
      <c r="AL597" s="123"/>
      <c r="AM597" s="123" t="s">
        <v>2991</v>
      </c>
      <c r="AN597" s="123" t="s">
        <v>2992</v>
      </c>
      <c r="AO597" s="123" t="s">
        <v>2982</v>
      </c>
      <c r="AP597" s="123">
        <v>9</v>
      </c>
      <c r="AQ597" s="123">
        <v>1</v>
      </c>
      <c r="AR597" s="123">
        <v>1</v>
      </c>
      <c r="AS597" s="123">
        <v>0</v>
      </c>
      <c r="AT597" s="123">
        <v>0</v>
      </c>
      <c r="AU597" s="123">
        <v>0</v>
      </c>
    </row>
    <row r="598" spans="1:47">
      <c r="A598" s="124">
        <v>46267</v>
      </c>
      <c r="B598" s="123" t="s">
        <v>75</v>
      </c>
      <c r="C598" s="123" t="s">
        <v>2981</v>
      </c>
      <c r="D598" s="123" t="s">
        <v>1041</v>
      </c>
      <c r="E598" s="123">
        <v>203880400</v>
      </c>
      <c r="F598" s="123" t="s">
        <v>2982</v>
      </c>
      <c r="G598" s="123" t="s">
        <v>2983</v>
      </c>
      <c r="H598" s="123" t="s">
        <v>2984</v>
      </c>
      <c r="I598" s="123">
        <v>900234</v>
      </c>
      <c r="J598" s="123" t="s">
        <v>3001</v>
      </c>
      <c r="K598" s="123" t="s">
        <v>3285</v>
      </c>
      <c r="L598" s="123" t="s">
        <v>2986</v>
      </c>
      <c r="M598" s="123" t="s">
        <v>79</v>
      </c>
      <c r="N598" s="123" t="s">
        <v>2772</v>
      </c>
      <c r="O598" s="123">
        <v>1299</v>
      </c>
      <c r="P598" s="123" t="s">
        <v>64</v>
      </c>
      <c r="Q598" s="123" t="s">
        <v>2987</v>
      </c>
      <c r="R598" s="123" t="s">
        <v>3008</v>
      </c>
      <c r="S598" s="123" t="s">
        <v>39</v>
      </c>
      <c r="T598" s="123">
        <v>99</v>
      </c>
      <c r="U598" s="123" t="s">
        <v>2989</v>
      </c>
      <c r="V598" s="124">
        <v>46267.754861111112</v>
      </c>
      <c r="W598" s="124">
        <v>46267.85833333333</v>
      </c>
      <c r="X598" s="124">
        <v>46267.756944444445</v>
      </c>
      <c r="Y598" s="124">
        <v>46268.173611111109</v>
      </c>
      <c r="Z598" s="123"/>
      <c r="AA598" s="123" t="s">
        <v>56</v>
      </c>
      <c r="AB598" s="123" t="s">
        <v>2</v>
      </c>
      <c r="AC598" s="123" t="s">
        <v>37</v>
      </c>
      <c r="AD598" s="123" t="s">
        <v>1562</v>
      </c>
      <c r="AE598" s="123" t="s">
        <v>3000</v>
      </c>
      <c r="AF598" s="123" t="s">
        <v>92</v>
      </c>
      <c r="AG598" s="123" t="s">
        <v>84</v>
      </c>
      <c r="AH598" s="123">
        <v>13</v>
      </c>
      <c r="AI598" s="123"/>
      <c r="AJ598" s="124">
        <v>45529</v>
      </c>
      <c r="AK598" s="123"/>
      <c r="AL598" s="123"/>
      <c r="AM598" s="123" t="s">
        <v>2991</v>
      </c>
      <c r="AN598" s="123" t="s">
        <v>2992</v>
      </c>
      <c r="AO598" s="123" t="s">
        <v>2982</v>
      </c>
      <c r="AP598" s="123">
        <v>9</v>
      </c>
      <c r="AQ598" s="123">
        <v>0</v>
      </c>
      <c r="AR598" s="123">
        <v>1</v>
      </c>
      <c r="AS598" s="123">
        <v>1</v>
      </c>
      <c r="AT598" s="123">
        <v>0</v>
      </c>
      <c r="AU598" s="123">
        <v>0</v>
      </c>
    </row>
    <row r="599" spans="1:47">
      <c r="A599" s="124">
        <v>46267</v>
      </c>
      <c r="B599" s="123" t="s">
        <v>75</v>
      </c>
      <c r="C599" s="123" t="s">
        <v>2981</v>
      </c>
      <c r="D599" s="123" t="s">
        <v>559</v>
      </c>
      <c r="E599" s="123">
        <v>203468402</v>
      </c>
      <c r="F599" s="123" t="s">
        <v>2982</v>
      </c>
      <c r="G599" s="123" t="s">
        <v>2983</v>
      </c>
      <c r="H599" s="123" t="s">
        <v>2984</v>
      </c>
      <c r="I599" s="123">
        <v>900234</v>
      </c>
      <c r="J599" s="123" t="s">
        <v>3001</v>
      </c>
      <c r="K599" s="123" t="s">
        <v>3286</v>
      </c>
      <c r="L599" s="123" t="s">
        <v>2986</v>
      </c>
      <c r="M599" s="123" t="s">
        <v>79</v>
      </c>
      <c r="N599" s="123" t="s">
        <v>224</v>
      </c>
      <c r="O599" s="123">
        <v>1299</v>
      </c>
      <c r="P599" s="123" t="s">
        <v>64</v>
      </c>
      <c r="Q599" s="123" t="s">
        <v>2987</v>
      </c>
      <c r="R599" s="123" t="s">
        <v>3038</v>
      </c>
      <c r="S599" s="123" t="s">
        <v>32</v>
      </c>
      <c r="T599" s="123">
        <v>99</v>
      </c>
      <c r="U599" s="123" t="s">
        <v>2989</v>
      </c>
      <c r="V599" s="124">
        <v>46267.331250000003</v>
      </c>
      <c r="W599" s="124">
        <v>46267.75</v>
      </c>
      <c r="X599" s="124">
        <v>46267.333333333336</v>
      </c>
      <c r="Y599" s="124">
        <v>46267.75</v>
      </c>
      <c r="Z599" s="123"/>
      <c r="AA599" s="123" t="s">
        <v>56</v>
      </c>
      <c r="AB599" s="123" t="s">
        <v>2</v>
      </c>
      <c r="AC599" s="123" t="s">
        <v>35</v>
      </c>
      <c r="AD599" s="123" t="s">
        <v>1555</v>
      </c>
      <c r="AE599" s="123" t="s">
        <v>3015</v>
      </c>
      <c r="AF599" s="123" t="s">
        <v>92</v>
      </c>
      <c r="AG599" s="123" t="s">
        <v>84</v>
      </c>
      <c r="AH599" s="123">
        <v>6</v>
      </c>
      <c r="AI599" s="123"/>
      <c r="AJ599" s="124">
        <v>45455</v>
      </c>
      <c r="AK599" s="123"/>
      <c r="AL599" s="123"/>
      <c r="AM599" s="123" t="s">
        <v>2991</v>
      </c>
      <c r="AN599" s="123" t="s">
        <v>2992</v>
      </c>
      <c r="AO599" s="123" t="s">
        <v>2982</v>
      </c>
      <c r="AP599" s="123">
        <v>9</v>
      </c>
      <c r="AQ599" s="123">
        <v>0</v>
      </c>
      <c r="AR599" s="123">
        <v>1</v>
      </c>
      <c r="AS599" s="123">
        <v>1</v>
      </c>
      <c r="AT599" s="123">
        <v>0</v>
      </c>
      <c r="AU599" s="123">
        <v>0</v>
      </c>
    </row>
    <row r="600" spans="1:47">
      <c r="A600" s="124">
        <v>46267</v>
      </c>
      <c r="B600" s="123" t="s">
        <v>75</v>
      </c>
      <c r="C600" s="123" t="s">
        <v>2981</v>
      </c>
      <c r="D600" s="123" t="s">
        <v>480</v>
      </c>
      <c r="E600" s="123">
        <v>204883247</v>
      </c>
      <c r="F600" s="123" t="s">
        <v>2982</v>
      </c>
      <c r="G600" s="123" t="s">
        <v>2983</v>
      </c>
      <c r="H600" s="123" t="s">
        <v>2984</v>
      </c>
      <c r="I600" s="123">
        <v>900234</v>
      </c>
      <c r="J600" s="123" t="s">
        <v>87</v>
      </c>
      <c r="K600" s="123" t="s">
        <v>3287</v>
      </c>
      <c r="L600" s="123" t="s">
        <v>2986</v>
      </c>
      <c r="M600" s="123" t="s">
        <v>86</v>
      </c>
      <c r="N600" s="123" t="s">
        <v>3013</v>
      </c>
      <c r="O600" s="123">
        <v>1299</v>
      </c>
      <c r="P600" s="123" t="s">
        <v>64</v>
      </c>
      <c r="Q600" s="123" t="s">
        <v>2987</v>
      </c>
      <c r="R600" s="123" t="s">
        <v>3014</v>
      </c>
      <c r="S600" s="123" t="s">
        <v>32</v>
      </c>
      <c r="T600" s="123">
        <v>99</v>
      </c>
      <c r="U600" s="123" t="s">
        <v>2989</v>
      </c>
      <c r="V600" s="124">
        <v>46267.332638888889</v>
      </c>
      <c r="W600" s="124">
        <v>46267.75</v>
      </c>
      <c r="X600" s="124">
        <v>46267.333333333336</v>
      </c>
      <c r="Y600" s="124">
        <v>46267.75</v>
      </c>
      <c r="Z600" s="123"/>
      <c r="AA600" s="123" t="s">
        <v>56</v>
      </c>
      <c r="AB600" s="123" t="s">
        <v>2</v>
      </c>
      <c r="AC600" s="123" t="s">
        <v>35</v>
      </c>
      <c r="AD600" s="123" t="s">
        <v>1557</v>
      </c>
      <c r="AE600" s="123" t="s">
        <v>3015</v>
      </c>
      <c r="AF600" s="123" t="s">
        <v>78</v>
      </c>
      <c r="AG600" s="123" t="s">
        <v>92</v>
      </c>
      <c r="AH600" s="123">
        <v>1</v>
      </c>
      <c r="AI600" s="123"/>
      <c r="AJ600" s="124">
        <v>45690</v>
      </c>
      <c r="AK600" s="123"/>
      <c r="AL600" s="123"/>
      <c r="AM600" s="123" t="s">
        <v>2991</v>
      </c>
      <c r="AN600" s="123" t="s">
        <v>2992</v>
      </c>
      <c r="AO600" s="123" t="s">
        <v>2982</v>
      </c>
      <c r="AP600" s="123">
        <v>9</v>
      </c>
      <c r="AQ600" s="123">
        <v>0</v>
      </c>
      <c r="AR600" s="123">
        <v>1</v>
      </c>
      <c r="AS600" s="123">
        <v>1</v>
      </c>
      <c r="AT600" s="123">
        <v>0</v>
      </c>
      <c r="AU600" s="123">
        <v>0</v>
      </c>
    </row>
    <row r="601" spans="1:47">
      <c r="A601" s="124">
        <v>46267</v>
      </c>
      <c r="B601" s="123" t="s">
        <v>75</v>
      </c>
      <c r="C601" s="123" t="s">
        <v>2981</v>
      </c>
      <c r="D601" s="123" t="s">
        <v>1751</v>
      </c>
      <c r="E601" s="123">
        <v>206873561</v>
      </c>
      <c r="F601" s="123" t="s">
        <v>2982</v>
      </c>
      <c r="G601" s="123" t="s">
        <v>2983</v>
      </c>
      <c r="H601" s="123" t="s">
        <v>2984</v>
      </c>
      <c r="I601" s="123">
        <v>900234</v>
      </c>
      <c r="J601" s="123" t="s">
        <v>3001</v>
      </c>
      <c r="K601" s="123" t="s">
        <v>1752</v>
      </c>
      <c r="L601" s="123" t="s">
        <v>2986</v>
      </c>
      <c r="M601" s="123" t="s">
        <v>89</v>
      </c>
      <c r="N601" s="123" t="s">
        <v>3013</v>
      </c>
      <c r="O601" s="123">
        <v>1299</v>
      </c>
      <c r="P601" s="123" t="s">
        <v>64</v>
      </c>
      <c r="Q601" s="123" t="s">
        <v>2987</v>
      </c>
      <c r="R601" s="123" t="s">
        <v>2996</v>
      </c>
      <c r="S601" s="123" t="s">
        <v>32</v>
      </c>
      <c r="T601" s="123">
        <v>99</v>
      </c>
      <c r="U601" s="123" t="s">
        <v>2989</v>
      </c>
      <c r="V601" s="123"/>
      <c r="W601" s="123"/>
      <c r="X601" s="124">
        <v>46267.333333333336</v>
      </c>
      <c r="Y601" s="124">
        <v>46267.75</v>
      </c>
      <c r="Z601" s="123" t="s">
        <v>2997</v>
      </c>
      <c r="AA601" s="123" t="s">
        <v>2998</v>
      </c>
      <c r="AB601" s="123" t="s">
        <v>2999</v>
      </c>
      <c r="AC601" s="123" t="s">
        <v>35</v>
      </c>
      <c r="AD601" s="123" t="s">
        <v>1557</v>
      </c>
      <c r="AE601" s="123" t="s">
        <v>3015</v>
      </c>
      <c r="AF601" s="123" t="s">
        <v>84</v>
      </c>
      <c r="AG601" s="123" t="s">
        <v>85</v>
      </c>
      <c r="AH601" s="123">
        <v>1</v>
      </c>
      <c r="AI601" s="123"/>
      <c r="AJ601" s="124">
        <v>46019</v>
      </c>
      <c r="AK601" s="123"/>
      <c r="AL601" s="123"/>
      <c r="AM601" s="123" t="s">
        <v>2991</v>
      </c>
      <c r="AN601" s="123" t="s">
        <v>2992</v>
      </c>
      <c r="AO601" s="123" t="s">
        <v>2982</v>
      </c>
      <c r="AP601" s="123">
        <v>9</v>
      </c>
      <c r="AQ601" s="123">
        <v>0</v>
      </c>
      <c r="AR601" s="123">
        <v>0</v>
      </c>
      <c r="AS601" s="123">
        <v>0</v>
      </c>
      <c r="AT601" s="123">
        <v>0</v>
      </c>
      <c r="AU601" s="123">
        <v>0</v>
      </c>
    </row>
    <row r="602" spans="1:47">
      <c r="A602" s="124">
        <v>46267</v>
      </c>
      <c r="B602" s="123" t="s">
        <v>75</v>
      </c>
      <c r="C602" s="123" t="s">
        <v>2981</v>
      </c>
      <c r="D602" s="123" t="s">
        <v>1019</v>
      </c>
      <c r="E602" s="123">
        <v>201857481</v>
      </c>
      <c r="F602" s="123" t="s">
        <v>2982</v>
      </c>
      <c r="G602" s="123" t="s">
        <v>2983</v>
      </c>
      <c r="H602" s="123" t="s">
        <v>2984</v>
      </c>
      <c r="I602" s="123">
        <v>900234</v>
      </c>
      <c r="J602" s="123" t="s">
        <v>87</v>
      </c>
      <c r="K602" s="123" t="s">
        <v>1020</v>
      </c>
      <c r="L602" s="123" t="s">
        <v>2986</v>
      </c>
      <c r="M602" s="123" t="s">
        <v>86</v>
      </c>
      <c r="N602" s="123" t="s">
        <v>622</v>
      </c>
      <c r="O602" s="123">
        <v>1299</v>
      </c>
      <c r="P602" s="123" t="s">
        <v>64</v>
      </c>
      <c r="Q602" s="123" t="s">
        <v>2987</v>
      </c>
      <c r="R602" s="123" t="s">
        <v>3005</v>
      </c>
      <c r="S602" s="123" t="s">
        <v>39</v>
      </c>
      <c r="T602" s="123">
        <v>99</v>
      </c>
      <c r="U602" s="123" t="s">
        <v>2989</v>
      </c>
      <c r="V602" s="123"/>
      <c r="W602" s="123"/>
      <c r="X602" s="124">
        <v>46267.756944444445</v>
      </c>
      <c r="Y602" s="124">
        <v>46268.173611111109</v>
      </c>
      <c r="Z602" s="123" t="s">
        <v>2997</v>
      </c>
      <c r="AA602" s="123" t="s">
        <v>2998</v>
      </c>
      <c r="AB602" s="123" t="s">
        <v>2999</v>
      </c>
      <c r="AC602" s="123" t="s">
        <v>37</v>
      </c>
      <c r="AD602" s="123" t="s">
        <v>1561</v>
      </c>
      <c r="AE602" s="123" t="s">
        <v>3012</v>
      </c>
      <c r="AF602" s="123" t="s">
        <v>85</v>
      </c>
      <c r="AG602" s="123" t="s">
        <v>88</v>
      </c>
      <c r="AH602" s="123">
        <v>17</v>
      </c>
      <c r="AI602" s="123"/>
      <c r="AJ602" s="124">
        <v>45585</v>
      </c>
      <c r="AK602" s="123"/>
      <c r="AL602" s="123"/>
      <c r="AM602" s="123" t="s">
        <v>2991</v>
      </c>
      <c r="AN602" s="123" t="s">
        <v>2992</v>
      </c>
      <c r="AO602" s="123" t="s">
        <v>2982</v>
      </c>
      <c r="AP602" s="123">
        <v>9</v>
      </c>
      <c r="AQ602" s="123">
        <v>0</v>
      </c>
      <c r="AR602" s="123">
        <v>0</v>
      </c>
      <c r="AS602" s="123">
        <v>0</v>
      </c>
      <c r="AT602" s="123">
        <v>0</v>
      </c>
      <c r="AU602" s="123">
        <v>0</v>
      </c>
    </row>
    <row r="603" spans="1:47">
      <c r="A603" s="124">
        <v>46267</v>
      </c>
      <c r="B603" s="123" t="s">
        <v>75</v>
      </c>
      <c r="C603" s="123" t="s">
        <v>2981</v>
      </c>
      <c r="D603" s="123" t="s">
        <v>1803</v>
      </c>
      <c r="E603" s="123">
        <v>206886636</v>
      </c>
      <c r="F603" s="123" t="s">
        <v>2982</v>
      </c>
      <c r="G603" s="123" t="s">
        <v>2983</v>
      </c>
      <c r="H603" s="123" t="s">
        <v>2984</v>
      </c>
      <c r="I603" s="123">
        <v>900234</v>
      </c>
      <c r="J603" s="123" t="s">
        <v>3002</v>
      </c>
      <c r="K603" s="123" t="s">
        <v>1804</v>
      </c>
      <c r="L603" s="123" t="s">
        <v>2986</v>
      </c>
      <c r="M603" s="123" t="s">
        <v>89</v>
      </c>
      <c r="N603" s="123" t="s">
        <v>1055</v>
      </c>
      <c r="O603" s="123">
        <v>1299</v>
      </c>
      <c r="P603" s="123" t="s">
        <v>64</v>
      </c>
      <c r="Q603" s="123" t="s">
        <v>2987</v>
      </c>
      <c r="R603" s="123" t="s">
        <v>3003</v>
      </c>
      <c r="S603" s="123" t="s">
        <v>39</v>
      </c>
      <c r="T603" s="123">
        <v>99</v>
      </c>
      <c r="U603" s="123" t="s">
        <v>2989</v>
      </c>
      <c r="V603" s="124">
        <v>46267.754861111112</v>
      </c>
      <c r="W603" s="124">
        <v>46267.856944444444</v>
      </c>
      <c r="X603" s="124">
        <v>46267.756944444445</v>
      </c>
      <c r="Y603" s="124">
        <v>46268.173611111109</v>
      </c>
      <c r="Z603" s="123"/>
      <c r="AA603" s="123" t="s">
        <v>56</v>
      </c>
      <c r="AB603" s="123" t="s">
        <v>2</v>
      </c>
      <c r="AC603" s="123" t="s">
        <v>37</v>
      </c>
      <c r="AD603" s="123" t="s">
        <v>1562</v>
      </c>
      <c r="AE603" s="123" t="s">
        <v>3000</v>
      </c>
      <c r="AF603" s="123" t="s">
        <v>78</v>
      </c>
      <c r="AG603" s="123" t="s">
        <v>92</v>
      </c>
      <c r="AH603" s="123">
        <v>13</v>
      </c>
      <c r="AI603" s="123"/>
      <c r="AJ603" s="124">
        <v>46026</v>
      </c>
      <c r="AK603" s="123"/>
      <c r="AL603" s="123"/>
      <c r="AM603" s="123" t="s">
        <v>2991</v>
      </c>
      <c r="AN603" s="123" t="s">
        <v>2992</v>
      </c>
      <c r="AO603" s="123" t="s">
        <v>2982</v>
      </c>
      <c r="AP603" s="123">
        <v>9</v>
      </c>
      <c r="AQ603" s="123">
        <v>0</v>
      </c>
      <c r="AR603" s="123">
        <v>1</v>
      </c>
      <c r="AS603" s="123">
        <v>1</v>
      </c>
      <c r="AT603" s="123">
        <v>0</v>
      </c>
      <c r="AU603" s="123">
        <v>0</v>
      </c>
    </row>
    <row r="604" spans="1:47">
      <c r="A604" s="124">
        <v>46267</v>
      </c>
      <c r="B604" s="123" t="s">
        <v>75</v>
      </c>
      <c r="C604" s="123" t="s">
        <v>2981</v>
      </c>
      <c r="D604" s="123" t="s">
        <v>482</v>
      </c>
      <c r="E604" s="123">
        <v>204868854</v>
      </c>
      <c r="F604" s="123" t="s">
        <v>2982</v>
      </c>
      <c r="G604" s="123" t="s">
        <v>2983</v>
      </c>
      <c r="H604" s="123" t="s">
        <v>2984</v>
      </c>
      <c r="I604" s="123">
        <v>900234</v>
      </c>
      <c r="J604" s="123" t="s">
        <v>87</v>
      </c>
      <c r="K604" s="123" t="s">
        <v>3288</v>
      </c>
      <c r="L604" s="123" t="s">
        <v>2986</v>
      </c>
      <c r="M604" s="123" t="s">
        <v>86</v>
      </c>
      <c r="N604" s="123" t="s">
        <v>224</v>
      </c>
      <c r="O604" s="123">
        <v>1299</v>
      </c>
      <c r="P604" s="123" t="s">
        <v>64</v>
      </c>
      <c r="Q604" s="123" t="s">
        <v>2987</v>
      </c>
      <c r="R604" s="123" t="s">
        <v>2994</v>
      </c>
      <c r="S604" s="123" t="s">
        <v>32</v>
      </c>
      <c r="T604" s="123">
        <v>99</v>
      </c>
      <c r="U604" s="123" t="s">
        <v>2989</v>
      </c>
      <c r="V604" s="124">
        <v>46267.334722222222</v>
      </c>
      <c r="W604" s="124">
        <v>46267.748611111114</v>
      </c>
      <c r="X604" s="124">
        <v>46267.333333333336</v>
      </c>
      <c r="Y604" s="124">
        <v>46267.75</v>
      </c>
      <c r="Z604" s="123"/>
      <c r="AA604" s="123" t="s">
        <v>56</v>
      </c>
      <c r="AB604" s="123" t="s">
        <v>2</v>
      </c>
      <c r="AC604" s="123" t="s">
        <v>35</v>
      </c>
      <c r="AD604" s="123" t="s">
        <v>1558</v>
      </c>
      <c r="AE604" s="123" t="s">
        <v>2995</v>
      </c>
      <c r="AF604" s="123" t="s">
        <v>95</v>
      </c>
      <c r="AG604" s="123" t="s">
        <v>77</v>
      </c>
      <c r="AH604" s="123">
        <v>3</v>
      </c>
      <c r="AI604" s="123"/>
      <c r="AJ604" s="124">
        <v>45690</v>
      </c>
      <c r="AK604" s="123"/>
      <c r="AL604" s="123"/>
      <c r="AM604" s="123" t="s">
        <v>2991</v>
      </c>
      <c r="AN604" s="123" t="s">
        <v>2992</v>
      </c>
      <c r="AO604" s="123" t="s">
        <v>2982</v>
      </c>
      <c r="AP604" s="123">
        <v>9</v>
      </c>
      <c r="AQ604" s="123">
        <v>0</v>
      </c>
      <c r="AR604" s="123">
        <v>1</v>
      </c>
      <c r="AS604" s="123">
        <v>1</v>
      </c>
      <c r="AT604" s="123">
        <v>0</v>
      </c>
      <c r="AU604" s="123">
        <v>0</v>
      </c>
    </row>
    <row r="605" spans="1:47">
      <c r="A605" s="124">
        <v>46267</v>
      </c>
      <c r="B605" s="123" t="s">
        <v>75</v>
      </c>
      <c r="C605" s="123" t="s">
        <v>2981</v>
      </c>
      <c r="D605" s="123" t="s">
        <v>869</v>
      </c>
      <c r="E605" s="123">
        <v>204116868</v>
      </c>
      <c r="F605" s="123" t="s">
        <v>2982</v>
      </c>
      <c r="G605" s="123" t="s">
        <v>2983</v>
      </c>
      <c r="H605" s="123" t="s">
        <v>2984</v>
      </c>
      <c r="I605" s="123">
        <v>900234</v>
      </c>
      <c r="J605" s="123" t="s">
        <v>87</v>
      </c>
      <c r="K605" s="123" t="s">
        <v>870</v>
      </c>
      <c r="L605" s="123" t="s">
        <v>2986</v>
      </c>
      <c r="M605" s="123" t="s">
        <v>86</v>
      </c>
      <c r="N605" s="123" t="s">
        <v>622</v>
      </c>
      <c r="O605" s="123">
        <v>1299</v>
      </c>
      <c r="P605" s="123" t="s">
        <v>64</v>
      </c>
      <c r="Q605" s="123" t="s">
        <v>2987</v>
      </c>
      <c r="R605" s="123" t="s">
        <v>3005</v>
      </c>
      <c r="S605" s="123" t="s">
        <v>39</v>
      </c>
      <c r="T605" s="123">
        <v>99</v>
      </c>
      <c r="U605" s="123" t="s">
        <v>2989</v>
      </c>
      <c r="V605" s="123"/>
      <c r="W605" s="123"/>
      <c r="X605" s="124">
        <v>46267.756944444445</v>
      </c>
      <c r="Y605" s="124">
        <v>46268.173611111109</v>
      </c>
      <c r="Z605" s="123" t="s">
        <v>2997</v>
      </c>
      <c r="AA605" s="123" t="s">
        <v>2998</v>
      </c>
      <c r="AB605" s="123" t="s">
        <v>2999</v>
      </c>
      <c r="AC605" s="123" t="s">
        <v>37</v>
      </c>
      <c r="AD605" s="123" t="s">
        <v>1562</v>
      </c>
      <c r="AE605" s="123" t="s">
        <v>3000</v>
      </c>
      <c r="AF605" s="123" t="s">
        <v>85</v>
      </c>
      <c r="AG605" s="123" t="s">
        <v>88</v>
      </c>
      <c r="AH605" s="123">
        <v>13</v>
      </c>
      <c r="AI605" s="123"/>
      <c r="AJ605" s="124">
        <v>45560</v>
      </c>
      <c r="AK605" s="123"/>
      <c r="AL605" s="123"/>
      <c r="AM605" s="123" t="s">
        <v>2991</v>
      </c>
      <c r="AN605" s="123" t="s">
        <v>2992</v>
      </c>
      <c r="AO605" s="123" t="s">
        <v>2982</v>
      </c>
      <c r="AP605" s="123">
        <v>9</v>
      </c>
      <c r="AQ605" s="123">
        <v>0</v>
      </c>
      <c r="AR605" s="123">
        <v>0</v>
      </c>
      <c r="AS605" s="123">
        <v>0</v>
      </c>
      <c r="AT605" s="123">
        <v>0</v>
      </c>
      <c r="AU605" s="123">
        <v>0</v>
      </c>
    </row>
    <row r="606" spans="1:47">
      <c r="A606" s="124">
        <v>46267</v>
      </c>
      <c r="B606" s="123" t="s">
        <v>75</v>
      </c>
      <c r="C606" s="123" t="s">
        <v>2981</v>
      </c>
      <c r="D606" s="123" t="s">
        <v>775</v>
      </c>
      <c r="E606" s="123">
        <v>202516581</v>
      </c>
      <c r="F606" s="123" t="s">
        <v>2982</v>
      </c>
      <c r="G606" s="123" t="s">
        <v>2983</v>
      </c>
      <c r="H606" s="123" t="s">
        <v>2984</v>
      </c>
      <c r="I606" s="123">
        <v>900234</v>
      </c>
      <c r="J606" s="123" t="s">
        <v>3001</v>
      </c>
      <c r="K606" s="123" t="s">
        <v>776</v>
      </c>
      <c r="L606" s="123" t="s">
        <v>2986</v>
      </c>
      <c r="M606" s="123" t="s">
        <v>79</v>
      </c>
      <c r="N606" s="123" t="s">
        <v>2772</v>
      </c>
      <c r="O606" s="123">
        <v>1299</v>
      </c>
      <c r="P606" s="123" t="s">
        <v>64</v>
      </c>
      <c r="Q606" s="123" t="s">
        <v>2987</v>
      </c>
      <c r="R606" s="123" t="s">
        <v>3010</v>
      </c>
      <c r="S606" s="123" t="s">
        <v>39</v>
      </c>
      <c r="T606" s="123">
        <v>99</v>
      </c>
      <c r="U606" s="123" t="s">
        <v>2989</v>
      </c>
      <c r="V606" s="124">
        <v>46267.755555555559</v>
      </c>
      <c r="W606" s="124">
        <v>46267.856944444444</v>
      </c>
      <c r="X606" s="124">
        <v>46267.756944444445</v>
      </c>
      <c r="Y606" s="124">
        <v>46268.173611111109</v>
      </c>
      <c r="Z606" s="123"/>
      <c r="AA606" s="123" t="s">
        <v>56</v>
      </c>
      <c r="AB606" s="123" t="s">
        <v>2</v>
      </c>
      <c r="AC606" s="123" t="s">
        <v>37</v>
      </c>
      <c r="AD606" s="123" t="s">
        <v>1562</v>
      </c>
      <c r="AE606" s="123" t="s">
        <v>3000</v>
      </c>
      <c r="AF606" s="123" t="s">
        <v>77</v>
      </c>
      <c r="AG606" s="123" t="s">
        <v>78</v>
      </c>
      <c r="AH606" s="123">
        <v>13</v>
      </c>
      <c r="AI606" s="123"/>
      <c r="AJ606" s="124">
        <v>45529</v>
      </c>
      <c r="AK606" s="123"/>
      <c r="AL606" s="123"/>
      <c r="AM606" s="123" t="s">
        <v>2991</v>
      </c>
      <c r="AN606" s="123" t="s">
        <v>2992</v>
      </c>
      <c r="AO606" s="123" t="s">
        <v>2982</v>
      </c>
      <c r="AP606" s="123">
        <v>9</v>
      </c>
      <c r="AQ606" s="123">
        <v>0</v>
      </c>
      <c r="AR606" s="123">
        <v>1</v>
      </c>
      <c r="AS606" s="123">
        <v>1</v>
      </c>
      <c r="AT606" s="123">
        <v>0</v>
      </c>
      <c r="AU606" s="123">
        <v>0</v>
      </c>
    </row>
    <row r="607" spans="1:47">
      <c r="A607" s="124">
        <v>46267</v>
      </c>
      <c r="B607" s="123" t="s">
        <v>75</v>
      </c>
      <c r="C607" s="123" t="s">
        <v>2981</v>
      </c>
      <c r="D607" s="123" t="s">
        <v>1003</v>
      </c>
      <c r="E607" s="123">
        <v>110492547</v>
      </c>
      <c r="F607" s="123" t="s">
        <v>2982</v>
      </c>
      <c r="G607" s="123" t="s">
        <v>3027</v>
      </c>
      <c r="H607" s="123" t="s">
        <v>2984</v>
      </c>
      <c r="I607" s="123" t="s">
        <v>3034</v>
      </c>
      <c r="J607" s="123"/>
      <c r="K607" s="123" t="s">
        <v>1004</v>
      </c>
      <c r="L607" s="123" t="s">
        <v>108</v>
      </c>
      <c r="M607" s="123" t="s">
        <v>108</v>
      </c>
      <c r="N607" s="123" t="s">
        <v>2772</v>
      </c>
      <c r="O607" s="123">
        <v>1299</v>
      </c>
      <c r="P607" s="123" t="s">
        <v>64</v>
      </c>
      <c r="Q607" s="123" t="s">
        <v>2987</v>
      </c>
      <c r="R607" s="123" t="s">
        <v>3038</v>
      </c>
      <c r="S607" s="123" t="s">
        <v>32</v>
      </c>
      <c r="T607" s="123">
        <v>1</v>
      </c>
      <c r="U607" s="123" t="s">
        <v>2989</v>
      </c>
      <c r="V607" s="124">
        <v>46267.331250000003</v>
      </c>
      <c r="W607" s="124">
        <v>46267.746527777781</v>
      </c>
      <c r="X607" s="124">
        <v>46267.333333333336</v>
      </c>
      <c r="Y607" s="124">
        <v>46267.75</v>
      </c>
      <c r="Z607" s="123"/>
      <c r="AA607" s="123" t="s">
        <v>56</v>
      </c>
      <c r="AB607" s="123" t="s">
        <v>2</v>
      </c>
      <c r="AC607" s="123" t="s">
        <v>37</v>
      </c>
      <c r="AD607" s="123" t="s">
        <v>1562</v>
      </c>
      <c r="AE607" s="123" t="s">
        <v>3000</v>
      </c>
      <c r="AF607" s="123" t="s">
        <v>92</v>
      </c>
      <c r="AG607" s="123" t="s">
        <v>84</v>
      </c>
      <c r="AH607" s="123">
        <v>13</v>
      </c>
      <c r="AI607" s="123"/>
      <c r="AJ607" s="124">
        <v>44756</v>
      </c>
      <c r="AK607" s="123"/>
      <c r="AL607" s="123"/>
      <c r="AM607" s="123" t="s">
        <v>75</v>
      </c>
      <c r="AN607" s="123" t="s">
        <v>3031</v>
      </c>
      <c r="AO607" s="123" t="s">
        <v>2982</v>
      </c>
      <c r="AP607" s="123">
        <v>9</v>
      </c>
      <c r="AQ607" s="123">
        <v>0</v>
      </c>
      <c r="AR607" s="123">
        <v>1</v>
      </c>
      <c r="AS607" s="123">
        <v>1</v>
      </c>
      <c r="AT607" s="123">
        <v>0</v>
      </c>
      <c r="AU607" s="123">
        <v>0</v>
      </c>
    </row>
    <row r="608" spans="1:47">
      <c r="A608" s="124">
        <v>46267</v>
      </c>
      <c r="B608" s="123" t="s">
        <v>75</v>
      </c>
      <c r="C608" s="123" t="s">
        <v>2981</v>
      </c>
      <c r="D608" s="123" t="s">
        <v>468</v>
      </c>
      <c r="E608" s="123">
        <v>204869096</v>
      </c>
      <c r="F608" s="123" t="s">
        <v>2982</v>
      </c>
      <c r="G608" s="123" t="s">
        <v>2983</v>
      </c>
      <c r="H608" s="123" t="s">
        <v>2984</v>
      </c>
      <c r="I608" s="123">
        <v>900234</v>
      </c>
      <c r="J608" s="123" t="s">
        <v>87</v>
      </c>
      <c r="K608" s="123" t="s">
        <v>3289</v>
      </c>
      <c r="L608" s="123" t="s">
        <v>2986</v>
      </c>
      <c r="M608" s="123" t="s">
        <v>86</v>
      </c>
      <c r="N608" s="123" t="s">
        <v>224</v>
      </c>
      <c r="O608" s="123">
        <v>1299</v>
      </c>
      <c r="P608" s="123" t="s">
        <v>64</v>
      </c>
      <c r="Q608" s="123" t="s">
        <v>2987</v>
      </c>
      <c r="R608" s="123" t="s">
        <v>3016</v>
      </c>
      <c r="S608" s="123" t="s">
        <v>32</v>
      </c>
      <c r="T608" s="123">
        <v>99</v>
      </c>
      <c r="U608" s="123" t="s">
        <v>2989</v>
      </c>
      <c r="V608" s="124">
        <v>46267.331944444442</v>
      </c>
      <c r="W608" s="124">
        <v>46267.53402777778</v>
      </c>
      <c r="X608" s="124">
        <v>46267.333333333336</v>
      </c>
      <c r="Y608" s="124">
        <v>46267.75</v>
      </c>
      <c r="Z608" s="123"/>
      <c r="AA608" s="123" t="s">
        <v>56</v>
      </c>
      <c r="AB608" s="123" t="s">
        <v>2</v>
      </c>
      <c r="AC608" s="123" t="s">
        <v>35</v>
      </c>
      <c r="AD608" s="123" t="s">
        <v>1558</v>
      </c>
      <c r="AE608" s="123" t="s">
        <v>2995</v>
      </c>
      <c r="AF608" s="123" t="s">
        <v>77</v>
      </c>
      <c r="AG608" s="123" t="s">
        <v>78</v>
      </c>
      <c r="AH608" s="123">
        <v>3</v>
      </c>
      <c r="AI608" s="123"/>
      <c r="AJ608" s="124">
        <v>45690</v>
      </c>
      <c r="AK608" s="123"/>
      <c r="AL608" s="123"/>
      <c r="AM608" s="123" t="s">
        <v>2991</v>
      </c>
      <c r="AN608" s="123" t="s">
        <v>2992</v>
      </c>
      <c r="AO608" s="123" t="s">
        <v>2982</v>
      </c>
      <c r="AP608" s="123">
        <v>9</v>
      </c>
      <c r="AQ608" s="123">
        <v>0</v>
      </c>
      <c r="AR608" s="123">
        <v>1</v>
      </c>
      <c r="AS608" s="123">
        <v>1</v>
      </c>
      <c r="AT608" s="123">
        <v>0</v>
      </c>
      <c r="AU608" s="123">
        <v>0</v>
      </c>
    </row>
    <row r="609" spans="1:47">
      <c r="A609" s="124">
        <v>46267</v>
      </c>
      <c r="B609" s="123" t="s">
        <v>75</v>
      </c>
      <c r="C609" s="123" t="s">
        <v>2981</v>
      </c>
      <c r="D609" s="123" t="s">
        <v>596</v>
      </c>
      <c r="E609" s="123">
        <v>205496022</v>
      </c>
      <c r="F609" s="123" t="s">
        <v>2982</v>
      </c>
      <c r="G609" s="123" t="s">
        <v>2983</v>
      </c>
      <c r="H609" s="123" t="s">
        <v>2984</v>
      </c>
      <c r="I609" s="123">
        <v>900234</v>
      </c>
      <c r="J609" s="123" t="s">
        <v>3002</v>
      </c>
      <c r="K609" s="123" t="s">
        <v>3290</v>
      </c>
      <c r="L609" s="123" t="s">
        <v>2986</v>
      </c>
      <c r="M609" s="123" t="s">
        <v>89</v>
      </c>
      <c r="N609" s="123" t="s">
        <v>224</v>
      </c>
      <c r="O609" s="123">
        <v>1299</v>
      </c>
      <c r="P609" s="123" t="s">
        <v>64</v>
      </c>
      <c r="Q609" s="123" t="s">
        <v>2987</v>
      </c>
      <c r="R609" s="123" t="s">
        <v>3014</v>
      </c>
      <c r="S609" s="123" t="s">
        <v>32</v>
      </c>
      <c r="T609" s="123">
        <v>99</v>
      </c>
      <c r="U609" s="123" t="s">
        <v>2989</v>
      </c>
      <c r="V609" s="124">
        <v>46267.332638888889</v>
      </c>
      <c r="W609" s="124">
        <v>46267.750694444447</v>
      </c>
      <c r="X609" s="124">
        <v>46267.333333333336</v>
      </c>
      <c r="Y609" s="124">
        <v>46267.75</v>
      </c>
      <c r="Z609" s="123"/>
      <c r="AA609" s="123" t="s">
        <v>56</v>
      </c>
      <c r="AB609" s="123" t="s">
        <v>2</v>
      </c>
      <c r="AC609" s="123" t="s">
        <v>35</v>
      </c>
      <c r="AD609" s="123" t="s">
        <v>1558</v>
      </c>
      <c r="AE609" s="123" t="s">
        <v>2995</v>
      </c>
      <c r="AF609" s="123" t="s">
        <v>78</v>
      </c>
      <c r="AG609" s="123" t="s">
        <v>92</v>
      </c>
      <c r="AH609" s="123">
        <v>3</v>
      </c>
      <c r="AI609" s="123"/>
      <c r="AJ609" s="124">
        <v>45830</v>
      </c>
      <c r="AK609" s="123"/>
      <c r="AL609" s="123"/>
      <c r="AM609" s="123" t="s">
        <v>2991</v>
      </c>
      <c r="AN609" s="123" t="s">
        <v>2992</v>
      </c>
      <c r="AO609" s="123" t="s">
        <v>2982</v>
      </c>
      <c r="AP609" s="123">
        <v>9</v>
      </c>
      <c r="AQ609" s="123">
        <v>0</v>
      </c>
      <c r="AR609" s="123">
        <v>1</v>
      </c>
      <c r="AS609" s="123">
        <v>1</v>
      </c>
      <c r="AT609" s="123">
        <v>0</v>
      </c>
      <c r="AU609" s="123">
        <v>0</v>
      </c>
    </row>
    <row r="610" spans="1:47">
      <c r="A610" s="124">
        <v>46267</v>
      </c>
      <c r="B610" s="123" t="s">
        <v>75</v>
      </c>
      <c r="C610" s="123" t="s">
        <v>2981</v>
      </c>
      <c r="D610" s="123" t="s">
        <v>877</v>
      </c>
      <c r="E610" s="123">
        <v>203965181</v>
      </c>
      <c r="F610" s="123" t="s">
        <v>2982</v>
      </c>
      <c r="G610" s="123" t="s">
        <v>2983</v>
      </c>
      <c r="H610" s="123" t="s">
        <v>2984</v>
      </c>
      <c r="I610" s="123">
        <v>900234</v>
      </c>
      <c r="J610" s="123" t="s">
        <v>3001</v>
      </c>
      <c r="K610" s="123" t="s">
        <v>878</v>
      </c>
      <c r="L610" s="123" t="s">
        <v>2986</v>
      </c>
      <c r="M610" s="123" t="s">
        <v>79</v>
      </c>
      <c r="N610" s="123" t="s">
        <v>622</v>
      </c>
      <c r="O610" s="123">
        <v>1299</v>
      </c>
      <c r="P610" s="123" t="s">
        <v>64</v>
      </c>
      <c r="Q610" s="123" t="s">
        <v>2987</v>
      </c>
      <c r="R610" s="123" t="s">
        <v>3010</v>
      </c>
      <c r="S610" s="123" t="s">
        <v>39</v>
      </c>
      <c r="T610" s="123">
        <v>99</v>
      </c>
      <c r="U610" s="123" t="s">
        <v>2989</v>
      </c>
      <c r="V610" s="124">
        <v>46267.755555555559</v>
      </c>
      <c r="W610" s="124">
        <v>46267.859027777777</v>
      </c>
      <c r="X610" s="124">
        <v>46267.756944444445</v>
      </c>
      <c r="Y610" s="124">
        <v>46268.173611111109</v>
      </c>
      <c r="Z610" s="123"/>
      <c r="AA610" s="123" t="s">
        <v>56</v>
      </c>
      <c r="AB610" s="123" t="s">
        <v>2</v>
      </c>
      <c r="AC610" s="123" t="s">
        <v>37</v>
      </c>
      <c r="AD610" s="123" t="s">
        <v>1562</v>
      </c>
      <c r="AE610" s="123" t="s">
        <v>3000</v>
      </c>
      <c r="AF610" s="123" t="s">
        <v>77</v>
      </c>
      <c r="AG610" s="123" t="s">
        <v>78</v>
      </c>
      <c r="AH610" s="123">
        <v>13</v>
      </c>
      <c r="AI610" s="123"/>
      <c r="AJ610" s="124">
        <v>45543</v>
      </c>
      <c r="AK610" s="123"/>
      <c r="AL610" s="123"/>
      <c r="AM610" s="123" t="s">
        <v>2991</v>
      </c>
      <c r="AN610" s="123" t="s">
        <v>2992</v>
      </c>
      <c r="AO610" s="123" t="s">
        <v>2982</v>
      </c>
      <c r="AP610" s="123">
        <v>9</v>
      </c>
      <c r="AQ610" s="123">
        <v>0</v>
      </c>
      <c r="AR610" s="123">
        <v>1</v>
      </c>
      <c r="AS610" s="123">
        <v>1</v>
      </c>
      <c r="AT610" s="123">
        <v>0</v>
      </c>
      <c r="AU610" s="123">
        <v>0</v>
      </c>
    </row>
    <row r="611" spans="1:47">
      <c r="A611" s="124">
        <v>46267</v>
      </c>
      <c r="B611" s="123" t="s">
        <v>75</v>
      </c>
      <c r="C611" s="123" t="s">
        <v>2981</v>
      </c>
      <c r="D611" s="123" t="s">
        <v>2150</v>
      </c>
      <c r="E611" s="123">
        <v>112851838</v>
      </c>
      <c r="F611" s="123" t="s">
        <v>2982</v>
      </c>
      <c r="G611" s="123" t="s">
        <v>2983</v>
      </c>
      <c r="H611" s="123" t="s">
        <v>2984</v>
      </c>
      <c r="I611" s="123">
        <v>900234</v>
      </c>
      <c r="J611" s="123" t="s">
        <v>87</v>
      </c>
      <c r="K611" s="123" t="s">
        <v>3291</v>
      </c>
      <c r="L611" s="123" t="s">
        <v>2986</v>
      </c>
      <c r="M611" s="123" t="s">
        <v>86</v>
      </c>
      <c r="N611" s="123" t="s">
        <v>622</v>
      </c>
      <c r="O611" s="123">
        <v>1299</v>
      </c>
      <c r="P611" s="123" t="s">
        <v>64</v>
      </c>
      <c r="Q611" s="123" t="s">
        <v>2987</v>
      </c>
      <c r="R611" s="123" t="s">
        <v>3024</v>
      </c>
      <c r="S611" s="123" t="s">
        <v>39</v>
      </c>
      <c r="T611" s="123">
        <v>99</v>
      </c>
      <c r="U611" s="123" t="s">
        <v>2989</v>
      </c>
      <c r="V611" s="124">
        <v>46267.750694444447</v>
      </c>
      <c r="W611" s="124">
        <v>46267.856249999997</v>
      </c>
      <c r="X611" s="124">
        <v>46267.756944444445</v>
      </c>
      <c r="Y611" s="124">
        <v>46268.173611111109</v>
      </c>
      <c r="Z611" s="123"/>
      <c r="AA611" s="123" t="s">
        <v>56</v>
      </c>
      <c r="AB611" s="123" t="s">
        <v>2</v>
      </c>
      <c r="AC611" s="123" t="s">
        <v>37</v>
      </c>
      <c r="AD611" s="123" t="s">
        <v>1561</v>
      </c>
      <c r="AE611" s="123" t="s">
        <v>3012</v>
      </c>
      <c r="AF611" s="123" t="s">
        <v>95</v>
      </c>
      <c r="AG611" s="123" t="s">
        <v>77</v>
      </c>
      <c r="AH611" s="123">
        <v>17</v>
      </c>
      <c r="AI611" s="123"/>
      <c r="AJ611" s="124">
        <v>45585</v>
      </c>
      <c r="AK611" s="123"/>
      <c r="AL611" s="123"/>
      <c r="AM611" s="123" t="s">
        <v>2991</v>
      </c>
      <c r="AN611" s="123" t="s">
        <v>2992</v>
      </c>
      <c r="AO611" s="123" t="s">
        <v>2982</v>
      </c>
      <c r="AP611" s="123">
        <v>9</v>
      </c>
      <c r="AQ611" s="123">
        <v>0</v>
      </c>
      <c r="AR611" s="123">
        <v>1</v>
      </c>
      <c r="AS611" s="123">
        <v>1</v>
      </c>
      <c r="AT611" s="123">
        <v>0</v>
      </c>
      <c r="AU611" s="123">
        <v>0</v>
      </c>
    </row>
    <row r="612" spans="1:47">
      <c r="A612" s="124">
        <v>46267</v>
      </c>
      <c r="B612" s="123" t="s">
        <v>75</v>
      </c>
      <c r="C612" s="123" t="s">
        <v>2981</v>
      </c>
      <c r="D612" s="123" t="s">
        <v>1805</v>
      </c>
      <c r="E612" s="123">
        <v>206886737</v>
      </c>
      <c r="F612" s="123" t="s">
        <v>2982</v>
      </c>
      <c r="G612" s="123" t="s">
        <v>2983</v>
      </c>
      <c r="H612" s="123" t="s">
        <v>2984</v>
      </c>
      <c r="I612" s="123">
        <v>900234</v>
      </c>
      <c r="J612" s="123" t="s">
        <v>3002</v>
      </c>
      <c r="K612" s="123" t="s">
        <v>3292</v>
      </c>
      <c r="L612" s="123" t="s">
        <v>2986</v>
      </c>
      <c r="M612" s="123" t="s">
        <v>89</v>
      </c>
      <c r="N612" s="123" t="s">
        <v>1055</v>
      </c>
      <c r="O612" s="123">
        <v>1299</v>
      </c>
      <c r="P612" s="123" t="s">
        <v>64</v>
      </c>
      <c r="Q612" s="123" t="s">
        <v>2987</v>
      </c>
      <c r="R612" s="123" t="s">
        <v>3003</v>
      </c>
      <c r="S612" s="123" t="s">
        <v>39</v>
      </c>
      <c r="T612" s="123">
        <v>99</v>
      </c>
      <c r="U612" s="123" t="s">
        <v>2989</v>
      </c>
      <c r="V612" s="124">
        <v>46267.754166666666</v>
      </c>
      <c r="W612" s="124">
        <v>46267.857638888891</v>
      </c>
      <c r="X612" s="124">
        <v>46267.756944444445</v>
      </c>
      <c r="Y612" s="124">
        <v>46268.173611111109</v>
      </c>
      <c r="Z612" s="123"/>
      <c r="AA612" s="123" t="s">
        <v>56</v>
      </c>
      <c r="AB612" s="123" t="s">
        <v>2</v>
      </c>
      <c r="AC612" s="123" t="s">
        <v>37</v>
      </c>
      <c r="AD612" s="123" t="s">
        <v>1562</v>
      </c>
      <c r="AE612" s="123" t="s">
        <v>3000</v>
      </c>
      <c r="AF612" s="123" t="s">
        <v>78</v>
      </c>
      <c r="AG612" s="123" t="s">
        <v>92</v>
      </c>
      <c r="AH612" s="123">
        <v>13</v>
      </c>
      <c r="AI612" s="123"/>
      <c r="AJ612" s="124">
        <v>46026</v>
      </c>
      <c r="AK612" s="123"/>
      <c r="AL612" s="123"/>
      <c r="AM612" s="123" t="s">
        <v>2991</v>
      </c>
      <c r="AN612" s="123" t="s">
        <v>2992</v>
      </c>
      <c r="AO612" s="123" t="s">
        <v>2982</v>
      </c>
      <c r="AP612" s="123">
        <v>9</v>
      </c>
      <c r="AQ612" s="123">
        <v>0</v>
      </c>
      <c r="AR612" s="123">
        <v>1</v>
      </c>
      <c r="AS612" s="123">
        <v>1</v>
      </c>
      <c r="AT612" s="123">
        <v>0</v>
      </c>
      <c r="AU612" s="123">
        <v>0</v>
      </c>
    </row>
    <row r="613" spans="1:47">
      <c r="A613" s="124">
        <v>46267</v>
      </c>
      <c r="B613" s="123" t="s">
        <v>75</v>
      </c>
      <c r="C613" s="123" t="s">
        <v>2981</v>
      </c>
      <c r="D613" s="123" t="s">
        <v>2533</v>
      </c>
      <c r="E613" s="123">
        <v>203800381</v>
      </c>
      <c r="F613" s="123" t="s">
        <v>2982</v>
      </c>
      <c r="G613" s="123" t="s">
        <v>2983</v>
      </c>
      <c r="H613" s="123" t="s">
        <v>2984</v>
      </c>
      <c r="I613" s="123">
        <v>900234</v>
      </c>
      <c r="J613" s="123" t="s">
        <v>2985</v>
      </c>
      <c r="K613" s="123" t="s">
        <v>2534</v>
      </c>
      <c r="L613" s="123" t="s">
        <v>2986</v>
      </c>
      <c r="M613" s="123" t="s">
        <v>86</v>
      </c>
      <c r="N613" s="123" t="s">
        <v>224</v>
      </c>
      <c r="O613" s="123">
        <v>1299</v>
      </c>
      <c r="P613" s="123" t="s">
        <v>64</v>
      </c>
      <c r="Q613" s="123" t="s">
        <v>2987</v>
      </c>
      <c r="R613" s="123" t="s">
        <v>3014</v>
      </c>
      <c r="S613" s="123" t="s">
        <v>32</v>
      </c>
      <c r="T613" s="123">
        <v>99</v>
      </c>
      <c r="U613" s="123" t="s">
        <v>2989</v>
      </c>
      <c r="V613" s="124">
        <v>46267.331250000003</v>
      </c>
      <c r="W613" s="124">
        <v>46267.747916666667</v>
      </c>
      <c r="X613" s="124">
        <v>46267.333333333336</v>
      </c>
      <c r="Y613" s="124">
        <v>46267.75</v>
      </c>
      <c r="Z613" s="123"/>
      <c r="AA613" s="123" t="s">
        <v>56</v>
      </c>
      <c r="AB613" s="123" t="s">
        <v>2</v>
      </c>
      <c r="AC613" s="123" t="s">
        <v>35</v>
      </c>
      <c r="AD613" s="123" t="s">
        <v>1559</v>
      </c>
      <c r="AE613" s="123" t="s">
        <v>3015</v>
      </c>
      <c r="AF613" s="123" t="s">
        <v>78</v>
      </c>
      <c r="AG613" s="123" t="s">
        <v>92</v>
      </c>
      <c r="AH613" s="123">
        <v>2</v>
      </c>
      <c r="AI613" s="123"/>
      <c r="AJ613" s="124">
        <v>45515</v>
      </c>
      <c r="AK613" s="123"/>
      <c r="AL613" s="123"/>
      <c r="AM613" s="123" t="s">
        <v>2991</v>
      </c>
      <c r="AN613" s="123" t="s">
        <v>2992</v>
      </c>
      <c r="AO613" s="123" t="s">
        <v>2982</v>
      </c>
      <c r="AP613" s="123">
        <v>9</v>
      </c>
      <c r="AQ613" s="123">
        <v>0</v>
      </c>
      <c r="AR613" s="123">
        <v>1</v>
      </c>
      <c r="AS613" s="123">
        <v>1</v>
      </c>
      <c r="AT613" s="123">
        <v>0</v>
      </c>
      <c r="AU613" s="123">
        <v>0</v>
      </c>
    </row>
    <row r="614" spans="1:47">
      <c r="A614" s="124">
        <v>46267</v>
      </c>
      <c r="B614" s="123" t="s">
        <v>75</v>
      </c>
      <c r="C614" s="123" t="s">
        <v>2981</v>
      </c>
      <c r="D614" s="123" t="s">
        <v>488</v>
      </c>
      <c r="E614" s="123">
        <v>203736777</v>
      </c>
      <c r="F614" s="123" t="s">
        <v>2982</v>
      </c>
      <c r="G614" s="123" t="s">
        <v>2983</v>
      </c>
      <c r="H614" s="123" t="s">
        <v>2984</v>
      </c>
      <c r="I614" s="123">
        <v>900234</v>
      </c>
      <c r="J614" s="123" t="s">
        <v>99</v>
      </c>
      <c r="K614" s="123" t="s">
        <v>3293</v>
      </c>
      <c r="L614" s="123" t="s">
        <v>2986</v>
      </c>
      <c r="M614" s="123" t="s">
        <v>86</v>
      </c>
      <c r="N614" s="123" t="s">
        <v>224</v>
      </c>
      <c r="O614" s="123">
        <v>1299</v>
      </c>
      <c r="P614" s="123" t="s">
        <v>64</v>
      </c>
      <c r="Q614" s="123" t="s">
        <v>2987</v>
      </c>
      <c r="R614" s="123" t="s">
        <v>3008</v>
      </c>
      <c r="S614" s="123" t="s">
        <v>39</v>
      </c>
      <c r="T614" s="123">
        <v>99</v>
      </c>
      <c r="U614" s="123" t="s">
        <v>2989</v>
      </c>
      <c r="V614" s="124">
        <v>46267.75277777778</v>
      </c>
      <c r="W614" s="124">
        <v>46267.951388888891</v>
      </c>
      <c r="X614" s="124">
        <v>46267.756944444445</v>
      </c>
      <c r="Y614" s="124">
        <v>46268.173611111109</v>
      </c>
      <c r="Z614" s="123"/>
      <c r="AA614" s="123" t="s">
        <v>56</v>
      </c>
      <c r="AB614" s="123" t="s">
        <v>2</v>
      </c>
      <c r="AC614" s="123" t="s">
        <v>35</v>
      </c>
      <c r="AD614" s="123" t="s">
        <v>1558</v>
      </c>
      <c r="AE614" s="123" t="s">
        <v>2995</v>
      </c>
      <c r="AF614" s="123" t="s">
        <v>92</v>
      </c>
      <c r="AG614" s="123" t="s">
        <v>84</v>
      </c>
      <c r="AH614" s="123">
        <v>3</v>
      </c>
      <c r="AI614" s="123"/>
      <c r="AJ614" s="124">
        <v>45501</v>
      </c>
      <c r="AK614" s="123"/>
      <c r="AL614" s="123"/>
      <c r="AM614" s="123" t="s">
        <v>2991</v>
      </c>
      <c r="AN614" s="123" t="s">
        <v>2992</v>
      </c>
      <c r="AO614" s="123" t="s">
        <v>2982</v>
      </c>
      <c r="AP614" s="123">
        <v>9</v>
      </c>
      <c r="AQ614" s="123">
        <v>0</v>
      </c>
      <c r="AR614" s="123">
        <v>1</v>
      </c>
      <c r="AS614" s="123">
        <v>1</v>
      </c>
      <c r="AT614" s="123">
        <v>0</v>
      </c>
      <c r="AU614" s="123">
        <v>0</v>
      </c>
    </row>
    <row r="615" spans="1:47">
      <c r="A615" s="124">
        <v>46267</v>
      </c>
      <c r="B615" s="123" t="s">
        <v>75</v>
      </c>
      <c r="C615" s="123" t="s">
        <v>2981</v>
      </c>
      <c r="D615" s="123" t="s">
        <v>217</v>
      </c>
      <c r="E615" s="123">
        <v>203709883</v>
      </c>
      <c r="F615" s="123" t="s">
        <v>2982</v>
      </c>
      <c r="G615" s="123" t="s">
        <v>2983</v>
      </c>
      <c r="H615" s="123" t="s">
        <v>2984</v>
      </c>
      <c r="I615" s="123">
        <v>900234</v>
      </c>
      <c r="J615" s="123" t="s">
        <v>99</v>
      </c>
      <c r="K615" s="123" t="s">
        <v>218</v>
      </c>
      <c r="L615" s="123" t="s">
        <v>2986</v>
      </c>
      <c r="M615" s="123" t="s">
        <v>86</v>
      </c>
      <c r="N615" s="123" t="s">
        <v>158</v>
      </c>
      <c r="O615" s="123">
        <v>1299</v>
      </c>
      <c r="P615" s="123" t="s">
        <v>64</v>
      </c>
      <c r="Q615" s="123" t="s">
        <v>2987</v>
      </c>
      <c r="R615" s="123" t="s">
        <v>3021</v>
      </c>
      <c r="S615" s="123" t="s">
        <v>32</v>
      </c>
      <c r="T615" s="123">
        <v>99</v>
      </c>
      <c r="U615" s="123" t="s">
        <v>2989</v>
      </c>
      <c r="V615" s="123"/>
      <c r="W615" s="123"/>
      <c r="X615" s="124">
        <v>46267.333333333336</v>
      </c>
      <c r="Y615" s="124">
        <v>46267.75</v>
      </c>
      <c r="Z615" s="123" t="s">
        <v>2997</v>
      </c>
      <c r="AA615" s="123" t="s">
        <v>2998</v>
      </c>
      <c r="AB615" s="123" t="s">
        <v>2999</v>
      </c>
      <c r="AC615" s="123" t="s">
        <v>33</v>
      </c>
      <c r="AD615" s="123" t="s">
        <v>1554</v>
      </c>
      <c r="AE615" s="123" t="s">
        <v>1428</v>
      </c>
      <c r="AF615" s="123" t="s">
        <v>85</v>
      </c>
      <c r="AG615" s="123" t="s">
        <v>88</v>
      </c>
      <c r="AH615" s="123">
        <v>27</v>
      </c>
      <c r="AI615" s="123"/>
      <c r="AJ615" s="124">
        <v>45494</v>
      </c>
      <c r="AK615" s="123"/>
      <c r="AL615" s="123"/>
      <c r="AM615" s="123" t="s">
        <v>2991</v>
      </c>
      <c r="AN615" s="123" t="s">
        <v>2992</v>
      </c>
      <c r="AO615" s="123" t="s">
        <v>2982</v>
      </c>
      <c r="AP615" s="123">
        <v>9</v>
      </c>
      <c r="AQ615" s="123">
        <v>0</v>
      </c>
      <c r="AR615" s="123">
        <v>0</v>
      </c>
      <c r="AS615" s="123">
        <v>0</v>
      </c>
      <c r="AT615" s="123">
        <v>0</v>
      </c>
      <c r="AU615" s="123">
        <v>0</v>
      </c>
    </row>
    <row r="616" spans="1:47">
      <c r="A616" s="124">
        <v>46267</v>
      </c>
      <c r="B616" s="123" t="s">
        <v>75</v>
      </c>
      <c r="C616" s="123" t="s">
        <v>2981</v>
      </c>
      <c r="D616" s="123" t="s">
        <v>2535</v>
      </c>
      <c r="E616" s="123">
        <v>206953970</v>
      </c>
      <c r="F616" s="123" t="s">
        <v>2982</v>
      </c>
      <c r="G616" s="123" t="s">
        <v>2983</v>
      </c>
      <c r="H616" s="123" t="s">
        <v>2984</v>
      </c>
      <c r="I616" s="123">
        <v>900234</v>
      </c>
      <c r="J616" s="123" t="s">
        <v>2985</v>
      </c>
      <c r="K616" s="123" t="s">
        <v>2536</v>
      </c>
      <c r="L616" s="123" t="s">
        <v>2986</v>
      </c>
      <c r="M616" s="123" t="s">
        <v>86</v>
      </c>
      <c r="N616" s="123" t="s">
        <v>224</v>
      </c>
      <c r="O616" s="123">
        <v>1299</v>
      </c>
      <c r="P616" s="123" t="s">
        <v>64</v>
      </c>
      <c r="Q616" s="123" t="s">
        <v>2987</v>
      </c>
      <c r="R616" s="123" t="s">
        <v>3003</v>
      </c>
      <c r="S616" s="123" t="s">
        <v>39</v>
      </c>
      <c r="T616" s="123">
        <v>99</v>
      </c>
      <c r="U616" s="123" t="s">
        <v>2989</v>
      </c>
      <c r="V616" s="124">
        <v>46267.756249999999</v>
      </c>
      <c r="W616" s="124">
        <v>46267.952777777777</v>
      </c>
      <c r="X616" s="124">
        <v>46267.756944444445</v>
      </c>
      <c r="Y616" s="124">
        <v>46268.173611111109</v>
      </c>
      <c r="Z616" s="123"/>
      <c r="AA616" s="123" t="s">
        <v>56</v>
      </c>
      <c r="AB616" s="123" t="s">
        <v>2</v>
      </c>
      <c r="AC616" s="123" t="s">
        <v>35</v>
      </c>
      <c r="AD616" s="123" t="s">
        <v>1558</v>
      </c>
      <c r="AE616" s="123" t="s">
        <v>2995</v>
      </c>
      <c r="AF616" s="123" t="s">
        <v>78</v>
      </c>
      <c r="AG616" s="123" t="s">
        <v>92</v>
      </c>
      <c r="AH616" s="123">
        <v>3</v>
      </c>
      <c r="AI616" s="123"/>
      <c r="AJ616" s="124">
        <v>46049</v>
      </c>
      <c r="AK616" s="123"/>
      <c r="AL616" s="123"/>
      <c r="AM616" s="123" t="s">
        <v>2991</v>
      </c>
      <c r="AN616" s="123" t="s">
        <v>2992</v>
      </c>
      <c r="AO616" s="123" t="s">
        <v>2982</v>
      </c>
      <c r="AP616" s="123">
        <v>9</v>
      </c>
      <c r="AQ616" s="123">
        <v>0</v>
      </c>
      <c r="AR616" s="123">
        <v>1</v>
      </c>
      <c r="AS616" s="123">
        <v>1</v>
      </c>
      <c r="AT616" s="123">
        <v>0</v>
      </c>
      <c r="AU616" s="123">
        <v>0</v>
      </c>
    </row>
    <row r="617" spans="1:47">
      <c r="A617" s="124">
        <v>46267</v>
      </c>
      <c r="B617" s="123" t="s">
        <v>75</v>
      </c>
      <c r="C617" s="123" t="s">
        <v>2981</v>
      </c>
      <c r="D617" s="123" t="s">
        <v>1023</v>
      </c>
      <c r="E617" s="123">
        <v>206136721</v>
      </c>
      <c r="F617" s="123" t="s">
        <v>2982</v>
      </c>
      <c r="G617" s="123" t="s">
        <v>2983</v>
      </c>
      <c r="H617" s="123" t="s">
        <v>2984</v>
      </c>
      <c r="I617" s="123">
        <v>900234</v>
      </c>
      <c r="J617" s="123" t="s">
        <v>3001</v>
      </c>
      <c r="K617" s="123" t="s">
        <v>1024</v>
      </c>
      <c r="L617" s="123" t="s">
        <v>2986</v>
      </c>
      <c r="M617" s="123" t="s">
        <v>89</v>
      </c>
      <c r="N617" s="123" t="s">
        <v>626</v>
      </c>
      <c r="O617" s="123">
        <v>1299</v>
      </c>
      <c r="P617" s="123" t="s">
        <v>64</v>
      </c>
      <c r="Q617" s="123" t="s">
        <v>2987</v>
      </c>
      <c r="R617" s="123" t="s">
        <v>3010</v>
      </c>
      <c r="S617" s="123" t="s">
        <v>39</v>
      </c>
      <c r="T617" s="123">
        <v>99</v>
      </c>
      <c r="U617" s="123" t="s">
        <v>2989</v>
      </c>
      <c r="V617" s="124">
        <v>46267.754861111112</v>
      </c>
      <c r="W617" s="124">
        <v>46267.854166666664</v>
      </c>
      <c r="X617" s="124">
        <v>46267.756944444445</v>
      </c>
      <c r="Y617" s="124">
        <v>46268.173611111109</v>
      </c>
      <c r="Z617" s="123"/>
      <c r="AA617" s="123" t="s">
        <v>56</v>
      </c>
      <c r="AB617" s="123" t="s">
        <v>2</v>
      </c>
      <c r="AC617" s="123" t="s">
        <v>37</v>
      </c>
      <c r="AD617" s="123" t="s">
        <v>1562</v>
      </c>
      <c r="AE617" s="123" t="s">
        <v>3000</v>
      </c>
      <c r="AF617" s="123" t="s">
        <v>77</v>
      </c>
      <c r="AG617" s="123" t="s">
        <v>78</v>
      </c>
      <c r="AH617" s="123">
        <v>13</v>
      </c>
      <c r="AI617" s="123"/>
      <c r="AJ617" s="124">
        <v>45928</v>
      </c>
      <c r="AK617" s="123"/>
      <c r="AL617" s="123"/>
      <c r="AM617" s="123" t="s">
        <v>2991</v>
      </c>
      <c r="AN617" s="123" t="s">
        <v>2992</v>
      </c>
      <c r="AO617" s="123" t="s">
        <v>2982</v>
      </c>
      <c r="AP617" s="123">
        <v>9</v>
      </c>
      <c r="AQ617" s="123">
        <v>0</v>
      </c>
      <c r="AR617" s="123">
        <v>1</v>
      </c>
      <c r="AS617" s="123">
        <v>1</v>
      </c>
      <c r="AT617" s="123">
        <v>0</v>
      </c>
      <c r="AU617" s="123">
        <v>0</v>
      </c>
    </row>
    <row r="618" spans="1:47">
      <c r="A618" s="124">
        <v>46267</v>
      </c>
      <c r="B618" s="123" t="s">
        <v>75</v>
      </c>
      <c r="C618" s="123" t="s">
        <v>2981</v>
      </c>
      <c r="D618" s="123" t="s">
        <v>2830</v>
      </c>
      <c r="E618" s="123">
        <v>205853574</v>
      </c>
      <c r="F618" s="123" t="s">
        <v>2982</v>
      </c>
      <c r="G618" s="123" t="s">
        <v>2983</v>
      </c>
      <c r="H618" s="123" t="s">
        <v>3022</v>
      </c>
      <c r="I618" s="123">
        <v>900234</v>
      </c>
      <c r="J618" s="123" t="s">
        <v>3002</v>
      </c>
      <c r="K618" s="123" t="s">
        <v>2836</v>
      </c>
      <c r="L618" s="123" t="s">
        <v>2986</v>
      </c>
      <c r="M618" s="123" t="s">
        <v>89</v>
      </c>
      <c r="N618" s="123" t="s">
        <v>1055</v>
      </c>
      <c r="O618" s="123">
        <v>1299</v>
      </c>
      <c r="P618" s="123" t="s">
        <v>64</v>
      </c>
      <c r="Q618" s="123" t="s">
        <v>2987</v>
      </c>
      <c r="R618" s="123" t="s">
        <v>3003</v>
      </c>
      <c r="S618" s="123" t="s">
        <v>39</v>
      </c>
      <c r="T618" s="123">
        <v>99</v>
      </c>
      <c r="U618" s="123" t="s">
        <v>2989</v>
      </c>
      <c r="V618" s="124">
        <v>46267.754861111112</v>
      </c>
      <c r="W618" s="124">
        <v>46267.833333333336</v>
      </c>
      <c r="X618" s="124">
        <v>46267.756944444445</v>
      </c>
      <c r="Y618" s="124">
        <v>46268.090277777781</v>
      </c>
      <c r="Z618" s="123"/>
      <c r="AA618" s="123" t="s">
        <v>56</v>
      </c>
      <c r="AB618" s="123" t="s">
        <v>2</v>
      </c>
      <c r="AC618" s="123" t="s">
        <v>37</v>
      </c>
      <c r="AD618" s="123" t="s">
        <v>1562</v>
      </c>
      <c r="AE618" s="123" t="s">
        <v>3000</v>
      </c>
      <c r="AF618" s="123" t="s">
        <v>78</v>
      </c>
      <c r="AG618" s="123" t="s">
        <v>92</v>
      </c>
      <c r="AH618" s="123">
        <v>13</v>
      </c>
      <c r="AI618" s="123"/>
      <c r="AJ618" s="124">
        <v>46246</v>
      </c>
      <c r="AK618" s="123"/>
      <c r="AL618" s="123"/>
      <c r="AM618" s="123" t="s">
        <v>2991</v>
      </c>
      <c r="AN618" s="123" t="s">
        <v>2992</v>
      </c>
      <c r="AO618" s="123" t="s">
        <v>2982</v>
      </c>
      <c r="AP618" s="123">
        <v>7</v>
      </c>
      <c r="AQ618" s="123">
        <v>0</v>
      </c>
      <c r="AR618" s="123">
        <v>1</v>
      </c>
      <c r="AS618" s="123">
        <v>1</v>
      </c>
      <c r="AT618" s="123">
        <v>0</v>
      </c>
      <c r="AU618" s="123">
        <v>0</v>
      </c>
    </row>
    <row r="619" spans="1:47">
      <c r="A619" s="124">
        <v>46267</v>
      </c>
      <c r="B619" s="123" t="s">
        <v>75</v>
      </c>
      <c r="C619" s="123" t="s">
        <v>2981</v>
      </c>
      <c r="D619" s="123" t="s">
        <v>923</v>
      </c>
      <c r="E619" s="123">
        <v>205853575</v>
      </c>
      <c r="F619" s="123" t="s">
        <v>2982</v>
      </c>
      <c r="G619" s="123" t="s">
        <v>2983</v>
      </c>
      <c r="H619" s="123" t="s">
        <v>2984</v>
      </c>
      <c r="I619" s="123">
        <v>900234</v>
      </c>
      <c r="J619" s="123" t="s">
        <v>3002</v>
      </c>
      <c r="K619" s="123" t="s">
        <v>924</v>
      </c>
      <c r="L619" s="123" t="s">
        <v>2986</v>
      </c>
      <c r="M619" s="123" t="s">
        <v>89</v>
      </c>
      <c r="N619" s="123" t="s">
        <v>626</v>
      </c>
      <c r="O619" s="123">
        <v>1299</v>
      </c>
      <c r="P619" s="123" t="s">
        <v>64</v>
      </c>
      <c r="Q619" s="123" t="s">
        <v>2987</v>
      </c>
      <c r="R619" s="123" t="s">
        <v>3008</v>
      </c>
      <c r="S619" s="123" t="s">
        <v>39</v>
      </c>
      <c r="T619" s="123">
        <v>99</v>
      </c>
      <c r="U619" s="123" t="s">
        <v>2989</v>
      </c>
      <c r="V619" s="124">
        <v>46267.754166666666</v>
      </c>
      <c r="W619" s="124">
        <v>46267.854166666664</v>
      </c>
      <c r="X619" s="124">
        <v>46267.756944444445</v>
      </c>
      <c r="Y619" s="124">
        <v>46268.173611111109</v>
      </c>
      <c r="Z619" s="123"/>
      <c r="AA619" s="123" t="s">
        <v>56</v>
      </c>
      <c r="AB619" s="123" t="s">
        <v>2</v>
      </c>
      <c r="AC619" s="123" t="s">
        <v>37</v>
      </c>
      <c r="AD619" s="123" t="s">
        <v>1562</v>
      </c>
      <c r="AE619" s="123" t="s">
        <v>3000</v>
      </c>
      <c r="AF619" s="123" t="s">
        <v>92</v>
      </c>
      <c r="AG619" s="123" t="s">
        <v>84</v>
      </c>
      <c r="AH619" s="123">
        <v>13</v>
      </c>
      <c r="AI619" s="123"/>
      <c r="AJ619" s="124">
        <v>45893</v>
      </c>
      <c r="AK619" s="123"/>
      <c r="AL619" s="123"/>
      <c r="AM619" s="123" t="s">
        <v>2991</v>
      </c>
      <c r="AN619" s="123" t="s">
        <v>2992</v>
      </c>
      <c r="AO619" s="123" t="s">
        <v>2982</v>
      </c>
      <c r="AP619" s="123">
        <v>9</v>
      </c>
      <c r="AQ619" s="123">
        <v>0</v>
      </c>
      <c r="AR619" s="123">
        <v>1</v>
      </c>
      <c r="AS619" s="123">
        <v>1</v>
      </c>
      <c r="AT619" s="123">
        <v>0</v>
      </c>
      <c r="AU619" s="123">
        <v>0</v>
      </c>
    </row>
    <row r="620" spans="1:47">
      <c r="A620" s="124">
        <v>46267</v>
      </c>
      <c r="B620" s="123" t="s">
        <v>75</v>
      </c>
      <c r="C620" s="123" t="s">
        <v>2981</v>
      </c>
      <c r="D620" s="123" t="s">
        <v>1070</v>
      </c>
      <c r="E620" s="123">
        <v>204013730</v>
      </c>
      <c r="F620" s="123" t="s">
        <v>2982</v>
      </c>
      <c r="G620" s="123" t="s">
        <v>2983</v>
      </c>
      <c r="H620" s="123" t="s">
        <v>2984</v>
      </c>
      <c r="I620" s="123">
        <v>900234</v>
      </c>
      <c r="J620" s="123" t="s">
        <v>3001</v>
      </c>
      <c r="K620" s="123" t="s">
        <v>1071</v>
      </c>
      <c r="L620" s="123" t="s">
        <v>2986</v>
      </c>
      <c r="M620" s="123" t="s">
        <v>79</v>
      </c>
      <c r="N620" s="123" t="s">
        <v>1055</v>
      </c>
      <c r="O620" s="123">
        <v>1299</v>
      </c>
      <c r="P620" s="123" t="s">
        <v>64</v>
      </c>
      <c r="Q620" s="123" t="s">
        <v>2987</v>
      </c>
      <c r="R620" s="123" t="s">
        <v>3021</v>
      </c>
      <c r="S620" s="123" t="s">
        <v>32</v>
      </c>
      <c r="T620" s="123">
        <v>99</v>
      </c>
      <c r="U620" s="123" t="s">
        <v>2989</v>
      </c>
      <c r="V620" s="123"/>
      <c r="W620" s="123"/>
      <c r="X620" s="124">
        <v>46267.333333333336</v>
      </c>
      <c r="Y620" s="124">
        <v>46267.75</v>
      </c>
      <c r="Z620" s="123" t="s">
        <v>2997</v>
      </c>
      <c r="AA620" s="123" t="s">
        <v>2998</v>
      </c>
      <c r="AB620" s="123" t="s">
        <v>2999</v>
      </c>
      <c r="AC620" s="123" t="s">
        <v>37</v>
      </c>
      <c r="AD620" s="123" t="s">
        <v>1562</v>
      </c>
      <c r="AE620" s="123" t="s">
        <v>3000</v>
      </c>
      <c r="AF620" s="123" t="s">
        <v>85</v>
      </c>
      <c r="AG620" s="123" t="s">
        <v>88</v>
      </c>
      <c r="AH620" s="123">
        <v>13</v>
      </c>
      <c r="AI620" s="123"/>
      <c r="AJ620" s="124">
        <v>45550</v>
      </c>
      <c r="AK620" s="123"/>
      <c r="AL620" s="123"/>
      <c r="AM620" s="123" t="s">
        <v>2991</v>
      </c>
      <c r="AN620" s="123" t="s">
        <v>2992</v>
      </c>
      <c r="AO620" s="123" t="s">
        <v>2982</v>
      </c>
      <c r="AP620" s="123">
        <v>9</v>
      </c>
      <c r="AQ620" s="123">
        <v>0</v>
      </c>
      <c r="AR620" s="123">
        <v>0</v>
      </c>
      <c r="AS620" s="123">
        <v>0</v>
      </c>
      <c r="AT620" s="123">
        <v>0</v>
      </c>
      <c r="AU620" s="123">
        <v>0</v>
      </c>
    </row>
    <row r="621" spans="1:47">
      <c r="A621" s="124">
        <v>46267</v>
      </c>
      <c r="B621" s="123" t="s">
        <v>75</v>
      </c>
      <c r="C621" s="123" t="s">
        <v>2981</v>
      </c>
      <c r="D621" s="123" t="s">
        <v>466</v>
      </c>
      <c r="E621" s="123">
        <v>203881599</v>
      </c>
      <c r="F621" s="123" t="s">
        <v>2982</v>
      </c>
      <c r="G621" s="123" t="s">
        <v>2983</v>
      </c>
      <c r="H621" s="123" t="s">
        <v>2984</v>
      </c>
      <c r="I621" s="123">
        <v>900234</v>
      </c>
      <c r="J621" s="123" t="s">
        <v>3001</v>
      </c>
      <c r="K621" s="123" t="s">
        <v>467</v>
      </c>
      <c r="L621" s="123" t="s">
        <v>2986</v>
      </c>
      <c r="M621" s="123" t="s">
        <v>79</v>
      </c>
      <c r="N621" s="123" t="s">
        <v>224</v>
      </c>
      <c r="O621" s="123">
        <v>1299</v>
      </c>
      <c r="P621" s="123" t="s">
        <v>64</v>
      </c>
      <c r="Q621" s="123" t="s">
        <v>2987</v>
      </c>
      <c r="R621" s="123" t="s">
        <v>3024</v>
      </c>
      <c r="S621" s="123" t="s">
        <v>39</v>
      </c>
      <c r="T621" s="123">
        <v>99</v>
      </c>
      <c r="U621" s="123" t="s">
        <v>2989</v>
      </c>
      <c r="V621" s="124">
        <v>46267.756944444445</v>
      </c>
      <c r="W621" s="124">
        <v>46267.956944444442</v>
      </c>
      <c r="X621" s="124">
        <v>46267.756944444445</v>
      </c>
      <c r="Y621" s="124">
        <v>46268.173611111109</v>
      </c>
      <c r="Z621" s="123"/>
      <c r="AA621" s="123" t="s">
        <v>56</v>
      </c>
      <c r="AB621" s="123" t="s">
        <v>2</v>
      </c>
      <c r="AC621" s="123" t="s">
        <v>35</v>
      </c>
      <c r="AD621" s="123" t="s">
        <v>1558</v>
      </c>
      <c r="AE621" s="123" t="s">
        <v>2995</v>
      </c>
      <c r="AF621" s="123" t="s">
        <v>95</v>
      </c>
      <c r="AG621" s="123" t="s">
        <v>77</v>
      </c>
      <c r="AH621" s="123">
        <v>3</v>
      </c>
      <c r="AI621" s="123"/>
      <c r="AJ621" s="124">
        <v>45529</v>
      </c>
      <c r="AK621" s="123"/>
      <c r="AL621" s="123"/>
      <c r="AM621" s="123" t="s">
        <v>2991</v>
      </c>
      <c r="AN621" s="123" t="s">
        <v>2992</v>
      </c>
      <c r="AO621" s="123" t="s">
        <v>2982</v>
      </c>
      <c r="AP621" s="123">
        <v>9</v>
      </c>
      <c r="AQ621" s="123">
        <v>0</v>
      </c>
      <c r="AR621" s="123">
        <v>1</v>
      </c>
      <c r="AS621" s="123">
        <v>1</v>
      </c>
      <c r="AT621" s="123">
        <v>0</v>
      </c>
      <c r="AU621" s="123">
        <v>0</v>
      </c>
    </row>
    <row r="622" spans="1:47">
      <c r="A622" s="124">
        <v>46267</v>
      </c>
      <c r="B622" s="123" t="s">
        <v>75</v>
      </c>
      <c r="C622" s="123" t="s">
        <v>2981</v>
      </c>
      <c r="D622" s="123" t="s">
        <v>2863</v>
      </c>
      <c r="E622" s="123">
        <v>206868289</v>
      </c>
      <c r="F622" s="123" t="s">
        <v>2982</v>
      </c>
      <c r="G622" s="123" t="s">
        <v>2983</v>
      </c>
      <c r="H622" s="123" t="s">
        <v>3022</v>
      </c>
      <c r="I622" s="123">
        <v>900234</v>
      </c>
      <c r="J622" s="123" t="s">
        <v>3001</v>
      </c>
      <c r="K622" s="123" t="s">
        <v>2902</v>
      </c>
      <c r="L622" s="123" t="s">
        <v>2986</v>
      </c>
      <c r="M622" s="123" t="s">
        <v>89</v>
      </c>
      <c r="N622" s="123" t="s">
        <v>622</v>
      </c>
      <c r="O622" s="123">
        <v>1299</v>
      </c>
      <c r="P622" s="123" t="s">
        <v>64</v>
      </c>
      <c r="Q622" s="123" t="s">
        <v>2987</v>
      </c>
      <c r="R622" s="123" t="s">
        <v>3004</v>
      </c>
      <c r="S622" s="123" t="s">
        <v>39</v>
      </c>
      <c r="T622" s="123">
        <v>99</v>
      </c>
      <c r="U622" s="123" t="s">
        <v>2989</v>
      </c>
      <c r="V622" s="124">
        <v>46267.755555555559</v>
      </c>
      <c r="W622" s="124">
        <v>46267.833333333336</v>
      </c>
      <c r="X622" s="124">
        <v>46267.756944444445</v>
      </c>
      <c r="Y622" s="124">
        <v>46268.090277777781</v>
      </c>
      <c r="Z622" s="123"/>
      <c r="AA622" s="123" t="s">
        <v>56</v>
      </c>
      <c r="AB622" s="123" t="s">
        <v>2</v>
      </c>
      <c r="AC622" s="123" t="s">
        <v>37</v>
      </c>
      <c r="AD622" s="123" t="s">
        <v>1561</v>
      </c>
      <c r="AE622" s="123" t="s">
        <v>3012</v>
      </c>
      <c r="AF622" s="123" t="s">
        <v>88</v>
      </c>
      <c r="AG622" s="123" t="s">
        <v>95</v>
      </c>
      <c r="AH622" s="123">
        <v>17</v>
      </c>
      <c r="AI622" s="123"/>
      <c r="AJ622" s="124">
        <v>46251</v>
      </c>
      <c r="AK622" s="123"/>
      <c r="AL622" s="123"/>
      <c r="AM622" s="123" t="s">
        <v>2991</v>
      </c>
      <c r="AN622" s="123" t="s">
        <v>2992</v>
      </c>
      <c r="AO622" s="123" t="s">
        <v>2982</v>
      </c>
      <c r="AP622" s="123">
        <v>7</v>
      </c>
      <c r="AQ622" s="123">
        <v>0</v>
      </c>
      <c r="AR622" s="123">
        <v>1</v>
      </c>
      <c r="AS622" s="123">
        <v>1</v>
      </c>
      <c r="AT622" s="123">
        <v>0</v>
      </c>
      <c r="AU622" s="123">
        <v>0</v>
      </c>
    </row>
    <row r="623" spans="1:47">
      <c r="A623" s="124">
        <v>46267</v>
      </c>
      <c r="B623" s="123" t="s">
        <v>75</v>
      </c>
      <c r="C623" s="123" t="s">
        <v>2981</v>
      </c>
      <c r="D623" s="123" t="s">
        <v>1035</v>
      </c>
      <c r="E623" s="123">
        <v>204053439</v>
      </c>
      <c r="F623" s="123" t="s">
        <v>2982</v>
      </c>
      <c r="G623" s="123" t="s">
        <v>2983</v>
      </c>
      <c r="H623" s="123" t="s">
        <v>2984</v>
      </c>
      <c r="I623" s="123">
        <v>900234</v>
      </c>
      <c r="J623" s="123" t="s">
        <v>99</v>
      </c>
      <c r="K623" s="123" t="s">
        <v>1036</v>
      </c>
      <c r="L623" s="123" t="s">
        <v>2986</v>
      </c>
      <c r="M623" s="123" t="s">
        <v>86</v>
      </c>
      <c r="N623" s="123" t="s">
        <v>2772</v>
      </c>
      <c r="O623" s="123">
        <v>1299</v>
      </c>
      <c r="P623" s="123" t="s">
        <v>64</v>
      </c>
      <c r="Q623" s="123" t="s">
        <v>2987</v>
      </c>
      <c r="R623" s="123" t="s">
        <v>2994</v>
      </c>
      <c r="S623" s="123" t="s">
        <v>32</v>
      </c>
      <c r="T623" s="123">
        <v>99</v>
      </c>
      <c r="U623" s="123" t="s">
        <v>2989</v>
      </c>
      <c r="V623" s="124">
        <v>46267.32708333333</v>
      </c>
      <c r="W623" s="124">
        <v>46267.747916666667</v>
      </c>
      <c r="X623" s="124">
        <v>46267.333333333336</v>
      </c>
      <c r="Y623" s="124">
        <v>46267.75</v>
      </c>
      <c r="Z623" s="123"/>
      <c r="AA623" s="123" t="s">
        <v>56</v>
      </c>
      <c r="AB623" s="123" t="s">
        <v>2</v>
      </c>
      <c r="AC623" s="123" t="s">
        <v>37</v>
      </c>
      <c r="AD623" s="123" t="s">
        <v>1561</v>
      </c>
      <c r="AE623" s="123" t="s">
        <v>3012</v>
      </c>
      <c r="AF623" s="123" t="s">
        <v>95</v>
      </c>
      <c r="AG623" s="123" t="s">
        <v>77</v>
      </c>
      <c r="AH623" s="123">
        <v>17</v>
      </c>
      <c r="AI623" s="123"/>
      <c r="AJ623" s="124">
        <v>45557</v>
      </c>
      <c r="AK623" s="123"/>
      <c r="AL623" s="123"/>
      <c r="AM623" s="123" t="s">
        <v>2991</v>
      </c>
      <c r="AN623" s="123" t="s">
        <v>2992</v>
      </c>
      <c r="AO623" s="123" t="s">
        <v>2982</v>
      </c>
      <c r="AP623" s="123">
        <v>9</v>
      </c>
      <c r="AQ623" s="123">
        <v>0</v>
      </c>
      <c r="AR623" s="123">
        <v>1</v>
      </c>
      <c r="AS623" s="123">
        <v>1</v>
      </c>
      <c r="AT623" s="123">
        <v>0</v>
      </c>
      <c r="AU623" s="123">
        <v>0</v>
      </c>
    </row>
    <row r="624" spans="1:47">
      <c r="A624" s="124">
        <v>46267</v>
      </c>
      <c r="B624" s="123" t="s">
        <v>75</v>
      </c>
      <c r="C624" s="123" t="s">
        <v>2981</v>
      </c>
      <c r="D624" s="123" t="s">
        <v>181</v>
      </c>
      <c r="E624" s="123">
        <v>204941770</v>
      </c>
      <c r="F624" s="123" t="s">
        <v>2982</v>
      </c>
      <c r="G624" s="123" t="s">
        <v>3027</v>
      </c>
      <c r="H624" s="123" t="s">
        <v>2984</v>
      </c>
      <c r="I624" s="123" t="s">
        <v>3028</v>
      </c>
      <c r="J624" s="123"/>
      <c r="K624" s="123" t="s">
        <v>3294</v>
      </c>
      <c r="L624" s="123" t="s">
        <v>97</v>
      </c>
      <c r="M624" s="123" t="s">
        <v>3073</v>
      </c>
      <c r="N624" s="123" t="s">
        <v>158</v>
      </c>
      <c r="O624" s="123">
        <v>1299</v>
      </c>
      <c r="P624" s="123" t="s">
        <v>64</v>
      </c>
      <c r="Q624" s="123" t="s">
        <v>2987</v>
      </c>
      <c r="R624" s="123" t="s">
        <v>3014</v>
      </c>
      <c r="S624" s="123" t="s">
        <v>32</v>
      </c>
      <c r="T624" s="123">
        <v>3</v>
      </c>
      <c r="U624" s="123" t="s">
        <v>2989</v>
      </c>
      <c r="V624" s="124">
        <v>46267.326388888891</v>
      </c>
      <c r="W624" s="124">
        <v>46267.541666666664</v>
      </c>
      <c r="X624" s="124">
        <v>46267.333333333336</v>
      </c>
      <c r="Y624" s="124">
        <v>46267.75</v>
      </c>
      <c r="Z624" s="123"/>
      <c r="AA624" s="123" t="s">
        <v>56</v>
      </c>
      <c r="AB624" s="123" t="s">
        <v>2</v>
      </c>
      <c r="AC624" s="123" t="s">
        <v>1428</v>
      </c>
      <c r="AD624" s="123" t="s">
        <v>1568</v>
      </c>
      <c r="AE624" s="123" t="s">
        <v>1428</v>
      </c>
      <c r="AF624" s="123" t="s">
        <v>78</v>
      </c>
      <c r="AG624" s="123" t="s">
        <v>92</v>
      </c>
      <c r="AH624" s="123">
        <v>26</v>
      </c>
      <c r="AI624" s="123"/>
      <c r="AJ624" s="124">
        <v>45732</v>
      </c>
      <c r="AK624" s="123"/>
      <c r="AL624" s="123"/>
      <c r="AM624" s="123" t="s">
        <v>75</v>
      </c>
      <c r="AN624" s="123" t="s">
        <v>3031</v>
      </c>
      <c r="AO624" s="123" t="s">
        <v>2982</v>
      </c>
      <c r="AP624" s="123">
        <v>9</v>
      </c>
      <c r="AQ624" s="123">
        <v>0</v>
      </c>
      <c r="AR624" s="123">
        <v>1</v>
      </c>
      <c r="AS624" s="123">
        <v>1</v>
      </c>
      <c r="AT624" s="123">
        <v>0</v>
      </c>
      <c r="AU624" s="123">
        <v>0</v>
      </c>
    </row>
    <row r="625" spans="1:47">
      <c r="A625" s="124">
        <v>46267</v>
      </c>
      <c r="B625" s="123" t="s">
        <v>75</v>
      </c>
      <c r="C625" s="123" t="s">
        <v>2981</v>
      </c>
      <c r="D625" s="123" t="s">
        <v>2101</v>
      </c>
      <c r="E625" s="123">
        <v>206949318</v>
      </c>
      <c r="F625" s="123" t="s">
        <v>2982</v>
      </c>
      <c r="G625" s="123" t="s">
        <v>2983</v>
      </c>
      <c r="H625" s="123" t="s">
        <v>2984</v>
      </c>
      <c r="I625" s="123">
        <v>900234</v>
      </c>
      <c r="J625" s="123" t="s">
        <v>2985</v>
      </c>
      <c r="K625" s="123" t="s">
        <v>2102</v>
      </c>
      <c r="L625" s="123" t="s">
        <v>2986</v>
      </c>
      <c r="M625" s="123" t="s">
        <v>86</v>
      </c>
      <c r="N625" s="123" t="s">
        <v>2645</v>
      </c>
      <c r="O625" s="123">
        <v>1299</v>
      </c>
      <c r="P625" s="123" t="s">
        <v>64</v>
      </c>
      <c r="Q625" s="123" t="s">
        <v>2987</v>
      </c>
      <c r="R625" s="123" t="s">
        <v>2996</v>
      </c>
      <c r="S625" s="123" t="s">
        <v>32</v>
      </c>
      <c r="T625" s="123">
        <v>99</v>
      </c>
      <c r="U625" s="123" t="s">
        <v>2989</v>
      </c>
      <c r="V625" s="123"/>
      <c r="W625" s="123"/>
      <c r="X625" s="124">
        <v>46267.333333333336</v>
      </c>
      <c r="Y625" s="124">
        <v>46267.75</v>
      </c>
      <c r="Z625" s="123" t="s">
        <v>2997</v>
      </c>
      <c r="AA625" s="123" t="s">
        <v>2998</v>
      </c>
      <c r="AB625" s="123" t="s">
        <v>2999</v>
      </c>
      <c r="AC625" s="123" t="s">
        <v>2990</v>
      </c>
      <c r="AD625" s="123" t="s">
        <v>1553</v>
      </c>
      <c r="AE625" s="123" t="s">
        <v>2990</v>
      </c>
      <c r="AF625" s="123" t="s">
        <v>84</v>
      </c>
      <c r="AG625" s="123" t="s">
        <v>85</v>
      </c>
      <c r="AH625" s="123">
        <v>22</v>
      </c>
      <c r="AI625" s="123"/>
      <c r="AJ625" s="124">
        <v>46047</v>
      </c>
      <c r="AK625" s="123"/>
      <c r="AL625" s="123"/>
      <c r="AM625" s="123" t="s">
        <v>2991</v>
      </c>
      <c r="AN625" s="123" t="s">
        <v>2992</v>
      </c>
      <c r="AO625" s="123" t="s">
        <v>2982</v>
      </c>
      <c r="AP625" s="123">
        <v>9</v>
      </c>
      <c r="AQ625" s="123">
        <v>0</v>
      </c>
      <c r="AR625" s="123">
        <v>0</v>
      </c>
      <c r="AS625" s="123">
        <v>0</v>
      </c>
      <c r="AT625" s="123">
        <v>0</v>
      </c>
      <c r="AU625" s="123">
        <v>0</v>
      </c>
    </row>
    <row r="626" spans="1:47">
      <c r="A626" s="124">
        <v>46267</v>
      </c>
      <c r="B626" s="123" t="s">
        <v>75</v>
      </c>
      <c r="C626" s="123" t="s">
        <v>2981</v>
      </c>
      <c r="D626" s="123" t="s">
        <v>1031</v>
      </c>
      <c r="E626" s="123">
        <v>204138114</v>
      </c>
      <c r="F626" s="123" t="s">
        <v>2982</v>
      </c>
      <c r="G626" s="123" t="s">
        <v>2983</v>
      </c>
      <c r="H626" s="123" t="s">
        <v>2984</v>
      </c>
      <c r="I626" s="123">
        <v>900234</v>
      </c>
      <c r="J626" s="123" t="s">
        <v>87</v>
      </c>
      <c r="K626" s="123" t="s">
        <v>3295</v>
      </c>
      <c r="L626" s="123" t="s">
        <v>2986</v>
      </c>
      <c r="M626" s="123" t="s">
        <v>86</v>
      </c>
      <c r="N626" s="123" t="s">
        <v>626</v>
      </c>
      <c r="O626" s="123">
        <v>1299</v>
      </c>
      <c r="P626" s="123" t="s">
        <v>64</v>
      </c>
      <c r="Q626" s="123" t="s">
        <v>2987</v>
      </c>
      <c r="R626" s="123" t="s">
        <v>2994</v>
      </c>
      <c r="S626" s="123" t="s">
        <v>32</v>
      </c>
      <c r="T626" s="123">
        <v>99</v>
      </c>
      <c r="U626" s="123" t="s">
        <v>2989</v>
      </c>
      <c r="V626" s="124">
        <v>46267.333333333336</v>
      </c>
      <c r="W626" s="124">
        <v>46267.747916666667</v>
      </c>
      <c r="X626" s="124">
        <v>46267.333333333336</v>
      </c>
      <c r="Y626" s="124">
        <v>46267.75</v>
      </c>
      <c r="Z626" s="123"/>
      <c r="AA626" s="123" t="s">
        <v>56</v>
      </c>
      <c r="AB626" s="123" t="s">
        <v>2</v>
      </c>
      <c r="AC626" s="123" t="s">
        <v>37</v>
      </c>
      <c r="AD626" s="123" t="s">
        <v>1562</v>
      </c>
      <c r="AE626" s="123" t="s">
        <v>3000</v>
      </c>
      <c r="AF626" s="123" t="s">
        <v>95</v>
      </c>
      <c r="AG626" s="123" t="s">
        <v>77</v>
      </c>
      <c r="AH626" s="123">
        <v>13</v>
      </c>
      <c r="AI626" s="123"/>
      <c r="AJ626" s="124">
        <v>45564</v>
      </c>
      <c r="AK626" s="123"/>
      <c r="AL626" s="123"/>
      <c r="AM626" s="123" t="s">
        <v>2991</v>
      </c>
      <c r="AN626" s="123" t="s">
        <v>2992</v>
      </c>
      <c r="AO626" s="123" t="s">
        <v>2982</v>
      </c>
      <c r="AP626" s="123">
        <v>9</v>
      </c>
      <c r="AQ626" s="123">
        <v>0</v>
      </c>
      <c r="AR626" s="123">
        <v>1</v>
      </c>
      <c r="AS626" s="123">
        <v>1</v>
      </c>
      <c r="AT626" s="123">
        <v>0</v>
      </c>
      <c r="AU626" s="123">
        <v>0</v>
      </c>
    </row>
    <row r="627" spans="1:47">
      <c r="A627" s="124">
        <v>46267</v>
      </c>
      <c r="B627" s="123" t="s">
        <v>75</v>
      </c>
      <c r="C627" s="123" t="s">
        <v>2981</v>
      </c>
      <c r="D627" s="123" t="s">
        <v>1025</v>
      </c>
      <c r="E627" s="123">
        <v>203965605</v>
      </c>
      <c r="F627" s="123" t="s">
        <v>2982</v>
      </c>
      <c r="G627" s="123" t="s">
        <v>2983</v>
      </c>
      <c r="H627" s="123" t="s">
        <v>2984</v>
      </c>
      <c r="I627" s="123">
        <v>900234</v>
      </c>
      <c r="J627" s="123" t="s">
        <v>99</v>
      </c>
      <c r="K627" s="123" t="s">
        <v>1026</v>
      </c>
      <c r="L627" s="123" t="s">
        <v>2986</v>
      </c>
      <c r="M627" s="123" t="s">
        <v>86</v>
      </c>
      <c r="N627" s="123" t="s">
        <v>2773</v>
      </c>
      <c r="O627" s="123">
        <v>1299</v>
      </c>
      <c r="P627" s="123" t="s">
        <v>64</v>
      </c>
      <c r="Q627" s="123" t="s">
        <v>2987</v>
      </c>
      <c r="R627" s="123" t="s">
        <v>3014</v>
      </c>
      <c r="S627" s="123" t="s">
        <v>32</v>
      </c>
      <c r="T627" s="123">
        <v>99</v>
      </c>
      <c r="U627" s="123" t="s">
        <v>2989</v>
      </c>
      <c r="V627" s="124">
        <v>46267.333333333336</v>
      </c>
      <c r="W627" s="124">
        <v>46267.746527777781</v>
      </c>
      <c r="X627" s="124">
        <v>46267.333333333336</v>
      </c>
      <c r="Y627" s="124">
        <v>46267.75</v>
      </c>
      <c r="Z627" s="123"/>
      <c r="AA627" s="123" t="s">
        <v>56</v>
      </c>
      <c r="AB627" s="123" t="s">
        <v>2</v>
      </c>
      <c r="AC627" s="123" t="s">
        <v>37</v>
      </c>
      <c r="AD627" s="123" t="s">
        <v>1562</v>
      </c>
      <c r="AE627" s="123" t="s">
        <v>3000</v>
      </c>
      <c r="AF627" s="123" t="s">
        <v>78</v>
      </c>
      <c r="AG627" s="123" t="s">
        <v>92</v>
      </c>
      <c r="AH627" s="123">
        <v>13</v>
      </c>
      <c r="AI627" s="123"/>
      <c r="AJ627" s="124">
        <v>45543</v>
      </c>
      <c r="AK627" s="123"/>
      <c r="AL627" s="123"/>
      <c r="AM627" s="123" t="s">
        <v>2991</v>
      </c>
      <c r="AN627" s="123" t="s">
        <v>2992</v>
      </c>
      <c r="AO627" s="123" t="s">
        <v>2982</v>
      </c>
      <c r="AP627" s="123">
        <v>9</v>
      </c>
      <c r="AQ627" s="123">
        <v>0</v>
      </c>
      <c r="AR627" s="123">
        <v>1</v>
      </c>
      <c r="AS627" s="123">
        <v>1</v>
      </c>
      <c r="AT627" s="123">
        <v>0</v>
      </c>
      <c r="AU627" s="123">
        <v>0</v>
      </c>
    </row>
    <row r="628" spans="1:47">
      <c r="A628" s="124">
        <v>46267</v>
      </c>
      <c r="B628" s="123" t="s">
        <v>75</v>
      </c>
      <c r="C628" s="123" t="s">
        <v>2981</v>
      </c>
      <c r="D628" s="123" t="s">
        <v>2539</v>
      </c>
      <c r="E628" s="123">
        <v>204882806</v>
      </c>
      <c r="F628" s="123" t="s">
        <v>2982</v>
      </c>
      <c r="G628" s="123" t="s">
        <v>2983</v>
      </c>
      <c r="H628" s="123" t="s">
        <v>2984</v>
      </c>
      <c r="I628" s="123">
        <v>900234</v>
      </c>
      <c r="J628" s="123" t="s">
        <v>2985</v>
      </c>
      <c r="K628" s="123" t="s">
        <v>3296</v>
      </c>
      <c r="L628" s="123" t="s">
        <v>2986</v>
      </c>
      <c r="M628" s="123" t="s">
        <v>86</v>
      </c>
      <c r="N628" s="123" t="s">
        <v>224</v>
      </c>
      <c r="O628" s="123">
        <v>1299</v>
      </c>
      <c r="P628" s="123" t="s">
        <v>64</v>
      </c>
      <c r="Q628" s="123" t="s">
        <v>2987</v>
      </c>
      <c r="R628" s="123" t="s">
        <v>3016</v>
      </c>
      <c r="S628" s="123" t="s">
        <v>32</v>
      </c>
      <c r="T628" s="123">
        <v>99</v>
      </c>
      <c r="U628" s="123" t="s">
        <v>2989</v>
      </c>
      <c r="V628" s="124">
        <v>46267.332638888889</v>
      </c>
      <c r="W628" s="124">
        <v>46267.749305555553</v>
      </c>
      <c r="X628" s="124">
        <v>46267.333333333336</v>
      </c>
      <c r="Y628" s="124">
        <v>46267.75</v>
      </c>
      <c r="Z628" s="123"/>
      <c r="AA628" s="123" t="s">
        <v>56</v>
      </c>
      <c r="AB628" s="123" t="s">
        <v>2</v>
      </c>
      <c r="AC628" s="123" t="s">
        <v>35</v>
      </c>
      <c r="AD628" s="123" t="s">
        <v>1558</v>
      </c>
      <c r="AE628" s="123" t="s">
        <v>2995</v>
      </c>
      <c r="AF628" s="123" t="s">
        <v>77</v>
      </c>
      <c r="AG628" s="123" t="s">
        <v>78</v>
      </c>
      <c r="AH628" s="123">
        <v>3</v>
      </c>
      <c r="AI628" s="123"/>
      <c r="AJ628" s="124">
        <v>45690</v>
      </c>
      <c r="AK628" s="123"/>
      <c r="AL628" s="123"/>
      <c r="AM628" s="123" t="s">
        <v>2991</v>
      </c>
      <c r="AN628" s="123" t="s">
        <v>2992</v>
      </c>
      <c r="AO628" s="123" t="s">
        <v>2982</v>
      </c>
      <c r="AP628" s="123">
        <v>9</v>
      </c>
      <c r="AQ628" s="123">
        <v>0</v>
      </c>
      <c r="AR628" s="123">
        <v>1</v>
      </c>
      <c r="AS628" s="123">
        <v>1</v>
      </c>
      <c r="AT628" s="123">
        <v>0</v>
      </c>
      <c r="AU628" s="123">
        <v>0</v>
      </c>
    </row>
    <row r="629" spans="1:47">
      <c r="A629" s="124">
        <v>46267</v>
      </c>
      <c r="B629" s="123" t="s">
        <v>75</v>
      </c>
      <c r="C629" s="123" t="s">
        <v>2981</v>
      </c>
      <c r="D629" s="123" t="s">
        <v>1807</v>
      </c>
      <c r="E629" s="123">
        <v>206886735</v>
      </c>
      <c r="F629" s="123" t="s">
        <v>2982</v>
      </c>
      <c r="G629" s="123" t="s">
        <v>2983</v>
      </c>
      <c r="H629" s="123" t="s">
        <v>2984</v>
      </c>
      <c r="I629" s="123">
        <v>900234</v>
      </c>
      <c r="J629" s="123" t="s">
        <v>3002</v>
      </c>
      <c r="K629" s="123" t="s">
        <v>3297</v>
      </c>
      <c r="L629" s="123" t="s">
        <v>2986</v>
      </c>
      <c r="M629" s="123" t="s">
        <v>89</v>
      </c>
      <c r="N629" s="123" t="s">
        <v>1055</v>
      </c>
      <c r="O629" s="123">
        <v>1299</v>
      </c>
      <c r="P629" s="123" t="s">
        <v>64</v>
      </c>
      <c r="Q629" s="123" t="s">
        <v>2987</v>
      </c>
      <c r="R629" s="123" t="s">
        <v>3021</v>
      </c>
      <c r="S629" s="123" t="s">
        <v>32</v>
      </c>
      <c r="T629" s="123">
        <v>99</v>
      </c>
      <c r="U629" s="123" t="s">
        <v>2989</v>
      </c>
      <c r="V629" s="124">
        <v>46267.331250000003</v>
      </c>
      <c r="W629" s="124">
        <v>46267.638888888891</v>
      </c>
      <c r="X629" s="124">
        <v>46267.333333333336</v>
      </c>
      <c r="Y629" s="124">
        <v>46267.75</v>
      </c>
      <c r="Z629" s="123" t="s">
        <v>2997</v>
      </c>
      <c r="AA629" s="123" t="s">
        <v>2998</v>
      </c>
      <c r="AB629" s="123" t="s">
        <v>2</v>
      </c>
      <c r="AC629" s="123" t="s">
        <v>37</v>
      </c>
      <c r="AD629" s="123" t="s">
        <v>1562</v>
      </c>
      <c r="AE629" s="123" t="s">
        <v>3000</v>
      </c>
      <c r="AF629" s="123" t="s">
        <v>85</v>
      </c>
      <c r="AG629" s="123" t="s">
        <v>88</v>
      </c>
      <c r="AH629" s="123">
        <v>13</v>
      </c>
      <c r="AI629" s="123"/>
      <c r="AJ629" s="124">
        <v>46026</v>
      </c>
      <c r="AK629" s="123"/>
      <c r="AL629" s="123"/>
      <c r="AM629" s="123" t="s">
        <v>2991</v>
      </c>
      <c r="AN629" s="123" t="s">
        <v>2992</v>
      </c>
      <c r="AO629" s="123" t="s">
        <v>2982</v>
      </c>
      <c r="AP629" s="123">
        <v>9</v>
      </c>
      <c r="AQ629" s="123">
        <v>1</v>
      </c>
      <c r="AR629" s="123">
        <v>1</v>
      </c>
      <c r="AS629" s="123">
        <v>0</v>
      </c>
      <c r="AT629" s="123">
        <v>0</v>
      </c>
      <c r="AU629" s="123">
        <v>0</v>
      </c>
    </row>
    <row r="630" spans="1:47">
      <c r="A630" s="124">
        <v>46267</v>
      </c>
      <c r="B630" s="123" t="s">
        <v>75</v>
      </c>
      <c r="C630" s="123" t="s">
        <v>2981</v>
      </c>
      <c r="D630" s="123" t="s">
        <v>2531</v>
      </c>
      <c r="E630" s="123">
        <v>206874059</v>
      </c>
      <c r="F630" s="123" t="s">
        <v>2982</v>
      </c>
      <c r="G630" s="123" t="s">
        <v>2983</v>
      </c>
      <c r="H630" s="123" t="s">
        <v>2984</v>
      </c>
      <c r="I630" s="123">
        <v>900234</v>
      </c>
      <c r="J630" s="123" t="s">
        <v>2985</v>
      </c>
      <c r="K630" s="123" t="s">
        <v>3298</v>
      </c>
      <c r="L630" s="123" t="s">
        <v>2986</v>
      </c>
      <c r="M630" s="123" t="s">
        <v>89</v>
      </c>
      <c r="N630" s="123" t="s">
        <v>224</v>
      </c>
      <c r="O630" s="123">
        <v>1299</v>
      </c>
      <c r="P630" s="123" t="s">
        <v>64</v>
      </c>
      <c r="Q630" s="123" t="s">
        <v>2987</v>
      </c>
      <c r="R630" s="123" t="s">
        <v>2994</v>
      </c>
      <c r="S630" s="123" t="s">
        <v>32</v>
      </c>
      <c r="T630" s="123">
        <v>99</v>
      </c>
      <c r="U630" s="123" t="s">
        <v>2989</v>
      </c>
      <c r="V630" s="124">
        <v>46267.332638888889</v>
      </c>
      <c r="W630" s="124">
        <v>46267.748611111114</v>
      </c>
      <c r="X630" s="124">
        <v>46267.333333333336</v>
      </c>
      <c r="Y630" s="124">
        <v>46267.75</v>
      </c>
      <c r="Z630" s="123"/>
      <c r="AA630" s="123" t="s">
        <v>56</v>
      </c>
      <c r="AB630" s="123" t="s">
        <v>2</v>
      </c>
      <c r="AC630" s="123" t="s">
        <v>35</v>
      </c>
      <c r="AD630" s="123" t="s">
        <v>1558</v>
      </c>
      <c r="AE630" s="123" t="s">
        <v>2995</v>
      </c>
      <c r="AF630" s="123" t="s">
        <v>95</v>
      </c>
      <c r="AG630" s="123" t="s">
        <v>77</v>
      </c>
      <c r="AH630" s="123">
        <v>3</v>
      </c>
      <c r="AI630" s="123"/>
      <c r="AJ630" s="124">
        <v>46019</v>
      </c>
      <c r="AK630" s="123"/>
      <c r="AL630" s="123"/>
      <c r="AM630" s="123" t="s">
        <v>2991</v>
      </c>
      <c r="AN630" s="123" t="s">
        <v>2992</v>
      </c>
      <c r="AO630" s="123" t="s">
        <v>2982</v>
      </c>
      <c r="AP630" s="123">
        <v>9</v>
      </c>
      <c r="AQ630" s="123">
        <v>0</v>
      </c>
      <c r="AR630" s="123">
        <v>1</v>
      </c>
      <c r="AS630" s="123">
        <v>1</v>
      </c>
      <c r="AT630" s="123">
        <v>0</v>
      </c>
      <c r="AU630" s="123">
        <v>0</v>
      </c>
    </row>
    <row r="631" spans="1:47">
      <c r="A631" s="124">
        <v>46267</v>
      </c>
      <c r="B631" s="123" t="s">
        <v>75</v>
      </c>
      <c r="C631" s="123" t="s">
        <v>2981</v>
      </c>
      <c r="D631" s="123" t="s">
        <v>2288</v>
      </c>
      <c r="E631" s="123">
        <v>203850876</v>
      </c>
      <c r="F631" s="123" t="s">
        <v>2982</v>
      </c>
      <c r="G631" s="123" t="s">
        <v>2983</v>
      </c>
      <c r="H631" s="123" t="s">
        <v>2984</v>
      </c>
      <c r="I631" s="123">
        <v>900234</v>
      </c>
      <c r="J631" s="123" t="s">
        <v>2985</v>
      </c>
      <c r="K631" s="123" t="s">
        <v>3299</v>
      </c>
      <c r="L631" s="123" t="s">
        <v>2986</v>
      </c>
      <c r="M631" s="123" t="s">
        <v>86</v>
      </c>
      <c r="N631" s="123" t="s">
        <v>1055</v>
      </c>
      <c r="O631" s="123">
        <v>1299</v>
      </c>
      <c r="P631" s="123" t="s">
        <v>64</v>
      </c>
      <c r="Q631" s="123" t="s">
        <v>2987</v>
      </c>
      <c r="R631" s="123" t="s">
        <v>2994</v>
      </c>
      <c r="S631" s="123" t="s">
        <v>32</v>
      </c>
      <c r="T631" s="123">
        <v>99</v>
      </c>
      <c r="U631" s="123" t="s">
        <v>2989</v>
      </c>
      <c r="V631" s="124">
        <v>46267.328472222223</v>
      </c>
      <c r="W631" s="124">
        <v>46267.749305555553</v>
      </c>
      <c r="X631" s="124">
        <v>46267.333333333336</v>
      </c>
      <c r="Y631" s="124">
        <v>46267.75</v>
      </c>
      <c r="Z631" s="123"/>
      <c r="AA631" s="123" t="s">
        <v>56</v>
      </c>
      <c r="AB631" s="123" t="s">
        <v>2</v>
      </c>
      <c r="AC631" s="123" t="s">
        <v>37</v>
      </c>
      <c r="AD631" s="123" t="s">
        <v>1562</v>
      </c>
      <c r="AE631" s="123" t="s">
        <v>3000</v>
      </c>
      <c r="AF631" s="123" t="s">
        <v>95</v>
      </c>
      <c r="AG631" s="123" t="s">
        <v>77</v>
      </c>
      <c r="AH631" s="123">
        <v>13</v>
      </c>
      <c r="AI631" s="123"/>
      <c r="AJ631" s="124">
        <v>45523</v>
      </c>
      <c r="AK631" s="123"/>
      <c r="AL631" s="123"/>
      <c r="AM631" s="123" t="s">
        <v>2991</v>
      </c>
      <c r="AN631" s="123" t="s">
        <v>2992</v>
      </c>
      <c r="AO631" s="123" t="s">
        <v>2982</v>
      </c>
      <c r="AP631" s="123">
        <v>9</v>
      </c>
      <c r="AQ631" s="123">
        <v>0</v>
      </c>
      <c r="AR631" s="123">
        <v>1</v>
      </c>
      <c r="AS631" s="123">
        <v>1</v>
      </c>
      <c r="AT631" s="123">
        <v>0</v>
      </c>
      <c r="AU631" s="123">
        <v>0</v>
      </c>
    </row>
    <row r="632" spans="1:47">
      <c r="A632" s="124">
        <v>46267</v>
      </c>
      <c r="B632" s="123" t="s">
        <v>75</v>
      </c>
      <c r="C632" s="123" t="s">
        <v>2981</v>
      </c>
      <c r="D632" s="123" t="s">
        <v>143</v>
      </c>
      <c r="E632" s="123">
        <v>204072320</v>
      </c>
      <c r="F632" s="123" t="s">
        <v>2982</v>
      </c>
      <c r="G632" s="123" t="s">
        <v>2983</v>
      </c>
      <c r="H632" s="123" t="s">
        <v>2984</v>
      </c>
      <c r="I632" s="123">
        <v>900234</v>
      </c>
      <c r="J632" s="123" t="s">
        <v>2985</v>
      </c>
      <c r="K632" s="123" t="s">
        <v>3300</v>
      </c>
      <c r="L632" s="123" t="s">
        <v>2986</v>
      </c>
      <c r="M632" s="123" t="s">
        <v>89</v>
      </c>
      <c r="N632" s="123" t="s">
        <v>2645</v>
      </c>
      <c r="O632" s="123">
        <v>1299</v>
      </c>
      <c r="P632" s="123" t="s">
        <v>64</v>
      </c>
      <c r="Q632" s="123" t="s">
        <v>2987</v>
      </c>
      <c r="R632" s="123" t="s">
        <v>3005</v>
      </c>
      <c r="S632" s="123" t="s">
        <v>39</v>
      </c>
      <c r="T632" s="123">
        <v>99</v>
      </c>
      <c r="U632" s="123" t="s">
        <v>2989</v>
      </c>
      <c r="V632" s="123"/>
      <c r="W632" s="123"/>
      <c r="X632" s="124">
        <v>46267.756944444445</v>
      </c>
      <c r="Y632" s="124">
        <v>46268.173611111109</v>
      </c>
      <c r="Z632" s="123" t="s">
        <v>2997</v>
      </c>
      <c r="AA632" s="123" t="s">
        <v>2998</v>
      </c>
      <c r="AB632" s="123" t="s">
        <v>2999</v>
      </c>
      <c r="AC632" s="123" t="s">
        <v>2990</v>
      </c>
      <c r="AD632" s="123" t="s">
        <v>1553</v>
      </c>
      <c r="AE632" s="123" t="s">
        <v>2990</v>
      </c>
      <c r="AF632" s="123" t="s">
        <v>85</v>
      </c>
      <c r="AG632" s="123" t="s">
        <v>88</v>
      </c>
      <c r="AH632" s="123">
        <v>22</v>
      </c>
      <c r="AI632" s="123"/>
      <c r="AJ632" s="124">
        <v>45683</v>
      </c>
      <c r="AK632" s="123"/>
      <c r="AL632" s="123"/>
      <c r="AM632" s="123" t="s">
        <v>2991</v>
      </c>
      <c r="AN632" s="123" t="s">
        <v>2992</v>
      </c>
      <c r="AO632" s="123" t="s">
        <v>2982</v>
      </c>
      <c r="AP632" s="123">
        <v>9</v>
      </c>
      <c r="AQ632" s="123">
        <v>0</v>
      </c>
      <c r="AR632" s="123">
        <v>0</v>
      </c>
      <c r="AS632" s="123">
        <v>0</v>
      </c>
      <c r="AT632" s="123">
        <v>0</v>
      </c>
      <c r="AU632" s="123">
        <v>0</v>
      </c>
    </row>
    <row r="633" spans="1:47">
      <c r="A633" s="124">
        <v>46267</v>
      </c>
      <c r="B633" s="123" t="s">
        <v>75</v>
      </c>
      <c r="C633" s="123" t="s">
        <v>2981</v>
      </c>
      <c r="D633" s="123" t="s">
        <v>1791</v>
      </c>
      <c r="E633" s="123">
        <v>206846698</v>
      </c>
      <c r="F633" s="123" t="s">
        <v>2982</v>
      </c>
      <c r="G633" s="123" t="s">
        <v>2983</v>
      </c>
      <c r="H633" s="123" t="s">
        <v>2984</v>
      </c>
      <c r="I633" s="123">
        <v>900234</v>
      </c>
      <c r="J633" s="123" t="s">
        <v>2985</v>
      </c>
      <c r="K633" s="123" t="s">
        <v>3301</v>
      </c>
      <c r="L633" s="123" t="s">
        <v>2986</v>
      </c>
      <c r="M633" s="123" t="s">
        <v>89</v>
      </c>
      <c r="N633" s="123" t="s">
        <v>2773</v>
      </c>
      <c r="O633" s="123">
        <v>1299</v>
      </c>
      <c r="P633" s="123" t="s">
        <v>64</v>
      </c>
      <c r="Q633" s="123" t="s">
        <v>2987</v>
      </c>
      <c r="R633" s="123" t="s">
        <v>3004</v>
      </c>
      <c r="S633" s="123" t="s">
        <v>39</v>
      </c>
      <c r="T633" s="123">
        <v>99</v>
      </c>
      <c r="U633" s="123" t="s">
        <v>2989</v>
      </c>
      <c r="V633" s="124">
        <v>46267.754861111112</v>
      </c>
      <c r="W633" s="124">
        <v>46267.855555555558</v>
      </c>
      <c r="X633" s="124">
        <v>46267.756944444445</v>
      </c>
      <c r="Y633" s="124">
        <v>46268.173611111109</v>
      </c>
      <c r="Z633" s="123"/>
      <c r="AA633" s="123" t="s">
        <v>56</v>
      </c>
      <c r="AB633" s="123" t="s">
        <v>2</v>
      </c>
      <c r="AC633" s="123" t="s">
        <v>37</v>
      </c>
      <c r="AD633" s="123" t="s">
        <v>1562</v>
      </c>
      <c r="AE633" s="123" t="s">
        <v>3000</v>
      </c>
      <c r="AF633" s="123" t="s">
        <v>88</v>
      </c>
      <c r="AG633" s="123" t="s">
        <v>95</v>
      </c>
      <c r="AH633" s="123">
        <v>13</v>
      </c>
      <c r="AI633" s="123"/>
      <c r="AJ633" s="124">
        <v>46012</v>
      </c>
      <c r="AK633" s="123"/>
      <c r="AL633" s="123"/>
      <c r="AM633" s="123" t="s">
        <v>2991</v>
      </c>
      <c r="AN633" s="123" t="s">
        <v>2992</v>
      </c>
      <c r="AO633" s="123" t="s">
        <v>2982</v>
      </c>
      <c r="AP633" s="123">
        <v>9</v>
      </c>
      <c r="AQ633" s="123">
        <v>0</v>
      </c>
      <c r="AR633" s="123">
        <v>1</v>
      </c>
      <c r="AS633" s="123">
        <v>1</v>
      </c>
      <c r="AT633" s="123">
        <v>0</v>
      </c>
      <c r="AU633" s="123">
        <v>0</v>
      </c>
    </row>
    <row r="634" spans="1:47">
      <c r="A634" s="124">
        <v>46267</v>
      </c>
      <c r="B634" s="123" t="s">
        <v>75</v>
      </c>
      <c r="C634" s="123" t="s">
        <v>2981</v>
      </c>
      <c r="D634" s="123" t="s">
        <v>496</v>
      </c>
      <c r="E634" s="123">
        <v>203709595</v>
      </c>
      <c r="F634" s="123" t="s">
        <v>2982</v>
      </c>
      <c r="G634" s="123" t="s">
        <v>2983</v>
      </c>
      <c r="H634" s="123" t="s">
        <v>2984</v>
      </c>
      <c r="I634" s="123">
        <v>900234</v>
      </c>
      <c r="J634" s="123" t="s">
        <v>99</v>
      </c>
      <c r="K634" s="123" t="s">
        <v>3302</v>
      </c>
      <c r="L634" s="123" t="s">
        <v>2986</v>
      </c>
      <c r="M634" s="123" t="s">
        <v>86</v>
      </c>
      <c r="N634" s="123" t="s">
        <v>224</v>
      </c>
      <c r="O634" s="123">
        <v>1299</v>
      </c>
      <c r="P634" s="123" t="s">
        <v>64</v>
      </c>
      <c r="Q634" s="123" t="s">
        <v>2987</v>
      </c>
      <c r="R634" s="123" t="s">
        <v>3003</v>
      </c>
      <c r="S634" s="123" t="s">
        <v>39</v>
      </c>
      <c r="T634" s="123">
        <v>99</v>
      </c>
      <c r="U634" s="123" t="s">
        <v>2989</v>
      </c>
      <c r="V634" s="124">
        <v>46267.753472222219</v>
      </c>
      <c r="W634" s="124">
        <v>46267.95208333333</v>
      </c>
      <c r="X634" s="124">
        <v>46267.756944444445</v>
      </c>
      <c r="Y634" s="124">
        <v>46268.173611111109</v>
      </c>
      <c r="Z634" s="123"/>
      <c r="AA634" s="123" t="s">
        <v>56</v>
      </c>
      <c r="AB634" s="123" t="s">
        <v>2</v>
      </c>
      <c r="AC634" s="123" t="s">
        <v>35</v>
      </c>
      <c r="AD634" s="123" t="s">
        <v>1558</v>
      </c>
      <c r="AE634" s="123" t="s">
        <v>2995</v>
      </c>
      <c r="AF634" s="123" t="s">
        <v>78</v>
      </c>
      <c r="AG634" s="123" t="s">
        <v>92</v>
      </c>
      <c r="AH634" s="123">
        <v>3</v>
      </c>
      <c r="AI634" s="123"/>
      <c r="AJ634" s="124">
        <v>45494</v>
      </c>
      <c r="AK634" s="123"/>
      <c r="AL634" s="123"/>
      <c r="AM634" s="123" t="s">
        <v>2991</v>
      </c>
      <c r="AN634" s="123" t="s">
        <v>2992</v>
      </c>
      <c r="AO634" s="123" t="s">
        <v>2982</v>
      </c>
      <c r="AP634" s="123">
        <v>9</v>
      </c>
      <c r="AQ634" s="123">
        <v>0</v>
      </c>
      <c r="AR634" s="123">
        <v>1</v>
      </c>
      <c r="AS634" s="123">
        <v>1</v>
      </c>
      <c r="AT634" s="123">
        <v>0</v>
      </c>
      <c r="AU634" s="123">
        <v>0</v>
      </c>
    </row>
    <row r="635" spans="1:47">
      <c r="A635" s="124">
        <v>46267</v>
      </c>
      <c r="B635" s="123" t="s">
        <v>75</v>
      </c>
      <c r="C635" s="123" t="s">
        <v>2981</v>
      </c>
      <c r="D635" s="123" t="s">
        <v>240</v>
      </c>
      <c r="E635" s="123">
        <v>205977111</v>
      </c>
      <c r="F635" s="123" t="s">
        <v>2982</v>
      </c>
      <c r="G635" s="123" t="s">
        <v>2983</v>
      </c>
      <c r="H635" s="123" t="s">
        <v>2984</v>
      </c>
      <c r="I635" s="123">
        <v>900234</v>
      </c>
      <c r="J635" s="123" t="s">
        <v>2985</v>
      </c>
      <c r="K635" s="123" t="s">
        <v>241</v>
      </c>
      <c r="L635" s="123" t="s">
        <v>2986</v>
      </c>
      <c r="M635" s="123" t="s">
        <v>86</v>
      </c>
      <c r="N635" s="123" t="s">
        <v>223</v>
      </c>
      <c r="O635" s="123">
        <v>1299</v>
      </c>
      <c r="P635" s="123" t="s">
        <v>64</v>
      </c>
      <c r="Q635" s="123" t="s">
        <v>2987</v>
      </c>
      <c r="R635" s="123" t="s">
        <v>3021</v>
      </c>
      <c r="S635" s="123" t="s">
        <v>32</v>
      </c>
      <c r="T635" s="123">
        <v>99</v>
      </c>
      <c r="U635" s="123" t="s">
        <v>2989</v>
      </c>
      <c r="V635" s="123"/>
      <c r="W635" s="123"/>
      <c r="X635" s="124">
        <v>46267.333333333336</v>
      </c>
      <c r="Y635" s="124">
        <v>46267.75</v>
      </c>
      <c r="Z635" s="123" t="s">
        <v>2997</v>
      </c>
      <c r="AA635" s="123" t="s">
        <v>2998</v>
      </c>
      <c r="AB635" s="123" t="s">
        <v>2999</v>
      </c>
      <c r="AC635" s="123" t="s">
        <v>35</v>
      </c>
      <c r="AD635" s="123" t="s">
        <v>1556</v>
      </c>
      <c r="AE635" s="123" t="s">
        <v>3303</v>
      </c>
      <c r="AF635" s="123" t="s">
        <v>85</v>
      </c>
      <c r="AG635" s="123" t="s">
        <v>88</v>
      </c>
      <c r="AH635" s="123">
        <v>36</v>
      </c>
      <c r="AI635" s="123"/>
      <c r="AJ635" s="124">
        <v>45914</v>
      </c>
      <c r="AK635" s="123"/>
      <c r="AL635" s="123"/>
      <c r="AM635" s="123" t="s">
        <v>2991</v>
      </c>
      <c r="AN635" s="123" t="s">
        <v>2992</v>
      </c>
      <c r="AO635" s="123" t="s">
        <v>2982</v>
      </c>
      <c r="AP635" s="123">
        <v>9</v>
      </c>
      <c r="AQ635" s="123">
        <v>0</v>
      </c>
      <c r="AR635" s="123">
        <v>0</v>
      </c>
      <c r="AS635" s="123">
        <v>0</v>
      </c>
      <c r="AT635" s="123">
        <v>0</v>
      </c>
      <c r="AU635" s="123">
        <v>0</v>
      </c>
    </row>
    <row r="636" spans="1:47">
      <c r="A636" s="124">
        <v>46267</v>
      </c>
      <c r="B636" s="123" t="s">
        <v>75</v>
      </c>
      <c r="C636" s="123" t="s">
        <v>2981</v>
      </c>
      <c r="D636" s="123" t="s">
        <v>573</v>
      </c>
      <c r="E636" s="123">
        <v>203736780</v>
      </c>
      <c r="F636" s="123" t="s">
        <v>2982</v>
      </c>
      <c r="G636" s="123" t="s">
        <v>2983</v>
      </c>
      <c r="H636" s="123" t="s">
        <v>2984</v>
      </c>
      <c r="I636" s="123">
        <v>900234</v>
      </c>
      <c r="J636" s="123" t="s">
        <v>99</v>
      </c>
      <c r="K636" s="123" t="s">
        <v>574</v>
      </c>
      <c r="L636" s="123" t="s">
        <v>2986</v>
      </c>
      <c r="M636" s="123" t="s">
        <v>86</v>
      </c>
      <c r="N636" s="123" t="s">
        <v>230</v>
      </c>
      <c r="O636" s="123">
        <v>1299</v>
      </c>
      <c r="P636" s="123" t="s">
        <v>64</v>
      </c>
      <c r="Q636" s="123" t="s">
        <v>2987</v>
      </c>
      <c r="R636" s="123" t="s">
        <v>3005</v>
      </c>
      <c r="S636" s="123" t="s">
        <v>39</v>
      </c>
      <c r="T636" s="123">
        <v>99</v>
      </c>
      <c r="U636" s="123" t="s">
        <v>2989</v>
      </c>
      <c r="V636" s="124">
        <v>46267.754166666666</v>
      </c>
      <c r="W636" s="124">
        <v>46267.95</v>
      </c>
      <c r="X636" s="124">
        <v>46267.756944444445</v>
      </c>
      <c r="Y636" s="124">
        <v>46268.173611111109</v>
      </c>
      <c r="Z636" s="123" t="s">
        <v>2997</v>
      </c>
      <c r="AA636" s="123" t="s">
        <v>2998</v>
      </c>
      <c r="AB636" s="123" t="s">
        <v>2</v>
      </c>
      <c r="AC636" s="123" t="s">
        <v>35</v>
      </c>
      <c r="AD636" s="123" t="s">
        <v>1558</v>
      </c>
      <c r="AE636" s="123" t="s">
        <v>2995</v>
      </c>
      <c r="AF636" s="123" t="s">
        <v>85</v>
      </c>
      <c r="AG636" s="123" t="s">
        <v>88</v>
      </c>
      <c r="AH636" s="123">
        <v>3</v>
      </c>
      <c r="AI636" s="123"/>
      <c r="AJ636" s="124">
        <v>45501</v>
      </c>
      <c r="AK636" s="123"/>
      <c r="AL636" s="123"/>
      <c r="AM636" s="123" t="s">
        <v>2991</v>
      </c>
      <c r="AN636" s="123" t="s">
        <v>2992</v>
      </c>
      <c r="AO636" s="123" t="s">
        <v>2982</v>
      </c>
      <c r="AP636" s="123">
        <v>9</v>
      </c>
      <c r="AQ636" s="123">
        <v>1</v>
      </c>
      <c r="AR636" s="123">
        <v>1</v>
      </c>
      <c r="AS636" s="123">
        <v>0</v>
      </c>
      <c r="AT636" s="123">
        <v>0</v>
      </c>
      <c r="AU636" s="123">
        <v>0</v>
      </c>
    </row>
    <row r="637" spans="1:47">
      <c r="A637" s="124">
        <v>46267</v>
      </c>
      <c r="B637" s="123" t="s">
        <v>75</v>
      </c>
      <c r="C637" s="123" t="s">
        <v>2981</v>
      </c>
      <c r="D637" s="123" t="s">
        <v>1731</v>
      </c>
      <c r="E637" s="123">
        <v>206873651</v>
      </c>
      <c r="F637" s="123" t="s">
        <v>2982</v>
      </c>
      <c r="G637" s="123" t="s">
        <v>2983</v>
      </c>
      <c r="H637" s="123" t="s">
        <v>2984</v>
      </c>
      <c r="I637" s="123">
        <v>900234</v>
      </c>
      <c r="J637" s="123" t="s">
        <v>3001</v>
      </c>
      <c r="K637" s="123" t="s">
        <v>1732</v>
      </c>
      <c r="L637" s="123" t="s">
        <v>2986</v>
      </c>
      <c r="M637" s="123" t="s">
        <v>89</v>
      </c>
      <c r="N637" s="123" t="s">
        <v>3013</v>
      </c>
      <c r="O637" s="123">
        <v>1299</v>
      </c>
      <c r="P637" s="123" t="s">
        <v>64</v>
      </c>
      <c r="Q637" s="123" t="s">
        <v>2987</v>
      </c>
      <c r="R637" s="123" t="s">
        <v>2994</v>
      </c>
      <c r="S637" s="123" t="s">
        <v>32</v>
      </c>
      <c r="T637" s="123">
        <v>99</v>
      </c>
      <c r="U637" s="123" t="s">
        <v>2989</v>
      </c>
      <c r="V637" s="124">
        <v>46267.331944444442</v>
      </c>
      <c r="W637" s="124">
        <v>46267.75277777778</v>
      </c>
      <c r="X637" s="124">
        <v>46267.333333333336</v>
      </c>
      <c r="Y637" s="124">
        <v>46267.75</v>
      </c>
      <c r="Z637" s="123"/>
      <c r="AA637" s="123" t="s">
        <v>56</v>
      </c>
      <c r="AB637" s="123" t="s">
        <v>2</v>
      </c>
      <c r="AC637" s="123" t="s">
        <v>35</v>
      </c>
      <c r="AD637" s="123" t="s">
        <v>1557</v>
      </c>
      <c r="AE637" s="123" t="s">
        <v>3015</v>
      </c>
      <c r="AF637" s="123" t="s">
        <v>95</v>
      </c>
      <c r="AG637" s="123" t="s">
        <v>77</v>
      </c>
      <c r="AH637" s="123">
        <v>1</v>
      </c>
      <c r="AI637" s="123"/>
      <c r="AJ637" s="124">
        <v>46019</v>
      </c>
      <c r="AK637" s="123"/>
      <c r="AL637" s="123"/>
      <c r="AM637" s="123" t="s">
        <v>2991</v>
      </c>
      <c r="AN637" s="123" t="s">
        <v>2992</v>
      </c>
      <c r="AO637" s="123" t="s">
        <v>2982</v>
      </c>
      <c r="AP637" s="123">
        <v>9</v>
      </c>
      <c r="AQ637" s="123">
        <v>0</v>
      </c>
      <c r="AR637" s="123">
        <v>1</v>
      </c>
      <c r="AS637" s="123">
        <v>1</v>
      </c>
      <c r="AT637" s="123">
        <v>0</v>
      </c>
      <c r="AU637" s="123">
        <v>0</v>
      </c>
    </row>
    <row r="638" spans="1:47">
      <c r="A638" s="124">
        <v>46267</v>
      </c>
      <c r="B638" s="123" t="s">
        <v>75</v>
      </c>
      <c r="C638" s="123" t="s">
        <v>2981</v>
      </c>
      <c r="D638" s="123" t="s">
        <v>1049</v>
      </c>
      <c r="E638" s="123">
        <v>204013683</v>
      </c>
      <c r="F638" s="123" t="s">
        <v>2982</v>
      </c>
      <c r="G638" s="123" t="s">
        <v>2983</v>
      </c>
      <c r="H638" s="123" t="s">
        <v>2984</v>
      </c>
      <c r="I638" s="123">
        <v>900234</v>
      </c>
      <c r="J638" s="123" t="s">
        <v>3001</v>
      </c>
      <c r="K638" s="123" t="s">
        <v>1050</v>
      </c>
      <c r="L638" s="123" t="s">
        <v>2986</v>
      </c>
      <c r="M638" s="123" t="s">
        <v>79</v>
      </c>
      <c r="N638" s="123" t="s">
        <v>1055</v>
      </c>
      <c r="O638" s="123">
        <v>1299</v>
      </c>
      <c r="P638" s="123" t="s">
        <v>64</v>
      </c>
      <c r="Q638" s="123" t="s">
        <v>2987</v>
      </c>
      <c r="R638" s="123" t="s">
        <v>3004</v>
      </c>
      <c r="S638" s="123" t="s">
        <v>39</v>
      </c>
      <c r="T638" s="123">
        <v>99</v>
      </c>
      <c r="U638" s="123" t="s">
        <v>2989</v>
      </c>
      <c r="V638" s="124">
        <v>46267.756249999999</v>
      </c>
      <c r="W638" s="124">
        <v>46267.853472222225</v>
      </c>
      <c r="X638" s="124">
        <v>46267.756944444445</v>
      </c>
      <c r="Y638" s="124">
        <v>46268.173611111109</v>
      </c>
      <c r="Z638" s="123"/>
      <c r="AA638" s="123" t="s">
        <v>56</v>
      </c>
      <c r="AB638" s="123" t="s">
        <v>2</v>
      </c>
      <c r="AC638" s="123" t="s">
        <v>37</v>
      </c>
      <c r="AD638" s="123" t="s">
        <v>1561</v>
      </c>
      <c r="AE638" s="123" t="s">
        <v>3012</v>
      </c>
      <c r="AF638" s="123" t="s">
        <v>88</v>
      </c>
      <c r="AG638" s="123" t="s">
        <v>95</v>
      </c>
      <c r="AH638" s="123">
        <v>17</v>
      </c>
      <c r="AI638" s="123"/>
      <c r="AJ638" s="124">
        <v>45550</v>
      </c>
      <c r="AK638" s="123"/>
      <c r="AL638" s="123"/>
      <c r="AM638" s="123" t="s">
        <v>2991</v>
      </c>
      <c r="AN638" s="123" t="s">
        <v>2992</v>
      </c>
      <c r="AO638" s="123" t="s">
        <v>2982</v>
      </c>
      <c r="AP638" s="123">
        <v>9</v>
      </c>
      <c r="AQ638" s="123">
        <v>0</v>
      </c>
      <c r="AR638" s="123">
        <v>1</v>
      </c>
      <c r="AS638" s="123">
        <v>1</v>
      </c>
      <c r="AT638" s="123">
        <v>0</v>
      </c>
      <c r="AU638" s="123">
        <v>0</v>
      </c>
    </row>
    <row r="639" spans="1:47">
      <c r="A639" s="124">
        <v>46267</v>
      </c>
      <c r="B639" s="123" t="s">
        <v>75</v>
      </c>
      <c r="C639" s="123" t="s">
        <v>2981</v>
      </c>
      <c r="D639" s="123" t="s">
        <v>2054</v>
      </c>
      <c r="E639" s="123">
        <v>206953385</v>
      </c>
      <c r="F639" s="123" t="s">
        <v>2982</v>
      </c>
      <c r="G639" s="123" t="s">
        <v>2983</v>
      </c>
      <c r="H639" s="123" t="s">
        <v>2984</v>
      </c>
      <c r="I639" s="123">
        <v>900234</v>
      </c>
      <c r="J639" s="123" t="s">
        <v>3002</v>
      </c>
      <c r="K639" s="123" t="s">
        <v>1983</v>
      </c>
      <c r="L639" s="123" t="s">
        <v>2986</v>
      </c>
      <c r="M639" s="123" t="s">
        <v>79</v>
      </c>
      <c r="N639" s="123" t="s">
        <v>82</v>
      </c>
      <c r="O639" s="123">
        <v>1299</v>
      </c>
      <c r="P639" s="123" t="s">
        <v>64</v>
      </c>
      <c r="Q639" s="123" t="s">
        <v>2987</v>
      </c>
      <c r="R639" s="123" t="s">
        <v>2988</v>
      </c>
      <c r="S639" s="123" t="s">
        <v>32</v>
      </c>
      <c r="T639" s="123">
        <v>99</v>
      </c>
      <c r="U639" s="123" t="s">
        <v>2989</v>
      </c>
      <c r="V639" s="124">
        <v>46267.331250000003</v>
      </c>
      <c r="W639" s="124">
        <v>46267.748611111114</v>
      </c>
      <c r="X639" s="124">
        <v>46267.333333333336</v>
      </c>
      <c r="Y639" s="124">
        <v>46267.75</v>
      </c>
      <c r="Z639" s="123"/>
      <c r="AA639" s="123" t="s">
        <v>56</v>
      </c>
      <c r="AB639" s="123" t="s">
        <v>2</v>
      </c>
      <c r="AC639" s="123" t="s">
        <v>2990</v>
      </c>
      <c r="AD639" s="123" t="s">
        <v>1553</v>
      </c>
      <c r="AE639" s="123" t="s">
        <v>2990</v>
      </c>
      <c r="AF639" s="123" t="s">
        <v>88</v>
      </c>
      <c r="AG639" s="123" t="s">
        <v>95</v>
      </c>
      <c r="AH639" s="123">
        <v>22</v>
      </c>
      <c r="AI639" s="123"/>
      <c r="AJ639" s="124">
        <v>46047</v>
      </c>
      <c r="AK639" s="123"/>
      <c r="AL639" s="123"/>
      <c r="AM639" s="123" t="s">
        <v>2991</v>
      </c>
      <c r="AN639" s="123" t="s">
        <v>2992</v>
      </c>
      <c r="AO639" s="123" t="s">
        <v>2982</v>
      </c>
      <c r="AP639" s="123">
        <v>9</v>
      </c>
      <c r="AQ639" s="123">
        <v>0</v>
      </c>
      <c r="AR639" s="123">
        <v>1</v>
      </c>
      <c r="AS639" s="123">
        <v>1</v>
      </c>
      <c r="AT639" s="123">
        <v>0</v>
      </c>
      <c r="AU639" s="123">
        <v>0</v>
      </c>
    </row>
    <row r="640" spans="1:47">
      <c r="A640" s="124">
        <v>46267</v>
      </c>
      <c r="B640" s="123" t="s">
        <v>75</v>
      </c>
      <c r="C640" s="123" t="s">
        <v>2981</v>
      </c>
      <c r="D640" s="123" t="s">
        <v>657</v>
      </c>
      <c r="E640" s="123">
        <v>203850770</v>
      </c>
      <c r="F640" s="123" t="s">
        <v>2982</v>
      </c>
      <c r="G640" s="123" t="s">
        <v>2983</v>
      </c>
      <c r="H640" s="123" t="s">
        <v>2984</v>
      </c>
      <c r="I640" s="123">
        <v>900234</v>
      </c>
      <c r="J640" s="123" t="s">
        <v>2985</v>
      </c>
      <c r="K640" s="123" t="s">
        <v>3304</v>
      </c>
      <c r="L640" s="123" t="s">
        <v>2986</v>
      </c>
      <c r="M640" s="123" t="s">
        <v>86</v>
      </c>
      <c r="N640" s="123" t="s">
        <v>2772</v>
      </c>
      <c r="O640" s="123">
        <v>1299</v>
      </c>
      <c r="P640" s="123" t="s">
        <v>64</v>
      </c>
      <c r="Q640" s="123" t="s">
        <v>2987</v>
      </c>
      <c r="R640" s="123" t="s">
        <v>3011</v>
      </c>
      <c r="S640" s="123" t="s">
        <v>39</v>
      </c>
      <c r="T640" s="123">
        <v>99</v>
      </c>
      <c r="U640" s="123" t="s">
        <v>2989</v>
      </c>
      <c r="V640" s="123"/>
      <c r="W640" s="123"/>
      <c r="X640" s="124">
        <v>46267.756944444445</v>
      </c>
      <c r="Y640" s="124">
        <v>46268.173611111109</v>
      </c>
      <c r="Z640" s="123" t="s">
        <v>2997</v>
      </c>
      <c r="AA640" s="123" t="s">
        <v>2998</v>
      </c>
      <c r="AB640" s="123" t="s">
        <v>2999</v>
      </c>
      <c r="AC640" s="123" t="s">
        <v>37</v>
      </c>
      <c r="AD640" s="123" t="s">
        <v>1562</v>
      </c>
      <c r="AE640" s="123" t="s">
        <v>3000</v>
      </c>
      <c r="AF640" s="123" t="s">
        <v>84</v>
      </c>
      <c r="AG640" s="123" t="s">
        <v>85</v>
      </c>
      <c r="AH640" s="123">
        <v>13</v>
      </c>
      <c r="AI640" s="123"/>
      <c r="AJ640" s="124">
        <v>45523</v>
      </c>
      <c r="AK640" s="123"/>
      <c r="AL640" s="123"/>
      <c r="AM640" s="123" t="s">
        <v>2991</v>
      </c>
      <c r="AN640" s="123" t="s">
        <v>2992</v>
      </c>
      <c r="AO640" s="123" t="s">
        <v>2982</v>
      </c>
      <c r="AP640" s="123">
        <v>9</v>
      </c>
      <c r="AQ640" s="123">
        <v>0</v>
      </c>
      <c r="AR640" s="123">
        <v>0</v>
      </c>
      <c r="AS640" s="123">
        <v>0</v>
      </c>
      <c r="AT640" s="123">
        <v>0</v>
      </c>
      <c r="AU640" s="123">
        <v>0</v>
      </c>
    </row>
    <row r="641" spans="1:47">
      <c r="A641" s="124">
        <v>46267</v>
      </c>
      <c r="B641" s="123" t="s">
        <v>75</v>
      </c>
      <c r="C641" s="123" t="s">
        <v>2981</v>
      </c>
      <c r="D641" s="123" t="s">
        <v>500</v>
      </c>
      <c r="E641" s="123">
        <v>204890367</v>
      </c>
      <c r="F641" s="123" t="s">
        <v>2982</v>
      </c>
      <c r="G641" s="123" t="s">
        <v>2983</v>
      </c>
      <c r="H641" s="123" t="s">
        <v>2984</v>
      </c>
      <c r="I641" s="123">
        <v>900234</v>
      </c>
      <c r="J641" s="123" t="s">
        <v>2985</v>
      </c>
      <c r="K641" s="123" t="s">
        <v>3305</v>
      </c>
      <c r="L641" s="123" t="s">
        <v>2986</v>
      </c>
      <c r="M641" s="123" t="s">
        <v>86</v>
      </c>
      <c r="N641" s="123" t="s">
        <v>224</v>
      </c>
      <c r="O641" s="123">
        <v>1299</v>
      </c>
      <c r="P641" s="123" t="s">
        <v>64</v>
      </c>
      <c r="Q641" s="123" t="s">
        <v>2987</v>
      </c>
      <c r="R641" s="123" t="s">
        <v>3038</v>
      </c>
      <c r="S641" s="123" t="s">
        <v>32</v>
      </c>
      <c r="T641" s="123">
        <v>99</v>
      </c>
      <c r="U641" s="123" t="s">
        <v>2989</v>
      </c>
      <c r="V641" s="124">
        <v>46267.333333333336</v>
      </c>
      <c r="W641" s="124">
        <v>46267.749305555553</v>
      </c>
      <c r="X641" s="124">
        <v>46267.333333333336</v>
      </c>
      <c r="Y641" s="124">
        <v>46267.75</v>
      </c>
      <c r="Z641" s="123"/>
      <c r="AA641" s="123" t="s">
        <v>56</v>
      </c>
      <c r="AB641" s="123" t="s">
        <v>2</v>
      </c>
      <c r="AC641" s="123" t="s">
        <v>35</v>
      </c>
      <c r="AD641" s="123" t="s">
        <v>1558</v>
      </c>
      <c r="AE641" s="123" t="s">
        <v>2995</v>
      </c>
      <c r="AF641" s="123" t="s">
        <v>92</v>
      </c>
      <c r="AG641" s="123" t="s">
        <v>84</v>
      </c>
      <c r="AH641" s="123">
        <v>3</v>
      </c>
      <c r="AI641" s="123"/>
      <c r="AJ641" s="124">
        <v>45825</v>
      </c>
      <c r="AK641" s="123"/>
      <c r="AL641" s="123"/>
      <c r="AM641" s="123" t="s">
        <v>2991</v>
      </c>
      <c r="AN641" s="123" t="s">
        <v>2992</v>
      </c>
      <c r="AO641" s="123" t="s">
        <v>2982</v>
      </c>
      <c r="AP641" s="123">
        <v>9</v>
      </c>
      <c r="AQ641" s="123">
        <v>0</v>
      </c>
      <c r="AR641" s="123">
        <v>1</v>
      </c>
      <c r="AS641" s="123">
        <v>1</v>
      </c>
      <c r="AT641" s="123">
        <v>0</v>
      </c>
      <c r="AU641" s="123">
        <v>0</v>
      </c>
    </row>
    <row r="642" spans="1:47">
      <c r="A642" s="124">
        <v>46267</v>
      </c>
      <c r="B642" s="123" t="s">
        <v>75</v>
      </c>
      <c r="C642" s="123" t="s">
        <v>2981</v>
      </c>
      <c r="D642" s="123" t="s">
        <v>1710</v>
      </c>
      <c r="E642" s="123">
        <v>206853664</v>
      </c>
      <c r="F642" s="123" t="s">
        <v>2982</v>
      </c>
      <c r="G642" s="123" t="s">
        <v>2983</v>
      </c>
      <c r="H642" s="123" t="s">
        <v>2984</v>
      </c>
      <c r="I642" s="123">
        <v>900234</v>
      </c>
      <c r="J642" s="123" t="s">
        <v>2985</v>
      </c>
      <c r="K642" s="123" t="s">
        <v>1711</v>
      </c>
      <c r="L642" s="123" t="s">
        <v>2986</v>
      </c>
      <c r="M642" s="123" t="s">
        <v>89</v>
      </c>
      <c r="N642" s="123" t="s">
        <v>2645</v>
      </c>
      <c r="O642" s="123">
        <v>1299</v>
      </c>
      <c r="P642" s="123" t="s">
        <v>64</v>
      </c>
      <c r="Q642" s="123" t="s">
        <v>2987</v>
      </c>
      <c r="R642" s="123" t="s">
        <v>3021</v>
      </c>
      <c r="S642" s="123" t="s">
        <v>32</v>
      </c>
      <c r="T642" s="123">
        <v>99</v>
      </c>
      <c r="U642" s="123" t="s">
        <v>2989</v>
      </c>
      <c r="V642" s="123"/>
      <c r="W642" s="123"/>
      <c r="X642" s="124">
        <v>46267.333333333336</v>
      </c>
      <c r="Y642" s="124">
        <v>46267.75</v>
      </c>
      <c r="Z642" s="123" t="s">
        <v>2997</v>
      </c>
      <c r="AA642" s="123" t="s">
        <v>2998</v>
      </c>
      <c r="AB642" s="123" t="s">
        <v>2999</v>
      </c>
      <c r="AC642" s="123" t="s">
        <v>2990</v>
      </c>
      <c r="AD642" s="123" t="s">
        <v>1553</v>
      </c>
      <c r="AE642" s="123" t="s">
        <v>2990</v>
      </c>
      <c r="AF642" s="123" t="s">
        <v>85</v>
      </c>
      <c r="AG642" s="123" t="s">
        <v>88</v>
      </c>
      <c r="AH642" s="123">
        <v>22</v>
      </c>
      <c r="AI642" s="123"/>
      <c r="AJ642" s="124">
        <v>46012</v>
      </c>
      <c r="AK642" s="123"/>
      <c r="AL642" s="123"/>
      <c r="AM642" s="123" t="s">
        <v>2991</v>
      </c>
      <c r="AN642" s="123" t="s">
        <v>2992</v>
      </c>
      <c r="AO642" s="123" t="s">
        <v>2982</v>
      </c>
      <c r="AP642" s="123">
        <v>9</v>
      </c>
      <c r="AQ642" s="123">
        <v>0</v>
      </c>
      <c r="AR642" s="123">
        <v>0</v>
      </c>
      <c r="AS642" s="123">
        <v>0</v>
      </c>
      <c r="AT642" s="123">
        <v>0</v>
      </c>
      <c r="AU642" s="123">
        <v>0</v>
      </c>
    </row>
    <row r="643" spans="1:47">
      <c r="A643" s="124">
        <v>46267</v>
      </c>
      <c r="B643" s="123" t="s">
        <v>75</v>
      </c>
      <c r="C643" s="123" t="s">
        <v>2981</v>
      </c>
      <c r="D643" s="123" t="s">
        <v>1827</v>
      </c>
      <c r="E643" s="123">
        <v>206851164</v>
      </c>
      <c r="F643" s="123" t="s">
        <v>2982</v>
      </c>
      <c r="G643" s="123" t="s">
        <v>2983</v>
      </c>
      <c r="H643" s="123" t="s">
        <v>2984</v>
      </c>
      <c r="I643" s="123">
        <v>900234</v>
      </c>
      <c r="J643" s="123" t="s">
        <v>2985</v>
      </c>
      <c r="K643" s="123" t="s">
        <v>1828</v>
      </c>
      <c r="L643" s="123" t="s">
        <v>2986</v>
      </c>
      <c r="M643" s="123" t="s">
        <v>89</v>
      </c>
      <c r="N643" s="123" t="s">
        <v>2773</v>
      </c>
      <c r="O643" s="123">
        <v>1299</v>
      </c>
      <c r="P643" s="123" t="s">
        <v>64</v>
      </c>
      <c r="Q643" s="123" t="s">
        <v>2987</v>
      </c>
      <c r="R643" s="123" t="s">
        <v>3011</v>
      </c>
      <c r="S643" s="123" t="s">
        <v>39</v>
      </c>
      <c r="T643" s="123">
        <v>99</v>
      </c>
      <c r="U643" s="123" t="s">
        <v>2989</v>
      </c>
      <c r="V643" s="123"/>
      <c r="W643" s="123"/>
      <c r="X643" s="124">
        <v>46267.756944444445</v>
      </c>
      <c r="Y643" s="124">
        <v>46268.173611111109</v>
      </c>
      <c r="Z643" s="123" t="s">
        <v>2997</v>
      </c>
      <c r="AA643" s="123" t="s">
        <v>2998</v>
      </c>
      <c r="AB643" s="123" t="s">
        <v>2999</v>
      </c>
      <c r="AC643" s="123" t="s">
        <v>37</v>
      </c>
      <c r="AD643" s="123" t="s">
        <v>1562</v>
      </c>
      <c r="AE643" s="123" t="s">
        <v>3000</v>
      </c>
      <c r="AF643" s="123" t="s">
        <v>84</v>
      </c>
      <c r="AG643" s="123" t="s">
        <v>85</v>
      </c>
      <c r="AH643" s="123">
        <v>13</v>
      </c>
      <c r="AI643" s="123"/>
      <c r="AJ643" s="124">
        <v>46029</v>
      </c>
      <c r="AK643" s="123"/>
      <c r="AL643" s="123"/>
      <c r="AM643" s="123" t="s">
        <v>2991</v>
      </c>
      <c r="AN643" s="123" t="s">
        <v>2992</v>
      </c>
      <c r="AO643" s="123" t="s">
        <v>2982</v>
      </c>
      <c r="AP643" s="123">
        <v>9</v>
      </c>
      <c r="AQ643" s="123">
        <v>0</v>
      </c>
      <c r="AR643" s="123">
        <v>0</v>
      </c>
      <c r="AS643" s="123">
        <v>0</v>
      </c>
      <c r="AT643" s="123">
        <v>0</v>
      </c>
      <c r="AU643" s="123">
        <v>0</v>
      </c>
    </row>
    <row r="644" spans="1:47">
      <c r="A644" s="124">
        <v>46267</v>
      </c>
      <c r="B644" s="123" t="s">
        <v>75</v>
      </c>
      <c r="C644" s="123" t="s">
        <v>2981</v>
      </c>
      <c r="D644" s="123" t="s">
        <v>2272</v>
      </c>
      <c r="E644" s="123">
        <v>203850925</v>
      </c>
      <c r="F644" s="123" t="s">
        <v>2982</v>
      </c>
      <c r="G644" s="123" t="s">
        <v>2983</v>
      </c>
      <c r="H644" s="123" t="s">
        <v>2984</v>
      </c>
      <c r="I644" s="123">
        <v>900234</v>
      </c>
      <c r="J644" s="123" t="s">
        <v>2985</v>
      </c>
      <c r="K644" s="123" t="s">
        <v>3306</v>
      </c>
      <c r="L644" s="123" t="s">
        <v>2986</v>
      </c>
      <c r="M644" s="123" t="s">
        <v>86</v>
      </c>
      <c r="N644" s="123" t="s">
        <v>2773</v>
      </c>
      <c r="O644" s="123">
        <v>1299</v>
      </c>
      <c r="P644" s="123" t="s">
        <v>64</v>
      </c>
      <c r="Q644" s="123" t="s">
        <v>2987</v>
      </c>
      <c r="R644" s="123" t="s">
        <v>2994</v>
      </c>
      <c r="S644" s="123" t="s">
        <v>32</v>
      </c>
      <c r="T644" s="123">
        <v>99</v>
      </c>
      <c r="U644" s="123" t="s">
        <v>2989</v>
      </c>
      <c r="V644" s="124">
        <v>46267.332638888889</v>
      </c>
      <c r="W644" s="124">
        <v>46267.749305555553</v>
      </c>
      <c r="X644" s="124">
        <v>46267.333333333336</v>
      </c>
      <c r="Y644" s="124">
        <v>46267.75</v>
      </c>
      <c r="Z644" s="123"/>
      <c r="AA644" s="123" t="s">
        <v>56</v>
      </c>
      <c r="AB644" s="123" t="s">
        <v>2</v>
      </c>
      <c r="AC644" s="123" t="s">
        <v>37</v>
      </c>
      <c r="AD644" s="123" t="s">
        <v>1563</v>
      </c>
      <c r="AE644" s="123" t="s">
        <v>3006</v>
      </c>
      <c r="AF644" s="123" t="s">
        <v>95</v>
      </c>
      <c r="AG644" s="123" t="s">
        <v>77</v>
      </c>
      <c r="AH644" s="123">
        <v>15</v>
      </c>
      <c r="AI644" s="123"/>
      <c r="AJ644" s="124">
        <v>45523</v>
      </c>
      <c r="AK644" s="123"/>
      <c r="AL644" s="123"/>
      <c r="AM644" s="123" t="s">
        <v>2991</v>
      </c>
      <c r="AN644" s="123" t="s">
        <v>2992</v>
      </c>
      <c r="AO644" s="123" t="s">
        <v>2982</v>
      </c>
      <c r="AP644" s="123">
        <v>9</v>
      </c>
      <c r="AQ644" s="123">
        <v>0</v>
      </c>
      <c r="AR644" s="123">
        <v>1</v>
      </c>
      <c r="AS644" s="123">
        <v>1</v>
      </c>
      <c r="AT644" s="123">
        <v>0</v>
      </c>
      <c r="AU644" s="123">
        <v>0</v>
      </c>
    </row>
    <row r="645" spans="1:47">
      <c r="A645" s="124">
        <v>46267</v>
      </c>
      <c r="B645" s="123" t="s">
        <v>75</v>
      </c>
      <c r="C645" s="123" t="s">
        <v>2981</v>
      </c>
      <c r="D645" s="123" t="s">
        <v>1051</v>
      </c>
      <c r="E645" s="123">
        <v>205872523</v>
      </c>
      <c r="F645" s="123" t="s">
        <v>2982</v>
      </c>
      <c r="G645" s="123" t="s">
        <v>2983</v>
      </c>
      <c r="H645" s="123" t="s">
        <v>2984</v>
      </c>
      <c r="I645" s="123">
        <v>900234</v>
      </c>
      <c r="J645" s="123" t="s">
        <v>2985</v>
      </c>
      <c r="K645" s="123" t="s">
        <v>2273</v>
      </c>
      <c r="L645" s="123" t="s">
        <v>2986</v>
      </c>
      <c r="M645" s="123" t="s">
        <v>89</v>
      </c>
      <c r="N645" s="123" t="s">
        <v>626</v>
      </c>
      <c r="O645" s="123">
        <v>1299</v>
      </c>
      <c r="P645" s="123" t="s">
        <v>64</v>
      </c>
      <c r="Q645" s="123" t="s">
        <v>2987</v>
      </c>
      <c r="R645" s="123" t="s">
        <v>2994</v>
      </c>
      <c r="S645" s="123" t="s">
        <v>32</v>
      </c>
      <c r="T645" s="123">
        <v>99</v>
      </c>
      <c r="U645" s="123" t="s">
        <v>2989</v>
      </c>
      <c r="V645" s="124">
        <v>46267.331944444442</v>
      </c>
      <c r="W645" s="124">
        <v>46267.745833333334</v>
      </c>
      <c r="X645" s="124">
        <v>46267.333333333336</v>
      </c>
      <c r="Y645" s="124">
        <v>46267.75</v>
      </c>
      <c r="Z645" s="123"/>
      <c r="AA645" s="123" t="s">
        <v>56</v>
      </c>
      <c r="AB645" s="123" t="s">
        <v>2</v>
      </c>
      <c r="AC645" s="123" t="s">
        <v>37</v>
      </c>
      <c r="AD645" s="123" t="s">
        <v>1562</v>
      </c>
      <c r="AE645" s="123" t="s">
        <v>3000</v>
      </c>
      <c r="AF645" s="123" t="s">
        <v>95</v>
      </c>
      <c r="AG645" s="123" t="s">
        <v>77</v>
      </c>
      <c r="AH645" s="123">
        <v>13</v>
      </c>
      <c r="AI645" s="123"/>
      <c r="AJ645" s="124">
        <v>45893</v>
      </c>
      <c r="AK645" s="123"/>
      <c r="AL645" s="123"/>
      <c r="AM645" s="123" t="s">
        <v>2991</v>
      </c>
      <c r="AN645" s="123" t="s">
        <v>2992</v>
      </c>
      <c r="AO645" s="123" t="s">
        <v>2982</v>
      </c>
      <c r="AP645" s="123">
        <v>9</v>
      </c>
      <c r="AQ645" s="123">
        <v>0</v>
      </c>
      <c r="AR645" s="123">
        <v>1</v>
      </c>
      <c r="AS645" s="123">
        <v>1</v>
      </c>
      <c r="AT645" s="123">
        <v>0</v>
      </c>
      <c r="AU645" s="123">
        <v>0</v>
      </c>
    </row>
    <row r="646" spans="1:47">
      <c r="A646" s="124">
        <v>46267</v>
      </c>
      <c r="B646" s="123" t="s">
        <v>75</v>
      </c>
      <c r="C646" s="123" t="s">
        <v>2981</v>
      </c>
      <c r="D646" s="123" t="s">
        <v>1685</v>
      </c>
      <c r="E646" s="123">
        <v>206873881</v>
      </c>
      <c r="F646" s="123" t="s">
        <v>2982</v>
      </c>
      <c r="G646" s="123" t="s">
        <v>2983</v>
      </c>
      <c r="H646" s="123" t="s">
        <v>2984</v>
      </c>
      <c r="I646" s="123">
        <v>900234</v>
      </c>
      <c r="J646" s="123" t="s">
        <v>2985</v>
      </c>
      <c r="K646" s="123" t="s">
        <v>1686</v>
      </c>
      <c r="L646" s="123" t="s">
        <v>2986</v>
      </c>
      <c r="M646" s="123" t="s">
        <v>89</v>
      </c>
      <c r="N646" s="123" t="s">
        <v>2645</v>
      </c>
      <c r="O646" s="123">
        <v>1299</v>
      </c>
      <c r="P646" s="123" t="s">
        <v>64</v>
      </c>
      <c r="Q646" s="123" t="s">
        <v>2987</v>
      </c>
      <c r="R646" s="123" t="s">
        <v>3016</v>
      </c>
      <c r="S646" s="123" t="s">
        <v>32</v>
      </c>
      <c r="T646" s="123">
        <v>99</v>
      </c>
      <c r="U646" s="123" t="s">
        <v>2989</v>
      </c>
      <c r="V646" s="124">
        <v>46267.331944444442</v>
      </c>
      <c r="W646" s="124">
        <v>46267.749305555553</v>
      </c>
      <c r="X646" s="124">
        <v>46267.333333333336</v>
      </c>
      <c r="Y646" s="124">
        <v>46267.75</v>
      </c>
      <c r="Z646" s="123"/>
      <c r="AA646" s="123" t="s">
        <v>56</v>
      </c>
      <c r="AB646" s="123" t="s">
        <v>2</v>
      </c>
      <c r="AC646" s="123" t="s">
        <v>2990</v>
      </c>
      <c r="AD646" s="123" t="s">
        <v>1553</v>
      </c>
      <c r="AE646" s="123" t="s">
        <v>2990</v>
      </c>
      <c r="AF646" s="123" t="s">
        <v>77</v>
      </c>
      <c r="AG646" s="123" t="s">
        <v>78</v>
      </c>
      <c r="AH646" s="123">
        <v>22</v>
      </c>
      <c r="AI646" s="123"/>
      <c r="AJ646" s="124">
        <v>46019</v>
      </c>
      <c r="AK646" s="123"/>
      <c r="AL646" s="123"/>
      <c r="AM646" s="123" t="s">
        <v>2991</v>
      </c>
      <c r="AN646" s="123" t="s">
        <v>2992</v>
      </c>
      <c r="AO646" s="123" t="s">
        <v>2982</v>
      </c>
      <c r="AP646" s="123">
        <v>9</v>
      </c>
      <c r="AQ646" s="123">
        <v>0</v>
      </c>
      <c r="AR646" s="123">
        <v>1</v>
      </c>
      <c r="AS646" s="123">
        <v>1</v>
      </c>
      <c r="AT646" s="123">
        <v>0</v>
      </c>
      <c r="AU646" s="123">
        <v>0</v>
      </c>
    </row>
    <row r="647" spans="1:47">
      <c r="A647" s="124">
        <v>46267</v>
      </c>
      <c r="B647" s="123" t="s">
        <v>75</v>
      </c>
      <c r="C647" s="123" t="s">
        <v>2981</v>
      </c>
      <c r="D647" s="123" t="s">
        <v>2549</v>
      </c>
      <c r="E647" s="123">
        <v>206846697</v>
      </c>
      <c r="F647" s="123" t="s">
        <v>2982</v>
      </c>
      <c r="G647" s="123" t="s">
        <v>2983</v>
      </c>
      <c r="H647" s="123" t="s">
        <v>2984</v>
      </c>
      <c r="I647" s="123">
        <v>900234</v>
      </c>
      <c r="J647" s="123" t="s">
        <v>2985</v>
      </c>
      <c r="K647" s="123" t="s">
        <v>3307</v>
      </c>
      <c r="L647" s="123" t="s">
        <v>2986</v>
      </c>
      <c r="M647" s="123" t="s">
        <v>89</v>
      </c>
      <c r="N647" s="123" t="s">
        <v>230</v>
      </c>
      <c r="O647" s="123">
        <v>1299</v>
      </c>
      <c r="P647" s="123" t="s">
        <v>64</v>
      </c>
      <c r="Q647" s="123" t="s">
        <v>2987</v>
      </c>
      <c r="R647" s="123" t="s">
        <v>2988</v>
      </c>
      <c r="S647" s="123" t="s">
        <v>32</v>
      </c>
      <c r="T647" s="123">
        <v>99</v>
      </c>
      <c r="U647" s="123" t="s">
        <v>2989</v>
      </c>
      <c r="V647" s="124">
        <v>46267.330555555556</v>
      </c>
      <c r="W647" s="124">
        <v>46267.747916666667</v>
      </c>
      <c r="X647" s="124">
        <v>46267.333333333336</v>
      </c>
      <c r="Y647" s="124">
        <v>46267.75</v>
      </c>
      <c r="Z647" s="123"/>
      <c r="AA647" s="123" t="s">
        <v>56</v>
      </c>
      <c r="AB647" s="123" t="s">
        <v>2</v>
      </c>
      <c r="AC647" s="123" t="s">
        <v>35</v>
      </c>
      <c r="AD647" s="123" t="s">
        <v>1558</v>
      </c>
      <c r="AE647" s="123" t="s">
        <v>2995</v>
      </c>
      <c r="AF647" s="123" t="s">
        <v>88</v>
      </c>
      <c r="AG647" s="123" t="s">
        <v>95</v>
      </c>
      <c r="AH647" s="123">
        <v>3</v>
      </c>
      <c r="AI647" s="123"/>
      <c r="AJ647" s="124">
        <v>46012</v>
      </c>
      <c r="AK647" s="123"/>
      <c r="AL647" s="123"/>
      <c r="AM647" s="123" t="s">
        <v>2991</v>
      </c>
      <c r="AN647" s="123" t="s">
        <v>2992</v>
      </c>
      <c r="AO647" s="123" t="s">
        <v>2982</v>
      </c>
      <c r="AP647" s="123">
        <v>9</v>
      </c>
      <c r="AQ647" s="123">
        <v>0</v>
      </c>
      <c r="AR647" s="123">
        <v>1</v>
      </c>
      <c r="AS647" s="123">
        <v>1</v>
      </c>
      <c r="AT647" s="123">
        <v>0</v>
      </c>
      <c r="AU647" s="123">
        <v>0</v>
      </c>
    </row>
    <row r="648" spans="1:47">
      <c r="A648" s="124">
        <v>46267</v>
      </c>
      <c r="B648" s="123" t="s">
        <v>75</v>
      </c>
      <c r="C648" s="123" t="s">
        <v>2981</v>
      </c>
      <c r="D648" s="123" t="s">
        <v>2547</v>
      </c>
      <c r="E648" s="123">
        <v>204967148</v>
      </c>
      <c r="F648" s="123" t="s">
        <v>2982</v>
      </c>
      <c r="G648" s="123" t="s">
        <v>2983</v>
      </c>
      <c r="H648" s="123" t="s">
        <v>2984</v>
      </c>
      <c r="I648" s="123">
        <v>900234</v>
      </c>
      <c r="J648" s="123" t="s">
        <v>2985</v>
      </c>
      <c r="K648" s="123" t="s">
        <v>2548</v>
      </c>
      <c r="L648" s="123" t="s">
        <v>2986</v>
      </c>
      <c r="M648" s="123" t="s">
        <v>89</v>
      </c>
      <c r="N648" s="123" t="s">
        <v>224</v>
      </c>
      <c r="O648" s="123">
        <v>1299</v>
      </c>
      <c r="P648" s="123" t="s">
        <v>64</v>
      </c>
      <c r="Q648" s="123" t="s">
        <v>2987</v>
      </c>
      <c r="R648" s="123" t="s">
        <v>3008</v>
      </c>
      <c r="S648" s="123" t="s">
        <v>39</v>
      </c>
      <c r="T648" s="123">
        <v>99</v>
      </c>
      <c r="U648" s="123" t="s">
        <v>2989</v>
      </c>
      <c r="V648" s="124">
        <v>46267.754166666666</v>
      </c>
      <c r="W648" s="124">
        <v>46267.95416666667</v>
      </c>
      <c r="X648" s="124">
        <v>46267.756944444445</v>
      </c>
      <c r="Y648" s="124">
        <v>46268.173611111109</v>
      </c>
      <c r="Z648" s="123"/>
      <c r="AA648" s="123" t="s">
        <v>56</v>
      </c>
      <c r="AB648" s="123" t="s">
        <v>2</v>
      </c>
      <c r="AC648" s="123" t="s">
        <v>35</v>
      </c>
      <c r="AD648" s="123" t="s">
        <v>1558</v>
      </c>
      <c r="AE648" s="123" t="s">
        <v>2995</v>
      </c>
      <c r="AF648" s="123" t="s">
        <v>92</v>
      </c>
      <c r="AG648" s="123" t="s">
        <v>84</v>
      </c>
      <c r="AH648" s="123">
        <v>3</v>
      </c>
      <c r="AI648" s="123"/>
      <c r="AJ648" s="124">
        <v>45825</v>
      </c>
      <c r="AK648" s="123"/>
      <c r="AL648" s="123"/>
      <c r="AM648" s="123" t="s">
        <v>2991</v>
      </c>
      <c r="AN648" s="123" t="s">
        <v>2992</v>
      </c>
      <c r="AO648" s="123" t="s">
        <v>2982</v>
      </c>
      <c r="AP648" s="123">
        <v>9</v>
      </c>
      <c r="AQ648" s="123">
        <v>0</v>
      </c>
      <c r="AR648" s="123">
        <v>1</v>
      </c>
      <c r="AS648" s="123">
        <v>1</v>
      </c>
      <c r="AT648" s="123">
        <v>0</v>
      </c>
      <c r="AU648" s="123">
        <v>0</v>
      </c>
    </row>
    <row r="649" spans="1:47">
      <c r="A649" s="124">
        <v>46267</v>
      </c>
      <c r="B649" s="123" t="s">
        <v>75</v>
      </c>
      <c r="C649" s="123" t="s">
        <v>2981</v>
      </c>
      <c r="D649" s="123" t="s">
        <v>2109</v>
      </c>
      <c r="E649" s="123">
        <v>206953815</v>
      </c>
      <c r="F649" s="123" t="s">
        <v>2982</v>
      </c>
      <c r="G649" s="123" t="s">
        <v>2983</v>
      </c>
      <c r="H649" s="123" t="s">
        <v>2984</v>
      </c>
      <c r="I649" s="123">
        <v>900234</v>
      </c>
      <c r="J649" s="123" t="s">
        <v>2985</v>
      </c>
      <c r="K649" s="123" t="s">
        <v>2110</v>
      </c>
      <c r="L649" s="123" t="s">
        <v>2986</v>
      </c>
      <c r="M649" s="123" t="s">
        <v>86</v>
      </c>
      <c r="N649" s="123" t="s">
        <v>82</v>
      </c>
      <c r="O649" s="123">
        <v>1299</v>
      </c>
      <c r="P649" s="123" t="s">
        <v>64</v>
      </c>
      <c r="Q649" s="123" t="s">
        <v>2987</v>
      </c>
      <c r="R649" s="123" t="s">
        <v>2996</v>
      </c>
      <c r="S649" s="123" t="s">
        <v>32</v>
      </c>
      <c r="T649" s="123">
        <v>99</v>
      </c>
      <c r="U649" s="123" t="s">
        <v>2989</v>
      </c>
      <c r="V649" s="123"/>
      <c r="W649" s="123"/>
      <c r="X649" s="124">
        <v>46267.333333333336</v>
      </c>
      <c r="Y649" s="124">
        <v>46267.75</v>
      </c>
      <c r="Z649" s="123" t="s">
        <v>2997</v>
      </c>
      <c r="AA649" s="123" t="s">
        <v>2998</v>
      </c>
      <c r="AB649" s="123" t="s">
        <v>2999</v>
      </c>
      <c r="AC649" s="123" t="s">
        <v>2990</v>
      </c>
      <c r="AD649" s="123" t="s">
        <v>1553</v>
      </c>
      <c r="AE649" s="123" t="s">
        <v>2990</v>
      </c>
      <c r="AF649" s="123" t="s">
        <v>84</v>
      </c>
      <c r="AG649" s="123" t="s">
        <v>85</v>
      </c>
      <c r="AH649" s="123">
        <v>22</v>
      </c>
      <c r="AI649" s="123"/>
      <c r="AJ649" s="124">
        <v>46047</v>
      </c>
      <c r="AK649" s="123"/>
      <c r="AL649" s="123"/>
      <c r="AM649" s="123" t="s">
        <v>2991</v>
      </c>
      <c r="AN649" s="123" t="s">
        <v>2992</v>
      </c>
      <c r="AO649" s="123" t="s">
        <v>2982</v>
      </c>
      <c r="AP649" s="123">
        <v>9</v>
      </c>
      <c r="AQ649" s="123">
        <v>0</v>
      </c>
      <c r="AR649" s="123">
        <v>0</v>
      </c>
      <c r="AS649" s="123">
        <v>0</v>
      </c>
      <c r="AT649" s="123">
        <v>0</v>
      </c>
      <c r="AU649" s="123">
        <v>0</v>
      </c>
    </row>
    <row r="650" spans="1:47">
      <c r="A650" s="124">
        <v>46267</v>
      </c>
      <c r="B650" s="123" t="s">
        <v>75</v>
      </c>
      <c r="C650" s="123" t="s">
        <v>2981</v>
      </c>
      <c r="D650" s="123" t="s">
        <v>1039</v>
      </c>
      <c r="E650" s="123">
        <v>203965008</v>
      </c>
      <c r="F650" s="123" t="s">
        <v>2982</v>
      </c>
      <c r="G650" s="123" t="s">
        <v>2983</v>
      </c>
      <c r="H650" s="123" t="s">
        <v>2984</v>
      </c>
      <c r="I650" s="123">
        <v>900234</v>
      </c>
      <c r="J650" s="123" t="s">
        <v>99</v>
      </c>
      <c r="K650" s="123" t="s">
        <v>1040</v>
      </c>
      <c r="L650" s="123" t="s">
        <v>2986</v>
      </c>
      <c r="M650" s="123" t="s">
        <v>86</v>
      </c>
      <c r="N650" s="123" t="s">
        <v>2772</v>
      </c>
      <c r="O650" s="123">
        <v>1299</v>
      </c>
      <c r="P650" s="123" t="s">
        <v>64</v>
      </c>
      <c r="Q650" s="123" t="s">
        <v>2987</v>
      </c>
      <c r="R650" s="123" t="s">
        <v>3024</v>
      </c>
      <c r="S650" s="123" t="s">
        <v>39</v>
      </c>
      <c r="T650" s="123">
        <v>99</v>
      </c>
      <c r="U650" s="123" t="s">
        <v>2989</v>
      </c>
      <c r="V650" s="124">
        <v>46267.753472222219</v>
      </c>
      <c r="W650" s="124">
        <v>46267.855555555558</v>
      </c>
      <c r="X650" s="124">
        <v>46267.756944444445</v>
      </c>
      <c r="Y650" s="124">
        <v>46268.173611111109</v>
      </c>
      <c r="Z650" s="123"/>
      <c r="AA650" s="123" t="s">
        <v>56</v>
      </c>
      <c r="AB650" s="123" t="s">
        <v>2</v>
      </c>
      <c r="AC650" s="123" t="s">
        <v>37</v>
      </c>
      <c r="AD650" s="123" t="s">
        <v>1562</v>
      </c>
      <c r="AE650" s="123" t="s">
        <v>3000</v>
      </c>
      <c r="AF650" s="123" t="s">
        <v>95</v>
      </c>
      <c r="AG650" s="123" t="s">
        <v>77</v>
      </c>
      <c r="AH650" s="123">
        <v>13</v>
      </c>
      <c r="AI650" s="123"/>
      <c r="AJ650" s="124">
        <v>45543</v>
      </c>
      <c r="AK650" s="123"/>
      <c r="AL650" s="123"/>
      <c r="AM650" s="123" t="s">
        <v>2991</v>
      </c>
      <c r="AN650" s="123" t="s">
        <v>2992</v>
      </c>
      <c r="AO650" s="123" t="s">
        <v>2982</v>
      </c>
      <c r="AP650" s="123">
        <v>9</v>
      </c>
      <c r="AQ650" s="123">
        <v>0</v>
      </c>
      <c r="AR650" s="123">
        <v>1</v>
      </c>
      <c r="AS650" s="123">
        <v>1</v>
      </c>
      <c r="AT650" s="123">
        <v>0</v>
      </c>
      <c r="AU650" s="123">
        <v>0</v>
      </c>
    </row>
    <row r="651" spans="1:47">
      <c r="A651" s="124">
        <v>46267</v>
      </c>
      <c r="B651" s="123" t="s">
        <v>75</v>
      </c>
      <c r="C651" s="123" t="s">
        <v>2981</v>
      </c>
      <c r="D651" s="123" t="s">
        <v>1056</v>
      </c>
      <c r="E651" s="123">
        <v>109808062</v>
      </c>
      <c r="F651" s="123" t="s">
        <v>2982</v>
      </c>
      <c r="G651" s="123" t="s">
        <v>3027</v>
      </c>
      <c r="H651" s="123" t="s">
        <v>2984</v>
      </c>
      <c r="I651" s="123" t="s">
        <v>3034</v>
      </c>
      <c r="J651" s="123"/>
      <c r="K651" s="123" t="s">
        <v>3308</v>
      </c>
      <c r="L651" s="123" t="s">
        <v>108</v>
      </c>
      <c r="M651" s="123" t="s">
        <v>108</v>
      </c>
      <c r="N651" s="123" t="s">
        <v>2773</v>
      </c>
      <c r="O651" s="123">
        <v>1299</v>
      </c>
      <c r="P651" s="123" t="s">
        <v>64</v>
      </c>
      <c r="Q651" s="123" t="s">
        <v>2987</v>
      </c>
      <c r="R651" s="123" t="s">
        <v>3024</v>
      </c>
      <c r="S651" s="123" t="s">
        <v>39</v>
      </c>
      <c r="T651" s="123">
        <v>1</v>
      </c>
      <c r="U651" s="123" t="s">
        <v>2989</v>
      </c>
      <c r="V651" s="124">
        <v>46267.746527777781</v>
      </c>
      <c r="W651" s="124">
        <v>46267.856944444444</v>
      </c>
      <c r="X651" s="124">
        <v>46267.756944444445</v>
      </c>
      <c r="Y651" s="124">
        <v>46268.173611111109</v>
      </c>
      <c r="Z651" s="123"/>
      <c r="AA651" s="123" t="s">
        <v>56</v>
      </c>
      <c r="AB651" s="123" t="s">
        <v>2</v>
      </c>
      <c r="AC651" s="123" t="s">
        <v>37</v>
      </c>
      <c r="AD651" s="123" t="s">
        <v>1563</v>
      </c>
      <c r="AE651" s="123" t="s">
        <v>3006</v>
      </c>
      <c r="AF651" s="123" t="s">
        <v>95</v>
      </c>
      <c r="AG651" s="123" t="s">
        <v>77</v>
      </c>
      <c r="AH651" s="123">
        <v>15</v>
      </c>
      <c r="AI651" s="123"/>
      <c r="AJ651" s="124">
        <v>44781</v>
      </c>
      <c r="AK651" s="123"/>
      <c r="AL651" s="123"/>
      <c r="AM651" s="123" t="s">
        <v>75</v>
      </c>
      <c r="AN651" s="123" t="s">
        <v>3031</v>
      </c>
      <c r="AO651" s="123" t="s">
        <v>2982</v>
      </c>
      <c r="AP651" s="123">
        <v>9</v>
      </c>
      <c r="AQ651" s="123">
        <v>0</v>
      </c>
      <c r="AR651" s="123">
        <v>1</v>
      </c>
      <c r="AS651" s="123">
        <v>1</v>
      </c>
      <c r="AT651" s="123">
        <v>0</v>
      </c>
      <c r="AU651" s="123">
        <v>0</v>
      </c>
    </row>
    <row r="652" spans="1:47">
      <c r="A652" s="124">
        <v>46267</v>
      </c>
      <c r="B652" s="123" t="s">
        <v>75</v>
      </c>
      <c r="C652" s="123" t="s">
        <v>2981</v>
      </c>
      <c r="D652" s="123" t="s">
        <v>2595</v>
      </c>
      <c r="E652" s="123">
        <v>203816396</v>
      </c>
      <c r="F652" s="123" t="s">
        <v>2982</v>
      </c>
      <c r="G652" s="123" t="s">
        <v>2983</v>
      </c>
      <c r="H652" s="123" t="s">
        <v>2984</v>
      </c>
      <c r="I652" s="123">
        <v>900234</v>
      </c>
      <c r="J652" s="123" t="s">
        <v>2985</v>
      </c>
      <c r="K652" s="123" t="s">
        <v>2596</v>
      </c>
      <c r="L652" s="123" t="s">
        <v>2986</v>
      </c>
      <c r="M652" s="123" t="s">
        <v>89</v>
      </c>
      <c r="N652" s="123" t="s">
        <v>224</v>
      </c>
      <c r="O652" s="123">
        <v>1299</v>
      </c>
      <c r="P652" s="123" t="s">
        <v>64</v>
      </c>
      <c r="Q652" s="123" t="s">
        <v>2987</v>
      </c>
      <c r="R652" s="123" t="s">
        <v>3014</v>
      </c>
      <c r="S652" s="123" t="s">
        <v>32</v>
      </c>
      <c r="T652" s="123">
        <v>99</v>
      </c>
      <c r="U652" s="123" t="s">
        <v>2989</v>
      </c>
      <c r="V652" s="124">
        <v>46267.331944444442</v>
      </c>
      <c r="W652" s="124">
        <v>46267.751388888886</v>
      </c>
      <c r="X652" s="124">
        <v>46267.333333333336</v>
      </c>
      <c r="Y652" s="124">
        <v>46267.75</v>
      </c>
      <c r="Z652" s="123"/>
      <c r="AA652" s="123" t="s">
        <v>56</v>
      </c>
      <c r="AB652" s="123" t="s">
        <v>2</v>
      </c>
      <c r="AC652" s="123" t="s">
        <v>35</v>
      </c>
      <c r="AD652" s="123" t="s">
        <v>1557</v>
      </c>
      <c r="AE652" s="123" t="s">
        <v>3015</v>
      </c>
      <c r="AF652" s="123" t="s">
        <v>78</v>
      </c>
      <c r="AG652" s="123" t="s">
        <v>92</v>
      </c>
      <c r="AH652" s="123">
        <v>1</v>
      </c>
      <c r="AI652" s="123"/>
      <c r="AJ652" s="124">
        <v>45517</v>
      </c>
      <c r="AK652" s="123"/>
      <c r="AL652" s="123"/>
      <c r="AM652" s="123" t="s">
        <v>2991</v>
      </c>
      <c r="AN652" s="123" t="s">
        <v>2992</v>
      </c>
      <c r="AO652" s="123" t="s">
        <v>2982</v>
      </c>
      <c r="AP652" s="123">
        <v>9</v>
      </c>
      <c r="AQ652" s="123">
        <v>0</v>
      </c>
      <c r="AR652" s="123">
        <v>1</v>
      </c>
      <c r="AS652" s="123">
        <v>1</v>
      </c>
      <c r="AT652" s="123">
        <v>0</v>
      </c>
      <c r="AU652" s="123">
        <v>0</v>
      </c>
    </row>
    <row r="653" spans="1:47">
      <c r="A653" s="124">
        <v>46267</v>
      </c>
      <c r="B653" s="123" t="s">
        <v>75</v>
      </c>
      <c r="C653" s="123" t="s">
        <v>2981</v>
      </c>
      <c r="D653" s="123" t="s">
        <v>2043</v>
      </c>
      <c r="E653" s="123">
        <v>105444856</v>
      </c>
      <c r="F653" s="123" t="s">
        <v>2982</v>
      </c>
      <c r="G653" s="123" t="s">
        <v>3027</v>
      </c>
      <c r="H653" s="123" t="s">
        <v>2984</v>
      </c>
      <c r="I653" s="123" t="s">
        <v>3028</v>
      </c>
      <c r="J653" s="123"/>
      <c r="K653" s="123" t="s">
        <v>3309</v>
      </c>
      <c r="L653" s="123" t="s">
        <v>97</v>
      </c>
      <c r="M653" s="123" t="s">
        <v>3030</v>
      </c>
      <c r="N653" s="123" t="s">
        <v>2773</v>
      </c>
      <c r="O653" s="123">
        <v>1299</v>
      </c>
      <c r="P653" s="123" t="s">
        <v>64</v>
      </c>
      <c r="Q653" s="123" t="s">
        <v>2987</v>
      </c>
      <c r="R653" s="123" t="s">
        <v>3004</v>
      </c>
      <c r="S653" s="123" t="s">
        <v>39</v>
      </c>
      <c r="T653" s="123">
        <v>3</v>
      </c>
      <c r="U653" s="123" t="s">
        <v>2989</v>
      </c>
      <c r="V653" s="124">
        <v>46267.740277777775</v>
      </c>
      <c r="W653" s="124">
        <v>46267.865277777775</v>
      </c>
      <c r="X653" s="124">
        <v>46267.756944444445</v>
      </c>
      <c r="Y653" s="124">
        <v>46268.173611111109</v>
      </c>
      <c r="Z653" s="123"/>
      <c r="AA653" s="123" t="s">
        <v>56</v>
      </c>
      <c r="AB653" s="123" t="s">
        <v>2</v>
      </c>
      <c r="AC653" s="123" t="s">
        <v>37</v>
      </c>
      <c r="AD653" s="123" t="s">
        <v>1566</v>
      </c>
      <c r="AE653" s="123" t="s">
        <v>3012</v>
      </c>
      <c r="AF653" s="123" t="s">
        <v>88</v>
      </c>
      <c r="AG653" s="123" t="s">
        <v>95</v>
      </c>
      <c r="AH653" s="123">
        <v>19</v>
      </c>
      <c r="AI653" s="123"/>
      <c r="AJ653" s="124">
        <v>44830</v>
      </c>
      <c r="AK653" s="123"/>
      <c r="AL653" s="123"/>
      <c r="AM653" s="123" t="s">
        <v>75</v>
      </c>
      <c r="AN653" s="123" t="s">
        <v>3031</v>
      </c>
      <c r="AO653" s="123" t="s">
        <v>2982</v>
      </c>
      <c r="AP653" s="123">
        <v>9</v>
      </c>
      <c r="AQ653" s="123">
        <v>0</v>
      </c>
      <c r="AR653" s="123">
        <v>1</v>
      </c>
      <c r="AS653" s="123">
        <v>1</v>
      </c>
      <c r="AT653" s="123">
        <v>0</v>
      </c>
      <c r="AU653" s="123">
        <v>0</v>
      </c>
    </row>
    <row r="654" spans="1:47">
      <c r="A654" s="124">
        <v>46267</v>
      </c>
      <c r="B654" s="123" t="s">
        <v>75</v>
      </c>
      <c r="C654" s="123" t="s">
        <v>2981</v>
      </c>
      <c r="D654" s="123" t="s">
        <v>2455</v>
      </c>
      <c r="E654" s="123">
        <v>203736252</v>
      </c>
      <c r="F654" s="123" t="s">
        <v>2982</v>
      </c>
      <c r="G654" s="123" t="s">
        <v>2983</v>
      </c>
      <c r="H654" s="123" t="s">
        <v>2984</v>
      </c>
      <c r="I654" s="123">
        <v>900234</v>
      </c>
      <c r="J654" s="123" t="s">
        <v>2985</v>
      </c>
      <c r="K654" s="123" t="s">
        <v>2456</v>
      </c>
      <c r="L654" s="123" t="s">
        <v>2986</v>
      </c>
      <c r="M654" s="123" t="s">
        <v>86</v>
      </c>
      <c r="N654" s="123" t="s">
        <v>230</v>
      </c>
      <c r="O654" s="123">
        <v>1299</v>
      </c>
      <c r="P654" s="123" t="s">
        <v>64</v>
      </c>
      <c r="Q654" s="123" t="s">
        <v>2987</v>
      </c>
      <c r="R654" s="123" t="s">
        <v>3008</v>
      </c>
      <c r="S654" s="123" t="s">
        <v>39</v>
      </c>
      <c r="T654" s="123">
        <v>99</v>
      </c>
      <c r="U654" s="123" t="s">
        <v>2989</v>
      </c>
      <c r="V654" s="124">
        <v>46267.755555555559</v>
      </c>
      <c r="W654" s="124">
        <v>46267.948611111111</v>
      </c>
      <c r="X654" s="124">
        <v>46267.756944444445</v>
      </c>
      <c r="Y654" s="124">
        <v>46268.173611111109</v>
      </c>
      <c r="Z654" s="123"/>
      <c r="AA654" s="123" t="s">
        <v>56</v>
      </c>
      <c r="AB654" s="123" t="s">
        <v>2</v>
      </c>
      <c r="AC654" s="123" t="s">
        <v>35</v>
      </c>
      <c r="AD654" s="123" t="s">
        <v>1558</v>
      </c>
      <c r="AE654" s="123" t="s">
        <v>2995</v>
      </c>
      <c r="AF654" s="123" t="s">
        <v>92</v>
      </c>
      <c r="AG654" s="123" t="s">
        <v>84</v>
      </c>
      <c r="AH654" s="123">
        <v>3</v>
      </c>
      <c r="AI654" s="123"/>
      <c r="AJ654" s="124">
        <v>45501</v>
      </c>
      <c r="AK654" s="123"/>
      <c r="AL654" s="123"/>
      <c r="AM654" s="123" t="s">
        <v>2991</v>
      </c>
      <c r="AN654" s="123" t="s">
        <v>2992</v>
      </c>
      <c r="AO654" s="123" t="s">
        <v>2982</v>
      </c>
      <c r="AP654" s="123">
        <v>9</v>
      </c>
      <c r="AQ654" s="123">
        <v>0</v>
      </c>
      <c r="AR654" s="123">
        <v>1</v>
      </c>
      <c r="AS654" s="123">
        <v>1</v>
      </c>
      <c r="AT654" s="123">
        <v>0</v>
      </c>
      <c r="AU654" s="123">
        <v>0</v>
      </c>
    </row>
    <row r="655" spans="1:47">
      <c r="A655" s="124">
        <v>46267</v>
      </c>
      <c r="B655" s="123" t="s">
        <v>75</v>
      </c>
      <c r="C655" s="123" t="s">
        <v>2981</v>
      </c>
      <c r="D655" s="123" t="s">
        <v>2724</v>
      </c>
      <c r="E655" s="123">
        <v>205236898</v>
      </c>
      <c r="F655" s="123" t="s">
        <v>2982</v>
      </c>
      <c r="G655" s="123" t="s">
        <v>2983</v>
      </c>
      <c r="H655" s="123" t="s">
        <v>2984</v>
      </c>
      <c r="I655" s="123">
        <v>900234</v>
      </c>
      <c r="J655" s="123" t="s">
        <v>2985</v>
      </c>
      <c r="K655" s="123" t="s">
        <v>3310</v>
      </c>
      <c r="L655" s="123" t="s">
        <v>2986</v>
      </c>
      <c r="M655" s="123" t="s">
        <v>86</v>
      </c>
      <c r="N655" s="123" t="s">
        <v>1055</v>
      </c>
      <c r="O655" s="123">
        <v>1299</v>
      </c>
      <c r="P655" s="123" t="s">
        <v>64</v>
      </c>
      <c r="Q655" s="123" t="s">
        <v>2987</v>
      </c>
      <c r="R655" s="123" t="s">
        <v>2994</v>
      </c>
      <c r="S655" s="123" t="s">
        <v>32</v>
      </c>
      <c r="T655" s="123">
        <v>99</v>
      </c>
      <c r="U655" s="123" t="s">
        <v>2989</v>
      </c>
      <c r="V655" s="124">
        <v>46267.334722222222</v>
      </c>
      <c r="W655" s="124">
        <v>46267.74722222222</v>
      </c>
      <c r="X655" s="124">
        <v>46267.333333333336</v>
      </c>
      <c r="Y655" s="124">
        <v>46267.75</v>
      </c>
      <c r="Z655" s="123"/>
      <c r="AA655" s="123" t="s">
        <v>56</v>
      </c>
      <c r="AB655" s="123" t="s">
        <v>2</v>
      </c>
      <c r="AC655" s="123" t="s">
        <v>37</v>
      </c>
      <c r="AD655" s="123" t="s">
        <v>1562</v>
      </c>
      <c r="AE655" s="123" t="s">
        <v>3000</v>
      </c>
      <c r="AF655" s="123" t="s">
        <v>95</v>
      </c>
      <c r="AG655" s="123" t="s">
        <v>77</v>
      </c>
      <c r="AH655" s="123">
        <v>13</v>
      </c>
      <c r="AI655" s="123"/>
      <c r="AJ655" s="124">
        <v>45788</v>
      </c>
      <c r="AK655" s="123"/>
      <c r="AL655" s="123"/>
      <c r="AM655" s="123" t="s">
        <v>2991</v>
      </c>
      <c r="AN655" s="123" t="s">
        <v>2992</v>
      </c>
      <c r="AO655" s="123" t="s">
        <v>2982</v>
      </c>
      <c r="AP655" s="123">
        <v>9</v>
      </c>
      <c r="AQ655" s="123">
        <v>0</v>
      </c>
      <c r="AR655" s="123">
        <v>1</v>
      </c>
      <c r="AS655" s="123">
        <v>1</v>
      </c>
      <c r="AT655" s="123">
        <v>0</v>
      </c>
      <c r="AU655" s="123">
        <v>0</v>
      </c>
    </row>
    <row r="656" spans="1:47">
      <c r="A656" s="124">
        <v>46267</v>
      </c>
      <c r="B656" s="123" t="s">
        <v>75</v>
      </c>
      <c r="C656" s="123" t="s">
        <v>2981</v>
      </c>
      <c r="D656" s="123" t="s">
        <v>2351</v>
      </c>
      <c r="E656" s="123">
        <v>203850900</v>
      </c>
      <c r="F656" s="123" t="s">
        <v>2982</v>
      </c>
      <c r="G656" s="123" t="s">
        <v>2983</v>
      </c>
      <c r="H656" s="123" t="s">
        <v>2984</v>
      </c>
      <c r="I656" s="123">
        <v>900234</v>
      </c>
      <c r="J656" s="123" t="s">
        <v>2985</v>
      </c>
      <c r="K656" s="123" t="s">
        <v>3311</v>
      </c>
      <c r="L656" s="123" t="s">
        <v>2986</v>
      </c>
      <c r="M656" s="123" t="s">
        <v>86</v>
      </c>
      <c r="N656" s="123" t="s">
        <v>1055</v>
      </c>
      <c r="O656" s="123">
        <v>1299</v>
      </c>
      <c r="P656" s="123" t="s">
        <v>64</v>
      </c>
      <c r="Q656" s="123" t="s">
        <v>2987</v>
      </c>
      <c r="R656" s="123" t="s">
        <v>3008</v>
      </c>
      <c r="S656" s="123" t="s">
        <v>39</v>
      </c>
      <c r="T656" s="123">
        <v>99</v>
      </c>
      <c r="U656" s="123" t="s">
        <v>2989</v>
      </c>
      <c r="V656" s="124">
        <v>46267.755555555559</v>
      </c>
      <c r="W656" s="124">
        <v>46267.855555555558</v>
      </c>
      <c r="X656" s="124">
        <v>46267.756944444445</v>
      </c>
      <c r="Y656" s="124">
        <v>46268.173611111109</v>
      </c>
      <c r="Z656" s="123"/>
      <c r="AA656" s="123" t="s">
        <v>56</v>
      </c>
      <c r="AB656" s="123" t="s">
        <v>2</v>
      </c>
      <c r="AC656" s="123" t="s">
        <v>37</v>
      </c>
      <c r="AD656" s="123" t="s">
        <v>1562</v>
      </c>
      <c r="AE656" s="123" t="s">
        <v>3000</v>
      </c>
      <c r="AF656" s="123" t="s">
        <v>92</v>
      </c>
      <c r="AG656" s="123" t="s">
        <v>84</v>
      </c>
      <c r="AH656" s="123">
        <v>13</v>
      </c>
      <c r="AI656" s="123"/>
      <c r="AJ656" s="124">
        <v>45523</v>
      </c>
      <c r="AK656" s="123"/>
      <c r="AL656" s="123"/>
      <c r="AM656" s="123" t="s">
        <v>2991</v>
      </c>
      <c r="AN656" s="123" t="s">
        <v>2992</v>
      </c>
      <c r="AO656" s="123" t="s">
        <v>2982</v>
      </c>
      <c r="AP656" s="123">
        <v>9</v>
      </c>
      <c r="AQ656" s="123">
        <v>0</v>
      </c>
      <c r="AR656" s="123">
        <v>1</v>
      </c>
      <c r="AS656" s="123">
        <v>1</v>
      </c>
      <c r="AT656" s="123">
        <v>0</v>
      </c>
      <c r="AU656" s="123">
        <v>0</v>
      </c>
    </row>
    <row r="657" spans="1:47">
      <c r="A657" s="124">
        <v>46267</v>
      </c>
      <c r="B657" s="123" t="s">
        <v>75</v>
      </c>
      <c r="C657" s="123" t="s">
        <v>2981</v>
      </c>
      <c r="D657" s="123" t="s">
        <v>2435</v>
      </c>
      <c r="E657" s="123">
        <v>206845692</v>
      </c>
      <c r="F657" s="123" t="s">
        <v>2982</v>
      </c>
      <c r="G657" s="123" t="s">
        <v>2983</v>
      </c>
      <c r="H657" s="123" t="s">
        <v>2984</v>
      </c>
      <c r="I657" s="123">
        <v>900234</v>
      </c>
      <c r="J657" s="123" t="s">
        <v>2985</v>
      </c>
      <c r="K657" s="123" t="s">
        <v>3312</v>
      </c>
      <c r="L657" s="123" t="s">
        <v>2986</v>
      </c>
      <c r="M657" s="123" t="s">
        <v>89</v>
      </c>
      <c r="N657" s="123" t="s">
        <v>230</v>
      </c>
      <c r="O657" s="123">
        <v>1299</v>
      </c>
      <c r="P657" s="123" t="s">
        <v>64</v>
      </c>
      <c r="Q657" s="123" t="s">
        <v>2987</v>
      </c>
      <c r="R657" s="123" t="s">
        <v>2988</v>
      </c>
      <c r="S657" s="123" t="s">
        <v>32</v>
      </c>
      <c r="T657" s="123">
        <v>99</v>
      </c>
      <c r="U657" s="123" t="s">
        <v>2989</v>
      </c>
      <c r="V657" s="124">
        <v>46267.754861111112</v>
      </c>
      <c r="W657" s="124">
        <v>46267.949305555558</v>
      </c>
      <c r="X657" s="124">
        <v>46267.756944444445</v>
      </c>
      <c r="Y657" s="124">
        <v>46268.173611111109</v>
      </c>
      <c r="Z657" s="123"/>
      <c r="AA657" s="123" t="s">
        <v>56</v>
      </c>
      <c r="AB657" s="123" t="s">
        <v>2</v>
      </c>
      <c r="AC657" s="123" t="s">
        <v>35</v>
      </c>
      <c r="AD657" s="123" t="s">
        <v>1558</v>
      </c>
      <c r="AE657" s="123" t="s">
        <v>2995</v>
      </c>
      <c r="AF657" s="123" t="s">
        <v>88</v>
      </c>
      <c r="AG657" s="123" t="s">
        <v>95</v>
      </c>
      <c r="AH657" s="123">
        <v>3</v>
      </c>
      <c r="AI657" s="123"/>
      <c r="AJ657" s="124">
        <v>46012</v>
      </c>
      <c r="AK657" s="123"/>
      <c r="AL657" s="123"/>
      <c r="AM657" s="123" t="s">
        <v>2991</v>
      </c>
      <c r="AN657" s="123" t="s">
        <v>2992</v>
      </c>
      <c r="AO657" s="123" t="s">
        <v>2982</v>
      </c>
      <c r="AP657" s="123">
        <v>9</v>
      </c>
      <c r="AQ657" s="123">
        <v>0</v>
      </c>
      <c r="AR657" s="123">
        <v>1</v>
      </c>
      <c r="AS657" s="123">
        <v>1</v>
      </c>
      <c r="AT657" s="123">
        <v>0</v>
      </c>
      <c r="AU657" s="123">
        <v>0</v>
      </c>
    </row>
    <row r="658" spans="1:47">
      <c r="A658" s="124">
        <v>46267</v>
      </c>
      <c r="B658" s="123" t="s">
        <v>75</v>
      </c>
      <c r="C658" s="123" t="s">
        <v>2981</v>
      </c>
      <c r="D658" s="123" t="s">
        <v>1058</v>
      </c>
      <c r="E658" s="123">
        <v>113090891</v>
      </c>
      <c r="F658" s="123" t="s">
        <v>2982</v>
      </c>
      <c r="G658" s="123" t="s">
        <v>2983</v>
      </c>
      <c r="H658" s="123" t="s">
        <v>2984</v>
      </c>
      <c r="I658" s="123">
        <v>900234</v>
      </c>
      <c r="J658" s="123" t="s">
        <v>87</v>
      </c>
      <c r="K658" s="123" t="s">
        <v>1059</v>
      </c>
      <c r="L658" s="123" t="s">
        <v>2986</v>
      </c>
      <c r="M658" s="123" t="s">
        <v>86</v>
      </c>
      <c r="N658" s="123" t="s">
        <v>2772</v>
      </c>
      <c r="O658" s="123">
        <v>1299</v>
      </c>
      <c r="P658" s="123" t="s">
        <v>64</v>
      </c>
      <c r="Q658" s="123" t="s">
        <v>2987</v>
      </c>
      <c r="R658" s="123" t="s">
        <v>2996</v>
      </c>
      <c r="S658" s="123" t="s">
        <v>32</v>
      </c>
      <c r="T658" s="123">
        <v>99</v>
      </c>
      <c r="U658" s="123" t="s">
        <v>2989</v>
      </c>
      <c r="V658" s="123"/>
      <c r="W658" s="123"/>
      <c r="X658" s="124">
        <v>46267.333333333336</v>
      </c>
      <c r="Y658" s="124">
        <v>46267.75</v>
      </c>
      <c r="Z658" s="123" t="s">
        <v>2997</v>
      </c>
      <c r="AA658" s="123" t="s">
        <v>2998</v>
      </c>
      <c r="AB658" s="123" t="s">
        <v>2999</v>
      </c>
      <c r="AC658" s="123" t="s">
        <v>37</v>
      </c>
      <c r="AD658" s="123" t="s">
        <v>1562</v>
      </c>
      <c r="AE658" s="123" t="s">
        <v>3000</v>
      </c>
      <c r="AF658" s="123" t="s">
        <v>84</v>
      </c>
      <c r="AG658" s="123" t="s">
        <v>85</v>
      </c>
      <c r="AH658" s="123">
        <v>13</v>
      </c>
      <c r="AI658" s="123"/>
      <c r="AJ658" s="124">
        <v>45588</v>
      </c>
      <c r="AK658" s="123"/>
      <c r="AL658" s="123"/>
      <c r="AM658" s="123" t="s">
        <v>2991</v>
      </c>
      <c r="AN658" s="123" t="s">
        <v>2992</v>
      </c>
      <c r="AO658" s="123" t="s">
        <v>2982</v>
      </c>
      <c r="AP658" s="123">
        <v>9</v>
      </c>
      <c r="AQ658" s="123">
        <v>0</v>
      </c>
      <c r="AR658" s="123">
        <v>0</v>
      </c>
      <c r="AS658" s="123">
        <v>0</v>
      </c>
      <c r="AT658" s="123">
        <v>0</v>
      </c>
      <c r="AU658" s="123">
        <v>0</v>
      </c>
    </row>
    <row r="659" spans="1:47">
      <c r="A659" s="124">
        <v>46267</v>
      </c>
      <c r="B659" s="123" t="s">
        <v>75</v>
      </c>
      <c r="C659" s="123" t="s">
        <v>2981</v>
      </c>
      <c r="D659" s="123" t="s">
        <v>1793</v>
      </c>
      <c r="E659" s="123">
        <v>206846309</v>
      </c>
      <c r="F659" s="123" t="s">
        <v>2982</v>
      </c>
      <c r="G659" s="123" t="s">
        <v>2983</v>
      </c>
      <c r="H659" s="123" t="s">
        <v>2984</v>
      </c>
      <c r="I659" s="123">
        <v>900234</v>
      </c>
      <c r="J659" s="123" t="s">
        <v>2985</v>
      </c>
      <c r="K659" s="123" t="s">
        <v>3313</v>
      </c>
      <c r="L659" s="123" t="s">
        <v>2986</v>
      </c>
      <c r="M659" s="123" t="s">
        <v>89</v>
      </c>
      <c r="N659" s="123" t="s">
        <v>2773</v>
      </c>
      <c r="O659" s="123">
        <v>1299</v>
      </c>
      <c r="P659" s="123" t="s">
        <v>64</v>
      </c>
      <c r="Q659" s="123" t="s">
        <v>2987</v>
      </c>
      <c r="R659" s="123" t="s">
        <v>3011</v>
      </c>
      <c r="S659" s="123" t="s">
        <v>39</v>
      </c>
      <c r="T659" s="123">
        <v>99</v>
      </c>
      <c r="U659" s="123" t="s">
        <v>2989</v>
      </c>
      <c r="V659" s="123"/>
      <c r="W659" s="123"/>
      <c r="X659" s="124">
        <v>46267.756944444445</v>
      </c>
      <c r="Y659" s="124">
        <v>46268.173611111109</v>
      </c>
      <c r="Z659" s="123" t="s">
        <v>2997</v>
      </c>
      <c r="AA659" s="123" t="s">
        <v>2998</v>
      </c>
      <c r="AB659" s="123" t="s">
        <v>2999</v>
      </c>
      <c r="AC659" s="123" t="s">
        <v>37</v>
      </c>
      <c r="AD659" s="123" t="s">
        <v>1562</v>
      </c>
      <c r="AE659" s="123" t="s">
        <v>3000</v>
      </c>
      <c r="AF659" s="123" t="s">
        <v>84</v>
      </c>
      <c r="AG659" s="123" t="s">
        <v>85</v>
      </c>
      <c r="AH659" s="123">
        <v>13</v>
      </c>
      <c r="AI659" s="123"/>
      <c r="AJ659" s="124">
        <v>46012</v>
      </c>
      <c r="AK659" s="123"/>
      <c r="AL659" s="123"/>
      <c r="AM659" s="123" t="s">
        <v>2991</v>
      </c>
      <c r="AN659" s="123" t="s">
        <v>2992</v>
      </c>
      <c r="AO659" s="123" t="s">
        <v>2982</v>
      </c>
      <c r="AP659" s="123">
        <v>9</v>
      </c>
      <c r="AQ659" s="123">
        <v>0</v>
      </c>
      <c r="AR659" s="123">
        <v>0</v>
      </c>
      <c r="AS659" s="123">
        <v>0</v>
      </c>
      <c r="AT659" s="123">
        <v>0</v>
      </c>
      <c r="AU659" s="123">
        <v>0</v>
      </c>
    </row>
    <row r="660" spans="1:47">
      <c r="A660" s="124">
        <v>46267</v>
      </c>
      <c r="B660" s="123" t="s">
        <v>75</v>
      </c>
      <c r="C660" s="123" t="s">
        <v>2981</v>
      </c>
      <c r="D660" s="123" t="s">
        <v>2791</v>
      </c>
      <c r="E660" s="123">
        <v>206491343</v>
      </c>
      <c r="F660" s="123" t="s">
        <v>2982</v>
      </c>
      <c r="G660" s="123" t="s">
        <v>2983</v>
      </c>
      <c r="H660" s="123" t="s">
        <v>2984</v>
      </c>
      <c r="I660" s="123">
        <v>900234</v>
      </c>
      <c r="J660" s="123" t="s">
        <v>3002</v>
      </c>
      <c r="K660" s="123" t="s">
        <v>3314</v>
      </c>
      <c r="L660" s="123" t="s">
        <v>2986</v>
      </c>
      <c r="M660" s="123" t="s">
        <v>89</v>
      </c>
      <c r="N660" s="123" t="s">
        <v>1055</v>
      </c>
      <c r="O660" s="123">
        <v>1299</v>
      </c>
      <c r="P660" s="123" t="s">
        <v>64</v>
      </c>
      <c r="Q660" s="123" t="s">
        <v>2987</v>
      </c>
      <c r="R660" s="123" t="s">
        <v>3008</v>
      </c>
      <c r="S660" s="123" t="s">
        <v>39</v>
      </c>
      <c r="T660" s="123">
        <v>99</v>
      </c>
      <c r="U660" s="123" t="s">
        <v>2989</v>
      </c>
      <c r="V660" s="124">
        <v>46267.756944444445</v>
      </c>
      <c r="W660" s="124">
        <v>46267.834027777775</v>
      </c>
      <c r="X660" s="124">
        <v>46267.756944444445</v>
      </c>
      <c r="Y660" s="124">
        <v>46268.090277777781</v>
      </c>
      <c r="Z660" s="123"/>
      <c r="AA660" s="123" t="s">
        <v>56</v>
      </c>
      <c r="AB660" s="123" t="s">
        <v>2</v>
      </c>
      <c r="AC660" s="123" t="s">
        <v>37</v>
      </c>
      <c r="AD660" s="123" t="s">
        <v>1563</v>
      </c>
      <c r="AE660" s="123" t="s">
        <v>3006</v>
      </c>
      <c r="AF660" s="123" t="s">
        <v>92</v>
      </c>
      <c r="AG660" s="123" t="s">
        <v>84</v>
      </c>
      <c r="AH660" s="123">
        <v>15</v>
      </c>
      <c r="AI660" s="123"/>
      <c r="AJ660" s="124">
        <v>46237</v>
      </c>
      <c r="AK660" s="123"/>
      <c r="AL660" s="123"/>
      <c r="AM660" s="123" t="s">
        <v>2991</v>
      </c>
      <c r="AN660" s="123" t="s">
        <v>2992</v>
      </c>
      <c r="AO660" s="123" t="s">
        <v>2982</v>
      </c>
      <c r="AP660" s="123">
        <v>7</v>
      </c>
      <c r="AQ660" s="123">
        <v>0</v>
      </c>
      <c r="AR660" s="123">
        <v>1</v>
      </c>
      <c r="AS660" s="123">
        <v>1</v>
      </c>
      <c r="AT660" s="123">
        <v>0</v>
      </c>
      <c r="AU660" s="123">
        <v>0</v>
      </c>
    </row>
    <row r="661" spans="1:47">
      <c r="A661" s="124">
        <v>46267</v>
      </c>
      <c r="B661" s="123" t="s">
        <v>75</v>
      </c>
      <c r="C661" s="123" t="s">
        <v>2981</v>
      </c>
      <c r="D661" s="123" t="s">
        <v>1064</v>
      </c>
      <c r="E661" s="123">
        <v>203908331</v>
      </c>
      <c r="F661" s="123" t="s">
        <v>2982</v>
      </c>
      <c r="G661" s="123" t="s">
        <v>2983</v>
      </c>
      <c r="H661" s="123" t="s">
        <v>2984</v>
      </c>
      <c r="I661" s="123">
        <v>900234</v>
      </c>
      <c r="J661" s="123" t="s">
        <v>2985</v>
      </c>
      <c r="K661" s="123" t="s">
        <v>3315</v>
      </c>
      <c r="L661" s="123" t="s">
        <v>2986</v>
      </c>
      <c r="M661" s="123" t="s">
        <v>86</v>
      </c>
      <c r="N661" s="123" t="s">
        <v>1055</v>
      </c>
      <c r="O661" s="123">
        <v>1299</v>
      </c>
      <c r="P661" s="123" t="s">
        <v>64</v>
      </c>
      <c r="Q661" s="123" t="s">
        <v>2987</v>
      </c>
      <c r="R661" s="123" t="s">
        <v>3008</v>
      </c>
      <c r="S661" s="123" t="s">
        <v>39</v>
      </c>
      <c r="T661" s="123">
        <v>99</v>
      </c>
      <c r="U661" s="123" t="s">
        <v>2989</v>
      </c>
      <c r="V661" s="124">
        <v>46267.755555555559</v>
      </c>
      <c r="W661" s="124">
        <v>46267.856944444444</v>
      </c>
      <c r="X661" s="124">
        <v>46267.756944444445</v>
      </c>
      <c r="Y661" s="124">
        <v>46268.173611111109</v>
      </c>
      <c r="Z661" s="123"/>
      <c r="AA661" s="123" t="s">
        <v>56</v>
      </c>
      <c r="AB661" s="123" t="s">
        <v>2</v>
      </c>
      <c r="AC661" s="123" t="s">
        <v>37</v>
      </c>
      <c r="AD661" s="123" t="s">
        <v>1563</v>
      </c>
      <c r="AE661" s="123" t="s">
        <v>3006</v>
      </c>
      <c r="AF661" s="123" t="s">
        <v>92</v>
      </c>
      <c r="AG661" s="123" t="s">
        <v>84</v>
      </c>
      <c r="AH661" s="123">
        <v>15</v>
      </c>
      <c r="AI661" s="123"/>
      <c r="AJ661" s="124">
        <v>45536</v>
      </c>
      <c r="AK661" s="123"/>
      <c r="AL661" s="123"/>
      <c r="AM661" s="123" t="s">
        <v>2991</v>
      </c>
      <c r="AN661" s="123" t="s">
        <v>2992</v>
      </c>
      <c r="AO661" s="123" t="s">
        <v>2982</v>
      </c>
      <c r="AP661" s="123">
        <v>9</v>
      </c>
      <c r="AQ661" s="123">
        <v>0</v>
      </c>
      <c r="AR661" s="123">
        <v>1</v>
      </c>
      <c r="AS661" s="123">
        <v>1</v>
      </c>
      <c r="AT661" s="123">
        <v>0</v>
      </c>
      <c r="AU661" s="123">
        <v>0</v>
      </c>
    </row>
    <row r="662" spans="1:47">
      <c r="A662" s="124">
        <v>46267</v>
      </c>
      <c r="B662" s="123" t="s">
        <v>75</v>
      </c>
      <c r="C662" s="123" t="s">
        <v>2981</v>
      </c>
      <c r="D662" s="123" t="s">
        <v>510</v>
      </c>
      <c r="E662" s="123">
        <v>203851274</v>
      </c>
      <c r="F662" s="123" t="s">
        <v>2982</v>
      </c>
      <c r="G662" s="123" t="s">
        <v>2983</v>
      </c>
      <c r="H662" s="123" t="s">
        <v>2984</v>
      </c>
      <c r="I662" s="123">
        <v>900234</v>
      </c>
      <c r="J662" s="123" t="s">
        <v>99</v>
      </c>
      <c r="K662" s="123" t="s">
        <v>511</v>
      </c>
      <c r="L662" s="123" t="s">
        <v>2986</v>
      </c>
      <c r="M662" s="123" t="s">
        <v>512</v>
      </c>
      <c r="N662" s="123" t="s">
        <v>3013</v>
      </c>
      <c r="O662" s="123">
        <v>1299</v>
      </c>
      <c r="P662" s="123" t="s">
        <v>64</v>
      </c>
      <c r="Q662" s="123" t="s">
        <v>2987</v>
      </c>
      <c r="R662" s="123" t="s">
        <v>3014</v>
      </c>
      <c r="S662" s="123" t="s">
        <v>32</v>
      </c>
      <c r="T662" s="123">
        <v>99</v>
      </c>
      <c r="U662" s="123" t="s">
        <v>2989</v>
      </c>
      <c r="V662" s="124">
        <v>46267.331250000003</v>
      </c>
      <c r="W662" s="124">
        <v>46267.75</v>
      </c>
      <c r="X662" s="124">
        <v>46267.333333333336</v>
      </c>
      <c r="Y662" s="124">
        <v>46267.75</v>
      </c>
      <c r="Z662" s="123"/>
      <c r="AA662" s="123" t="s">
        <v>56</v>
      </c>
      <c r="AB662" s="123" t="s">
        <v>2</v>
      </c>
      <c r="AC662" s="123" t="s">
        <v>35</v>
      </c>
      <c r="AD662" s="123" t="s">
        <v>1558</v>
      </c>
      <c r="AE662" s="123" t="s">
        <v>2995</v>
      </c>
      <c r="AF662" s="123" t="s">
        <v>78</v>
      </c>
      <c r="AG662" s="123" t="s">
        <v>92</v>
      </c>
      <c r="AH662" s="123">
        <v>3</v>
      </c>
      <c r="AI662" s="123"/>
      <c r="AJ662" s="124">
        <v>45523</v>
      </c>
      <c r="AK662" s="123"/>
      <c r="AL662" s="123"/>
      <c r="AM662" s="123" t="s">
        <v>2991</v>
      </c>
      <c r="AN662" s="123" t="s">
        <v>2992</v>
      </c>
      <c r="AO662" s="123" t="s">
        <v>2982</v>
      </c>
      <c r="AP662" s="123">
        <v>9</v>
      </c>
      <c r="AQ662" s="123">
        <v>0</v>
      </c>
      <c r="AR662" s="123">
        <v>1</v>
      </c>
      <c r="AS662" s="123">
        <v>1</v>
      </c>
      <c r="AT662" s="123">
        <v>0</v>
      </c>
      <c r="AU662" s="123">
        <v>0</v>
      </c>
    </row>
    <row r="663" spans="1:47">
      <c r="A663" s="124">
        <v>46267</v>
      </c>
      <c r="B663" s="123" t="s">
        <v>75</v>
      </c>
      <c r="C663" s="123" t="s">
        <v>2981</v>
      </c>
      <c r="D663" s="123" t="s">
        <v>2069</v>
      </c>
      <c r="E663" s="123">
        <v>206934491</v>
      </c>
      <c r="F663" s="123" t="s">
        <v>2982</v>
      </c>
      <c r="G663" s="123" t="s">
        <v>2983</v>
      </c>
      <c r="H663" s="123" t="s">
        <v>2984</v>
      </c>
      <c r="I663" s="123">
        <v>900234</v>
      </c>
      <c r="J663" s="123" t="s">
        <v>2985</v>
      </c>
      <c r="K663" s="123" t="s">
        <v>2001</v>
      </c>
      <c r="L663" s="123" t="s">
        <v>2986</v>
      </c>
      <c r="M663" s="123" t="s">
        <v>86</v>
      </c>
      <c r="N663" s="123" t="s">
        <v>2645</v>
      </c>
      <c r="O663" s="123">
        <v>1299</v>
      </c>
      <c r="P663" s="123" t="s">
        <v>64</v>
      </c>
      <c r="Q663" s="123" t="s">
        <v>2987</v>
      </c>
      <c r="R663" s="123" t="s">
        <v>3016</v>
      </c>
      <c r="S663" s="123" t="s">
        <v>32</v>
      </c>
      <c r="T663" s="123">
        <v>99</v>
      </c>
      <c r="U663" s="123" t="s">
        <v>2989</v>
      </c>
      <c r="V663" s="124">
        <v>46267.332638888889</v>
      </c>
      <c r="W663" s="124">
        <v>46267.75</v>
      </c>
      <c r="X663" s="124">
        <v>46267.333333333336</v>
      </c>
      <c r="Y663" s="124">
        <v>46267.75</v>
      </c>
      <c r="Z663" s="123"/>
      <c r="AA663" s="123" t="s">
        <v>56</v>
      </c>
      <c r="AB663" s="123" t="s">
        <v>2</v>
      </c>
      <c r="AC663" s="123" t="s">
        <v>2990</v>
      </c>
      <c r="AD663" s="123" t="s">
        <v>1553</v>
      </c>
      <c r="AE663" s="123" t="s">
        <v>2990</v>
      </c>
      <c r="AF663" s="123" t="s">
        <v>77</v>
      </c>
      <c r="AG663" s="123" t="s">
        <v>78</v>
      </c>
      <c r="AH663" s="123">
        <v>22</v>
      </c>
      <c r="AI663" s="123"/>
      <c r="AJ663" s="124">
        <v>46047</v>
      </c>
      <c r="AK663" s="123"/>
      <c r="AL663" s="123"/>
      <c r="AM663" s="123" t="s">
        <v>2991</v>
      </c>
      <c r="AN663" s="123" t="s">
        <v>2992</v>
      </c>
      <c r="AO663" s="123" t="s">
        <v>2982</v>
      </c>
      <c r="AP663" s="123">
        <v>9</v>
      </c>
      <c r="AQ663" s="123">
        <v>0</v>
      </c>
      <c r="AR663" s="123">
        <v>1</v>
      </c>
      <c r="AS663" s="123">
        <v>1</v>
      </c>
      <c r="AT663" s="123">
        <v>0</v>
      </c>
      <c r="AU663" s="123">
        <v>0</v>
      </c>
    </row>
    <row r="664" spans="1:47">
      <c r="A664" s="124">
        <v>46267</v>
      </c>
      <c r="B664" s="123" t="s">
        <v>75</v>
      </c>
      <c r="C664" s="123" t="s">
        <v>2981</v>
      </c>
      <c r="D664" s="123" t="s">
        <v>1066</v>
      </c>
      <c r="E664" s="123">
        <v>204094492</v>
      </c>
      <c r="F664" s="123" t="s">
        <v>2982</v>
      </c>
      <c r="G664" s="123" t="s">
        <v>2983</v>
      </c>
      <c r="H664" s="123" t="s">
        <v>2984</v>
      </c>
      <c r="I664" s="123">
        <v>900234</v>
      </c>
      <c r="J664" s="123" t="s">
        <v>87</v>
      </c>
      <c r="K664" s="123" t="s">
        <v>1067</v>
      </c>
      <c r="L664" s="123" t="s">
        <v>2986</v>
      </c>
      <c r="M664" s="123" t="s">
        <v>86</v>
      </c>
      <c r="N664" s="123" t="s">
        <v>2773</v>
      </c>
      <c r="O664" s="123">
        <v>1299</v>
      </c>
      <c r="P664" s="123" t="s">
        <v>64</v>
      </c>
      <c r="Q664" s="123" t="s">
        <v>2987</v>
      </c>
      <c r="R664" s="123" t="s">
        <v>3024</v>
      </c>
      <c r="S664" s="123" t="s">
        <v>39</v>
      </c>
      <c r="T664" s="123">
        <v>99</v>
      </c>
      <c r="U664" s="123" t="s">
        <v>2989</v>
      </c>
      <c r="V664" s="124">
        <v>46267.759027777778</v>
      </c>
      <c r="W664" s="124">
        <v>46267.856249999997</v>
      </c>
      <c r="X664" s="124">
        <v>46267.756944444445</v>
      </c>
      <c r="Y664" s="124">
        <v>46268.173611111109</v>
      </c>
      <c r="Z664" s="123"/>
      <c r="AA664" s="123" t="s">
        <v>56</v>
      </c>
      <c r="AB664" s="123" t="s">
        <v>2</v>
      </c>
      <c r="AC664" s="123" t="s">
        <v>37</v>
      </c>
      <c r="AD664" s="123" t="s">
        <v>1562</v>
      </c>
      <c r="AE664" s="123" t="s">
        <v>3000</v>
      </c>
      <c r="AF664" s="123" t="s">
        <v>95</v>
      </c>
      <c r="AG664" s="123" t="s">
        <v>77</v>
      </c>
      <c r="AH664" s="123">
        <v>13</v>
      </c>
      <c r="AI664" s="123"/>
      <c r="AJ664" s="124">
        <v>45560</v>
      </c>
      <c r="AK664" s="123"/>
      <c r="AL664" s="123"/>
      <c r="AM664" s="123" t="s">
        <v>2991</v>
      </c>
      <c r="AN664" s="123" t="s">
        <v>2992</v>
      </c>
      <c r="AO664" s="123" t="s">
        <v>2982</v>
      </c>
      <c r="AP664" s="123">
        <v>9</v>
      </c>
      <c r="AQ664" s="123">
        <v>0</v>
      </c>
      <c r="AR664" s="123">
        <v>1</v>
      </c>
      <c r="AS664" s="123">
        <v>1</v>
      </c>
      <c r="AT664" s="123">
        <v>0</v>
      </c>
      <c r="AU664" s="123">
        <v>0</v>
      </c>
    </row>
    <row r="665" spans="1:47">
      <c r="A665" s="124">
        <v>46267</v>
      </c>
      <c r="B665" s="123" t="s">
        <v>75</v>
      </c>
      <c r="C665" s="123" t="s">
        <v>2981</v>
      </c>
      <c r="D665" s="123" t="s">
        <v>133</v>
      </c>
      <c r="E665" s="123">
        <v>205647581</v>
      </c>
      <c r="F665" s="123" t="s">
        <v>2982</v>
      </c>
      <c r="G665" s="123" t="s">
        <v>2983</v>
      </c>
      <c r="H665" s="123" t="s">
        <v>2984</v>
      </c>
      <c r="I665" s="123">
        <v>900234</v>
      </c>
      <c r="J665" s="123" t="s">
        <v>3002</v>
      </c>
      <c r="K665" s="123" t="s">
        <v>3316</v>
      </c>
      <c r="L665" s="123" t="s">
        <v>2986</v>
      </c>
      <c r="M665" s="123" t="s">
        <v>89</v>
      </c>
      <c r="N665" s="123" t="s">
        <v>2645</v>
      </c>
      <c r="O665" s="123">
        <v>1299</v>
      </c>
      <c r="P665" s="123" t="s">
        <v>64</v>
      </c>
      <c r="Q665" s="123" t="s">
        <v>2987</v>
      </c>
      <c r="R665" s="123" t="s">
        <v>3024</v>
      </c>
      <c r="S665" s="123" t="s">
        <v>39</v>
      </c>
      <c r="T665" s="123">
        <v>99</v>
      </c>
      <c r="U665" s="123" t="s">
        <v>2989</v>
      </c>
      <c r="V665" s="124">
        <v>46267.755555555559</v>
      </c>
      <c r="W665" s="124">
        <v>46267.961805555555</v>
      </c>
      <c r="X665" s="124">
        <v>46267.756944444445</v>
      </c>
      <c r="Y665" s="124">
        <v>46268.173611111109</v>
      </c>
      <c r="Z665" s="123"/>
      <c r="AA665" s="123" t="s">
        <v>56</v>
      </c>
      <c r="AB665" s="123" t="s">
        <v>2</v>
      </c>
      <c r="AC665" s="123" t="s">
        <v>2990</v>
      </c>
      <c r="AD665" s="123" t="s">
        <v>1553</v>
      </c>
      <c r="AE665" s="123" t="s">
        <v>2990</v>
      </c>
      <c r="AF665" s="123" t="s">
        <v>95</v>
      </c>
      <c r="AG665" s="123" t="s">
        <v>77</v>
      </c>
      <c r="AH665" s="123">
        <v>22</v>
      </c>
      <c r="AI665" s="123"/>
      <c r="AJ665" s="124">
        <v>45851</v>
      </c>
      <c r="AK665" s="123"/>
      <c r="AL665" s="123"/>
      <c r="AM665" s="123" t="s">
        <v>2991</v>
      </c>
      <c r="AN665" s="123" t="s">
        <v>2992</v>
      </c>
      <c r="AO665" s="123" t="s">
        <v>2982</v>
      </c>
      <c r="AP665" s="123">
        <v>9</v>
      </c>
      <c r="AQ665" s="123">
        <v>0</v>
      </c>
      <c r="AR665" s="123">
        <v>1</v>
      </c>
      <c r="AS665" s="123">
        <v>1</v>
      </c>
      <c r="AT665" s="123">
        <v>0</v>
      </c>
      <c r="AU665" s="123">
        <v>0</v>
      </c>
    </row>
    <row r="666" spans="1:47">
      <c r="A666" s="124">
        <v>46267</v>
      </c>
      <c r="B666" s="123" t="s">
        <v>75</v>
      </c>
      <c r="C666" s="123" t="s">
        <v>2981</v>
      </c>
      <c r="D666" s="123" t="s">
        <v>739</v>
      </c>
      <c r="E666" s="123">
        <v>205848048</v>
      </c>
      <c r="F666" s="123" t="s">
        <v>2982</v>
      </c>
      <c r="G666" s="123" t="s">
        <v>2983</v>
      </c>
      <c r="H666" s="123" t="s">
        <v>2984</v>
      </c>
      <c r="I666" s="123">
        <v>900234</v>
      </c>
      <c r="J666" s="123" t="s">
        <v>3002</v>
      </c>
      <c r="K666" s="123" t="s">
        <v>740</v>
      </c>
      <c r="L666" s="123" t="s">
        <v>2986</v>
      </c>
      <c r="M666" s="123" t="s">
        <v>89</v>
      </c>
      <c r="N666" s="123" t="s">
        <v>1055</v>
      </c>
      <c r="O666" s="123">
        <v>1299</v>
      </c>
      <c r="P666" s="123" t="s">
        <v>64</v>
      </c>
      <c r="Q666" s="123" t="s">
        <v>2987</v>
      </c>
      <c r="R666" s="123" t="s">
        <v>2996</v>
      </c>
      <c r="S666" s="123" t="s">
        <v>32</v>
      </c>
      <c r="T666" s="123">
        <v>99</v>
      </c>
      <c r="U666" s="123" t="s">
        <v>2989</v>
      </c>
      <c r="V666" s="123"/>
      <c r="W666" s="123"/>
      <c r="X666" s="124">
        <v>46267.333333333336</v>
      </c>
      <c r="Y666" s="124">
        <v>46267.75</v>
      </c>
      <c r="Z666" s="123" t="s">
        <v>2997</v>
      </c>
      <c r="AA666" s="123" t="s">
        <v>2998</v>
      </c>
      <c r="AB666" s="123" t="s">
        <v>2999</v>
      </c>
      <c r="AC666" s="123" t="s">
        <v>37</v>
      </c>
      <c r="AD666" s="123" t="s">
        <v>1562</v>
      </c>
      <c r="AE666" s="123" t="s">
        <v>3000</v>
      </c>
      <c r="AF666" s="123" t="s">
        <v>84</v>
      </c>
      <c r="AG666" s="123" t="s">
        <v>85</v>
      </c>
      <c r="AH666" s="123">
        <v>13</v>
      </c>
      <c r="AI666" s="123"/>
      <c r="AJ666" s="124">
        <v>45893</v>
      </c>
      <c r="AK666" s="123"/>
      <c r="AL666" s="123"/>
      <c r="AM666" s="123" t="s">
        <v>2991</v>
      </c>
      <c r="AN666" s="123" t="s">
        <v>2992</v>
      </c>
      <c r="AO666" s="123" t="s">
        <v>2982</v>
      </c>
      <c r="AP666" s="123">
        <v>9</v>
      </c>
      <c r="AQ666" s="123">
        <v>0</v>
      </c>
      <c r="AR666" s="123">
        <v>0</v>
      </c>
      <c r="AS666" s="123">
        <v>0</v>
      </c>
      <c r="AT666" s="123">
        <v>0</v>
      </c>
      <c r="AU666" s="123">
        <v>0</v>
      </c>
    </row>
    <row r="667" spans="1:47">
      <c r="A667" s="124">
        <v>46267</v>
      </c>
      <c r="B667" s="123" t="s">
        <v>75</v>
      </c>
      <c r="C667" s="123" t="s">
        <v>2981</v>
      </c>
      <c r="D667" s="123" t="s">
        <v>2551</v>
      </c>
      <c r="E667" s="123">
        <v>203737250</v>
      </c>
      <c r="F667" s="123" t="s">
        <v>2982</v>
      </c>
      <c r="G667" s="123" t="s">
        <v>2983</v>
      </c>
      <c r="H667" s="123" t="s">
        <v>2984</v>
      </c>
      <c r="I667" s="123">
        <v>900234</v>
      </c>
      <c r="J667" s="123" t="s">
        <v>2985</v>
      </c>
      <c r="K667" s="123" t="s">
        <v>2552</v>
      </c>
      <c r="L667" s="123" t="s">
        <v>2986</v>
      </c>
      <c r="M667" s="123" t="s">
        <v>86</v>
      </c>
      <c r="N667" s="123" t="s">
        <v>230</v>
      </c>
      <c r="O667" s="123">
        <v>1299</v>
      </c>
      <c r="P667" s="123" t="s">
        <v>64</v>
      </c>
      <c r="Q667" s="123" t="s">
        <v>2987</v>
      </c>
      <c r="R667" s="123" t="s">
        <v>3011</v>
      </c>
      <c r="S667" s="123" t="s">
        <v>39</v>
      </c>
      <c r="T667" s="123">
        <v>99</v>
      </c>
      <c r="U667" s="123" t="s">
        <v>2989</v>
      </c>
      <c r="V667" s="123"/>
      <c r="W667" s="123"/>
      <c r="X667" s="124">
        <v>46267.756944444445</v>
      </c>
      <c r="Y667" s="124">
        <v>46268.173611111109</v>
      </c>
      <c r="Z667" s="123" t="s">
        <v>2997</v>
      </c>
      <c r="AA667" s="123" t="s">
        <v>2998</v>
      </c>
      <c r="AB667" s="123" t="s">
        <v>2999</v>
      </c>
      <c r="AC667" s="123" t="s">
        <v>35</v>
      </c>
      <c r="AD667" s="123" t="s">
        <v>1558</v>
      </c>
      <c r="AE667" s="123" t="s">
        <v>2995</v>
      </c>
      <c r="AF667" s="123" t="s">
        <v>84</v>
      </c>
      <c r="AG667" s="123" t="s">
        <v>85</v>
      </c>
      <c r="AH667" s="123">
        <v>3</v>
      </c>
      <c r="AI667" s="123"/>
      <c r="AJ667" s="124">
        <v>45501</v>
      </c>
      <c r="AK667" s="123"/>
      <c r="AL667" s="123"/>
      <c r="AM667" s="123" t="s">
        <v>2991</v>
      </c>
      <c r="AN667" s="123" t="s">
        <v>2992</v>
      </c>
      <c r="AO667" s="123" t="s">
        <v>2982</v>
      </c>
      <c r="AP667" s="123">
        <v>9</v>
      </c>
      <c r="AQ667" s="123">
        <v>0</v>
      </c>
      <c r="AR667" s="123">
        <v>0</v>
      </c>
      <c r="AS667" s="123">
        <v>0</v>
      </c>
      <c r="AT667" s="123">
        <v>0</v>
      </c>
      <c r="AU667" s="123">
        <v>0</v>
      </c>
    </row>
    <row r="668" spans="1:47">
      <c r="A668" s="124">
        <v>46267</v>
      </c>
      <c r="B668" s="123" t="s">
        <v>75</v>
      </c>
      <c r="C668" s="123" t="s">
        <v>2981</v>
      </c>
      <c r="D668" s="123" t="s">
        <v>2419</v>
      </c>
      <c r="E668" s="123">
        <v>206136724</v>
      </c>
      <c r="F668" s="123" t="s">
        <v>2982</v>
      </c>
      <c r="G668" s="123" t="s">
        <v>2983</v>
      </c>
      <c r="H668" s="123" t="s">
        <v>2984</v>
      </c>
      <c r="I668" s="123">
        <v>900234</v>
      </c>
      <c r="J668" s="123" t="s">
        <v>3001</v>
      </c>
      <c r="K668" s="123" t="s">
        <v>3317</v>
      </c>
      <c r="L668" s="123" t="s">
        <v>2986</v>
      </c>
      <c r="M668" s="123" t="s">
        <v>89</v>
      </c>
      <c r="N668" s="123" t="s">
        <v>2645</v>
      </c>
      <c r="O668" s="123">
        <v>1299</v>
      </c>
      <c r="P668" s="123" t="s">
        <v>64</v>
      </c>
      <c r="Q668" s="123" t="s">
        <v>2987</v>
      </c>
      <c r="R668" s="123" t="s">
        <v>3038</v>
      </c>
      <c r="S668" s="123" t="s">
        <v>32</v>
      </c>
      <c r="T668" s="123">
        <v>99</v>
      </c>
      <c r="U668" s="123" t="s">
        <v>2989</v>
      </c>
      <c r="V668" s="124">
        <v>46267.331944444442</v>
      </c>
      <c r="W668" s="124">
        <v>46267.749305555553</v>
      </c>
      <c r="X668" s="124">
        <v>46267.333333333336</v>
      </c>
      <c r="Y668" s="124">
        <v>46267.75</v>
      </c>
      <c r="Z668" s="123"/>
      <c r="AA668" s="123" t="s">
        <v>56</v>
      </c>
      <c r="AB668" s="123" t="s">
        <v>2</v>
      </c>
      <c r="AC668" s="123" t="s">
        <v>2990</v>
      </c>
      <c r="AD668" s="123" t="s">
        <v>1553</v>
      </c>
      <c r="AE668" s="123" t="s">
        <v>2990</v>
      </c>
      <c r="AF668" s="123" t="s">
        <v>92</v>
      </c>
      <c r="AG668" s="123" t="s">
        <v>84</v>
      </c>
      <c r="AH668" s="123">
        <v>22</v>
      </c>
      <c r="AI668" s="123"/>
      <c r="AJ668" s="124">
        <v>45931</v>
      </c>
      <c r="AK668" s="123"/>
      <c r="AL668" s="123"/>
      <c r="AM668" s="123" t="s">
        <v>2991</v>
      </c>
      <c r="AN668" s="123" t="s">
        <v>2992</v>
      </c>
      <c r="AO668" s="123" t="s">
        <v>2982</v>
      </c>
      <c r="AP668" s="123">
        <v>9</v>
      </c>
      <c r="AQ668" s="123">
        <v>0</v>
      </c>
      <c r="AR668" s="123">
        <v>1</v>
      </c>
      <c r="AS668" s="123">
        <v>1</v>
      </c>
      <c r="AT668" s="123">
        <v>0</v>
      </c>
      <c r="AU668" s="123">
        <v>0</v>
      </c>
    </row>
    <row r="669" spans="1:47">
      <c r="A669" s="124">
        <v>46267</v>
      </c>
      <c r="B669" s="123" t="s">
        <v>75</v>
      </c>
      <c r="C669" s="123" t="s">
        <v>2981</v>
      </c>
      <c r="D669" s="123" t="s">
        <v>132</v>
      </c>
      <c r="E669" s="123">
        <v>203469404</v>
      </c>
      <c r="F669" s="123" t="s">
        <v>2982</v>
      </c>
      <c r="G669" s="123" t="s">
        <v>2983</v>
      </c>
      <c r="H669" s="123" t="s">
        <v>2984</v>
      </c>
      <c r="I669" s="123">
        <v>900234</v>
      </c>
      <c r="J669" s="123" t="s">
        <v>99</v>
      </c>
      <c r="K669" s="123" t="s">
        <v>3318</v>
      </c>
      <c r="L669" s="123" t="s">
        <v>2986</v>
      </c>
      <c r="M669" s="123" t="s">
        <v>86</v>
      </c>
      <c r="N669" s="123" t="s">
        <v>2645</v>
      </c>
      <c r="O669" s="123">
        <v>1299</v>
      </c>
      <c r="P669" s="123" t="s">
        <v>64</v>
      </c>
      <c r="Q669" s="123" t="s">
        <v>2987</v>
      </c>
      <c r="R669" s="123" t="s">
        <v>3016</v>
      </c>
      <c r="S669" s="123" t="s">
        <v>32</v>
      </c>
      <c r="T669" s="123">
        <v>99</v>
      </c>
      <c r="U669" s="123" t="s">
        <v>2989</v>
      </c>
      <c r="V669" s="124">
        <v>46267.331944444442</v>
      </c>
      <c r="W669" s="124">
        <v>46267.748611111114</v>
      </c>
      <c r="X669" s="124">
        <v>46267.333333333336</v>
      </c>
      <c r="Y669" s="124">
        <v>46267.75</v>
      </c>
      <c r="Z669" s="123"/>
      <c r="AA669" s="123" t="s">
        <v>56</v>
      </c>
      <c r="AB669" s="123" t="s">
        <v>2</v>
      </c>
      <c r="AC669" s="123" t="s">
        <v>2990</v>
      </c>
      <c r="AD669" s="123" t="s">
        <v>1553</v>
      </c>
      <c r="AE669" s="123" t="s">
        <v>2990</v>
      </c>
      <c r="AF669" s="123" t="s">
        <v>77</v>
      </c>
      <c r="AG669" s="123" t="s">
        <v>78</v>
      </c>
      <c r="AH669" s="123">
        <v>22</v>
      </c>
      <c r="AI669" s="123"/>
      <c r="AJ669" s="124">
        <v>45455</v>
      </c>
      <c r="AK669" s="123"/>
      <c r="AL669" s="123"/>
      <c r="AM669" s="123" t="s">
        <v>2991</v>
      </c>
      <c r="AN669" s="123" t="s">
        <v>2992</v>
      </c>
      <c r="AO669" s="123" t="s">
        <v>2982</v>
      </c>
      <c r="AP669" s="123">
        <v>9</v>
      </c>
      <c r="AQ669" s="123">
        <v>0</v>
      </c>
      <c r="AR669" s="123">
        <v>1</v>
      </c>
      <c r="AS669" s="123">
        <v>1</v>
      </c>
      <c r="AT669" s="123">
        <v>0</v>
      </c>
      <c r="AU669" s="123">
        <v>0</v>
      </c>
    </row>
    <row r="670" spans="1:47">
      <c r="A670" s="124">
        <v>46267</v>
      </c>
      <c r="B670" s="123" t="s">
        <v>75</v>
      </c>
      <c r="C670" s="123" t="s">
        <v>2981</v>
      </c>
      <c r="D670" s="123" t="s">
        <v>2333</v>
      </c>
      <c r="E670" s="123">
        <v>203850771</v>
      </c>
      <c r="F670" s="123" t="s">
        <v>2982</v>
      </c>
      <c r="G670" s="123" t="s">
        <v>2983</v>
      </c>
      <c r="H670" s="123" t="s">
        <v>2984</v>
      </c>
      <c r="I670" s="123">
        <v>900234</v>
      </c>
      <c r="J670" s="123" t="s">
        <v>2985</v>
      </c>
      <c r="K670" s="123" t="s">
        <v>3319</v>
      </c>
      <c r="L670" s="123" t="s">
        <v>2986</v>
      </c>
      <c r="M670" s="123" t="s">
        <v>86</v>
      </c>
      <c r="N670" s="123" t="s">
        <v>2772</v>
      </c>
      <c r="O670" s="123">
        <v>1299</v>
      </c>
      <c r="P670" s="123" t="s">
        <v>64</v>
      </c>
      <c r="Q670" s="123" t="s">
        <v>2987</v>
      </c>
      <c r="R670" s="123" t="s">
        <v>3011</v>
      </c>
      <c r="S670" s="123" t="s">
        <v>39</v>
      </c>
      <c r="T670" s="123">
        <v>99</v>
      </c>
      <c r="U670" s="123" t="s">
        <v>2989</v>
      </c>
      <c r="V670" s="123"/>
      <c r="W670" s="123"/>
      <c r="X670" s="124">
        <v>46267.756944444445</v>
      </c>
      <c r="Y670" s="124">
        <v>46268.173611111109</v>
      </c>
      <c r="Z670" s="123" t="s">
        <v>2997</v>
      </c>
      <c r="AA670" s="123" t="s">
        <v>2998</v>
      </c>
      <c r="AB670" s="123" t="s">
        <v>2999</v>
      </c>
      <c r="AC670" s="123" t="s">
        <v>37</v>
      </c>
      <c r="AD670" s="123" t="s">
        <v>1562</v>
      </c>
      <c r="AE670" s="123" t="s">
        <v>3000</v>
      </c>
      <c r="AF670" s="123" t="s">
        <v>84</v>
      </c>
      <c r="AG670" s="123" t="s">
        <v>85</v>
      </c>
      <c r="AH670" s="123">
        <v>13</v>
      </c>
      <c r="AI670" s="123"/>
      <c r="AJ670" s="124">
        <v>45523</v>
      </c>
      <c r="AK670" s="123"/>
      <c r="AL670" s="123"/>
      <c r="AM670" s="123" t="s">
        <v>2991</v>
      </c>
      <c r="AN670" s="123" t="s">
        <v>2992</v>
      </c>
      <c r="AO670" s="123" t="s">
        <v>2982</v>
      </c>
      <c r="AP670" s="123">
        <v>9</v>
      </c>
      <c r="AQ670" s="123">
        <v>0</v>
      </c>
      <c r="AR670" s="123">
        <v>0</v>
      </c>
      <c r="AS670" s="123">
        <v>0</v>
      </c>
      <c r="AT670" s="123">
        <v>0</v>
      </c>
      <c r="AU670" s="123">
        <v>0</v>
      </c>
    </row>
    <row r="671" spans="1:47">
      <c r="A671" s="124">
        <v>46267</v>
      </c>
      <c r="B671" s="123" t="s">
        <v>75</v>
      </c>
      <c r="C671" s="123" t="s">
        <v>2981</v>
      </c>
      <c r="D671" s="123" t="s">
        <v>2274</v>
      </c>
      <c r="E671" s="123">
        <v>204172230</v>
      </c>
      <c r="F671" s="123" t="s">
        <v>2982</v>
      </c>
      <c r="G671" s="123" t="s">
        <v>2983</v>
      </c>
      <c r="H671" s="123" t="s">
        <v>2984</v>
      </c>
      <c r="I671" s="123">
        <v>900234</v>
      </c>
      <c r="J671" s="123" t="s">
        <v>2985</v>
      </c>
      <c r="K671" s="123" t="s">
        <v>2275</v>
      </c>
      <c r="L671" s="123" t="s">
        <v>2986</v>
      </c>
      <c r="M671" s="123" t="s">
        <v>89</v>
      </c>
      <c r="N671" s="123" t="s">
        <v>1055</v>
      </c>
      <c r="O671" s="123">
        <v>1299</v>
      </c>
      <c r="P671" s="123" t="s">
        <v>64</v>
      </c>
      <c r="Q671" s="123" t="s">
        <v>2987</v>
      </c>
      <c r="R671" s="123" t="s">
        <v>3014</v>
      </c>
      <c r="S671" s="123" t="s">
        <v>32</v>
      </c>
      <c r="T671" s="123">
        <v>99</v>
      </c>
      <c r="U671" s="123" t="s">
        <v>2989</v>
      </c>
      <c r="V671" s="124">
        <v>46267.334722222222</v>
      </c>
      <c r="W671" s="124">
        <v>46267.74722222222</v>
      </c>
      <c r="X671" s="124">
        <v>46267.333333333336</v>
      </c>
      <c r="Y671" s="124">
        <v>46267.75</v>
      </c>
      <c r="Z671" s="123"/>
      <c r="AA671" s="123" t="s">
        <v>56</v>
      </c>
      <c r="AB671" s="123" t="s">
        <v>2</v>
      </c>
      <c r="AC671" s="123" t="s">
        <v>37</v>
      </c>
      <c r="AD671" s="123" t="s">
        <v>1563</v>
      </c>
      <c r="AE671" s="123" t="s">
        <v>3006</v>
      </c>
      <c r="AF671" s="123" t="s">
        <v>78</v>
      </c>
      <c r="AG671" s="123" t="s">
        <v>92</v>
      </c>
      <c r="AH671" s="123">
        <v>15</v>
      </c>
      <c r="AI671" s="123"/>
      <c r="AJ671" s="124">
        <v>45567</v>
      </c>
      <c r="AK671" s="123"/>
      <c r="AL671" s="123"/>
      <c r="AM671" s="123" t="s">
        <v>2991</v>
      </c>
      <c r="AN671" s="123" t="s">
        <v>2992</v>
      </c>
      <c r="AO671" s="123" t="s">
        <v>2982</v>
      </c>
      <c r="AP671" s="123">
        <v>9</v>
      </c>
      <c r="AQ671" s="123">
        <v>0</v>
      </c>
      <c r="AR671" s="123">
        <v>1</v>
      </c>
      <c r="AS671" s="123">
        <v>1</v>
      </c>
      <c r="AT671" s="123">
        <v>0</v>
      </c>
      <c r="AU671" s="123">
        <v>0</v>
      </c>
    </row>
    <row r="672" spans="1:47">
      <c r="A672" s="124">
        <v>46267</v>
      </c>
      <c r="B672" s="123" t="s">
        <v>75</v>
      </c>
      <c r="C672" s="123" t="s">
        <v>2981</v>
      </c>
      <c r="D672" s="123" t="s">
        <v>1954</v>
      </c>
      <c r="E672" s="123">
        <v>206926476</v>
      </c>
      <c r="F672" s="123" t="s">
        <v>2982</v>
      </c>
      <c r="G672" s="123" t="s">
        <v>2983</v>
      </c>
      <c r="H672" s="123" t="s">
        <v>2984</v>
      </c>
      <c r="I672" s="123">
        <v>900234</v>
      </c>
      <c r="J672" s="123" t="s">
        <v>2985</v>
      </c>
      <c r="K672" s="123" t="s">
        <v>1962</v>
      </c>
      <c r="L672" s="123" t="s">
        <v>2986</v>
      </c>
      <c r="M672" s="123" t="s">
        <v>89</v>
      </c>
      <c r="N672" s="123" t="s">
        <v>2773</v>
      </c>
      <c r="O672" s="123">
        <v>1299</v>
      </c>
      <c r="P672" s="123" t="s">
        <v>64</v>
      </c>
      <c r="Q672" s="123" t="s">
        <v>2987</v>
      </c>
      <c r="R672" s="123" t="s">
        <v>2988</v>
      </c>
      <c r="S672" s="123" t="s">
        <v>32</v>
      </c>
      <c r="T672" s="123">
        <v>99</v>
      </c>
      <c r="U672" s="123" t="s">
        <v>2989</v>
      </c>
      <c r="V672" s="124">
        <v>46267.329861111109</v>
      </c>
      <c r="W672" s="124">
        <v>46267.74722222222</v>
      </c>
      <c r="X672" s="124">
        <v>46267.333333333336</v>
      </c>
      <c r="Y672" s="124">
        <v>46267.75</v>
      </c>
      <c r="Z672" s="123"/>
      <c r="AA672" s="123" t="s">
        <v>56</v>
      </c>
      <c r="AB672" s="123" t="s">
        <v>2</v>
      </c>
      <c r="AC672" s="123" t="s">
        <v>37</v>
      </c>
      <c r="AD672" s="123" t="s">
        <v>1562</v>
      </c>
      <c r="AE672" s="123" t="s">
        <v>3000</v>
      </c>
      <c r="AF672" s="123" t="s">
        <v>88</v>
      </c>
      <c r="AG672" s="123" t="s">
        <v>95</v>
      </c>
      <c r="AH672" s="123">
        <v>13</v>
      </c>
      <c r="AI672" s="123"/>
      <c r="AJ672" s="124">
        <v>46036</v>
      </c>
      <c r="AK672" s="123"/>
      <c r="AL672" s="123"/>
      <c r="AM672" s="123" t="s">
        <v>2991</v>
      </c>
      <c r="AN672" s="123" t="s">
        <v>2992</v>
      </c>
      <c r="AO672" s="123" t="s">
        <v>2982</v>
      </c>
      <c r="AP672" s="123">
        <v>9</v>
      </c>
      <c r="AQ672" s="123">
        <v>0</v>
      </c>
      <c r="AR672" s="123">
        <v>1</v>
      </c>
      <c r="AS672" s="123">
        <v>1</v>
      </c>
      <c r="AT672" s="123">
        <v>0</v>
      </c>
      <c r="AU672" s="123">
        <v>0</v>
      </c>
    </row>
    <row r="673" spans="1:47">
      <c r="A673" s="124">
        <v>46267</v>
      </c>
      <c r="B673" s="123" t="s">
        <v>75</v>
      </c>
      <c r="C673" s="123" t="s">
        <v>2981</v>
      </c>
      <c r="D673" s="123" t="s">
        <v>1291</v>
      </c>
      <c r="E673" s="123">
        <v>106301312</v>
      </c>
      <c r="F673" s="123" t="s">
        <v>2982</v>
      </c>
      <c r="G673" s="123" t="s">
        <v>3027</v>
      </c>
      <c r="H673" s="123" t="s">
        <v>2984</v>
      </c>
      <c r="I673" s="123" t="s">
        <v>3034</v>
      </c>
      <c r="J673" s="123"/>
      <c r="K673" s="123" t="s">
        <v>1292</v>
      </c>
      <c r="L673" s="123" t="s">
        <v>108</v>
      </c>
      <c r="M673" s="123" t="s">
        <v>108</v>
      </c>
      <c r="N673" s="123" t="s">
        <v>622</v>
      </c>
      <c r="O673" s="123">
        <v>1299</v>
      </c>
      <c r="P673" s="123" t="s">
        <v>64</v>
      </c>
      <c r="Q673" s="123" t="s">
        <v>2987</v>
      </c>
      <c r="R673" s="123" t="s">
        <v>2994</v>
      </c>
      <c r="S673" s="123" t="s">
        <v>32</v>
      </c>
      <c r="T673" s="123">
        <v>1</v>
      </c>
      <c r="U673" s="123" t="s">
        <v>2989</v>
      </c>
      <c r="V673" s="124">
        <v>46267.323611111111</v>
      </c>
      <c r="W673" s="124">
        <v>46267.75</v>
      </c>
      <c r="X673" s="124">
        <v>46267.333333333336</v>
      </c>
      <c r="Y673" s="124">
        <v>46267.75</v>
      </c>
      <c r="Z673" s="123"/>
      <c r="AA673" s="123" t="s">
        <v>56</v>
      </c>
      <c r="AB673" s="123" t="s">
        <v>2</v>
      </c>
      <c r="AC673" s="123" t="s">
        <v>37</v>
      </c>
      <c r="AD673" s="123" t="s">
        <v>1562</v>
      </c>
      <c r="AE673" s="123" t="s">
        <v>3000</v>
      </c>
      <c r="AF673" s="123" t="s">
        <v>95</v>
      </c>
      <c r="AG673" s="123" t="s">
        <v>77</v>
      </c>
      <c r="AH673" s="123">
        <v>13</v>
      </c>
      <c r="AI673" s="123"/>
      <c r="AJ673" s="124">
        <v>44756</v>
      </c>
      <c r="AK673" s="123"/>
      <c r="AL673" s="123"/>
      <c r="AM673" s="123" t="s">
        <v>75</v>
      </c>
      <c r="AN673" s="123" t="s">
        <v>3031</v>
      </c>
      <c r="AO673" s="123" t="s">
        <v>2982</v>
      </c>
      <c r="AP673" s="123">
        <v>9</v>
      </c>
      <c r="AQ673" s="123">
        <v>0</v>
      </c>
      <c r="AR673" s="123">
        <v>1</v>
      </c>
      <c r="AS673" s="123">
        <v>1</v>
      </c>
      <c r="AT673" s="123">
        <v>0</v>
      </c>
      <c r="AU673" s="123">
        <v>0</v>
      </c>
    </row>
    <row r="674" spans="1:47">
      <c r="A674" s="124">
        <v>46267</v>
      </c>
      <c r="B674" s="123" t="s">
        <v>75</v>
      </c>
      <c r="C674" s="123" t="s">
        <v>2981</v>
      </c>
      <c r="D674" s="123" t="s">
        <v>891</v>
      </c>
      <c r="E674" s="123">
        <v>203736752</v>
      </c>
      <c r="F674" s="123" t="s">
        <v>2982</v>
      </c>
      <c r="G674" s="123" t="s">
        <v>2983</v>
      </c>
      <c r="H674" s="123" t="s">
        <v>2984</v>
      </c>
      <c r="I674" s="123">
        <v>900234</v>
      </c>
      <c r="J674" s="123" t="s">
        <v>99</v>
      </c>
      <c r="K674" s="123" t="s">
        <v>3320</v>
      </c>
      <c r="L674" s="123" t="s">
        <v>2986</v>
      </c>
      <c r="M674" s="123" t="s">
        <v>86</v>
      </c>
      <c r="N674" s="123" t="s">
        <v>2773</v>
      </c>
      <c r="O674" s="123">
        <v>1299</v>
      </c>
      <c r="P674" s="123" t="s">
        <v>64</v>
      </c>
      <c r="Q674" s="123" t="s">
        <v>2987</v>
      </c>
      <c r="R674" s="123" t="s">
        <v>2994</v>
      </c>
      <c r="S674" s="123" t="s">
        <v>32</v>
      </c>
      <c r="T674" s="123">
        <v>99</v>
      </c>
      <c r="U674" s="123" t="s">
        <v>2989</v>
      </c>
      <c r="V674" s="124">
        <v>46267.329861111109</v>
      </c>
      <c r="W674" s="124">
        <v>46267.74722222222</v>
      </c>
      <c r="X674" s="124">
        <v>46267.333333333336</v>
      </c>
      <c r="Y674" s="124">
        <v>46267.75</v>
      </c>
      <c r="Z674" s="123"/>
      <c r="AA674" s="123" t="s">
        <v>56</v>
      </c>
      <c r="AB674" s="123" t="s">
        <v>2</v>
      </c>
      <c r="AC674" s="123" t="s">
        <v>37</v>
      </c>
      <c r="AD674" s="123" t="s">
        <v>1562</v>
      </c>
      <c r="AE674" s="123" t="s">
        <v>3000</v>
      </c>
      <c r="AF674" s="123" t="s">
        <v>95</v>
      </c>
      <c r="AG674" s="123" t="s">
        <v>77</v>
      </c>
      <c r="AH674" s="123">
        <v>13</v>
      </c>
      <c r="AI674" s="123"/>
      <c r="AJ674" s="124">
        <v>45501</v>
      </c>
      <c r="AK674" s="123"/>
      <c r="AL674" s="123"/>
      <c r="AM674" s="123" t="s">
        <v>2991</v>
      </c>
      <c r="AN674" s="123" t="s">
        <v>2992</v>
      </c>
      <c r="AO674" s="123" t="s">
        <v>2982</v>
      </c>
      <c r="AP674" s="123">
        <v>9</v>
      </c>
      <c r="AQ674" s="123">
        <v>0</v>
      </c>
      <c r="AR674" s="123">
        <v>1</v>
      </c>
      <c r="AS674" s="123">
        <v>1</v>
      </c>
      <c r="AT674" s="123">
        <v>0</v>
      </c>
      <c r="AU674" s="123">
        <v>0</v>
      </c>
    </row>
    <row r="675" spans="1:47">
      <c r="A675" s="124">
        <v>46267</v>
      </c>
      <c r="B675" s="123" t="s">
        <v>75</v>
      </c>
      <c r="C675" s="123" t="s">
        <v>2981</v>
      </c>
      <c r="D675" s="123" t="s">
        <v>893</v>
      </c>
      <c r="E675" s="123">
        <v>204886570</v>
      </c>
      <c r="F675" s="123" t="s">
        <v>2982</v>
      </c>
      <c r="G675" s="123" t="s">
        <v>2983</v>
      </c>
      <c r="H675" s="123" t="s">
        <v>2984</v>
      </c>
      <c r="I675" s="123">
        <v>900234</v>
      </c>
      <c r="J675" s="123" t="s">
        <v>2985</v>
      </c>
      <c r="K675" s="123" t="s">
        <v>894</v>
      </c>
      <c r="L675" s="123" t="s">
        <v>2986</v>
      </c>
      <c r="M675" s="123" t="s">
        <v>86</v>
      </c>
      <c r="N675" s="123" t="s">
        <v>2772</v>
      </c>
      <c r="O675" s="123">
        <v>1299</v>
      </c>
      <c r="P675" s="123" t="s">
        <v>64</v>
      </c>
      <c r="Q675" s="123" t="s">
        <v>2987</v>
      </c>
      <c r="R675" s="123" t="s">
        <v>3005</v>
      </c>
      <c r="S675" s="123" t="s">
        <v>39</v>
      </c>
      <c r="T675" s="123">
        <v>99</v>
      </c>
      <c r="U675" s="123" t="s">
        <v>2989</v>
      </c>
      <c r="V675" s="123"/>
      <c r="W675" s="123"/>
      <c r="X675" s="124">
        <v>46267.756944444445</v>
      </c>
      <c r="Y675" s="124">
        <v>46268.173611111109</v>
      </c>
      <c r="Z675" s="123" t="s">
        <v>2997</v>
      </c>
      <c r="AA675" s="123" t="s">
        <v>2998</v>
      </c>
      <c r="AB675" s="123" t="s">
        <v>2999</v>
      </c>
      <c r="AC675" s="123" t="s">
        <v>37</v>
      </c>
      <c r="AD675" s="123" t="s">
        <v>1562</v>
      </c>
      <c r="AE675" s="123" t="s">
        <v>3000</v>
      </c>
      <c r="AF675" s="123" t="s">
        <v>85</v>
      </c>
      <c r="AG675" s="123" t="s">
        <v>88</v>
      </c>
      <c r="AH675" s="123">
        <v>13</v>
      </c>
      <c r="AI675" s="123"/>
      <c r="AJ675" s="124">
        <v>45718</v>
      </c>
      <c r="AK675" s="123"/>
      <c r="AL675" s="123"/>
      <c r="AM675" s="123" t="s">
        <v>2991</v>
      </c>
      <c r="AN675" s="123" t="s">
        <v>2992</v>
      </c>
      <c r="AO675" s="123" t="s">
        <v>2982</v>
      </c>
      <c r="AP675" s="123">
        <v>9</v>
      </c>
      <c r="AQ675" s="123">
        <v>0</v>
      </c>
      <c r="AR675" s="123">
        <v>0</v>
      </c>
      <c r="AS675" s="123">
        <v>0</v>
      </c>
      <c r="AT675" s="123">
        <v>0</v>
      </c>
      <c r="AU675" s="123">
        <v>0</v>
      </c>
    </row>
    <row r="676" spans="1:47">
      <c r="A676" s="124">
        <v>46267</v>
      </c>
      <c r="B676" s="123" t="s">
        <v>75</v>
      </c>
      <c r="C676" s="123" t="s">
        <v>2981</v>
      </c>
      <c r="D676" s="123" t="s">
        <v>2555</v>
      </c>
      <c r="E676" s="123">
        <v>206791444</v>
      </c>
      <c r="F676" s="123" t="s">
        <v>2982</v>
      </c>
      <c r="G676" s="123" t="s">
        <v>2983</v>
      </c>
      <c r="H676" s="123" t="s">
        <v>2984</v>
      </c>
      <c r="I676" s="123">
        <v>900234</v>
      </c>
      <c r="J676" s="123" t="s">
        <v>2985</v>
      </c>
      <c r="K676" s="123" t="s">
        <v>3321</v>
      </c>
      <c r="L676" s="123" t="s">
        <v>2986</v>
      </c>
      <c r="M676" s="123" t="s">
        <v>89</v>
      </c>
      <c r="N676" s="123" t="s">
        <v>224</v>
      </c>
      <c r="O676" s="123">
        <v>1299</v>
      </c>
      <c r="P676" s="123" t="s">
        <v>64</v>
      </c>
      <c r="Q676" s="123" t="s">
        <v>2987</v>
      </c>
      <c r="R676" s="123" t="s">
        <v>2996</v>
      </c>
      <c r="S676" s="123" t="s">
        <v>32</v>
      </c>
      <c r="T676" s="123">
        <v>99</v>
      </c>
      <c r="U676" s="123" t="s">
        <v>2989</v>
      </c>
      <c r="V676" s="123"/>
      <c r="W676" s="123"/>
      <c r="X676" s="124">
        <v>46267.333333333336</v>
      </c>
      <c r="Y676" s="124">
        <v>46267.75</v>
      </c>
      <c r="Z676" s="123" t="s">
        <v>2997</v>
      </c>
      <c r="AA676" s="123" t="s">
        <v>2998</v>
      </c>
      <c r="AB676" s="123" t="s">
        <v>2999</v>
      </c>
      <c r="AC676" s="123" t="s">
        <v>35</v>
      </c>
      <c r="AD676" s="123" t="s">
        <v>1558</v>
      </c>
      <c r="AE676" s="123" t="s">
        <v>2995</v>
      </c>
      <c r="AF676" s="123" t="s">
        <v>84</v>
      </c>
      <c r="AG676" s="123" t="s">
        <v>85</v>
      </c>
      <c r="AH676" s="123">
        <v>3</v>
      </c>
      <c r="AI676" s="123"/>
      <c r="AJ676" s="124">
        <v>45998</v>
      </c>
      <c r="AK676" s="123"/>
      <c r="AL676" s="123"/>
      <c r="AM676" s="123" t="s">
        <v>2991</v>
      </c>
      <c r="AN676" s="123" t="s">
        <v>2992</v>
      </c>
      <c r="AO676" s="123" t="s">
        <v>2982</v>
      </c>
      <c r="AP676" s="123">
        <v>9</v>
      </c>
      <c r="AQ676" s="123">
        <v>0</v>
      </c>
      <c r="AR676" s="123">
        <v>0</v>
      </c>
      <c r="AS676" s="123">
        <v>0</v>
      </c>
      <c r="AT676" s="123">
        <v>0</v>
      </c>
      <c r="AU676" s="123">
        <v>0</v>
      </c>
    </row>
    <row r="677" spans="1:47">
      <c r="A677" s="124">
        <v>46267</v>
      </c>
      <c r="B677" s="123" t="s">
        <v>75</v>
      </c>
      <c r="C677" s="123" t="s">
        <v>2981</v>
      </c>
      <c r="D677" s="123" t="s">
        <v>1295</v>
      </c>
      <c r="E677" s="123">
        <v>205845557</v>
      </c>
      <c r="F677" s="123" t="s">
        <v>2982</v>
      </c>
      <c r="G677" s="123" t="s">
        <v>2983</v>
      </c>
      <c r="H677" s="123" t="s">
        <v>2984</v>
      </c>
      <c r="I677" s="123">
        <v>900234</v>
      </c>
      <c r="J677" s="123" t="s">
        <v>2985</v>
      </c>
      <c r="K677" s="123" t="s">
        <v>1296</v>
      </c>
      <c r="L677" s="123" t="s">
        <v>2986</v>
      </c>
      <c r="M677" s="123" t="s">
        <v>89</v>
      </c>
      <c r="N677" s="123" t="s">
        <v>622</v>
      </c>
      <c r="O677" s="123">
        <v>1299</v>
      </c>
      <c r="P677" s="123" t="s">
        <v>64</v>
      </c>
      <c r="Q677" s="123" t="s">
        <v>2987</v>
      </c>
      <c r="R677" s="123" t="s">
        <v>3021</v>
      </c>
      <c r="S677" s="123" t="s">
        <v>32</v>
      </c>
      <c r="T677" s="123">
        <v>99</v>
      </c>
      <c r="U677" s="123" t="s">
        <v>2989</v>
      </c>
      <c r="V677" s="123"/>
      <c r="W677" s="123"/>
      <c r="X677" s="124">
        <v>46267.333333333336</v>
      </c>
      <c r="Y677" s="124">
        <v>46267.75</v>
      </c>
      <c r="Z677" s="123" t="s">
        <v>2997</v>
      </c>
      <c r="AA677" s="123" t="s">
        <v>2998</v>
      </c>
      <c r="AB677" s="123" t="s">
        <v>2999</v>
      </c>
      <c r="AC677" s="123" t="s">
        <v>37</v>
      </c>
      <c r="AD677" s="123" t="s">
        <v>1561</v>
      </c>
      <c r="AE677" s="123" t="s">
        <v>3012</v>
      </c>
      <c r="AF677" s="123" t="s">
        <v>85</v>
      </c>
      <c r="AG677" s="123" t="s">
        <v>88</v>
      </c>
      <c r="AH677" s="123">
        <v>17</v>
      </c>
      <c r="AI677" s="123"/>
      <c r="AJ677" s="124">
        <v>45893</v>
      </c>
      <c r="AK677" s="123"/>
      <c r="AL677" s="123"/>
      <c r="AM677" s="123" t="s">
        <v>2991</v>
      </c>
      <c r="AN677" s="123" t="s">
        <v>2992</v>
      </c>
      <c r="AO677" s="123" t="s">
        <v>2982</v>
      </c>
      <c r="AP677" s="123">
        <v>9</v>
      </c>
      <c r="AQ677" s="123">
        <v>0</v>
      </c>
      <c r="AR677" s="123">
        <v>0</v>
      </c>
      <c r="AS677" s="123">
        <v>0</v>
      </c>
      <c r="AT677" s="123">
        <v>0</v>
      </c>
      <c r="AU677" s="123">
        <v>0</v>
      </c>
    </row>
    <row r="678" spans="1:47">
      <c r="A678" s="124">
        <v>46267</v>
      </c>
      <c r="B678" s="123" t="s">
        <v>75</v>
      </c>
      <c r="C678" s="123" t="s">
        <v>2981</v>
      </c>
      <c r="D678" s="123" t="s">
        <v>1825</v>
      </c>
      <c r="E678" s="123">
        <v>206853791</v>
      </c>
      <c r="F678" s="123" t="s">
        <v>2982</v>
      </c>
      <c r="G678" s="123" t="s">
        <v>2983</v>
      </c>
      <c r="H678" s="123" t="s">
        <v>2984</v>
      </c>
      <c r="I678" s="123">
        <v>900234</v>
      </c>
      <c r="J678" s="123" t="s">
        <v>2985</v>
      </c>
      <c r="K678" s="123" t="s">
        <v>1826</v>
      </c>
      <c r="L678" s="123" t="s">
        <v>2986</v>
      </c>
      <c r="M678" s="123" t="s">
        <v>89</v>
      </c>
      <c r="N678" s="123" t="s">
        <v>2772</v>
      </c>
      <c r="O678" s="123">
        <v>1299</v>
      </c>
      <c r="P678" s="123" t="s">
        <v>64</v>
      </c>
      <c r="Q678" s="123" t="s">
        <v>2987</v>
      </c>
      <c r="R678" s="123" t="s">
        <v>3004</v>
      </c>
      <c r="S678" s="123" t="s">
        <v>39</v>
      </c>
      <c r="T678" s="123">
        <v>99</v>
      </c>
      <c r="U678" s="123" t="s">
        <v>2989</v>
      </c>
      <c r="V678" s="124">
        <v>46267.754861111112</v>
      </c>
      <c r="W678" s="124">
        <v>46267.855555555558</v>
      </c>
      <c r="X678" s="124">
        <v>46267.756944444445</v>
      </c>
      <c r="Y678" s="124">
        <v>46268.173611111109</v>
      </c>
      <c r="Z678" s="123"/>
      <c r="AA678" s="123" t="s">
        <v>56</v>
      </c>
      <c r="AB678" s="123" t="s">
        <v>2</v>
      </c>
      <c r="AC678" s="123" t="s">
        <v>37</v>
      </c>
      <c r="AD678" s="123" t="s">
        <v>1562</v>
      </c>
      <c r="AE678" s="123" t="s">
        <v>3000</v>
      </c>
      <c r="AF678" s="123" t="s">
        <v>88</v>
      </c>
      <c r="AG678" s="123" t="s">
        <v>95</v>
      </c>
      <c r="AH678" s="123">
        <v>13</v>
      </c>
      <c r="AI678" s="123"/>
      <c r="AJ678" s="124">
        <v>46029</v>
      </c>
      <c r="AK678" s="123"/>
      <c r="AL678" s="123"/>
      <c r="AM678" s="123" t="s">
        <v>2991</v>
      </c>
      <c r="AN678" s="123" t="s">
        <v>2992</v>
      </c>
      <c r="AO678" s="123" t="s">
        <v>2982</v>
      </c>
      <c r="AP678" s="123">
        <v>9</v>
      </c>
      <c r="AQ678" s="123">
        <v>0</v>
      </c>
      <c r="AR678" s="123">
        <v>1</v>
      </c>
      <c r="AS678" s="123">
        <v>1</v>
      </c>
      <c r="AT678" s="123">
        <v>0</v>
      </c>
      <c r="AU678" s="123">
        <v>0</v>
      </c>
    </row>
    <row r="679" spans="1:47">
      <c r="A679" s="124">
        <v>46267</v>
      </c>
      <c r="B679" s="123" t="s">
        <v>75</v>
      </c>
      <c r="C679" s="123" t="s">
        <v>2981</v>
      </c>
      <c r="D679" s="123" t="s">
        <v>1961</v>
      </c>
      <c r="E679" s="123">
        <v>206926478</v>
      </c>
      <c r="F679" s="123" t="s">
        <v>2982</v>
      </c>
      <c r="G679" s="123" t="s">
        <v>2983</v>
      </c>
      <c r="H679" s="123" t="s">
        <v>2984</v>
      </c>
      <c r="I679" s="123">
        <v>900234</v>
      </c>
      <c r="J679" s="123" t="s">
        <v>2985</v>
      </c>
      <c r="K679" s="123" t="s">
        <v>1968</v>
      </c>
      <c r="L679" s="123" t="s">
        <v>2986</v>
      </c>
      <c r="M679" s="123" t="s">
        <v>89</v>
      </c>
      <c r="N679" s="123" t="s">
        <v>622</v>
      </c>
      <c r="O679" s="123">
        <v>1299</v>
      </c>
      <c r="P679" s="123" t="s">
        <v>64</v>
      </c>
      <c r="Q679" s="123" t="s">
        <v>2987</v>
      </c>
      <c r="R679" s="123" t="s">
        <v>3024</v>
      </c>
      <c r="S679" s="123" t="s">
        <v>39</v>
      </c>
      <c r="T679" s="123">
        <v>99</v>
      </c>
      <c r="U679" s="123" t="s">
        <v>2989</v>
      </c>
      <c r="V679" s="124">
        <v>46267.754861111112</v>
      </c>
      <c r="W679" s="124">
        <v>46267.963194444441</v>
      </c>
      <c r="X679" s="124">
        <v>46267.756944444445</v>
      </c>
      <c r="Y679" s="124">
        <v>46268.173611111109</v>
      </c>
      <c r="Z679" s="123"/>
      <c r="AA679" s="123" t="s">
        <v>56</v>
      </c>
      <c r="AB679" s="123" t="s">
        <v>2</v>
      </c>
      <c r="AC679" s="123" t="s">
        <v>3071</v>
      </c>
      <c r="AD679" s="123" t="s">
        <v>1969</v>
      </c>
      <c r="AE679" s="123" t="s">
        <v>3071</v>
      </c>
      <c r="AF679" s="123" t="s">
        <v>95</v>
      </c>
      <c r="AG679" s="123" t="s">
        <v>77</v>
      </c>
      <c r="AH679" s="123">
        <v>10</v>
      </c>
      <c r="AI679" s="123"/>
      <c r="AJ679" s="124">
        <v>46036</v>
      </c>
      <c r="AK679" s="123"/>
      <c r="AL679" s="123"/>
      <c r="AM679" s="123" t="s">
        <v>2991</v>
      </c>
      <c r="AN679" s="123" t="s">
        <v>2992</v>
      </c>
      <c r="AO679" s="123" t="s">
        <v>2982</v>
      </c>
      <c r="AP679" s="123">
        <v>9</v>
      </c>
      <c r="AQ679" s="123">
        <v>0</v>
      </c>
      <c r="AR679" s="123">
        <v>1</v>
      </c>
      <c r="AS679" s="123">
        <v>1</v>
      </c>
      <c r="AT679" s="123">
        <v>0</v>
      </c>
      <c r="AU679" s="123">
        <v>0</v>
      </c>
    </row>
    <row r="680" spans="1:47">
      <c r="A680" s="124">
        <v>46267</v>
      </c>
      <c r="B680" s="123" t="s">
        <v>75</v>
      </c>
      <c r="C680" s="123" t="s">
        <v>2981</v>
      </c>
      <c r="D680" s="123" t="s">
        <v>2421</v>
      </c>
      <c r="E680" s="123">
        <v>206175107</v>
      </c>
      <c r="F680" s="123" t="s">
        <v>2982</v>
      </c>
      <c r="G680" s="123" t="s">
        <v>2983</v>
      </c>
      <c r="H680" s="123" t="s">
        <v>2984</v>
      </c>
      <c r="I680" s="123">
        <v>900234</v>
      </c>
      <c r="J680" s="123" t="s">
        <v>3001</v>
      </c>
      <c r="K680" s="123" t="s">
        <v>3322</v>
      </c>
      <c r="L680" s="123" t="s">
        <v>2986</v>
      </c>
      <c r="M680" s="123" t="s">
        <v>89</v>
      </c>
      <c r="N680" s="123" t="s">
        <v>2645</v>
      </c>
      <c r="O680" s="123">
        <v>1299</v>
      </c>
      <c r="P680" s="123" t="s">
        <v>64</v>
      </c>
      <c r="Q680" s="123" t="s">
        <v>2987</v>
      </c>
      <c r="R680" s="123" t="s">
        <v>3016</v>
      </c>
      <c r="S680" s="123" t="s">
        <v>32</v>
      </c>
      <c r="T680" s="123">
        <v>99</v>
      </c>
      <c r="U680" s="123" t="s">
        <v>2989</v>
      </c>
      <c r="V680" s="124">
        <v>46267.331944444442</v>
      </c>
      <c r="W680" s="124">
        <v>46267.75</v>
      </c>
      <c r="X680" s="124">
        <v>46267.333333333336</v>
      </c>
      <c r="Y680" s="124">
        <v>46267.75</v>
      </c>
      <c r="Z680" s="123"/>
      <c r="AA680" s="123" t="s">
        <v>56</v>
      </c>
      <c r="AB680" s="123" t="s">
        <v>2</v>
      </c>
      <c r="AC680" s="123" t="s">
        <v>2990</v>
      </c>
      <c r="AD680" s="123" t="s">
        <v>1553</v>
      </c>
      <c r="AE680" s="123" t="s">
        <v>2990</v>
      </c>
      <c r="AF680" s="123" t="s">
        <v>77</v>
      </c>
      <c r="AG680" s="123" t="s">
        <v>78</v>
      </c>
      <c r="AH680" s="123">
        <v>22</v>
      </c>
      <c r="AI680" s="123"/>
      <c r="AJ680" s="124">
        <v>45931</v>
      </c>
      <c r="AK680" s="123"/>
      <c r="AL680" s="123"/>
      <c r="AM680" s="123" t="s">
        <v>2991</v>
      </c>
      <c r="AN680" s="123" t="s">
        <v>2992</v>
      </c>
      <c r="AO680" s="123" t="s">
        <v>2982</v>
      </c>
      <c r="AP680" s="123">
        <v>9</v>
      </c>
      <c r="AQ680" s="123">
        <v>0</v>
      </c>
      <c r="AR680" s="123">
        <v>1</v>
      </c>
      <c r="AS680" s="123">
        <v>1</v>
      </c>
      <c r="AT680" s="123">
        <v>0</v>
      </c>
      <c r="AU680" s="123">
        <v>0</v>
      </c>
    </row>
    <row r="681" spans="1:47">
      <c r="A681" s="124">
        <v>46267</v>
      </c>
      <c r="B681" s="123" t="s">
        <v>75</v>
      </c>
      <c r="C681" s="123" t="s">
        <v>2981</v>
      </c>
      <c r="D681" s="123" t="s">
        <v>1200</v>
      </c>
      <c r="E681" s="123">
        <v>206015650</v>
      </c>
      <c r="F681" s="123" t="s">
        <v>2982</v>
      </c>
      <c r="G681" s="123" t="s">
        <v>2983</v>
      </c>
      <c r="H681" s="123" t="s">
        <v>2984</v>
      </c>
      <c r="I681" s="123">
        <v>900234</v>
      </c>
      <c r="J681" s="123" t="s">
        <v>3001</v>
      </c>
      <c r="K681" s="123" t="s">
        <v>1201</v>
      </c>
      <c r="L681" s="123" t="s">
        <v>2986</v>
      </c>
      <c r="M681" s="123" t="s">
        <v>79</v>
      </c>
      <c r="N681" s="123" t="s">
        <v>622</v>
      </c>
      <c r="O681" s="123">
        <v>1299</v>
      </c>
      <c r="P681" s="123" t="s">
        <v>64</v>
      </c>
      <c r="Q681" s="123" t="s">
        <v>2987</v>
      </c>
      <c r="R681" s="123" t="s">
        <v>3010</v>
      </c>
      <c r="S681" s="123" t="s">
        <v>39</v>
      </c>
      <c r="T681" s="123">
        <v>99</v>
      </c>
      <c r="U681" s="123" t="s">
        <v>2989</v>
      </c>
      <c r="V681" s="124">
        <v>46267.754861111112</v>
      </c>
      <c r="W681" s="124">
        <v>46267.854166666664</v>
      </c>
      <c r="X681" s="124">
        <v>46267.756944444445</v>
      </c>
      <c r="Y681" s="124">
        <v>46268.173611111109</v>
      </c>
      <c r="Z681" s="123"/>
      <c r="AA681" s="123" t="s">
        <v>56</v>
      </c>
      <c r="AB681" s="123" t="s">
        <v>2</v>
      </c>
      <c r="AC681" s="123" t="s">
        <v>37</v>
      </c>
      <c r="AD681" s="123" t="s">
        <v>1562</v>
      </c>
      <c r="AE681" s="123" t="s">
        <v>3000</v>
      </c>
      <c r="AF681" s="123" t="s">
        <v>77</v>
      </c>
      <c r="AG681" s="123" t="s">
        <v>78</v>
      </c>
      <c r="AH681" s="123">
        <v>13</v>
      </c>
      <c r="AI681" s="123"/>
      <c r="AJ681" s="124">
        <v>45914</v>
      </c>
      <c r="AK681" s="123"/>
      <c r="AL681" s="123"/>
      <c r="AM681" s="123" t="s">
        <v>2991</v>
      </c>
      <c r="AN681" s="123" t="s">
        <v>2992</v>
      </c>
      <c r="AO681" s="123" t="s">
        <v>2982</v>
      </c>
      <c r="AP681" s="123">
        <v>9</v>
      </c>
      <c r="AQ681" s="123">
        <v>0</v>
      </c>
      <c r="AR681" s="123">
        <v>1</v>
      </c>
      <c r="AS681" s="123">
        <v>1</v>
      </c>
      <c r="AT681" s="123">
        <v>0</v>
      </c>
      <c r="AU681" s="123">
        <v>0</v>
      </c>
    </row>
    <row r="682" spans="1:47">
      <c r="A682" s="124">
        <v>46267</v>
      </c>
      <c r="B682" s="123" t="s">
        <v>75</v>
      </c>
      <c r="C682" s="123" t="s">
        <v>2981</v>
      </c>
      <c r="D682" s="123" t="s">
        <v>118</v>
      </c>
      <c r="E682" s="123">
        <v>203469395</v>
      </c>
      <c r="F682" s="123" t="s">
        <v>2982</v>
      </c>
      <c r="G682" s="123" t="s">
        <v>2983</v>
      </c>
      <c r="H682" s="123" t="s">
        <v>2984</v>
      </c>
      <c r="I682" s="123">
        <v>900234</v>
      </c>
      <c r="J682" s="123" t="s">
        <v>99</v>
      </c>
      <c r="K682" s="123" t="s">
        <v>3323</v>
      </c>
      <c r="L682" s="123" t="s">
        <v>2986</v>
      </c>
      <c r="M682" s="123" t="s">
        <v>86</v>
      </c>
      <c r="N682" s="123" t="s">
        <v>82</v>
      </c>
      <c r="O682" s="123">
        <v>1299</v>
      </c>
      <c r="P682" s="123" t="s">
        <v>64</v>
      </c>
      <c r="Q682" s="123" t="s">
        <v>2987</v>
      </c>
      <c r="R682" s="123" t="s">
        <v>3014</v>
      </c>
      <c r="S682" s="123" t="s">
        <v>32</v>
      </c>
      <c r="T682" s="123">
        <v>99</v>
      </c>
      <c r="U682" s="123" t="s">
        <v>2989</v>
      </c>
      <c r="V682" s="124">
        <v>46267.332638888889</v>
      </c>
      <c r="W682" s="124">
        <v>46267.757638888892</v>
      </c>
      <c r="X682" s="124">
        <v>46267.333333333336</v>
      </c>
      <c r="Y682" s="124">
        <v>46267.75</v>
      </c>
      <c r="Z682" s="123"/>
      <c r="AA682" s="123" t="s">
        <v>56</v>
      </c>
      <c r="AB682" s="123" t="s">
        <v>2</v>
      </c>
      <c r="AC682" s="123" t="s">
        <v>2990</v>
      </c>
      <c r="AD682" s="123" t="s">
        <v>1553</v>
      </c>
      <c r="AE682" s="123" t="s">
        <v>2990</v>
      </c>
      <c r="AF682" s="123" t="s">
        <v>78</v>
      </c>
      <c r="AG682" s="123" t="s">
        <v>92</v>
      </c>
      <c r="AH682" s="123">
        <v>22</v>
      </c>
      <c r="AI682" s="123"/>
      <c r="AJ682" s="124">
        <v>45455</v>
      </c>
      <c r="AK682" s="123"/>
      <c r="AL682" s="123"/>
      <c r="AM682" s="123" t="s">
        <v>2991</v>
      </c>
      <c r="AN682" s="123" t="s">
        <v>2992</v>
      </c>
      <c r="AO682" s="123" t="s">
        <v>2982</v>
      </c>
      <c r="AP682" s="123">
        <v>9</v>
      </c>
      <c r="AQ682" s="123">
        <v>0</v>
      </c>
      <c r="AR682" s="123">
        <v>1</v>
      </c>
      <c r="AS682" s="123">
        <v>1</v>
      </c>
      <c r="AT682" s="123">
        <v>0</v>
      </c>
      <c r="AU682" s="123">
        <v>0</v>
      </c>
    </row>
    <row r="683" spans="1:47">
      <c r="A683" s="124">
        <v>46267</v>
      </c>
      <c r="B683" s="123" t="s">
        <v>75</v>
      </c>
      <c r="C683" s="123" t="s">
        <v>2981</v>
      </c>
      <c r="D683" s="123" t="s">
        <v>268</v>
      </c>
      <c r="E683" s="123">
        <v>203736754</v>
      </c>
      <c r="F683" s="123" t="s">
        <v>2982</v>
      </c>
      <c r="G683" s="123" t="s">
        <v>2983</v>
      </c>
      <c r="H683" s="123" t="s">
        <v>2984</v>
      </c>
      <c r="I683" s="123">
        <v>900234</v>
      </c>
      <c r="J683" s="123" t="s">
        <v>99</v>
      </c>
      <c r="K683" s="123" t="s">
        <v>3324</v>
      </c>
      <c r="L683" s="123" t="s">
        <v>2986</v>
      </c>
      <c r="M683" s="123" t="s">
        <v>86</v>
      </c>
      <c r="N683" s="123" t="s">
        <v>223</v>
      </c>
      <c r="O683" s="123">
        <v>1299</v>
      </c>
      <c r="P683" s="123" t="s">
        <v>64</v>
      </c>
      <c r="Q683" s="123" t="s">
        <v>2987</v>
      </c>
      <c r="R683" s="123" t="s">
        <v>2996</v>
      </c>
      <c r="S683" s="123" t="s">
        <v>32</v>
      </c>
      <c r="T683" s="123">
        <v>99</v>
      </c>
      <c r="U683" s="123" t="s">
        <v>2989</v>
      </c>
      <c r="V683" s="123"/>
      <c r="W683" s="123"/>
      <c r="X683" s="124">
        <v>46267.333333333336</v>
      </c>
      <c r="Y683" s="124">
        <v>46267.75</v>
      </c>
      <c r="Z683" s="123" t="s">
        <v>2997</v>
      </c>
      <c r="AA683" s="123" t="s">
        <v>2998</v>
      </c>
      <c r="AB683" s="123" t="s">
        <v>2999</v>
      </c>
      <c r="AC683" s="123" t="s">
        <v>35</v>
      </c>
      <c r="AD683" s="123" t="s">
        <v>1558</v>
      </c>
      <c r="AE683" s="123" t="s">
        <v>2995</v>
      </c>
      <c r="AF683" s="123" t="s">
        <v>84</v>
      </c>
      <c r="AG683" s="123" t="s">
        <v>85</v>
      </c>
      <c r="AH683" s="123">
        <v>3</v>
      </c>
      <c r="AI683" s="123"/>
      <c r="AJ683" s="124">
        <v>45501</v>
      </c>
      <c r="AK683" s="123"/>
      <c r="AL683" s="123"/>
      <c r="AM683" s="123" t="s">
        <v>2991</v>
      </c>
      <c r="AN683" s="123" t="s">
        <v>2992</v>
      </c>
      <c r="AO683" s="123" t="s">
        <v>2982</v>
      </c>
      <c r="AP683" s="123">
        <v>9</v>
      </c>
      <c r="AQ683" s="123">
        <v>0</v>
      </c>
      <c r="AR683" s="123">
        <v>0</v>
      </c>
      <c r="AS683" s="123">
        <v>0</v>
      </c>
      <c r="AT683" s="123">
        <v>0</v>
      </c>
      <c r="AU683" s="123">
        <v>0</v>
      </c>
    </row>
    <row r="684" spans="1:47">
      <c r="A684" s="124">
        <v>46267</v>
      </c>
      <c r="B684" s="123" t="s">
        <v>75</v>
      </c>
      <c r="C684" s="123" t="s">
        <v>2981</v>
      </c>
      <c r="D684" s="123" t="s">
        <v>1678</v>
      </c>
      <c r="E684" s="123">
        <v>206514788</v>
      </c>
      <c r="F684" s="123" t="s">
        <v>2982</v>
      </c>
      <c r="G684" s="123" t="s">
        <v>2983</v>
      </c>
      <c r="H684" s="123" t="s">
        <v>2984</v>
      </c>
      <c r="I684" s="123">
        <v>900234</v>
      </c>
      <c r="J684" s="123" t="s">
        <v>2985</v>
      </c>
      <c r="K684" s="123" t="s">
        <v>3325</v>
      </c>
      <c r="L684" s="123" t="s">
        <v>2986</v>
      </c>
      <c r="M684" s="123" t="s">
        <v>89</v>
      </c>
      <c r="N684" s="123" t="s">
        <v>2645</v>
      </c>
      <c r="O684" s="123">
        <v>1299</v>
      </c>
      <c r="P684" s="123" t="s">
        <v>64</v>
      </c>
      <c r="Q684" s="123" t="s">
        <v>2987</v>
      </c>
      <c r="R684" s="123" t="s">
        <v>3010</v>
      </c>
      <c r="S684" s="123" t="s">
        <v>39</v>
      </c>
      <c r="T684" s="123">
        <v>99</v>
      </c>
      <c r="U684" s="123" t="s">
        <v>2989</v>
      </c>
      <c r="V684" s="124">
        <v>46267.755555555559</v>
      </c>
      <c r="W684" s="124">
        <v>46267.959027777775</v>
      </c>
      <c r="X684" s="124">
        <v>46267.756944444445</v>
      </c>
      <c r="Y684" s="124">
        <v>46268.173611111109</v>
      </c>
      <c r="Z684" s="123"/>
      <c r="AA684" s="123" t="s">
        <v>56</v>
      </c>
      <c r="AB684" s="123" t="s">
        <v>2</v>
      </c>
      <c r="AC684" s="123" t="s">
        <v>2990</v>
      </c>
      <c r="AD684" s="123" t="s">
        <v>1553</v>
      </c>
      <c r="AE684" s="123" t="s">
        <v>2990</v>
      </c>
      <c r="AF684" s="123" t="s">
        <v>77</v>
      </c>
      <c r="AG684" s="123" t="s">
        <v>78</v>
      </c>
      <c r="AH684" s="123">
        <v>22</v>
      </c>
      <c r="AI684" s="123"/>
      <c r="AJ684" s="124">
        <v>45970</v>
      </c>
      <c r="AK684" s="123"/>
      <c r="AL684" s="123"/>
      <c r="AM684" s="123" t="s">
        <v>2991</v>
      </c>
      <c r="AN684" s="123" t="s">
        <v>2992</v>
      </c>
      <c r="AO684" s="123" t="s">
        <v>2982</v>
      </c>
      <c r="AP684" s="123">
        <v>9</v>
      </c>
      <c r="AQ684" s="123">
        <v>0</v>
      </c>
      <c r="AR684" s="123">
        <v>1</v>
      </c>
      <c r="AS684" s="123">
        <v>1</v>
      </c>
      <c r="AT684" s="123">
        <v>0</v>
      </c>
      <c r="AU684" s="123">
        <v>0</v>
      </c>
    </row>
    <row r="685" spans="1:47">
      <c r="A685" s="124">
        <v>46267</v>
      </c>
      <c r="B685" s="123" t="s">
        <v>75</v>
      </c>
      <c r="C685" s="123" t="s">
        <v>2981</v>
      </c>
      <c r="D685" s="123" t="s">
        <v>2710</v>
      </c>
      <c r="E685" s="123">
        <v>203850807</v>
      </c>
      <c r="F685" s="123" t="s">
        <v>2982</v>
      </c>
      <c r="G685" s="123" t="s">
        <v>2983</v>
      </c>
      <c r="H685" s="123" t="s">
        <v>2984</v>
      </c>
      <c r="I685" s="123">
        <v>900234</v>
      </c>
      <c r="J685" s="123" t="s">
        <v>2985</v>
      </c>
      <c r="K685" s="123" t="s">
        <v>3326</v>
      </c>
      <c r="L685" s="123" t="s">
        <v>2986</v>
      </c>
      <c r="M685" s="123" t="s">
        <v>89</v>
      </c>
      <c r="N685" s="123" t="s">
        <v>2772</v>
      </c>
      <c r="O685" s="123">
        <v>1299</v>
      </c>
      <c r="P685" s="123" t="s">
        <v>64</v>
      </c>
      <c r="Q685" s="123" t="s">
        <v>2987</v>
      </c>
      <c r="R685" s="123" t="s">
        <v>3003</v>
      </c>
      <c r="S685" s="123" t="s">
        <v>39</v>
      </c>
      <c r="T685" s="123">
        <v>99</v>
      </c>
      <c r="U685" s="123" t="s">
        <v>2989</v>
      </c>
      <c r="V685" s="124">
        <v>46267.756944444445</v>
      </c>
      <c r="W685" s="124">
        <v>46267.856249999997</v>
      </c>
      <c r="X685" s="124">
        <v>46267.756944444445</v>
      </c>
      <c r="Y685" s="124">
        <v>46268.173611111109</v>
      </c>
      <c r="Z685" s="123"/>
      <c r="AA685" s="123" t="s">
        <v>56</v>
      </c>
      <c r="AB685" s="123" t="s">
        <v>2</v>
      </c>
      <c r="AC685" s="123" t="s">
        <v>37</v>
      </c>
      <c r="AD685" s="123" t="s">
        <v>1562</v>
      </c>
      <c r="AE685" s="123" t="s">
        <v>3000</v>
      </c>
      <c r="AF685" s="123" t="s">
        <v>78</v>
      </c>
      <c r="AG685" s="123" t="s">
        <v>92</v>
      </c>
      <c r="AH685" s="123">
        <v>13</v>
      </c>
      <c r="AI685" s="123"/>
      <c r="AJ685" s="124">
        <v>45523</v>
      </c>
      <c r="AK685" s="123"/>
      <c r="AL685" s="123"/>
      <c r="AM685" s="123" t="s">
        <v>2991</v>
      </c>
      <c r="AN685" s="123" t="s">
        <v>2992</v>
      </c>
      <c r="AO685" s="123" t="s">
        <v>2982</v>
      </c>
      <c r="AP685" s="123">
        <v>9</v>
      </c>
      <c r="AQ685" s="123">
        <v>0</v>
      </c>
      <c r="AR685" s="123">
        <v>1</v>
      </c>
      <c r="AS685" s="123">
        <v>1</v>
      </c>
      <c r="AT685" s="123">
        <v>0</v>
      </c>
      <c r="AU685" s="123">
        <v>0</v>
      </c>
    </row>
    <row r="686" spans="1:47">
      <c r="A686" s="124">
        <v>46267</v>
      </c>
      <c r="B686" s="123" t="s">
        <v>75</v>
      </c>
      <c r="C686" s="123" t="s">
        <v>2981</v>
      </c>
      <c r="D686" s="123" t="s">
        <v>1256</v>
      </c>
      <c r="E686" s="123">
        <v>203908334</v>
      </c>
      <c r="F686" s="123" t="s">
        <v>2982</v>
      </c>
      <c r="G686" s="123" t="s">
        <v>2983</v>
      </c>
      <c r="H686" s="123" t="s">
        <v>2984</v>
      </c>
      <c r="I686" s="123">
        <v>900234</v>
      </c>
      <c r="J686" s="123" t="s">
        <v>2985</v>
      </c>
      <c r="K686" s="123" t="s">
        <v>3327</v>
      </c>
      <c r="L686" s="123" t="s">
        <v>2986</v>
      </c>
      <c r="M686" s="123" t="s">
        <v>86</v>
      </c>
      <c r="N686" s="123" t="s">
        <v>626</v>
      </c>
      <c r="O686" s="123">
        <v>1299</v>
      </c>
      <c r="P686" s="123" t="s">
        <v>64</v>
      </c>
      <c r="Q686" s="123" t="s">
        <v>2987</v>
      </c>
      <c r="R686" s="123" t="s">
        <v>3003</v>
      </c>
      <c r="S686" s="123" t="s">
        <v>39</v>
      </c>
      <c r="T686" s="123">
        <v>99</v>
      </c>
      <c r="U686" s="123" t="s">
        <v>2989</v>
      </c>
      <c r="V686" s="124">
        <v>46267.756249999999</v>
      </c>
      <c r="W686" s="124">
        <v>46267.855555555558</v>
      </c>
      <c r="X686" s="124">
        <v>46267.756944444445</v>
      </c>
      <c r="Y686" s="124">
        <v>46268.173611111109</v>
      </c>
      <c r="Z686" s="123"/>
      <c r="AA686" s="123" t="s">
        <v>56</v>
      </c>
      <c r="AB686" s="123" t="s">
        <v>2</v>
      </c>
      <c r="AC686" s="123" t="s">
        <v>37</v>
      </c>
      <c r="AD686" s="123" t="s">
        <v>1563</v>
      </c>
      <c r="AE686" s="123" t="s">
        <v>3006</v>
      </c>
      <c r="AF686" s="123" t="s">
        <v>78</v>
      </c>
      <c r="AG686" s="123" t="s">
        <v>92</v>
      </c>
      <c r="AH686" s="123">
        <v>15</v>
      </c>
      <c r="AI686" s="123"/>
      <c r="AJ686" s="124">
        <v>45536</v>
      </c>
      <c r="AK686" s="123"/>
      <c r="AL686" s="123"/>
      <c r="AM686" s="123" t="s">
        <v>2991</v>
      </c>
      <c r="AN686" s="123" t="s">
        <v>2992</v>
      </c>
      <c r="AO686" s="123" t="s">
        <v>2982</v>
      </c>
      <c r="AP686" s="123">
        <v>9</v>
      </c>
      <c r="AQ686" s="123">
        <v>0</v>
      </c>
      <c r="AR686" s="123">
        <v>1</v>
      </c>
      <c r="AS686" s="123">
        <v>1</v>
      </c>
      <c r="AT686" s="123">
        <v>0</v>
      </c>
      <c r="AU686" s="123">
        <v>0</v>
      </c>
    </row>
    <row r="687" spans="1:47">
      <c r="A687" s="124">
        <v>46267</v>
      </c>
      <c r="B687" s="123" t="s">
        <v>75</v>
      </c>
      <c r="C687" s="123" t="s">
        <v>2981</v>
      </c>
      <c r="D687" s="123" t="s">
        <v>647</v>
      </c>
      <c r="E687" s="123">
        <v>204299070</v>
      </c>
      <c r="F687" s="123" t="s">
        <v>2982</v>
      </c>
      <c r="G687" s="123" t="s">
        <v>2983</v>
      </c>
      <c r="H687" s="123" t="s">
        <v>2984</v>
      </c>
      <c r="I687" s="123">
        <v>900234</v>
      </c>
      <c r="J687" s="123" t="s">
        <v>87</v>
      </c>
      <c r="K687" s="123" t="s">
        <v>648</v>
      </c>
      <c r="L687" s="123" t="s">
        <v>2986</v>
      </c>
      <c r="M687" s="123" t="s">
        <v>86</v>
      </c>
      <c r="N687" s="123" t="s">
        <v>626</v>
      </c>
      <c r="O687" s="123">
        <v>1299</v>
      </c>
      <c r="P687" s="123" t="s">
        <v>64</v>
      </c>
      <c r="Q687" s="123" t="s">
        <v>2987</v>
      </c>
      <c r="R687" s="123" t="s">
        <v>3011</v>
      </c>
      <c r="S687" s="123" t="s">
        <v>39</v>
      </c>
      <c r="T687" s="123">
        <v>99</v>
      </c>
      <c r="U687" s="123" t="s">
        <v>2989</v>
      </c>
      <c r="V687" s="123"/>
      <c r="W687" s="123"/>
      <c r="X687" s="124">
        <v>46267.756944444445</v>
      </c>
      <c r="Y687" s="124">
        <v>46268.173611111109</v>
      </c>
      <c r="Z687" s="123" t="s">
        <v>2997</v>
      </c>
      <c r="AA687" s="123" t="s">
        <v>2998</v>
      </c>
      <c r="AB687" s="123" t="s">
        <v>2999</v>
      </c>
      <c r="AC687" s="123" t="s">
        <v>37</v>
      </c>
      <c r="AD687" s="123" t="s">
        <v>1563</v>
      </c>
      <c r="AE687" s="123" t="s">
        <v>3006</v>
      </c>
      <c r="AF687" s="123" t="s">
        <v>84</v>
      </c>
      <c r="AG687" s="123" t="s">
        <v>85</v>
      </c>
      <c r="AH687" s="123">
        <v>15</v>
      </c>
      <c r="AI687" s="123"/>
      <c r="AJ687" s="124">
        <v>45585</v>
      </c>
      <c r="AK687" s="123"/>
      <c r="AL687" s="123"/>
      <c r="AM687" s="123" t="s">
        <v>2991</v>
      </c>
      <c r="AN687" s="123" t="s">
        <v>2992</v>
      </c>
      <c r="AO687" s="123" t="s">
        <v>2982</v>
      </c>
      <c r="AP687" s="123">
        <v>9</v>
      </c>
      <c r="AQ687" s="123">
        <v>0</v>
      </c>
      <c r="AR687" s="123">
        <v>0</v>
      </c>
      <c r="AS687" s="123">
        <v>0</v>
      </c>
      <c r="AT687" s="123">
        <v>0</v>
      </c>
      <c r="AU687" s="123">
        <v>0</v>
      </c>
    </row>
    <row r="688" spans="1:47">
      <c r="A688" s="124">
        <v>46267</v>
      </c>
      <c r="B688" s="123" t="s">
        <v>75</v>
      </c>
      <c r="C688" s="123" t="s">
        <v>2981</v>
      </c>
      <c r="D688" s="123" t="s">
        <v>2050</v>
      </c>
      <c r="E688" s="123">
        <v>206953795</v>
      </c>
      <c r="F688" s="123" t="s">
        <v>2982</v>
      </c>
      <c r="G688" s="123" t="s">
        <v>2983</v>
      </c>
      <c r="H688" s="123" t="s">
        <v>2984</v>
      </c>
      <c r="I688" s="123">
        <v>900234</v>
      </c>
      <c r="J688" s="123" t="s">
        <v>3002</v>
      </c>
      <c r="K688" s="123" t="s">
        <v>1979</v>
      </c>
      <c r="L688" s="123" t="s">
        <v>2986</v>
      </c>
      <c r="M688" s="123" t="s">
        <v>86</v>
      </c>
      <c r="N688" s="123" t="s">
        <v>158</v>
      </c>
      <c r="O688" s="123">
        <v>1299</v>
      </c>
      <c r="P688" s="123" t="s">
        <v>64</v>
      </c>
      <c r="Q688" s="123" t="s">
        <v>2987</v>
      </c>
      <c r="R688" s="123" t="s">
        <v>3038</v>
      </c>
      <c r="S688" s="123" t="s">
        <v>32</v>
      </c>
      <c r="T688" s="123">
        <v>99</v>
      </c>
      <c r="U688" s="123" t="s">
        <v>2989</v>
      </c>
      <c r="V688" s="124">
        <v>46267.331944444442</v>
      </c>
      <c r="W688" s="124">
        <v>46267.747916666667</v>
      </c>
      <c r="X688" s="124">
        <v>46267.333333333336</v>
      </c>
      <c r="Y688" s="124">
        <v>46267.75</v>
      </c>
      <c r="Z688" s="123"/>
      <c r="AA688" s="123" t="s">
        <v>56</v>
      </c>
      <c r="AB688" s="123" t="s">
        <v>2</v>
      </c>
      <c r="AC688" s="123" t="s">
        <v>1428</v>
      </c>
      <c r="AD688" s="123" t="s">
        <v>1567</v>
      </c>
      <c r="AE688" s="123" t="s">
        <v>1428</v>
      </c>
      <c r="AF688" s="123" t="s">
        <v>92</v>
      </c>
      <c r="AG688" s="123" t="s">
        <v>84</v>
      </c>
      <c r="AH688" s="123">
        <v>28</v>
      </c>
      <c r="AI688" s="123"/>
      <c r="AJ688" s="124">
        <v>46047</v>
      </c>
      <c r="AK688" s="123"/>
      <c r="AL688" s="123"/>
      <c r="AM688" s="123" t="s">
        <v>2991</v>
      </c>
      <c r="AN688" s="123" t="s">
        <v>2992</v>
      </c>
      <c r="AO688" s="123" t="s">
        <v>2982</v>
      </c>
      <c r="AP688" s="123">
        <v>9</v>
      </c>
      <c r="AQ688" s="123">
        <v>0</v>
      </c>
      <c r="AR688" s="123">
        <v>1</v>
      </c>
      <c r="AS688" s="123">
        <v>1</v>
      </c>
      <c r="AT688" s="123">
        <v>0</v>
      </c>
      <c r="AU688" s="123">
        <v>0</v>
      </c>
    </row>
    <row r="689" spans="1:47">
      <c r="A689" s="124">
        <v>46267</v>
      </c>
      <c r="B689" s="123" t="s">
        <v>75</v>
      </c>
      <c r="C689" s="123" t="s">
        <v>2981</v>
      </c>
      <c r="D689" s="123" t="s">
        <v>2087</v>
      </c>
      <c r="E689" s="123">
        <v>205279080</v>
      </c>
      <c r="F689" s="123" t="s">
        <v>2982</v>
      </c>
      <c r="G689" s="123" t="s">
        <v>2983</v>
      </c>
      <c r="H689" s="123" t="s">
        <v>2984</v>
      </c>
      <c r="I689" s="123">
        <v>900234</v>
      </c>
      <c r="J689" s="123" t="s">
        <v>3002</v>
      </c>
      <c r="K689" s="123" t="s">
        <v>3328</v>
      </c>
      <c r="L689" s="123" t="s">
        <v>2986</v>
      </c>
      <c r="M689" s="123" t="s">
        <v>79</v>
      </c>
      <c r="N689" s="123" t="s">
        <v>626</v>
      </c>
      <c r="O689" s="123">
        <v>1299</v>
      </c>
      <c r="P689" s="123" t="s">
        <v>64</v>
      </c>
      <c r="Q689" s="123" t="s">
        <v>2987</v>
      </c>
      <c r="R689" s="123" t="s">
        <v>2996</v>
      </c>
      <c r="S689" s="123" t="s">
        <v>32</v>
      </c>
      <c r="T689" s="123">
        <v>99</v>
      </c>
      <c r="U689" s="123" t="s">
        <v>2989</v>
      </c>
      <c r="V689" s="123"/>
      <c r="W689" s="123"/>
      <c r="X689" s="124">
        <v>46267.333333333336</v>
      </c>
      <c r="Y689" s="124">
        <v>46267.75</v>
      </c>
      <c r="Z689" s="123" t="s">
        <v>2997</v>
      </c>
      <c r="AA689" s="123" t="s">
        <v>2998</v>
      </c>
      <c r="AB689" s="123" t="s">
        <v>2999</v>
      </c>
      <c r="AC689" s="123" t="s">
        <v>37</v>
      </c>
      <c r="AD689" s="123" t="s">
        <v>1562</v>
      </c>
      <c r="AE689" s="123" t="s">
        <v>3000</v>
      </c>
      <c r="AF689" s="123" t="s">
        <v>84</v>
      </c>
      <c r="AG689" s="123" t="s">
        <v>85</v>
      </c>
      <c r="AH689" s="123">
        <v>13</v>
      </c>
      <c r="AI689" s="123"/>
      <c r="AJ689" s="124">
        <v>45791</v>
      </c>
      <c r="AK689" s="123"/>
      <c r="AL689" s="123"/>
      <c r="AM689" s="123" t="s">
        <v>2991</v>
      </c>
      <c r="AN689" s="123" t="s">
        <v>2992</v>
      </c>
      <c r="AO689" s="123" t="s">
        <v>2982</v>
      </c>
      <c r="AP689" s="123">
        <v>9</v>
      </c>
      <c r="AQ689" s="123">
        <v>0</v>
      </c>
      <c r="AR689" s="123">
        <v>0</v>
      </c>
      <c r="AS689" s="123">
        <v>0</v>
      </c>
      <c r="AT689" s="123">
        <v>0</v>
      </c>
      <c r="AU689" s="123">
        <v>0</v>
      </c>
    </row>
    <row r="690" spans="1:47">
      <c r="A690" s="124">
        <v>46267</v>
      </c>
      <c r="B690" s="123" t="s">
        <v>75</v>
      </c>
      <c r="C690" s="123" t="s">
        <v>2981</v>
      </c>
      <c r="D690" s="123" t="s">
        <v>701</v>
      </c>
      <c r="E690" s="123">
        <v>205854273</v>
      </c>
      <c r="F690" s="123" t="s">
        <v>2982</v>
      </c>
      <c r="G690" s="123" t="s">
        <v>2983</v>
      </c>
      <c r="H690" s="123" t="s">
        <v>2984</v>
      </c>
      <c r="I690" s="123">
        <v>900234</v>
      </c>
      <c r="J690" s="123" t="s">
        <v>3002</v>
      </c>
      <c r="K690" s="123" t="s">
        <v>702</v>
      </c>
      <c r="L690" s="123" t="s">
        <v>2986</v>
      </c>
      <c r="M690" s="123" t="s">
        <v>79</v>
      </c>
      <c r="N690" s="123" t="s">
        <v>626</v>
      </c>
      <c r="O690" s="123">
        <v>1299</v>
      </c>
      <c r="P690" s="123" t="s">
        <v>64</v>
      </c>
      <c r="Q690" s="123" t="s">
        <v>2987</v>
      </c>
      <c r="R690" s="123" t="s">
        <v>3038</v>
      </c>
      <c r="S690" s="123" t="s">
        <v>32</v>
      </c>
      <c r="T690" s="123">
        <v>99</v>
      </c>
      <c r="U690" s="123" t="s">
        <v>2989</v>
      </c>
      <c r="V690" s="124">
        <v>46267.332638888889</v>
      </c>
      <c r="W690" s="124">
        <v>46267.748611111114</v>
      </c>
      <c r="X690" s="124">
        <v>46267.333333333336</v>
      </c>
      <c r="Y690" s="124">
        <v>46267.75</v>
      </c>
      <c r="Z690" s="123"/>
      <c r="AA690" s="123" t="s">
        <v>56</v>
      </c>
      <c r="AB690" s="123" t="s">
        <v>2</v>
      </c>
      <c r="AC690" s="123" t="s">
        <v>37</v>
      </c>
      <c r="AD690" s="123" t="s">
        <v>1562</v>
      </c>
      <c r="AE690" s="123" t="s">
        <v>3000</v>
      </c>
      <c r="AF690" s="123" t="s">
        <v>92</v>
      </c>
      <c r="AG690" s="123" t="s">
        <v>84</v>
      </c>
      <c r="AH690" s="123">
        <v>13</v>
      </c>
      <c r="AI690" s="123"/>
      <c r="AJ690" s="124">
        <v>45893</v>
      </c>
      <c r="AK690" s="123"/>
      <c r="AL690" s="123"/>
      <c r="AM690" s="123" t="s">
        <v>2991</v>
      </c>
      <c r="AN690" s="123" t="s">
        <v>2992</v>
      </c>
      <c r="AO690" s="123" t="s">
        <v>2982</v>
      </c>
      <c r="AP690" s="123">
        <v>9</v>
      </c>
      <c r="AQ690" s="123">
        <v>0</v>
      </c>
      <c r="AR690" s="123">
        <v>1</v>
      </c>
      <c r="AS690" s="123">
        <v>1</v>
      </c>
      <c r="AT690" s="123">
        <v>0</v>
      </c>
      <c r="AU690" s="123">
        <v>0</v>
      </c>
    </row>
    <row r="691" spans="1:47">
      <c r="A691" s="124">
        <v>46267</v>
      </c>
      <c r="B691" s="123" t="s">
        <v>75</v>
      </c>
      <c r="C691" s="123" t="s">
        <v>2981</v>
      </c>
      <c r="D691" s="123" t="s">
        <v>2413</v>
      </c>
      <c r="E691" s="123">
        <v>206175159</v>
      </c>
      <c r="F691" s="123" t="s">
        <v>2982</v>
      </c>
      <c r="G691" s="123" t="s">
        <v>2983</v>
      </c>
      <c r="H691" s="123" t="s">
        <v>2984</v>
      </c>
      <c r="I691" s="123">
        <v>900234</v>
      </c>
      <c r="J691" s="123" t="s">
        <v>3001</v>
      </c>
      <c r="K691" s="123" t="s">
        <v>3329</v>
      </c>
      <c r="L691" s="123" t="s">
        <v>2986</v>
      </c>
      <c r="M691" s="123" t="s">
        <v>79</v>
      </c>
      <c r="N691" s="123" t="s">
        <v>2645</v>
      </c>
      <c r="O691" s="123">
        <v>1299</v>
      </c>
      <c r="P691" s="123" t="s">
        <v>64</v>
      </c>
      <c r="Q691" s="123" t="s">
        <v>2987</v>
      </c>
      <c r="R691" s="123" t="s">
        <v>3024</v>
      </c>
      <c r="S691" s="123" t="s">
        <v>39</v>
      </c>
      <c r="T691" s="123">
        <v>99</v>
      </c>
      <c r="U691" s="123" t="s">
        <v>2989</v>
      </c>
      <c r="V691" s="124">
        <v>46267.754166666666</v>
      </c>
      <c r="W691" s="124">
        <v>46267.959027777775</v>
      </c>
      <c r="X691" s="124">
        <v>46267.756944444445</v>
      </c>
      <c r="Y691" s="124">
        <v>46268.173611111109</v>
      </c>
      <c r="Z691" s="123"/>
      <c r="AA691" s="123" t="s">
        <v>56</v>
      </c>
      <c r="AB691" s="123" t="s">
        <v>2</v>
      </c>
      <c r="AC691" s="123" t="s">
        <v>2990</v>
      </c>
      <c r="AD691" s="123" t="s">
        <v>1553</v>
      </c>
      <c r="AE691" s="123" t="s">
        <v>2990</v>
      </c>
      <c r="AF691" s="123" t="s">
        <v>95</v>
      </c>
      <c r="AG691" s="123" t="s">
        <v>77</v>
      </c>
      <c r="AH691" s="123">
        <v>22</v>
      </c>
      <c r="AI691" s="123"/>
      <c r="AJ691" s="124">
        <v>45931</v>
      </c>
      <c r="AK691" s="123"/>
      <c r="AL691" s="123"/>
      <c r="AM691" s="123" t="s">
        <v>2991</v>
      </c>
      <c r="AN691" s="123" t="s">
        <v>2992</v>
      </c>
      <c r="AO691" s="123" t="s">
        <v>2982</v>
      </c>
      <c r="AP691" s="123">
        <v>9</v>
      </c>
      <c r="AQ691" s="123">
        <v>0</v>
      </c>
      <c r="AR691" s="123">
        <v>1</v>
      </c>
      <c r="AS691" s="123">
        <v>1</v>
      </c>
      <c r="AT691" s="123">
        <v>0</v>
      </c>
      <c r="AU691" s="123">
        <v>0</v>
      </c>
    </row>
    <row r="692" spans="1:47">
      <c r="A692" s="124">
        <v>46267</v>
      </c>
      <c r="B692" s="123" t="s">
        <v>75</v>
      </c>
      <c r="C692" s="123" t="s">
        <v>2981</v>
      </c>
      <c r="D692" s="123" t="s">
        <v>1078</v>
      </c>
      <c r="E692" s="123">
        <v>205997632</v>
      </c>
      <c r="F692" s="123" t="s">
        <v>2982</v>
      </c>
      <c r="G692" s="123" t="s">
        <v>2983</v>
      </c>
      <c r="H692" s="123" t="s">
        <v>2984</v>
      </c>
      <c r="I692" s="123">
        <v>900234</v>
      </c>
      <c r="J692" s="123" t="s">
        <v>3001</v>
      </c>
      <c r="K692" s="123" t="s">
        <v>1079</v>
      </c>
      <c r="L692" s="123" t="s">
        <v>2986</v>
      </c>
      <c r="M692" s="123" t="s">
        <v>79</v>
      </c>
      <c r="N692" s="123" t="s">
        <v>2773</v>
      </c>
      <c r="O692" s="123">
        <v>1299</v>
      </c>
      <c r="P692" s="123" t="s">
        <v>64</v>
      </c>
      <c r="Q692" s="123" t="s">
        <v>2987</v>
      </c>
      <c r="R692" s="123" t="s">
        <v>2988</v>
      </c>
      <c r="S692" s="123" t="s">
        <v>32</v>
      </c>
      <c r="T692" s="123">
        <v>99</v>
      </c>
      <c r="U692" s="123" t="s">
        <v>2989</v>
      </c>
      <c r="V692" s="124">
        <v>46267.331944444442</v>
      </c>
      <c r="W692" s="124">
        <v>46267.748611111114</v>
      </c>
      <c r="X692" s="124">
        <v>46267.333333333336</v>
      </c>
      <c r="Y692" s="124">
        <v>46267.75</v>
      </c>
      <c r="Z692" s="123"/>
      <c r="AA692" s="123" t="s">
        <v>56</v>
      </c>
      <c r="AB692" s="123" t="s">
        <v>2</v>
      </c>
      <c r="AC692" s="123" t="s">
        <v>37</v>
      </c>
      <c r="AD692" s="123" t="s">
        <v>1562</v>
      </c>
      <c r="AE692" s="123" t="s">
        <v>3000</v>
      </c>
      <c r="AF692" s="123" t="s">
        <v>88</v>
      </c>
      <c r="AG692" s="123" t="s">
        <v>95</v>
      </c>
      <c r="AH692" s="123">
        <v>13</v>
      </c>
      <c r="AI692" s="123"/>
      <c r="AJ692" s="124">
        <v>45914</v>
      </c>
      <c r="AK692" s="123"/>
      <c r="AL692" s="123"/>
      <c r="AM692" s="123" t="s">
        <v>2991</v>
      </c>
      <c r="AN692" s="123" t="s">
        <v>2992</v>
      </c>
      <c r="AO692" s="123" t="s">
        <v>2982</v>
      </c>
      <c r="AP692" s="123">
        <v>9</v>
      </c>
      <c r="AQ692" s="123">
        <v>0</v>
      </c>
      <c r="AR692" s="123">
        <v>1</v>
      </c>
      <c r="AS692" s="123">
        <v>1</v>
      </c>
      <c r="AT692" s="123">
        <v>0</v>
      </c>
      <c r="AU692" s="123">
        <v>0</v>
      </c>
    </row>
    <row r="693" spans="1:47">
      <c r="A693" s="124">
        <v>46267</v>
      </c>
      <c r="B693" s="123" t="s">
        <v>75</v>
      </c>
      <c r="C693" s="123" t="s">
        <v>2981</v>
      </c>
      <c r="D693" s="123" t="s">
        <v>577</v>
      </c>
      <c r="E693" s="123">
        <v>203709743</v>
      </c>
      <c r="F693" s="123" t="s">
        <v>2982</v>
      </c>
      <c r="G693" s="123" t="s">
        <v>2983</v>
      </c>
      <c r="H693" s="123" t="s">
        <v>2984</v>
      </c>
      <c r="I693" s="123">
        <v>900234</v>
      </c>
      <c r="J693" s="123" t="s">
        <v>99</v>
      </c>
      <c r="K693" s="123" t="s">
        <v>3330</v>
      </c>
      <c r="L693" s="123" t="s">
        <v>2986</v>
      </c>
      <c r="M693" s="123" t="s">
        <v>86</v>
      </c>
      <c r="N693" s="123" t="s">
        <v>224</v>
      </c>
      <c r="O693" s="123">
        <v>1299</v>
      </c>
      <c r="P693" s="123" t="s">
        <v>64</v>
      </c>
      <c r="Q693" s="123" t="s">
        <v>2987</v>
      </c>
      <c r="R693" s="123" t="s">
        <v>2996</v>
      </c>
      <c r="S693" s="123" t="s">
        <v>32</v>
      </c>
      <c r="T693" s="123">
        <v>99</v>
      </c>
      <c r="U693" s="123" t="s">
        <v>2989</v>
      </c>
      <c r="V693" s="123"/>
      <c r="W693" s="123"/>
      <c r="X693" s="124">
        <v>46267.333333333336</v>
      </c>
      <c r="Y693" s="124">
        <v>46267.75</v>
      </c>
      <c r="Z693" s="123" t="s">
        <v>2997</v>
      </c>
      <c r="AA693" s="123" t="s">
        <v>2998</v>
      </c>
      <c r="AB693" s="123" t="s">
        <v>2999</v>
      </c>
      <c r="AC693" s="123" t="s">
        <v>35</v>
      </c>
      <c r="AD693" s="123" t="s">
        <v>1558</v>
      </c>
      <c r="AE693" s="123" t="s">
        <v>2995</v>
      </c>
      <c r="AF693" s="123" t="s">
        <v>84</v>
      </c>
      <c r="AG693" s="123" t="s">
        <v>85</v>
      </c>
      <c r="AH693" s="123">
        <v>3</v>
      </c>
      <c r="AI693" s="123"/>
      <c r="AJ693" s="124">
        <v>45494</v>
      </c>
      <c r="AK693" s="123"/>
      <c r="AL693" s="123"/>
      <c r="AM693" s="123" t="s">
        <v>2991</v>
      </c>
      <c r="AN693" s="123" t="s">
        <v>2992</v>
      </c>
      <c r="AO693" s="123" t="s">
        <v>2982</v>
      </c>
      <c r="AP693" s="123">
        <v>9</v>
      </c>
      <c r="AQ693" s="123">
        <v>0</v>
      </c>
      <c r="AR693" s="123">
        <v>0</v>
      </c>
      <c r="AS693" s="123">
        <v>0</v>
      </c>
      <c r="AT693" s="123">
        <v>0</v>
      </c>
      <c r="AU693" s="123">
        <v>0</v>
      </c>
    </row>
    <row r="694" spans="1:47">
      <c r="A694" s="124">
        <v>46267</v>
      </c>
      <c r="B694" s="123" t="s">
        <v>75</v>
      </c>
      <c r="C694" s="123" t="s">
        <v>2981</v>
      </c>
      <c r="D694" s="123" t="s">
        <v>917</v>
      </c>
      <c r="E694" s="123">
        <v>204072306</v>
      </c>
      <c r="F694" s="123" t="s">
        <v>2982</v>
      </c>
      <c r="G694" s="123" t="s">
        <v>2983</v>
      </c>
      <c r="H694" s="123" t="s">
        <v>2984</v>
      </c>
      <c r="I694" s="123">
        <v>900234</v>
      </c>
      <c r="J694" s="123" t="s">
        <v>2985</v>
      </c>
      <c r="K694" s="123" t="s">
        <v>918</v>
      </c>
      <c r="L694" s="123" t="s">
        <v>2986</v>
      </c>
      <c r="M694" s="123" t="s">
        <v>86</v>
      </c>
      <c r="N694" s="123" t="s">
        <v>2773</v>
      </c>
      <c r="O694" s="123">
        <v>1299</v>
      </c>
      <c r="P694" s="123" t="s">
        <v>64</v>
      </c>
      <c r="Q694" s="123" t="s">
        <v>2987</v>
      </c>
      <c r="R694" s="123" t="s">
        <v>3021</v>
      </c>
      <c r="S694" s="123" t="s">
        <v>32</v>
      </c>
      <c r="T694" s="123">
        <v>99</v>
      </c>
      <c r="U694" s="123" t="s">
        <v>2989</v>
      </c>
      <c r="V694" s="124">
        <v>46267.332638888889</v>
      </c>
      <c r="W694" s="124">
        <v>46267.754166666666</v>
      </c>
      <c r="X694" s="124">
        <v>46267.333333333336</v>
      </c>
      <c r="Y694" s="124">
        <v>46267.75</v>
      </c>
      <c r="Z694" s="123" t="s">
        <v>2997</v>
      </c>
      <c r="AA694" s="123" t="s">
        <v>2998</v>
      </c>
      <c r="AB694" s="123" t="s">
        <v>2</v>
      </c>
      <c r="AC694" s="123" t="s">
        <v>37</v>
      </c>
      <c r="AD694" s="123" t="s">
        <v>1562</v>
      </c>
      <c r="AE694" s="123" t="s">
        <v>3000</v>
      </c>
      <c r="AF694" s="123" t="s">
        <v>85</v>
      </c>
      <c r="AG694" s="123" t="s">
        <v>88</v>
      </c>
      <c r="AH694" s="123">
        <v>13</v>
      </c>
      <c r="AI694" s="123"/>
      <c r="AJ694" s="124">
        <v>45557</v>
      </c>
      <c r="AK694" s="123"/>
      <c r="AL694" s="123"/>
      <c r="AM694" s="123" t="s">
        <v>2991</v>
      </c>
      <c r="AN694" s="123" t="s">
        <v>2992</v>
      </c>
      <c r="AO694" s="123" t="s">
        <v>2982</v>
      </c>
      <c r="AP694" s="123">
        <v>9</v>
      </c>
      <c r="AQ694" s="123">
        <v>1</v>
      </c>
      <c r="AR694" s="123">
        <v>1</v>
      </c>
      <c r="AS694" s="123">
        <v>0</v>
      </c>
      <c r="AT694" s="123">
        <v>0</v>
      </c>
      <c r="AU694" s="123">
        <v>0</v>
      </c>
    </row>
    <row r="695" spans="1:47">
      <c r="A695" s="124">
        <v>46267</v>
      </c>
      <c r="B695" s="123" t="s">
        <v>75</v>
      </c>
      <c r="C695" s="123" t="s">
        <v>2981</v>
      </c>
      <c r="D695" s="123" t="s">
        <v>1082</v>
      </c>
      <c r="E695" s="123">
        <v>204095809</v>
      </c>
      <c r="F695" s="123" t="s">
        <v>2982</v>
      </c>
      <c r="G695" s="123" t="s">
        <v>2983</v>
      </c>
      <c r="H695" s="123" t="s">
        <v>2984</v>
      </c>
      <c r="I695" s="123">
        <v>900234</v>
      </c>
      <c r="J695" s="123" t="s">
        <v>87</v>
      </c>
      <c r="K695" s="123" t="s">
        <v>1083</v>
      </c>
      <c r="L695" s="123" t="s">
        <v>2986</v>
      </c>
      <c r="M695" s="123" t="s">
        <v>86</v>
      </c>
      <c r="N695" s="123" t="s">
        <v>626</v>
      </c>
      <c r="O695" s="123">
        <v>1299</v>
      </c>
      <c r="P695" s="123" t="s">
        <v>64</v>
      </c>
      <c r="Q695" s="123" t="s">
        <v>2987</v>
      </c>
      <c r="R695" s="123" t="s">
        <v>3024</v>
      </c>
      <c r="S695" s="123" t="s">
        <v>39</v>
      </c>
      <c r="T695" s="123">
        <v>99</v>
      </c>
      <c r="U695" s="123" t="s">
        <v>2989</v>
      </c>
      <c r="V695" s="124">
        <v>46267.755555555559</v>
      </c>
      <c r="W695" s="124">
        <v>46267.855555555558</v>
      </c>
      <c r="X695" s="124">
        <v>46267.756944444445</v>
      </c>
      <c r="Y695" s="124">
        <v>46268.173611111109</v>
      </c>
      <c r="Z695" s="123"/>
      <c r="AA695" s="123" t="s">
        <v>56</v>
      </c>
      <c r="AB695" s="123" t="s">
        <v>2</v>
      </c>
      <c r="AC695" s="123" t="s">
        <v>37</v>
      </c>
      <c r="AD695" s="123" t="s">
        <v>1562</v>
      </c>
      <c r="AE695" s="123" t="s">
        <v>3000</v>
      </c>
      <c r="AF695" s="123" t="s">
        <v>95</v>
      </c>
      <c r="AG695" s="123" t="s">
        <v>77</v>
      </c>
      <c r="AH695" s="123">
        <v>13</v>
      </c>
      <c r="AI695" s="123"/>
      <c r="AJ695" s="124">
        <v>45560</v>
      </c>
      <c r="AK695" s="123"/>
      <c r="AL695" s="123"/>
      <c r="AM695" s="123" t="s">
        <v>2991</v>
      </c>
      <c r="AN695" s="123" t="s">
        <v>2992</v>
      </c>
      <c r="AO695" s="123" t="s">
        <v>2982</v>
      </c>
      <c r="AP695" s="123">
        <v>9</v>
      </c>
      <c r="AQ695" s="123">
        <v>0</v>
      </c>
      <c r="AR695" s="123">
        <v>1</v>
      </c>
      <c r="AS695" s="123">
        <v>1</v>
      </c>
      <c r="AT695" s="123">
        <v>0</v>
      </c>
      <c r="AU695" s="123">
        <v>0</v>
      </c>
    </row>
    <row r="696" spans="1:47">
      <c r="A696" s="124">
        <v>46267</v>
      </c>
      <c r="B696" s="123" t="s">
        <v>75</v>
      </c>
      <c r="C696" s="123" t="s">
        <v>2981</v>
      </c>
      <c r="D696" s="123" t="s">
        <v>2196</v>
      </c>
      <c r="E696" s="123">
        <v>203687851</v>
      </c>
      <c r="F696" s="123" t="s">
        <v>2982</v>
      </c>
      <c r="G696" s="123" t="s">
        <v>2983</v>
      </c>
      <c r="H696" s="123" t="s">
        <v>2984</v>
      </c>
      <c r="I696" s="123">
        <v>900234</v>
      </c>
      <c r="J696" s="123" t="s">
        <v>99</v>
      </c>
      <c r="K696" s="123" t="s">
        <v>3331</v>
      </c>
      <c r="L696" s="123" t="s">
        <v>2986</v>
      </c>
      <c r="M696" s="123" t="s">
        <v>86</v>
      </c>
      <c r="N696" s="123" t="s">
        <v>82</v>
      </c>
      <c r="O696" s="123">
        <v>1299</v>
      </c>
      <c r="P696" s="123" t="s">
        <v>64</v>
      </c>
      <c r="Q696" s="123" t="s">
        <v>2987</v>
      </c>
      <c r="R696" s="123" t="s">
        <v>3010</v>
      </c>
      <c r="S696" s="123" t="s">
        <v>39</v>
      </c>
      <c r="T696" s="123">
        <v>99</v>
      </c>
      <c r="U696" s="123" t="s">
        <v>2989</v>
      </c>
      <c r="V696" s="124">
        <v>46267.755555555559</v>
      </c>
      <c r="W696" s="124">
        <v>46267.958333333336</v>
      </c>
      <c r="X696" s="124">
        <v>46267.756944444445</v>
      </c>
      <c r="Y696" s="124">
        <v>46268.173611111109</v>
      </c>
      <c r="Z696" s="123"/>
      <c r="AA696" s="123" t="s">
        <v>56</v>
      </c>
      <c r="AB696" s="123" t="s">
        <v>2</v>
      </c>
      <c r="AC696" s="123" t="s">
        <v>2990</v>
      </c>
      <c r="AD696" s="123" t="s">
        <v>1553</v>
      </c>
      <c r="AE696" s="123" t="s">
        <v>2990</v>
      </c>
      <c r="AF696" s="123" t="s">
        <v>77</v>
      </c>
      <c r="AG696" s="123" t="s">
        <v>78</v>
      </c>
      <c r="AH696" s="123">
        <v>22</v>
      </c>
      <c r="AI696" s="123"/>
      <c r="AJ696" s="124">
        <v>45487</v>
      </c>
      <c r="AK696" s="123"/>
      <c r="AL696" s="123"/>
      <c r="AM696" s="123" t="s">
        <v>2991</v>
      </c>
      <c r="AN696" s="123" t="s">
        <v>2992</v>
      </c>
      <c r="AO696" s="123" t="s">
        <v>2982</v>
      </c>
      <c r="AP696" s="123">
        <v>9</v>
      </c>
      <c r="AQ696" s="123">
        <v>0</v>
      </c>
      <c r="AR696" s="123">
        <v>1</v>
      </c>
      <c r="AS696" s="123">
        <v>1</v>
      </c>
      <c r="AT696" s="123">
        <v>0</v>
      </c>
      <c r="AU696" s="123">
        <v>0</v>
      </c>
    </row>
    <row r="697" spans="1:47">
      <c r="A697" s="124">
        <v>46267</v>
      </c>
      <c r="B697" s="123" t="s">
        <v>75</v>
      </c>
      <c r="C697" s="123" t="s">
        <v>2981</v>
      </c>
      <c r="D697" s="123" t="s">
        <v>2851</v>
      </c>
      <c r="E697" s="123">
        <v>206897551</v>
      </c>
      <c r="F697" s="123" t="s">
        <v>2982</v>
      </c>
      <c r="G697" s="123" t="s">
        <v>2983</v>
      </c>
      <c r="H697" s="123" t="s">
        <v>3022</v>
      </c>
      <c r="I697" s="123">
        <v>900234</v>
      </c>
      <c r="J697" s="123" t="s">
        <v>3001</v>
      </c>
      <c r="K697" s="123" t="s">
        <v>2890</v>
      </c>
      <c r="L697" s="123" t="s">
        <v>2986</v>
      </c>
      <c r="M697" s="123" t="s">
        <v>89</v>
      </c>
      <c r="N697" s="123" t="s">
        <v>622</v>
      </c>
      <c r="O697" s="123">
        <v>1299</v>
      </c>
      <c r="P697" s="123" t="s">
        <v>64</v>
      </c>
      <c r="Q697" s="123" t="s">
        <v>2987</v>
      </c>
      <c r="R697" s="123" t="s">
        <v>3011</v>
      </c>
      <c r="S697" s="123" t="s">
        <v>39</v>
      </c>
      <c r="T697" s="123">
        <v>99</v>
      </c>
      <c r="U697" s="123" t="s">
        <v>2989</v>
      </c>
      <c r="V697" s="123"/>
      <c r="W697" s="123"/>
      <c r="X697" s="124">
        <v>46267.756944444445</v>
      </c>
      <c r="Y697" s="124">
        <v>46268.090277777781</v>
      </c>
      <c r="Z697" s="123" t="s">
        <v>2997</v>
      </c>
      <c r="AA697" s="123" t="s">
        <v>2998</v>
      </c>
      <c r="AB697" s="123" t="s">
        <v>2999</v>
      </c>
      <c r="AC697" s="123" t="s">
        <v>37</v>
      </c>
      <c r="AD697" s="123" t="s">
        <v>1563</v>
      </c>
      <c r="AE697" s="123" t="s">
        <v>3006</v>
      </c>
      <c r="AF697" s="123" t="s">
        <v>84</v>
      </c>
      <c r="AG697" s="123" t="s">
        <v>85</v>
      </c>
      <c r="AH697" s="123">
        <v>15</v>
      </c>
      <c r="AI697" s="123"/>
      <c r="AJ697" s="124">
        <v>46251</v>
      </c>
      <c r="AK697" s="123"/>
      <c r="AL697" s="123"/>
      <c r="AM697" s="123" t="s">
        <v>2991</v>
      </c>
      <c r="AN697" s="123" t="s">
        <v>2992</v>
      </c>
      <c r="AO697" s="123" t="s">
        <v>2982</v>
      </c>
      <c r="AP697" s="123">
        <v>7</v>
      </c>
      <c r="AQ697" s="123">
        <v>0</v>
      </c>
      <c r="AR697" s="123">
        <v>0</v>
      </c>
      <c r="AS697" s="123">
        <v>0</v>
      </c>
      <c r="AT697" s="123">
        <v>0</v>
      </c>
      <c r="AU697" s="123">
        <v>0</v>
      </c>
    </row>
    <row r="698" spans="1:47">
      <c r="A698" s="124">
        <v>46267</v>
      </c>
      <c r="B698" s="123" t="s">
        <v>75</v>
      </c>
      <c r="C698" s="123" t="s">
        <v>2981</v>
      </c>
      <c r="D698" s="123" t="s">
        <v>1021</v>
      </c>
      <c r="E698" s="123">
        <v>204116441</v>
      </c>
      <c r="F698" s="123" t="s">
        <v>2982</v>
      </c>
      <c r="G698" s="123" t="s">
        <v>2983</v>
      </c>
      <c r="H698" s="123" t="s">
        <v>2984</v>
      </c>
      <c r="I698" s="123">
        <v>900234</v>
      </c>
      <c r="J698" s="123" t="s">
        <v>87</v>
      </c>
      <c r="K698" s="123" t="s">
        <v>1022</v>
      </c>
      <c r="L698" s="123" t="s">
        <v>2986</v>
      </c>
      <c r="M698" s="123" t="s">
        <v>86</v>
      </c>
      <c r="N698" s="123" t="s">
        <v>1055</v>
      </c>
      <c r="O698" s="123">
        <v>1299</v>
      </c>
      <c r="P698" s="123" t="s">
        <v>64</v>
      </c>
      <c r="Q698" s="123" t="s">
        <v>2987</v>
      </c>
      <c r="R698" s="123" t="s">
        <v>3005</v>
      </c>
      <c r="S698" s="123" t="s">
        <v>39</v>
      </c>
      <c r="T698" s="123">
        <v>99</v>
      </c>
      <c r="U698" s="123" t="s">
        <v>2989</v>
      </c>
      <c r="V698" s="124">
        <v>46267.758333333331</v>
      </c>
      <c r="W698" s="124">
        <v>46267.861111111109</v>
      </c>
      <c r="X698" s="124">
        <v>46267.756944444445</v>
      </c>
      <c r="Y698" s="124">
        <v>46268.173611111109</v>
      </c>
      <c r="Z698" s="123" t="s">
        <v>2997</v>
      </c>
      <c r="AA698" s="123" t="s">
        <v>2998</v>
      </c>
      <c r="AB698" s="123" t="s">
        <v>2</v>
      </c>
      <c r="AC698" s="123" t="s">
        <v>37</v>
      </c>
      <c r="AD698" s="123" t="s">
        <v>1561</v>
      </c>
      <c r="AE698" s="123" t="s">
        <v>3012</v>
      </c>
      <c r="AF698" s="123" t="s">
        <v>85</v>
      </c>
      <c r="AG698" s="123" t="s">
        <v>88</v>
      </c>
      <c r="AH698" s="123">
        <v>17</v>
      </c>
      <c r="AI698" s="123"/>
      <c r="AJ698" s="124">
        <v>45560</v>
      </c>
      <c r="AK698" s="123"/>
      <c r="AL698" s="123"/>
      <c r="AM698" s="123" t="s">
        <v>2991</v>
      </c>
      <c r="AN698" s="123" t="s">
        <v>2992</v>
      </c>
      <c r="AO698" s="123" t="s">
        <v>2982</v>
      </c>
      <c r="AP698" s="123">
        <v>9</v>
      </c>
      <c r="AQ698" s="123">
        <v>1</v>
      </c>
      <c r="AR698" s="123">
        <v>1</v>
      </c>
      <c r="AS698" s="123">
        <v>0</v>
      </c>
      <c r="AT698" s="123">
        <v>0</v>
      </c>
      <c r="AU698" s="123">
        <v>0</v>
      </c>
    </row>
    <row r="699" spans="1:47">
      <c r="A699" s="124">
        <v>46267</v>
      </c>
      <c r="B699" s="123" t="s">
        <v>75</v>
      </c>
      <c r="C699" s="123" t="s">
        <v>2981</v>
      </c>
      <c r="D699" s="123" t="s">
        <v>146</v>
      </c>
      <c r="E699" s="123">
        <v>203469406</v>
      </c>
      <c r="F699" s="123" t="s">
        <v>2982</v>
      </c>
      <c r="G699" s="123" t="s">
        <v>2983</v>
      </c>
      <c r="H699" s="123" t="s">
        <v>2984</v>
      </c>
      <c r="I699" s="123">
        <v>900234</v>
      </c>
      <c r="J699" s="123" t="s">
        <v>99</v>
      </c>
      <c r="K699" s="123" t="s">
        <v>3332</v>
      </c>
      <c r="L699" s="123" t="s">
        <v>2986</v>
      </c>
      <c r="M699" s="123" t="s">
        <v>86</v>
      </c>
      <c r="N699" s="123" t="s">
        <v>2645</v>
      </c>
      <c r="O699" s="123">
        <v>1299</v>
      </c>
      <c r="P699" s="123" t="s">
        <v>64</v>
      </c>
      <c r="Q699" s="123" t="s">
        <v>2987</v>
      </c>
      <c r="R699" s="123" t="s">
        <v>3021</v>
      </c>
      <c r="S699" s="123" t="s">
        <v>32</v>
      </c>
      <c r="T699" s="123">
        <v>99</v>
      </c>
      <c r="U699" s="123" t="s">
        <v>2989</v>
      </c>
      <c r="V699" s="124">
        <v>46267.331944444442</v>
      </c>
      <c r="W699" s="124">
        <v>46267.752083333333</v>
      </c>
      <c r="X699" s="124">
        <v>46267.333333333336</v>
      </c>
      <c r="Y699" s="124">
        <v>46267.75</v>
      </c>
      <c r="Z699" s="123" t="s">
        <v>2997</v>
      </c>
      <c r="AA699" s="123" t="s">
        <v>2998</v>
      </c>
      <c r="AB699" s="123" t="s">
        <v>2</v>
      </c>
      <c r="AC699" s="123" t="s">
        <v>2990</v>
      </c>
      <c r="AD699" s="123" t="s">
        <v>1553</v>
      </c>
      <c r="AE699" s="123" t="s">
        <v>2990</v>
      </c>
      <c r="AF699" s="123" t="s">
        <v>85</v>
      </c>
      <c r="AG699" s="123" t="s">
        <v>88</v>
      </c>
      <c r="AH699" s="123">
        <v>22</v>
      </c>
      <c r="AI699" s="123"/>
      <c r="AJ699" s="124">
        <v>45455</v>
      </c>
      <c r="AK699" s="123"/>
      <c r="AL699" s="123"/>
      <c r="AM699" s="123" t="s">
        <v>2991</v>
      </c>
      <c r="AN699" s="123" t="s">
        <v>2992</v>
      </c>
      <c r="AO699" s="123" t="s">
        <v>2982</v>
      </c>
      <c r="AP699" s="123">
        <v>9</v>
      </c>
      <c r="AQ699" s="123">
        <v>1</v>
      </c>
      <c r="AR699" s="123">
        <v>1</v>
      </c>
      <c r="AS699" s="123">
        <v>0</v>
      </c>
      <c r="AT699" s="123">
        <v>0</v>
      </c>
      <c r="AU699" s="123">
        <v>0</v>
      </c>
    </row>
    <row r="700" spans="1:47">
      <c r="A700" s="124">
        <v>46267</v>
      </c>
      <c r="B700" s="123" t="s">
        <v>75</v>
      </c>
      <c r="C700" s="123" t="s">
        <v>2981</v>
      </c>
      <c r="D700" s="123" t="s">
        <v>987</v>
      </c>
      <c r="E700" s="123">
        <v>203851105</v>
      </c>
      <c r="F700" s="123" t="s">
        <v>2982</v>
      </c>
      <c r="G700" s="123" t="s">
        <v>2983</v>
      </c>
      <c r="H700" s="123" t="s">
        <v>2984</v>
      </c>
      <c r="I700" s="123">
        <v>900234</v>
      </c>
      <c r="J700" s="123" t="s">
        <v>3001</v>
      </c>
      <c r="K700" s="123" t="s">
        <v>988</v>
      </c>
      <c r="L700" s="123" t="s">
        <v>2986</v>
      </c>
      <c r="M700" s="123" t="s">
        <v>79</v>
      </c>
      <c r="N700" s="123" t="s">
        <v>626</v>
      </c>
      <c r="O700" s="123">
        <v>1299</v>
      </c>
      <c r="P700" s="123" t="s">
        <v>64</v>
      </c>
      <c r="Q700" s="123" t="s">
        <v>2987</v>
      </c>
      <c r="R700" s="123" t="s">
        <v>3024</v>
      </c>
      <c r="S700" s="123" t="s">
        <v>39</v>
      </c>
      <c r="T700" s="123">
        <v>99</v>
      </c>
      <c r="U700" s="123" t="s">
        <v>2989</v>
      </c>
      <c r="V700" s="124">
        <v>46267.757638888892</v>
      </c>
      <c r="W700" s="124">
        <v>46267.854861111111</v>
      </c>
      <c r="X700" s="124">
        <v>46267.756944444445</v>
      </c>
      <c r="Y700" s="124">
        <v>46268.173611111109</v>
      </c>
      <c r="Z700" s="123"/>
      <c r="AA700" s="123" t="s">
        <v>56</v>
      </c>
      <c r="AB700" s="123" t="s">
        <v>2</v>
      </c>
      <c r="AC700" s="123" t="s">
        <v>37</v>
      </c>
      <c r="AD700" s="123" t="s">
        <v>1564</v>
      </c>
      <c r="AE700" s="123" t="s">
        <v>3012</v>
      </c>
      <c r="AF700" s="123" t="s">
        <v>95</v>
      </c>
      <c r="AG700" s="123" t="s">
        <v>77</v>
      </c>
      <c r="AH700" s="123">
        <v>18</v>
      </c>
      <c r="AI700" s="123"/>
      <c r="AJ700" s="124">
        <v>45523</v>
      </c>
      <c r="AK700" s="123"/>
      <c r="AL700" s="123"/>
      <c r="AM700" s="123" t="s">
        <v>2991</v>
      </c>
      <c r="AN700" s="123" t="s">
        <v>2992</v>
      </c>
      <c r="AO700" s="123" t="s">
        <v>2982</v>
      </c>
      <c r="AP700" s="123">
        <v>9</v>
      </c>
      <c r="AQ700" s="123">
        <v>0</v>
      </c>
      <c r="AR700" s="123">
        <v>1</v>
      </c>
      <c r="AS700" s="123">
        <v>1</v>
      </c>
      <c r="AT700" s="123">
        <v>0</v>
      </c>
      <c r="AU700" s="123">
        <v>0</v>
      </c>
    </row>
    <row r="701" spans="1:47">
      <c r="A701" s="124">
        <v>46267</v>
      </c>
      <c r="B701" s="123" t="s">
        <v>75</v>
      </c>
      <c r="C701" s="123" t="s">
        <v>2981</v>
      </c>
      <c r="D701" s="123" t="s">
        <v>1621</v>
      </c>
      <c r="E701" s="123">
        <v>206230580</v>
      </c>
      <c r="F701" s="123" t="s">
        <v>2982</v>
      </c>
      <c r="G701" s="123" t="s">
        <v>2983</v>
      </c>
      <c r="H701" s="123" t="s">
        <v>2984</v>
      </c>
      <c r="I701" s="123">
        <v>900234</v>
      </c>
      <c r="J701" s="123" t="s">
        <v>3002</v>
      </c>
      <c r="K701" s="123" t="s">
        <v>3333</v>
      </c>
      <c r="L701" s="123" t="s">
        <v>2986</v>
      </c>
      <c r="M701" s="123" t="s">
        <v>89</v>
      </c>
      <c r="N701" s="123" t="s">
        <v>2773</v>
      </c>
      <c r="O701" s="123">
        <v>1299</v>
      </c>
      <c r="P701" s="123" t="s">
        <v>64</v>
      </c>
      <c r="Q701" s="123" t="s">
        <v>2987</v>
      </c>
      <c r="R701" s="123" t="s">
        <v>2994</v>
      </c>
      <c r="S701" s="123" t="s">
        <v>32</v>
      </c>
      <c r="T701" s="123">
        <v>99</v>
      </c>
      <c r="U701" s="123" t="s">
        <v>2989</v>
      </c>
      <c r="V701" s="124">
        <v>46267.331944444442</v>
      </c>
      <c r="W701" s="124">
        <v>46267.74722222222</v>
      </c>
      <c r="X701" s="124">
        <v>46267.333333333336</v>
      </c>
      <c r="Y701" s="124">
        <v>46267.75</v>
      </c>
      <c r="Z701" s="123"/>
      <c r="AA701" s="123" t="s">
        <v>56</v>
      </c>
      <c r="AB701" s="123" t="s">
        <v>2</v>
      </c>
      <c r="AC701" s="123" t="s">
        <v>37</v>
      </c>
      <c r="AD701" s="123" t="s">
        <v>1561</v>
      </c>
      <c r="AE701" s="123" t="s">
        <v>3012</v>
      </c>
      <c r="AF701" s="123" t="s">
        <v>95</v>
      </c>
      <c r="AG701" s="123" t="s">
        <v>77</v>
      </c>
      <c r="AH701" s="123">
        <v>17</v>
      </c>
      <c r="AI701" s="123"/>
      <c r="AJ701" s="124">
        <v>45942</v>
      </c>
      <c r="AK701" s="123"/>
      <c r="AL701" s="123"/>
      <c r="AM701" s="123" t="s">
        <v>2991</v>
      </c>
      <c r="AN701" s="123" t="s">
        <v>2992</v>
      </c>
      <c r="AO701" s="123" t="s">
        <v>2982</v>
      </c>
      <c r="AP701" s="123">
        <v>9</v>
      </c>
      <c r="AQ701" s="123">
        <v>0</v>
      </c>
      <c r="AR701" s="123">
        <v>1</v>
      </c>
      <c r="AS701" s="123">
        <v>1</v>
      </c>
      <c r="AT701" s="123">
        <v>0</v>
      </c>
      <c r="AU701" s="123">
        <v>0</v>
      </c>
    </row>
    <row r="702" spans="1:47">
      <c r="A702" s="124">
        <v>46267</v>
      </c>
      <c r="B702" s="123" t="s">
        <v>75</v>
      </c>
      <c r="C702" s="123" t="s">
        <v>2981</v>
      </c>
      <c r="D702" s="123" t="s">
        <v>2284</v>
      </c>
      <c r="E702" s="123">
        <v>204094216</v>
      </c>
      <c r="F702" s="123" t="s">
        <v>2982</v>
      </c>
      <c r="G702" s="123" t="s">
        <v>2983</v>
      </c>
      <c r="H702" s="123" t="s">
        <v>2984</v>
      </c>
      <c r="I702" s="123">
        <v>900234</v>
      </c>
      <c r="J702" s="123" t="s">
        <v>87</v>
      </c>
      <c r="K702" s="123" t="s">
        <v>2285</v>
      </c>
      <c r="L702" s="123" t="s">
        <v>2986</v>
      </c>
      <c r="M702" s="123" t="s">
        <v>86</v>
      </c>
      <c r="N702" s="123" t="s">
        <v>626</v>
      </c>
      <c r="O702" s="123">
        <v>1299</v>
      </c>
      <c r="P702" s="123" t="s">
        <v>64</v>
      </c>
      <c r="Q702" s="123" t="s">
        <v>2987</v>
      </c>
      <c r="R702" s="123" t="s">
        <v>3005</v>
      </c>
      <c r="S702" s="123" t="s">
        <v>39</v>
      </c>
      <c r="T702" s="123">
        <v>99</v>
      </c>
      <c r="U702" s="123" t="s">
        <v>2989</v>
      </c>
      <c r="V702" s="124">
        <v>46267.757638888892</v>
      </c>
      <c r="W702" s="124">
        <v>46267.854861111111</v>
      </c>
      <c r="X702" s="124">
        <v>46267.756944444445</v>
      </c>
      <c r="Y702" s="124">
        <v>46268.173611111109</v>
      </c>
      <c r="Z702" s="123" t="s">
        <v>2997</v>
      </c>
      <c r="AA702" s="123" t="s">
        <v>2998</v>
      </c>
      <c r="AB702" s="123" t="s">
        <v>2</v>
      </c>
      <c r="AC702" s="123" t="s">
        <v>37</v>
      </c>
      <c r="AD702" s="123" t="s">
        <v>1561</v>
      </c>
      <c r="AE702" s="123" t="s">
        <v>3012</v>
      </c>
      <c r="AF702" s="123" t="s">
        <v>85</v>
      </c>
      <c r="AG702" s="123" t="s">
        <v>88</v>
      </c>
      <c r="AH702" s="123">
        <v>17</v>
      </c>
      <c r="AI702" s="123"/>
      <c r="AJ702" s="124">
        <v>45560</v>
      </c>
      <c r="AK702" s="123"/>
      <c r="AL702" s="123"/>
      <c r="AM702" s="123" t="s">
        <v>2991</v>
      </c>
      <c r="AN702" s="123" t="s">
        <v>2992</v>
      </c>
      <c r="AO702" s="123" t="s">
        <v>2982</v>
      </c>
      <c r="AP702" s="123">
        <v>9</v>
      </c>
      <c r="AQ702" s="123">
        <v>1</v>
      </c>
      <c r="AR702" s="123">
        <v>1</v>
      </c>
      <c r="AS702" s="123">
        <v>0</v>
      </c>
      <c r="AT702" s="123">
        <v>0</v>
      </c>
      <c r="AU702" s="123">
        <v>0</v>
      </c>
    </row>
    <row r="703" spans="1:47">
      <c r="A703" s="124">
        <v>46267</v>
      </c>
      <c r="B703" s="123" t="s">
        <v>75</v>
      </c>
      <c r="C703" s="123" t="s">
        <v>2981</v>
      </c>
      <c r="D703" s="123" t="s">
        <v>1086</v>
      </c>
      <c r="E703" s="123">
        <v>203965178</v>
      </c>
      <c r="F703" s="123" t="s">
        <v>2982</v>
      </c>
      <c r="G703" s="123" t="s">
        <v>2983</v>
      </c>
      <c r="H703" s="123" t="s">
        <v>2984</v>
      </c>
      <c r="I703" s="123">
        <v>900234</v>
      </c>
      <c r="J703" s="123" t="s">
        <v>3001</v>
      </c>
      <c r="K703" s="123" t="s">
        <v>3334</v>
      </c>
      <c r="L703" s="123" t="s">
        <v>2986</v>
      </c>
      <c r="M703" s="123" t="s">
        <v>79</v>
      </c>
      <c r="N703" s="123" t="s">
        <v>2773</v>
      </c>
      <c r="O703" s="123">
        <v>1299</v>
      </c>
      <c r="P703" s="123" t="s">
        <v>64</v>
      </c>
      <c r="Q703" s="123" t="s">
        <v>2987</v>
      </c>
      <c r="R703" s="123" t="s">
        <v>3010</v>
      </c>
      <c r="S703" s="123" t="s">
        <v>39</v>
      </c>
      <c r="T703" s="123">
        <v>99</v>
      </c>
      <c r="U703" s="123" t="s">
        <v>2989</v>
      </c>
      <c r="V703" s="124">
        <v>46267.756944444445</v>
      </c>
      <c r="W703" s="124">
        <v>46267.855555555558</v>
      </c>
      <c r="X703" s="124">
        <v>46267.756944444445</v>
      </c>
      <c r="Y703" s="124">
        <v>46268.173611111109</v>
      </c>
      <c r="Z703" s="123"/>
      <c r="AA703" s="123" t="s">
        <v>56</v>
      </c>
      <c r="AB703" s="123" t="s">
        <v>2</v>
      </c>
      <c r="AC703" s="123" t="s">
        <v>37</v>
      </c>
      <c r="AD703" s="123" t="s">
        <v>1562</v>
      </c>
      <c r="AE703" s="123" t="s">
        <v>3000</v>
      </c>
      <c r="AF703" s="123" t="s">
        <v>77</v>
      </c>
      <c r="AG703" s="123" t="s">
        <v>78</v>
      </c>
      <c r="AH703" s="123">
        <v>13</v>
      </c>
      <c r="AI703" s="123"/>
      <c r="AJ703" s="124">
        <v>45543</v>
      </c>
      <c r="AK703" s="123"/>
      <c r="AL703" s="123"/>
      <c r="AM703" s="123" t="s">
        <v>2991</v>
      </c>
      <c r="AN703" s="123" t="s">
        <v>2992</v>
      </c>
      <c r="AO703" s="123" t="s">
        <v>2982</v>
      </c>
      <c r="AP703" s="123">
        <v>9</v>
      </c>
      <c r="AQ703" s="123">
        <v>0</v>
      </c>
      <c r="AR703" s="123">
        <v>1</v>
      </c>
      <c r="AS703" s="123">
        <v>1</v>
      </c>
      <c r="AT703" s="123">
        <v>0</v>
      </c>
      <c r="AU703" s="123">
        <v>0</v>
      </c>
    </row>
    <row r="704" spans="1:47">
      <c r="A704" s="124">
        <v>46267</v>
      </c>
      <c r="B704" s="123" t="s">
        <v>75</v>
      </c>
      <c r="C704" s="123" t="s">
        <v>2981</v>
      </c>
      <c r="D704" s="123" t="s">
        <v>604</v>
      </c>
      <c r="E704" s="123">
        <v>206007530</v>
      </c>
      <c r="F704" s="123" t="s">
        <v>2982</v>
      </c>
      <c r="G704" s="123" t="s">
        <v>2983</v>
      </c>
      <c r="H704" s="123" t="s">
        <v>2984</v>
      </c>
      <c r="I704" s="123">
        <v>900234</v>
      </c>
      <c r="J704" s="123" t="s">
        <v>3001</v>
      </c>
      <c r="K704" s="123" t="s">
        <v>3335</v>
      </c>
      <c r="L704" s="123" t="s">
        <v>2986</v>
      </c>
      <c r="M704" s="123" t="s">
        <v>89</v>
      </c>
      <c r="N704" s="123" t="s">
        <v>2645</v>
      </c>
      <c r="O704" s="123">
        <v>1299</v>
      </c>
      <c r="P704" s="123" t="s">
        <v>64</v>
      </c>
      <c r="Q704" s="123" t="s">
        <v>2987</v>
      </c>
      <c r="R704" s="123" t="s">
        <v>2988</v>
      </c>
      <c r="S704" s="123" t="s">
        <v>32</v>
      </c>
      <c r="T704" s="123">
        <v>99</v>
      </c>
      <c r="U704" s="123" t="s">
        <v>2989</v>
      </c>
      <c r="V704" s="124">
        <v>46267.330555555556</v>
      </c>
      <c r="W704" s="124">
        <v>46267.747916666667</v>
      </c>
      <c r="X704" s="124">
        <v>46267.333333333336</v>
      </c>
      <c r="Y704" s="124">
        <v>46267.75</v>
      </c>
      <c r="Z704" s="123"/>
      <c r="AA704" s="123" t="s">
        <v>56</v>
      </c>
      <c r="AB704" s="123" t="s">
        <v>2</v>
      </c>
      <c r="AC704" s="123" t="s">
        <v>2990</v>
      </c>
      <c r="AD704" s="123" t="s">
        <v>1553</v>
      </c>
      <c r="AE704" s="123" t="s">
        <v>2990</v>
      </c>
      <c r="AF704" s="123" t="s">
        <v>88</v>
      </c>
      <c r="AG704" s="123" t="s">
        <v>95</v>
      </c>
      <c r="AH704" s="123">
        <v>22</v>
      </c>
      <c r="AI704" s="123"/>
      <c r="AJ704" s="124">
        <v>45914</v>
      </c>
      <c r="AK704" s="123"/>
      <c r="AL704" s="123"/>
      <c r="AM704" s="123" t="s">
        <v>2991</v>
      </c>
      <c r="AN704" s="123" t="s">
        <v>2992</v>
      </c>
      <c r="AO704" s="123" t="s">
        <v>2982</v>
      </c>
      <c r="AP704" s="123">
        <v>9</v>
      </c>
      <c r="AQ704" s="123">
        <v>0</v>
      </c>
      <c r="AR704" s="123">
        <v>1</v>
      </c>
      <c r="AS704" s="123">
        <v>1</v>
      </c>
      <c r="AT704" s="123">
        <v>0</v>
      </c>
      <c r="AU704" s="123">
        <v>0</v>
      </c>
    </row>
    <row r="705" spans="1:47">
      <c r="A705" s="124">
        <v>46267</v>
      </c>
      <c r="B705" s="123" t="s">
        <v>75</v>
      </c>
      <c r="C705" s="123" t="s">
        <v>2981</v>
      </c>
      <c r="D705" s="123" t="s">
        <v>2406</v>
      </c>
      <c r="E705" s="123">
        <v>206072867</v>
      </c>
      <c r="F705" s="123" t="s">
        <v>2982</v>
      </c>
      <c r="G705" s="123" t="s">
        <v>2983</v>
      </c>
      <c r="H705" s="123" t="s">
        <v>2984</v>
      </c>
      <c r="I705" s="123">
        <v>900234</v>
      </c>
      <c r="J705" s="123" t="s">
        <v>3001</v>
      </c>
      <c r="K705" s="123" t="s">
        <v>3336</v>
      </c>
      <c r="L705" s="123" t="s">
        <v>2986</v>
      </c>
      <c r="M705" s="123" t="s">
        <v>89</v>
      </c>
      <c r="N705" s="123" t="s">
        <v>82</v>
      </c>
      <c r="O705" s="123">
        <v>1299</v>
      </c>
      <c r="P705" s="123" t="s">
        <v>64</v>
      </c>
      <c r="Q705" s="123" t="s">
        <v>2987</v>
      </c>
      <c r="R705" s="123" t="s">
        <v>3014</v>
      </c>
      <c r="S705" s="123" t="s">
        <v>32</v>
      </c>
      <c r="T705" s="123">
        <v>99</v>
      </c>
      <c r="U705" s="123" t="s">
        <v>2989</v>
      </c>
      <c r="V705" s="124">
        <v>46267.331250000003</v>
      </c>
      <c r="W705" s="124">
        <v>46267.748611111114</v>
      </c>
      <c r="X705" s="124">
        <v>46267.333333333336</v>
      </c>
      <c r="Y705" s="124">
        <v>46267.75</v>
      </c>
      <c r="Z705" s="123"/>
      <c r="AA705" s="123" t="s">
        <v>56</v>
      </c>
      <c r="AB705" s="123" t="s">
        <v>2</v>
      </c>
      <c r="AC705" s="123" t="s">
        <v>2990</v>
      </c>
      <c r="AD705" s="123" t="s">
        <v>1553</v>
      </c>
      <c r="AE705" s="123" t="s">
        <v>2990</v>
      </c>
      <c r="AF705" s="123" t="s">
        <v>78</v>
      </c>
      <c r="AG705" s="123" t="s">
        <v>92</v>
      </c>
      <c r="AH705" s="123">
        <v>22</v>
      </c>
      <c r="AI705" s="123"/>
      <c r="AJ705" s="124">
        <v>45921</v>
      </c>
      <c r="AK705" s="123"/>
      <c r="AL705" s="123"/>
      <c r="AM705" s="123" t="s">
        <v>2991</v>
      </c>
      <c r="AN705" s="123" t="s">
        <v>2992</v>
      </c>
      <c r="AO705" s="123" t="s">
        <v>2982</v>
      </c>
      <c r="AP705" s="123">
        <v>9</v>
      </c>
      <c r="AQ705" s="123">
        <v>0</v>
      </c>
      <c r="AR705" s="123">
        <v>1</v>
      </c>
      <c r="AS705" s="123">
        <v>1</v>
      </c>
      <c r="AT705" s="123">
        <v>0</v>
      </c>
      <c r="AU705" s="123">
        <v>0</v>
      </c>
    </row>
    <row r="706" spans="1:47">
      <c r="A706" s="124">
        <v>46267</v>
      </c>
      <c r="B706" s="123" t="s">
        <v>75</v>
      </c>
      <c r="C706" s="123" t="s">
        <v>2981</v>
      </c>
      <c r="D706" s="123" t="s">
        <v>2793</v>
      </c>
      <c r="E706" s="123">
        <v>206128578</v>
      </c>
      <c r="F706" s="123" t="s">
        <v>2982</v>
      </c>
      <c r="G706" s="123" t="s">
        <v>2983</v>
      </c>
      <c r="H706" s="123" t="s">
        <v>2984</v>
      </c>
      <c r="I706" s="123">
        <v>900234</v>
      </c>
      <c r="J706" s="123" t="s">
        <v>3002</v>
      </c>
      <c r="K706" s="123" t="s">
        <v>3337</v>
      </c>
      <c r="L706" s="123" t="s">
        <v>2986</v>
      </c>
      <c r="M706" s="123" t="s">
        <v>89</v>
      </c>
      <c r="N706" s="123" t="s">
        <v>1055</v>
      </c>
      <c r="O706" s="123">
        <v>1299</v>
      </c>
      <c r="P706" s="123" t="s">
        <v>64</v>
      </c>
      <c r="Q706" s="123" t="s">
        <v>2987</v>
      </c>
      <c r="R706" s="123" t="s">
        <v>3011</v>
      </c>
      <c r="S706" s="123" t="s">
        <v>39</v>
      </c>
      <c r="T706" s="123">
        <v>99</v>
      </c>
      <c r="U706" s="123" t="s">
        <v>2989</v>
      </c>
      <c r="V706" s="123"/>
      <c r="W706" s="123"/>
      <c r="X706" s="124">
        <v>46267.756944444445</v>
      </c>
      <c r="Y706" s="124">
        <v>46268.090277777781</v>
      </c>
      <c r="Z706" s="123" t="s">
        <v>2997</v>
      </c>
      <c r="AA706" s="123" t="s">
        <v>2998</v>
      </c>
      <c r="AB706" s="123" t="s">
        <v>2999</v>
      </c>
      <c r="AC706" s="123" t="s">
        <v>37</v>
      </c>
      <c r="AD706" s="123" t="s">
        <v>1563</v>
      </c>
      <c r="AE706" s="123" t="s">
        <v>3006</v>
      </c>
      <c r="AF706" s="123" t="s">
        <v>84</v>
      </c>
      <c r="AG706" s="123" t="s">
        <v>85</v>
      </c>
      <c r="AH706" s="123">
        <v>15</v>
      </c>
      <c r="AI706" s="123"/>
      <c r="AJ706" s="124">
        <v>46237</v>
      </c>
      <c r="AK706" s="123"/>
      <c r="AL706" s="123"/>
      <c r="AM706" s="123" t="s">
        <v>2991</v>
      </c>
      <c r="AN706" s="123" t="s">
        <v>2992</v>
      </c>
      <c r="AO706" s="123" t="s">
        <v>2982</v>
      </c>
      <c r="AP706" s="123">
        <v>7</v>
      </c>
      <c r="AQ706" s="123">
        <v>0</v>
      </c>
      <c r="AR706" s="123">
        <v>0</v>
      </c>
      <c r="AS706" s="123">
        <v>0</v>
      </c>
      <c r="AT706" s="123">
        <v>0</v>
      </c>
      <c r="AU706" s="123">
        <v>0</v>
      </c>
    </row>
    <row r="707" spans="1:47">
      <c r="A707" s="124">
        <v>46267</v>
      </c>
      <c r="B707" s="123" t="s">
        <v>75</v>
      </c>
      <c r="C707" s="123" t="s">
        <v>2981</v>
      </c>
      <c r="D707" s="123" t="s">
        <v>1860</v>
      </c>
      <c r="E707" s="123">
        <v>206915464</v>
      </c>
      <c r="F707" s="123" t="s">
        <v>2982</v>
      </c>
      <c r="G707" s="123" t="s">
        <v>2983</v>
      </c>
      <c r="H707" s="123" t="s">
        <v>2984</v>
      </c>
      <c r="I707" s="123">
        <v>900234</v>
      </c>
      <c r="J707" s="123" t="s">
        <v>2985</v>
      </c>
      <c r="K707" s="123" t="s">
        <v>3338</v>
      </c>
      <c r="L707" s="123" t="s">
        <v>2986</v>
      </c>
      <c r="M707" s="123" t="s">
        <v>89</v>
      </c>
      <c r="N707" s="123" t="s">
        <v>2772</v>
      </c>
      <c r="O707" s="123">
        <v>1299</v>
      </c>
      <c r="P707" s="123" t="s">
        <v>64</v>
      </c>
      <c r="Q707" s="123" t="s">
        <v>2987</v>
      </c>
      <c r="R707" s="123" t="s">
        <v>3008</v>
      </c>
      <c r="S707" s="123" t="s">
        <v>39</v>
      </c>
      <c r="T707" s="123">
        <v>99</v>
      </c>
      <c r="U707" s="123" t="s">
        <v>2989</v>
      </c>
      <c r="V707" s="124">
        <v>46267.758333333331</v>
      </c>
      <c r="W707" s="124">
        <v>46267.856944444444</v>
      </c>
      <c r="X707" s="124">
        <v>46267.756944444445</v>
      </c>
      <c r="Y707" s="124">
        <v>46268.173611111109</v>
      </c>
      <c r="Z707" s="123"/>
      <c r="AA707" s="123" t="s">
        <v>56</v>
      </c>
      <c r="AB707" s="123" t="s">
        <v>2</v>
      </c>
      <c r="AC707" s="123" t="s">
        <v>37</v>
      </c>
      <c r="AD707" s="123" t="s">
        <v>1561</v>
      </c>
      <c r="AE707" s="123" t="s">
        <v>3012</v>
      </c>
      <c r="AF707" s="123" t="s">
        <v>92</v>
      </c>
      <c r="AG707" s="123" t="s">
        <v>84</v>
      </c>
      <c r="AH707" s="123">
        <v>17</v>
      </c>
      <c r="AI707" s="123"/>
      <c r="AJ707" s="124">
        <v>46033</v>
      </c>
      <c r="AK707" s="123"/>
      <c r="AL707" s="123"/>
      <c r="AM707" s="123" t="s">
        <v>2991</v>
      </c>
      <c r="AN707" s="123" t="s">
        <v>2992</v>
      </c>
      <c r="AO707" s="123" t="s">
        <v>2982</v>
      </c>
      <c r="AP707" s="123">
        <v>9</v>
      </c>
      <c r="AQ707" s="123">
        <v>0</v>
      </c>
      <c r="AR707" s="123">
        <v>1</v>
      </c>
      <c r="AS707" s="123">
        <v>1</v>
      </c>
      <c r="AT707" s="123">
        <v>0</v>
      </c>
      <c r="AU707" s="123">
        <v>0</v>
      </c>
    </row>
    <row r="708" spans="1:47">
      <c r="A708" s="124">
        <v>46267</v>
      </c>
      <c r="B708" s="123" t="s">
        <v>75</v>
      </c>
      <c r="C708" s="123" t="s">
        <v>2981</v>
      </c>
      <c r="D708" s="123" t="s">
        <v>2876</v>
      </c>
      <c r="E708" s="123">
        <v>206136719</v>
      </c>
      <c r="F708" s="123" t="s">
        <v>2982</v>
      </c>
      <c r="G708" s="123" t="s">
        <v>2983</v>
      </c>
      <c r="H708" s="123" t="s">
        <v>3022</v>
      </c>
      <c r="I708" s="123">
        <v>900234</v>
      </c>
      <c r="J708" s="123" t="s">
        <v>3002</v>
      </c>
      <c r="K708" s="123" t="s">
        <v>3339</v>
      </c>
      <c r="L708" s="123" t="s">
        <v>2986</v>
      </c>
      <c r="M708" s="123" t="s">
        <v>89</v>
      </c>
      <c r="N708" s="123" t="s">
        <v>1055</v>
      </c>
      <c r="O708" s="123">
        <v>1299</v>
      </c>
      <c r="P708" s="123" t="s">
        <v>64</v>
      </c>
      <c r="Q708" s="123" t="s">
        <v>2987</v>
      </c>
      <c r="R708" s="123" t="s">
        <v>3003</v>
      </c>
      <c r="S708" s="123" t="s">
        <v>39</v>
      </c>
      <c r="T708" s="123">
        <v>99</v>
      </c>
      <c r="U708" s="123" t="s">
        <v>2989</v>
      </c>
      <c r="V708" s="124">
        <v>46267.759027777778</v>
      </c>
      <c r="W708" s="124">
        <v>46267.833333333336</v>
      </c>
      <c r="X708" s="124">
        <v>46267.756944444445</v>
      </c>
      <c r="Y708" s="124">
        <v>46268.090277777781</v>
      </c>
      <c r="Z708" s="123"/>
      <c r="AA708" s="123" t="s">
        <v>56</v>
      </c>
      <c r="AB708" s="123" t="s">
        <v>2</v>
      </c>
      <c r="AC708" s="123" t="s">
        <v>37</v>
      </c>
      <c r="AD708" s="123" t="s">
        <v>1561</v>
      </c>
      <c r="AE708" s="123" t="s">
        <v>3012</v>
      </c>
      <c r="AF708" s="123" t="s">
        <v>78</v>
      </c>
      <c r="AG708" s="123" t="s">
        <v>92</v>
      </c>
      <c r="AH708" s="123">
        <v>17</v>
      </c>
      <c r="AI708" s="123"/>
      <c r="AJ708" s="124">
        <v>46251</v>
      </c>
      <c r="AK708" s="123"/>
      <c r="AL708" s="123"/>
      <c r="AM708" s="123" t="s">
        <v>2991</v>
      </c>
      <c r="AN708" s="123" t="s">
        <v>2992</v>
      </c>
      <c r="AO708" s="123" t="s">
        <v>2982</v>
      </c>
      <c r="AP708" s="123">
        <v>7</v>
      </c>
      <c r="AQ708" s="123">
        <v>0</v>
      </c>
      <c r="AR708" s="123">
        <v>1</v>
      </c>
      <c r="AS708" s="123">
        <v>1</v>
      </c>
      <c r="AT708" s="123">
        <v>0</v>
      </c>
      <c r="AU708" s="123">
        <v>0</v>
      </c>
    </row>
    <row r="709" spans="1:47">
      <c r="A709" s="124">
        <v>46267</v>
      </c>
      <c r="B709" s="123" t="s">
        <v>75</v>
      </c>
      <c r="C709" s="123" t="s">
        <v>2981</v>
      </c>
      <c r="D709" s="123" t="s">
        <v>147</v>
      </c>
      <c r="E709" s="123">
        <v>203555408</v>
      </c>
      <c r="F709" s="123" t="s">
        <v>2982</v>
      </c>
      <c r="G709" s="123" t="s">
        <v>2983</v>
      </c>
      <c r="H709" s="123" t="s">
        <v>2984</v>
      </c>
      <c r="I709" s="123">
        <v>900234</v>
      </c>
      <c r="J709" s="123" t="s">
        <v>3001</v>
      </c>
      <c r="K709" s="123" t="s">
        <v>3340</v>
      </c>
      <c r="L709" s="123" t="s">
        <v>2986</v>
      </c>
      <c r="M709" s="123" t="s">
        <v>79</v>
      </c>
      <c r="N709" s="123" t="s">
        <v>2645</v>
      </c>
      <c r="O709" s="123">
        <v>1299</v>
      </c>
      <c r="P709" s="123" t="s">
        <v>64</v>
      </c>
      <c r="Q709" s="123" t="s">
        <v>2987</v>
      </c>
      <c r="R709" s="123" t="s">
        <v>3010</v>
      </c>
      <c r="S709" s="123" t="s">
        <v>39</v>
      </c>
      <c r="T709" s="123">
        <v>99</v>
      </c>
      <c r="U709" s="123" t="s">
        <v>2989</v>
      </c>
      <c r="V709" s="124">
        <v>46267.756249999999</v>
      </c>
      <c r="W709" s="124">
        <v>46267.963194444441</v>
      </c>
      <c r="X709" s="124">
        <v>46267.756944444445</v>
      </c>
      <c r="Y709" s="124">
        <v>46268.173611111109</v>
      </c>
      <c r="Z709" s="123"/>
      <c r="AA709" s="123" t="s">
        <v>56</v>
      </c>
      <c r="AB709" s="123" t="s">
        <v>2</v>
      </c>
      <c r="AC709" s="123" t="s">
        <v>2990</v>
      </c>
      <c r="AD709" s="123" t="s">
        <v>1553</v>
      </c>
      <c r="AE709" s="123" t="s">
        <v>2990</v>
      </c>
      <c r="AF709" s="123" t="s">
        <v>77</v>
      </c>
      <c r="AG709" s="123" t="s">
        <v>78</v>
      </c>
      <c r="AH709" s="123">
        <v>22</v>
      </c>
      <c r="AI709" s="123"/>
      <c r="AJ709" s="124">
        <v>45469</v>
      </c>
      <c r="AK709" s="123"/>
      <c r="AL709" s="123"/>
      <c r="AM709" s="123" t="s">
        <v>2991</v>
      </c>
      <c r="AN709" s="123" t="s">
        <v>2992</v>
      </c>
      <c r="AO709" s="123" t="s">
        <v>2982</v>
      </c>
      <c r="AP709" s="123">
        <v>9</v>
      </c>
      <c r="AQ709" s="123">
        <v>0</v>
      </c>
      <c r="AR709" s="123">
        <v>1</v>
      </c>
      <c r="AS709" s="123">
        <v>1</v>
      </c>
      <c r="AT709" s="123">
        <v>0</v>
      </c>
      <c r="AU709" s="123">
        <v>0</v>
      </c>
    </row>
    <row r="710" spans="1:47">
      <c r="A710" s="124">
        <v>46267</v>
      </c>
      <c r="B710" s="123" t="s">
        <v>75</v>
      </c>
      <c r="C710" s="123" t="s">
        <v>2981</v>
      </c>
      <c r="D710" s="123" t="s">
        <v>517</v>
      </c>
      <c r="E710" s="123">
        <v>204405779</v>
      </c>
      <c r="F710" s="123" t="s">
        <v>2982</v>
      </c>
      <c r="G710" s="123" t="s">
        <v>2983</v>
      </c>
      <c r="H710" s="123" t="s">
        <v>2984</v>
      </c>
      <c r="I710" s="123">
        <v>900234</v>
      </c>
      <c r="J710" s="123" t="s">
        <v>87</v>
      </c>
      <c r="K710" s="123" t="s">
        <v>518</v>
      </c>
      <c r="L710" s="123" t="s">
        <v>2986</v>
      </c>
      <c r="M710" s="123" t="s">
        <v>86</v>
      </c>
      <c r="N710" s="123" t="s">
        <v>3013</v>
      </c>
      <c r="O710" s="123">
        <v>1299</v>
      </c>
      <c r="P710" s="123" t="s">
        <v>64</v>
      </c>
      <c r="Q710" s="123" t="s">
        <v>2987</v>
      </c>
      <c r="R710" s="123" t="s">
        <v>2994</v>
      </c>
      <c r="S710" s="123" t="s">
        <v>32</v>
      </c>
      <c r="T710" s="123">
        <v>99</v>
      </c>
      <c r="U710" s="123" t="s">
        <v>2989</v>
      </c>
      <c r="V710" s="124">
        <v>46267.331944444442</v>
      </c>
      <c r="W710" s="124">
        <v>46267.749305555553</v>
      </c>
      <c r="X710" s="124">
        <v>46267.333333333336</v>
      </c>
      <c r="Y710" s="124">
        <v>46267.75</v>
      </c>
      <c r="Z710" s="123"/>
      <c r="AA710" s="123" t="s">
        <v>56</v>
      </c>
      <c r="AB710" s="123" t="s">
        <v>2</v>
      </c>
      <c r="AC710" s="123" t="s">
        <v>35</v>
      </c>
      <c r="AD710" s="123" t="s">
        <v>1559</v>
      </c>
      <c r="AE710" s="123" t="s">
        <v>3015</v>
      </c>
      <c r="AF710" s="123" t="s">
        <v>95</v>
      </c>
      <c r="AG710" s="123" t="s">
        <v>77</v>
      </c>
      <c r="AH710" s="123">
        <v>2</v>
      </c>
      <c r="AI710" s="123"/>
      <c r="AJ710" s="124">
        <v>45595</v>
      </c>
      <c r="AK710" s="123"/>
      <c r="AL710" s="123"/>
      <c r="AM710" s="123" t="s">
        <v>2991</v>
      </c>
      <c r="AN710" s="123" t="s">
        <v>2992</v>
      </c>
      <c r="AO710" s="123" t="s">
        <v>2982</v>
      </c>
      <c r="AP710" s="123">
        <v>9</v>
      </c>
      <c r="AQ710" s="123">
        <v>0</v>
      </c>
      <c r="AR710" s="123">
        <v>1</v>
      </c>
      <c r="AS710" s="123">
        <v>1</v>
      </c>
      <c r="AT710" s="123">
        <v>0</v>
      </c>
      <c r="AU710" s="123">
        <v>0</v>
      </c>
    </row>
    <row r="711" spans="1:47">
      <c r="A711" s="124">
        <v>46267</v>
      </c>
      <c r="B711" s="123" t="s">
        <v>75</v>
      </c>
      <c r="C711" s="123" t="s">
        <v>2981</v>
      </c>
      <c r="D711" s="123" t="s">
        <v>1821</v>
      </c>
      <c r="E711" s="123">
        <v>206850966</v>
      </c>
      <c r="F711" s="123" t="s">
        <v>2982</v>
      </c>
      <c r="G711" s="123" t="s">
        <v>2983</v>
      </c>
      <c r="H711" s="123" t="s">
        <v>2984</v>
      </c>
      <c r="I711" s="123">
        <v>900234</v>
      </c>
      <c r="J711" s="123" t="s">
        <v>2985</v>
      </c>
      <c r="K711" s="123" t="s">
        <v>3341</v>
      </c>
      <c r="L711" s="123" t="s">
        <v>2986</v>
      </c>
      <c r="M711" s="123" t="s">
        <v>89</v>
      </c>
      <c r="N711" s="123" t="s">
        <v>2773</v>
      </c>
      <c r="O711" s="123">
        <v>1299</v>
      </c>
      <c r="P711" s="123" t="s">
        <v>64</v>
      </c>
      <c r="Q711" s="123" t="s">
        <v>2987</v>
      </c>
      <c r="R711" s="123" t="s">
        <v>3004</v>
      </c>
      <c r="S711" s="123" t="s">
        <v>39</v>
      </c>
      <c r="T711" s="123">
        <v>99</v>
      </c>
      <c r="U711" s="123" t="s">
        <v>2989</v>
      </c>
      <c r="V711" s="124">
        <v>46267.754861111112</v>
      </c>
      <c r="W711" s="124">
        <v>46267.856249999997</v>
      </c>
      <c r="X711" s="124">
        <v>46267.756944444445</v>
      </c>
      <c r="Y711" s="124">
        <v>46268.173611111109</v>
      </c>
      <c r="Z711" s="123"/>
      <c r="AA711" s="123" t="s">
        <v>56</v>
      </c>
      <c r="AB711" s="123" t="s">
        <v>2</v>
      </c>
      <c r="AC711" s="123" t="s">
        <v>37</v>
      </c>
      <c r="AD711" s="123" t="s">
        <v>1562</v>
      </c>
      <c r="AE711" s="123" t="s">
        <v>3000</v>
      </c>
      <c r="AF711" s="123" t="s">
        <v>88</v>
      </c>
      <c r="AG711" s="123" t="s">
        <v>95</v>
      </c>
      <c r="AH711" s="123">
        <v>13</v>
      </c>
      <c r="AI711" s="123"/>
      <c r="AJ711" s="124">
        <v>46029</v>
      </c>
      <c r="AK711" s="123"/>
      <c r="AL711" s="123"/>
      <c r="AM711" s="123" t="s">
        <v>2991</v>
      </c>
      <c r="AN711" s="123" t="s">
        <v>2992</v>
      </c>
      <c r="AO711" s="123" t="s">
        <v>2982</v>
      </c>
      <c r="AP711" s="123">
        <v>9</v>
      </c>
      <c r="AQ711" s="123">
        <v>0</v>
      </c>
      <c r="AR711" s="123">
        <v>1</v>
      </c>
      <c r="AS711" s="123">
        <v>1</v>
      </c>
      <c r="AT711" s="123">
        <v>0</v>
      </c>
      <c r="AU711" s="123">
        <v>0</v>
      </c>
    </row>
    <row r="712" spans="1:47">
      <c r="A712" s="124">
        <v>46267</v>
      </c>
      <c r="B712" s="123" t="s">
        <v>75</v>
      </c>
      <c r="C712" s="123" t="s">
        <v>2981</v>
      </c>
      <c r="D712" s="123" t="s">
        <v>2152</v>
      </c>
      <c r="E712" s="123">
        <v>203679309</v>
      </c>
      <c r="F712" s="123" t="s">
        <v>2982</v>
      </c>
      <c r="G712" s="123" t="s">
        <v>2983</v>
      </c>
      <c r="H712" s="123" t="s">
        <v>2984</v>
      </c>
      <c r="I712" s="123">
        <v>900234</v>
      </c>
      <c r="J712" s="123" t="s">
        <v>3001</v>
      </c>
      <c r="K712" s="123" t="s">
        <v>3342</v>
      </c>
      <c r="L712" s="123" t="s">
        <v>2986</v>
      </c>
      <c r="M712" s="123" t="s">
        <v>79</v>
      </c>
      <c r="N712" s="123" t="s">
        <v>82</v>
      </c>
      <c r="O712" s="123">
        <v>1299</v>
      </c>
      <c r="P712" s="123" t="s">
        <v>64</v>
      </c>
      <c r="Q712" s="123" t="s">
        <v>2987</v>
      </c>
      <c r="R712" s="123" t="s">
        <v>3003</v>
      </c>
      <c r="S712" s="123" t="s">
        <v>39</v>
      </c>
      <c r="T712" s="123">
        <v>99</v>
      </c>
      <c r="U712" s="123" t="s">
        <v>2989</v>
      </c>
      <c r="V712" s="124">
        <v>46267.754166666666</v>
      </c>
      <c r="W712" s="124">
        <v>46267.959722222222</v>
      </c>
      <c r="X712" s="124">
        <v>46267.756944444445</v>
      </c>
      <c r="Y712" s="124">
        <v>46268.173611111109</v>
      </c>
      <c r="Z712" s="123"/>
      <c r="AA712" s="123" t="s">
        <v>56</v>
      </c>
      <c r="AB712" s="123" t="s">
        <v>2</v>
      </c>
      <c r="AC712" s="123" t="s">
        <v>2990</v>
      </c>
      <c r="AD712" s="123" t="s">
        <v>1553</v>
      </c>
      <c r="AE712" s="123" t="s">
        <v>2990</v>
      </c>
      <c r="AF712" s="123" t="s">
        <v>78</v>
      </c>
      <c r="AG712" s="123" t="s">
        <v>92</v>
      </c>
      <c r="AH712" s="123">
        <v>22</v>
      </c>
      <c r="AI712" s="123"/>
      <c r="AJ712" s="124">
        <v>45487</v>
      </c>
      <c r="AK712" s="123"/>
      <c r="AL712" s="123"/>
      <c r="AM712" s="123" t="s">
        <v>2991</v>
      </c>
      <c r="AN712" s="123" t="s">
        <v>2992</v>
      </c>
      <c r="AO712" s="123" t="s">
        <v>2982</v>
      </c>
      <c r="AP712" s="123">
        <v>9</v>
      </c>
      <c r="AQ712" s="123">
        <v>0</v>
      </c>
      <c r="AR712" s="123">
        <v>1</v>
      </c>
      <c r="AS712" s="123">
        <v>1</v>
      </c>
      <c r="AT712" s="123">
        <v>0</v>
      </c>
      <c r="AU712" s="123">
        <v>0</v>
      </c>
    </row>
    <row r="713" spans="1:47">
      <c r="A713" s="124">
        <v>46267</v>
      </c>
      <c r="B713" s="123" t="s">
        <v>75</v>
      </c>
      <c r="C713" s="123" t="s">
        <v>2981</v>
      </c>
      <c r="D713" s="123" t="s">
        <v>919</v>
      </c>
      <c r="E713" s="123">
        <v>203813081</v>
      </c>
      <c r="F713" s="123" t="s">
        <v>2982</v>
      </c>
      <c r="G713" s="123" t="s">
        <v>2983</v>
      </c>
      <c r="H713" s="123" t="s">
        <v>2984</v>
      </c>
      <c r="I713" s="123">
        <v>900234</v>
      </c>
      <c r="J713" s="123" t="s">
        <v>99</v>
      </c>
      <c r="K713" s="123" t="s">
        <v>3343</v>
      </c>
      <c r="L713" s="123" t="s">
        <v>2986</v>
      </c>
      <c r="M713" s="123" t="s">
        <v>86</v>
      </c>
      <c r="N713" s="123" t="s">
        <v>2773</v>
      </c>
      <c r="O713" s="123">
        <v>1299</v>
      </c>
      <c r="P713" s="123" t="s">
        <v>64</v>
      </c>
      <c r="Q713" s="123" t="s">
        <v>2987</v>
      </c>
      <c r="R713" s="123" t="s">
        <v>3024</v>
      </c>
      <c r="S713" s="123" t="s">
        <v>39</v>
      </c>
      <c r="T713" s="123">
        <v>99</v>
      </c>
      <c r="U713" s="123" t="s">
        <v>2989</v>
      </c>
      <c r="V713" s="124">
        <v>46267.753472222219</v>
      </c>
      <c r="W713" s="124">
        <v>46267.85833333333</v>
      </c>
      <c r="X713" s="124">
        <v>46267.756944444445</v>
      </c>
      <c r="Y713" s="124">
        <v>46268.173611111109</v>
      </c>
      <c r="Z713" s="123"/>
      <c r="AA713" s="123" t="s">
        <v>56</v>
      </c>
      <c r="AB713" s="123" t="s">
        <v>2</v>
      </c>
      <c r="AC713" s="123" t="s">
        <v>37</v>
      </c>
      <c r="AD713" s="123" t="s">
        <v>1562</v>
      </c>
      <c r="AE713" s="123" t="s">
        <v>3000</v>
      </c>
      <c r="AF713" s="123" t="s">
        <v>95</v>
      </c>
      <c r="AG713" s="123" t="s">
        <v>77</v>
      </c>
      <c r="AH713" s="123">
        <v>13</v>
      </c>
      <c r="AI713" s="123"/>
      <c r="AJ713" s="124">
        <v>45516</v>
      </c>
      <c r="AK713" s="123"/>
      <c r="AL713" s="123"/>
      <c r="AM713" s="123" t="s">
        <v>2991</v>
      </c>
      <c r="AN713" s="123" t="s">
        <v>2992</v>
      </c>
      <c r="AO713" s="123" t="s">
        <v>2982</v>
      </c>
      <c r="AP713" s="123">
        <v>9</v>
      </c>
      <c r="AQ713" s="123">
        <v>0</v>
      </c>
      <c r="AR713" s="123">
        <v>1</v>
      </c>
      <c r="AS713" s="123">
        <v>1</v>
      </c>
      <c r="AT713" s="123">
        <v>0</v>
      </c>
      <c r="AU713" s="123">
        <v>0</v>
      </c>
    </row>
    <row r="714" spans="1:47">
      <c r="A714" s="124">
        <v>46267</v>
      </c>
      <c r="B714" s="123" t="s">
        <v>75</v>
      </c>
      <c r="C714" s="123" t="s">
        <v>2981</v>
      </c>
      <c r="D714" s="123" t="s">
        <v>1970</v>
      </c>
      <c r="E714" s="123">
        <v>206934198</v>
      </c>
      <c r="F714" s="123" t="s">
        <v>2982</v>
      </c>
      <c r="G714" s="123" t="s">
        <v>2983</v>
      </c>
      <c r="H714" s="123" t="s">
        <v>2984</v>
      </c>
      <c r="I714" s="123">
        <v>900234</v>
      </c>
      <c r="J714" s="123" t="s">
        <v>3002</v>
      </c>
      <c r="K714" s="123" t="s">
        <v>3344</v>
      </c>
      <c r="L714" s="123" t="s">
        <v>2986</v>
      </c>
      <c r="M714" s="123" t="s">
        <v>89</v>
      </c>
      <c r="N714" s="123" t="s">
        <v>3013</v>
      </c>
      <c r="O714" s="123">
        <v>1299</v>
      </c>
      <c r="P714" s="123" t="s">
        <v>64</v>
      </c>
      <c r="Q714" s="123" t="s">
        <v>2987</v>
      </c>
      <c r="R714" s="123" t="s">
        <v>2994</v>
      </c>
      <c r="S714" s="123" t="s">
        <v>32</v>
      </c>
      <c r="T714" s="123">
        <v>99</v>
      </c>
      <c r="U714" s="123" t="s">
        <v>2989</v>
      </c>
      <c r="V714" s="124">
        <v>46267.331944444442</v>
      </c>
      <c r="W714" s="124">
        <v>46267.751388888886</v>
      </c>
      <c r="X714" s="124">
        <v>46267.333333333336</v>
      </c>
      <c r="Y714" s="124">
        <v>46267.75</v>
      </c>
      <c r="Z714" s="123"/>
      <c r="AA714" s="123" t="s">
        <v>56</v>
      </c>
      <c r="AB714" s="123" t="s">
        <v>2</v>
      </c>
      <c r="AC714" s="123" t="s">
        <v>35</v>
      </c>
      <c r="AD714" s="123" t="s">
        <v>1557</v>
      </c>
      <c r="AE714" s="123" t="s">
        <v>3015</v>
      </c>
      <c r="AF714" s="123" t="s">
        <v>95</v>
      </c>
      <c r="AG714" s="123" t="s">
        <v>77</v>
      </c>
      <c r="AH714" s="123">
        <v>1</v>
      </c>
      <c r="AI714" s="123"/>
      <c r="AJ714" s="124">
        <v>46040</v>
      </c>
      <c r="AK714" s="123"/>
      <c r="AL714" s="123"/>
      <c r="AM714" s="123" t="s">
        <v>2991</v>
      </c>
      <c r="AN714" s="123" t="s">
        <v>2992</v>
      </c>
      <c r="AO714" s="123" t="s">
        <v>2982</v>
      </c>
      <c r="AP714" s="123">
        <v>9</v>
      </c>
      <c r="AQ714" s="123">
        <v>0</v>
      </c>
      <c r="AR714" s="123">
        <v>1</v>
      </c>
      <c r="AS714" s="123">
        <v>1</v>
      </c>
      <c r="AT714" s="123">
        <v>0</v>
      </c>
      <c r="AU714" s="123">
        <v>0</v>
      </c>
    </row>
    <row r="715" spans="1:47">
      <c r="A715" s="124">
        <v>46267</v>
      </c>
      <c r="B715" s="123" t="s">
        <v>75</v>
      </c>
      <c r="C715" s="123" t="s">
        <v>2981</v>
      </c>
      <c r="D715" s="123" t="s">
        <v>897</v>
      </c>
      <c r="E715" s="123">
        <v>203993118</v>
      </c>
      <c r="F715" s="123" t="s">
        <v>2982</v>
      </c>
      <c r="G715" s="123" t="s">
        <v>2983</v>
      </c>
      <c r="H715" s="123" t="s">
        <v>2984</v>
      </c>
      <c r="I715" s="123">
        <v>900234</v>
      </c>
      <c r="J715" s="123" t="s">
        <v>2985</v>
      </c>
      <c r="K715" s="123" t="s">
        <v>898</v>
      </c>
      <c r="L715" s="123" t="s">
        <v>2986</v>
      </c>
      <c r="M715" s="123" t="s">
        <v>89</v>
      </c>
      <c r="N715" s="123" t="s">
        <v>626</v>
      </c>
      <c r="O715" s="123">
        <v>1299</v>
      </c>
      <c r="P715" s="123" t="s">
        <v>64</v>
      </c>
      <c r="Q715" s="123" t="s">
        <v>2987</v>
      </c>
      <c r="R715" s="123" t="s">
        <v>3003</v>
      </c>
      <c r="S715" s="123" t="s">
        <v>39</v>
      </c>
      <c r="T715" s="123">
        <v>99</v>
      </c>
      <c r="U715" s="123" t="s">
        <v>2989</v>
      </c>
      <c r="V715" s="124">
        <v>46267.755555555559</v>
      </c>
      <c r="W715" s="124">
        <v>46267.857638888891</v>
      </c>
      <c r="X715" s="124">
        <v>46267.756944444445</v>
      </c>
      <c r="Y715" s="124">
        <v>46268.173611111109</v>
      </c>
      <c r="Z715" s="123"/>
      <c r="AA715" s="123" t="s">
        <v>56</v>
      </c>
      <c r="AB715" s="123" t="s">
        <v>2</v>
      </c>
      <c r="AC715" s="123" t="s">
        <v>37</v>
      </c>
      <c r="AD715" s="123" t="s">
        <v>1562</v>
      </c>
      <c r="AE715" s="123" t="s">
        <v>3000</v>
      </c>
      <c r="AF715" s="123" t="s">
        <v>78</v>
      </c>
      <c r="AG715" s="123" t="s">
        <v>92</v>
      </c>
      <c r="AH715" s="123">
        <v>13</v>
      </c>
      <c r="AI715" s="123"/>
      <c r="AJ715" s="124">
        <v>45546</v>
      </c>
      <c r="AK715" s="123"/>
      <c r="AL715" s="123"/>
      <c r="AM715" s="123" t="s">
        <v>2991</v>
      </c>
      <c r="AN715" s="123" t="s">
        <v>2992</v>
      </c>
      <c r="AO715" s="123" t="s">
        <v>2982</v>
      </c>
      <c r="AP715" s="123">
        <v>9</v>
      </c>
      <c r="AQ715" s="123">
        <v>0</v>
      </c>
      <c r="AR715" s="123">
        <v>1</v>
      </c>
      <c r="AS715" s="123">
        <v>1</v>
      </c>
      <c r="AT715" s="123">
        <v>0</v>
      </c>
      <c r="AU715" s="123">
        <v>0</v>
      </c>
    </row>
    <row r="716" spans="1:47">
      <c r="A716" s="124">
        <v>46267</v>
      </c>
      <c r="B716" s="123" t="s">
        <v>75</v>
      </c>
      <c r="C716" s="123" t="s">
        <v>2981</v>
      </c>
      <c r="D716" s="123" t="s">
        <v>815</v>
      </c>
      <c r="E716" s="123">
        <v>203908324</v>
      </c>
      <c r="F716" s="123" t="s">
        <v>2982</v>
      </c>
      <c r="G716" s="123" t="s">
        <v>2983</v>
      </c>
      <c r="H716" s="123" t="s">
        <v>2984</v>
      </c>
      <c r="I716" s="123">
        <v>900234</v>
      </c>
      <c r="J716" s="123" t="s">
        <v>3001</v>
      </c>
      <c r="K716" s="123" t="s">
        <v>816</v>
      </c>
      <c r="L716" s="123" t="s">
        <v>2986</v>
      </c>
      <c r="M716" s="123" t="s">
        <v>79</v>
      </c>
      <c r="N716" s="123" t="s">
        <v>2773</v>
      </c>
      <c r="O716" s="123">
        <v>1299</v>
      </c>
      <c r="P716" s="123" t="s">
        <v>64</v>
      </c>
      <c r="Q716" s="123" t="s">
        <v>2987</v>
      </c>
      <c r="R716" s="123" t="s">
        <v>2994</v>
      </c>
      <c r="S716" s="123" t="s">
        <v>32</v>
      </c>
      <c r="T716" s="123">
        <v>99</v>
      </c>
      <c r="U716" s="123" t="s">
        <v>2989</v>
      </c>
      <c r="V716" s="124">
        <v>46267.331250000003</v>
      </c>
      <c r="W716" s="124">
        <v>46267.748611111114</v>
      </c>
      <c r="X716" s="124">
        <v>46267.333333333336</v>
      </c>
      <c r="Y716" s="124">
        <v>46267.75</v>
      </c>
      <c r="Z716" s="123"/>
      <c r="AA716" s="123" t="s">
        <v>56</v>
      </c>
      <c r="AB716" s="123" t="s">
        <v>2</v>
      </c>
      <c r="AC716" s="123" t="s">
        <v>37</v>
      </c>
      <c r="AD716" s="123" t="s">
        <v>1562</v>
      </c>
      <c r="AE716" s="123" t="s">
        <v>3000</v>
      </c>
      <c r="AF716" s="123" t="s">
        <v>95</v>
      </c>
      <c r="AG716" s="123" t="s">
        <v>77</v>
      </c>
      <c r="AH716" s="123">
        <v>13</v>
      </c>
      <c r="AI716" s="123"/>
      <c r="AJ716" s="124">
        <v>45536</v>
      </c>
      <c r="AK716" s="123"/>
      <c r="AL716" s="123"/>
      <c r="AM716" s="123" t="s">
        <v>2991</v>
      </c>
      <c r="AN716" s="123" t="s">
        <v>2992</v>
      </c>
      <c r="AO716" s="123" t="s">
        <v>2982</v>
      </c>
      <c r="AP716" s="123">
        <v>9</v>
      </c>
      <c r="AQ716" s="123">
        <v>0</v>
      </c>
      <c r="AR716" s="123">
        <v>1</v>
      </c>
      <c r="AS716" s="123">
        <v>1</v>
      </c>
      <c r="AT716" s="123">
        <v>0</v>
      </c>
      <c r="AU716" s="123">
        <v>0</v>
      </c>
    </row>
    <row r="717" spans="1:47">
      <c r="A717" s="124">
        <v>46267</v>
      </c>
      <c r="B717" s="123" t="s">
        <v>75</v>
      </c>
      <c r="C717" s="123" t="s">
        <v>2981</v>
      </c>
      <c r="D717" s="123" t="s">
        <v>1795</v>
      </c>
      <c r="E717" s="123">
        <v>206886514</v>
      </c>
      <c r="F717" s="123" t="s">
        <v>2982</v>
      </c>
      <c r="G717" s="123" t="s">
        <v>2983</v>
      </c>
      <c r="H717" s="123" t="s">
        <v>2984</v>
      </c>
      <c r="I717" s="123">
        <v>900234</v>
      </c>
      <c r="J717" s="123" t="s">
        <v>3002</v>
      </c>
      <c r="K717" s="123" t="s">
        <v>1796</v>
      </c>
      <c r="L717" s="123" t="s">
        <v>2986</v>
      </c>
      <c r="M717" s="123" t="s">
        <v>89</v>
      </c>
      <c r="N717" s="123" t="s">
        <v>2773</v>
      </c>
      <c r="O717" s="123">
        <v>1299</v>
      </c>
      <c r="P717" s="123" t="s">
        <v>64</v>
      </c>
      <c r="Q717" s="123" t="s">
        <v>2987</v>
      </c>
      <c r="R717" s="123" t="s">
        <v>2988</v>
      </c>
      <c r="S717" s="123" t="s">
        <v>32</v>
      </c>
      <c r="T717" s="123">
        <v>99</v>
      </c>
      <c r="U717" s="123" t="s">
        <v>2989</v>
      </c>
      <c r="V717" s="124">
        <v>46267.331944444442</v>
      </c>
      <c r="W717" s="124">
        <v>46267.75</v>
      </c>
      <c r="X717" s="124">
        <v>46267.333333333336</v>
      </c>
      <c r="Y717" s="124">
        <v>46267.75</v>
      </c>
      <c r="Z717" s="123"/>
      <c r="AA717" s="123" t="s">
        <v>56</v>
      </c>
      <c r="AB717" s="123" t="s">
        <v>2</v>
      </c>
      <c r="AC717" s="123" t="s">
        <v>37</v>
      </c>
      <c r="AD717" s="123" t="s">
        <v>1562</v>
      </c>
      <c r="AE717" s="123" t="s">
        <v>3000</v>
      </c>
      <c r="AF717" s="123" t="s">
        <v>88</v>
      </c>
      <c r="AG717" s="123" t="s">
        <v>95</v>
      </c>
      <c r="AH717" s="123">
        <v>13</v>
      </c>
      <c r="AI717" s="123"/>
      <c r="AJ717" s="124">
        <v>46026</v>
      </c>
      <c r="AK717" s="123"/>
      <c r="AL717" s="123"/>
      <c r="AM717" s="123" t="s">
        <v>2991</v>
      </c>
      <c r="AN717" s="123" t="s">
        <v>2992</v>
      </c>
      <c r="AO717" s="123" t="s">
        <v>2982</v>
      </c>
      <c r="AP717" s="123">
        <v>9</v>
      </c>
      <c r="AQ717" s="123">
        <v>0</v>
      </c>
      <c r="AR717" s="123">
        <v>1</v>
      </c>
      <c r="AS717" s="123">
        <v>1</v>
      </c>
      <c r="AT717" s="123">
        <v>0</v>
      </c>
      <c r="AU717" s="123">
        <v>0</v>
      </c>
    </row>
    <row r="718" spans="1:47">
      <c r="A718" s="124">
        <v>46267</v>
      </c>
      <c r="B718" s="123" t="s">
        <v>75</v>
      </c>
      <c r="C718" s="123" t="s">
        <v>2981</v>
      </c>
      <c r="D718" s="123" t="s">
        <v>2216</v>
      </c>
      <c r="E718" s="123">
        <v>102981768</v>
      </c>
      <c r="F718" s="123" t="s">
        <v>2982</v>
      </c>
      <c r="G718" s="123" t="s">
        <v>3027</v>
      </c>
      <c r="H718" s="123" t="s">
        <v>2984</v>
      </c>
      <c r="I718" s="123" t="s">
        <v>3028</v>
      </c>
      <c r="J718" s="123"/>
      <c r="K718" s="123" t="s">
        <v>3345</v>
      </c>
      <c r="L718" s="123" t="s">
        <v>97</v>
      </c>
      <c r="M718" s="123" t="s">
        <v>3030</v>
      </c>
      <c r="N718" s="123" t="s">
        <v>82</v>
      </c>
      <c r="O718" s="123">
        <v>1299</v>
      </c>
      <c r="P718" s="123" t="s">
        <v>64</v>
      </c>
      <c r="Q718" s="123" t="s">
        <v>2987</v>
      </c>
      <c r="R718" s="123" t="s">
        <v>3011</v>
      </c>
      <c r="S718" s="123" t="s">
        <v>39</v>
      </c>
      <c r="T718" s="123">
        <v>3</v>
      </c>
      <c r="U718" s="123" t="s">
        <v>2989</v>
      </c>
      <c r="V718" s="123"/>
      <c r="W718" s="123"/>
      <c r="X718" s="124">
        <v>46267.756944444445</v>
      </c>
      <c r="Y718" s="124">
        <v>46268.173611111109</v>
      </c>
      <c r="Z718" s="123" t="s">
        <v>2997</v>
      </c>
      <c r="AA718" s="123" t="s">
        <v>2998</v>
      </c>
      <c r="AB718" s="123" t="s">
        <v>2999</v>
      </c>
      <c r="AC718" s="123" t="s">
        <v>2990</v>
      </c>
      <c r="AD718" s="123" t="s">
        <v>1553</v>
      </c>
      <c r="AE718" s="123" t="s">
        <v>2990</v>
      </c>
      <c r="AF718" s="123" t="s">
        <v>84</v>
      </c>
      <c r="AG718" s="123" t="s">
        <v>85</v>
      </c>
      <c r="AH718" s="123">
        <v>22</v>
      </c>
      <c r="AI718" s="123"/>
      <c r="AJ718" s="124">
        <v>43043</v>
      </c>
      <c r="AK718" s="123"/>
      <c r="AL718" s="123"/>
      <c r="AM718" s="123" t="s">
        <v>75</v>
      </c>
      <c r="AN718" s="123" t="s">
        <v>3031</v>
      </c>
      <c r="AO718" s="123" t="s">
        <v>2982</v>
      </c>
      <c r="AP718" s="123">
        <v>9</v>
      </c>
      <c r="AQ718" s="123">
        <v>0</v>
      </c>
      <c r="AR718" s="123">
        <v>0</v>
      </c>
      <c r="AS718" s="123">
        <v>0</v>
      </c>
      <c r="AT718" s="123">
        <v>0</v>
      </c>
      <c r="AU718" s="123">
        <v>0</v>
      </c>
    </row>
    <row r="719" spans="1:47">
      <c r="A719" s="124">
        <v>46267</v>
      </c>
      <c r="B719" s="123" t="s">
        <v>75</v>
      </c>
      <c r="C719" s="123" t="s">
        <v>2981</v>
      </c>
      <c r="D719" s="123" t="s">
        <v>943</v>
      </c>
      <c r="E719" s="123">
        <v>203908351</v>
      </c>
      <c r="F719" s="123" t="s">
        <v>2982</v>
      </c>
      <c r="G719" s="123" t="s">
        <v>2983</v>
      </c>
      <c r="H719" s="123" t="s">
        <v>2984</v>
      </c>
      <c r="I719" s="123">
        <v>900234</v>
      </c>
      <c r="J719" s="123" t="s">
        <v>3001</v>
      </c>
      <c r="K719" s="123" t="s">
        <v>944</v>
      </c>
      <c r="L719" s="123" t="s">
        <v>2986</v>
      </c>
      <c r="M719" s="123" t="s">
        <v>79</v>
      </c>
      <c r="N719" s="123" t="s">
        <v>2773</v>
      </c>
      <c r="O719" s="123">
        <v>1299</v>
      </c>
      <c r="P719" s="123" t="s">
        <v>64</v>
      </c>
      <c r="Q719" s="123" t="s">
        <v>2987</v>
      </c>
      <c r="R719" s="123" t="s">
        <v>3024</v>
      </c>
      <c r="S719" s="123" t="s">
        <v>39</v>
      </c>
      <c r="T719" s="123">
        <v>99</v>
      </c>
      <c r="U719" s="123" t="s">
        <v>2989</v>
      </c>
      <c r="V719" s="124">
        <v>46267.756249999999</v>
      </c>
      <c r="W719" s="124">
        <v>46267.861111111109</v>
      </c>
      <c r="X719" s="124">
        <v>46267.756944444445</v>
      </c>
      <c r="Y719" s="124">
        <v>46268.173611111109</v>
      </c>
      <c r="Z719" s="123"/>
      <c r="AA719" s="123" t="s">
        <v>56</v>
      </c>
      <c r="AB719" s="123" t="s">
        <v>2</v>
      </c>
      <c r="AC719" s="123" t="s">
        <v>37</v>
      </c>
      <c r="AD719" s="123" t="s">
        <v>1562</v>
      </c>
      <c r="AE719" s="123" t="s">
        <v>3000</v>
      </c>
      <c r="AF719" s="123" t="s">
        <v>95</v>
      </c>
      <c r="AG719" s="123" t="s">
        <v>77</v>
      </c>
      <c r="AH719" s="123">
        <v>13</v>
      </c>
      <c r="AI719" s="123"/>
      <c r="AJ719" s="124">
        <v>45536</v>
      </c>
      <c r="AK719" s="123"/>
      <c r="AL719" s="123"/>
      <c r="AM719" s="123" t="s">
        <v>2991</v>
      </c>
      <c r="AN719" s="123" t="s">
        <v>2992</v>
      </c>
      <c r="AO719" s="123" t="s">
        <v>2982</v>
      </c>
      <c r="AP719" s="123">
        <v>9</v>
      </c>
      <c r="AQ719" s="123">
        <v>0</v>
      </c>
      <c r="AR719" s="123">
        <v>1</v>
      </c>
      <c r="AS719" s="123">
        <v>1</v>
      </c>
      <c r="AT719" s="123">
        <v>0</v>
      </c>
      <c r="AU719" s="123">
        <v>0</v>
      </c>
    </row>
    <row r="720" spans="1:47">
      <c r="A720" s="124">
        <v>46267</v>
      </c>
      <c r="B720" s="123" t="s">
        <v>75</v>
      </c>
      <c r="C720" s="123" t="s">
        <v>2981</v>
      </c>
      <c r="D720" s="123" t="s">
        <v>1029</v>
      </c>
      <c r="E720" s="123">
        <v>202419640</v>
      </c>
      <c r="F720" s="123" t="s">
        <v>2982</v>
      </c>
      <c r="G720" s="123" t="s">
        <v>2983</v>
      </c>
      <c r="H720" s="123" t="s">
        <v>2984</v>
      </c>
      <c r="I720" s="123">
        <v>900234</v>
      </c>
      <c r="J720" s="123" t="s">
        <v>87</v>
      </c>
      <c r="K720" s="123" t="s">
        <v>1030</v>
      </c>
      <c r="L720" s="123" t="s">
        <v>2986</v>
      </c>
      <c r="M720" s="123" t="s">
        <v>86</v>
      </c>
      <c r="N720" s="123" t="s">
        <v>626</v>
      </c>
      <c r="O720" s="123">
        <v>1299</v>
      </c>
      <c r="P720" s="123" t="s">
        <v>64</v>
      </c>
      <c r="Q720" s="123" t="s">
        <v>2987</v>
      </c>
      <c r="R720" s="123" t="s">
        <v>3003</v>
      </c>
      <c r="S720" s="123" t="s">
        <v>39</v>
      </c>
      <c r="T720" s="123">
        <v>99</v>
      </c>
      <c r="U720" s="123" t="s">
        <v>2989</v>
      </c>
      <c r="V720" s="124">
        <v>46267.75277777778</v>
      </c>
      <c r="W720" s="124">
        <v>46267.861111111109</v>
      </c>
      <c r="X720" s="124">
        <v>46267.756944444445</v>
      </c>
      <c r="Y720" s="124">
        <v>46268.173611111109</v>
      </c>
      <c r="Z720" s="123"/>
      <c r="AA720" s="123" t="s">
        <v>56</v>
      </c>
      <c r="AB720" s="123" t="s">
        <v>2</v>
      </c>
      <c r="AC720" s="123" t="s">
        <v>37</v>
      </c>
      <c r="AD720" s="123" t="s">
        <v>1563</v>
      </c>
      <c r="AE720" s="123" t="s">
        <v>3006</v>
      </c>
      <c r="AF720" s="123" t="s">
        <v>78</v>
      </c>
      <c r="AG720" s="123" t="s">
        <v>92</v>
      </c>
      <c r="AH720" s="123">
        <v>15</v>
      </c>
      <c r="AI720" s="123"/>
      <c r="AJ720" s="124">
        <v>45560</v>
      </c>
      <c r="AK720" s="123"/>
      <c r="AL720" s="123"/>
      <c r="AM720" s="123" t="s">
        <v>2991</v>
      </c>
      <c r="AN720" s="123" t="s">
        <v>2992</v>
      </c>
      <c r="AO720" s="123" t="s">
        <v>2982</v>
      </c>
      <c r="AP720" s="123">
        <v>9</v>
      </c>
      <c r="AQ720" s="123">
        <v>0</v>
      </c>
      <c r="AR720" s="123">
        <v>1</v>
      </c>
      <c r="AS720" s="123">
        <v>1</v>
      </c>
      <c r="AT720" s="123">
        <v>0</v>
      </c>
      <c r="AU720" s="123">
        <v>0</v>
      </c>
    </row>
    <row r="721" spans="1:47">
      <c r="A721" s="124">
        <v>46267</v>
      </c>
      <c r="B721" s="123" t="s">
        <v>75</v>
      </c>
      <c r="C721" s="123" t="s">
        <v>2981</v>
      </c>
      <c r="D721" s="123" t="s">
        <v>655</v>
      </c>
      <c r="E721" s="123">
        <v>203477173</v>
      </c>
      <c r="F721" s="123" t="s">
        <v>2982</v>
      </c>
      <c r="G721" s="123" t="s">
        <v>2983</v>
      </c>
      <c r="H721" s="123" t="s">
        <v>2984</v>
      </c>
      <c r="I721" s="123">
        <v>900234</v>
      </c>
      <c r="J721" s="123" t="s">
        <v>99</v>
      </c>
      <c r="K721" s="123" t="s">
        <v>3346</v>
      </c>
      <c r="L721" s="123" t="s">
        <v>2986</v>
      </c>
      <c r="M721" s="123" t="s">
        <v>86</v>
      </c>
      <c r="N721" s="123" t="s">
        <v>622</v>
      </c>
      <c r="O721" s="123">
        <v>1299</v>
      </c>
      <c r="P721" s="123" t="s">
        <v>64</v>
      </c>
      <c r="Q721" s="123" t="s">
        <v>2987</v>
      </c>
      <c r="R721" s="123" t="s">
        <v>3008</v>
      </c>
      <c r="S721" s="123" t="s">
        <v>39</v>
      </c>
      <c r="T721" s="123">
        <v>99</v>
      </c>
      <c r="U721" s="123" t="s">
        <v>2989</v>
      </c>
      <c r="V721" s="124">
        <v>46267.756944444445</v>
      </c>
      <c r="W721" s="124">
        <v>46267.854861111111</v>
      </c>
      <c r="X721" s="124">
        <v>46267.756944444445</v>
      </c>
      <c r="Y721" s="124">
        <v>46268.173611111109</v>
      </c>
      <c r="Z721" s="123"/>
      <c r="AA721" s="123" t="s">
        <v>56</v>
      </c>
      <c r="AB721" s="123" t="s">
        <v>2</v>
      </c>
      <c r="AC721" s="123" t="s">
        <v>37</v>
      </c>
      <c r="AD721" s="123" t="s">
        <v>1564</v>
      </c>
      <c r="AE721" s="123" t="s">
        <v>3012</v>
      </c>
      <c r="AF721" s="123" t="s">
        <v>92</v>
      </c>
      <c r="AG721" s="123" t="s">
        <v>84</v>
      </c>
      <c r="AH721" s="123">
        <v>18</v>
      </c>
      <c r="AI721" s="123"/>
      <c r="AJ721" s="124">
        <v>45455</v>
      </c>
      <c r="AK721" s="123"/>
      <c r="AL721" s="123"/>
      <c r="AM721" s="123" t="s">
        <v>2991</v>
      </c>
      <c r="AN721" s="123" t="s">
        <v>2992</v>
      </c>
      <c r="AO721" s="123" t="s">
        <v>2982</v>
      </c>
      <c r="AP721" s="123">
        <v>9</v>
      </c>
      <c r="AQ721" s="123">
        <v>0</v>
      </c>
      <c r="AR721" s="123">
        <v>1</v>
      </c>
      <c r="AS721" s="123">
        <v>1</v>
      </c>
      <c r="AT721" s="123">
        <v>0</v>
      </c>
      <c r="AU721" s="123">
        <v>0</v>
      </c>
    </row>
    <row r="722" spans="1:47">
      <c r="A722" s="124">
        <v>46267</v>
      </c>
      <c r="B722" s="123" t="s">
        <v>75</v>
      </c>
      <c r="C722" s="123" t="s">
        <v>2981</v>
      </c>
      <c r="D722" s="123" t="s">
        <v>827</v>
      </c>
      <c r="E722" s="123">
        <v>102582339</v>
      </c>
      <c r="F722" s="123" t="s">
        <v>2982</v>
      </c>
      <c r="G722" s="123" t="s">
        <v>3027</v>
      </c>
      <c r="H722" s="123" t="s">
        <v>2984</v>
      </c>
      <c r="I722" s="123" t="s">
        <v>3028</v>
      </c>
      <c r="J722" s="123"/>
      <c r="K722" s="123" t="s">
        <v>3347</v>
      </c>
      <c r="L722" s="123" t="s">
        <v>97</v>
      </c>
      <c r="M722" s="123" t="s">
        <v>3030</v>
      </c>
      <c r="N722" s="123" t="s">
        <v>1055</v>
      </c>
      <c r="O722" s="123">
        <v>1299</v>
      </c>
      <c r="P722" s="123" t="s">
        <v>64</v>
      </c>
      <c r="Q722" s="123" t="s">
        <v>2987</v>
      </c>
      <c r="R722" s="123" t="s">
        <v>2996</v>
      </c>
      <c r="S722" s="123" t="s">
        <v>32</v>
      </c>
      <c r="T722" s="123">
        <v>3</v>
      </c>
      <c r="U722" s="123" t="s">
        <v>2989</v>
      </c>
      <c r="V722" s="123"/>
      <c r="W722" s="123"/>
      <c r="X722" s="124">
        <v>46267.333333333336</v>
      </c>
      <c r="Y722" s="124">
        <v>46267.75</v>
      </c>
      <c r="Z722" s="123" t="s">
        <v>2997</v>
      </c>
      <c r="AA722" s="123" t="s">
        <v>2998</v>
      </c>
      <c r="AB722" s="123" t="s">
        <v>2999</v>
      </c>
      <c r="AC722" s="123" t="s">
        <v>37</v>
      </c>
      <c r="AD722" s="123" t="s">
        <v>1566</v>
      </c>
      <c r="AE722" s="123" t="s">
        <v>3012</v>
      </c>
      <c r="AF722" s="123" t="s">
        <v>84</v>
      </c>
      <c r="AG722" s="123" t="s">
        <v>85</v>
      </c>
      <c r="AH722" s="123">
        <v>19</v>
      </c>
      <c r="AI722" s="123"/>
      <c r="AJ722" s="124">
        <v>42959</v>
      </c>
      <c r="AK722" s="123"/>
      <c r="AL722" s="123"/>
      <c r="AM722" s="123" t="s">
        <v>75</v>
      </c>
      <c r="AN722" s="123" t="s">
        <v>3031</v>
      </c>
      <c r="AO722" s="123" t="s">
        <v>2982</v>
      </c>
      <c r="AP722" s="123">
        <v>9</v>
      </c>
      <c r="AQ722" s="123">
        <v>0</v>
      </c>
      <c r="AR722" s="123">
        <v>0</v>
      </c>
      <c r="AS722" s="123">
        <v>0</v>
      </c>
      <c r="AT722" s="123">
        <v>0</v>
      </c>
      <c r="AU722" s="123">
        <v>0</v>
      </c>
    </row>
    <row r="723" spans="1:47">
      <c r="A723" s="124">
        <v>46267</v>
      </c>
      <c r="B723" s="123" t="s">
        <v>75</v>
      </c>
      <c r="C723" s="123" t="s">
        <v>2981</v>
      </c>
      <c r="D723" s="123" t="s">
        <v>490</v>
      </c>
      <c r="E723" s="123">
        <v>203468399</v>
      </c>
      <c r="F723" s="123" t="s">
        <v>2982</v>
      </c>
      <c r="G723" s="123" t="s">
        <v>2983</v>
      </c>
      <c r="H723" s="123" t="s">
        <v>2984</v>
      </c>
      <c r="I723" s="123">
        <v>900234</v>
      </c>
      <c r="J723" s="123" t="s">
        <v>3001</v>
      </c>
      <c r="K723" s="123" t="s">
        <v>3348</v>
      </c>
      <c r="L723" s="123" t="s">
        <v>2986</v>
      </c>
      <c r="M723" s="123" t="s">
        <v>79</v>
      </c>
      <c r="N723" s="123" t="s">
        <v>224</v>
      </c>
      <c r="O723" s="123">
        <v>1299</v>
      </c>
      <c r="P723" s="123" t="s">
        <v>64</v>
      </c>
      <c r="Q723" s="123" t="s">
        <v>2987</v>
      </c>
      <c r="R723" s="123" t="s">
        <v>2994</v>
      </c>
      <c r="S723" s="123" t="s">
        <v>32</v>
      </c>
      <c r="T723" s="123">
        <v>99</v>
      </c>
      <c r="U723" s="123" t="s">
        <v>2989</v>
      </c>
      <c r="V723" s="124">
        <v>46267.331250000003</v>
      </c>
      <c r="W723" s="124">
        <v>46267.74722222222</v>
      </c>
      <c r="X723" s="124">
        <v>46267.333333333336</v>
      </c>
      <c r="Y723" s="124">
        <v>46267.75</v>
      </c>
      <c r="Z723" s="123"/>
      <c r="AA723" s="123" t="s">
        <v>56</v>
      </c>
      <c r="AB723" s="123" t="s">
        <v>2</v>
      </c>
      <c r="AC723" s="123" t="s">
        <v>35</v>
      </c>
      <c r="AD723" s="123" t="s">
        <v>1555</v>
      </c>
      <c r="AE723" s="123" t="s">
        <v>3015</v>
      </c>
      <c r="AF723" s="123" t="s">
        <v>95</v>
      </c>
      <c r="AG723" s="123" t="s">
        <v>77</v>
      </c>
      <c r="AH723" s="123">
        <v>6</v>
      </c>
      <c r="AI723" s="123"/>
      <c r="AJ723" s="124">
        <v>45455</v>
      </c>
      <c r="AK723" s="123"/>
      <c r="AL723" s="123"/>
      <c r="AM723" s="123" t="s">
        <v>2991</v>
      </c>
      <c r="AN723" s="123" t="s">
        <v>2992</v>
      </c>
      <c r="AO723" s="123" t="s">
        <v>2982</v>
      </c>
      <c r="AP723" s="123">
        <v>9</v>
      </c>
      <c r="AQ723" s="123">
        <v>0</v>
      </c>
      <c r="AR723" s="123">
        <v>1</v>
      </c>
      <c r="AS723" s="123">
        <v>1</v>
      </c>
      <c r="AT723" s="123">
        <v>0</v>
      </c>
      <c r="AU723" s="123">
        <v>0</v>
      </c>
    </row>
    <row r="724" spans="1:47">
      <c r="A724" s="124">
        <v>46267</v>
      </c>
      <c r="B724" s="123" t="s">
        <v>75</v>
      </c>
      <c r="C724" s="123" t="s">
        <v>2981</v>
      </c>
      <c r="D724" s="123" t="s">
        <v>955</v>
      </c>
      <c r="E724" s="123">
        <v>204095806</v>
      </c>
      <c r="F724" s="123" t="s">
        <v>2982</v>
      </c>
      <c r="G724" s="123" t="s">
        <v>2983</v>
      </c>
      <c r="H724" s="123" t="s">
        <v>2984</v>
      </c>
      <c r="I724" s="123">
        <v>900234</v>
      </c>
      <c r="J724" s="123" t="s">
        <v>87</v>
      </c>
      <c r="K724" s="123" t="s">
        <v>956</v>
      </c>
      <c r="L724" s="123" t="s">
        <v>2986</v>
      </c>
      <c r="M724" s="123" t="s">
        <v>86</v>
      </c>
      <c r="N724" s="123" t="s">
        <v>2772</v>
      </c>
      <c r="O724" s="123">
        <v>1299</v>
      </c>
      <c r="P724" s="123" t="s">
        <v>64</v>
      </c>
      <c r="Q724" s="123" t="s">
        <v>2987</v>
      </c>
      <c r="R724" s="123" t="s">
        <v>3024</v>
      </c>
      <c r="S724" s="123" t="s">
        <v>39</v>
      </c>
      <c r="T724" s="123">
        <v>99</v>
      </c>
      <c r="U724" s="123" t="s">
        <v>2989</v>
      </c>
      <c r="V724" s="124">
        <v>46267.755555555559</v>
      </c>
      <c r="W724" s="124">
        <v>46267.861805555556</v>
      </c>
      <c r="X724" s="124">
        <v>46267.756944444445</v>
      </c>
      <c r="Y724" s="124">
        <v>46268.173611111109</v>
      </c>
      <c r="Z724" s="123"/>
      <c r="AA724" s="123" t="s">
        <v>56</v>
      </c>
      <c r="AB724" s="123" t="s">
        <v>2</v>
      </c>
      <c r="AC724" s="123" t="s">
        <v>37</v>
      </c>
      <c r="AD724" s="123" t="s">
        <v>1562</v>
      </c>
      <c r="AE724" s="123" t="s">
        <v>3000</v>
      </c>
      <c r="AF724" s="123" t="s">
        <v>95</v>
      </c>
      <c r="AG724" s="123" t="s">
        <v>77</v>
      </c>
      <c r="AH724" s="123">
        <v>13</v>
      </c>
      <c r="AI724" s="123"/>
      <c r="AJ724" s="124">
        <v>45560</v>
      </c>
      <c r="AK724" s="123"/>
      <c r="AL724" s="123"/>
      <c r="AM724" s="123" t="s">
        <v>2991</v>
      </c>
      <c r="AN724" s="123" t="s">
        <v>2992</v>
      </c>
      <c r="AO724" s="123" t="s">
        <v>2982</v>
      </c>
      <c r="AP724" s="123">
        <v>9</v>
      </c>
      <c r="AQ724" s="123">
        <v>0</v>
      </c>
      <c r="AR724" s="123">
        <v>1</v>
      </c>
      <c r="AS724" s="123">
        <v>1</v>
      </c>
      <c r="AT724" s="123">
        <v>0</v>
      </c>
      <c r="AU724" s="123">
        <v>0</v>
      </c>
    </row>
    <row r="725" spans="1:47">
      <c r="A725" s="124">
        <v>46267</v>
      </c>
      <c r="B725" s="123" t="s">
        <v>75</v>
      </c>
      <c r="C725" s="123" t="s">
        <v>2981</v>
      </c>
      <c r="D725" s="123" t="s">
        <v>1094</v>
      </c>
      <c r="E725" s="123">
        <v>205996135</v>
      </c>
      <c r="F725" s="123" t="s">
        <v>2982</v>
      </c>
      <c r="G725" s="123" t="s">
        <v>2983</v>
      </c>
      <c r="H725" s="123" t="s">
        <v>2984</v>
      </c>
      <c r="I725" s="123">
        <v>900234</v>
      </c>
      <c r="J725" s="123" t="s">
        <v>3001</v>
      </c>
      <c r="K725" s="123" t="s">
        <v>1095</v>
      </c>
      <c r="L725" s="123" t="s">
        <v>2986</v>
      </c>
      <c r="M725" s="123" t="s">
        <v>79</v>
      </c>
      <c r="N725" s="123" t="s">
        <v>626</v>
      </c>
      <c r="O725" s="123">
        <v>1299</v>
      </c>
      <c r="P725" s="123" t="s">
        <v>64</v>
      </c>
      <c r="Q725" s="123" t="s">
        <v>2987</v>
      </c>
      <c r="R725" s="123" t="s">
        <v>3010</v>
      </c>
      <c r="S725" s="123" t="s">
        <v>39</v>
      </c>
      <c r="T725" s="123">
        <v>99</v>
      </c>
      <c r="U725" s="123" t="s">
        <v>2989</v>
      </c>
      <c r="V725" s="124">
        <v>46267.756249999999</v>
      </c>
      <c r="W725" s="124">
        <v>46267.857638888891</v>
      </c>
      <c r="X725" s="124">
        <v>46267.756944444445</v>
      </c>
      <c r="Y725" s="124">
        <v>46268.173611111109</v>
      </c>
      <c r="Z725" s="123"/>
      <c r="AA725" s="123" t="s">
        <v>56</v>
      </c>
      <c r="AB725" s="123" t="s">
        <v>2</v>
      </c>
      <c r="AC725" s="123" t="s">
        <v>37</v>
      </c>
      <c r="AD725" s="123" t="s">
        <v>1562</v>
      </c>
      <c r="AE725" s="123" t="s">
        <v>3000</v>
      </c>
      <c r="AF725" s="123" t="s">
        <v>77</v>
      </c>
      <c r="AG725" s="123" t="s">
        <v>78</v>
      </c>
      <c r="AH725" s="123">
        <v>13</v>
      </c>
      <c r="AI725" s="123"/>
      <c r="AJ725" s="124">
        <v>45914</v>
      </c>
      <c r="AK725" s="123"/>
      <c r="AL725" s="123"/>
      <c r="AM725" s="123" t="s">
        <v>2991</v>
      </c>
      <c r="AN725" s="123" t="s">
        <v>2992</v>
      </c>
      <c r="AO725" s="123" t="s">
        <v>2982</v>
      </c>
      <c r="AP725" s="123">
        <v>9</v>
      </c>
      <c r="AQ725" s="123">
        <v>0</v>
      </c>
      <c r="AR725" s="123">
        <v>1</v>
      </c>
      <c r="AS725" s="123">
        <v>1</v>
      </c>
      <c r="AT725" s="123">
        <v>0</v>
      </c>
      <c r="AU725" s="123">
        <v>0</v>
      </c>
    </row>
    <row r="726" spans="1:47">
      <c r="A726" s="124">
        <v>46267</v>
      </c>
      <c r="B726" s="123" t="s">
        <v>75</v>
      </c>
      <c r="C726" s="123" t="s">
        <v>2981</v>
      </c>
      <c r="D726" s="123" t="s">
        <v>136</v>
      </c>
      <c r="E726" s="123">
        <v>204403811</v>
      </c>
      <c r="F726" s="123" t="s">
        <v>2982</v>
      </c>
      <c r="G726" s="123" t="s">
        <v>2983</v>
      </c>
      <c r="H726" s="123" t="s">
        <v>2984</v>
      </c>
      <c r="I726" s="123">
        <v>900234</v>
      </c>
      <c r="J726" s="123" t="s">
        <v>3001</v>
      </c>
      <c r="K726" s="123" t="s">
        <v>3349</v>
      </c>
      <c r="L726" s="123" t="s">
        <v>2986</v>
      </c>
      <c r="M726" s="123" t="s">
        <v>79</v>
      </c>
      <c r="N726" s="123" t="s">
        <v>2645</v>
      </c>
      <c r="O726" s="123">
        <v>1299</v>
      </c>
      <c r="P726" s="123" t="s">
        <v>64</v>
      </c>
      <c r="Q726" s="123" t="s">
        <v>2987</v>
      </c>
      <c r="R726" s="123" t="s">
        <v>3038</v>
      </c>
      <c r="S726" s="123" t="s">
        <v>32</v>
      </c>
      <c r="T726" s="123">
        <v>99</v>
      </c>
      <c r="U726" s="123" t="s">
        <v>2989</v>
      </c>
      <c r="V726" s="124">
        <v>46267.330555555556</v>
      </c>
      <c r="W726" s="124">
        <v>46267.747916666667</v>
      </c>
      <c r="X726" s="124">
        <v>46267.333333333336</v>
      </c>
      <c r="Y726" s="124">
        <v>46267.75</v>
      </c>
      <c r="Z726" s="123"/>
      <c r="AA726" s="123" t="s">
        <v>56</v>
      </c>
      <c r="AB726" s="123" t="s">
        <v>2</v>
      </c>
      <c r="AC726" s="123" t="s">
        <v>2990</v>
      </c>
      <c r="AD726" s="123" t="s">
        <v>1553</v>
      </c>
      <c r="AE726" s="123" t="s">
        <v>2990</v>
      </c>
      <c r="AF726" s="123" t="s">
        <v>92</v>
      </c>
      <c r="AG726" s="123" t="s">
        <v>84</v>
      </c>
      <c r="AH726" s="123">
        <v>22</v>
      </c>
      <c r="AI726" s="123"/>
      <c r="AJ726" s="124">
        <v>45595</v>
      </c>
      <c r="AK726" s="123"/>
      <c r="AL726" s="123"/>
      <c r="AM726" s="123" t="s">
        <v>2991</v>
      </c>
      <c r="AN726" s="123" t="s">
        <v>2992</v>
      </c>
      <c r="AO726" s="123" t="s">
        <v>2982</v>
      </c>
      <c r="AP726" s="123">
        <v>9</v>
      </c>
      <c r="AQ726" s="123">
        <v>0</v>
      </c>
      <c r="AR726" s="123">
        <v>1</v>
      </c>
      <c r="AS726" s="123">
        <v>1</v>
      </c>
      <c r="AT726" s="123">
        <v>0</v>
      </c>
      <c r="AU726" s="123">
        <v>0</v>
      </c>
    </row>
    <row r="727" spans="1:47">
      <c r="A727" s="124">
        <v>46267</v>
      </c>
      <c r="B727" s="123" t="s">
        <v>75</v>
      </c>
      <c r="C727" s="123" t="s">
        <v>2981</v>
      </c>
      <c r="D727" s="123" t="s">
        <v>2218</v>
      </c>
      <c r="E727" s="123">
        <v>203850788</v>
      </c>
      <c r="F727" s="123" t="s">
        <v>2982</v>
      </c>
      <c r="G727" s="123" t="s">
        <v>2983</v>
      </c>
      <c r="H727" s="123" t="s">
        <v>2984</v>
      </c>
      <c r="I727" s="123">
        <v>900234</v>
      </c>
      <c r="J727" s="123" t="s">
        <v>3001</v>
      </c>
      <c r="K727" s="123" t="s">
        <v>3350</v>
      </c>
      <c r="L727" s="123" t="s">
        <v>2986</v>
      </c>
      <c r="M727" s="123" t="s">
        <v>79</v>
      </c>
      <c r="N727" s="123" t="s">
        <v>2645</v>
      </c>
      <c r="O727" s="123">
        <v>1299</v>
      </c>
      <c r="P727" s="123" t="s">
        <v>64</v>
      </c>
      <c r="Q727" s="123" t="s">
        <v>2987</v>
      </c>
      <c r="R727" s="123" t="s">
        <v>3011</v>
      </c>
      <c r="S727" s="123" t="s">
        <v>39</v>
      </c>
      <c r="T727" s="123">
        <v>99</v>
      </c>
      <c r="U727" s="123" t="s">
        <v>2989</v>
      </c>
      <c r="V727" s="123"/>
      <c r="W727" s="123"/>
      <c r="X727" s="124">
        <v>46267.756944444445</v>
      </c>
      <c r="Y727" s="124">
        <v>46268.173611111109</v>
      </c>
      <c r="Z727" s="123" t="s">
        <v>2997</v>
      </c>
      <c r="AA727" s="123" t="s">
        <v>2998</v>
      </c>
      <c r="AB727" s="123" t="s">
        <v>2999</v>
      </c>
      <c r="AC727" s="123" t="s">
        <v>2990</v>
      </c>
      <c r="AD727" s="123" t="s">
        <v>1553</v>
      </c>
      <c r="AE727" s="123" t="s">
        <v>2990</v>
      </c>
      <c r="AF727" s="123" t="s">
        <v>84</v>
      </c>
      <c r="AG727" s="123" t="s">
        <v>85</v>
      </c>
      <c r="AH727" s="123">
        <v>22</v>
      </c>
      <c r="AI727" s="123"/>
      <c r="AJ727" s="124">
        <v>45523</v>
      </c>
      <c r="AK727" s="123"/>
      <c r="AL727" s="123"/>
      <c r="AM727" s="123" t="s">
        <v>2991</v>
      </c>
      <c r="AN727" s="123" t="s">
        <v>2992</v>
      </c>
      <c r="AO727" s="123" t="s">
        <v>2982</v>
      </c>
      <c r="AP727" s="123">
        <v>9</v>
      </c>
      <c r="AQ727" s="123">
        <v>0</v>
      </c>
      <c r="AR727" s="123">
        <v>0</v>
      </c>
      <c r="AS727" s="123">
        <v>0</v>
      </c>
      <c r="AT727" s="123">
        <v>0</v>
      </c>
      <c r="AU727" s="123">
        <v>0</v>
      </c>
    </row>
    <row r="728" spans="1:47">
      <c r="A728" s="124">
        <v>46267</v>
      </c>
      <c r="B728" s="123" t="s">
        <v>75</v>
      </c>
      <c r="C728" s="123" t="s">
        <v>2981</v>
      </c>
      <c r="D728" s="123" t="s">
        <v>1096</v>
      </c>
      <c r="E728" s="123">
        <v>203851108</v>
      </c>
      <c r="F728" s="123" t="s">
        <v>2982</v>
      </c>
      <c r="G728" s="123" t="s">
        <v>2983</v>
      </c>
      <c r="H728" s="123" t="s">
        <v>2984</v>
      </c>
      <c r="I728" s="123">
        <v>900234</v>
      </c>
      <c r="J728" s="123" t="s">
        <v>3001</v>
      </c>
      <c r="K728" s="123" t="s">
        <v>1097</v>
      </c>
      <c r="L728" s="123" t="s">
        <v>2986</v>
      </c>
      <c r="M728" s="123" t="s">
        <v>79</v>
      </c>
      <c r="N728" s="123" t="s">
        <v>622</v>
      </c>
      <c r="O728" s="123">
        <v>1299</v>
      </c>
      <c r="P728" s="123" t="s">
        <v>64</v>
      </c>
      <c r="Q728" s="123" t="s">
        <v>2987</v>
      </c>
      <c r="R728" s="123" t="s">
        <v>3011</v>
      </c>
      <c r="S728" s="123" t="s">
        <v>39</v>
      </c>
      <c r="T728" s="123">
        <v>99</v>
      </c>
      <c r="U728" s="123" t="s">
        <v>2989</v>
      </c>
      <c r="V728" s="123"/>
      <c r="W728" s="123"/>
      <c r="X728" s="124">
        <v>46267.756944444445</v>
      </c>
      <c r="Y728" s="124">
        <v>46268.173611111109</v>
      </c>
      <c r="Z728" s="123" t="s">
        <v>2997</v>
      </c>
      <c r="AA728" s="123" t="s">
        <v>2998</v>
      </c>
      <c r="AB728" s="123" t="s">
        <v>2999</v>
      </c>
      <c r="AC728" s="123" t="s">
        <v>37</v>
      </c>
      <c r="AD728" s="123" t="s">
        <v>1564</v>
      </c>
      <c r="AE728" s="123" t="s">
        <v>3012</v>
      </c>
      <c r="AF728" s="123" t="s">
        <v>84</v>
      </c>
      <c r="AG728" s="123" t="s">
        <v>85</v>
      </c>
      <c r="AH728" s="123">
        <v>18</v>
      </c>
      <c r="AI728" s="123"/>
      <c r="AJ728" s="124">
        <v>45523</v>
      </c>
      <c r="AK728" s="123"/>
      <c r="AL728" s="123"/>
      <c r="AM728" s="123" t="s">
        <v>2991</v>
      </c>
      <c r="AN728" s="123" t="s">
        <v>2992</v>
      </c>
      <c r="AO728" s="123" t="s">
        <v>2982</v>
      </c>
      <c r="AP728" s="123">
        <v>9</v>
      </c>
      <c r="AQ728" s="123">
        <v>0</v>
      </c>
      <c r="AR728" s="123">
        <v>0</v>
      </c>
      <c r="AS728" s="123">
        <v>0</v>
      </c>
      <c r="AT728" s="123">
        <v>0</v>
      </c>
      <c r="AU728" s="123">
        <v>0</v>
      </c>
    </row>
    <row r="729" spans="1:47">
      <c r="A729" s="124">
        <v>46267</v>
      </c>
      <c r="B729" s="123" t="s">
        <v>75</v>
      </c>
      <c r="C729" s="123" t="s">
        <v>2981</v>
      </c>
      <c r="D729" s="123" t="s">
        <v>2702</v>
      </c>
      <c r="E729" s="123">
        <v>203993509</v>
      </c>
      <c r="F729" s="123" t="s">
        <v>2982</v>
      </c>
      <c r="G729" s="123" t="s">
        <v>2983</v>
      </c>
      <c r="H729" s="123" t="s">
        <v>2984</v>
      </c>
      <c r="I729" s="123">
        <v>900234</v>
      </c>
      <c r="J729" s="123" t="s">
        <v>2985</v>
      </c>
      <c r="K729" s="123" t="s">
        <v>2703</v>
      </c>
      <c r="L729" s="123" t="s">
        <v>2986</v>
      </c>
      <c r="M729" s="123" t="s">
        <v>86</v>
      </c>
      <c r="N729" s="123" t="s">
        <v>2772</v>
      </c>
      <c r="O729" s="123">
        <v>1299</v>
      </c>
      <c r="P729" s="123" t="s">
        <v>64</v>
      </c>
      <c r="Q729" s="123" t="s">
        <v>2987</v>
      </c>
      <c r="R729" s="123" t="s">
        <v>3021</v>
      </c>
      <c r="S729" s="123" t="s">
        <v>32</v>
      </c>
      <c r="T729" s="123">
        <v>99</v>
      </c>
      <c r="U729" s="123" t="s">
        <v>2989</v>
      </c>
      <c r="V729" s="123"/>
      <c r="W729" s="123"/>
      <c r="X729" s="124">
        <v>46267.333333333336</v>
      </c>
      <c r="Y729" s="124">
        <v>46267.75</v>
      </c>
      <c r="Z729" s="123" t="s">
        <v>2997</v>
      </c>
      <c r="AA729" s="123" t="s">
        <v>2998</v>
      </c>
      <c r="AB729" s="123" t="s">
        <v>2999</v>
      </c>
      <c r="AC729" s="123" t="s">
        <v>37</v>
      </c>
      <c r="AD729" s="123" t="s">
        <v>1562</v>
      </c>
      <c r="AE729" s="123" t="s">
        <v>3000</v>
      </c>
      <c r="AF729" s="123" t="s">
        <v>85</v>
      </c>
      <c r="AG729" s="123" t="s">
        <v>88</v>
      </c>
      <c r="AH729" s="123">
        <v>13</v>
      </c>
      <c r="AI729" s="123"/>
      <c r="AJ729" s="124">
        <v>45893</v>
      </c>
      <c r="AK729" s="123"/>
      <c r="AL729" s="123"/>
      <c r="AM729" s="123" t="s">
        <v>2991</v>
      </c>
      <c r="AN729" s="123" t="s">
        <v>2992</v>
      </c>
      <c r="AO729" s="123" t="s">
        <v>2982</v>
      </c>
      <c r="AP729" s="123">
        <v>9</v>
      </c>
      <c r="AQ729" s="123">
        <v>0</v>
      </c>
      <c r="AR729" s="123">
        <v>0</v>
      </c>
      <c r="AS729" s="123">
        <v>0</v>
      </c>
      <c r="AT729" s="123">
        <v>0</v>
      </c>
      <c r="AU729" s="123">
        <v>0</v>
      </c>
    </row>
    <row r="730" spans="1:47">
      <c r="A730" s="124">
        <v>46267</v>
      </c>
      <c r="B730" s="123" t="s">
        <v>75</v>
      </c>
      <c r="C730" s="123" t="s">
        <v>2981</v>
      </c>
      <c r="D730" s="123" t="s">
        <v>2347</v>
      </c>
      <c r="E730" s="123">
        <v>203993521</v>
      </c>
      <c r="F730" s="123" t="s">
        <v>2982</v>
      </c>
      <c r="G730" s="123" t="s">
        <v>2983</v>
      </c>
      <c r="H730" s="123" t="s">
        <v>2984</v>
      </c>
      <c r="I730" s="123">
        <v>900234</v>
      </c>
      <c r="J730" s="123" t="s">
        <v>2985</v>
      </c>
      <c r="K730" s="123" t="s">
        <v>2348</v>
      </c>
      <c r="L730" s="123" t="s">
        <v>2986</v>
      </c>
      <c r="M730" s="123" t="s">
        <v>86</v>
      </c>
      <c r="N730" s="123" t="s">
        <v>622</v>
      </c>
      <c r="O730" s="123">
        <v>1299</v>
      </c>
      <c r="P730" s="123" t="s">
        <v>64</v>
      </c>
      <c r="Q730" s="123" t="s">
        <v>2987</v>
      </c>
      <c r="R730" s="123" t="s">
        <v>3010</v>
      </c>
      <c r="S730" s="123" t="s">
        <v>39</v>
      </c>
      <c r="T730" s="123">
        <v>99</v>
      </c>
      <c r="U730" s="123" t="s">
        <v>2989</v>
      </c>
      <c r="V730" s="124">
        <v>46267.756249999999</v>
      </c>
      <c r="W730" s="124">
        <v>46267.852083333331</v>
      </c>
      <c r="X730" s="124">
        <v>46267.756944444445</v>
      </c>
      <c r="Y730" s="124">
        <v>46268.173611111109</v>
      </c>
      <c r="Z730" s="123"/>
      <c r="AA730" s="123" t="s">
        <v>56</v>
      </c>
      <c r="AB730" s="123" t="s">
        <v>2</v>
      </c>
      <c r="AC730" s="123" t="s">
        <v>37</v>
      </c>
      <c r="AD730" s="123" t="s">
        <v>1562</v>
      </c>
      <c r="AE730" s="123" t="s">
        <v>3000</v>
      </c>
      <c r="AF730" s="123" t="s">
        <v>77</v>
      </c>
      <c r="AG730" s="123" t="s">
        <v>78</v>
      </c>
      <c r="AH730" s="123">
        <v>13</v>
      </c>
      <c r="AI730" s="123"/>
      <c r="AJ730" s="124">
        <v>45546</v>
      </c>
      <c r="AK730" s="123"/>
      <c r="AL730" s="123"/>
      <c r="AM730" s="123" t="s">
        <v>2991</v>
      </c>
      <c r="AN730" s="123" t="s">
        <v>2992</v>
      </c>
      <c r="AO730" s="123" t="s">
        <v>2982</v>
      </c>
      <c r="AP730" s="123">
        <v>9</v>
      </c>
      <c r="AQ730" s="123">
        <v>0</v>
      </c>
      <c r="AR730" s="123">
        <v>1</v>
      </c>
      <c r="AS730" s="123">
        <v>1</v>
      </c>
      <c r="AT730" s="123">
        <v>0</v>
      </c>
      <c r="AU730" s="123">
        <v>0</v>
      </c>
    </row>
    <row r="731" spans="1:47">
      <c r="A731" s="124">
        <v>46267</v>
      </c>
      <c r="B731" s="123" t="s">
        <v>75</v>
      </c>
      <c r="C731" s="123" t="s">
        <v>2981</v>
      </c>
      <c r="D731" s="123" t="s">
        <v>519</v>
      </c>
      <c r="E731" s="123">
        <v>205495595</v>
      </c>
      <c r="F731" s="123" t="s">
        <v>2982</v>
      </c>
      <c r="G731" s="123" t="s">
        <v>2983</v>
      </c>
      <c r="H731" s="123" t="s">
        <v>2984</v>
      </c>
      <c r="I731" s="123">
        <v>900234</v>
      </c>
      <c r="J731" s="123" t="s">
        <v>3002</v>
      </c>
      <c r="K731" s="123" t="s">
        <v>3351</v>
      </c>
      <c r="L731" s="123" t="s">
        <v>2986</v>
      </c>
      <c r="M731" s="123" t="s">
        <v>89</v>
      </c>
      <c r="N731" s="123" t="s">
        <v>224</v>
      </c>
      <c r="O731" s="123">
        <v>1299</v>
      </c>
      <c r="P731" s="123" t="s">
        <v>64</v>
      </c>
      <c r="Q731" s="123" t="s">
        <v>2987</v>
      </c>
      <c r="R731" s="123" t="s">
        <v>2996</v>
      </c>
      <c r="S731" s="123" t="s">
        <v>32</v>
      </c>
      <c r="T731" s="123">
        <v>99</v>
      </c>
      <c r="U731" s="123" t="s">
        <v>2989</v>
      </c>
      <c r="V731" s="123"/>
      <c r="W731" s="123"/>
      <c r="X731" s="124">
        <v>46267.333333333336</v>
      </c>
      <c r="Y731" s="124">
        <v>46267.75</v>
      </c>
      <c r="Z731" s="123" t="s">
        <v>2997</v>
      </c>
      <c r="AA731" s="123" t="s">
        <v>2998</v>
      </c>
      <c r="AB731" s="123" t="s">
        <v>2999</v>
      </c>
      <c r="AC731" s="123" t="s">
        <v>35</v>
      </c>
      <c r="AD731" s="123" t="s">
        <v>1558</v>
      </c>
      <c r="AE731" s="123" t="s">
        <v>2995</v>
      </c>
      <c r="AF731" s="123" t="s">
        <v>84</v>
      </c>
      <c r="AG731" s="123" t="s">
        <v>85</v>
      </c>
      <c r="AH731" s="123">
        <v>3</v>
      </c>
      <c r="AI731" s="123"/>
      <c r="AJ731" s="124">
        <v>45830</v>
      </c>
      <c r="AK731" s="123"/>
      <c r="AL731" s="123"/>
      <c r="AM731" s="123" t="s">
        <v>2991</v>
      </c>
      <c r="AN731" s="123" t="s">
        <v>2992</v>
      </c>
      <c r="AO731" s="123" t="s">
        <v>2982</v>
      </c>
      <c r="AP731" s="123">
        <v>9</v>
      </c>
      <c r="AQ731" s="123">
        <v>0</v>
      </c>
      <c r="AR731" s="123">
        <v>0</v>
      </c>
      <c r="AS731" s="123">
        <v>0</v>
      </c>
      <c r="AT731" s="123">
        <v>0</v>
      </c>
      <c r="AU731" s="123">
        <v>0</v>
      </c>
    </row>
    <row r="732" spans="1:47">
      <c r="A732" s="124">
        <v>46267</v>
      </c>
      <c r="B732" s="123" t="s">
        <v>75</v>
      </c>
      <c r="C732" s="123" t="s">
        <v>2981</v>
      </c>
      <c r="D732" s="123" t="s">
        <v>521</v>
      </c>
      <c r="E732" s="123">
        <v>206016552</v>
      </c>
      <c r="F732" s="123" t="s">
        <v>2982</v>
      </c>
      <c r="G732" s="123" t="s">
        <v>2983</v>
      </c>
      <c r="H732" s="123" t="s">
        <v>2984</v>
      </c>
      <c r="I732" s="123">
        <v>900234</v>
      </c>
      <c r="J732" s="123" t="s">
        <v>3001</v>
      </c>
      <c r="K732" s="123" t="s">
        <v>3352</v>
      </c>
      <c r="L732" s="123" t="s">
        <v>2986</v>
      </c>
      <c r="M732" s="123" t="s">
        <v>89</v>
      </c>
      <c r="N732" s="123" t="s">
        <v>2645</v>
      </c>
      <c r="O732" s="123">
        <v>1299</v>
      </c>
      <c r="P732" s="123" t="s">
        <v>64</v>
      </c>
      <c r="Q732" s="123" t="s">
        <v>2987</v>
      </c>
      <c r="R732" s="123" t="s">
        <v>3016</v>
      </c>
      <c r="S732" s="123" t="s">
        <v>32</v>
      </c>
      <c r="T732" s="123">
        <v>99</v>
      </c>
      <c r="U732" s="123" t="s">
        <v>2989</v>
      </c>
      <c r="V732" s="124">
        <v>46267.330555555556</v>
      </c>
      <c r="W732" s="124">
        <v>46267.747916666667</v>
      </c>
      <c r="X732" s="124">
        <v>46267.333333333336</v>
      </c>
      <c r="Y732" s="124">
        <v>46267.75</v>
      </c>
      <c r="Z732" s="123"/>
      <c r="AA732" s="123" t="s">
        <v>56</v>
      </c>
      <c r="AB732" s="123" t="s">
        <v>2</v>
      </c>
      <c r="AC732" s="123" t="s">
        <v>2990</v>
      </c>
      <c r="AD732" s="123" t="s">
        <v>1553</v>
      </c>
      <c r="AE732" s="123" t="s">
        <v>2990</v>
      </c>
      <c r="AF732" s="123" t="s">
        <v>77</v>
      </c>
      <c r="AG732" s="123" t="s">
        <v>78</v>
      </c>
      <c r="AH732" s="123">
        <v>22</v>
      </c>
      <c r="AI732" s="123"/>
      <c r="AJ732" s="124">
        <v>45914</v>
      </c>
      <c r="AK732" s="123"/>
      <c r="AL732" s="123"/>
      <c r="AM732" s="123" t="s">
        <v>2991</v>
      </c>
      <c r="AN732" s="123" t="s">
        <v>2992</v>
      </c>
      <c r="AO732" s="123" t="s">
        <v>2982</v>
      </c>
      <c r="AP732" s="123">
        <v>9</v>
      </c>
      <c r="AQ732" s="123">
        <v>0</v>
      </c>
      <c r="AR732" s="123">
        <v>1</v>
      </c>
      <c r="AS732" s="123">
        <v>1</v>
      </c>
      <c r="AT732" s="123">
        <v>0</v>
      </c>
      <c r="AU732" s="123">
        <v>0</v>
      </c>
    </row>
    <row r="733" spans="1:47">
      <c r="A733" s="124">
        <v>46267</v>
      </c>
      <c r="B733" s="123" t="s">
        <v>75</v>
      </c>
      <c r="C733" s="123" t="s">
        <v>2981</v>
      </c>
      <c r="D733" s="123" t="s">
        <v>1098</v>
      </c>
      <c r="E733" s="123">
        <v>206137338</v>
      </c>
      <c r="F733" s="123" t="s">
        <v>2982</v>
      </c>
      <c r="G733" s="123" t="s">
        <v>2983</v>
      </c>
      <c r="H733" s="123" t="s">
        <v>2984</v>
      </c>
      <c r="I733" s="123">
        <v>900234</v>
      </c>
      <c r="J733" s="123" t="s">
        <v>3001</v>
      </c>
      <c r="K733" s="123" t="s">
        <v>1099</v>
      </c>
      <c r="L733" s="123" t="s">
        <v>2986</v>
      </c>
      <c r="M733" s="123" t="s">
        <v>79</v>
      </c>
      <c r="N733" s="123" t="s">
        <v>626</v>
      </c>
      <c r="O733" s="123">
        <v>1299</v>
      </c>
      <c r="P733" s="123" t="s">
        <v>64</v>
      </c>
      <c r="Q733" s="123" t="s">
        <v>2987</v>
      </c>
      <c r="R733" s="123" t="s">
        <v>3010</v>
      </c>
      <c r="S733" s="123" t="s">
        <v>39</v>
      </c>
      <c r="T733" s="123">
        <v>99</v>
      </c>
      <c r="U733" s="123" t="s">
        <v>2989</v>
      </c>
      <c r="V733" s="124">
        <v>46267.756249999999</v>
      </c>
      <c r="W733" s="124">
        <v>46267.854861111111</v>
      </c>
      <c r="X733" s="124">
        <v>46267.756944444445</v>
      </c>
      <c r="Y733" s="124">
        <v>46268.173611111109</v>
      </c>
      <c r="Z733" s="123"/>
      <c r="AA733" s="123" t="s">
        <v>56</v>
      </c>
      <c r="AB733" s="123" t="s">
        <v>2</v>
      </c>
      <c r="AC733" s="123" t="s">
        <v>37</v>
      </c>
      <c r="AD733" s="123" t="s">
        <v>1562</v>
      </c>
      <c r="AE733" s="123" t="s">
        <v>3000</v>
      </c>
      <c r="AF733" s="123" t="s">
        <v>77</v>
      </c>
      <c r="AG733" s="123" t="s">
        <v>78</v>
      </c>
      <c r="AH733" s="123">
        <v>13</v>
      </c>
      <c r="AI733" s="123"/>
      <c r="AJ733" s="124">
        <v>45928</v>
      </c>
      <c r="AK733" s="123"/>
      <c r="AL733" s="123"/>
      <c r="AM733" s="123" t="s">
        <v>2991</v>
      </c>
      <c r="AN733" s="123" t="s">
        <v>2992</v>
      </c>
      <c r="AO733" s="123" t="s">
        <v>2982</v>
      </c>
      <c r="AP733" s="123">
        <v>9</v>
      </c>
      <c r="AQ733" s="123">
        <v>0</v>
      </c>
      <c r="AR733" s="123">
        <v>1</v>
      </c>
      <c r="AS733" s="123">
        <v>1</v>
      </c>
      <c r="AT733" s="123">
        <v>0</v>
      </c>
      <c r="AU733" s="123">
        <v>0</v>
      </c>
    </row>
    <row r="734" spans="1:47">
      <c r="A734" s="124">
        <v>46267</v>
      </c>
      <c r="B734" s="123" t="s">
        <v>75</v>
      </c>
      <c r="C734" s="123" t="s">
        <v>2981</v>
      </c>
      <c r="D734" s="123" t="s">
        <v>1638</v>
      </c>
      <c r="E734" s="123">
        <v>205275635</v>
      </c>
      <c r="F734" s="123" t="s">
        <v>2982</v>
      </c>
      <c r="G734" s="123" t="s">
        <v>2983</v>
      </c>
      <c r="H734" s="123" t="s">
        <v>2984</v>
      </c>
      <c r="I734" s="123">
        <v>900234</v>
      </c>
      <c r="J734" s="123" t="s">
        <v>3002</v>
      </c>
      <c r="K734" s="123" t="s">
        <v>3353</v>
      </c>
      <c r="L734" s="123" t="s">
        <v>2986</v>
      </c>
      <c r="M734" s="123" t="s">
        <v>89</v>
      </c>
      <c r="N734" s="123" t="s">
        <v>2645</v>
      </c>
      <c r="O734" s="123">
        <v>1299</v>
      </c>
      <c r="P734" s="123" t="s">
        <v>64</v>
      </c>
      <c r="Q734" s="123" t="s">
        <v>2987</v>
      </c>
      <c r="R734" s="123" t="s">
        <v>3016</v>
      </c>
      <c r="S734" s="123" t="s">
        <v>32</v>
      </c>
      <c r="T734" s="123">
        <v>99</v>
      </c>
      <c r="U734" s="123" t="s">
        <v>2989</v>
      </c>
      <c r="V734" s="124">
        <v>46267.331944444442</v>
      </c>
      <c r="W734" s="124">
        <v>46267.749305555553</v>
      </c>
      <c r="X734" s="124">
        <v>46267.333333333336</v>
      </c>
      <c r="Y734" s="124">
        <v>46267.75</v>
      </c>
      <c r="Z734" s="123"/>
      <c r="AA734" s="123" t="s">
        <v>56</v>
      </c>
      <c r="AB734" s="123" t="s">
        <v>2</v>
      </c>
      <c r="AC734" s="123" t="s">
        <v>2990</v>
      </c>
      <c r="AD734" s="123" t="s">
        <v>1553</v>
      </c>
      <c r="AE734" s="123" t="s">
        <v>2990</v>
      </c>
      <c r="AF734" s="123" t="s">
        <v>77</v>
      </c>
      <c r="AG734" s="123" t="s">
        <v>78</v>
      </c>
      <c r="AH734" s="123">
        <v>22</v>
      </c>
      <c r="AI734" s="123"/>
      <c r="AJ734" s="124">
        <v>45949</v>
      </c>
      <c r="AK734" s="123"/>
      <c r="AL734" s="123"/>
      <c r="AM734" s="123" t="s">
        <v>2991</v>
      </c>
      <c r="AN734" s="123" t="s">
        <v>2992</v>
      </c>
      <c r="AO734" s="123" t="s">
        <v>2982</v>
      </c>
      <c r="AP734" s="123">
        <v>9</v>
      </c>
      <c r="AQ734" s="123">
        <v>0</v>
      </c>
      <c r="AR734" s="123">
        <v>1</v>
      </c>
      <c r="AS734" s="123">
        <v>1</v>
      </c>
      <c r="AT734" s="123">
        <v>0</v>
      </c>
      <c r="AU734" s="123">
        <v>0</v>
      </c>
    </row>
    <row r="735" spans="1:47">
      <c r="A735" s="124">
        <v>46267</v>
      </c>
      <c r="B735" s="123" t="s">
        <v>75</v>
      </c>
      <c r="C735" s="123" t="s">
        <v>2981</v>
      </c>
      <c r="D735" s="123" t="s">
        <v>169</v>
      </c>
      <c r="E735" s="123">
        <v>203709877</v>
      </c>
      <c r="F735" s="123" t="s">
        <v>2982</v>
      </c>
      <c r="G735" s="123" t="s">
        <v>2983</v>
      </c>
      <c r="H735" s="123" t="s">
        <v>2984</v>
      </c>
      <c r="I735" s="123">
        <v>900234</v>
      </c>
      <c r="J735" s="123" t="s">
        <v>99</v>
      </c>
      <c r="K735" s="123" t="s">
        <v>3354</v>
      </c>
      <c r="L735" s="123" t="s">
        <v>2986</v>
      </c>
      <c r="M735" s="123" t="s">
        <v>86</v>
      </c>
      <c r="N735" s="123" t="s">
        <v>158</v>
      </c>
      <c r="O735" s="123">
        <v>1299</v>
      </c>
      <c r="P735" s="123" t="s">
        <v>64</v>
      </c>
      <c r="Q735" s="123" t="s">
        <v>2987</v>
      </c>
      <c r="R735" s="123" t="s">
        <v>3016</v>
      </c>
      <c r="S735" s="123" t="s">
        <v>32</v>
      </c>
      <c r="T735" s="123">
        <v>99</v>
      </c>
      <c r="U735" s="123" t="s">
        <v>2989</v>
      </c>
      <c r="V735" s="124">
        <v>46267.333333333336</v>
      </c>
      <c r="W735" s="124">
        <v>46267.74722222222</v>
      </c>
      <c r="X735" s="124">
        <v>46267.333333333336</v>
      </c>
      <c r="Y735" s="124">
        <v>46267.75</v>
      </c>
      <c r="Z735" s="123"/>
      <c r="AA735" s="123" t="s">
        <v>56</v>
      </c>
      <c r="AB735" s="123" t="s">
        <v>2</v>
      </c>
      <c r="AC735" s="123" t="s">
        <v>1428</v>
      </c>
      <c r="AD735" s="123" t="s">
        <v>1567</v>
      </c>
      <c r="AE735" s="123" t="s">
        <v>1428</v>
      </c>
      <c r="AF735" s="123" t="s">
        <v>77</v>
      </c>
      <c r="AG735" s="123" t="s">
        <v>78</v>
      </c>
      <c r="AH735" s="123">
        <v>28</v>
      </c>
      <c r="AI735" s="123"/>
      <c r="AJ735" s="124">
        <v>45494</v>
      </c>
      <c r="AK735" s="123"/>
      <c r="AL735" s="123"/>
      <c r="AM735" s="123" t="s">
        <v>2991</v>
      </c>
      <c r="AN735" s="123" t="s">
        <v>2992</v>
      </c>
      <c r="AO735" s="123" t="s">
        <v>2982</v>
      </c>
      <c r="AP735" s="123">
        <v>9</v>
      </c>
      <c r="AQ735" s="123">
        <v>0</v>
      </c>
      <c r="AR735" s="123">
        <v>1</v>
      </c>
      <c r="AS735" s="123">
        <v>1</v>
      </c>
      <c r="AT735" s="123">
        <v>0</v>
      </c>
      <c r="AU735" s="123">
        <v>0</v>
      </c>
    </row>
    <row r="736" spans="1:47">
      <c r="A736" s="124">
        <v>46267</v>
      </c>
      <c r="B736" s="123" t="s">
        <v>75</v>
      </c>
      <c r="C736" s="123" t="s">
        <v>2981</v>
      </c>
      <c r="D736" s="123" t="s">
        <v>1582</v>
      </c>
      <c r="E736" s="123">
        <v>206192269</v>
      </c>
      <c r="F736" s="123" t="s">
        <v>2982</v>
      </c>
      <c r="G736" s="123" t="s">
        <v>2983</v>
      </c>
      <c r="H736" s="123" t="s">
        <v>2984</v>
      </c>
      <c r="I736" s="123">
        <v>900234</v>
      </c>
      <c r="J736" s="123" t="s">
        <v>3002</v>
      </c>
      <c r="K736" s="123" t="s">
        <v>3355</v>
      </c>
      <c r="L736" s="123" t="s">
        <v>2986</v>
      </c>
      <c r="M736" s="123" t="s">
        <v>89</v>
      </c>
      <c r="N736" s="123" t="s">
        <v>2773</v>
      </c>
      <c r="O736" s="123">
        <v>1299</v>
      </c>
      <c r="P736" s="123" t="s">
        <v>64</v>
      </c>
      <c r="Q736" s="123" t="s">
        <v>2987</v>
      </c>
      <c r="R736" s="123" t="s">
        <v>2994</v>
      </c>
      <c r="S736" s="123" t="s">
        <v>32</v>
      </c>
      <c r="T736" s="123">
        <v>99</v>
      </c>
      <c r="U736" s="123" t="s">
        <v>2989</v>
      </c>
      <c r="V736" s="124">
        <v>46267.334027777775</v>
      </c>
      <c r="W736" s="124">
        <v>46267.747916666667</v>
      </c>
      <c r="X736" s="124">
        <v>46267.333333333336</v>
      </c>
      <c r="Y736" s="124">
        <v>46267.75</v>
      </c>
      <c r="Z736" s="123"/>
      <c r="AA736" s="123" t="s">
        <v>56</v>
      </c>
      <c r="AB736" s="123" t="s">
        <v>2</v>
      </c>
      <c r="AC736" s="123" t="s">
        <v>37</v>
      </c>
      <c r="AD736" s="123" t="s">
        <v>1562</v>
      </c>
      <c r="AE736" s="123" t="s">
        <v>3000</v>
      </c>
      <c r="AF736" s="123" t="s">
        <v>95</v>
      </c>
      <c r="AG736" s="123" t="s">
        <v>77</v>
      </c>
      <c r="AH736" s="123">
        <v>13</v>
      </c>
      <c r="AI736" s="123"/>
      <c r="AJ736" s="124">
        <v>45935</v>
      </c>
      <c r="AK736" s="123"/>
      <c r="AL736" s="123"/>
      <c r="AM736" s="123" t="s">
        <v>2991</v>
      </c>
      <c r="AN736" s="123" t="s">
        <v>2992</v>
      </c>
      <c r="AO736" s="123" t="s">
        <v>2982</v>
      </c>
      <c r="AP736" s="123">
        <v>9</v>
      </c>
      <c r="AQ736" s="123">
        <v>0</v>
      </c>
      <c r="AR736" s="123">
        <v>1</v>
      </c>
      <c r="AS736" s="123">
        <v>1</v>
      </c>
      <c r="AT736" s="123">
        <v>0</v>
      </c>
      <c r="AU736" s="123">
        <v>0</v>
      </c>
    </row>
    <row r="737" spans="1:47">
      <c r="A737" s="124">
        <v>46267</v>
      </c>
      <c r="B737" s="123" t="s">
        <v>75</v>
      </c>
      <c r="C737" s="123" t="s">
        <v>2981</v>
      </c>
      <c r="D737" s="123" t="s">
        <v>526</v>
      </c>
      <c r="E737" s="123">
        <v>204869089</v>
      </c>
      <c r="F737" s="123" t="s">
        <v>2982</v>
      </c>
      <c r="G737" s="123" t="s">
        <v>2983</v>
      </c>
      <c r="H737" s="123" t="s">
        <v>2984</v>
      </c>
      <c r="I737" s="123">
        <v>900234</v>
      </c>
      <c r="J737" s="123" t="s">
        <v>87</v>
      </c>
      <c r="K737" s="123" t="s">
        <v>3356</v>
      </c>
      <c r="L737" s="123" t="s">
        <v>2986</v>
      </c>
      <c r="M737" s="123" t="s">
        <v>86</v>
      </c>
      <c r="N737" s="123" t="s">
        <v>224</v>
      </c>
      <c r="O737" s="123">
        <v>1299</v>
      </c>
      <c r="P737" s="123" t="s">
        <v>64</v>
      </c>
      <c r="Q737" s="123" t="s">
        <v>2987</v>
      </c>
      <c r="R737" s="123" t="s">
        <v>3021</v>
      </c>
      <c r="S737" s="123" t="s">
        <v>32</v>
      </c>
      <c r="T737" s="123">
        <v>99</v>
      </c>
      <c r="U737" s="123" t="s">
        <v>2989</v>
      </c>
      <c r="V737" s="123"/>
      <c r="W737" s="123"/>
      <c r="X737" s="124">
        <v>46267.333333333336</v>
      </c>
      <c r="Y737" s="124">
        <v>46267.75</v>
      </c>
      <c r="Z737" s="123" t="s">
        <v>2997</v>
      </c>
      <c r="AA737" s="123" t="s">
        <v>2998</v>
      </c>
      <c r="AB737" s="123" t="s">
        <v>2999</v>
      </c>
      <c r="AC737" s="123" t="s">
        <v>35</v>
      </c>
      <c r="AD737" s="123" t="s">
        <v>1558</v>
      </c>
      <c r="AE737" s="123" t="s">
        <v>2995</v>
      </c>
      <c r="AF737" s="123" t="s">
        <v>85</v>
      </c>
      <c r="AG737" s="123" t="s">
        <v>88</v>
      </c>
      <c r="AH737" s="123">
        <v>3</v>
      </c>
      <c r="AI737" s="123"/>
      <c r="AJ737" s="124">
        <v>45690</v>
      </c>
      <c r="AK737" s="123"/>
      <c r="AL737" s="123"/>
      <c r="AM737" s="123" t="s">
        <v>2991</v>
      </c>
      <c r="AN737" s="123" t="s">
        <v>2992</v>
      </c>
      <c r="AO737" s="123" t="s">
        <v>2982</v>
      </c>
      <c r="AP737" s="123">
        <v>9</v>
      </c>
      <c r="AQ737" s="123">
        <v>0</v>
      </c>
      <c r="AR737" s="123">
        <v>0</v>
      </c>
      <c r="AS737" s="123">
        <v>0</v>
      </c>
      <c r="AT737" s="123">
        <v>0</v>
      </c>
      <c r="AU737" s="123">
        <v>0</v>
      </c>
    </row>
    <row r="738" spans="1:47">
      <c r="A738" s="124">
        <v>46267</v>
      </c>
      <c r="B738" s="123" t="s">
        <v>75</v>
      </c>
      <c r="C738" s="123" t="s">
        <v>2981</v>
      </c>
      <c r="D738" s="123" t="s">
        <v>508</v>
      </c>
      <c r="E738" s="123">
        <v>204883234</v>
      </c>
      <c r="F738" s="123" t="s">
        <v>2982</v>
      </c>
      <c r="G738" s="123" t="s">
        <v>2983</v>
      </c>
      <c r="H738" s="123" t="s">
        <v>2984</v>
      </c>
      <c r="I738" s="123">
        <v>900234</v>
      </c>
      <c r="J738" s="123" t="s">
        <v>87</v>
      </c>
      <c r="K738" s="123" t="s">
        <v>3357</v>
      </c>
      <c r="L738" s="123" t="s">
        <v>2986</v>
      </c>
      <c r="M738" s="123" t="s">
        <v>86</v>
      </c>
      <c r="N738" s="123" t="s">
        <v>3013</v>
      </c>
      <c r="O738" s="123">
        <v>1299</v>
      </c>
      <c r="P738" s="123" t="s">
        <v>64</v>
      </c>
      <c r="Q738" s="123" t="s">
        <v>2987</v>
      </c>
      <c r="R738" s="123" t="s">
        <v>3014</v>
      </c>
      <c r="S738" s="123" t="s">
        <v>32</v>
      </c>
      <c r="T738" s="123">
        <v>99</v>
      </c>
      <c r="U738" s="123" t="s">
        <v>2989</v>
      </c>
      <c r="V738" s="124">
        <v>46267.331944444442</v>
      </c>
      <c r="W738" s="124">
        <v>46267.750694444447</v>
      </c>
      <c r="X738" s="124">
        <v>46267.333333333336</v>
      </c>
      <c r="Y738" s="124">
        <v>46267.75</v>
      </c>
      <c r="Z738" s="123"/>
      <c r="AA738" s="123" t="s">
        <v>56</v>
      </c>
      <c r="AB738" s="123" t="s">
        <v>2</v>
      </c>
      <c r="AC738" s="123" t="s">
        <v>35</v>
      </c>
      <c r="AD738" s="123" t="s">
        <v>1557</v>
      </c>
      <c r="AE738" s="123" t="s">
        <v>3015</v>
      </c>
      <c r="AF738" s="123" t="s">
        <v>78</v>
      </c>
      <c r="AG738" s="123" t="s">
        <v>92</v>
      </c>
      <c r="AH738" s="123">
        <v>1</v>
      </c>
      <c r="AI738" s="123"/>
      <c r="AJ738" s="124">
        <v>45690</v>
      </c>
      <c r="AK738" s="123"/>
      <c r="AL738" s="123"/>
      <c r="AM738" s="123" t="s">
        <v>2991</v>
      </c>
      <c r="AN738" s="123" t="s">
        <v>2992</v>
      </c>
      <c r="AO738" s="123" t="s">
        <v>2982</v>
      </c>
      <c r="AP738" s="123">
        <v>9</v>
      </c>
      <c r="AQ738" s="123">
        <v>0</v>
      </c>
      <c r="AR738" s="123">
        <v>1</v>
      </c>
      <c r="AS738" s="123">
        <v>1</v>
      </c>
      <c r="AT738" s="123">
        <v>0</v>
      </c>
      <c r="AU738" s="123">
        <v>0</v>
      </c>
    </row>
    <row r="739" spans="1:47">
      <c r="A739" s="124">
        <v>46267</v>
      </c>
      <c r="B739" s="123" t="s">
        <v>75</v>
      </c>
      <c r="C739" s="123" t="s">
        <v>2981</v>
      </c>
      <c r="D739" s="123" t="s">
        <v>502</v>
      </c>
      <c r="E739" s="123">
        <v>201633155</v>
      </c>
      <c r="F739" s="123" t="s">
        <v>2982</v>
      </c>
      <c r="G739" s="123" t="s">
        <v>2983</v>
      </c>
      <c r="H739" s="123" t="s">
        <v>2984</v>
      </c>
      <c r="I739" s="123">
        <v>900234</v>
      </c>
      <c r="J739" s="123" t="s">
        <v>87</v>
      </c>
      <c r="K739" s="123" t="s">
        <v>3358</v>
      </c>
      <c r="L739" s="123" t="s">
        <v>2986</v>
      </c>
      <c r="M739" s="123" t="s">
        <v>86</v>
      </c>
      <c r="N739" s="123" t="s">
        <v>3013</v>
      </c>
      <c r="O739" s="123">
        <v>1299</v>
      </c>
      <c r="P739" s="123" t="s">
        <v>64</v>
      </c>
      <c r="Q739" s="123" t="s">
        <v>2987</v>
      </c>
      <c r="R739" s="123" t="s">
        <v>2996</v>
      </c>
      <c r="S739" s="123" t="s">
        <v>32</v>
      </c>
      <c r="T739" s="123">
        <v>99</v>
      </c>
      <c r="U739" s="123" t="s">
        <v>2989</v>
      </c>
      <c r="V739" s="123"/>
      <c r="W739" s="123"/>
      <c r="X739" s="124">
        <v>46267.333333333336</v>
      </c>
      <c r="Y739" s="124">
        <v>46267.75</v>
      </c>
      <c r="Z739" s="123" t="s">
        <v>2997</v>
      </c>
      <c r="AA739" s="123" t="s">
        <v>2998</v>
      </c>
      <c r="AB739" s="123" t="s">
        <v>2999</v>
      </c>
      <c r="AC739" s="123" t="s">
        <v>35</v>
      </c>
      <c r="AD739" s="123" t="s">
        <v>1558</v>
      </c>
      <c r="AE739" s="123" t="s">
        <v>2995</v>
      </c>
      <c r="AF739" s="123" t="s">
        <v>84</v>
      </c>
      <c r="AG739" s="123" t="s">
        <v>85</v>
      </c>
      <c r="AH739" s="123">
        <v>3</v>
      </c>
      <c r="AI739" s="123"/>
      <c r="AJ739" s="124">
        <v>45580</v>
      </c>
      <c r="AK739" s="123"/>
      <c r="AL739" s="123"/>
      <c r="AM739" s="123" t="s">
        <v>2991</v>
      </c>
      <c r="AN739" s="123" t="s">
        <v>2992</v>
      </c>
      <c r="AO739" s="123" t="s">
        <v>2982</v>
      </c>
      <c r="AP739" s="123">
        <v>9</v>
      </c>
      <c r="AQ739" s="123">
        <v>0</v>
      </c>
      <c r="AR739" s="123">
        <v>0</v>
      </c>
      <c r="AS739" s="123">
        <v>0</v>
      </c>
      <c r="AT739" s="123">
        <v>0</v>
      </c>
      <c r="AU739" s="123">
        <v>0</v>
      </c>
    </row>
    <row r="740" spans="1:47">
      <c r="A740" s="124">
        <v>46267</v>
      </c>
      <c r="B740" s="123" t="s">
        <v>75</v>
      </c>
      <c r="C740" s="123" t="s">
        <v>2981</v>
      </c>
      <c r="D740" s="123" t="s">
        <v>2483</v>
      </c>
      <c r="E740" s="123">
        <v>206874042</v>
      </c>
      <c r="F740" s="123" t="s">
        <v>2982</v>
      </c>
      <c r="G740" s="123" t="s">
        <v>2983</v>
      </c>
      <c r="H740" s="123" t="s">
        <v>2984</v>
      </c>
      <c r="I740" s="123">
        <v>900234</v>
      </c>
      <c r="J740" s="123" t="s">
        <v>2985</v>
      </c>
      <c r="K740" s="123" t="s">
        <v>2484</v>
      </c>
      <c r="L740" s="123" t="s">
        <v>2986</v>
      </c>
      <c r="M740" s="123" t="s">
        <v>89</v>
      </c>
      <c r="N740" s="123" t="s">
        <v>223</v>
      </c>
      <c r="O740" s="123">
        <v>1299</v>
      </c>
      <c r="P740" s="123" t="s">
        <v>64</v>
      </c>
      <c r="Q740" s="123" t="s">
        <v>2987</v>
      </c>
      <c r="R740" s="123" t="s">
        <v>2996</v>
      </c>
      <c r="S740" s="123" t="s">
        <v>32</v>
      </c>
      <c r="T740" s="123">
        <v>99</v>
      </c>
      <c r="U740" s="123" t="s">
        <v>2989</v>
      </c>
      <c r="V740" s="123"/>
      <c r="W740" s="123"/>
      <c r="X740" s="124">
        <v>46267.333333333336</v>
      </c>
      <c r="Y740" s="124">
        <v>46267.75</v>
      </c>
      <c r="Z740" s="123" t="s">
        <v>2997</v>
      </c>
      <c r="AA740" s="123" t="s">
        <v>2998</v>
      </c>
      <c r="AB740" s="123" t="s">
        <v>2999</v>
      </c>
      <c r="AC740" s="123" t="s">
        <v>35</v>
      </c>
      <c r="AD740" s="123" t="s">
        <v>1558</v>
      </c>
      <c r="AE740" s="123" t="s">
        <v>2995</v>
      </c>
      <c r="AF740" s="123" t="s">
        <v>84</v>
      </c>
      <c r="AG740" s="123" t="s">
        <v>85</v>
      </c>
      <c r="AH740" s="123">
        <v>3</v>
      </c>
      <c r="AI740" s="123"/>
      <c r="AJ740" s="124">
        <v>46019</v>
      </c>
      <c r="AK740" s="123"/>
      <c r="AL740" s="123"/>
      <c r="AM740" s="123" t="s">
        <v>2991</v>
      </c>
      <c r="AN740" s="123" t="s">
        <v>2992</v>
      </c>
      <c r="AO740" s="123" t="s">
        <v>2982</v>
      </c>
      <c r="AP740" s="123">
        <v>9</v>
      </c>
      <c r="AQ740" s="123">
        <v>0</v>
      </c>
      <c r="AR740" s="123">
        <v>0</v>
      </c>
      <c r="AS740" s="123">
        <v>0</v>
      </c>
      <c r="AT740" s="123">
        <v>0</v>
      </c>
      <c r="AU740" s="123">
        <v>0</v>
      </c>
    </row>
    <row r="741" spans="1:47">
      <c r="A741" s="124">
        <v>46267</v>
      </c>
      <c r="B741" s="123" t="s">
        <v>75</v>
      </c>
      <c r="C741" s="123" t="s">
        <v>2981</v>
      </c>
      <c r="D741" s="123" t="s">
        <v>703</v>
      </c>
      <c r="E741" s="123">
        <v>206128846</v>
      </c>
      <c r="F741" s="123" t="s">
        <v>2982</v>
      </c>
      <c r="G741" s="123" t="s">
        <v>2983</v>
      </c>
      <c r="H741" s="123" t="s">
        <v>2984</v>
      </c>
      <c r="I741" s="123">
        <v>900234</v>
      </c>
      <c r="J741" s="123" t="s">
        <v>3001</v>
      </c>
      <c r="K741" s="123" t="s">
        <v>704</v>
      </c>
      <c r="L741" s="123" t="s">
        <v>2986</v>
      </c>
      <c r="M741" s="123" t="s">
        <v>79</v>
      </c>
      <c r="N741" s="123" t="s">
        <v>2773</v>
      </c>
      <c r="O741" s="123">
        <v>1299</v>
      </c>
      <c r="P741" s="123" t="s">
        <v>64</v>
      </c>
      <c r="Q741" s="123" t="s">
        <v>2987</v>
      </c>
      <c r="R741" s="123" t="s">
        <v>3038</v>
      </c>
      <c r="S741" s="123" t="s">
        <v>32</v>
      </c>
      <c r="T741" s="123">
        <v>99</v>
      </c>
      <c r="U741" s="123" t="s">
        <v>2989</v>
      </c>
      <c r="V741" s="124">
        <v>46267.332638888889</v>
      </c>
      <c r="W741" s="124">
        <v>46267.746527777781</v>
      </c>
      <c r="X741" s="124">
        <v>46267.333333333336</v>
      </c>
      <c r="Y741" s="124">
        <v>46267.75</v>
      </c>
      <c r="Z741" s="123"/>
      <c r="AA741" s="123" t="s">
        <v>56</v>
      </c>
      <c r="AB741" s="123" t="s">
        <v>2</v>
      </c>
      <c r="AC741" s="123" t="s">
        <v>37</v>
      </c>
      <c r="AD741" s="123" t="s">
        <v>1562</v>
      </c>
      <c r="AE741" s="123" t="s">
        <v>3000</v>
      </c>
      <c r="AF741" s="123" t="s">
        <v>92</v>
      </c>
      <c r="AG741" s="123" t="s">
        <v>84</v>
      </c>
      <c r="AH741" s="123">
        <v>13</v>
      </c>
      <c r="AI741" s="123"/>
      <c r="AJ741" s="124">
        <v>45928</v>
      </c>
      <c r="AK741" s="123"/>
      <c r="AL741" s="123"/>
      <c r="AM741" s="123" t="s">
        <v>2991</v>
      </c>
      <c r="AN741" s="123" t="s">
        <v>2992</v>
      </c>
      <c r="AO741" s="123" t="s">
        <v>2982</v>
      </c>
      <c r="AP741" s="123">
        <v>9</v>
      </c>
      <c r="AQ741" s="123">
        <v>0</v>
      </c>
      <c r="AR741" s="123">
        <v>1</v>
      </c>
      <c r="AS741" s="123">
        <v>1</v>
      </c>
      <c r="AT741" s="123">
        <v>0</v>
      </c>
      <c r="AU741" s="123">
        <v>0</v>
      </c>
    </row>
    <row r="742" spans="1:47">
      <c r="A742" s="124">
        <v>46267</v>
      </c>
      <c r="B742" s="123" t="s">
        <v>75</v>
      </c>
      <c r="C742" s="123" t="s">
        <v>2981</v>
      </c>
      <c r="D742" s="123" t="s">
        <v>2463</v>
      </c>
      <c r="E742" s="123">
        <v>203736253</v>
      </c>
      <c r="F742" s="123" t="s">
        <v>2982</v>
      </c>
      <c r="G742" s="123" t="s">
        <v>2983</v>
      </c>
      <c r="H742" s="123" t="s">
        <v>2984</v>
      </c>
      <c r="I742" s="123">
        <v>900234</v>
      </c>
      <c r="J742" s="123" t="s">
        <v>2985</v>
      </c>
      <c r="K742" s="123" t="s">
        <v>2464</v>
      </c>
      <c r="L742" s="123" t="s">
        <v>2986</v>
      </c>
      <c r="M742" s="123" t="s">
        <v>86</v>
      </c>
      <c r="N742" s="123" t="s">
        <v>223</v>
      </c>
      <c r="O742" s="123">
        <v>1299</v>
      </c>
      <c r="P742" s="123" t="s">
        <v>64</v>
      </c>
      <c r="Q742" s="123" t="s">
        <v>2987</v>
      </c>
      <c r="R742" s="123" t="s">
        <v>3010</v>
      </c>
      <c r="S742" s="123" t="s">
        <v>39</v>
      </c>
      <c r="T742" s="123">
        <v>99</v>
      </c>
      <c r="U742" s="123" t="s">
        <v>2989</v>
      </c>
      <c r="V742" s="124">
        <v>46267.755555555559</v>
      </c>
      <c r="W742" s="124">
        <v>46267.959027777775</v>
      </c>
      <c r="X742" s="124">
        <v>46267.756944444445</v>
      </c>
      <c r="Y742" s="124">
        <v>46268.173611111109</v>
      </c>
      <c r="Z742" s="123"/>
      <c r="AA742" s="123" t="s">
        <v>56</v>
      </c>
      <c r="AB742" s="123" t="s">
        <v>2</v>
      </c>
      <c r="AC742" s="123" t="s">
        <v>35</v>
      </c>
      <c r="AD742" s="123" t="s">
        <v>1558</v>
      </c>
      <c r="AE742" s="123" t="s">
        <v>2995</v>
      </c>
      <c r="AF742" s="123" t="s">
        <v>77</v>
      </c>
      <c r="AG742" s="123" t="s">
        <v>78</v>
      </c>
      <c r="AH742" s="123">
        <v>3</v>
      </c>
      <c r="AI742" s="123"/>
      <c r="AJ742" s="124">
        <v>45501</v>
      </c>
      <c r="AK742" s="123"/>
      <c r="AL742" s="123"/>
      <c r="AM742" s="123" t="s">
        <v>2991</v>
      </c>
      <c r="AN742" s="123" t="s">
        <v>2992</v>
      </c>
      <c r="AO742" s="123" t="s">
        <v>2982</v>
      </c>
      <c r="AP742" s="123">
        <v>9</v>
      </c>
      <c r="AQ742" s="123">
        <v>0</v>
      </c>
      <c r="AR742" s="123">
        <v>1</v>
      </c>
      <c r="AS742" s="123">
        <v>1</v>
      </c>
      <c r="AT742" s="123">
        <v>0</v>
      </c>
      <c r="AU742" s="123">
        <v>0</v>
      </c>
    </row>
    <row r="743" spans="1:47">
      <c r="A743" s="124">
        <v>46267</v>
      </c>
      <c r="B743" s="123" t="s">
        <v>75</v>
      </c>
      <c r="C743" s="123" t="s">
        <v>2981</v>
      </c>
      <c r="D743" s="123" t="s">
        <v>2060</v>
      </c>
      <c r="E743" s="123">
        <v>206957730</v>
      </c>
      <c r="F743" s="123" t="s">
        <v>2982</v>
      </c>
      <c r="G743" s="123" t="s">
        <v>2983</v>
      </c>
      <c r="H743" s="123" t="s">
        <v>2984</v>
      </c>
      <c r="I743" s="123">
        <v>900234</v>
      </c>
      <c r="J743" s="123" t="s">
        <v>3002</v>
      </c>
      <c r="K743" s="123" t="s">
        <v>1989</v>
      </c>
      <c r="L743" s="123" t="s">
        <v>2986</v>
      </c>
      <c r="M743" s="123" t="s">
        <v>89</v>
      </c>
      <c r="N743" s="123" t="s">
        <v>82</v>
      </c>
      <c r="O743" s="123">
        <v>1299</v>
      </c>
      <c r="P743" s="123" t="s">
        <v>64</v>
      </c>
      <c r="Q743" s="123" t="s">
        <v>2987</v>
      </c>
      <c r="R743" s="123" t="s">
        <v>2994</v>
      </c>
      <c r="S743" s="123" t="s">
        <v>32</v>
      </c>
      <c r="T743" s="123">
        <v>99</v>
      </c>
      <c r="U743" s="123" t="s">
        <v>2989</v>
      </c>
      <c r="V743" s="124">
        <v>46267.331250000003</v>
      </c>
      <c r="W743" s="124">
        <v>46267.748611111114</v>
      </c>
      <c r="X743" s="124">
        <v>46267.333333333336</v>
      </c>
      <c r="Y743" s="124">
        <v>46267.75</v>
      </c>
      <c r="Z743" s="123"/>
      <c r="AA743" s="123" t="s">
        <v>56</v>
      </c>
      <c r="AB743" s="123" t="s">
        <v>2</v>
      </c>
      <c r="AC743" s="123" t="s">
        <v>2990</v>
      </c>
      <c r="AD743" s="123" t="s">
        <v>1553</v>
      </c>
      <c r="AE743" s="123" t="s">
        <v>2990</v>
      </c>
      <c r="AF743" s="123" t="s">
        <v>95</v>
      </c>
      <c r="AG743" s="123" t="s">
        <v>77</v>
      </c>
      <c r="AH743" s="123">
        <v>22</v>
      </c>
      <c r="AI743" s="123"/>
      <c r="AJ743" s="124">
        <v>46047</v>
      </c>
      <c r="AK743" s="123"/>
      <c r="AL743" s="123"/>
      <c r="AM743" s="123" t="s">
        <v>2991</v>
      </c>
      <c r="AN743" s="123" t="s">
        <v>2992</v>
      </c>
      <c r="AO743" s="123" t="s">
        <v>2982</v>
      </c>
      <c r="AP743" s="123">
        <v>9</v>
      </c>
      <c r="AQ743" s="123">
        <v>0</v>
      </c>
      <c r="AR743" s="123">
        <v>1</v>
      </c>
      <c r="AS743" s="123">
        <v>1</v>
      </c>
      <c r="AT743" s="123">
        <v>0</v>
      </c>
      <c r="AU743" s="123">
        <v>0</v>
      </c>
    </row>
    <row r="744" spans="1:47">
      <c r="A744" s="124">
        <v>46267</v>
      </c>
      <c r="B744" s="123" t="s">
        <v>75</v>
      </c>
      <c r="C744" s="123" t="s">
        <v>2981</v>
      </c>
      <c r="D744" s="123" t="s">
        <v>1725</v>
      </c>
      <c r="E744" s="123">
        <v>206873785</v>
      </c>
      <c r="F744" s="123" t="s">
        <v>2982</v>
      </c>
      <c r="G744" s="123" t="s">
        <v>2983</v>
      </c>
      <c r="H744" s="123" t="s">
        <v>2984</v>
      </c>
      <c r="I744" s="123">
        <v>900234</v>
      </c>
      <c r="J744" s="123" t="s">
        <v>2985</v>
      </c>
      <c r="K744" s="123" t="s">
        <v>1726</v>
      </c>
      <c r="L744" s="123" t="s">
        <v>2986</v>
      </c>
      <c r="M744" s="123" t="s">
        <v>89</v>
      </c>
      <c r="N744" s="123" t="s">
        <v>2645</v>
      </c>
      <c r="O744" s="123">
        <v>1299</v>
      </c>
      <c r="P744" s="123" t="s">
        <v>64</v>
      </c>
      <c r="Q744" s="123" t="s">
        <v>2987</v>
      </c>
      <c r="R744" s="123" t="s">
        <v>3011</v>
      </c>
      <c r="S744" s="123" t="s">
        <v>39</v>
      </c>
      <c r="T744" s="123">
        <v>99</v>
      </c>
      <c r="U744" s="123" t="s">
        <v>2989</v>
      </c>
      <c r="V744" s="123"/>
      <c r="W744" s="123"/>
      <c r="X744" s="124">
        <v>46267.756944444445</v>
      </c>
      <c r="Y744" s="124">
        <v>46268.173611111109</v>
      </c>
      <c r="Z744" s="123" t="s">
        <v>2997</v>
      </c>
      <c r="AA744" s="123" t="s">
        <v>2998</v>
      </c>
      <c r="AB744" s="123" t="s">
        <v>2999</v>
      </c>
      <c r="AC744" s="123" t="s">
        <v>2990</v>
      </c>
      <c r="AD744" s="123" t="s">
        <v>1553</v>
      </c>
      <c r="AE744" s="123" t="s">
        <v>2990</v>
      </c>
      <c r="AF744" s="123" t="s">
        <v>84</v>
      </c>
      <c r="AG744" s="123" t="s">
        <v>85</v>
      </c>
      <c r="AH744" s="123">
        <v>22</v>
      </c>
      <c r="AI744" s="123"/>
      <c r="AJ744" s="124">
        <v>46019</v>
      </c>
      <c r="AK744" s="123"/>
      <c r="AL744" s="123"/>
      <c r="AM744" s="123" t="s">
        <v>2991</v>
      </c>
      <c r="AN744" s="123" t="s">
        <v>2992</v>
      </c>
      <c r="AO744" s="123" t="s">
        <v>2982</v>
      </c>
      <c r="AP744" s="123">
        <v>9</v>
      </c>
      <c r="AQ744" s="123">
        <v>0</v>
      </c>
      <c r="AR744" s="123">
        <v>0</v>
      </c>
      <c r="AS744" s="123">
        <v>0</v>
      </c>
      <c r="AT744" s="123">
        <v>0</v>
      </c>
      <c r="AU744" s="123">
        <v>0</v>
      </c>
    </row>
    <row r="745" spans="1:47">
      <c r="A745" s="124">
        <v>46267</v>
      </c>
      <c r="B745" s="123" t="s">
        <v>75</v>
      </c>
      <c r="C745" s="123" t="s">
        <v>2981</v>
      </c>
      <c r="D745" s="123" t="s">
        <v>2097</v>
      </c>
      <c r="E745" s="123">
        <v>206949312</v>
      </c>
      <c r="F745" s="123" t="s">
        <v>2982</v>
      </c>
      <c r="G745" s="123" t="s">
        <v>2983</v>
      </c>
      <c r="H745" s="123" t="s">
        <v>2984</v>
      </c>
      <c r="I745" s="123">
        <v>900234</v>
      </c>
      <c r="J745" s="123" t="s">
        <v>2985</v>
      </c>
      <c r="K745" s="123" t="s">
        <v>2098</v>
      </c>
      <c r="L745" s="123" t="s">
        <v>2986</v>
      </c>
      <c r="M745" s="123" t="s">
        <v>86</v>
      </c>
      <c r="N745" s="123" t="s">
        <v>82</v>
      </c>
      <c r="O745" s="123">
        <v>1299</v>
      </c>
      <c r="P745" s="123" t="s">
        <v>64</v>
      </c>
      <c r="Q745" s="123" t="s">
        <v>2987</v>
      </c>
      <c r="R745" s="123" t="s">
        <v>2988</v>
      </c>
      <c r="S745" s="123" t="s">
        <v>32</v>
      </c>
      <c r="T745" s="123">
        <v>99</v>
      </c>
      <c r="U745" s="123" t="s">
        <v>2989</v>
      </c>
      <c r="V745" s="124">
        <v>46267.331944444442</v>
      </c>
      <c r="W745" s="124">
        <v>46267.75</v>
      </c>
      <c r="X745" s="124">
        <v>46267.333333333336</v>
      </c>
      <c r="Y745" s="124">
        <v>46267.75</v>
      </c>
      <c r="Z745" s="123"/>
      <c r="AA745" s="123" t="s">
        <v>56</v>
      </c>
      <c r="AB745" s="123" t="s">
        <v>2</v>
      </c>
      <c r="AC745" s="123" t="s">
        <v>2990</v>
      </c>
      <c r="AD745" s="123" t="s">
        <v>1553</v>
      </c>
      <c r="AE745" s="123" t="s">
        <v>2990</v>
      </c>
      <c r="AF745" s="123" t="s">
        <v>88</v>
      </c>
      <c r="AG745" s="123" t="s">
        <v>95</v>
      </c>
      <c r="AH745" s="123">
        <v>22</v>
      </c>
      <c r="AI745" s="123"/>
      <c r="AJ745" s="124">
        <v>46047</v>
      </c>
      <c r="AK745" s="123"/>
      <c r="AL745" s="123"/>
      <c r="AM745" s="123" t="s">
        <v>2991</v>
      </c>
      <c r="AN745" s="123" t="s">
        <v>2992</v>
      </c>
      <c r="AO745" s="123" t="s">
        <v>2982</v>
      </c>
      <c r="AP745" s="123">
        <v>9</v>
      </c>
      <c r="AQ745" s="123">
        <v>0</v>
      </c>
      <c r="AR745" s="123">
        <v>1</v>
      </c>
      <c r="AS745" s="123">
        <v>1</v>
      </c>
      <c r="AT745" s="123">
        <v>0</v>
      </c>
      <c r="AU745" s="123">
        <v>0</v>
      </c>
    </row>
    <row r="746" spans="1:47">
      <c r="A746" s="124">
        <v>46267</v>
      </c>
      <c r="B746" s="123" t="s">
        <v>75</v>
      </c>
      <c r="C746" s="123" t="s">
        <v>2981</v>
      </c>
      <c r="D746" s="123" t="s">
        <v>1102</v>
      </c>
      <c r="E746" s="123">
        <v>204890373</v>
      </c>
      <c r="F746" s="123" t="s">
        <v>2982</v>
      </c>
      <c r="G746" s="123" t="s">
        <v>2983</v>
      </c>
      <c r="H746" s="123" t="s">
        <v>2984</v>
      </c>
      <c r="I746" s="123">
        <v>900234</v>
      </c>
      <c r="J746" s="123" t="s">
        <v>2985</v>
      </c>
      <c r="K746" s="123" t="s">
        <v>3359</v>
      </c>
      <c r="L746" s="123" t="s">
        <v>2986</v>
      </c>
      <c r="M746" s="123" t="s">
        <v>86</v>
      </c>
      <c r="N746" s="123" t="s">
        <v>622</v>
      </c>
      <c r="O746" s="123">
        <v>1299</v>
      </c>
      <c r="P746" s="123" t="s">
        <v>64</v>
      </c>
      <c r="Q746" s="123" t="s">
        <v>2987</v>
      </c>
      <c r="R746" s="123" t="s">
        <v>3011</v>
      </c>
      <c r="S746" s="123" t="s">
        <v>39</v>
      </c>
      <c r="T746" s="123">
        <v>99</v>
      </c>
      <c r="U746" s="123" t="s">
        <v>2989</v>
      </c>
      <c r="V746" s="123"/>
      <c r="W746" s="123"/>
      <c r="X746" s="124">
        <v>46267.756944444445</v>
      </c>
      <c r="Y746" s="124">
        <v>46268.173611111109</v>
      </c>
      <c r="Z746" s="123" t="s">
        <v>2997</v>
      </c>
      <c r="AA746" s="123" t="s">
        <v>2998</v>
      </c>
      <c r="AB746" s="123" t="s">
        <v>2999</v>
      </c>
      <c r="AC746" s="123" t="s">
        <v>37</v>
      </c>
      <c r="AD746" s="123" t="s">
        <v>1562</v>
      </c>
      <c r="AE746" s="123" t="s">
        <v>3000</v>
      </c>
      <c r="AF746" s="123" t="s">
        <v>84</v>
      </c>
      <c r="AG746" s="123" t="s">
        <v>85</v>
      </c>
      <c r="AH746" s="123">
        <v>13</v>
      </c>
      <c r="AI746" s="123"/>
      <c r="AJ746" s="124">
        <v>45690</v>
      </c>
      <c r="AK746" s="123"/>
      <c r="AL746" s="123"/>
      <c r="AM746" s="123" t="s">
        <v>2991</v>
      </c>
      <c r="AN746" s="123" t="s">
        <v>2992</v>
      </c>
      <c r="AO746" s="123" t="s">
        <v>2982</v>
      </c>
      <c r="AP746" s="123">
        <v>9</v>
      </c>
      <c r="AQ746" s="123">
        <v>0</v>
      </c>
      <c r="AR746" s="123">
        <v>0</v>
      </c>
      <c r="AS746" s="123">
        <v>0</v>
      </c>
      <c r="AT746" s="123">
        <v>0</v>
      </c>
      <c r="AU746" s="123">
        <v>0</v>
      </c>
    </row>
    <row r="747" spans="1:47">
      <c r="A747" s="124">
        <v>46267</v>
      </c>
      <c r="B747" s="123" t="s">
        <v>75</v>
      </c>
      <c r="C747" s="123" t="s">
        <v>2981</v>
      </c>
      <c r="D747" s="123" t="s">
        <v>1138</v>
      </c>
      <c r="E747" s="123">
        <v>205997634</v>
      </c>
      <c r="F747" s="123" t="s">
        <v>2982</v>
      </c>
      <c r="G747" s="123" t="s">
        <v>2983</v>
      </c>
      <c r="H747" s="123" t="s">
        <v>2984</v>
      </c>
      <c r="I747" s="123">
        <v>900234</v>
      </c>
      <c r="J747" s="123" t="s">
        <v>3001</v>
      </c>
      <c r="K747" s="123" t="s">
        <v>1139</v>
      </c>
      <c r="L747" s="123" t="s">
        <v>2986</v>
      </c>
      <c r="M747" s="123" t="s">
        <v>79</v>
      </c>
      <c r="N747" s="123" t="s">
        <v>1055</v>
      </c>
      <c r="O747" s="123">
        <v>1299</v>
      </c>
      <c r="P747" s="123" t="s">
        <v>64</v>
      </c>
      <c r="Q747" s="123" t="s">
        <v>2987</v>
      </c>
      <c r="R747" s="123" t="s">
        <v>2988</v>
      </c>
      <c r="S747" s="123" t="s">
        <v>32</v>
      </c>
      <c r="T747" s="123">
        <v>99</v>
      </c>
      <c r="U747" s="123" t="s">
        <v>2989</v>
      </c>
      <c r="V747" s="124">
        <v>46267.331944444442</v>
      </c>
      <c r="W747" s="124">
        <v>46267.618055555555</v>
      </c>
      <c r="X747" s="124">
        <v>46267.333333333336</v>
      </c>
      <c r="Y747" s="124">
        <v>46267.75</v>
      </c>
      <c r="Z747" s="123"/>
      <c r="AA747" s="123" t="s">
        <v>56</v>
      </c>
      <c r="AB747" s="123" t="s">
        <v>2</v>
      </c>
      <c r="AC747" s="123" t="s">
        <v>37</v>
      </c>
      <c r="AD747" s="123" t="s">
        <v>1562</v>
      </c>
      <c r="AE747" s="123" t="s">
        <v>3000</v>
      </c>
      <c r="AF747" s="123" t="s">
        <v>88</v>
      </c>
      <c r="AG747" s="123" t="s">
        <v>95</v>
      </c>
      <c r="AH747" s="123">
        <v>13</v>
      </c>
      <c r="AI747" s="123"/>
      <c r="AJ747" s="124">
        <v>45914</v>
      </c>
      <c r="AK747" s="123"/>
      <c r="AL747" s="123"/>
      <c r="AM747" s="123" t="s">
        <v>2991</v>
      </c>
      <c r="AN747" s="123" t="s">
        <v>2992</v>
      </c>
      <c r="AO747" s="123" t="s">
        <v>2982</v>
      </c>
      <c r="AP747" s="123">
        <v>9</v>
      </c>
      <c r="AQ747" s="123">
        <v>0</v>
      </c>
      <c r="AR747" s="123">
        <v>1</v>
      </c>
      <c r="AS747" s="123">
        <v>1</v>
      </c>
      <c r="AT747" s="123">
        <v>0</v>
      </c>
      <c r="AU747" s="123">
        <v>0</v>
      </c>
    </row>
    <row r="748" spans="1:47">
      <c r="A748" s="124">
        <v>46267</v>
      </c>
      <c r="B748" s="123" t="s">
        <v>75</v>
      </c>
      <c r="C748" s="123" t="s">
        <v>2981</v>
      </c>
      <c r="D748" s="123" t="s">
        <v>421</v>
      </c>
      <c r="E748" s="123">
        <v>204241393</v>
      </c>
      <c r="F748" s="123" t="s">
        <v>2982</v>
      </c>
      <c r="G748" s="123" t="s">
        <v>2983</v>
      </c>
      <c r="H748" s="123" t="s">
        <v>2984</v>
      </c>
      <c r="I748" s="123">
        <v>900234</v>
      </c>
      <c r="J748" s="123" t="s">
        <v>87</v>
      </c>
      <c r="K748" s="123" t="s">
        <v>422</v>
      </c>
      <c r="L748" s="123" t="s">
        <v>2986</v>
      </c>
      <c r="M748" s="123" t="s">
        <v>86</v>
      </c>
      <c r="N748" s="123" t="s">
        <v>224</v>
      </c>
      <c r="O748" s="123">
        <v>1299</v>
      </c>
      <c r="P748" s="123" t="s">
        <v>64</v>
      </c>
      <c r="Q748" s="123" t="s">
        <v>2987</v>
      </c>
      <c r="R748" s="123" t="s">
        <v>2994</v>
      </c>
      <c r="S748" s="123" t="s">
        <v>32</v>
      </c>
      <c r="T748" s="123">
        <v>99</v>
      </c>
      <c r="U748" s="123" t="s">
        <v>2989</v>
      </c>
      <c r="V748" s="124">
        <v>46267.332638888889</v>
      </c>
      <c r="W748" s="124">
        <v>46267.750694444447</v>
      </c>
      <c r="X748" s="124">
        <v>46267.333333333336</v>
      </c>
      <c r="Y748" s="124">
        <v>46267.75</v>
      </c>
      <c r="Z748" s="123"/>
      <c r="AA748" s="123" t="s">
        <v>56</v>
      </c>
      <c r="AB748" s="123" t="s">
        <v>2</v>
      </c>
      <c r="AC748" s="123" t="s">
        <v>35</v>
      </c>
      <c r="AD748" s="123" t="s">
        <v>1558</v>
      </c>
      <c r="AE748" s="123" t="s">
        <v>2995</v>
      </c>
      <c r="AF748" s="123" t="s">
        <v>95</v>
      </c>
      <c r="AG748" s="123" t="s">
        <v>77</v>
      </c>
      <c r="AH748" s="123">
        <v>3</v>
      </c>
      <c r="AI748" s="123"/>
      <c r="AJ748" s="124">
        <v>45578</v>
      </c>
      <c r="AK748" s="123"/>
      <c r="AL748" s="123"/>
      <c r="AM748" s="123" t="s">
        <v>2991</v>
      </c>
      <c r="AN748" s="123" t="s">
        <v>2992</v>
      </c>
      <c r="AO748" s="123" t="s">
        <v>2982</v>
      </c>
      <c r="AP748" s="123">
        <v>9</v>
      </c>
      <c r="AQ748" s="123">
        <v>0</v>
      </c>
      <c r="AR748" s="123">
        <v>1</v>
      </c>
      <c r="AS748" s="123">
        <v>1</v>
      </c>
      <c r="AT748" s="123">
        <v>0</v>
      </c>
      <c r="AU748" s="123">
        <v>0</v>
      </c>
    </row>
    <row r="749" spans="1:47">
      <c r="A749" s="124">
        <v>46267</v>
      </c>
      <c r="B749" s="123" t="s">
        <v>75</v>
      </c>
      <c r="C749" s="123" t="s">
        <v>2981</v>
      </c>
      <c r="D749" s="123" t="s">
        <v>2461</v>
      </c>
      <c r="E749" s="123">
        <v>203736250</v>
      </c>
      <c r="F749" s="123" t="s">
        <v>2982</v>
      </c>
      <c r="G749" s="123" t="s">
        <v>2983</v>
      </c>
      <c r="H749" s="123" t="s">
        <v>2984</v>
      </c>
      <c r="I749" s="123">
        <v>900234</v>
      </c>
      <c r="J749" s="123" t="s">
        <v>2985</v>
      </c>
      <c r="K749" s="123" t="s">
        <v>3360</v>
      </c>
      <c r="L749" s="123" t="s">
        <v>2986</v>
      </c>
      <c r="M749" s="123" t="s">
        <v>86</v>
      </c>
      <c r="N749" s="123" t="s">
        <v>230</v>
      </c>
      <c r="O749" s="123">
        <v>1299</v>
      </c>
      <c r="P749" s="123" t="s">
        <v>64</v>
      </c>
      <c r="Q749" s="123" t="s">
        <v>2987</v>
      </c>
      <c r="R749" s="123" t="s">
        <v>3010</v>
      </c>
      <c r="S749" s="123" t="s">
        <v>39</v>
      </c>
      <c r="T749" s="123">
        <v>99</v>
      </c>
      <c r="U749" s="123" t="s">
        <v>2989</v>
      </c>
      <c r="V749" s="124">
        <v>46267.756944444445</v>
      </c>
      <c r="W749" s="124">
        <v>46267.956250000003</v>
      </c>
      <c r="X749" s="124">
        <v>46267.756944444445</v>
      </c>
      <c r="Y749" s="124">
        <v>46268.173611111109</v>
      </c>
      <c r="Z749" s="123"/>
      <c r="AA749" s="123" t="s">
        <v>56</v>
      </c>
      <c r="AB749" s="123" t="s">
        <v>2</v>
      </c>
      <c r="AC749" s="123" t="s">
        <v>35</v>
      </c>
      <c r="AD749" s="123" t="s">
        <v>1558</v>
      </c>
      <c r="AE749" s="123" t="s">
        <v>2995</v>
      </c>
      <c r="AF749" s="123" t="s">
        <v>77</v>
      </c>
      <c r="AG749" s="123" t="s">
        <v>78</v>
      </c>
      <c r="AH749" s="123">
        <v>3</v>
      </c>
      <c r="AI749" s="123"/>
      <c r="AJ749" s="124">
        <v>45501</v>
      </c>
      <c r="AK749" s="123"/>
      <c r="AL749" s="123"/>
      <c r="AM749" s="123" t="s">
        <v>2991</v>
      </c>
      <c r="AN749" s="123" t="s">
        <v>2992</v>
      </c>
      <c r="AO749" s="123" t="s">
        <v>2982</v>
      </c>
      <c r="AP749" s="123">
        <v>9</v>
      </c>
      <c r="AQ749" s="123">
        <v>0</v>
      </c>
      <c r="AR749" s="123">
        <v>1</v>
      </c>
      <c r="AS749" s="123">
        <v>1</v>
      </c>
      <c r="AT749" s="123">
        <v>0</v>
      </c>
      <c r="AU749" s="123">
        <v>0</v>
      </c>
    </row>
    <row r="750" spans="1:47">
      <c r="A750" s="124">
        <v>46267</v>
      </c>
      <c r="B750" s="123" t="s">
        <v>75</v>
      </c>
      <c r="C750" s="123" t="s">
        <v>2981</v>
      </c>
      <c r="D750" s="123" t="s">
        <v>2169</v>
      </c>
      <c r="E750" s="123">
        <v>203741547</v>
      </c>
      <c r="F750" s="123" t="s">
        <v>2982</v>
      </c>
      <c r="G750" s="123" t="s">
        <v>2983</v>
      </c>
      <c r="H750" s="123" t="s">
        <v>2984</v>
      </c>
      <c r="I750" s="123">
        <v>900234</v>
      </c>
      <c r="J750" s="123" t="s">
        <v>3001</v>
      </c>
      <c r="K750" s="123" t="s">
        <v>3361</v>
      </c>
      <c r="L750" s="123" t="s">
        <v>2986</v>
      </c>
      <c r="M750" s="123" t="s">
        <v>79</v>
      </c>
      <c r="N750" s="123" t="s">
        <v>82</v>
      </c>
      <c r="O750" s="123">
        <v>1299</v>
      </c>
      <c r="P750" s="123" t="s">
        <v>64</v>
      </c>
      <c r="Q750" s="123" t="s">
        <v>2987</v>
      </c>
      <c r="R750" s="123" t="s">
        <v>2994</v>
      </c>
      <c r="S750" s="123" t="s">
        <v>32</v>
      </c>
      <c r="T750" s="123">
        <v>99</v>
      </c>
      <c r="U750" s="123" t="s">
        <v>2989</v>
      </c>
      <c r="V750" s="124">
        <v>46267.331944444442</v>
      </c>
      <c r="W750" s="124">
        <v>46267.752083333333</v>
      </c>
      <c r="X750" s="124">
        <v>46267.333333333336</v>
      </c>
      <c r="Y750" s="124">
        <v>46267.75</v>
      </c>
      <c r="Z750" s="123"/>
      <c r="AA750" s="123" t="s">
        <v>56</v>
      </c>
      <c r="AB750" s="123" t="s">
        <v>2</v>
      </c>
      <c r="AC750" s="123" t="s">
        <v>2990</v>
      </c>
      <c r="AD750" s="123" t="s">
        <v>1553</v>
      </c>
      <c r="AE750" s="123" t="s">
        <v>2990</v>
      </c>
      <c r="AF750" s="123" t="s">
        <v>95</v>
      </c>
      <c r="AG750" s="123" t="s">
        <v>77</v>
      </c>
      <c r="AH750" s="123">
        <v>22</v>
      </c>
      <c r="AI750" s="123"/>
      <c r="AJ750" s="124">
        <v>45516</v>
      </c>
      <c r="AK750" s="123"/>
      <c r="AL750" s="123"/>
      <c r="AM750" s="123" t="s">
        <v>2991</v>
      </c>
      <c r="AN750" s="123" t="s">
        <v>2992</v>
      </c>
      <c r="AO750" s="123" t="s">
        <v>2982</v>
      </c>
      <c r="AP750" s="123">
        <v>9</v>
      </c>
      <c r="AQ750" s="123">
        <v>0</v>
      </c>
      <c r="AR750" s="123">
        <v>1</v>
      </c>
      <c r="AS750" s="123">
        <v>1</v>
      </c>
      <c r="AT750" s="123">
        <v>0</v>
      </c>
      <c r="AU750" s="123">
        <v>0</v>
      </c>
    </row>
    <row r="751" spans="1:47">
      <c r="A751" s="124">
        <v>46267</v>
      </c>
      <c r="B751" s="123" t="s">
        <v>75</v>
      </c>
      <c r="C751" s="123" t="s">
        <v>2981</v>
      </c>
      <c r="D751" s="123" t="s">
        <v>2720</v>
      </c>
      <c r="E751" s="123">
        <v>203993431</v>
      </c>
      <c r="F751" s="123" t="s">
        <v>2982</v>
      </c>
      <c r="G751" s="123" t="s">
        <v>2983</v>
      </c>
      <c r="H751" s="123" t="s">
        <v>2984</v>
      </c>
      <c r="I751" s="123">
        <v>900234</v>
      </c>
      <c r="J751" s="123" t="s">
        <v>2985</v>
      </c>
      <c r="K751" s="123" t="s">
        <v>2721</v>
      </c>
      <c r="L751" s="123" t="s">
        <v>2986</v>
      </c>
      <c r="M751" s="123" t="s">
        <v>89</v>
      </c>
      <c r="N751" s="123" t="s">
        <v>2773</v>
      </c>
      <c r="O751" s="123">
        <v>1299</v>
      </c>
      <c r="P751" s="123" t="s">
        <v>64</v>
      </c>
      <c r="Q751" s="123" t="s">
        <v>2987</v>
      </c>
      <c r="R751" s="123" t="s">
        <v>3010</v>
      </c>
      <c r="S751" s="123" t="s">
        <v>39</v>
      </c>
      <c r="T751" s="123">
        <v>99</v>
      </c>
      <c r="U751" s="123" t="s">
        <v>2989</v>
      </c>
      <c r="V751" s="124">
        <v>46267.755555555559</v>
      </c>
      <c r="W751" s="124">
        <v>46267.857638888891</v>
      </c>
      <c r="X751" s="124">
        <v>46267.756944444445</v>
      </c>
      <c r="Y751" s="124">
        <v>46268.173611111109</v>
      </c>
      <c r="Z751" s="123"/>
      <c r="AA751" s="123" t="s">
        <v>56</v>
      </c>
      <c r="AB751" s="123" t="s">
        <v>2</v>
      </c>
      <c r="AC751" s="123" t="s">
        <v>37</v>
      </c>
      <c r="AD751" s="123" t="s">
        <v>1562</v>
      </c>
      <c r="AE751" s="123" t="s">
        <v>3000</v>
      </c>
      <c r="AF751" s="123" t="s">
        <v>77</v>
      </c>
      <c r="AG751" s="123" t="s">
        <v>78</v>
      </c>
      <c r="AH751" s="123">
        <v>13</v>
      </c>
      <c r="AI751" s="123"/>
      <c r="AJ751" s="124">
        <v>45546</v>
      </c>
      <c r="AK751" s="123"/>
      <c r="AL751" s="123"/>
      <c r="AM751" s="123" t="s">
        <v>2991</v>
      </c>
      <c r="AN751" s="123" t="s">
        <v>2992</v>
      </c>
      <c r="AO751" s="123" t="s">
        <v>2982</v>
      </c>
      <c r="AP751" s="123">
        <v>9</v>
      </c>
      <c r="AQ751" s="123">
        <v>0</v>
      </c>
      <c r="AR751" s="123">
        <v>1</v>
      </c>
      <c r="AS751" s="123">
        <v>1</v>
      </c>
      <c r="AT751" s="123">
        <v>0</v>
      </c>
      <c r="AU751" s="123">
        <v>0</v>
      </c>
    </row>
    <row r="752" spans="1:47">
      <c r="A752" s="124">
        <v>46267</v>
      </c>
      <c r="B752" s="123" t="s">
        <v>75</v>
      </c>
      <c r="C752" s="123" t="s">
        <v>2981</v>
      </c>
      <c r="D752" s="123" t="s">
        <v>901</v>
      </c>
      <c r="E752" s="123">
        <v>203911255</v>
      </c>
      <c r="F752" s="123" t="s">
        <v>2982</v>
      </c>
      <c r="G752" s="123" t="s">
        <v>2983</v>
      </c>
      <c r="H752" s="123" t="s">
        <v>2984</v>
      </c>
      <c r="I752" s="123">
        <v>900234</v>
      </c>
      <c r="J752" s="123" t="s">
        <v>99</v>
      </c>
      <c r="K752" s="123" t="s">
        <v>3362</v>
      </c>
      <c r="L752" s="123" t="s">
        <v>2986</v>
      </c>
      <c r="M752" s="123" t="s">
        <v>86</v>
      </c>
      <c r="N752" s="123" t="s">
        <v>622</v>
      </c>
      <c r="O752" s="123">
        <v>1299</v>
      </c>
      <c r="P752" s="123" t="s">
        <v>64</v>
      </c>
      <c r="Q752" s="123" t="s">
        <v>2987</v>
      </c>
      <c r="R752" s="123" t="s">
        <v>3016</v>
      </c>
      <c r="S752" s="123" t="s">
        <v>32</v>
      </c>
      <c r="T752" s="123">
        <v>99</v>
      </c>
      <c r="U752" s="123" t="s">
        <v>2989</v>
      </c>
      <c r="V752" s="124">
        <v>46267.754861111112</v>
      </c>
      <c r="W752" s="124">
        <v>46267.876388888886</v>
      </c>
      <c r="X752" s="124">
        <v>46267.333333333336</v>
      </c>
      <c r="Y752" s="124">
        <v>46267.75</v>
      </c>
      <c r="Z752" s="123"/>
      <c r="AA752" s="123" t="s">
        <v>56</v>
      </c>
      <c r="AB752" s="123" t="s">
        <v>2</v>
      </c>
      <c r="AC752" s="123" t="s">
        <v>37</v>
      </c>
      <c r="AD752" s="123" t="s">
        <v>1562</v>
      </c>
      <c r="AE752" s="123" t="s">
        <v>3000</v>
      </c>
      <c r="AF752" s="123" t="s">
        <v>77</v>
      </c>
      <c r="AG752" s="123" t="s">
        <v>78</v>
      </c>
      <c r="AH752" s="123">
        <v>13</v>
      </c>
      <c r="AI752" s="123"/>
      <c r="AJ752" s="124">
        <v>45536</v>
      </c>
      <c r="AK752" s="123"/>
      <c r="AL752" s="123"/>
      <c r="AM752" s="123" t="s">
        <v>2991</v>
      </c>
      <c r="AN752" s="123" t="s">
        <v>2992</v>
      </c>
      <c r="AO752" s="123" t="s">
        <v>2982</v>
      </c>
      <c r="AP752" s="123">
        <v>9</v>
      </c>
      <c r="AQ752" s="123">
        <v>0</v>
      </c>
      <c r="AR752" s="123">
        <v>1</v>
      </c>
      <c r="AS752" s="123">
        <v>1</v>
      </c>
      <c r="AT752" s="123">
        <v>0</v>
      </c>
      <c r="AU752" s="123">
        <v>0</v>
      </c>
    </row>
    <row r="753" spans="1:47">
      <c r="A753" s="124">
        <v>46267</v>
      </c>
      <c r="B753" s="123" t="s">
        <v>75</v>
      </c>
      <c r="C753" s="123" t="s">
        <v>2981</v>
      </c>
      <c r="D753" s="123" t="s">
        <v>137</v>
      </c>
      <c r="E753" s="123">
        <v>204319468</v>
      </c>
      <c r="F753" s="123" t="s">
        <v>2982</v>
      </c>
      <c r="G753" s="123" t="s">
        <v>2983</v>
      </c>
      <c r="H753" s="123" t="s">
        <v>2984</v>
      </c>
      <c r="I753" s="123">
        <v>900234</v>
      </c>
      <c r="J753" s="123" t="s">
        <v>87</v>
      </c>
      <c r="K753" s="123" t="s">
        <v>3363</v>
      </c>
      <c r="L753" s="123" t="s">
        <v>2986</v>
      </c>
      <c r="M753" s="123" t="s">
        <v>86</v>
      </c>
      <c r="N753" s="123" t="s">
        <v>2645</v>
      </c>
      <c r="O753" s="123">
        <v>1299</v>
      </c>
      <c r="P753" s="123" t="s">
        <v>64</v>
      </c>
      <c r="Q753" s="123" t="s">
        <v>2987</v>
      </c>
      <c r="R753" s="123" t="s">
        <v>3038</v>
      </c>
      <c r="S753" s="123" t="s">
        <v>32</v>
      </c>
      <c r="T753" s="123">
        <v>99</v>
      </c>
      <c r="U753" s="123" t="s">
        <v>2989</v>
      </c>
      <c r="V753" s="124">
        <v>46267.331944444442</v>
      </c>
      <c r="W753" s="124">
        <v>46267.75</v>
      </c>
      <c r="X753" s="124">
        <v>46267.333333333336</v>
      </c>
      <c r="Y753" s="124">
        <v>46267.75</v>
      </c>
      <c r="Z753" s="123"/>
      <c r="AA753" s="123" t="s">
        <v>56</v>
      </c>
      <c r="AB753" s="123" t="s">
        <v>2</v>
      </c>
      <c r="AC753" s="123" t="s">
        <v>2990</v>
      </c>
      <c r="AD753" s="123" t="s">
        <v>1553</v>
      </c>
      <c r="AE753" s="123" t="s">
        <v>2990</v>
      </c>
      <c r="AF753" s="123" t="s">
        <v>92</v>
      </c>
      <c r="AG753" s="123" t="s">
        <v>84</v>
      </c>
      <c r="AH753" s="123">
        <v>22</v>
      </c>
      <c r="AI753" s="123"/>
      <c r="AJ753" s="124">
        <v>45588</v>
      </c>
      <c r="AK753" s="123"/>
      <c r="AL753" s="123"/>
      <c r="AM753" s="123" t="s">
        <v>2991</v>
      </c>
      <c r="AN753" s="123" t="s">
        <v>2992</v>
      </c>
      <c r="AO753" s="123" t="s">
        <v>2982</v>
      </c>
      <c r="AP753" s="123">
        <v>9</v>
      </c>
      <c r="AQ753" s="123">
        <v>0</v>
      </c>
      <c r="AR753" s="123">
        <v>1</v>
      </c>
      <c r="AS753" s="123">
        <v>1</v>
      </c>
      <c r="AT753" s="123">
        <v>0</v>
      </c>
      <c r="AU753" s="123">
        <v>0</v>
      </c>
    </row>
    <row r="754" spans="1:47">
      <c r="A754" s="124">
        <v>46267</v>
      </c>
      <c r="B754" s="123" t="s">
        <v>75</v>
      </c>
      <c r="C754" s="123" t="s">
        <v>2981</v>
      </c>
      <c r="D754" s="123" t="s">
        <v>2178</v>
      </c>
      <c r="E754" s="123">
        <v>204299902</v>
      </c>
      <c r="F754" s="123" t="s">
        <v>2982</v>
      </c>
      <c r="G754" s="123" t="s">
        <v>2983</v>
      </c>
      <c r="H754" s="123" t="s">
        <v>2984</v>
      </c>
      <c r="I754" s="123">
        <v>900234</v>
      </c>
      <c r="J754" s="123" t="s">
        <v>87</v>
      </c>
      <c r="K754" s="123" t="s">
        <v>3364</v>
      </c>
      <c r="L754" s="123" t="s">
        <v>2986</v>
      </c>
      <c r="M754" s="123" t="s">
        <v>89</v>
      </c>
      <c r="N754" s="123" t="s">
        <v>82</v>
      </c>
      <c r="O754" s="123">
        <v>1299</v>
      </c>
      <c r="P754" s="123" t="s">
        <v>64</v>
      </c>
      <c r="Q754" s="123" t="s">
        <v>2987</v>
      </c>
      <c r="R754" s="123" t="s">
        <v>3021</v>
      </c>
      <c r="S754" s="123" t="s">
        <v>32</v>
      </c>
      <c r="T754" s="123">
        <v>99</v>
      </c>
      <c r="U754" s="123" t="s">
        <v>2989</v>
      </c>
      <c r="V754" s="124">
        <v>46267.331944444442</v>
      </c>
      <c r="W754" s="124">
        <v>46267.748611111114</v>
      </c>
      <c r="X754" s="124">
        <v>46267.333333333336</v>
      </c>
      <c r="Y754" s="124">
        <v>46267.75</v>
      </c>
      <c r="Z754" s="123" t="s">
        <v>2997</v>
      </c>
      <c r="AA754" s="123" t="s">
        <v>2998</v>
      </c>
      <c r="AB754" s="123" t="s">
        <v>2</v>
      </c>
      <c r="AC754" s="123" t="s">
        <v>2990</v>
      </c>
      <c r="AD754" s="123" t="s">
        <v>1553</v>
      </c>
      <c r="AE754" s="123" t="s">
        <v>2990</v>
      </c>
      <c r="AF754" s="123" t="s">
        <v>85</v>
      </c>
      <c r="AG754" s="123" t="s">
        <v>88</v>
      </c>
      <c r="AH754" s="123">
        <v>22</v>
      </c>
      <c r="AI754" s="123"/>
      <c r="AJ754" s="124">
        <v>45585</v>
      </c>
      <c r="AK754" s="123"/>
      <c r="AL754" s="123"/>
      <c r="AM754" s="123" t="s">
        <v>2991</v>
      </c>
      <c r="AN754" s="123" t="s">
        <v>2992</v>
      </c>
      <c r="AO754" s="123" t="s">
        <v>2982</v>
      </c>
      <c r="AP754" s="123">
        <v>9</v>
      </c>
      <c r="AQ754" s="123">
        <v>1</v>
      </c>
      <c r="AR754" s="123">
        <v>1</v>
      </c>
      <c r="AS754" s="123">
        <v>0</v>
      </c>
      <c r="AT754" s="123">
        <v>0</v>
      </c>
      <c r="AU754" s="123">
        <v>0</v>
      </c>
    </row>
    <row r="755" spans="1:47">
      <c r="A755" s="124">
        <v>46267</v>
      </c>
      <c r="B755" s="123" t="s">
        <v>75</v>
      </c>
      <c r="C755" s="123" t="s">
        <v>2981</v>
      </c>
      <c r="D755" s="123" t="s">
        <v>1619</v>
      </c>
      <c r="E755" s="123">
        <v>206137344</v>
      </c>
      <c r="F755" s="123" t="s">
        <v>2982</v>
      </c>
      <c r="G755" s="123" t="s">
        <v>2983</v>
      </c>
      <c r="H755" s="123" t="s">
        <v>2984</v>
      </c>
      <c r="I755" s="123">
        <v>900234</v>
      </c>
      <c r="J755" s="123" t="s">
        <v>3001</v>
      </c>
      <c r="K755" s="123" t="s">
        <v>1614</v>
      </c>
      <c r="L755" s="123" t="s">
        <v>2986</v>
      </c>
      <c r="M755" s="123" t="s">
        <v>89</v>
      </c>
      <c r="N755" s="123" t="s">
        <v>622</v>
      </c>
      <c r="O755" s="123">
        <v>1299</v>
      </c>
      <c r="P755" s="123" t="s">
        <v>64</v>
      </c>
      <c r="Q755" s="123" t="s">
        <v>2987</v>
      </c>
      <c r="R755" s="123" t="s">
        <v>3038</v>
      </c>
      <c r="S755" s="123" t="s">
        <v>32</v>
      </c>
      <c r="T755" s="123">
        <v>99</v>
      </c>
      <c r="U755" s="123" t="s">
        <v>2989</v>
      </c>
      <c r="V755" s="124">
        <v>46267.330555555556</v>
      </c>
      <c r="W755" s="124">
        <v>46267.751388888886</v>
      </c>
      <c r="X755" s="124">
        <v>46267.333333333336</v>
      </c>
      <c r="Y755" s="124">
        <v>46267.75</v>
      </c>
      <c r="Z755" s="123"/>
      <c r="AA755" s="123" t="s">
        <v>56</v>
      </c>
      <c r="AB755" s="123" t="s">
        <v>2</v>
      </c>
      <c r="AC755" s="123" t="s">
        <v>37</v>
      </c>
      <c r="AD755" s="123" t="s">
        <v>1561</v>
      </c>
      <c r="AE755" s="123" t="s">
        <v>3012</v>
      </c>
      <c r="AF755" s="123" t="s">
        <v>92</v>
      </c>
      <c r="AG755" s="123" t="s">
        <v>84</v>
      </c>
      <c r="AH755" s="123">
        <v>17</v>
      </c>
      <c r="AI755" s="123"/>
      <c r="AJ755" s="124">
        <v>45928</v>
      </c>
      <c r="AK755" s="123"/>
      <c r="AL755" s="123"/>
      <c r="AM755" s="123" t="s">
        <v>2991</v>
      </c>
      <c r="AN755" s="123" t="s">
        <v>2992</v>
      </c>
      <c r="AO755" s="123" t="s">
        <v>2982</v>
      </c>
      <c r="AP755" s="123">
        <v>9</v>
      </c>
      <c r="AQ755" s="123">
        <v>0</v>
      </c>
      <c r="AR755" s="123">
        <v>1</v>
      </c>
      <c r="AS755" s="123">
        <v>1</v>
      </c>
      <c r="AT755" s="123">
        <v>0</v>
      </c>
      <c r="AU755" s="123">
        <v>0</v>
      </c>
    </row>
    <row r="756" spans="1:47">
      <c r="A756" s="124">
        <v>46267</v>
      </c>
      <c r="B756" s="123" t="s">
        <v>75</v>
      </c>
      <c r="C756" s="123" t="s">
        <v>2981</v>
      </c>
      <c r="D756" s="123" t="s">
        <v>2820</v>
      </c>
      <c r="E756" s="123">
        <v>206926985</v>
      </c>
      <c r="F756" s="123" t="s">
        <v>2982</v>
      </c>
      <c r="G756" s="123" t="s">
        <v>2983</v>
      </c>
      <c r="H756" s="123" t="s">
        <v>3022</v>
      </c>
      <c r="I756" s="123">
        <v>900234</v>
      </c>
      <c r="J756" s="123" t="s">
        <v>3001</v>
      </c>
      <c r="K756" s="123" t="s">
        <v>2840</v>
      </c>
      <c r="L756" s="123" t="s">
        <v>2986</v>
      </c>
      <c r="M756" s="123" t="s">
        <v>89</v>
      </c>
      <c r="N756" s="123" t="s">
        <v>2773</v>
      </c>
      <c r="O756" s="123">
        <v>1299</v>
      </c>
      <c r="P756" s="123" t="s">
        <v>64</v>
      </c>
      <c r="Q756" s="123" t="s">
        <v>2987</v>
      </c>
      <c r="R756" s="123" t="s">
        <v>3004</v>
      </c>
      <c r="S756" s="123" t="s">
        <v>39</v>
      </c>
      <c r="T756" s="123">
        <v>99</v>
      </c>
      <c r="U756" s="123" t="s">
        <v>2989</v>
      </c>
      <c r="V756" s="124">
        <v>46267.754861111112</v>
      </c>
      <c r="W756" s="124">
        <v>46267.834722222222</v>
      </c>
      <c r="X756" s="124">
        <v>46267.756944444445</v>
      </c>
      <c r="Y756" s="124">
        <v>46268.090277777781</v>
      </c>
      <c r="Z756" s="123"/>
      <c r="AA756" s="123" t="s">
        <v>56</v>
      </c>
      <c r="AB756" s="123" t="s">
        <v>2</v>
      </c>
      <c r="AC756" s="123" t="s">
        <v>37</v>
      </c>
      <c r="AD756" s="123" t="s">
        <v>1561</v>
      </c>
      <c r="AE756" s="123" t="s">
        <v>3012</v>
      </c>
      <c r="AF756" s="123" t="s">
        <v>88</v>
      </c>
      <c r="AG756" s="123" t="s">
        <v>95</v>
      </c>
      <c r="AH756" s="123">
        <v>17</v>
      </c>
      <c r="AI756" s="123"/>
      <c r="AJ756" s="124">
        <v>46246</v>
      </c>
      <c r="AK756" s="123"/>
      <c r="AL756" s="123"/>
      <c r="AM756" s="123" t="s">
        <v>2991</v>
      </c>
      <c r="AN756" s="123" t="s">
        <v>2992</v>
      </c>
      <c r="AO756" s="123" t="s">
        <v>2982</v>
      </c>
      <c r="AP756" s="123">
        <v>7</v>
      </c>
      <c r="AQ756" s="123">
        <v>0</v>
      </c>
      <c r="AR756" s="123">
        <v>1</v>
      </c>
      <c r="AS756" s="123">
        <v>1</v>
      </c>
      <c r="AT756" s="123">
        <v>0</v>
      </c>
      <c r="AU756" s="123">
        <v>0</v>
      </c>
    </row>
    <row r="757" spans="1:47">
      <c r="A757" s="124">
        <v>46267</v>
      </c>
      <c r="B757" s="123" t="s">
        <v>75</v>
      </c>
      <c r="C757" s="123" t="s">
        <v>2981</v>
      </c>
      <c r="D757" s="123" t="s">
        <v>1224</v>
      </c>
      <c r="E757" s="123">
        <v>113366831</v>
      </c>
      <c r="F757" s="123" t="s">
        <v>2982</v>
      </c>
      <c r="G757" s="123" t="s">
        <v>2983</v>
      </c>
      <c r="H757" s="123" t="s">
        <v>2984</v>
      </c>
      <c r="I757" s="123">
        <v>900234</v>
      </c>
      <c r="J757" s="123" t="s">
        <v>99</v>
      </c>
      <c r="K757" s="123" t="s">
        <v>3365</v>
      </c>
      <c r="L757" s="123" t="s">
        <v>2986</v>
      </c>
      <c r="M757" s="123" t="s">
        <v>86</v>
      </c>
      <c r="N757" s="123" t="s">
        <v>622</v>
      </c>
      <c r="O757" s="123">
        <v>1299</v>
      </c>
      <c r="P757" s="123" t="s">
        <v>64</v>
      </c>
      <c r="Q757" s="123" t="s">
        <v>2987</v>
      </c>
      <c r="R757" s="123" t="s">
        <v>3010</v>
      </c>
      <c r="S757" s="123" t="s">
        <v>39</v>
      </c>
      <c r="T757" s="123">
        <v>99</v>
      </c>
      <c r="U757" s="123" t="s">
        <v>2989</v>
      </c>
      <c r="V757" s="124">
        <v>46267.75</v>
      </c>
      <c r="W757" s="124">
        <v>46267.861111111109</v>
      </c>
      <c r="X757" s="124">
        <v>46267.756944444445</v>
      </c>
      <c r="Y757" s="124">
        <v>46268.173611111109</v>
      </c>
      <c r="Z757" s="123"/>
      <c r="AA757" s="123" t="s">
        <v>56</v>
      </c>
      <c r="AB757" s="123" t="s">
        <v>2</v>
      </c>
      <c r="AC757" s="123" t="s">
        <v>37</v>
      </c>
      <c r="AD757" s="123" t="s">
        <v>1562</v>
      </c>
      <c r="AE757" s="123" t="s">
        <v>3000</v>
      </c>
      <c r="AF757" s="123" t="s">
        <v>77</v>
      </c>
      <c r="AG757" s="123" t="s">
        <v>78</v>
      </c>
      <c r="AH757" s="123">
        <v>13</v>
      </c>
      <c r="AI757" s="123"/>
      <c r="AJ757" s="124">
        <v>45536</v>
      </c>
      <c r="AK757" s="123"/>
      <c r="AL757" s="123"/>
      <c r="AM757" s="123" t="s">
        <v>2991</v>
      </c>
      <c r="AN757" s="123" t="s">
        <v>2992</v>
      </c>
      <c r="AO757" s="123" t="s">
        <v>2982</v>
      </c>
      <c r="AP757" s="123">
        <v>9</v>
      </c>
      <c r="AQ757" s="123">
        <v>0</v>
      </c>
      <c r="AR757" s="123">
        <v>1</v>
      </c>
      <c r="AS757" s="123">
        <v>1</v>
      </c>
      <c r="AT757" s="123">
        <v>0</v>
      </c>
      <c r="AU757" s="123">
        <v>0</v>
      </c>
    </row>
    <row r="758" spans="1:47">
      <c r="A758" s="124">
        <v>46267</v>
      </c>
      <c r="B758" s="123" t="s">
        <v>75</v>
      </c>
      <c r="C758" s="123" t="s">
        <v>2981</v>
      </c>
      <c r="D758" s="123" t="s">
        <v>867</v>
      </c>
      <c r="E758" s="123">
        <v>204966775</v>
      </c>
      <c r="F758" s="123" t="s">
        <v>2982</v>
      </c>
      <c r="G758" s="123" t="s">
        <v>2983</v>
      </c>
      <c r="H758" s="123" t="s">
        <v>2984</v>
      </c>
      <c r="I758" s="123">
        <v>900234</v>
      </c>
      <c r="J758" s="123" t="s">
        <v>2985</v>
      </c>
      <c r="K758" s="123" t="s">
        <v>868</v>
      </c>
      <c r="L758" s="123" t="s">
        <v>2986</v>
      </c>
      <c r="M758" s="123" t="s">
        <v>86</v>
      </c>
      <c r="N758" s="123" t="s">
        <v>2772</v>
      </c>
      <c r="O758" s="123">
        <v>1299</v>
      </c>
      <c r="P758" s="123" t="s">
        <v>64</v>
      </c>
      <c r="Q758" s="123" t="s">
        <v>2987</v>
      </c>
      <c r="R758" s="123" t="s">
        <v>3011</v>
      </c>
      <c r="S758" s="123" t="s">
        <v>39</v>
      </c>
      <c r="T758" s="123">
        <v>99</v>
      </c>
      <c r="U758" s="123" t="s">
        <v>2989</v>
      </c>
      <c r="V758" s="123"/>
      <c r="W758" s="123"/>
      <c r="X758" s="124">
        <v>46267.756944444445</v>
      </c>
      <c r="Y758" s="124">
        <v>46268.173611111109</v>
      </c>
      <c r="Z758" s="123" t="s">
        <v>2997</v>
      </c>
      <c r="AA758" s="123" t="s">
        <v>2998</v>
      </c>
      <c r="AB758" s="123" t="s">
        <v>2999</v>
      </c>
      <c r="AC758" s="123" t="s">
        <v>37</v>
      </c>
      <c r="AD758" s="123" t="s">
        <v>1562</v>
      </c>
      <c r="AE758" s="123" t="s">
        <v>3000</v>
      </c>
      <c r="AF758" s="123" t="s">
        <v>84</v>
      </c>
      <c r="AG758" s="123" t="s">
        <v>85</v>
      </c>
      <c r="AH758" s="123">
        <v>13</v>
      </c>
      <c r="AI758" s="123"/>
      <c r="AJ758" s="124">
        <v>45718</v>
      </c>
      <c r="AK758" s="123"/>
      <c r="AL758" s="123"/>
      <c r="AM758" s="123" t="s">
        <v>2991</v>
      </c>
      <c r="AN758" s="123" t="s">
        <v>2992</v>
      </c>
      <c r="AO758" s="123" t="s">
        <v>2982</v>
      </c>
      <c r="AP758" s="123">
        <v>9</v>
      </c>
      <c r="AQ758" s="123">
        <v>0</v>
      </c>
      <c r="AR758" s="123">
        <v>0</v>
      </c>
      <c r="AS758" s="123">
        <v>0</v>
      </c>
      <c r="AT758" s="123">
        <v>0</v>
      </c>
      <c r="AU758" s="123">
        <v>0</v>
      </c>
    </row>
    <row r="759" spans="1:47">
      <c r="A759" s="124">
        <v>46267</v>
      </c>
      <c r="B759" s="123" t="s">
        <v>75</v>
      </c>
      <c r="C759" s="123" t="s">
        <v>2981</v>
      </c>
      <c r="D759" s="123" t="s">
        <v>534</v>
      </c>
      <c r="E759" s="123">
        <v>204883239</v>
      </c>
      <c r="F759" s="123" t="s">
        <v>2982</v>
      </c>
      <c r="G759" s="123" t="s">
        <v>2983</v>
      </c>
      <c r="H759" s="123" t="s">
        <v>2984</v>
      </c>
      <c r="I759" s="123">
        <v>900234</v>
      </c>
      <c r="J759" s="123" t="s">
        <v>87</v>
      </c>
      <c r="K759" s="123" t="s">
        <v>3366</v>
      </c>
      <c r="L759" s="123" t="s">
        <v>2986</v>
      </c>
      <c r="M759" s="123" t="s">
        <v>86</v>
      </c>
      <c r="N759" s="123" t="s">
        <v>3013</v>
      </c>
      <c r="O759" s="123">
        <v>1299</v>
      </c>
      <c r="P759" s="123" t="s">
        <v>64</v>
      </c>
      <c r="Q759" s="123" t="s">
        <v>2987</v>
      </c>
      <c r="R759" s="123" t="s">
        <v>3021</v>
      </c>
      <c r="S759" s="123" t="s">
        <v>32</v>
      </c>
      <c r="T759" s="123">
        <v>99</v>
      </c>
      <c r="U759" s="123" t="s">
        <v>2989</v>
      </c>
      <c r="V759" s="123"/>
      <c r="W759" s="123"/>
      <c r="X759" s="124">
        <v>46267.333333333336</v>
      </c>
      <c r="Y759" s="124">
        <v>46267.75</v>
      </c>
      <c r="Z759" s="123" t="s">
        <v>2997</v>
      </c>
      <c r="AA759" s="123" t="s">
        <v>2998</v>
      </c>
      <c r="AB759" s="123" t="s">
        <v>2999</v>
      </c>
      <c r="AC759" s="123" t="s">
        <v>35</v>
      </c>
      <c r="AD759" s="123" t="s">
        <v>1557</v>
      </c>
      <c r="AE759" s="123" t="s">
        <v>3015</v>
      </c>
      <c r="AF759" s="123" t="s">
        <v>85</v>
      </c>
      <c r="AG759" s="123" t="s">
        <v>88</v>
      </c>
      <c r="AH759" s="123">
        <v>1</v>
      </c>
      <c r="AI759" s="123"/>
      <c r="AJ759" s="124">
        <v>45690</v>
      </c>
      <c r="AK759" s="123"/>
      <c r="AL759" s="123"/>
      <c r="AM759" s="123" t="s">
        <v>2991</v>
      </c>
      <c r="AN759" s="123" t="s">
        <v>2992</v>
      </c>
      <c r="AO759" s="123" t="s">
        <v>2982</v>
      </c>
      <c r="AP759" s="123">
        <v>9</v>
      </c>
      <c r="AQ759" s="123">
        <v>0</v>
      </c>
      <c r="AR759" s="123">
        <v>0</v>
      </c>
      <c r="AS759" s="123">
        <v>0</v>
      </c>
      <c r="AT759" s="123">
        <v>0</v>
      </c>
      <c r="AU759" s="123">
        <v>0</v>
      </c>
    </row>
    <row r="760" spans="1:47">
      <c r="A760" s="124">
        <v>46267</v>
      </c>
      <c r="B760" s="123" t="s">
        <v>75</v>
      </c>
      <c r="C760" s="123" t="s">
        <v>2981</v>
      </c>
      <c r="D760" s="123" t="s">
        <v>2388</v>
      </c>
      <c r="E760" s="123">
        <v>203679319</v>
      </c>
      <c r="F760" s="123" t="s">
        <v>2982</v>
      </c>
      <c r="G760" s="123" t="s">
        <v>2983</v>
      </c>
      <c r="H760" s="123" t="s">
        <v>2984</v>
      </c>
      <c r="I760" s="123">
        <v>900234</v>
      </c>
      <c r="J760" s="123" t="s">
        <v>3001</v>
      </c>
      <c r="K760" s="123" t="s">
        <v>3367</v>
      </c>
      <c r="L760" s="123" t="s">
        <v>2986</v>
      </c>
      <c r="M760" s="123" t="s">
        <v>79</v>
      </c>
      <c r="N760" s="123" t="s">
        <v>2645</v>
      </c>
      <c r="O760" s="123">
        <v>1299</v>
      </c>
      <c r="P760" s="123" t="s">
        <v>64</v>
      </c>
      <c r="Q760" s="123" t="s">
        <v>2987</v>
      </c>
      <c r="R760" s="123" t="s">
        <v>2994</v>
      </c>
      <c r="S760" s="123" t="s">
        <v>32</v>
      </c>
      <c r="T760" s="123">
        <v>99</v>
      </c>
      <c r="U760" s="123" t="s">
        <v>2989</v>
      </c>
      <c r="V760" s="124">
        <v>46267.331944444442</v>
      </c>
      <c r="W760" s="124">
        <v>46267.747916666667</v>
      </c>
      <c r="X760" s="124">
        <v>46267.333333333336</v>
      </c>
      <c r="Y760" s="124">
        <v>46267.75</v>
      </c>
      <c r="Z760" s="123"/>
      <c r="AA760" s="123" t="s">
        <v>56</v>
      </c>
      <c r="AB760" s="123" t="s">
        <v>2</v>
      </c>
      <c r="AC760" s="123" t="s">
        <v>2990</v>
      </c>
      <c r="AD760" s="123" t="s">
        <v>1553</v>
      </c>
      <c r="AE760" s="123" t="s">
        <v>2990</v>
      </c>
      <c r="AF760" s="123" t="s">
        <v>95</v>
      </c>
      <c r="AG760" s="123" t="s">
        <v>77</v>
      </c>
      <c r="AH760" s="123">
        <v>22</v>
      </c>
      <c r="AI760" s="123"/>
      <c r="AJ760" s="124">
        <v>45487</v>
      </c>
      <c r="AK760" s="123"/>
      <c r="AL760" s="123"/>
      <c r="AM760" s="123" t="s">
        <v>2991</v>
      </c>
      <c r="AN760" s="123" t="s">
        <v>2992</v>
      </c>
      <c r="AO760" s="123" t="s">
        <v>2982</v>
      </c>
      <c r="AP760" s="123">
        <v>9</v>
      </c>
      <c r="AQ760" s="123">
        <v>0</v>
      </c>
      <c r="AR760" s="123">
        <v>1</v>
      </c>
      <c r="AS760" s="123">
        <v>1</v>
      </c>
      <c r="AT760" s="123">
        <v>0</v>
      </c>
      <c r="AU760" s="123">
        <v>0</v>
      </c>
    </row>
    <row r="761" spans="1:47">
      <c r="A761" s="124">
        <v>46267</v>
      </c>
      <c r="B761" s="123" t="s">
        <v>75</v>
      </c>
      <c r="C761" s="123" t="s">
        <v>2981</v>
      </c>
      <c r="D761" s="123" t="s">
        <v>594</v>
      </c>
      <c r="E761" s="123">
        <v>205506109</v>
      </c>
      <c r="F761" s="123" t="s">
        <v>2982</v>
      </c>
      <c r="G761" s="123" t="s">
        <v>2983</v>
      </c>
      <c r="H761" s="123" t="s">
        <v>2984</v>
      </c>
      <c r="I761" s="123">
        <v>900234</v>
      </c>
      <c r="J761" s="123" t="s">
        <v>3002</v>
      </c>
      <c r="K761" s="123" t="s">
        <v>595</v>
      </c>
      <c r="L761" s="123" t="s">
        <v>2986</v>
      </c>
      <c r="M761" s="123" t="s">
        <v>89</v>
      </c>
      <c r="N761" s="123" t="s">
        <v>224</v>
      </c>
      <c r="O761" s="123">
        <v>1299</v>
      </c>
      <c r="P761" s="123" t="s">
        <v>64</v>
      </c>
      <c r="Q761" s="123" t="s">
        <v>2987</v>
      </c>
      <c r="R761" s="123" t="s">
        <v>3016</v>
      </c>
      <c r="S761" s="123" t="s">
        <v>32</v>
      </c>
      <c r="T761" s="123">
        <v>99</v>
      </c>
      <c r="U761" s="123" t="s">
        <v>2989</v>
      </c>
      <c r="V761" s="124">
        <v>46267.331944444442</v>
      </c>
      <c r="W761" s="124">
        <v>46267.751388888886</v>
      </c>
      <c r="X761" s="124">
        <v>46267.333333333336</v>
      </c>
      <c r="Y761" s="124">
        <v>46267.75</v>
      </c>
      <c r="Z761" s="123"/>
      <c r="AA761" s="123" t="s">
        <v>56</v>
      </c>
      <c r="AB761" s="123" t="s">
        <v>2</v>
      </c>
      <c r="AC761" s="123" t="s">
        <v>35</v>
      </c>
      <c r="AD761" s="123" t="s">
        <v>1558</v>
      </c>
      <c r="AE761" s="123" t="s">
        <v>2995</v>
      </c>
      <c r="AF761" s="123" t="s">
        <v>77</v>
      </c>
      <c r="AG761" s="123" t="s">
        <v>78</v>
      </c>
      <c r="AH761" s="123">
        <v>3</v>
      </c>
      <c r="AI761" s="123"/>
      <c r="AJ761" s="124">
        <v>45830</v>
      </c>
      <c r="AK761" s="123"/>
      <c r="AL761" s="123"/>
      <c r="AM761" s="123" t="s">
        <v>2991</v>
      </c>
      <c r="AN761" s="123" t="s">
        <v>2992</v>
      </c>
      <c r="AO761" s="123" t="s">
        <v>2982</v>
      </c>
      <c r="AP761" s="123">
        <v>9</v>
      </c>
      <c r="AQ761" s="123">
        <v>0</v>
      </c>
      <c r="AR761" s="123">
        <v>1</v>
      </c>
      <c r="AS761" s="123">
        <v>1</v>
      </c>
      <c r="AT761" s="123">
        <v>0</v>
      </c>
      <c r="AU761" s="123">
        <v>0</v>
      </c>
    </row>
    <row r="762" spans="1:47">
      <c r="A762" s="124">
        <v>46267</v>
      </c>
      <c r="B762" s="123" t="s">
        <v>75</v>
      </c>
      <c r="C762" s="123" t="s">
        <v>2981</v>
      </c>
      <c r="D762" s="123" t="s">
        <v>1166</v>
      </c>
      <c r="E762" s="123">
        <v>204138127</v>
      </c>
      <c r="F762" s="123" t="s">
        <v>2982</v>
      </c>
      <c r="G762" s="123" t="s">
        <v>2983</v>
      </c>
      <c r="H762" s="123" t="s">
        <v>2984</v>
      </c>
      <c r="I762" s="123">
        <v>900234</v>
      </c>
      <c r="J762" s="123" t="s">
        <v>87</v>
      </c>
      <c r="K762" s="123" t="s">
        <v>1167</v>
      </c>
      <c r="L762" s="123" t="s">
        <v>2986</v>
      </c>
      <c r="M762" s="123" t="s">
        <v>86</v>
      </c>
      <c r="N762" s="123" t="s">
        <v>2773</v>
      </c>
      <c r="O762" s="123">
        <v>1299</v>
      </c>
      <c r="P762" s="123" t="s">
        <v>64</v>
      </c>
      <c r="Q762" s="123" t="s">
        <v>2987</v>
      </c>
      <c r="R762" s="123" t="s">
        <v>3038</v>
      </c>
      <c r="S762" s="123" t="s">
        <v>32</v>
      </c>
      <c r="T762" s="123">
        <v>99</v>
      </c>
      <c r="U762" s="123" t="s">
        <v>2989</v>
      </c>
      <c r="V762" s="124">
        <v>46267.331944444442</v>
      </c>
      <c r="W762" s="124">
        <v>46267.748611111114</v>
      </c>
      <c r="X762" s="124">
        <v>46267.333333333336</v>
      </c>
      <c r="Y762" s="124">
        <v>46267.75</v>
      </c>
      <c r="Z762" s="123"/>
      <c r="AA762" s="123" t="s">
        <v>56</v>
      </c>
      <c r="AB762" s="123" t="s">
        <v>2</v>
      </c>
      <c r="AC762" s="123" t="s">
        <v>37</v>
      </c>
      <c r="AD762" s="123" t="s">
        <v>1564</v>
      </c>
      <c r="AE762" s="123" t="s">
        <v>3012</v>
      </c>
      <c r="AF762" s="123" t="s">
        <v>92</v>
      </c>
      <c r="AG762" s="123" t="s">
        <v>84</v>
      </c>
      <c r="AH762" s="123">
        <v>18</v>
      </c>
      <c r="AI762" s="123"/>
      <c r="AJ762" s="124">
        <v>45564</v>
      </c>
      <c r="AK762" s="123"/>
      <c r="AL762" s="123"/>
      <c r="AM762" s="123" t="s">
        <v>2991</v>
      </c>
      <c r="AN762" s="123" t="s">
        <v>2992</v>
      </c>
      <c r="AO762" s="123" t="s">
        <v>2982</v>
      </c>
      <c r="AP762" s="123">
        <v>9</v>
      </c>
      <c r="AQ762" s="123">
        <v>0</v>
      </c>
      <c r="AR762" s="123">
        <v>1</v>
      </c>
      <c r="AS762" s="123">
        <v>1</v>
      </c>
      <c r="AT762" s="123">
        <v>0</v>
      </c>
      <c r="AU762" s="123">
        <v>0</v>
      </c>
    </row>
    <row r="763" spans="1:47">
      <c r="A763" s="124">
        <v>46267</v>
      </c>
      <c r="B763" s="123" t="s">
        <v>75</v>
      </c>
      <c r="C763" s="123" t="s">
        <v>2981</v>
      </c>
      <c r="D763" s="123" t="s">
        <v>138</v>
      </c>
      <c r="E763" s="123">
        <v>204868856</v>
      </c>
      <c r="F763" s="123" t="s">
        <v>2982</v>
      </c>
      <c r="G763" s="123" t="s">
        <v>2983</v>
      </c>
      <c r="H763" s="123" t="s">
        <v>2984</v>
      </c>
      <c r="I763" s="123">
        <v>900234</v>
      </c>
      <c r="J763" s="123" t="s">
        <v>87</v>
      </c>
      <c r="K763" s="123" t="s">
        <v>3368</v>
      </c>
      <c r="L763" s="123" t="s">
        <v>2986</v>
      </c>
      <c r="M763" s="123" t="s">
        <v>89</v>
      </c>
      <c r="N763" s="123" t="s">
        <v>2645</v>
      </c>
      <c r="O763" s="123">
        <v>1299</v>
      </c>
      <c r="P763" s="123" t="s">
        <v>64</v>
      </c>
      <c r="Q763" s="123" t="s">
        <v>2987</v>
      </c>
      <c r="R763" s="123" t="s">
        <v>3004</v>
      </c>
      <c r="S763" s="123" t="s">
        <v>39</v>
      </c>
      <c r="T763" s="123">
        <v>99</v>
      </c>
      <c r="U763" s="123" t="s">
        <v>2989</v>
      </c>
      <c r="V763" s="124">
        <v>46267.754166666666</v>
      </c>
      <c r="W763" s="124">
        <v>46267.959027777775</v>
      </c>
      <c r="X763" s="124">
        <v>46267.756944444445</v>
      </c>
      <c r="Y763" s="124">
        <v>46268.173611111109</v>
      </c>
      <c r="Z763" s="123"/>
      <c r="AA763" s="123" t="s">
        <v>56</v>
      </c>
      <c r="AB763" s="123" t="s">
        <v>2</v>
      </c>
      <c r="AC763" s="123" t="s">
        <v>2990</v>
      </c>
      <c r="AD763" s="123" t="s">
        <v>1553</v>
      </c>
      <c r="AE763" s="123" t="s">
        <v>2990</v>
      </c>
      <c r="AF763" s="123" t="s">
        <v>88</v>
      </c>
      <c r="AG763" s="123" t="s">
        <v>95</v>
      </c>
      <c r="AH763" s="123">
        <v>22</v>
      </c>
      <c r="AI763" s="123"/>
      <c r="AJ763" s="124">
        <v>45690</v>
      </c>
      <c r="AK763" s="123"/>
      <c r="AL763" s="123"/>
      <c r="AM763" s="123" t="s">
        <v>2991</v>
      </c>
      <c r="AN763" s="123" t="s">
        <v>2992</v>
      </c>
      <c r="AO763" s="123" t="s">
        <v>2982</v>
      </c>
      <c r="AP763" s="123">
        <v>9</v>
      </c>
      <c r="AQ763" s="123">
        <v>0</v>
      </c>
      <c r="AR763" s="123">
        <v>1</v>
      </c>
      <c r="AS763" s="123">
        <v>1</v>
      </c>
      <c r="AT763" s="123">
        <v>0</v>
      </c>
      <c r="AU763" s="123">
        <v>0</v>
      </c>
    </row>
    <row r="764" spans="1:47">
      <c r="A764" s="124">
        <v>46267</v>
      </c>
      <c r="B764" s="123" t="s">
        <v>75</v>
      </c>
      <c r="C764" s="123" t="s">
        <v>2981</v>
      </c>
      <c r="D764" s="123" t="s">
        <v>879</v>
      </c>
      <c r="E764" s="123">
        <v>203468745</v>
      </c>
      <c r="F764" s="123" t="s">
        <v>2982</v>
      </c>
      <c r="G764" s="123" t="s">
        <v>2983</v>
      </c>
      <c r="H764" s="123" t="s">
        <v>2984</v>
      </c>
      <c r="I764" s="123">
        <v>900234</v>
      </c>
      <c r="J764" s="123" t="s">
        <v>3001</v>
      </c>
      <c r="K764" s="123" t="s">
        <v>880</v>
      </c>
      <c r="L764" s="123" t="s">
        <v>2986</v>
      </c>
      <c r="M764" s="123" t="s">
        <v>79</v>
      </c>
      <c r="N764" s="123" t="s">
        <v>626</v>
      </c>
      <c r="O764" s="123">
        <v>1299</v>
      </c>
      <c r="P764" s="123" t="s">
        <v>64</v>
      </c>
      <c r="Q764" s="123" t="s">
        <v>2987</v>
      </c>
      <c r="R764" s="123" t="s">
        <v>3021</v>
      </c>
      <c r="S764" s="123" t="s">
        <v>32</v>
      </c>
      <c r="T764" s="123">
        <v>99</v>
      </c>
      <c r="U764" s="123" t="s">
        <v>2989</v>
      </c>
      <c r="V764" s="123"/>
      <c r="W764" s="123"/>
      <c r="X764" s="124">
        <v>46267.333333333336</v>
      </c>
      <c r="Y764" s="124">
        <v>46267.75</v>
      </c>
      <c r="Z764" s="123" t="s">
        <v>2997</v>
      </c>
      <c r="AA764" s="123" t="s">
        <v>2998</v>
      </c>
      <c r="AB764" s="123" t="s">
        <v>2999</v>
      </c>
      <c r="AC764" s="123" t="s">
        <v>37</v>
      </c>
      <c r="AD764" s="123" t="s">
        <v>1564</v>
      </c>
      <c r="AE764" s="123" t="s">
        <v>3012</v>
      </c>
      <c r="AF764" s="123" t="s">
        <v>85</v>
      </c>
      <c r="AG764" s="123" t="s">
        <v>88</v>
      </c>
      <c r="AH764" s="123">
        <v>18</v>
      </c>
      <c r="AI764" s="123"/>
      <c r="AJ764" s="124">
        <v>45455</v>
      </c>
      <c r="AK764" s="123"/>
      <c r="AL764" s="123"/>
      <c r="AM764" s="123" t="s">
        <v>2991</v>
      </c>
      <c r="AN764" s="123" t="s">
        <v>2992</v>
      </c>
      <c r="AO764" s="123" t="s">
        <v>2982</v>
      </c>
      <c r="AP764" s="123">
        <v>9</v>
      </c>
      <c r="AQ764" s="123">
        <v>0</v>
      </c>
      <c r="AR764" s="123">
        <v>0</v>
      </c>
      <c r="AS764" s="123">
        <v>0</v>
      </c>
      <c r="AT764" s="123">
        <v>0</v>
      </c>
      <c r="AU764" s="123">
        <v>0</v>
      </c>
    </row>
    <row r="765" spans="1:47">
      <c r="A765" s="124">
        <v>46267</v>
      </c>
      <c r="B765" s="123" t="s">
        <v>75</v>
      </c>
      <c r="C765" s="123" t="s">
        <v>2981</v>
      </c>
      <c r="D765" s="123" t="s">
        <v>153</v>
      </c>
      <c r="E765" s="123">
        <v>203813132</v>
      </c>
      <c r="F765" s="123" t="s">
        <v>2982</v>
      </c>
      <c r="G765" s="123" t="s">
        <v>2983</v>
      </c>
      <c r="H765" s="123" t="s">
        <v>2984</v>
      </c>
      <c r="I765" s="123">
        <v>900234</v>
      </c>
      <c r="J765" s="123" t="s">
        <v>99</v>
      </c>
      <c r="K765" s="123" t="s">
        <v>3369</v>
      </c>
      <c r="L765" s="123" t="s">
        <v>2986</v>
      </c>
      <c r="M765" s="123" t="s">
        <v>86</v>
      </c>
      <c r="N765" s="123" t="s">
        <v>2645</v>
      </c>
      <c r="O765" s="123">
        <v>1299</v>
      </c>
      <c r="P765" s="123" t="s">
        <v>64</v>
      </c>
      <c r="Q765" s="123" t="s">
        <v>2987</v>
      </c>
      <c r="R765" s="123" t="s">
        <v>3024</v>
      </c>
      <c r="S765" s="123" t="s">
        <v>39</v>
      </c>
      <c r="T765" s="123">
        <v>99</v>
      </c>
      <c r="U765" s="123" t="s">
        <v>2989</v>
      </c>
      <c r="V765" s="124">
        <v>46267.754861111112</v>
      </c>
      <c r="W765" s="124">
        <v>46267.959722222222</v>
      </c>
      <c r="X765" s="124">
        <v>46267.756944444445</v>
      </c>
      <c r="Y765" s="124">
        <v>46268.173611111109</v>
      </c>
      <c r="Z765" s="123"/>
      <c r="AA765" s="123" t="s">
        <v>56</v>
      </c>
      <c r="AB765" s="123" t="s">
        <v>2</v>
      </c>
      <c r="AC765" s="123" t="s">
        <v>2990</v>
      </c>
      <c r="AD765" s="123" t="s">
        <v>1553</v>
      </c>
      <c r="AE765" s="123" t="s">
        <v>2990</v>
      </c>
      <c r="AF765" s="123" t="s">
        <v>95</v>
      </c>
      <c r="AG765" s="123" t="s">
        <v>77</v>
      </c>
      <c r="AH765" s="123">
        <v>22</v>
      </c>
      <c r="AI765" s="123"/>
      <c r="AJ765" s="124">
        <v>45516</v>
      </c>
      <c r="AK765" s="123"/>
      <c r="AL765" s="123"/>
      <c r="AM765" s="123" t="s">
        <v>2991</v>
      </c>
      <c r="AN765" s="123" t="s">
        <v>2992</v>
      </c>
      <c r="AO765" s="123" t="s">
        <v>2982</v>
      </c>
      <c r="AP765" s="123">
        <v>9</v>
      </c>
      <c r="AQ765" s="123">
        <v>0</v>
      </c>
      <c r="AR765" s="123">
        <v>1</v>
      </c>
      <c r="AS765" s="123">
        <v>1</v>
      </c>
      <c r="AT765" s="123">
        <v>0</v>
      </c>
      <c r="AU765" s="123">
        <v>0</v>
      </c>
    </row>
    <row r="766" spans="1:47">
      <c r="A766" s="124">
        <v>46267</v>
      </c>
      <c r="B766" s="123" t="s">
        <v>75</v>
      </c>
      <c r="C766" s="123" t="s">
        <v>2981</v>
      </c>
      <c r="D766" s="123" t="s">
        <v>1104</v>
      </c>
      <c r="E766" s="123">
        <v>203850899</v>
      </c>
      <c r="F766" s="123" t="s">
        <v>2982</v>
      </c>
      <c r="G766" s="123" t="s">
        <v>2983</v>
      </c>
      <c r="H766" s="123" t="s">
        <v>2984</v>
      </c>
      <c r="I766" s="123">
        <v>900234</v>
      </c>
      <c r="J766" s="123" t="s">
        <v>2985</v>
      </c>
      <c r="K766" s="123" t="s">
        <v>3370</v>
      </c>
      <c r="L766" s="123" t="s">
        <v>2986</v>
      </c>
      <c r="M766" s="123" t="s">
        <v>86</v>
      </c>
      <c r="N766" s="123" t="s">
        <v>622</v>
      </c>
      <c r="O766" s="123">
        <v>1299</v>
      </c>
      <c r="P766" s="123" t="s">
        <v>64</v>
      </c>
      <c r="Q766" s="123" t="s">
        <v>2987</v>
      </c>
      <c r="R766" s="123" t="s">
        <v>3003</v>
      </c>
      <c r="S766" s="123" t="s">
        <v>39</v>
      </c>
      <c r="T766" s="123">
        <v>99</v>
      </c>
      <c r="U766" s="123" t="s">
        <v>2989</v>
      </c>
      <c r="V766" s="124">
        <v>46267.756249999999</v>
      </c>
      <c r="W766" s="124">
        <v>46267.875694444447</v>
      </c>
      <c r="X766" s="124">
        <v>46267.756944444445</v>
      </c>
      <c r="Y766" s="124">
        <v>46268.173611111109</v>
      </c>
      <c r="Z766" s="123"/>
      <c r="AA766" s="123" t="s">
        <v>56</v>
      </c>
      <c r="AB766" s="123" t="s">
        <v>2</v>
      </c>
      <c r="AC766" s="123" t="s">
        <v>37</v>
      </c>
      <c r="AD766" s="123" t="s">
        <v>1562</v>
      </c>
      <c r="AE766" s="123" t="s">
        <v>3000</v>
      </c>
      <c r="AF766" s="123" t="s">
        <v>78</v>
      </c>
      <c r="AG766" s="123" t="s">
        <v>92</v>
      </c>
      <c r="AH766" s="123">
        <v>13</v>
      </c>
      <c r="AI766" s="123"/>
      <c r="AJ766" s="124">
        <v>45523</v>
      </c>
      <c r="AK766" s="123"/>
      <c r="AL766" s="123"/>
      <c r="AM766" s="123" t="s">
        <v>2991</v>
      </c>
      <c r="AN766" s="123" t="s">
        <v>2992</v>
      </c>
      <c r="AO766" s="123" t="s">
        <v>2982</v>
      </c>
      <c r="AP766" s="123">
        <v>9</v>
      </c>
      <c r="AQ766" s="123">
        <v>0</v>
      </c>
      <c r="AR766" s="123">
        <v>1</v>
      </c>
      <c r="AS766" s="123">
        <v>1</v>
      </c>
      <c r="AT766" s="123">
        <v>0</v>
      </c>
      <c r="AU766" s="123">
        <v>0</v>
      </c>
    </row>
    <row r="767" spans="1:47">
      <c r="A767" s="124">
        <v>46267</v>
      </c>
      <c r="B767" s="123" t="s">
        <v>75</v>
      </c>
      <c r="C767" s="123" t="s">
        <v>2981</v>
      </c>
      <c r="D767" s="123" t="s">
        <v>2183</v>
      </c>
      <c r="E767" s="123">
        <v>206015572</v>
      </c>
      <c r="F767" s="123" t="s">
        <v>2982</v>
      </c>
      <c r="G767" s="123" t="s">
        <v>2983</v>
      </c>
      <c r="H767" s="123" t="s">
        <v>2984</v>
      </c>
      <c r="I767" s="123">
        <v>900234</v>
      </c>
      <c r="J767" s="123" t="s">
        <v>3001</v>
      </c>
      <c r="K767" s="123" t="s">
        <v>3371</v>
      </c>
      <c r="L767" s="123" t="s">
        <v>2986</v>
      </c>
      <c r="M767" s="123" t="s">
        <v>89</v>
      </c>
      <c r="N767" s="123" t="s">
        <v>82</v>
      </c>
      <c r="O767" s="123">
        <v>1299</v>
      </c>
      <c r="P767" s="123" t="s">
        <v>64</v>
      </c>
      <c r="Q767" s="123" t="s">
        <v>2987</v>
      </c>
      <c r="R767" s="123" t="s">
        <v>3010</v>
      </c>
      <c r="S767" s="123" t="s">
        <v>39</v>
      </c>
      <c r="T767" s="123">
        <v>99</v>
      </c>
      <c r="U767" s="123" t="s">
        <v>2989</v>
      </c>
      <c r="V767" s="124">
        <v>46267.756249999999</v>
      </c>
      <c r="W767" s="124">
        <v>46267.961111111108</v>
      </c>
      <c r="X767" s="124">
        <v>46267.756944444445</v>
      </c>
      <c r="Y767" s="124">
        <v>46268.173611111109</v>
      </c>
      <c r="Z767" s="123"/>
      <c r="AA767" s="123" t="s">
        <v>56</v>
      </c>
      <c r="AB767" s="123" t="s">
        <v>2</v>
      </c>
      <c r="AC767" s="123" t="s">
        <v>2990</v>
      </c>
      <c r="AD767" s="123" t="s">
        <v>1553</v>
      </c>
      <c r="AE767" s="123" t="s">
        <v>2990</v>
      </c>
      <c r="AF767" s="123" t="s">
        <v>77</v>
      </c>
      <c r="AG767" s="123" t="s">
        <v>78</v>
      </c>
      <c r="AH767" s="123">
        <v>22</v>
      </c>
      <c r="AI767" s="123"/>
      <c r="AJ767" s="124">
        <v>45914</v>
      </c>
      <c r="AK767" s="123"/>
      <c r="AL767" s="123"/>
      <c r="AM767" s="123" t="s">
        <v>2991</v>
      </c>
      <c r="AN767" s="123" t="s">
        <v>2992</v>
      </c>
      <c r="AO767" s="123" t="s">
        <v>2982</v>
      </c>
      <c r="AP767" s="123">
        <v>9</v>
      </c>
      <c r="AQ767" s="123">
        <v>0</v>
      </c>
      <c r="AR767" s="123">
        <v>1</v>
      </c>
      <c r="AS767" s="123">
        <v>1</v>
      </c>
      <c r="AT767" s="123">
        <v>0</v>
      </c>
      <c r="AU767" s="123">
        <v>0</v>
      </c>
    </row>
    <row r="768" spans="1:47">
      <c r="A768" s="124">
        <v>46267</v>
      </c>
      <c r="B768" s="123" t="s">
        <v>75</v>
      </c>
      <c r="C768" s="123" t="s">
        <v>2981</v>
      </c>
      <c r="D768" s="123" t="s">
        <v>1076</v>
      </c>
      <c r="E768" s="123">
        <v>206004601</v>
      </c>
      <c r="F768" s="123" t="s">
        <v>2982</v>
      </c>
      <c r="G768" s="123" t="s">
        <v>2983</v>
      </c>
      <c r="H768" s="123" t="s">
        <v>2984</v>
      </c>
      <c r="I768" s="123">
        <v>900234</v>
      </c>
      <c r="J768" s="123" t="s">
        <v>3001</v>
      </c>
      <c r="K768" s="123" t="s">
        <v>1077</v>
      </c>
      <c r="L768" s="123" t="s">
        <v>2986</v>
      </c>
      <c r="M768" s="123" t="s">
        <v>79</v>
      </c>
      <c r="N768" s="123" t="s">
        <v>2773</v>
      </c>
      <c r="O768" s="123">
        <v>1299</v>
      </c>
      <c r="P768" s="123" t="s">
        <v>64</v>
      </c>
      <c r="Q768" s="123" t="s">
        <v>2987</v>
      </c>
      <c r="R768" s="123" t="s">
        <v>3021</v>
      </c>
      <c r="S768" s="123" t="s">
        <v>32</v>
      </c>
      <c r="T768" s="123">
        <v>99</v>
      </c>
      <c r="U768" s="123" t="s">
        <v>2989</v>
      </c>
      <c r="V768" s="123"/>
      <c r="W768" s="123"/>
      <c r="X768" s="124">
        <v>46267.333333333336</v>
      </c>
      <c r="Y768" s="124">
        <v>46267.75</v>
      </c>
      <c r="Z768" s="123" t="s">
        <v>2997</v>
      </c>
      <c r="AA768" s="123" t="s">
        <v>2998</v>
      </c>
      <c r="AB768" s="123" t="s">
        <v>2999</v>
      </c>
      <c r="AC768" s="123" t="s">
        <v>37</v>
      </c>
      <c r="AD768" s="123" t="s">
        <v>1562</v>
      </c>
      <c r="AE768" s="123" t="s">
        <v>3000</v>
      </c>
      <c r="AF768" s="123" t="s">
        <v>85</v>
      </c>
      <c r="AG768" s="123" t="s">
        <v>88</v>
      </c>
      <c r="AH768" s="123">
        <v>13</v>
      </c>
      <c r="AI768" s="123"/>
      <c r="AJ768" s="124">
        <v>45914</v>
      </c>
      <c r="AK768" s="123"/>
      <c r="AL768" s="123"/>
      <c r="AM768" s="123" t="s">
        <v>2991</v>
      </c>
      <c r="AN768" s="123" t="s">
        <v>2992</v>
      </c>
      <c r="AO768" s="123" t="s">
        <v>2982</v>
      </c>
      <c r="AP768" s="123">
        <v>9</v>
      </c>
      <c r="AQ768" s="123">
        <v>0</v>
      </c>
      <c r="AR768" s="123">
        <v>0</v>
      </c>
      <c r="AS768" s="123">
        <v>0</v>
      </c>
      <c r="AT768" s="123">
        <v>0</v>
      </c>
      <c r="AU768" s="123">
        <v>0</v>
      </c>
    </row>
    <row r="769" spans="1:47">
      <c r="A769" s="124">
        <v>46267</v>
      </c>
      <c r="B769" s="123" t="s">
        <v>75</v>
      </c>
      <c r="C769" s="123" t="s">
        <v>2981</v>
      </c>
      <c r="D769" s="123" t="s">
        <v>538</v>
      </c>
      <c r="E769" s="123">
        <v>204882810</v>
      </c>
      <c r="F769" s="123" t="s">
        <v>2982</v>
      </c>
      <c r="G769" s="123" t="s">
        <v>2983</v>
      </c>
      <c r="H769" s="123" t="s">
        <v>2984</v>
      </c>
      <c r="I769" s="123">
        <v>900234</v>
      </c>
      <c r="J769" s="123" t="s">
        <v>2985</v>
      </c>
      <c r="K769" s="123" t="s">
        <v>3372</v>
      </c>
      <c r="L769" s="123" t="s">
        <v>2986</v>
      </c>
      <c r="M769" s="123" t="s">
        <v>86</v>
      </c>
      <c r="N769" s="123" t="s">
        <v>224</v>
      </c>
      <c r="O769" s="123">
        <v>1299</v>
      </c>
      <c r="P769" s="123" t="s">
        <v>64</v>
      </c>
      <c r="Q769" s="123" t="s">
        <v>2987</v>
      </c>
      <c r="R769" s="123" t="s">
        <v>2996</v>
      </c>
      <c r="S769" s="123" t="s">
        <v>32</v>
      </c>
      <c r="T769" s="123">
        <v>99</v>
      </c>
      <c r="U769" s="123" t="s">
        <v>2989</v>
      </c>
      <c r="V769" s="123"/>
      <c r="W769" s="123"/>
      <c r="X769" s="124">
        <v>46267.333333333336</v>
      </c>
      <c r="Y769" s="124">
        <v>46267.75</v>
      </c>
      <c r="Z769" s="123" t="s">
        <v>2997</v>
      </c>
      <c r="AA769" s="123" t="s">
        <v>2998</v>
      </c>
      <c r="AB769" s="123" t="s">
        <v>2999</v>
      </c>
      <c r="AC769" s="123" t="s">
        <v>35</v>
      </c>
      <c r="AD769" s="123" t="s">
        <v>1558</v>
      </c>
      <c r="AE769" s="123" t="s">
        <v>2995</v>
      </c>
      <c r="AF769" s="123" t="s">
        <v>84</v>
      </c>
      <c r="AG769" s="123" t="s">
        <v>85</v>
      </c>
      <c r="AH769" s="123">
        <v>3</v>
      </c>
      <c r="AI769" s="123"/>
      <c r="AJ769" s="124">
        <v>45690</v>
      </c>
      <c r="AK769" s="123"/>
      <c r="AL769" s="123"/>
      <c r="AM769" s="123" t="s">
        <v>2991</v>
      </c>
      <c r="AN769" s="123" t="s">
        <v>2992</v>
      </c>
      <c r="AO769" s="123" t="s">
        <v>2982</v>
      </c>
      <c r="AP769" s="123">
        <v>9</v>
      </c>
      <c r="AQ769" s="123">
        <v>0</v>
      </c>
      <c r="AR769" s="123">
        <v>0</v>
      </c>
      <c r="AS769" s="123">
        <v>0</v>
      </c>
      <c r="AT769" s="123">
        <v>0</v>
      </c>
      <c r="AU769" s="123">
        <v>0</v>
      </c>
    </row>
    <row r="770" spans="1:47">
      <c r="A770" s="124">
        <v>46267</v>
      </c>
      <c r="B770" s="123" t="s">
        <v>75</v>
      </c>
      <c r="C770" s="123" t="s">
        <v>2981</v>
      </c>
      <c r="D770" s="123" t="s">
        <v>148</v>
      </c>
      <c r="E770" s="123">
        <v>203469114</v>
      </c>
      <c r="F770" s="123" t="s">
        <v>2982</v>
      </c>
      <c r="G770" s="123" t="s">
        <v>2983</v>
      </c>
      <c r="H770" s="123" t="s">
        <v>2984</v>
      </c>
      <c r="I770" s="123">
        <v>900234</v>
      </c>
      <c r="J770" s="123" t="s">
        <v>3001</v>
      </c>
      <c r="K770" s="123" t="s">
        <v>3373</v>
      </c>
      <c r="L770" s="123" t="s">
        <v>2986</v>
      </c>
      <c r="M770" s="123" t="s">
        <v>79</v>
      </c>
      <c r="N770" s="123" t="s">
        <v>2645</v>
      </c>
      <c r="O770" s="123">
        <v>1299</v>
      </c>
      <c r="P770" s="123" t="s">
        <v>64</v>
      </c>
      <c r="Q770" s="123" t="s">
        <v>2987</v>
      </c>
      <c r="R770" s="123" t="s">
        <v>2988</v>
      </c>
      <c r="S770" s="123" t="s">
        <v>32</v>
      </c>
      <c r="T770" s="123">
        <v>99</v>
      </c>
      <c r="U770" s="123" t="s">
        <v>2989</v>
      </c>
      <c r="V770" s="124">
        <v>46267.332638888889</v>
      </c>
      <c r="W770" s="124">
        <v>46267.754166666666</v>
      </c>
      <c r="X770" s="124">
        <v>46267.333333333336</v>
      </c>
      <c r="Y770" s="124">
        <v>46267.75</v>
      </c>
      <c r="Z770" s="123"/>
      <c r="AA770" s="123" t="s">
        <v>56</v>
      </c>
      <c r="AB770" s="123" t="s">
        <v>2</v>
      </c>
      <c r="AC770" s="123" t="s">
        <v>2990</v>
      </c>
      <c r="AD770" s="123" t="s">
        <v>1553</v>
      </c>
      <c r="AE770" s="123" t="s">
        <v>2990</v>
      </c>
      <c r="AF770" s="123" t="s">
        <v>88</v>
      </c>
      <c r="AG770" s="123" t="s">
        <v>95</v>
      </c>
      <c r="AH770" s="123">
        <v>22</v>
      </c>
      <c r="AI770" s="123"/>
      <c r="AJ770" s="124">
        <v>45455</v>
      </c>
      <c r="AK770" s="123"/>
      <c r="AL770" s="123"/>
      <c r="AM770" s="123" t="s">
        <v>2991</v>
      </c>
      <c r="AN770" s="123" t="s">
        <v>2992</v>
      </c>
      <c r="AO770" s="123" t="s">
        <v>2982</v>
      </c>
      <c r="AP770" s="123">
        <v>9</v>
      </c>
      <c r="AQ770" s="123">
        <v>0</v>
      </c>
      <c r="AR770" s="123">
        <v>1</v>
      </c>
      <c r="AS770" s="123">
        <v>1</v>
      </c>
      <c r="AT770" s="123">
        <v>0</v>
      </c>
      <c r="AU770" s="123">
        <v>0</v>
      </c>
    </row>
    <row r="771" spans="1:47">
      <c r="A771" s="124">
        <v>46267</v>
      </c>
      <c r="B771" s="123" t="s">
        <v>75</v>
      </c>
      <c r="C771" s="123" t="s">
        <v>2981</v>
      </c>
      <c r="D771" s="123" t="s">
        <v>1623</v>
      </c>
      <c r="E771" s="123">
        <v>206239528</v>
      </c>
      <c r="F771" s="123" t="s">
        <v>2982</v>
      </c>
      <c r="G771" s="123" t="s">
        <v>2983</v>
      </c>
      <c r="H771" s="123" t="s">
        <v>2984</v>
      </c>
      <c r="I771" s="123">
        <v>900234</v>
      </c>
      <c r="J771" s="123" t="s">
        <v>3001</v>
      </c>
      <c r="K771" s="123" t="s">
        <v>3374</v>
      </c>
      <c r="L771" s="123" t="s">
        <v>2986</v>
      </c>
      <c r="M771" s="123" t="s">
        <v>79</v>
      </c>
      <c r="N771" s="123" t="s">
        <v>158</v>
      </c>
      <c r="O771" s="123">
        <v>1299</v>
      </c>
      <c r="P771" s="123" t="s">
        <v>64</v>
      </c>
      <c r="Q771" s="123" t="s">
        <v>2987</v>
      </c>
      <c r="R771" s="123" t="s">
        <v>2994</v>
      </c>
      <c r="S771" s="123" t="s">
        <v>32</v>
      </c>
      <c r="T771" s="123">
        <v>99</v>
      </c>
      <c r="U771" s="123" t="s">
        <v>2989</v>
      </c>
      <c r="V771" s="124">
        <v>46267.332638888889</v>
      </c>
      <c r="W771" s="124">
        <v>46267.747916666667</v>
      </c>
      <c r="X771" s="124">
        <v>46267.333333333336</v>
      </c>
      <c r="Y771" s="124">
        <v>46267.75</v>
      </c>
      <c r="Z771" s="123"/>
      <c r="AA771" s="123" t="s">
        <v>56</v>
      </c>
      <c r="AB771" s="123" t="s">
        <v>2</v>
      </c>
      <c r="AC771" s="123" t="s">
        <v>1428</v>
      </c>
      <c r="AD771" s="123" t="s">
        <v>1567</v>
      </c>
      <c r="AE771" s="123" t="s">
        <v>1428</v>
      </c>
      <c r="AF771" s="123" t="s">
        <v>95</v>
      </c>
      <c r="AG771" s="123" t="s">
        <v>77</v>
      </c>
      <c r="AH771" s="123">
        <v>28</v>
      </c>
      <c r="AI771" s="123"/>
      <c r="AJ771" s="124">
        <v>45942</v>
      </c>
      <c r="AK771" s="123"/>
      <c r="AL771" s="123"/>
      <c r="AM771" s="123" t="s">
        <v>2991</v>
      </c>
      <c r="AN771" s="123" t="s">
        <v>2992</v>
      </c>
      <c r="AO771" s="123" t="s">
        <v>2982</v>
      </c>
      <c r="AP771" s="123">
        <v>9</v>
      </c>
      <c r="AQ771" s="123">
        <v>0</v>
      </c>
      <c r="AR771" s="123">
        <v>1</v>
      </c>
      <c r="AS771" s="123">
        <v>1</v>
      </c>
      <c r="AT771" s="123">
        <v>0</v>
      </c>
      <c r="AU771" s="123">
        <v>0</v>
      </c>
    </row>
    <row r="772" spans="1:47">
      <c r="A772" s="124">
        <v>46267</v>
      </c>
      <c r="B772" s="123" t="s">
        <v>75</v>
      </c>
      <c r="C772" s="123" t="s">
        <v>2981</v>
      </c>
      <c r="D772" s="123" t="s">
        <v>1132</v>
      </c>
      <c r="E772" s="123">
        <v>204013686</v>
      </c>
      <c r="F772" s="123" t="s">
        <v>2982</v>
      </c>
      <c r="G772" s="123" t="s">
        <v>2983</v>
      </c>
      <c r="H772" s="123" t="s">
        <v>2984</v>
      </c>
      <c r="I772" s="123">
        <v>900234</v>
      </c>
      <c r="J772" s="123" t="s">
        <v>3001</v>
      </c>
      <c r="K772" s="123" t="s">
        <v>1133</v>
      </c>
      <c r="L772" s="123" t="s">
        <v>2986</v>
      </c>
      <c r="M772" s="123" t="s">
        <v>79</v>
      </c>
      <c r="N772" s="123" t="s">
        <v>2773</v>
      </c>
      <c r="O772" s="123">
        <v>1299</v>
      </c>
      <c r="P772" s="123" t="s">
        <v>64</v>
      </c>
      <c r="Q772" s="123" t="s">
        <v>2987</v>
      </c>
      <c r="R772" s="123" t="s">
        <v>3021</v>
      </c>
      <c r="S772" s="123" t="s">
        <v>32</v>
      </c>
      <c r="T772" s="123">
        <v>99</v>
      </c>
      <c r="U772" s="123" t="s">
        <v>2989</v>
      </c>
      <c r="V772" s="124">
        <v>46267.170138888891</v>
      </c>
      <c r="W772" s="123"/>
      <c r="X772" s="124">
        <v>46267.333333333336</v>
      </c>
      <c r="Y772" s="124">
        <v>46267.75</v>
      </c>
      <c r="Z772" s="123" t="s">
        <v>2997</v>
      </c>
      <c r="AA772" s="123" t="s">
        <v>2998</v>
      </c>
      <c r="AB772" s="123" t="s">
        <v>2</v>
      </c>
      <c r="AC772" s="123" t="s">
        <v>37</v>
      </c>
      <c r="AD772" s="123" t="s">
        <v>1561</v>
      </c>
      <c r="AE772" s="123" t="s">
        <v>3012</v>
      </c>
      <c r="AF772" s="123" t="s">
        <v>85</v>
      </c>
      <c r="AG772" s="123" t="s">
        <v>88</v>
      </c>
      <c r="AH772" s="123">
        <v>17</v>
      </c>
      <c r="AI772" s="123"/>
      <c r="AJ772" s="124">
        <v>45550</v>
      </c>
      <c r="AK772" s="123"/>
      <c r="AL772" s="123"/>
      <c r="AM772" s="123" t="s">
        <v>2991</v>
      </c>
      <c r="AN772" s="123" t="s">
        <v>2992</v>
      </c>
      <c r="AO772" s="123" t="s">
        <v>2982</v>
      </c>
      <c r="AP772" s="123">
        <v>9</v>
      </c>
      <c r="AQ772" s="123">
        <v>1</v>
      </c>
      <c r="AR772" s="123">
        <v>1</v>
      </c>
      <c r="AS772" s="123">
        <v>0</v>
      </c>
      <c r="AT772" s="123">
        <v>0</v>
      </c>
      <c r="AU772" s="123">
        <v>0</v>
      </c>
    </row>
    <row r="773" spans="1:47">
      <c r="A773" s="124">
        <v>46267</v>
      </c>
      <c r="B773" s="123" t="s">
        <v>75</v>
      </c>
      <c r="C773" s="123" t="s">
        <v>2981</v>
      </c>
      <c r="D773" s="123" t="s">
        <v>1080</v>
      </c>
      <c r="E773" s="123">
        <v>203965010</v>
      </c>
      <c r="F773" s="123" t="s">
        <v>2982</v>
      </c>
      <c r="G773" s="123" t="s">
        <v>2983</v>
      </c>
      <c r="H773" s="123" t="s">
        <v>2984</v>
      </c>
      <c r="I773" s="123">
        <v>900234</v>
      </c>
      <c r="J773" s="123" t="s">
        <v>99</v>
      </c>
      <c r="K773" s="123" t="s">
        <v>1081</v>
      </c>
      <c r="L773" s="123" t="s">
        <v>2986</v>
      </c>
      <c r="M773" s="123" t="s">
        <v>86</v>
      </c>
      <c r="N773" s="123" t="s">
        <v>2773</v>
      </c>
      <c r="O773" s="123">
        <v>1299</v>
      </c>
      <c r="P773" s="123" t="s">
        <v>64</v>
      </c>
      <c r="Q773" s="123" t="s">
        <v>2987</v>
      </c>
      <c r="R773" s="123" t="s">
        <v>2988</v>
      </c>
      <c r="S773" s="123" t="s">
        <v>32</v>
      </c>
      <c r="T773" s="123">
        <v>99</v>
      </c>
      <c r="U773" s="123" t="s">
        <v>2989</v>
      </c>
      <c r="V773" s="124">
        <v>46267.333333333336</v>
      </c>
      <c r="W773" s="124">
        <v>46267.746527777781</v>
      </c>
      <c r="X773" s="124">
        <v>46267.333333333336</v>
      </c>
      <c r="Y773" s="124">
        <v>46267.75</v>
      </c>
      <c r="Z773" s="123"/>
      <c r="AA773" s="123" t="s">
        <v>56</v>
      </c>
      <c r="AB773" s="123" t="s">
        <v>2</v>
      </c>
      <c r="AC773" s="123" t="s">
        <v>37</v>
      </c>
      <c r="AD773" s="123" t="s">
        <v>1562</v>
      </c>
      <c r="AE773" s="123" t="s">
        <v>3000</v>
      </c>
      <c r="AF773" s="123" t="s">
        <v>88</v>
      </c>
      <c r="AG773" s="123" t="s">
        <v>95</v>
      </c>
      <c r="AH773" s="123">
        <v>13</v>
      </c>
      <c r="AI773" s="123"/>
      <c r="AJ773" s="124">
        <v>45543</v>
      </c>
      <c r="AK773" s="123"/>
      <c r="AL773" s="123"/>
      <c r="AM773" s="123" t="s">
        <v>2991</v>
      </c>
      <c r="AN773" s="123" t="s">
        <v>2992</v>
      </c>
      <c r="AO773" s="123" t="s">
        <v>2982</v>
      </c>
      <c r="AP773" s="123">
        <v>9</v>
      </c>
      <c r="AQ773" s="123">
        <v>0</v>
      </c>
      <c r="AR773" s="123">
        <v>1</v>
      </c>
      <c r="AS773" s="123">
        <v>1</v>
      </c>
      <c r="AT773" s="123">
        <v>0</v>
      </c>
      <c r="AU773" s="123">
        <v>0</v>
      </c>
    </row>
    <row r="774" spans="1:47">
      <c r="A774" s="124">
        <v>46267</v>
      </c>
      <c r="B774" s="123" t="s">
        <v>75</v>
      </c>
      <c r="C774" s="123" t="s">
        <v>2981</v>
      </c>
      <c r="D774" s="123" t="s">
        <v>2353</v>
      </c>
      <c r="E774" s="123">
        <v>204868502</v>
      </c>
      <c r="F774" s="123" t="s">
        <v>2982</v>
      </c>
      <c r="G774" s="123" t="s">
        <v>2983</v>
      </c>
      <c r="H774" s="123" t="s">
        <v>2984</v>
      </c>
      <c r="I774" s="123">
        <v>900234</v>
      </c>
      <c r="J774" s="123" t="s">
        <v>2985</v>
      </c>
      <c r="K774" s="123" t="s">
        <v>3375</v>
      </c>
      <c r="L774" s="123" t="s">
        <v>2986</v>
      </c>
      <c r="M774" s="123" t="s">
        <v>86</v>
      </c>
      <c r="N774" s="123" t="s">
        <v>1055</v>
      </c>
      <c r="O774" s="123">
        <v>1299</v>
      </c>
      <c r="P774" s="123" t="s">
        <v>64</v>
      </c>
      <c r="Q774" s="123" t="s">
        <v>2987</v>
      </c>
      <c r="R774" s="123" t="s">
        <v>3021</v>
      </c>
      <c r="S774" s="123" t="s">
        <v>32</v>
      </c>
      <c r="T774" s="123">
        <v>99</v>
      </c>
      <c r="U774" s="123" t="s">
        <v>2989</v>
      </c>
      <c r="V774" s="124">
        <v>46267.330555555556</v>
      </c>
      <c r="W774" s="124">
        <v>46267.749305555553</v>
      </c>
      <c r="X774" s="124">
        <v>46267.333333333336</v>
      </c>
      <c r="Y774" s="124">
        <v>46267.75</v>
      </c>
      <c r="Z774" s="123" t="s">
        <v>2997</v>
      </c>
      <c r="AA774" s="123" t="s">
        <v>2998</v>
      </c>
      <c r="AB774" s="123" t="s">
        <v>2</v>
      </c>
      <c r="AC774" s="123" t="s">
        <v>37</v>
      </c>
      <c r="AD774" s="123" t="s">
        <v>1562</v>
      </c>
      <c r="AE774" s="123" t="s">
        <v>3000</v>
      </c>
      <c r="AF774" s="123" t="s">
        <v>85</v>
      </c>
      <c r="AG774" s="123" t="s">
        <v>88</v>
      </c>
      <c r="AH774" s="123">
        <v>13</v>
      </c>
      <c r="AI774" s="123"/>
      <c r="AJ774" s="124">
        <v>45893</v>
      </c>
      <c r="AK774" s="123"/>
      <c r="AL774" s="123"/>
      <c r="AM774" s="123" t="s">
        <v>2991</v>
      </c>
      <c r="AN774" s="123" t="s">
        <v>2992</v>
      </c>
      <c r="AO774" s="123" t="s">
        <v>2982</v>
      </c>
      <c r="AP774" s="123">
        <v>9</v>
      </c>
      <c r="AQ774" s="123">
        <v>1</v>
      </c>
      <c r="AR774" s="123">
        <v>1</v>
      </c>
      <c r="AS774" s="123">
        <v>0</v>
      </c>
      <c r="AT774" s="123">
        <v>0</v>
      </c>
      <c r="AU774" s="123">
        <v>0</v>
      </c>
    </row>
    <row r="775" spans="1:47">
      <c r="A775" s="124">
        <v>46267</v>
      </c>
      <c r="B775" s="123" t="s">
        <v>75</v>
      </c>
      <c r="C775" s="123" t="s">
        <v>2981</v>
      </c>
      <c r="D775" s="123" t="s">
        <v>1757</v>
      </c>
      <c r="E775" s="123">
        <v>206873650</v>
      </c>
      <c r="F775" s="123" t="s">
        <v>2982</v>
      </c>
      <c r="G775" s="123" t="s">
        <v>2983</v>
      </c>
      <c r="H775" s="123" t="s">
        <v>2984</v>
      </c>
      <c r="I775" s="123">
        <v>900234</v>
      </c>
      <c r="J775" s="123" t="s">
        <v>3001</v>
      </c>
      <c r="K775" s="123" t="s">
        <v>1758</v>
      </c>
      <c r="L775" s="123" t="s">
        <v>2986</v>
      </c>
      <c r="M775" s="123" t="s">
        <v>79</v>
      </c>
      <c r="N775" s="123" t="s">
        <v>224</v>
      </c>
      <c r="O775" s="123">
        <v>1299</v>
      </c>
      <c r="P775" s="123" t="s">
        <v>64</v>
      </c>
      <c r="Q775" s="123" t="s">
        <v>2987</v>
      </c>
      <c r="R775" s="123" t="s">
        <v>3014</v>
      </c>
      <c r="S775" s="123" t="s">
        <v>32</v>
      </c>
      <c r="T775" s="123">
        <v>99</v>
      </c>
      <c r="U775" s="123" t="s">
        <v>2989</v>
      </c>
      <c r="V775" s="124">
        <v>46267.330555555556</v>
      </c>
      <c r="W775" s="124">
        <v>46267.75</v>
      </c>
      <c r="X775" s="124">
        <v>46267.333333333336</v>
      </c>
      <c r="Y775" s="124">
        <v>46267.75</v>
      </c>
      <c r="Z775" s="123"/>
      <c r="AA775" s="123" t="s">
        <v>56</v>
      </c>
      <c r="AB775" s="123" t="s">
        <v>2</v>
      </c>
      <c r="AC775" s="123" t="s">
        <v>35</v>
      </c>
      <c r="AD775" s="123" t="s">
        <v>1558</v>
      </c>
      <c r="AE775" s="123" t="s">
        <v>2995</v>
      </c>
      <c r="AF775" s="123" t="s">
        <v>78</v>
      </c>
      <c r="AG775" s="123" t="s">
        <v>92</v>
      </c>
      <c r="AH775" s="123">
        <v>3</v>
      </c>
      <c r="AI775" s="123"/>
      <c r="AJ775" s="124">
        <v>46019</v>
      </c>
      <c r="AK775" s="123"/>
      <c r="AL775" s="123"/>
      <c r="AM775" s="123" t="s">
        <v>2991</v>
      </c>
      <c r="AN775" s="123" t="s">
        <v>2992</v>
      </c>
      <c r="AO775" s="123" t="s">
        <v>2982</v>
      </c>
      <c r="AP775" s="123">
        <v>9</v>
      </c>
      <c r="AQ775" s="123">
        <v>0</v>
      </c>
      <c r="AR775" s="123">
        <v>1</v>
      </c>
      <c r="AS775" s="123">
        <v>1</v>
      </c>
      <c r="AT775" s="123">
        <v>0</v>
      </c>
      <c r="AU775" s="123">
        <v>0</v>
      </c>
    </row>
    <row r="776" spans="1:47">
      <c r="A776" s="124">
        <v>46267</v>
      </c>
      <c r="B776" s="123" t="s">
        <v>75</v>
      </c>
      <c r="C776" s="123" t="s">
        <v>2981</v>
      </c>
      <c r="D776" s="123" t="s">
        <v>1110</v>
      </c>
      <c r="E776" s="123">
        <v>206004602</v>
      </c>
      <c r="F776" s="123" t="s">
        <v>2982</v>
      </c>
      <c r="G776" s="123" t="s">
        <v>2983</v>
      </c>
      <c r="H776" s="123" t="s">
        <v>2984</v>
      </c>
      <c r="I776" s="123">
        <v>900234</v>
      </c>
      <c r="J776" s="123" t="s">
        <v>3001</v>
      </c>
      <c r="K776" s="123" t="s">
        <v>1111</v>
      </c>
      <c r="L776" s="123" t="s">
        <v>2986</v>
      </c>
      <c r="M776" s="123" t="s">
        <v>79</v>
      </c>
      <c r="N776" s="123" t="s">
        <v>2773</v>
      </c>
      <c r="O776" s="123">
        <v>1299</v>
      </c>
      <c r="P776" s="123" t="s">
        <v>64</v>
      </c>
      <c r="Q776" s="123" t="s">
        <v>2987</v>
      </c>
      <c r="R776" s="123" t="s">
        <v>2996</v>
      </c>
      <c r="S776" s="123" t="s">
        <v>32</v>
      </c>
      <c r="T776" s="123">
        <v>99</v>
      </c>
      <c r="U776" s="123" t="s">
        <v>2989</v>
      </c>
      <c r="V776" s="123"/>
      <c r="W776" s="123"/>
      <c r="X776" s="124">
        <v>46267.333333333336</v>
      </c>
      <c r="Y776" s="124">
        <v>46267.75</v>
      </c>
      <c r="Z776" s="123" t="s">
        <v>2997</v>
      </c>
      <c r="AA776" s="123" t="s">
        <v>2998</v>
      </c>
      <c r="AB776" s="123" t="s">
        <v>2999</v>
      </c>
      <c r="AC776" s="123" t="s">
        <v>37</v>
      </c>
      <c r="AD776" s="123" t="s">
        <v>1562</v>
      </c>
      <c r="AE776" s="123" t="s">
        <v>3000</v>
      </c>
      <c r="AF776" s="123" t="s">
        <v>84</v>
      </c>
      <c r="AG776" s="123" t="s">
        <v>85</v>
      </c>
      <c r="AH776" s="123">
        <v>13</v>
      </c>
      <c r="AI776" s="123"/>
      <c r="AJ776" s="124">
        <v>45921</v>
      </c>
      <c r="AK776" s="123"/>
      <c r="AL776" s="123"/>
      <c r="AM776" s="123" t="s">
        <v>2991</v>
      </c>
      <c r="AN776" s="123" t="s">
        <v>2992</v>
      </c>
      <c r="AO776" s="123" t="s">
        <v>2982</v>
      </c>
      <c r="AP776" s="123">
        <v>9</v>
      </c>
      <c r="AQ776" s="123">
        <v>0</v>
      </c>
      <c r="AR776" s="123">
        <v>0</v>
      </c>
      <c r="AS776" s="123">
        <v>0</v>
      </c>
      <c r="AT776" s="123">
        <v>0</v>
      </c>
      <c r="AU776" s="123">
        <v>0</v>
      </c>
    </row>
    <row r="777" spans="1:47">
      <c r="A777" s="124">
        <v>46267</v>
      </c>
      <c r="B777" s="123" t="s">
        <v>75</v>
      </c>
      <c r="C777" s="123" t="s">
        <v>2981</v>
      </c>
      <c r="D777" s="123" t="s">
        <v>1994</v>
      </c>
      <c r="E777" s="123">
        <v>206953810</v>
      </c>
      <c r="F777" s="123" t="s">
        <v>2982</v>
      </c>
      <c r="G777" s="123" t="s">
        <v>2983</v>
      </c>
      <c r="H777" s="123" t="s">
        <v>2984</v>
      </c>
      <c r="I777" s="123">
        <v>900234</v>
      </c>
      <c r="J777" s="123" t="s">
        <v>2985</v>
      </c>
      <c r="K777" s="123" t="s">
        <v>1995</v>
      </c>
      <c r="L777" s="123" t="s">
        <v>2986</v>
      </c>
      <c r="M777" s="123" t="s">
        <v>86</v>
      </c>
      <c r="N777" s="123" t="s">
        <v>82</v>
      </c>
      <c r="O777" s="123">
        <v>1299</v>
      </c>
      <c r="P777" s="123" t="s">
        <v>64</v>
      </c>
      <c r="Q777" s="123" t="s">
        <v>2987</v>
      </c>
      <c r="R777" s="123" t="s">
        <v>2996</v>
      </c>
      <c r="S777" s="123" t="s">
        <v>32</v>
      </c>
      <c r="T777" s="123">
        <v>99</v>
      </c>
      <c r="U777" s="123" t="s">
        <v>2989</v>
      </c>
      <c r="V777" s="123"/>
      <c r="W777" s="123"/>
      <c r="X777" s="124">
        <v>46267.333333333336</v>
      </c>
      <c r="Y777" s="124">
        <v>46267.75</v>
      </c>
      <c r="Z777" s="123" t="s">
        <v>2997</v>
      </c>
      <c r="AA777" s="123" t="s">
        <v>2998</v>
      </c>
      <c r="AB777" s="123" t="s">
        <v>2999</v>
      </c>
      <c r="AC777" s="123" t="s">
        <v>2990</v>
      </c>
      <c r="AD777" s="123" t="s">
        <v>1553</v>
      </c>
      <c r="AE777" s="123" t="s">
        <v>2990</v>
      </c>
      <c r="AF777" s="123" t="s">
        <v>84</v>
      </c>
      <c r="AG777" s="123" t="s">
        <v>85</v>
      </c>
      <c r="AH777" s="123">
        <v>22</v>
      </c>
      <c r="AI777" s="123"/>
      <c r="AJ777" s="124">
        <v>46047</v>
      </c>
      <c r="AK777" s="123"/>
      <c r="AL777" s="123"/>
      <c r="AM777" s="123" t="s">
        <v>2991</v>
      </c>
      <c r="AN777" s="123" t="s">
        <v>2992</v>
      </c>
      <c r="AO777" s="123" t="s">
        <v>2982</v>
      </c>
      <c r="AP777" s="123">
        <v>9</v>
      </c>
      <c r="AQ777" s="123">
        <v>0</v>
      </c>
      <c r="AR777" s="123">
        <v>0</v>
      </c>
      <c r="AS777" s="123">
        <v>0</v>
      </c>
      <c r="AT777" s="123">
        <v>0</v>
      </c>
      <c r="AU777" s="123">
        <v>0</v>
      </c>
    </row>
    <row r="778" spans="1:47">
      <c r="A778" s="124">
        <v>46267</v>
      </c>
      <c r="B778" s="123" t="s">
        <v>75</v>
      </c>
      <c r="C778" s="123" t="s">
        <v>2981</v>
      </c>
      <c r="D778" s="123" t="s">
        <v>319</v>
      </c>
      <c r="E778" s="123">
        <v>203468317</v>
      </c>
      <c r="F778" s="123" t="s">
        <v>2982</v>
      </c>
      <c r="G778" s="123" t="s">
        <v>2983</v>
      </c>
      <c r="H778" s="123" t="s">
        <v>2984</v>
      </c>
      <c r="I778" s="123">
        <v>900234</v>
      </c>
      <c r="J778" s="123" t="s">
        <v>3001</v>
      </c>
      <c r="K778" s="123" t="s">
        <v>3376</v>
      </c>
      <c r="L778" s="123" t="s">
        <v>2986</v>
      </c>
      <c r="M778" s="123" t="s">
        <v>79</v>
      </c>
      <c r="N778" s="123" t="s">
        <v>3013</v>
      </c>
      <c r="O778" s="123">
        <v>1299</v>
      </c>
      <c r="P778" s="123" t="s">
        <v>64</v>
      </c>
      <c r="Q778" s="123" t="s">
        <v>2987</v>
      </c>
      <c r="R778" s="123" t="s">
        <v>2996</v>
      </c>
      <c r="S778" s="123" t="s">
        <v>32</v>
      </c>
      <c r="T778" s="123">
        <v>99</v>
      </c>
      <c r="U778" s="123" t="s">
        <v>2989</v>
      </c>
      <c r="V778" s="123"/>
      <c r="W778" s="123"/>
      <c r="X778" s="124">
        <v>46267.333333333336</v>
      </c>
      <c r="Y778" s="124">
        <v>46267.75</v>
      </c>
      <c r="Z778" s="123" t="s">
        <v>2997</v>
      </c>
      <c r="AA778" s="123" t="s">
        <v>2998</v>
      </c>
      <c r="AB778" s="123" t="s">
        <v>2999</v>
      </c>
      <c r="AC778" s="123" t="s">
        <v>35</v>
      </c>
      <c r="AD778" s="123" t="s">
        <v>1555</v>
      </c>
      <c r="AE778" s="123" t="s">
        <v>3015</v>
      </c>
      <c r="AF778" s="123" t="s">
        <v>84</v>
      </c>
      <c r="AG778" s="123" t="s">
        <v>85</v>
      </c>
      <c r="AH778" s="123">
        <v>6</v>
      </c>
      <c r="AI778" s="123"/>
      <c r="AJ778" s="124">
        <v>45455</v>
      </c>
      <c r="AK778" s="123"/>
      <c r="AL778" s="123"/>
      <c r="AM778" s="123" t="s">
        <v>2991</v>
      </c>
      <c r="AN778" s="123" t="s">
        <v>2992</v>
      </c>
      <c r="AO778" s="123" t="s">
        <v>2982</v>
      </c>
      <c r="AP778" s="123">
        <v>9</v>
      </c>
      <c r="AQ778" s="123">
        <v>0</v>
      </c>
      <c r="AR778" s="123">
        <v>0</v>
      </c>
      <c r="AS778" s="123">
        <v>0</v>
      </c>
      <c r="AT778" s="123">
        <v>0</v>
      </c>
      <c r="AU778" s="123">
        <v>0</v>
      </c>
    </row>
    <row r="779" spans="1:47">
      <c r="A779" s="124">
        <v>46267</v>
      </c>
      <c r="B779" s="123" t="s">
        <v>75</v>
      </c>
      <c r="C779" s="123" t="s">
        <v>2981</v>
      </c>
      <c r="D779" s="123" t="s">
        <v>1114</v>
      </c>
      <c r="E779" s="123">
        <v>203850901</v>
      </c>
      <c r="F779" s="123" t="s">
        <v>2982</v>
      </c>
      <c r="G779" s="123" t="s">
        <v>2983</v>
      </c>
      <c r="H779" s="123" t="s">
        <v>2984</v>
      </c>
      <c r="I779" s="123">
        <v>900234</v>
      </c>
      <c r="J779" s="123" t="s">
        <v>2985</v>
      </c>
      <c r="K779" s="123" t="s">
        <v>3377</v>
      </c>
      <c r="L779" s="123" t="s">
        <v>2986</v>
      </c>
      <c r="M779" s="123" t="s">
        <v>86</v>
      </c>
      <c r="N779" s="123" t="s">
        <v>1055</v>
      </c>
      <c r="O779" s="123">
        <v>1299</v>
      </c>
      <c r="P779" s="123" t="s">
        <v>64</v>
      </c>
      <c r="Q779" s="123" t="s">
        <v>2987</v>
      </c>
      <c r="R779" s="123" t="s">
        <v>3014</v>
      </c>
      <c r="S779" s="123" t="s">
        <v>32</v>
      </c>
      <c r="T779" s="123">
        <v>99</v>
      </c>
      <c r="U779" s="123" t="s">
        <v>2989</v>
      </c>
      <c r="V779" s="124">
        <v>46267.328472222223</v>
      </c>
      <c r="W779" s="124">
        <v>46267.745833333334</v>
      </c>
      <c r="X779" s="124">
        <v>46267.333333333336</v>
      </c>
      <c r="Y779" s="124">
        <v>46267.75</v>
      </c>
      <c r="Z779" s="123"/>
      <c r="AA779" s="123" t="s">
        <v>56</v>
      </c>
      <c r="AB779" s="123" t="s">
        <v>2</v>
      </c>
      <c r="AC779" s="123" t="s">
        <v>37</v>
      </c>
      <c r="AD779" s="123" t="s">
        <v>1562</v>
      </c>
      <c r="AE779" s="123" t="s">
        <v>3000</v>
      </c>
      <c r="AF779" s="123" t="s">
        <v>78</v>
      </c>
      <c r="AG779" s="123" t="s">
        <v>92</v>
      </c>
      <c r="AH779" s="123">
        <v>13</v>
      </c>
      <c r="AI779" s="123"/>
      <c r="AJ779" s="124">
        <v>45523</v>
      </c>
      <c r="AK779" s="123"/>
      <c r="AL779" s="123"/>
      <c r="AM779" s="123" t="s">
        <v>2991</v>
      </c>
      <c r="AN779" s="123" t="s">
        <v>2992</v>
      </c>
      <c r="AO779" s="123" t="s">
        <v>2982</v>
      </c>
      <c r="AP779" s="123">
        <v>9</v>
      </c>
      <c r="AQ779" s="123">
        <v>0</v>
      </c>
      <c r="AR779" s="123">
        <v>1</v>
      </c>
      <c r="AS779" s="123">
        <v>1</v>
      </c>
      <c r="AT779" s="123">
        <v>0</v>
      </c>
      <c r="AU779" s="123">
        <v>0</v>
      </c>
    </row>
    <row r="780" spans="1:47">
      <c r="A780" s="124">
        <v>46267</v>
      </c>
      <c r="B780" s="123" t="s">
        <v>75</v>
      </c>
      <c r="C780" s="123" t="s">
        <v>2981</v>
      </c>
      <c r="D780" s="123" t="s">
        <v>2879</v>
      </c>
      <c r="E780" s="123">
        <v>205853893</v>
      </c>
      <c r="F780" s="123" t="s">
        <v>2982</v>
      </c>
      <c r="G780" s="123" t="s">
        <v>2983</v>
      </c>
      <c r="H780" s="123" t="s">
        <v>3022</v>
      </c>
      <c r="I780" s="123">
        <v>900234</v>
      </c>
      <c r="J780" s="123" t="s">
        <v>3002</v>
      </c>
      <c r="K780" s="123" t="s">
        <v>2918</v>
      </c>
      <c r="L780" s="123" t="s">
        <v>2986</v>
      </c>
      <c r="M780" s="123" t="s">
        <v>89</v>
      </c>
      <c r="N780" s="123" t="s">
        <v>622</v>
      </c>
      <c r="O780" s="123">
        <v>1299</v>
      </c>
      <c r="P780" s="123" t="s">
        <v>64</v>
      </c>
      <c r="Q780" s="123" t="s">
        <v>2987</v>
      </c>
      <c r="R780" s="123" t="s">
        <v>3005</v>
      </c>
      <c r="S780" s="123" t="s">
        <v>39</v>
      </c>
      <c r="T780" s="123">
        <v>99</v>
      </c>
      <c r="U780" s="123" t="s">
        <v>2989</v>
      </c>
      <c r="V780" s="123"/>
      <c r="W780" s="123"/>
      <c r="X780" s="124">
        <v>46267.756944444445</v>
      </c>
      <c r="Y780" s="124">
        <v>46268.090277777781</v>
      </c>
      <c r="Z780" s="123" t="s">
        <v>2997</v>
      </c>
      <c r="AA780" s="123" t="s">
        <v>2998</v>
      </c>
      <c r="AB780" s="123" t="s">
        <v>2999</v>
      </c>
      <c r="AC780" s="123" t="s">
        <v>37</v>
      </c>
      <c r="AD780" s="123" t="s">
        <v>1562</v>
      </c>
      <c r="AE780" s="123" t="s">
        <v>3000</v>
      </c>
      <c r="AF780" s="123" t="s">
        <v>85</v>
      </c>
      <c r="AG780" s="123" t="s">
        <v>88</v>
      </c>
      <c r="AH780" s="123">
        <v>13</v>
      </c>
      <c r="AI780" s="123"/>
      <c r="AJ780" s="124">
        <v>46251</v>
      </c>
      <c r="AK780" s="123"/>
      <c r="AL780" s="123"/>
      <c r="AM780" s="123" t="s">
        <v>2991</v>
      </c>
      <c r="AN780" s="123" t="s">
        <v>2992</v>
      </c>
      <c r="AO780" s="123" t="s">
        <v>2982</v>
      </c>
      <c r="AP780" s="123">
        <v>7</v>
      </c>
      <c r="AQ780" s="123">
        <v>0</v>
      </c>
      <c r="AR780" s="123">
        <v>0</v>
      </c>
      <c r="AS780" s="123">
        <v>0</v>
      </c>
      <c r="AT780" s="123">
        <v>0</v>
      </c>
      <c r="AU780" s="123">
        <v>0</v>
      </c>
    </row>
    <row r="781" spans="1:47">
      <c r="A781" s="124">
        <v>46267</v>
      </c>
      <c r="B781" s="123" t="s">
        <v>75</v>
      </c>
      <c r="C781" s="123" t="s">
        <v>2981</v>
      </c>
      <c r="D781" s="123" t="s">
        <v>2222</v>
      </c>
      <c r="E781" s="123">
        <v>203850935</v>
      </c>
      <c r="F781" s="123" t="s">
        <v>2982</v>
      </c>
      <c r="G781" s="123" t="s">
        <v>2983</v>
      </c>
      <c r="H781" s="123" t="s">
        <v>2984</v>
      </c>
      <c r="I781" s="123">
        <v>900234</v>
      </c>
      <c r="J781" s="123" t="s">
        <v>3001</v>
      </c>
      <c r="K781" s="123" t="s">
        <v>3378</v>
      </c>
      <c r="L781" s="123" t="s">
        <v>2986</v>
      </c>
      <c r="M781" s="123" t="s">
        <v>79</v>
      </c>
      <c r="N781" s="123" t="s">
        <v>2645</v>
      </c>
      <c r="O781" s="123">
        <v>1299</v>
      </c>
      <c r="P781" s="123" t="s">
        <v>64</v>
      </c>
      <c r="Q781" s="123" t="s">
        <v>2987</v>
      </c>
      <c r="R781" s="123" t="s">
        <v>3016</v>
      </c>
      <c r="S781" s="123" t="s">
        <v>32</v>
      </c>
      <c r="T781" s="123">
        <v>99</v>
      </c>
      <c r="U781" s="123" t="s">
        <v>2989</v>
      </c>
      <c r="V781" s="124">
        <v>46267.331250000003</v>
      </c>
      <c r="W781" s="124">
        <v>46267.750694444447</v>
      </c>
      <c r="X781" s="124">
        <v>46267.333333333336</v>
      </c>
      <c r="Y781" s="124">
        <v>46267.75</v>
      </c>
      <c r="Z781" s="123"/>
      <c r="AA781" s="123" t="s">
        <v>56</v>
      </c>
      <c r="AB781" s="123" t="s">
        <v>2</v>
      </c>
      <c r="AC781" s="123" t="s">
        <v>2990</v>
      </c>
      <c r="AD781" s="123" t="s">
        <v>1553</v>
      </c>
      <c r="AE781" s="123" t="s">
        <v>2990</v>
      </c>
      <c r="AF781" s="123" t="s">
        <v>77</v>
      </c>
      <c r="AG781" s="123" t="s">
        <v>78</v>
      </c>
      <c r="AH781" s="123">
        <v>22</v>
      </c>
      <c r="AI781" s="123"/>
      <c r="AJ781" s="124">
        <v>45523</v>
      </c>
      <c r="AK781" s="123"/>
      <c r="AL781" s="123"/>
      <c r="AM781" s="123" t="s">
        <v>2991</v>
      </c>
      <c r="AN781" s="123" t="s">
        <v>2992</v>
      </c>
      <c r="AO781" s="123" t="s">
        <v>2982</v>
      </c>
      <c r="AP781" s="123">
        <v>9</v>
      </c>
      <c r="AQ781" s="123">
        <v>0</v>
      </c>
      <c r="AR781" s="123">
        <v>1</v>
      </c>
      <c r="AS781" s="123">
        <v>1</v>
      </c>
      <c r="AT781" s="123">
        <v>0</v>
      </c>
      <c r="AU781" s="123">
        <v>0</v>
      </c>
    </row>
    <row r="782" spans="1:47">
      <c r="A782" s="124">
        <v>46267</v>
      </c>
      <c r="B782" s="123" t="s">
        <v>75</v>
      </c>
      <c r="C782" s="123" t="s">
        <v>2981</v>
      </c>
      <c r="D782" s="123" t="s">
        <v>1172</v>
      </c>
      <c r="E782" s="123">
        <v>203964991</v>
      </c>
      <c r="F782" s="123" t="s">
        <v>2982</v>
      </c>
      <c r="G782" s="123" t="s">
        <v>2983</v>
      </c>
      <c r="H782" s="123" t="s">
        <v>2984</v>
      </c>
      <c r="I782" s="123">
        <v>900234</v>
      </c>
      <c r="J782" s="123" t="s">
        <v>99</v>
      </c>
      <c r="K782" s="123" t="s">
        <v>1173</v>
      </c>
      <c r="L782" s="123" t="s">
        <v>2986</v>
      </c>
      <c r="M782" s="123" t="s">
        <v>86</v>
      </c>
      <c r="N782" s="123" t="s">
        <v>2773</v>
      </c>
      <c r="O782" s="123">
        <v>1299</v>
      </c>
      <c r="P782" s="123" t="s">
        <v>64</v>
      </c>
      <c r="Q782" s="123" t="s">
        <v>2987</v>
      </c>
      <c r="R782" s="123" t="s">
        <v>3005</v>
      </c>
      <c r="S782" s="123" t="s">
        <v>39</v>
      </c>
      <c r="T782" s="123">
        <v>99</v>
      </c>
      <c r="U782" s="123" t="s">
        <v>2989</v>
      </c>
      <c r="V782" s="124">
        <v>46267.754861111112</v>
      </c>
      <c r="W782" s="124">
        <v>46267.855555555558</v>
      </c>
      <c r="X782" s="124">
        <v>46267.756944444445</v>
      </c>
      <c r="Y782" s="124">
        <v>46268.173611111109</v>
      </c>
      <c r="Z782" s="123" t="s">
        <v>2997</v>
      </c>
      <c r="AA782" s="123" t="s">
        <v>2998</v>
      </c>
      <c r="AB782" s="123" t="s">
        <v>2</v>
      </c>
      <c r="AC782" s="123" t="s">
        <v>37</v>
      </c>
      <c r="AD782" s="123" t="s">
        <v>1562</v>
      </c>
      <c r="AE782" s="123" t="s">
        <v>3000</v>
      </c>
      <c r="AF782" s="123" t="s">
        <v>85</v>
      </c>
      <c r="AG782" s="123" t="s">
        <v>88</v>
      </c>
      <c r="AH782" s="123">
        <v>13</v>
      </c>
      <c r="AI782" s="123"/>
      <c r="AJ782" s="124">
        <v>45543</v>
      </c>
      <c r="AK782" s="123"/>
      <c r="AL782" s="123"/>
      <c r="AM782" s="123" t="s">
        <v>2991</v>
      </c>
      <c r="AN782" s="123" t="s">
        <v>2992</v>
      </c>
      <c r="AO782" s="123" t="s">
        <v>2982</v>
      </c>
      <c r="AP782" s="123">
        <v>9</v>
      </c>
      <c r="AQ782" s="123">
        <v>1</v>
      </c>
      <c r="AR782" s="123">
        <v>1</v>
      </c>
      <c r="AS782" s="123">
        <v>0</v>
      </c>
      <c r="AT782" s="123">
        <v>0</v>
      </c>
      <c r="AU782" s="123">
        <v>0</v>
      </c>
    </row>
    <row r="783" spans="1:47">
      <c r="A783" s="124">
        <v>46267</v>
      </c>
      <c r="B783" s="123" t="s">
        <v>75</v>
      </c>
      <c r="C783" s="123" t="s">
        <v>2981</v>
      </c>
      <c r="D783" s="123" t="s">
        <v>1122</v>
      </c>
      <c r="E783" s="123">
        <v>203881694</v>
      </c>
      <c r="F783" s="123" t="s">
        <v>2982</v>
      </c>
      <c r="G783" s="123" t="s">
        <v>2983</v>
      </c>
      <c r="H783" s="123" t="s">
        <v>2984</v>
      </c>
      <c r="I783" s="123">
        <v>900234</v>
      </c>
      <c r="J783" s="123" t="s">
        <v>3001</v>
      </c>
      <c r="K783" s="123" t="s">
        <v>3379</v>
      </c>
      <c r="L783" s="123" t="s">
        <v>2986</v>
      </c>
      <c r="M783" s="123" t="s">
        <v>79</v>
      </c>
      <c r="N783" s="123" t="s">
        <v>2773</v>
      </c>
      <c r="O783" s="123">
        <v>1299</v>
      </c>
      <c r="P783" s="123" t="s">
        <v>64</v>
      </c>
      <c r="Q783" s="123" t="s">
        <v>2987</v>
      </c>
      <c r="R783" s="123" t="s">
        <v>3008</v>
      </c>
      <c r="S783" s="123" t="s">
        <v>39</v>
      </c>
      <c r="T783" s="123">
        <v>99</v>
      </c>
      <c r="U783" s="123" t="s">
        <v>2989</v>
      </c>
      <c r="V783" s="124">
        <v>46267.754861111112</v>
      </c>
      <c r="W783" s="124">
        <v>46267.855555555558</v>
      </c>
      <c r="X783" s="124">
        <v>46267.756944444445</v>
      </c>
      <c r="Y783" s="124">
        <v>46268.173611111109</v>
      </c>
      <c r="Z783" s="123"/>
      <c r="AA783" s="123" t="s">
        <v>56</v>
      </c>
      <c r="AB783" s="123" t="s">
        <v>2</v>
      </c>
      <c r="AC783" s="123" t="s">
        <v>37</v>
      </c>
      <c r="AD783" s="123" t="s">
        <v>1564</v>
      </c>
      <c r="AE783" s="123" t="s">
        <v>3012</v>
      </c>
      <c r="AF783" s="123" t="s">
        <v>92</v>
      </c>
      <c r="AG783" s="123" t="s">
        <v>84</v>
      </c>
      <c r="AH783" s="123">
        <v>18</v>
      </c>
      <c r="AI783" s="123"/>
      <c r="AJ783" s="124">
        <v>45529</v>
      </c>
      <c r="AK783" s="123"/>
      <c r="AL783" s="123"/>
      <c r="AM783" s="123" t="s">
        <v>2991</v>
      </c>
      <c r="AN783" s="123" t="s">
        <v>2992</v>
      </c>
      <c r="AO783" s="123" t="s">
        <v>2982</v>
      </c>
      <c r="AP783" s="123">
        <v>9</v>
      </c>
      <c r="AQ783" s="123">
        <v>0</v>
      </c>
      <c r="AR783" s="123">
        <v>1</v>
      </c>
      <c r="AS783" s="123">
        <v>1</v>
      </c>
      <c r="AT783" s="123">
        <v>0</v>
      </c>
      <c r="AU783" s="123">
        <v>0</v>
      </c>
    </row>
    <row r="784" spans="1:47">
      <c r="A784" s="124">
        <v>46267</v>
      </c>
      <c r="B784" s="123" t="s">
        <v>75</v>
      </c>
      <c r="C784" s="123" t="s">
        <v>2981</v>
      </c>
      <c r="D784" s="123" t="s">
        <v>2571</v>
      </c>
      <c r="E784" s="123">
        <v>203816295</v>
      </c>
      <c r="F784" s="123" t="s">
        <v>2982</v>
      </c>
      <c r="G784" s="123" t="s">
        <v>2983</v>
      </c>
      <c r="H784" s="123" t="s">
        <v>2984</v>
      </c>
      <c r="I784" s="123">
        <v>900234</v>
      </c>
      <c r="J784" s="123" t="s">
        <v>2985</v>
      </c>
      <c r="K784" s="123" t="s">
        <v>3380</v>
      </c>
      <c r="L784" s="123" t="s">
        <v>2986</v>
      </c>
      <c r="M784" s="123" t="s">
        <v>86</v>
      </c>
      <c r="N784" s="123" t="s">
        <v>224</v>
      </c>
      <c r="O784" s="123">
        <v>1299</v>
      </c>
      <c r="P784" s="123" t="s">
        <v>64</v>
      </c>
      <c r="Q784" s="123" t="s">
        <v>2987</v>
      </c>
      <c r="R784" s="123" t="s">
        <v>2994</v>
      </c>
      <c r="S784" s="123" t="s">
        <v>32</v>
      </c>
      <c r="T784" s="123">
        <v>99</v>
      </c>
      <c r="U784" s="123" t="s">
        <v>2989</v>
      </c>
      <c r="V784" s="124">
        <v>46267.331944444442</v>
      </c>
      <c r="W784" s="124">
        <v>46267.750694444447</v>
      </c>
      <c r="X784" s="124">
        <v>46267.333333333336</v>
      </c>
      <c r="Y784" s="124">
        <v>46267.75</v>
      </c>
      <c r="Z784" s="123"/>
      <c r="AA784" s="123" t="s">
        <v>56</v>
      </c>
      <c r="AB784" s="123" t="s">
        <v>2</v>
      </c>
      <c r="AC784" s="123" t="s">
        <v>35</v>
      </c>
      <c r="AD784" s="123" t="s">
        <v>1557</v>
      </c>
      <c r="AE784" s="123" t="s">
        <v>3015</v>
      </c>
      <c r="AF784" s="123" t="s">
        <v>95</v>
      </c>
      <c r="AG784" s="123" t="s">
        <v>77</v>
      </c>
      <c r="AH784" s="123">
        <v>1</v>
      </c>
      <c r="AI784" s="123"/>
      <c r="AJ784" s="124">
        <v>45523</v>
      </c>
      <c r="AK784" s="123"/>
      <c r="AL784" s="123"/>
      <c r="AM784" s="123" t="s">
        <v>2991</v>
      </c>
      <c r="AN784" s="123" t="s">
        <v>2992</v>
      </c>
      <c r="AO784" s="123" t="s">
        <v>2982</v>
      </c>
      <c r="AP784" s="123">
        <v>9</v>
      </c>
      <c r="AQ784" s="123">
        <v>0</v>
      </c>
      <c r="AR784" s="123">
        <v>1</v>
      </c>
      <c r="AS784" s="123">
        <v>1</v>
      </c>
      <c r="AT784" s="123">
        <v>0</v>
      </c>
      <c r="AU784" s="123">
        <v>0</v>
      </c>
    </row>
    <row r="785" spans="1:47">
      <c r="A785" s="124">
        <v>46267</v>
      </c>
      <c r="B785" s="123" t="s">
        <v>75</v>
      </c>
      <c r="C785" s="123" t="s">
        <v>2981</v>
      </c>
      <c r="D785" s="123" t="s">
        <v>1126</v>
      </c>
      <c r="E785" s="123">
        <v>203800780</v>
      </c>
      <c r="F785" s="123" t="s">
        <v>2982</v>
      </c>
      <c r="G785" s="123" t="s">
        <v>2983</v>
      </c>
      <c r="H785" s="123" t="s">
        <v>2984</v>
      </c>
      <c r="I785" s="123">
        <v>900234</v>
      </c>
      <c r="J785" s="123" t="s">
        <v>2985</v>
      </c>
      <c r="K785" s="123" t="s">
        <v>3381</v>
      </c>
      <c r="L785" s="123" t="s">
        <v>2986</v>
      </c>
      <c r="M785" s="123" t="s">
        <v>86</v>
      </c>
      <c r="N785" s="123" t="s">
        <v>2773</v>
      </c>
      <c r="O785" s="123">
        <v>1299</v>
      </c>
      <c r="P785" s="123" t="s">
        <v>64</v>
      </c>
      <c r="Q785" s="123" t="s">
        <v>2987</v>
      </c>
      <c r="R785" s="123" t="s">
        <v>3038</v>
      </c>
      <c r="S785" s="123" t="s">
        <v>32</v>
      </c>
      <c r="T785" s="123">
        <v>99</v>
      </c>
      <c r="U785" s="123" t="s">
        <v>2989</v>
      </c>
      <c r="V785" s="124">
        <v>46267.331250000003</v>
      </c>
      <c r="W785" s="124">
        <v>46267.748611111114</v>
      </c>
      <c r="X785" s="124">
        <v>46267.333333333336</v>
      </c>
      <c r="Y785" s="124">
        <v>46267.75</v>
      </c>
      <c r="Z785" s="123"/>
      <c r="AA785" s="123" t="s">
        <v>56</v>
      </c>
      <c r="AB785" s="123" t="s">
        <v>2</v>
      </c>
      <c r="AC785" s="123" t="s">
        <v>37</v>
      </c>
      <c r="AD785" s="123" t="s">
        <v>1561</v>
      </c>
      <c r="AE785" s="123" t="s">
        <v>3012</v>
      </c>
      <c r="AF785" s="123" t="s">
        <v>92</v>
      </c>
      <c r="AG785" s="123" t="s">
        <v>84</v>
      </c>
      <c r="AH785" s="123">
        <v>17</v>
      </c>
      <c r="AI785" s="123"/>
      <c r="AJ785" s="124">
        <v>45683</v>
      </c>
      <c r="AK785" s="123"/>
      <c r="AL785" s="123"/>
      <c r="AM785" s="123" t="s">
        <v>2991</v>
      </c>
      <c r="AN785" s="123" t="s">
        <v>2992</v>
      </c>
      <c r="AO785" s="123" t="s">
        <v>2982</v>
      </c>
      <c r="AP785" s="123">
        <v>9</v>
      </c>
      <c r="AQ785" s="123">
        <v>0</v>
      </c>
      <c r="AR785" s="123">
        <v>1</v>
      </c>
      <c r="AS785" s="123">
        <v>1</v>
      </c>
      <c r="AT785" s="123">
        <v>0</v>
      </c>
      <c r="AU785" s="123">
        <v>0</v>
      </c>
    </row>
    <row r="786" spans="1:47">
      <c r="A786" s="124">
        <v>46267</v>
      </c>
      <c r="B786" s="123" t="s">
        <v>75</v>
      </c>
      <c r="C786" s="123" t="s">
        <v>2981</v>
      </c>
      <c r="D786" s="123" t="s">
        <v>3382</v>
      </c>
      <c r="E786" s="123">
        <v>102718052</v>
      </c>
      <c r="F786" s="123" t="s">
        <v>2982</v>
      </c>
      <c r="G786" s="123" t="s">
        <v>3027</v>
      </c>
      <c r="H786" s="123" t="s">
        <v>2984</v>
      </c>
      <c r="I786" s="123" t="s">
        <v>3034</v>
      </c>
      <c r="J786" s="123"/>
      <c r="K786" s="123" t="s">
        <v>531</v>
      </c>
      <c r="L786" s="123" t="s">
        <v>108</v>
      </c>
      <c r="M786" s="123" t="s">
        <v>108</v>
      </c>
      <c r="N786" s="123" t="s">
        <v>3013</v>
      </c>
      <c r="O786" s="123">
        <v>1299</v>
      </c>
      <c r="P786" s="123" t="s">
        <v>64</v>
      </c>
      <c r="Q786" s="123" t="s">
        <v>2987</v>
      </c>
      <c r="R786" s="123" t="s">
        <v>3024</v>
      </c>
      <c r="S786" s="123" t="s">
        <v>39</v>
      </c>
      <c r="T786" s="123">
        <v>1</v>
      </c>
      <c r="U786" s="123" t="s">
        <v>2989</v>
      </c>
      <c r="V786" s="124">
        <v>46267.747916666667</v>
      </c>
      <c r="W786" s="124">
        <v>46267.956250000003</v>
      </c>
      <c r="X786" s="124">
        <v>46267.756944444445</v>
      </c>
      <c r="Y786" s="124">
        <v>46268.173611111109</v>
      </c>
      <c r="Z786" s="123"/>
      <c r="AA786" s="123" t="s">
        <v>56</v>
      </c>
      <c r="AB786" s="123" t="s">
        <v>2</v>
      </c>
      <c r="AC786" s="123" t="s">
        <v>35</v>
      </c>
      <c r="AD786" s="123" t="s">
        <v>1559</v>
      </c>
      <c r="AE786" s="123" t="s">
        <v>3015</v>
      </c>
      <c r="AF786" s="123" t="s">
        <v>95</v>
      </c>
      <c r="AG786" s="123" t="s">
        <v>77</v>
      </c>
      <c r="AH786" s="123">
        <v>2</v>
      </c>
      <c r="AI786" s="123"/>
      <c r="AJ786" s="124">
        <v>42989</v>
      </c>
      <c r="AK786" s="123"/>
      <c r="AL786" s="123"/>
      <c r="AM786" s="123" t="s">
        <v>75</v>
      </c>
      <c r="AN786" s="123" t="s">
        <v>3031</v>
      </c>
      <c r="AO786" s="123" t="s">
        <v>2982</v>
      </c>
      <c r="AP786" s="123">
        <v>9</v>
      </c>
      <c r="AQ786" s="123">
        <v>0</v>
      </c>
      <c r="AR786" s="123">
        <v>1</v>
      </c>
      <c r="AS786" s="123">
        <v>1</v>
      </c>
      <c r="AT786" s="123">
        <v>0</v>
      </c>
      <c r="AU786" s="123">
        <v>0</v>
      </c>
    </row>
    <row r="787" spans="1:47">
      <c r="A787" s="124">
        <v>46267</v>
      </c>
      <c r="B787" s="123" t="s">
        <v>75</v>
      </c>
      <c r="C787" s="123" t="s">
        <v>2981</v>
      </c>
      <c r="D787" s="123" t="s">
        <v>847</v>
      </c>
      <c r="E787" s="123">
        <v>206136725</v>
      </c>
      <c r="F787" s="123" t="s">
        <v>2982</v>
      </c>
      <c r="G787" s="123" t="s">
        <v>2983</v>
      </c>
      <c r="H787" s="123" t="s">
        <v>2984</v>
      </c>
      <c r="I787" s="123">
        <v>900234</v>
      </c>
      <c r="J787" s="123" t="s">
        <v>3001</v>
      </c>
      <c r="K787" s="123" t="s">
        <v>848</v>
      </c>
      <c r="L787" s="123" t="s">
        <v>2986</v>
      </c>
      <c r="M787" s="123" t="s">
        <v>79</v>
      </c>
      <c r="N787" s="123" t="s">
        <v>2773</v>
      </c>
      <c r="O787" s="123">
        <v>1299</v>
      </c>
      <c r="P787" s="123" t="s">
        <v>64</v>
      </c>
      <c r="Q787" s="123" t="s">
        <v>2987</v>
      </c>
      <c r="R787" s="123" t="s">
        <v>3003</v>
      </c>
      <c r="S787" s="123" t="s">
        <v>39</v>
      </c>
      <c r="T787" s="123">
        <v>99</v>
      </c>
      <c r="U787" s="123" t="s">
        <v>2989</v>
      </c>
      <c r="V787" s="124">
        <v>46267.755555555559</v>
      </c>
      <c r="W787" s="124">
        <v>46267.857638888891</v>
      </c>
      <c r="X787" s="124">
        <v>46267.756944444445</v>
      </c>
      <c r="Y787" s="124">
        <v>46268.173611111109</v>
      </c>
      <c r="Z787" s="123"/>
      <c r="AA787" s="123" t="s">
        <v>56</v>
      </c>
      <c r="AB787" s="123" t="s">
        <v>2</v>
      </c>
      <c r="AC787" s="123" t="s">
        <v>37</v>
      </c>
      <c r="AD787" s="123" t="s">
        <v>1562</v>
      </c>
      <c r="AE787" s="123" t="s">
        <v>3000</v>
      </c>
      <c r="AF787" s="123" t="s">
        <v>78</v>
      </c>
      <c r="AG787" s="123" t="s">
        <v>92</v>
      </c>
      <c r="AH787" s="123">
        <v>13</v>
      </c>
      <c r="AI787" s="123"/>
      <c r="AJ787" s="124">
        <v>45928</v>
      </c>
      <c r="AK787" s="123"/>
      <c r="AL787" s="123"/>
      <c r="AM787" s="123" t="s">
        <v>2991</v>
      </c>
      <c r="AN787" s="123" t="s">
        <v>2992</v>
      </c>
      <c r="AO787" s="123" t="s">
        <v>2982</v>
      </c>
      <c r="AP787" s="123">
        <v>9</v>
      </c>
      <c r="AQ787" s="123">
        <v>0</v>
      </c>
      <c r="AR787" s="123">
        <v>1</v>
      </c>
      <c r="AS787" s="123">
        <v>1</v>
      </c>
      <c r="AT787" s="123">
        <v>0</v>
      </c>
      <c r="AU787" s="123">
        <v>0</v>
      </c>
    </row>
    <row r="788" spans="1:47">
      <c r="A788" s="124">
        <v>46267</v>
      </c>
      <c r="B788" s="123" t="s">
        <v>75</v>
      </c>
      <c r="C788" s="123" t="s">
        <v>2981</v>
      </c>
      <c r="D788" s="123" t="s">
        <v>3383</v>
      </c>
      <c r="E788" s="123">
        <v>207302454</v>
      </c>
      <c r="F788" s="123" t="s">
        <v>2982</v>
      </c>
      <c r="G788" s="123" t="s">
        <v>3027</v>
      </c>
      <c r="H788" s="123" t="s">
        <v>2984</v>
      </c>
      <c r="I788" s="123" t="s">
        <v>3028</v>
      </c>
      <c r="J788" s="123"/>
      <c r="K788" s="123" t="s">
        <v>3384</v>
      </c>
      <c r="L788" s="123" t="s">
        <v>97</v>
      </c>
      <c r="M788" s="123" t="s">
        <v>3030</v>
      </c>
      <c r="N788" s="123" t="s">
        <v>3385</v>
      </c>
      <c r="O788" s="123">
        <v>1299</v>
      </c>
      <c r="P788" s="123" t="s">
        <v>64</v>
      </c>
      <c r="Q788" s="123" t="s">
        <v>2987</v>
      </c>
      <c r="R788" s="123" t="s">
        <v>3016</v>
      </c>
      <c r="S788" s="123" t="s">
        <v>32</v>
      </c>
      <c r="T788" s="123">
        <v>3</v>
      </c>
      <c r="U788" s="123" t="s">
        <v>2989</v>
      </c>
      <c r="V788" s="124">
        <v>46267.352083333331</v>
      </c>
      <c r="W788" s="124">
        <v>46267.759027777778</v>
      </c>
      <c r="X788" s="124">
        <v>46267.333333333336</v>
      </c>
      <c r="Y788" s="124">
        <v>46267.75</v>
      </c>
      <c r="Z788" s="123"/>
      <c r="AA788" s="123" t="s">
        <v>56</v>
      </c>
      <c r="AB788" s="123" t="s">
        <v>2</v>
      </c>
      <c r="AC788" s="123" t="s">
        <v>3386</v>
      </c>
      <c r="AD788" s="123" t="s">
        <v>3387</v>
      </c>
      <c r="AE788" s="123" t="s">
        <v>3386</v>
      </c>
      <c r="AF788" s="123" t="s">
        <v>77</v>
      </c>
      <c r="AG788" s="123" t="s">
        <v>78</v>
      </c>
      <c r="AH788" s="123">
        <v>24</v>
      </c>
      <c r="AI788" s="123"/>
      <c r="AJ788" s="124">
        <v>46166</v>
      </c>
      <c r="AK788" s="123"/>
      <c r="AL788" s="123"/>
      <c r="AM788" s="123" t="s">
        <v>75</v>
      </c>
      <c r="AN788" s="123" t="s">
        <v>3031</v>
      </c>
      <c r="AO788" s="123" t="s">
        <v>2982</v>
      </c>
      <c r="AP788" s="123">
        <v>9</v>
      </c>
      <c r="AQ788" s="123">
        <v>0</v>
      </c>
      <c r="AR788" s="123">
        <v>1</v>
      </c>
      <c r="AS788" s="123">
        <v>1</v>
      </c>
      <c r="AT788" s="123">
        <v>0</v>
      </c>
      <c r="AU788" s="123">
        <v>0</v>
      </c>
    </row>
    <row r="789" spans="1:47">
      <c r="A789" s="124">
        <v>46267</v>
      </c>
      <c r="B789" s="123" t="s">
        <v>75</v>
      </c>
      <c r="C789" s="123" t="s">
        <v>2981</v>
      </c>
      <c r="D789" s="123" t="s">
        <v>1204</v>
      </c>
      <c r="E789" s="123">
        <v>205996136</v>
      </c>
      <c r="F789" s="123" t="s">
        <v>2982</v>
      </c>
      <c r="G789" s="123" t="s">
        <v>2983</v>
      </c>
      <c r="H789" s="123" t="s">
        <v>2984</v>
      </c>
      <c r="I789" s="123">
        <v>900234</v>
      </c>
      <c r="J789" s="123" t="s">
        <v>3001</v>
      </c>
      <c r="K789" s="123" t="s">
        <v>1205</v>
      </c>
      <c r="L789" s="123" t="s">
        <v>2986</v>
      </c>
      <c r="M789" s="123" t="s">
        <v>79</v>
      </c>
      <c r="N789" s="123" t="s">
        <v>626</v>
      </c>
      <c r="O789" s="123">
        <v>1299</v>
      </c>
      <c r="P789" s="123" t="s">
        <v>64</v>
      </c>
      <c r="Q789" s="123" t="s">
        <v>2987</v>
      </c>
      <c r="R789" s="123" t="s">
        <v>3014</v>
      </c>
      <c r="S789" s="123" t="s">
        <v>32</v>
      </c>
      <c r="T789" s="123">
        <v>99</v>
      </c>
      <c r="U789" s="123" t="s">
        <v>2989</v>
      </c>
      <c r="V789" s="124">
        <v>46267.332638888889</v>
      </c>
      <c r="W789" s="124">
        <v>46267.745833333334</v>
      </c>
      <c r="X789" s="124">
        <v>46267.333333333336</v>
      </c>
      <c r="Y789" s="124">
        <v>46267.75</v>
      </c>
      <c r="Z789" s="123"/>
      <c r="AA789" s="123" t="s">
        <v>56</v>
      </c>
      <c r="AB789" s="123" t="s">
        <v>2</v>
      </c>
      <c r="AC789" s="123" t="s">
        <v>37</v>
      </c>
      <c r="AD789" s="123" t="s">
        <v>1562</v>
      </c>
      <c r="AE789" s="123" t="s">
        <v>3000</v>
      </c>
      <c r="AF789" s="123" t="s">
        <v>78</v>
      </c>
      <c r="AG789" s="123" t="s">
        <v>92</v>
      </c>
      <c r="AH789" s="123">
        <v>13</v>
      </c>
      <c r="AI789" s="123"/>
      <c r="AJ789" s="124">
        <v>45914</v>
      </c>
      <c r="AK789" s="123"/>
      <c r="AL789" s="123"/>
      <c r="AM789" s="123" t="s">
        <v>2991</v>
      </c>
      <c r="AN789" s="123" t="s">
        <v>2992</v>
      </c>
      <c r="AO789" s="123" t="s">
        <v>2982</v>
      </c>
      <c r="AP789" s="123">
        <v>9</v>
      </c>
      <c r="AQ789" s="123">
        <v>0</v>
      </c>
      <c r="AR789" s="123">
        <v>1</v>
      </c>
      <c r="AS789" s="123">
        <v>1</v>
      </c>
      <c r="AT789" s="123">
        <v>0</v>
      </c>
      <c r="AU789" s="123">
        <v>0</v>
      </c>
    </row>
    <row r="790" spans="1:47">
      <c r="A790" s="124">
        <v>46267</v>
      </c>
      <c r="B790" s="123" t="s">
        <v>75</v>
      </c>
      <c r="C790" s="123" t="s">
        <v>2981</v>
      </c>
      <c r="D790" s="123" t="s">
        <v>140</v>
      </c>
      <c r="E790" s="123">
        <v>202238249</v>
      </c>
      <c r="F790" s="123" t="s">
        <v>2982</v>
      </c>
      <c r="G790" s="123" t="s">
        <v>2983</v>
      </c>
      <c r="H790" s="123" t="s">
        <v>2984</v>
      </c>
      <c r="I790" s="123">
        <v>900234</v>
      </c>
      <c r="J790" s="123" t="s">
        <v>87</v>
      </c>
      <c r="K790" s="123" t="s">
        <v>3388</v>
      </c>
      <c r="L790" s="123" t="s">
        <v>2986</v>
      </c>
      <c r="M790" s="123" t="s">
        <v>86</v>
      </c>
      <c r="N790" s="123" t="s">
        <v>2645</v>
      </c>
      <c r="O790" s="123">
        <v>1299</v>
      </c>
      <c r="P790" s="123" t="s">
        <v>64</v>
      </c>
      <c r="Q790" s="123" t="s">
        <v>2987</v>
      </c>
      <c r="R790" s="123" t="s">
        <v>3014</v>
      </c>
      <c r="S790" s="123" t="s">
        <v>32</v>
      </c>
      <c r="T790" s="123">
        <v>99</v>
      </c>
      <c r="U790" s="123" t="s">
        <v>2989</v>
      </c>
      <c r="V790" s="124">
        <v>46267.331944444442</v>
      </c>
      <c r="W790" s="124">
        <v>46267.750694444447</v>
      </c>
      <c r="X790" s="124">
        <v>46267.333333333336</v>
      </c>
      <c r="Y790" s="124">
        <v>46267.75</v>
      </c>
      <c r="Z790" s="123"/>
      <c r="AA790" s="123" t="s">
        <v>56</v>
      </c>
      <c r="AB790" s="123" t="s">
        <v>2</v>
      </c>
      <c r="AC790" s="123" t="s">
        <v>2990</v>
      </c>
      <c r="AD790" s="123" t="s">
        <v>1553</v>
      </c>
      <c r="AE790" s="123" t="s">
        <v>2990</v>
      </c>
      <c r="AF790" s="123" t="s">
        <v>78</v>
      </c>
      <c r="AG790" s="123" t="s">
        <v>92</v>
      </c>
      <c r="AH790" s="123">
        <v>22</v>
      </c>
      <c r="AI790" s="123"/>
      <c r="AJ790" s="124">
        <v>45585</v>
      </c>
      <c r="AK790" s="123"/>
      <c r="AL790" s="123"/>
      <c r="AM790" s="123" t="s">
        <v>2991</v>
      </c>
      <c r="AN790" s="123" t="s">
        <v>2992</v>
      </c>
      <c r="AO790" s="123" t="s">
        <v>2982</v>
      </c>
      <c r="AP790" s="123">
        <v>9</v>
      </c>
      <c r="AQ790" s="123">
        <v>0</v>
      </c>
      <c r="AR790" s="123">
        <v>1</v>
      </c>
      <c r="AS790" s="123">
        <v>1</v>
      </c>
      <c r="AT790" s="123">
        <v>0</v>
      </c>
      <c r="AU790" s="123">
        <v>0</v>
      </c>
    </row>
    <row r="791" spans="1:47">
      <c r="A791" s="124">
        <v>46267</v>
      </c>
      <c r="B791" s="123" t="s">
        <v>75</v>
      </c>
      <c r="C791" s="123" t="s">
        <v>2981</v>
      </c>
      <c r="D791" s="123" t="s">
        <v>1144</v>
      </c>
      <c r="E791" s="123">
        <v>204967145</v>
      </c>
      <c r="F791" s="123" t="s">
        <v>2982</v>
      </c>
      <c r="G791" s="123" t="s">
        <v>2983</v>
      </c>
      <c r="H791" s="123" t="s">
        <v>2984</v>
      </c>
      <c r="I791" s="123">
        <v>900234</v>
      </c>
      <c r="J791" s="123" t="s">
        <v>2985</v>
      </c>
      <c r="K791" s="123" t="s">
        <v>1145</v>
      </c>
      <c r="L791" s="123" t="s">
        <v>2986</v>
      </c>
      <c r="M791" s="123" t="s">
        <v>86</v>
      </c>
      <c r="N791" s="123" t="s">
        <v>1055</v>
      </c>
      <c r="O791" s="123">
        <v>1299</v>
      </c>
      <c r="P791" s="123" t="s">
        <v>64</v>
      </c>
      <c r="Q791" s="123" t="s">
        <v>2987</v>
      </c>
      <c r="R791" s="123" t="s">
        <v>3008</v>
      </c>
      <c r="S791" s="123" t="s">
        <v>39</v>
      </c>
      <c r="T791" s="123">
        <v>99</v>
      </c>
      <c r="U791" s="123" t="s">
        <v>2989</v>
      </c>
      <c r="V791" s="124">
        <v>46267.756249999999</v>
      </c>
      <c r="W791" s="124">
        <v>46267.854861111111</v>
      </c>
      <c r="X791" s="124">
        <v>46267.756944444445</v>
      </c>
      <c r="Y791" s="124">
        <v>46268.173611111109</v>
      </c>
      <c r="Z791" s="123"/>
      <c r="AA791" s="123" t="s">
        <v>56</v>
      </c>
      <c r="AB791" s="123" t="s">
        <v>2</v>
      </c>
      <c r="AC791" s="123" t="s">
        <v>37</v>
      </c>
      <c r="AD791" s="123" t="s">
        <v>1564</v>
      </c>
      <c r="AE791" s="123" t="s">
        <v>3012</v>
      </c>
      <c r="AF791" s="123" t="s">
        <v>92</v>
      </c>
      <c r="AG791" s="123" t="s">
        <v>84</v>
      </c>
      <c r="AH791" s="123">
        <v>18</v>
      </c>
      <c r="AI791" s="123"/>
      <c r="AJ791" s="124">
        <v>45718</v>
      </c>
      <c r="AK791" s="123"/>
      <c r="AL791" s="123"/>
      <c r="AM791" s="123" t="s">
        <v>2991</v>
      </c>
      <c r="AN791" s="123" t="s">
        <v>2992</v>
      </c>
      <c r="AO791" s="123" t="s">
        <v>2982</v>
      </c>
      <c r="AP791" s="123">
        <v>9</v>
      </c>
      <c r="AQ791" s="123">
        <v>0</v>
      </c>
      <c r="AR791" s="123">
        <v>1</v>
      </c>
      <c r="AS791" s="123">
        <v>1</v>
      </c>
      <c r="AT791" s="123">
        <v>0</v>
      </c>
      <c r="AU791" s="123">
        <v>0</v>
      </c>
    </row>
    <row r="792" spans="1:47">
      <c r="A792" s="124">
        <v>46267</v>
      </c>
      <c r="B792" s="123" t="s">
        <v>75</v>
      </c>
      <c r="C792" s="123" t="s">
        <v>2981</v>
      </c>
      <c r="D792" s="123" t="s">
        <v>1148</v>
      </c>
      <c r="E792" s="123">
        <v>202189563</v>
      </c>
      <c r="F792" s="123" t="s">
        <v>2982</v>
      </c>
      <c r="G792" s="123" t="s">
        <v>2983</v>
      </c>
      <c r="H792" s="123" t="s">
        <v>2984</v>
      </c>
      <c r="I792" s="123">
        <v>900234</v>
      </c>
      <c r="J792" s="123" t="s">
        <v>3001</v>
      </c>
      <c r="K792" s="123" t="s">
        <v>1149</v>
      </c>
      <c r="L792" s="123" t="s">
        <v>2986</v>
      </c>
      <c r="M792" s="123" t="s">
        <v>79</v>
      </c>
      <c r="N792" s="123" t="s">
        <v>2773</v>
      </c>
      <c r="O792" s="123">
        <v>1299</v>
      </c>
      <c r="P792" s="123" t="s">
        <v>64</v>
      </c>
      <c r="Q792" s="123" t="s">
        <v>2987</v>
      </c>
      <c r="R792" s="123" t="s">
        <v>2996</v>
      </c>
      <c r="S792" s="123" t="s">
        <v>32</v>
      </c>
      <c r="T792" s="123">
        <v>99</v>
      </c>
      <c r="U792" s="123" t="s">
        <v>2989</v>
      </c>
      <c r="V792" s="123"/>
      <c r="W792" s="123"/>
      <c r="X792" s="124">
        <v>46267.333333333336</v>
      </c>
      <c r="Y792" s="124">
        <v>46267.75</v>
      </c>
      <c r="Z792" s="123" t="s">
        <v>2997</v>
      </c>
      <c r="AA792" s="123" t="s">
        <v>2998</v>
      </c>
      <c r="AB792" s="123" t="s">
        <v>2999</v>
      </c>
      <c r="AC792" s="123" t="s">
        <v>37</v>
      </c>
      <c r="AD792" s="123" t="s">
        <v>1563</v>
      </c>
      <c r="AE792" s="123" t="s">
        <v>3006</v>
      </c>
      <c r="AF792" s="123" t="s">
        <v>84</v>
      </c>
      <c r="AG792" s="123" t="s">
        <v>85</v>
      </c>
      <c r="AH792" s="123">
        <v>15</v>
      </c>
      <c r="AI792" s="123"/>
      <c r="AJ792" s="124">
        <v>45536</v>
      </c>
      <c r="AK792" s="123"/>
      <c r="AL792" s="123"/>
      <c r="AM792" s="123" t="s">
        <v>2991</v>
      </c>
      <c r="AN792" s="123" t="s">
        <v>2992</v>
      </c>
      <c r="AO792" s="123" t="s">
        <v>2982</v>
      </c>
      <c r="AP792" s="123">
        <v>9</v>
      </c>
      <c r="AQ792" s="123">
        <v>0</v>
      </c>
      <c r="AR792" s="123">
        <v>0</v>
      </c>
      <c r="AS792" s="123">
        <v>0</v>
      </c>
      <c r="AT792" s="123">
        <v>0</v>
      </c>
      <c r="AU792" s="123">
        <v>0</v>
      </c>
    </row>
    <row r="793" spans="1:47">
      <c r="A793" s="124">
        <v>46267</v>
      </c>
      <c r="B793" s="123" t="s">
        <v>75</v>
      </c>
      <c r="C793" s="123" t="s">
        <v>2981</v>
      </c>
      <c r="D793" s="123" t="s">
        <v>145</v>
      </c>
      <c r="E793" s="123">
        <v>205647825</v>
      </c>
      <c r="F793" s="123" t="s">
        <v>2982</v>
      </c>
      <c r="G793" s="123" t="s">
        <v>2983</v>
      </c>
      <c r="H793" s="123" t="s">
        <v>2984</v>
      </c>
      <c r="I793" s="123">
        <v>900234</v>
      </c>
      <c r="J793" s="123" t="s">
        <v>3002</v>
      </c>
      <c r="K793" s="123" t="s">
        <v>3389</v>
      </c>
      <c r="L793" s="123" t="s">
        <v>2986</v>
      </c>
      <c r="M793" s="123" t="s">
        <v>89</v>
      </c>
      <c r="N793" s="123" t="s">
        <v>2645</v>
      </c>
      <c r="O793" s="123">
        <v>1299</v>
      </c>
      <c r="P793" s="123" t="s">
        <v>64</v>
      </c>
      <c r="Q793" s="123" t="s">
        <v>2987</v>
      </c>
      <c r="R793" s="123" t="s">
        <v>2988</v>
      </c>
      <c r="S793" s="123" t="s">
        <v>32</v>
      </c>
      <c r="T793" s="123">
        <v>99</v>
      </c>
      <c r="U793" s="123" t="s">
        <v>2989</v>
      </c>
      <c r="V793" s="124">
        <v>46267.334027777775</v>
      </c>
      <c r="W793" s="124">
        <v>46267.74722222222</v>
      </c>
      <c r="X793" s="124">
        <v>46267.333333333336</v>
      </c>
      <c r="Y793" s="124">
        <v>46267.75</v>
      </c>
      <c r="Z793" s="123"/>
      <c r="AA793" s="123" t="s">
        <v>56</v>
      </c>
      <c r="AB793" s="123" t="s">
        <v>2</v>
      </c>
      <c r="AC793" s="123" t="s">
        <v>2990</v>
      </c>
      <c r="AD793" s="123" t="s">
        <v>1553</v>
      </c>
      <c r="AE793" s="123" t="s">
        <v>2990</v>
      </c>
      <c r="AF793" s="123" t="s">
        <v>88</v>
      </c>
      <c r="AG793" s="123" t="s">
        <v>95</v>
      </c>
      <c r="AH793" s="123">
        <v>22</v>
      </c>
      <c r="AI793" s="123"/>
      <c r="AJ793" s="124">
        <v>45851</v>
      </c>
      <c r="AK793" s="123"/>
      <c r="AL793" s="123"/>
      <c r="AM793" s="123" t="s">
        <v>2991</v>
      </c>
      <c r="AN793" s="123" t="s">
        <v>2992</v>
      </c>
      <c r="AO793" s="123" t="s">
        <v>2982</v>
      </c>
      <c r="AP793" s="123">
        <v>9</v>
      </c>
      <c r="AQ793" s="123">
        <v>0</v>
      </c>
      <c r="AR793" s="123">
        <v>1</v>
      </c>
      <c r="AS793" s="123">
        <v>1</v>
      </c>
      <c r="AT793" s="123">
        <v>0</v>
      </c>
      <c r="AU793" s="123">
        <v>0</v>
      </c>
    </row>
    <row r="794" spans="1:47">
      <c r="A794" s="124">
        <v>46267</v>
      </c>
      <c r="B794" s="123" t="s">
        <v>75</v>
      </c>
      <c r="C794" s="123" t="s">
        <v>2981</v>
      </c>
      <c r="D794" s="123" t="s">
        <v>1150</v>
      </c>
      <c r="E794" s="123">
        <v>205854084</v>
      </c>
      <c r="F794" s="123" t="s">
        <v>2982</v>
      </c>
      <c r="G794" s="123" t="s">
        <v>2983</v>
      </c>
      <c r="H794" s="123" t="s">
        <v>2984</v>
      </c>
      <c r="I794" s="123">
        <v>900234</v>
      </c>
      <c r="J794" s="123" t="s">
        <v>3002</v>
      </c>
      <c r="K794" s="123" t="s">
        <v>1151</v>
      </c>
      <c r="L794" s="123" t="s">
        <v>2986</v>
      </c>
      <c r="M794" s="123" t="s">
        <v>79</v>
      </c>
      <c r="N794" s="123" t="s">
        <v>626</v>
      </c>
      <c r="O794" s="123">
        <v>1299</v>
      </c>
      <c r="P794" s="123" t="s">
        <v>64</v>
      </c>
      <c r="Q794" s="123" t="s">
        <v>2987</v>
      </c>
      <c r="R794" s="123" t="s">
        <v>3011</v>
      </c>
      <c r="S794" s="123" t="s">
        <v>39</v>
      </c>
      <c r="T794" s="123">
        <v>99</v>
      </c>
      <c r="U794" s="123" t="s">
        <v>2989</v>
      </c>
      <c r="V794" s="123"/>
      <c r="W794" s="123"/>
      <c r="X794" s="124">
        <v>46267.756944444445</v>
      </c>
      <c r="Y794" s="124">
        <v>46268.173611111109</v>
      </c>
      <c r="Z794" s="123" t="s">
        <v>2997</v>
      </c>
      <c r="AA794" s="123" t="s">
        <v>2998</v>
      </c>
      <c r="AB794" s="123" t="s">
        <v>2999</v>
      </c>
      <c r="AC794" s="123" t="s">
        <v>37</v>
      </c>
      <c r="AD794" s="123" t="s">
        <v>1562</v>
      </c>
      <c r="AE794" s="123" t="s">
        <v>3000</v>
      </c>
      <c r="AF794" s="123" t="s">
        <v>84</v>
      </c>
      <c r="AG794" s="123" t="s">
        <v>85</v>
      </c>
      <c r="AH794" s="123">
        <v>13</v>
      </c>
      <c r="AI794" s="123"/>
      <c r="AJ794" s="124">
        <v>45893</v>
      </c>
      <c r="AK794" s="123"/>
      <c r="AL794" s="123"/>
      <c r="AM794" s="123" t="s">
        <v>2991</v>
      </c>
      <c r="AN794" s="123" t="s">
        <v>2992</v>
      </c>
      <c r="AO794" s="123" t="s">
        <v>2982</v>
      </c>
      <c r="AP794" s="123">
        <v>9</v>
      </c>
      <c r="AQ794" s="123">
        <v>0</v>
      </c>
      <c r="AR794" s="123">
        <v>0</v>
      </c>
      <c r="AS794" s="123">
        <v>0</v>
      </c>
      <c r="AT794" s="123">
        <v>0</v>
      </c>
      <c r="AU794" s="123">
        <v>0</v>
      </c>
    </row>
    <row r="795" spans="1:47">
      <c r="A795" s="124">
        <v>46267</v>
      </c>
      <c r="B795" s="123" t="s">
        <v>75</v>
      </c>
      <c r="C795" s="123" t="s">
        <v>2981</v>
      </c>
      <c r="D795" s="123" t="s">
        <v>3390</v>
      </c>
      <c r="E795" s="123">
        <v>102205456</v>
      </c>
      <c r="F795" s="123" t="s">
        <v>2982</v>
      </c>
      <c r="G795" s="123" t="s">
        <v>3027</v>
      </c>
      <c r="H795" s="123" t="s">
        <v>2984</v>
      </c>
      <c r="I795" s="123" t="s">
        <v>3034</v>
      </c>
      <c r="J795" s="123"/>
      <c r="K795" s="123" t="s">
        <v>3391</v>
      </c>
      <c r="L795" s="123" t="s">
        <v>108</v>
      </c>
      <c r="M795" s="123" t="s">
        <v>108</v>
      </c>
      <c r="N795" s="123" t="s">
        <v>82</v>
      </c>
      <c r="O795" s="123">
        <v>1299</v>
      </c>
      <c r="P795" s="123" t="s">
        <v>64</v>
      </c>
      <c r="Q795" s="123" t="s">
        <v>2987</v>
      </c>
      <c r="R795" s="123" t="s">
        <v>2988</v>
      </c>
      <c r="S795" s="123" t="s">
        <v>32</v>
      </c>
      <c r="T795" s="123">
        <v>1</v>
      </c>
      <c r="U795" s="123" t="s">
        <v>2989</v>
      </c>
      <c r="V795" s="124">
        <v>46267.330555555556</v>
      </c>
      <c r="W795" s="124">
        <v>46267.75277777778</v>
      </c>
      <c r="X795" s="124">
        <v>46267.333333333336</v>
      </c>
      <c r="Y795" s="124">
        <v>46267.75</v>
      </c>
      <c r="Z795" s="123"/>
      <c r="AA795" s="123" t="s">
        <v>56</v>
      </c>
      <c r="AB795" s="123" t="s">
        <v>2</v>
      </c>
      <c r="AC795" s="123" t="s">
        <v>2990</v>
      </c>
      <c r="AD795" s="123" t="s">
        <v>1553</v>
      </c>
      <c r="AE795" s="123" t="s">
        <v>2990</v>
      </c>
      <c r="AF795" s="123" t="s">
        <v>88</v>
      </c>
      <c r="AG795" s="123" t="s">
        <v>95</v>
      </c>
      <c r="AH795" s="123">
        <v>22</v>
      </c>
      <c r="AI795" s="123"/>
      <c r="AJ795" s="124">
        <v>42867</v>
      </c>
      <c r="AK795" s="123"/>
      <c r="AL795" s="123"/>
      <c r="AM795" s="123" t="s">
        <v>75</v>
      </c>
      <c r="AN795" s="123" t="s">
        <v>3031</v>
      </c>
      <c r="AO795" s="123" t="s">
        <v>2982</v>
      </c>
      <c r="AP795" s="123">
        <v>9</v>
      </c>
      <c r="AQ795" s="123">
        <v>0</v>
      </c>
      <c r="AR795" s="123">
        <v>1</v>
      </c>
      <c r="AS795" s="123">
        <v>1</v>
      </c>
      <c r="AT795" s="123">
        <v>0</v>
      </c>
      <c r="AU795" s="123">
        <v>0</v>
      </c>
    </row>
    <row r="796" spans="1:47">
      <c r="A796" s="124">
        <v>46267</v>
      </c>
      <c r="B796" s="123" t="s">
        <v>75</v>
      </c>
      <c r="C796" s="123" t="s">
        <v>2981</v>
      </c>
      <c r="D796" s="123" t="s">
        <v>1293</v>
      </c>
      <c r="E796" s="123">
        <v>203965011</v>
      </c>
      <c r="F796" s="123" t="s">
        <v>2982</v>
      </c>
      <c r="G796" s="123" t="s">
        <v>2983</v>
      </c>
      <c r="H796" s="123" t="s">
        <v>2984</v>
      </c>
      <c r="I796" s="123">
        <v>900234</v>
      </c>
      <c r="J796" s="123" t="s">
        <v>99</v>
      </c>
      <c r="K796" s="123" t="s">
        <v>1294</v>
      </c>
      <c r="L796" s="123" t="s">
        <v>2986</v>
      </c>
      <c r="M796" s="123" t="s">
        <v>86</v>
      </c>
      <c r="N796" s="123" t="s">
        <v>1055</v>
      </c>
      <c r="O796" s="123">
        <v>1299</v>
      </c>
      <c r="P796" s="123" t="s">
        <v>64</v>
      </c>
      <c r="Q796" s="123" t="s">
        <v>2987</v>
      </c>
      <c r="R796" s="123" t="s">
        <v>3010</v>
      </c>
      <c r="S796" s="123" t="s">
        <v>39</v>
      </c>
      <c r="T796" s="123">
        <v>99</v>
      </c>
      <c r="U796" s="123" t="s">
        <v>2989</v>
      </c>
      <c r="V796" s="124">
        <v>46267.74722222222</v>
      </c>
      <c r="W796" s="124">
        <v>46267.861805555556</v>
      </c>
      <c r="X796" s="124">
        <v>46267.756944444445</v>
      </c>
      <c r="Y796" s="124">
        <v>46268.173611111109</v>
      </c>
      <c r="Z796" s="123"/>
      <c r="AA796" s="123" t="s">
        <v>56</v>
      </c>
      <c r="AB796" s="123" t="s">
        <v>2</v>
      </c>
      <c r="AC796" s="123" t="s">
        <v>37</v>
      </c>
      <c r="AD796" s="123" t="s">
        <v>1562</v>
      </c>
      <c r="AE796" s="123" t="s">
        <v>3000</v>
      </c>
      <c r="AF796" s="123" t="s">
        <v>77</v>
      </c>
      <c r="AG796" s="123" t="s">
        <v>78</v>
      </c>
      <c r="AH796" s="123">
        <v>13</v>
      </c>
      <c r="AI796" s="123"/>
      <c r="AJ796" s="124">
        <v>45543</v>
      </c>
      <c r="AK796" s="123"/>
      <c r="AL796" s="123"/>
      <c r="AM796" s="123" t="s">
        <v>2991</v>
      </c>
      <c r="AN796" s="123" t="s">
        <v>2992</v>
      </c>
      <c r="AO796" s="123" t="s">
        <v>2982</v>
      </c>
      <c r="AP796" s="123">
        <v>9</v>
      </c>
      <c r="AQ796" s="123">
        <v>0</v>
      </c>
      <c r="AR796" s="123">
        <v>1</v>
      </c>
      <c r="AS796" s="123">
        <v>1</v>
      </c>
      <c r="AT796" s="123">
        <v>0</v>
      </c>
      <c r="AU796" s="123">
        <v>0</v>
      </c>
    </row>
    <row r="797" spans="1:47">
      <c r="A797" s="124">
        <v>46267</v>
      </c>
      <c r="B797" s="123" t="s">
        <v>75</v>
      </c>
      <c r="C797" s="123" t="s">
        <v>2981</v>
      </c>
      <c r="D797" s="123" t="s">
        <v>205</v>
      </c>
      <c r="E797" s="123">
        <v>203470082</v>
      </c>
      <c r="F797" s="123" t="s">
        <v>2982</v>
      </c>
      <c r="G797" s="123" t="s">
        <v>2983</v>
      </c>
      <c r="H797" s="123" t="s">
        <v>2984</v>
      </c>
      <c r="I797" s="123">
        <v>900234</v>
      </c>
      <c r="J797" s="123" t="s">
        <v>99</v>
      </c>
      <c r="K797" s="123" t="s">
        <v>3392</v>
      </c>
      <c r="L797" s="123" t="s">
        <v>2986</v>
      </c>
      <c r="M797" s="123" t="s">
        <v>86</v>
      </c>
      <c r="N797" s="123" t="s">
        <v>158</v>
      </c>
      <c r="O797" s="123">
        <v>1299</v>
      </c>
      <c r="P797" s="123" t="s">
        <v>64</v>
      </c>
      <c r="Q797" s="123" t="s">
        <v>2987</v>
      </c>
      <c r="R797" s="123" t="s">
        <v>3011</v>
      </c>
      <c r="S797" s="123" t="s">
        <v>39</v>
      </c>
      <c r="T797" s="123">
        <v>99</v>
      </c>
      <c r="U797" s="123" t="s">
        <v>2989</v>
      </c>
      <c r="V797" s="123"/>
      <c r="W797" s="123"/>
      <c r="X797" s="124">
        <v>46267.75</v>
      </c>
      <c r="Y797" s="124">
        <v>46268.166666666664</v>
      </c>
      <c r="Z797" s="123" t="s">
        <v>2997</v>
      </c>
      <c r="AA797" s="123" t="s">
        <v>2998</v>
      </c>
      <c r="AB797" s="123" t="s">
        <v>2999</v>
      </c>
      <c r="AC797" s="123" t="s">
        <v>33</v>
      </c>
      <c r="AD797" s="123" t="s">
        <v>1554</v>
      </c>
      <c r="AE797" s="123" t="s">
        <v>1428</v>
      </c>
      <c r="AF797" s="123" t="s">
        <v>84</v>
      </c>
      <c r="AG797" s="123" t="s">
        <v>85</v>
      </c>
      <c r="AH797" s="123">
        <v>27</v>
      </c>
      <c r="AI797" s="123"/>
      <c r="AJ797" s="124">
        <v>45455</v>
      </c>
      <c r="AK797" s="123"/>
      <c r="AL797" s="123"/>
      <c r="AM797" s="123" t="s">
        <v>2991</v>
      </c>
      <c r="AN797" s="123" t="s">
        <v>2992</v>
      </c>
      <c r="AO797" s="123" t="s">
        <v>2982</v>
      </c>
      <c r="AP797" s="123">
        <v>9</v>
      </c>
      <c r="AQ797" s="123">
        <v>0</v>
      </c>
      <c r="AR797" s="123">
        <v>0</v>
      </c>
      <c r="AS797" s="123">
        <v>0</v>
      </c>
      <c r="AT797" s="123">
        <v>0</v>
      </c>
      <c r="AU797" s="123">
        <v>0</v>
      </c>
    </row>
    <row r="798" spans="1:47">
      <c r="A798" s="124">
        <v>46267</v>
      </c>
      <c r="B798" s="123" t="s">
        <v>75</v>
      </c>
      <c r="C798" s="123" t="s">
        <v>2981</v>
      </c>
      <c r="D798" s="123" t="s">
        <v>1581</v>
      </c>
      <c r="E798" s="123">
        <v>206200807</v>
      </c>
      <c r="F798" s="123" t="s">
        <v>2982</v>
      </c>
      <c r="G798" s="123" t="s">
        <v>2983</v>
      </c>
      <c r="H798" s="123" t="s">
        <v>2984</v>
      </c>
      <c r="I798" s="123">
        <v>900234</v>
      </c>
      <c r="J798" s="123" t="s">
        <v>3001</v>
      </c>
      <c r="K798" s="123" t="s">
        <v>1575</v>
      </c>
      <c r="L798" s="123" t="s">
        <v>2986</v>
      </c>
      <c r="M798" s="123" t="s">
        <v>79</v>
      </c>
      <c r="N798" s="123" t="s">
        <v>2773</v>
      </c>
      <c r="O798" s="123">
        <v>1299</v>
      </c>
      <c r="P798" s="123" t="s">
        <v>64</v>
      </c>
      <c r="Q798" s="123" t="s">
        <v>2987</v>
      </c>
      <c r="R798" s="123" t="s">
        <v>3014</v>
      </c>
      <c r="S798" s="123" t="s">
        <v>32</v>
      </c>
      <c r="T798" s="123">
        <v>99</v>
      </c>
      <c r="U798" s="123" t="s">
        <v>2989</v>
      </c>
      <c r="V798" s="124">
        <v>46267.330555555556</v>
      </c>
      <c r="W798" s="124">
        <v>46267.611805555556</v>
      </c>
      <c r="X798" s="124">
        <v>46267.333333333336</v>
      </c>
      <c r="Y798" s="124">
        <v>46267.75</v>
      </c>
      <c r="Z798" s="123"/>
      <c r="AA798" s="123" t="s">
        <v>56</v>
      </c>
      <c r="AB798" s="123" t="s">
        <v>2</v>
      </c>
      <c r="AC798" s="123" t="s">
        <v>37</v>
      </c>
      <c r="AD798" s="123" t="s">
        <v>1562</v>
      </c>
      <c r="AE798" s="123" t="s">
        <v>3000</v>
      </c>
      <c r="AF798" s="123" t="s">
        <v>78</v>
      </c>
      <c r="AG798" s="123" t="s">
        <v>92</v>
      </c>
      <c r="AH798" s="123">
        <v>13</v>
      </c>
      <c r="AI798" s="123"/>
      <c r="AJ798" s="124">
        <v>45935</v>
      </c>
      <c r="AK798" s="123"/>
      <c r="AL798" s="123"/>
      <c r="AM798" s="123" t="s">
        <v>2991</v>
      </c>
      <c r="AN798" s="123" t="s">
        <v>2992</v>
      </c>
      <c r="AO798" s="123" t="s">
        <v>2982</v>
      </c>
      <c r="AP798" s="123">
        <v>9</v>
      </c>
      <c r="AQ798" s="123">
        <v>0</v>
      </c>
      <c r="AR798" s="123">
        <v>1</v>
      </c>
      <c r="AS798" s="123">
        <v>1</v>
      </c>
      <c r="AT798" s="123">
        <v>0</v>
      </c>
      <c r="AU798" s="123">
        <v>0</v>
      </c>
    </row>
    <row r="799" spans="1:47">
      <c r="A799" s="124">
        <v>46267</v>
      </c>
      <c r="B799" s="123" t="s">
        <v>75</v>
      </c>
      <c r="C799" s="123" t="s">
        <v>2981</v>
      </c>
      <c r="D799" s="123" t="s">
        <v>1152</v>
      </c>
      <c r="E799" s="123">
        <v>106268302</v>
      </c>
      <c r="F799" s="123" t="s">
        <v>2982</v>
      </c>
      <c r="G799" s="123" t="s">
        <v>3027</v>
      </c>
      <c r="H799" s="123" t="s">
        <v>2984</v>
      </c>
      <c r="I799" s="123" t="s">
        <v>3028</v>
      </c>
      <c r="J799" s="123"/>
      <c r="K799" s="123" t="s">
        <v>3393</v>
      </c>
      <c r="L799" s="123" t="s">
        <v>97</v>
      </c>
      <c r="M799" s="123" t="s">
        <v>3030</v>
      </c>
      <c r="N799" s="123" t="s">
        <v>2773</v>
      </c>
      <c r="O799" s="123">
        <v>1299</v>
      </c>
      <c r="P799" s="123" t="s">
        <v>64</v>
      </c>
      <c r="Q799" s="123" t="s">
        <v>2987</v>
      </c>
      <c r="R799" s="123" t="s">
        <v>2994</v>
      </c>
      <c r="S799" s="123" t="s">
        <v>32</v>
      </c>
      <c r="T799" s="123">
        <v>3</v>
      </c>
      <c r="U799" s="123" t="s">
        <v>2989</v>
      </c>
      <c r="V799" s="124">
        <v>46267.328472222223</v>
      </c>
      <c r="W799" s="124">
        <v>46267.752083333333</v>
      </c>
      <c r="X799" s="124">
        <v>46267.333333333336</v>
      </c>
      <c r="Y799" s="124">
        <v>46267.75</v>
      </c>
      <c r="Z799" s="123"/>
      <c r="AA799" s="123" t="s">
        <v>56</v>
      </c>
      <c r="AB799" s="123" t="s">
        <v>2</v>
      </c>
      <c r="AC799" s="123" t="s">
        <v>37</v>
      </c>
      <c r="AD799" s="123" t="s">
        <v>1566</v>
      </c>
      <c r="AE799" s="123" t="s">
        <v>3012</v>
      </c>
      <c r="AF799" s="123" t="s">
        <v>95</v>
      </c>
      <c r="AG799" s="123" t="s">
        <v>77</v>
      </c>
      <c r="AH799" s="123">
        <v>19</v>
      </c>
      <c r="AI799" s="123"/>
      <c r="AJ799" s="124">
        <v>44838</v>
      </c>
      <c r="AK799" s="123"/>
      <c r="AL799" s="123"/>
      <c r="AM799" s="123" t="s">
        <v>75</v>
      </c>
      <c r="AN799" s="123" t="s">
        <v>3031</v>
      </c>
      <c r="AO799" s="123" t="s">
        <v>2982</v>
      </c>
      <c r="AP799" s="123">
        <v>9</v>
      </c>
      <c r="AQ799" s="123">
        <v>0</v>
      </c>
      <c r="AR799" s="123">
        <v>1</v>
      </c>
      <c r="AS799" s="123">
        <v>1</v>
      </c>
      <c r="AT799" s="123">
        <v>0</v>
      </c>
      <c r="AU799" s="123">
        <v>0</v>
      </c>
    </row>
    <row r="800" spans="1:47">
      <c r="A800" s="124">
        <v>46267</v>
      </c>
      <c r="B800" s="123" t="s">
        <v>75</v>
      </c>
      <c r="C800" s="123" t="s">
        <v>2981</v>
      </c>
      <c r="D800" s="123" t="s">
        <v>729</v>
      </c>
      <c r="E800" s="123">
        <v>203342654</v>
      </c>
      <c r="F800" s="123" t="s">
        <v>2982</v>
      </c>
      <c r="G800" s="123" t="s">
        <v>2983</v>
      </c>
      <c r="H800" s="123" t="s">
        <v>2984</v>
      </c>
      <c r="I800" s="123">
        <v>900234</v>
      </c>
      <c r="J800" s="123" t="s">
        <v>99</v>
      </c>
      <c r="K800" s="123" t="s">
        <v>3394</v>
      </c>
      <c r="L800" s="123" t="s">
        <v>2986</v>
      </c>
      <c r="M800" s="123" t="s">
        <v>86</v>
      </c>
      <c r="N800" s="123" t="s">
        <v>2772</v>
      </c>
      <c r="O800" s="123">
        <v>1299</v>
      </c>
      <c r="P800" s="123" t="s">
        <v>64</v>
      </c>
      <c r="Q800" s="123" t="s">
        <v>2987</v>
      </c>
      <c r="R800" s="123" t="s">
        <v>3016</v>
      </c>
      <c r="S800" s="123" t="s">
        <v>32</v>
      </c>
      <c r="T800" s="123">
        <v>99</v>
      </c>
      <c r="U800" s="123" t="s">
        <v>2989</v>
      </c>
      <c r="V800" s="124">
        <v>46267.331250000003</v>
      </c>
      <c r="W800" s="124">
        <v>46267.750694444447</v>
      </c>
      <c r="X800" s="124">
        <v>46267.333333333336</v>
      </c>
      <c r="Y800" s="124">
        <v>46267.75</v>
      </c>
      <c r="Z800" s="123"/>
      <c r="AA800" s="123" t="s">
        <v>56</v>
      </c>
      <c r="AB800" s="123" t="s">
        <v>2</v>
      </c>
      <c r="AC800" s="123" t="s">
        <v>37</v>
      </c>
      <c r="AD800" s="123" t="s">
        <v>1563</v>
      </c>
      <c r="AE800" s="123" t="s">
        <v>3006</v>
      </c>
      <c r="AF800" s="123" t="s">
        <v>77</v>
      </c>
      <c r="AG800" s="123" t="s">
        <v>78</v>
      </c>
      <c r="AH800" s="123">
        <v>15</v>
      </c>
      <c r="AI800" s="123"/>
      <c r="AJ800" s="124">
        <v>45431</v>
      </c>
      <c r="AK800" s="123"/>
      <c r="AL800" s="123"/>
      <c r="AM800" s="123" t="s">
        <v>2991</v>
      </c>
      <c r="AN800" s="123" t="s">
        <v>2992</v>
      </c>
      <c r="AO800" s="123" t="s">
        <v>2982</v>
      </c>
      <c r="AP800" s="123">
        <v>9</v>
      </c>
      <c r="AQ800" s="123">
        <v>0</v>
      </c>
      <c r="AR800" s="123">
        <v>1</v>
      </c>
      <c r="AS800" s="123">
        <v>1</v>
      </c>
      <c r="AT800" s="123">
        <v>0</v>
      </c>
      <c r="AU800" s="123">
        <v>0</v>
      </c>
    </row>
    <row r="801" spans="1:47">
      <c r="A801" s="124">
        <v>46267</v>
      </c>
      <c r="B801" s="123" t="s">
        <v>75</v>
      </c>
      <c r="C801" s="123" t="s">
        <v>2981</v>
      </c>
      <c r="D801" s="123" t="s">
        <v>427</v>
      </c>
      <c r="E801" s="123">
        <v>206004604</v>
      </c>
      <c r="F801" s="123" t="s">
        <v>2982</v>
      </c>
      <c r="G801" s="123" t="s">
        <v>2983</v>
      </c>
      <c r="H801" s="123" t="s">
        <v>2984</v>
      </c>
      <c r="I801" s="123">
        <v>900234</v>
      </c>
      <c r="J801" s="123" t="s">
        <v>3001</v>
      </c>
      <c r="K801" s="123" t="s">
        <v>428</v>
      </c>
      <c r="L801" s="123" t="s">
        <v>2986</v>
      </c>
      <c r="M801" s="123" t="s">
        <v>79</v>
      </c>
      <c r="N801" s="123" t="s">
        <v>3013</v>
      </c>
      <c r="O801" s="123">
        <v>1299</v>
      </c>
      <c r="P801" s="123" t="s">
        <v>64</v>
      </c>
      <c r="Q801" s="123" t="s">
        <v>2987</v>
      </c>
      <c r="R801" s="123" t="s">
        <v>2994</v>
      </c>
      <c r="S801" s="123" t="s">
        <v>32</v>
      </c>
      <c r="T801" s="123">
        <v>99</v>
      </c>
      <c r="U801" s="123" t="s">
        <v>2989</v>
      </c>
      <c r="V801" s="124">
        <v>46267.332638888889</v>
      </c>
      <c r="W801" s="124">
        <v>46267.751388888886</v>
      </c>
      <c r="X801" s="124">
        <v>46267.333333333336</v>
      </c>
      <c r="Y801" s="124">
        <v>46267.75</v>
      </c>
      <c r="Z801" s="123"/>
      <c r="AA801" s="123" t="s">
        <v>56</v>
      </c>
      <c r="AB801" s="123" t="s">
        <v>2</v>
      </c>
      <c r="AC801" s="123" t="s">
        <v>35</v>
      </c>
      <c r="AD801" s="123" t="s">
        <v>1557</v>
      </c>
      <c r="AE801" s="123" t="s">
        <v>3015</v>
      </c>
      <c r="AF801" s="123" t="s">
        <v>95</v>
      </c>
      <c r="AG801" s="123" t="s">
        <v>77</v>
      </c>
      <c r="AH801" s="123">
        <v>1</v>
      </c>
      <c r="AI801" s="123"/>
      <c r="AJ801" s="124">
        <v>45914</v>
      </c>
      <c r="AK801" s="123"/>
      <c r="AL801" s="123"/>
      <c r="AM801" s="123" t="s">
        <v>2991</v>
      </c>
      <c r="AN801" s="123" t="s">
        <v>2992</v>
      </c>
      <c r="AO801" s="123" t="s">
        <v>2982</v>
      </c>
      <c r="AP801" s="123">
        <v>9</v>
      </c>
      <c r="AQ801" s="123">
        <v>0</v>
      </c>
      <c r="AR801" s="123">
        <v>1</v>
      </c>
      <c r="AS801" s="123">
        <v>1</v>
      </c>
      <c r="AT801" s="123">
        <v>0</v>
      </c>
      <c r="AU801" s="123">
        <v>0</v>
      </c>
    </row>
    <row r="802" spans="1:47">
      <c r="A802" s="124">
        <v>46267</v>
      </c>
      <c r="B802" s="123" t="s">
        <v>75</v>
      </c>
      <c r="C802" s="123" t="s">
        <v>2981</v>
      </c>
      <c r="D802" s="123" t="s">
        <v>191</v>
      </c>
      <c r="E802" s="123">
        <v>203709876</v>
      </c>
      <c r="F802" s="123" t="s">
        <v>2982</v>
      </c>
      <c r="G802" s="123" t="s">
        <v>2983</v>
      </c>
      <c r="H802" s="123" t="s">
        <v>2984</v>
      </c>
      <c r="I802" s="123">
        <v>900234</v>
      </c>
      <c r="J802" s="123" t="s">
        <v>99</v>
      </c>
      <c r="K802" s="123" t="s">
        <v>3395</v>
      </c>
      <c r="L802" s="123" t="s">
        <v>2986</v>
      </c>
      <c r="M802" s="123" t="s">
        <v>86</v>
      </c>
      <c r="N802" s="123" t="s">
        <v>158</v>
      </c>
      <c r="O802" s="123">
        <v>1299</v>
      </c>
      <c r="P802" s="123" t="s">
        <v>64</v>
      </c>
      <c r="Q802" s="123" t="s">
        <v>2987</v>
      </c>
      <c r="R802" s="123" t="s">
        <v>2994</v>
      </c>
      <c r="S802" s="123" t="s">
        <v>32</v>
      </c>
      <c r="T802" s="123">
        <v>99</v>
      </c>
      <c r="U802" s="123" t="s">
        <v>2989</v>
      </c>
      <c r="V802" s="124">
        <v>46267.331944444442</v>
      </c>
      <c r="W802" s="124">
        <v>46267.748611111114</v>
      </c>
      <c r="X802" s="124">
        <v>46267.333333333336</v>
      </c>
      <c r="Y802" s="124">
        <v>46267.75</v>
      </c>
      <c r="Z802" s="123"/>
      <c r="AA802" s="123" t="s">
        <v>56</v>
      </c>
      <c r="AB802" s="123" t="s">
        <v>2</v>
      </c>
      <c r="AC802" s="123" t="s">
        <v>1428</v>
      </c>
      <c r="AD802" s="123" t="s">
        <v>1567</v>
      </c>
      <c r="AE802" s="123" t="s">
        <v>1428</v>
      </c>
      <c r="AF802" s="123" t="s">
        <v>95</v>
      </c>
      <c r="AG802" s="123" t="s">
        <v>77</v>
      </c>
      <c r="AH802" s="123">
        <v>28</v>
      </c>
      <c r="AI802" s="123"/>
      <c r="AJ802" s="124">
        <v>45494</v>
      </c>
      <c r="AK802" s="123"/>
      <c r="AL802" s="123"/>
      <c r="AM802" s="123" t="s">
        <v>2991</v>
      </c>
      <c r="AN802" s="123" t="s">
        <v>2992</v>
      </c>
      <c r="AO802" s="123" t="s">
        <v>2982</v>
      </c>
      <c r="AP802" s="123">
        <v>9</v>
      </c>
      <c r="AQ802" s="123">
        <v>0</v>
      </c>
      <c r="AR802" s="123">
        <v>1</v>
      </c>
      <c r="AS802" s="123">
        <v>1</v>
      </c>
      <c r="AT802" s="123">
        <v>0</v>
      </c>
      <c r="AU802" s="123">
        <v>0</v>
      </c>
    </row>
    <row r="803" spans="1:47">
      <c r="A803" s="124">
        <v>46267</v>
      </c>
      <c r="B803" s="123" t="s">
        <v>75</v>
      </c>
      <c r="C803" s="123" t="s">
        <v>2981</v>
      </c>
      <c r="D803" s="123" t="s">
        <v>486</v>
      </c>
      <c r="E803" s="123">
        <v>203521132</v>
      </c>
      <c r="F803" s="123" t="s">
        <v>2982</v>
      </c>
      <c r="G803" s="123" t="s">
        <v>2983</v>
      </c>
      <c r="H803" s="123" t="s">
        <v>2984</v>
      </c>
      <c r="I803" s="123">
        <v>900234</v>
      </c>
      <c r="J803" s="123" t="s">
        <v>3001</v>
      </c>
      <c r="K803" s="123" t="s">
        <v>3396</v>
      </c>
      <c r="L803" s="123" t="s">
        <v>2986</v>
      </c>
      <c r="M803" s="123" t="s">
        <v>79</v>
      </c>
      <c r="N803" s="123" t="s">
        <v>3013</v>
      </c>
      <c r="O803" s="123">
        <v>1299</v>
      </c>
      <c r="P803" s="123" t="s">
        <v>64</v>
      </c>
      <c r="Q803" s="123" t="s">
        <v>2987</v>
      </c>
      <c r="R803" s="123" t="s">
        <v>3014</v>
      </c>
      <c r="S803" s="123" t="s">
        <v>32</v>
      </c>
      <c r="T803" s="123">
        <v>99</v>
      </c>
      <c r="U803" s="123" t="s">
        <v>2989</v>
      </c>
      <c r="V803" s="124">
        <v>46267.333333333336</v>
      </c>
      <c r="W803" s="124">
        <v>46267.747916666667</v>
      </c>
      <c r="X803" s="124">
        <v>46267.333333333336</v>
      </c>
      <c r="Y803" s="124">
        <v>46267.75</v>
      </c>
      <c r="Z803" s="123"/>
      <c r="AA803" s="123" t="s">
        <v>56</v>
      </c>
      <c r="AB803" s="123" t="s">
        <v>2</v>
      </c>
      <c r="AC803" s="123" t="s">
        <v>35</v>
      </c>
      <c r="AD803" s="123" t="s">
        <v>1558</v>
      </c>
      <c r="AE803" s="123" t="s">
        <v>2995</v>
      </c>
      <c r="AF803" s="123" t="s">
        <v>78</v>
      </c>
      <c r="AG803" s="123" t="s">
        <v>92</v>
      </c>
      <c r="AH803" s="123">
        <v>3</v>
      </c>
      <c r="AI803" s="123"/>
      <c r="AJ803" s="124">
        <v>45462</v>
      </c>
      <c r="AK803" s="123"/>
      <c r="AL803" s="123"/>
      <c r="AM803" s="123" t="s">
        <v>2991</v>
      </c>
      <c r="AN803" s="123" t="s">
        <v>2992</v>
      </c>
      <c r="AO803" s="123" t="s">
        <v>2982</v>
      </c>
      <c r="AP803" s="123">
        <v>9</v>
      </c>
      <c r="AQ803" s="123">
        <v>0</v>
      </c>
      <c r="AR803" s="123">
        <v>1</v>
      </c>
      <c r="AS803" s="123">
        <v>1</v>
      </c>
      <c r="AT803" s="123">
        <v>0</v>
      </c>
      <c r="AU803" s="123">
        <v>0</v>
      </c>
    </row>
    <row r="804" spans="1:47">
      <c r="A804" s="124">
        <v>46267</v>
      </c>
      <c r="B804" s="123" t="s">
        <v>75</v>
      </c>
      <c r="C804" s="123" t="s">
        <v>2981</v>
      </c>
      <c r="D804" s="123" t="s">
        <v>2270</v>
      </c>
      <c r="E804" s="123">
        <v>204010090</v>
      </c>
      <c r="F804" s="123" t="s">
        <v>2982</v>
      </c>
      <c r="G804" s="123" t="s">
        <v>2983</v>
      </c>
      <c r="H804" s="123" t="s">
        <v>2984</v>
      </c>
      <c r="I804" s="123">
        <v>900234</v>
      </c>
      <c r="J804" s="123" t="s">
        <v>2985</v>
      </c>
      <c r="K804" s="123" t="s">
        <v>2271</v>
      </c>
      <c r="L804" s="123" t="s">
        <v>2986</v>
      </c>
      <c r="M804" s="123" t="s">
        <v>86</v>
      </c>
      <c r="N804" s="123" t="s">
        <v>2773</v>
      </c>
      <c r="O804" s="123">
        <v>1299</v>
      </c>
      <c r="P804" s="123" t="s">
        <v>64</v>
      </c>
      <c r="Q804" s="123" t="s">
        <v>2987</v>
      </c>
      <c r="R804" s="123" t="s">
        <v>3003</v>
      </c>
      <c r="S804" s="123" t="s">
        <v>39</v>
      </c>
      <c r="T804" s="123">
        <v>99</v>
      </c>
      <c r="U804" s="123" t="s">
        <v>2989</v>
      </c>
      <c r="V804" s="124">
        <v>46267.756944444445</v>
      </c>
      <c r="W804" s="124">
        <v>46267.855555555558</v>
      </c>
      <c r="X804" s="124">
        <v>46267.756944444445</v>
      </c>
      <c r="Y804" s="124">
        <v>46268.173611111109</v>
      </c>
      <c r="Z804" s="123"/>
      <c r="AA804" s="123" t="s">
        <v>56</v>
      </c>
      <c r="AB804" s="123" t="s">
        <v>2</v>
      </c>
      <c r="AC804" s="123" t="s">
        <v>37</v>
      </c>
      <c r="AD804" s="123" t="s">
        <v>1563</v>
      </c>
      <c r="AE804" s="123" t="s">
        <v>3006</v>
      </c>
      <c r="AF804" s="123" t="s">
        <v>78</v>
      </c>
      <c r="AG804" s="123" t="s">
        <v>92</v>
      </c>
      <c r="AH804" s="123">
        <v>15</v>
      </c>
      <c r="AI804" s="123"/>
      <c r="AJ804" s="124">
        <v>45550</v>
      </c>
      <c r="AK804" s="123"/>
      <c r="AL804" s="123"/>
      <c r="AM804" s="123" t="s">
        <v>2991</v>
      </c>
      <c r="AN804" s="123" t="s">
        <v>2992</v>
      </c>
      <c r="AO804" s="123" t="s">
        <v>2982</v>
      </c>
      <c r="AP804" s="123">
        <v>9</v>
      </c>
      <c r="AQ804" s="123">
        <v>0</v>
      </c>
      <c r="AR804" s="123">
        <v>1</v>
      </c>
      <c r="AS804" s="123">
        <v>1</v>
      </c>
      <c r="AT804" s="123">
        <v>0</v>
      </c>
      <c r="AU804" s="123">
        <v>0</v>
      </c>
    </row>
    <row r="805" spans="1:47">
      <c r="A805" s="124">
        <v>46267</v>
      </c>
      <c r="B805" s="123" t="s">
        <v>75</v>
      </c>
      <c r="C805" s="123" t="s">
        <v>2981</v>
      </c>
      <c r="D805" s="123" t="s">
        <v>2076</v>
      </c>
      <c r="E805" s="123">
        <v>206953786</v>
      </c>
      <c r="F805" s="123" t="s">
        <v>2982</v>
      </c>
      <c r="G805" s="123" t="s">
        <v>2983</v>
      </c>
      <c r="H805" s="123" t="s">
        <v>2984</v>
      </c>
      <c r="I805" s="123">
        <v>900234</v>
      </c>
      <c r="J805" s="123" t="s">
        <v>2985</v>
      </c>
      <c r="K805" s="123" t="s">
        <v>3397</v>
      </c>
      <c r="L805" s="123" t="s">
        <v>2986</v>
      </c>
      <c r="M805" s="123" t="s">
        <v>89</v>
      </c>
      <c r="N805" s="123" t="s">
        <v>82</v>
      </c>
      <c r="O805" s="123">
        <v>1299</v>
      </c>
      <c r="P805" s="123" t="s">
        <v>64</v>
      </c>
      <c r="Q805" s="123" t="s">
        <v>2987</v>
      </c>
      <c r="R805" s="123" t="s">
        <v>3014</v>
      </c>
      <c r="S805" s="123" t="s">
        <v>32</v>
      </c>
      <c r="T805" s="123">
        <v>99</v>
      </c>
      <c r="U805" s="123" t="s">
        <v>2989</v>
      </c>
      <c r="V805" s="124">
        <v>46267.330555555556</v>
      </c>
      <c r="W805" s="124">
        <v>46267.75</v>
      </c>
      <c r="X805" s="124">
        <v>46267.333333333336</v>
      </c>
      <c r="Y805" s="124">
        <v>46267.75</v>
      </c>
      <c r="Z805" s="123"/>
      <c r="AA805" s="123" t="s">
        <v>56</v>
      </c>
      <c r="AB805" s="123" t="s">
        <v>2</v>
      </c>
      <c r="AC805" s="123" t="s">
        <v>2990</v>
      </c>
      <c r="AD805" s="123" t="s">
        <v>1553</v>
      </c>
      <c r="AE805" s="123" t="s">
        <v>2990</v>
      </c>
      <c r="AF805" s="123" t="s">
        <v>78</v>
      </c>
      <c r="AG805" s="123" t="s">
        <v>92</v>
      </c>
      <c r="AH805" s="123">
        <v>22</v>
      </c>
      <c r="AI805" s="123"/>
      <c r="AJ805" s="124">
        <v>46047</v>
      </c>
      <c r="AK805" s="123"/>
      <c r="AL805" s="123"/>
      <c r="AM805" s="123" t="s">
        <v>2991</v>
      </c>
      <c r="AN805" s="123" t="s">
        <v>2992</v>
      </c>
      <c r="AO805" s="123" t="s">
        <v>2982</v>
      </c>
      <c r="AP805" s="123">
        <v>9</v>
      </c>
      <c r="AQ805" s="123">
        <v>0</v>
      </c>
      <c r="AR805" s="123">
        <v>1</v>
      </c>
      <c r="AS805" s="123">
        <v>1</v>
      </c>
      <c r="AT805" s="123">
        <v>0</v>
      </c>
      <c r="AU805" s="123">
        <v>0</v>
      </c>
    </row>
    <row r="806" spans="1:47">
      <c r="A806" s="124">
        <v>46267</v>
      </c>
      <c r="B806" s="123" t="s">
        <v>75</v>
      </c>
      <c r="C806" s="123" t="s">
        <v>2981</v>
      </c>
      <c r="D806" s="123" t="s">
        <v>2206</v>
      </c>
      <c r="E806" s="123">
        <v>203469169</v>
      </c>
      <c r="F806" s="123" t="s">
        <v>2982</v>
      </c>
      <c r="G806" s="123" t="s">
        <v>2983</v>
      </c>
      <c r="H806" s="123" t="s">
        <v>2984</v>
      </c>
      <c r="I806" s="123">
        <v>900234</v>
      </c>
      <c r="J806" s="123" t="s">
        <v>3001</v>
      </c>
      <c r="K806" s="123" t="s">
        <v>3398</v>
      </c>
      <c r="L806" s="123" t="s">
        <v>2986</v>
      </c>
      <c r="M806" s="123" t="s">
        <v>79</v>
      </c>
      <c r="N806" s="123" t="s">
        <v>2645</v>
      </c>
      <c r="O806" s="123">
        <v>1299</v>
      </c>
      <c r="P806" s="123" t="s">
        <v>64</v>
      </c>
      <c r="Q806" s="123" t="s">
        <v>2987</v>
      </c>
      <c r="R806" s="123" t="s">
        <v>2996</v>
      </c>
      <c r="S806" s="123" t="s">
        <v>32</v>
      </c>
      <c r="T806" s="123">
        <v>99</v>
      </c>
      <c r="U806" s="123" t="s">
        <v>2989</v>
      </c>
      <c r="V806" s="123"/>
      <c r="W806" s="123"/>
      <c r="X806" s="124">
        <v>46267.333333333336</v>
      </c>
      <c r="Y806" s="124">
        <v>46267.75</v>
      </c>
      <c r="Z806" s="123" t="s">
        <v>2997</v>
      </c>
      <c r="AA806" s="123" t="s">
        <v>2998</v>
      </c>
      <c r="AB806" s="123" t="s">
        <v>2999</v>
      </c>
      <c r="AC806" s="123" t="s">
        <v>2990</v>
      </c>
      <c r="AD806" s="123" t="s">
        <v>1553</v>
      </c>
      <c r="AE806" s="123" t="s">
        <v>2990</v>
      </c>
      <c r="AF806" s="123" t="s">
        <v>84</v>
      </c>
      <c r="AG806" s="123" t="s">
        <v>85</v>
      </c>
      <c r="AH806" s="123">
        <v>22</v>
      </c>
      <c r="AI806" s="123"/>
      <c r="AJ806" s="124">
        <v>45455</v>
      </c>
      <c r="AK806" s="123"/>
      <c r="AL806" s="123"/>
      <c r="AM806" s="123" t="s">
        <v>2991</v>
      </c>
      <c r="AN806" s="123" t="s">
        <v>2992</v>
      </c>
      <c r="AO806" s="123" t="s">
        <v>2982</v>
      </c>
      <c r="AP806" s="123">
        <v>9</v>
      </c>
      <c r="AQ806" s="123">
        <v>0</v>
      </c>
      <c r="AR806" s="123">
        <v>0</v>
      </c>
      <c r="AS806" s="123">
        <v>0</v>
      </c>
      <c r="AT806" s="123">
        <v>0</v>
      </c>
      <c r="AU806" s="123">
        <v>0</v>
      </c>
    </row>
    <row r="807" spans="1:47">
      <c r="A807" s="124">
        <v>46267</v>
      </c>
      <c r="B807" s="123" t="s">
        <v>75</v>
      </c>
      <c r="C807" s="123" t="s">
        <v>2981</v>
      </c>
      <c r="D807" s="123" t="s">
        <v>2224</v>
      </c>
      <c r="E807" s="123">
        <v>203813085</v>
      </c>
      <c r="F807" s="123" t="s">
        <v>2982</v>
      </c>
      <c r="G807" s="123" t="s">
        <v>2983</v>
      </c>
      <c r="H807" s="123" t="s">
        <v>2984</v>
      </c>
      <c r="I807" s="123">
        <v>900234</v>
      </c>
      <c r="J807" s="123" t="s">
        <v>99</v>
      </c>
      <c r="K807" s="123" t="s">
        <v>3399</v>
      </c>
      <c r="L807" s="123" t="s">
        <v>2986</v>
      </c>
      <c r="M807" s="123" t="s">
        <v>86</v>
      </c>
      <c r="N807" s="123" t="s">
        <v>2645</v>
      </c>
      <c r="O807" s="123">
        <v>1299</v>
      </c>
      <c r="P807" s="123" t="s">
        <v>64</v>
      </c>
      <c r="Q807" s="123" t="s">
        <v>2987</v>
      </c>
      <c r="R807" s="123" t="s">
        <v>3038</v>
      </c>
      <c r="S807" s="123" t="s">
        <v>32</v>
      </c>
      <c r="T807" s="123">
        <v>99</v>
      </c>
      <c r="U807" s="123" t="s">
        <v>2989</v>
      </c>
      <c r="V807" s="124">
        <v>46267.330555555556</v>
      </c>
      <c r="W807" s="124">
        <v>46267.75277777778</v>
      </c>
      <c r="X807" s="124">
        <v>46267.333333333336</v>
      </c>
      <c r="Y807" s="124">
        <v>46267.75</v>
      </c>
      <c r="Z807" s="123"/>
      <c r="AA807" s="123" t="s">
        <v>56</v>
      </c>
      <c r="AB807" s="123" t="s">
        <v>2</v>
      </c>
      <c r="AC807" s="123" t="s">
        <v>2990</v>
      </c>
      <c r="AD807" s="123" t="s">
        <v>1553</v>
      </c>
      <c r="AE807" s="123" t="s">
        <v>2990</v>
      </c>
      <c r="AF807" s="123" t="s">
        <v>92</v>
      </c>
      <c r="AG807" s="123" t="s">
        <v>84</v>
      </c>
      <c r="AH807" s="123">
        <v>22</v>
      </c>
      <c r="AI807" s="123"/>
      <c r="AJ807" s="124">
        <v>45516</v>
      </c>
      <c r="AK807" s="123"/>
      <c r="AL807" s="123"/>
      <c r="AM807" s="123" t="s">
        <v>2991</v>
      </c>
      <c r="AN807" s="123" t="s">
        <v>2992</v>
      </c>
      <c r="AO807" s="123" t="s">
        <v>2982</v>
      </c>
      <c r="AP807" s="123">
        <v>9</v>
      </c>
      <c r="AQ807" s="123">
        <v>0</v>
      </c>
      <c r="AR807" s="123">
        <v>1</v>
      </c>
      <c r="AS807" s="123">
        <v>1</v>
      </c>
      <c r="AT807" s="123">
        <v>0</v>
      </c>
      <c r="AU807" s="123">
        <v>0</v>
      </c>
    </row>
    <row r="808" spans="1:47">
      <c r="A808" s="124">
        <v>46267</v>
      </c>
      <c r="B808" s="123" t="s">
        <v>75</v>
      </c>
      <c r="C808" s="123" t="s">
        <v>2981</v>
      </c>
      <c r="D808" s="123" t="s">
        <v>3400</v>
      </c>
      <c r="E808" s="123">
        <v>103476446</v>
      </c>
      <c r="F808" s="123" t="s">
        <v>2982</v>
      </c>
      <c r="G808" s="123" t="s">
        <v>3027</v>
      </c>
      <c r="H808" s="123" t="s">
        <v>2984</v>
      </c>
      <c r="I808" s="123" t="s">
        <v>3034</v>
      </c>
      <c r="J808" s="123"/>
      <c r="K808" s="123" t="s">
        <v>3401</v>
      </c>
      <c r="L808" s="123" t="s">
        <v>108</v>
      </c>
      <c r="M808" s="123" t="s">
        <v>108</v>
      </c>
      <c r="N808" s="123" t="s">
        <v>82</v>
      </c>
      <c r="O808" s="123">
        <v>1299</v>
      </c>
      <c r="P808" s="123" t="s">
        <v>64</v>
      </c>
      <c r="Q808" s="123" t="s">
        <v>2987</v>
      </c>
      <c r="R808" s="123" t="s">
        <v>3014</v>
      </c>
      <c r="S808" s="123" t="s">
        <v>32</v>
      </c>
      <c r="T808" s="123">
        <v>1</v>
      </c>
      <c r="U808" s="123" t="s">
        <v>2989</v>
      </c>
      <c r="V808" s="124">
        <v>46267.330555555556</v>
      </c>
      <c r="W808" s="124">
        <v>46267.751388888886</v>
      </c>
      <c r="X808" s="124">
        <v>46267.333333333336</v>
      </c>
      <c r="Y808" s="124">
        <v>46267.75</v>
      </c>
      <c r="Z808" s="123"/>
      <c r="AA808" s="123" t="s">
        <v>56</v>
      </c>
      <c r="AB808" s="123" t="s">
        <v>2</v>
      </c>
      <c r="AC808" s="123" t="s">
        <v>2990</v>
      </c>
      <c r="AD808" s="123" t="s">
        <v>1553</v>
      </c>
      <c r="AE808" s="123" t="s">
        <v>2990</v>
      </c>
      <c r="AF808" s="123" t="s">
        <v>78</v>
      </c>
      <c r="AG808" s="123" t="s">
        <v>92</v>
      </c>
      <c r="AH808" s="123">
        <v>22</v>
      </c>
      <c r="AI808" s="123"/>
      <c r="AJ808" s="124">
        <v>43305</v>
      </c>
      <c r="AK808" s="123"/>
      <c r="AL808" s="123"/>
      <c r="AM808" s="123" t="s">
        <v>75</v>
      </c>
      <c r="AN808" s="123" t="s">
        <v>3031</v>
      </c>
      <c r="AO808" s="123" t="s">
        <v>2982</v>
      </c>
      <c r="AP808" s="123">
        <v>9</v>
      </c>
      <c r="AQ808" s="123">
        <v>0</v>
      </c>
      <c r="AR808" s="123">
        <v>1</v>
      </c>
      <c r="AS808" s="123">
        <v>1</v>
      </c>
      <c r="AT808" s="123">
        <v>0</v>
      </c>
      <c r="AU808" s="123">
        <v>0</v>
      </c>
    </row>
    <row r="809" spans="1:47">
      <c r="A809" s="124">
        <v>46267</v>
      </c>
      <c r="B809" s="123" t="s">
        <v>75</v>
      </c>
      <c r="C809" s="123" t="s">
        <v>2981</v>
      </c>
      <c r="D809" s="123" t="s">
        <v>1693</v>
      </c>
      <c r="E809" s="123">
        <v>206875144</v>
      </c>
      <c r="F809" s="123" t="s">
        <v>2982</v>
      </c>
      <c r="G809" s="123" t="s">
        <v>2983</v>
      </c>
      <c r="H809" s="123" t="s">
        <v>2984</v>
      </c>
      <c r="I809" s="123">
        <v>900234</v>
      </c>
      <c r="J809" s="123" t="s">
        <v>2985</v>
      </c>
      <c r="K809" s="123" t="s">
        <v>1694</v>
      </c>
      <c r="L809" s="123" t="s">
        <v>2986</v>
      </c>
      <c r="M809" s="123" t="s">
        <v>89</v>
      </c>
      <c r="N809" s="123" t="s">
        <v>82</v>
      </c>
      <c r="O809" s="123">
        <v>1299</v>
      </c>
      <c r="P809" s="123" t="s">
        <v>64</v>
      </c>
      <c r="Q809" s="123" t="s">
        <v>2987</v>
      </c>
      <c r="R809" s="123" t="s">
        <v>3003</v>
      </c>
      <c r="S809" s="123" t="s">
        <v>39</v>
      </c>
      <c r="T809" s="123">
        <v>99</v>
      </c>
      <c r="U809" s="123" t="s">
        <v>2989</v>
      </c>
      <c r="V809" s="124">
        <v>46267.755555555559</v>
      </c>
      <c r="W809" s="124">
        <v>46267.962500000001</v>
      </c>
      <c r="X809" s="124">
        <v>46267.756944444445</v>
      </c>
      <c r="Y809" s="124">
        <v>46268.173611111109</v>
      </c>
      <c r="Z809" s="123"/>
      <c r="AA809" s="123" t="s">
        <v>56</v>
      </c>
      <c r="AB809" s="123" t="s">
        <v>2</v>
      </c>
      <c r="AC809" s="123" t="s">
        <v>2990</v>
      </c>
      <c r="AD809" s="123" t="s">
        <v>1553</v>
      </c>
      <c r="AE809" s="123" t="s">
        <v>2990</v>
      </c>
      <c r="AF809" s="123" t="s">
        <v>78</v>
      </c>
      <c r="AG809" s="123" t="s">
        <v>92</v>
      </c>
      <c r="AH809" s="123">
        <v>22</v>
      </c>
      <c r="AI809" s="123"/>
      <c r="AJ809" s="124">
        <v>46019</v>
      </c>
      <c r="AK809" s="123"/>
      <c r="AL809" s="123"/>
      <c r="AM809" s="123" t="s">
        <v>2991</v>
      </c>
      <c r="AN809" s="123" t="s">
        <v>2992</v>
      </c>
      <c r="AO809" s="123" t="s">
        <v>2982</v>
      </c>
      <c r="AP809" s="123">
        <v>9</v>
      </c>
      <c r="AQ809" s="123">
        <v>0</v>
      </c>
      <c r="AR809" s="123">
        <v>1</v>
      </c>
      <c r="AS809" s="123">
        <v>1</v>
      </c>
      <c r="AT809" s="123">
        <v>0</v>
      </c>
      <c r="AU809" s="123">
        <v>0</v>
      </c>
    </row>
    <row r="810" spans="1:47">
      <c r="A810" s="124">
        <v>46267</v>
      </c>
      <c r="B810" s="123" t="s">
        <v>75</v>
      </c>
      <c r="C810" s="123" t="s">
        <v>2981</v>
      </c>
      <c r="D810" s="123" t="s">
        <v>1164</v>
      </c>
      <c r="E810" s="123">
        <v>203522194</v>
      </c>
      <c r="F810" s="123" t="s">
        <v>2982</v>
      </c>
      <c r="G810" s="123" t="s">
        <v>2983</v>
      </c>
      <c r="H810" s="123" t="s">
        <v>2984</v>
      </c>
      <c r="I810" s="123">
        <v>900234</v>
      </c>
      <c r="J810" s="123" t="s">
        <v>99</v>
      </c>
      <c r="K810" s="123" t="s">
        <v>1165</v>
      </c>
      <c r="L810" s="123" t="s">
        <v>2986</v>
      </c>
      <c r="M810" s="123" t="s">
        <v>86</v>
      </c>
      <c r="N810" s="123" t="s">
        <v>2773</v>
      </c>
      <c r="O810" s="123">
        <v>1299</v>
      </c>
      <c r="P810" s="123" t="s">
        <v>64</v>
      </c>
      <c r="Q810" s="123" t="s">
        <v>2987</v>
      </c>
      <c r="R810" s="123" t="s">
        <v>3008</v>
      </c>
      <c r="S810" s="123" t="s">
        <v>39</v>
      </c>
      <c r="T810" s="123">
        <v>99</v>
      </c>
      <c r="U810" s="123" t="s">
        <v>2989</v>
      </c>
      <c r="V810" s="124">
        <v>46267.755555555559</v>
      </c>
      <c r="W810" s="124">
        <v>46267.856944444444</v>
      </c>
      <c r="X810" s="124">
        <v>46267.756944444445</v>
      </c>
      <c r="Y810" s="124">
        <v>46268.173611111109</v>
      </c>
      <c r="Z810" s="123"/>
      <c r="AA810" s="123" t="s">
        <v>56</v>
      </c>
      <c r="AB810" s="123" t="s">
        <v>2</v>
      </c>
      <c r="AC810" s="123" t="s">
        <v>37</v>
      </c>
      <c r="AD810" s="123" t="s">
        <v>1564</v>
      </c>
      <c r="AE810" s="123" t="s">
        <v>3012</v>
      </c>
      <c r="AF810" s="123" t="s">
        <v>92</v>
      </c>
      <c r="AG810" s="123" t="s">
        <v>84</v>
      </c>
      <c r="AH810" s="123">
        <v>18</v>
      </c>
      <c r="AI810" s="123"/>
      <c r="AJ810" s="124">
        <v>45462</v>
      </c>
      <c r="AK810" s="123"/>
      <c r="AL810" s="123"/>
      <c r="AM810" s="123" t="s">
        <v>2991</v>
      </c>
      <c r="AN810" s="123" t="s">
        <v>2992</v>
      </c>
      <c r="AO810" s="123" t="s">
        <v>2982</v>
      </c>
      <c r="AP810" s="123">
        <v>9</v>
      </c>
      <c r="AQ810" s="123">
        <v>0</v>
      </c>
      <c r="AR810" s="123">
        <v>1</v>
      </c>
      <c r="AS810" s="123">
        <v>1</v>
      </c>
      <c r="AT810" s="123">
        <v>0</v>
      </c>
      <c r="AU810" s="123">
        <v>0</v>
      </c>
    </row>
    <row r="811" spans="1:47">
      <c r="A811" s="124">
        <v>46267</v>
      </c>
      <c r="B811" s="123" t="s">
        <v>75</v>
      </c>
      <c r="C811" s="123" t="s">
        <v>2981</v>
      </c>
      <c r="D811" s="123" t="s">
        <v>551</v>
      </c>
      <c r="E811" s="123">
        <v>203796750</v>
      </c>
      <c r="F811" s="123" t="s">
        <v>2982</v>
      </c>
      <c r="G811" s="123" t="s">
        <v>2983</v>
      </c>
      <c r="H811" s="123" t="s">
        <v>2984</v>
      </c>
      <c r="I811" s="123">
        <v>900234</v>
      </c>
      <c r="J811" s="123" t="s">
        <v>3001</v>
      </c>
      <c r="K811" s="123" t="s">
        <v>552</v>
      </c>
      <c r="L811" s="123" t="s">
        <v>2986</v>
      </c>
      <c r="M811" s="123" t="s">
        <v>79</v>
      </c>
      <c r="N811" s="123" t="s">
        <v>230</v>
      </c>
      <c r="O811" s="123">
        <v>1299</v>
      </c>
      <c r="P811" s="123" t="s">
        <v>64</v>
      </c>
      <c r="Q811" s="123" t="s">
        <v>2987</v>
      </c>
      <c r="R811" s="123" t="s">
        <v>2994</v>
      </c>
      <c r="S811" s="123" t="s">
        <v>32</v>
      </c>
      <c r="T811" s="123">
        <v>99</v>
      </c>
      <c r="U811" s="123" t="s">
        <v>2989</v>
      </c>
      <c r="V811" s="124">
        <v>46267.334027777775</v>
      </c>
      <c r="W811" s="124">
        <v>46267.751388888886</v>
      </c>
      <c r="X811" s="124">
        <v>46267.333333333336</v>
      </c>
      <c r="Y811" s="124">
        <v>46267.75</v>
      </c>
      <c r="Z811" s="123"/>
      <c r="AA811" s="123" t="s">
        <v>56</v>
      </c>
      <c r="AB811" s="123" t="s">
        <v>2</v>
      </c>
      <c r="AC811" s="123" t="s">
        <v>35</v>
      </c>
      <c r="AD811" s="123" t="s">
        <v>1558</v>
      </c>
      <c r="AE811" s="123" t="s">
        <v>2995</v>
      </c>
      <c r="AF811" s="123" t="s">
        <v>95</v>
      </c>
      <c r="AG811" s="123" t="s">
        <v>77</v>
      </c>
      <c r="AH811" s="123">
        <v>3</v>
      </c>
      <c r="AI811" s="123"/>
      <c r="AJ811" s="124">
        <v>45515</v>
      </c>
      <c r="AK811" s="123"/>
      <c r="AL811" s="123"/>
      <c r="AM811" s="123" t="s">
        <v>2991</v>
      </c>
      <c r="AN811" s="123" t="s">
        <v>2992</v>
      </c>
      <c r="AO811" s="123" t="s">
        <v>2982</v>
      </c>
      <c r="AP811" s="123">
        <v>9</v>
      </c>
      <c r="AQ811" s="123">
        <v>0</v>
      </c>
      <c r="AR811" s="123">
        <v>1</v>
      </c>
      <c r="AS811" s="123">
        <v>1</v>
      </c>
      <c r="AT811" s="123">
        <v>0</v>
      </c>
      <c r="AU811" s="123">
        <v>0</v>
      </c>
    </row>
    <row r="812" spans="1:47">
      <c r="A812" s="124">
        <v>46267</v>
      </c>
      <c r="B812" s="123" t="s">
        <v>75</v>
      </c>
      <c r="C812" s="123" t="s">
        <v>2981</v>
      </c>
      <c r="D812" s="123" t="s">
        <v>1747</v>
      </c>
      <c r="E812" s="123">
        <v>206873871</v>
      </c>
      <c r="F812" s="123" t="s">
        <v>2982</v>
      </c>
      <c r="G812" s="123" t="s">
        <v>2983</v>
      </c>
      <c r="H812" s="123" t="s">
        <v>2984</v>
      </c>
      <c r="I812" s="123">
        <v>900234</v>
      </c>
      <c r="J812" s="123" t="s">
        <v>2985</v>
      </c>
      <c r="K812" s="123" t="s">
        <v>1748</v>
      </c>
      <c r="L812" s="123" t="s">
        <v>2986</v>
      </c>
      <c r="M812" s="123" t="s">
        <v>89</v>
      </c>
      <c r="N812" s="123" t="s">
        <v>224</v>
      </c>
      <c r="O812" s="123">
        <v>1299</v>
      </c>
      <c r="P812" s="123" t="s">
        <v>64</v>
      </c>
      <c r="Q812" s="123" t="s">
        <v>2987</v>
      </c>
      <c r="R812" s="123" t="s">
        <v>2996</v>
      </c>
      <c r="S812" s="123" t="s">
        <v>32</v>
      </c>
      <c r="T812" s="123">
        <v>99</v>
      </c>
      <c r="U812" s="123" t="s">
        <v>2989</v>
      </c>
      <c r="V812" s="123"/>
      <c r="W812" s="123"/>
      <c r="X812" s="124">
        <v>46267.333333333336</v>
      </c>
      <c r="Y812" s="124">
        <v>46267.75</v>
      </c>
      <c r="Z812" s="123" t="s">
        <v>2997</v>
      </c>
      <c r="AA812" s="123" t="s">
        <v>2998</v>
      </c>
      <c r="AB812" s="123" t="s">
        <v>2999</v>
      </c>
      <c r="AC812" s="123" t="s">
        <v>35</v>
      </c>
      <c r="AD812" s="123" t="s">
        <v>1558</v>
      </c>
      <c r="AE812" s="123" t="s">
        <v>2995</v>
      </c>
      <c r="AF812" s="123" t="s">
        <v>84</v>
      </c>
      <c r="AG812" s="123" t="s">
        <v>85</v>
      </c>
      <c r="AH812" s="123">
        <v>3</v>
      </c>
      <c r="AI812" s="123"/>
      <c r="AJ812" s="124">
        <v>46019</v>
      </c>
      <c r="AK812" s="123"/>
      <c r="AL812" s="123"/>
      <c r="AM812" s="123" t="s">
        <v>2991</v>
      </c>
      <c r="AN812" s="123" t="s">
        <v>2992</v>
      </c>
      <c r="AO812" s="123" t="s">
        <v>2982</v>
      </c>
      <c r="AP812" s="123">
        <v>9</v>
      </c>
      <c r="AQ812" s="123">
        <v>0</v>
      </c>
      <c r="AR812" s="123">
        <v>0</v>
      </c>
      <c r="AS812" s="123">
        <v>0</v>
      </c>
      <c r="AT812" s="123">
        <v>0</v>
      </c>
      <c r="AU812" s="123">
        <v>0</v>
      </c>
    </row>
    <row r="813" spans="1:47">
      <c r="A813" s="124">
        <v>46267</v>
      </c>
      <c r="B813" s="123" t="s">
        <v>75</v>
      </c>
      <c r="C813" s="123" t="s">
        <v>2981</v>
      </c>
      <c r="D813" s="123" t="s">
        <v>2734</v>
      </c>
      <c r="E813" s="123">
        <v>205280538</v>
      </c>
      <c r="F813" s="123" t="s">
        <v>2982</v>
      </c>
      <c r="G813" s="123" t="s">
        <v>2983</v>
      </c>
      <c r="H813" s="123" t="s">
        <v>2984</v>
      </c>
      <c r="I813" s="123">
        <v>900234</v>
      </c>
      <c r="J813" s="123" t="s">
        <v>3002</v>
      </c>
      <c r="K813" s="123" t="s">
        <v>2735</v>
      </c>
      <c r="L813" s="123" t="s">
        <v>2986</v>
      </c>
      <c r="M813" s="123" t="s">
        <v>89</v>
      </c>
      <c r="N813" s="123" t="s">
        <v>622</v>
      </c>
      <c r="O813" s="123">
        <v>1299</v>
      </c>
      <c r="P813" s="123" t="s">
        <v>64</v>
      </c>
      <c r="Q813" s="123" t="s">
        <v>2987</v>
      </c>
      <c r="R813" s="123" t="s">
        <v>3010</v>
      </c>
      <c r="S813" s="123" t="s">
        <v>39</v>
      </c>
      <c r="T813" s="123">
        <v>99</v>
      </c>
      <c r="U813" s="123" t="s">
        <v>2989</v>
      </c>
      <c r="V813" s="124">
        <v>46267.755555555559</v>
      </c>
      <c r="W813" s="124">
        <v>46267.854861111111</v>
      </c>
      <c r="X813" s="124">
        <v>46267.756944444445</v>
      </c>
      <c r="Y813" s="124">
        <v>46268.173611111109</v>
      </c>
      <c r="Z813" s="123"/>
      <c r="AA813" s="123" t="s">
        <v>56</v>
      </c>
      <c r="AB813" s="123" t="s">
        <v>2</v>
      </c>
      <c r="AC813" s="123" t="s">
        <v>37</v>
      </c>
      <c r="AD813" s="123" t="s">
        <v>1561</v>
      </c>
      <c r="AE813" s="123" t="s">
        <v>3012</v>
      </c>
      <c r="AF813" s="123" t="s">
        <v>77</v>
      </c>
      <c r="AG813" s="123" t="s">
        <v>78</v>
      </c>
      <c r="AH813" s="123">
        <v>17</v>
      </c>
      <c r="AI813" s="123"/>
      <c r="AJ813" s="124">
        <v>45894</v>
      </c>
      <c r="AK813" s="123"/>
      <c r="AL813" s="123"/>
      <c r="AM813" s="123" t="s">
        <v>2991</v>
      </c>
      <c r="AN813" s="123" t="s">
        <v>2992</v>
      </c>
      <c r="AO813" s="123" t="s">
        <v>2982</v>
      </c>
      <c r="AP813" s="123">
        <v>9</v>
      </c>
      <c r="AQ813" s="123">
        <v>0</v>
      </c>
      <c r="AR813" s="123">
        <v>1</v>
      </c>
      <c r="AS813" s="123">
        <v>1</v>
      </c>
      <c r="AT813" s="123">
        <v>0</v>
      </c>
      <c r="AU813" s="123">
        <v>0</v>
      </c>
    </row>
    <row r="814" spans="1:47">
      <c r="A814" s="124">
        <v>46267</v>
      </c>
      <c r="B814" s="123" t="s">
        <v>75</v>
      </c>
      <c r="C814" s="123" t="s">
        <v>2981</v>
      </c>
      <c r="D814" s="123" t="s">
        <v>715</v>
      </c>
      <c r="E814" s="123">
        <v>204117188</v>
      </c>
      <c r="F814" s="123" t="s">
        <v>2982</v>
      </c>
      <c r="G814" s="123" t="s">
        <v>2983</v>
      </c>
      <c r="H814" s="123" t="s">
        <v>2984</v>
      </c>
      <c r="I814" s="123">
        <v>900234</v>
      </c>
      <c r="J814" s="123" t="s">
        <v>87</v>
      </c>
      <c r="K814" s="123" t="s">
        <v>716</v>
      </c>
      <c r="L814" s="123" t="s">
        <v>2986</v>
      </c>
      <c r="M814" s="123" t="s">
        <v>86</v>
      </c>
      <c r="N814" s="123" t="s">
        <v>622</v>
      </c>
      <c r="O814" s="123">
        <v>1299</v>
      </c>
      <c r="P814" s="123" t="s">
        <v>64</v>
      </c>
      <c r="Q814" s="123" t="s">
        <v>2987</v>
      </c>
      <c r="R814" s="123" t="s">
        <v>3021</v>
      </c>
      <c r="S814" s="123" t="s">
        <v>32</v>
      </c>
      <c r="T814" s="123">
        <v>99</v>
      </c>
      <c r="U814" s="123" t="s">
        <v>2989</v>
      </c>
      <c r="V814" s="123"/>
      <c r="W814" s="123"/>
      <c r="X814" s="124">
        <v>46267.333333333336</v>
      </c>
      <c r="Y814" s="124">
        <v>46267.75</v>
      </c>
      <c r="Z814" s="123" t="s">
        <v>2997</v>
      </c>
      <c r="AA814" s="123" t="s">
        <v>2998</v>
      </c>
      <c r="AB814" s="123" t="s">
        <v>2999</v>
      </c>
      <c r="AC814" s="123" t="s">
        <v>37</v>
      </c>
      <c r="AD814" s="123" t="s">
        <v>1561</v>
      </c>
      <c r="AE814" s="123" t="s">
        <v>3012</v>
      </c>
      <c r="AF814" s="123" t="s">
        <v>85</v>
      </c>
      <c r="AG814" s="123" t="s">
        <v>88</v>
      </c>
      <c r="AH814" s="123">
        <v>17</v>
      </c>
      <c r="AI814" s="123"/>
      <c r="AJ814" s="124">
        <v>45560</v>
      </c>
      <c r="AK814" s="123"/>
      <c r="AL814" s="123"/>
      <c r="AM814" s="123" t="s">
        <v>2991</v>
      </c>
      <c r="AN814" s="123" t="s">
        <v>2992</v>
      </c>
      <c r="AO814" s="123" t="s">
        <v>2982</v>
      </c>
      <c r="AP814" s="123">
        <v>9</v>
      </c>
      <c r="AQ814" s="123">
        <v>0</v>
      </c>
      <c r="AR814" s="123">
        <v>0</v>
      </c>
      <c r="AS814" s="123">
        <v>0</v>
      </c>
      <c r="AT814" s="123">
        <v>0</v>
      </c>
      <c r="AU814" s="123">
        <v>0</v>
      </c>
    </row>
    <row r="815" spans="1:47">
      <c r="A815" s="124">
        <v>46267</v>
      </c>
      <c r="B815" s="123" t="s">
        <v>75</v>
      </c>
      <c r="C815" s="123" t="s">
        <v>2981</v>
      </c>
      <c r="D815" s="123" t="s">
        <v>1176</v>
      </c>
      <c r="E815" s="123">
        <v>203468747</v>
      </c>
      <c r="F815" s="123" t="s">
        <v>2982</v>
      </c>
      <c r="G815" s="123" t="s">
        <v>2983</v>
      </c>
      <c r="H815" s="123" t="s">
        <v>2984</v>
      </c>
      <c r="I815" s="123">
        <v>900234</v>
      </c>
      <c r="J815" s="123" t="s">
        <v>3001</v>
      </c>
      <c r="K815" s="123" t="s">
        <v>3402</v>
      </c>
      <c r="L815" s="123" t="s">
        <v>2986</v>
      </c>
      <c r="M815" s="123" t="s">
        <v>79</v>
      </c>
      <c r="N815" s="123" t="s">
        <v>1055</v>
      </c>
      <c r="O815" s="123">
        <v>1299</v>
      </c>
      <c r="P815" s="123" t="s">
        <v>64</v>
      </c>
      <c r="Q815" s="123" t="s">
        <v>2987</v>
      </c>
      <c r="R815" s="123" t="s">
        <v>2994</v>
      </c>
      <c r="S815" s="123" t="s">
        <v>32</v>
      </c>
      <c r="T815" s="123">
        <v>99</v>
      </c>
      <c r="U815" s="123" t="s">
        <v>2989</v>
      </c>
      <c r="V815" s="124">
        <v>46267.333333333336</v>
      </c>
      <c r="W815" s="124">
        <v>46267.75</v>
      </c>
      <c r="X815" s="124">
        <v>46267.333333333336</v>
      </c>
      <c r="Y815" s="124">
        <v>46267.75</v>
      </c>
      <c r="Z815" s="123"/>
      <c r="AA815" s="123" t="s">
        <v>56</v>
      </c>
      <c r="AB815" s="123" t="s">
        <v>2</v>
      </c>
      <c r="AC815" s="123" t="s">
        <v>37</v>
      </c>
      <c r="AD815" s="123" t="s">
        <v>1564</v>
      </c>
      <c r="AE815" s="123" t="s">
        <v>3012</v>
      </c>
      <c r="AF815" s="123" t="s">
        <v>95</v>
      </c>
      <c r="AG815" s="123" t="s">
        <v>77</v>
      </c>
      <c r="AH815" s="123">
        <v>18</v>
      </c>
      <c r="AI815" s="123"/>
      <c r="AJ815" s="124">
        <v>45455</v>
      </c>
      <c r="AK815" s="123"/>
      <c r="AL815" s="123"/>
      <c r="AM815" s="123" t="s">
        <v>2991</v>
      </c>
      <c r="AN815" s="123" t="s">
        <v>2992</v>
      </c>
      <c r="AO815" s="123" t="s">
        <v>2982</v>
      </c>
      <c r="AP815" s="123">
        <v>9</v>
      </c>
      <c r="AQ815" s="123">
        <v>0</v>
      </c>
      <c r="AR815" s="123">
        <v>1</v>
      </c>
      <c r="AS815" s="123">
        <v>1</v>
      </c>
      <c r="AT815" s="123">
        <v>0</v>
      </c>
      <c r="AU815" s="123">
        <v>0</v>
      </c>
    </row>
    <row r="816" spans="1:47">
      <c r="A816" s="124">
        <v>46267</v>
      </c>
      <c r="B816" s="123" t="s">
        <v>75</v>
      </c>
      <c r="C816" s="123" t="s">
        <v>2981</v>
      </c>
      <c r="D816" s="123" t="s">
        <v>1100</v>
      </c>
      <c r="E816" s="123">
        <v>206129614</v>
      </c>
      <c r="F816" s="123" t="s">
        <v>2982</v>
      </c>
      <c r="G816" s="123" t="s">
        <v>2983</v>
      </c>
      <c r="H816" s="123" t="s">
        <v>2984</v>
      </c>
      <c r="I816" s="123">
        <v>900234</v>
      </c>
      <c r="J816" s="123" t="s">
        <v>3001</v>
      </c>
      <c r="K816" s="123" t="s">
        <v>1101</v>
      </c>
      <c r="L816" s="123" t="s">
        <v>2986</v>
      </c>
      <c r="M816" s="123" t="s">
        <v>79</v>
      </c>
      <c r="N816" s="123" t="s">
        <v>2773</v>
      </c>
      <c r="O816" s="123">
        <v>1299</v>
      </c>
      <c r="P816" s="123" t="s">
        <v>64</v>
      </c>
      <c r="Q816" s="123" t="s">
        <v>2987</v>
      </c>
      <c r="R816" s="123" t="s">
        <v>2988</v>
      </c>
      <c r="S816" s="123" t="s">
        <v>32</v>
      </c>
      <c r="T816" s="123">
        <v>99</v>
      </c>
      <c r="U816" s="123" t="s">
        <v>2989</v>
      </c>
      <c r="V816" s="124">
        <v>46267.331250000003</v>
      </c>
      <c r="W816" s="124">
        <v>46267.74722222222</v>
      </c>
      <c r="X816" s="124">
        <v>46267.333333333336</v>
      </c>
      <c r="Y816" s="124">
        <v>46267.75</v>
      </c>
      <c r="Z816" s="123"/>
      <c r="AA816" s="123" t="s">
        <v>56</v>
      </c>
      <c r="AB816" s="123" t="s">
        <v>2</v>
      </c>
      <c r="AC816" s="123" t="s">
        <v>37</v>
      </c>
      <c r="AD816" s="123" t="s">
        <v>1562</v>
      </c>
      <c r="AE816" s="123" t="s">
        <v>3000</v>
      </c>
      <c r="AF816" s="123" t="s">
        <v>88</v>
      </c>
      <c r="AG816" s="123" t="s">
        <v>95</v>
      </c>
      <c r="AH816" s="123">
        <v>13</v>
      </c>
      <c r="AI816" s="123"/>
      <c r="AJ816" s="124">
        <v>45928</v>
      </c>
      <c r="AK816" s="123"/>
      <c r="AL816" s="123"/>
      <c r="AM816" s="123" t="s">
        <v>2991</v>
      </c>
      <c r="AN816" s="123" t="s">
        <v>2992</v>
      </c>
      <c r="AO816" s="123" t="s">
        <v>2982</v>
      </c>
      <c r="AP816" s="123">
        <v>9</v>
      </c>
      <c r="AQ816" s="123">
        <v>0</v>
      </c>
      <c r="AR816" s="123">
        <v>1</v>
      </c>
      <c r="AS816" s="123">
        <v>1</v>
      </c>
      <c r="AT816" s="123">
        <v>0</v>
      </c>
      <c r="AU816" s="123">
        <v>0</v>
      </c>
    </row>
    <row r="817" spans="1:47">
      <c r="A817" s="124">
        <v>46267</v>
      </c>
      <c r="B817" s="123" t="s">
        <v>75</v>
      </c>
      <c r="C817" s="123" t="s">
        <v>2981</v>
      </c>
      <c r="D817" s="123" t="s">
        <v>555</v>
      </c>
      <c r="E817" s="123">
        <v>205496019</v>
      </c>
      <c r="F817" s="123" t="s">
        <v>2982</v>
      </c>
      <c r="G817" s="123" t="s">
        <v>2983</v>
      </c>
      <c r="H817" s="123" t="s">
        <v>2984</v>
      </c>
      <c r="I817" s="123">
        <v>900234</v>
      </c>
      <c r="J817" s="123" t="s">
        <v>3002</v>
      </c>
      <c r="K817" s="123" t="s">
        <v>3403</v>
      </c>
      <c r="L817" s="123" t="s">
        <v>2986</v>
      </c>
      <c r="M817" s="123" t="s">
        <v>89</v>
      </c>
      <c r="N817" s="123" t="s">
        <v>224</v>
      </c>
      <c r="O817" s="123">
        <v>1299</v>
      </c>
      <c r="P817" s="123" t="s">
        <v>64</v>
      </c>
      <c r="Q817" s="123" t="s">
        <v>2987</v>
      </c>
      <c r="R817" s="123" t="s">
        <v>2996</v>
      </c>
      <c r="S817" s="123" t="s">
        <v>32</v>
      </c>
      <c r="T817" s="123">
        <v>99</v>
      </c>
      <c r="U817" s="123" t="s">
        <v>2989</v>
      </c>
      <c r="V817" s="123"/>
      <c r="W817" s="123"/>
      <c r="X817" s="124">
        <v>46267.333333333336</v>
      </c>
      <c r="Y817" s="124">
        <v>46267.75</v>
      </c>
      <c r="Z817" s="123" t="s">
        <v>2997</v>
      </c>
      <c r="AA817" s="123" t="s">
        <v>2998</v>
      </c>
      <c r="AB817" s="123" t="s">
        <v>2999</v>
      </c>
      <c r="AC817" s="123" t="s">
        <v>35</v>
      </c>
      <c r="AD817" s="123" t="s">
        <v>1558</v>
      </c>
      <c r="AE817" s="123" t="s">
        <v>2995</v>
      </c>
      <c r="AF817" s="123" t="s">
        <v>84</v>
      </c>
      <c r="AG817" s="123" t="s">
        <v>85</v>
      </c>
      <c r="AH817" s="123">
        <v>3</v>
      </c>
      <c r="AI817" s="123"/>
      <c r="AJ817" s="124">
        <v>45830</v>
      </c>
      <c r="AK817" s="123"/>
      <c r="AL817" s="123"/>
      <c r="AM817" s="123" t="s">
        <v>2991</v>
      </c>
      <c r="AN817" s="123" t="s">
        <v>2992</v>
      </c>
      <c r="AO817" s="123" t="s">
        <v>2982</v>
      </c>
      <c r="AP817" s="123">
        <v>9</v>
      </c>
      <c r="AQ817" s="123">
        <v>0</v>
      </c>
      <c r="AR817" s="123">
        <v>0</v>
      </c>
      <c r="AS817" s="123">
        <v>0</v>
      </c>
      <c r="AT817" s="123">
        <v>0</v>
      </c>
      <c r="AU817" s="123">
        <v>0</v>
      </c>
    </row>
    <row r="818" spans="1:47">
      <c r="A818" s="124">
        <v>46267</v>
      </c>
      <c r="B818" s="123" t="s">
        <v>75</v>
      </c>
      <c r="C818" s="123" t="s">
        <v>2981</v>
      </c>
      <c r="D818" s="123" t="s">
        <v>345</v>
      </c>
      <c r="E818" s="123">
        <v>203741317</v>
      </c>
      <c r="F818" s="123" t="s">
        <v>2982</v>
      </c>
      <c r="G818" s="123" t="s">
        <v>2983</v>
      </c>
      <c r="H818" s="123" t="s">
        <v>2984</v>
      </c>
      <c r="I818" s="123">
        <v>900234</v>
      </c>
      <c r="J818" s="123" t="s">
        <v>3001</v>
      </c>
      <c r="K818" s="123" t="s">
        <v>346</v>
      </c>
      <c r="L818" s="123" t="s">
        <v>2986</v>
      </c>
      <c r="M818" s="123" t="s">
        <v>79</v>
      </c>
      <c r="N818" s="123" t="s">
        <v>223</v>
      </c>
      <c r="O818" s="123">
        <v>1299</v>
      </c>
      <c r="P818" s="123" t="s">
        <v>64</v>
      </c>
      <c r="Q818" s="123" t="s">
        <v>2987</v>
      </c>
      <c r="R818" s="123" t="s">
        <v>3005</v>
      </c>
      <c r="S818" s="123" t="s">
        <v>39</v>
      </c>
      <c r="T818" s="123">
        <v>99</v>
      </c>
      <c r="U818" s="123" t="s">
        <v>2989</v>
      </c>
      <c r="V818" s="124">
        <v>46267.758333333331</v>
      </c>
      <c r="W818" s="124">
        <v>46267.951388888891</v>
      </c>
      <c r="X818" s="124">
        <v>46267.756944444445</v>
      </c>
      <c r="Y818" s="124">
        <v>46268.173611111109</v>
      </c>
      <c r="Z818" s="123" t="s">
        <v>2997</v>
      </c>
      <c r="AA818" s="123" t="s">
        <v>2998</v>
      </c>
      <c r="AB818" s="123" t="s">
        <v>2</v>
      </c>
      <c r="AC818" s="123" t="s">
        <v>35</v>
      </c>
      <c r="AD818" s="123" t="s">
        <v>1558</v>
      </c>
      <c r="AE818" s="123" t="s">
        <v>2995</v>
      </c>
      <c r="AF818" s="123" t="s">
        <v>85</v>
      </c>
      <c r="AG818" s="123" t="s">
        <v>88</v>
      </c>
      <c r="AH818" s="123">
        <v>3</v>
      </c>
      <c r="AI818" s="123"/>
      <c r="AJ818" s="124">
        <v>45501</v>
      </c>
      <c r="AK818" s="123"/>
      <c r="AL818" s="123"/>
      <c r="AM818" s="123" t="s">
        <v>2991</v>
      </c>
      <c r="AN818" s="123" t="s">
        <v>2992</v>
      </c>
      <c r="AO818" s="123" t="s">
        <v>2982</v>
      </c>
      <c r="AP818" s="123">
        <v>9</v>
      </c>
      <c r="AQ818" s="123">
        <v>1</v>
      </c>
      <c r="AR818" s="123">
        <v>1</v>
      </c>
      <c r="AS818" s="123">
        <v>0</v>
      </c>
      <c r="AT818" s="123">
        <v>0</v>
      </c>
      <c r="AU818" s="123">
        <v>0</v>
      </c>
    </row>
    <row r="819" spans="1:47">
      <c r="A819" s="124">
        <v>46267</v>
      </c>
      <c r="B819" s="123" t="s">
        <v>75</v>
      </c>
      <c r="C819" s="123" t="s">
        <v>2981</v>
      </c>
      <c r="D819" s="123" t="s">
        <v>807</v>
      </c>
      <c r="E819" s="123">
        <v>206129606</v>
      </c>
      <c r="F819" s="123" t="s">
        <v>2982</v>
      </c>
      <c r="G819" s="123" t="s">
        <v>2983</v>
      </c>
      <c r="H819" s="123" t="s">
        <v>2984</v>
      </c>
      <c r="I819" s="123">
        <v>900234</v>
      </c>
      <c r="J819" s="123" t="s">
        <v>3001</v>
      </c>
      <c r="K819" s="123" t="s">
        <v>808</v>
      </c>
      <c r="L819" s="123" t="s">
        <v>2986</v>
      </c>
      <c r="M819" s="123" t="s">
        <v>79</v>
      </c>
      <c r="N819" s="123" t="s">
        <v>1055</v>
      </c>
      <c r="O819" s="123">
        <v>1299</v>
      </c>
      <c r="P819" s="123" t="s">
        <v>64</v>
      </c>
      <c r="Q819" s="123" t="s">
        <v>2987</v>
      </c>
      <c r="R819" s="123" t="s">
        <v>3021</v>
      </c>
      <c r="S819" s="123" t="s">
        <v>32</v>
      </c>
      <c r="T819" s="123">
        <v>99</v>
      </c>
      <c r="U819" s="123" t="s">
        <v>2989</v>
      </c>
      <c r="V819" s="124">
        <v>46267.332638888889</v>
      </c>
      <c r="W819" s="124">
        <v>46267.74722222222</v>
      </c>
      <c r="X819" s="124">
        <v>46267.333333333336</v>
      </c>
      <c r="Y819" s="124">
        <v>46267.75</v>
      </c>
      <c r="Z819" s="123" t="s">
        <v>2997</v>
      </c>
      <c r="AA819" s="123" t="s">
        <v>2998</v>
      </c>
      <c r="AB819" s="123" t="s">
        <v>2</v>
      </c>
      <c r="AC819" s="123" t="s">
        <v>37</v>
      </c>
      <c r="AD819" s="123" t="s">
        <v>1562</v>
      </c>
      <c r="AE819" s="123" t="s">
        <v>3000</v>
      </c>
      <c r="AF819" s="123" t="s">
        <v>85</v>
      </c>
      <c r="AG819" s="123" t="s">
        <v>88</v>
      </c>
      <c r="AH819" s="123">
        <v>13</v>
      </c>
      <c r="AI819" s="123"/>
      <c r="AJ819" s="124">
        <v>45928</v>
      </c>
      <c r="AK819" s="123"/>
      <c r="AL819" s="123"/>
      <c r="AM819" s="123" t="s">
        <v>2991</v>
      </c>
      <c r="AN819" s="123" t="s">
        <v>2992</v>
      </c>
      <c r="AO819" s="123" t="s">
        <v>2982</v>
      </c>
      <c r="AP819" s="123">
        <v>9</v>
      </c>
      <c r="AQ819" s="123">
        <v>1</v>
      </c>
      <c r="AR819" s="123">
        <v>1</v>
      </c>
      <c r="AS819" s="123">
        <v>0</v>
      </c>
      <c r="AT819" s="123">
        <v>0</v>
      </c>
      <c r="AU819" s="123">
        <v>0</v>
      </c>
    </row>
    <row r="820" spans="1:47">
      <c r="A820" s="124">
        <v>46267</v>
      </c>
      <c r="B820" s="123" t="s">
        <v>75</v>
      </c>
      <c r="C820" s="123" t="s">
        <v>2981</v>
      </c>
      <c r="D820" s="123" t="s">
        <v>2226</v>
      </c>
      <c r="E820" s="123">
        <v>204329123</v>
      </c>
      <c r="F820" s="123" t="s">
        <v>2982</v>
      </c>
      <c r="G820" s="123" t="s">
        <v>2983</v>
      </c>
      <c r="H820" s="123" t="s">
        <v>2984</v>
      </c>
      <c r="I820" s="123">
        <v>900234</v>
      </c>
      <c r="J820" s="123" t="s">
        <v>87</v>
      </c>
      <c r="K820" s="123" t="s">
        <v>3404</v>
      </c>
      <c r="L820" s="123" t="s">
        <v>2986</v>
      </c>
      <c r="M820" s="123" t="s">
        <v>86</v>
      </c>
      <c r="N820" s="123" t="s">
        <v>2645</v>
      </c>
      <c r="O820" s="123">
        <v>1299</v>
      </c>
      <c r="P820" s="123" t="s">
        <v>64</v>
      </c>
      <c r="Q820" s="123" t="s">
        <v>2987</v>
      </c>
      <c r="R820" s="123" t="s">
        <v>3010</v>
      </c>
      <c r="S820" s="123" t="s">
        <v>39</v>
      </c>
      <c r="T820" s="123">
        <v>99</v>
      </c>
      <c r="U820" s="123" t="s">
        <v>2989</v>
      </c>
      <c r="V820" s="124">
        <v>46267.754861111112</v>
      </c>
      <c r="W820" s="124">
        <v>46267.961805555555</v>
      </c>
      <c r="X820" s="124">
        <v>46267.756944444445</v>
      </c>
      <c r="Y820" s="124">
        <v>46268.173611111109</v>
      </c>
      <c r="Z820" s="123"/>
      <c r="AA820" s="123" t="s">
        <v>56</v>
      </c>
      <c r="AB820" s="123" t="s">
        <v>2</v>
      </c>
      <c r="AC820" s="123" t="s">
        <v>2990</v>
      </c>
      <c r="AD820" s="123" t="s">
        <v>1553</v>
      </c>
      <c r="AE820" s="123" t="s">
        <v>2990</v>
      </c>
      <c r="AF820" s="123" t="s">
        <v>77</v>
      </c>
      <c r="AG820" s="123" t="s">
        <v>78</v>
      </c>
      <c r="AH820" s="123">
        <v>22</v>
      </c>
      <c r="AI820" s="123"/>
      <c r="AJ820" s="124">
        <v>45588</v>
      </c>
      <c r="AK820" s="123"/>
      <c r="AL820" s="123"/>
      <c r="AM820" s="123" t="s">
        <v>2991</v>
      </c>
      <c r="AN820" s="123" t="s">
        <v>2992</v>
      </c>
      <c r="AO820" s="123" t="s">
        <v>2982</v>
      </c>
      <c r="AP820" s="123">
        <v>9</v>
      </c>
      <c r="AQ820" s="123">
        <v>0</v>
      </c>
      <c r="AR820" s="123">
        <v>1</v>
      </c>
      <c r="AS820" s="123">
        <v>1</v>
      </c>
      <c r="AT820" s="123">
        <v>0</v>
      </c>
      <c r="AU820" s="123">
        <v>0</v>
      </c>
    </row>
    <row r="821" spans="1:47">
      <c r="A821" s="124">
        <v>46267</v>
      </c>
      <c r="B821" s="123" t="s">
        <v>75</v>
      </c>
      <c r="C821" s="123" t="s">
        <v>2981</v>
      </c>
      <c r="D821" s="123" t="s">
        <v>1184</v>
      </c>
      <c r="E821" s="123">
        <v>203965457</v>
      </c>
      <c r="F821" s="123" t="s">
        <v>2982</v>
      </c>
      <c r="G821" s="123" t="s">
        <v>2983</v>
      </c>
      <c r="H821" s="123" t="s">
        <v>2984</v>
      </c>
      <c r="I821" s="123">
        <v>900234</v>
      </c>
      <c r="J821" s="123" t="s">
        <v>3001</v>
      </c>
      <c r="K821" s="123" t="s">
        <v>1185</v>
      </c>
      <c r="L821" s="123" t="s">
        <v>2986</v>
      </c>
      <c r="M821" s="123" t="s">
        <v>79</v>
      </c>
      <c r="N821" s="123" t="s">
        <v>626</v>
      </c>
      <c r="O821" s="123">
        <v>1299</v>
      </c>
      <c r="P821" s="123" t="s">
        <v>64</v>
      </c>
      <c r="Q821" s="123" t="s">
        <v>2987</v>
      </c>
      <c r="R821" s="123" t="s">
        <v>3024</v>
      </c>
      <c r="S821" s="123" t="s">
        <v>39</v>
      </c>
      <c r="T821" s="123">
        <v>99</v>
      </c>
      <c r="U821" s="123" t="s">
        <v>2989</v>
      </c>
      <c r="V821" s="124">
        <v>46267.756249999999</v>
      </c>
      <c r="W821" s="123"/>
      <c r="X821" s="124">
        <v>46267.756944444445</v>
      </c>
      <c r="Y821" s="124">
        <v>46268.173611111109</v>
      </c>
      <c r="Z821" s="123"/>
      <c r="AA821" s="123" t="s">
        <v>56</v>
      </c>
      <c r="AB821" s="123" t="s">
        <v>2</v>
      </c>
      <c r="AC821" s="123" t="s">
        <v>37</v>
      </c>
      <c r="AD821" s="123" t="s">
        <v>1562</v>
      </c>
      <c r="AE821" s="123" t="s">
        <v>3000</v>
      </c>
      <c r="AF821" s="123" t="s">
        <v>95</v>
      </c>
      <c r="AG821" s="123" t="s">
        <v>77</v>
      </c>
      <c r="AH821" s="123">
        <v>13</v>
      </c>
      <c r="AI821" s="123"/>
      <c r="AJ821" s="124">
        <v>45543</v>
      </c>
      <c r="AK821" s="123"/>
      <c r="AL821" s="123"/>
      <c r="AM821" s="123" t="s">
        <v>2991</v>
      </c>
      <c r="AN821" s="123" t="s">
        <v>2992</v>
      </c>
      <c r="AO821" s="123" t="s">
        <v>2982</v>
      </c>
      <c r="AP821" s="123">
        <v>9</v>
      </c>
      <c r="AQ821" s="123">
        <v>0</v>
      </c>
      <c r="AR821" s="123">
        <v>1</v>
      </c>
      <c r="AS821" s="123">
        <v>1</v>
      </c>
      <c r="AT821" s="123">
        <v>0</v>
      </c>
      <c r="AU821" s="123">
        <v>0</v>
      </c>
    </row>
    <row r="822" spans="1:47">
      <c r="A822" s="124">
        <v>46267</v>
      </c>
      <c r="B822" s="123" t="s">
        <v>75</v>
      </c>
      <c r="C822" s="123" t="s">
        <v>2981</v>
      </c>
      <c r="D822" s="123" t="s">
        <v>2357</v>
      </c>
      <c r="E822" s="123">
        <v>203850898</v>
      </c>
      <c r="F822" s="123" t="s">
        <v>2982</v>
      </c>
      <c r="G822" s="123" t="s">
        <v>2983</v>
      </c>
      <c r="H822" s="123" t="s">
        <v>2984</v>
      </c>
      <c r="I822" s="123">
        <v>900234</v>
      </c>
      <c r="J822" s="123" t="s">
        <v>2985</v>
      </c>
      <c r="K822" s="123" t="s">
        <v>3405</v>
      </c>
      <c r="L822" s="123" t="s">
        <v>2986</v>
      </c>
      <c r="M822" s="123" t="s">
        <v>86</v>
      </c>
      <c r="N822" s="123" t="s">
        <v>626</v>
      </c>
      <c r="O822" s="123">
        <v>1299</v>
      </c>
      <c r="P822" s="123" t="s">
        <v>64</v>
      </c>
      <c r="Q822" s="123" t="s">
        <v>2987</v>
      </c>
      <c r="R822" s="123" t="s">
        <v>3024</v>
      </c>
      <c r="S822" s="123" t="s">
        <v>39</v>
      </c>
      <c r="T822" s="123">
        <v>99</v>
      </c>
      <c r="U822" s="123" t="s">
        <v>2989</v>
      </c>
      <c r="V822" s="124">
        <v>46267.760416666664</v>
      </c>
      <c r="W822" s="124">
        <v>46267.854166666664</v>
      </c>
      <c r="X822" s="124">
        <v>46267.756944444445</v>
      </c>
      <c r="Y822" s="124">
        <v>46268.173611111109</v>
      </c>
      <c r="Z822" s="123"/>
      <c r="AA822" s="123" t="s">
        <v>56</v>
      </c>
      <c r="AB822" s="123" t="s">
        <v>2</v>
      </c>
      <c r="AC822" s="123" t="s">
        <v>37</v>
      </c>
      <c r="AD822" s="123" t="s">
        <v>1562</v>
      </c>
      <c r="AE822" s="123" t="s">
        <v>3000</v>
      </c>
      <c r="AF822" s="123" t="s">
        <v>95</v>
      </c>
      <c r="AG822" s="123" t="s">
        <v>77</v>
      </c>
      <c r="AH822" s="123">
        <v>13</v>
      </c>
      <c r="AI822" s="123"/>
      <c r="AJ822" s="124">
        <v>45523</v>
      </c>
      <c r="AK822" s="123"/>
      <c r="AL822" s="123"/>
      <c r="AM822" s="123" t="s">
        <v>2991</v>
      </c>
      <c r="AN822" s="123" t="s">
        <v>2992</v>
      </c>
      <c r="AO822" s="123" t="s">
        <v>2982</v>
      </c>
      <c r="AP822" s="123">
        <v>9</v>
      </c>
      <c r="AQ822" s="123">
        <v>0</v>
      </c>
      <c r="AR822" s="123">
        <v>1</v>
      </c>
      <c r="AS822" s="123">
        <v>1</v>
      </c>
      <c r="AT822" s="123">
        <v>0</v>
      </c>
      <c r="AU822" s="123">
        <v>0</v>
      </c>
    </row>
    <row r="823" spans="1:47">
      <c r="A823" s="124">
        <v>46267</v>
      </c>
      <c r="B823" s="123" t="s">
        <v>75</v>
      </c>
      <c r="C823" s="123" t="s">
        <v>2981</v>
      </c>
      <c r="D823" s="123" t="s">
        <v>1186</v>
      </c>
      <c r="E823" s="123">
        <v>204467948</v>
      </c>
      <c r="F823" s="123" t="s">
        <v>2982</v>
      </c>
      <c r="G823" s="123" t="s">
        <v>2983</v>
      </c>
      <c r="H823" s="123" t="s">
        <v>2984</v>
      </c>
      <c r="I823" s="123">
        <v>900234</v>
      </c>
      <c r="J823" s="123" t="s">
        <v>87</v>
      </c>
      <c r="K823" s="123" t="s">
        <v>1187</v>
      </c>
      <c r="L823" s="123" t="s">
        <v>2986</v>
      </c>
      <c r="M823" s="123" t="s">
        <v>86</v>
      </c>
      <c r="N823" s="123" t="s">
        <v>1055</v>
      </c>
      <c r="O823" s="123">
        <v>1299</v>
      </c>
      <c r="P823" s="123" t="s">
        <v>64</v>
      </c>
      <c r="Q823" s="123" t="s">
        <v>2987</v>
      </c>
      <c r="R823" s="123" t="s">
        <v>3021</v>
      </c>
      <c r="S823" s="123" t="s">
        <v>32</v>
      </c>
      <c r="T823" s="123">
        <v>99</v>
      </c>
      <c r="U823" s="123" t="s">
        <v>2989</v>
      </c>
      <c r="V823" s="124">
        <v>46267.330555555556</v>
      </c>
      <c r="W823" s="124">
        <v>46267.75277777778</v>
      </c>
      <c r="X823" s="124">
        <v>46267.333333333336</v>
      </c>
      <c r="Y823" s="124">
        <v>46267.75</v>
      </c>
      <c r="Z823" s="123" t="s">
        <v>2997</v>
      </c>
      <c r="AA823" s="123" t="s">
        <v>2998</v>
      </c>
      <c r="AB823" s="123" t="s">
        <v>2</v>
      </c>
      <c r="AC823" s="123" t="s">
        <v>37</v>
      </c>
      <c r="AD823" s="123" t="s">
        <v>1562</v>
      </c>
      <c r="AE823" s="123" t="s">
        <v>3000</v>
      </c>
      <c r="AF823" s="123" t="s">
        <v>85</v>
      </c>
      <c r="AG823" s="123" t="s">
        <v>88</v>
      </c>
      <c r="AH823" s="123">
        <v>13</v>
      </c>
      <c r="AI823" s="123"/>
      <c r="AJ823" s="124">
        <v>45602</v>
      </c>
      <c r="AK823" s="123"/>
      <c r="AL823" s="123"/>
      <c r="AM823" s="123" t="s">
        <v>2991</v>
      </c>
      <c r="AN823" s="123" t="s">
        <v>2992</v>
      </c>
      <c r="AO823" s="123" t="s">
        <v>2982</v>
      </c>
      <c r="AP823" s="123">
        <v>9</v>
      </c>
      <c r="AQ823" s="123">
        <v>1</v>
      </c>
      <c r="AR823" s="123">
        <v>1</v>
      </c>
      <c r="AS823" s="123">
        <v>0</v>
      </c>
      <c r="AT823" s="123">
        <v>0</v>
      </c>
      <c r="AU823" s="123">
        <v>0</v>
      </c>
    </row>
    <row r="824" spans="1:47">
      <c r="A824" s="124">
        <v>46267</v>
      </c>
      <c r="B824" s="123" t="s">
        <v>75</v>
      </c>
      <c r="C824" s="123" t="s">
        <v>2981</v>
      </c>
      <c r="D824" s="123" t="s">
        <v>1194</v>
      </c>
      <c r="E824" s="123">
        <v>203011024</v>
      </c>
      <c r="F824" s="123" t="s">
        <v>2982</v>
      </c>
      <c r="G824" s="123" t="s">
        <v>2983</v>
      </c>
      <c r="H824" s="123" t="s">
        <v>2984</v>
      </c>
      <c r="I824" s="123">
        <v>900234</v>
      </c>
      <c r="J824" s="123" t="s">
        <v>3001</v>
      </c>
      <c r="K824" s="123" t="s">
        <v>1195</v>
      </c>
      <c r="L824" s="123" t="s">
        <v>2986</v>
      </c>
      <c r="M824" s="123" t="s">
        <v>79</v>
      </c>
      <c r="N824" s="123" t="s">
        <v>622</v>
      </c>
      <c r="O824" s="123">
        <v>1299</v>
      </c>
      <c r="P824" s="123" t="s">
        <v>64</v>
      </c>
      <c r="Q824" s="123" t="s">
        <v>2987</v>
      </c>
      <c r="R824" s="123" t="s">
        <v>3024</v>
      </c>
      <c r="S824" s="123" t="s">
        <v>39</v>
      </c>
      <c r="T824" s="123">
        <v>99</v>
      </c>
      <c r="U824" s="123" t="s">
        <v>2989</v>
      </c>
      <c r="V824" s="124">
        <v>46267.756944444445</v>
      </c>
      <c r="W824" s="124">
        <v>46267.856944444444</v>
      </c>
      <c r="X824" s="124">
        <v>46267.756944444445</v>
      </c>
      <c r="Y824" s="124">
        <v>46268.173611111109</v>
      </c>
      <c r="Z824" s="123"/>
      <c r="AA824" s="123" t="s">
        <v>56</v>
      </c>
      <c r="AB824" s="123" t="s">
        <v>2</v>
      </c>
      <c r="AC824" s="123" t="s">
        <v>37</v>
      </c>
      <c r="AD824" s="123" t="s">
        <v>1562</v>
      </c>
      <c r="AE824" s="123" t="s">
        <v>3000</v>
      </c>
      <c r="AF824" s="123" t="s">
        <v>95</v>
      </c>
      <c r="AG824" s="123" t="s">
        <v>77</v>
      </c>
      <c r="AH824" s="123">
        <v>13</v>
      </c>
      <c r="AI824" s="123"/>
      <c r="AJ824" s="124">
        <v>45602</v>
      </c>
      <c r="AK824" s="123"/>
      <c r="AL824" s="123"/>
      <c r="AM824" s="123" t="s">
        <v>2991</v>
      </c>
      <c r="AN824" s="123" t="s">
        <v>2992</v>
      </c>
      <c r="AO824" s="123" t="s">
        <v>2982</v>
      </c>
      <c r="AP824" s="123">
        <v>9</v>
      </c>
      <c r="AQ824" s="123">
        <v>0</v>
      </c>
      <c r="AR824" s="123">
        <v>1</v>
      </c>
      <c r="AS824" s="123">
        <v>1</v>
      </c>
      <c r="AT824" s="123">
        <v>0</v>
      </c>
      <c r="AU824" s="123">
        <v>0</v>
      </c>
    </row>
    <row r="825" spans="1:47">
      <c r="A825" s="124">
        <v>46267</v>
      </c>
      <c r="B825" s="123" t="s">
        <v>75</v>
      </c>
      <c r="C825" s="123" t="s">
        <v>2981</v>
      </c>
      <c r="D825" s="123" t="s">
        <v>1009</v>
      </c>
      <c r="E825" s="123">
        <v>203908895</v>
      </c>
      <c r="F825" s="123" t="s">
        <v>2982</v>
      </c>
      <c r="G825" s="123" t="s">
        <v>2983</v>
      </c>
      <c r="H825" s="123" t="s">
        <v>2984</v>
      </c>
      <c r="I825" s="123">
        <v>900234</v>
      </c>
      <c r="J825" s="123" t="s">
        <v>2985</v>
      </c>
      <c r="K825" s="123" t="s">
        <v>3406</v>
      </c>
      <c r="L825" s="123" t="s">
        <v>2986</v>
      </c>
      <c r="M825" s="123" t="s">
        <v>89</v>
      </c>
      <c r="N825" s="123" t="s">
        <v>626</v>
      </c>
      <c r="O825" s="123">
        <v>1299</v>
      </c>
      <c r="P825" s="123" t="s">
        <v>64</v>
      </c>
      <c r="Q825" s="123" t="s">
        <v>2987</v>
      </c>
      <c r="R825" s="123" t="s">
        <v>3005</v>
      </c>
      <c r="S825" s="123" t="s">
        <v>39</v>
      </c>
      <c r="T825" s="123">
        <v>99</v>
      </c>
      <c r="U825" s="123" t="s">
        <v>2989</v>
      </c>
      <c r="V825" s="123"/>
      <c r="W825" s="123"/>
      <c r="X825" s="124">
        <v>46267.756944444445</v>
      </c>
      <c r="Y825" s="124">
        <v>46268.173611111109</v>
      </c>
      <c r="Z825" s="123" t="s">
        <v>2997</v>
      </c>
      <c r="AA825" s="123" t="s">
        <v>2998</v>
      </c>
      <c r="AB825" s="123" t="s">
        <v>2999</v>
      </c>
      <c r="AC825" s="123" t="s">
        <v>37</v>
      </c>
      <c r="AD825" s="123" t="s">
        <v>1562</v>
      </c>
      <c r="AE825" s="123" t="s">
        <v>3000</v>
      </c>
      <c r="AF825" s="123" t="s">
        <v>85</v>
      </c>
      <c r="AG825" s="123" t="s">
        <v>88</v>
      </c>
      <c r="AH825" s="123">
        <v>13</v>
      </c>
      <c r="AI825" s="123"/>
      <c r="AJ825" s="124">
        <v>45536</v>
      </c>
      <c r="AK825" s="123"/>
      <c r="AL825" s="123"/>
      <c r="AM825" s="123" t="s">
        <v>2991</v>
      </c>
      <c r="AN825" s="123" t="s">
        <v>2992</v>
      </c>
      <c r="AO825" s="123" t="s">
        <v>2982</v>
      </c>
      <c r="AP825" s="123">
        <v>9</v>
      </c>
      <c r="AQ825" s="123">
        <v>0</v>
      </c>
      <c r="AR825" s="123">
        <v>0</v>
      </c>
      <c r="AS825" s="123">
        <v>0</v>
      </c>
      <c r="AT825" s="123">
        <v>0</v>
      </c>
      <c r="AU825" s="123">
        <v>0</v>
      </c>
    </row>
    <row r="826" spans="1:47">
      <c r="A826" s="124">
        <v>46267</v>
      </c>
      <c r="B826" s="123" t="s">
        <v>75</v>
      </c>
      <c r="C826" s="123" t="s">
        <v>2981</v>
      </c>
      <c r="D826" s="123" t="s">
        <v>1198</v>
      </c>
      <c r="E826" s="123">
        <v>203851002</v>
      </c>
      <c r="F826" s="123" t="s">
        <v>2982</v>
      </c>
      <c r="G826" s="123" t="s">
        <v>2983</v>
      </c>
      <c r="H826" s="123" t="s">
        <v>2984</v>
      </c>
      <c r="I826" s="123">
        <v>900234</v>
      </c>
      <c r="J826" s="123" t="s">
        <v>3001</v>
      </c>
      <c r="K826" s="123" t="s">
        <v>3407</v>
      </c>
      <c r="L826" s="123" t="s">
        <v>2986</v>
      </c>
      <c r="M826" s="123" t="s">
        <v>79</v>
      </c>
      <c r="N826" s="123" t="s">
        <v>626</v>
      </c>
      <c r="O826" s="123">
        <v>1299</v>
      </c>
      <c r="P826" s="123" t="s">
        <v>64</v>
      </c>
      <c r="Q826" s="123" t="s">
        <v>2987</v>
      </c>
      <c r="R826" s="123" t="s">
        <v>3011</v>
      </c>
      <c r="S826" s="123" t="s">
        <v>39</v>
      </c>
      <c r="T826" s="123">
        <v>99</v>
      </c>
      <c r="U826" s="123" t="s">
        <v>2989</v>
      </c>
      <c r="V826" s="123"/>
      <c r="W826" s="123"/>
      <c r="X826" s="124">
        <v>46267.756944444445</v>
      </c>
      <c r="Y826" s="124">
        <v>46268.173611111109</v>
      </c>
      <c r="Z826" s="123" t="s">
        <v>2997</v>
      </c>
      <c r="AA826" s="123" t="s">
        <v>2998</v>
      </c>
      <c r="AB826" s="123" t="s">
        <v>2999</v>
      </c>
      <c r="AC826" s="123" t="s">
        <v>37</v>
      </c>
      <c r="AD826" s="123" t="s">
        <v>1563</v>
      </c>
      <c r="AE826" s="123" t="s">
        <v>3006</v>
      </c>
      <c r="AF826" s="123" t="s">
        <v>84</v>
      </c>
      <c r="AG826" s="123" t="s">
        <v>85</v>
      </c>
      <c r="AH826" s="123">
        <v>15</v>
      </c>
      <c r="AI826" s="123"/>
      <c r="AJ826" s="124">
        <v>45523</v>
      </c>
      <c r="AK826" s="123"/>
      <c r="AL826" s="123"/>
      <c r="AM826" s="123" t="s">
        <v>2991</v>
      </c>
      <c r="AN826" s="123" t="s">
        <v>2992</v>
      </c>
      <c r="AO826" s="123" t="s">
        <v>2982</v>
      </c>
      <c r="AP826" s="123">
        <v>9</v>
      </c>
      <c r="AQ826" s="123">
        <v>0</v>
      </c>
      <c r="AR826" s="123">
        <v>0</v>
      </c>
      <c r="AS826" s="123">
        <v>0</v>
      </c>
      <c r="AT826" s="123">
        <v>0</v>
      </c>
      <c r="AU826" s="123">
        <v>0</v>
      </c>
    </row>
    <row r="827" spans="1:47">
      <c r="A827" s="124">
        <v>46267</v>
      </c>
      <c r="B827" s="123" t="s">
        <v>75</v>
      </c>
      <c r="C827" s="123" t="s">
        <v>2981</v>
      </c>
      <c r="D827" s="123" t="s">
        <v>2017</v>
      </c>
      <c r="E827" s="123">
        <v>206604522</v>
      </c>
      <c r="F827" s="123" t="s">
        <v>2982</v>
      </c>
      <c r="G827" s="123" t="s">
        <v>2983</v>
      </c>
      <c r="H827" s="123" t="s">
        <v>2984</v>
      </c>
      <c r="I827" s="123">
        <v>900234</v>
      </c>
      <c r="J827" s="123" t="s">
        <v>3002</v>
      </c>
      <c r="K827" s="123" t="s">
        <v>2018</v>
      </c>
      <c r="L827" s="123" t="s">
        <v>2986</v>
      </c>
      <c r="M827" s="123" t="s">
        <v>89</v>
      </c>
      <c r="N827" s="123" t="s">
        <v>2773</v>
      </c>
      <c r="O827" s="123">
        <v>1299</v>
      </c>
      <c r="P827" s="123" t="s">
        <v>64</v>
      </c>
      <c r="Q827" s="123" t="s">
        <v>2987</v>
      </c>
      <c r="R827" s="123" t="s">
        <v>3008</v>
      </c>
      <c r="S827" s="123" t="s">
        <v>39</v>
      </c>
      <c r="T827" s="123">
        <v>99</v>
      </c>
      <c r="U827" s="123" t="s">
        <v>2989</v>
      </c>
      <c r="V827" s="124">
        <v>46267.755555555559</v>
      </c>
      <c r="W827" s="124">
        <v>46267.854861111111</v>
      </c>
      <c r="X827" s="124">
        <v>46267.756944444445</v>
      </c>
      <c r="Y827" s="124">
        <v>46268.173611111109</v>
      </c>
      <c r="Z827" s="123"/>
      <c r="AA827" s="123" t="s">
        <v>56</v>
      </c>
      <c r="AB827" s="123" t="s">
        <v>2</v>
      </c>
      <c r="AC827" s="123" t="s">
        <v>37</v>
      </c>
      <c r="AD827" s="123" t="s">
        <v>1562</v>
      </c>
      <c r="AE827" s="123" t="s">
        <v>3000</v>
      </c>
      <c r="AF827" s="123" t="s">
        <v>92</v>
      </c>
      <c r="AG827" s="123" t="s">
        <v>84</v>
      </c>
      <c r="AH827" s="123">
        <v>13</v>
      </c>
      <c r="AI827" s="123"/>
      <c r="AJ827" s="124">
        <v>45977</v>
      </c>
      <c r="AK827" s="123"/>
      <c r="AL827" s="123"/>
      <c r="AM827" s="123" t="s">
        <v>2991</v>
      </c>
      <c r="AN827" s="123" t="s">
        <v>2992</v>
      </c>
      <c r="AO827" s="123" t="s">
        <v>2982</v>
      </c>
      <c r="AP827" s="123">
        <v>9</v>
      </c>
      <c r="AQ827" s="123">
        <v>0</v>
      </c>
      <c r="AR827" s="123">
        <v>1</v>
      </c>
      <c r="AS827" s="123">
        <v>1</v>
      </c>
      <c r="AT827" s="123">
        <v>0</v>
      </c>
      <c r="AU827" s="123">
        <v>0</v>
      </c>
    </row>
    <row r="828" spans="1:47">
      <c r="A828" s="124">
        <v>46267</v>
      </c>
      <c r="B828" s="123" t="s">
        <v>75</v>
      </c>
      <c r="C828" s="123" t="s">
        <v>2981</v>
      </c>
      <c r="D828" s="123" t="s">
        <v>561</v>
      </c>
      <c r="E828" s="123">
        <v>204013737</v>
      </c>
      <c r="F828" s="123" t="s">
        <v>2982</v>
      </c>
      <c r="G828" s="123" t="s">
        <v>2983</v>
      </c>
      <c r="H828" s="123" t="s">
        <v>2984</v>
      </c>
      <c r="I828" s="123">
        <v>900234</v>
      </c>
      <c r="J828" s="123" t="s">
        <v>3001</v>
      </c>
      <c r="K828" s="123" t="s">
        <v>562</v>
      </c>
      <c r="L828" s="123" t="s">
        <v>2986</v>
      </c>
      <c r="M828" s="123" t="s">
        <v>79</v>
      </c>
      <c r="N828" s="123" t="s">
        <v>3013</v>
      </c>
      <c r="O828" s="123">
        <v>1299</v>
      </c>
      <c r="P828" s="123" t="s">
        <v>64</v>
      </c>
      <c r="Q828" s="123" t="s">
        <v>2987</v>
      </c>
      <c r="R828" s="123" t="s">
        <v>3014</v>
      </c>
      <c r="S828" s="123" t="s">
        <v>32</v>
      </c>
      <c r="T828" s="123">
        <v>99</v>
      </c>
      <c r="U828" s="123" t="s">
        <v>2989</v>
      </c>
      <c r="V828" s="124">
        <v>46267.331944444442</v>
      </c>
      <c r="W828" s="124">
        <v>46267.751388888886</v>
      </c>
      <c r="X828" s="124">
        <v>46267.333333333336</v>
      </c>
      <c r="Y828" s="124">
        <v>46267.75</v>
      </c>
      <c r="Z828" s="123"/>
      <c r="AA828" s="123" t="s">
        <v>56</v>
      </c>
      <c r="AB828" s="123" t="s">
        <v>2</v>
      </c>
      <c r="AC828" s="123" t="s">
        <v>35</v>
      </c>
      <c r="AD828" s="123" t="s">
        <v>1557</v>
      </c>
      <c r="AE828" s="123" t="s">
        <v>3015</v>
      </c>
      <c r="AF828" s="123" t="s">
        <v>78</v>
      </c>
      <c r="AG828" s="123" t="s">
        <v>92</v>
      </c>
      <c r="AH828" s="123">
        <v>1</v>
      </c>
      <c r="AI828" s="123"/>
      <c r="AJ828" s="124">
        <v>45550</v>
      </c>
      <c r="AK828" s="123"/>
      <c r="AL828" s="123"/>
      <c r="AM828" s="123" t="s">
        <v>2991</v>
      </c>
      <c r="AN828" s="123" t="s">
        <v>2992</v>
      </c>
      <c r="AO828" s="123" t="s">
        <v>2982</v>
      </c>
      <c r="AP828" s="123">
        <v>9</v>
      </c>
      <c r="AQ828" s="123">
        <v>0</v>
      </c>
      <c r="AR828" s="123">
        <v>1</v>
      </c>
      <c r="AS828" s="123">
        <v>1</v>
      </c>
      <c r="AT828" s="123">
        <v>0</v>
      </c>
      <c r="AU828" s="123">
        <v>0</v>
      </c>
    </row>
    <row r="829" spans="1:47">
      <c r="A829" s="124">
        <v>46267</v>
      </c>
      <c r="B829" s="123" t="s">
        <v>75</v>
      </c>
      <c r="C829" s="123" t="s">
        <v>2981</v>
      </c>
      <c r="D829" s="123" t="s">
        <v>250</v>
      </c>
      <c r="E829" s="123">
        <v>205496017</v>
      </c>
      <c r="F829" s="123" t="s">
        <v>2982</v>
      </c>
      <c r="G829" s="123" t="s">
        <v>2983</v>
      </c>
      <c r="H829" s="123" t="s">
        <v>2984</v>
      </c>
      <c r="I829" s="123">
        <v>900234</v>
      </c>
      <c r="J829" s="123" t="s">
        <v>3002</v>
      </c>
      <c r="K829" s="123" t="s">
        <v>3408</v>
      </c>
      <c r="L829" s="123" t="s">
        <v>2986</v>
      </c>
      <c r="M829" s="123" t="s">
        <v>89</v>
      </c>
      <c r="N829" s="123" t="s">
        <v>82</v>
      </c>
      <c r="O829" s="123">
        <v>1299</v>
      </c>
      <c r="P829" s="123" t="s">
        <v>64</v>
      </c>
      <c r="Q829" s="123" t="s">
        <v>2987</v>
      </c>
      <c r="R829" s="123" t="s">
        <v>3011</v>
      </c>
      <c r="S829" s="123" t="s">
        <v>39</v>
      </c>
      <c r="T829" s="123">
        <v>99</v>
      </c>
      <c r="U829" s="123" t="s">
        <v>2989</v>
      </c>
      <c r="V829" s="123"/>
      <c r="W829" s="123"/>
      <c r="X829" s="124">
        <v>46267.756944444445</v>
      </c>
      <c r="Y829" s="124">
        <v>46268.173611111109</v>
      </c>
      <c r="Z829" s="123" t="s">
        <v>2997</v>
      </c>
      <c r="AA829" s="123" t="s">
        <v>2998</v>
      </c>
      <c r="AB829" s="123" t="s">
        <v>2999</v>
      </c>
      <c r="AC829" s="123" t="s">
        <v>2990</v>
      </c>
      <c r="AD829" s="123" t="s">
        <v>1553</v>
      </c>
      <c r="AE829" s="123" t="s">
        <v>2990</v>
      </c>
      <c r="AF829" s="123" t="s">
        <v>84</v>
      </c>
      <c r="AG829" s="123" t="s">
        <v>85</v>
      </c>
      <c r="AH829" s="123">
        <v>22</v>
      </c>
      <c r="AI829" s="123"/>
      <c r="AJ829" s="124">
        <v>45830</v>
      </c>
      <c r="AK829" s="123"/>
      <c r="AL829" s="123"/>
      <c r="AM829" s="123" t="s">
        <v>2991</v>
      </c>
      <c r="AN829" s="123" t="s">
        <v>2992</v>
      </c>
      <c r="AO829" s="123" t="s">
        <v>2982</v>
      </c>
      <c r="AP829" s="123">
        <v>9</v>
      </c>
      <c r="AQ829" s="123">
        <v>0</v>
      </c>
      <c r="AR829" s="123">
        <v>0</v>
      </c>
      <c r="AS829" s="123">
        <v>0</v>
      </c>
      <c r="AT829" s="123">
        <v>0</v>
      </c>
      <c r="AU829" s="123">
        <v>0</v>
      </c>
    </row>
    <row r="830" spans="1:47">
      <c r="A830" s="124">
        <v>46267</v>
      </c>
      <c r="B830" s="123" t="s">
        <v>75</v>
      </c>
      <c r="C830" s="123" t="s">
        <v>2981</v>
      </c>
      <c r="D830" s="123" t="s">
        <v>2581</v>
      </c>
      <c r="E830" s="123">
        <v>203736258</v>
      </c>
      <c r="F830" s="123" t="s">
        <v>2982</v>
      </c>
      <c r="G830" s="123" t="s">
        <v>2983</v>
      </c>
      <c r="H830" s="123" t="s">
        <v>2984</v>
      </c>
      <c r="I830" s="123">
        <v>900234</v>
      </c>
      <c r="J830" s="123" t="s">
        <v>2985</v>
      </c>
      <c r="K830" s="123" t="s">
        <v>2582</v>
      </c>
      <c r="L830" s="123" t="s">
        <v>2986</v>
      </c>
      <c r="M830" s="123" t="s">
        <v>86</v>
      </c>
      <c r="N830" s="123" t="s">
        <v>224</v>
      </c>
      <c r="O830" s="123">
        <v>1299</v>
      </c>
      <c r="P830" s="123" t="s">
        <v>64</v>
      </c>
      <c r="Q830" s="123" t="s">
        <v>2987</v>
      </c>
      <c r="R830" s="123" t="s">
        <v>3010</v>
      </c>
      <c r="S830" s="123" t="s">
        <v>39</v>
      </c>
      <c r="T830" s="123">
        <v>99</v>
      </c>
      <c r="U830" s="123" t="s">
        <v>2989</v>
      </c>
      <c r="V830" s="124">
        <v>46267.755555555559</v>
      </c>
      <c r="W830" s="124">
        <v>46267.95208333333</v>
      </c>
      <c r="X830" s="124">
        <v>46267.756944444445</v>
      </c>
      <c r="Y830" s="124">
        <v>46268.173611111109</v>
      </c>
      <c r="Z830" s="123"/>
      <c r="AA830" s="123" t="s">
        <v>56</v>
      </c>
      <c r="AB830" s="123" t="s">
        <v>2</v>
      </c>
      <c r="AC830" s="123" t="s">
        <v>35</v>
      </c>
      <c r="AD830" s="123" t="s">
        <v>1558</v>
      </c>
      <c r="AE830" s="123" t="s">
        <v>2995</v>
      </c>
      <c r="AF830" s="123" t="s">
        <v>77</v>
      </c>
      <c r="AG830" s="123" t="s">
        <v>78</v>
      </c>
      <c r="AH830" s="123">
        <v>3</v>
      </c>
      <c r="AI830" s="123"/>
      <c r="AJ830" s="124">
        <v>45501</v>
      </c>
      <c r="AK830" s="123"/>
      <c r="AL830" s="123"/>
      <c r="AM830" s="123" t="s">
        <v>2991</v>
      </c>
      <c r="AN830" s="123" t="s">
        <v>2992</v>
      </c>
      <c r="AO830" s="123" t="s">
        <v>2982</v>
      </c>
      <c r="AP830" s="123">
        <v>9</v>
      </c>
      <c r="AQ830" s="123">
        <v>0</v>
      </c>
      <c r="AR830" s="123">
        <v>1</v>
      </c>
      <c r="AS830" s="123">
        <v>1</v>
      </c>
      <c r="AT830" s="123">
        <v>0</v>
      </c>
      <c r="AU830" s="123">
        <v>0</v>
      </c>
    </row>
    <row r="831" spans="1:47">
      <c r="A831" s="124">
        <v>46267</v>
      </c>
      <c r="B831" s="123" t="s">
        <v>75</v>
      </c>
      <c r="C831" s="123" t="s">
        <v>2981</v>
      </c>
      <c r="D831" s="123" t="s">
        <v>1712</v>
      </c>
      <c r="E831" s="123">
        <v>206851163</v>
      </c>
      <c r="F831" s="123" t="s">
        <v>2982</v>
      </c>
      <c r="G831" s="123" t="s">
        <v>2983</v>
      </c>
      <c r="H831" s="123" t="s">
        <v>2984</v>
      </c>
      <c r="I831" s="123">
        <v>900234</v>
      </c>
      <c r="J831" s="123" t="s">
        <v>2985</v>
      </c>
      <c r="K831" s="123" t="s">
        <v>1713</v>
      </c>
      <c r="L831" s="123" t="s">
        <v>2986</v>
      </c>
      <c r="M831" s="123" t="s">
        <v>89</v>
      </c>
      <c r="N831" s="123" t="s">
        <v>2645</v>
      </c>
      <c r="O831" s="123">
        <v>1299</v>
      </c>
      <c r="P831" s="123" t="s">
        <v>64</v>
      </c>
      <c r="Q831" s="123" t="s">
        <v>2987</v>
      </c>
      <c r="R831" s="123" t="s">
        <v>3021</v>
      </c>
      <c r="S831" s="123" t="s">
        <v>32</v>
      </c>
      <c r="T831" s="123">
        <v>99</v>
      </c>
      <c r="U831" s="123" t="s">
        <v>2989</v>
      </c>
      <c r="V831" s="123"/>
      <c r="W831" s="123"/>
      <c r="X831" s="124">
        <v>46267.333333333336</v>
      </c>
      <c r="Y831" s="124">
        <v>46267.75</v>
      </c>
      <c r="Z831" s="123" t="s">
        <v>2997</v>
      </c>
      <c r="AA831" s="123" t="s">
        <v>2998</v>
      </c>
      <c r="AB831" s="123" t="s">
        <v>2999</v>
      </c>
      <c r="AC831" s="123" t="s">
        <v>2990</v>
      </c>
      <c r="AD831" s="123" t="s">
        <v>1553</v>
      </c>
      <c r="AE831" s="123" t="s">
        <v>2990</v>
      </c>
      <c r="AF831" s="123" t="s">
        <v>85</v>
      </c>
      <c r="AG831" s="123" t="s">
        <v>88</v>
      </c>
      <c r="AH831" s="123">
        <v>22</v>
      </c>
      <c r="AI831" s="123"/>
      <c r="AJ831" s="124">
        <v>46012</v>
      </c>
      <c r="AK831" s="123"/>
      <c r="AL831" s="123"/>
      <c r="AM831" s="123" t="s">
        <v>2991</v>
      </c>
      <c r="AN831" s="123" t="s">
        <v>2992</v>
      </c>
      <c r="AO831" s="123" t="s">
        <v>2982</v>
      </c>
      <c r="AP831" s="123">
        <v>9</v>
      </c>
      <c r="AQ831" s="123">
        <v>0</v>
      </c>
      <c r="AR831" s="123">
        <v>0</v>
      </c>
      <c r="AS831" s="123">
        <v>0</v>
      </c>
      <c r="AT831" s="123">
        <v>0</v>
      </c>
      <c r="AU831" s="123">
        <v>0</v>
      </c>
    </row>
    <row r="832" spans="1:47">
      <c r="A832" s="124">
        <v>46267</v>
      </c>
      <c r="B832" s="123" t="s">
        <v>75</v>
      </c>
      <c r="C832" s="123" t="s">
        <v>2981</v>
      </c>
      <c r="D832" s="123" t="s">
        <v>207</v>
      </c>
      <c r="E832" s="123">
        <v>206015654</v>
      </c>
      <c r="F832" s="123" t="s">
        <v>2982</v>
      </c>
      <c r="G832" s="123" t="s">
        <v>2983</v>
      </c>
      <c r="H832" s="123" t="s">
        <v>2984</v>
      </c>
      <c r="I832" s="123">
        <v>900234</v>
      </c>
      <c r="J832" s="123" t="s">
        <v>3001</v>
      </c>
      <c r="K832" s="123" t="s">
        <v>208</v>
      </c>
      <c r="L832" s="123" t="s">
        <v>2986</v>
      </c>
      <c r="M832" s="123" t="s">
        <v>79</v>
      </c>
      <c r="N832" s="123" t="s">
        <v>158</v>
      </c>
      <c r="O832" s="123">
        <v>1299</v>
      </c>
      <c r="P832" s="123" t="s">
        <v>64</v>
      </c>
      <c r="Q832" s="123" t="s">
        <v>2987</v>
      </c>
      <c r="R832" s="123" t="s">
        <v>3038</v>
      </c>
      <c r="S832" s="123" t="s">
        <v>32</v>
      </c>
      <c r="T832" s="123">
        <v>99</v>
      </c>
      <c r="U832" s="123" t="s">
        <v>2989</v>
      </c>
      <c r="V832" s="124">
        <v>46267.332638888889</v>
      </c>
      <c r="W832" s="124">
        <v>46267.750694444447</v>
      </c>
      <c r="X832" s="124">
        <v>46267.333333333336</v>
      </c>
      <c r="Y832" s="124">
        <v>46267.75</v>
      </c>
      <c r="Z832" s="123"/>
      <c r="AA832" s="123" t="s">
        <v>56</v>
      </c>
      <c r="AB832" s="123" t="s">
        <v>2</v>
      </c>
      <c r="AC832" s="123" t="s">
        <v>1428</v>
      </c>
      <c r="AD832" s="123" t="s">
        <v>1567</v>
      </c>
      <c r="AE832" s="123" t="s">
        <v>1428</v>
      </c>
      <c r="AF832" s="123" t="s">
        <v>92</v>
      </c>
      <c r="AG832" s="123" t="s">
        <v>84</v>
      </c>
      <c r="AH832" s="123">
        <v>28</v>
      </c>
      <c r="AI832" s="123"/>
      <c r="AJ832" s="124">
        <v>45914</v>
      </c>
      <c r="AK832" s="123"/>
      <c r="AL832" s="123"/>
      <c r="AM832" s="123" t="s">
        <v>2991</v>
      </c>
      <c r="AN832" s="123" t="s">
        <v>2992</v>
      </c>
      <c r="AO832" s="123" t="s">
        <v>2982</v>
      </c>
      <c r="AP832" s="123">
        <v>9</v>
      </c>
      <c r="AQ832" s="123">
        <v>0</v>
      </c>
      <c r="AR832" s="123">
        <v>1</v>
      </c>
      <c r="AS832" s="123">
        <v>1</v>
      </c>
      <c r="AT832" s="123">
        <v>0</v>
      </c>
      <c r="AU832" s="123">
        <v>0</v>
      </c>
    </row>
    <row r="833" spans="1:47">
      <c r="A833" s="124">
        <v>46267</v>
      </c>
      <c r="B833" s="123" t="s">
        <v>75</v>
      </c>
      <c r="C833" s="123" t="s">
        <v>2981</v>
      </c>
      <c r="D833" s="123" t="s">
        <v>1043</v>
      </c>
      <c r="E833" s="123">
        <v>205997633</v>
      </c>
      <c r="F833" s="123" t="s">
        <v>2982</v>
      </c>
      <c r="G833" s="123" t="s">
        <v>2983</v>
      </c>
      <c r="H833" s="123" t="s">
        <v>2984</v>
      </c>
      <c r="I833" s="123">
        <v>900234</v>
      </c>
      <c r="J833" s="123" t="s">
        <v>3001</v>
      </c>
      <c r="K833" s="123" t="s">
        <v>1044</v>
      </c>
      <c r="L833" s="123" t="s">
        <v>2986</v>
      </c>
      <c r="M833" s="123" t="s">
        <v>79</v>
      </c>
      <c r="N833" s="123" t="s">
        <v>2772</v>
      </c>
      <c r="O833" s="123">
        <v>1299</v>
      </c>
      <c r="P833" s="123" t="s">
        <v>64</v>
      </c>
      <c r="Q833" s="123" t="s">
        <v>2987</v>
      </c>
      <c r="R833" s="123" t="s">
        <v>3004</v>
      </c>
      <c r="S833" s="123" t="s">
        <v>39</v>
      </c>
      <c r="T833" s="123">
        <v>99</v>
      </c>
      <c r="U833" s="123" t="s">
        <v>2989</v>
      </c>
      <c r="V833" s="124">
        <v>46267.756944444445</v>
      </c>
      <c r="W833" s="124">
        <v>46267.856249999997</v>
      </c>
      <c r="X833" s="124">
        <v>46267.756944444445</v>
      </c>
      <c r="Y833" s="124">
        <v>46268.173611111109</v>
      </c>
      <c r="Z833" s="123"/>
      <c r="AA833" s="123" t="s">
        <v>56</v>
      </c>
      <c r="AB833" s="123" t="s">
        <v>2</v>
      </c>
      <c r="AC833" s="123" t="s">
        <v>37</v>
      </c>
      <c r="AD833" s="123" t="s">
        <v>1562</v>
      </c>
      <c r="AE833" s="123" t="s">
        <v>3000</v>
      </c>
      <c r="AF833" s="123" t="s">
        <v>88</v>
      </c>
      <c r="AG833" s="123" t="s">
        <v>95</v>
      </c>
      <c r="AH833" s="123">
        <v>13</v>
      </c>
      <c r="AI833" s="123"/>
      <c r="AJ833" s="124">
        <v>45914</v>
      </c>
      <c r="AK833" s="123"/>
      <c r="AL833" s="123"/>
      <c r="AM833" s="123" t="s">
        <v>2991</v>
      </c>
      <c r="AN833" s="123" t="s">
        <v>2992</v>
      </c>
      <c r="AO833" s="123" t="s">
        <v>2982</v>
      </c>
      <c r="AP833" s="123">
        <v>9</v>
      </c>
      <c r="AQ833" s="123">
        <v>0</v>
      </c>
      <c r="AR833" s="123">
        <v>1</v>
      </c>
      <c r="AS833" s="123">
        <v>1</v>
      </c>
      <c r="AT833" s="123">
        <v>0</v>
      </c>
      <c r="AU833" s="123">
        <v>0</v>
      </c>
    </row>
    <row r="834" spans="1:47">
      <c r="A834" s="124">
        <v>46267</v>
      </c>
      <c r="B834" s="123" t="s">
        <v>75</v>
      </c>
      <c r="C834" s="123" t="s">
        <v>2981</v>
      </c>
      <c r="D834" s="123" t="s">
        <v>2292</v>
      </c>
      <c r="E834" s="123">
        <v>203850926</v>
      </c>
      <c r="F834" s="123" t="s">
        <v>2982</v>
      </c>
      <c r="G834" s="123" t="s">
        <v>2983</v>
      </c>
      <c r="H834" s="123" t="s">
        <v>2984</v>
      </c>
      <c r="I834" s="123">
        <v>900234</v>
      </c>
      <c r="J834" s="123" t="s">
        <v>2985</v>
      </c>
      <c r="K834" s="123" t="s">
        <v>3409</v>
      </c>
      <c r="L834" s="123" t="s">
        <v>2986</v>
      </c>
      <c r="M834" s="123" t="s">
        <v>86</v>
      </c>
      <c r="N834" s="123" t="s">
        <v>626</v>
      </c>
      <c r="O834" s="123">
        <v>1299</v>
      </c>
      <c r="P834" s="123" t="s">
        <v>64</v>
      </c>
      <c r="Q834" s="123" t="s">
        <v>2987</v>
      </c>
      <c r="R834" s="123" t="s">
        <v>3038</v>
      </c>
      <c r="S834" s="123" t="s">
        <v>32</v>
      </c>
      <c r="T834" s="123">
        <v>99</v>
      </c>
      <c r="U834" s="123" t="s">
        <v>2989</v>
      </c>
      <c r="V834" s="124">
        <v>46267.331944444442</v>
      </c>
      <c r="W834" s="124">
        <v>46267.750694444447</v>
      </c>
      <c r="X834" s="124">
        <v>46267.333333333336</v>
      </c>
      <c r="Y834" s="124">
        <v>46267.75</v>
      </c>
      <c r="Z834" s="123"/>
      <c r="AA834" s="123" t="s">
        <v>56</v>
      </c>
      <c r="AB834" s="123" t="s">
        <v>2</v>
      </c>
      <c r="AC834" s="123" t="s">
        <v>37</v>
      </c>
      <c r="AD834" s="123" t="s">
        <v>1563</v>
      </c>
      <c r="AE834" s="123" t="s">
        <v>3006</v>
      </c>
      <c r="AF834" s="123" t="s">
        <v>92</v>
      </c>
      <c r="AG834" s="123" t="s">
        <v>84</v>
      </c>
      <c r="AH834" s="123">
        <v>15</v>
      </c>
      <c r="AI834" s="123"/>
      <c r="AJ834" s="124">
        <v>45523</v>
      </c>
      <c r="AK834" s="123"/>
      <c r="AL834" s="123"/>
      <c r="AM834" s="123" t="s">
        <v>2991</v>
      </c>
      <c r="AN834" s="123" t="s">
        <v>2992</v>
      </c>
      <c r="AO834" s="123" t="s">
        <v>2982</v>
      </c>
      <c r="AP834" s="123">
        <v>9</v>
      </c>
      <c r="AQ834" s="123">
        <v>0</v>
      </c>
      <c r="AR834" s="123">
        <v>1</v>
      </c>
      <c r="AS834" s="123">
        <v>1</v>
      </c>
      <c r="AT834" s="123">
        <v>0</v>
      </c>
      <c r="AU834" s="123">
        <v>0</v>
      </c>
    </row>
    <row r="835" spans="1:47">
      <c r="A835" s="124">
        <v>46267</v>
      </c>
      <c r="B835" s="123" t="s">
        <v>75</v>
      </c>
      <c r="C835" s="123" t="s">
        <v>2981</v>
      </c>
      <c r="D835" s="123" t="s">
        <v>93</v>
      </c>
      <c r="E835" s="123">
        <v>204869098</v>
      </c>
      <c r="F835" s="123" t="s">
        <v>2982</v>
      </c>
      <c r="G835" s="123" t="s">
        <v>2983</v>
      </c>
      <c r="H835" s="123" t="s">
        <v>2984</v>
      </c>
      <c r="I835" s="123">
        <v>900234</v>
      </c>
      <c r="J835" s="123" t="s">
        <v>87</v>
      </c>
      <c r="K835" s="123" t="s">
        <v>3410</v>
      </c>
      <c r="L835" s="123" t="s">
        <v>2986</v>
      </c>
      <c r="M835" s="123" t="s">
        <v>89</v>
      </c>
      <c r="N835" s="123" t="s">
        <v>82</v>
      </c>
      <c r="O835" s="123">
        <v>1299</v>
      </c>
      <c r="P835" s="123" t="s">
        <v>64</v>
      </c>
      <c r="Q835" s="123" t="s">
        <v>2987</v>
      </c>
      <c r="R835" s="123" t="s">
        <v>3024</v>
      </c>
      <c r="S835" s="123" t="s">
        <v>39</v>
      </c>
      <c r="T835" s="123">
        <v>99</v>
      </c>
      <c r="U835" s="123" t="s">
        <v>2989</v>
      </c>
      <c r="V835" s="124">
        <v>46267.756249999999</v>
      </c>
      <c r="W835" s="124">
        <v>46267.963888888888</v>
      </c>
      <c r="X835" s="124">
        <v>46267.756944444445</v>
      </c>
      <c r="Y835" s="124">
        <v>46268.173611111109</v>
      </c>
      <c r="Z835" s="123"/>
      <c r="AA835" s="123" t="s">
        <v>56</v>
      </c>
      <c r="AB835" s="123" t="s">
        <v>2</v>
      </c>
      <c r="AC835" s="123" t="s">
        <v>2990</v>
      </c>
      <c r="AD835" s="123" t="s">
        <v>1553</v>
      </c>
      <c r="AE835" s="123" t="s">
        <v>2990</v>
      </c>
      <c r="AF835" s="123" t="s">
        <v>95</v>
      </c>
      <c r="AG835" s="123" t="s">
        <v>77</v>
      </c>
      <c r="AH835" s="123">
        <v>22</v>
      </c>
      <c r="AI835" s="123"/>
      <c r="AJ835" s="124">
        <v>45690</v>
      </c>
      <c r="AK835" s="123"/>
      <c r="AL835" s="123"/>
      <c r="AM835" s="123" t="s">
        <v>2991</v>
      </c>
      <c r="AN835" s="123" t="s">
        <v>2992</v>
      </c>
      <c r="AO835" s="123" t="s">
        <v>2982</v>
      </c>
      <c r="AP835" s="123">
        <v>9</v>
      </c>
      <c r="AQ835" s="123">
        <v>0</v>
      </c>
      <c r="AR835" s="123">
        <v>1</v>
      </c>
      <c r="AS835" s="123">
        <v>1</v>
      </c>
      <c r="AT835" s="123">
        <v>0</v>
      </c>
      <c r="AU835" s="123">
        <v>0</v>
      </c>
    </row>
    <row r="836" spans="1:47">
      <c r="A836" s="124">
        <v>46267</v>
      </c>
      <c r="B836" s="123" t="s">
        <v>75</v>
      </c>
      <c r="C836" s="123" t="s">
        <v>2981</v>
      </c>
      <c r="D836" s="123" t="s">
        <v>565</v>
      </c>
      <c r="E836" s="123">
        <v>204246606</v>
      </c>
      <c r="F836" s="123" t="s">
        <v>2982</v>
      </c>
      <c r="G836" s="123" t="s">
        <v>2983</v>
      </c>
      <c r="H836" s="123" t="s">
        <v>2984</v>
      </c>
      <c r="I836" s="123">
        <v>900234</v>
      </c>
      <c r="J836" s="123" t="s">
        <v>87</v>
      </c>
      <c r="K836" s="123" t="s">
        <v>566</v>
      </c>
      <c r="L836" s="123" t="s">
        <v>2986</v>
      </c>
      <c r="M836" s="123" t="s">
        <v>86</v>
      </c>
      <c r="N836" s="123" t="s">
        <v>224</v>
      </c>
      <c r="O836" s="123">
        <v>1299</v>
      </c>
      <c r="P836" s="123" t="s">
        <v>64</v>
      </c>
      <c r="Q836" s="123" t="s">
        <v>2987</v>
      </c>
      <c r="R836" s="123" t="s">
        <v>3016</v>
      </c>
      <c r="S836" s="123" t="s">
        <v>32</v>
      </c>
      <c r="T836" s="123">
        <v>99</v>
      </c>
      <c r="U836" s="123" t="s">
        <v>2989</v>
      </c>
      <c r="V836" s="124">
        <v>46267.331250000003</v>
      </c>
      <c r="W836" s="124">
        <v>46267.749305555553</v>
      </c>
      <c r="X836" s="124">
        <v>46267.333333333336</v>
      </c>
      <c r="Y836" s="124">
        <v>46267.75</v>
      </c>
      <c r="Z836" s="123"/>
      <c r="AA836" s="123" t="s">
        <v>56</v>
      </c>
      <c r="AB836" s="123" t="s">
        <v>2</v>
      </c>
      <c r="AC836" s="123" t="s">
        <v>35</v>
      </c>
      <c r="AD836" s="123" t="s">
        <v>1558</v>
      </c>
      <c r="AE836" s="123" t="s">
        <v>2995</v>
      </c>
      <c r="AF836" s="123" t="s">
        <v>77</v>
      </c>
      <c r="AG836" s="123" t="s">
        <v>78</v>
      </c>
      <c r="AH836" s="123">
        <v>3</v>
      </c>
      <c r="AI836" s="123"/>
      <c r="AJ836" s="124">
        <v>45578</v>
      </c>
      <c r="AK836" s="123"/>
      <c r="AL836" s="123"/>
      <c r="AM836" s="123" t="s">
        <v>2991</v>
      </c>
      <c r="AN836" s="123" t="s">
        <v>2992</v>
      </c>
      <c r="AO836" s="123" t="s">
        <v>2982</v>
      </c>
      <c r="AP836" s="123">
        <v>9</v>
      </c>
      <c r="AQ836" s="123">
        <v>0</v>
      </c>
      <c r="AR836" s="123">
        <v>1</v>
      </c>
      <c r="AS836" s="123">
        <v>1</v>
      </c>
      <c r="AT836" s="123">
        <v>0</v>
      </c>
      <c r="AU836" s="123">
        <v>0</v>
      </c>
    </row>
    <row r="837" spans="1:47">
      <c r="A837" s="124">
        <v>46267</v>
      </c>
      <c r="B837" s="123" t="s">
        <v>75</v>
      </c>
      <c r="C837" s="123" t="s">
        <v>2981</v>
      </c>
      <c r="D837" s="123" t="s">
        <v>1252</v>
      </c>
      <c r="E837" s="123">
        <v>203964990</v>
      </c>
      <c r="F837" s="123" t="s">
        <v>2982</v>
      </c>
      <c r="G837" s="123" t="s">
        <v>2983</v>
      </c>
      <c r="H837" s="123" t="s">
        <v>2984</v>
      </c>
      <c r="I837" s="123">
        <v>900234</v>
      </c>
      <c r="J837" s="123" t="s">
        <v>99</v>
      </c>
      <c r="K837" s="123" t="s">
        <v>1253</v>
      </c>
      <c r="L837" s="123" t="s">
        <v>2986</v>
      </c>
      <c r="M837" s="123" t="s">
        <v>86</v>
      </c>
      <c r="N837" s="123" t="s">
        <v>2773</v>
      </c>
      <c r="O837" s="123">
        <v>1299</v>
      </c>
      <c r="P837" s="123" t="s">
        <v>64</v>
      </c>
      <c r="Q837" s="123" t="s">
        <v>2987</v>
      </c>
      <c r="R837" s="123" t="s">
        <v>3014</v>
      </c>
      <c r="S837" s="123" t="s">
        <v>32</v>
      </c>
      <c r="T837" s="123">
        <v>99</v>
      </c>
      <c r="U837" s="123" t="s">
        <v>2989</v>
      </c>
      <c r="V837" s="124">
        <v>46267.334027777775</v>
      </c>
      <c r="W837" s="124">
        <v>46267.75</v>
      </c>
      <c r="X837" s="124">
        <v>46267.333333333336</v>
      </c>
      <c r="Y837" s="124">
        <v>46267.75</v>
      </c>
      <c r="Z837" s="123"/>
      <c r="AA837" s="123" t="s">
        <v>56</v>
      </c>
      <c r="AB837" s="123" t="s">
        <v>2</v>
      </c>
      <c r="AC837" s="123" t="s">
        <v>37</v>
      </c>
      <c r="AD837" s="123" t="s">
        <v>1562</v>
      </c>
      <c r="AE837" s="123" t="s">
        <v>3000</v>
      </c>
      <c r="AF837" s="123" t="s">
        <v>78</v>
      </c>
      <c r="AG837" s="123" t="s">
        <v>92</v>
      </c>
      <c r="AH837" s="123">
        <v>13</v>
      </c>
      <c r="AI837" s="123"/>
      <c r="AJ837" s="124">
        <v>45543</v>
      </c>
      <c r="AK837" s="123"/>
      <c r="AL837" s="123"/>
      <c r="AM837" s="123" t="s">
        <v>2991</v>
      </c>
      <c r="AN837" s="123" t="s">
        <v>2992</v>
      </c>
      <c r="AO837" s="123" t="s">
        <v>2982</v>
      </c>
      <c r="AP837" s="123">
        <v>9</v>
      </c>
      <c r="AQ837" s="123">
        <v>0</v>
      </c>
      <c r="AR837" s="123">
        <v>1</v>
      </c>
      <c r="AS837" s="123">
        <v>1</v>
      </c>
      <c r="AT837" s="123">
        <v>0</v>
      </c>
      <c r="AU837" s="123">
        <v>0</v>
      </c>
    </row>
    <row r="838" spans="1:47">
      <c r="A838" s="124">
        <v>46267</v>
      </c>
      <c r="B838" s="123" t="s">
        <v>75</v>
      </c>
      <c r="C838" s="123" t="s">
        <v>2981</v>
      </c>
      <c r="D838" s="123" t="s">
        <v>2557</v>
      </c>
      <c r="E838" s="123">
        <v>206953813</v>
      </c>
      <c r="F838" s="123" t="s">
        <v>2982</v>
      </c>
      <c r="G838" s="123" t="s">
        <v>2983</v>
      </c>
      <c r="H838" s="123" t="s">
        <v>2984</v>
      </c>
      <c r="I838" s="123">
        <v>900234</v>
      </c>
      <c r="J838" s="123" t="s">
        <v>2985</v>
      </c>
      <c r="K838" s="123" t="s">
        <v>2558</v>
      </c>
      <c r="L838" s="123" t="s">
        <v>2986</v>
      </c>
      <c r="M838" s="123" t="s">
        <v>86</v>
      </c>
      <c r="N838" s="123" t="s">
        <v>224</v>
      </c>
      <c r="O838" s="123">
        <v>1299</v>
      </c>
      <c r="P838" s="123" t="s">
        <v>64</v>
      </c>
      <c r="Q838" s="123" t="s">
        <v>2987</v>
      </c>
      <c r="R838" s="123" t="s">
        <v>3011</v>
      </c>
      <c r="S838" s="123" t="s">
        <v>39</v>
      </c>
      <c r="T838" s="123">
        <v>99</v>
      </c>
      <c r="U838" s="123" t="s">
        <v>2989</v>
      </c>
      <c r="V838" s="123"/>
      <c r="W838" s="123"/>
      <c r="X838" s="124">
        <v>46267.756944444445</v>
      </c>
      <c r="Y838" s="124">
        <v>46268.173611111109</v>
      </c>
      <c r="Z838" s="123" t="s">
        <v>2997</v>
      </c>
      <c r="AA838" s="123" t="s">
        <v>2998</v>
      </c>
      <c r="AB838" s="123" t="s">
        <v>2999</v>
      </c>
      <c r="AC838" s="123" t="s">
        <v>35</v>
      </c>
      <c r="AD838" s="123" t="s">
        <v>1558</v>
      </c>
      <c r="AE838" s="123" t="s">
        <v>2995</v>
      </c>
      <c r="AF838" s="123" t="s">
        <v>84</v>
      </c>
      <c r="AG838" s="123" t="s">
        <v>85</v>
      </c>
      <c r="AH838" s="123">
        <v>3</v>
      </c>
      <c r="AI838" s="123"/>
      <c r="AJ838" s="124">
        <v>46049</v>
      </c>
      <c r="AK838" s="123"/>
      <c r="AL838" s="123"/>
      <c r="AM838" s="123" t="s">
        <v>2991</v>
      </c>
      <c r="AN838" s="123" t="s">
        <v>2992</v>
      </c>
      <c r="AO838" s="123" t="s">
        <v>2982</v>
      </c>
      <c r="AP838" s="123">
        <v>9</v>
      </c>
      <c r="AQ838" s="123">
        <v>0</v>
      </c>
      <c r="AR838" s="123">
        <v>0</v>
      </c>
      <c r="AS838" s="123">
        <v>0</v>
      </c>
      <c r="AT838" s="123">
        <v>0</v>
      </c>
      <c r="AU838" s="123">
        <v>0</v>
      </c>
    </row>
    <row r="839" spans="1:47">
      <c r="A839" s="124">
        <v>46267</v>
      </c>
      <c r="B839" s="123" t="s">
        <v>75</v>
      </c>
      <c r="C839" s="123" t="s">
        <v>2981</v>
      </c>
      <c r="D839" s="123" t="s">
        <v>2858</v>
      </c>
      <c r="E839" s="123">
        <v>205852634</v>
      </c>
      <c r="F839" s="123" t="s">
        <v>2982</v>
      </c>
      <c r="G839" s="123" t="s">
        <v>2983</v>
      </c>
      <c r="H839" s="123" t="s">
        <v>3022</v>
      </c>
      <c r="I839" s="123">
        <v>900234</v>
      </c>
      <c r="J839" s="123" t="s">
        <v>3002</v>
      </c>
      <c r="K839" s="123" t="s">
        <v>2897</v>
      </c>
      <c r="L839" s="123" t="s">
        <v>2986</v>
      </c>
      <c r="M839" s="123" t="s">
        <v>89</v>
      </c>
      <c r="N839" s="123" t="s">
        <v>626</v>
      </c>
      <c r="O839" s="123">
        <v>1299</v>
      </c>
      <c r="P839" s="123" t="s">
        <v>64</v>
      </c>
      <c r="Q839" s="123" t="s">
        <v>2987</v>
      </c>
      <c r="R839" s="123" t="s">
        <v>3024</v>
      </c>
      <c r="S839" s="123" t="s">
        <v>39</v>
      </c>
      <c r="T839" s="123">
        <v>99</v>
      </c>
      <c r="U839" s="123" t="s">
        <v>2989</v>
      </c>
      <c r="V839" s="124">
        <v>46267.754861111112</v>
      </c>
      <c r="W839" s="124">
        <v>46267.834027777775</v>
      </c>
      <c r="X839" s="124">
        <v>46267.756944444445</v>
      </c>
      <c r="Y839" s="124">
        <v>46268.090277777781</v>
      </c>
      <c r="Z839" s="123"/>
      <c r="AA839" s="123" t="s">
        <v>56</v>
      </c>
      <c r="AB839" s="123" t="s">
        <v>2</v>
      </c>
      <c r="AC839" s="123" t="s">
        <v>37</v>
      </c>
      <c r="AD839" s="123" t="s">
        <v>1562</v>
      </c>
      <c r="AE839" s="123" t="s">
        <v>3000</v>
      </c>
      <c r="AF839" s="123" t="s">
        <v>95</v>
      </c>
      <c r="AG839" s="123" t="s">
        <v>77</v>
      </c>
      <c r="AH839" s="123">
        <v>13</v>
      </c>
      <c r="AI839" s="123"/>
      <c r="AJ839" s="124">
        <v>46251</v>
      </c>
      <c r="AK839" s="123"/>
      <c r="AL839" s="123"/>
      <c r="AM839" s="123" t="s">
        <v>2991</v>
      </c>
      <c r="AN839" s="123" t="s">
        <v>2992</v>
      </c>
      <c r="AO839" s="123" t="s">
        <v>2982</v>
      </c>
      <c r="AP839" s="123">
        <v>7</v>
      </c>
      <c r="AQ839" s="123">
        <v>0</v>
      </c>
      <c r="AR839" s="123">
        <v>1</v>
      </c>
      <c r="AS839" s="123">
        <v>1</v>
      </c>
      <c r="AT839" s="123">
        <v>0</v>
      </c>
      <c r="AU839" s="123">
        <v>0</v>
      </c>
    </row>
    <row r="840" spans="1:47">
      <c r="A840" s="124">
        <v>46267</v>
      </c>
      <c r="B840" s="123" t="s">
        <v>75</v>
      </c>
      <c r="C840" s="123" t="s">
        <v>2981</v>
      </c>
      <c r="D840" s="123" t="s">
        <v>2294</v>
      </c>
      <c r="E840" s="123">
        <v>203850923</v>
      </c>
      <c r="F840" s="123" t="s">
        <v>2982</v>
      </c>
      <c r="G840" s="123" t="s">
        <v>2983</v>
      </c>
      <c r="H840" s="123" t="s">
        <v>2984</v>
      </c>
      <c r="I840" s="123">
        <v>900234</v>
      </c>
      <c r="J840" s="123" t="s">
        <v>2985</v>
      </c>
      <c r="K840" s="123" t="s">
        <v>3411</v>
      </c>
      <c r="L840" s="123" t="s">
        <v>2986</v>
      </c>
      <c r="M840" s="123" t="s">
        <v>86</v>
      </c>
      <c r="N840" s="123" t="s">
        <v>626</v>
      </c>
      <c r="O840" s="123">
        <v>1299</v>
      </c>
      <c r="P840" s="123" t="s">
        <v>64</v>
      </c>
      <c r="Q840" s="123" t="s">
        <v>2987</v>
      </c>
      <c r="R840" s="123" t="s">
        <v>3005</v>
      </c>
      <c r="S840" s="123" t="s">
        <v>39</v>
      </c>
      <c r="T840" s="123">
        <v>99</v>
      </c>
      <c r="U840" s="123" t="s">
        <v>2989</v>
      </c>
      <c r="V840" s="123"/>
      <c r="W840" s="123"/>
      <c r="X840" s="124">
        <v>46267.756944444445</v>
      </c>
      <c r="Y840" s="124">
        <v>46268.173611111109</v>
      </c>
      <c r="Z840" s="123" t="s">
        <v>2997</v>
      </c>
      <c r="AA840" s="123" t="s">
        <v>2998</v>
      </c>
      <c r="AB840" s="123" t="s">
        <v>2999</v>
      </c>
      <c r="AC840" s="123" t="s">
        <v>37</v>
      </c>
      <c r="AD840" s="123" t="s">
        <v>1563</v>
      </c>
      <c r="AE840" s="123" t="s">
        <v>3006</v>
      </c>
      <c r="AF840" s="123" t="s">
        <v>85</v>
      </c>
      <c r="AG840" s="123" t="s">
        <v>88</v>
      </c>
      <c r="AH840" s="123">
        <v>15</v>
      </c>
      <c r="AI840" s="123"/>
      <c r="AJ840" s="124">
        <v>45523</v>
      </c>
      <c r="AK840" s="123"/>
      <c r="AL840" s="123"/>
      <c r="AM840" s="123" t="s">
        <v>2991</v>
      </c>
      <c r="AN840" s="123" t="s">
        <v>2992</v>
      </c>
      <c r="AO840" s="123" t="s">
        <v>2982</v>
      </c>
      <c r="AP840" s="123">
        <v>9</v>
      </c>
      <c r="AQ840" s="123">
        <v>0</v>
      </c>
      <c r="AR840" s="123">
        <v>0</v>
      </c>
      <c r="AS840" s="123">
        <v>0</v>
      </c>
      <c r="AT840" s="123">
        <v>0</v>
      </c>
      <c r="AU840" s="123">
        <v>0</v>
      </c>
    </row>
    <row r="841" spans="1:47">
      <c r="A841" s="124">
        <v>46267</v>
      </c>
      <c r="B841" s="123" t="s">
        <v>75</v>
      </c>
      <c r="C841" s="123" t="s">
        <v>2981</v>
      </c>
      <c r="D841" s="123" t="s">
        <v>1162</v>
      </c>
      <c r="E841" s="123">
        <v>206129597</v>
      </c>
      <c r="F841" s="123" t="s">
        <v>2982</v>
      </c>
      <c r="G841" s="123" t="s">
        <v>2983</v>
      </c>
      <c r="H841" s="123" t="s">
        <v>2984</v>
      </c>
      <c r="I841" s="123">
        <v>900234</v>
      </c>
      <c r="J841" s="123" t="s">
        <v>3001</v>
      </c>
      <c r="K841" s="123" t="s">
        <v>1163</v>
      </c>
      <c r="L841" s="123" t="s">
        <v>2986</v>
      </c>
      <c r="M841" s="123" t="s">
        <v>79</v>
      </c>
      <c r="N841" s="123" t="s">
        <v>2773</v>
      </c>
      <c r="O841" s="123">
        <v>1299</v>
      </c>
      <c r="P841" s="123" t="s">
        <v>64</v>
      </c>
      <c r="Q841" s="123" t="s">
        <v>2987</v>
      </c>
      <c r="R841" s="123" t="s">
        <v>2996</v>
      </c>
      <c r="S841" s="123" t="s">
        <v>32</v>
      </c>
      <c r="T841" s="123">
        <v>99</v>
      </c>
      <c r="U841" s="123" t="s">
        <v>2989</v>
      </c>
      <c r="V841" s="123"/>
      <c r="W841" s="123"/>
      <c r="X841" s="124">
        <v>46267.333333333336</v>
      </c>
      <c r="Y841" s="124">
        <v>46267.75</v>
      </c>
      <c r="Z841" s="123" t="s">
        <v>2997</v>
      </c>
      <c r="AA841" s="123" t="s">
        <v>2998</v>
      </c>
      <c r="AB841" s="123" t="s">
        <v>2999</v>
      </c>
      <c r="AC841" s="123" t="s">
        <v>37</v>
      </c>
      <c r="AD841" s="123" t="s">
        <v>1562</v>
      </c>
      <c r="AE841" s="123" t="s">
        <v>3000</v>
      </c>
      <c r="AF841" s="123" t="s">
        <v>84</v>
      </c>
      <c r="AG841" s="123" t="s">
        <v>85</v>
      </c>
      <c r="AH841" s="123">
        <v>13</v>
      </c>
      <c r="AI841" s="123"/>
      <c r="AJ841" s="124">
        <v>45928</v>
      </c>
      <c r="AK841" s="123"/>
      <c r="AL841" s="123"/>
      <c r="AM841" s="123" t="s">
        <v>2991</v>
      </c>
      <c r="AN841" s="123" t="s">
        <v>2992</v>
      </c>
      <c r="AO841" s="123" t="s">
        <v>2982</v>
      </c>
      <c r="AP841" s="123">
        <v>9</v>
      </c>
      <c r="AQ841" s="123">
        <v>0</v>
      </c>
      <c r="AR841" s="123">
        <v>0</v>
      </c>
      <c r="AS841" s="123">
        <v>0</v>
      </c>
      <c r="AT841" s="123">
        <v>0</v>
      </c>
      <c r="AU841" s="123">
        <v>0</v>
      </c>
    </row>
    <row r="842" spans="1:47">
      <c r="A842" s="124">
        <v>46267</v>
      </c>
      <c r="B842" s="123" t="s">
        <v>75</v>
      </c>
      <c r="C842" s="123" t="s">
        <v>2981</v>
      </c>
      <c r="D842" s="123" t="s">
        <v>1013</v>
      </c>
      <c r="E842" s="123">
        <v>205853581</v>
      </c>
      <c r="F842" s="123" t="s">
        <v>2982</v>
      </c>
      <c r="G842" s="123" t="s">
        <v>2983</v>
      </c>
      <c r="H842" s="123" t="s">
        <v>2984</v>
      </c>
      <c r="I842" s="123">
        <v>900234</v>
      </c>
      <c r="J842" s="123" t="s">
        <v>3002</v>
      </c>
      <c r="K842" s="123" t="s">
        <v>1014</v>
      </c>
      <c r="L842" s="123" t="s">
        <v>2986</v>
      </c>
      <c r="M842" s="123" t="s">
        <v>79</v>
      </c>
      <c r="N842" s="123" t="s">
        <v>1055</v>
      </c>
      <c r="O842" s="123">
        <v>1299</v>
      </c>
      <c r="P842" s="123" t="s">
        <v>64</v>
      </c>
      <c r="Q842" s="123" t="s">
        <v>2987</v>
      </c>
      <c r="R842" s="123" t="s">
        <v>3005</v>
      </c>
      <c r="S842" s="123" t="s">
        <v>39</v>
      </c>
      <c r="T842" s="123">
        <v>99</v>
      </c>
      <c r="U842" s="123" t="s">
        <v>2989</v>
      </c>
      <c r="V842" s="123"/>
      <c r="W842" s="123"/>
      <c r="X842" s="124">
        <v>46267.756944444445</v>
      </c>
      <c r="Y842" s="124">
        <v>46268.173611111109</v>
      </c>
      <c r="Z842" s="123" t="s">
        <v>2997</v>
      </c>
      <c r="AA842" s="123" t="s">
        <v>2998</v>
      </c>
      <c r="AB842" s="123" t="s">
        <v>2999</v>
      </c>
      <c r="AC842" s="123" t="s">
        <v>37</v>
      </c>
      <c r="AD842" s="123" t="s">
        <v>1562</v>
      </c>
      <c r="AE842" s="123" t="s">
        <v>3000</v>
      </c>
      <c r="AF842" s="123" t="s">
        <v>85</v>
      </c>
      <c r="AG842" s="123" t="s">
        <v>88</v>
      </c>
      <c r="AH842" s="123">
        <v>13</v>
      </c>
      <c r="AI842" s="123"/>
      <c r="AJ842" s="124">
        <v>45893</v>
      </c>
      <c r="AK842" s="123"/>
      <c r="AL842" s="123"/>
      <c r="AM842" s="123" t="s">
        <v>2991</v>
      </c>
      <c r="AN842" s="123" t="s">
        <v>2992</v>
      </c>
      <c r="AO842" s="123" t="s">
        <v>2982</v>
      </c>
      <c r="AP842" s="123">
        <v>9</v>
      </c>
      <c r="AQ842" s="123">
        <v>0</v>
      </c>
      <c r="AR842" s="123">
        <v>0</v>
      </c>
      <c r="AS842" s="123">
        <v>0</v>
      </c>
      <c r="AT842" s="123">
        <v>0</v>
      </c>
      <c r="AU842" s="123">
        <v>0</v>
      </c>
    </row>
    <row r="843" spans="1:47">
      <c r="A843" s="124">
        <v>46267</v>
      </c>
      <c r="B843" s="123" t="s">
        <v>75</v>
      </c>
      <c r="C843" s="123" t="s">
        <v>2981</v>
      </c>
      <c r="D843" s="123" t="s">
        <v>1206</v>
      </c>
      <c r="E843" s="123">
        <v>204052506</v>
      </c>
      <c r="F843" s="123" t="s">
        <v>2982</v>
      </c>
      <c r="G843" s="123" t="s">
        <v>2983</v>
      </c>
      <c r="H843" s="123" t="s">
        <v>2984</v>
      </c>
      <c r="I843" s="123">
        <v>900234</v>
      </c>
      <c r="J843" s="123" t="s">
        <v>99</v>
      </c>
      <c r="K843" s="123" t="s">
        <v>1207</v>
      </c>
      <c r="L843" s="123" t="s">
        <v>2986</v>
      </c>
      <c r="M843" s="123" t="s">
        <v>86</v>
      </c>
      <c r="N843" s="123" t="s">
        <v>626</v>
      </c>
      <c r="O843" s="123">
        <v>1299</v>
      </c>
      <c r="P843" s="123" t="s">
        <v>64</v>
      </c>
      <c r="Q843" s="123" t="s">
        <v>2987</v>
      </c>
      <c r="R843" s="123" t="s">
        <v>3024</v>
      </c>
      <c r="S843" s="123" t="s">
        <v>39</v>
      </c>
      <c r="T843" s="123">
        <v>99</v>
      </c>
      <c r="U843" s="123" t="s">
        <v>2989</v>
      </c>
      <c r="V843" s="124">
        <v>46267.755555555559</v>
      </c>
      <c r="W843" s="124">
        <v>46267.856249999997</v>
      </c>
      <c r="X843" s="124">
        <v>46267.756944444445</v>
      </c>
      <c r="Y843" s="124">
        <v>46268.173611111109</v>
      </c>
      <c r="Z843" s="123"/>
      <c r="AA843" s="123" t="s">
        <v>56</v>
      </c>
      <c r="AB843" s="123" t="s">
        <v>2</v>
      </c>
      <c r="AC843" s="123" t="s">
        <v>37</v>
      </c>
      <c r="AD843" s="123" t="s">
        <v>1562</v>
      </c>
      <c r="AE843" s="123" t="s">
        <v>3000</v>
      </c>
      <c r="AF843" s="123" t="s">
        <v>95</v>
      </c>
      <c r="AG843" s="123" t="s">
        <v>77</v>
      </c>
      <c r="AH843" s="123">
        <v>13</v>
      </c>
      <c r="AI843" s="123"/>
      <c r="AJ843" s="124">
        <v>45560</v>
      </c>
      <c r="AK843" s="123"/>
      <c r="AL843" s="123"/>
      <c r="AM843" s="123" t="s">
        <v>2991</v>
      </c>
      <c r="AN843" s="123" t="s">
        <v>2992</v>
      </c>
      <c r="AO843" s="123" t="s">
        <v>2982</v>
      </c>
      <c r="AP843" s="123">
        <v>9</v>
      </c>
      <c r="AQ843" s="123">
        <v>0</v>
      </c>
      <c r="AR843" s="123">
        <v>1</v>
      </c>
      <c r="AS843" s="123">
        <v>1</v>
      </c>
      <c r="AT843" s="123">
        <v>0</v>
      </c>
      <c r="AU843" s="123">
        <v>0</v>
      </c>
    </row>
    <row r="844" spans="1:47">
      <c r="A844" s="124">
        <v>46267</v>
      </c>
      <c r="B844" s="123" t="s">
        <v>75</v>
      </c>
      <c r="C844" s="123" t="s">
        <v>2981</v>
      </c>
      <c r="D844" s="123" t="s">
        <v>1208</v>
      </c>
      <c r="E844" s="123">
        <v>204094496</v>
      </c>
      <c r="F844" s="123" t="s">
        <v>2982</v>
      </c>
      <c r="G844" s="123" t="s">
        <v>2983</v>
      </c>
      <c r="H844" s="123" t="s">
        <v>2984</v>
      </c>
      <c r="I844" s="123">
        <v>900234</v>
      </c>
      <c r="J844" s="123" t="s">
        <v>87</v>
      </c>
      <c r="K844" s="123" t="s">
        <v>1209</v>
      </c>
      <c r="L844" s="123" t="s">
        <v>2986</v>
      </c>
      <c r="M844" s="123" t="s">
        <v>86</v>
      </c>
      <c r="N844" s="123" t="s">
        <v>2773</v>
      </c>
      <c r="O844" s="123">
        <v>1299</v>
      </c>
      <c r="P844" s="123" t="s">
        <v>64</v>
      </c>
      <c r="Q844" s="123" t="s">
        <v>2987</v>
      </c>
      <c r="R844" s="123" t="s">
        <v>3011</v>
      </c>
      <c r="S844" s="123" t="s">
        <v>39</v>
      </c>
      <c r="T844" s="123">
        <v>99</v>
      </c>
      <c r="U844" s="123" t="s">
        <v>2989</v>
      </c>
      <c r="V844" s="123"/>
      <c r="W844" s="123"/>
      <c r="X844" s="124">
        <v>46267.756944444445</v>
      </c>
      <c r="Y844" s="124">
        <v>46268.173611111109</v>
      </c>
      <c r="Z844" s="123" t="s">
        <v>2997</v>
      </c>
      <c r="AA844" s="123" t="s">
        <v>2998</v>
      </c>
      <c r="AB844" s="123" t="s">
        <v>2999</v>
      </c>
      <c r="AC844" s="123" t="s">
        <v>37</v>
      </c>
      <c r="AD844" s="123" t="s">
        <v>1562</v>
      </c>
      <c r="AE844" s="123" t="s">
        <v>3000</v>
      </c>
      <c r="AF844" s="123" t="s">
        <v>84</v>
      </c>
      <c r="AG844" s="123" t="s">
        <v>85</v>
      </c>
      <c r="AH844" s="123">
        <v>13</v>
      </c>
      <c r="AI844" s="123"/>
      <c r="AJ844" s="124">
        <v>45560</v>
      </c>
      <c r="AK844" s="123"/>
      <c r="AL844" s="123"/>
      <c r="AM844" s="123" t="s">
        <v>2991</v>
      </c>
      <c r="AN844" s="123" t="s">
        <v>2992</v>
      </c>
      <c r="AO844" s="123" t="s">
        <v>2982</v>
      </c>
      <c r="AP844" s="123">
        <v>9</v>
      </c>
      <c r="AQ844" s="123">
        <v>0</v>
      </c>
      <c r="AR844" s="123">
        <v>0</v>
      </c>
      <c r="AS844" s="123">
        <v>0</v>
      </c>
      <c r="AT844" s="123">
        <v>0</v>
      </c>
      <c r="AU844" s="123">
        <v>0</v>
      </c>
    </row>
    <row r="845" spans="1:47">
      <c r="A845" s="124">
        <v>46267</v>
      </c>
      <c r="B845" s="123" t="s">
        <v>75</v>
      </c>
      <c r="C845" s="123" t="s">
        <v>2981</v>
      </c>
      <c r="D845" s="123" t="s">
        <v>2230</v>
      </c>
      <c r="E845" s="123">
        <v>203679326</v>
      </c>
      <c r="F845" s="123" t="s">
        <v>2982</v>
      </c>
      <c r="G845" s="123" t="s">
        <v>2983</v>
      </c>
      <c r="H845" s="123" t="s">
        <v>2984</v>
      </c>
      <c r="I845" s="123">
        <v>900234</v>
      </c>
      <c r="J845" s="123" t="s">
        <v>3001</v>
      </c>
      <c r="K845" s="123" t="s">
        <v>3412</v>
      </c>
      <c r="L845" s="123" t="s">
        <v>2986</v>
      </c>
      <c r="M845" s="123" t="s">
        <v>79</v>
      </c>
      <c r="N845" s="123" t="s">
        <v>2645</v>
      </c>
      <c r="O845" s="123">
        <v>1299</v>
      </c>
      <c r="P845" s="123" t="s">
        <v>64</v>
      </c>
      <c r="Q845" s="123" t="s">
        <v>2987</v>
      </c>
      <c r="R845" s="123" t="s">
        <v>3016</v>
      </c>
      <c r="S845" s="123" t="s">
        <v>32</v>
      </c>
      <c r="T845" s="123">
        <v>99</v>
      </c>
      <c r="U845" s="123" t="s">
        <v>2989</v>
      </c>
      <c r="V845" s="124">
        <v>46267.331250000003</v>
      </c>
      <c r="W845" s="124">
        <v>46267.751388888886</v>
      </c>
      <c r="X845" s="124">
        <v>46267.333333333336</v>
      </c>
      <c r="Y845" s="124">
        <v>46267.75</v>
      </c>
      <c r="Z845" s="123"/>
      <c r="AA845" s="123" t="s">
        <v>56</v>
      </c>
      <c r="AB845" s="123" t="s">
        <v>2</v>
      </c>
      <c r="AC845" s="123" t="s">
        <v>2990</v>
      </c>
      <c r="AD845" s="123" t="s">
        <v>1553</v>
      </c>
      <c r="AE845" s="123" t="s">
        <v>2990</v>
      </c>
      <c r="AF845" s="123" t="s">
        <v>77</v>
      </c>
      <c r="AG845" s="123" t="s">
        <v>78</v>
      </c>
      <c r="AH845" s="123">
        <v>22</v>
      </c>
      <c r="AI845" s="123"/>
      <c r="AJ845" s="124">
        <v>45487</v>
      </c>
      <c r="AK845" s="123"/>
      <c r="AL845" s="123"/>
      <c r="AM845" s="123" t="s">
        <v>2991</v>
      </c>
      <c r="AN845" s="123" t="s">
        <v>2992</v>
      </c>
      <c r="AO845" s="123" t="s">
        <v>2982</v>
      </c>
      <c r="AP845" s="123">
        <v>9</v>
      </c>
      <c r="AQ845" s="123">
        <v>0</v>
      </c>
      <c r="AR845" s="123">
        <v>1</v>
      </c>
      <c r="AS845" s="123">
        <v>1</v>
      </c>
      <c r="AT845" s="123">
        <v>0</v>
      </c>
      <c r="AU845" s="123">
        <v>0</v>
      </c>
    </row>
    <row r="846" spans="1:47">
      <c r="A846" s="124">
        <v>46267</v>
      </c>
      <c r="B846" s="123" t="s">
        <v>75</v>
      </c>
      <c r="C846" s="123" t="s">
        <v>2981</v>
      </c>
      <c r="D846" s="123" t="s">
        <v>1813</v>
      </c>
      <c r="E846" s="123">
        <v>206886512</v>
      </c>
      <c r="F846" s="123" t="s">
        <v>2982</v>
      </c>
      <c r="G846" s="123" t="s">
        <v>2983</v>
      </c>
      <c r="H846" s="123" t="s">
        <v>2984</v>
      </c>
      <c r="I846" s="123">
        <v>900234</v>
      </c>
      <c r="J846" s="123" t="s">
        <v>3002</v>
      </c>
      <c r="K846" s="123" t="s">
        <v>3413</v>
      </c>
      <c r="L846" s="123" t="s">
        <v>2986</v>
      </c>
      <c r="M846" s="123" t="s">
        <v>89</v>
      </c>
      <c r="N846" s="123" t="s">
        <v>230</v>
      </c>
      <c r="O846" s="123">
        <v>1299</v>
      </c>
      <c r="P846" s="123" t="s">
        <v>64</v>
      </c>
      <c r="Q846" s="123" t="s">
        <v>2987</v>
      </c>
      <c r="R846" s="123" t="s">
        <v>2996</v>
      </c>
      <c r="S846" s="123" t="s">
        <v>32</v>
      </c>
      <c r="T846" s="123">
        <v>99</v>
      </c>
      <c r="U846" s="123" t="s">
        <v>2989</v>
      </c>
      <c r="V846" s="123"/>
      <c r="W846" s="123"/>
      <c r="X846" s="124">
        <v>46267.333333333336</v>
      </c>
      <c r="Y846" s="124">
        <v>46267.75</v>
      </c>
      <c r="Z846" s="123" t="s">
        <v>2997</v>
      </c>
      <c r="AA846" s="123" t="s">
        <v>2998</v>
      </c>
      <c r="AB846" s="123" t="s">
        <v>2999</v>
      </c>
      <c r="AC846" s="123" t="s">
        <v>37</v>
      </c>
      <c r="AD846" s="123" t="s">
        <v>1562</v>
      </c>
      <c r="AE846" s="123" t="s">
        <v>3000</v>
      </c>
      <c r="AF846" s="123" t="s">
        <v>84</v>
      </c>
      <c r="AG846" s="123" t="s">
        <v>85</v>
      </c>
      <c r="AH846" s="123">
        <v>13</v>
      </c>
      <c r="AI846" s="123"/>
      <c r="AJ846" s="124">
        <v>46026</v>
      </c>
      <c r="AK846" s="123"/>
      <c r="AL846" s="123"/>
      <c r="AM846" s="123" t="s">
        <v>2991</v>
      </c>
      <c r="AN846" s="123" t="s">
        <v>2992</v>
      </c>
      <c r="AO846" s="123" t="s">
        <v>2982</v>
      </c>
      <c r="AP846" s="123">
        <v>9</v>
      </c>
      <c r="AQ846" s="123">
        <v>0</v>
      </c>
      <c r="AR846" s="123">
        <v>0</v>
      </c>
      <c r="AS846" s="123">
        <v>0</v>
      </c>
      <c r="AT846" s="123">
        <v>0</v>
      </c>
      <c r="AU846" s="123">
        <v>0</v>
      </c>
    </row>
    <row r="847" spans="1:47">
      <c r="A847" s="124">
        <v>46267</v>
      </c>
      <c r="B847" s="123" t="s">
        <v>75</v>
      </c>
      <c r="C847" s="123" t="s">
        <v>2981</v>
      </c>
      <c r="D847" s="123" t="s">
        <v>3414</v>
      </c>
      <c r="E847" s="123">
        <v>102207652</v>
      </c>
      <c r="F847" s="123" t="s">
        <v>2982</v>
      </c>
      <c r="G847" s="123" t="s">
        <v>3027</v>
      </c>
      <c r="H847" s="123" t="s">
        <v>2984</v>
      </c>
      <c r="I847" s="123" t="s">
        <v>3034</v>
      </c>
      <c r="J847" s="123"/>
      <c r="K847" s="123" t="s">
        <v>3415</v>
      </c>
      <c r="L847" s="123" t="s">
        <v>108</v>
      </c>
      <c r="M847" s="123" t="s">
        <v>108</v>
      </c>
      <c r="N847" s="123" t="s">
        <v>82</v>
      </c>
      <c r="O847" s="123">
        <v>1299</v>
      </c>
      <c r="P847" s="123" t="s">
        <v>64</v>
      </c>
      <c r="Q847" s="123" t="s">
        <v>2987</v>
      </c>
      <c r="R847" s="123" t="s">
        <v>3004</v>
      </c>
      <c r="S847" s="123" t="s">
        <v>39</v>
      </c>
      <c r="T847" s="123">
        <v>1</v>
      </c>
      <c r="U847" s="123" t="s">
        <v>2989</v>
      </c>
      <c r="V847" s="124">
        <v>46267.957638888889</v>
      </c>
      <c r="W847" s="123"/>
      <c r="X847" s="124">
        <v>46267.756944444445</v>
      </c>
      <c r="Y847" s="124">
        <v>46268.173611111109</v>
      </c>
      <c r="Z847" s="123"/>
      <c r="AA847" s="123" t="s">
        <v>56</v>
      </c>
      <c r="AB847" s="123" t="s">
        <v>2</v>
      </c>
      <c r="AC847" s="123" t="s">
        <v>2990</v>
      </c>
      <c r="AD847" s="123" t="s">
        <v>1553</v>
      </c>
      <c r="AE847" s="123" t="s">
        <v>2990</v>
      </c>
      <c r="AF847" s="123" t="s">
        <v>88</v>
      </c>
      <c r="AG847" s="123" t="s">
        <v>95</v>
      </c>
      <c r="AH847" s="123">
        <v>22</v>
      </c>
      <c r="AI847" s="123"/>
      <c r="AJ847" s="124">
        <v>42867</v>
      </c>
      <c r="AK847" s="123"/>
      <c r="AL847" s="123"/>
      <c r="AM847" s="123" t="s">
        <v>75</v>
      </c>
      <c r="AN847" s="123" t="s">
        <v>3031</v>
      </c>
      <c r="AO847" s="123" t="s">
        <v>2982</v>
      </c>
      <c r="AP847" s="123">
        <v>9</v>
      </c>
      <c r="AQ847" s="123">
        <v>0</v>
      </c>
      <c r="AR847" s="123">
        <v>1</v>
      </c>
      <c r="AS847" s="123">
        <v>1</v>
      </c>
      <c r="AT847" s="123">
        <v>0</v>
      </c>
      <c r="AU847" s="123">
        <v>0</v>
      </c>
    </row>
    <row r="848" spans="1:47">
      <c r="A848" s="124">
        <v>46267</v>
      </c>
      <c r="B848" s="123" t="s">
        <v>75</v>
      </c>
      <c r="C848" s="123" t="s">
        <v>2981</v>
      </c>
      <c r="D848" s="123" t="s">
        <v>2692</v>
      </c>
      <c r="E848" s="123">
        <v>205227534</v>
      </c>
      <c r="F848" s="123" t="s">
        <v>2982</v>
      </c>
      <c r="G848" s="123" t="s">
        <v>2983</v>
      </c>
      <c r="H848" s="123" t="s">
        <v>2984</v>
      </c>
      <c r="I848" s="123">
        <v>900234</v>
      </c>
      <c r="J848" s="123" t="s">
        <v>2985</v>
      </c>
      <c r="K848" s="123" t="s">
        <v>3416</v>
      </c>
      <c r="L848" s="123" t="s">
        <v>2986</v>
      </c>
      <c r="M848" s="123" t="s">
        <v>89</v>
      </c>
      <c r="N848" s="123" t="s">
        <v>1055</v>
      </c>
      <c r="O848" s="123">
        <v>1299</v>
      </c>
      <c r="P848" s="123" t="s">
        <v>64</v>
      </c>
      <c r="Q848" s="123" t="s">
        <v>2987</v>
      </c>
      <c r="R848" s="123" t="s">
        <v>3004</v>
      </c>
      <c r="S848" s="123" t="s">
        <v>39</v>
      </c>
      <c r="T848" s="123">
        <v>99</v>
      </c>
      <c r="U848" s="123" t="s">
        <v>2989</v>
      </c>
      <c r="V848" s="124">
        <v>46267.755555555559</v>
      </c>
      <c r="W848" s="124">
        <v>46267.854861111111</v>
      </c>
      <c r="X848" s="124">
        <v>46267.756944444445</v>
      </c>
      <c r="Y848" s="124">
        <v>46268.173611111109</v>
      </c>
      <c r="Z848" s="123"/>
      <c r="AA848" s="123" t="s">
        <v>56</v>
      </c>
      <c r="AB848" s="123" t="s">
        <v>2</v>
      </c>
      <c r="AC848" s="123" t="s">
        <v>37</v>
      </c>
      <c r="AD848" s="123" t="s">
        <v>1562</v>
      </c>
      <c r="AE848" s="123" t="s">
        <v>3000</v>
      </c>
      <c r="AF848" s="123" t="s">
        <v>88</v>
      </c>
      <c r="AG848" s="123" t="s">
        <v>95</v>
      </c>
      <c r="AH848" s="123">
        <v>13</v>
      </c>
      <c r="AI848" s="123"/>
      <c r="AJ848" s="124">
        <v>45788</v>
      </c>
      <c r="AK848" s="123"/>
      <c r="AL848" s="123"/>
      <c r="AM848" s="123" t="s">
        <v>2991</v>
      </c>
      <c r="AN848" s="123" t="s">
        <v>2992</v>
      </c>
      <c r="AO848" s="123" t="s">
        <v>2982</v>
      </c>
      <c r="AP848" s="123">
        <v>9</v>
      </c>
      <c r="AQ848" s="123">
        <v>0</v>
      </c>
      <c r="AR848" s="123">
        <v>1</v>
      </c>
      <c r="AS848" s="123">
        <v>1</v>
      </c>
      <c r="AT848" s="123">
        <v>0</v>
      </c>
      <c r="AU848" s="123">
        <v>0</v>
      </c>
    </row>
    <row r="849" spans="1:47">
      <c r="A849" s="124">
        <v>46267</v>
      </c>
      <c r="B849" s="123" t="s">
        <v>75</v>
      </c>
      <c r="C849" s="123" t="s">
        <v>2981</v>
      </c>
      <c r="D849" s="123" t="s">
        <v>1214</v>
      </c>
      <c r="E849" s="123">
        <v>206139179</v>
      </c>
      <c r="F849" s="123" t="s">
        <v>2982</v>
      </c>
      <c r="G849" s="123" t="s">
        <v>2983</v>
      </c>
      <c r="H849" s="123" t="s">
        <v>2984</v>
      </c>
      <c r="I849" s="123">
        <v>900234</v>
      </c>
      <c r="J849" s="123" t="s">
        <v>3001</v>
      </c>
      <c r="K849" s="123" t="s">
        <v>1215</v>
      </c>
      <c r="L849" s="123" t="s">
        <v>2986</v>
      </c>
      <c r="M849" s="123" t="s">
        <v>79</v>
      </c>
      <c r="N849" s="123" t="s">
        <v>626</v>
      </c>
      <c r="O849" s="123">
        <v>1299</v>
      </c>
      <c r="P849" s="123" t="s">
        <v>64</v>
      </c>
      <c r="Q849" s="123" t="s">
        <v>2987</v>
      </c>
      <c r="R849" s="123" t="s">
        <v>2994</v>
      </c>
      <c r="S849" s="123" t="s">
        <v>32</v>
      </c>
      <c r="T849" s="123">
        <v>99</v>
      </c>
      <c r="U849" s="123" t="s">
        <v>2989</v>
      </c>
      <c r="V849" s="124">
        <v>46267.331250000003</v>
      </c>
      <c r="W849" s="124">
        <v>46267.75</v>
      </c>
      <c r="X849" s="124">
        <v>46267.333333333336</v>
      </c>
      <c r="Y849" s="124">
        <v>46267.75</v>
      </c>
      <c r="Z849" s="123"/>
      <c r="AA849" s="123" t="s">
        <v>56</v>
      </c>
      <c r="AB849" s="123" t="s">
        <v>2</v>
      </c>
      <c r="AC849" s="123" t="s">
        <v>37</v>
      </c>
      <c r="AD849" s="123" t="s">
        <v>1562</v>
      </c>
      <c r="AE849" s="123" t="s">
        <v>3000</v>
      </c>
      <c r="AF849" s="123" t="s">
        <v>95</v>
      </c>
      <c r="AG849" s="123" t="s">
        <v>77</v>
      </c>
      <c r="AH849" s="123">
        <v>13</v>
      </c>
      <c r="AI849" s="123"/>
      <c r="AJ849" s="124">
        <v>45928</v>
      </c>
      <c r="AK849" s="123"/>
      <c r="AL849" s="123"/>
      <c r="AM849" s="123" t="s">
        <v>2991</v>
      </c>
      <c r="AN849" s="123" t="s">
        <v>2992</v>
      </c>
      <c r="AO849" s="123" t="s">
        <v>2982</v>
      </c>
      <c r="AP849" s="123">
        <v>9</v>
      </c>
      <c r="AQ849" s="123">
        <v>0</v>
      </c>
      <c r="AR849" s="123">
        <v>1</v>
      </c>
      <c r="AS849" s="123">
        <v>1</v>
      </c>
      <c r="AT849" s="123">
        <v>0</v>
      </c>
      <c r="AU849" s="123">
        <v>0</v>
      </c>
    </row>
    <row r="850" spans="1:47">
      <c r="A850" s="124">
        <v>46267</v>
      </c>
      <c r="B850" s="123" t="s">
        <v>75</v>
      </c>
      <c r="C850" s="123" t="s">
        <v>2981</v>
      </c>
      <c r="D850" s="123" t="s">
        <v>2599</v>
      </c>
      <c r="E850" s="123">
        <v>206953817</v>
      </c>
      <c r="F850" s="123" t="s">
        <v>2982</v>
      </c>
      <c r="G850" s="123" t="s">
        <v>2983</v>
      </c>
      <c r="H850" s="123" t="s">
        <v>2984</v>
      </c>
      <c r="I850" s="123">
        <v>900234</v>
      </c>
      <c r="J850" s="123" t="s">
        <v>2985</v>
      </c>
      <c r="K850" s="123" t="s">
        <v>2600</v>
      </c>
      <c r="L850" s="123" t="s">
        <v>2986</v>
      </c>
      <c r="M850" s="123" t="s">
        <v>86</v>
      </c>
      <c r="N850" s="123" t="s">
        <v>224</v>
      </c>
      <c r="O850" s="123">
        <v>1299</v>
      </c>
      <c r="P850" s="123" t="s">
        <v>64</v>
      </c>
      <c r="Q850" s="123" t="s">
        <v>2987</v>
      </c>
      <c r="R850" s="123" t="s">
        <v>3014</v>
      </c>
      <c r="S850" s="123" t="s">
        <v>32</v>
      </c>
      <c r="T850" s="123">
        <v>99</v>
      </c>
      <c r="U850" s="123" t="s">
        <v>2989</v>
      </c>
      <c r="V850" s="124">
        <v>46267.331250000003</v>
      </c>
      <c r="W850" s="124">
        <v>46267.74722222222</v>
      </c>
      <c r="X850" s="124">
        <v>46267.333333333336</v>
      </c>
      <c r="Y850" s="124">
        <v>46267.75</v>
      </c>
      <c r="Z850" s="123"/>
      <c r="AA850" s="123" t="s">
        <v>56</v>
      </c>
      <c r="AB850" s="123" t="s">
        <v>2</v>
      </c>
      <c r="AC850" s="123" t="s">
        <v>35</v>
      </c>
      <c r="AD850" s="123" t="s">
        <v>1558</v>
      </c>
      <c r="AE850" s="123" t="s">
        <v>2995</v>
      </c>
      <c r="AF850" s="123" t="s">
        <v>78</v>
      </c>
      <c r="AG850" s="123" t="s">
        <v>92</v>
      </c>
      <c r="AH850" s="123">
        <v>3</v>
      </c>
      <c r="AI850" s="123"/>
      <c r="AJ850" s="124">
        <v>46049</v>
      </c>
      <c r="AK850" s="123"/>
      <c r="AL850" s="123"/>
      <c r="AM850" s="123" t="s">
        <v>2991</v>
      </c>
      <c r="AN850" s="123" t="s">
        <v>2992</v>
      </c>
      <c r="AO850" s="123" t="s">
        <v>2982</v>
      </c>
      <c r="AP850" s="123">
        <v>9</v>
      </c>
      <c r="AQ850" s="123">
        <v>0</v>
      </c>
      <c r="AR850" s="123">
        <v>1</v>
      </c>
      <c r="AS850" s="123">
        <v>1</v>
      </c>
      <c r="AT850" s="123">
        <v>0</v>
      </c>
      <c r="AU850" s="123">
        <v>0</v>
      </c>
    </row>
    <row r="851" spans="1:47">
      <c r="A851" s="124">
        <v>46267</v>
      </c>
      <c r="B851" s="123" t="s">
        <v>75</v>
      </c>
      <c r="C851" s="123" t="s">
        <v>2981</v>
      </c>
      <c r="D851" s="123" t="s">
        <v>693</v>
      </c>
      <c r="E851" s="123">
        <v>204172225</v>
      </c>
      <c r="F851" s="123" t="s">
        <v>2982</v>
      </c>
      <c r="G851" s="123" t="s">
        <v>2983</v>
      </c>
      <c r="H851" s="123" t="s">
        <v>2984</v>
      </c>
      <c r="I851" s="123">
        <v>900234</v>
      </c>
      <c r="J851" s="123" t="s">
        <v>2985</v>
      </c>
      <c r="K851" s="123" t="s">
        <v>3417</v>
      </c>
      <c r="L851" s="123" t="s">
        <v>2986</v>
      </c>
      <c r="M851" s="123" t="s">
        <v>89</v>
      </c>
      <c r="N851" s="123" t="s">
        <v>2772</v>
      </c>
      <c r="O851" s="123">
        <v>1299</v>
      </c>
      <c r="P851" s="123" t="s">
        <v>64</v>
      </c>
      <c r="Q851" s="123" t="s">
        <v>2987</v>
      </c>
      <c r="R851" s="123" t="s">
        <v>3021</v>
      </c>
      <c r="S851" s="123" t="s">
        <v>32</v>
      </c>
      <c r="T851" s="123">
        <v>99</v>
      </c>
      <c r="U851" s="123" t="s">
        <v>2989</v>
      </c>
      <c r="V851" s="123"/>
      <c r="W851" s="123"/>
      <c r="X851" s="124">
        <v>46267.333333333336</v>
      </c>
      <c r="Y851" s="124">
        <v>46267.75</v>
      </c>
      <c r="Z851" s="123" t="s">
        <v>2997</v>
      </c>
      <c r="AA851" s="123" t="s">
        <v>2998</v>
      </c>
      <c r="AB851" s="123" t="s">
        <v>2999</v>
      </c>
      <c r="AC851" s="123" t="s">
        <v>37</v>
      </c>
      <c r="AD851" s="123" t="s">
        <v>1562</v>
      </c>
      <c r="AE851" s="123" t="s">
        <v>3000</v>
      </c>
      <c r="AF851" s="123" t="s">
        <v>85</v>
      </c>
      <c r="AG851" s="123" t="s">
        <v>88</v>
      </c>
      <c r="AH851" s="123">
        <v>13</v>
      </c>
      <c r="AI851" s="123"/>
      <c r="AJ851" s="124">
        <v>45567</v>
      </c>
      <c r="AK851" s="123"/>
      <c r="AL851" s="123"/>
      <c r="AM851" s="123" t="s">
        <v>2991</v>
      </c>
      <c r="AN851" s="123" t="s">
        <v>2992</v>
      </c>
      <c r="AO851" s="123" t="s">
        <v>2982</v>
      </c>
      <c r="AP851" s="123">
        <v>9</v>
      </c>
      <c r="AQ851" s="123">
        <v>0</v>
      </c>
      <c r="AR851" s="123">
        <v>0</v>
      </c>
      <c r="AS851" s="123">
        <v>0</v>
      </c>
      <c r="AT851" s="123">
        <v>0</v>
      </c>
      <c r="AU851" s="123">
        <v>0</v>
      </c>
    </row>
    <row r="852" spans="1:47">
      <c r="A852" s="124">
        <v>46267</v>
      </c>
      <c r="B852" s="123" t="s">
        <v>75</v>
      </c>
      <c r="C852" s="123" t="s">
        <v>2981</v>
      </c>
      <c r="D852" s="123" t="s">
        <v>1226</v>
      </c>
      <c r="E852" s="123">
        <v>203736775</v>
      </c>
      <c r="F852" s="123" t="s">
        <v>2982</v>
      </c>
      <c r="G852" s="123" t="s">
        <v>2983</v>
      </c>
      <c r="H852" s="123" t="s">
        <v>2984</v>
      </c>
      <c r="I852" s="123">
        <v>900234</v>
      </c>
      <c r="J852" s="123" t="s">
        <v>99</v>
      </c>
      <c r="K852" s="123" t="s">
        <v>1227</v>
      </c>
      <c r="L852" s="123" t="s">
        <v>2986</v>
      </c>
      <c r="M852" s="123" t="s">
        <v>86</v>
      </c>
      <c r="N852" s="123" t="s">
        <v>2773</v>
      </c>
      <c r="O852" s="123">
        <v>1299</v>
      </c>
      <c r="P852" s="123" t="s">
        <v>64</v>
      </c>
      <c r="Q852" s="123" t="s">
        <v>2987</v>
      </c>
      <c r="R852" s="123" t="s">
        <v>3016</v>
      </c>
      <c r="S852" s="123" t="s">
        <v>32</v>
      </c>
      <c r="T852" s="123">
        <v>99</v>
      </c>
      <c r="U852" s="123" t="s">
        <v>2989</v>
      </c>
      <c r="V852" s="124">
        <v>46267.330555555556</v>
      </c>
      <c r="W852" s="124">
        <v>46267.751388888886</v>
      </c>
      <c r="X852" s="124">
        <v>46267.333333333336</v>
      </c>
      <c r="Y852" s="124">
        <v>46267.75</v>
      </c>
      <c r="Z852" s="123"/>
      <c r="AA852" s="123" t="s">
        <v>56</v>
      </c>
      <c r="AB852" s="123" t="s">
        <v>2</v>
      </c>
      <c r="AC852" s="123" t="s">
        <v>37</v>
      </c>
      <c r="AD852" s="123" t="s">
        <v>1562</v>
      </c>
      <c r="AE852" s="123" t="s">
        <v>3000</v>
      </c>
      <c r="AF852" s="123" t="s">
        <v>77</v>
      </c>
      <c r="AG852" s="123" t="s">
        <v>78</v>
      </c>
      <c r="AH852" s="123">
        <v>13</v>
      </c>
      <c r="AI852" s="123"/>
      <c r="AJ852" s="124">
        <v>45501</v>
      </c>
      <c r="AK852" s="123"/>
      <c r="AL852" s="123"/>
      <c r="AM852" s="123" t="s">
        <v>2991</v>
      </c>
      <c r="AN852" s="123" t="s">
        <v>2992</v>
      </c>
      <c r="AO852" s="123" t="s">
        <v>2982</v>
      </c>
      <c r="AP852" s="123">
        <v>9</v>
      </c>
      <c r="AQ852" s="123">
        <v>0</v>
      </c>
      <c r="AR852" s="123">
        <v>1</v>
      </c>
      <c r="AS852" s="123">
        <v>1</v>
      </c>
      <c r="AT852" s="123">
        <v>0</v>
      </c>
      <c r="AU852" s="123">
        <v>0</v>
      </c>
    </row>
    <row r="853" spans="1:47">
      <c r="A853" s="124">
        <v>46267</v>
      </c>
      <c r="B853" s="123" t="s">
        <v>75</v>
      </c>
      <c r="C853" s="123" t="s">
        <v>2981</v>
      </c>
      <c r="D853" s="123" t="s">
        <v>1188</v>
      </c>
      <c r="E853" s="123">
        <v>201487409</v>
      </c>
      <c r="F853" s="123" t="s">
        <v>2982</v>
      </c>
      <c r="G853" s="123" t="s">
        <v>2983</v>
      </c>
      <c r="H853" s="123" t="s">
        <v>2984</v>
      </c>
      <c r="I853" s="123">
        <v>900234</v>
      </c>
      <c r="J853" s="123" t="s">
        <v>3001</v>
      </c>
      <c r="K853" s="123" t="s">
        <v>1189</v>
      </c>
      <c r="L853" s="123" t="s">
        <v>2986</v>
      </c>
      <c r="M853" s="123" t="s">
        <v>79</v>
      </c>
      <c r="N853" s="123" t="s">
        <v>626</v>
      </c>
      <c r="O853" s="123">
        <v>1299</v>
      </c>
      <c r="P853" s="123" t="s">
        <v>64</v>
      </c>
      <c r="Q853" s="123" t="s">
        <v>2987</v>
      </c>
      <c r="R853" s="123" t="s">
        <v>3024</v>
      </c>
      <c r="S853" s="123" t="s">
        <v>39</v>
      </c>
      <c r="T853" s="123">
        <v>99</v>
      </c>
      <c r="U853" s="123" t="s">
        <v>2989</v>
      </c>
      <c r="V853" s="124">
        <v>46267.758333333331</v>
      </c>
      <c r="W853" s="124">
        <v>46267.854861111111</v>
      </c>
      <c r="X853" s="124">
        <v>46267.756944444445</v>
      </c>
      <c r="Y853" s="124">
        <v>46268.173611111109</v>
      </c>
      <c r="Z853" s="123"/>
      <c r="AA853" s="123" t="s">
        <v>56</v>
      </c>
      <c r="AB853" s="123" t="s">
        <v>2</v>
      </c>
      <c r="AC853" s="123" t="s">
        <v>37</v>
      </c>
      <c r="AD853" s="123" t="s">
        <v>1561</v>
      </c>
      <c r="AE853" s="123" t="s">
        <v>3012</v>
      </c>
      <c r="AF853" s="123" t="s">
        <v>95</v>
      </c>
      <c r="AG853" s="123" t="s">
        <v>77</v>
      </c>
      <c r="AH853" s="123">
        <v>17</v>
      </c>
      <c r="AI853" s="123"/>
      <c r="AJ853" s="124">
        <v>45560</v>
      </c>
      <c r="AK853" s="123"/>
      <c r="AL853" s="123"/>
      <c r="AM853" s="123" t="s">
        <v>2991</v>
      </c>
      <c r="AN853" s="123" t="s">
        <v>2992</v>
      </c>
      <c r="AO853" s="123" t="s">
        <v>2982</v>
      </c>
      <c r="AP853" s="123">
        <v>9</v>
      </c>
      <c r="AQ853" s="123">
        <v>0</v>
      </c>
      <c r="AR853" s="123">
        <v>1</v>
      </c>
      <c r="AS853" s="123">
        <v>1</v>
      </c>
      <c r="AT853" s="123">
        <v>0</v>
      </c>
      <c r="AU853" s="123">
        <v>0</v>
      </c>
    </row>
    <row r="854" spans="1:47">
      <c r="A854" s="124">
        <v>46267</v>
      </c>
      <c r="B854" s="123" t="s">
        <v>75</v>
      </c>
      <c r="C854" s="123" t="s">
        <v>2981</v>
      </c>
      <c r="D854" s="123" t="s">
        <v>1005</v>
      </c>
      <c r="E854" s="123">
        <v>203512951</v>
      </c>
      <c r="F854" s="123" t="s">
        <v>2982</v>
      </c>
      <c r="G854" s="123" t="s">
        <v>2983</v>
      </c>
      <c r="H854" s="123" t="s">
        <v>2984</v>
      </c>
      <c r="I854" s="123">
        <v>900234</v>
      </c>
      <c r="J854" s="123" t="s">
        <v>3001</v>
      </c>
      <c r="K854" s="123" t="s">
        <v>3418</v>
      </c>
      <c r="L854" s="123" t="s">
        <v>2986</v>
      </c>
      <c r="M854" s="123" t="s">
        <v>79</v>
      </c>
      <c r="N854" s="123" t="s">
        <v>2773</v>
      </c>
      <c r="O854" s="123">
        <v>1299</v>
      </c>
      <c r="P854" s="123" t="s">
        <v>64</v>
      </c>
      <c r="Q854" s="123" t="s">
        <v>2987</v>
      </c>
      <c r="R854" s="123" t="s">
        <v>3016</v>
      </c>
      <c r="S854" s="123" t="s">
        <v>32</v>
      </c>
      <c r="T854" s="123">
        <v>99</v>
      </c>
      <c r="U854" s="123" t="s">
        <v>2989</v>
      </c>
      <c r="V854" s="124">
        <v>46267.331250000003</v>
      </c>
      <c r="W854" s="124">
        <v>46267.75</v>
      </c>
      <c r="X854" s="124">
        <v>46267.333333333336</v>
      </c>
      <c r="Y854" s="124">
        <v>46267.75</v>
      </c>
      <c r="Z854" s="123"/>
      <c r="AA854" s="123" t="s">
        <v>56</v>
      </c>
      <c r="AB854" s="123" t="s">
        <v>2</v>
      </c>
      <c r="AC854" s="123" t="s">
        <v>37</v>
      </c>
      <c r="AD854" s="123" t="s">
        <v>1562</v>
      </c>
      <c r="AE854" s="123" t="s">
        <v>3000</v>
      </c>
      <c r="AF854" s="123" t="s">
        <v>77</v>
      </c>
      <c r="AG854" s="123" t="s">
        <v>78</v>
      </c>
      <c r="AH854" s="123">
        <v>13</v>
      </c>
      <c r="AI854" s="123"/>
      <c r="AJ854" s="124">
        <v>45462</v>
      </c>
      <c r="AK854" s="123"/>
      <c r="AL854" s="123"/>
      <c r="AM854" s="123" t="s">
        <v>2991</v>
      </c>
      <c r="AN854" s="123" t="s">
        <v>2992</v>
      </c>
      <c r="AO854" s="123" t="s">
        <v>2982</v>
      </c>
      <c r="AP854" s="123">
        <v>9</v>
      </c>
      <c r="AQ854" s="123">
        <v>0</v>
      </c>
      <c r="AR854" s="123">
        <v>1</v>
      </c>
      <c r="AS854" s="123">
        <v>1</v>
      </c>
      <c r="AT854" s="123">
        <v>0</v>
      </c>
      <c r="AU854" s="123">
        <v>0</v>
      </c>
    </row>
    <row r="855" spans="1:47">
      <c r="A855" s="124">
        <v>46267</v>
      </c>
      <c r="B855" s="123" t="s">
        <v>75</v>
      </c>
      <c r="C855" s="123" t="s">
        <v>2981</v>
      </c>
      <c r="D855" s="123" t="s">
        <v>396</v>
      </c>
      <c r="E855" s="123">
        <v>203521425</v>
      </c>
      <c r="F855" s="123" t="s">
        <v>2982</v>
      </c>
      <c r="G855" s="123" t="s">
        <v>2983</v>
      </c>
      <c r="H855" s="123" t="s">
        <v>2984</v>
      </c>
      <c r="I855" s="123">
        <v>900234</v>
      </c>
      <c r="J855" s="123" t="s">
        <v>3001</v>
      </c>
      <c r="K855" s="123" t="s">
        <v>397</v>
      </c>
      <c r="L855" s="123" t="s">
        <v>2986</v>
      </c>
      <c r="M855" s="123" t="s">
        <v>79</v>
      </c>
      <c r="N855" s="123" t="s">
        <v>3013</v>
      </c>
      <c r="O855" s="123">
        <v>1299</v>
      </c>
      <c r="P855" s="123" t="s">
        <v>64</v>
      </c>
      <c r="Q855" s="123" t="s">
        <v>2987</v>
      </c>
      <c r="R855" s="123" t="s">
        <v>3016</v>
      </c>
      <c r="S855" s="123" t="s">
        <v>32</v>
      </c>
      <c r="T855" s="123">
        <v>99</v>
      </c>
      <c r="U855" s="123" t="s">
        <v>2989</v>
      </c>
      <c r="V855" s="124">
        <v>46267.330555555556</v>
      </c>
      <c r="W855" s="124">
        <v>46267.751388888886</v>
      </c>
      <c r="X855" s="124">
        <v>46267.333333333336</v>
      </c>
      <c r="Y855" s="124">
        <v>46267.75</v>
      </c>
      <c r="Z855" s="123"/>
      <c r="AA855" s="123" t="s">
        <v>56</v>
      </c>
      <c r="AB855" s="123" t="s">
        <v>2</v>
      </c>
      <c r="AC855" s="123" t="s">
        <v>35</v>
      </c>
      <c r="AD855" s="123" t="s">
        <v>1557</v>
      </c>
      <c r="AE855" s="123" t="s">
        <v>3015</v>
      </c>
      <c r="AF855" s="123" t="s">
        <v>77</v>
      </c>
      <c r="AG855" s="123" t="s">
        <v>78</v>
      </c>
      <c r="AH855" s="123">
        <v>1</v>
      </c>
      <c r="AI855" s="123"/>
      <c r="AJ855" s="124">
        <v>45462</v>
      </c>
      <c r="AK855" s="123"/>
      <c r="AL855" s="123"/>
      <c r="AM855" s="123" t="s">
        <v>2991</v>
      </c>
      <c r="AN855" s="123" t="s">
        <v>2992</v>
      </c>
      <c r="AO855" s="123" t="s">
        <v>2982</v>
      </c>
      <c r="AP855" s="123">
        <v>9</v>
      </c>
      <c r="AQ855" s="123">
        <v>0</v>
      </c>
      <c r="AR855" s="123">
        <v>1</v>
      </c>
      <c r="AS855" s="123">
        <v>1</v>
      </c>
      <c r="AT855" s="123">
        <v>0</v>
      </c>
      <c r="AU855" s="123">
        <v>0</v>
      </c>
    </row>
    <row r="856" spans="1:47">
      <c r="A856" s="124">
        <v>46267</v>
      </c>
      <c r="B856" s="123" t="s">
        <v>75</v>
      </c>
      <c r="C856" s="123" t="s">
        <v>2981</v>
      </c>
      <c r="D856" s="123" t="s">
        <v>1218</v>
      </c>
      <c r="E856" s="123">
        <v>201204303</v>
      </c>
      <c r="F856" s="123" t="s">
        <v>2982</v>
      </c>
      <c r="G856" s="123" t="s">
        <v>2983</v>
      </c>
      <c r="H856" s="123" t="s">
        <v>2984</v>
      </c>
      <c r="I856" s="123">
        <v>900234</v>
      </c>
      <c r="J856" s="123" t="s">
        <v>3001</v>
      </c>
      <c r="K856" s="123" t="s">
        <v>1219</v>
      </c>
      <c r="L856" s="123" t="s">
        <v>2986</v>
      </c>
      <c r="M856" s="123" t="s">
        <v>79</v>
      </c>
      <c r="N856" s="123" t="s">
        <v>2773</v>
      </c>
      <c r="O856" s="123">
        <v>1299</v>
      </c>
      <c r="P856" s="123" t="s">
        <v>64</v>
      </c>
      <c r="Q856" s="123" t="s">
        <v>2987</v>
      </c>
      <c r="R856" s="123" t="s">
        <v>3021</v>
      </c>
      <c r="S856" s="123" t="s">
        <v>32</v>
      </c>
      <c r="T856" s="123">
        <v>99</v>
      </c>
      <c r="U856" s="123" t="s">
        <v>2989</v>
      </c>
      <c r="V856" s="123"/>
      <c r="W856" s="123"/>
      <c r="X856" s="124">
        <v>46267.333333333336</v>
      </c>
      <c r="Y856" s="124">
        <v>46267.75</v>
      </c>
      <c r="Z856" s="123" t="s">
        <v>2997</v>
      </c>
      <c r="AA856" s="123" t="s">
        <v>2998</v>
      </c>
      <c r="AB856" s="123" t="s">
        <v>2999</v>
      </c>
      <c r="AC856" s="123" t="s">
        <v>37</v>
      </c>
      <c r="AD856" s="123" t="s">
        <v>1562</v>
      </c>
      <c r="AE856" s="123" t="s">
        <v>3000</v>
      </c>
      <c r="AF856" s="123" t="s">
        <v>85</v>
      </c>
      <c r="AG856" s="123" t="s">
        <v>88</v>
      </c>
      <c r="AH856" s="123">
        <v>13</v>
      </c>
      <c r="AI856" s="123"/>
      <c r="AJ856" s="124">
        <v>45543</v>
      </c>
      <c r="AK856" s="123"/>
      <c r="AL856" s="123"/>
      <c r="AM856" s="123" t="s">
        <v>2991</v>
      </c>
      <c r="AN856" s="123" t="s">
        <v>2992</v>
      </c>
      <c r="AO856" s="123" t="s">
        <v>2982</v>
      </c>
      <c r="AP856" s="123">
        <v>9</v>
      </c>
      <c r="AQ856" s="123">
        <v>0</v>
      </c>
      <c r="AR856" s="123">
        <v>0</v>
      </c>
      <c r="AS856" s="123">
        <v>0</v>
      </c>
      <c r="AT856" s="123">
        <v>0</v>
      </c>
      <c r="AU856" s="123">
        <v>0</v>
      </c>
    </row>
    <row r="857" spans="1:47">
      <c r="A857" s="124">
        <v>46267</v>
      </c>
      <c r="B857" s="123" t="s">
        <v>75</v>
      </c>
      <c r="C857" s="123" t="s">
        <v>2981</v>
      </c>
      <c r="D857" s="123" t="s">
        <v>2881</v>
      </c>
      <c r="E857" s="123">
        <v>206250613</v>
      </c>
      <c r="F857" s="123" t="s">
        <v>2982</v>
      </c>
      <c r="G857" s="123" t="s">
        <v>2983</v>
      </c>
      <c r="H857" s="123" t="s">
        <v>3022</v>
      </c>
      <c r="I857" s="123">
        <v>900234</v>
      </c>
      <c r="J857" s="123" t="s">
        <v>3001</v>
      </c>
      <c r="K857" s="123" t="s">
        <v>2920</v>
      </c>
      <c r="L857" s="123" t="s">
        <v>2986</v>
      </c>
      <c r="M857" s="123" t="s">
        <v>89</v>
      </c>
      <c r="N857" s="123" t="s">
        <v>622</v>
      </c>
      <c r="O857" s="123">
        <v>1299</v>
      </c>
      <c r="P857" s="123" t="s">
        <v>64</v>
      </c>
      <c r="Q857" s="123" t="s">
        <v>2987</v>
      </c>
      <c r="R857" s="123" t="s">
        <v>3024</v>
      </c>
      <c r="S857" s="123" t="s">
        <v>39</v>
      </c>
      <c r="T857" s="123">
        <v>99</v>
      </c>
      <c r="U857" s="123" t="s">
        <v>2989</v>
      </c>
      <c r="V857" s="124">
        <v>46267.756944444445</v>
      </c>
      <c r="W857" s="124">
        <v>46267.834722222222</v>
      </c>
      <c r="X857" s="124">
        <v>46267.756944444445</v>
      </c>
      <c r="Y857" s="124">
        <v>46268.090277777781</v>
      </c>
      <c r="Z857" s="123"/>
      <c r="AA857" s="123" t="s">
        <v>56</v>
      </c>
      <c r="AB857" s="123" t="s">
        <v>2</v>
      </c>
      <c r="AC857" s="123" t="s">
        <v>37</v>
      </c>
      <c r="AD857" s="123" t="s">
        <v>1561</v>
      </c>
      <c r="AE857" s="123" t="s">
        <v>3012</v>
      </c>
      <c r="AF857" s="123" t="s">
        <v>95</v>
      </c>
      <c r="AG857" s="123" t="s">
        <v>77</v>
      </c>
      <c r="AH857" s="123">
        <v>17</v>
      </c>
      <c r="AI857" s="123"/>
      <c r="AJ857" s="124">
        <v>46251</v>
      </c>
      <c r="AK857" s="123"/>
      <c r="AL857" s="123"/>
      <c r="AM857" s="123" t="s">
        <v>2991</v>
      </c>
      <c r="AN857" s="123" t="s">
        <v>2992</v>
      </c>
      <c r="AO857" s="123" t="s">
        <v>2982</v>
      </c>
      <c r="AP857" s="123">
        <v>7</v>
      </c>
      <c r="AQ857" s="123">
        <v>0</v>
      </c>
      <c r="AR857" s="123">
        <v>1</v>
      </c>
      <c r="AS857" s="123">
        <v>1</v>
      </c>
      <c r="AT857" s="123">
        <v>0</v>
      </c>
      <c r="AU857" s="123">
        <v>0</v>
      </c>
    </row>
    <row r="858" spans="1:47">
      <c r="A858" s="124">
        <v>46267</v>
      </c>
      <c r="B858" s="123" t="s">
        <v>75</v>
      </c>
      <c r="C858" s="123" t="s">
        <v>2981</v>
      </c>
      <c r="D858" s="123" t="s">
        <v>2064</v>
      </c>
      <c r="E858" s="123">
        <v>206952968</v>
      </c>
      <c r="F858" s="123" t="s">
        <v>2982</v>
      </c>
      <c r="G858" s="123" t="s">
        <v>2983</v>
      </c>
      <c r="H858" s="123" t="s">
        <v>2984</v>
      </c>
      <c r="I858" s="123">
        <v>900234</v>
      </c>
      <c r="J858" s="123" t="s">
        <v>2985</v>
      </c>
      <c r="K858" s="123" t="s">
        <v>1993</v>
      </c>
      <c r="L858" s="123" t="s">
        <v>2986</v>
      </c>
      <c r="M858" s="123" t="s">
        <v>86</v>
      </c>
      <c r="N858" s="123" t="s">
        <v>2645</v>
      </c>
      <c r="O858" s="123">
        <v>1299</v>
      </c>
      <c r="P858" s="123" t="s">
        <v>64</v>
      </c>
      <c r="Q858" s="123" t="s">
        <v>2987</v>
      </c>
      <c r="R858" s="123" t="s">
        <v>2996</v>
      </c>
      <c r="S858" s="123" t="s">
        <v>32</v>
      </c>
      <c r="T858" s="123">
        <v>99</v>
      </c>
      <c r="U858" s="123" t="s">
        <v>2989</v>
      </c>
      <c r="V858" s="123"/>
      <c r="W858" s="123"/>
      <c r="X858" s="124">
        <v>46267.333333333336</v>
      </c>
      <c r="Y858" s="124">
        <v>46267.75</v>
      </c>
      <c r="Z858" s="123" t="s">
        <v>2997</v>
      </c>
      <c r="AA858" s="123" t="s">
        <v>2998</v>
      </c>
      <c r="AB858" s="123" t="s">
        <v>2999</v>
      </c>
      <c r="AC858" s="123" t="s">
        <v>2990</v>
      </c>
      <c r="AD858" s="123" t="s">
        <v>1553</v>
      </c>
      <c r="AE858" s="123" t="s">
        <v>2990</v>
      </c>
      <c r="AF858" s="123" t="s">
        <v>84</v>
      </c>
      <c r="AG858" s="123" t="s">
        <v>85</v>
      </c>
      <c r="AH858" s="123">
        <v>22</v>
      </c>
      <c r="AI858" s="123"/>
      <c r="AJ858" s="124">
        <v>46047</v>
      </c>
      <c r="AK858" s="123"/>
      <c r="AL858" s="123"/>
      <c r="AM858" s="123" t="s">
        <v>2991</v>
      </c>
      <c r="AN858" s="123" t="s">
        <v>2992</v>
      </c>
      <c r="AO858" s="123" t="s">
        <v>2982</v>
      </c>
      <c r="AP858" s="123">
        <v>9</v>
      </c>
      <c r="AQ858" s="123">
        <v>0</v>
      </c>
      <c r="AR858" s="123">
        <v>0</v>
      </c>
      <c r="AS858" s="123">
        <v>0</v>
      </c>
      <c r="AT858" s="123">
        <v>0</v>
      </c>
      <c r="AU858" s="123">
        <v>0</v>
      </c>
    </row>
    <row r="859" spans="1:47">
      <c r="A859" s="124">
        <v>46267</v>
      </c>
      <c r="B859" s="123" t="s">
        <v>75</v>
      </c>
      <c r="C859" s="123" t="s">
        <v>2981</v>
      </c>
      <c r="D859" s="123" t="s">
        <v>1222</v>
      </c>
      <c r="E859" s="123">
        <v>203881695</v>
      </c>
      <c r="F859" s="123" t="s">
        <v>2982</v>
      </c>
      <c r="G859" s="123" t="s">
        <v>2983</v>
      </c>
      <c r="H859" s="123" t="s">
        <v>2984</v>
      </c>
      <c r="I859" s="123">
        <v>900234</v>
      </c>
      <c r="J859" s="123" t="s">
        <v>3001</v>
      </c>
      <c r="K859" s="123" t="s">
        <v>1223</v>
      </c>
      <c r="L859" s="123" t="s">
        <v>2986</v>
      </c>
      <c r="M859" s="123" t="s">
        <v>79</v>
      </c>
      <c r="N859" s="123" t="s">
        <v>626</v>
      </c>
      <c r="O859" s="123">
        <v>1299</v>
      </c>
      <c r="P859" s="123" t="s">
        <v>64</v>
      </c>
      <c r="Q859" s="123" t="s">
        <v>2987</v>
      </c>
      <c r="R859" s="123" t="s">
        <v>3004</v>
      </c>
      <c r="S859" s="123" t="s">
        <v>39</v>
      </c>
      <c r="T859" s="123">
        <v>99</v>
      </c>
      <c r="U859" s="123" t="s">
        <v>2989</v>
      </c>
      <c r="V859" s="124">
        <v>46267.755555555559</v>
      </c>
      <c r="W859" s="124">
        <v>46267.854861111111</v>
      </c>
      <c r="X859" s="124">
        <v>46267.756944444445</v>
      </c>
      <c r="Y859" s="124">
        <v>46268.173611111109</v>
      </c>
      <c r="Z859" s="123"/>
      <c r="AA859" s="123" t="s">
        <v>56</v>
      </c>
      <c r="AB859" s="123" t="s">
        <v>2</v>
      </c>
      <c r="AC859" s="123" t="s">
        <v>37</v>
      </c>
      <c r="AD859" s="123" t="s">
        <v>1564</v>
      </c>
      <c r="AE859" s="123" t="s">
        <v>3012</v>
      </c>
      <c r="AF859" s="123" t="s">
        <v>88</v>
      </c>
      <c r="AG859" s="123" t="s">
        <v>95</v>
      </c>
      <c r="AH859" s="123">
        <v>18</v>
      </c>
      <c r="AI859" s="123"/>
      <c r="AJ859" s="124">
        <v>45529</v>
      </c>
      <c r="AK859" s="123"/>
      <c r="AL859" s="123"/>
      <c r="AM859" s="123" t="s">
        <v>2991</v>
      </c>
      <c r="AN859" s="123" t="s">
        <v>2992</v>
      </c>
      <c r="AO859" s="123" t="s">
        <v>2982</v>
      </c>
      <c r="AP859" s="123">
        <v>9</v>
      </c>
      <c r="AQ859" s="123">
        <v>0</v>
      </c>
      <c r="AR859" s="123">
        <v>1</v>
      </c>
      <c r="AS859" s="123">
        <v>1</v>
      </c>
      <c r="AT859" s="123">
        <v>0</v>
      </c>
      <c r="AU859" s="123">
        <v>0</v>
      </c>
    </row>
    <row r="860" spans="1:47">
      <c r="A860" s="124">
        <v>46267</v>
      </c>
      <c r="B860" s="123" t="s">
        <v>75</v>
      </c>
      <c r="C860" s="123" t="s">
        <v>2981</v>
      </c>
      <c r="D860" s="123" t="s">
        <v>2828</v>
      </c>
      <c r="E860" s="123">
        <v>206890214</v>
      </c>
      <c r="F860" s="123" t="s">
        <v>2982</v>
      </c>
      <c r="G860" s="123" t="s">
        <v>2983</v>
      </c>
      <c r="H860" s="123" t="s">
        <v>3022</v>
      </c>
      <c r="I860" s="123">
        <v>900234</v>
      </c>
      <c r="J860" s="123" t="s">
        <v>3002</v>
      </c>
      <c r="K860" s="123" t="s">
        <v>3419</v>
      </c>
      <c r="L860" s="123" t="s">
        <v>2986</v>
      </c>
      <c r="M860" s="123" t="s">
        <v>89</v>
      </c>
      <c r="N860" s="123" t="s">
        <v>2773</v>
      </c>
      <c r="O860" s="123">
        <v>1299</v>
      </c>
      <c r="P860" s="123" t="s">
        <v>64</v>
      </c>
      <c r="Q860" s="123" t="s">
        <v>2987</v>
      </c>
      <c r="R860" s="123" t="s">
        <v>3010</v>
      </c>
      <c r="S860" s="123" t="s">
        <v>39</v>
      </c>
      <c r="T860" s="123">
        <v>99</v>
      </c>
      <c r="U860" s="123" t="s">
        <v>2989</v>
      </c>
      <c r="V860" s="124">
        <v>46267.754861111112</v>
      </c>
      <c r="W860" s="124">
        <v>46267.833333333336</v>
      </c>
      <c r="X860" s="124">
        <v>46267.756944444445</v>
      </c>
      <c r="Y860" s="124">
        <v>46268.090277777781</v>
      </c>
      <c r="Z860" s="123"/>
      <c r="AA860" s="123" t="s">
        <v>56</v>
      </c>
      <c r="AB860" s="123" t="s">
        <v>2</v>
      </c>
      <c r="AC860" s="123" t="s">
        <v>37</v>
      </c>
      <c r="AD860" s="123" t="s">
        <v>1562</v>
      </c>
      <c r="AE860" s="123" t="s">
        <v>3000</v>
      </c>
      <c r="AF860" s="123" t="s">
        <v>77</v>
      </c>
      <c r="AG860" s="123" t="s">
        <v>78</v>
      </c>
      <c r="AH860" s="123">
        <v>13</v>
      </c>
      <c r="AI860" s="123"/>
      <c r="AJ860" s="124">
        <v>46246</v>
      </c>
      <c r="AK860" s="123"/>
      <c r="AL860" s="123"/>
      <c r="AM860" s="123" t="s">
        <v>2991</v>
      </c>
      <c r="AN860" s="123" t="s">
        <v>2992</v>
      </c>
      <c r="AO860" s="123" t="s">
        <v>2982</v>
      </c>
      <c r="AP860" s="123">
        <v>7</v>
      </c>
      <c r="AQ860" s="123">
        <v>0</v>
      </c>
      <c r="AR860" s="123">
        <v>1</v>
      </c>
      <c r="AS860" s="123">
        <v>1</v>
      </c>
      <c r="AT860" s="123">
        <v>0</v>
      </c>
      <c r="AU860" s="123">
        <v>0</v>
      </c>
    </row>
    <row r="861" spans="1:47">
      <c r="A861" s="124">
        <v>46267</v>
      </c>
      <c r="B861" s="123" t="s">
        <v>75</v>
      </c>
      <c r="C861" s="123" t="s">
        <v>2981</v>
      </c>
      <c r="D861" s="123" t="s">
        <v>2029</v>
      </c>
      <c r="E861" s="123">
        <v>205939862</v>
      </c>
      <c r="F861" s="123" t="s">
        <v>2982</v>
      </c>
      <c r="G861" s="123" t="s">
        <v>2983</v>
      </c>
      <c r="H861" s="123" t="s">
        <v>2984</v>
      </c>
      <c r="I861" s="123">
        <v>900234</v>
      </c>
      <c r="J861" s="123" t="s">
        <v>3002</v>
      </c>
      <c r="K861" s="123" t="s">
        <v>2030</v>
      </c>
      <c r="L861" s="123" t="s">
        <v>2986</v>
      </c>
      <c r="M861" s="123" t="s">
        <v>89</v>
      </c>
      <c r="N861" s="123" t="s">
        <v>626</v>
      </c>
      <c r="O861" s="123">
        <v>1299</v>
      </c>
      <c r="P861" s="123" t="s">
        <v>64</v>
      </c>
      <c r="Q861" s="123" t="s">
        <v>2987</v>
      </c>
      <c r="R861" s="123" t="s">
        <v>3014</v>
      </c>
      <c r="S861" s="123" t="s">
        <v>32</v>
      </c>
      <c r="T861" s="123">
        <v>99</v>
      </c>
      <c r="U861" s="123" t="s">
        <v>2989</v>
      </c>
      <c r="V861" s="124">
        <v>46267.331250000003</v>
      </c>
      <c r="W861" s="124">
        <v>46267.611805555556</v>
      </c>
      <c r="X861" s="124">
        <v>46267.333333333336</v>
      </c>
      <c r="Y861" s="124">
        <v>46267.75</v>
      </c>
      <c r="Z861" s="123"/>
      <c r="AA861" s="123" t="s">
        <v>56</v>
      </c>
      <c r="AB861" s="123" t="s">
        <v>2</v>
      </c>
      <c r="AC861" s="123" t="s">
        <v>37</v>
      </c>
      <c r="AD861" s="123" t="s">
        <v>1562</v>
      </c>
      <c r="AE861" s="123" t="s">
        <v>3000</v>
      </c>
      <c r="AF861" s="123" t="s">
        <v>78</v>
      </c>
      <c r="AG861" s="123" t="s">
        <v>92</v>
      </c>
      <c r="AH861" s="123">
        <v>13</v>
      </c>
      <c r="AI861" s="123"/>
      <c r="AJ861" s="124">
        <v>45907</v>
      </c>
      <c r="AK861" s="123"/>
      <c r="AL861" s="123"/>
      <c r="AM861" s="123" t="s">
        <v>2991</v>
      </c>
      <c r="AN861" s="123" t="s">
        <v>2992</v>
      </c>
      <c r="AO861" s="123" t="s">
        <v>2982</v>
      </c>
      <c r="AP861" s="123">
        <v>9</v>
      </c>
      <c r="AQ861" s="123">
        <v>0</v>
      </c>
      <c r="AR861" s="123">
        <v>1</v>
      </c>
      <c r="AS861" s="123">
        <v>1</v>
      </c>
      <c r="AT861" s="123">
        <v>0</v>
      </c>
      <c r="AU861" s="123">
        <v>0</v>
      </c>
    </row>
    <row r="862" spans="1:47">
      <c r="A862" s="124">
        <v>46267</v>
      </c>
      <c r="B862" s="123" t="s">
        <v>75</v>
      </c>
      <c r="C862" s="123" t="s">
        <v>2981</v>
      </c>
      <c r="D862" s="123" t="s">
        <v>1216</v>
      </c>
      <c r="E862" s="123">
        <v>203881659</v>
      </c>
      <c r="F862" s="123" t="s">
        <v>2982</v>
      </c>
      <c r="G862" s="123" t="s">
        <v>2983</v>
      </c>
      <c r="H862" s="123" t="s">
        <v>2984</v>
      </c>
      <c r="I862" s="123">
        <v>900234</v>
      </c>
      <c r="J862" s="123" t="s">
        <v>3001</v>
      </c>
      <c r="K862" s="123" t="s">
        <v>1217</v>
      </c>
      <c r="L862" s="123" t="s">
        <v>2986</v>
      </c>
      <c r="M862" s="123" t="s">
        <v>79</v>
      </c>
      <c r="N862" s="123" t="s">
        <v>626</v>
      </c>
      <c r="O862" s="123">
        <v>1299</v>
      </c>
      <c r="P862" s="123" t="s">
        <v>64</v>
      </c>
      <c r="Q862" s="123" t="s">
        <v>2987</v>
      </c>
      <c r="R862" s="123" t="s">
        <v>3008</v>
      </c>
      <c r="S862" s="123" t="s">
        <v>39</v>
      </c>
      <c r="T862" s="123">
        <v>99</v>
      </c>
      <c r="U862" s="123" t="s">
        <v>2989</v>
      </c>
      <c r="V862" s="124">
        <v>46267.745138888888</v>
      </c>
      <c r="W862" s="124">
        <v>46267.857638888891</v>
      </c>
      <c r="X862" s="124">
        <v>46267.756944444445</v>
      </c>
      <c r="Y862" s="124">
        <v>46268.173611111109</v>
      </c>
      <c r="Z862" s="123"/>
      <c r="AA862" s="123" t="s">
        <v>56</v>
      </c>
      <c r="AB862" s="123" t="s">
        <v>2</v>
      </c>
      <c r="AC862" s="123" t="s">
        <v>37</v>
      </c>
      <c r="AD862" s="123" t="s">
        <v>1562</v>
      </c>
      <c r="AE862" s="123" t="s">
        <v>3000</v>
      </c>
      <c r="AF862" s="123" t="s">
        <v>92</v>
      </c>
      <c r="AG862" s="123" t="s">
        <v>84</v>
      </c>
      <c r="AH862" s="123">
        <v>13</v>
      </c>
      <c r="AI862" s="123"/>
      <c r="AJ862" s="124">
        <v>45529</v>
      </c>
      <c r="AK862" s="123"/>
      <c r="AL862" s="123"/>
      <c r="AM862" s="123" t="s">
        <v>2991</v>
      </c>
      <c r="AN862" s="123" t="s">
        <v>2992</v>
      </c>
      <c r="AO862" s="123" t="s">
        <v>2982</v>
      </c>
      <c r="AP862" s="123">
        <v>9</v>
      </c>
      <c r="AQ862" s="123">
        <v>0</v>
      </c>
      <c r="AR862" s="123">
        <v>1</v>
      </c>
      <c r="AS862" s="123">
        <v>1</v>
      </c>
      <c r="AT862" s="123">
        <v>0</v>
      </c>
      <c r="AU862" s="123">
        <v>0</v>
      </c>
    </row>
    <row r="863" spans="1:47">
      <c r="A863" s="124">
        <v>46267</v>
      </c>
      <c r="B863" s="123" t="s">
        <v>75</v>
      </c>
      <c r="C863" s="123" t="s">
        <v>2981</v>
      </c>
      <c r="D863" s="123" t="s">
        <v>286</v>
      </c>
      <c r="E863" s="123">
        <v>205236900</v>
      </c>
      <c r="F863" s="123" t="s">
        <v>2982</v>
      </c>
      <c r="G863" s="123" t="s">
        <v>2983</v>
      </c>
      <c r="H863" s="123" t="s">
        <v>2984</v>
      </c>
      <c r="I863" s="123">
        <v>900234</v>
      </c>
      <c r="J863" s="123" t="s">
        <v>2985</v>
      </c>
      <c r="K863" s="123" t="s">
        <v>287</v>
      </c>
      <c r="L863" s="123" t="s">
        <v>2986</v>
      </c>
      <c r="M863" s="123" t="s">
        <v>86</v>
      </c>
      <c r="N863" s="123" t="s">
        <v>3013</v>
      </c>
      <c r="O863" s="123">
        <v>1299</v>
      </c>
      <c r="P863" s="123" t="s">
        <v>64</v>
      </c>
      <c r="Q863" s="123" t="s">
        <v>2987</v>
      </c>
      <c r="R863" s="123" t="s">
        <v>3014</v>
      </c>
      <c r="S863" s="123" t="s">
        <v>32</v>
      </c>
      <c r="T863" s="123">
        <v>99</v>
      </c>
      <c r="U863" s="123" t="s">
        <v>2989</v>
      </c>
      <c r="V863" s="124">
        <v>46267.331250000003</v>
      </c>
      <c r="W863" s="124">
        <v>46267.749305555553</v>
      </c>
      <c r="X863" s="124">
        <v>46267.333333333336</v>
      </c>
      <c r="Y863" s="124">
        <v>46267.75</v>
      </c>
      <c r="Z863" s="123"/>
      <c r="AA863" s="123" t="s">
        <v>56</v>
      </c>
      <c r="AB863" s="123" t="s">
        <v>2</v>
      </c>
      <c r="AC863" s="123" t="s">
        <v>35</v>
      </c>
      <c r="AD863" s="123" t="s">
        <v>1559</v>
      </c>
      <c r="AE863" s="123" t="s">
        <v>3015</v>
      </c>
      <c r="AF863" s="123" t="s">
        <v>78</v>
      </c>
      <c r="AG863" s="123" t="s">
        <v>92</v>
      </c>
      <c r="AH863" s="123">
        <v>2</v>
      </c>
      <c r="AI863" s="123"/>
      <c r="AJ863" s="124">
        <v>45830</v>
      </c>
      <c r="AK863" s="123"/>
      <c r="AL863" s="123"/>
      <c r="AM863" s="123" t="s">
        <v>2991</v>
      </c>
      <c r="AN863" s="123" t="s">
        <v>2992</v>
      </c>
      <c r="AO863" s="123" t="s">
        <v>2982</v>
      </c>
      <c r="AP863" s="123">
        <v>9</v>
      </c>
      <c r="AQ863" s="123">
        <v>0</v>
      </c>
      <c r="AR863" s="123">
        <v>1</v>
      </c>
      <c r="AS863" s="123">
        <v>1</v>
      </c>
      <c r="AT863" s="123">
        <v>0</v>
      </c>
      <c r="AU863" s="123">
        <v>0</v>
      </c>
    </row>
    <row r="864" spans="1:47">
      <c r="A864" s="124">
        <v>46267</v>
      </c>
      <c r="B864" s="123" t="s">
        <v>75</v>
      </c>
      <c r="C864" s="123" t="s">
        <v>2981</v>
      </c>
      <c r="D864" s="123" t="s">
        <v>1232</v>
      </c>
      <c r="E864" s="123">
        <v>204373724</v>
      </c>
      <c r="F864" s="123" t="s">
        <v>2982</v>
      </c>
      <c r="G864" s="123" t="s">
        <v>2983</v>
      </c>
      <c r="H864" s="123" t="s">
        <v>2984</v>
      </c>
      <c r="I864" s="123">
        <v>900234</v>
      </c>
      <c r="J864" s="123" t="s">
        <v>99</v>
      </c>
      <c r="K864" s="123" t="s">
        <v>3420</v>
      </c>
      <c r="L864" s="123" t="s">
        <v>2986</v>
      </c>
      <c r="M864" s="123" t="s">
        <v>86</v>
      </c>
      <c r="N864" s="123" t="s">
        <v>2773</v>
      </c>
      <c r="O864" s="123">
        <v>1299</v>
      </c>
      <c r="P864" s="123" t="s">
        <v>64</v>
      </c>
      <c r="Q864" s="123" t="s">
        <v>2987</v>
      </c>
      <c r="R864" s="123" t="s">
        <v>2988</v>
      </c>
      <c r="S864" s="123" t="s">
        <v>32</v>
      </c>
      <c r="T864" s="123">
        <v>99</v>
      </c>
      <c r="U864" s="123" t="s">
        <v>2989</v>
      </c>
      <c r="V864" s="124">
        <v>46267.331944444442</v>
      </c>
      <c r="W864" s="124">
        <v>46267.749305555553</v>
      </c>
      <c r="X864" s="124">
        <v>46267.333333333336</v>
      </c>
      <c r="Y864" s="124">
        <v>46267.75</v>
      </c>
      <c r="Z864" s="123"/>
      <c r="AA864" s="123" t="s">
        <v>56</v>
      </c>
      <c r="AB864" s="123" t="s">
        <v>2</v>
      </c>
      <c r="AC864" s="123" t="s">
        <v>37</v>
      </c>
      <c r="AD864" s="123" t="s">
        <v>1562</v>
      </c>
      <c r="AE864" s="123" t="s">
        <v>3000</v>
      </c>
      <c r="AF864" s="123" t="s">
        <v>88</v>
      </c>
      <c r="AG864" s="123" t="s">
        <v>95</v>
      </c>
      <c r="AH864" s="123">
        <v>13</v>
      </c>
      <c r="AI864" s="123"/>
      <c r="AJ864" s="124">
        <v>45592</v>
      </c>
      <c r="AK864" s="123"/>
      <c r="AL864" s="123"/>
      <c r="AM864" s="123" t="s">
        <v>2991</v>
      </c>
      <c r="AN864" s="123" t="s">
        <v>2992</v>
      </c>
      <c r="AO864" s="123" t="s">
        <v>2982</v>
      </c>
      <c r="AP864" s="123">
        <v>9</v>
      </c>
      <c r="AQ864" s="123">
        <v>0</v>
      </c>
      <c r="AR864" s="123">
        <v>1</v>
      </c>
      <c r="AS864" s="123">
        <v>1</v>
      </c>
      <c r="AT864" s="123">
        <v>0</v>
      </c>
      <c r="AU864" s="123">
        <v>0</v>
      </c>
    </row>
    <row r="865" spans="1:47">
      <c r="A865" s="124">
        <v>46267</v>
      </c>
      <c r="B865" s="123" t="s">
        <v>75</v>
      </c>
      <c r="C865" s="123" t="s">
        <v>2981</v>
      </c>
      <c r="D865" s="123" t="s">
        <v>2447</v>
      </c>
      <c r="E865" s="123">
        <v>205609884</v>
      </c>
      <c r="F865" s="123" t="s">
        <v>2982</v>
      </c>
      <c r="G865" s="123" t="s">
        <v>2983</v>
      </c>
      <c r="H865" s="123" t="s">
        <v>2984</v>
      </c>
      <c r="I865" s="123">
        <v>900234</v>
      </c>
      <c r="J865" s="123" t="s">
        <v>2985</v>
      </c>
      <c r="K865" s="123" t="s">
        <v>2448</v>
      </c>
      <c r="L865" s="123" t="s">
        <v>2986</v>
      </c>
      <c r="M865" s="123" t="s">
        <v>86</v>
      </c>
      <c r="N865" s="123" t="s">
        <v>223</v>
      </c>
      <c r="O865" s="123">
        <v>1299</v>
      </c>
      <c r="P865" s="123" t="s">
        <v>64</v>
      </c>
      <c r="Q865" s="123" t="s">
        <v>2987</v>
      </c>
      <c r="R865" s="123" t="s">
        <v>3014</v>
      </c>
      <c r="S865" s="123" t="s">
        <v>32</v>
      </c>
      <c r="T865" s="123">
        <v>99</v>
      </c>
      <c r="U865" s="123" t="s">
        <v>2989</v>
      </c>
      <c r="V865" s="124">
        <v>46267.332638888889</v>
      </c>
      <c r="W865" s="124">
        <v>46267.749305555553</v>
      </c>
      <c r="X865" s="124">
        <v>46267.333333333336</v>
      </c>
      <c r="Y865" s="124">
        <v>46267.75</v>
      </c>
      <c r="Z865" s="123"/>
      <c r="AA865" s="123" t="s">
        <v>56</v>
      </c>
      <c r="AB865" s="123" t="s">
        <v>2</v>
      </c>
      <c r="AC865" s="123" t="s">
        <v>35</v>
      </c>
      <c r="AD865" s="123" t="s">
        <v>1558</v>
      </c>
      <c r="AE865" s="123" t="s">
        <v>2995</v>
      </c>
      <c r="AF865" s="123" t="s">
        <v>78</v>
      </c>
      <c r="AG865" s="123" t="s">
        <v>92</v>
      </c>
      <c r="AH865" s="123">
        <v>3</v>
      </c>
      <c r="AI865" s="123"/>
      <c r="AJ865" s="124">
        <v>45844</v>
      </c>
      <c r="AK865" s="123"/>
      <c r="AL865" s="123"/>
      <c r="AM865" s="123" t="s">
        <v>2991</v>
      </c>
      <c r="AN865" s="123" t="s">
        <v>2992</v>
      </c>
      <c r="AO865" s="123" t="s">
        <v>2982</v>
      </c>
      <c r="AP865" s="123">
        <v>9</v>
      </c>
      <c r="AQ865" s="123">
        <v>0</v>
      </c>
      <c r="AR865" s="123">
        <v>1</v>
      </c>
      <c r="AS865" s="123">
        <v>1</v>
      </c>
      <c r="AT865" s="123">
        <v>0</v>
      </c>
      <c r="AU865" s="123">
        <v>0</v>
      </c>
    </row>
    <row r="866" spans="1:47">
      <c r="A866" s="124">
        <v>46267</v>
      </c>
      <c r="B866" s="123" t="s">
        <v>75</v>
      </c>
      <c r="C866" s="123" t="s">
        <v>2981</v>
      </c>
      <c r="D866" s="123" t="s">
        <v>699</v>
      </c>
      <c r="E866" s="123">
        <v>204013688</v>
      </c>
      <c r="F866" s="123" t="s">
        <v>2982</v>
      </c>
      <c r="G866" s="123" t="s">
        <v>2983</v>
      </c>
      <c r="H866" s="123" t="s">
        <v>2984</v>
      </c>
      <c r="I866" s="123">
        <v>900234</v>
      </c>
      <c r="J866" s="123" t="s">
        <v>3001</v>
      </c>
      <c r="K866" s="123" t="s">
        <v>700</v>
      </c>
      <c r="L866" s="123" t="s">
        <v>2986</v>
      </c>
      <c r="M866" s="123" t="s">
        <v>79</v>
      </c>
      <c r="N866" s="123" t="s">
        <v>622</v>
      </c>
      <c r="O866" s="123">
        <v>1299</v>
      </c>
      <c r="P866" s="123" t="s">
        <v>64</v>
      </c>
      <c r="Q866" s="123" t="s">
        <v>2987</v>
      </c>
      <c r="R866" s="123" t="s">
        <v>3004</v>
      </c>
      <c r="S866" s="123" t="s">
        <v>39</v>
      </c>
      <c r="T866" s="123">
        <v>99</v>
      </c>
      <c r="U866" s="123" t="s">
        <v>2989</v>
      </c>
      <c r="V866" s="124">
        <v>46267.756944444445</v>
      </c>
      <c r="W866" s="124">
        <v>46267.855555555558</v>
      </c>
      <c r="X866" s="124">
        <v>46267.756944444445</v>
      </c>
      <c r="Y866" s="124">
        <v>46268.173611111109</v>
      </c>
      <c r="Z866" s="123"/>
      <c r="AA866" s="123" t="s">
        <v>56</v>
      </c>
      <c r="AB866" s="123" t="s">
        <v>2</v>
      </c>
      <c r="AC866" s="123" t="s">
        <v>37</v>
      </c>
      <c r="AD866" s="123" t="s">
        <v>1562</v>
      </c>
      <c r="AE866" s="123" t="s">
        <v>3000</v>
      </c>
      <c r="AF866" s="123" t="s">
        <v>88</v>
      </c>
      <c r="AG866" s="123" t="s">
        <v>95</v>
      </c>
      <c r="AH866" s="123">
        <v>13</v>
      </c>
      <c r="AI866" s="123"/>
      <c r="AJ866" s="124">
        <v>45550</v>
      </c>
      <c r="AK866" s="123"/>
      <c r="AL866" s="123"/>
      <c r="AM866" s="123" t="s">
        <v>2991</v>
      </c>
      <c r="AN866" s="123" t="s">
        <v>2992</v>
      </c>
      <c r="AO866" s="123" t="s">
        <v>2982</v>
      </c>
      <c r="AP866" s="123">
        <v>9</v>
      </c>
      <c r="AQ866" s="123">
        <v>0</v>
      </c>
      <c r="AR866" s="123">
        <v>1</v>
      </c>
      <c r="AS866" s="123">
        <v>1</v>
      </c>
      <c r="AT866" s="123">
        <v>0</v>
      </c>
      <c r="AU866" s="123">
        <v>0</v>
      </c>
    </row>
    <row r="867" spans="1:47">
      <c r="A867" s="124">
        <v>46267</v>
      </c>
      <c r="B867" s="123" t="s">
        <v>75</v>
      </c>
      <c r="C867" s="123" t="s">
        <v>2981</v>
      </c>
      <c r="D867" s="123" t="s">
        <v>1283</v>
      </c>
      <c r="E867" s="123">
        <v>106262687</v>
      </c>
      <c r="F867" s="123" t="s">
        <v>2982</v>
      </c>
      <c r="G867" s="123" t="s">
        <v>3027</v>
      </c>
      <c r="H867" s="123" t="s">
        <v>2984</v>
      </c>
      <c r="I867" s="123" t="s">
        <v>3028</v>
      </c>
      <c r="J867" s="123"/>
      <c r="K867" s="123" t="s">
        <v>3421</v>
      </c>
      <c r="L867" s="123" t="s">
        <v>97</v>
      </c>
      <c r="M867" s="123" t="s">
        <v>3030</v>
      </c>
      <c r="N867" s="123" t="s">
        <v>2773</v>
      </c>
      <c r="O867" s="123">
        <v>1299</v>
      </c>
      <c r="P867" s="123" t="s">
        <v>64</v>
      </c>
      <c r="Q867" s="123" t="s">
        <v>2987</v>
      </c>
      <c r="R867" s="123" t="s">
        <v>3014</v>
      </c>
      <c r="S867" s="123" t="s">
        <v>32</v>
      </c>
      <c r="T867" s="123">
        <v>3</v>
      </c>
      <c r="U867" s="123" t="s">
        <v>2989</v>
      </c>
      <c r="V867" s="124">
        <v>46267.323611111111</v>
      </c>
      <c r="W867" s="124">
        <v>46267.750694444447</v>
      </c>
      <c r="X867" s="124">
        <v>46267.333333333336</v>
      </c>
      <c r="Y867" s="124">
        <v>46267.75</v>
      </c>
      <c r="Z867" s="123"/>
      <c r="AA867" s="123" t="s">
        <v>56</v>
      </c>
      <c r="AB867" s="123" t="s">
        <v>2</v>
      </c>
      <c r="AC867" s="123" t="s">
        <v>37</v>
      </c>
      <c r="AD867" s="123" t="s">
        <v>1566</v>
      </c>
      <c r="AE867" s="123" t="s">
        <v>3012</v>
      </c>
      <c r="AF867" s="123" t="s">
        <v>78</v>
      </c>
      <c r="AG867" s="123" t="s">
        <v>92</v>
      </c>
      <c r="AH867" s="123">
        <v>19</v>
      </c>
      <c r="AI867" s="123"/>
      <c r="AJ867" s="124">
        <v>44756</v>
      </c>
      <c r="AK867" s="123"/>
      <c r="AL867" s="123"/>
      <c r="AM867" s="123" t="s">
        <v>75</v>
      </c>
      <c r="AN867" s="123" t="s">
        <v>3031</v>
      </c>
      <c r="AO867" s="123" t="s">
        <v>2982</v>
      </c>
      <c r="AP867" s="123">
        <v>9</v>
      </c>
      <c r="AQ867" s="123">
        <v>0</v>
      </c>
      <c r="AR867" s="123">
        <v>1</v>
      </c>
      <c r="AS867" s="123">
        <v>1</v>
      </c>
      <c r="AT867" s="123">
        <v>0</v>
      </c>
      <c r="AU867" s="123">
        <v>0</v>
      </c>
    </row>
    <row r="868" spans="1:47">
      <c r="A868" s="124">
        <v>46267</v>
      </c>
      <c r="B868" s="123" t="s">
        <v>75</v>
      </c>
      <c r="C868" s="123" t="s">
        <v>2981</v>
      </c>
      <c r="D868" s="123" t="s">
        <v>276</v>
      </c>
      <c r="E868" s="123">
        <v>203635501</v>
      </c>
      <c r="F868" s="123" t="s">
        <v>2982</v>
      </c>
      <c r="G868" s="123" t="s">
        <v>2983</v>
      </c>
      <c r="H868" s="123" t="s">
        <v>2984</v>
      </c>
      <c r="I868" s="123">
        <v>900234</v>
      </c>
      <c r="J868" s="123" t="s">
        <v>3001</v>
      </c>
      <c r="K868" s="123" t="s">
        <v>3422</v>
      </c>
      <c r="L868" s="123" t="s">
        <v>2986</v>
      </c>
      <c r="M868" s="123" t="s">
        <v>79</v>
      </c>
      <c r="N868" s="123" t="s">
        <v>3013</v>
      </c>
      <c r="O868" s="123">
        <v>1299</v>
      </c>
      <c r="P868" s="123" t="s">
        <v>64</v>
      </c>
      <c r="Q868" s="123" t="s">
        <v>2987</v>
      </c>
      <c r="R868" s="123" t="s">
        <v>2996</v>
      </c>
      <c r="S868" s="123" t="s">
        <v>32</v>
      </c>
      <c r="T868" s="123">
        <v>99</v>
      </c>
      <c r="U868" s="123" t="s">
        <v>2989</v>
      </c>
      <c r="V868" s="123"/>
      <c r="W868" s="123"/>
      <c r="X868" s="124">
        <v>46267.333333333336</v>
      </c>
      <c r="Y868" s="124">
        <v>46267.75</v>
      </c>
      <c r="Z868" s="123" t="s">
        <v>2997</v>
      </c>
      <c r="AA868" s="123" t="s">
        <v>2998</v>
      </c>
      <c r="AB868" s="123" t="s">
        <v>2999</v>
      </c>
      <c r="AC868" s="123" t="s">
        <v>35</v>
      </c>
      <c r="AD868" s="123" t="s">
        <v>1558</v>
      </c>
      <c r="AE868" s="123" t="s">
        <v>2995</v>
      </c>
      <c r="AF868" s="123" t="s">
        <v>84</v>
      </c>
      <c r="AG868" s="123" t="s">
        <v>85</v>
      </c>
      <c r="AH868" s="123">
        <v>3</v>
      </c>
      <c r="AI868" s="123"/>
      <c r="AJ868" s="124">
        <v>45480</v>
      </c>
      <c r="AK868" s="123"/>
      <c r="AL868" s="123"/>
      <c r="AM868" s="123" t="s">
        <v>2991</v>
      </c>
      <c r="AN868" s="123" t="s">
        <v>2992</v>
      </c>
      <c r="AO868" s="123" t="s">
        <v>2982</v>
      </c>
      <c r="AP868" s="123">
        <v>9</v>
      </c>
      <c r="AQ868" s="123">
        <v>0</v>
      </c>
      <c r="AR868" s="123">
        <v>0</v>
      </c>
      <c r="AS868" s="123">
        <v>0</v>
      </c>
      <c r="AT868" s="123">
        <v>0</v>
      </c>
      <c r="AU868" s="123">
        <v>0</v>
      </c>
    </row>
    <row r="869" spans="1:47">
      <c r="A869" s="124">
        <v>46267</v>
      </c>
      <c r="B869" s="123" t="s">
        <v>75</v>
      </c>
      <c r="C869" s="123" t="s">
        <v>2981</v>
      </c>
      <c r="D869" s="123" t="s">
        <v>881</v>
      </c>
      <c r="E869" s="123">
        <v>203993450</v>
      </c>
      <c r="F869" s="123" t="s">
        <v>2982</v>
      </c>
      <c r="G869" s="123" t="s">
        <v>2983</v>
      </c>
      <c r="H869" s="123" t="s">
        <v>2984</v>
      </c>
      <c r="I869" s="123">
        <v>900234</v>
      </c>
      <c r="J869" s="123" t="s">
        <v>2985</v>
      </c>
      <c r="K869" s="123" t="s">
        <v>882</v>
      </c>
      <c r="L869" s="123" t="s">
        <v>2986</v>
      </c>
      <c r="M869" s="123" t="s">
        <v>86</v>
      </c>
      <c r="N869" s="123" t="s">
        <v>622</v>
      </c>
      <c r="O869" s="123">
        <v>1299</v>
      </c>
      <c r="P869" s="123" t="s">
        <v>64</v>
      </c>
      <c r="Q869" s="123" t="s">
        <v>2987</v>
      </c>
      <c r="R869" s="123" t="s">
        <v>3010</v>
      </c>
      <c r="S869" s="123" t="s">
        <v>39</v>
      </c>
      <c r="T869" s="123">
        <v>99</v>
      </c>
      <c r="U869" s="123" t="s">
        <v>2989</v>
      </c>
      <c r="V869" s="124">
        <v>46267.755555555559</v>
      </c>
      <c r="W869" s="124">
        <v>46267.854166666664</v>
      </c>
      <c r="X869" s="124">
        <v>46267.756944444445</v>
      </c>
      <c r="Y869" s="124">
        <v>46268.173611111109</v>
      </c>
      <c r="Z869" s="123"/>
      <c r="AA869" s="123" t="s">
        <v>56</v>
      </c>
      <c r="AB869" s="123" t="s">
        <v>2</v>
      </c>
      <c r="AC869" s="123" t="s">
        <v>37</v>
      </c>
      <c r="AD869" s="123" t="s">
        <v>1561</v>
      </c>
      <c r="AE869" s="123" t="s">
        <v>3012</v>
      </c>
      <c r="AF869" s="123" t="s">
        <v>77</v>
      </c>
      <c r="AG869" s="123" t="s">
        <v>78</v>
      </c>
      <c r="AH869" s="123">
        <v>17</v>
      </c>
      <c r="AI869" s="123"/>
      <c r="AJ869" s="124">
        <v>45546</v>
      </c>
      <c r="AK869" s="123"/>
      <c r="AL869" s="123"/>
      <c r="AM869" s="123" t="s">
        <v>2991</v>
      </c>
      <c r="AN869" s="123" t="s">
        <v>2992</v>
      </c>
      <c r="AO869" s="123" t="s">
        <v>2982</v>
      </c>
      <c r="AP869" s="123">
        <v>9</v>
      </c>
      <c r="AQ869" s="123">
        <v>0</v>
      </c>
      <c r="AR869" s="123">
        <v>1</v>
      </c>
      <c r="AS869" s="123">
        <v>1</v>
      </c>
      <c r="AT869" s="123">
        <v>0</v>
      </c>
      <c r="AU869" s="123">
        <v>0</v>
      </c>
    </row>
    <row r="870" spans="1:47">
      <c r="A870" s="124">
        <v>46267</v>
      </c>
      <c r="B870" s="123" t="s">
        <v>75</v>
      </c>
      <c r="C870" s="123" t="s">
        <v>2981</v>
      </c>
      <c r="D870" s="123" t="s">
        <v>2585</v>
      </c>
      <c r="E870" s="123">
        <v>204967051</v>
      </c>
      <c r="F870" s="123" t="s">
        <v>2982</v>
      </c>
      <c r="G870" s="123" t="s">
        <v>2983</v>
      </c>
      <c r="H870" s="123" t="s">
        <v>2984</v>
      </c>
      <c r="I870" s="123">
        <v>900234</v>
      </c>
      <c r="J870" s="123" t="s">
        <v>2985</v>
      </c>
      <c r="K870" s="123" t="s">
        <v>2586</v>
      </c>
      <c r="L870" s="123" t="s">
        <v>2986</v>
      </c>
      <c r="M870" s="123" t="s">
        <v>89</v>
      </c>
      <c r="N870" s="123" t="s">
        <v>230</v>
      </c>
      <c r="O870" s="123">
        <v>1299</v>
      </c>
      <c r="P870" s="123" t="s">
        <v>64</v>
      </c>
      <c r="Q870" s="123" t="s">
        <v>2987</v>
      </c>
      <c r="R870" s="123" t="s">
        <v>3003</v>
      </c>
      <c r="S870" s="123" t="s">
        <v>39</v>
      </c>
      <c r="T870" s="123">
        <v>99</v>
      </c>
      <c r="U870" s="123" t="s">
        <v>2989</v>
      </c>
      <c r="V870" s="124">
        <v>46267.754861111112</v>
      </c>
      <c r="W870" s="124">
        <v>46267.950694444444</v>
      </c>
      <c r="X870" s="124">
        <v>46267.756944444445</v>
      </c>
      <c r="Y870" s="124">
        <v>46268.173611111109</v>
      </c>
      <c r="Z870" s="123"/>
      <c r="AA870" s="123" t="s">
        <v>56</v>
      </c>
      <c r="AB870" s="123" t="s">
        <v>2</v>
      </c>
      <c r="AC870" s="123" t="s">
        <v>35</v>
      </c>
      <c r="AD870" s="123" t="s">
        <v>1558</v>
      </c>
      <c r="AE870" s="123" t="s">
        <v>2995</v>
      </c>
      <c r="AF870" s="123" t="s">
        <v>78</v>
      </c>
      <c r="AG870" s="123" t="s">
        <v>92</v>
      </c>
      <c r="AH870" s="123">
        <v>3</v>
      </c>
      <c r="AI870" s="123"/>
      <c r="AJ870" s="124">
        <v>45825</v>
      </c>
      <c r="AK870" s="123"/>
      <c r="AL870" s="123"/>
      <c r="AM870" s="123" t="s">
        <v>2991</v>
      </c>
      <c r="AN870" s="123" t="s">
        <v>2992</v>
      </c>
      <c r="AO870" s="123" t="s">
        <v>2982</v>
      </c>
      <c r="AP870" s="123">
        <v>9</v>
      </c>
      <c r="AQ870" s="123">
        <v>0</v>
      </c>
      <c r="AR870" s="123">
        <v>1</v>
      </c>
      <c r="AS870" s="123">
        <v>1</v>
      </c>
      <c r="AT870" s="123">
        <v>0</v>
      </c>
      <c r="AU870" s="123">
        <v>0</v>
      </c>
    </row>
    <row r="871" spans="1:47">
      <c r="A871" s="124">
        <v>46267</v>
      </c>
      <c r="B871" s="123" t="s">
        <v>75</v>
      </c>
      <c r="C871" s="123" t="s">
        <v>2981</v>
      </c>
      <c r="D871" s="123" t="s">
        <v>144</v>
      </c>
      <c r="E871" s="123">
        <v>204299908</v>
      </c>
      <c r="F871" s="123" t="s">
        <v>2982</v>
      </c>
      <c r="G871" s="123" t="s">
        <v>2983</v>
      </c>
      <c r="H871" s="123" t="s">
        <v>2984</v>
      </c>
      <c r="I871" s="123">
        <v>900234</v>
      </c>
      <c r="J871" s="123" t="s">
        <v>87</v>
      </c>
      <c r="K871" s="123" t="s">
        <v>3423</v>
      </c>
      <c r="L871" s="123" t="s">
        <v>2986</v>
      </c>
      <c r="M871" s="123" t="s">
        <v>86</v>
      </c>
      <c r="N871" s="123" t="s">
        <v>2645</v>
      </c>
      <c r="O871" s="123">
        <v>1299</v>
      </c>
      <c r="P871" s="123" t="s">
        <v>64</v>
      </c>
      <c r="Q871" s="123" t="s">
        <v>2987</v>
      </c>
      <c r="R871" s="123" t="s">
        <v>3010</v>
      </c>
      <c r="S871" s="123" t="s">
        <v>39</v>
      </c>
      <c r="T871" s="123">
        <v>99</v>
      </c>
      <c r="U871" s="123" t="s">
        <v>2989</v>
      </c>
      <c r="V871" s="124">
        <v>46267.756249999999</v>
      </c>
      <c r="W871" s="124">
        <v>46267.959722222222</v>
      </c>
      <c r="X871" s="124">
        <v>46267.756944444445</v>
      </c>
      <c r="Y871" s="124">
        <v>46268.173611111109</v>
      </c>
      <c r="Z871" s="123"/>
      <c r="AA871" s="123" t="s">
        <v>56</v>
      </c>
      <c r="AB871" s="123" t="s">
        <v>2</v>
      </c>
      <c r="AC871" s="123" t="s">
        <v>2990</v>
      </c>
      <c r="AD871" s="123" t="s">
        <v>1553</v>
      </c>
      <c r="AE871" s="123" t="s">
        <v>2990</v>
      </c>
      <c r="AF871" s="123" t="s">
        <v>77</v>
      </c>
      <c r="AG871" s="123" t="s">
        <v>78</v>
      </c>
      <c r="AH871" s="123">
        <v>22</v>
      </c>
      <c r="AI871" s="123"/>
      <c r="AJ871" s="124">
        <v>45588</v>
      </c>
      <c r="AK871" s="123"/>
      <c r="AL871" s="123"/>
      <c r="AM871" s="123" t="s">
        <v>2991</v>
      </c>
      <c r="AN871" s="123" t="s">
        <v>2992</v>
      </c>
      <c r="AO871" s="123" t="s">
        <v>2982</v>
      </c>
      <c r="AP871" s="123">
        <v>9</v>
      </c>
      <c r="AQ871" s="123">
        <v>0</v>
      </c>
      <c r="AR871" s="123">
        <v>1</v>
      </c>
      <c r="AS871" s="123">
        <v>1</v>
      </c>
      <c r="AT871" s="123">
        <v>0</v>
      </c>
      <c r="AU871" s="123">
        <v>0</v>
      </c>
    </row>
    <row r="872" spans="1:47">
      <c r="A872" s="124">
        <v>46267</v>
      </c>
      <c r="B872" s="123" t="s">
        <v>75</v>
      </c>
      <c r="C872" s="123" t="s">
        <v>2981</v>
      </c>
      <c r="D872" s="123" t="s">
        <v>2236</v>
      </c>
      <c r="E872" s="123">
        <v>205647585</v>
      </c>
      <c r="F872" s="123" t="s">
        <v>2982</v>
      </c>
      <c r="G872" s="123" t="s">
        <v>2983</v>
      </c>
      <c r="H872" s="123" t="s">
        <v>2984</v>
      </c>
      <c r="I872" s="123">
        <v>900234</v>
      </c>
      <c r="J872" s="123" t="s">
        <v>3002</v>
      </c>
      <c r="K872" s="123" t="s">
        <v>3424</v>
      </c>
      <c r="L872" s="123" t="s">
        <v>2986</v>
      </c>
      <c r="M872" s="123" t="s">
        <v>89</v>
      </c>
      <c r="N872" s="123" t="s">
        <v>2645</v>
      </c>
      <c r="O872" s="123">
        <v>1299</v>
      </c>
      <c r="P872" s="123" t="s">
        <v>64</v>
      </c>
      <c r="Q872" s="123" t="s">
        <v>2987</v>
      </c>
      <c r="R872" s="123" t="s">
        <v>2994</v>
      </c>
      <c r="S872" s="123" t="s">
        <v>32</v>
      </c>
      <c r="T872" s="123">
        <v>99</v>
      </c>
      <c r="U872" s="123" t="s">
        <v>2989</v>
      </c>
      <c r="V872" s="124">
        <v>46267.330555555556</v>
      </c>
      <c r="W872" s="124">
        <v>46267.748611111114</v>
      </c>
      <c r="X872" s="124">
        <v>46267.333333333336</v>
      </c>
      <c r="Y872" s="124">
        <v>46267.75</v>
      </c>
      <c r="Z872" s="123"/>
      <c r="AA872" s="123" t="s">
        <v>56</v>
      </c>
      <c r="AB872" s="123" t="s">
        <v>2</v>
      </c>
      <c r="AC872" s="123" t="s">
        <v>2990</v>
      </c>
      <c r="AD872" s="123" t="s">
        <v>1553</v>
      </c>
      <c r="AE872" s="123" t="s">
        <v>2990</v>
      </c>
      <c r="AF872" s="123" t="s">
        <v>95</v>
      </c>
      <c r="AG872" s="123" t="s">
        <v>77</v>
      </c>
      <c r="AH872" s="123">
        <v>22</v>
      </c>
      <c r="AI872" s="123"/>
      <c r="AJ872" s="124">
        <v>45851</v>
      </c>
      <c r="AK872" s="123"/>
      <c r="AL872" s="123"/>
      <c r="AM872" s="123" t="s">
        <v>2991</v>
      </c>
      <c r="AN872" s="123" t="s">
        <v>2992</v>
      </c>
      <c r="AO872" s="123" t="s">
        <v>2982</v>
      </c>
      <c r="AP872" s="123">
        <v>9</v>
      </c>
      <c r="AQ872" s="123">
        <v>0</v>
      </c>
      <c r="AR872" s="123">
        <v>1</v>
      </c>
      <c r="AS872" s="123">
        <v>1</v>
      </c>
      <c r="AT872" s="123">
        <v>0</v>
      </c>
      <c r="AU872" s="123">
        <v>0</v>
      </c>
    </row>
    <row r="873" spans="1:47">
      <c r="A873" s="124">
        <v>46267</v>
      </c>
      <c r="B873" s="123" t="s">
        <v>75</v>
      </c>
      <c r="C873" s="123" t="s">
        <v>2981</v>
      </c>
      <c r="D873" s="123" t="s">
        <v>939</v>
      </c>
      <c r="E873" s="123">
        <v>204319796</v>
      </c>
      <c r="F873" s="123" t="s">
        <v>2982</v>
      </c>
      <c r="G873" s="123" t="s">
        <v>2983</v>
      </c>
      <c r="H873" s="123" t="s">
        <v>2984</v>
      </c>
      <c r="I873" s="123">
        <v>900234</v>
      </c>
      <c r="J873" s="123" t="s">
        <v>87</v>
      </c>
      <c r="K873" s="123" t="s">
        <v>940</v>
      </c>
      <c r="L873" s="123" t="s">
        <v>2986</v>
      </c>
      <c r="M873" s="123" t="s">
        <v>86</v>
      </c>
      <c r="N873" s="123" t="s">
        <v>1055</v>
      </c>
      <c r="O873" s="123">
        <v>1299</v>
      </c>
      <c r="P873" s="123" t="s">
        <v>64</v>
      </c>
      <c r="Q873" s="123" t="s">
        <v>2987</v>
      </c>
      <c r="R873" s="123" t="s">
        <v>2996</v>
      </c>
      <c r="S873" s="123" t="s">
        <v>32</v>
      </c>
      <c r="T873" s="123">
        <v>99</v>
      </c>
      <c r="U873" s="123" t="s">
        <v>2989</v>
      </c>
      <c r="V873" s="123"/>
      <c r="W873" s="123"/>
      <c r="X873" s="124">
        <v>46267.333333333336</v>
      </c>
      <c r="Y873" s="124">
        <v>46267.75</v>
      </c>
      <c r="Z873" s="123" t="s">
        <v>2997</v>
      </c>
      <c r="AA873" s="123" t="s">
        <v>2998</v>
      </c>
      <c r="AB873" s="123" t="s">
        <v>2999</v>
      </c>
      <c r="AC873" s="123" t="s">
        <v>37</v>
      </c>
      <c r="AD873" s="123" t="s">
        <v>1564</v>
      </c>
      <c r="AE873" s="123" t="s">
        <v>3012</v>
      </c>
      <c r="AF873" s="123" t="s">
        <v>84</v>
      </c>
      <c r="AG873" s="123" t="s">
        <v>85</v>
      </c>
      <c r="AH873" s="123">
        <v>18</v>
      </c>
      <c r="AI873" s="123"/>
      <c r="AJ873" s="124">
        <v>45588</v>
      </c>
      <c r="AK873" s="123"/>
      <c r="AL873" s="123"/>
      <c r="AM873" s="123" t="s">
        <v>2991</v>
      </c>
      <c r="AN873" s="123" t="s">
        <v>2992</v>
      </c>
      <c r="AO873" s="123" t="s">
        <v>2982</v>
      </c>
      <c r="AP873" s="123">
        <v>9</v>
      </c>
      <c r="AQ873" s="123">
        <v>0</v>
      </c>
      <c r="AR873" s="123">
        <v>0</v>
      </c>
      <c r="AS873" s="123">
        <v>0</v>
      </c>
      <c r="AT873" s="123">
        <v>0</v>
      </c>
      <c r="AU873" s="123">
        <v>0</v>
      </c>
    </row>
    <row r="874" spans="1:47">
      <c r="A874" s="124">
        <v>46267</v>
      </c>
      <c r="B874" s="123" t="s">
        <v>75</v>
      </c>
      <c r="C874" s="123" t="s">
        <v>2981</v>
      </c>
      <c r="D874" s="123" t="s">
        <v>583</v>
      </c>
      <c r="E874" s="123">
        <v>204869087</v>
      </c>
      <c r="F874" s="123" t="s">
        <v>2982</v>
      </c>
      <c r="G874" s="123" t="s">
        <v>2983</v>
      </c>
      <c r="H874" s="123" t="s">
        <v>2984</v>
      </c>
      <c r="I874" s="123">
        <v>900234</v>
      </c>
      <c r="J874" s="123" t="s">
        <v>87</v>
      </c>
      <c r="K874" s="123" t="s">
        <v>3425</v>
      </c>
      <c r="L874" s="123" t="s">
        <v>2986</v>
      </c>
      <c r="M874" s="123" t="s">
        <v>86</v>
      </c>
      <c r="N874" s="123" t="s">
        <v>224</v>
      </c>
      <c r="O874" s="123">
        <v>1299</v>
      </c>
      <c r="P874" s="123" t="s">
        <v>64</v>
      </c>
      <c r="Q874" s="123" t="s">
        <v>2987</v>
      </c>
      <c r="R874" s="123" t="s">
        <v>3014</v>
      </c>
      <c r="S874" s="123" t="s">
        <v>32</v>
      </c>
      <c r="T874" s="123">
        <v>99</v>
      </c>
      <c r="U874" s="123" t="s">
        <v>2989</v>
      </c>
      <c r="V874" s="124">
        <v>46267.332638888889</v>
      </c>
      <c r="W874" s="124">
        <v>46267.75</v>
      </c>
      <c r="X874" s="124">
        <v>46267.333333333336</v>
      </c>
      <c r="Y874" s="124">
        <v>46267.75</v>
      </c>
      <c r="Z874" s="123"/>
      <c r="AA874" s="123" t="s">
        <v>56</v>
      </c>
      <c r="AB874" s="123" t="s">
        <v>2</v>
      </c>
      <c r="AC874" s="123" t="s">
        <v>35</v>
      </c>
      <c r="AD874" s="123" t="s">
        <v>1558</v>
      </c>
      <c r="AE874" s="123" t="s">
        <v>2995</v>
      </c>
      <c r="AF874" s="123" t="s">
        <v>78</v>
      </c>
      <c r="AG874" s="123" t="s">
        <v>92</v>
      </c>
      <c r="AH874" s="123">
        <v>3</v>
      </c>
      <c r="AI874" s="123"/>
      <c r="AJ874" s="124">
        <v>45690</v>
      </c>
      <c r="AK874" s="123"/>
      <c r="AL874" s="123"/>
      <c r="AM874" s="123" t="s">
        <v>2991</v>
      </c>
      <c r="AN874" s="123" t="s">
        <v>2992</v>
      </c>
      <c r="AO874" s="123" t="s">
        <v>2982</v>
      </c>
      <c r="AP874" s="123">
        <v>9</v>
      </c>
      <c r="AQ874" s="123">
        <v>0</v>
      </c>
      <c r="AR874" s="123">
        <v>1</v>
      </c>
      <c r="AS874" s="123">
        <v>1</v>
      </c>
      <c r="AT874" s="123">
        <v>0</v>
      </c>
      <c r="AU874" s="123">
        <v>0</v>
      </c>
    </row>
    <row r="875" spans="1:47">
      <c r="A875" s="124">
        <v>46267</v>
      </c>
      <c r="B875" s="123" t="s">
        <v>75</v>
      </c>
      <c r="C875" s="123" t="s">
        <v>2981</v>
      </c>
      <c r="D875" s="123" t="s">
        <v>2015</v>
      </c>
      <c r="E875" s="123">
        <v>205199830</v>
      </c>
      <c r="F875" s="123" t="s">
        <v>2982</v>
      </c>
      <c r="G875" s="123" t="s">
        <v>2983</v>
      </c>
      <c r="H875" s="123" t="s">
        <v>2984</v>
      </c>
      <c r="I875" s="123">
        <v>900234</v>
      </c>
      <c r="J875" s="123" t="s">
        <v>3002</v>
      </c>
      <c r="K875" s="123" t="s">
        <v>2016</v>
      </c>
      <c r="L875" s="123" t="s">
        <v>2986</v>
      </c>
      <c r="M875" s="123" t="s">
        <v>79</v>
      </c>
      <c r="N875" s="123" t="s">
        <v>2773</v>
      </c>
      <c r="O875" s="123">
        <v>1299</v>
      </c>
      <c r="P875" s="123" t="s">
        <v>64</v>
      </c>
      <c r="Q875" s="123" t="s">
        <v>2987</v>
      </c>
      <c r="R875" s="123" t="s">
        <v>3024</v>
      </c>
      <c r="S875" s="123" t="s">
        <v>39</v>
      </c>
      <c r="T875" s="123">
        <v>99</v>
      </c>
      <c r="U875" s="123" t="s">
        <v>2989</v>
      </c>
      <c r="V875" s="124">
        <v>46267.756944444445</v>
      </c>
      <c r="W875" s="124">
        <v>46267.855555555558</v>
      </c>
      <c r="X875" s="124">
        <v>46267.756944444445</v>
      </c>
      <c r="Y875" s="124">
        <v>46268.173611111109</v>
      </c>
      <c r="Z875" s="123"/>
      <c r="AA875" s="123" t="s">
        <v>56</v>
      </c>
      <c r="AB875" s="123" t="s">
        <v>2</v>
      </c>
      <c r="AC875" s="123" t="s">
        <v>37</v>
      </c>
      <c r="AD875" s="123" t="s">
        <v>1562</v>
      </c>
      <c r="AE875" s="123" t="s">
        <v>3000</v>
      </c>
      <c r="AF875" s="123" t="s">
        <v>95</v>
      </c>
      <c r="AG875" s="123" t="s">
        <v>77</v>
      </c>
      <c r="AH875" s="123">
        <v>13</v>
      </c>
      <c r="AI875" s="123"/>
      <c r="AJ875" s="124">
        <v>45774</v>
      </c>
      <c r="AK875" s="123"/>
      <c r="AL875" s="123"/>
      <c r="AM875" s="123" t="s">
        <v>2991</v>
      </c>
      <c r="AN875" s="123" t="s">
        <v>2992</v>
      </c>
      <c r="AO875" s="123" t="s">
        <v>2982</v>
      </c>
      <c r="AP875" s="123">
        <v>9</v>
      </c>
      <c r="AQ875" s="123">
        <v>0</v>
      </c>
      <c r="AR875" s="123">
        <v>1</v>
      </c>
      <c r="AS875" s="123">
        <v>1</v>
      </c>
      <c r="AT875" s="123">
        <v>0</v>
      </c>
      <c r="AU875" s="123">
        <v>0</v>
      </c>
    </row>
    <row r="876" spans="1:47">
      <c r="A876" s="124">
        <v>46267</v>
      </c>
      <c r="B876" s="123" t="s">
        <v>75</v>
      </c>
      <c r="C876" s="123" t="s">
        <v>2981</v>
      </c>
      <c r="D876" s="123" t="s">
        <v>2039</v>
      </c>
      <c r="E876" s="123">
        <v>205127496</v>
      </c>
      <c r="F876" s="123" t="s">
        <v>2982</v>
      </c>
      <c r="G876" s="123" t="s">
        <v>2983</v>
      </c>
      <c r="H876" s="123" t="s">
        <v>2984</v>
      </c>
      <c r="I876" s="123">
        <v>900234</v>
      </c>
      <c r="J876" s="123" t="s">
        <v>3002</v>
      </c>
      <c r="K876" s="123" t="s">
        <v>2040</v>
      </c>
      <c r="L876" s="123" t="s">
        <v>2986</v>
      </c>
      <c r="M876" s="123" t="s">
        <v>89</v>
      </c>
      <c r="N876" s="123" t="s">
        <v>2773</v>
      </c>
      <c r="O876" s="123">
        <v>1299</v>
      </c>
      <c r="P876" s="123" t="s">
        <v>64</v>
      </c>
      <c r="Q876" s="123" t="s">
        <v>2987</v>
      </c>
      <c r="R876" s="123" t="s">
        <v>3005</v>
      </c>
      <c r="S876" s="123" t="s">
        <v>39</v>
      </c>
      <c r="T876" s="123">
        <v>99</v>
      </c>
      <c r="U876" s="123" t="s">
        <v>2989</v>
      </c>
      <c r="V876" s="123"/>
      <c r="W876" s="123"/>
      <c r="X876" s="124">
        <v>46267.756944444445</v>
      </c>
      <c r="Y876" s="124">
        <v>46268.173611111109</v>
      </c>
      <c r="Z876" s="123" t="s">
        <v>2997</v>
      </c>
      <c r="AA876" s="123" t="s">
        <v>2998</v>
      </c>
      <c r="AB876" s="123" t="s">
        <v>2999</v>
      </c>
      <c r="AC876" s="123" t="s">
        <v>37</v>
      </c>
      <c r="AD876" s="123" t="s">
        <v>1562</v>
      </c>
      <c r="AE876" s="123" t="s">
        <v>3000</v>
      </c>
      <c r="AF876" s="123" t="s">
        <v>85</v>
      </c>
      <c r="AG876" s="123" t="s">
        <v>88</v>
      </c>
      <c r="AH876" s="123">
        <v>13</v>
      </c>
      <c r="AI876" s="123"/>
      <c r="AJ876" s="124">
        <v>45756</v>
      </c>
      <c r="AK876" s="123"/>
      <c r="AL876" s="123"/>
      <c r="AM876" s="123" t="s">
        <v>2991</v>
      </c>
      <c r="AN876" s="123" t="s">
        <v>2992</v>
      </c>
      <c r="AO876" s="123" t="s">
        <v>2982</v>
      </c>
      <c r="AP876" s="123">
        <v>9</v>
      </c>
      <c r="AQ876" s="123">
        <v>0</v>
      </c>
      <c r="AR876" s="123">
        <v>0</v>
      </c>
      <c r="AS876" s="123">
        <v>0</v>
      </c>
      <c r="AT876" s="123">
        <v>0</v>
      </c>
      <c r="AU876" s="123">
        <v>0</v>
      </c>
    </row>
    <row r="877" spans="1:47">
      <c r="A877" s="124">
        <v>46267</v>
      </c>
      <c r="B877" s="123" t="s">
        <v>75</v>
      </c>
      <c r="C877" s="123" t="s">
        <v>2981</v>
      </c>
      <c r="D877" s="123" t="s">
        <v>1238</v>
      </c>
      <c r="E877" s="123">
        <v>203468744</v>
      </c>
      <c r="F877" s="123" t="s">
        <v>2982</v>
      </c>
      <c r="G877" s="123" t="s">
        <v>2983</v>
      </c>
      <c r="H877" s="123" t="s">
        <v>2984</v>
      </c>
      <c r="I877" s="123">
        <v>900234</v>
      </c>
      <c r="J877" s="123" t="s">
        <v>3001</v>
      </c>
      <c r="K877" s="123" t="s">
        <v>1239</v>
      </c>
      <c r="L877" s="123" t="s">
        <v>2986</v>
      </c>
      <c r="M877" s="123" t="s">
        <v>79</v>
      </c>
      <c r="N877" s="123" t="s">
        <v>622</v>
      </c>
      <c r="O877" s="123">
        <v>1299</v>
      </c>
      <c r="P877" s="123" t="s">
        <v>64</v>
      </c>
      <c r="Q877" s="123" t="s">
        <v>2987</v>
      </c>
      <c r="R877" s="123" t="s">
        <v>3010</v>
      </c>
      <c r="S877" s="123" t="s">
        <v>39</v>
      </c>
      <c r="T877" s="123">
        <v>99</v>
      </c>
      <c r="U877" s="123" t="s">
        <v>2989</v>
      </c>
      <c r="V877" s="124">
        <v>46267.750694444447</v>
      </c>
      <c r="W877" s="124">
        <v>46267.861111111109</v>
      </c>
      <c r="X877" s="124">
        <v>46267.756944444445</v>
      </c>
      <c r="Y877" s="124">
        <v>46268.173611111109</v>
      </c>
      <c r="Z877" s="123"/>
      <c r="AA877" s="123" t="s">
        <v>56</v>
      </c>
      <c r="AB877" s="123" t="s">
        <v>2</v>
      </c>
      <c r="AC877" s="123" t="s">
        <v>37</v>
      </c>
      <c r="AD877" s="123" t="s">
        <v>1564</v>
      </c>
      <c r="AE877" s="123" t="s">
        <v>3012</v>
      </c>
      <c r="AF877" s="123" t="s">
        <v>77</v>
      </c>
      <c r="AG877" s="123" t="s">
        <v>78</v>
      </c>
      <c r="AH877" s="123">
        <v>18</v>
      </c>
      <c r="AI877" s="123"/>
      <c r="AJ877" s="124">
        <v>45455</v>
      </c>
      <c r="AK877" s="123"/>
      <c r="AL877" s="123"/>
      <c r="AM877" s="123" t="s">
        <v>2991</v>
      </c>
      <c r="AN877" s="123" t="s">
        <v>2992</v>
      </c>
      <c r="AO877" s="123" t="s">
        <v>2982</v>
      </c>
      <c r="AP877" s="123">
        <v>9</v>
      </c>
      <c r="AQ877" s="123">
        <v>0</v>
      </c>
      <c r="AR877" s="123">
        <v>1</v>
      </c>
      <c r="AS877" s="123">
        <v>1</v>
      </c>
      <c r="AT877" s="123">
        <v>0</v>
      </c>
      <c r="AU877" s="123">
        <v>0</v>
      </c>
    </row>
    <row r="878" spans="1:47">
      <c r="A878" s="124">
        <v>46267</v>
      </c>
      <c r="B878" s="123" t="s">
        <v>75</v>
      </c>
      <c r="C878" s="123" t="s">
        <v>2981</v>
      </c>
      <c r="D878" s="123" t="s">
        <v>492</v>
      </c>
      <c r="E878" s="123">
        <v>203736772</v>
      </c>
      <c r="F878" s="123" t="s">
        <v>2982</v>
      </c>
      <c r="G878" s="123" t="s">
        <v>2983</v>
      </c>
      <c r="H878" s="123" t="s">
        <v>2984</v>
      </c>
      <c r="I878" s="123">
        <v>900234</v>
      </c>
      <c r="J878" s="123" t="s">
        <v>99</v>
      </c>
      <c r="K878" s="123" t="s">
        <v>3426</v>
      </c>
      <c r="L878" s="123" t="s">
        <v>2986</v>
      </c>
      <c r="M878" s="123" t="s">
        <v>86</v>
      </c>
      <c r="N878" s="123" t="s">
        <v>230</v>
      </c>
      <c r="O878" s="123">
        <v>1299</v>
      </c>
      <c r="P878" s="123" t="s">
        <v>64</v>
      </c>
      <c r="Q878" s="123" t="s">
        <v>2987</v>
      </c>
      <c r="R878" s="123" t="s">
        <v>3016</v>
      </c>
      <c r="S878" s="123" t="s">
        <v>32</v>
      </c>
      <c r="T878" s="123">
        <v>99</v>
      </c>
      <c r="U878" s="123" t="s">
        <v>2989</v>
      </c>
      <c r="V878" s="124">
        <v>46267.32916666667</v>
      </c>
      <c r="W878" s="124">
        <v>46267.748611111114</v>
      </c>
      <c r="X878" s="124">
        <v>46267.333333333336</v>
      </c>
      <c r="Y878" s="124">
        <v>46267.75</v>
      </c>
      <c r="Z878" s="123"/>
      <c r="AA878" s="123" t="s">
        <v>56</v>
      </c>
      <c r="AB878" s="123" t="s">
        <v>2</v>
      </c>
      <c r="AC878" s="123" t="s">
        <v>35</v>
      </c>
      <c r="AD878" s="123" t="s">
        <v>1558</v>
      </c>
      <c r="AE878" s="123" t="s">
        <v>2995</v>
      </c>
      <c r="AF878" s="123" t="s">
        <v>77</v>
      </c>
      <c r="AG878" s="123" t="s">
        <v>78</v>
      </c>
      <c r="AH878" s="123">
        <v>3</v>
      </c>
      <c r="AI878" s="123"/>
      <c r="AJ878" s="124">
        <v>45501</v>
      </c>
      <c r="AK878" s="123"/>
      <c r="AL878" s="123"/>
      <c r="AM878" s="123" t="s">
        <v>2991</v>
      </c>
      <c r="AN878" s="123" t="s">
        <v>2992</v>
      </c>
      <c r="AO878" s="123" t="s">
        <v>2982</v>
      </c>
      <c r="AP878" s="123">
        <v>9</v>
      </c>
      <c r="AQ878" s="123">
        <v>0</v>
      </c>
      <c r="AR878" s="123">
        <v>1</v>
      </c>
      <c r="AS878" s="123">
        <v>1</v>
      </c>
      <c r="AT878" s="123">
        <v>0</v>
      </c>
      <c r="AU878" s="123">
        <v>0</v>
      </c>
    </row>
    <row r="879" spans="1:47">
      <c r="A879" s="124">
        <v>46267</v>
      </c>
      <c r="B879" s="123" t="s">
        <v>75</v>
      </c>
      <c r="C879" s="123" t="s">
        <v>2981</v>
      </c>
      <c r="D879" s="123" t="s">
        <v>1240</v>
      </c>
      <c r="E879" s="123">
        <v>204009358</v>
      </c>
      <c r="F879" s="123" t="s">
        <v>2982</v>
      </c>
      <c r="G879" s="123" t="s">
        <v>2983</v>
      </c>
      <c r="H879" s="123" t="s">
        <v>2984</v>
      </c>
      <c r="I879" s="123">
        <v>900234</v>
      </c>
      <c r="J879" s="123" t="s">
        <v>2985</v>
      </c>
      <c r="K879" s="123" t="s">
        <v>1241</v>
      </c>
      <c r="L879" s="123" t="s">
        <v>2986</v>
      </c>
      <c r="M879" s="123" t="s">
        <v>86</v>
      </c>
      <c r="N879" s="123" t="s">
        <v>2773</v>
      </c>
      <c r="O879" s="123">
        <v>1299</v>
      </c>
      <c r="P879" s="123" t="s">
        <v>64</v>
      </c>
      <c r="Q879" s="123" t="s">
        <v>2987</v>
      </c>
      <c r="R879" s="123" t="s">
        <v>2988</v>
      </c>
      <c r="S879" s="123" t="s">
        <v>32</v>
      </c>
      <c r="T879" s="123">
        <v>99</v>
      </c>
      <c r="U879" s="123" t="s">
        <v>2989</v>
      </c>
      <c r="V879" s="124">
        <v>46267.332638888889</v>
      </c>
      <c r="W879" s="124">
        <v>46267.747916666667</v>
      </c>
      <c r="X879" s="124">
        <v>46267.333333333336</v>
      </c>
      <c r="Y879" s="124">
        <v>46267.75</v>
      </c>
      <c r="Z879" s="123"/>
      <c r="AA879" s="123" t="s">
        <v>56</v>
      </c>
      <c r="AB879" s="123" t="s">
        <v>2</v>
      </c>
      <c r="AC879" s="123" t="s">
        <v>37</v>
      </c>
      <c r="AD879" s="123" t="s">
        <v>1562</v>
      </c>
      <c r="AE879" s="123" t="s">
        <v>3000</v>
      </c>
      <c r="AF879" s="123" t="s">
        <v>88</v>
      </c>
      <c r="AG879" s="123" t="s">
        <v>95</v>
      </c>
      <c r="AH879" s="123">
        <v>13</v>
      </c>
      <c r="AI879" s="123"/>
      <c r="AJ879" s="124">
        <v>45550</v>
      </c>
      <c r="AK879" s="123"/>
      <c r="AL879" s="123"/>
      <c r="AM879" s="123" t="s">
        <v>2991</v>
      </c>
      <c r="AN879" s="123" t="s">
        <v>2992</v>
      </c>
      <c r="AO879" s="123" t="s">
        <v>2982</v>
      </c>
      <c r="AP879" s="123">
        <v>9</v>
      </c>
      <c r="AQ879" s="123">
        <v>0</v>
      </c>
      <c r="AR879" s="123">
        <v>1</v>
      </c>
      <c r="AS879" s="123">
        <v>1</v>
      </c>
      <c r="AT879" s="123">
        <v>0</v>
      </c>
      <c r="AU879" s="123">
        <v>0</v>
      </c>
    </row>
    <row r="880" spans="1:47">
      <c r="A880" s="124">
        <v>46267</v>
      </c>
      <c r="B880" s="123" t="s">
        <v>75</v>
      </c>
      <c r="C880" s="123" t="s">
        <v>2981</v>
      </c>
      <c r="D880" s="123" t="s">
        <v>1244</v>
      </c>
      <c r="E880" s="123">
        <v>205853886</v>
      </c>
      <c r="F880" s="123" t="s">
        <v>2982</v>
      </c>
      <c r="G880" s="123" t="s">
        <v>2983</v>
      </c>
      <c r="H880" s="123" t="s">
        <v>2984</v>
      </c>
      <c r="I880" s="123">
        <v>900234</v>
      </c>
      <c r="J880" s="123" t="s">
        <v>3002</v>
      </c>
      <c r="K880" s="123" t="s">
        <v>3427</v>
      </c>
      <c r="L880" s="123" t="s">
        <v>2986</v>
      </c>
      <c r="M880" s="123" t="s">
        <v>89</v>
      </c>
      <c r="N880" s="123" t="s">
        <v>2773</v>
      </c>
      <c r="O880" s="123">
        <v>1299</v>
      </c>
      <c r="P880" s="123" t="s">
        <v>64</v>
      </c>
      <c r="Q880" s="123" t="s">
        <v>2987</v>
      </c>
      <c r="R880" s="123" t="s">
        <v>2994</v>
      </c>
      <c r="S880" s="123" t="s">
        <v>32</v>
      </c>
      <c r="T880" s="123">
        <v>99</v>
      </c>
      <c r="U880" s="123" t="s">
        <v>2989</v>
      </c>
      <c r="V880" s="124">
        <v>46267.331944444442</v>
      </c>
      <c r="W880" s="124">
        <v>46267.75</v>
      </c>
      <c r="X880" s="124">
        <v>46267.333333333336</v>
      </c>
      <c r="Y880" s="124">
        <v>46267.75</v>
      </c>
      <c r="Z880" s="123"/>
      <c r="AA880" s="123" t="s">
        <v>56</v>
      </c>
      <c r="AB880" s="123" t="s">
        <v>2</v>
      </c>
      <c r="AC880" s="123" t="s">
        <v>37</v>
      </c>
      <c r="AD880" s="123" t="s">
        <v>1562</v>
      </c>
      <c r="AE880" s="123" t="s">
        <v>3000</v>
      </c>
      <c r="AF880" s="123" t="s">
        <v>95</v>
      </c>
      <c r="AG880" s="123" t="s">
        <v>77</v>
      </c>
      <c r="AH880" s="123">
        <v>13</v>
      </c>
      <c r="AI880" s="123"/>
      <c r="AJ880" s="124">
        <v>45893</v>
      </c>
      <c r="AK880" s="123"/>
      <c r="AL880" s="123"/>
      <c r="AM880" s="123" t="s">
        <v>2991</v>
      </c>
      <c r="AN880" s="123" t="s">
        <v>2992</v>
      </c>
      <c r="AO880" s="123" t="s">
        <v>2982</v>
      </c>
      <c r="AP880" s="123">
        <v>9</v>
      </c>
      <c r="AQ880" s="123">
        <v>0</v>
      </c>
      <c r="AR880" s="123">
        <v>1</v>
      </c>
      <c r="AS880" s="123">
        <v>1</v>
      </c>
      <c r="AT880" s="123">
        <v>0</v>
      </c>
      <c r="AU880" s="123">
        <v>0</v>
      </c>
    </row>
    <row r="881" spans="1:47">
      <c r="A881" s="124">
        <v>46267</v>
      </c>
      <c r="B881" s="123" t="s">
        <v>75</v>
      </c>
      <c r="C881" s="123" t="s">
        <v>2981</v>
      </c>
      <c r="D881" s="123" t="s">
        <v>2559</v>
      </c>
      <c r="E881" s="123">
        <v>206873780</v>
      </c>
      <c r="F881" s="123" t="s">
        <v>2982</v>
      </c>
      <c r="G881" s="123" t="s">
        <v>2983</v>
      </c>
      <c r="H881" s="123" t="s">
        <v>2984</v>
      </c>
      <c r="I881" s="123">
        <v>900234</v>
      </c>
      <c r="J881" s="123" t="s">
        <v>2985</v>
      </c>
      <c r="K881" s="123" t="s">
        <v>2560</v>
      </c>
      <c r="L881" s="123" t="s">
        <v>2986</v>
      </c>
      <c r="M881" s="123" t="s">
        <v>89</v>
      </c>
      <c r="N881" s="123" t="s">
        <v>224</v>
      </c>
      <c r="O881" s="123">
        <v>1299</v>
      </c>
      <c r="P881" s="123" t="s">
        <v>64</v>
      </c>
      <c r="Q881" s="123" t="s">
        <v>2987</v>
      </c>
      <c r="R881" s="123" t="s">
        <v>3011</v>
      </c>
      <c r="S881" s="123" t="s">
        <v>39</v>
      </c>
      <c r="T881" s="123">
        <v>99</v>
      </c>
      <c r="U881" s="123" t="s">
        <v>2989</v>
      </c>
      <c r="V881" s="123"/>
      <c r="W881" s="123"/>
      <c r="X881" s="124">
        <v>46267.756944444445</v>
      </c>
      <c r="Y881" s="124">
        <v>46268.173611111109</v>
      </c>
      <c r="Z881" s="123" t="s">
        <v>2997</v>
      </c>
      <c r="AA881" s="123" t="s">
        <v>2998</v>
      </c>
      <c r="AB881" s="123" t="s">
        <v>2999</v>
      </c>
      <c r="AC881" s="123" t="s">
        <v>35</v>
      </c>
      <c r="AD881" s="123" t="s">
        <v>1558</v>
      </c>
      <c r="AE881" s="123" t="s">
        <v>2995</v>
      </c>
      <c r="AF881" s="123" t="s">
        <v>84</v>
      </c>
      <c r="AG881" s="123" t="s">
        <v>85</v>
      </c>
      <c r="AH881" s="123">
        <v>3</v>
      </c>
      <c r="AI881" s="123"/>
      <c r="AJ881" s="124">
        <v>46019</v>
      </c>
      <c r="AK881" s="123"/>
      <c r="AL881" s="123"/>
      <c r="AM881" s="123" t="s">
        <v>2991</v>
      </c>
      <c r="AN881" s="123" t="s">
        <v>2992</v>
      </c>
      <c r="AO881" s="123" t="s">
        <v>2982</v>
      </c>
      <c r="AP881" s="123">
        <v>9</v>
      </c>
      <c r="AQ881" s="123">
        <v>0</v>
      </c>
      <c r="AR881" s="123">
        <v>0</v>
      </c>
      <c r="AS881" s="123">
        <v>0</v>
      </c>
      <c r="AT881" s="123">
        <v>0</v>
      </c>
      <c r="AU881" s="123">
        <v>0</v>
      </c>
    </row>
    <row r="882" spans="1:47">
      <c r="A882" s="124">
        <v>46267</v>
      </c>
      <c r="B882" s="123" t="s">
        <v>75</v>
      </c>
      <c r="C882" s="123" t="s">
        <v>2981</v>
      </c>
      <c r="D882" s="123" t="s">
        <v>2317</v>
      </c>
      <c r="E882" s="123">
        <v>204009348</v>
      </c>
      <c r="F882" s="123" t="s">
        <v>2982</v>
      </c>
      <c r="G882" s="123" t="s">
        <v>2983</v>
      </c>
      <c r="H882" s="123" t="s">
        <v>2984</v>
      </c>
      <c r="I882" s="123">
        <v>900234</v>
      </c>
      <c r="J882" s="123" t="s">
        <v>2985</v>
      </c>
      <c r="K882" s="123" t="s">
        <v>2318</v>
      </c>
      <c r="L882" s="123" t="s">
        <v>2986</v>
      </c>
      <c r="M882" s="123" t="s">
        <v>86</v>
      </c>
      <c r="N882" s="123" t="s">
        <v>622</v>
      </c>
      <c r="O882" s="123">
        <v>1299</v>
      </c>
      <c r="P882" s="123" t="s">
        <v>64</v>
      </c>
      <c r="Q882" s="123" t="s">
        <v>2987</v>
      </c>
      <c r="R882" s="123" t="s">
        <v>3004</v>
      </c>
      <c r="S882" s="123" t="s">
        <v>39</v>
      </c>
      <c r="T882" s="123">
        <v>99</v>
      </c>
      <c r="U882" s="123" t="s">
        <v>2989</v>
      </c>
      <c r="V882" s="124">
        <v>46267.755555555559</v>
      </c>
      <c r="W882" s="124">
        <v>46267.868055555555</v>
      </c>
      <c r="X882" s="124">
        <v>46267.756944444445</v>
      </c>
      <c r="Y882" s="124">
        <v>46268.173611111109</v>
      </c>
      <c r="Z882" s="123"/>
      <c r="AA882" s="123" t="s">
        <v>56</v>
      </c>
      <c r="AB882" s="123" t="s">
        <v>2</v>
      </c>
      <c r="AC882" s="123" t="s">
        <v>37</v>
      </c>
      <c r="AD882" s="123" t="s">
        <v>1562</v>
      </c>
      <c r="AE882" s="123" t="s">
        <v>3000</v>
      </c>
      <c r="AF882" s="123" t="s">
        <v>88</v>
      </c>
      <c r="AG882" s="123" t="s">
        <v>95</v>
      </c>
      <c r="AH882" s="123">
        <v>13</v>
      </c>
      <c r="AI882" s="123"/>
      <c r="AJ882" s="124">
        <v>45550</v>
      </c>
      <c r="AK882" s="123"/>
      <c r="AL882" s="123"/>
      <c r="AM882" s="123" t="s">
        <v>2991</v>
      </c>
      <c r="AN882" s="123" t="s">
        <v>2992</v>
      </c>
      <c r="AO882" s="123" t="s">
        <v>2982</v>
      </c>
      <c r="AP882" s="123">
        <v>9</v>
      </c>
      <c r="AQ882" s="123">
        <v>0</v>
      </c>
      <c r="AR882" s="123">
        <v>1</v>
      </c>
      <c r="AS882" s="123">
        <v>1</v>
      </c>
      <c r="AT882" s="123">
        <v>0</v>
      </c>
      <c r="AU882" s="123">
        <v>0</v>
      </c>
    </row>
    <row r="883" spans="1:47">
      <c r="A883" s="124">
        <v>46267</v>
      </c>
      <c r="B883" s="123" t="s">
        <v>75</v>
      </c>
      <c r="C883" s="123" t="s">
        <v>2981</v>
      </c>
      <c r="D883" s="123" t="s">
        <v>1128</v>
      </c>
      <c r="E883" s="123">
        <v>204072305</v>
      </c>
      <c r="F883" s="123" t="s">
        <v>2982</v>
      </c>
      <c r="G883" s="123" t="s">
        <v>2983</v>
      </c>
      <c r="H883" s="123" t="s">
        <v>2984</v>
      </c>
      <c r="I883" s="123">
        <v>900234</v>
      </c>
      <c r="J883" s="123" t="s">
        <v>2985</v>
      </c>
      <c r="K883" s="123" t="s">
        <v>1129</v>
      </c>
      <c r="L883" s="123" t="s">
        <v>2986</v>
      </c>
      <c r="M883" s="123" t="s">
        <v>86</v>
      </c>
      <c r="N883" s="123" t="s">
        <v>2773</v>
      </c>
      <c r="O883" s="123">
        <v>1299</v>
      </c>
      <c r="P883" s="123" t="s">
        <v>64</v>
      </c>
      <c r="Q883" s="123" t="s">
        <v>2987</v>
      </c>
      <c r="R883" s="123" t="s">
        <v>2994</v>
      </c>
      <c r="S883" s="123" t="s">
        <v>32</v>
      </c>
      <c r="T883" s="123">
        <v>99</v>
      </c>
      <c r="U883" s="123" t="s">
        <v>2989</v>
      </c>
      <c r="V883" s="124">
        <v>46267.329861111109</v>
      </c>
      <c r="W883" s="124">
        <v>46267.536805555559</v>
      </c>
      <c r="X883" s="124">
        <v>46267.333333333336</v>
      </c>
      <c r="Y883" s="124">
        <v>46267.75</v>
      </c>
      <c r="Z883" s="123"/>
      <c r="AA883" s="123" t="s">
        <v>56</v>
      </c>
      <c r="AB883" s="123" t="s">
        <v>2</v>
      </c>
      <c r="AC883" s="123" t="s">
        <v>37</v>
      </c>
      <c r="AD883" s="123" t="s">
        <v>1562</v>
      </c>
      <c r="AE883" s="123" t="s">
        <v>3000</v>
      </c>
      <c r="AF883" s="123" t="s">
        <v>95</v>
      </c>
      <c r="AG883" s="123" t="s">
        <v>77</v>
      </c>
      <c r="AH883" s="123">
        <v>13</v>
      </c>
      <c r="AI883" s="123"/>
      <c r="AJ883" s="124">
        <v>45557</v>
      </c>
      <c r="AK883" s="123"/>
      <c r="AL883" s="123"/>
      <c r="AM883" s="123" t="s">
        <v>2991</v>
      </c>
      <c r="AN883" s="123" t="s">
        <v>2992</v>
      </c>
      <c r="AO883" s="123" t="s">
        <v>2982</v>
      </c>
      <c r="AP883" s="123">
        <v>9</v>
      </c>
      <c r="AQ883" s="123">
        <v>0</v>
      </c>
      <c r="AR883" s="123">
        <v>1</v>
      </c>
      <c r="AS883" s="123">
        <v>1</v>
      </c>
      <c r="AT883" s="123">
        <v>0</v>
      </c>
      <c r="AU883" s="123">
        <v>0</v>
      </c>
    </row>
    <row r="884" spans="1:47">
      <c r="A884" s="124">
        <v>46267</v>
      </c>
      <c r="B884" s="123" t="s">
        <v>75</v>
      </c>
      <c r="C884" s="123" t="s">
        <v>2981</v>
      </c>
      <c r="D884" s="123" t="s">
        <v>1250</v>
      </c>
      <c r="E884" s="123">
        <v>204009949</v>
      </c>
      <c r="F884" s="123" t="s">
        <v>2982</v>
      </c>
      <c r="G884" s="123" t="s">
        <v>2983</v>
      </c>
      <c r="H884" s="123" t="s">
        <v>2984</v>
      </c>
      <c r="I884" s="123">
        <v>900234</v>
      </c>
      <c r="J884" s="123" t="s">
        <v>2985</v>
      </c>
      <c r="K884" s="123" t="s">
        <v>3428</v>
      </c>
      <c r="L884" s="123" t="s">
        <v>2986</v>
      </c>
      <c r="M884" s="123" t="s">
        <v>86</v>
      </c>
      <c r="N884" s="123" t="s">
        <v>2773</v>
      </c>
      <c r="O884" s="123">
        <v>1299</v>
      </c>
      <c r="P884" s="123" t="s">
        <v>64</v>
      </c>
      <c r="Q884" s="123" t="s">
        <v>2987</v>
      </c>
      <c r="R884" s="123" t="s">
        <v>3014</v>
      </c>
      <c r="S884" s="123" t="s">
        <v>32</v>
      </c>
      <c r="T884" s="123">
        <v>99</v>
      </c>
      <c r="U884" s="123" t="s">
        <v>2989</v>
      </c>
      <c r="V884" s="124">
        <v>46267.331250000003</v>
      </c>
      <c r="W884" s="124">
        <v>46267.747916666667</v>
      </c>
      <c r="X884" s="124">
        <v>46267.333333333336</v>
      </c>
      <c r="Y884" s="124">
        <v>46267.75</v>
      </c>
      <c r="Z884" s="123"/>
      <c r="AA884" s="123" t="s">
        <v>56</v>
      </c>
      <c r="AB884" s="123" t="s">
        <v>2</v>
      </c>
      <c r="AC884" s="123" t="s">
        <v>37</v>
      </c>
      <c r="AD884" s="123" t="s">
        <v>1562</v>
      </c>
      <c r="AE884" s="123" t="s">
        <v>3000</v>
      </c>
      <c r="AF884" s="123" t="s">
        <v>78</v>
      </c>
      <c r="AG884" s="123" t="s">
        <v>92</v>
      </c>
      <c r="AH884" s="123">
        <v>13</v>
      </c>
      <c r="AI884" s="123"/>
      <c r="AJ884" s="124">
        <v>45788</v>
      </c>
      <c r="AK884" s="123"/>
      <c r="AL884" s="123"/>
      <c r="AM884" s="123" t="s">
        <v>2991</v>
      </c>
      <c r="AN884" s="123" t="s">
        <v>2992</v>
      </c>
      <c r="AO884" s="123" t="s">
        <v>2982</v>
      </c>
      <c r="AP884" s="123">
        <v>9</v>
      </c>
      <c r="AQ884" s="123">
        <v>0</v>
      </c>
      <c r="AR884" s="123">
        <v>1</v>
      </c>
      <c r="AS884" s="123">
        <v>1</v>
      </c>
      <c r="AT884" s="123">
        <v>0</v>
      </c>
      <c r="AU884" s="123">
        <v>0</v>
      </c>
    </row>
    <row r="885" spans="1:47">
      <c r="A885" s="124">
        <v>46267</v>
      </c>
      <c r="B885" s="123" t="s">
        <v>75</v>
      </c>
      <c r="C885" s="123" t="s">
        <v>2981</v>
      </c>
      <c r="D885" s="123" t="s">
        <v>2278</v>
      </c>
      <c r="E885" s="123">
        <v>203908332</v>
      </c>
      <c r="F885" s="123" t="s">
        <v>2982</v>
      </c>
      <c r="G885" s="123" t="s">
        <v>2983</v>
      </c>
      <c r="H885" s="123" t="s">
        <v>2984</v>
      </c>
      <c r="I885" s="123">
        <v>900234</v>
      </c>
      <c r="J885" s="123" t="s">
        <v>2985</v>
      </c>
      <c r="K885" s="123" t="s">
        <v>3429</v>
      </c>
      <c r="L885" s="123" t="s">
        <v>2986</v>
      </c>
      <c r="M885" s="123" t="s">
        <v>86</v>
      </c>
      <c r="N885" s="123" t="s">
        <v>622</v>
      </c>
      <c r="O885" s="123">
        <v>1299</v>
      </c>
      <c r="P885" s="123" t="s">
        <v>64</v>
      </c>
      <c r="Q885" s="123" t="s">
        <v>2987</v>
      </c>
      <c r="R885" s="123" t="s">
        <v>3010</v>
      </c>
      <c r="S885" s="123" t="s">
        <v>39</v>
      </c>
      <c r="T885" s="123">
        <v>99</v>
      </c>
      <c r="U885" s="123" t="s">
        <v>2989</v>
      </c>
      <c r="V885" s="124">
        <v>46267.756249999999</v>
      </c>
      <c r="W885" s="124">
        <v>46267.965277777781</v>
      </c>
      <c r="X885" s="124">
        <v>46267.756944444445</v>
      </c>
      <c r="Y885" s="124">
        <v>46268.173611111109</v>
      </c>
      <c r="Z885" s="123"/>
      <c r="AA885" s="123" t="s">
        <v>56</v>
      </c>
      <c r="AB885" s="123" t="s">
        <v>2</v>
      </c>
      <c r="AC885" s="123" t="s">
        <v>37</v>
      </c>
      <c r="AD885" s="123" t="s">
        <v>1563</v>
      </c>
      <c r="AE885" s="123" t="s">
        <v>3006</v>
      </c>
      <c r="AF885" s="123" t="s">
        <v>77</v>
      </c>
      <c r="AG885" s="123" t="s">
        <v>78</v>
      </c>
      <c r="AH885" s="123">
        <v>15</v>
      </c>
      <c r="AI885" s="123"/>
      <c r="AJ885" s="124">
        <v>45536</v>
      </c>
      <c r="AK885" s="123"/>
      <c r="AL885" s="123"/>
      <c r="AM885" s="123" t="s">
        <v>2991</v>
      </c>
      <c r="AN885" s="123" t="s">
        <v>2992</v>
      </c>
      <c r="AO885" s="123" t="s">
        <v>2982</v>
      </c>
      <c r="AP885" s="123">
        <v>9</v>
      </c>
      <c r="AQ885" s="123">
        <v>0</v>
      </c>
      <c r="AR885" s="123">
        <v>1</v>
      </c>
      <c r="AS885" s="123">
        <v>1</v>
      </c>
      <c r="AT885" s="123">
        <v>0</v>
      </c>
      <c r="AU885" s="123">
        <v>0</v>
      </c>
    </row>
    <row r="886" spans="1:47">
      <c r="A886" s="124">
        <v>46267</v>
      </c>
      <c r="B886" s="123" t="s">
        <v>75</v>
      </c>
      <c r="C886" s="123" t="s">
        <v>2981</v>
      </c>
      <c r="D886" s="123" t="s">
        <v>2589</v>
      </c>
      <c r="E886" s="123">
        <v>204883095</v>
      </c>
      <c r="F886" s="123" t="s">
        <v>2982</v>
      </c>
      <c r="G886" s="123" t="s">
        <v>2983</v>
      </c>
      <c r="H886" s="123" t="s">
        <v>2984</v>
      </c>
      <c r="I886" s="123">
        <v>900234</v>
      </c>
      <c r="J886" s="123" t="s">
        <v>2985</v>
      </c>
      <c r="K886" s="123" t="s">
        <v>3430</v>
      </c>
      <c r="L886" s="123" t="s">
        <v>2986</v>
      </c>
      <c r="M886" s="123" t="s">
        <v>89</v>
      </c>
      <c r="N886" s="123" t="s">
        <v>230</v>
      </c>
      <c r="O886" s="123">
        <v>1299</v>
      </c>
      <c r="P886" s="123" t="s">
        <v>64</v>
      </c>
      <c r="Q886" s="123" t="s">
        <v>2987</v>
      </c>
      <c r="R886" s="123" t="s">
        <v>3014</v>
      </c>
      <c r="S886" s="123" t="s">
        <v>32</v>
      </c>
      <c r="T886" s="123">
        <v>99</v>
      </c>
      <c r="U886" s="123" t="s">
        <v>2989</v>
      </c>
      <c r="V886" s="124">
        <v>46267.332638888889</v>
      </c>
      <c r="W886" s="124">
        <v>46267.748611111114</v>
      </c>
      <c r="X886" s="124">
        <v>46267.333333333336</v>
      </c>
      <c r="Y886" s="124">
        <v>46267.75</v>
      </c>
      <c r="Z886" s="123"/>
      <c r="AA886" s="123" t="s">
        <v>56</v>
      </c>
      <c r="AB886" s="123" t="s">
        <v>2</v>
      </c>
      <c r="AC886" s="123" t="s">
        <v>35</v>
      </c>
      <c r="AD886" s="123" t="s">
        <v>1558</v>
      </c>
      <c r="AE886" s="123" t="s">
        <v>2995</v>
      </c>
      <c r="AF886" s="123" t="s">
        <v>78</v>
      </c>
      <c r="AG886" s="123" t="s">
        <v>92</v>
      </c>
      <c r="AH886" s="123">
        <v>3</v>
      </c>
      <c r="AI886" s="123"/>
      <c r="AJ886" s="124">
        <v>45825</v>
      </c>
      <c r="AK886" s="123"/>
      <c r="AL886" s="123"/>
      <c r="AM886" s="123" t="s">
        <v>2991</v>
      </c>
      <c r="AN886" s="123" t="s">
        <v>2992</v>
      </c>
      <c r="AO886" s="123" t="s">
        <v>2982</v>
      </c>
      <c r="AP886" s="123">
        <v>9</v>
      </c>
      <c r="AQ886" s="123">
        <v>0</v>
      </c>
      <c r="AR886" s="123">
        <v>1</v>
      </c>
      <c r="AS886" s="123">
        <v>1</v>
      </c>
      <c r="AT886" s="123">
        <v>0</v>
      </c>
      <c r="AU886" s="123">
        <v>0</v>
      </c>
    </row>
    <row r="887" spans="1:47">
      <c r="A887" s="124">
        <v>46267</v>
      </c>
      <c r="B887" s="123" t="s">
        <v>75</v>
      </c>
      <c r="C887" s="123" t="s">
        <v>2981</v>
      </c>
      <c r="D887" s="123" t="s">
        <v>2105</v>
      </c>
      <c r="E887" s="123">
        <v>206949310</v>
      </c>
      <c r="F887" s="123" t="s">
        <v>2982</v>
      </c>
      <c r="G887" s="123" t="s">
        <v>2983</v>
      </c>
      <c r="H887" s="123" t="s">
        <v>2984</v>
      </c>
      <c r="I887" s="123">
        <v>900234</v>
      </c>
      <c r="J887" s="123" t="s">
        <v>2985</v>
      </c>
      <c r="K887" s="123" t="s">
        <v>2106</v>
      </c>
      <c r="L887" s="123" t="s">
        <v>2986</v>
      </c>
      <c r="M887" s="123" t="s">
        <v>86</v>
      </c>
      <c r="N887" s="123" t="s">
        <v>2645</v>
      </c>
      <c r="O887" s="123">
        <v>1299</v>
      </c>
      <c r="P887" s="123" t="s">
        <v>64</v>
      </c>
      <c r="Q887" s="123" t="s">
        <v>2987</v>
      </c>
      <c r="R887" s="123" t="s">
        <v>2996</v>
      </c>
      <c r="S887" s="123" t="s">
        <v>32</v>
      </c>
      <c r="T887" s="123">
        <v>99</v>
      </c>
      <c r="U887" s="123" t="s">
        <v>2989</v>
      </c>
      <c r="V887" s="123"/>
      <c r="W887" s="123"/>
      <c r="X887" s="124">
        <v>46267.333333333336</v>
      </c>
      <c r="Y887" s="124">
        <v>46267.75</v>
      </c>
      <c r="Z887" s="123" t="s">
        <v>2997</v>
      </c>
      <c r="AA887" s="123" t="s">
        <v>2998</v>
      </c>
      <c r="AB887" s="123" t="s">
        <v>2999</v>
      </c>
      <c r="AC887" s="123" t="s">
        <v>2990</v>
      </c>
      <c r="AD887" s="123" t="s">
        <v>1553</v>
      </c>
      <c r="AE887" s="123" t="s">
        <v>2990</v>
      </c>
      <c r="AF887" s="123" t="s">
        <v>84</v>
      </c>
      <c r="AG887" s="123" t="s">
        <v>85</v>
      </c>
      <c r="AH887" s="123">
        <v>22</v>
      </c>
      <c r="AI887" s="123"/>
      <c r="AJ887" s="124">
        <v>46047</v>
      </c>
      <c r="AK887" s="123"/>
      <c r="AL887" s="123"/>
      <c r="AM887" s="123" t="s">
        <v>2991</v>
      </c>
      <c r="AN887" s="123" t="s">
        <v>2992</v>
      </c>
      <c r="AO887" s="123" t="s">
        <v>2982</v>
      </c>
      <c r="AP887" s="123">
        <v>9</v>
      </c>
      <c r="AQ887" s="123">
        <v>0</v>
      </c>
      <c r="AR887" s="123">
        <v>0</v>
      </c>
      <c r="AS887" s="123">
        <v>0</v>
      </c>
      <c r="AT887" s="123">
        <v>0</v>
      </c>
      <c r="AU887" s="123">
        <v>0</v>
      </c>
    </row>
    <row r="888" spans="1:47">
      <c r="A888" s="124">
        <v>46267</v>
      </c>
      <c r="B888" s="123" t="s">
        <v>75</v>
      </c>
      <c r="C888" s="123" t="s">
        <v>2981</v>
      </c>
      <c r="D888" s="123" t="s">
        <v>126</v>
      </c>
      <c r="E888" s="123">
        <v>204869091</v>
      </c>
      <c r="F888" s="123" t="s">
        <v>2982</v>
      </c>
      <c r="G888" s="123" t="s">
        <v>2983</v>
      </c>
      <c r="H888" s="123" t="s">
        <v>2984</v>
      </c>
      <c r="I888" s="123">
        <v>900234</v>
      </c>
      <c r="J888" s="123" t="s">
        <v>87</v>
      </c>
      <c r="K888" s="123" t="s">
        <v>3431</v>
      </c>
      <c r="L888" s="123" t="s">
        <v>2986</v>
      </c>
      <c r="M888" s="123" t="s">
        <v>89</v>
      </c>
      <c r="N888" s="123" t="s">
        <v>2645</v>
      </c>
      <c r="O888" s="123">
        <v>1299</v>
      </c>
      <c r="P888" s="123" t="s">
        <v>64</v>
      </c>
      <c r="Q888" s="123" t="s">
        <v>2987</v>
      </c>
      <c r="R888" s="123" t="s">
        <v>3011</v>
      </c>
      <c r="S888" s="123" t="s">
        <v>39</v>
      </c>
      <c r="T888" s="123">
        <v>99</v>
      </c>
      <c r="U888" s="123" t="s">
        <v>2989</v>
      </c>
      <c r="V888" s="123"/>
      <c r="W888" s="123"/>
      <c r="X888" s="124">
        <v>46267.756944444445</v>
      </c>
      <c r="Y888" s="124">
        <v>46268.173611111109</v>
      </c>
      <c r="Z888" s="123" t="s">
        <v>2997</v>
      </c>
      <c r="AA888" s="123" t="s">
        <v>2998</v>
      </c>
      <c r="AB888" s="123" t="s">
        <v>2999</v>
      </c>
      <c r="AC888" s="123" t="s">
        <v>2990</v>
      </c>
      <c r="AD888" s="123" t="s">
        <v>1553</v>
      </c>
      <c r="AE888" s="123" t="s">
        <v>2990</v>
      </c>
      <c r="AF888" s="123" t="s">
        <v>84</v>
      </c>
      <c r="AG888" s="123" t="s">
        <v>85</v>
      </c>
      <c r="AH888" s="123">
        <v>22</v>
      </c>
      <c r="AI888" s="123"/>
      <c r="AJ888" s="124">
        <v>45690</v>
      </c>
      <c r="AK888" s="123"/>
      <c r="AL888" s="123"/>
      <c r="AM888" s="123" t="s">
        <v>2991</v>
      </c>
      <c r="AN888" s="123" t="s">
        <v>2992</v>
      </c>
      <c r="AO888" s="123" t="s">
        <v>2982</v>
      </c>
      <c r="AP888" s="123">
        <v>9</v>
      </c>
      <c r="AQ888" s="123">
        <v>0</v>
      </c>
      <c r="AR888" s="123">
        <v>0</v>
      </c>
      <c r="AS888" s="123">
        <v>0</v>
      </c>
      <c r="AT888" s="123">
        <v>0</v>
      </c>
      <c r="AU888" s="123">
        <v>0</v>
      </c>
    </row>
    <row r="889" spans="1:47">
      <c r="A889" s="124">
        <v>46267</v>
      </c>
      <c r="B889" s="123" t="s">
        <v>75</v>
      </c>
      <c r="C889" s="123" t="s">
        <v>2981</v>
      </c>
      <c r="D889" s="123" t="s">
        <v>3432</v>
      </c>
      <c r="E889" s="123">
        <v>103775146</v>
      </c>
      <c r="F889" s="123" t="s">
        <v>2982</v>
      </c>
      <c r="G889" s="123" t="s">
        <v>3027</v>
      </c>
      <c r="H889" s="123" t="s">
        <v>2984</v>
      </c>
      <c r="I889" s="123" t="s">
        <v>3028</v>
      </c>
      <c r="J889" s="123"/>
      <c r="K889" s="123" t="s">
        <v>2259</v>
      </c>
      <c r="L889" s="123" t="s">
        <v>97</v>
      </c>
      <c r="M889" s="123" t="s">
        <v>3030</v>
      </c>
      <c r="N889" s="123" t="s">
        <v>2645</v>
      </c>
      <c r="O889" s="123">
        <v>1299</v>
      </c>
      <c r="P889" s="123" t="s">
        <v>64</v>
      </c>
      <c r="Q889" s="123" t="s">
        <v>2987</v>
      </c>
      <c r="R889" s="123" t="s">
        <v>3014</v>
      </c>
      <c r="S889" s="123" t="s">
        <v>32</v>
      </c>
      <c r="T889" s="123">
        <v>3</v>
      </c>
      <c r="U889" s="123" t="s">
        <v>2989</v>
      </c>
      <c r="V889" s="124">
        <v>46267.331250000003</v>
      </c>
      <c r="W889" s="124">
        <v>46267.755555555559</v>
      </c>
      <c r="X889" s="124">
        <v>46267.333333333336</v>
      </c>
      <c r="Y889" s="124">
        <v>46267.75</v>
      </c>
      <c r="Z889" s="123"/>
      <c r="AA889" s="123" t="s">
        <v>56</v>
      </c>
      <c r="AB889" s="123" t="s">
        <v>2</v>
      </c>
      <c r="AC889" s="123" t="s">
        <v>2990</v>
      </c>
      <c r="AD889" s="123" t="s">
        <v>1553</v>
      </c>
      <c r="AE889" s="123" t="s">
        <v>2990</v>
      </c>
      <c r="AF889" s="123" t="s">
        <v>78</v>
      </c>
      <c r="AG889" s="123" t="s">
        <v>92</v>
      </c>
      <c r="AH889" s="123">
        <v>22</v>
      </c>
      <c r="AI889" s="123"/>
      <c r="AJ889" s="124">
        <v>44066</v>
      </c>
      <c r="AK889" s="123"/>
      <c r="AL889" s="123"/>
      <c r="AM889" s="123" t="s">
        <v>75</v>
      </c>
      <c r="AN889" s="123" t="s">
        <v>3031</v>
      </c>
      <c r="AO889" s="123" t="s">
        <v>2982</v>
      </c>
      <c r="AP889" s="123">
        <v>9</v>
      </c>
      <c r="AQ889" s="123">
        <v>0</v>
      </c>
      <c r="AR889" s="123">
        <v>1</v>
      </c>
      <c r="AS889" s="123">
        <v>1</v>
      </c>
      <c r="AT889" s="123">
        <v>0</v>
      </c>
      <c r="AU889" s="123">
        <v>0</v>
      </c>
    </row>
    <row r="890" spans="1:47">
      <c r="A890" s="124">
        <v>46267</v>
      </c>
      <c r="B890" s="123" t="s">
        <v>75</v>
      </c>
      <c r="C890" s="123" t="s">
        <v>2981</v>
      </c>
      <c r="D890" s="123" t="s">
        <v>335</v>
      </c>
      <c r="E890" s="123">
        <v>203521428</v>
      </c>
      <c r="F890" s="123" t="s">
        <v>2982</v>
      </c>
      <c r="G890" s="123" t="s">
        <v>2983</v>
      </c>
      <c r="H890" s="123" t="s">
        <v>2984</v>
      </c>
      <c r="I890" s="123">
        <v>900234</v>
      </c>
      <c r="J890" s="123" t="s">
        <v>3001</v>
      </c>
      <c r="K890" s="123" t="s">
        <v>336</v>
      </c>
      <c r="L890" s="123" t="s">
        <v>2986</v>
      </c>
      <c r="M890" s="123" t="s">
        <v>79</v>
      </c>
      <c r="N890" s="123" t="s">
        <v>3013</v>
      </c>
      <c r="O890" s="123">
        <v>1299</v>
      </c>
      <c r="P890" s="123" t="s">
        <v>64</v>
      </c>
      <c r="Q890" s="123" t="s">
        <v>2987</v>
      </c>
      <c r="R890" s="123" t="s">
        <v>2988</v>
      </c>
      <c r="S890" s="123" t="s">
        <v>32</v>
      </c>
      <c r="T890" s="123">
        <v>99</v>
      </c>
      <c r="U890" s="123" t="s">
        <v>2989</v>
      </c>
      <c r="V890" s="124">
        <v>46267.332638888889</v>
      </c>
      <c r="W890" s="124">
        <v>46267.752083333333</v>
      </c>
      <c r="X890" s="124">
        <v>46267.333333333336</v>
      </c>
      <c r="Y890" s="124">
        <v>46267.75</v>
      </c>
      <c r="Z890" s="123"/>
      <c r="AA890" s="123" t="s">
        <v>56</v>
      </c>
      <c r="AB890" s="123" t="s">
        <v>2</v>
      </c>
      <c r="AC890" s="123" t="s">
        <v>35</v>
      </c>
      <c r="AD890" s="123" t="s">
        <v>1559</v>
      </c>
      <c r="AE890" s="123" t="s">
        <v>3015</v>
      </c>
      <c r="AF890" s="123" t="s">
        <v>88</v>
      </c>
      <c r="AG890" s="123" t="s">
        <v>95</v>
      </c>
      <c r="AH890" s="123">
        <v>2</v>
      </c>
      <c r="AI890" s="123"/>
      <c r="AJ890" s="124">
        <v>45462</v>
      </c>
      <c r="AK890" s="123"/>
      <c r="AL890" s="123"/>
      <c r="AM890" s="123" t="s">
        <v>2991</v>
      </c>
      <c r="AN890" s="123" t="s">
        <v>2992</v>
      </c>
      <c r="AO890" s="123" t="s">
        <v>2982</v>
      </c>
      <c r="AP890" s="123">
        <v>9</v>
      </c>
      <c r="AQ890" s="123">
        <v>0</v>
      </c>
      <c r="AR890" s="123">
        <v>1</v>
      </c>
      <c r="AS890" s="123">
        <v>1</v>
      </c>
      <c r="AT890" s="123">
        <v>0</v>
      </c>
      <c r="AU890" s="123">
        <v>0</v>
      </c>
    </row>
    <row r="891" spans="1:47">
      <c r="A891" s="124">
        <v>46267</v>
      </c>
      <c r="B891" s="123" t="s">
        <v>75</v>
      </c>
      <c r="C891" s="123" t="s">
        <v>2981</v>
      </c>
      <c r="D891" s="123" t="s">
        <v>1260</v>
      </c>
      <c r="E891" s="123">
        <v>204013685</v>
      </c>
      <c r="F891" s="123" t="s">
        <v>2982</v>
      </c>
      <c r="G891" s="123" t="s">
        <v>2983</v>
      </c>
      <c r="H891" s="123" t="s">
        <v>2984</v>
      </c>
      <c r="I891" s="123">
        <v>900234</v>
      </c>
      <c r="J891" s="123" t="s">
        <v>3001</v>
      </c>
      <c r="K891" s="123" t="s">
        <v>1261</v>
      </c>
      <c r="L891" s="123" t="s">
        <v>2986</v>
      </c>
      <c r="M891" s="123" t="s">
        <v>79</v>
      </c>
      <c r="N891" s="123" t="s">
        <v>622</v>
      </c>
      <c r="O891" s="123">
        <v>1299</v>
      </c>
      <c r="P891" s="123" t="s">
        <v>64</v>
      </c>
      <c r="Q891" s="123" t="s">
        <v>2987</v>
      </c>
      <c r="R891" s="123" t="s">
        <v>3008</v>
      </c>
      <c r="S891" s="123" t="s">
        <v>39</v>
      </c>
      <c r="T891" s="123">
        <v>99</v>
      </c>
      <c r="U891" s="123" t="s">
        <v>2989</v>
      </c>
      <c r="V891" s="124">
        <v>46267.756249999999</v>
      </c>
      <c r="W891" s="124">
        <v>46267.857638888891</v>
      </c>
      <c r="X891" s="124">
        <v>46267.756944444445</v>
      </c>
      <c r="Y891" s="124">
        <v>46268.173611111109</v>
      </c>
      <c r="Z891" s="123"/>
      <c r="AA891" s="123" t="s">
        <v>56</v>
      </c>
      <c r="AB891" s="123" t="s">
        <v>2</v>
      </c>
      <c r="AC891" s="123" t="s">
        <v>37</v>
      </c>
      <c r="AD891" s="123" t="s">
        <v>1561</v>
      </c>
      <c r="AE891" s="123" t="s">
        <v>3012</v>
      </c>
      <c r="AF891" s="123" t="s">
        <v>92</v>
      </c>
      <c r="AG891" s="123" t="s">
        <v>84</v>
      </c>
      <c r="AH891" s="123">
        <v>17</v>
      </c>
      <c r="AI891" s="123"/>
      <c r="AJ891" s="124">
        <v>45550</v>
      </c>
      <c r="AK891" s="123"/>
      <c r="AL891" s="123"/>
      <c r="AM891" s="123" t="s">
        <v>2991</v>
      </c>
      <c r="AN891" s="123" t="s">
        <v>2992</v>
      </c>
      <c r="AO891" s="123" t="s">
        <v>2982</v>
      </c>
      <c r="AP891" s="123">
        <v>9</v>
      </c>
      <c r="AQ891" s="123">
        <v>0</v>
      </c>
      <c r="AR891" s="123">
        <v>1</v>
      </c>
      <c r="AS891" s="123">
        <v>1</v>
      </c>
      <c r="AT891" s="123">
        <v>0</v>
      </c>
      <c r="AU891" s="123">
        <v>0</v>
      </c>
    </row>
    <row r="892" spans="1:47">
      <c r="A892" s="124">
        <v>46267</v>
      </c>
      <c r="B892" s="123" t="s">
        <v>75</v>
      </c>
      <c r="C892" s="123" t="s">
        <v>2981</v>
      </c>
      <c r="D892" s="123" t="s">
        <v>1254</v>
      </c>
      <c r="E892" s="123">
        <v>204117685</v>
      </c>
      <c r="F892" s="123" t="s">
        <v>2982</v>
      </c>
      <c r="G892" s="123" t="s">
        <v>2983</v>
      </c>
      <c r="H892" s="123" t="s">
        <v>2984</v>
      </c>
      <c r="I892" s="123">
        <v>900234</v>
      </c>
      <c r="J892" s="123" t="s">
        <v>87</v>
      </c>
      <c r="K892" s="123" t="s">
        <v>1255</v>
      </c>
      <c r="L892" s="123" t="s">
        <v>2986</v>
      </c>
      <c r="M892" s="123" t="s">
        <v>86</v>
      </c>
      <c r="N892" s="123" t="s">
        <v>622</v>
      </c>
      <c r="O892" s="123">
        <v>1299</v>
      </c>
      <c r="P892" s="123" t="s">
        <v>64</v>
      </c>
      <c r="Q892" s="123" t="s">
        <v>2987</v>
      </c>
      <c r="R892" s="123" t="s">
        <v>3005</v>
      </c>
      <c r="S892" s="123" t="s">
        <v>39</v>
      </c>
      <c r="T892" s="123">
        <v>99</v>
      </c>
      <c r="U892" s="123" t="s">
        <v>2989</v>
      </c>
      <c r="V892" s="123"/>
      <c r="W892" s="123"/>
      <c r="X892" s="124">
        <v>46267.756944444445</v>
      </c>
      <c r="Y892" s="124">
        <v>46268.173611111109</v>
      </c>
      <c r="Z892" s="123" t="s">
        <v>2997</v>
      </c>
      <c r="AA892" s="123" t="s">
        <v>2998</v>
      </c>
      <c r="AB892" s="123" t="s">
        <v>2999</v>
      </c>
      <c r="AC892" s="123" t="s">
        <v>37</v>
      </c>
      <c r="AD892" s="123" t="s">
        <v>1562</v>
      </c>
      <c r="AE892" s="123" t="s">
        <v>3000</v>
      </c>
      <c r="AF892" s="123" t="s">
        <v>85</v>
      </c>
      <c r="AG892" s="123" t="s">
        <v>88</v>
      </c>
      <c r="AH892" s="123">
        <v>13</v>
      </c>
      <c r="AI892" s="123"/>
      <c r="AJ892" s="124">
        <v>45560</v>
      </c>
      <c r="AK892" s="123"/>
      <c r="AL892" s="123"/>
      <c r="AM892" s="123" t="s">
        <v>2991</v>
      </c>
      <c r="AN892" s="123" t="s">
        <v>2992</v>
      </c>
      <c r="AO892" s="123" t="s">
        <v>2982</v>
      </c>
      <c r="AP892" s="123">
        <v>9</v>
      </c>
      <c r="AQ892" s="123">
        <v>0</v>
      </c>
      <c r="AR892" s="123">
        <v>0</v>
      </c>
      <c r="AS892" s="123">
        <v>0</v>
      </c>
      <c r="AT892" s="123">
        <v>0</v>
      </c>
      <c r="AU892" s="123">
        <v>0</v>
      </c>
    </row>
    <row r="893" spans="1:47">
      <c r="A893" s="124">
        <v>46267</v>
      </c>
      <c r="B893" s="123" t="s">
        <v>75</v>
      </c>
      <c r="C893" s="123" t="s">
        <v>2981</v>
      </c>
      <c r="D893" s="123" t="s">
        <v>2801</v>
      </c>
      <c r="E893" s="123">
        <v>205199356</v>
      </c>
      <c r="F893" s="123" t="s">
        <v>2982</v>
      </c>
      <c r="G893" s="123" t="s">
        <v>2983</v>
      </c>
      <c r="H893" s="123" t="s">
        <v>2984</v>
      </c>
      <c r="I893" s="123">
        <v>900234</v>
      </c>
      <c r="J893" s="123" t="s">
        <v>3002</v>
      </c>
      <c r="K893" s="123" t="s">
        <v>3433</v>
      </c>
      <c r="L893" s="123" t="s">
        <v>2986</v>
      </c>
      <c r="M893" s="123" t="s">
        <v>89</v>
      </c>
      <c r="N893" s="123" t="s">
        <v>1055</v>
      </c>
      <c r="O893" s="123">
        <v>1299</v>
      </c>
      <c r="P893" s="123" t="s">
        <v>64</v>
      </c>
      <c r="Q893" s="123" t="s">
        <v>2987</v>
      </c>
      <c r="R893" s="123" t="s">
        <v>3011</v>
      </c>
      <c r="S893" s="123" t="s">
        <v>39</v>
      </c>
      <c r="T893" s="123">
        <v>99</v>
      </c>
      <c r="U893" s="123" t="s">
        <v>2989</v>
      </c>
      <c r="V893" s="123"/>
      <c r="W893" s="123"/>
      <c r="X893" s="124">
        <v>46267.756944444445</v>
      </c>
      <c r="Y893" s="124">
        <v>46268.090277777781</v>
      </c>
      <c r="Z893" s="123" t="s">
        <v>2997</v>
      </c>
      <c r="AA893" s="123" t="s">
        <v>2998</v>
      </c>
      <c r="AB893" s="123" t="s">
        <v>2999</v>
      </c>
      <c r="AC893" s="123" t="s">
        <v>37</v>
      </c>
      <c r="AD893" s="123" t="s">
        <v>1562</v>
      </c>
      <c r="AE893" s="123" t="s">
        <v>3000</v>
      </c>
      <c r="AF893" s="123" t="s">
        <v>84</v>
      </c>
      <c r="AG893" s="123" t="s">
        <v>85</v>
      </c>
      <c r="AH893" s="123">
        <v>13</v>
      </c>
      <c r="AI893" s="123"/>
      <c r="AJ893" s="124">
        <v>46237</v>
      </c>
      <c r="AK893" s="123"/>
      <c r="AL893" s="123"/>
      <c r="AM893" s="123" t="s">
        <v>2991</v>
      </c>
      <c r="AN893" s="123" t="s">
        <v>2992</v>
      </c>
      <c r="AO893" s="123" t="s">
        <v>2982</v>
      </c>
      <c r="AP893" s="123">
        <v>7</v>
      </c>
      <c r="AQ893" s="123">
        <v>0</v>
      </c>
      <c r="AR893" s="123">
        <v>0</v>
      </c>
      <c r="AS893" s="123">
        <v>0</v>
      </c>
      <c r="AT893" s="123">
        <v>0</v>
      </c>
      <c r="AU893" s="123">
        <v>0</v>
      </c>
    </row>
    <row r="894" spans="1:47">
      <c r="A894" s="124">
        <v>46267</v>
      </c>
      <c r="B894" s="123" t="s">
        <v>75</v>
      </c>
      <c r="C894" s="123" t="s">
        <v>2981</v>
      </c>
      <c r="D894" s="123" t="s">
        <v>1580</v>
      </c>
      <c r="E894" s="123">
        <v>206200800</v>
      </c>
      <c r="F894" s="123" t="s">
        <v>2982</v>
      </c>
      <c r="G894" s="123" t="s">
        <v>2983</v>
      </c>
      <c r="H894" s="123" t="s">
        <v>2984</v>
      </c>
      <c r="I894" s="123">
        <v>900234</v>
      </c>
      <c r="J894" s="123" t="s">
        <v>3001</v>
      </c>
      <c r="K894" s="123" t="s">
        <v>1574</v>
      </c>
      <c r="L894" s="123" t="s">
        <v>2986</v>
      </c>
      <c r="M894" s="123" t="s">
        <v>89</v>
      </c>
      <c r="N894" s="123" t="s">
        <v>2773</v>
      </c>
      <c r="O894" s="123">
        <v>1299</v>
      </c>
      <c r="P894" s="123" t="s">
        <v>64</v>
      </c>
      <c r="Q894" s="123" t="s">
        <v>2987</v>
      </c>
      <c r="R894" s="123" t="s">
        <v>3016</v>
      </c>
      <c r="S894" s="123" t="s">
        <v>32</v>
      </c>
      <c r="T894" s="123">
        <v>99</v>
      </c>
      <c r="U894" s="123" t="s">
        <v>2989</v>
      </c>
      <c r="V894" s="124">
        <v>46267.331250000003</v>
      </c>
      <c r="W894" s="124">
        <v>46267.74722222222</v>
      </c>
      <c r="X894" s="124">
        <v>46267.333333333336</v>
      </c>
      <c r="Y894" s="124">
        <v>46267.75</v>
      </c>
      <c r="Z894" s="123"/>
      <c r="AA894" s="123" t="s">
        <v>56</v>
      </c>
      <c r="AB894" s="123" t="s">
        <v>2</v>
      </c>
      <c r="AC894" s="123" t="s">
        <v>37</v>
      </c>
      <c r="AD894" s="123" t="s">
        <v>1562</v>
      </c>
      <c r="AE894" s="123" t="s">
        <v>3000</v>
      </c>
      <c r="AF894" s="123" t="s">
        <v>77</v>
      </c>
      <c r="AG894" s="123" t="s">
        <v>78</v>
      </c>
      <c r="AH894" s="123">
        <v>13</v>
      </c>
      <c r="AI894" s="123"/>
      <c r="AJ894" s="124">
        <v>45935</v>
      </c>
      <c r="AK894" s="123"/>
      <c r="AL894" s="123"/>
      <c r="AM894" s="123" t="s">
        <v>2991</v>
      </c>
      <c r="AN894" s="123" t="s">
        <v>2992</v>
      </c>
      <c r="AO894" s="123" t="s">
        <v>2982</v>
      </c>
      <c r="AP894" s="123">
        <v>9</v>
      </c>
      <c r="AQ894" s="123">
        <v>0</v>
      </c>
      <c r="AR894" s="123">
        <v>1</v>
      </c>
      <c r="AS894" s="123">
        <v>1</v>
      </c>
      <c r="AT894" s="123">
        <v>0</v>
      </c>
      <c r="AU894" s="123">
        <v>0</v>
      </c>
    </row>
    <row r="895" spans="1:47">
      <c r="A895" s="124">
        <v>46267</v>
      </c>
      <c r="B895" s="123" t="s">
        <v>75</v>
      </c>
      <c r="C895" s="123" t="s">
        <v>2981</v>
      </c>
      <c r="D895" s="123" t="s">
        <v>2704</v>
      </c>
      <c r="E895" s="123">
        <v>204010424</v>
      </c>
      <c r="F895" s="123" t="s">
        <v>2982</v>
      </c>
      <c r="G895" s="123" t="s">
        <v>2983</v>
      </c>
      <c r="H895" s="123" t="s">
        <v>2984</v>
      </c>
      <c r="I895" s="123">
        <v>900234</v>
      </c>
      <c r="J895" s="123" t="s">
        <v>2985</v>
      </c>
      <c r="K895" s="123" t="s">
        <v>2705</v>
      </c>
      <c r="L895" s="123" t="s">
        <v>2986</v>
      </c>
      <c r="M895" s="123" t="s">
        <v>89</v>
      </c>
      <c r="N895" s="123" t="s">
        <v>2773</v>
      </c>
      <c r="O895" s="123">
        <v>1299</v>
      </c>
      <c r="P895" s="123" t="s">
        <v>64</v>
      </c>
      <c r="Q895" s="123" t="s">
        <v>2987</v>
      </c>
      <c r="R895" s="123" t="s">
        <v>3011</v>
      </c>
      <c r="S895" s="123" t="s">
        <v>39</v>
      </c>
      <c r="T895" s="123">
        <v>99</v>
      </c>
      <c r="U895" s="123" t="s">
        <v>2989</v>
      </c>
      <c r="V895" s="123"/>
      <c r="W895" s="123"/>
      <c r="X895" s="124">
        <v>46267.756944444445</v>
      </c>
      <c r="Y895" s="124">
        <v>46268.173611111109</v>
      </c>
      <c r="Z895" s="123" t="s">
        <v>2997</v>
      </c>
      <c r="AA895" s="123" t="s">
        <v>2998</v>
      </c>
      <c r="AB895" s="123" t="s">
        <v>2999</v>
      </c>
      <c r="AC895" s="123" t="s">
        <v>37</v>
      </c>
      <c r="AD895" s="123" t="s">
        <v>1562</v>
      </c>
      <c r="AE895" s="123" t="s">
        <v>3000</v>
      </c>
      <c r="AF895" s="123" t="s">
        <v>84</v>
      </c>
      <c r="AG895" s="123" t="s">
        <v>85</v>
      </c>
      <c r="AH895" s="123">
        <v>13</v>
      </c>
      <c r="AI895" s="123"/>
      <c r="AJ895" s="124">
        <v>45550</v>
      </c>
      <c r="AK895" s="123"/>
      <c r="AL895" s="123"/>
      <c r="AM895" s="123" t="s">
        <v>2991</v>
      </c>
      <c r="AN895" s="123" t="s">
        <v>2992</v>
      </c>
      <c r="AO895" s="123" t="s">
        <v>2982</v>
      </c>
      <c r="AP895" s="123">
        <v>9</v>
      </c>
      <c r="AQ895" s="123">
        <v>0</v>
      </c>
      <c r="AR895" s="123">
        <v>0</v>
      </c>
      <c r="AS895" s="123">
        <v>0</v>
      </c>
      <c r="AT895" s="123">
        <v>0</v>
      </c>
      <c r="AU895" s="123">
        <v>0</v>
      </c>
    </row>
    <row r="896" spans="1:47">
      <c r="A896" s="124">
        <v>46267</v>
      </c>
      <c r="B896" s="123" t="s">
        <v>75</v>
      </c>
      <c r="C896" s="123" t="s">
        <v>2981</v>
      </c>
      <c r="D896" s="123" t="s">
        <v>2477</v>
      </c>
      <c r="E896" s="123">
        <v>206504132</v>
      </c>
      <c r="F896" s="123" t="s">
        <v>2982</v>
      </c>
      <c r="G896" s="123" t="s">
        <v>2983</v>
      </c>
      <c r="H896" s="123" t="s">
        <v>2984</v>
      </c>
      <c r="I896" s="123">
        <v>900234</v>
      </c>
      <c r="J896" s="123" t="s">
        <v>2985</v>
      </c>
      <c r="K896" s="123" t="s">
        <v>3434</v>
      </c>
      <c r="L896" s="123" t="s">
        <v>2986</v>
      </c>
      <c r="M896" s="123" t="s">
        <v>86</v>
      </c>
      <c r="N896" s="123" t="s">
        <v>223</v>
      </c>
      <c r="O896" s="123">
        <v>1299</v>
      </c>
      <c r="P896" s="123" t="s">
        <v>64</v>
      </c>
      <c r="Q896" s="123" t="s">
        <v>2987</v>
      </c>
      <c r="R896" s="123" t="s">
        <v>2996</v>
      </c>
      <c r="S896" s="123" t="s">
        <v>32</v>
      </c>
      <c r="T896" s="123">
        <v>99</v>
      </c>
      <c r="U896" s="123" t="s">
        <v>2989</v>
      </c>
      <c r="V896" s="123"/>
      <c r="W896" s="123"/>
      <c r="X896" s="124">
        <v>46267.333333333336</v>
      </c>
      <c r="Y896" s="124">
        <v>46267.75</v>
      </c>
      <c r="Z896" s="123" t="s">
        <v>2997</v>
      </c>
      <c r="AA896" s="123" t="s">
        <v>2998</v>
      </c>
      <c r="AB896" s="123" t="s">
        <v>2999</v>
      </c>
      <c r="AC896" s="123" t="s">
        <v>35</v>
      </c>
      <c r="AD896" s="123" t="s">
        <v>1558</v>
      </c>
      <c r="AE896" s="123" t="s">
        <v>2995</v>
      </c>
      <c r="AF896" s="123" t="s">
        <v>84</v>
      </c>
      <c r="AG896" s="123" t="s">
        <v>85</v>
      </c>
      <c r="AH896" s="123">
        <v>3</v>
      </c>
      <c r="AI896" s="123"/>
      <c r="AJ896" s="124">
        <v>45970</v>
      </c>
      <c r="AK896" s="123"/>
      <c r="AL896" s="123"/>
      <c r="AM896" s="123" t="s">
        <v>2991</v>
      </c>
      <c r="AN896" s="123" t="s">
        <v>2992</v>
      </c>
      <c r="AO896" s="123" t="s">
        <v>2982</v>
      </c>
      <c r="AP896" s="123">
        <v>9</v>
      </c>
      <c r="AQ896" s="123">
        <v>0</v>
      </c>
      <c r="AR896" s="123">
        <v>0</v>
      </c>
      <c r="AS896" s="123">
        <v>0</v>
      </c>
      <c r="AT896" s="123">
        <v>0</v>
      </c>
      <c r="AU896" s="123">
        <v>0</v>
      </c>
    </row>
    <row r="897" spans="1:47">
      <c r="A897" s="124">
        <v>46267</v>
      </c>
      <c r="B897" s="123" t="s">
        <v>75</v>
      </c>
      <c r="C897" s="123" t="s">
        <v>2981</v>
      </c>
      <c r="D897" s="123" t="s">
        <v>1716</v>
      </c>
      <c r="E897" s="123">
        <v>206875598</v>
      </c>
      <c r="F897" s="123" t="s">
        <v>2982</v>
      </c>
      <c r="G897" s="123" t="s">
        <v>2983</v>
      </c>
      <c r="H897" s="123" t="s">
        <v>2984</v>
      </c>
      <c r="I897" s="123">
        <v>900234</v>
      </c>
      <c r="J897" s="123" t="s">
        <v>2985</v>
      </c>
      <c r="K897" s="123" t="s">
        <v>1717</v>
      </c>
      <c r="L897" s="123" t="s">
        <v>2986</v>
      </c>
      <c r="M897" s="123" t="s">
        <v>89</v>
      </c>
      <c r="N897" s="123" t="s">
        <v>82</v>
      </c>
      <c r="O897" s="123">
        <v>1299</v>
      </c>
      <c r="P897" s="123" t="s">
        <v>64</v>
      </c>
      <c r="Q897" s="123" t="s">
        <v>2987</v>
      </c>
      <c r="R897" s="123" t="s">
        <v>3016</v>
      </c>
      <c r="S897" s="123" t="s">
        <v>32</v>
      </c>
      <c r="T897" s="123">
        <v>99</v>
      </c>
      <c r="U897" s="123" t="s">
        <v>2989</v>
      </c>
      <c r="V897" s="124">
        <v>46267.331944444442</v>
      </c>
      <c r="W897" s="124">
        <v>46267.748611111114</v>
      </c>
      <c r="X897" s="124">
        <v>46267.333333333336</v>
      </c>
      <c r="Y897" s="124">
        <v>46267.75</v>
      </c>
      <c r="Z897" s="123"/>
      <c r="AA897" s="123" t="s">
        <v>56</v>
      </c>
      <c r="AB897" s="123" t="s">
        <v>2</v>
      </c>
      <c r="AC897" s="123" t="s">
        <v>2990</v>
      </c>
      <c r="AD897" s="123" t="s">
        <v>1553</v>
      </c>
      <c r="AE897" s="123" t="s">
        <v>2990</v>
      </c>
      <c r="AF897" s="123" t="s">
        <v>77</v>
      </c>
      <c r="AG897" s="123" t="s">
        <v>78</v>
      </c>
      <c r="AH897" s="123">
        <v>22</v>
      </c>
      <c r="AI897" s="123"/>
      <c r="AJ897" s="124">
        <v>46019</v>
      </c>
      <c r="AK897" s="123"/>
      <c r="AL897" s="123"/>
      <c r="AM897" s="123" t="s">
        <v>2991</v>
      </c>
      <c r="AN897" s="123" t="s">
        <v>2992</v>
      </c>
      <c r="AO897" s="123" t="s">
        <v>2982</v>
      </c>
      <c r="AP897" s="123">
        <v>9</v>
      </c>
      <c r="AQ897" s="123">
        <v>0</v>
      </c>
      <c r="AR897" s="123">
        <v>1</v>
      </c>
      <c r="AS897" s="123">
        <v>1</v>
      </c>
      <c r="AT897" s="123">
        <v>0</v>
      </c>
      <c r="AU897" s="123">
        <v>0</v>
      </c>
    </row>
    <row r="898" spans="1:47">
      <c r="A898" s="124">
        <v>46267</v>
      </c>
      <c r="B898" s="123" t="s">
        <v>75</v>
      </c>
      <c r="C898" s="123" t="s">
        <v>2981</v>
      </c>
      <c r="D898" s="123" t="s">
        <v>1847</v>
      </c>
      <c r="E898" s="123">
        <v>206897663</v>
      </c>
      <c r="F898" s="123" t="s">
        <v>2982</v>
      </c>
      <c r="G898" s="123" t="s">
        <v>2983</v>
      </c>
      <c r="H898" s="123" t="s">
        <v>2984</v>
      </c>
      <c r="I898" s="123">
        <v>900234</v>
      </c>
      <c r="J898" s="123" t="s">
        <v>3001</v>
      </c>
      <c r="K898" s="123" t="s">
        <v>1848</v>
      </c>
      <c r="L898" s="123" t="s">
        <v>2986</v>
      </c>
      <c r="M898" s="123" t="s">
        <v>79</v>
      </c>
      <c r="N898" s="123" t="s">
        <v>1055</v>
      </c>
      <c r="O898" s="123">
        <v>1299</v>
      </c>
      <c r="P898" s="123" t="s">
        <v>64</v>
      </c>
      <c r="Q898" s="123" t="s">
        <v>2987</v>
      </c>
      <c r="R898" s="123" t="s">
        <v>3011</v>
      </c>
      <c r="S898" s="123" t="s">
        <v>39</v>
      </c>
      <c r="T898" s="123">
        <v>99</v>
      </c>
      <c r="U898" s="123" t="s">
        <v>2989</v>
      </c>
      <c r="V898" s="123"/>
      <c r="W898" s="123"/>
      <c r="X898" s="124">
        <v>46267.756944444445</v>
      </c>
      <c r="Y898" s="124">
        <v>46268.173611111109</v>
      </c>
      <c r="Z898" s="123" t="s">
        <v>2997</v>
      </c>
      <c r="AA898" s="123" t="s">
        <v>2998</v>
      </c>
      <c r="AB898" s="123" t="s">
        <v>2999</v>
      </c>
      <c r="AC898" s="123" t="s">
        <v>37</v>
      </c>
      <c r="AD898" s="123" t="s">
        <v>1563</v>
      </c>
      <c r="AE898" s="123" t="s">
        <v>3006</v>
      </c>
      <c r="AF898" s="123" t="s">
        <v>84</v>
      </c>
      <c r="AG898" s="123" t="s">
        <v>85</v>
      </c>
      <c r="AH898" s="123">
        <v>15</v>
      </c>
      <c r="AI898" s="123"/>
      <c r="AJ898" s="124">
        <v>46029</v>
      </c>
      <c r="AK898" s="123"/>
      <c r="AL898" s="123"/>
      <c r="AM898" s="123" t="s">
        <v>2991</v>
      </c>
      <c r="AN898" s="123" t="s">
        <v>2992</v>
      </c>
      <c r="AO898" s="123" t="s">
        <v>2982</v>
      </c>
      <c r="AP898" s="123">
        <v>9</v>
      </c>
      <c r="AQ898" s="123">
        <v>0</v>
      </c>
      <c r="AR898" s="123">
        <v>0</v>
      </c>
      <c r="AS898" s="123">
        <v>0</v>
      </c>
      <c r="AT898" s="123">
        <v>0</v>
      </c>
      <c r="AU898" s="123">
        <v>0</v>
      </c>
    </row>
    <row r="899" spans="1:47">
      <c r="A899" s="124">
        <v>46267</v>
      </c>
      <c r="B899" s="123" t="s">
        <v>75</v>
      </c>
      <c r="C899" s="123" t="s">
        <v>2981</v>
      </c>
      <c r="D899" s="123" t="s">
        <v>2493</v>
      </c>
      <c r="E899" s="123">
        <v>205977117</v>
      </c>
      <c r="F899" s="123" t="s">
        <v>2982</v>
      </c>
      <c r="G899" s="123" t="s">
        <v>2983</v>
      </c>
      <c r="H899" s="123" t="s">
        <v>2984</v>
      </c>
      <c r="I899" s="123">
        <v>900234</v>
      </c>
      <c r="J899" s="123" t="s">
        <v>2985</v>
      </c>
      <c r="K899" s="123" t="s">
        <v>2494</v>
      </c>
      <c r="L899" s="123" t="s">
        <v>2986</v>
      </c>
      <c r="M899" s="123" t="s">
        <v>86</v>
      </c>
      <c r="N899" s="123" t="s">
        <v>223</v>
      </c>
      <c r="O899" s="123">
        <v>1299</v>
      </c>
      <c r="P899" s="123" t="s">
        <v>64</v>
      </c>
      <c r="Q899" s="123" t="s">
        <v>2987</v>
      </c>
      <c r="R899" s="123" t="s">
        <v>3014</v>
      </c>
      <c r="S899" s="123" t="s">
        <v>32</v>
      </c>
      <c r="T899" s="123">
        <v>99</v>
      </c>
      <c r="U899" s="123" t="s">
        <v>2989</v>
      </c>
      <c r="V899" s="124">
        <v>46267.330555555556</v>
      </c>
      <c r="W899" s="124">
        <v>46267.748611111114</v>
      </c>
      <c r="X899" s="124">
        <v>46267.333333333336</v>
      </c>
      <c r="Y899" s="124">
        <v>46267.75</v>
      </c>
      <c r="Z899" s="123"/>
      <c r="AA899" s="123" t="s">
        <v>56</v>
      </c>
      <c r="AB899" s="123" t="s">
        <v>2</v>
      </c>
      <c r="AC899" s="123" t="s">
        <v>35</v>
      </c>
      <c r="AD899" s="123" t="s">
        <v>1558</v>
      </c>
      <c r="AE899" s="123" t="s">
        <v>2995</v>
      </c>
      <c r="AF899" s="123" t="s">
        <v>78</v>
      </c>
      <c r="AG899" s="123" t="s">
        <v>92</v>
      </c>
      <c r="AH899" s="123">
        <v>3</v>
      </c>
      <c r="AI899" s="123"/>
      <c r="AJ899" s="124">
        <v>45914</v>
      </c>
      <c r="AK899" s="123"/>
      <c r="AL899" s="123"/>
      <c r="AM899" s="123" t="s">
        <v>2991</v>
      </c>
      <c r="AN899" s="123" t="s">
        <v>2992</v>
      </c>
      <c r="AO899" s="123" t="s">
        <v>2982</v>
      </c>
      <c r="AP899" s="123">
        <v>9</v>
      </c>
      <c r="AQ899" s="123">
        <v>0</v>
      </c>
      <c r="AR899" s="123">
        <v>1</v>
      </c>
      <c r="AS899" s="123">
        <v>1</v>
      </c>
      <c r="AT899" s="123">
        <v>0</v>
      </c>
      <c r="AU899" s="123">
        <v>0</v>
      </c>
    </row>
    <row r="900" spans="1:47">
      <c r="A900" s="124">
        <v>46267</v>
      </c>
      <c r="B900" s="123" t="s">
        <v>75</v>
      </c>
      <c r="C900" s="123" t="s">
        <v>2981</v>
      </c>
      <c r="D900" s="123" t="s">
        <v>2068</v>
      </c>
      <c r="E900" s="123">
        <v>206926477</v>
      </c>
      <c r="F900" s="123" t="s">
        <v>2982</v>
      </c>
      <c r="G900" s="123" t="s">
        <v>2983</v>
      </c>
      <c r="H900" s="123" t="s">
        <v>2984</v>
      </c>
      <c r="I900" s="123">
        <v>900234</v>
      </c>
      <c r="J900" s="123" t="s">
        <v>2985</v>
      </c>
      <c r="K900" s="123" t="s">
        <v>2000</v>
      </c>
      <c r="L900" s="123" t="s">
        <v>2986</v>
      </c>
      <c r="M900" s="123" t="s">
        <v>86</v>
      </c>
      <c r="N900" s="123" t="s">
        <v>82</v>
      </c>
      <c r="O900" s="123">
        <v>1299</v>
      </c>
      <c r="P900" s="123" t="s">
        <v>64</v>
      </c>
      <c r="Q900" s="123" t="s">
        <v>2987</v>
      </c>
      <c r="R900" s="123" t="s">
        <v>3016</v>
      </c>
      <c r="S900" s="123" t="s">
        <v>32</v>
      </c>
      <c r="T900" s="123">
        <v>99</v>
      </c>
      <c r="U900" s="123" t="s">
        <v>2989</v>
      </c>
      <c r="V900" s="124">
        <v>46267.331944444442</v>
      </c>
      <c r="W900" s="124">
        <v>46267.748611111114</v>
      </c>
      <c r="X900" s="124">
        <v>46267.333333333336</v>
      </c>
      <c r="Y900" s="124">
        <v>46267.75</v>
      </c>
      <c r="Z900" s="123"/>
      <c r="AA900" s="123" t="s">
        <v>56</v>
      </c>
      <c r="AB900" s="123" t="s">
        <v>2</v>
      </c>
      <c r="AC900" s="123" t="s">
        <v>2990</v>
      </c>
      <c r="AD900" s="123" t="s">
        <v>1553</v>
      </c>
      <c r="AE900" s="123" t="s">
        <v>2990</v>
      </c>
      <c r="AF900" s="123" t="s">
        <v>77</v>
      </c>
      <c r="AG900" s="123" t="s">
        <v>78</v>
      </c>
      <c r="AH900" s="123">
        <v>22</v>
      </c>
      <c r="AI900" s="123"/>
      <c r="AJ900" s="124">
        <v>46047</v>
      </c>
      <c r="AK900" s="123"/>
      <c r="AL900" s="123"/>
      <c r="AM900" s="123" t="s">
        <v>2991</v>
      </c>
      <c r="AN900" s="123" t="s">
        <v>2992</v>
      </c>
      <c r="AO900" s="123" t="s">
        <v>2982</v>
      </c>
      <c r="AP900" s="123">
        <v>9</v>
      </c>
      <c r="AQ900" s="123">
        <v>0</v>
      </c>
      <c r="AR900" s="123">
        <v>1</v>
      </c>
      <c r="AS900" s="123">
        <v>1</v>
      </c>
      <c r="AT900" s="123">
        <v>0</v>
      </c>
      <c r="AU900" s="123">
        <v>0</v>
      </c>
    </row>
    <row r="901" spans="1:47">
      <c r="A901" s="124">
        <v>46267</v>
      </c>
      <c r="B901" s="123" t="s">
        <v>75</v>
      </c>
      <c r="C901" s="123" t="s">
        <v>2981</v>
      </c>
      <c r="D901" s="123" t="s">
        <v>2577</v>
      </c>
      <c r="E901" s="123">
        <v>203816757</v>
      </c>
      <c r="F901" s="123" t="s">
        <v>2982</v>
      </c>
      <c r="G901" s="123" t="s">
        <v>2983</v>
      </c>
      <c r="H901" s="123" t="s">
        <v>2984</v>
      </c>
      <c r="I901" s="123">
        <v>900234</v>
      </c>
      <c r="J901" s="123" t="s">
        <v>2985</v>
      </c>
      <c r="K901" s="123" t="s">
        <v>3435</v>
      </c>
      <c r="L901" s="123" t="s">
        <v>2986</v>
      </c>
      <c r="M901" s="123" t="s">
        <v>86</v>
      </c>
      <c r="N901" s="123" t="s">
        <v>224</v>
      </c>
      <c r="O901" s="123">
        <v>1299</v>
      </c>
      <c r="P901" s="123" t="s">
        <v>64</v>
      </c>
      <c r="Q901" s="123" t="s">
        <v>2987</v>
      </c>
      <c r="R901" s="123" t="s">
        <v>3003</v>
      </c>
      <c r="S901" s="123" t="s">
        <v>39</v>
      </c>
      <c r="T901" s="123">
        <v>99</v>
      </c>
      <c r="U901" s="123" t="s">
        <v>2989</v>
      </c>
      <c r="V901" s="124">
        <v>46267.756944444445</v>
      </c>
      <c r="W901" s="124">
        <v>46267.957638888889</v>
      </c>
      <c r="X901" s="124">
        <v>46267.756944444445</v>
      </c>
      <c r="Y901" s="124">
        <v>46268.173611111109</v>
      </c>
      <c r="Z901" s="123"/>
      <c r="AA901" s="123" t="s">
        <v>56</v>
      </c>
      <c r="AB901" s="123" t="s">
        <v>2</v>
      </c>
      <c r="AC901" s="123" t="s">
        <v>35</v>
      </c>
      <c r="AD901" s="123" t="s">
        <v>1557</v>
      </c>
      <c r="AE901" s="123" t="s">
        <v>3015</v>
      </c>
      <c r="AF901" s="123" t="s">
        <v>78</v>
      </c>
      <c r="AG901" s="123" t="s">
        <v>92</v>
      </c>
      <c r="AH901" s="123">
        <v>1</v>
      </c>
      <c r="AI901" s="123"/>
      <c r="AJ901" s="124">
        <v>45517</v>
      </c>
      <c r="AK901" s="123"/>
      <c r="AL901" s="123"/>
      <c r="AM901" s="123" t="s">
        <v>2991</v>
      </c>
      <c r="AN901" s="123" t="s">
        <v>2992</v>
      </c>
      <c r="AO901" s="123" t="s">
        <v>2982</v>
      </c>
      <c r="AP901" s="123">
        <v>9</v>
      </c>
      <c r="AQ901" s="123">
        <v>0</v>
      </c>
      <c r="AR901" s="123">
        <v>1</v>
      </c>
      <c r="AS901" s="123">
        <v>1</v>
      </c>
      <c r="AT901" s="123">
        <v>0</v>
      </c>
      <c r="AU901" s="123">
        <v>0</v>
      </c>
    </row>
    <row r="902" spans="1:47">
      <c r="A902" s="124">
        <v>46267</v>
      </c>
      <c r="B902" s="123" t="s">
        <v>75</v>
      </c>
      <c r="C902" s="123" t="s">
        <v>2981</v>
      </c>
      <c r="D902" s="123" t="s">
        <v>1823</v>
      </c>
      <c r="E902" s="123">
        <v>206873790</v>
      </c>
      <c r="F902" s="123" t="s">
        <v>2982</v>
      </c>
      <c r="G902" s="123" t="s">
        <v>2983</v>
      </c>
      <c r="H902" s="123" t="s">
        <v>2984</v>
      </c>
      <c r="I902" s="123">
        <v>900234</v>
      </c>
      <c r="J902" s="123" t="s">
        <v>2985</v>
      </c>
      <c r="K902" s="123" t="s">
        <v>3436</v>
      </c>
      <c r="L902" s="123" t="s">
        <v>2986</v>
      </c>
      <c r="M902" s="123" t="s">
        <v>89</v>
      </c>
      <c r="N902" s="123" t="s">
        <v>2773</v>
      </c>
      <c r="O902" s="123">
        <v>1299</v>
      </c>
      <c r="P902" s="123" t="s">
        <v>64</v>
      </c>
      <c r="Q902" s="123" t="s">
        <v>2987</v>
      </c>
      <c r="R902" s="123" t="s">
        <v>3004</v>
      </c>
      <c r="S902" s="123" t="s">
        <v>39</v>
      </c>
      <c r="T902" s="123">
        <v>99</v>
      </c>
      <c r="U902" s="123" t="s">
        <v>2989</v>
      </c>
      <c r="V902" s="124">
        <v>46267.754861111112</v>
      </c>
      <c r="W902" s="124">
        <v>46267.856249999997</v>
      </c>
      <c r="X902" s="124">
        <v>46267.756944444445</v>
      </c>
      <c r="Y902" s="124">
        <v>46268.173611111109</v>
      </c>
      <c r="Z902" s="123"/>
      <c r="AA902" s="123" t="s">
        <v>56</v>
      </c>
      <c r="AB902" s="123" t="s">
        <v>2</v>
      </c>
      <c r="AC902" s="123" t="s">
        <v>37</v>
      </c>
      <c r="AD902" s="123" t="s">
        <v>1562</v>
      </c>
      <c r="AE902" s="123" t="s">
        <v>3000</v>
      </c>
      <c r="AF902" s="123" t="s">
        <v>88</v>
      </c>
      <c r="AG902" s="123" t="s">
        <v>95</v>
      </c>
      <c r="AH902" s="123">
        <v>13</v>
      </c>
      <c r="AI902" s="123"/>
      <c r="AJ902" s="124">
        <v>46029</v>
      </c>
      <c r="AK902" s="123"/>
      <c r="AL902" s="123"/>
      <c r="AM902" s="123" t="s">
        <v>2991</v>
      </c>
      <c r="AN902" s="123" t="s">
        <v>2992</v>
      </c>
      <c r="AO902" s="123" t="s">
        <v>2982</v>
      </c>
      <c r="AP902" s="123">
        <v>9</v>
      </c>
      <c r="AQ902" s="123">
        <v>0</v>
      </c>
      <c r="AR902" s="123">
        <v>1</v>
      </c>
      <c r="AS902" s="123">
        <v>1</v>
      </c>
      <c r="AT902" s="123">
        <v>0</v>
      </c>
      <c r="AU902" s="123">
        <v>0</v>
      </c>
    </row>
    <row r="903" spans="1:47">
      <c r="A903" s="124">
        <v>46267</v>
      </c>
      <c r="B903" s="123" t="s">
        <v>75</v>
      </c>
      <c r="C903" s="123" t="s">
        <v>2981</v>
      </c>
      <c r="D903" s="123" t="s">
        <v>2309</v>
      </c>
      <c r="E903" s="123">
        <v>203908861</v>
      </c>
      <c r="F903" s="123" t="s">
        <v>2982</v>
      </c>
      <c r="G903" s="123" t="s">
        <v>2983</v>
      </c>
      <c r="H903" s="123" t="s">
        <v>2984</v>
      </c>
      <c r="I903" s="123">
        <v>900234</v>
      </c>
      <c r="J903" s="123" t="s">
        <v>2985</v>
      </c>
      <c r="K903" s="123" t="s">
        <v>3437</v>
      </c>
      <c r="L903" s="123" t="s">
        <v>2986</v>
      </c>
      <c r="M903" s="123" t="s">
        <v>86</v>
      </c>
      <c r="N903" s="123" t="s">
        <v>2773</v>
      </c>
      <c r="O903" s="123">
        <v>1299</v>
      </c>
      <c r="P903" s="123" t="s">
        <v>64</v>
      </c>
      <c r="Q903" s="123" t="s">
        <v>2987</v>
      </c>
      <c r="R903" s="123" t="s">
        <v>2988</v>
      </c>
      <c r="S903" s="123" t="s">
        <v>32</v>
      </c>
      <c r="T903" s="123">
        <v>99</v>
      </c>
      <c r="U903" s="123" t="s">
        <v>2989</v>
      </c>
      <c r="V903" s="124">
        <v>46267.332638888889</v>
      </c>
      <c r="W903" s="124">
        <v>46267.748611111114</v>
      </c>
      <c r="X903" s="124">
        <v>46267.333333333336</v>
      </c>
      <c r="Y903" s="124">
        <v>46267.75</v>
      </c>
      <c r="Z903" s="123"/>
      <c r="AA903" s="123" t="s">
        <v>56</v>
      </c>
      <c r="AB903" s="123" t="s">
        <v>2</v>
      </c>
      <c r="AC903" s="123" t="s">
        <v>37</v>
      </c>
      <c r="AD903" s="123" t="s">
        <v>1563</v>
      </c>
      <c r="AE903" s="123" t="s">
        <v>3006</v>
      </c>
      <c r="AF903" s="123" t="s">
        <v>88</v>
      </c>
      <c r="AG903" s="123" t="s">
        <v>95</v>
      </c>
      <c r="AH903" s="123">
        <v>15</v>
      </c>
      <c r="AI903" s="123"/>
      <c r="AJ903" s="124">
        <v>45536</v>
      </c>
      <c r="AK903" s="123"/>
      <c r="AL903" s="123"/>
      <c r="AM903" s="123" t="s">
        <v>2991</v>
      </c>
      <c r="AN903" s="123" t="s">
        <v>2992</v>
      </c>
      <c r="AO903" s="123" t="s">
        <v>2982</v>
      </c>
      <c r="AP903" s="123">
        <v>9</v>
      </c>
      <c r="AQ903" s="123">
        <v>0</v>
      </c>
      <c r="AR903" s="123">
        <v>1</v>
      </c>
      <c r="AS903" s="123">
        <v>1</v>
      </c>
      <c r="AT903" s="123">
        <v>0</v>
      </c>
      <c r="AU903" s="123">
        <v>0</v>
      </c>
    </row>
    <row r="904" spans="1:47">
      <c r="A904" s="124">
        <v>46267</v>
      </c>
      <c r="B904" s="123" t="s">
        <v>75</v>
      </c>
      <c r="C904" s="123" t="s">
        <v>2981</v>
      </c>
      <c r="D904" s="123" t="s">
        <v>2569</v>
      </c>
      <c r="E904" s="123">
        <v>205977126</v>
      </c>
      <c r="F904" s="123" t="s">
        <v>2982</v>
      </c>
      <c r="G904" s="123" t="s">
        <v>2983</v>
      </c>
      <c r="H904" s="123" t="s">
        <v>2984</v>
      </c>
      <c r="I904" s="123">
        <v>900234</v>
      </c>
      <c r="J904" s="123" t="s">
        <v>2985</v>
      </c>
      <c r="K904" s="123" t="s">
        <v>2570</v>
      </c>
      <c r="L904" s="123" t="s">
        <v>2986</v>
      </c>
      <c r="M904" s="123" t="s">
        <v>86</v>
      </c>
      <c r="N904" s="123" t="s">
        <v>224</v>
      </c>
      <c r="O904" s="123">
        <v>1299</v>
      </c>
      <c r="P904" s="123" t="s">
        <v>64</v>
      </c>
      <c r="Q904" s="123" t="s">
        <v>2987</v>
      </c>
      <c r="R904" s="123" t="s">
        <v>2996</v>
      </c>
      <c r="S904" s="123" t="s">
        <v>32</v>
      </c>
      <c r="T904" s="123">
        <v>99</v>
      </c>
      <c r="U904" s="123" t="s">
        <v>2989</v>
      </c>
      <c r="V904" s="123"/>
      <c r="W904" s="123"/>
      <c r="X904" s="124">
        <v>46267.333333333336</v>
      </c>
      <c r="Y904" s="124">
        <v>46267.75</v>
      </c>
      <c r="Z904" s="123" t="s">
        <v>2997</v>
      </c>
      <c r="AA904" s="123" t="s">
        <v>2998</v>
      </c>
      <c r="AB904" s="123" t="s">
        <v>2999</v>
      </c>
      <c r="AC904" s="123" t="s">
        <v>35</v>
      </c>
      <c r="AD904" s="123" t="s">
        <v>1558</v>
      </c>
      <c r="AE904" s="123" t="s">
        <v>2995</v>
      </c>
      <c r="AF904" s="123" t="s">
        <v>84</v>
      </c>
      <c r="AG904" s="123" t="s">
        <v>85</v>
      </c>
      <c r="AH904" s="123">
        <v>3</v>
      </c>
      <c r="AI904" s="123"/>
      <c r="AJ904" s="124">
        <v>45914</v>
      </c>
      <c r="AK904" s="123"/>
      <c r="AL904" s="123"/>
      <c r="AM904" s="123" t="s">
        <v>2991</v>
      </c>
      <c r="AN904" s="123" t="s">
        <v>2992</v>
      </c>
      <c r="AO904" s="123" t="s">
        <v>2982</v>
      </c>
      <c r="AP904" s="123">
        <v>9</v>
      </c>
      <c r="AQ904" s="123">
        <v>0</v>
      </c>
      <c r="AR904" s="123">
        <v>0</v>
      </c>
      <c r="AS904" s="123">
        <v>0</v>
      </c>
      <c r="AT904" s="123">
        <v>0</v>
      </c>
      <c r="AU904" s="123">
        <v>0</v>
      </c>
    </row>
    <row r="905" spans="1:47">
      <c r="A905" s="124">
        <v>46267</v>
      </c>
      <c r="B905" s="123" t="s">
        <v>75</v>
      </c>
      <c r="C905" s="123" t="s">
        <v>2981</v>
      </c>
      <c r="D905" s="123" t="s">
        <v>2367</v>
      </c>
      <c r="E905" s="123">
        <v>205845561</v>
      </c>
      <c r="F905" s="123" t="s">
        <v>2982</v>
      </c>
      <c r="G905" s="123" t="s">
        <v>2983</v>
      </c>
      <c r="H905" s="123" t="s">
        <v>2984</v>
      </c>
      <c r="I905" s="123">
        <v>900234</v>
      </c>
      <c r="J905" s="123" t="s">
        <v>2985</v>
      </c>
      <c r="K905" s="123" t="s">
        <v>2368</v>
      </c>
      <c r="L905" s="123" t="s">
        <v>2986</v>
      </c>
      <c r="M905" s="123" t="s">
        <v>86</v>
      </c>
      <c r="N905" s="123" t="s">
        <v>2773</v>
      </c>
      <c r="O905" s="123">
        <v>1299</v>
      </c>
      <c r="P905" s="123" t="s">
        <v>64</v>
      </c>
      <c r="Q905" s="123" t="s">
        <v>2987</v>
      </c>
      <c r="R905" s="123" t="s">
        <v>3016</v>
      </c>
      <c r="S905" s="123" t="s">
        <v>32</v>
      </c>
      <c r="T905" s="123">
        <v>99</v>
      </c>
      <c r="U905" s="123" t="s">
        <v>2989</v>
      </c>
      <c r="V905" s="124">
        <v>46267.331250000003</v>
      </c>
      <c r="W905" s="124">
        <v>46267.747916666667</v>
      </c>
      <c r="X905" s="124">
        <v>46267.333333333336</v>
      </c>
      <c r="Y905" s="124">
        <v>46267.75</v>
      </c>
      <c r="Z905" s="123"/>
      <c r="AA905" s="123" t="s">
        <v>56</v>
      </c>
      <c r="AB905" s="123" t="s">
        <v>2</v>
      </c>
      <c r="AC905" s="123" t="s">
        <v>37</v>
      </c>
      <c r="AD905" s="123" t="s">
        <v>1562</v>
      </c>
      <c r="AE905" s="123" t="s">
        <v>3000</v>
      </c>
      <c r="AF905" s="123" t="s">
        <v>77</v>
      </c>
      <c r="AG905" s="123" t="s">
        <v>78</v>
      </c>
      <c r="AH905" s="123">
        <v>13</v>
      </c>
      <c r="AI905" s="123"/>
      <c r="AJ905" s="124">
        <v>45893</v>
      </c>
      <c r="AK905" s="123"/>
      <c r="AL905" s="123"/>
      <c r="AM905" s="123" t="s">
        <v>2991</v>
      </c>
      <c r="AN905" s="123" t="s">
        <v>2992</v>
      </c>
      <c r="AO905" s="123" t="s">
        <v>2982</v>
      </c>
      <c r="AP905" s="123">
        <v>9</v>
      </c>
      <c r="AQ905" s="123">
        <v>0</v>
      </c>
      <c r="AR905" s="123">
        <v>1</v>
      </c>
      <c r="AS905" s="123">
        <v>1</v>
      </c>
      <c r="AT905" s="123">
        <v>0</v>
      </c>
      <c r="AU905" s="123">
        <v>0</v>
      </c>
    </row>
    <row r="906" spans="1:47">
      <c r="A906" s="124">
        <v>46267</v>
      </c>
      <c r="B906" s="123" t="s">
        <v>75</v>
      </c>
      <c r="C906" s="123" t="s">
        <v>2981</v>
      </c>
      <c r="D906" s="123" t="s">
        <v>1862</v>
      </c>
      <c r="E906" s="123">
        <v>206915472</v>
      </c>
      <c r="F906" s="123" t="s">
        <v>2982</v>
      </c>
      <c r="G906" s="123" t="s">
        <v>2983</v>
      </c>
      <c r="H906" s="123" t="s">
        <v>2984</v>
      </c>
      <c r="I906" s="123">
        <v>900234</v>
      </c>
      <c r="J906" s="123" t="s">
        <v>2985</v>
      </c>
      <c r="K906" s="123" t="s">
        <v>3438</v>
      </c>
      <c r="L906" s="123" t="s">
        <v>2986</v>
      </c>
      <c r="M906" s="123" t="s">
        <v>89</v>
      </c>
      <c r="N906" s="123" t="s">
        <v>622</v>
      </c>
      <c r="O906" s="123">
        <v>1299</v>
      </c>
      <c r="P906" s="123" t="s">
        <v>64</v>
      </c>
      <c r="Q906" s="123" t="s">
        <v>2987</v>
      </c>
      <c r="R906" s="123" t="s">
        <v>3024</v>
      </c>
      <c r="S906" s="123" t="s">
        <v>39</v>
      </c>
      <c r="T906" s="123">
        <v>99</v>
      </c>
      <c r="U906" s="123" t="s">
        <v>2989</v>
      </c>
      <c r="V906" s="124">
        <v>46267.755555555559</v>
      </c>
      <c r="W906" s="124">
        <v>46267.855555555558</v>
      </c>
      <c r="X906" s="124">
        <v>46267.756944444445</v>
      </c>
      <c r="Y906" s="124">
        <v>46268.173611111109</v>
      </c>
      <c r="Z906" s="123"/>
      <c r="AA906" s="123" t="s">
        <v>56</v>
      </c>
      <c r="AB906" s="123" t="s">
        <v>2</v>
      </c>
      <c r="AC906" s="123" t="s">
        <v>37</v>
      </c>
      <c r="AD906" s="123" t="s">
        <v>1562</v>
      </c>
      <c r="AE906" s="123" t="s">
        <v>3000</v>
      </c>
      <c r="AF906" s="123" t="s">
        <v>95</v>
      </c>
      <c r="AG906" s="123" t="s">
        <v>77</v>
      </c>
      <c r="AH906" s="123">
        <v>13</v>
      </c>
      <c r="AI906" s="123"/>
      <c r="AJ906" s="124">
        <v>46033</v>
      </c>
      <c r="AK906" s="123"/>
      <c r="AL906" s="123"/>
      <c r="AM906" s="123" t="s">
        <v>2991</v>
      </c>
      <c r="AN906" s="123" t="s">
        <v>2992</v>
      </c>
      <c r="AO906" s="123" t="s">
        <v>2982</v>
      </c>
      <c r="AP906" s="123">
        <v>9</v>
      </c>
      <c r="AQ906" s="123">
        <v>0</v>
      </c>
      <c r="AR906" s="123">
        <v>1</v>
      </c>
      <c r="AS906" s="123">
        <v>1</v>
      </c>
      <c r="AT906" s="123">
        <v>0</v>
      </c>
      <c r="AU906" s="123">
        <v>0</v>
      </c>
    </row>
    <row r="907" spans="1:47">
      <c r="A907" s="124">
        <v>46267</v>
      </c>
      <c r="B907" s="123" t="s">
        <v>75</v>
      </c>
      <c r="C907" s="123" t="s">
        <v>2981</v>
      </c>
      <c r="D907" s="123" t="s">
        <v>2303</v>
      </c>
      <c r="E907" s="123">
        <v>108019725</v>
      </c>
      <c r="F907" s="123" t="s">
        <v>2982</v>
      </c>
      <c r="G907" s="123" t="s">
        <v>3027</v>
      </c>
      <c r="H907" s="123" t="s">
        <v>2984</v>
      </c>
      <c r="I907" s="123" t="s">
        <v>3028</v>
      </c>
      <c r="J907" s="123"/>
      <c r="K907" s="123" t="s">
        <v>3439</v>
      </c>
      <c r="L907" s="123" t="s">
        <v>97</v>
      </c>
      <c r="M907" s="123" t="s">
        <v>3030</v>
      </c>
      <c r="N907" s="123" t="s">
        <v>626</v>
      </c>
      <c r="O907" s="123">
        <v>1299</v>
      </c>
      <c r="P907" s="123" t="s">
        <v>64</v>
      </c>
      <c r="Q907" s="123" t="s">
        <v>2987</v>
      </c>
      <c r="R907" s="123" t="s">
        <v>3011</v>
      </c>
      <c r="S907" s="123" t="s">
        <v>39</v>
      </c>
      <c r="T907" s="123">
        <v>3</v>
      </c>
      <c r="U907" s="123" t="s">
        <v>2989</v>
      </c>
      <c r="V907" s="123"/>
      <c r="W907" s="123"/>
      <c r="X907" s="124">
        <v>46267.756944444445</v>
      </c>
      <c r="Y907" s="124">
        <v>46268.173611111109</v>
      </c>
      <c r="Z907" s="123" t="s">
        <v>2997</v>
      </c>
      <c r="AA907" s="123" t="s">
        <v>2998</v>
      </c>
      <c r="AB907" s="123" t="s">
        <v>2999</v>
      </c>
      <c r="AC907" s="123" t="s">
        <v>37</v>
      </c>
      <c r="AD907" s="123" t="s">
        <v>1562</v>
      </c>
      <c r="AE907" s="123" t="s">
        <v>3000</v>
      </c>
      <c r="AF907" s="123" t="s">
        <v>84</v>
      </c>
      <c r="AG907" s="123" t="s">
        <v>85</v>
      </c>
      <c r="AH907" s="123">
        <v>13</v>
      </c>
      <c r="AI907" s="123"/>
      <c r="AJ907" s="124">
        <v>44756</v>
      </c>
      <c r="AK907" s="123"/>
      <c r="AL907" s="123"/>
      <c r="AM907" s="123" t="s">
        <v>75</v>
      </c>
      <c r="AN907" s="123" t="s">
        <v>3031</v>
      </c>
      <c r="AO907" s="123" t="s">
        <v>2982</v>
      </c>
      <c r="AP907" s="123">
        <v>9</v>
      </c>
      <c r="AQ907" s="123">
        <v>0</v>
      </c>
      <c r="AR907" s="123">
        <v>0</v>
      </c>
      <c r="AS907" s="123">
        <v>0</v>
      </c>
      <c r="AT907" s="123">
        <v>0</v>
      </c>
      <c r="AU907" s="123">
        <v>0</v>
      </c>
    </row>
    <row r="908" spans="1:47">
      <c r="A908" s="124">
        <v>46267</v>
      </c>
      <c r="B908" s="123" t="s">
        <v>75</v>
      </c>
      <c r="C908" s="123" t="s">
        <v>2981</v>
      </c>
      <c r="D908" s="123" t="s">
        <v>149</v>
      </c>
      <c r="E908" s="123">
        <v>203813078</v>
      </c>
      <c r="F908" s="123" t="s">
        <v>2982</v>
      </c>
      <c r="G908" s="123" t="s">
        <v>2983</v>
      </c>
      <c r="H908" s="123" t="s">
        <v>2984</v>
      </c>
      <c r="I908" s="123">
        <v>900234</v>
      </c>
      <c r="J908" s="123" t="s">
        <v>99</v>
      </c>
      <c r="K908" s="123" t="s">
        <v>3440</v>
      </c>
      <c r="L908" s="123" t="s">
        <v>2986</v>
      </c>
      <c r="M908" s="123" t="s">
        <v>86</v>
      </c>
      <c r="N908" s="123" t="s">
        <v>2645</v>
      </c>
      <c r="O908" s="123">
        <v>1299</v>
      </c>
      <c r="P908" s="123" t="s">
        <v>64</v>
      </c>
      <c r="Q908" s="123" t="s">
        <v>2987</v>
      </c>
      <c r="R908" s="123" t="s">
        <v>3003</v>
      </c>
      <c r="S908" s="123" t="s">
        <v>39</v>
      </c>
      <c r="T908" s="123">
        <v>99</v>
      </c>
      <c r="U908" s="123" t="s">
        <v>2989</v>
      </c>
      <c r="V908" s="124">
        <v>46267.754861111112</v>
      </c>
      <c r="W908" s="124">
        <v>46267.959027777775</v>
      </c>
      <c r="X908" s="124">
        <v>46267.756944444445</v>
      </c>
      <c r="Y908" s="124">
        <v>46268.173611111109</v>
      </c>
      <c r="Z908" s="123"/>
      <c r="AA908" s="123" t="s">
        <v>56</v>
      </c>
      <c r="AB908" s="123" t="s">
        <v>2</v>
      </c>
      <c r="AC908" s="123" t="s">
        <v>2990</v>
      </c>
      <c r="AD908" s="123" t="s">
        <v>1553</v>
      </c>
      <c r="AE908" s="123" t="s">
        <v>2990</v>
      </c>
      <c r="AF908" s="123" t="s">
        <v>78</v>
      </c>
      <c r="AG908" s="123" t="s">
        <v>92</v>
      </c>
      <c r="AH908" s="123">
        <v>22</v>
      </c>
      <c r="AI908" s="123"/>
      <c r="AJ908" s="124">
        <v>45516</v>
      </c>
      <c r="AK908" s="123"/>
      <c r="AL908" s="123"/>
      <c r="AM908" s="123" t="s">
        <v>2991</v>
      </c>
      <c r="AN908" s="123" t="s">
        <v>2992</v>
      </c>
      <c r="AO908" s="123" t="s">
        <v>2982</v>
      </c>
      <c r="AP908" s="123">
        <v>9</v>
      </c>
      <c r="AQ908" s="123">
        <v>0</v>
      </c>
      <c r="AR908" s="123">
        <v>1</v>
      </c>
      <c r="AS908" s="123">
        <v>1</v>
      </c>
      <c r="AT908" s="123">
        <v>0</v>
      </c>
      <c r="AU908" s="123">
        <v>0</v>
      </c>
    </row>
    <row r="909" spans="1:47">
      <c r="A909" s="124">
        <v>46267</v>
      </c>
      <c r="B909" s="123" t="s">
        <v>75</v>
      </c>
      <c r="C909" s="123" t="s">
        <v>2981</v>
      </c>
      <c r="D909" s="123" t="s">
        <v>2363</v>
      </c>
      <c r="E909" s="123">
        <v>204951311</v>
      </c>
      <c r="F909" s="123" t="s">
        <v>2982</v>
      </c>
      <c r="G909" s="123" t="s">
        <v>2983</v>
      </c>
      <c r="H909" s="123" t="s">
        <v>2984</v>
      </c>
      <c r="I909" s="123">
        <v>900234</v>
      </c>
      <c r="J909" s="123" t="s">
        <v>2985</v>
      </c>
      <c r="K909" s="123" t="s">
        <v>2364</v>
      </c>
      <c r="L909" s="123" t="s">
        <v>2986</v>
      </c>
      <c r="M909" s="123" t="s">
        <v>86</v>
      </c>
      <c r="N909" s="123" t="s">
        <v>2773</v>
      </c>
      <c r="O909" s="123">
        <v>1299</v>
      </c>
      <c r="P909" s="123" t="s">
        <v>64</v>
      </c>
      <c r="Q909" s="123" t="s">
        <v>2987</v>
      </c>
      <c r="R909" s="123" t="s">
        <v>3038</v>
      </c>
      <c r="S909" s="123" t="s">
        <v>32</v>
      </c>
      <c r="T909" s="123">
        <v>99</v>
      </c>
      <c r="U909" s="123" t="s">
        <v>2989</v>
      </c>
      <c r="V909" s="124">
        <v>46267.331250000003</v>
      </c>
      <c r="W909" s="124">
        <v>46267.747916666667</v>
      </c>
      <c r="X909" s="124">
        <v>46267.333333333336</v>
      </c>
      <c r="Y909" s="124">
        <v>46267.75</v>
      </c>
      <c r="Z909" s="123"/>
      <c r="AA909" s="123" t="s">
        <v>56</v>
      </c>
      <c r="AB909" s="123" t="s">
        <v>2</v>
      </c>
      <c r="AC909" s="123" t="s">
        <v>37</v>
      </c>
      <c r="AD909" s="123" t="s">
        <v>1562</v>
      </c>
      <c r="AE909" s="123" t="s">
        <v>3000</v>
      </c>
      <c r="AF909" s="123" t="s">
        <v>92</v>
      </c>
      <c r="AG909" s="123" t="s">
        <v>84</v>
      </c>
      <c r="AH909" s="123">
        <v>13</v>
      </c>
      <c r="AI909" s="123"/>
      <c r="AJ909" s="124">
        <v>45718</v>
      </c>
      <c r="AK909" s="123"/>
      <c r="AL909" s="123"/>
      <c r="AM909" s="123" t="s">
        <v>2991</v>
      </c>
      <c r="AN909" s="123" t="s">
        <v>2992</v>
      </c>
      <c r="AO909" s="123" t="s">
        <v>2982</v>
      </c>
      <c r="AP909" s="123">
        <v>9</v>
      </c>
      <c r="AQ909" s="123">
        <v>0</v>
      </c>
      <c r="AR909" s="123">
        <v>1</v>
      </c>
      <c r="AS909" s="123">
        <v>1</v>
      </c>
      <c r="AT909" s="123">
        <v>0</v>
      </c>
      <c r="AU909" s="123">
        <v>0</v>
      </c>
    </row>
    <row r="910" spans="1:47">
      <c r="A910" s="124">
        <v>46267</v>
      </c>
      <c r="B910" s="123" t="s">
        <v>75</v>
      </c>
      <c r="C910" s="123" t="s">
        <v>2981</v>
      </c>
      <c r="D910" s="123" t="s">
        <v>2690</v>
      </c>
      <c r="E910" s="123">
        <v>204172222</v>
      </c>
      <c r="F910" s="123" t="s">
        <v>2982</v>
      </c>
      <c r="G910" s="123" t="s">
        <v>2983</v>
      </c>
      <c r="H910" s="123" t="s">
        <v>2984</v>
      </c>
      <c r="I910" s="123">
        <v>900234</v>
      </c>
      <c r="J910" s="123" t="s">
        <v>2985</v>
      </c>
      <c r="K910" s="123" t="s">
        <v>2691</v>
      </c>
      <c r="L910" s="123" t="s">
        <v>2986</v>
      </c>
      <c r="M910" s="123" t="s">
        <v>86</v>
      </c>
      <c r="N910" s="123" t="s">
        <v>2773</v>
      </c>
      <c r="O910" s="123">
        <v>1299</v>
      </c>
      <c r="P910" s="123" t="s">
        <v>64</v>
      </c>
      <c r="Q910" s="123" t="s">
        <v>2987</v>
      </c>
      <c r="R910" s="123" t="s">
        <v>3016</v>
      </c>
      <c r="S910" s="123" t="s">
        <v>32</v>
      </c>
      <c r="T910" s="123">
        <v>99</v>
      </c>
      <c r="U910" s="123" t="s">
        <v>2989</v>
      </c>
      <c r="V910" s="124">
        <v>46267.332638888889</v>
      </c>
      <c r="W910" s="124">
        <v>46267.74722222222</v>
      </c>
      <c r="X910" s="124">
        <v>46267.333333333336</v>
      </c>
      <c r="Y910" s="124">
        <v>46267.75</v>
      </c>
      <c r="Z910" s="123"/>
      <c r="AA910" s="123" t="s">
        <v>56</v>
      </c>
      <c r="AB910" s="123" t="s">
        <v>2</v>
      </c>
      <c r="AC910" s="123" t="s">
        <v>37</v>
      </c>
      <c r="AD910" s="123" t="s">
        <v>1562</v>
      </c>
      <c r="AE910" s="123" t="s">
        <v>3000</v>
      </c>
      <c r="AF910" s="123" t="s">
        <v>77</v>
      </c>
      <c r="AG910" s="123" t="s">
        <v>78</v>
      </c>
      <c r="AH910" s="123">
        <v>13</v>
      </c>
      <c r="AI910" s="123"/>
      <c r="AJ910" s="124">
        <v>45567</v>
      </c>
      <c r="AK910" s="123"/>
      <c r="AL910" s="123"/>
      <c r="AM910" s="123" t="s">
        <v>2991</v>
      </c>
      <c r="AN910" s="123" t="s">
        <v>2992</v>
      </c>
      <c r="AO910" s="123" t="s">
        <v>2982</v>
      </c>
      <c r="AP910" s="123">
        <v>9</v>
      </c>
      <c r="AQ910" s="123">
        <v>0</v>
      </c>
      <c r="AR910" s="123">
        <v>1</v>
      </c>
      <c r="AS910" s="123">
        <v>1</v>
      </c>
      <c r="AT910" s="123">
        <v>0</v>
      </c>
      <c r="AU910" s="123">
        <v>0</v>
      </c>
    </row>
    <row r="911" spans="1:47">
      <c r="A911" s="124">
        <v>46267</v>
      </c>
      <c r="B911" s="123" t="s">
        <v>75</v>
      </c>
      <c r="C911" s="123" t="s">
        <v>2981</v>
      </c>
      <c r="D911" s="123" t="s">
        <v>3441</v>
      </c>
      <c r="E911" s="123">
        <v>102207650</v>
      </c>
      <c r="F911" s="123" t="s">
        <v>2982</v>
      </c>
      <c r="G911" s="123" t="s">
        <v>3027</v>
      </c>
      <c r="H911" s="123" t="s">
        <v>2984</v>
      </c>
      <c r="I911" s="123" t="s">
        <v>3034</v>
      </c>
      <c r="J911" s="123"/>
      <c r="K911" s="123" t="s">
        <v>3442</v>
      </c>
      <c r="L911" s="123" t="s">
        <v>108</v>
      </c>
      <c r="M911" s="123" t="s">
        <v>108</v>
      </c>
      <c r="N911" s="123" t="s">
        <v>82</v>
      </c>
      <c r="O911" s="123">
        <v>1299</v>
      </c>
      <c r="P911" s="123" t="s">
        <v>64</v>
      </c>
      <c r="Q911" s="123" t="s">
        <v>2987</v>
      </c>
      <c r="R911" s="123" t="s">
        <v>3021</v>
      </c>
      <c r="S911" s="123" t="s">
        <v>32</v>
      </c>
      <c r="T911" s="123">
        <v>1</v>
      </c>
      <c r="U911" s="123" t="s">
        <v>2989</v>
      </c>
      <c r="V911" s="124">
        <v>46267.330555555556</v>
      </c>
      <c r="W911" s="124">
        <v>46267.756944444445</v>
      </c>
      <c r="X911" s="124">
        <v>46267.333333333336</v>
      </c>
      <c r="Y911" s="124">
        <v>46267.75</v>
      </c>
      <c r="Z911" s="123" t="s">
        <v>2997</v>
      </c>
      <c r="AA911" s="123" t="s">
        <v>2998</v>
      </c>
      <c r="AB911" s="123" t="s">
        <v>2</v>
      </c>
      <c r="AC911" s="123" t="s">
        <v>2990</v>
      </c>
      <c r="AD911" s="123" t="s">
        <v>1553</v>
      </c>
      <c r="AE911" s="123" t="s">
        <v>2990</v>
      </c>
      <c r="AF911" s="123" t="s">
        <v>85</v>
      </c>
      <c r="AG911" s="123" t="s">
        <v>88</v>
      </c>
      <c r="AH911" s="123">
        <v>22</v>
      </c>
      <c r="AI911" s="123"/>
      <c r="AJ911" s="124">
        <v>42867</v>
      </c>
      <c r="AK911" s="123"/>
      <c r="AL911" s="123"/>
      <c r="AM911" s="123" t="s">
        <v>75</v>
      </c>
      <c r="AN911" s="123" t="s">
        <v>3031</v>
      </c>
      <c r="AO911" s="123" t="s">
        <v>2982</v>
      </c>
      <c r="AP911" s="123">
        <v>9</v>
      </c>
      <c r="AQ911" s="123">
        <v>1</v>
      </c>
      <c r="AR911" s="123">
        <v>1</v>
      </c>
      <c r="AS911" s="123">
        <v>0</v>
      </c>
      <c r="AT911" s="123">
        <v>0</v>
      </c>
      <c r="AU911" s="123">
        <v>0</v>
      </c>
    </row>
    <row r="912" spans="1:47">
      <c r="A912" s="124">
        <v>46267</v>
      </c>
      <c r="B912" s="123" t="s">
        <v>75</v>
      </c>
      <c r="C912" s="123" t="s">
        <v>2981</v>
      </c>
      <c r="D912" s="123" t="s">
        <v>2047</v>
      </c>
      <c r="E912" s="123">
        <v>206953819</v>
      </c>
      <c r="F912" s="123" t="s">
        <v>2982</v>
      </c>
      <c r="G912" s="123" t="s">
        <v>2983</v>
      </c>
      <c r="H912" s="123" t="s">
        <v>2984</v>
      </c>
      <c r="I912" s="123">
        <v>900234</v>
      </c>
      <c r="J912" s="123" t="s">
        <v>3002</v>
      </c>
      <c r="K912" s="123" t="s">
        <v>1976</v>
      </c>
      <c r="L912" s="123" t="s">
        <v>2986</v>
      </c>
      <c r="M912" s="123" t="s">
        <v>89</v>
      </c>
      <c r="N912" s="123" t="s">
        <v>158</v>
      </c>
      <c r="O912" s="123">
        <v>1299</v>
      </c>
      <c r="P912" s="123" t="s">
        <v>64</v>
      </c>
      <c r="Q912" s="123" t="s">
        <v>2987</v>
      </c>
      <c r="R912" s="123" t="s">
        <v>2988</v>
      </c>
      <c r="S912" s="123" t="s">
        <v>32</v>
      </c>
      <c r="T912" s="123">
        <v>99</v>
      </c>
      <c r="U912" s="123" t="s">
        <v>2989</v>
      </c>
      <c r="V912" s="124">
        <v>46267.331250000003</v>
      </c>
      <c r="W912" s="124">
        <v>46267.748611111114</v>
      </c>
      <c r="X912" s="124">
        <v>46267.333333333336</v>
      </c>
      <c r="Y912" s="124">
        <v>46267.75</v>
      </c>
      <c r="Z912" s="123"/>
      <c r="AA912" s="123" t="s">
        <v>56</v>
      </c>
      <c r="AB912" s="123" t="s">
        <v>2</v>
      </c>
      <c r="AC912" s="123" t="s">
        <v>1428</v>
      </c>
      <c r="AD912" s="123" t="s">
        <v>1567</v>
      </c>
      <c r="AE912" s="123" t="s">
        <v>1428</v>
      </c>
      <c r="AF912" s="123" t="s">
        <v>88</v>
      </c>
      <c r="AG912" s="123" t="s">
        <v>95</v>
      </c>
      <c r="AH912" s="123">
        <v>28</v>
      </c>
      <c r="AI912" s="123"/>
      <c r="AJ912" s="124">
        <v>46047</v>
      </c>
      <c r="AK912" s="123"/>
      <c r="AL912" s="123"/>
      <c r="AM912" s="123" t="s">
        <v>2991</v>
      </c>
      <c r="AN912" s="123" t="s">
        <v>2992</v>
      </c>
      <c r="AO912" s="123" t="s">
        <v>2982</v>
      </c>
      <c r="AP912" s="123">
        <v>9</v>
      </c>
      <c r="AQ912" s="123">
        <v>0</v>
      </c>
      <c r="AR912" s="123">
        <v>1</v>
      </c>
      <c r="AS912" s="123">
        <v>1</v>
      </c>
      <c r="AT912" s="123">
        <v>0</v>
      </c>
      <c r="AU912" s="123">
        <v>0</v>
      </c>
    </row>
    <row r="913" spans="1:47">
      <c r="A913" s="124">
        <v>46267</v>
      </c>
      <c r="B913" s="123" t="s">
        <v>75</v>
      </c>
      <c r="C913" s="123" t="s">
        <v>2981</v>
      </c>
      <c r="D913" s="123" t="s">
        <v>2883</v>
      </c>
      <c r="E913" s="123">
        <v>205853884</v>
      </c>
      <c r="F913" s="123" t="s">
        <v>2982</v>
      </c>
      <c r="G913" s="123" t="s">
        <v>2983</v>
      </c>
      <c r="H913" s="123" t="s">
        <v>3022</v>
      </c>
      <c r="I913" s="123">
        <v>900234</v>
      </c>
      <c r="J913" s="123" t="s">
        <v>3002</v>
      </c>
      <c r="K913" s="123" t="s">
        <v>2922</v>
      </c>
      <c r="L913" s="123" t="s">
        <v>2986</v>
      </c>
      <c r="M913" s="123" t="s">
        <v>89</v>
      </c>
      <c r="N913" s="123" t="s">
        <v>622</v>
      </c>
      <c r="O913" s="123">
        <v>1299</v>
      </c>
      <c r="P913" s="123" t="s">
        <v>64</v>
      </c>
      <c r="Q913" s="123" t="s">
        <v>2987</v>
      </c>
      <c r="R913" s="123" t="s">
        <v>3003</v>
      </c>
      <c r="S913" s="123" t="s">
        <v>39</v>
      </c>
      <c r="T913" s="123">
        <v>99</v>
      </c>
      <c r="U913" s="123" t="s">
        <v>2989</v>
      </c>
      <c r="V913" s="124">
        <v>46267.756249999999</v>
      </c>
      <c r="W913" s="124">
        <v>46267.834027777775</v>
      </c>
      <c r="X913" s="124">
        <v>46267.756944444445</v>
      </c>
      <c r="Y913" s="124">
        <v>46268.090277777781</v>
      </c>
      <c r="Z913" s="123"/>
      <c r="AA913" s="123" t="s">
        <v>56</v>
      </c>
      <c r="AB913" s="123" t="s">
        <v>2</v>
      </c>
      <c r="AC913" s="123" t="s">
        <v>37</v>
      </c>
      <c r="AD913" s="123" t="s">
        <v>1562</v>
      </c>
      <c r="AE913" s="123" t="s">
        <v>3000</v>
      </c>
      <c r="AF913" s="123" t="s">
        <v>78</v>
      </c>
      <c r="AG913" s="123" t="s">
        <v>92</v>
      </c>
      <c r="AH913" s="123">
        <v>13</v>
      </c>
      <c r="AI913" s="123"/>
      <c r="AJ913" s="124">
        <v>46251</v>
      </c>
      <c r="AK913" s="123"/>
      <c r="AL913" s="123"/>
      <c r="AM913" s="123" t="s">
        <v>2991</v>
      </c>
      <c r="AN913" s="123" t="s">
        <v>2992</v>
      </c>
      <c r="AO913" s="123" t="s">
        <v>2982</v>
      </c>
      <c r="AP913" s="123">
        <v>7</v>
      </c>
      <c r="AQ913" s="123">
        <v>0</v>
      </c>
      <c r="AR913" s="123">
        <v>1</v>
      </c>
      <c r="AS913" s="123">
        <v>1</v>
      </c>
      <c r="AT913" s="123">
        <v>0</v>
      </c>
      <c r="AU913" s="123">
        <v>0</v>
      </c>
    </row>
    <row r="914" spans="1:47">
      <c r="A914" s="124">
        <v>46267</v>
      </c>
      <c r="B914" s="123" t="s">
        <v>75</v>
      </c>
      <c r="C914" s="123" t="s">
        <v>2981</v>
      </c>
      <c r="D914" s="123" t="s">
        <v>2244</v>
      </c>
      <c r="E914" s="123">
        <v>205651024</v>
      </c>
      <c r="F914" s="123" t="s">
        <v>2982</v>
      </c>
      <c r="G914" s="123" t="s">
        <v>2983</v>
      </c>
      <c r="H914" s="123" t="s">
        <v>2984</v>
      </c>
      <c r="I914" s="123">
        <v>900234</v>
      </c>
      <c r="J914" s="123" t="s">
        <v>3002</v>
      </c>
      <c r="K914" s="123" t="s">
        <v>3443</v>
      </c>
      <c r="L914" s="123" t="s">
        <v>2986</v>
      </c>
      <c r="M914" s="123" t="s">
        <v>89</v>
      </c>
      <c r="N914" s="123" t="s">
        <v>2645</v>
      </c>
      <c r="O914" s="123">
        <v>1299</v>
      </c>
      <c r="P914" s="123" t="s">
        <v>64</v>
      </c>
      <c r="Q914" s="123" t="s">
        <v>2987</v>
      </c>
      <c r="R914" s="123" t="s">
        <v>2994</v>
      </c>
      <c r="S914" s="123" t="s">
        <v>32</v>
      </c>
      <c r="T914" s="123">
        <v>99</v>
      </c>
      <c r="U914" s="123" t="s">
        <v>2989</v>
      </c>
      <c r="V914" s="124">
        <v>46267.331250000003</v>
      </c>
      <c r="W914" s="124">
        <v>46267.749305555553</v>
      </c>
      <c r="X914" s="124">
        <v>46267.333333333336</v>
      </c>
      <c r="Y914" s="124">
        <v>46267.75</v>
      </c>
      <c r="Z914" s="123"/>
      <c r="AA914" s="123" t="s">
        <v>56</v>
      </c>
      <c r="AB914" s="123" t="s">
        <v>2</v>
      </c>
      <c r="AC914" s="123" t="s">
        <v>2990</v>
      </c>
      <c r="AD914" s="123" t="s">
        <v>1553</v>
      </c>
      <c r="AE914" s="123" t="s">
        <v>2990</v>
      </c>
      <c r="AF914" s="123" t="s">
        <v>95</v>
      </c>
      <c r="AG914" s="123" t="s">
        <v>77</v>
      </c>
      <c r="AH914" s="123">
        <v>22</v>
      </c>
      <c r="AI914" s="123"/>
      <c r="AJ914" s="124">
        <v>45851</v>
      </c>
      <c r="AK914" s="123"/>
      <c r="AL914" s="123"/>
      <c r="AM914" s="123" t="s">
        <v>2991</v>
      </c>
      <c r="AN914" s="123" t="s">
        <v>2992</v>
      </c>
      <c r="AO914" s="123" t="s">
        <v>2982</v>
      </c>
      <c r="AP914" s="123">
        <v>9</v>
      </c>
      <c r="AQ914" s="123">
        <v>0</v>
      </c>
      <c r="AR914" s="123">
        <v>1</v>
      </c>
      <c r="AS914" s="123">
        <v>1</v>
      </c>
      <c r="AT914" s="123">
        <v>0</v>
      </c>
      <c r="AU914" s="123">
        <v>0</v>
      </c>
    </row>
    <row r="915" spans="1:47">
      <c r="A915" s="124">
        <v>46267</v>
      </c>
      <c r="B915" s="123" t="s">
        <v>75</v>
      </c>
      <c r="C915" s="123" t="s">
        <v>2981</v>
      </c>
      <c r="D915" s="123" t="s">
        <v>2852</v>
      </c>
      <c r="E915" s="123">
        <v>205276302</v>
      </c>
      <c r="F915" s="123" t="s">
        <v>2982</v>
      </c>
      <c r="G915" s="123" t="s">
        <v>2983</v>
      </c>
      <c r="H915" s="123" t="s">
        <v>3022</v>
      </c>
      <c r="I915" s="123">
        <v>900234</v>
      </c>
      <c r="J915" s="123" t="s">
        <v>3002</v>
      </c>
      <c r="K915" s="123" t="s">
        <v>2891</v>
      </c>
      <c r="L915" s="123" t="s">
        <v>2986</v>
      </c>
      <c r="M915" s="123" t="s">
        <v>89</v>
      </c>
      <c r="N915" s="123" t="s">
        <v>626</v>
      </c>
      <c r="O915" s="123">
        <v>1299</v>
      </c>
      <c r="P915" s="123" t="s">
        <v>64</v>
      </c>
      <c r="Q915" s="123" t="s">
        <v>2987</v>
      </c>
      <c r="R915" s="123" t="s">
        <v>3005</v>
      </c>
      <c r="S915" s="123" t="s">
        <v>39</v>
      </c>
      <c r="T915" s="123">
        <v>99</v>
      </c>
      <c r="U915" s="123" t="s">
        <v>2989</v>
      </c>
      <c r="V915" s="123"/>
      <c r="W915" s="123"/>
      <c r="X915" s="124">
        <v>46267.756944444445</v>
      </c>
      <c r="Y915" s="124">
        <v>46268.090277777781</v>
      </c>
      <c r="Z915" s="123" t="s">
        <v>2997</v>
      </c>
      <c r="AA915" s="123" t="s">
        <v>2998</v>
      </c>
      <c r="AB915" s="123" t="s">
        <v>2999</v>
      </c>
      <c r="AC915" s="123" t="s">
        <v>37</v>
      </c>
      <c r="AD915" s="123" t="s">
        <v>1562</v>
      </c>
      <c r="AE915" s="123" t="s">
        <v>3000</v>
      </c>
      <c r="AF915" s="123" t="s">
        <v>85</v>
      </c>
      <c r="AG915" s="123" t="s">
        <v>88</v>
      </c>
      <c r="AH915" s="123">
        <v>13</v>
      </c>
      <c r="AI915" s="123"/>
      <c r="AJ915" s="124">
        <v>46251</v>
      </c>
      <c r="AK915" s="123"/>
      <c r="AL915" s="123"/>
      <c r="AM915" s="123" t="s">
        <v>2991</v>
      </c>
      <c r="AN915" s="123" t="s">
        <v>2992</v>
      </c>
      <c r="AO915" s="123" t="s">
        <v>2982</v>
      </c>
      <c r="AP915" s="123">
        <v>7</v>
      </c>
      <c r="AQ915" s="123">
        <v>0</v>
      </c>
      <c r="AR915" s="123">
        <v>0</v>
      </c>
      <c r="AS915" s="123">
        <v>0</v>
      </c>
      <c r="AT915" s="123">
        <v>0</v>
      </c>
      <c r="AU915" s="123">
        <v>0</v>
      </c>
    </row>
    <row r="916" spans="1:47">
      <c r="A916" s="124">
        <v>46267</v>
      </c>
      <c r="B916" s="123" t="s">
        <v>75</v>
      </c>
      <c r="C916" s="123" t="s">
        <v>2981</v>
      </c>
      <c r="D916" s="123" t="s">
        <v>211</v>
      </c>
      <c r="E916" s="123">
        <v>204013736</v>
      </c>
      <c r="F916" s="123" t="s">
        <v>2982</v>
      </c>
      <c r="G916" s="123" t="s">
        <v>2983</v>
      </c>
      <c r="H916" s="123" t="s">
        <v>2984</v>
      </c>
      <c r="I916" s="123">
        <v>900234</v>
      </c>
      <c r="J916" s="123" t="s">
        <v>3001</v>
      </c>
      <c r="K916" s="123" t="s">
        <v>212</v>
      </c>
      <c r="L916" s="123" t="s">
        <v>2986</v>
      </c>
      <c r="M916" s="123" t="s">
        <v>79</v>
      </c>
      <c r="N916" s="123" t="s">
        <v>158</v>
      </c>
      <c r="O916" s="123">
        <v>1299</v>
      </c>
      <c r="P916" s="123" t="s">
        <v>64</v>
      </c>
      <c r="Q916" s="123" t="s">
        <v>2987</v>
      </c>
      <c r="R916" s="123" t="s">
        <v>3010</v>
      </c>
      <c r="S916" s="123" t="s">
        <v>39</v>
      </c>
      <c r="T916" s="123">
        <v>99</v>
      </c>
      <c r="U916" s="123" t="s">
        <v>2989</v>
      </c>
      <c r="V916" s="124">
        <v>46267.755555555559</v>
      </c>
      <c r="W916" s="124">
        <v>46267.960416666669</v>
      </c>
      <c r="X916" s="124">
        <v>46267.75</v>
      </c>
      <c r="Y916" s="124">
        <v>46268.166666666664</v>
      </c>
      <c r="Z916" s="123"/>
      <c r="AA916" s="123" t="s">
        <v>56</v>
      </c>
      <c r="AB916" s="123" t="s">
        <v>2</v>
      </c>
      <c r="AC916" s="123" t="s">
        <v>1428</v>
      </c>
      <c r="AD916" s="123" t="s">
        <v>1567</v>
      </c>
      <c r="AE916" s="123" t="s">
        <v>1428</v>
      </c>
      <c r="AF916" s="123" t="s">
        <v>77</v>
      </c>
      <c r="AG916" s="123" t="s">
        <v>78</v>
      </c>
      <c r="AH916" s="123">
        <v>28</v>
      </c>
      <c r="AI916" s="123"/>
      <c r="AJ916" s="124">
        <v>45550</v>
      </c>
      <c r="AK916" s="123"/>
      <c r="AL916" s="123"/>
      <c r="AM916" s="123" t="s">
        <v>2991</v>
      </c>
      <c r="AN916" s="123" t="s">
        <v>2992</v>
      </c>
      <c r="AO916" s="123" t="s">
        <v>2982</v>
      </c>
      <c r="AP916" s="123">
        <v>9</v>
      </c>
      <c r="AQ916" s="123">
        <v>0</v>
      </c>
      <c r="AR916" s="123">
        <v>1</v>
      </c>
      <c r="AS916" s="123">
        <v>1</v>
      </c>
      <c r="AT916" s="123">
        <v>0</v>
      </c>
      <c r="AU916" s="123">
        <v>0</v>
      </c>
    </row>
    <row r="917" spans="1:47">
      <c r="A917" s="124">
        <v>46267</v>
      </c>
      <c r="B917" s="123" t="s">
        <v>75</v>
      </c>
      <c r="C917" s="123" t="s">
        <v>2981</v>
      </c>
      <c r="D917" s="123" t="s">
        <v>2242</v>
      </c>
      <c r="E917" s="123">
        <v>203469168</v>
      </c>
      <c r="F917" s="123" t="s">
        <v>2982</v>
      </c>
      <c r="G917" s="123" t="s">
        <v>2983</v>
      </c>
      <c r="H917" s="123" t="s">
        <v>2984</v>
      </c>
      <c r="I917" s="123">
        <v>900234</v>
      </c>
      <c r="J917" s="123" t="s">
        <v>3001</v>
      </c>
      <c r="K917" s="123" t="s">
        <v>3444</v>
      </c>
      <c r="L917" s="123" t="s">
        <v>2986</v>
      </c>
      <c r="M917" s="123" t="s">
        <v>79</v>
      </c>
      <c r="N917" s="123" t="s">
        <v>2645</v>
      </c>
      <c r="O917" s="123">
        <v>1299</v>
      </c>
      <c r="P917" s="123" t="s">
        <v>64</v>
      </c>
      <c r="Q917" s="123" t="s">
        <v>2987</v>
      </c>
      <c r="R917" s="123" t="s">
        <v>3011</v>
      </c>
      <c r="S917" s="123" t="s">
        <v>39</v>
      </c>
      <c r="T917" s="123">
        <v>99</v>
      </c>
      <c r="U917" s="123" t="s">
        <v>2989</v>
      </c>
      <c r="V917" s="123"/>
      <c r="W917" s="123"/>
      <c r="X917" s="124">
        <v>46267.756944444445</v>
      </c>
      <c r="Y917" s="124">
        <v>46268.173611111109</v>
      </c>
      <c r="Z917" s="123" t="s">
        <v>2997</v>
      </c>
      <c r="AA917" s="123" t="s">
        <v>2998</v>
      </c>
      <c r="AB917" s="123" t="s">
        <v>2999</v>
      </c>
      <c r="AC917" s="123" t="s">
        <v>2990</v>
      </c>
      <c r="AD917" s="123" t="s">
        <v>1553</v>
      </c>
      <c r="AE917" s="123" t="s">
        <v>2990</v>
      </c>
      <c r="AF917" s="123" t="s">
        <v>84</v>
      </c>
      <c r="AG917" s="123" t="s">
        <v>85</v>
      </c>
      <c r="AH917" s="123">
        <v>22</v>
      </c>
      <c r="AI917" s="123"/>
      <c r="AJ917" s="124">
        <v>45455</v>
      </c>
      <c r="AK917" s="123"/>
      <c r="AL917" s="123"/>
      <c r="AM917" s="123" t="s">
        <v>2991</v>
      </c>
      <c r="AN917" s="123" t="s">
        <v>2992</v>
      </c>
      <c r="AO917" s="123" t="s">
        <v>2982</v>
      </c>
      <c r="AP917" s="123">
        <v>9</v>
      </c>
      <c r="AQ917" s="123">
        <v>0</v>
      </c>
      <c r="AR917" s="123">
        <v>0</v>
      </c>
      <c r="AS917" s="123">
        <v>0</v>
      </c>
      <c r="AT917" s="123">
        <v>0</v>
      </c>
      <c r="AU917" s="123">
        <v>0</v>
      </c>
    </row>
    <row r="918" spans="1:47">
      <c r="A918" s="124">
        <v>46267</v>
      </c>
      <c r="B918" s="123" t="s">
        <v>75</v>
      </c>
      <c r="C918" s="123" t="s">
        <v>2981</v>
      </c>
      <c r="D918" s="123" t="s">
        <v>2603</v>
      </c>
      <c r="E918" s="123">
        <v>206504596</v>
      </c>
      <c r="F918" s="123" t="s">
        <v>2982</v>
      </c>
      <c r="G918" s="123" t="s">
        <v>2983</v>
      </c>
      <c r="H918" s="123" t="s">
        <v>2984</v>
      </c>
      <c r="I918" s="123">
        <v>900234</v>
      </c>
      <c r="J918" s="123" t="s">
        <v>2985</v>
      </c>
      <c r="K918" s="123" t="s">
        <v>3445</v>
      </c>
      <c r="L918" s="123" t="s">
        <v>2986</v>
      </c>
      <c r="M918" s="123" t="s">
        <v>89</v>
      </c>
      <c r="N918" s="123" t="s">
        <v>224</v>
      </c>
      <c r="O918" s="123">
        <v>1299</v>
      </c>
      <c r="P918" s="123" t="s">
        <v>64</v>
      </c>
      <c r="Q918" s="123" t="s">
        <v>2987</v>
      </c>
      <c r="R918" s="123" t="s">
        <v>3014</v>
      </c>
      <c r="S918" s="123" t="s">
        <v>32</v>
      </c>
      <c r="T918" s="123">
        <v>99</v>
      </c>
      <c r="U918" s="123" t="s">
        <v>2989</v>
      </c>
      <c r="V918" s="124">
        <v>46267.332638888889</v>
      </c>
      <c r="W918" s="124">
        <v>46267.749305555553</v>
      </c>
      <c r="X918" s="124">
        <v>46267.333333333336</v>
      </c>
      <c r="Y918" s="124">
        <v>46267.75</v>
      </c>
      <c r="Z918" s="123"/>
      <c r="AA918" s="123" t="s">
        <v>56</v>
      </c>
      <c r="AB918" s="123" t="s">
        <v>2</v>
      </c>
      <c r="AC918" s="123" t="s">
        <v>35</v>
      </c>
      <c r="AD918" s="123" t="s">
        <v>1558</v>
      </c>
      <c r="AE918" s="123" t="s">
        <v>2995</v>
      </c>
      <c r="AF918" s="123" t="s">
        <v>78</v>
      </c>
      <c r="AG918" s="123" t="s">
        <v>92</v>
      </c>
      <c r="AH918" s="123">
        <v>3</v>
      </c>
      <c r="AI918" s="123"/>
      <c r="AJ918" s="124">
        <v>45970</v>
      </c>
      <c r="AK918" s="123"/>
      <c r="AL918" s="123"/>
      <c r="AM918" s="123" t="s">
        <v>2991</v>
      </c>
      <c r="AN918" s="123" t="s">
        <v>2992</v>
      </c>
      <c r="AO918" s="123" t="s">
        <v>2982</v>
      </c>
      <c r="AP918" s="123">
        <v>9</v>
      </c>
      <c r="AQ918" s="123">
        <v>0</v>
      </c>
      <c r="AR918" s="123">
        <v>1</v>
      </c>
      <c r="AS918" s="123">
        <v>1</v>
      </c>
      <c r="AT918" s="123">
        <v>0</v>
      </c>
      <c r="AU918" s="123">
        <v>0</v>
      </c>
    </row>
    <row r="919" spans="1:47">
      <c r="A919" s="124">
        <v>46267</v>
      </c>
      <c r="B919" s="123" t="s">
        <v>75</v>
      </c>
      <c r="C919" s="123" t="s">
        <v>2981</v>
      </c>
      <c r="D919" s="123" t="s">
        <v>384</v>
      </c>
      <c r="E919" s="123">
        <v>205608625</v>
      </c>
      <c r="F919" s="123" t="s">
        <v>2982</v>
      </c>
      <c r="G919" s="123" t="s">
        <v>2983</v>
      </c>
      <c r="H919" s="123" t="s">
        <v>2984</v>
      </c>
      <c r="I919" s="123">
        <v>900234</v>
      </c>
      <c r="J919" s="123" t="s">
        <v>2985</v>
      </c>
      <c r="K919" s="123" t="s">
        <v>385</v>
      </c>
      <c r="L919" s="123" t="s">
        <v>2986</v>
      </c>
      <c r="M919" s="123" t="s">
        <v>86</v>
      </c>
      <c r="N919" s="123" t="s">
        <v>223</v>
      </c>
      <c r="O919" s="123">
        <v>1299</v>
      </c>
      <c r="P919" s="123" t="s">
        <v>64</v>
      </c>
      <c r="Q919" s="123" t="s">
        <v>2987</v>
      </c>
      <c r="R919" s="123" t="s">
        <v>3004</v>
      </c>
      <c r="S919" s="123" t="s">
        <v>39</v>
      </c>
      <c r="T919" s="123">
        <v>99</v>
      </c>
      <c r="U919" s="123" t="s">
        <v>2989</v>
      </c>
      <c r="V919" s="124">
        <v>46267.754861111112</v>
      </c>
      <c r="W919" s="124">
        <v>46267.95</v>
      </c>
      <c r="X919" s="124">
        <v>46267.756944444445</v>
      </c>
      <c r="Y919" s="124">
        <v>46268.173611111109</v>
      </c>
      <c r="Z919" s="123"/>
      <c r="AA919" s="123" t="s">
        <v>56</v>
      </c>
      <c r="AB919" s="123" t="s">
        <v>2</v>
      </c>
      <c r="AC919" s="123" t="s">
        <v>35</v>
      </c>
      <c r="AD919" s="123" t="s">
        <v>1558</v>
      </c>
      <c r="AE919" s="123" t="s">
        <v>2995</v>
      </c>
      <c r="AF919" s="123" t="s">
        <v>88</v>
      </c>
      <c r="AG919" s="123" t="s">
        <v>95</v>
      </c>
      <c r="AH919" s="123">
        <v>3</v>
      </c>
      <c r="AI919" s="123"/>
      <c r="AJ919" s="124">
        <v>45844</v>
      </c>
      <c r="AK919" s="123"/>
      <c r="AL919" s="123"/>
      <c r="AM919" s="123" t="s">
        <v>2991</v>
      </c>
      <c r="AN919" s="123" t="s">
        <v>2992</v>
      </c>
      <c r="AO919" s="123" t="s">
        <v>2982</v>
      </c>
      <c r="AP919" s="123">
        <v>9</v>
      </c>
      <c r="AQ919" s="123">
        <v>0</v>
      </c>
      <c r="AR919" s="123">
        <v>1</v>
      </c>
      <c r="AS919" s="123">
        <v>1</v>
      </c>
      <c r="AT919" s="123">
        <v>0</v>
      </c>
      <c r="AU919" s="123">
        <v>0</v>
      </c>
    </row>
    <row r="920" spans="1:47">
      <c r="A920" s="124">
        <v>46267</v>
      </c>
      <c r="B920" s="123" t="s">
        <v>75</v>
      </c>
      <c r="C920" s="123" t="s">
        <v>2981</v>
      </c>
      <c r="D920" s="123" t="s">
        <v>2173</v>
      </c>
      <c r="E920" s="123">
        <v>204299548</v>
      </c>
      <c r="F920" s="123" t="s">
        <v>2982</v>
      </c>
      <c r="G920" s="123" t="s">
        <v>2983</v>
      </c>
      <c r="H920" s="123" t="s">
        <v>2984</v>
      </c>
      <c r="I920" s="123">
        <v>900234</v>
      </c>
      <c r="J920" s="123" t="s">
        <v>87</v>
      </c>
      <c r="K920" s="123" t="s">
        <v>3446</v>
      </c>
      <c r="L920" s="123" t="s">
        <v>2986</v>
      </c>
      <c r="M920" s="123" t="s">
        <v>89</v>
      </c>
      <c r="N920" s="123" t="s">
        <v>82</v>
      </c>
      <c r="O920" s="123">
        <v>1299</v>
      </c>
      <c r="P920" s="123" t="s">
        <v>64</v>
      </c>
      <c r="Q920" s="123" t="s">
        <v>2987</v>
      </c>
      <c r="R920" s="123" t="s">
        <v>3016</v>
      </c>
      <c r="S920" s="123" t="s">
        <v>32</v>
      </c>
      <c r="T920" s="123">
        <v>99</v>
      </c>
      <c r="U920" s="123" t="s">
        <v>2989</v>
      </c>
      <c r="V920" s="124">
        <v>46267.333333333336</v>
      </c>
      <c r="W920" s="124">
        <v>46267.753472222219</v>
      </c>
      <c r="X920" s="124">
        <v>46267.333333333336</v>
      </c>
      <c r="Y920" s="124">
        <v>46267.75</v>
      </c>
      <c r="Z920" s="123"/>
      <c r="AA920" s="123" t="s">
        <v>56</v>
      </c>
      <c r="AB920" s="123" t="s">
        <v>2</v>
      </c>
      <c r="AC920" s="123" t="s">
        <v>2990</v>
      </c>
      <c r="AD920" s="123" t="s">
        <v>1553</v>
      </c>
      <c r="AE920" s="123" t="s">
        <v>2990</v>
      </c>
      <c r="AF920" s="123" t="s">
        <v>77</v>
      </c>
      <c r="AG920" s="123" t="s">
        <v>78</v>
      </c>
      <c r="AH920" s="123">
        <v>22</v>
      </c>
      <c r="AI920" s="123"/>
      <c r="AJ920" s="124">
        <v>45585</v>
      </c>
      <c r="AK920" s="123"/>
      <c r="AL920" s="123"/>
      <c r="AM920" s="123" t="s">
        <v>2991</v>
      </c>
      <c r="AN920" s="123" t="s">
        <v>2992</v>
      </c>
      <c r="AO920" s="123" t="s">
        <v>2982</v>
      </c>
      <c r="AP920" s="123">
        <v>9</v>
      </c>
      <c r="AQ920" s="123">
        <v>0</v>
      </c>
      <c r="AR920" s="123">
        <v>1</v>
      </c>
      <c r="AS920" s="123">
        <v>1</v>
      </c>
      <c r="AT920" s="123">
        <v>0</v>
      </c>
      <c r="AU920" s="123">
        <v>0</v>
      </c>
    </row>
    <row r="921" spans="1:47">
      <c r="A921" s="124">
        <v>46267</v>
      </c>
      <c r="B921" s="123" t="s">
        <v>75</v>
      </c>
      <c r="C921" s="123" t="s">
        <v>2981</v>
      </c>
      <c r="D921" s="123" t="s">
        <v>602</v>
      </c>
      <c r="E921" s="123">
        <v>204246612</v>
      </c>
      <c r="F921" s="123" t="s">
        <v>2982</v>
      </c>
      <c r="G921" s="123" t="s">
        <v>2983</v>
      </c>
      <c r="H921" s="123" t="s">
        <v>2984</v>
      </c>
      <c r="I921" s="123">
        <v>900234</v>
      </c>
      <c r="J921" s="123" t="s">
        <v>87</v>
      </c>
      <c r="K921" s="123" t="s">
        <v>603</v>
      </c>
      <c r="L921" s="123" t="s">
        <v>2986</v>
      </c>
      <c r="M921" s="123" t="s">
        <v>86</v>
      </c>
      <c r="N921" s="123" t="s">
        <v>224</v>
      </c>
      <c r="O921" s="123">
        <v>1299</v>
      </c>
      <c r="P921" s="123" t="s">
        <v>64</v>
      </c>
      <c r="Q921" s="123" t="s">
        <v>2987</v>
      </c>
      <c r="R921" s="123" t="s">
        <v>2994</v>
      </c>
      <c r="S921" s="123" t="s">
        <v>32</v>
      </c>
      <c r="T921" s="123">
        <v>99</v>
      </c>
      <c r="U921" s="123" t="s">
        <v>2989</v>
      </c>
      <c r="V921" s="124">
        <v>46267.331944444442</v>
      </c>
      <c r="W921" s="124">
        <v>46267.747916666667</v>
      </c>
      <c r="X921" s="124">
        <v>46267.333333333336</v>
      </c>
      <c r="Y921" s="124">
        <v>46267.75</v>
      </c>
      <c r="Z921" s="123"/>
      <c r="AA921" s="123" t="s">
        <v>56</v>
      </c>
      <c r="AB921" s="123" t="s">
        <v>2</v>
      </c>
      <c r="AC921" s="123" t="s">
        <v>35</v>
      </c>
      <c r="AD921" s="123" t="s">
        <v>1558</v>
      </c>
      <c r="AE921" s="123" t="s">
        <v>2995</v>
      </c>
      <c r="AF921" s="123" t="s">
        <v>95</v>
      </c>
      <c r="AG921" s="123" t="s">
        <v>77</v>
      </c>
      <c r="AH921" s="123">
        <v>3</v>
      </c>
      <c r="AI921" s="123"/>
      <c r="AJ921" s="124">
        <v>45578</v>
      </c>
      <c r="AK921" s="123"/>
      <c r="AL921" s="123"/>
      <c r="AM921" s="123" t="s">
        <v>2991</v>
      </c>
      <c r="AN921" s="123" t="s">
        <v>2992</v>
      </c>
      <c r="AO921" s="123" t="s">
        <v>2982</v>
      </c>
      <c r="AP921" s="123">
        <v>9</v>
      </c>
      <c r="AQ921" s="123">
        <v>0</v>
      </c>
      <c r="AR921" s="123">
        <v>1</v>
      </c>
      <c r="AS921" s="123">
        <v>1</v>
      </c>
      <c r="AT921" s="123">
        <v>0</v>
      </c>
      <c r="AU921" s="123">
        <v>0</v>
      </c>
    </row>
    <row r="922" spans="1:47">
      <c r="A922" s="124">
        <v>46267</v>
      </c>
      <c r="B922" s="123" t="s">
        <v>75</v>
      </c>
      <c r="C922" s="123" t="s">
        <v>2981</v>
      </c>
      <c r="D922" s="123" t="s">
        <v>1677</v>
      </c>
      <c r="E922" s="123">
        <v>206514852</v>
      </c>
      <c r="F922" s="123" t="s">
        <v>2982</v>
      </c>
      <c r="G922" s="123" t="s">
        <v>2983</v>
      </c>
      <c r="H922" s="123" t="s">
        <v>2984</v>
      </c>
      <c r="I922" s="123">
        <v>900234</v>
      </c>
      <c r="J922" s="123" t="s">
        <v>2985</v>
      </c>
      <c r="K922" s="123" t="s">
        <v>3447</v>
      </c>
      <c r="L922" s="123" t="s">
        <v>2986</v>
      </c>
      <c r="M922" s="123" t="s">
        <v>89</v>
      </c>
      <c r="N922" s="123" t="s">
        <v>2645</v>
      </c>
      <c r="O922" s="123">
        <v>1299</v>
      </c>
      <c r="P922" s="123" t="s">
        <v>64</v>
      </c>
      <c r="Q922" s="123" t="s">
        <v>2987</v>
      </c>
      <c r="R922" s="123" t="s">
        <v>3008</v>
      </c>
      <c r="S922" s="123" t="s">
        <v>39</v>
      </c>
      <c r="T922" s="123">
        <v>99</v>
      </c>
      <c r="U922" s="123" t="s">
        <v>2989</v>
      </c>
      <c r="V922" s="124">
        <v>46267.756249999999</v>
      </c>
      <c r="W922" s="124">
        <v>46267.958333333336</v>
      </c>
      <c r="X922" s="124">
        <v>46267.756944444445</v>
      </c>
      <c r="Y922" s="124">
        <v>46268.173611111109</v>
      </c>
      <c r="Z922" s="123"/>
      <c r="AA922" s="123" t="s">
        <v>56</v>
      </c>
      <c r="AB922" s="123" t="s">
        <v>2</v>
      </c>
      <c r="AC922" s="123" t="s">
        <v>2990</v>
      </c>
      <c r="AD922" s="123" t="s">
        <v>1553</v>
      </c>
      <c r="AE922" s="123" t="s">
        <v>2990</v>
      </c>
      <c r="AF922" s="123" t="s">
        <v>92</v>
      </c>
      <c r="AG922" s="123" t="s">
        <v>84</v>
      </c>
      <c r="AH922" s="123">
        <v>22</v>
      </c>
      <c r="AI922" s="123"/>
      <c r="AJ922" s="124">
        <v>45970</v>
      </c>
      <c r="AK922" s="123"/>
      <c r="AL922" s="123"/>
      <c r="AM922" s="123" t="s">
        <v>2991</v>
      </c>
      <c r="AN922" s="123" t="s">
        <v>2992</v>
      </c>
      <c r="AO922" s="123" t="s">
        <v>2982</v>
      </c>
      <c r="AP922" s="123">
        <v>9</v>
      </c>
      <c r="AQ922" s="123">
        <v>0</v>
      </c>
      <c r="AR922" s="123">
        <v>1</v>
      </c>
      <c r="AS922" s="123">
        <v>1</v>
      </c>
      <c r="AT922" s="123">
        <v>0</v>
      </c>
      <c r="AU922" s="123">
        <v>0</v>
      </c>
    </row>
    <row r="923" spans="1:47">
      <c r="A923" s="124">
        <v>46267</v>
      </c>
      <c r="B923" s="123" t="s">
        <v>75</v>
      </c>
      <c r="C923" s="123" t="s">
        <v>2981</v>
      </c>
      <c r="D923" s="123" t="s">
        <v>478</v>
      </c>
      <c r="E923" s="123">
        <v>204869092</v>
      </c>
      <c r="F923" s="123" t="s">
        <v>2982</v>
      </c>
      <c r="G923" s="123" t="s">
        <v>2983</v>
      </c>
      <c r="H923" s="123" t="s">
        <v>2984</v>
      </c>
      <c r="I923" s="123">
        <v>900234</v>
      </c>
      <c r="J923" s="123" t="s">
        <v>87</v>
      </c>
      <c r="K923" s="123" t="s">
        <v>3448</v>
      </c>
      <c r="L923" s="123" t="s">
        <v>2986</v>
      </c>
      <c r="M923" s="123" t="s">
        <v>86</v>
      </c>
      <c r="N923" s="123" t="s">
        <v>3013</v>
      </c>
      <c r="O923" s="123">
        <v>1299</v>
      </c>
      <c r="P923" s="123" t="s">
        <v>64</v>
      </c>
      <c r="Q923" s="123" t="s">
        <v>2987</v>
      </c>
      <c r="R923" s="123" t="s">
        <v>2988</v>
      </c>
      <c r="S923" s="123" t="s">
        <v>32</v>
      </c>
      <c r="T923" s="123">
        <v>99</v>
      </c>
      <c r="U923" s="123" t="s">
        <v>2989</v>
      </c>
      <c r="V923" s="124">
        <v>46267.331944444442</v>
      </c>
      <c r="W923" s="124">
        <v>46267.75</v>
      </c>
      <c r="X923" s="124">
        <v>46267.333333333336</v>
      </c>
      <c r="Y923" s="124">
        <v>46267.75</v>
      </c>
      <c r="Z923" s="123"/>
      <c r="AA923" s="123" t="s">
        <v>56</v>
      </c>
      <c r="AB923" s="123" t="s">
        <v>2</v>
      </c>
      <c r="AC923" s="123" t="s">
        <v>35</v>
      </c>
      <c r="AD923" s="123" t="s">
        <v>1557</v>
      </c>
      <c r="AE923" s="123" t="s">
        <v>3015</v>
      </c>
      <c r="AF923" s="123" t="s">
        <v>88</v>
      </c>
      <c r="AG923" s="123" t="s">
        <v>95</v>
      </c>
      <c r="AH923" s="123">
        <v>1</v>
      </c>
      <c r="AI923" s="123"/>
      <c r="AJ923" s="124">
        <v>45690</v>
      </c>
      <c r="AK923" s="123"/>
      <c r="AL923" s="123"/>
      <c r="AM923" s="123" t="s">
        <v>2991</v>
      </c>
      <c r="AN923" s="123" t="s">
        <v>2992</v>
      </c>
      <c r="AO923" s="123" t="s">
        <v>2982</v>
      </c>
      <c r="AP923" s="123">
        <v>9</v>
      </c>
      <c r="AQ923" s="123">
        <v>0</v>
      </c>
      <c r="AR923" s="123">
        <v>1</v>
      </c>
      <c r="AS923" s="123">
        <v>1</v>
      </c>
      <c r="AT923" s="123">
        <v>0</v>
      </c>
      <c r="AU923" s="123">
        <v>0</v>
      </c>
    </row>
    <row r="924" spans="1:47">
      <c r="A924" s="124">
        <v>46267</v>
      </c>
      <c r="B924" s="123" t="s">
        <v>75</v>
      </c>
      <c r="C924" s="123" t="s">
        <v>2981</v>
      </c>
      <c r="D924" s="123" t="s">
        <v>883</v>
      </c>
      <c r="E924" s="123">
        <v>203881657</v>
      </c>
      <c r="F924" s="123" t="s">
        <v>2982</v>
      </c>
      <c r="G924" s="123" t="s">
        <v>2983</v>
      </c>
      <c r="H924" s="123" t="s">
        <v>2984</v>
      </c>
      <c r="I924" s="123">
        <v>900234</v>
      </c>
      <c r="J924" s="123" t="s">
        <v>3001</v>
      </c>
      <c r="K924" s="123" t="s">
        <v>3449</v>
      </c>
      <c r="L924" s="123" t="s">
        <v>2986</v>
      </c>
      <c r="M924" s="123" t="s">
        <v>79</v>
      </c>
      <c r="N924" s="123" t="s">
        <v>622</v>
      </c>
      <c r="O924" s="123">
        <v>1299</v>
      </c>
      <c r="P924" s="123" t="s">
        <v>64</v>
      </c>
      <c r="Q924" s="123" t="s">
        <v>2987</v>
      </c>
      <c r="R924" s="123" t="s">
        <v>3024</v>
      </c>
      <c r="S924" s="123" t="s">
        <v>39</v>
      </c>
      <c r="T924" s="123">
        <v>99</v>
      </c>
      <c r="U924" s="123" t="s">
        <v>2989</v>
      </c>
      <c r="V924" s="124">
        <v>46267.756944444445</v>
      </c>
      <c r="W924" s="124">
        <v>46267.854166666664</v>
      </c>
      <c r="X924" s="124">
        <v>46267.756944444445</v>
      </c>
      <c r="Y924" s="124">
        <v>46268.173611111109</v>
      </c>
      <c r="Z924" s="123"/>
      <c r="AA924" s="123" t="s">
        <v>56</v>
      </c>
      <c r="AB924" s="123" t="s">
        <v>2</v>
      </c>
      <c r="AC924" s="123" t="s">
        <v>37</v>
      </c>
      <c r="AD924" s="123" t="s">
        <v>1562</v>
      </c>
      <c r="AE924" s="123" t="s">
        <v>3000</v>
      </c>
      <c r="AF924" s="123" t="s">
        <v>95</v>
      </c>
      <c r="AG924" s="123" t="s">
        <v>77</v>
      </c>
      <c r="AH924" s="123">
        <v>13</v>
      </c>
      <c r="AI924" s="123"/>
      <c r="AJ924" s="124">
        <v>45529</v>
      </c>
      <c r="AK924" s="123"/>
      <c r="AL924" s="123"/>
      <c r="AM924" s="123" t="s">
        <v>2991</v>
      </c>
      <c r="AN924" s="123" t="s">
        <v>2992</v>
      </c>
      <c r="AO924" s="123" t="s">
        <v>2982</v>
      </c>
      <c r="AP924" s="123">
        <v>9</v>
      </c>
      <c r="AQ924" s="123">
        <v>0</v>
      </c>
      <c r="AR924" s="123">
        <v>1</v>
      </c>
      <c r="AS924" s="123">
        <v>1</v>
      </c>
      <c r="AT924" s="123">
        <v>0</v>
      </c>
      <c r="AU924" s="123">
        <v>0</v>
      </c>
    </row>
    <row r="925" spans="1:47">
      <c r="A925" s="124">
        <v>46267</v>
      </c>
      <c r="B925" s="123" t="s">
        <v>75</v>
      </c>
      <c r="C925" s="123" t="s">
        <v>2981</v>
      </c>
      <c r="D925" s="123" t="s">
        <v>1118</v>
      </c>
      <c r="E925" s="123">
        <v>206129267</v>
      </c>
      <c r="F925" s="123" t="s">
        <v>2982</v>
      </c>
      <c r="G925" s="123" t="s">
        <v>2983</v>
      </c>
      <c r="H925" s="123" t="s">
        <v>2984</v>
      </c>
      <c r="I925" s="123">
        <v>900234</v>
      </c>
      <c r="J925" s="123" t="s">
        <v>3001</v>
      </c>
      <c r="K925" s="123" t="s">
        <v>1119</v>
      </c>
      <c r="L925" s="123" t="s">
        <v>2986</v>
      </c>
      <c r="M925" s="123" t="s">
        <v>79</v>
      </c>
      <c r="N925" s="123" t="s">
        <v>2773</v>
      </c>
      <c r="O925" s="123">
        <v>1299</v>
      </c>
      <c r="P925" s="123" t="s">
        <v>64</v>
      </c>
      <c r="Q925" s="123" t="s">
        <v>2987</v>
      </c>
      <c r="R925" s="123" t="s">
        <v>3014</v>
      </c>
      <c r="S925" s="123" t="s">
        <v>32</v>
      </c>
      <c r="T925" s="123">
        <v>99</v>
      </c>
      <c r="U925" s="123" t="s">
        <v>2989</v>
      </c>
      <c r="V925" s="124">
        <v>46267.331944444442</v>
      </c>
      <c r="W925" s="124">
        <v>46267.754166666666</v>
      </c>
      <c r="X925" s="124">
        <v>46267.333333333336</v>
      </c>
      <c r="Y925" s="124">
        <v>46267.75</v>
      </c>
      <c r="Z925" s="123"/>
      <c r="AA925" s="123" t="s">
        <v>56</v>
      </c>
      <c r="AB925" s="123" t="s">
        <v>2</v>
      </c>
      <c r="AC925" s="123" t="s">
        <v>37</v>
      </c>
      <c r="AD925" s="123" t="s">
        <v>1562</v>
      </c>
      <c r="AE925" s="123" t="s">
        <v>3000</v>
      </c>
      <c r="AF925" s="123" t="s">
        <v>78</v>
      </c>
      <c r="AG925" s="123" t="s">
        <v>92</v>
      </c>
      <c r="AH925" s="123">
        <v>13</v>
      </c>
      <c r="AI925" s="123"/>
      <c r="AJ925" s="124">
        <v>45928</v>
      </c>
      <c r="AK925" s="123"/>
      <c r="AL925" s="123"/>
      <c r="AM925" s="123" t="s">
        <v>2991</v>
      </c>
      <c r="AN925" s="123" t="s">
        <v>2992</v>
      </c>
      <c r="AO925" s="123" t="s">
        <v>2982</v>
      </c>
      <c r="AP925" s="123">
        <v>9</v>
      </c>
      <c r="AQ925" s="123">
        <v>0</v>
      </c>
      <c r="AR925" s="123">
        <v>1</v>
      </c>
      <c r="AS925" s="123">
        <v>1</v>
      </c>
      <c r="AT925" s="123">
        <v>0</v>
      </c>
      <c r="AU925" s="123">
        <v>0</v>
      </c>
    </row>
    <row r="926" spans="1:47">
      <c r="A926" s="124">
        <v>46267</v>
      </c>
      <c r="B926" s="123" t="s">
        <v>75</v>
      </c>
      <c r="C926" s="123" t="s">
        <v>2981</v>
      </c>
      <c r="D926" s="123" t="s">
        <v>2248</v>
      </c>
      <c r="E926" s="123">
        <v>203555404</v>
      </c>
      <c r="F926" s="123" t="s">
        <v>2982</v>
      </c>
      <c r="G926" s="123" t="s">
        <v>2983</v>
      </c>
      <c r="H926" s="123" t="s">
        <v>2984</v>
      </c>
      <c r="I926" s="123">
        <v>900234</v>
      </c>
      <c r="J926" s="123" t="s">
        <v>3001</v>
      </c>
      <c r="K926" s="123" t="s">
        <v>3450</v>
      </c>
      <c r="L926" s="123" t="s">
        <v>2986</v>
      </c>
      <c r="M926" s="123" t="s">
        <v>79</v>
      </c>
      <c r="N926" s="123" t="s">
        <v>2645</v>
      </c>
      <c r="O926" s="123">
        <v>1299</v>
      </c>
      <c r="P926" s="123" t="s">
        <v>64</v>
      </c>
      <c r="Q926" s="123" t="s">
        <v>2987</v>
      </c>
      <c r="R926" s="123" t="s">
        <v>2988</v>
      </c>
      <c r="S926" s="123" t="s">
        <v>32</v>
      </c>
      <c r="T926" s="123">
        <v>99</v>
      </c>
      <c r="U926" s="123" t="s">
        <v>2989</v>
      </c>
      <c r="V926" s="124">
        <v>46267.331250000003</v>
      </c>
      <c r="W926" s="124">
        <v>46267.747916666667</v>
      </c>
      <c r="X926" s="124">
        <v>46267.333333333336</v>
      </c>
      <c r="Y926" s="124">
        <v>46267.75</v>
      </c>
      <c r="Z926" s="123"/>
      <c r="AA926" s="123" t="s">
        <v>56</v>
      </c>
      <c r="AB926" s="123" t="s">
        <v>2</v>
      </c>
      <c r="AC926" s="123" t="s">
        <v>2990</v>
      </c>
      <c r="AD926" s="123" t="s">
        <v>1553</v>
      </c>
      <c r="AE926" s="123" t="s">
        <v>2990</v>
      </c>
      <c r="AF926" s="123" t="s">
        <v>88</v>
      </c>
      <c r="AG926" s="123" t="s">
        <v>95</v>
      </c>
      <c r="AH926" s="123">
        <v>22</v>
      </c>
      <c r="AI926" s="123"/>
      <c r="AJ926" s="124">
        <v>45469</v>
      </c>
      <c r="AK926" s="123"/>
      <c r="AL926" s="123"/>
      <c r="AM926" s="123" t="s">
        <v>2991</v>
      </c>
      <c r="AN926" s="123" t="s">
        <v>2992</v>
      </c>
      <c r="AO926" s="123" t="s">
        <v>2982</v>
      </c>
      <c r="AP926" s="123">
        <v>9</v>
      </c>
      <c r="AQ926" s="123">
        <v>0</v>
      </c>
      <c r="AR926" s="123">
        <v>1</v>
      </c>
      <c r="AS926" s="123">
        <v>1</v>
      </c>
      <c r="AT926" s="123">
        <v>0</v>
      </c>
      <c r="AU926" s="123">
        <v>0</v>
      </c>
    </row>
    <row r="927" spans="1:47">
      <c r="A927" s="124">
        <v>46267</v>
      </c>
      <c r="B927" s="123" t="s">
        <v>75</v>
      </c>
      <c r="C927" s="123" t="s">
        <v>2981</v>
      </c>
      <c r="D927" s="123" t="s">
        <v>1837</v>
      </c>
      <c r="E927" s="123">
        <v>206902845</v>
      </c>
      <c r="F927" s="123" t="s">
        <v>2982</v>
      </c>
      <c r="G927" s="123" t="s">
        <v>2983</v>
      </c>
      <c r="H927" s="123" t="s">
        <v>2984</v>
      </c>
      <c r="I927" s="123">
        <v>900234</v>
      </c>
      <c r="J927" s="123" t="s">
        <v>2985</v>
      </c>
      <c r="K927" s="123" t="s">
        <v>1838</v>
      </c>
      <c r="L927" s="123" t="s">
        <v>2986</v>
      </c>
      <c r="M927" s="123" t="s">
        <v>89</v>
      </c>
      <c r="N927" s="123" t="s">
        <v>2772</v>
      </c>
      <c r="O927" s="123">
        <v>1299</v>
      </c>
      <c r="P927" s="123" t="s">
        <v>64</v>
      </c>
      <c r="Q927" s="123" t="s">
        <v>2987</v>
      </c>
      <c r="R927" s="123" t="s">
        <v>3008</v>
      </c>
      <c r="S927" s="123" t="s">
        <v>39</v>
      </c>
      <c r="T927" s="123">
        <v>99</v>
      </c>
      <c r="U927" s="123" t="s">
        <v>2989</v>
      </c>
      <c r="V927" s="124">
        <v>46267.756944444445</v>
      </c>
      <c r="W927" s="124">
        <v>46267.854166666664</v>
      </c>
      <c r="X927" s="124">
        <v>46267.756944444445</v>
      </c>
      <c r="Y927" s="124">
        <v>46268.173611111109</v>
      </c>
      <c r="Z927" s="123"/>
      <c r="AA927" s="123" t="s">
        <v>56</v>
      </c>
      <c r="AB927" s="123" t="s">
        <v>2</v>
      </c>
      <c r="AC927" s="123" t="s">
        <v>37</v>
      </c>
      <c r="AD927" s="123" t="s">
        <v>1562</v>
      </c>
      <c r="AE927" s="123" t="s">
        <v>3000</v>
      </c>
      <c r="AF927" s="123" t="s">
        <v>92</v>
      </c>
      <c r="AG927" s="123" t="s">
        <v>84</v>
      </c>
      <c r="AH927" s="123">
        <v>13</v>
      </c>
      <c r="AI927" s="123"/>
      <c r="AJ927" s="124">
        <v>46029</v>
      </c>
      <c r="AK927" s="123"/>
      <c r="AL927" s="123"/>
      <c r="AM927" s="123" t="s">
        <v>2991</v>
      </c>
      <c r="AN927" s="123" t="s">
        <v>2992</v>
      </c>
      <c r="AO927" s="123" t="s">
        <v>2982</v>
      </c>
      <c r="AP927" s="123">
        <v>9</v>
      </c>
      <c r="AQ927" s="123">
        <v>0</v>
      </c>
      <c r="AR927" s="123">
        <v>1</v>
      </c>
      <c r="AS927" s="123">
        <v>1</v>
      </c>
      <c r="AT927" s="123">
        <v>0</v>
      </c>
      <c r="AU927" s="123">
        <v>0</v>
      </c>
    </row>
    <row r="928" spans="1:47">
      <c r="A928" s="124">
        <v>46267</v>
      </c>
      <c r="B928" s="123" t="s">
        <v>75</v>
      </c>
      <c r="C928" s="123" t="s">
        <v>2981</v>
      </c>
      <c r="D928" s="123" t="s">
        <v>423</v>
      </c>
      <c r="E928" s="123">
        <v>204246616</v>
      </c>
      <c r="F928" s="123" t="s">
        <v>2982</v>
      </c>
      <c r="G928" s="123" t="s">
        <v>2983</v>
      </c>
      <c r="H928" s="123" t="s">
        <v>2984</v>
      </c>
      <c r="I928" s="123">
        <v>900234</v>
      </c>
      <c r="J928" s="123" t="s">
        <v>87</v>
      </c>
      <c r="K928" s="123" t="s">
        <v>424</v>
      </c>
      <c r="L928" s="123" t="s">
        <v>2986</v>
      </c>
      <c r="M928" s="123" t="s">
        <v>86</v>
      </c>
      <c r="N928" s="123" t="s">
        <v>230</v>
      </c>
      <c r="O928" s="123">
        <v>1299</v>
      </c>
      <c r="P928" s="123" t="s">
        <v>64</v>
      </c>
      <c r="Q928" s="123" t="s">
        <v>2987</v>
      </c>
      <c r="R928" s="123" t="s">
        <v>3003</v>
      </c>
      <c r="S928" s="123" t="s">
        <v>39</v>
      </c>
      <c r="T928" s="123">
        <v>99</v>
      </c>
      <c r="U928" s="123" t="s">
        <v>2989</v>
      </c>
      <c r="V928" s="124">
        <v>46267.753472222219</v>
      </c>
      <c r="W928" s="124">
        <v>46267.954861111109</v>
      </c>
      <c r="X928" s="124">
        <v>46267.756944444445</v>
      </c>
      <c r="Y928" s="124">
        <v>46268.173611111109</v>
      </c>
      <c r="Z928" s="123"/>
      <c r="AA928" s="123" t="s">
        <v>56</v>
      </c>
      <c r="AB928" s="123" t="s">
        <v>2</v>
      </c>
      <c r="AC928" s="123" t="s">
        <v>35</v>
      </c>
      <c r="AD928" s="123" t="s">
        <v>1558</v>
      </c>
      <c r="AE928" s="123" t="s">
        <v>2995</v>
      </c>
      <c r="AF928" s="123" t="s">
        <v>78</v>
      </c>
      <c r="AG928" s="123" t="s">
        <v>92</v>
      </c>
      <c r="AH928" s="123">
        <v>3</v>
      </c>
      <c r="AI928" s="123"/>
      <c r="AJ928" s="124">
        <v>45578</v>
      </c>
      <c r="AK928" s="123"/>
      <c r="AL928" s="123"/>
      <c r="AM928" s="123" t="s">
        <v>2991</v>
      </c>
      <c r="AN928" s="123" t="s">
        <v>2992</v>
      </c>
      <c r="AO928" s="123" t="s">
        <v>2982</v>
      </c>
      <c r="AP928" s="123">
        <v>9</v>
      </c>
      <c r="AQ928" s="123">
        <v>0</v>
      </c>
      <c r="AR928" s="123">
        <v>1</v>
      </c>
      <c r="AS928" s="123">
        <v>1</v>
      </c>
      <c r="AT928" s="123">
        <v>0</v>
      </c>
      <c r="AU928" s="123">
        <v>0</v>
      </c>
    </row>
    <row r="929" spans="1:47">
      <c r="A929" s="124">
        <v>46267</v>
      </c>
      <c r="B929" s="123" t="s">
        <v>75</v>
      </c>
      <c r="C929" s="123" t="s">
        <v>2981</v>
      </c>
      <c r="D929" s="123" t="s">
        <v>3451</v>
      </c>
      <c r="E929" s="123">
        <v>206136718</v>
      </c>
      <c r="F929" s="123" t="s">
        <v>2982</v>
      </c>
      <c r="G929" s="123" t="s">
        <v>2983</v>
      </c>
      <c r="H929" s="123" t="s">
        <v>2984</v>
      </c>
      <c r="I929" s="123">
        <v>900234</v>
      </c>
      <c r="J929" s="123" t="s">
        <v>3002</v>
      </c>
      <c r="K929" s="123" t="s">
        <v>3452</v>
      </c>
      <c r="L929" s="123" t="s">
        <v>2986</v>
      </c>
      <c r="M929" s="123" t="s">
        <v>89</v>
      </c>
      <c r="N929" s="123" t="s">
        <v>1055</v>
      </c>
      <c r="O929" s="123">
        <v>1299</v>
      </c>
      <c r="P929" s="123" t="s">
        <v>64</v>
      </c>
      <c r="Q929" s="123" t="s">
        <v>2987</v>
      </c>
      <c r="R929" s="123" t="s">
        <v>3011</v>
      </c>
      <c r="S929" s="123" t="s">
        <v>39</v>
      </c>
      <c r="T929" s="123">
        <v>99</v>
      </c>
      <c r="U929" s="123" t="s">
        <v>2989</v>
      </c>
      <c r="V929" s="123"/>
      <c r="W929" s="123"/>
      <c r="X929" s="124">
        <v>46267.756944444445</v>
      </c>
      <c r="Y929" s="124">
        <v>46268.090277777781</v>
      </c>
      <c r="Z929" s="123" t="s">
        <v>2997</v>
      </c>
      <c r="AA929" s="123" t="s">
        <v>2998</v>
      </c>
      <c r="AB929" s="123" t="s">
        <v>2999</v>
      </c>
      <c r="AC929" s="123" t="s">
        <v>37</v>
      </c>
      <c r="AD929" s="123" t="s">
        <v>1564</v>
      </c>
      <c r="AE929" s="123" t="s">
        <v>3012</v>
      </c>
      <c r="AF929" s="123" t="s">
        <v>84</v>
      </c>
      <c r="AG929" s="123" t="s">
        <v>85</v>
      </c>
      <c r="AH929" s="123">
        <v>18</v>
      </c>
      <c r="AI929" s="123"/>
      <c r="AJ929" s="124">
        <v>46237</v>
      </c>
      <c r="AK929" s="123"/>
      <c r="AL929" s="123"/>
      <c r="AM929" s="123" t="s">
        <v>2991</v>
      </c>
      <c r="AN929" s="123" t="s">
        <v>2992</v>
      </c>
      <c r="AO929" s="123" t="s">
        <v>2982</v>
      </c>
      <c r="AP929" s="123">
        <v>7</v>
      </c>
      <c r="AQ929" s="123">
        <v>0</v>
      </c>
      <c r="AR929" s="123">
        <v>0</v>
      </c>
      <c r="AS929" s="123">
        <v>0</v>
      </c>
      <c r="AT929" s="123">
        <v>0</v>
      </c>
      <c r="AU929" s="123">
        <v>0</v>
      </c>
    </row>
    <row r="930" spans="1:47">
      <c r="A930" s="124">
        <v>46267</v>
      </c>
      <c r="B930" s="123" t="s">
        <v>75</v>
      </c>
      <c r="C930" s="123" t="s">
        <v>2981</v>
      </c>
      <c r="D930" s="123" t="s">
        <v>733</v>
      </c>
      <c r="E930" s="123">
        <v>108196835</v>
      </c>
      <c r="F930" s="123" t="s">
        <v>2982</v>
      </c>
      <c r="G930" s="123" t="s">
        <v>2983</v>
      </c>
      <c r="H930" s="123" t="s">
        <v>2984</v>
      </c>
      <c r="I930" s="123">
        <v>900234</v>
      </c>
      <c r="J930" s="123" t="s">
        <v>87</v>
      </c>
      <c r="K930" s="123" t="s">
        <v>734</v>
      </c>
      <c r="L930" s="123" t="s">
        <v>2986</v>
      </c>
      <c r="M930" s="123" t="s">
        <v>86</v>
      </c>
      <c r="N930" s="123" t="s">
        <v>622</v>
      </c>
      <c r="O930" s="123">
        <v>1299</v>
      </c>
      <c r="P930" s="123" t="s">
        <v>64</v>
      </c>
      <c r="Q930" s="123" t="s">
        <v>2987</v>
      </c>
      <c r="R930" s="123" t="s">
        <v>3003</v>
      </c>
      <c r="S930" s="123" t="s">
        <v>39</v>
      </c>
      <c r="T930" s="123">
        <v>99</v>
      </c>
      <c r="U930" s="123" t="s">
        <v>2989</v>
      </c>
      <c r="V930" s="124">
        <v>46267.747916666667</v>
      </c>
      <c r="W930" s="124">
        <v>46267.85833333333</v>
      </c>
      <c r="X930" s="124">
        <v>46267.756944444445</v>
      </c>
      <c r="Y930" s="124">
        <v>46268.173611111109</v>
      </c>
      <c r="Z930" s="123"/>
      <c r="AA930" s="123" t="s">
        <v>56</v>
      </c>
      <c r="AB930" s="123" t="s">
        <v>2</v>
      </c>
      <c r="AC930" s="123" t="s">
        <v>37</v>
      </c>
      <c r="AD930" s="123" t="s">
        <v>1561</v>
      </c>
      <c r="AE930" s="123" t="s">
        <v>3012</v>
      </c>
      <c r="AF930" s="123" t="s">
        <v>78</v>
      </c>
      <c r="AG930" s="123" t="s">
        <v>92</v>
      </c>
      <c r="AH930" s="123">
        <v>17</v>
      </c>
      <c r="AI930" s="123"/>
      <c r="AJ930" s="124">
        <v>45588</v>
      </c>
      <c r="AK930" s="123"/>
      <c r="AL930" s="123"/>
      <c r="AM930" s="123" t="s">
        <v>2991</v>
      </c>
      <c r="AN930" s="123" t="s">
        <v>2992</v>
      </c>
      <c r="AO930" s="123" t="s">
        <v>2982</v>
      </c>
      <c r="AP930" s="123">
        <v>9</v>
      </c>
      <c r="AQ930" s="123">
        <v>0</v>
      </c>
      <c r="AR930" s="123">
        <v>1</v>
      </c>
      <c r="AS930" s="123">
        <v>1</v>
      </c>
      <c r="AT930" s="123">
        <v>0</v>
      </c>
      <c r="AU930" s="123">
        <v>0</v>
      </c>
    </row>
    <row r="931" spans="1:47">
      <c r="A931" s="124">
        <v>46267</v>
      </c>
      <c r="B931" s="123" t="s">
        <v>75</v>
      </c>
      <c r="C931" s="123" t="s">
        <v>2981</v>
      </c>
      <c r="D931" s="123" t="s">
        <v>2746</v>
      </c>
      <c r="E931" s="123">
        <v>203993454</v>
      </c>
      <c r="F931" s="123" t="s">
        <v>2982</v>
      </c>
      <c r="G931" s="123" t="s">
        <v>2983</v>
      </c>
      <c r="H931" s="123" t="s">
        <v>2984</v>
      </c>
      <c r="I931" s="123">
        <v>900234</v>
      </c>
      <c r="J931" s="123" t="s">
        <v>2985</v>
      </c>
      <c r="K931" s="123" t="s">
        <v>2747</v>
      </c>
      <c r="L931" s="123" t="s">
        <v>2986</v>
      </c>
      <c r="M931" s="123" t="s">
        <v>86</v>
      </c>
      <c r="N931" s="123" t="s">
        <v>2773</v>
      </c>
      <c r="O931" s="123">
        <v>1299</v>
      </c>
      <c r="P931" s="123" t="s">
        <v>64</v>
      </c>
      <c r="Q931" s="123" t="s">
        <v>2987</v>
      </c>
      <c r="R931" s="123" t="s">
        <v>3004</v>
      </c>
      <c r="S931" s="123" t="s">
        <v>39</v>
      </c>
      <c r="T931" s="123">
        <v>99</v>
      </c>
      <c r="U931" s="123" t="s">
        <v>2989</v>
      </c>
      <c r="V931" s="124">
        <v>46267.755555555559</v>
      </c>
      <c r="W931" s="124">
        <v>46267.856944444444</v>
      </c>
      <c r="X931" s="124">
        <v>46267.756944444445</v>
      </c>
      <c r="Y931" s="124">
        <v>46268.173611111109</v>
      </c>
      <c r="Z931" s="123"/>
      <c r="AA931" s="123" t="s">
        <v>56</v>
      </c>
      <c r="AB931" s="123" t="s">
        <v>2</v>
      </c>
      <c r="AC931" s="123" t="s">
        <v>37</v>
      </c>
      <c r="AD931" s="123" t="s">
        <v>1562</v>
      </c>
      <c r="AE931" s="123" t="s">
        <v>3000</v>
      </c>
      <c r="AF931" s="123" t="s">
        <v>88</v>
      </c>
      <c r="AG931" s="123" t="s">
        <v>95</v>
      </c>
      <c r="AH931" s="123">
        <v>13</v>
      </c>
      <c r="AI931" s="123"/>
      <c r="AJ931" s="124">
        <v>45550</v>
      </c>
      <c r="AK931" s="123"/>
      <c r="AL931" s="123"/>
      <c r="AM931" s="123" t="s">
        <v>2991</v>
      </c>
      <c r="AN931" s="123" t="s">
        <v>2992</v>
      </c>
      <c r="AO931" s="123" t="s">
        <v>2982</v>
      </c>
      <c r="AP931" s="123">
        <v>9</v>
      </c>
      <c r="AQ931" s="123">
        <v>0</v>
      </c>
      <c r="AR931" s="123">
        <v>1</v>
      </c>
      <c r="AS931" s="123">
        <v>1</v>
      </c>
      <c r="AT931" s="123">
        <v>0</v>
      </c>
      <c r="AU931" s="123">
        <v>0</v>
      </c>
    </row>
    <row r="932" spans="1:47">
      <c r="A932" s="124">
        <v>46267</v>
      </c>
      <c r="B932" s="123" t="s">
        <v>75</v>
      </c>
      <c r="C932" s="123" t="s">
        <v>2981</v>
      </c>
      <c r="D932" s="123" t="s">
        <v>1624</v>
      </c>
      <c r="E932" s="123">
        <v>206192491</v>
      </c>
      <c r="F932" s="123" t="s">
        <v>2982</v>
      </c>
      <c r="G932" s="123" t="s">
        <v>2983</v>
      </c>
      <c r="H932" s="123" t="s">
        <v>2984</v>
      </c>
      <c r="I932" s="123">
        <v>900234</v>
      </c>
      <c r="J932" s="123" t="s">
        <v>3002</v>
      </c>
      <c r="K932" s="123" t="s">
        <v>1609</v>
      </c>
      <c r="L932" s="123" t="s">
        <v>2986</v>
      </c>
      <c r="M932" s="123" t="s">
        <v>79</v>
      </c>
      <c r="N932" s="123" t="s">
        <v>158</v>
      </c>
      <c r="O932" s="123">
        <v>1299</v>
      </c>
      <c r="P932" s="123" t="s">
        <v>64</v>
      </c>
      <c r="Q932" s="123" t="s">
        <v>2987</v>
      </c>
      <c r="R932" s="123" t="s">
        <v>3021</v>
      </c>
      <c r="S932" s="123" t="s">
        <v>32</v>
      </c>
      <c r="T932" s="123">
        <v>99</v>
      </c>
      <c r="U932" s="123" t="s">
        <v>2989</v>
      </c>
      <c r="V932" s="123"/>
      <c r="W932" s="123"/>
      <c r="X932" s="124">
        <v>46267.333333333336</v>
      </c>
      <c r="Y932" s="124">
        <v>46267.75</v>
      </c>
      <c r="Z932" s="123" t="s">
        <v>2997</v>
      </c>
      <c r="AA932" s="123" t="s">
        <v>2998</v>
      </c>
      <c r="AB932" s="123" t="s">
        <v>2999</v>
      </c>
      <c r="AC932" s="123" t="s">
        <v>33</v>
      </c>
      <c r="AD932" s="123" t="s">
        <v>1554</v>
      </c>
      <c r="AE932" s="123" t="s">
        <v>1428</v>
      </c>
      <c r="AF932" s="123" t="s">
        <v>85</v>
      </c>
      <c r="AG932" s="123" t="s">
        <v>88</v>
      </c>
      <c r="AH932" s="123">
        <v>27</v>
      </c>
      <c r="AI932" s="123"/>
      <c r="AJ932" s="124">
        <v>45942</v>
      </c>
      <c r="AK932" s="123"/>
      <c r="AL932" s="123"/>
      <c r="AM932" s="123" t="s">
        <v>2991</v>
      </c>
      <c r="AN932" s="123" t="s">
        <v>2992</v>
      </c>
      <c r="AO932" s="123" t="s">
        <v>2982</v>
      </c>
      <c r="AP932" s="123">
        <v>9</v>
      </c>
      <c r="AQ932" s="123">
        <v>0</v>
      </c>
      <c r="AR932" s="123">
        <v>0</v>
      </c>
      <c r="AS932" s="123">
        <v>0</v>
      </c>
      <c r="AT932" s="123">
        <v>0</v>
      </c>
      <c r="AU932" s="123">
        <v>0</v>
      </c>
    </row>
    <row r="933" spans="1:47">
      <c r="A933" s="124">
        <v>46267</v>
      </c>
      <c r="B933" s="123" t="s">
        <v>75</v>
      </c>
      <c r="C933" s="123" t="s">
        <v>2981</v>
      </c>
      <c r="D933" s="123" t="s">
        <v>3453</v>
      </c>
      <c r="E933" s="123">
        <v>102434105</v>
      </c>
      <c r="F933" s="123" t="s">
        <v>2982</v>
      </c>
      <c r="G933" s="123" t="s">
        <v>3027</v>
      </c>
      <c r="H933" s="123" t="s">
        <v>2984</v>
      </c>
      <c r="I933" s="123" t="s">
        <v>3034</v>
      </c>
      <c r="J933" s="123"/>
      <c r="K933" s="123" t="s">
        <v>3454</v>
      </c>
      <c r="L933" s="123" t="s">
        <v>108</v>
      </c>
      <c r="M933" s="123" t="s">
        <v>108</v>
      </c>
      <c r="N933" s="123" t="s">
        <v>2645</v>
      </c>
      <c r="O933" s="123">
        <v>1299</v>
      </c>
      <c r="P933" s="123" t="s">
        <v>64</v>
      </c>
      <c r="Q933" s="123" t="s">
        <v>2987</v>
      </c>
      <c r="R933" s="123" t="s">
        <v>3014</v>
      </c>
      <c r="S933" s="123" t="s">
        <v>32</v>
      </c>
      <c r="T933" s="123">
        <v>1</v>
      </c>
      <c r="U933" s="123" t="s">
        <v>2989</v>
      </c>
      <c r="V933" s="124">
        <v>46267.329861111109</v>
      </c>
      <c r="W933" s="124">
        <v>46267.750694444447</v>
      </c>
      <c r="X933" s="124">
        <v>46267.333333333336</v>
      </c>
      <c r="Y933" s="124">
        <v>46267.75</v>
      </c>
      <c r="Z933" s="123"/>
      <c r="AA933" s="123" t="s">
        <v>56</v>
      </c>
      <c r="AB933" s="123" t="s">
        <v>2</v>
      </c>
      <c r="AC933" s="123" t="s">
        <v>2990</v>
      </c>
      <c r="AD933" s="123" t="s">
        <v>1553</v>
      </c>
      <c r="AE933" s="123" t="s">
        <v>2990</v>
      </c>
      <c r="AF933" s="123" t="s">
        <v>78</v>
      </c>
      <c r="AG933" s="123" t="s">
        <v>92</v>
      </c>
      <c r="AH933" s="123">
        <v>22</v>
      </c>
      <c r="AI933" s="123"/>
      <c r="AJ933" s="124">
        <v>42882</v>
      </c>
      <c r="AK933" s="123"/>
      <c r="AL933" s="123"/>
      <c r="AM933" s="123" t="s">
        <v>75</v>
      </c>
      <c r="AN933" s="123" t="s">
        <v>3031</v>
      </c>
      <c r="AO933" s="123" t="s">
        <v>2982</v>
      </c>
      <c r="AP933" s="123">
        <v>9</v>
      </c>
      <c r="AQ933" s="123">
        <v>0</v>
      </c>
      <c r="AR933" s="123">
        <v>1</v>
      </c>
      <c r="AS933" s="123">
        <v>1</v>
      </c>
      <c r="AT933" s="123">
        <v>0</v>
      </c>
      <c r="AU933" s="123">
        <v>0</v>
      </c>
    </row>
    <row r="934" spans="1:47">
      <c r="A934" s="124">
        <v>46267</v>
      </c>
      <c r="B934" s="123" t="s">
        <v>75</v>
      </c>
      <c r="C934" s="123" t="s">
        <v>2981</v>
      </c>
      <c r="D934" s="123" t="s">
        <v>2509</v>
      </c>
      <c r="E934" s="123">
        <v>205608629</v>
      </c>
      <c r="F934" s="123" t="s">
        <v>2982</v>
      </c>
      <c r="G934" s="123" t="s">
        <v>2983</v>
      </c>
      <c r="H934" s="123" t="s">
        <v>2984</v>
      </c>
      <c r="I934" s="123">
        <v>900234</v>
      </c>
      <c r="J934" s="123" t="s">
        <v>2985</v>
      </c>
      <c r="K934" s="123" t="s">
        <v>2510</v>
      </c>
      <c r="L934" s="123" t="s">
        <v>2986</v>
      </c>
      <c r="M934" s="123" t="s">
        <v>86</v>
      </c>
      <c r="N934" s="123" t="s">
        <v>230</v>
      </c>
      <c r="O934" s="123">
        <v>1299</v>
      </c>
      <c r="P934" s="123" t="s">
        <v>64</v>
      </c>
      <c r="Q934" s="123" t="s">
        <v>2987</v>
      </c>
      <c r="R934" s="123" t="s">
        <v>3010</v>
      </c>
      <c r="S934" s="123" t="s">
        <v>39</v>
      </c>
      <c r="T934" s="123">
        <v>99</v>
      </c>
      <c r="U934" s="123" t="s">
        <v>2989</v>
      </c>
      <c r="V934" s="124">
        <v>46267.756249999999</v>
      </c>
      <c r="W934" s="124">
        <v>46267.947916666664</v>
      </c>
      <c r="X934" s="124">
        <v>46267.756944444445</v>
      </c>
      <c r="Y934" s="124">
        <v>46268.173611111109</v>
      </c>
      <c r="Z934" s="123"/>
      <c r="AA934" s="123" t="s">
        <v>56</v>
      </c>
      <c r="AB934" s="123" t="s">
        <v>2</v>
      </c>
      <c r="AC934" s="123" t="s">
        <v>35</v>
      </c>
      <c r="AD934" s="123" t="s">
        <v>1558</v>
      </c>
      <c r="AE934" s="123" t="s">
        <v>2995</v>
      </c>
      <c r="AF934" s="123" t="s">
        <v>77</v>
      </c>
      <c r="AG934" s="123" t="s">
        <v>78</v>
      </c>
      <c r="AH934" s="123">
        <v>3</v>
      </c>
      <c r="AI934" s="123"/>
      <c r="AJ934" s="124">
        <v>45844</v>
      </c>
      <c r="AK934" s="123"/>
      <c r="AL934" s="123"/>
      <c r="AM934" s="123" t="s">
        <v>2991</v>
      </c>
      <c r="AN934" s="123" t="s">
        <v>2992</v>
      </c>
      <c r="AO934" s="123" t="s">
        <v>2982</v>
      </c>
      <c r="AP934" s="123">
        <v>9</v>
      </c>
      <c r="AQ934" s="123">
        <v>0</v>
      </c>
      <c r="AR934" s="123">
        <v>1</v>
      </c>
      <c r="AS934" s="123">
        <v>1</v>
      </c>
      <c r="AT934" s="123">
        <v>0</v>
      </c>
      <c r="AU934" s="123">
        <v>0</v>
      </c>
    </row>
    <row r="935" spans="1:47">
      <c r="A935" s="124">
        <v>46267</v>
      </c>
      <c r="B935" s="123" t="s">
        <v>75</v>
      </c>
      <c r="C935" s="123" t="s">
        <v>2981</v>
      </c>
      <c r="D935" s="123" t="s">
        <v>142</v>
      </c>
      <c r="E935" s="123">
        <v>203813088</v>
      </c>
      <c r="F935" s="123" t="s">
        <v>2982</v>
      </c>
      <c r="G935" s="123" t="s">
        <v>2983</v>
      </c>
      <c r="H935" s="123" t="s">
        <v>2984</v>
      </c>
      <c r="I935" s="123">
        <v>900234</v>
      </c>
      <c r="J935" s="123" t="s">
        <v>99</v>
      </c>
      <c r="K935" s="123" t="s">
        <v>3455</v>
      </c>
      <c r="L935" s="123" t="s">
        <v>2986</v>
      </c>
      <c r="M935" s="123" t="s">
        <v>86</v>
      </c>
      <c r="N935" s="123" t="s">
        <v>2645</v>
      </c>
      <c r="O935" s="123">
        <v>1299</v>
      </c>
      <c r="P935" s="123" t="s">
        <v>64</v>
      </c>
      <c r="Q935" s="123" t="s">
        <v>2987</v>
      </c>
      <c r="R935" s="123" t="s">
        <v>3008</v>
      </c>
      <c r="S935" s="123" t="s">
        <v>39</v>
      </c>
      <c r="T935" s="123">
        <v>99</v>
      </c>
      <c r="U935" s="123" t="s">
        <v>2989</v>
      </c>
      <c r="V935" s="124">
        <v>46267.754861111112</v>
      </c>
      <c r="W935" s="124">
        <v>46267.959722222222</v>
      </c>
      <c r="X935" s="124">
        <v>46267.756944444445</v>
      </c>
      <c r="Y935" s="124">
        <v>46268.173611111109</v>
      </c>
      <c r="Z935" s="123"/>
      <c r="AA935" s="123" t="s">
        <v>56</v>
      </c>
      <c r="AB935" s="123" t="s">
        <v>2</v>
      </c>
      <c r="AC935" s="123" t="s">
        <v>2990</v>
      </c>
      <c r="AD935" s="123" t="s">
        <v>1553</v>
      </c>
      <c r="AE935" s="123" t="s">
        <v>2990</v>
      </c>
      <c r="AF935" s="123" t="s">
        <v>92</v>
      </c>
      <c r="AG935" s="123" t="s">
        <v>84</v>
      </c>
      <c r="AH935" s="123">
        <v>22</v>
      </c>
      <c r="AI935" s="123"/>
      <c r="AJ935" s="124">
        <v>45516</v>
      </c>
      <c r="AK935" s="123"/>
      <c r="AL935" s="123"/>
      <c r="AM935" s="123" t="s">
        <v>2991</v>
      </c>
      <c r="AN935" s="123" t="s">
        <v>2992</v>
      </c>
      <c r="AO935" s="123" t="s">
        <v>2982</v>
      </c>
      <c r="AP935" s="123">
        <v>9</v>
      </c>
      <c r="AQ935" s="123">
        <v>0</v>
      </c>
      <c r="AR935" s="123">
        <v>1</v>
      </c>
      <c r="AS935" s="123">
        <v>1</v>
      </c>
      <c r="AT935" s="123">
        <v>0</v>
      </c>
      <c r="AU935" s="123">
        <v>0</v>
      </c>
    </row>
    <row r="936" spans="1:47">
      <c r="A936" s="124">
        <v>46267</v>
      </c>
      <c r="B936" s="123" t="s">
        <v>75</v>
      </c>
      <c r="C936" s="123" t="s">
        <v>2981</v>
      </c>
      <c r="D936" s="123" t="s">
        <v>2250</v>
      </c>
      <c r="E936" s="123">
        <v>204319805</v>
      </c>
      <c r="F936" s="123" t="s">
        <v>2982</v>
      </c>
      <c r="G936" s="123" t="s">
        <v>2983</v>
      </c>
      <c r="H936" s="123" t="s">
        <v>2984</v>
      </c>
      <c r="I936" s="123">
        <v>900234</v>
      </c>
      <c r="J936" s="123" t="s">
        <v>87</v>
      </c>
      <c r="K936" s="123" t="s">
        <v>3456</v>
      </c>
      <c r="L936" s="123" t="s">
        <v>2986</v>
      </c>
      <c r="M936" s="123" t="s">
        <v>86</v>
      </c>
      <c r="N936" s="123" t="s">
        <v>2645</v>
      </c>
      <c r="O936" s="123">
        <v>1299</v>
      </c>
      <c r="P936" s="123" t="s">
        <v>64</v>
      </c>
      <c r="Q936" s="123" t="s">
        <v>2987</v>
      </c>
      <c r="R936" s="123" t="s">
        <v>3010</v>
      </c>
      <c r="S936" s="123" t="s">
        <v>39</v>
      </c>
      <c r="T936" s="123">
        <v>99</v>
      </c>
      <c r="U936" s="123" t="s">
        <v>2989</v>
      </c>
      <c r="V936" s="124">
        <v>46267.754861111112</v>
      </c>
      <c r="W936" s="124">
        <v>46267.959027777775</v>
      </c>
      <c r="X936" s="124">
        <v>46267.756944444445</v>
      </c>
      <c r="Y936" s="124">
        <v>46268.173611111109</v>
      </c>
      <c r="Z936" s="123"/>
      <c r="AA936" s="123" t="s">
        <v>56</v>
      </c>
      <c r="AB936" s="123" t="s">
        <v>2</v>
      </c>
      <c r="AC936" s="123" t="s">
        <v>2990</v>
      </c>
      <c r="AD936" s="123" t="s">
        <v>1553</v>
      </c>
      <c r="AE936" s="123" t="s">
        <v>2990</v>
      </c>
      <c r="AF936" s="123" t="s">
        <v>77</v>
      </c>
      <c r="AG936" s="123" t="s">
        <v>78</v>
      </c>
      <c r="AH936" s="123">
        <v>22</v>
      </c>
      <c r="AI936" s="123"/>
      <c r="AJ936" s="124">
        <v>45588</v>
      </c>
      <c r="AK936" s="123"/>
      <c r="AL936" s="123"/>
      <c r="AM936" s="123" t="s">
        <v>2991</v>
      </c>
      <c r="AN936" s="123" t="s">
        <v>2992</v>
      </c>
      <c r="AO936" s="123" t="s">
        <v>2982</v>
      </c>
      <c r="AP936" s="123">
        <v>9</v>
      </c>
      <c r="AQ936" s="123">
        <v>0</v>
      </c>
      <c r="AR936" s="123">
        <v>1</v>
      </c>
      <c r="AS936" s="123">
        <v>1</v>
      </c>
      <c r="AT936" s="123">
        <v>0</v>
      </c>
      <c r="AU936" s="123">
        <v>0</v>
      </c>
    </row>
    <row r="937" spans="1:47">
      <c r="A937" s="124">
        <v>46267</v>
      </c>
      <c r="B937" s="123" t="s">
        <v>75</v>
      </c>
      <c r="C937" s="123" t="s">
        <v>2981</v>
      </c>
      <c r="D937" s="123" t="s">
        <v>1210</v>
      </c>
      <c r="E937" s="123">
        <v>201536170</v>
      </c>
      <c r="F937" s="123" t="s">
        <v>2982</v>
      </c>
      <c r="G937" s="123" t="s">
        <v>2983</v>
      </c>
      <c r="H937" s="123" t="s">
        <v>2984</v>
      </c>
      <c r="I937" s="123">
        <v>900234</v>
      </c>
      <c r="J937" s="123" t="s">
        <v>87</v>
      </c>
      <c r="K937" s="123" t="s">
        <v>3457</v>
      </c>
      <c r="L937" s="123" t="s">
        <v>2986</v>
      </c>
      <c r="M937" s="123" t="s">
        <v>86</v>
      </c>
      <c r="N937" s="123" t="s">
        <v>2773</v>
      </c>
      <c r="O937" s="123">
        <v>1299</v>
      </c>
      <c r="P937" s="123" t="s">
        <v>64</v>
      </c>
      <c r="Q937" s="123" t="s">
        <v>2987</v>
      </c>
      <c r="R937" s="123" t="s">
        <v>2994</v>
      </c>
      <c r="S937" s="123" t="s">
        <v>32</v>
      </c>
      <c r="T937" s="123">
        <v>99</v>
      </c>
      <c r="U937" s="123" t="s">
        <v>2989</v>
      </c>
      <c r="V937" s="124">
        <v>46267.332638888889</v>
      </c>
      <c r="W937" s="124">
        <v>46267.74722222222</v>
      </c>
      <c r="X937" s="124">
        <v>46267.333333333336</v>
      </c>
      <c r="Y937" s="124">
        <v>46267.75</v>
      </c>
      <c r="Z937" s="123"/>
      <c r="AA937" s="123" t="s">
        <v>56</v>
      </c>
      <c r="AB937" s="123" t="s">
        <v>2</v>
      </c>
      <c r="AC937" s="123" t="s">
        <v>37</v>
      </c>
      <c r="AD937" s="123" t="s">
        <v>1563</v>
      </c>
      <c r="AE937" s="123" t="s">
        <v>3006</v>
      </c>
      <c r="AF937" s="123" t="s">
        <v>95</v>
      </c>
      <c r="AG937" s="123" t="s">
        <v>77</v>
      </c>
      <c r="AH937" s="123">
        <v>15</v>
      </c>
      <c r="AI937" s="123"/>
      <c r="AJ937" s="124">
        <v>45567</v>
      </c>
      <c r="AK937" s="123"/>
      <c r="AL937" s="123"/>
      <c r="AM937" s="123" t="s">
        <v>2991</v>
      </c>
      <c r="AN937" s="123" t="s">
        <v>2992</v>
      </c>
      <c r="AO937" s="123" t="s">
        <v>2982</v>
      </c>
      <c r="AP937" s="123">
        <v>9</v>
      </c>
      <c r="AQ937" s="123">
        <v>0</v>
      </c>
      <c r="AR937" s="123">
        <v>1</v>
      </c>
      <c r="AS937" s="123">
        <v>1</v>
      </c>
      <c r="AT937" s="123">
        <v>0</v>
      </c>
      <c r="AU937" s="123">
        <v>0</v>
      </c>
    </row>
    <row r="938" spans="1:47">
      <c r="A938" s="124">
        <v>46267</v>
      </c>
      <c r="B938" s="123" t="s">
        <v>75</v>
      </c>
      <c r="C938" s="123" t="s">
        <v>2981</v>
      </c>
      <c r="D938" s="123" t="s">
        <v>213</v>
      </c>
      <c r="E938" s="123">
        <v>206148779</v>
      </c>
      <c r="F938" s="123" t="s">
        <v>2982</v>
      </c>
      <c r="G938" s="123" t="s">
        <v>2983</v>
      </c>
      <c r="H938" s="123" t="s">
        <v>2984</v>
      </c>
      <c r="I938" s="123">
        <v>900234</v>
      </c>
      <c r="J938" s="123" t="s">
        <v>3001</v>
      </c>
      <c r="K938" s="123" t="s">
        <v>214</v>
      </c>
      <c r="L938" s="123" t="s">
        <v>2986</v>
      </c>
      <c r="M938" s="123" t="s">
        <v>79</v>
      </c>
      <c r="N938" s="123" t="s">
        <v>158</v>
      </c>
      <c r="O938" s="123">
        <v>1299</v>
      </c>
      <c r="P938" s="123" t="s">
        <v>64</v>
      </c>
      <c r="Q938" s="123" t="s">
        <v>2987</v>
      </c>
      <c r="R938" s="123" t="s">
        <v>2994</v>
      </c>
      <c r="S938" s="123" t="s">
        <v>32</v>
      </c>
      <c r="T938" s="123">
        <v>99</v>
      </c>
      <c r="U938" s="123" t="s">
        <v>2989</v>
      </c>
      <c r="V938" s="124">
        <v>46267.331944444442</v>
      </c>
      <c r="W938" s="124">
        <v>46267.74722222222</v>
      </c>
      <c r="X938" s="124">
        <v>46267.333333333336</v>
      </c>
      <c r="Y938" s="124">
        <v>46267.75</v>
      </c>
      <c r="Z938" s="123"/>
      <c r="AA938" s="123" t="s">
        <v>56</v>
      </c>
      <c r="AB938" s="123" t="s">
        <v>2</v>
      </c>
      <c r="AC938" s="123" t="s">
        <v>1428</v>
      </c>
      <c r="AD938" s="123" t="s">
        <v>1567</v>
      </c>
      <c r="AE938" s="123" t="s">
        <v>1428</v>
      </c>
      <c r="AF938" s="123" t="s">
        <v>95</v>
      </c>
      <c r="AG938" s="123" t="s">
        <v>77</v>
      </c>
      <c r="AH938" s="123">
        <v>28</v>
      </c>
      <c r="AI938" s="123"/>
      <c r="AJ938" s="124">
        <v>45928</v>
      </c>
      <c r="AK938" s="123"/>
      <c r="AL938" s="123"/>
      <c r="AM938" s="123" t="s">
        <v>2991</v>
      </c>
      <c r="AN938" s="123" t="s">
        <v>2992</v>
      </c>
      <c r="AO938" s="123" t="s">
        <v>2982</v>
      </c>
      <c r="AP938" s="123">
        <v>9</v>
      </c>
      <c r="AQ938" s="123">
        <v>0</v>
      </c>
      <c r="AR938" s="123">
        <v>1</v>
      </c>
      <c r="AS938" s="123">
        <v>1</v>
      </c>
      <c r="AT938" s="123">
        <v>0</v>
      </c>
      <c r="AU938" s="123">
        <v>0</v>
      </c>
    </row>
    <row r="939" spans="1:47">
      <c r="A939" s="124">
        <v>46267</v>
      </c>
      <c r="B939" s="123" t="s">
        <v>75</v>
      </c>
      <c r="C939" s="123" t="s">
        <v>2981</v>
      </c>
      <c r="D939" s="123" t="s">
        <v>231</v>
      </c>
      <c r="E939" s="123">
        <v>205608373</v>
      </c>
      <c r="F939" s="123" t="s">
        <v>2982</v>
      </c>
      <c r="G939" s="123" t="s">
        <v>2983</v>
      </c>
      <c r="H939" s="123" t="s">
        <v>2984</v>
      </c>
      <c r="I939" s="123">
        <v>900234</v>
      </c>
      <c r="J939" s="123" t="s">
        <v>2985</v>
      </c>
      <c r="K939" s="123" t="s">
        <v>1946</v>
      </c>
      <c r="L939" s="123" t="s">
        <v>2986</v>
      </c>
      <c r="M939" s="123" t="s">
        <v>89</v>
      </c>
      <c r="N939" s="123" t="s">
        <v>82</v>
      </c>
      <c r="O939" s="123">
        <v>1299</v>
      </c>
      <c r="P939" s="123" t="s">
        <v>64</v>
      </c>
      <c r="Q939" s="123" t="s">
        <v>2987</v>
      </c>
      <c r="R939" s="123" t="s">
        <v>3005</v>
      </c>
      <c r="S939" s="123" t="s">
        <v>39</v>
      </c>
      <c r="T939" s="123">
        <v>99</v>
      </c>
      <c r="U939" s="123" t="s">
        <v>2989</v>
      </c>
      <c r="V939" s="124">
        <v>46267.754861111112</v>
      </c>
      <c r="W939" s="124">
        <v>46267.962500000001</v>
      </c>
      <c r="X939" s="124">
        <v>46267.756944444445</v>
      </c>
      <c r="Y939" s="124">
        <v>46268.173611111109</v>
      </c>
      <c r="Z939" s="123" t="s">
        <v>2997</v>
      </c>
      <c r="AA939" s="123" t="s">
        <v>2998</v>
      </c>
      <c r="AB939" s="123" t="s">
        <v>2</v>
      </c>
      <c r="AC939" s="123" t="s">
        <v>2990</v>
      </c>
      <c r="AD939" s="123" t="s">
        <v>1553</v>
      </c>
      <c r="AE939" s="123" t="s">
        <v>2990</v>
      </c>
      <c r="AF939" s="123" t="s">
        <v>85</v>
      </c>
      <c r="AG939" s="123" t="s">
        <v>88</v>
      </c>
      <c r="AH939" s="123">
        <v>22</v>
      </c>
      <c r="AI939" s="123"/>
      <c r="AJ939" s="124">
        <v>45844</v>
      </c>
      <c r="AK939" s="123"/>
      <c r="AL939" s="123"/>
      <c r="AM939" s="123" t="s">
        <v>2991</v>
      </c>
      <c r="AN939" s="123" t="s">
        <v>2992</v>
      </c>
      <c r="AO939" s="123" t="s">
        <v>2982</v>
      </c>
      <c r="AP939" s="123">
        <v>9</v>
      </c>
      <c r="AQ939" s="123">
        <v>1</v>
      </c>
      <c r="AR939" s="123">
        <v>1</v>
      </c>
      <c r="AS939" s="123">
        <v>0</v>
      </c>
      <c r="AT939" s="123">
        <v>0</v>
      </c>
      <c r="AU939" s="123">
        <v>0</v>
      </c>
    </row>
    <row r="940" spans="1:47">
      <c r="A940" s="124">
        <v>46267</v>
      </c>
      <c r="B940" s="123" t="s">
        <v>75</v>
      </c>
      <c r="C940" s="123" t="s">
        <v>2981</v>
      </c>
      <c r="D940" s="123" t="s">
        <v>2325</v>
      </c>
      <c r="E940" s="123">
        <v>205839583</v>
      </c>
      <c r="F940" s="123" t="s">
        <v>2982</v>
      </c>
      <c r="G940" s="123" t="s">
        <v>2983</v>
      </c>
      <c r="H940" s="123" t="s">
        <v>2984</v>
      </c>
      <c r="I940" s="123">
        <v>900234</v>
      </c>
      <c r="J940" s="123" t="s">
        <v>2985</v>
      </c>
      <c r="K940" s="123" t="s">
        <v>2326</v>
      </c>
      <c r="L940" s="123" t="s">
        <v>2986</v>
      </c>
      <c r="M940" s="123" t="s">
        <v>89</v>
      </c>
      <c r="N940" s="123" t="s">
        <v>622</v>
      </c>
      <c r="O940" s="123">
        <v>1299</v>
      </c>
      <c r="P940" s="123" t="s">
        <v>64</v>
      </c>
      <c r="Q940" s="123" t="s">
        <v>2987</v>
      </c>
      <c r="R940" s="123" t="s">
        <v>3005</v>
      </c>
      <c r="S940" s="123" t="s">
        <v>39</v>
      </c>
      <c r="T940" s="123">
        <v>99</v>
      </c>
      <c r="U940" s="123" t="s">
        <v>2989</v>
      </c>
      <c r="V940" s="123"/>
      <c r="W940" s="123"/>
      <c r="X940" s="124">
        <v>46267.756944444445</v>
      </c>
      <c r="Y940" s="124">
        <v>46268.173611111109</v>
      </c>
      <c r="Z940" s="123" t="s">
        <v>2997</v>
      </c>
      <c r="AA940" s="123" t="s">
        <v>2998</v>
      </c>
      <c r="AB940" s="123" t="s">
        <v>2999</v>
      </c>
      <c r="AC940" s="123" t="s">
        <v>37</v>
      </c>
      <c r="AD940" s="123" t="s">
        <v>1561</v>
      </c>
      <c r="AE940" s="123" t="s">
        <v>3012</v>
      </c>
      <c r="AF940" s="123" t="s">
        <v>85</v>
      </c>
      <c r="AG940" s="123" t="s">
        <v>88</v>
      </c>
      <c r="AH940" s="123">
        <v>17</v>
      </c>
      <c r="AI940" s="123"/>
      <c r="AJ940" s="124">
        <v>45893</v>
      </c>
      <c r="AK940" s="123"/>
      <c r="AL940" s="123"/>
      <c r="AM940" s="123" t="s">
        <v>2991</v>
      </c>
      <c r="AN940" s="123" t="s">
        <v>2992</v>
      </c>
      <c r="AO940" s="123" t="s">
        <v>2982</v>
      </c>
      <c r="AP940" s="123">
        <v>9</v>
      </c>
      <c r="AQ940" s="123">
        <v>0</v>
      </c>
      <c r="AR940" s="123">
        <v>0</v>
      </c>
      <c r="AS940" s="123">
        <v>0</v>
      </c>
      <c r="AT940" s="123">
        <v>0</v>
      </c>
      <c r="AU940" s="123">
        <v>0</v>
      </c>
    </row>
    <row r="941" spans="1:47">
      <c r="A941" s="124">
        <v>46267</v>
      </c>
      <c r="B941" s="123" t="s">
        <v>75</v>
      </c>
      <c r="C941" s="123" t="s">
        <v>2981</v>
      </c>
      <c r="D941" s="123" t="s">
        <v>2748</v>
      </c>
      <c r="E941" s="123">
        <v>204072899</v>
      </c>
      <c r="F941" s="123" t="s">
        <v>2982</v>
      </c>
      <c r="G941" s="123" t="s">
        <v>2983</v>
      </c>
      <c r="H941" s="123" t="s">
        <v>2984</v>
      </c>
      <c r="I941" s="123">
        <v>900234</v>
      </c>
      <c r="J941" s="123" t="s">
        <v>2985</v>
      </c>
      <c r="K941" s="123" t="s">
        <v>2749</v>
      </c>
      <c r="L941" s="123" t="s">
        <v>2986</v>
      </c>
      <c r="M941" s="123" t="s">
        <v>86</v>
      </c>
      <c r="N941" s="123" t="s">
        <v>2773</v>
      </c>
      <c r="O941" s="123">
        <v>1299</v>
      </c>
      <c r="P941" s="123" t="s">
        <v>64</v>
      </c>
      <c r="Q941" s="123" t="s">
        <v>2987</v>
      </c>
      <c r="R941" s="123" t="s">
        <v>3024</v>
      </c>
      <c r="S941" s="123" t="s">
        <v>39</v>
      </c>
      <c r="T941" s="123">
        <v>99</v>
      </c>
      <c r="U941" s="123" t="s">
        <v>2989</v>
      </c>
      <c r="V941" s="124">
        <v>46267.754861111112</v>
      </c>
      <c r="W941" s="124">
        <v>46267.854166666664</v>
      </c>
      <c r="X941" s="124">
        <v>46267.756944444445</v>
      </c>
      <c r="Y941" s="124">
        <v>46268.173611111109</v>
      </c>
      <c r="Z941" s="123"/>
      <c r="AA941" s="123" t="s">
        <v>56</v>
      </c>
      <c r="AB941" s="123" t="s">
        <v>2</v>
      </c>
      <c r="AC941" s="123" t="s">
        <v>37</v>
      </c>
      <c r="AD941" s="123" t="s">
        <v>1562</v>
      </c>
      <c r="AE941" s="123" t="s">
        <v>3000</v>
      </c>
      <c r="AF941" s="123" t="s">
        <v>95</v>
      </c>
      <c r="AG941" s="123" t="s">
        <v>77</v>
      </c>
      <c r="AH941" s="123">
        <v>13</v>
      </c>
      <c r="AI941" s="123"/>
      <c r="AJ941" s="124">
        <v>45557</v>
      </c>
      <c r="AK941" s="123"/>
      <c r="AL941" s="123"/>
      <c r="AM941" s="123" t="s">
        <v>2991</v>
      </c>
      <c r="AN941" s="123" t="s">
        <v>2992</v>
      </c>
      <c r="AO941" s="123" t="s">
        <v>2982</v>
      </c>
      <c r="AP941" s="123">
        <v>9</v>
      </c>
      <c r="AQ941" s="123">
        <v>0</v>
      </c>
      <c r="AR941" s="123">
        <v>1</v>
      </c>
      <c r="AS941" s="123">
        <v>1</v>
      </c>
      <c r="AT941" s="123">
        <v>0</v>
      </c>
      <c r="AU941" s="123">
        <v>0</v>
      </c>
    </row>
    <row r="942" spans="1:47">
      <c r="A942" s="124">
        <v>46267</v>
      </c>
      <c r="B942" s="123" t="s">
        <v>75</v>
      </c>
      <c r="C942" s="123" t="s">
        <v>2981</v>
      </c>
      <c r="D942" s="123" t="s">
        <v>2252</v>
      </c>
      <c r="E942" s="123">
        <v>203800377</v>
      </c>
      <c r="F942" s="123" t="s">
        <v>2982</v>
      </c>
      <c r="G942" s="123" t="s">
        <v>2983</v>
      </c>
      <c r="H942" s="123" t="s">
        <v>2984</v>
      </c>
      <c r="I942" s="123">
        <v>900234</v>
      </c>
      <c r="J942" s="123" t="s">
        <v>2985</v>
      </c>
      <c r="K942" s="123" t="s">
        <v>3458</v>
      </c>
      <c r="L942" s="123" t="s">
        <v>2986</v>
      </c>
      <c r="M942" s="123" t="s">
        <v>89</v>
      </c>
      <c r="N942" s="123" t="s">
        <v>2645</v>
      </c>
      <c r="O942" s="123">
        <v>1299</v>
      </c>
      <c r="P942" s="123" t="s">
        <v>64</v>
      </c>
      <c r="Q942" s="123" t="s">
        <v>2987</v>
      </c>
      <c r="R942" s="123" t="s">
        <v>2996</v>
      </c>
      <c r="S942" s="123" t="s">
        <v>32</v>
      </c>
      <c r="T942" s="123">
        <v>99</v>
      </c>
      <c r="U942" s="123" t="s">
        <v>2989</v>
      </c>
      <c r="V942" s="123"/>
      <c r="W942" s="123"/>
      <c r="X942" s="124">
        <v>46267.333333333336</v>
      </c>
      <c r="Y942" s="124">
        <v>46267.75</v>
      </c>
      <c r="Z942" s="123" t="s">
        <v>2997</v>
      </c>
      <c r="AA942" s="123" t="s">
        <v>2998</v>
      </c>
      <c r="AB942" s="123" t="s">
        <v>2999</v>
      </c>
      <c r="AC942" s="123" t="s">
        <v>2990</v>
      </c>
      <c r="AD942" s="123" t="s">
        <v>1553</v>
      </c>
      <c r="AE942" s="123" t="s">
        <v>2990</v>
      </c>
      <c r="AF942" s="123" t="s">
        <v>84</v>
      </c>
      <c r="AG942" s="123" t="s">
        <v>85</v>
      </c>
      <c r="AH942" s="123">
        <v>22</v>
      </c>
      <c r="AI942" s="123"/>
      <c r="AJ942" s="124">
        <v>45515</v>
      </c>
      <c r="AK942" s="123"/>
      <c r="AL942" s="123"/>
      <c r="AM942" s="123" t="s">
        <v>2991</v>
      </c>
      <c r="AN942" s="123" t="s">
        <v>2992</v>
      </c>
      <c r="AO942" s="123" t="s">
        <v>2982</v>
      </c>
      <c r="AP942" s="123">
        <v>9</v>
      </c>
      <c r="AQ942" s="123">
        <v>0</v>
      </c>
      <c r="AR942" s="123">
        <v>0</v>
      </c>
      <c r="AS942" s="123">
        <v>0</v>
      </c>
      <c r="AT942" s="123">
        <v>0</v>
      </c>
      <c r="AU942" s="123">
        <v>0</v>
      </c>
    </row>
    <row r="943" spans="1:47">
      <c r="A943" s="124">
        <v>46267</v>
      </c>
      <c r="B943" s="123" t="s">
        <v>75</v>
      </c>
      <c r="C943" s="123" t="s">
        <v>2981</v>
      </c>
      <c r="D943" s="123" t="s">
        <v>1271</v>
      </c>
      <c r="E943" s="123">
        <v>203965408</v>
      </c>
      <c r="F943" s="123" t="s">
        <v>2982</v>
      </c>
      <c r="G943" s="123" t="s">
        <v>2983</v>
      </c>
      <c r="H943" s="123" t="s">
        <v>2984</v>
      </c>
      <c r="I943" s="123">
        <v>900234</v>
      </c>
      <c r="J943" s="123" t="s">
        <v>3001</v>
      </c>
      <c r="K943" s="123" t="s">
        <v>1272</v>
      </c>
      <c r="L943" s="123" t="s">
        <v>2986</v>
      </c>
      <c r="M943" s="123" t="s">
        <v>79</v>
      </c>
      <c r="N943" s="123" t="s">
        <v>2773</v>
      </c>
      <c r="O943" s="123">
        <v>1299</v>
      </c>
      <c r="P943" s="123" t="s">
        <v>64</v>
      </c>
      <c r="Q943" s="123" t="s">
        <v>2987</v>
      </c>
      <c r="R943" s="123" t="s">
        <v>3008</v>
      </c>
      <c r="S943" s="123" t="s">
        <v>39</v>
      </c>
      <c r="T943" s="123">
        <v>99</v>
      </c>
      <c r="U943" s="123" t="s">
        <v>2989</v>
      </c>
      <c r="V943" s="124">
        <v>46267.64166666667</v>
      </c>
      <c r="W943" s="124">
        <v>46267.662499999999</v>
      </c>
      <c r="X943" s="124">
        <v>46267.756944444445</v>
      </c>
      <c r="Y943" s="124">
        <v>46268.173611111109</v>
      </c>
      <c r="Z943" s="123"/>
      <c r="AA943" s="123" t="s">
        <v>56</v>
      </c>
      <c r="AB943" s="123" t="s">
        <v>2</v>
      </c>
      <c r="AC943" s="123" t="s">
        <v>37</v>
      </c>
      <c r="AD943" s="123" t="s">
        <v>1562</v>
      </c>
      <c r="AE943" s="123" t="s">
        <v>3000</v>
      </c>
      <c r="AF943" s="123" t="s">
        <v>92</v>
      </c>
      <c r="AG943" s="123" t="s">
        <v>84</v>
      </c>
      <c r="AH943" s="123">
        <v>13</v>
      </c>
      <c r="AI943" s="123"/>
      <c r="AJ943" s="124">
        <v>45543</v>
      </c>
      <c r="AK943" s="123"/>
      <c r="AL943" s="123"/>
      <c r="AM943" s="123" t="s">
        <v>2991</v>
      </c>
      <c r="AN943" s="123" t="s">
        <v>2992</v>
      </c>
      <c r="AO943" s="123" t="s">
        <v>2982</v>
      </c>
      <c r="AP943" s="123">
        <v>9</v>
      </c>
      <c r="AQ943" s="123">
        <v>0</v>
      </c>
      <c r="AR943" s="123">
        <v>1</v>
      </c>
      <c r="AS943" s="123">
        <v>1</v>
      </c>
      <c r="AT943" s="123">
        <v>0</v>
      </c>
      <c r="AU943" s="123">
        <v>0</v>
      </c>
    </row>
    <row r="944" spans="1:47">
      <c r="A944" s="124">
        <v>46267</v>
      </c>
      <c r="B944" s="123" t="s">
        <v>75</v>
      </c>
      <c r="C944" s="123" t="s">
        <v>2981</v>
      </c>
      <c r="D944" s="123" t="s">
        <v>329</v>
      </c>
      <c r="E944" s="123">
        <v>203555714</v>
      </c>
      <c r="F944" s="123" t="s">
        <v>2982</v>
      </c>
      <c r="G944" s="123" t="s">
        <v>2983</v>
      </c>
      <c r="H944" s="123" t="s">
        <v>2984</v>
      </c>
      <c r="I944" s="123">
        <v>900234</v>
      </c>
      <c r="J944" s="123" t="s">
        <v>3001</v>
      </c>
      <c r="K944" s="123" t="s">
        <v>330</v>
      </c>
      <c r="L944" s="123" t="s">
        <v>2986</v>
      </c>
      <c r="M944" s="123" t="s">
        <v>79</v>
      </c>
      <c r="N944" s="123" t="s">
        <v>3013</v>
      </c>
      <c r="O944" s="123">
        <v>1299</v>
      </c>
      <c r="P944" s="123" t="s">
        <v>64</v>
      </c>
      <c r="Q944" s="123" t="s">
        <v>2987</v>
      </c>
      <c r="R944" s="123" t="s">
        <v>3005</v>
      </c>
      <c r="S944" s="123" t="s">
        <v>39</v>
      </c>
      <c r="T944" s="123">
        <v>99</v>
      </c>
      <c r="U944" s="123" t="s">
        <v>2989</v>
      </c>
      <c r="V944" s="123"/>
      <c r="W944" s="123"/>
      <c r="X944" s="124">
        <v>46267.756944444445</v>
      </c>
      <c r="Y944" s="124">
        <v>46268.173611111109</v>
      </c>
      <c r="Z944" s="123" t="s">
        <v>2997</v>
      </c>
      <c r="AA944" s="123" t="s">
        <v>2998</v>
      </c>
      <c r="AB944" s="123" t="s">
        <v>2999</v>
      </c>
      <c r="AC944" s="123" t="s">
        <v>35</v>
      </c>
      <c r="AD944" s="123" t="s">
        <v>1557</v>
      </c>
      <c r="AE944" s="123" t="s">
        <v>3015</v>
      </c>
      <c r="AF944" s="123" t="s">
        <v>85</v>
      </c>
      <c r="AG944" s="123" t="s">
        <v>88</v>
      </c>
      <c r="AH944" s="123">
        <v>1</v>
      </c>
      <c r="AI944" s="123"/>
      <c r="AJ944" s="124">
        <v>45469</v>
      </c>
      <c r="AK944" s="123"/>
      <c r="AL944" s="123"/>
      <c r="AM944" s="123" t="s">
        <v>2991</v>
      </c>
      <c r="AN944" s="123" t="s">
        <v>2992</v>
      </c>
      <c r="AO944" s="123" t="s">
        <v>2982</v>
      </c>
      <c r="AP944" s="123">
        <v>9</v>
      </c>
      <c r="AQ944" s="123">
        <v>0</v>
      </c>
      <c r="AR944" s="123">
        <v>0</v>
      </c>
      <c r="AS944" s="123">
        <v>0</v>
      </c>
      <c r="AT944" s="123">
        <v>0</v>
      </c>
      <c r="AU944" s="123">
        <v>0</v>
      </c>
    </row>
    <row r="945" spans="1:47">
      <c r="A945" s="124">
        <v>46267</v>
      </c>
      <c r="B945" s="123" t="s">
        <v>75</v>
      </c>
      <c r="C945" s="123" t="s">
        <v>2981</v>
      </c>
      <c r="D945" s="123" t="s">
        <v>1279</v>
      </c>
      <c r="E945" s="123">
        <v>206137339</v>
      </c>
      <c r="F945" s="123" t="s">
        <v>2982</v>
      </c>
      <c r="G945" s="123" t="s">
        <v>2983</v>
      </c>
      <c r="H945" s="123" t="s">
        <v>2984</v>
      </c>
      <c r="I945" s="123">
        <v>900234</v>
      </c>
      <c r="J945" s="123" t="s">
        <v>3001</v>
      </c>
      <c r="K945" s="123" t="s">
        <v>1280</v>
      </c>
      <c r="L945" s="123" t="s">
        <v>2986</v>
      </c>
      <c r="M945" s="123" t="s">
        <v>79</v>
      </c>
      <c r="N945" s="123" t="s">
        <v>622</v>
      </c>
      <c r="O945" s="123">
        <v>1299</v>
      </c>
      <c r="P945" s="123" t="s">
        <v>64</v>
      </c>
      <c r="Q945" s="123" t="s">
        <v>2987</v>
      </c>
      <c r="R945" s="123" t="s">
        <v>3005</v>
      </c>
      <c r="S945" s="123" t="s">
        <v>39</v>
      </c>
      <c r="T945" s="123">
        <v>99</v>
      </c>
      <c r="U945" s="123" t="s">
        <v>2989</v>
      </c>
      <c r="V945" s="123"/>
      <c r="W945" s="123"/>
      <c r="X945" s="124">
        <v>46267.756944444445</v>
      </c>
      <c r="Y945" s="124">
        <v>46268.173611111109</v>
      </c>
      <c r="Z945" s="123" t="s">
        <v>2997</v>
      </c>
      <c r="AA945" s="123" t="s">
        <v>2998</v>
      </c>
      <c r="AB945" s="123" t="s">
        <v>2999</v>
      </c>
      <c r="AC945" s="123" t="s">
        <v>37</v>
      </c>
      <c r="AD945" s="123" t="s">
        <v>1562</v>
      </c>
      <c r="AE945" s="123" t="s">
        <v>3000</v>
      </c>
      <c r="AF945" s="123" t="s">
        <v>85</v>
      </c>
      <c r="AG945" s="123" t="s">
        <v>88</v>
      </c>
      <c r="AH945" s="123">
        <v>13</v>
      </c>
      <c r="AI945" s="123"/>
      <c r="AJ945" s="124">
        <v>45928</v>
      </c>
      <c r="AK945" s="123"/>
      <c r="AL945" s="123"/>
      <c r="AM945" s="123" t="s">
        <v>2991</v>
      </c>
      <c r="AN945" s="123" t="s">
        <v>2992</v>
      </c>
      <c r="AO945" s="123" t="s">
        <v>2982</v>
      </c>
      <c r="AP945" s="123">
        <v>9</v>
      </c>
      <c r="AQ945" s="123">
        <v>0</v>
      </c>
      <c r="AR945" s="123">
        <v>0</v>
      </c>
      <c r="AS945" s="123">
        <v>0</v>
      </c>
      <c r="AT945" s="123">
        <v>0</v>
      </c>
      <c r="AU945" s="123">
        <v>0</v>
      </c>
    </row>
    <row r="946" spans="1:47">
      <c r="A946" s="124">
        <v>46267</v>
      </c>
      <c r="B946" s="123" t="s">
        <v>75</v>
      </c>
      <c r="C946" s="123" t="s">
        <v>2981</v>
      </c>
      <c r="D946" s="123" t="s">
        <v>651</v>
      </c>
      <c r="E946" s="123">
        <v>203851103</v>
      </c>
      <c r="F946" s="123" t="s">
        <v>2982</v>
      </c>
      <c r="G946" s="123" t="s">
        <v>2983</v>
      </c>
      <c r="H946" s="123" t="s">
        <v>2984</v>
      </c>
      <c r="I946" s="123">
        <v>900234</v>
      </c>
      <c r="J946" s="123" t="s">
        <v>3001</v>
      </c>
      <c r="K946" s="123" t="s">
        <v>3459</v>
      </c>
      <c r="L946" s="123" t="s">
        <v>2986</v>
      </c>
      <c r="M946" s="123" t="s">
        <v>79</v>
      </c>
      <c r="N946" s="123" t="s">
        <v>2772</v>
      </c>
      <c r="O946" s="123">
        <v>1299</v>
      </c>
      <c r="P946" s="123" t="s">
        <v>64</v>
      </c>
      <c r="Q946" s="123" t="s">
        <v>2987</v>
      </c>
      <c r="R946" s="123" t="s">
        <v>2996</v>
      </c>
      <c r="S946" s="123" t="s">
        <v>32</v>
      </c>
      <c r="T946" s="123">
        <v>99</v>
      </c>
      <c r="U946" s="123" t="s">
        <v>2989</v>
      </c>
      <c r="V946" s="123"/>
      <c r="W946" s="123"/>
      <c r="X946" s="124">
        <v>46267.333333333336</v>
      </c>
      <c r="Y946" s="124">
        <v>46267.75</v>
      </c>
      <c r="Z946" s="123" t="s">
        <v>2997</v>
      </c>
      <c r="AA946" s="123" t="s">
        <v>2998</v>
      </c>
      <c r="AB946" s="123" t="s">
        <v>2999</v>
      </c>
      <c r="AC946" s="123" t="s">
        <v>37</v>
      </c>
      <c r="AD946" s="123" t="s">
        <v>1564</v>
      </c>
      <c r="AE946" s="123" t="s">
        <v>3012</v>
      </c>
      <c r="AF946" s="123" t="s">
        <v>84</v>
      </c>
      <c r="AG946" s="123" t="s">
        <v>85</v>
      </c>
      <c r="AH946" s="123">
        <v>18</v>
      </c>
      <c r="AI946" s="123"/>
      <c r="AJ946" s="124">
        <v>45523</v>
      </c>
      <c r="AK946" s="123"/>
      <c r="AL946" s="123"/>
      <c r="AM946" s="123" t="s">
        <v>2991</v>
      </c>
      <c r="AN946" s="123" t="s">
        <v>2992</v>
      </c>
      <c r="AO946" s="123" t="s">
        <v>2982</v>
      </c>
      <c r="AP946" s="123">
        <v>9</v>
      </c>
      <c r="AQ946" s="123">
        <v>0</v>
      </c>
      <c r="AR946" s="123">
        <v>0</v>
      </c>
      <c r="AS946" s="123">
        <v>0</v>
      </c>
      <c r="AT946" s="123">
        <v>0</v>
      </c>
      <c r="AU946" s="123">
        <v>0</v>
      </c>
    </row>
    <row r="947" spans="1:47">
      <c r="A947" s="124">
        <v>46267</v>
      </c>
      <c r="B947" s="123" t="s">
        <v>75</v>
      </c>
      <c r="C947" s="123" t="s">
        <v>2981</v>
      </c>
      <c r="D947" s="123" t="s">
        <v>2605</v>
      </c>
      <c r="E947" s="123">
        <v>206513292</v>
      </c>
      <c r="F947" s="123" t="s">
        <v>2982</v>
      </c>
      <c r="G947" s="123" t="s">
        <v>2983</v>
      </c>
      <c r="H947" s="123" t="s">
        <v>2984</v>
      </c>
      <c r="I947" s="123">
        <v>900234</v>
      </c>
      <c r="J947" s="123" t="s">
        <v>2985</v>
      </c>
      <c r="K947" s="123" t="s">
        <v>3460</v>
      </c>
      <c r="L947" s="123" t="s">
        <v>2986</v>
      </c>
      <c r="M947" s="123" t="s">
        <v>86</v>
      </c>
      <c r="N947" s="123" t="s">
        <v>224</v>
      </c>
      <c r="O947" s="123">
        <v>1299</v>
      </c>
      <c r="P947" s="123" t="s">
        <v>64</v>
      </c>
      <c r="Q947" s="123" t="s">
        <v>2987</v>
      </c>
      <c r="R947" s="123" t="s">
        <v>3014</v>
      </c>
      <c r="S947" s="123" t="s">
        <v>32</v>
      </c>
      <c r="T947" s="123">
        <v>99</v>
      </c>
      <c r="U947" s="123" t="s">
        <v>2989</v>
      </c>
      <c r="V947" s="124">
        <v>46267.330555555556</v>
      </c>
      <c r="W947" s="124">
        <v>46267.74722222222</v>
      </c>
      <c r="X947" s="124">
        <v>46267.333333333336</v>
      </c>
      <c r="Y947" s="124">
        <v>46267.75</v>
      </c>
      <c r="Z947" s="123"/>
      <c r="AA947" s="123" t="s">
        <v>56</v>
      </c>
      <c r="AB947" s="123" t="s">
        <v>2</v>
      </c>
      <c r="AC947" s="123" t="s">
        <v>35</v>
      </c>
      <c r="AD947" s="123" t="s">
        <v>1558</v>
      </c>
      <c r="AE947" s="123" t="s">
        <v>2995</v>
      </c>
      <c r="AF947" s="123" t="s">
        <v>78</v>
      </c>
      <c r="AG947" s="123" t="s">
        <v>92</v>
      </c>
      <c r="AH947" s="123">
        <v>3</v>
      </c>
      <c r="AI947" s="123"/>
      <c r="AJ947" s="124">
        <v>45970</v>
      </c>
      <c r="AK947" s="123"/>
      <c r="AL947" s="123"/>
      <c r="AM947" s="123" t="s">
        <v>2991</v>
      </c>
      <c r="AN947" s="123" t="s">
        <v>2992</v>
      </c>
      <c r="AO947" s="123" t="s">
        <v>2982</v>
      </c>
      <c r="AP947" s="123">
        <v>9</v>
      </c>
      <c r="AQ947" s="123">
        <v>0</v>
      </c>
      <c r="AR947" s="123">
        <v>1</v>
      </c>
      <c r="AS947" s="123">
        <v>1</v>
      </c>
      <c r="AT947" s="123">
        <v>0</v>
      </c>
      <c r="AU947" s="123">
        <v>0</v>
      </c>
    </row>
    <row r="948" spans="1:47">
      <c r="A948" s="124">
        <v>46267</v>
      </c>
      <c r="B948" s="123" t="s">
        <v>75</v>
      </c>
      <c r="C948" s="123" t="s">
        <v>2981</v>
      </c>
      <c r="D948" s="123" t="s">
        <v>163</v>
      </c>
      <c r="E948" s="123">
        <v>205977130</v>
      </c>
      <c r="F948" s="123" t="s">
        <v>2982</v>
      </c>
      <c r="G948" s="123" t="s">
        <v>2983</v>
      </c>
      <c r="H948" s="123" t="s">
        <v>2984</v>
      </c>
      <c r="I948" s="123">
        <v>900234</v>
      </c>
      <c r="J948" s="123" t="s">
        <v>2985</v>
      </c>
      <c r="K948" s="123" t="s">
        <v>164</v>
      </c>
      <c r="L948" s="123" t="s">
        <v>2986</v>
      </c>
      <c r="M948" s="123" t="s">
        <v>86</v>
      </c>
      <c r="N948" s="123" t="s">
        <v>158</v>
      </c>
      <c r="O948" s="123">
        <v>1299</v>
      </c>
      <c r="P948" s="123" t="s">
        <v>64</v>
      </c>
      <c r="Q948" s="123" t="s">
        <v>2987</v>
      </c>
      <c r="R948" s="123" t="s">
        <v>3038</v>
      </c>
      <c r="S948" s="123" t="s">
        <v>32</v>
      </c>
      <c r="T948" s="123">
        <v>99</v>
      </c>
      <c r="U948" s="123" t="s">
        <v>2989</v>
      </c>
      <c r="V948" s="124">
        <v>46267.331250000003</v>
      </c>
      <c r="W948" s="124">
        <v>46267.747916666667</v>
      </c>
      <c r="X948" s="124">
        <v>46267.333333333336</v>
      </c>
      <c r="Y948" s="124">
        <v>46267.75</v>
      </c>
      <c r="Z948" s="123"/>
      <c r="AA948" s="123" t="s">
        <v>56</v>
      </c>
      <c r="AB948" s="123" t="s">
        <v>2</v>
      </c>
      <c r="AC948" s="123" t="s">
        <v>1428</v>
      </c>
      <c r="AD948" s="123" t="s">
        <v>1567</v>
      </c>
      <c r="AE948" s="123" t="s">
        <v>1428</v>
      </c>
      <c r="AF948" s="123" t="s">
        <v>92</v>
      </c>
      <c r="AG948" s="123" t="s">
        <v>84</v>
      </c>
      <c r="AH948" s="123">
        <v>28</v>
      </c>
      <c r="AI948" s="123"/>
      <c r="AJ948" s="124">
        <v>45914</v>
      </c>
      <c r="AK948" s="123"/>
      <c r="AL948" s="123"/>
      <c r="AM948" s="123" t="s">
        <v>2991</v>
      </c>
      <c r="AN948" s="123" t="s">
        <v>2992</v>
      </c>
      <c r="AO948" s="123" t="s">
        <v>2982</v>
      </c>
      <c r="AP948" s="123">
        <v>9</v>
      </c>
      <c r="AQ948" s="123">
        <v>0</v>
      </c>
      <c r="AR948" s="123">
        <v>1</v>
      </c>
      <c r="AS948" s="123">
        <v>1</v>
      </c>
      <c r="AT948" s="123">
        <v>0</v>
      </c>
      <c r="AU948" s="123">
        <v>0</v>
      </c>
    </row>
    <row r="949" spans="1:47">
      <c r="A949" s="124">
        <v>46267</v>
      </c>
      <c r="B949" s="123" t="s">
        <v>75</v>
      </c>
      <c r="C949" s="123" t="s">
        <v>2981</v>
      </c>
      <c r="D949" s="123" t="s">
        <v>889</v>
      </c>
      <c r="E949" s="123">
        <v>203993281</v>
      </c>
      <c r="F949" s="123" t="s">
        <v>2982</v>
      </c>
      <c r="G949" s="123" t="s">
        <v>2983</v>
      </c>
      <c r="H949" s="123" t="s">
        <v>2984</v>
      </c>
      <c r="I949" s="123">
        <v>900234</v>
      </c>
      <c r="J949" s="123" t="s">
        <v>3001</v>
      </c>
      <c r="K949" s="123" t="s">
        <v>3461</v>
      </c>
      <c r="L949" s="123" t="s">
        <v>2986</v>
      </c>
      <c r="M949" s="123" t="s">
        <v>79</v>
      </c>
      <c r="N949" s="123" t="s">
        <v>2772</v>
      </c>
      <c r="O949" s="123">
        <v>1299</v>
      </c>
      <c r="P949" s="123" t="s">
        <v>64</v>
      </c>
      <c r="Q949" s="123" t="s">
        <v>2987</v>
      </c>
      <c r="R949" s="123" t="s">
        <v>2994</v>
      </c>
      <c r="S949" s="123" t="s">
        <v>32</v>
      </c>
      <c r="T949" s="123">
        <v>99</v>
      </c>
      <c r="U949" s="123" t="s">
        <v>2989</v>
      </c>
      <c r="V949" s="124">
        <v>46267.333333333336</v>
      </c>
      <c r="W949" s="124">
        <v>46267.749305555553</v>
      </c>
      <c r="X949" s="124">
        <v>46267.333333333336</v>
      </c>
      <c r="Y949" s="124">
        <v>46267.75</v>
      </c>
      <c r="Z949" s="123"/>
      <c r="AA949" s="123" t="s">
        <v>56</v>
      </c>
      <c r="AB949" s="123" t="s">
        <v>2</v>
      </c>
      <c r="AC949" s="123" t="s">
        <v>37</v>
      </c>
      <c r="AD949" s="123" t="s">
        <v>1562</v>
      </c>
      <c r="AE949" s="123" t="s">
        <v>3000</v>
      </c>
      <c r="AF949" s="123" t="s">
        <v>95</v>
      </c>
      <c r="AG949" s="123" t="s">
        <v>77</v>
      </c>
      <c r="AH949" s="123">
        <v>13</v>
      </c>
      <c r="AI949" s="123"/>
      <c r="AJ949" s="124">
        <v>45546</v>
      </c>
      <c r="AK949" s="123"/>
      <c r="AL949" s="123"/>
      <c r="AM949" s="123" t="s">
        <v>2991</v>
      </c>
      <c r="AN949" s="123" t="s">
        <v>2992</v>
      </c>
      <c r="AO949" s="123" t="s">
        <v>2982</v>
      </c>
      <c r="AP949" s="123">
        <v>9</v>
      </c>
      <c r="AQ949" s="123">
        <v>0</v>
      </c>
      <c r="AR949" s="123">
        <v>1</v>
      </c>
      <c r="AS949" s="123">
        <v>1</v>
      </c>
      <c r="AT949" s="123">
        <v>0</v>
      </c>
      <c r="AU949" s="123">
        <v>0</v>
      </c>
    </row>
    <row r="950" spans="1:47">
      <c r="A950" s="124">
        <v>46267</v>
      </c>
      <c r="B950" s="123" t="s">
        <v>75</v>
      </c>
      <c r="C950" s="123" t="s">
        <v>2981</v>
      </c>
      <c r="D950" s="123" t="s">
        <v>669</v>
      </c>
      <c r="E950" s="123">
        <v>205839289</v>
      </c>
      <c r="F950" s="123" t="s">
        <v>2982</v>
      </c>
      <c r="G950" s="123" t="s">
        <v>2983</v>
      </c>
      <c r="H950" s="123" t="s">
        <v>2984</v>
      </c>
      <c r="I950" s="123">
        <v>900234</v>
      </c>
      <c r="J950" s="123" t="s">
        <v>2985</v>
      </c>
      <c r="K950" s="123" t="s">
        <v>670</v>
      </c>
      <c r="L950" s="123" t="s">
        <v>2986</v>
      </c>
      <c r="M950" s="123" t="s">
        <v>89</v>
      </c>
      <c r="N950" s="123" t="s">
        <v>622</v>
      </c>
      <c r="O950" s="123">
        <v>1299</v>
      </c>
      <c r="P950" s="123" t="s">
        <v>64</v>
      </c>
      <c r="Q950" s="123" t="s">
        <v>2987</v>
      </c>
      <c r="R950" s="123" t="s">
        <v>3038</v>
      </c>
      <c r="S950" s="123" t="s">
        <v>32</v>
      </c>
      <c r="T950" s="123">
        <v>99</v>
      </c>
      <c r="U950" s="123" t="s">
        <v>2989</v>
      </c>
      <c r="V950" s="124">
        <v>46267.331944444442</v>
      </c>
      <c r="W950" s="124">
        <v>46267.75</v>
      </c>
      <c r="X950" s="124">
        <v>46267.333333333336</v>
      </c>
      <c r="Y950" s="124">
        <v>46267.75</v>
      </c>
      <c r="Z950" s="123"/>
      <c r="AA950" s="123" t="s">
        <v>56</v>
      </c>
      <c r="AB950" s="123" t="s">
        <v>2</v>
      </c>
      <c r="AC950" s="123" t="s">
        <v>37</v>
      </c>
      <c r="AD950" s="123" t="s">
        <v>1561</v>
      </c>
      <c r="AE950" s="123" t="s">
        <v>3012</v>
      </c>
      <c r="AF950" s="123" t="s">
        <v>92</v>
      </c>
      <c r="AG950" s="123" t="s">
        <v>84</v>
      </c>
      <c r="AH950" s="123">
        <v>17</v>
      </c>
      <c r="AI950" s="123"/>
      <c r="AJ950" s="124">
        <v>45893</v>
      </c>
      <c r="AK950" s="123"/>
      <c r="AL950" s="123"/>
      <c r="AM950" s="123" t="s">
        <v>2991</v>
      </c>
      <c r="AN950" s="123" t="s">
        <v>2992</v>
      </c>
      <c r="AO950" s="123" t="s">
        <v>2982</v>
      </c>
      <c r="AP950" s="123">
        <v>9</v>
      </c>
      <c r="AQ950" s="123">
        <v>0</v>
      </c>
      <c r="AR950" s="123">
        <v>1</v>
      </c>
      <c r="AS950" s="123">
        <v>1</v>
      </c>
      <c r="AT950" s="123">
        <v>0</v>
      </c>
      <c r="AU950" s="123">
        <v>0</v>
      </c>
    </row>
    <row r="951" spans="1:47">
      <c r="A951" s="124">
        <v>46267</v>
      </c>
      <c r="B951" s="123" t="s">
        <v>75</v>
      </c>
      <c r="C951" s="123" t="s">
        <v>2981</v>
      </c>
      <c r="D951" s="123" t="s">
        <v>1745</v>
      </c>
      <c r="E951" s="123">
        <v>206873879</v>
      </c>
      <c r="F951" s="123" t="s">
        <v>2982</v>
      </c>
      <c r="G951" s="123" t="s">
        <v>2983</v>
      </c>
      <c r="H951" s="123" t="s">
        <v>2984</v>
      </c>
      <c r="I951" s="123">
        <v>900234</v>
      </c>
      <c r="J951" s="123" t="s">
        <v>2985</v>
      </c>
      <c r="K951" s="123" t="s">
        <v>1746</v>
      </c>
      <c r="L951" s="123" t="s">
        <v>2986</v>
      </c>
      <c r="M951" s="123" t="s">
        <v>89</v>
      </c>
      <c r="N951" s="123" t="s">
        <v>224</v>
      </c>
      <c r="O951" s="123">
        <v>1299</v>
      </c>
      <c r="P951" s="123" t="s">
        <v>64</v>
      </c>
      <c r="Q951" s="123" t="s">
        <v>2987</v>
      </c>
      <c r="R951" s="123" t="s">
        <v>2996</v>
      </c>
      <c r="S951" s="123" t="s">
        <v>32</v>
      </c>
      <c r="T951" s="123">
        <v>99</v>
      </c>
      <c r="U951" s="123" t="s">
        <v>2989</v>
      </c>
      <c r="V951" s="123"/>
      <c r="W951" s="123"/>
      <c r="X951" s="124">
        <v>46267.333333333336</v>
      </c>
      <c r="Y951" s="124">
        <v>46267.75</v>
      </c>
      <c r="Z951" s="123" t="s">
        <v>2997</v>
      </c>
      <c r="AA951" s="123" t="s">
        <v>2998</v>
      </c>
      <c r="AB951" s="123" t="s">
        <v>2999</v>
      </c>
      <c r="AC951" s="123" t="s">
        <v>35</v>
      </c>
      <c r="AD951" s="123" t="s">
        <v>1558</v>
      </c>
      <c r="AE951" s="123" t="s">
        <v>2995</v>
      </c>
      <c r="AF951" s="123" t="s">
        <v>84</v>
      </c>
      <c r="AG951" s="123" t="s">
        <v>85</v>
      </c>
      <c r="AH951" s="123">
        <v>3</v>
      </c>
      <c r="AI951" s="123"/>
      <c r="AJ951" s="124">
        <v>46019</v>
      </c>
      <c r="AK951" s="123"/>
      <c r="AL951" s="123"/>
      <c r="AM951" s="123" t="s">
        <v>2991</v>
      </c>
      <c r="AN951" s="123" t="s">
        <v>2992</v>
      </c>
      <c r="AO951" s="123" t="s">
        <v>2982</v>
      </c>
      <c r="AP951" s="123">
        <v>9</v>
      </c>
      <c r="AQ951" s="123">
        <v>0</v>
      </c>
      <c r="AR951" s="123">
        <v>0</v>
      </c>
      <c r="AS951" s="123">
        <v>0</v>
      </c>
      <c r="AT951" s="123">
        <v>0</v>
      </c>
      <c r="AU951" s="123">
        <v>0</v>
      </c>
    </row>
    <row r="952" spans="1:47">
      <c r="A952" s="124">
        <v>46267</v>
      </c>
      <c r="B952" s="123" t="s">
        <v>75</v>
      </c>
      <c r="C952" s="123" t="s">
        <v>2981</v>
      </c>
      <c r="D952" s="123" t="s">
        <v>2728</v>
      </c>
      <c r="E952" s="123">
        <v>204072308</v>
      </c>
      <c r="F952" s="123" t="s">
        <v>2982</v>
      </c>
      <c r="G952" s="123" t="s">
        <v>2983</v>
      </c>
      <c r="H952" s="123" t="s">
        <v>2984</v>
      </c>
      <c r="I952" s="123">
        <v>900234</v>
      </c>
      <c r="J952" s="123" t="s">
        <v>2985</v>
      </c>
      <c r="K952" s="123" t="s">
        <v>2729</v>
      </c>
      <c r="L952" s="123" t="s">
        <v>2986</v>
      </c>
      <c r="M952" s="123" t="s">
        <v>86</v>
      </c>
      <c r="N952" s="123" t="s">
        <v>2773</v>
      </c>
      <c r="O952" s="123">
        <v>1299</v>
      </c>
      <c r="P952" s="123" t="s">
        <v>64</v>
      </c>
      <c r="Q952" s="123" t="s">
        <v>2987</v>
      </c>
      <c r="R952" s="123" t="s">
        <v>3024</v>
      </c>
      <c r="S952" s="123" t="s">
        <v>39</v>
      </c>
      <c r="T952" s="123">
        <v>99</v>
      </c>
      <c r="U952" s="123" t="s">
        <v>2989</v>
      </c>
      <c r="V952" s="124">
        <v>46267.755555555559</v>
      </c>
      <c r="W952" s="124">
        <v>46267.864583333336</v>
      </c>
      <c r="X952" s="124">
        <v>46267.756944444445</v>
      </c>
      <c r="Y952" s="124">
        <v>46268.173611111109</v>
      </c>
      <c r="Z952" s="123"/>
      <c r="AA952" s="123" t="s">
        <v>56</v>
      </c>
      <c r="AB952" s="123" t="s">
        <v>2</v>
      </c>
      <c r="AC952" s="123" t="s">
        <v>37</v>
      </c>
      <c r="AD952" s="123" t="s">
        <v>1562</v>
      </c>
      <c r="AE952" s="123" t="s">
        <v>3000</v>
      </c>
      <c r="AF952" s="123" t="s">
        <v>95</v>
      </c>
      <c r="AG952" s="123" t="s">
        <v>77</v>
      </c>
      <c r="AH952" s="123">
        <v>13</v>
      </c>
      <c r="AI952" s="123"/>
      <c r="AJ952" s="124">
        <v>45557</v>
      </c>
      <c r="AK952" s="123"/>
      <c r="AL952" s="123"/>
      <c r="AM952" s="123" t="s">
        <v>2991</v>
      </c>
      <c r="AN952" s="123" t="s">
        <v>2992</v>
      </c>
      <c r="AO952" s="123" t="s">
        <v>2982</v>
      </c>
      <c r="AP952" s="123">
        <v>9</v>
      </c>
      <c r="AQ952" s="123">
        <v>0</v>
      </c>
      <c r="AR952" s="123">
        <v>1</v>
      </c>
      <c r="AS952" s="123">
        <v>1</v>
      </c>
      <c r="AT952" s="123">
        <v>0</v>
      </c>
      <c r="AU952" s="123">
        <v>0</v>
      </c>
    </row>
    <row r="953" spans="1:47">
      <c r="A953" s="124">
        <v>46267</v>
      </c>
      <c r="B953" s="123" t="s">
        <v>75</v>
      </c>
      <c r="C953" s="123" t="s">
        <v>2981</v>
      </c>
      <c r="D953" s="123" t="s">
        <v>2545</v>
      </c>
      <c r="E953" s="123">
        <v>203735944</v>
      </c>
      <c r="F953" s="123" t="s">
        <v>2982</v>
      </c>
      <c r="G953" s="123" t="s">
        <v>2983</v>
      </c>
      <c r="H953" s="123" t="s">
        <v>2984</v>
      </c>
      <c r="I953" s="123">
        <v>900234</v>
      </c>
      <c r="J953" s="123" t="s">
        <v>2985</v>
      </c>
      <c r="K953" s="123" t="s">
        <v>2546</v>
      </c>
      <c r="L953" s="123" t="s">
        <v>2986</v>
      </c>
      <c r="M953" s="123" t="s">
        <v>86</v>
      </c>
      <c r="N953" s="123" t="s">
        <v>224</v>
      </c>
      <c r="O953" s="123">
        <v>1299</v>
      </c>
      <c r="P953" s="123" t="s">
        <v>64</v>
      </c>
      <c r="Q953" s="123" t="s">
        <v>2987</v>
      </c>
      <c r="R953" s="123" t="s">
        <v>2994</v>
      </c>
      <c r="S953" s="123" t="s">
        <v>32</v>
      </c>
      <c r="T953" s="123">
        <v>99</v>
      </c>
      <c r="U953" s="123" t="s">
        <v>2989</v>
      </c>
      <c r="V953" s="124">
        <v>46267.331944444442</v>
      </c>
      <c r="W953" s="124">
        <v>46267.747916666667</v>
      </c>
      <c r="X953" s="124">
        <v>46267.333333333336</v>
      </c>
      <c r="Y953" s="124">
        <v>46267.75</v>
      </c>
      <c r="Z953" s="123"/>
      <c r="AA953" s="123" t="s">
        <v>56</v>
      </c>
      <c r="AB953" s="123" t="s">
        <v>2</v>
      </c>
      <c r="AC953" s="123" t="s">
        <v>35</v>
      </c>
      <c r="AD953" s="123" t="s">
        <v>1558</v>
      </c>
      <c r="AE953" s="123" t="s">
        <v>2995</v>
      </c>
      <c r="AF953" s="123" t="s">
        <v>95</v>
      </c>
      <c r="AG953" s="123" t="s">
        <v>77</v>
      </c>
      <c r="AH953" s="123">
        <v>3</v>
      </c>
      <c r="AI953" s="123"/>
      <c r="AJ953" s="124">
        <v>45501</v>
      </c>
      <c r="AK953" s="123"/>
      <c r="AL953" s="123"/>
      <c r="AM953" s="123" t="s">
        <v>2991</v>
      </c>
      <c r="AN953" s="123" t="s">
        <v>2992</v>
      </c>
      <c r="AO953" s="123" t="s">
        <v>2982</v>
      </c>
      <c r="AP953" s="123">
        <v>9</v>
      </c>
      <c r="AQ953" s="123">
        <v>0</v>
      </c>
      <c r="AR953" s="123">
        <v>1</v>
      </c>
      <c r="AS953" s="123">
        <v>1</v>
      </c>
      <c r="AT953" s="123">
        <v>0</v>
      </c>
      <c r="AU953" s="123">
        <v>0</v>
      </c>
    </row>
    <row r="954" spans="1:47">
      <c r="A954" s="124">
        <v>46267</v>
      </c>
      <c r="B954" s="123" t="s">
        <v>75</v>
      </c>
      <c r="C954" s="123" t="s">
        <v>2981</v>
      </c>
      <c r="D954" s="123" t="s">
        <v>436</v>
      </c>
      <c r="E954" s="123">
        <v>203594431</v>
      </c>
      <c r="F954" s="123" t="s">
        <v>2982</v>
      </c>
      <c r="G954" s="123" t="s">
        <v>2983</v>
      </c>
      <c r="H954" s="123" t="s">
        <v>2984</v>
      </c>
      <c r="I954" s="123">
        <v>900234</v>
      </c>
      <c r="J954" s="123" t="s">
        <v>3001</v>
      </c>
      <c r="K954" s="123" t="s">
        <v>3462</v>
      </c>
      <c r="L954" s="123" t="s">
        <v>2986</v>
      </c>
      <c r="M954" s="123" t="s">
        <v>89</v>
      </c>
      <c r="N954" s="123" t="s">
        <v>2645</v>
      </c>
      <c r="O954" s="123">
        <v>1299</v>
      </c>
      <c r="P954" s="123" t="s">
        <v>64</v>
      </c>
      <c r="Q954" s="123" t="s">
        <v>2987</v>
      </c>
      <c r="R954" s="123" t="s">
        <v>3014</v>
      </c>
      <c r="S954" s="123" t="s">
        <v>32</v>
      </c>
      <c r="T954" s="123">
        <v>99</v>
      </c>
      <c r="U954" s="123" t="s">
        <v>2989</v>
      </c>
      <c r="V954" s="124">
        <v>46267.331250000003</v>
      </c>
      <c r="W954" s="124">
        <v>46267.751388888886</v>
      </c>
      <c r="X954" s="124">
        <v>46267.333333333336</v>
      </c>
      <c r="Y954" s="124">
        <v>46267.75</v>
      </c>
      <c r="Z954" s="123"/>
      <c r="AA954" s="123" t="s">
        <v>56</v>
      </c>
      <c r="AB954" s="123" t="s">
        <v>2</v>
      </c>
      <c r="AC954" s="123" t="s">
        <v>2990</v>
      </c>
      <c r="AD954" s="123" t="s">
        <v>1553</v>
      </c>
      <c r="AE954" s="123" t="s">
        <v>2990</v>
      </c>
      <c r="AF954" s="123" t="s">
        <v>78</v>
      </c>
      <c r="AG954" s="123" t="s">
        <v>92</v>
      </c>
      <c r="AH954" s="123">
        <v>22</v>
      </c>
      <c r="AI954" s="123"/>
      <c r="AJ954" s="124">
        <v>45914</v>
      </c>
      <c r="AK954" s="123"/>
      <c r="AL954" s="123"/>
      <c r="AM954" s="123" t="s">
        <v>2991</v>
      </c>
      <c r="AN954" s="123" t="s">
        <v>2992</v>
      </c>
      <c r="AO954" s="123" t="s">
        <v>2982</v>
      </c>
      <c r="AP954" s="123">
        <v>9</v>
      </c>
      <c r="AQ954" s="123">
        <v>0</v>
      </c>
      <c r="AR954" s="123">
        <v>1</v>
      </c>
      <c r="AS954" s="123">
        <v>1</v>
      </c>
      <c r="AT954" s="123">
        <v>0</v>
      </c>
      <c r="AU954" s="123">
        <v>0</v>
      </c>
    </row>
    <row r="955" spans="1:47">
      <c r="A955" s="124">
        <v>46267</v>
      </c>
      <c r="B955" s="123" t="s">
        <v>75</v>
      </c>
      <c r="C955" s="123" t="s">
        <v>2981</v>
      </c>
      <c r="D955" s="123" t="s">
        <v>2607</v>
      </c>
      <c r="E955" s="123">
        <v>206791438</v>
      </c>
      <c r="F955" s="123" t="s">
        <v>2982</v>
      </c>
      <c r="G955" s="123" t="s">
        <v>2983</v>
      </c>
      <c r="H955" s="123" t="s">
        <v>2984</v>
      </c>
      <c r="I955" s="123">
        <v>900234</v>
      </c>
      <c r="J955" s="123" t="s">
        <v>2985</v>
      </c>
      <c r="K955" s="123" t="s">
        <v>3463</v>
      </c>
      <c r="L955" s="123" t="s">
        <v>2986</v>
      </c>
      <c r="M955" s="123" t="s">
        <v>89</v>
      </c>
      <c r="N955" s="123" t="s">
        <v>224</v>
      </c>
      <c r="O955" s="123">
        <v>1299</v>
      </c>
      <c r="P955" s="123" t="s">
        <v>64</v>
      </c>
      <c r="Q955" s="123" t="s">
        <v>2987</v>
      </c>
      <c r="R955" s="123" t="s">
        <v>3014</v>
      </c>
      <c r="S955" s="123" t="s">
        <v>32</v>
      </c>
      <c r="T955" s="123">
        <v>99</v>
      </c>
      <c r="U955" s="123" t="s">
        <v>2989</v>
      </c>
      <c r="V955" s="124">
        <v>46267.330555555556</v>
      </c>
      <c r="W955" s="124">
        <v>46267.747916666667</v>
      </c>
      <c r="X955" s="124">
        <v>46267.333333333336</v>
      </c>
      <c r="Y955" s="124">
        <v>46267.75</v>
      </c>
      <c r="Z955" s="123"/>
      <c r="AA955" s="123" t="s">
        <v>56</v>
      </c>
      <c r="AB955" s="123" t="s">
        <v>2</v>
      </c>
      <c r="AC955" s="123" t="s">
        <v>35</v>
      </c>
      <c r="AD955" s="123" t="s">
        <v>1558</v>
      </c>
      <c r="AE955" s="123" t="s">
        <v>2995</v>
      </c>
      <c r="AF955" s="123" t="s">
        <v>78</v>
      </c>
      <c r="AG955" s="123" t="s">
        <v>92</v>
      </c>
      <c r="AH955" s="123">
        <v>3</v>
      </c>
      <c r="AI955" s="123"/>
      <c r="AJ955" s="124">
        <v>45998</v>
      </c>
      <c r="AK955" s="123"/>
      <c r="AL955" s="123"/>
      <c r="AM955" s="123" t="s">
        <v>2991</v>
      </c>
      <c r="AN955" s="123" t="s">
        <v>2992</v>
      </c>
      <c r="AO955" s="123" t="s">
        <v>2982</v>
      </c>
      <c r="AP955" s="123">
        <v>9</v>
      </c>
      <c r="AQ955" s="123">
        <v>0</v>
      </c>
      <c r="AR955" s="123">
        <v>1</v>
      </c>
      <c r="AS955" s="123">
        <v>1</v>
      </c>
      <c r="AT955" s="123">
        <v>0</v>
      </c>
      <c r="AU955" s="123">
        <v>0</v>
      </c>
    </row>
    <row r="956" spans="1:47">
      <c r="A956" s="124">
        <v>46267</v>
      </c>
      <c r="B956" s="123" t="s">
        <v>75</v>
      </c>
      <c r="C956" s="123" t="s">
        <v>2981</v>
      </c>
      <c r="D956" s="123" t="s">
        <v>337</v>
      </c>
      <c r="E956" s="123">
        <v>204246156</v>
      </c>
      <c r="F956" s="123" t="s">
        <v>2982</v>
      </c>
      <c r="G956" s="123" t="s">
        <v>2983</v>
      </c>
      <c r="H956" s="123" t="s">
        <v>2984</v>
      </c>
      <c r="I956" s="123">
        <v>900234</v>
      </c>
      <c r="J956" s="123" t="s">
        <v>87</v>
      </c>
      <c r="K956" s="123" t="s">
        <v>338</v>
      </c>
      <c r="L956" s="123" t="s">
        <v>2986</v>
      </c>
      <c r="M956" s="123" t="s">
        <v>86</v>
      </c>
      <c r="N956" s="123" t="s">
        <v>223</v>
      </c>
      <c r="O956" s="123">
        <v>1299</v>
      </c>
      <c r="P956" s="123" t="s">
        <v>64</v>
      </c>
      <c r="Q956" s="123" t="s">
        <v>2987</v>
      </c>
      <c r="R956" s="123" t="s">
        <v>3014</v>
      </c>
      <c r="S956" s="123" t="s">
        <v>32</v>
      </c>
      <c r="T956" s="123">
        <v>99</v>
      </c>
      <c r="U956" s="123" t="s">
        <v>2989</v>
      </c>
      <c r="V956" s="124">
        <v>46267.329861111109</v>
      </c>
      <c r="W956" s="124">
        <v>46267.753472222219</v>
      </c>
      <c r="X956" s="124">
        <v>46267.333333333336</v>
      </c>
      <c r="Y956" s="124">
        <v>46267.75</v>
      </c>
      <c r="Z956" s="123"/>
      <c r="AA956" s="123" t="s">
        <v>56</v>
      </c>
      <c r="AB956" s="123" t="s">
        <v>2</v>
      </c>
      <c r="AC956" s="123" t="s">
        <v>35</v>
      </c>
      <c r="AD956" s="123" t="s">
        <v>1558</v>
      </c>
      <c r="AE956" s="123" t="s">
        <v>2995</v>
      </c>
      <c r="AF956" s="123" t="s">
        <v>78</v>
      </c>
      <c r="AG956" s="123" t="s">
        <v>92</v>
      </c>
      <c r="AH956" s="123">
        <v>3</v>
      </c>
      <c r="AI956" s="123"/>
      <c r="AJ956" s="124">
        <v>45578</v>
      </c>
      <c r="AK956" s="123"/>
      <c r="AL956" s="123"/>
      <c r="AM956" s="123" t="s">
        <v>2991</v>
      </c>
      <c r="AN956" s="123" t="s">
        <v>2992</v>
      </c>
      <c r="AO956" s="123" t="s">
        <v>2982</v>
      </c>
      <c r="AP956" s="123">
        <v>9</v>
      </c>
      <c r="AQ956" s="123">
        <v>0</v>
      </c>
      <c r="AR956" s="123">
        <v>1</v>
      </c>
      <c r="AS956" s="123">
        <v>1</v>
      </c>
      <c r="AT956" s="123">
        <v>0</v>
      </c>
      <c r="AU956" s="123">
        <v>0</v>
      </c>
    </row>
    <row r="957" spans="1:47">
      <c r="A957" s="124">
        <v>46267</v>
      </c>
      <c r="B957" s="123" t="s">
        <v>75</v>
      </c>
      <c r="C957" s="123" t="s">
        <v>2981</v>
      </c>
      <c r="D957" s="123" t="s">
        <v>2609</v>
      </c>
      <c r="E957" s="123">
        <v>203736259</v>
      </c>
      <c r="F957" s="123" t="s">
        <v>2982</v>
      </c>
      <c r="G957" s="123" t="s">
        <v>2983</v>
      </c>
      <c r="H957" s="123" t="s">
        <v>2984</v>
      </c>
      <c r="I957" s="123">
        <v>900234</v>
      </c>
      <c r="J957" s="123" t="s">
        <v>2985</v>
      </c>
      <c r="K957" s="123" t="s">
        <v>2610</v>
      </c>
      <c r="L957" s="123" t="s">
        <v>2986</v>
      </c>
      <c r="M957" s="123" t="s">
        <v>86</v>
      </c>
      <c r="N957" s="123" t="s">
        <v>224</v>
      </c>
      <c r="O957" s="123">
        <v>1299</v>
      </c>
      <c r="P957" s="123" t="s">
        <v>64</v>
      </c>
      <c r="Q957" s="123" t="s">
        <v>2987</v>
      </c>
      <c r="R957" s="123" t="s">
        <v>3003</v>
      </c>
      <c r="S957" s="123" t="s">
        <v>39</v>
      </c>
      <c r="T957" s="123">
        <v>99</v>
      </c>
      <c r="U957" s="123" t="s">
        <v>2989</v>
      </c>
      <c r="V957" s="124">
        <v>46267.754166666666</v>
      </c>
      <c r="W957" s="124">
        <v>46267.958333333336</v>
      </c>
      <c r="X957" s="124">
        <v>46267.756944444445</v>
      </c>
      <c r="Y957" s="124">
        <v>46268.173611111109</v>
      </c>
      <c r="Z957" s="123"/>
      <c r="AA957" s="123" t="s">
        <v>56</v>
      </c>
      <c r="AB957" s="123" t="s">
        <v>2</v>
      </c>
      <c r="AC957" s="123" t="s">
        <v>35</v>
      </c>
      <c r="AD957" s="123" t="s">
        <v>1558</v>
      </c>
      <c r="AE957" s="123" t="s">
        <v>2995</v>
      </c>
      <c r="AF957" s="123" t="s">
        <v>78</v>
      </c>
      <c r="AG957" s="123" t="s">
        <v>92</v>
      </c>
      <c r="AH957" s="123">
        <v>3</v>
      </c>
      <c r="AI957" s="123"/>
      <c r="AJ957" s="124">
        <v>45501</v>
      </c>
      <c r="AK957" s="123"/>
      <c r="AL957" s="123"/>
      <c r="AM957" s="123" t="s">
        <v>2991</v>
      </c>
      <c r="AN957" s="123" t="s">
        <v>2992</v>
      </c>
      <c r="AO957" s="123" t="s">
        <v>2982</v>
      </c>
      <c r="AP957" s="123">
        <v>9</v>
      </c>
      <c r="AQ957" s="123">
        <v>0</v>
      </c>
      <c r="AR957" s="123">
        <v>1</v>
      </c>
      <c r="AS957" s="123">
        <v>1</v>
      </c>
      <c r="AT957" s="123">
        <v>0</v>
      </c>
      <c r="AU957" s="123">
        <v>0</v>
      </c>
    </row>
    <row r="958" spans="1:47">
      <c r="A958" s="124">
        <v>46267</v>
      </c>
      <c r="B958" s="123" t="s">
        <v>75</v>
      </c>
      <c r="C958" s="123" t="s">
        <v>2981</v>
      </c>
      <c r="D958" s="123" t="s">
        <v>1579</v>
      </c>
      <c r="E958" s="123">
        <v>206200000</v>
      </c>
      <c r="F958" s="123" t="s">
        <v>2982</v>
      </c>
      <c r="G958" s="123" t="s">
        <v>2983</v>
      </c>
      <c r="H958" s="123" t="s">
        <v>2984</v>
      </c>
      <c r="I958" s="123">
        <v>900234</v>
      </c>
      <c r="J958" s="123" t="s">
        <v>3001</v>
      </c>
      <c r="K958" s="123" t="s">
        <v>1573</v>
      </c>
      <c r="L958" s="123" t="s">
        <v>2986</v>
      </c>
      <c r="M958" s="123" t="s">
        <v>79</v>
      </c>
      <c r="N958" s="123" t="s">
        <v>2773</v>
      </c>
      <c r="O958" s="123">
        <v>1299</v>
      </c>
      <c r="P958" s="123" t="s">
        <v>64</v>
      </c>
      <c r="Q958" s="123" t="s">
        <v>2987</v>
      </c>
      <c r="R958" s="123" t="s">
        <v>3021</v>
      </c>
      <c r="S958" s="123" t="s">
        <v>32</v>
      </c>
      <c r="T958" s="123">
        <v>99</v>
      </c>
      <c r="U958" s="123" t="s">
        <v>2989</v>
      </c>
      <c r="V958" s="124">
        <v>46267.332638888889</v>
      </c>
      <c r="W958" s="124">
        <v>46267.748611111114</v>
      </c>
      <c r="X958" s="124">
        <v>46267.333333333336</v>
      </c>
      <c r="Y958" s="124">
        <v>46267.75</v>
      </c>
      <c r="Z958" s="123" t="s">
        <v>2997</v>
      </c>
      <c r="AA958" s="123" t="s">
        <v>2998</v>
      </c>
      <c r="AB958" s="123" t="s">
        <v>2</v>
      </c>
      <c r="AC958" s="123" t="s">
        <v>37</v>
      </c>
      <c r="AD958" s="123" t="s">
        <v>1562</v>
      </c>
      <c r="AE958" s="123" t="s">
        <v>3000</v>
      </c>
      <c r="AF958" s="123" t="s">
        <v>85</v>
      </c>
      <c r="AG958" s="123" t="s">
        <v>88</v>
      </c>
      <c r="AH958" s="123">
        <v>13</v>
      </c>
      <c r="AI958" s="123"/>
      <c r="AJ958" s="124">
        <v>45935</v>
      </c>
      <c r="AK958" s="123"/>
      <c r="AL958" s="123"/>
      <c r="AM958" s="123" t="s">
        <v>2991</v>
      </c>
      <c r="AN958" s="123" t="s">
        <v>2992</v>
      </c>
      <c r="AO958" s="123" t="s">
        <v>2982</v>
      </c>
      <c r="AP958" s="123">
        <v>9</v>
      </c>
      <c r="AQ958" s="123">
        <v>1</v>
      </c>
      <c r="AR958" s="123">
        <v>1</v>
      </c>
      <c r="AS958" s="123">
        <v>0</v>
      </c>
      <c r="AT958" s="123">
        <v>0</v>
      </c>
      <c r="AU958" s="123">
        <v>0</v>
      </c>
    </row>
    <row r="959" spans="1:47">
      <c r="A959" s="124">
        <v>46267</v>
      </c>
      <c r="B959" s="123" t="s">
        <v>75</v>
      </c>
      <c r="C959" s="123" t="s">
        <v>2981</v>
      </c>
      <c r="D959" s="123" t="s">
        <v>585</v>
      </c>
      <c r="E959" s="123">
        <v>203737015</v>
      </c>
      <c r="F959" s="123" t="s">
        <v>2982</v>
      </c>
      <c r="G959" s="123" t="s">
        <v>2983</v>
      </c>
      <c r="H959" s="123" t="s">
        <v>2984</v>
      </c>
      <c r="I959" s="123">
        <v>900234</v>
      </c>
      <c r="J959" s="123" t="s">
        <v>3001</v>
      </c>
      <c r="K959" s="123" t="s">
        <v>3464</v>
      </c>
      <c r="L959" s="123" t="s">
        <v>2986</v>
      </c>
      <c r="M959" s="123" t="s">
        <v>79</v>
      </c>
      <c r="N959" s="123" t="s">
        <v>230</v>
      </c>
      <c r="O959" s="123">
        <v>1299</v>
      </c>
      <c r="P959" s="123" t="s">
        <v>64</v>
      </c>
      <c r="Q959" s="123" t="s">
        <v>2987</v>
      </c>
      <c r="R959" s="123" t="s">
        <v>3038</v>
      </c>
      <c r="S959" s="123" t="s">
        <v>32</v>
      </c>
      <c r="T959" s="123">
        <v>99</v>
      </c>
      <c r="U959" s="123" t="s">
        <v>2989</v>
      </c>
      <c r="V959" s="124">
        <v>46267.331944444442</v>
      </c>
      <c r="W959" s="124">
        <v>46267.750694444447</v>
      </c>
      <c r="X959" s="124">
        <v>46267.333333333336</v>
      </c>
      <c r="Y959" s="124">
        <v>46267.75</v>
      </c>
      <c r="Z959" s="123"/>
      <c r="AA959" s="123" t="s">
        <v>56</v>
      </c>
      <c r="AB959" s="123" t="s">
        <v>2</v>
      </c>
      <c r="AC959" s="123" t="s">
        <v>35</v>
      </c>
      <c r="AD959" s="123" t="s">
        <v>1558</v>
      </c>
      <c r="AE959" s="123" t="s">
        <v>2995</v>
      </c>
      <c r="AF959" s="123" t="s">
        <v>92</v>
      </c>
      <c r="AG959" s="123" t="s">
        <v>84</v>
      </c>
      <c r="AH959" s="123">
        <v>3</v>
      </c>
      <c r="AI959" s="123"/>
      <c r="AJ959" s="124">
        <v>45501</v>
      </c>
      <c r="AK959" s="123"/>
      <c r="AL959" s="123"/>
      <c r="AM959" s="123" t="s">
        <v>2991</v>
      </c>
      <c r="AN959" s="123" t="s">
        <v>2992</v>
      </c>
      <c r="AO959" s="123" t="s">
        <v>2982</v>
      </c>
      <c r="AP959" s="123">
        <v>9</v>
      </c>
      <c r="AQ959" s="123">
        <v>0</v>
      </c>
      <c r="AR959" s="123">
        <v>1</v>
      </c>
      <c r="AS959" s="123">
        <v>1</v>
      </c>
      <c r="AT959" s="123">
        <v>0</v>
      </c>
      <c r="AU959" s="123">
        <v>0</v>
      </c>
    </row>
    <row r="960" spans="1:47">
      <c r="A960" s="124">
        <v>46267</v>
      </c>
      <c r="B960" s="123" t="s">
        <v>75</v>
      </c>
      <c r="C960" s="123" t="s">
        <v>2981</v>
      </c>
      <c r="D960" s="123" t="s">
        <v>755</v>
      </c>
      <c r="E960" s="123">
        <v>203993306</v>
      </c>
      <c r="F960" s="123" t="s">
        <v>2982</v>
      </c>
      <c r="G960" s="123" t="s">
        <v>2983</v>
      </c>
      <c r="H960" s="123" t="s">
        <v>2984</v>
      </c>
      <c r="I960" s="123">
        <v>900234</v>
      </c>
      <c r="J960" s="123" t="s">
        <v>3001</v>
      </c>
      <c r="K960" s="123" t="s">
        <v>756</v>
      </c>
      <c r="L960" s="123" t="s">
        <v>2986</v>
      </c>
      <c r="M960" s="123" t="s">
        <v>79</v>
      </c>
      <c r="N960" s="123" t="s">
        <v>1055</v>
      </c>
      <c r="O960" s="123">
        <v>1299</v>
      </c>
      <c r="P960" s="123" t="s">
        <v>64</v>
      </c>
      <c r="Q960" s="123" t="s">
        <v>2987</v>
      </c>
      <c r="R960" s="123" t="s">
        <v>3016</v>
      </c>
      <c r="S960" s="123" t="s">
        <v>32</v>
      </c>
      <c r="T960" s="123">
        <v>99</v>
      </c>
      <c r="U960" s="123" t="s">
        <v>2989</v>
      </c>
      <c r="V960" s="124">
        <v>46267.332638888889</v>
      </c>
      <c r="W960" s="124">
        <v>46267.746527777781</v>
      </c>
      <c r="X960" s="124">
        <v>46267.333333333336</v>
      </c>
      <c r="Y960" s="124">
        <v>46267.75</v>
      </c>
      <c r="Z960" s="123"/>
      <c r="AA960" s="123" t="s">
        <v>56</v>
      </c>
      <c r="AB960" s="123" t="s">
        <v>2</v>
      </c>
      <c r="AC960" s="123" t="s">
        <v>37</v>
      </c>
      <c r="AD960" s="123" t="s">
        <v>1562</v>
      </c>
      <c r="AE960" s="123" t="s">
        <v>3000</v>
      </c>
      <c r="AF960" s="123" t="s">
        <v>77</v>
      </c>
      <c r="AG960" s="123" t="s">
        <v>78</v>
      </c>
      <c r="AH960" s="123">
        <v>13</v>
      </c>
      <c r="AI960" s="123"/>
      <c r="AJ960" s="124">
        <v>45546</v>
      </c>
      <c r="AK960" s="123"/>
      <c r="AL960" s="123"/>
      <c r="AM960" s="123" t="s">
        <v>2991</v>
      </c>
      <c r="AN960" s="123" t="s">
        <v>2992</v>
      </c>
      <c r="AO960" s="123" t="s">
        <v>2982</v>
      </c>
      <c r="AP960" s="123">
        <v>9</v>
      </c>
      <c r="AQ960" s="123">
        <v>0</v>
      </c>
      <c r="AR960" s="123">
        <v>1</v>
      </c>
      <c r="AS960" s="123">
        <v>1</v>
      </c>
      <c r="AT960" s="123">
        <v>0</v>
      </c>
      <c r="AU960" s="123">
        <v>0</v>
      </c>
    </row>
    <row r="961" spans="1:47">
      <c r="A961" s="124">
        <v>46267</v>
      </c>
      <c r="B961" s="123" t="s">
        <v>75</v>
      </c>
      <c r="C961" s="123" t="s">
        <v>2981</v>
      </c>
      <c r="D961" s="123" t="s">
        <v>355</v>
      </c>
      <c r="E961" s="123">
        <v>203965492</v>
      </c>
      <c r="F961" s="123" t="s">
        <v>2982</v>
      </c>
      <c r="G961" s="123" t="s">
        <v>2983</v>
      </c>
      <c r="H961" s="123" t="s">
        <v>2984</v>
      </c>
      <c r="I961" s="123">
        <v>900234</v>
      </c>
      <c r="J961" s="123" t="s">
        <v>3001</v>
      </c>
      <c r="K961" s="123" t="s">
        <v>356</v>
      </c>
      <c r="L961" s="123" t="s">
        <v>2986</v>
      </c>
      <c r="M961" s="123" t="s">
        <v>79</v>
      </c>
      <c r="N961" s="123" t="s">
        <v>223</v>
      </c>
      <c r="O961" s="123">
        <v>1299</v>
      </c>
      <c r="P961" s="123" t="s">
        <v>64</v>
      </c>
      <c r="Q961" s="123" t="s">
        <v>2987</v>
      </c>
      <c r="R961" s="123" t="s">
        <v>3011</v>
      </c>
      <c r="S961" s="123" t="s">
        <v>39</v>
      </c>
      <c r="T961" s="123">
        <v>99</v>
      </c>
      <c r="U961" s="123" t="s">
        <v>2989</v>
      </c>
      <c r="V961" s="123"/>
      <c r="W961" s="123"/>
      <c r="X961" s="123"/>
      <c r="Y961" s="123"/>
      <c r="Z961" s="123" t="s">
        <v>2997</v>
      </c>
      <c r="AA961" s="123" t="s">
        <v>2998</v>
      </c>
      <c r="AB961" s="123" t="s">
        <v>2999</v>
      </c>
      <c r="AC961" s="123" t="s">
        <v>35</v>
      </c>
      <c r="AD961" s="123" t="s">
        <v>1558</v>
      </c>
      <c r="AE961" s="123" t="s">
        <v>2995</v>
      </c>
      <c r="AF961" s="123" t="s">
        <v>84</v>
      </c>
      <c r="AG961" s="123" t="s">
        <v>85</v>
      </c>
      <c r="AH961" s="123">
        <v>3</v>
      </c>
      <c r="AI961" s="123"/>
      <c r="AJ961" s="124">
        <v>45543</v>
      </c>
      <c r="AK961" s="123"/>
      <c r="AL961" s="123"/>
      <c r="AM961" s="123" t="s">
        <v>2991</v>
      </c>
      <c r="AN961" s="123" t="s">
        <v>2992</v>
      </c>
      <c r="AO961" s="123" t="s">
        <v>2982</v>
      </c>
      <c r="AP961" s="123"/>
      <c r="AQ961" s="123">
        <v>0</v>
      </c>
      <c r="AR961" s="123">
        <v>0</v>
      </c>
      <c r="AS961" s="123">
        <v>0</v>
      </c>
      <c r="AT961" s="123">
        <v>0</v>
      </c>
      <c r="AU961" s="123">
        <v>0</v>
      </c>
    </row>
    <row r="962" spans="1:47">
      <c r="A962" s="124">
        <v>46267</v>
      </c>
      <c r="B962" s="123" t="s">
        <v>75</v>
      </c>
      <c r="C962" s="123" t="s">
        <v>2981</v>
      </c>
      <c r="D962" s="123" t="s">
        <v>763</v>
      </c>
      <c r="E962" s="123">
        <v>203965177</v>
      </c>
      <c r="F962" s="123" t="s">
        <v>2982</v>
      </c>
      <c r="G962" s="123" t="s">
        <v>2983</v>
      </c>
      <c r="H962" s="123" t="s">
        <v>2984</v>
      </c>
      <c r="I962" s="123">
        <v>900234</v>
      </c>
      <c r="J962" s="123" t="s">
        <v>3001</v>
      </c>
      <c r="K962" s="123" t="s">
        <v>3465</v>
      </c>
      <c r="L962" s="123" t="s">
        <v>2986</v>
      </c>
      <c r="M962" s="123" t="s">
        <v>79</v>
      </c>
      <c r="N962" s="123" t="s">
        <v>2773</v>
      </c>
      <c r="O962" s="123">
        <v>1299</v>
      </c>
      <c r="P962" s="123" t="s">
        <v>64</v>
      </c>
      <c r="Q962" s="123" t="s">
        <v>2987</v>
      </c>
      <c r="R962" s="123" t="s">
        <v>3021</v>
      </c>
      <c r="S962" s="123" t="s">
        <v>32</v>
      </c>
      <c r="T962" s="123">
        <v>99</v>
      </c>
      <c r="U962" s="123" t="s">
        <v>2989</v>
      </c>
      <c r="V962" s="123"/>
      <c r="W962" s="123"/>
      <c r="X962" s="124">
        <v>46267.333333333336</v>
      </c>
      <c r="Y962" s="124">
        <v>46267.75</v>
      </c>
      <c r="Z962" s="123" t="s">
        <v>2997</v>
      </c>
      <c r="AA962" s="123" t="s">
        <v>2998</v>
      </c>
      <c r="AB962" s="123" t="s">
        <v>2999</v>
      </c>
      <c r="AC962" s="123" t="s">
        <v>37</v>
      </c>
      <c r="AD962" s="123" t="s">
        <v>1562</v>
      </c>
      <c r="AE962" s="123" t="s">
        <v>3000</v>
      </c>
      <c r="AF962" s="123" t="s">
        <v>85</v>
      </c>
      <c r="AG962" s="123" t="s">
        <v>88</v>
      </c>
      <c r="AH962" s="123">
        <v>13</v>
      </c>
      <c r="AI962" s="123"/>
      <c r="AJ962" s="124">
        <v>45543</v>
      </c>
      <c r="AK962" s="123"/>
      <c r="AL962" s="123"/>
      <c r="AM962" s="123" t="s">
        <v>2991</v>
      </c>
      <c r="AN962" s="123" t="s">
        <v>2992</v>
      </c>
      <c r="AO962" s="123" t="s">
        <v>2982</v>
      </c>
      <c r="AP962" s="123">
        <v>9</v>
      </c>
      <c r="AQ962" s="123">
        <v>0</v>
      </c>
      <c r="AR962" s="123">
        <v>0</v>
      </c>
      <c r="AS962" s="123">
        <v>0</v>
      </c>
      <c r="AT962" s="123">
        <v>0</v>
      </c>
      <c r="AU962" s="123">
        <v>0</v>
      </c>
    </row>
    <row r="963" spans="1:47">
      <c r="A963" s="124">
        <v>46267</v>
      </c>
      <c r="B963" s="123" t="s">
        <v>75</v>
      </c>
      <c r="C963" s="123" t="s">
        <v>2981</v>
      </c>
      <c r="D963" s="123" t="s">
        <v>2133</v>
      </c>
      <c r="E963" s="123">
        <v>205923172</v>
      </c>
      <c r="F963" s="123" t="s">
        <v>2982</v>
      </c>
      <c r="G963" s="123" t="s">
        <v>2983</v>
      </c>
      <c r="H963" s="123" t="s">
        <v>2984</v>
      </c>
      <c r="I963" s="123">
        <v>900234</v>
      </c>
      <c r="J963" s="123" t="s">
        <v>3002</v>
      </c>
      <c r="K963" s="123" t="s">
        <v>2134</v>
      </c>
      <c r="L963" s="123" t="s">
        <v>2986</v>
      </c>
      <c r="M963" s="123" t="s">
        <v>79</v>
      </c>
      <c r="N963" s="123" t="s">
        <v>1055</v>
      </c>
      <c r="O963" s="123">
        <v>1299</v>
      </c>
      <c r="P963" s="123" t="s">
        <v>64</v>
      </c>
      <c r="Q963" s="123" t="s">
        <v>2987</v>
      </c>
      <c r="R963" s="123" t="s">
        <v>3003</v>
      </c>
      <c r="S963" s="123" t="s">
        <v>39</v>
      </c>
      <c r="T963" s="123">
        <v>99</v>
      </c>
      <c r="U963" s="123" t="s">
        <v>2989</v>
      </c>
      <c r="V963" s="124">
        <v>46267.753472222219</v>
      </c>
      <c r="W963" s="124">
        <v>46267.857638888891</v>
      </c>
      <c r="X963" s="124">
        <v>46267.756944444445</v>
      </c>
      <c r="Y963" s="124">
        <v>46268.173611111109</v>
      </c>
      <c r="Z963" s="123"/>
      <c r="AA963" s="123" t="s">
        <v>56</v>
      </c>
      <c r="AB963" s="123" t="s">
        <v>2</v>
      </c>
      <c r="AC963" s="123" t="s">
        <v>37</v>
      </c>
      <c r="AD963" s="123" t="s">
        <v>1562</v>
      </c>
      <c r="AE963" s="123" t="s">
        <v>3000</v>
      </c>
      <c r="AF963" s="123" t="s">
        <v>78</v>
      </c>
      <c r="AG963" s="123" t="s">
        <v>92</v>
      </c>
      <c r="AH963" s="123">
        <v>13</v>
      </c>
      <c r="AI963" s="123"/>
      <c r="AJ963" s="124">
        <v>45907</v>
      </c>
      <c r="AK963" s="123"/>
      <c r="AL963" s="123"/>
      <c r="AM963" s="123" t="s">
        <v>2991</v>
      </c>
      <c r="AN963" s="123" t="s">
        <v>2992</v>
      </c>
      <c r="AO963" s="123" t="s">
        <v>2982</v>
      </c>
      <c r="AP963" s="123">
        <v>9</v>
      </c>
      <c r="AQ963" s="123">
        <v>0</v>
      </c>
      <c r="AR963" s="123">
        <v>1</v>
      </c>
      <c r="AS963" s="123">
        <v>1</v>
      </c>
      <c r="AT963" s="123">
        <v>0</v>
      </c>
      <c r="AU963" s="123">
        <v>0</v>
      </c>
    </row>
    <row r="964" spans="1:47">
      <c r="A964" s="124">
        <v>46267</v>
      </c>
      <c r="B964" s="123" t="s">
        <v>75</v>
      </c>
      <c r="C964" s="123" t="s">
        <v>2981</v>
      </c>
      <c r="D964" s="123" t="s">
        <v>2073</v>
      </c>
      <c r="E964" s="123">
        <v>206953972</v>
      </c>
      <c r="F964" s="123" t="s">
        <v>2982</v>
      </c>
      <c r="G964" s="123" t="s">
        <v>2983</v>
      </c>
      <c r="H964" s="123" t="s">
        <v>2984</v>
      </c>
      <c r="I964" s="123">
        <v>900234</v>
      </c>
      <c r="J964" s="123" t="s">
        <v>2985</v>
      </c>
      <c r="K964" s="123" t="s">
        <v>2007</v>
      </c>
      <c r="L964" s="123" t="s">
        <v>2986</v>
      </c>
      <c r="M964" s="123" t="s">
        <v>89</v>
      </c>
      <c r="N964" s="123" t="s">
        <v>82</v>
      </c>
      <c r="O964" s="123">
        <v>1299</v>
      </c>
      <c r="P964" s="123" t="s">
        <v>64</v>
      </c>
      <c r="Q964" s="123" t="s">
        <v>2987</v>
      </c>
      <c r="R964" s="123" t="s">
        <v>2988</v>
      </c>
      <c r="S964" s="123" t="s">
        <v>32</v>
      </c>
      <c r="T964" s="123">
        <v>99</v>
      </c>
      <c r="U964" s="123" t="s">
        <v>2989</v>
      </c>
      <c r="V964" s="124">
        <v>46267.330555555556</v>
      </c>
      <c r="W964" s="124">
        <v>46267.749305555553</v>
      </c>
      <c r="X964" s="124">
        <v>46267.333333333336</v>
      </c>
      <c r="Y964" s="124">
        <v>46267.75</v>
      </c>
      <c r="Z964" s="123"/>
      <c r="AA964" s="123" t="s">
        <v>56</v>
      </c>
      <c r="AB964" s="123" t="s">
        <v>2</v>
      </c>
      <c r="AC964" s="123" t="s">
        <v>2990</v>
      </c>
      <c r="AD964" s="123" t="s">
        <v>1553</v>
      </c>
      <c r="AE964" s="123" t="s">
        <v>2990</v>
      </c>
      <c r="AF964" s="123" t="s">
        <v>88</v>
      </c>
      <c r="AG964" s="123" t="s">
        <v>95</v>
      </c>
      <c r="AH964" s="123">
        <v>22</v>
      </c>
      <c r="AI964" s="123"/>
      <c r="AJ964" s="124">
        <v>46047</v>
      </c>
      <c r="AK964" s="123"/>
      <c r="AL964" s="123"/>
      <c r="AM964" s="123" t="s">
        <v>2991</v>
      </c>
      <c r="AN964" s="123" t="s">
        <v>2992</v>
      </c>
      <c r="AO964" s="123" t="s">
        <v>2982</v>
      </c>
      <c r="AP964" s="123">
        <v>9</v>
      </c>
      <c r="AQ964" s="123">
        <v>0</v>
      </c>
      <c r="AR964" s="123">
        <v>1</v>
      </c>
      <c r="AS964" s="123">
        <v>1</v>
      </c>
      <c r="AT964" s="123">
        <v>0</v>
      </c>
      <c r="AU964" s="123">
        <v>0</v>
      </c>
    </row>
    <row r="965" spans="1:47">
      <c r="A965" s="124">
        <v>46267</v>
      </c>
      <c r="B965" s="123" t="s">
        <v>75</v>
      </c>
      <c r="C965" s="123" t="s">
        <v>2981</v>
      </c>
      <c r="D965" s="123" t="s">
        <v>2563</v>
      </c>
      <c r="E965" s="123">
        <v>205506476</v>
      </c>
      <c r="F965" s="123" t="s">
        <v>2982</v>
      </c>
      <c r="G965" s="123" t="s">
        <v>2983</v>
      </c>
      <c r="H965" s="123" t="s">
        <v>2984</v>
      </c>
      <c r="I965" s="123">
        <v>900234</v>
      </c>
      <c r="J965" s="123" t="s">
        <v>3002</v>
      </c>
      <c r="K965" s="123" t="s">
        <v>2564</v>
      </c>
      <c r="L965" s="123" t="s">
        <v>2986</v>
      </c>
      <c r="M965" s="123" t="s">
        <v>89</v>
      </c>
      <c r="N965" s="123" t="s">
        <v>224</v>
      </c>
      <c r="O965" s="123">
        <v>1299</v>
      </c>
      <c r="P965" s="123" t="s">
        <v>64</v>
      </c>
      <c r="Q965" s="123" t="s">
        <v>2987</v>
      </c>
      <c r="R965" s="123" t="s">
        <v>2996</v>
      </c>
      <c r="S965" s="123" t="s">
        <v>32</v>
      </c>
      <c r="T965" s="123">
        <v>99</v>
      </c>
      <c r="U965" s="123" t="s">
        <v>2989</v>
      </c>
      <c r="V965" s="123"/>
      <c r="W965" s="123"/>
      <c r="X965" s="124">
        <v>46267.333333333336</v>
      </c>
      <c r="Y965" s="124">
        <v>46267.75</v>
      </c>
      <c r="Z965" s="123" t="s">
        <v>2997</v>
      </c>
      <c r="AA965" s="123" t="s">
        <v>2998</v>
      </c>
      <c r="AB965" s="123" t="s">
        <v>2999</v>
      </c>
      <c r="AC965" s="123" t="s">
        <v>35</v>
      </c>
      <c r="AD965" s="123" t="s">
        <v>1558</v>
      </c>
      <c r="AE965" s="123" t="s">
        <v>2995</v>
      </c>
      <c r="AF965" s="123" t="s">
        <v>84</v>
      </c>
      <c r="AG965" s="123" t="s">
        <v>85</v>
      </c>
      <c r="AH965" s="123">
        <v>3</v>
      </c>
      <c r="AI965" s="123"/>
      <c r="AJ965" s="124">
        <v>45830</v>
      </c>
      <c r="AK965" s="123"/>
      <c r="AL965" s="123"/>
      <c r="AM965" s="123" t="s">
        <v>2991</v>
      </c>
      <c r="AN965" s="123" t="s">
        <v>2992</v>
      </c>
      <c r="AO965" s="123" t="s">
        <v>2982</v>
      </c>
      <c r="AP965" s="123">
        <v>9</v>
      </c>
      <c r="AQ965" s="123">
        <v>0</v>
      </c>
      <c r="AR965" s="123">
        <v>0</v>
      </c>
      <c r="AS965" s="123">
        <v>0</v>
      </c>
      <c r="AT965" s="123">
        <v>0</v>
      </c>
      <c r="AU965" s="123">
        <v>0</v>
      </c>
    </row>
    <row r="966" spans="1:47">
      <c r="A966" s="124">
        <v>46267</v>
      </c>
      <c r="B966" s="123" t="s">
        <v>75</v>
      </c>
      <c r="C966" s="123" t="s">
        <v>2981</v>
      </c>
      <c r="D966" s="123" t="s">
        <v>2037</v>
      </c>
      <c r="E966" s="123">
        <v>206607036</v>
      </c>
      <c r="F966" s="123" t="s">
        <v>2982</v>
      </c>
      <c r="G966" s="123" t="s">
        <v>2983</v>
      </c>
      <c r="H966" s="123" t="s">
        <v>2984</v>
      </c>
      <c r="I966" s="123">
        <v>900234</v>
      </c>
      <c r="J966" s="123" t="s">
        <v>3002</v>
      </c>
      <c r="K966" s="123" t="s">
        <v>2038</v>
      </c>
      <c r="L966" s="123" t="s">
        <v>2986</v>
      </c>
      <c r="M966" s="123" t="s">
        <v>89</v>
      </c>
      <c r="N966" s="123" t="s">
        <v>622</v>
      </c>
      <c r="O966" s="123">
        <v>1299</v>
      </c>
      <c r="P966" s="123" t="s">
        <v>64</v>
      </c>
      <c r="Q966" s="123" t="s">
        <v>2987</v>
      </c>
      <c r="R966" s="123" t="s">
        <v>3011</v>
      </c>
      <c r="S966" s="123" t="s">
        <v>39</v>
      </c>
      <c r="T966" s="123">
        <v>99</v>
      </c>
      <c r="U966" s="123" t="s">
        <v>2989</v>
      </c>
      <c r="V966" s="123"/>
      <c r="W966" s="123"/>
      <c r="X966" s="124">
        <v>46267.756944444445</v>
      </c>
      <c r="Y966" s="124">
        <v>46268.173611111109</v>
      </c>
      <c r="Z966" s="123" t="s">
        <v>2997</v>
      </c>
      <c r="AA966" s="123" t="s">
        <v>2998</v>
      </c>
      <c r="AB966" s="123" t="s">
        <v>2999</v>
      </c>
      <c r="AC966" s="123" t="s">
        <v>37</v>
      </c>
      <c r="AD966" s="123" t="s">
        <v>1562</v>
      </c>
      <c r="AE966" s="123" t="s">
        <v>3000</v>
      </c>
      <c r="AF966" s="123" t="s">
        <v>84</v>
      </c>
      <c r="AG966" s="123" t="s">
        <v>85</v>
      </c>
      <c r="AH966" s="123">
        <v>13</v>
      </c>
      <c r="AI966" s="123"/>
      <c r="AJ966" s="124">
        <v>45977</v>
      </c>
      <c r="AK966" s="123"/>
      <c r="AL966" s="123"/>
      <c r="AM966" s="123" t="s">
        <v>2991</v>
      </c>
      <c r="AN966" s="123" t="s">
        <v>2992</v>
      </c>
      <c r="AO966" s="123" t="s">
        <v>2982</v>
      </c>
      <c r="AP966" s="123">
        <v>9</v>
      </c>
      <c r="AQ966" s="123">
        <v>0</v>
      </c>
      <c r="AR966" s="123">
        <v>0</v>
      </c>
      <c r="AS966" s="123">
        <v>0</v>
      </c>
      <c r="AT966" s="123">
        <v>0</v>
      </c>
      <c r="AU966" s="123">
        <v>0</v>
      </c>
    </row>
    <row r="967" spans="1:47">
      <c r="A967" s="124">
        <v>46267</v>
      </c>
      <c r="B967" s="123" t="s">
        <v>75</v>
      </c>
      <c r="C967" s="123" t="s">
        <v>2981</v>
      </c>
      <c r="D967" s="123" t="s">
        <v>417</v>
      </c>
      <c r="E967" s="123">
        <v>204246608</v>
      </c>
      <c r="F967" s="123" t="s">
        <v>2982</v>
      </c>
      <c r="G967" s="123" t="s">
        <v>2983</v>
      </c>
      <c r="H967" s="123" t="s">
        <v>2984</v>
      </c>
      <c r="I967" s="123">
        <v>900234</v>
      </c>
      <c r="J967" s="123" t="s">
        <v>87</v>
      </c>
      <c r="K967" s="123" t="s">
        <v>418</v>
      </c>
      <c r="L967" s="123" t="s">
        <v>2986</v>
      </c>
      <c r="M967" s="123" t="s">
        <v>86</v>
      </c>
      <c r="N967" s="123" t="s">
        <v>3013</v>
      </c>
      <c r="O967" s="123">
        <v>1299</v>
      </c>
      <c r="P967" s="123" t="s">
        <v>64</v>
      </c>
      <c r="Q967" s="123" t="s">
        <v>2987</v>
      </c>
      <c r="R967" s="123" t="s">
        <v>3024</v>
      </c>
      <c r="S967" s="123" t="s">
        <v>39</v>
      </c>
      <c r="T967" s="123">
        <v>99</v>
      </c>
      <c r="U967" s="123" t="s">
        <v>2989</v>
      </c>
      <c r="V967" s="124">
        <v>46267.754861111112</v>
      </c>
      <c r="W967" s="124">
        <v>46267.951388888891</v>
      </c>
      <c r="X967" s="124">
        <v>46267.756944444445</v>
      </c>
      <c r="Y967" s="124">
        <v>46268.173611111109</v>
      </c>
      <c r="Z967" s="123"/>
      <c r="AA967" s="123" t="s">
        <v>56</v>
      </c>
      <c r="AB967" s="123" t="s">
        <v>2</v>
      </c>
      <c r="AC967" s="123" t="s">
        <v>35</v>
      </c>
      <c r="AD967" s="123" t="s">
        <v>1557</v>
      </c>
      <c r="AE967" s="123" t="s">
        <v>3015</v>
      </c>
      <c r="AF967" s="123" t="s">
        <v>95</v>
      </c>
      <c r="AG967" s="123" t="s">
        <v>77</v>
      </c>
      <c r="AH967" s="123">
        <v>1</v>
      </c>
      <c r="AI967" s="123"/>
      <c r="AJ967" s="124">
        <v>45578</v>
      </c>
      <c r="AK967" s="123"/>
      <c r="AL967" s="123"/>
      <c r="AM967" s="123" t="s">
        <v>2991</v>
      </c>
      <c r="AN967" s="123" t="s">
        <v>2992</v>
      </c>
      <c r="AO967" s="123" t="s">
        <v>2982</v>
      </c>
      <c r="AP967" s="123">
        <v>9</v>
      </c>
      <c r="AQ967" s="123">
        <v>0</v>
      </c>
      <c r="AR967" s="123">
        <v>1</v>
      </c>
      <c r="AS967" s="123">
        <v>1</v>
      </c>
      <c r="AT967" s="123">
        <v>0</v>
      </c>
      <c r="AU967" s="123">
        <v>0</v>
      </c>
    </row>
    <row r="968" spans="1:47">
      <c r="A968" s="124">
        <v>46267</v>
      </c>
      <c r="B968" s="123" t="s">
        <v>75</v>
      </c>
      <c r="C968" s="123" t="s">
        <v>2981</v>
      </c>
      <c r="D968" s="123" t="s">
        <v>2433</v>
      </c>
      <c r="E968" s="123">
        <v>206958086</v>
      </c>
      <c r="F968" s="123" t="s">
        <v>2982</v>
      </c>
      <c r="G968" s="123" t="s">
        <v>2983</v>
      </c>
      <c r="H968" s="123" t="s">
        <v>2984</v>
      </c>
      <c r="I968" s="123">
        <v>900234</v>
      </c>
      <c r="J968" s="123" t="s">
        <v>3002</v>
      </c>
      <c r="K968" s="123" t="s">
        <v>3466</v>
      </c>
      <c r="L968" s="123" t="s">
        <v>2986</v>
      </c>
      <c r="M968" s="123" t="s">
        <v>89</v>
      </c>
      <c r="N968" s="123" t="s">
        <v>223</v>
      </c>
      <c r="O968" s="123">
        <v>1299</v>
      </c>
      <c r="P968" s="123" t="s">
        <v>64</v>
      </c>
      <c r="Q968" s="123" t="s">
        <v>2987</v>
      </c>
      <c r="R968" s="123" t="s">
        <v>2988</v>
      </c>
      <c r="S968" s="123" t="s">
        <v>32</v>
      </c>
      <c r="T968" s="123">
        <v>99</v>
      </c>
      <c r="U968" s="123" t="s">
        <v>2989</v>
      </c>
      <c r="V968" s="124">
        <v>46267.331944444442</v>
      </c>
      <c r="W968" s="124">
        <v>46267.748611111114</v>
      </c>
      <c r="X968" s="124">
        <v>46267.333333333336</v>
      </c>
      <c r="Y968" s="124">
        <v>46267.75</v>
      </c>
      <c r="Z968" s="123"/>
      <c r="AA968" s="123" t="s">
        <v>56</v>
      </c>
      <c r="AB968" s="123" t="s">
        <v>2</v>
      </c>
      <c r="AC968" s="123" t="s">
        <v>35</v>
      </c>
      <c r="AD968" s="123" t="s">
        <v>1558</v>
      </c>
      <c r="AE968" s="123" t="s">
        <v>2995</v>
      </c>
      <c r="AF968" s="123" t="s">
        <v>88</v>
      </c>
      <c r="AG968" s="123" t="s">
        <v>95</v>
      </c>
      <c r="AH968" s="123">
        <v>3</v>
      </c>
      <c r="AI968" s="123"/>
      <c r="AJ968" s="124">
        <v>46047</v>
      </c>
      <c r="AK968" s="123"/>
      <c r="AL968" s="123"/>
      <c r="AM968" s="123" t="s">
        <v>2991</v>
      </c>
      <c r="AN968" s="123" t="s">
        <v>2992</v>
      </c>
      <c r="AO968" s="123" t="s">
        <v>2982</v>
      </c>
      <c r="AP968" s="123">
        <v>9</v>
      </c>
      <c r="AQ968" s="123">
        <v>0</v>
      </c>
      <c r="AR968" s="123">
        <v>1</v>
      </c>
      <c r="AS968" s="123">
        <v>1</v>
      </c>
      <c r="AT968" s="123">
        <v>0</v>
      </c>
      <c r="AU968" s="123">
        <v>0</v>
      </c>
    </row>
    <row r="969" spans="1:47">
      <c r="A969" s="124">
        <v>46267</v>
      </c>
      <c r="B969" s="123" t="s">
        <v>75</v>
      </c>
      <c r="C969" s="123" t="s">
        <v>2981</v>
      </c>
      <c r="D969" s="123" t="s">
        <v>434</v>
      </c>
      <c r="E969" s="123">
        <v>206015634</v>
      </c>
      <c r="F969" s="123" t="s">
        <v>2982</v>
      </c>
      <c r="G969" s="123" t="s">
        <v>2983</v>
      </c>
      <c r="H969" s="123" t="s">
        <v>2984</v>
      </c>
      <c r="I969" s="123">
        <v>900234</v>
      </c>
      <c r="J969" s="123" t="s">
        <v>3001</v>
      </c>
      <c r="K969" s="123" t="s">
        <v>435</v>
      </c>
      <c r="L969" s="123" t="s">
        <v>2986</v>
      </c>
      <c r="M969" s="123" t="s">
        <v>79</v>
      </c>
      <c r="N969" s="123" t="s">
        <v>224</v>
      </c>
      <c r="O969" s="123">
        <v>1299</v>
      </c>
      <c r="P969" s="123" t="s">
        <v>64</v>
      </c>
      <c r="Q969" s="123" t="s">
        <v>2987</v>
      </c>
      <c r="R969" s="123" t="s">
        <v>2988</v>
      </c>
      <c r="S969" s="123" t="s">
        <v>32</v>
      </c>
      <c r="T969" s="123">
        <v>99</v>
      </c>
      <c r="U969" s="123" t="s">
        <v>2989</v>
      </c>
      <c r="V969" s="124">
        <v>46267.331250000003</v>
      </c>
      <c r="W969" s="124">
        <v>46267.747916666667</v>
      </c>
      <c r="X969" s="124">
        <v>46267.333333333336</v>
      </c>
      <c r="Y969" s="124">
        <v>46267.75</v>
      </c>
      <c r="Z969" s="123"/>
      <c r="AA969" s="123" t="s">
        <v>56</v>
      </c>
      <c r="AB969" s="123" t="s">
        <v>2</v>
      </c>
      <c r="AC969" s="123" t="s">
        <v>35</v>
      </c>
      <c r="AD969" s="123" t="s">
        <v>1556</v>
      </c>
      <c r="AE969" s="123" t="s">
        <v>3303</v>
      </c>
      <c r="AF969" s="123" t="s">
        <v>88</v>
      </c>
      <c r="AG969" s="123" t="s">
        <v>95</v>
      </c>
      <c r="AH969" s="123">
        <v>36</v>
      </c>
      <c r="AI969" s="123"/>
      <c r="AJ969" s="124">
        <v>45914</v>
      </c>
      <c r="AK969" s="123"/>
      <c r="AL969" s="123"/>
      <c r="AM969" s="123" t="s">
        <v>2991</v>
      </c>
      <c r="AN969" s="123" t="s">
        <v>2992</v>
      </c>
      <c r="AO969" s="123" t="s">
        <v>2982</v>
      </c>
      <c r="AP969" s="123">
        <v>9</v>
      </c>
      <c r="AQ969" s="123">
        <v>0</v>
      </c>
      <c r="AR969" s="123">
        <v>1</v>
      </c>
      <c r="AS969" s="123">
        <v>1</v>
      </c>
      <c r="AT969" s="123">
        <v>0</v>
      </c>
      <c r="AU969" s="123">
        <v>0</v>
      </c>
    </row>
    <row r="970" spans="1:47">
      <c r="A970" s="124">
        <v>46267</v>
      </c>
      <c r="B970" s="123" t="s">
        <v>75</v>
      </c>
      <c r="C970" s="123" t="s">
        <v>2981</v>
      </c>
      <c r="D970" s="123" t="s">
        <v>1755</v>
      </c>
      <c r="E970" s="123">
        <v>206873645</v>
      </c>
      <c r="F970" s="123" t="s">
        <v>2982</v>
      </c>
      <c r="G970" s="123" t="s">
        <v>2983</v>
      </c>
      <c r="H970" s="123" t="s">
        <v>2984</v>
      </c>
      <c r="I970" s="123">
        <v>900234</v>
      </c>
      <c r="J970" s="123" t="s">
        <v>3001</v>
      </c>
      <c r="K970" s="123" t="s">
        <v>1756</v>
      </c>
      <c r="L970" s="123" t="s">
        <v>2986</v>
      </c>
      <c r="M970" s="123" t="s">
        <v>79</v>
      </c>
      <c r="N970" s="123" t="s">
        <v>224</v>
      </c>
      <c r="O970" s="123">
        <v>1299</v>
      </c>
      <c r="P970" s="123" t="s">
        <v>64</v>
      </c>
      <c r="Q970" s="123" t="s">
        <v>2987</v>
      </c>
      <c r="R970" s="123" t="s">
        <v>3014</v>
      </c>
      <c r="S970" s="123" t="s">
        <v>32</v>
      </c>
      <c r="T970" s="123">
        <v>99</v>
      </c>
      <c r="U970" s="123" t="s">
        <v>2989</v>
      </c>
      <c r="V970" s="124">
        <v>46267.332638888889</v>
      </c>
      <c r="W970" s="124">
        <v>46267.749305555553</v>
      </c>
      <c r="X970" s="124">
        <v>46267.333333333336</v>
      </c>
      <c r="Y970" s="124">
        <v>46267.75</v>
      </c>
      <c r="Z970" s="123"/>
      <c r="AA970" s="123" t="s">
        <v>56</v>
      </c>
      <c r="AB970" s="123" t="s">
        <v>2</v>
      </c>
      <c r="AC970" s="123" t="s">
        <v>35</v>
      </c>
      <c r="AD970" s="123" t="s">
        <v>1558</v>
      </c>
      <c r="AE970" s="123" t="s">
        <v>2995</v>
      </c>
      <c r="AF970" s="123" t="s">
        <v>78</v>
      </c>
      <c r="AG970" s="123" t="s">
        <v>92</v>
      </c>
      <c r="AH970" s="123">
        <v>3</v>
      </c>
      <c r="AI970" s="123"/>
      <c r="AJ970" s="124">
        <v>46019</v>
      </c>
      <c r="AK970" s="123"/>
      <c r="AL970" s="123"/>
      <c r="AM970" s="123" t="s">
        <v>2991</v>
      </c>
      <c r="AN970" s="123" t="s">
        <v>2992</v>
      </c>
      <c r="AO970" s="123" t="s">
        <v>2982</v>
      </c>
      <c r="AP970" s="123">
        <v>9</v>
      </c>
      <c r="AQ970" s="123">
        <v>0</v>
      </c>
      <c r="AR970" s="123">
        <v>1</v>
      </c>
      <c r="AS970" s="123">
        <v>1</v>
      </c>
      <c r="AT970" s="123">
        <v>0</v>
      </c>
      <c r="AU970" s="123">
        <v>0</v>
      </c>
    </row>
    <row r="971" spans="1:47">
      <c r="A971" s="124">
        <v>46267</v>
      </c>
      <c r="B971" s="123" t="s">
        <v>75</v>
      </c>
      <c r="C971" s="123" t="s">
        <v>2981</v>
      </c>
      <c r="D971" s="123" t="s">
        <v>606</v>
      </c>
      <c r="E971" s="123">
        <v>203813134</v>
      </c>
      <c r="F971" s="123" t="s">
        <v>2982</v>
      </c>
      <c r="G971" s="123" t="s">
        <v>2983</v>
      </c>
      <c r="H971" s="123" t="s">
        <v>2984</v>
      </c>
      <c r="I971" s="123">
        <v>900234</v>
      </c>
      <c r="J971" s="123" t="s">
        <v>99</v>
      </c>
      <c r="K971" s="123" t="s">
        <v>607</v>
      </c>
      <c r="L971" s="123" t="s">
        <v>2986</v>
      </c>
      <c r="M971" s="123" t="s">
        <v>86</v>
      </c>
      <c r="N971" s="123" t="s">
        <v>230</v>
      </c>
      <c r="O971" s="123">
        <v>1299</v>
      </c>
      <c r="P971" s="123" t="s">
        <v>64</v>
      </c>
      <c r="Q971" s="123" t="s">
        <v>2987</v>
      </c>
      <c r="R971" s="123" t="s">
        <v>3014</v>
      </c>
      <c r="S971" s="123" t="s">
        <v>32</v>
      </c>
      <c r="T971" s="123">
        <v>99</v>
      </c>
      <c r="U971" s="123" t="s">
        <v>2989</v>
      </c>
      <c r="V971" s="124">
        <v>46267.753472222219</v>
      </c>
      <c r="W971" s="124">
        <v>46267.95208333333</v>
      </c>
      <c r="X971" s="124">
        <v>46267.756944444445</v>
      </c>
      <c r="Y971" s="124">
        <v>46268.173611111109</v>
      </c>
      <c r="Z971" s="123"/>
      <c r="AA971" s="123" t="s">
        <v>56</v>
      </c>
      <c r="AB971" s="123" t="s">
        <v>2</v>
      </c>
      <c r="AC971" s="123" t="s">
        <v>35</v>
      </c>
      <c r="AD971" s="123" t="s">
        <v>1558</v>
      </c>
      <c r="AE971" s="123" t="s">
        <v>2995</v>
      </c>
      <c r="AF971" s="123" t="s">
        <v>78</v>
      </c>
      <c r="AG971" s="123" t="s">
        <v>92</v>
      </c>
      <c r="AH971" s="123">
        <v>3</v>
      </c>
      <c r="AI971" s="123"/>
      <c r="AJ971" s="124">
        <v>45516</v>
      </c>
      <c r="AK971" s="123"/>
      <c r="AL971" s="123"/>
      <c r="AM971" s="123" t="s">
        <v>2991</v>
      </c>
      <c r="AN971" s="123" t="s">
        <v>2992</v>
      </c>
      <c r="AO971" s="123" t="s">
        <v>2982</v>
      </c>
      <c r="AP971" s="123">
        <v>9</v>
      </c>
      <c r="AQ971" s="123">
        <v>0</v>
      </c>
      <c r="AR971" s="123">
        <v>1</v>
      </c>
      <c r="AS971" s="123">
        <v>1</v>
      </c>
      <c r="AT971" s="123">
        <v>0</v>
      </c>
      <c r="AU971" s="123">
        <v>0</v>
      </c>
    </row>
    <row r="972" spans="1:47">
      <c r="A972" s="124">
        <v>46267</v>
      </c>
      <c r="B972" s="123" t="s">
        <v>75</v>
      </c>
      <c r="C972" s="123" t="s">
        <v>2981</v>
      </c>
      <c r="D972" s="123" t="s">
        <v>2240</v>
      </c>
      <c r="E972" s="123">
        <v>205647835</v>
      </c>
      <c r="F972" s="123" t="s">
        <v>2982</v>
      </c>
      <c r="G972" s="123" t="s">
        <v>2983</v>
      </c>
      <c r="H972" s="123" t="s">
        <v>2984</v>
      </c>
      <c r="I972" s="123">
        <v>900234</v>
      </c>
      <c r="J972" s="123" t="s">
        <v>3002</v>
      </c>
      <c r="K972" s="123" t="s">
        <v>3467</v>
      </c>
      <c r="L972" s="123" t="s">
        <v>2986</v>
      </c>
      <c r="M972" s="123" t="s">
        <v>89</v>
      </c>
      <c r="N972" s="123" t="s">
        <v>2645</v>
      </c>
      <c r="O972" s="123">
        <v>1299</v>
      </c>
      <c r="P972" s="123" t="s">
        <v>64</v>
      </c>
      <c r="Q972" s="123" t="s">
        <v>2987</v>
      </c>
      <c r="R972" s="123" t="s">
        <v>3021</v>
      </c>
      <c r="S972" s="123" t="s">
        <v>32</v>
      </c>
      <c r="T972" s="123">
        <v>99</v>
      </c>
      <c r="U972" s="123" t="s">
        <v>2989</v>
      </c>
      <c r="V972" s="124">
        <v>46267.331250000003</v>
      </c>
      <c r="W972" s="124">
        <v>46267.747916666667</v>
      </c>
      <c r="X972" s="124">
        <v>46267.333333333336</v>
      </c>
      <c r="Y972" s="124">
        <v>46267.75</v>
      </c>
      <c r="Z972" s="123" t="s">
        <v>2997</v>
      </c>
      <c r="AA972" s="123" t="s">
        <v>2998</v>
      </c>
      <c r="AB972" s="123" t="s">
        <v>2</v>
      </c>
      <c r="AC972" s="123" t="s">
        <v>2990</v>
      </c>
      <c r="AD972" s="123" t="s">
        <v>1553</v>
      </c>
      <c r="AE972" s="123" t="s">
        <v>2990</v>
      </c>
      <c r="AF972" s="123" t="s">
        <v>85</v>
      </c>
      <c r="AG972" s="123" t="s">
        <v>88</v>
      </c>
      <c r="AH972" s="123">
        <v>22</v>
      </c>
      <c r="AI972" s="123"/>
      <c r="AJ972" s="124">
        <v>45851</v>
      </c>
      <c r="AK972" s="123"/>
      <c r="AL972" s="123"/>
      <c r="AM972" s="123" t="s">
        <v>2991</v>
      </c>
      <c r="AN972" s="123" t="s">
        <v>2992</v>
      </c>
      <c r="AO972" s="123" t="s">
        <v>2982</v>
      </c>
      <c r="AP972" s="123">
        <v>9</v>
      </c>
      <c r="AQ972" s="123">
        <v>1</v>
      </c>
      <c r="AR972" s="123">
        <v>1</v>
      </c>
      <c r="AS972" s="123">
        <v>0</v>
      </c>
      <c r="AT972" s="123">
        <v>0</v>
      </c>
      <c r="AU972" s="123">
        <v>0</v>
      </c>
    </row>
    <row r="973" spans="1:47">
      <c r="A973" s="124">
        <v>46267</v>
      </c>
      <c r="B973" s="123" t="s">
        <v>75</v>
      </c>
      <c r="C973" s="123" t="s">
        <v>2981</v>
      </c>
      <c r="D973" s="123" t="s">
        <v>1972</v>
      </c>
      <c r="E973" s="123">
        <v>206933423</v>
      </c>
      <c r="F973" s="123" t="s">
        <v>2982</v>
      </c>
      <c r="G973" s="123" t="s">
        <v>2983</v>
      </c>
      <c r="H973" s="123" t="s">
        <v>2984</v>
      </c>
      <c r="I973" s="123">
        <v>900234</v>
      </c>
      <c r="J973" s="123" t="s">
        <v>3002</v>
      </c>
      <c r="K973" s="123" t="s">
        <v>3468</v>
      </c>
      <c r="L973" s="123" t="s">
        <v>2986</v>
      </c>
      <c r="M973" s="123" t="s">
        <v>79</v>
      </c>
      <c r="N973" s="123" t="s">
        <v>224</v>
      </c>
      <c r="O973" s="123">
        <v>1299</v>
      </c>
      <c r="P973" s="123" t="s">
        <v>64</v>
      </c>
      <c r="Q973" s="123" t="s">
        <v>2987</v>
      </c>
      <c r="R973" s="123" t="s">
        <v>3014</v>
      </c>
      <c r="S973" s="123" t="s">
        <v>32</v>
      </c>
      <c r="T973" s="123">
        <v>99</v>
      </c>
      <c r="U973" s="123" t="s">
        <v>2989</v>
      </c>
      <c r="V973" s="124">
        <v>46267.332638888889</v>
      </c>
      <c r="W973" s="124">
        <v>46267.748611111114</v>
      </c>
      <c r="X973" s="124">
        <v>46267.333333333336</v>
      </c>
      <c r="Y973" s="124">
        <v>46267.75</v>
      </c>
      <c r="Z973" s="123"/>
      <c r="AA973" s="123" t="s">
        <v>56</v>
      </c>
      <c r="AB973" s="123" t="s">
        <v>2</v>
      </c>
      <c r="AC973" s="123" t="s">
        <v>35</v>
      </c>
      <c r="AD973" s="123" t="s">
        <v>1558</v>
      </c>
      <c r="AE973" s="123" t="s">
        <v>2995</v>
      </c>
      <c r="AF973" s="123" t="s">
        <v>78</v>
      </c>
      <c r="AG973" s="123" t="s">
        <v>92</v>
      </c>
      <c r="AH973" s="123">
        <v>3</v>
      </c>
      <c r="AI973" s="123"/>
      <c r="AJ973" s="124">
        <v>46040</v>
      </c>
      <c r="AK973" s="123"/>
      <c r="AL973" s="123"/>
      <c r="AM973" s="123" t="s">
        <v>2991</v>
      </c>
      <c r="AN973" s="123" t="s">
        <v>2992</v>
      </c>
      <c r="AO973" s="123" t="s">
        <v>2982</v>
      </c>
      <c r="AP973" s="123">
        <v>9</v>
      </c>
      <c r="AQ973" s="123">
        <v>0</v>
      </c>
      <c r="AR973" s="123">
        <v>1</v>
      </c>
      <c r="AS973" s="123">
        <v>1</v>
      </c>
      <c r="AT973" s="123">
        <v>0</v>
      </c>
      <c r="AU973" s="123">
        <v>0</v>
      </c>
    </row>
    <row r="974" spans="1:47">
      <c r="A974" s="124">
        <v>46267</v>
      </c>
      <c r="B974" s="123" t="s">
        <v>75</v>
      </c>
      <c r="C974" s="123" t="s">
        <v>2981</v>
      </c>
      <c r="D974" s="123" t="s">
        <v>1277</v>
      </c>
      <c r="E974" s="123">
        <v>204095447</v>
      </c>
      <c r="F974" s="123" t="s">
        <v>2982</v>
      </c>
      <c r="G974" s="123" t="s">
        <v>2983</v>
      </c>
      <c r="H974" s="123" t="s">
        <v>2984</v>
      </c>
      <c r="I974" s="123">
        <v>900234</v>
      </c>
      <c r="J974" s="123" t="s">
        <v>87</v>
      </c>
      <c r="K974" s="123" t="s">
        <v>1278</v>
      </c>
      <c r="L974" s="123" t="s">
        <v>2986</v>
      </c>
      <c r="M974" s="123" t="s">
        <v>86</v>
      </c>
      <c r="N974" s="123" t="s">
        <v>1055</v>
      </c>
      <c r="O974" s="123">
        <v>1299</v>
      </c>
      <c r="P974" s="123" t="s">
        <v>64</v>
      </c>
      <c r="Q974" s="123" t="s">
        <v>2987</v>
      </c>
      <c r="R974" s="123" t="s">
        <v>3008</v>
      </c>
      <c r="S974" s="123" t="s">
        <v>39</v>
      </c>
      <c r="T974" s="123">
        <v>99</v>
      </c>
      <c r="U974" s="123" t="s">
        <v>2989</v>
      </c>
      <c r="V974" s="124">
        <v>46267.756249999999</v>
      </c>
      <c r="W974" s="124">
        <v>46267.854861111111</v>
      </c>
      <c r="X974" s="124">
        <v>46267.756944444445</v>
      </c>
      <c r="Y974" s="124">
        <v>46268.173611111109</v>
      </c>
      <c r="Z974" s="123"/>
      <c r="AA974" s="123" t="s">
        <v>56</v>
      </c>
      <c r="AB974" s="123" t="s">
        <v>2</v>
      </c>
      <c r="AC974" s="123" t="s">
        <v>37</v>
      </c>
      <c r="AD974" s="123" t="s">
        <v>1563</v>
      </c>
      <c r="AE974" s="123" t="s">
        <v>3006</v>
      </c>
      <c r="AF974" s="123" t="s">
        <v>92</v>
      </c>
      <c r="AG974" s="123" t="s">
        <v>84</v>
      </c>
      <c r="AH974" s="123">
        <v>15</v>
      </c>
      <c r="AI974" s="123"/>
      <c r="AJ974" s="124">
        <v>45560</v>
      </c>
      <c r="AK974" s="123"/>
      <c r="AL974" s="123"/>
      <c r="AM974" s="123" t="s">
        <v>2991</v>
      </c>
      <c r="AN974" s="123" t="s">
        <v>2992</v>
      </c>
      <c r="AO974" s="123" t="s">
        <v>2982</v>
      </c>
      <c r="AP974" s="123">
        <v>9</v>
      </c>
      <c r="AQ974" s="123">
        <v>0</v>
      </c>
      <c r="AR974" s="123">
        <v>1</v>
      </c>
      <c r="AS974" s="123">
        <v>1</v>
      </c>
      <c r="AT974" s="123">
        <v>0</v>
      </c>
      <c r="AU974" s="123">
        <v>0</v>
      </c>
    </row>
    <row r="975" spans="1:47">
      <c r="A975" s="124">
        <v>46267</v>
      </c>
      <c r="B975" s="123" t="s">
        <v>75</v>
      </c>
      <c r="C975" s="123" t="s">
        <v>2981</v>
      </c>
      <c r="D975" s="123" t="s">
        <v>1761</v>
      </c>
      <c r="E975" s="123">
        <v>206873551</v>
      </c>
      <c r="F975" s="123" t="s">
        <v>2982</v>
      </c>
      <c r="G975" s="123" t="s">
        <v>2983</v>
      </c>
      <c r="H975" s="123" t="s">
        <v>2984</v>
      </c>
      <c r="I975" s="123">
        <v>900234</v>
      </c>
      <c r="J975" s="123" t="s">
        <v>3001</v>
      </c>
      <c r="K975" s="123" t="s">
        <v>1762</v>
      </c>
      <c r="L975" s="123" t="s">
        <v>2986</v>
      </c>
      <c r="M975" s="123" t="s">
        <v>89</v>
      </c>
      <c r="N975" s="123" t="s">
        <v>223</v>
      </c>
      <c r="O975" s="123">
        <v>1299</v>
      </c>
      <c r="P975" s="123" t="s">
        <v>64</v>
      </c>
      <c r="Q975" s="123" t="s">
        <v>2987</v>
      </c>
      <c r="R975" s="123" t="s">
        <v>3011</v>
      </c>
      <c r="S975" s="123" t="s">
        <v>39</v>
      </c>
      <c r="T975" s="123">
        <v>99</v>
      </c>
      <c r="U975" s="123" t="s">
        <v>2989</v>
      </c>
      <c r="V975" s="123"/>
      <c r="W975" s="123"/>
      <c r="X975" s="124">
        <v>46267.756944444445</v>
      </c>
      <c r="Y975" s="124">
        <v>46268.173611111109</v>
      </c>
      <c r="Z975" s="123" t="s">
        <v>2997</v>
      </c>
      <c r="AA975" s="123" t="s">
        <v>2998</v>
      </c>
      <c r="AB975" s="123" t="s">
        <v>2999</v>
      </c>
      <c r="AC975" s="123" t="s">
        <v>35</v>
      </c>
      <c r="AD975" s="123" t="s">
        <v>1558</v>
      </c>
      <c r="AE975" s="123" t="s">
        <v>2995</v>
      </c>
      <c r="AF975" s="123" t="s">
        <v>84</v>
      </c>
      <c r="AG975" s="123" t="s">
        <v>85</v>
      </c>
      <c r="AH975" s="123">
        <v>3</v>
      </c>
      <c r="AI975" s="123"/>
      <c r="AJ975" s="124">
        <v>46019</v>
      </c>
      <c r="AK975" s="123"/>
      <c r="AL975" s="123"/>
      <c r="AM975" s="123" t="s">
        <v>2991</v>
      </c>
      <c r="AN975" s="123" t="s">
        <v>2992</v>
      </c>
      <c r="AO975" s="123" t="s">
        <v>2982</v>
      </c>
      <c r="AP975" s="123">
        <v>9</v>
      </c>
      <c r="AQ975" s="123">
        <v>0</v>
      </c>
      <c r="AR975" s="123">
        <v>0</v>
      </c>
      <c r="AS975" s="123">
        <v>0</v>
      </c>
      <c r="AT975" s="123">
        <v>0</v>
      </c>
      <c r="AU975" s="123">
        <v>0</v>
      </c>
    </row>
    <row r="976" spans="1:47">
      <c r="A976" s="124">
        <v>46267</v>
      </c>
      <c r="B976" s="123" t="s">
        <v>75</v>
      </c>
      <c r="C976" s="123" t="s">
        <v>2981</v>
      </c>
      <c r="D976" s="123" t="s">
        <v>2323</v>
      </c>
      <c r="E976" s="123">
        <v>206914994</v>
      </c>
      <c r="F976" s="123" t="s">
        <v>2982</v>
      </c>
      <c r="G976" s="123" t="s">
        <v>2983</v>
      </c>
      <c r="H976" s="123" t="s">
        <v>2984</v>
      </c>
      <c r="I976" s="123">
        <v>900234</v>
      </c>
      <c r="J976" s="123" t="s">
        <v>2985</v>
      </c>
      <c r="K976" s="123" t="s">
        <v>3469</v>
      </c>
      <c r="L976" s="123" t="s">
        <v>2986</v>
      </c>
      <c r="M976" s="123" t="s">
        <v>89</v>
      </c>
      <c r="N976" s="123" t="s">
        <v>2772</v>
      </c>
      <c r="O976" s="123">
        <v>1299</v>
      </c>
      <c r="P976" s="123" t="s">
        <v>64</v>
      </c>
      <c r="Q976" s="123" t="s">
        <v>2987</v>
      </c>
      <c r="R976" s="123" t="s">
        <v>2994</v>
      </c>
      <c r="S976" s="123" t="s">
        <v>32</v>
      </c>
      <c r="T976" s="123">
        <v>99</v>
      </c>
      <c r="U976" s="123" t="s">
        <v>2989</v>
      </c>
      <c r="V976" s="124">
        <v>46267.330555555556</v>
      </c>
      <c r="W976" s="124">
        <v>46267.748611111114</v>
      </c>
      <c r="X976" s="124">
        <v>46267.333333333336</v>
      </c>
      <c r="Y976" s="124">
        <v>46267.75</v>
      </c>
      <c r="Z976" s="123"/>
      <c r="AA976" s="123" t="s">
        <v>56</v>
      </c>
      <c r="AB976" s="123" t="s">
        <v>2</v>
      </c>
      <c r="AC976" s="123" t="s">
        <v>37</v>
      </c>
      <c r="AD976" s="123" t="s">
        <v>1562</v>
      </c>
      <c r="AE976" s="123" t="s">
        <v>3000</v>
      </c>
      <c r="AF976" s="123" t="s">
        <v>95</v>
      </c>
      <c r="AG976" s="123" t="s">
        <v>77</v>
      </c>
      <c r="AH976" s="123">
        <v>13</v>
      </c>
      <c r="AI976" s="123"/>
      <c r="AJ976" s="124">
        <v>46033</v>
      </c>
      <c r="AK976" s="123"/>
      <c r="AL976" s="123"/>
      <c r="AM976" s="123" t="s">
        <v>2991</v>
      </c>
      <c r="AN976" s="123" t="s">
        <v>2992</v>
      </c>
      <c r="AO976" s="123" t="s">
        <v>2982</v>
      </c>
      <c r="AP976" s="123">
        <v>9</v>
      </c>
      <c r="AQ976" s="123">
        <v>0</v>
      </c>
      <c r="AR976" s="123">
        <v>1</v>
      </c>
      <c r="AS976" s="123">
        <v>1</v>
      </c>
      <c r="AT976" s="123">
        <v>0</v>
      </c>
      <c r="AU976" s="123">
        <v>0</v>
      </c>
    </row>
    <row r="977" spans="1:47">
      <c r="A977" s="124">
        <v>46267</v>
      </c>
      <c r="B977" s="123" t="s">
        <v>75</v>
      </c>
      <c r="C977" s="123" t="s">
        <v>2981</v>
      </c>
      <c r="D977" s="123" t="s">
        <v>3470</v>
      </c>
      <c r="E977" s="123">
        <v>206868005</v>
      </c>
      <c r="F977" s="123" t="s">
        <v>2982</v>
      </c>
      <c r="G977" s="123" t="s">
        <v>2983</v>
      </c>
      <c r="H977" s="123" t="s">
        <v>2984</v>
      </c>
      <c r="I977" s="123">
        <v>900234</v>
      </c>
      <c r="J977" s="123" t="s">
        <v>3001</v>
      </c>
      <c r="K977" s="123" t="s">
        <v>2833</v>
      </c>
      <c r="L977" s="123" t="s">
        <v>2986</v>
      </c>
      <c r="M977" s="123" t="s">
        <v>89</v>
      </c>
      <c r="N977" s="123" t="s">
        <v>626</v>
      </c>
      <c r="O977" s="123">
        <v>1299</v>
      </c>
      <c r="P977" s="123" t="s">
        <v>64</v>
      </c>
      <c r="Q977" s="123" t="s">
        <v>2987</v>
      </c>
      <c r="R977" s="123" t="s">
        <v>3004</v>
      </c>
      <c r="S977" s="123" t="s">
        <v>39</v>
      </c>
      <c r="T977" s="123">
        <v>99</v>
      </c>
      <c r="U977" s="123" t="s">
        <v>2989</v>
      </c>
      <c r="V977" s="124">
        <v>46267.756944444445</v>
      </c>
      <c r="W977" s="124">
        <v>46267.832638888889</v>
      </c>
      <c r="X977" s="124">
        <v>46267.756944444445</v>
      </c>
      <c r="Y977" s="124">
        <v>46268.090277777781</v>
      </c>
      <c r="Z977" s="123"/>
      <c r="AA977" s="123" t="s">
        <v>56</v>
      </c>
      <c r="AB977" s="123" t="s">
        <v>2</v>
      </c>
      <c r="AC977" s="123" t="s">
        <v>37</v>
      </c>
      <c r="AD977" s="123" t="s">
        <v>1564</v>
      </c>
      <c r="AE977" s="123" t="s">
        <v>3012</v>
      </c>
      <c r="AF977" s="123" t="s">
        <v>88</v>
      </c>
      <c r="AG977" s="123" t="s">
        <v>95</v>
      </c>
      <c r="AH977" s="123">
        <v>18</v>
      </c>
      <c r="AI977" s="123"/>
      <c r="AJ977" s="124">
        <v>46237</v>
      </c>
      <c r="AK977" s="123"/>
      <c r="AL977" s="123"/>
      <c r="AM977" s="123" t="s">
        <v>2991</v>
      </c>
      <c r="AN977" s="123" t="s">
        <v>2992</v>
      </c>
      <c r="AO977" s="123" t="s">
        <v>2982</v>
      </c>
      <c r="AP977" s="123">
        <v>7</v>
      </c>
      <c r="AQ977" s="123">
        <v>0</v>
      </c>
      <c r="AR977" s="123">
        <v>1</v>
      </c>
      <c r="AS977" s="123">
        <v>1</v>
      </c>
      <c r="AT977" s="123">
        <v>0</v>
      </c>
      <c r="AU977" s="123">
        <v>0</v>
      </c>
    </row>
    <row r="978" spans="1:47">
      <c r="A978" s="124">
        <v>46267</v>
      </c>
      <c r="B978" s="123" t="s">
        <v>75</v>
      </c>
      <c r="C978" s="123" t="s">
        <v>2981</v>
      </c>
      <c r="D978" s="123" t="s">
        <v>506</v>
      </c>
      <c r="E978" s="123">
        <v>203813080</v>
      </c>
      <c r="F978" s="123" t="s">
        <v>2982</v>
      </c>
      <c r="G978" s="123" t="s">
        <v>2983</v>
      </c>
      <c r="H978" s="123" t="s">
        <v>2984</v>
      </c>
      <c r="I978" s="123">
        <v>900234</v>
      </c>
      <c r="J978" s="123" t="s">
        <v>99</v>
      </c>
      <c r="K978" s="123" t="s">
        <v>3471</v>
      </c>
      <c r="L978" s="123" t="s">
        <v>2986</v>
      </c>
      <c r="M978" s="123" t="s">
        <v>86</v>
      </c>
      <c r="N978" s="123" t="s">
        <v>224</v>
      </c>
      <c r="O978" s="123">
        <v>1299</v>
      </c>
      <c r="P978" s="123" t="s">
        <v>64</v>
      </c>
      <c r="Q978" s="123" t="s">
        <v>2987</v>
      </c>
      <c r="R978" s="123" t="s">
        <v>3011</v>
      </c>
      <c r="S978" s="123" t="s">
        <v>39</v>
      </c>
      <c r="T978" s="123">
        <v>99</v>
      </c>
      <c r="U978" s="123" t="s">
        <v>2989</v>
      </c>
      <c r="V978" s="123"/>
      <c r="W978" s="123"/>
      <c r="X978" s="124">
        <v>46267.756944444445</v>
      </c>
      <c r="Y978" s="124">
        <v>46268.173611111109</v>
      </c>
      <c r="Z978" s="123" t="s">
        <v>2997</v>
      </c>
      <c r="AA978" s="123" t="s">
        <v>2998</v>
      </c>
      <c r="AB978" s="123" t="s">
        <v>2999</v>
      </c>
      <c r="AC978" s="123" t="s">
        <v>35</v>
      </c>
      <c r="AD978" s="123" t="s">
        <v>1558</v>
      </c>
      <c r="AE978" s="123" t="s">
        <v>2995</v>
      </c>
      <c r="AF978" s="123" t="s">
        <v>84</v>
      </c>
      <c r="AG978" s="123" t="s">
        <v>85</v>
      </c>
      <c r="AH978" s="123">
        <v>3</v>
      </c>
      <c r="AI978" s="123"/>
      <c r="AJ978" s="124">
        <v>45516</v>
      </c>
      <c r="AK978" s="123"/>
      <c r="AL978" s="123"/>
      <c r="AM978" s="123" t="s">
        <v>2991</v>
      </c>
      <c r="AN978" s="123" t="s">
        <v>2992</v>
      </c>
      <c r="AO978" s="123" t="s">
        <v>2982</v>
      </c>
      <c r="AP978" s="123">
        <v>9</v>
      </c>
      <c r="AQ978" s="123">
        <v>0</v>
      </c>
      <c r="AR978" s="123">
        <v>0</v>
      </c>
      <c r="AS978" s="123">
        <v>0</v>
      </c>
      <c r="AT978" s="123">
        <v>0</v>
      </c>
      <c r="AU978" s="123">
        <v>0</v>
      </c>
    </row>
    <row r="979" spans="1:47">
      <c r="A979" s="124">
        <v>46267</v>
      </c>
      <c r="B979" s="123" t="s">
        <v>75</v>
      </c>
      <c r="C979" s="123" t="s">
        <v>2981</v>
      </c>
      <c r="D979" s="123" t="s">
        <v>1973</v>
      </c>
      <c r="E979" s="123">
        <v>206934652</v>
      </c>
      <c r="F979" s="123" t="s">
        <v>2982</v>
      </c>
      <c r="G979" s="123" t="s">
        <v>2983</v>
      </c>
      <c r="H979" s="123" t="s">
        <v>2984</v>
      </c>
      <c r="I979" s="123">
        <v>900234</v>
      </c>
      <c r="J979" s="123" t="s">
        <v>3002</v>
      </c>
      <c r="K979" s="123" t="s">
        <v>3472</v>
      </c>
      <c r="L979" s="123" t="s">
        <v>2986</v>
      </c>
      <c r="M979" s="123" t="s">
        <v>89</v>
      </c>
      <c r="N979" s="123" t="s">
        <v>224</v>
      </c>
      <c r="O979" s="123">
        <v>1299</v>
      </c>
      <c r="P979" s="123" t="s">
        <v>64</v>
      </c>
      <c r="Q979" s="123" t="s">
        <v>2987</v>
      </c>
      <c r="R979" s="123" t="s">
        <v>3014</v>
      </c>
      <c r="S979" s="123" t="s">
        <v>32</v>
      </c>
      <c r="T979" s="123">
        <v>99</v>
      </c>
      <c r="U979" s="123" t="s">
        <v>2989</v>
      </c>
      <c r="V979" s="124">
        <v>46267.330555555556</v>
      </c>
      <c r="W979" s="124">
        <v>46267.74722222222</v>
      </c>
      <c r="X979" s="124">
        <v>46267.333333333336</v>
      </c>
      <c r="Y979" s="124">
        <v>46267.75</v>
      </c>
      <c r="Z979" s="123"/>
      <c r="AA979" s="123" t="s">
        <v>56</v>
      </c>
      <c r="AB979" s="123" t="s">
        <v>2</v>
      </c>
      <c r="AC979" s="123" t="s">
        <v>35</v>
      </c>
      <c r="AD979" s="123" t="s">
        <v>1558</v>
      </c>
      <c r="AE979" s="123" t="s">
        <v>2995</v>
      </c>
      <c r="AF979" s="123" t="s">
        <v>78</v>
      </c>
      <c r="AG979" s="123" t="s">
        <v>92</v>
      </c>
      <c r="AH979" s="123">
        <v>3</v>
      </c>
      <c r="AI979" s="123"/>
      <c r="AJ979" s="124">
        <v>46040</v>
      </c>
      <c r="AK979" s="123"/>
      <c r="AL979" s="123"/>
      <c r="AM979" s="123" t="s">
        <v>2991</v>
      </c>
      <c r="AN979" s="123" t="s">
        <v>2992</v>
      </c>
      <c r="AO979" s="123" t="s">
        <v>2982</v>
      </c>
      <c r="AP979" s="123">
        <v>9</v>
      </c>
      <c r="AQ979" s="123">
        <v>0</v>
      </c>
      <c r="AR979" s="123">
        <v>1</v>
      </c>
      <c r="AS979" s="123">
        <v>1</v>
      </c>
      <c r="AT979" s="123">
        <v>0</v>
      </c>
      <c r="AU979" s="123">
        <v>0</v>
      </c>
    </row>
    <row r="980" spans="1:47">
      <c r="A980" s="124">
        <v>46267</v>
      </c>
      <c r="B980" s="123" t="s">
        <v>75</v>
      </c>
      <c r="C980" s="123" t="s">
        <v>2981</v>
      </c>
      <c r="D980" s="123" t="s">
        <v>1299</v>
      </c>
      <c r="E980" s="123">
        <v>205854086</v>
      </c>
      <c r="F980" s="123" t="s">
        <v>2982</v>
      </c>
      <c r="G980" s="123" t="s">
        <v>2983</v>
      </c>
      <c r="H980" s="123" t="s">
        <v>2984</v>
      </c>
      <c r="I980" s="123">
        <v>900234</v>
      </c>
      <c r="J980" s="123" t="s">
        <v>3002</v>
      </c>
      <c r="K980" s="123" t="s">
        <v>1300</v>
      </c>
      <c r="L980" s="123" t="s">
        <v>2986</v>
      </c>
      <c r="M980" s="123" t="s">
        <v>89</v>
      </c>
      <c r="N980" s="123" t="s">
        <v>2773</v>
      </c>
      <c r="O980" s="123">
        <v>1299</v>
      </c>
      <c r="P980" s="123" t="s">
        <v>64</v>
      </c>
      <c r="Q980" s="123" t="s">
        <v>2987</v>
      </c>
      <c r="R980" s="123" t="s">
        <v>3038</v>
      </c>
      <c r="S980" s="123" t="s">
        <v>32</v>
      </c>
      <c r="T980" s="123">
        <v>99</v>
      </c>
      <c r="U980" s="123" t="s">
        <v>2989</v>
      </c>
      <c r="V980" s="124">
        <v>46267.331250000003</v>
      </c>
      <c r="W980" s="124">
        <v>46267.746527777781</v>
      </c>
      <c r="X980" s="124">
        <v>46267.333333333336</v>
      </c>
      <c r="Y980" s="124">
        <v>46267.75</v>
      </c>
      <c r="Z980" s="123"/>
      <c r="AA980" s="123" t="s">
        <v>56</v>
      </c>
      <c r="AB980" s="123" t="s">
        <v>2</v>
      </c>
      <c r="AC980" s="123" t="s">
        <v>37</v>
      </c>
      <c r="AD980" s="123" t="s">
        <v>1562</v>
      </c>
      <c r="AE980" s="123" t="s">
        <v>3000</v>
      </c>
      <c r="AF980" s="123" t="s">
        <v>92</v>
      </c>
      <c r="AG980" s="123" t="s">
        <v>84</v>
      </c>
      <c r="AH980" s="123">
        <v>13</v>
      </c>
      <c r="AI980" s="123"/>
      <c r="AJ980" s="124">
        <v>45893</v>
      </c>
      <c r="AK980" s="123"/>
      <c r="AL980" s="123"/>
      <c r="AM980" s="123" t="s">
        <v>2991</v>
      </c>
      <c r="AN980" s="123" t="s">
        <v>2992</v>
      </c>
      <c r="AO980" s="123" t="s">
        <v>2982</v>
      </c>
      <c r="AP980" s="123">
        <v>9</v>
      </c>
      <c r="AQ980" s="123">
        <v>0</v>
      </c>
      <c r="AR980" s="123">
        <v>1</v>
      </c>
      <c r="AS980" s="123">
        <v>1</v>
      </c>
      <c r="AT980" s="123">
        <v>0</v>
      </c>
      <c r="AU980" s="123">
        <v>0</v>
      </c>
    </row>
    <row r="981" spans="1:47">
      <c r="A981" s="124">
        <v>46267</v>
      </c>
      <c r="B981" s="123" t="s">
        <v>75</v>
      </c>
      <c r="C981" s="123" t="s">
        <v>2981</v>
      </c>
      <c r="D981" s="123" t="s">
        <v>1297</v>
      </c>
      <c r="E981" s="123">
        <v>203993451</v>
      </c>
      <c r="F981" s="123" t="s">
        <v>2982</v>
      </c>
      <c r="G981" s="123" t="s">
        <v>2983</v>
      </c>
      <c r="H981" s="123" t="s">
        <v>2984</v>
      </c>
      <c r="I981" s="123">
        <v>900234</v>
      </c>
      <c r="J981" s="123" t="s">
        <v>2985</v>
      </c>
      <c r="K981" s="123" t="s">
        <v>1298</v>
      </c>
      <c r="L981" s="123" t="s">
        <v>2986</v>
      </c>
      <c r="M981" s="123" t="s">
        <v>86</v>
      </c>
      <c r="N981" s="123" t="s">
        <v>2773</v>
      </c>
      <c r="O981" s="123">
        <v>1299</v>
      </c>
      <c r="P981" s="123" t="s">
        <v>64</v>
      </c>
      <c r="Q981" s="123" t="s">
        <v>2987</v>
      </c>
      <c r="R981" s="123" t="s">
        <v>3005</v>
      </c>
      <c r="S981" s="123" t="s">
        <v>39</v>
      </c>
      <c r="T981" s="123">
        <v>99</v>
      </c>
      <c r="U981" s="123" t="s">
        <v>2989</v>
      </c>
      <c r="V981" s="123"/>
      <c r="W981" s="123"/>
      <c r="X981" s="124">
        <v>46267.756944444445</v>
      </c>
      <c r="Y981" s="124">
        <v>46268.173611111109</v>
      </c>
      <c r="Z981" s="123" t="s">
        <v>2997</v>
      </c>
      <c r="AA981" s="123" t="s">
        <v>2998</v>
      </c>
      <c r="AB981" s="123" t="s">
        <v>2999</v>
      </c>
      <c r="AC981" s="123" t="s">
        <v>37</v>
      </c>
      <c r="AD981" s="123" t="s">
        <v>1562</v>
      </c>
      <c r="AE981" s="123" t="s">
        <v>3000</v>
      </c>
      <c r="AF981" s="123" t="s">
        <v>85</v>
      </c>
      <c r="AG981" s="123" t="s">
        <v>88</v>
      </c>
      <c r="AH981" s="123">
        <v>13</v>
      </c>
      <c r="AI981" s="123"/>
      <c r="AJ981" s="124">
        <v>45893</v>
      </c>
      <c r="AK981" s="123"/>
      <c r="AL981" s="123"/>
      <c r="AM981" s="123" t="s">
        <v>2991</v>
      </c>
      <c r="AN981" s="123" t="s">
        <v>2992</v>
      </c>
      <c r="AO981" s="123" t="s">
        <v>2982</v>
      </c>
      <c r="AP981" s="123">
        <v>9</v>
      </c>
      <c r="AQ981" s="123">
        <v>0</v>
      </c>
      <c r="AR981" s="123">
        <v>0</v>
      </c>
      <c r="AS981" s="123">
        <v>0</v>
      </c>
      <c r="AT981" s="123">
        <v>0</v>
      </c>
      <c r="AU981" s="123">
        <v>0</v>
      </c>
    </row>
    <row r="982" spans="1:47">
      <c r="A982" s="124">
        <v>46267</v>
      </c>
      <c r="B982" s="123" t="s">
        <v>75</v>
      </c>
      <c r="C982" s="123" t="s">
        <v>2981</v>
      </c>
      <c r="D982" s="123" t="s">
        <v>2254</v>
      </c>
      <c r="E982" s="123">
        <v>203817154</v>
      </c>
      <c r="F982" s="123" t="s">
        <v>2982</v>
      </c>
      <c r="G982" s="123" t="s">
        <v>2983</v>
      </c>
      <c r="H982" s="123" t="s">
        <v>2984</v>
      </c>
      <c r="I982" s="123">
        <v>900234</v>
      </c>
      <c r="J982" s="123" t="s">
        <v>3001</v>
      </c>
      <c r="K982" s="123" t="s">
        <v>3473</v>
      </c>
      <c r="L982" s="123" t="s">
        <v>2986</v>
      </c>
      <c r="M982" s="123" t="s">
        <v>79</v>
      </c>
      <c r="N982" s="123" t="s">
        <v>2645</v>
      </c>
      <c r="O982" s="123">
        <v>1299</v>
      </c>
      <c r="P982" s="123" t="s">
        <v>64</v>
      </c>
      <c r="Q982" s="123" t="s">
        <v>2987</v>
      </c>
      <c r="R982" s="123" t="s">
        <v>3008</v>
      </c>
      <c r="S982" s="123" t="s">
        <v>39</v>
      </c>
      <c r="T982" s="123">
        <v>99</v>
      </c>
      <c r="U982" s="123" t="s">
        <v>2989</v>
      </c>
      <c r="V982" s="124">
        <v>46267.756249999999</v>
      </c>
      <c r="W982" s="124">
        <v>46267.961805555555</v>
      </c>
      <c r="X982" s="124">
        <v>46267.756944444445</v>
      </c>
      <c r="Y982" s="124">
        <v>46268.173611111109</v>
      </c>
      <c r="Z982" s="123"/>
      <c r="AA982" s="123" t="s">
        <v>56</v>
      </c>
      <c r="AB982" s="123" t="s">
        <v>2</v>
      </c>
      <c r="AC982" s="123" t="s">
        <v>2990</v>
      </c>
      <c r="AD982" s="123" t="s">
        <v>1553</v>
      </c>
      <c r="AE982" s="123" t="s">
        <v>2990</v>
      </c>
      <c r="AF982" s="123" t="s">
        <v>92</v>
      </c>
      <c r="AG982" s="123" t="s">
        <v>84</v>
      </c>
      <c r="AH982" s="123">
        <v>22</v>
      </c>
      <c r="AI982" s="123"/>
      <c r="AJ982" s="124">
        <v>45516</v>
      </c>
      <c r="AK982" s="123"/>
      <c r="AL982" s="123"/>
      <c r="AM982" s="123" t="s">
        <v>2991</v>
      </c>
      <c r="AN982" s="123" t="s">
        <v>2992</v>
      </c>
      <c r="AO982" s="123" t="s">
        <v>2982</v>
      </c>
      <c r="AP982" s="123">
        <v>9</v>
      </c>
      <c r="AQ982" s="123">
        <v>0</v>
      </c>
      <c r="AR982" s="123">
        <v>1</v>
      </c>
      <c r="AS982" s="123">
        <v>1</v>
      </c>
      <c r="AT982" s="123">
        <v>0</v>
      </c>
      <c r="AU982" s="123">
        <v>0</v>
      </c>
    </row>
    <row r="983" spans="1:47">
      <c r="A983" s="124">
        <v>46267</v>
      </c>
      <c r="B983" s="123" t="s">
        <v>75</v>
      </c>
      <c r="C983" s="123" t="s">
        <v>2981</v>
      </c>
      <c r="D983" s="123" t="s">
        <v>1859</v>
      </c>
      <c r="E983" s="123">
        <v>206915794</v>
      </c>
      <c r="F983" s="123" t="s">
        <v>2982</v>
      </c>
      <c r="G983" s="123" t="s">
        <v>2983</v>
      </c>
      <c r="H983" s="123" t="s">
        <v>2984</v>
      </c>
      <c r="I983" s="123">
        <v>900234</v>
      </c>
      <c r="J983" s="123" t="s">
        <v>2985</v>
      </c>
      <c r="K983" s="123" t="s">
        <v>3474</v>
      </c>
      <c r="L983" s="123" t="s">
        <v>2986</v>
      </c>
      <c r="M983" s="123" t="s">
        <v>89</v>
      </c>
      <c r="N983" s="123" t="s">
        <v>2773</v>
      </c>
      <c r="O983" s="123">
        <v>1299</v>
      </c>
      <c r="P983" s="123" t="s">
        <v>64</v>
      </c>
      <c r="Q983" s="123" t="s">
        <v>2987</v>
      </c>
      <c r="R983" s="123" t="s">
        <v>3008</v>
      </c>
      <c r="S983" s="123" t="s">
        <v>39</v>
      </c>
      <c r="T983" s="123">
        <v>99</v>
      </c>
      <c r="U983" s="123" t="s">
        <v>2989</v>
      </c>
      <c r="V983" s="124">
        <v>46267.755555555559</v>
      </c>
      <c r="W983" s="124">
        <v>46267.854166666664</v>
      </c>
      <c r="X983" s="124">
        <v>46267.756944444445</v>
      </c>
      <c r="Y983" s="124">
        <v>46268.173611111109</v>
      </c>
      <c r="Z983" s="123"/>
      <c r="AA983" s="123" t="s">
        <v>56</v>
      </c>
      <c r="AB983" s="123" t="s">
        <v>2</v>
      </c>
      <c r="AC983" s="123" t="s">
        <v>37</v>
      </c>
      <c r="AD983" s="123" t="s">
        <v>1561</v>
      </c>
      <c r="AE983" s="123" t="s">
        <v>3012</v>
      </c>
      <c r="AF983" s="123" t="s">
        <v>92</v>
      </c>
      <c r="AG983" s="123" t="s">
        <v>84</v>
      </c>
      <c r="AH983" s="123">
        <v>17</v>
      </c>
      <c r="AI983" s="123"/>
      <c r="AJ983" s="124">
        <v>46033</v>
      </c>
      <c r="AK983" s="123"/>
      <c r="AL983" s="123"/>
      <c r="AM983" s="123" t="s">
        <v>2991</v>
      </c>
      <c r="AN983" s="123" t="s">
        <v>2992</v>
      </c>
      <c r="AO983" s="123" t="s">
        <v>2982</v>
      </c>
      <c r="AP983" s="123">
        <v>9</v>
      </c>
      <c r="AQ983" s="123">
        <v>0</v>
      </c>
      <c r="AR983" s="123">
        <v>1</v>
      </c>
      <c r="AS983" s="123">
        <v>1</v>
      </c>
      <c r="AT983" s="123">
        <v>0</v>
      </c>
      <c r="AU983" s="123">
        <v>0</v>
      </c>
    </row>
    <row r="984" spans="1:47">
      <c r="A984" s="124">
        <v>46267</v>
      </c>
      <c r="B984" s="123" t="s">
        <v>75</v>
      </c>
      <c r="C984" s="123" t="s">
        <v>2981</v>
      </c>
      <c r="D984" s="123" t="s">
        <v>612</v>
      </c>
      <c r="E984" s="123">
        <v>202435289</v>
      </c>
      <c r="F984" s="123" t="s">
        <v>2982</v>
      </c>
      <c r="G984" s="123" t="s">
        <v>2983</v>
      </c>
      <c r="H984" s="123" t="s">
        <v>2984</v>
      </c>
      <c r="I984" s="123">
        <v>900234</v>
      </c>
      <c r="J984" s="123" t="s">
        <v>87</v>
      </c>
      <c r="K984" s="123" t="s">
        <v>613</v>
      </c>
      <c r="L984" s="123" t="s">
        <v>2986</v>
      </c>
      <c r="M984" s="123" t="s">
        <v>86</v>
      </c>
      <c r="N984" s="123" t="s">
        <v>230</v>
      </c>
      <c r="O984" s="123">
        <v>1299</v>
      </c>
      <c r="P984" s="123" t="s">
        <v>64</v>
      </c>
      <c r="Q984" s="123" t="s">
        <v>2987</v>
      </c>
      <c r="R984" s="123" t="s">
        <v>3003</v>
      </c>
      <c r="S984" s="123" t="s">
        <v>39</v>
      </c>
      <c r="T984" s="123">
        <v>99</v>
      </c>
      <c r="U984" s="123" t="s">
        <v>2989</v>
      </c>
      <c r="V984" s="124">
        <v>46267.756249999999</v>
      </c>
      <c r="W984" s="124">
        <v>46267.99722222222</v>
      </c>
      <c r="X984" s="124">
        <v>46267.756944444445</v>
      </c>
      <c r="Y984" s="124">
        <v>46268.173611111109</v>
      </c>
      <c r="Z984" s="123"/>
      <c r="AA984" s="123" t="s">
        <v>56</v>
      </c>
      <c r="AB984" s="123" t="s">
        <v>2</v>
      </c>
      <c r="AC984" s="123" t="s">
        <v>35</v>
      </c>
      <c r="AD984" s="123" t="s">
        <v>1558</v>
      </c>
      <c r="AE984" s="123" t="s">
        <v>2995</v>
      </c>
      <c r="AF984" s="123" t="s">
        <v>78</v>
      </c>
      <c r="AG984" s="123" t="s">
        <v>92</v>
      </c>
      <c r="AH984" s="123">
        <v>3</v>
      </c>
      <c r="AI984" s="123"/>
      <c r="AJ984" s="124">
        <v>45580</v>
      </c>
      <c r="AK984" s="123"/>
      <c r="AL984" s="123"/>
      <c r="AM984" s="123" t="s">
        <v>2991</v>
      </c>
      <c r="AN984" s="123" t="s">
        <v>2992</v>
      </c>
      <c r="AO984" s="123" t="s">
        <v>2982</v>
      </c>
      <c r="AP984" s="123">
        <v>9</v>
      </c>
      <c r="AQ984" s="123">
        <v>0</v>
      </c>
      <c r="AR984" s="123">
        <v>1</v>
      </c>
      <c r="AS984" s="123">
        <v>1</v>
      </c>
      <c r="AT984" s="123">
        <v>0</v>
      </c>
      <c r="AU984" s="123">
        <v>0</v>
      </c>
    </row>
    <row r="985" spans="1:47">
      <c r="A985" s="124">
        <v>46267</v>
      </c>
      <c r="B985" s="123" t="s">
        <v>75</v>
      </c>
      <c r="C985" s="123" t="s">
        <v>2981</v>
      </c>
      <c r="D985" s="123" t="s">
        <v>2886</v>
      </c>
      <c r="E985" s="123">
        <v>205280267</v>
      </c>
      <c r="F985" s="123" t="s">
        <v>2982</v>
      </c>
      <c r="G985" s="123" t="s">
        <v>2983</v>
      </c>
      <c r="H985" s="123" t="s">
        <v>3022</v>
      </c>
      <c r="I985" s="123">
        <v>900234</v>
      </c>
      <c r="J985" s="123" t="s">
        <v>3002</v>
      </c>
      <c r="K985" s="123" t="s">
        <v>2925</v>
      </c>
      <c r="L985" s="123" t="s">
        <v>2986</v>
      </c>
      <c r="M985" s="123" t="s">
        <v>89</v>
      </c>
      <c r="N985" s="123" t="s">
        <v>622</v>
      </c>
      <c r="O985" s="123">
        <v>1299</v>
      </c>
      <c r="P985" s="123" t="s">
        <v>64</v>
      </c>
      <c r="Q985" s="123" t="s">
        <v>2987</v>
      </c>
      <c r="R985" s="123" t="s">
        <v>3005</v>
      </c>
      <c r="S985" s="123" t="s">
        <v>39</v>
      </c>
      <c r="T985" s="123">
        <v>99</v>
      </c>
      <c r="U985" s="123" t="s">
        <v>2989</v>
      </c>
      <c r="V985" s="123"/>
      <c r="W985" s="123"/>
      <c r="X985" s="124">
        <v>46267.756944444445</v>
      </c>
      <c r="Y985" s="124">
        <v>46268.090277777781</v>
      </c>
      <c r="Z985" s="123" t="s">
        <v>2997</v>
      </c>
      <c r="AA985" s="123" t="s">
        <v>2998</v>
      </c>
      <c r="AB985" s="123" t="s">
        <v>2999</v>
      </c>
      <c r="AC985" s="123" t="s">
        <v>37</v>
      </c>
      <c r="AD985" s="123" t="s">
        <v>1561</v>
      </c>
      <c r="AE985" s="123" t="s">
        <v>3012</v>
      </c>
      <c r="AF985" s="123" t="s">
        <v>85</v>
      </c>
      <c r="AG985" s="123" t="s">
        <v>88</v>
      </c>
      <c r="AH985" s="123">
        <v>17</v>
      </c>
      <c r="AI985" s="123"/>
      <c r="AJ985" s="124">
        <v>46251</v>
      </c>
      <c r="AK985" s="123"/>
      <c r="AL985" s="123"/>
      <c r="AM985" s="123" t="s">
        <v>2991</v>
      </c>
      <c r="AN985" s="123" t="s">
        <v>2992</v>
      </c>
      <c r="AO985" s="123" t="s">
        <v>2982</v>
      </c>
      <c r="AP985" s="123">
        <v>7</v>
      </c>
      <c r="AQ985" s="123">
        <v>0</v>
      </c>
      <c r="AR985" s="123">
        <v>0</v>
      </c>
      <c r="AS985" s="123">
        <v>0</v>
      </c>
      <c r="AT985" s="123">
        <v>0</v>
      </c>
      <c r="AU985" s="123">
        <v>0</v>
      </c>
    </row>
    <row r="986" spans="1:47">
      <c r="A986" s="124">
        <v>46267</v>
      </c>
      <c r="B986" s="123" t="s">
        <v>75</v>
      </c>
      <c r="C986" s="123" t="s">
        <v>2981</v>
      </c>
      <c r="D986" s="123" t="s">
        <v>1301</v>
      </c>
      <c r="E986" s="123">
        <v>203555845</v>
      </c>
      <c r="F986" s="123" t="s">
        <v>2982</v>
      </c>
      <c r="G986" s="123" t="s">
        <v>2983</v>
      </c>
      <c r="H986" s="123" t="s">
        <v>2984</v>
      </c>
      <c r="I986" s="123">
        <v>900234</v>
      </c>
      <c r="J986" s="123" t="s">
        <v>99</v>
      </c>
      <c r="K986" s="123" t="s">
        <v>3475</v>
      </c>
      <c r="L986" s="123" t="s">
        <v>2986</v>
      </c>
      <c r="M986" s="123" t="s">
        <v>86</v>
      </c>
      <c r="N986" s="123" t="s">
        <v>1055</v>
      </c>
      <c r="O986" s="123">
        <v>1299</v>
      </c>
      <c r="P986" s="123" t="s">
        <v>64</v>
      </c>
      <c r="Q986" s="123" t="s">
        <v>2987</v>
      </c>
      <c r="R986" s="123" t="s">
        <v>3005</v>
      </c>
      <c r="S986" s="123" t="s">
        <v>39</v>
      </c>
      <c r="T986" s="123">
        <v>99</v>
      </c>
      <c r="U986" s="123" t="s">
        <v>2989</v>
      </c>
      <c r="V986" s="123"/>
      <c r="W986" s="123"/>
      <c r="X986" s="124">
        <v>46267.756944444445</v>
      </c>
      <c r="Y986" s="124">
        <v>46268.173611111109</v>
      </c>
      <c r="Z986" s="123" t="s">
        <v>2997</v>
      </c>
      <c r="AA986" s="123" t="s">
        <v>2998</v>
      </c>
      <c r="AB986" s="123" t="s">
        <v>2999</v>
      </c>
      <c r="AC986" s="123" t="s">
        <v>37</v>
      </c>
      <c r="AD986" s="123" t="s">
        <v>1562</v>
      </c>
      <c r="AE986" s="123" t="s">
        <v>3000</v>
      </c>
      <c r="AF986" s="123" t="s">
        <v>85</v>
      </c>
      <c r="AG986" s="123" t="s">
        <v>88</v>
      </c>
      <c r="AH986" s="123">
        <v>13</v>
      </c>
      <c r="AI986" s="123"/>
      <c r="AJ986" s="124">
        <v>45469</v>
      </c>
      <c r="AK986" s="123"/>
      <c r="AL986" s="123"/>
      <c r="AM986" s="123" t="s">
        <v>2991</v>
      </c>
      <c r="AN986" s="123" t="s">
        <v>2992</v>
      </c>
      <c r="AO986" s="123" t="s">
        <v>2982</v>
      </c>
      <c r="AP986" s="123">
        <v>9</v>
      </c>
      <c r="AQ986" s="123">
        <v>0</v>
      </c>
      <c r="AR986" s="123">
        <v>0</v>
      </c>
      <c r="AS986" s="123">
        <v>0</v>
      </c>
      <c r="AT986" s="123">
        <v>0</v>
      </c>
      <c r="AU986" s="123">
        <v>0</v>
      </c>
    </row>
    <row r="987" spans="1:47">
      <c r="A987" s="124">
        <v>46267</v>
      </c>
      <c r="B987" s="123" t="s">
        <v>75</v>
      </c>
      <c r="C987" s="123" t="s">
        <v>2981</v>
      </c>
      <c r="D987" s="123" t="s">
        <v>1303</v>
      </c>
      <c r="E987" s="123">
        <v>203964988</v>
      </c>
      <c r="F987" s="123" t="s">
        <v>2982</v>
      </c>
      <c r="G987" s="123" t="s">
        <v>2983</v>
      </c>
      <c r="H987" s="123" t="s">
        <v>2984</v>
      </c>
      <c r="I987" s="123">
        <v>900234</v>
      </c>
      <c r="J987" s="123" t="s">
        <v>99</v>
      </c>
      <c r="K987" s="123" t="s">
        <v>1304</v>
      </c>
      <c r="L987" s="123" t="s">
        <v>2986</v>
      </c>
      <c r="M987" s="123" t="s">
        <v>86</v>
      </c>
      <c r="N987" s="123" t="s">
        <v>2773</v>
      </c>
      <c r="O987" s="123">
        <v>1299</v>
      </c>
      <c r="P987" s="123" t="s">
        <v>64</v>
      </c>
      <c r="Q987" s="123" t="s">
        <v>2987</v>
      </c>
      <c r="R987" s="123" t="s">
        <v>3014</v>
      </c>
      <c r="S987" s="123" t="s">
        <v>32</v>
      </c>
      <c r="T987" s="123">
        <v>99</v>
      </c>
      <c r="U987" s="123" t="s">
        <v>2989</v>
      </c>
      <c r="V987" s="124">
        <v>46267.330555555556</v>
      </c>
      <c r="W987" s="124">
        <v>46267.748611111114</v>
      </c>
      <c r="X987" s="124">
        <v>46267.333333333336</v>
      </c>
      <c r="Y987" s="124">
        <v>46267.75</v>
      </c>
      <c r="Z987" s="123"/>
      <c r="AA987" s="123" t="s">
        <v>56</v>
      </c>
      <c r="AB987" s="123" t="s">
        <v>2</v>
      </c>
      <c r="AC987" s="123" t="s">
        <v>37</v>
      </c>
      <c r="AD987" s="123" t="s">
        <v>1562</v>
      </c>
      <c r="AE987" s="123" t="s">
        <v>3000</v>
      </c>
      <c r="AF987" s="123" t="s">
        <v>78</v>
      </c>
      <c r="AG987" s="123" t="s">
        <v>92</v>
      </c>
      <c r="AH987" s="123">
        <v>13</v>
      </c>
      <c r="AI987" s="123"/>
      <c r="AJ987" s="124">
        <v>45543</v>
      </c>
      <c r="AK987" s="123"/>
      <c r="AL987" s="123"/>
      <c r="AM987" s="123" t="s">
        <v>2991</v>
      </c>
      <c r="AN987" s="123" t="s">
        <v>2992</v>
      </c>
      <c r="AO987" s="123" t="s">
        <v>2982</v>
      </c>
      <c r="AP987" s="123">
        <v>9</v>
      </c>
      <c r="AQ987" s="123">
        <v>0</v>
      </c>
      <c r="AR987" s="123">
        <v>1</v>
      </c>
      <c r="AS987" s="123">
        <v>1</v>
      </c>
      <c r="AT987" s="123">
        <v>0</v>
      </c>
      <c r="AU987" s="123">
        <v>0</v>
      </c>
    </row>
    <row r="988" spans="1:47">
      <c r="A988" s="124">
        <v>46267</v>
      </c>
      <c r="B988" s="123" t="s">
        <v>75</v>
      </c>
      <c r="C988" s="123" t="s">
        <v>2981</v>
      </c>
      <c r="D988" s="123" t="s">
        <v>2887</v>
      </c>
      <c r="E988" s="123">
        <v>206192282</v>
      </c>
      <c r="F988" s="123" t="s">
        <v>2982</v>
      </c>
      <c r="G988" s="123" t="s">
        <v>2983</v>
      </c>
      <c r="H988" s="123" t="s">
        <v>3022</v>
      </c>
      <c r="I988" s="123">
        <v>900234</v>
      </c>
      <c r="J988" s="123" t="s">
        <v>3002</v>
      </c>
      <c r="K988" s="123" t="s">
        <v>3476</v>
      </c>
      <c r="L988" s="123" t="s">
        <v>2986</v>
      </c>
      <c r="M988" s="123" t="s">
        <v>89</v>
      </c>
      <c r="N988" s="123" t="s">
        <v>622</v>
      </c>
      <c r="O988" s="123">
        <v>1299</v>
      </c>
      <c r="P988" s="123" t="s">
        <v>64</v>
      </c>
      <c r="Q988" s="123" t="s">
        <v>2987</v>
      </c>
      <c r="R988" s="123" t="s">
        <v>3004</v>
      </c>
      <c r="S988" s="123" t="s">
        <v>39</v>
      </c>
      <c r="T988" s="123">
        <v>99</v>
      </c>
      <c r="U988" s="123" t="s">
        <v>2989</v>
      </c>
      <c r="V988" s="124">
        <v>46267.756249999999</v>
      </c>
      <c r="W988" s="124">
        <v>46267.834722222222</v>
      </c>
      <c r="X988" s="124">
        <v>46267.756944444445</v>
      </c>
      <c r="Y988" s="124">
        <v>46268.090277777781</v>
      </c>
      <c r="Z988" s="123"/>
      <c r="AA988" s="123" t="s">
        <v>56</v>
      </c>
      <c r="AB988" s="123" t="s">
        <v>2</v>
      </c>
      <c r="AC988" s="123" t="s">
        <v>37</v>
      </c>
      <c r="AD988" s="123" t="s">
        <v>1562</v>
      </c>
      <c r="AE988" s="123" t="s">
        <v>3000</v>
      </c>
      <c r="AF988" s="123" t="s">
        <v>88</v>
      </c>
      <c r="AG988" s="123" t="s">
        <v>95</v>
      </c>
      <c r="AH988" s="123">
        <v>13</v>
      </c>
      <c r="AI988" s="123"/>
      <c r="AJ988" s="124">
        <v>46251</v>
      </c>
      <c r="AK988" s="123"/>
      <c r="AL988" s="123"/>
      <c r="AM988" s="123" t="s">
        <v>2991</v>
      </c>
      <c r="AN988" s="123" t="s">
        <v>2992</v>
      </c>
      <c r="AO988" s="123" t="s">
        <v>2982</v>
      </c>
      <c r="AP988" s="123">
        <v>7</v>
      </c>
      <c r="AQ988" s="123">
        <v>0</v>
      </c>
      <c r="AR988" s="123">
        <v>1</v>
      </c>
      <c r="AS988" s="123">
        <v>1</v>
      </c>
      <c r="AT988" s="123">
        <v>0</v>
      </c>
      <c r="AU988" s="123">
        <v>0</v>
      </c>
    </row>
    <row r="989" spans="1:47">
      <c r="A989" s="124">
        <v>46267</v>
      </c>
      <c r="B989" s="123" t="s">
        <v>75</v>
      </c>
      <c r="C989" s="123" t="s">
        <v>2981</v>
      </c>
      <c r="D989" s="123" t="s">
        <v>161</v>
      </c>
      <c r="E989" s="123">
        <v>203850930</v>
      </c>
      <c r="F989" s="123" t="s">
        <v>2982</v>
      </c>
      <c r="G989" s="123" t="s">
        <v>2983</v>
      </c>
      <c r="H989" s="123" t="s">
        <v>2984</v>
      </c>
      <c r="I989" s="123">
        <v>900234</v>
      </c>
      <c r="J989" s="123" t="s">
        <v>3001</v>
      </c>
      <c r="K989" s="123" t="s">
        <v>3477</v>
      </c>
      <c r="L989" s="123" t="s">
        <v>2986</v>
      </c>
      <c r="M989" s="123" t="s">
        <v>79</v>
      </c>
      <c r="N989" s="123" t="s">
        <v>158</v>
      </c>
      <c r="O989" s="123">
        <v>1299</v>
      </c>
      <c r="P989" s="123" t="s">
        <v>64</v>
      </c>
      <c r="Q989" s="123" t="s">
        <v>2987</v>
      </c>
      <c r="R989" s="123" t="s">
        <v>2996</v>
      </c>
      <c r="S989" s="123" t="s">
        <v>32</v>
      </c>
      <c r="T989" s="123">
        <v>99</v>
      </c>
      <c r="U989" s="123" t="s">
        <v>2989</v>
      </c>
      <c r="V989" s="123"/>
      <c r="W989" s="123"/>
      <c r="X989" s="124">
        <v>46267.333333333336</v>
      </c>
      <c r="Y989" s="124">
        <v>46267.75</v>
      </c>
      <c r="Z989" s="123" t="s">
        <v>2997</v>
      </c>
      <c r="AA989" s="123" t="s">
        <v>2998</v>
      </c>
      <c r="AB989" s="123" t="s">
        <v>2999</v>
      </c>
      <c r="AC989" s="123" t="s">
        <v>33</v>
      </c>
      <c r="AD989" s="123" t="s">
        <v>1554</v>
      </c>
      <c r="AE989" s="123" t="s">
        <v>1428</v>
      </c>
      <c r="AF989" s="123" t="s">
        <v>84</v>
      </c>
      <c r="AG989" s="123" t="s">
        <v>85</v>
      </c>
      <c r="AH989" s="123">
        <v>27</v>
      </c>
      <c r="AI989" s="123"/>
      <c r="AJ989" s="124">
        <v>45523</v>
      </c>
      <c r="AK989" s="123"/>
      <c r="AL989" s="123"/>
      <c r="AM989" s="123" t="s">
        <v>2991</v>
      </c>
      <c r="AN989" s="123" t="s">
        <v>2992</v>
      </c>
      <c r="AO989" s="123" t="s">
        <v>2982</v>
      </c>
      <c r="AP989" s="123">
        <v>9</v>
      </c>
      <c r="AQ989" s="123">
        <v>0</v>
      </c>
      <c r="AR989" s="123">
        <v>0</v>
      </c>
      <c r="AS989" s="123">
        <v>0</v>
      </c>
      <c r="AT989" s="123">
        <v>0</v>
      </c>
      <c r="AU989" s="123">
        <v>0</v>
      </c>
    </row>
    <row r="990" spans="1:47">
      <c r="A990" s="124">
        <v>46267</v>
      </c>
      <c r="B990" s="123" t="s">
        <v>75</v>
      </c>
      <c r="C990" s="123" t="s">
        <v>2981</v>
      </c>
      <c r="D990" s="123" t="s">
        <v>2232</v>
      </c>
      <c r="E990" s="123">
        <v>206008708</v>
      </c>
      <c r="F990" s="123" t="s">
        <v>2982</v>
      </c>
      <c r="G990" s="123" t="s">
        <v>2983</v>
      </c>
      <c r="H990" s="123" t="s">
        <v>2984</v>
      </c>
      <c r="I990" s="123">
        <v>900234</v>
      </c>
      <c r="J990" s="123" t="s">
        <v>3001</v>
      </c>
      <c r="K990" s="123" t="s">
        <v>3478</v>
      </c>
      <c r="L990" s="123" t="s">
        <v>2986</v>
      </c>
      <c r="M990" s="123" t="s">
        <v>89</v>
      </c>
      <c r="N990" s="123" t="s">
        <v>2645</v>
      </c>
      <c r="O990" s="123">
        <v>1299</v>
      </c>
      <c r="P990" s="123" t="s">
        <v>64</v>
      </c>
      <c r="Q990" s="123" t="s">
        <v>2987</v>
      </c>
      <c r="R990" s="123" t="s">
        <v>3016</v>
      </c>
      <c r="S990" s="123" t="s">
        <v>32</v>
      </c>
      <c r="T990" s="123">
        <v>99</v>
      </c>
      <c r="U990" s="123" t="s">
        <v>2989</v>
      </c>
      <c r="V990" s="124">
        <v>46267.331944444442</v>
      </c>
      <c r="W990" s="124">
        <v>46267.747916666667</v>
      </c>
      <c r="X990" s="124">
        <v>46267.333333333336</v>
      </c>
      <c r="Y990" s="124">
        <v>46267.75</v>
      </c>
      <c r="Z990" s="123"/>
      <c r="AA990" s="123" t="s">
        <v>56</v>
      </c>
      <c r="AB990" s="123" t="s">
        <v>2</v>
      </c>
      <c r="AC990" s="123" t="s">
        <v>2990</v>
      </c>
      <c r="AD990" s="123" t="s">
        <v>1553</v>
      </c>
      <c r="AE990" s="123" t="s">
        <v>2990</v>
      </c>
      <c r="AF990" s="123" t="s">
        <v>77</v>
      </c>
      <c r="AG990" s="123" t="s">
        <v>78</v>
      </c>
      <c r="AH990" s="123">
        <v>22</v>
      </c>
      <c r="AI990" s="123"/>
      <c r="AJ990" s="124">
        <v>45914</v>
      </c>
      <c r="AK990" s="123"/>
      <c r="AL990" s="123"/>
      <c r="AM990" s="123" t="s">
        <v>2991</v>
      </c>
      <c r="AN990" s="123" t="s">
        <v>2992</v>
      </c>
      <c r="AO990" s="123" t="s">
        <v>2982</v>
      </c>
      <c r="AP990" s="123">
        <v>9</v>
      </c>
      <c r="AQ990" s="123">
        <v>0</v>
      </c>
      <c r="AR990" s="123">
        <v>1</v>
      </c>
      <c r="AS990" s="123">
        <v>1</v>
      </c>
      <c r="AT990" s="123">
        <v>0</v>
      </c>
      <c r="AU990" s="123">
        <v>0</v>
      </c>
    </row>
    <row r="991" spans="1:47">
      <c r="A991" s="124">
        <v>46267</v>
      </c>
      <c r="B991" s="123" t="s">
        <v>75</v>
      </c>
      <c r="C991" s="123" t="s">
        <v>2981</v>
      </c>
      <c r="D991" s="123" t="s">
        <v>1849</v>
      </c>
      <c r="E991" s="123">
        <v>206897652</v>
      </c>
      <c r="F991" s="123" t="s">
        <v>2982</v>
      </c>
      <c r="G991" s="123" t="s">
        <v>2983</v>
      </c>
      <c r="H991" s="123" t="s">
        <v>2984</v>
      </c>
      <c r="I991" s="123">
        <v>900234</v>
      </c>
      <c r="J991" s="123" t="s">
        <v>3001</v>
      </c>
      <c r="K991" s="123" t="s">
        <v>1850</v>
      </c>
      <c r="L991" s="123" t="s">
        <v>2986</v>
      </c>
      <c r="M991" s="123" t="s">
        <v>79</v>
      </c>
      <c r="N991" s="123" t="s">
        <v>1055</v>
      </c>
      <c r="O991" s="123">
        <v>1299</v>
      </c>
      <c r="P991" s="123" t="s">
        <v>64</v>
      </c>
      <c r="Q991" s="123" t="s">
        <v>2987</v>
      </c>
      <c r="R991" s="123" t="s">
        <v>2996</v>
      </c>
      <c r="S991" s="123" t="s">
        <v>32</v>
      </c>
      <c r="T991" s="123">
        <v>99</v>
      </c>
      <c r="U991" s="123" t="s">
        <v>2989</v>
      </c>
      <c r="V991" s="123"/>
      <c r="W991" s="123"/>
      <c r="X991" s="124">
        <v>46267.333333333336</v>
      </c>
      <c r="Y991" s="124">
        <v>46267.75</v>
      </c>
      <c r="Z991" s="123" t="s">
        <v>2997</v>
      </c>
      <c r="AA991" s="123" t="s">
        <v>2998</v>
      </c>
      <c r="AB991" s="123" t="s">
        <v>2999</v>
      </c>
      <c r="AC991" s="123" t="s">
        <v>37</v>
      </c>
      <c r="AD991" s="123" t="s">
        <v>1563</v>
      </c>
      <c r="AE991" s="123" t="s">
        <v>3006</v>
      </c>
      <c r="AF991" s="123" t="s">
        <v>84</v>
      </c>
      <c r="AG991" s="123" t="s">
        <v>85</v>
      </c>
      <c r="AH991" s="123">
        <v>15</v>
      </c>
      <c r="AI991" s="123"/>
      <c r="AJ991" s="124">
        <v>46029</v>
      </c>
      <c r="AK991" s="123"/>
      <c r="AL991" s="123"/>
      <c r="AM991" s="123" t="s">
        <v>2991</v>
      </c>
      <c r="AN991" s="123" t="s">
        <v>2992</v>
      </c>
      <c r="AO991" s="123" t="s">
        <v>2982</v>
      </c>
      <c r="AP991" s="123">
        <v>9</v>
      </c>
      <c r="AQ991" s="123">
        <v>0</v>
      </c>
      <c r="AR991" s="123">
        <v>0</v>
      </c>
      <c r="AS991" s="123">
        <v>0</v>
      </c>
      <c r="AT991" s="123">
        <v>0</v>
      </c>
      <c r="AU991" s="123">
        <v>0</v>
      </c>
    </row>
    <row r="992" spans="1:47">
      <c r="A992" s="124">
        <v>46267</v>
      </c>
      <c r="B992" s="123" t="s">
        <v>75</v>
      </c>
      <c r="C992" s="123" t="s">
        <v>2981</v>
      </c>
      <c r="D992" s="123" t="s">
        <v>1956</v>
      </c>
      <c r="E992" s="123">
        <v>206930333</v>
      </c>
      <c r="F992" s="123" t="s">
        <v>2982</v>
      </c>
      <c r="G992" s="123" t="s">
        <v>2983</v>
      </c>
      <c r="H992" s="123" t="s">
        <v>2984</v>
      </c>
      <c r="I992" s="123">
        <v>900234</v>
      </c>
      <c r="J992" s="123" t="s">
        <v>3002</v>
      </c>
      <c r="K992" s="123" t="s">
        <v>1964</v>
      </c>
      <c r="L992" s="123" t="s">
        <v>2986</v>
      </c>
      <c r="M992" s="123" t="s">
        <v>89</v>
      </c>
      <c r="N992" s="123" t="s">
        <v>622</v>
      </c>
      <c r="O992" s="123">
        <v>1299</v>
      </c>
      <c r="P992" s="123" t="s">
        <v>64</v>
      </c>
      <c r="Q992" s="123" t="s">
        <v>2987</v>
      </c>
      <c r="R992" s="123" t="s">
        <v>3016</v>
      </c>
      <c r="S992" s="123" t="s">
        <v>32</v>
      </c>
      <c r="T992" s="123">
        <v>99</v>
      </c>
      <c r="U992" s="123" t="s">
        <v>2989</v>
      </c>
      <c r="V992" s="124">
        <v>46267.331250000003</v>
      </c>
      <c r="W992" s="124">
        <v>46267.745833333334</v>
      </c>
      <c r="X992" s="124">
        <v>46267.333333333336</v>
      </c>
      <c r="Y992" s="124">
        <v>46267.75</v>
      </c>
      <c r="Z992" s="123"/>
      <c r="AA992" s="123" t="s">
        <v>56</v>
      </c>
      <c r="AB992" s="123" t="s">
        <v>2</v>
      </c>
      <c r="AC992" s="123" t="s">
        <v>37</v>
      </c>
      <c r="AD992" s="123" t="s">
        <v>1562</v>
      </c>
      <c r="AE992" s="123" t="s">
        <v>3000</v>
      </c>
      <c r="AF992" s="123" t="s">
        <v>77</v>
      </c>
      <c r="AG992" s="123" t="s">
        <v>78</v>
      </c>
      <c r="AH992" s="123">
        <v>13</v>
      </c>
      <c r="AI992" s="123"/>
      <c r="AJ992" s="124">
        <v>46036</v>
      </c>
      <c r="AK992" s="123"/>
      <c r="AL992" s="123"/>
      <c r="AM992" s="123" t="s">
        <v>2991</v>
      </c>
      <c r="AN992" s="123" t="s">
        <v>2992</v>
      </c>
      <c r="AO992" s="123" t="s">
        <v>2982</v>
      </c>
      <c r="AP992" s="123">
        <v>9</v>
      </c>
      <c r="AQ992" s="123">
        <v>0</v>
      </c>
      <c r="AR992" s="123">
        <v>1</v>
      </c>
      <c r="AS992" s="123">
        <v>1</v>
      </c>
      <c r="AT992" s="123">
        <v>0</v>
      </c>
      <c r="AU992" s="123">
        <v>0</v>
      </c>
    </row>
    <row r="993" spans="1:47">
      <c r="A993" s="124">
        <v>46267</v>
      </c>
      <c r="B993" s="123" t="s">
        <v>75</v>
      </c>
      <c r="C993" s="123" t="s">
        <v>2981</v>
      </c>
      <c r="D993" s="123" t="s">
        <v>1305</v>
      </c>
      <c r="E993" s="123">
        <v>204137704</v>
      </c>
      <c r="F993" s="123" t="s">
        <v>2982</v>
      </c>
      <c r="G993" s="123" t="s">
        <v>2983</v>
      </c>
      <c r="H993" s="123" t="s">
        <v>2984</v>
      </c>
      <c r="I993" s="123">
        <v>900234</v>
      </c>
      <c r="J993" s="123" t="s">
        <v>87</v>
      </c>
      <c r="K993" s="123" t="s">
        <v>3479</v>
      </c>
      <c r="L993" s="123" t="s">
        <v>2986</v>
      </c>
      <c r="M993" s="123" t="s">
        <v>86</v>
      </c>
      <c r="N993" s="123" t="s">
        <v>2773</v>
      </c>
      <c r="O993" s="123">
        <v>1299</v>
      </c>
      <c r="P993" s="123" t="s">
        <v>64</v>
      </c>
      <c r="Q993" s="123" t="s">
        <v>2987</v>
      </c>
      <c r="R993" s="123" t="s">
        <v>3003</v>
      </c>
      <c r="S993" s="123" t="s">
        <v>39</v>
      </c>
      <c r="T993" s="123">
        <v>99</v>
      </c>
      <c r="U993" s="123" t="s">
        <v>2989</v>
      </c>
      <c r="V993" s="124">
        <v>46267.756944444445</v>
      </c>
      <c r="W993" s="124">
        <v>46267.856944444444</v>
      </c>
      <c r="X993" s="124">
        <v>46267.756944444445</v>
      </c>
      <c r="Y993" s="124">
        <v>46268.173611111109</v>
      </c>
      <c r="Z993" s="123"/>
      <c r="AA993" s="123" t="s">
        <v>56</v>
      </c>
      <c r="AB993" s="123" t="s">
        <v>2</v>
      </c>
      <c r="AC993" s="123" t="s">
        <v>37</v>
      </c>
      <c r="AD993" s="123" t="s">
        <v>1562</v>
      </c>
      <c r="AE993" s="123" t="s">
        <v>3000</v>
      </c>
      <c r="AF993" s="123" t="s">
        <v>78</v>
      </c>
      <c r="AG993" s="123" t="s">
        <v>92</v>
      </c>
      <c r="AH993" s="123">
        <v>13</v>
      </c>
      <c r="AI993" s="123"/>
      <c r="AJ993" s="124">
        <v>45564</v>
      </c>
      <c r="AK993" s="123"/>
      <c r="AL993" s="123"/>
      <c r="AM993" s="123" t="s">
        <v>2991</v>
      </c>
      <c r="AN993" s="123" t="s">
        <v>2992</v>
      </c>
      <c r="AO993" s="123" t="s">
        <v>2982</v>
      </c>
      <c r="AP993" s="123">
        <v>9</v>
      </c>
      <c r="AQ993" s="123">
        <v>0</v>
      </c>
      <c r="AR993" s="123">
        <v>1</v>
      </c>
      <c r="AS993" s="123">
        <v>1</v>
      </c>
      <c r="AT993" s="123">
        <v>0</v>
      </c>
      <c r="AU993" s="123">
        <v>0</v>
      </c>
    </row>
    <row r="994" spans="1:47">
      <c r="A994" s="124">
        <v>46267</v>
      </c>
      <c r="B994" s="123" t="s">
        <v>75</v>
      </c>
      <c r="C994" s="123" t="s">
        <v>2981</v>
      </c>
      <c r="D994" s="123" t="s">
        <v>1092</v>
      </c>
      <c r="E994" s="123">
        <v>206137333</v>
      </c>
      <c r="F994" s="123" t="s">
        <v>2982</v>
      </c>
      <c r="G994" s="123" t="s">
        <v>2983</v>
      </c>
      <c r="H994" s="123" t="s">
        <v>2984</v>
      </c>
      <c r="I994" s="123">
        <v>900234</v>
      </c>
      <c r="J994" s="123" t="s">
        <v>3001</v>
      </c>
      <c r="K994" s="123" t="s">
        <v>3480</v>
      </c>
      <c r="L994" s="123" t="s">
        <v>2986</v>
      </c>
      <c r="M994" s="123" t="s">
        <v>79</v>
      </c>
      <c r="N994" s="123" t="s">
        <v>626</v>
      </c>
      <c r="O994" s="123">
        <v>1299</v>
      </c>
      <c r="P994" s="123" t="s">
        <v>64</v>
      </c>
      <c r="Q994" s="123" t="s">
        <v>2987</v>
      </c>
      <c r="R994" s="123" t="s">
        <v>2996</v>
      </c>
      <c r="S994" s="123" t="s">
        <v>32</v>
      </c>
      <c r="T994" s="123">
        <v>99</v>
      </c>
      <c r="U994" s="123" t="s">
        <v>2989</v>
      </c>
      <c r="V994" s="123"/>
      <c r="W994" s="123"/>
      <c r="X994" s="124">
        <v>46267.333333333336</v>
      </c>
      <c r="Y994" s="124">
        <v>46267.75</v>
      </c>
      <c r="Z994" s="123" t="s">
        <v>2997</v>
      </c>
      <c r="AA994" s="123" t="s">
        <v>2998</v>
      </c>
      <c r="AB994" s="123" t="s">
        <v>2999</v>
      </c>
      <c r="AC994" s="123" t="s">
        <v>37</v>
      </c>
      <c r="AD994" s="123" t="s">
        <v>1562</v>
      </c>
      <c r="AE994" s="123" t="s">
        <v>3000</v>
      </c>
      <c r="AF994" s="123" t="s">
        <v>84</v>
      </c>
      <c r="AG994" s="123" t="s">
        <v>85</v>
      </c>
      <c r="AH994" s="123">
        <v>13</v>
      </c>
      <c r="AI994" s="123"/>
      <c r="AJ994" s="124">
        <v>45928</v>
      </c>
      <c r="AK994" s="123"/>
      <c r="AL994" s="123"/>
      <c r="AM994" s="123" t="s">
        <v>2991</v>
      </c>
      <c r="AN994" s="123" t="s">
        <v>2992</v>
      </c>
      <c r="AO994" s="123" t="s">
        <v>2982</v>
      </c>
      <c r="AP994" s="123">
        <v>9</v>
      </c>
      <c r="AQ994" s="123">
        <v>0</v>
      </c>
      <c r="AR994" s="123">
        <v>0</v>
      </c>
      <c r="AS994" s="123">
        <v>0</v>
      </c>
      <c r="AT994" s="123">
        <v>0</v>
      </c>
      <c r="AU994" s="123">
        <v>0</v>
      </c>
    </row>
    <row r="995" spans="1:47">
      <c r="A995" s="124">
        <v>46267</v>
      </c>
      <c r="B995" s="123" t="s">
        <v>75</v>
      </c>
      <c r="C995" s="123" t="s">
        <v>2981</v>
      </c>
      <c r="D995" s="123" t="s">
        <v>2511</v>
      </c>
      <c r="E995" s="123">
        <v>206846703</v>
      </c>
      <c r="F995" s="123" t="s">
        <v>2982</v>
      </c>
      <c r="G995" s="123" t="s">
        <v>2983</v>
      </c>
      <c r="H995" s="123" t="s">
        <v>2984</v>
      </c>
      <c r="I995" s="123">
        <v>900234</v>
      </c>
      <c r="J995" s="123" t="s">
        <v>2985</v>
      </c>
      <c r="K995" s="123" t="s">
        <v>3481</v>
      </c>
      <c r="L995" s="123" t="s">
        <v>2986</v>
      </c>
      <c r="M995" s="123" t="s">
        <v>89</v>
      </c>
      <c r="N995" s="123" t="s">
        <v>230</v>
      </c>
      <c r="O995" s="123">
        <v>1299</v>
      </c>
      <c r="P995" s="123" t="s">
        <v>64</v>
      </c>
      <c r="Q995" s="123" t="s">
        <v>2987</v>
      </c>
      <c r="R995" s="123" t="s">
        <v>2988</v>
      </c>
      <c r="S995" s="123" t="s">
        <v>32</v>
      </c>
      <c r="T995" s="123">
        <v>99</v>
      </c>
      <c r="U995" s="123" t="s">
        <v>2989</v>
      </c>
      <c r="V995" s="124">
        <v>46267.753472222219</v>
      </c>
      <c r="W995" s="124">
        <v>46267.950694444444</v>
      </c>
      <c r="X995" s="124">
        <v>46267.756944444445</v>
      </c>
      <c r="Y995" s="124">
        <v>46268.173611111109</v>
      </c>
      <c r="Z995" s="123"/>
      <c r="AA995" s="123" t="s">
        <v>56</v>
      </c>
      <c r="AB995" s="123" t="s">
        <v>2</v>
      </c>
      <c r="AC995" s="123" t="s">
        <v>35</v>
      </c>
      <c r="AD995" s="123" t="s">
        <v>1558</v>
      </c>
      <c r="AE995" s="123" t="s">
        <v>2995</v>
      </c>
      <c r="AF995" s="123" t="s">
        <v>88</v>
      </c>
      <c r="AG995" s="123" t="s">
        <v>95</v>
      </c>
      <c r="AH995" s="123">
        <v>3</v>
      </c>
      <c r="AI995" s="123"/>
      <c r="AJ995" s="124">
        <v>46012</v>
      </c>
      <c r="AK995" s="123"/>
      <c r="AL995" s="123"/>
      <c r="AM995" s="123" t="s">
        <v>2991</v>
      </c>
      <c r="AN995" s="123" t="s">
        <v>2992</v>
      </c>
      <c r="AO995" s="123" t="s">
        <v>2982</v>
      </c>
      <c r="AP995" s="123">
        <v>9</v>
      </c>
      <c r="AQ995" s="123">
        <v>0</v>
      </c>
      <c r="AR995" s="123">
        <v>1</v>
      </c>
      <c r="AS995" s="123">
        <v>1</v>
      </c>
      <c r="AT995" s="123">
        <v>0</v>
      </c>
      <c r="AU995" s="123">
        <v>0</v>
      </c>
    </row>
    <row r="996" spans="1:47">
      <c r="A996" s="124">
        <v>46267</v>
      </c>
      <c r="B996" s="123" t="s">
        <v>75</v>
      </c>
      <c r="C996" s="123" t="s">
        <v>2981</v>
      </c>
      <c r="D996" s="123" t="s">
        <v>1074</v>
      </c>
      <c r="E996" s="123">
        <v>203965449</v>
      </c>
      <c r="F996" s="123" t="s">
        <v>2982</v>
      </c>
      <c r="G996" s="123" t="s">
        <v>2983</v>
      </c>
      <c r="H996" s="123" t="s">
        <v>2984</v>
      </c>
      <c r="I996" s="123">
        <v>900234</v>
      </c>
      <c r="J996" s="123" t="s">
        <v>3001</v>
      </c>
      <c r="K996" s="123" t="s">
        <v>1075</v>
      </c>
      <c r="L996" s="123" t="s">
        <v>2986</v>
      </c>
      <c r="M996" s="123" t="s">
        <v>79</v>
      </c>
      <c r="N996" s="123" t="s">
        <v>2773</v>
      </c>
      <c r="O996" s="123">
        <v>1299</v>
      </c>
      <c r="P996" s="123" t="s">
        <v>64</v>
      </c>
      <c r="Q996" s="123" t="s">
        <v>2987</v>
      </c>
      <c r="R996" s="123" t="s">
        <v>3016</v>
      </c>
      <c r="S996" s="123" t="s">
        <v>32</v>
      </c>
      <c r="T996" s="123">
        <v>99</v>
      </c>
      <c r="U996" s="123" t="s">
        <v>2989</v>
      </c>
      <c r="V996" s="124">
        <v>46267.331944444442</v>
      </c>
      <c r="W996" s="124">
        <v>46267.748611111114</v>
      </c>
      <c r="X996" s="124">
        <v>46267.333333333336</v>
      </c>
      <c r="Y996" s="124">
        <v>46267.75</v>
      </c>
      <c r="Z996" s="123"/>
      <c r="AA996" s="123" t="s">
        <v>56</v>
      </c>
      <c r="AB996" s="123" t="s">
        <v>2</v>
      </c>
      <c r="AC996" s="123" t="s">
        <v>37</v>
      </c>
      <c r="AD996" s="123" t="s">
        <v>1563</v>
      </c>
      <c r="AE996" s="123" t="s">
        <v>3006</v>
      </c>
      <c r="AF996" s="123" t="s">
        <v>77</v>
      </c>
      <c r="AG996" s="123" t="s">
        <v>78</v>
      </c>
      <c r="AH996" s="123">
        <v>15</v>
      </c>
      <c r="AI996" s="123"/>
      <c r="AJ996" s="124">
        <v>45543</v>
      </c>
      <c r="AK996" s="123"/>
      <c r="AL996" s="123"/>
      <c r="AM996" s="123" t="s">
        <v>2991</v>
      </c>
      <c r="AN996" s="123" t="s">
        <v>2992</v>
      </c>
      <c r="AO996" s="123" t="s">
        <v>2982</v>
      </c>
      <c r="AP996" s="123">
        <v>9</v>
      </c>
      <c r="AQ996" s="123">
        <v>0</v>
      </c>
      <c r="AR996" s="123">
        <v>1</v>
      </c>
      <c r="AS996" s="123">
        <v>1</v>
      </c>
      <c r="AT996" s="123">
        <v>0</v>
      </c>
      <c r="AU996" s="123">
        <v>0</v>
      </c>
    </row>
    <row r="997" spans="1:47">
      <c r="A997" s="124">
        <v>46267</v>
      </c>
      <c r="B997" s="123" t="s">
        <v>75</v>
      </c>
      <c r="C997" s="123" t="s">
        <v>2981</v>
      </c>
      <c r="D997" s="123" t="s">
        <v>2859</v>
      </c>
      <c r="E997" s="123">
        <v>205127248</v>
      </c>
      <c r="F997" s="123" t="s">
        <v>2982</v>
      </c>
      <c r="G997" s="123" t="s">
        <v>2983</v>
      </c>
      <c r="H997" s="123" t="s">
        <v>3022</v>
      </c>
      <c r="I997" s="123">
        <v>900234</v>
      </c>
      <c r="J997" s="123" t="s">
        <v>3002</v>
      </c>
      <c r="K997" s="123" t="s">
        <v>2898</v>
      </c>
      <c r="L997" s="123" t="s">
        <v>2986</v>
      </c>
      <c r="M997" s="123" t="s">
        <v>89</v>
      </c>
      <c r="N997" s="123" t="s">
        <v>626</v>
      </c>
      <c r="O997" s="123">
        <v>1299</v>
      </c>
      <c r="P997" s="123" t="s">
        <v>64</v>
      </c>
      <c r="Q997" s="123" t="s">
        <v>2987</v>
      </c>
      <c r="R997" s="123" t="s">
        <v>3010</v>
      </c>
      <c r="S997" s="123" t="s">
        <v>39</v>
      </c>
      <c r="T997" s="123">
        <v>99</v>
      </c>
      <c r="U997" s="123" t="s">
        <v>2989</v>
      </c>
      <c r="V997" s="124">
        <v>46267.759722222225</v>
      </c>
      <c r="W997" s="124">
        <v>46267.833333333336</v>
      </c>
      <c r="X997" s="124">
        <v>46267.756944444445</v>
      </c>
      <c r="Y997" s="124">
        <v>46268.090277777781</v>
      </c>
      <c r="Z997" s="123"/>
      <c r="AA997" s="123" t="s">
        <v>56</v>
      </c>
      <c r="AB997" s="123" t="s">
        <v>2</v>
      </c>
      <c r="AC997" s="123" t="s">
        <v>37</v>
      </c>
      <c r="AD997" s="123" t="s">
        <v>1562</v>
      </c>
      <c r="AE997" s="123" t="s">
        <v>3000</v>
      </c>
      <c r="AF997" s="123" t="s">
        <v>77</v>
      </c>
      <c r="AG997" s="123" t="s">
        <v>78</v>
      </c>
      <c r="AH997" s="123">
        <v>13</v>
      </c>
      <c r="AI997" s="123"/>
      <c r="AJ997" s="124">
        <v>46251</v>
      </c>
      <c r="AK997" s="123"/>
      <c r="AL997" s="123"/>
      <c r="AM997" s="123" t="s">
        <v>2991</v>
      </c>
      <c r="AN997" s="123" t="s">
        <v>2992</v>
      </c>
      <c r="AO997" s="123" t="s">
        <v>2982</v>
      </c>
      <c r="AP997" s="123">
        <v>7</v>
      </c>
      <c r="AQ997" s="123">
        <v>0</v>
      </c>
      <c r="AR997" s="123">
        <v>1</v>
      </c>
      <c r="AS997" s="123">
        <v>1</v>
      </c>
      <c r="AT997" s="123">
        <v>0</v>
      </c>
      <c r="AU997" s="123">
        <v>0</v>
      </c>
    </row>
    <row r="998" spans="1:47">
      <c r="A998" s="124">
        <v>46267</v>
      </c>
      <c r="B998" s="123" t="s">
        <v>75</v>
      </c>
      <c r="C998" s="123" t="s">
        <v>2981</v>
      </c>
      <c r="D998" s="123" t="s">
        <v>2732</v>
      </c>
      <c r="E998" s="123">
        <v>204072300</v>
      </c>
      <c r="F998" s="123" t="s">
        <v>2982</v>
      </c>
      <c r="G998" s="123" t="s">
        <v>2983</v>
      </c>
      <c r="H998" s="123" t="s">
        <v>2984</v>
      </c>
      <c r="I998" s="123">
        <v>900234</v>
      </c>
      <c r="J998" s="123" t="s">
        <v>2985</v>
      </c>
      <c r="K998" s="123" t="s">
        <v>2733</v>
      </c>
      <c r="L998" s="123" t="s">
        <v>2986</v>
      </c>
      <c r="M998" s="123" t="s">
        <v>86</v>
      </c>
      <c r="N998" s="123" t="s">
        <v>2773</v>
      </c>
      <c r="O998" s="123">
        <v>1299</v>
      </c>
      <c r="P998" s="123" t="s">
        <v>64</v>
      </c>
      <c r="Q998" s="123" t="s">
        <v>2987</v>
      </c>
      <c r="R998" s="123" t="s">
        <v>3011</v>
      </c>
      <c r="S998" s="123" t="s">
        <v>39</v>
      </c>
      <c r="T998" s="123">
        <v>99</v>
      </c>
      <c r="U998" s="123" t="s">
        <v>2989</v>
      </c>
      <c r="V998" s="123"/>
      <c r="W998" s="123"/>
      <c r="X998" s="124">
        <v>46267.756944444445</v>
      </c>
      <c r="Y998" s="124">
        <v>46268.173611111109</v>
      </c>
      <c r="Z998" s="123" t="s">
        <v>2997</v>
      </c>
      <c r="AA998" s="123" t="s">
        <v>2998</v>
      </c>
      <c r="AB998" s="123" t="s">
        <v>2999</v>
      </c>
      <c r="AC998" s="123" t="s">
        <v>37</v>
      </c>
      <c r="AD998" s="123" t="s">
        <v>1562</v>
      </c>
      <c r="AE998" s="123" t="s">
        <v>3000</v>
      </c>
      <c r="AF998" s="123" t="s">
        <v>84</v>
      </c>
      <c r="AG998" s="123" t="s">
        <v>85</v>
      </c>
      <c r="AH998" s="123">
        <v>13</v>
      </c>
      <c r="AI998" s="123"/>
      <c r="AJ998" s="124">
        <v>45557</v>
      </c>
      <c r="AK998" s="123"/>
      <c r="AL998" s="123"/>
      <c r="AM998" s="123" t="s">
        <v>2991</v>
      </c>
      <c r="AN998" s="123" t="s">
        <v>2992</v>
      </c>
      <c r="AO998" s="123" t="s">
        <v>2982</v>
      </c>
      <c r="AP998" s="123">
        <v>9</v>
      </c>
      <c r="AQ998" s="123">
        <v>0</v>
      </c>
      <c r="AR998" s="123">
        <v>0</v>
      </c>
      <c r="AS998" s="123">
        <v>0</v>
      </c>
      <c r="AT998" s="123">
        <v>0</v>
      </c>
      <c r="AU998" s="123">
        <v>0</v>
      </c>
    </row>
    <row r="999" spans="1:47">
      <c r="A999" s="124">
        <v>46267</v>
      </c>
      <c r="B999" s="123" t="s">
        <v>75</v>
      </c>
      <c r="C999" s="123" t="s">
        <v>2981</v>
      </c>
      <c r="D999" s="123" t="s">
        <v>2061</v>
      </c>
      <c r="E999" s="123">
        <v>206957734</v>
      </c>
      <c r="F999" s="123" t="s">
        <v>2982</v>
      </c>
      <c r="G999" s="123" t="s">
        <v>2983</v>
      </c>
      <c r="H999" s="123" t="s">
        <v>2984</v>
      </c>
      <c r="I999" s="123">
        <v>900234</v>
      </c>
      <c r="J999" s="123" t="s">
        <v>3002</v>
      </c>
      <c r="K999" s="123" t="s">
        <v>1990</v>
      </c>
      <c r="L999" s="123" t="s">
        <v>2986</v>
      </c>
      <c r="M999" s="123" t="s">
        <v>89</v>
      </c>
      <c r="N999" s="123" t="s">
        <v>82</v>
      </c>
      <c r="O999" s="123">
        <v>1299</v>
      </c>
      <c r="P999" s="123" t="s">
        <v>64</v>
      </c>
      <c r="Q999" s="123" t="s">
        <v>2987</v>
      </c>
      <c r="R999" s="123" t="s">
        <v>3003</v>
      </c>
      <c r="S999" s="123" t="s">
        <v>39</v>
      </c>
      <c r="T999" s="123">
        <v>99</v>
      </c>
      <c r="U999" s="123" t="s">
        <v>2989</v>
      </c>
      <c r="V999" s="124">
        <v>46267.754861111112</v>
      </c>
      <c r="W999" s="124">
        <v>46267.958333333336</v>
      </c>
      <c r="X999" s="124">
        <v>46267.756944444445</v>
      </c>
      <c r="Y999" s="124">
        <v>46268.173611111109</v>
      </c>
      <c r="Z999" s="123"/>
      <c r="AA999" s="123" t="s">
        <v>56</v>
      </c>
      <c r="AB999" s="123" t="s">
        <v>2</v>
      </c>
      <c r="AC999" s="123" t="s">
        <v>2990</v>
      </c>
      <c r="AD999" s="123" t="s">
        <v>1553</v>
      </c>
      <c r="AE999" s="123" t="s">
        <v>2990</v>
      </c>
      <c r="AF999" s="123" t="s">
        <v>78</v>
      </c>
      <c r="AG999" s="123" t="s">
        <v>92</v>
      </c>
      <c r="AH999" s="123">
        <v>22</v>
      </c>
      <c r="AI999" s="123"/>
      <c r="AJ999" s="124">
        <v>46047</v>
      </c>
      <c r="AK999" s="123"/>
      <c r="AL999" s="123"/>
      <c r="AM999" s="123" t="s">
        <v>2991</v>
      </c>
      <c r="AN999" s="123" t="s">
        <v>2992</v>
      </c>
      <c r="AO999" s="123" t="s">
        <v>2982</v>
      </c>
      <c r="AP999" s="123">
        <v>9</v>
      </c>
      <c r="AQ999" s="123">
        <v>0</v>
      </c>
      <c r="AR999" s="123">
        <v>1</v>
      </c>
      <c r="AS999" s="123">
        <v>1</v>
      </c>
      <c r="AT999" s="123">
        <v>0</v>
      </c>
      <c r="AU999" s="123">
        <v>0</v>
      </c>
    </row>
    <row r="1000" spans="1:47">
      <c r="A1000" s="124">
        <v>46267</v>
      </c>
      <c r="B1000" s="123" t="s">
        <v>75</v>
      </c>
      <c r="C1000" s="123" t="s">
        <v>2981</v>
      </c>
      <c r="D1000" s="123" t="s">
        <v>515</v>
      </c>
      <c r="E1000" s="123">
        <v>204883245</v>
      </c>
      <c r="F1000" s="123" t="s">
        <v>2982</v>
      </c>
      <c r="G1000" s="123" t="s">
        <v>2983</v>
      </c>
      <c r="H1000" s="123" t="s">
        <v>2984</v>
      </c>
      <c r="I1000" s="123">
        <v>900234</v>
      </c>
      <c r="J1000" s="123" t="s">
        <v>87</v>
      </c>
      <c r="K1000" s="123" t="s">
        <v>3482</v>
      </c>
      <c r="L1000" s="123" t="s">
        <v>2986</v>
      </c>
      <c r="M1000" s="123" t="s">
        <v>86</v>
      </c>
      <c r="N1000" s="123" t="s">
        <v>3013</v>
      </c>
      <c r="O1000" s="123">
        <v>1299</v>
      </c>
      <c r="P1000" s="123" t="s">
        <v>64</v>
      </c>
      <c r="Q1000" s="123" t="s">
        <v>2987</v>
      </c>
      <c r="R1000" s="123" t="s">
        <v>2996</v>
      </c>
      <c r="S1000" s="123" t="s">
        <v>32</v>
      </c>
      <c r="T1000" s="123">
        <v>99</v>
      </c>
      <c r="U1000" s="123" t="s">
        <v>2989</v>
      </c>
      <c r="V1000" s="123"/>
      <c r="W1000" s="123"/>
      <c r="X1000" s="124">
        <v>46267.333333333336</v>
      </c>
      <c r="Y1000" s="124">
        <v>46267.75</v>
      </c>
      <c r="Z1000" s="123" t="s">
        <v>2997</v>
      </c>
      <c r="AA1000" s="123" t="s">
        <v>2998</v>
      </c>
      <c r="AB1000" s="123" t="s">
        <v>2999</v>
      </c>
      <c r="AC1000" s="123" t="s">
        <v>35</v>
      </c>
      <c r="AD1000" s="123" t="s">
        <v>1557</v>
      </c>
      <c r="AE1000" s="123" t="s">
        <v>3015</v>
      </c>
      <c r="AF1000" s="123" t="s">
        <v>84</v>
      </c>
      <c r="AG1000" s="123" t="s">
        <v>85</v>
      </c>
      <c r="AH1000" s="123">
        <v>1</v>
      </c>
      <c r="AI1000" s="123"/>
      <c r="AJ1000" s="124">
        <v>45690</v>
      </c>
      <c r="AK1000" s="123"/>
      <c r="AL1000" s="123"/>
      <c r="AM1000" s="123" t="s">
        <v>2991</v>
      </c>
      <c r="AN1000" s="123" t="s">
        <v>2992</v>
      </c>
      <c r="AO1000" s="123" t="s">
        <v>2982</v>
      </c>
      <c r="AP1000" s="123">
        <v>9</v>
      </c>
      <c r="AQ1000" s="123">
        <v>0</v>
      </c>
      <c r="AR1000" s="123">
        <v>0</v>
      </c>
      <c r="AS1000" s="123">
        <v>0</v>
      </c>
      <c r="AT1000" s="123">
        <v>0</v>
      </c>
      <c r="AU1000" s="123">
        <v>0</v>
      </c>
    </row>
    <row r="1001" spans="1:47">
      <c r="A1001" s="124">
        <v>46267</v>
      </c>
      <c r="B1001" s="123" t="s">
        <v>75</v>
      </c>
      <c r="C1001" s="123" t="s">
        <v>2981</v>
      </c>
      <c r="D1001" s="123" t="s">
        <v>386</v>
      </c>
      <c r="E1001" s="123">
        <v>202218633</v>
      </c>
      <c r="F1001" s="123" t="s">
        <v>2982</v>
      </c>
      <c r="G1001" s="123" t="s">
        <v>2983</v>
      </c>
      <c r="H1001" s="123" t="s">
        <v>2984</v>
      </c>
      <c r="I1001" s="123">
        <v>900234</v>
      </c>
      <c r="J1001" s="123" t="s">
        <v>87</v>
      </c>
      <c r="K1001" s="123" t="s">
        <v>3483</v>
      </c>
      <c r="L1001" s="123" t="s">
        <v>2986</v>
      </c>
      <c r="M1001" s="123" t="s">
        <v>86</v>
      </c>
      <c r="N1001" s="123" t="s">
        <v>223</v>
      </c>
      <c r="O1001" s="123">
        <v>1299</v>
      </c>
      <c r="P1001" s="123" t="s">
        <v>64</v>
      </c>
      <c r="Q1001" s="123" t="s">
        <v>2987</v>
      </c>
      <c r="R1001" s="123" t="s">
        <v>3021</v>
      </c>
      <c r="S1001" s="123" t="s">
        <v>32</v>
      </c>
      <c r="T1001" s="123">
        <v>99</v>
      </c>
      <c r="U1001" s="123" t="s">
        <v>2989</v>
      </c>
      <c r="V1001" s="123"/>
      <c r="W1001" s="123"/>
      <c r="X1001" s="124">
        <v>46267.333333333336</v>
      </c>
      <c r="Y1001" s="124">
        <v>46267.75</v>
      </c>
      <c r="Z1001" s="123" t="s">
        <v>2997</v>
      </c>
      <c r="AA1001" s="123" t="s">
        <v>2998</v>
      </c>
      <c r="AB1001" s="123" t="s">
        <v>2999</v>
      </c>
      <c r="AC1001" s="123" t="s">
        <v>35</v>
      </c>
      <c r="AD1001" s="123" t="s">
        <v>1558</v>
      </c>
      <c r="AE1001" s="123" t="s">
        <v>2995</v>
      </c>
      <c r="AF1001" s="123" t="s">
        <v>85</v>
      </c>
      <c r="AG1001" s="123" t="s">
        <v>88</v>
      </c>
      <c r="AH1001" s="123">
        <v>3</v>
      </c>
      <c r="AI1001" s="123"/>
      <c r="AJ1001" s="124">
        <v>45585</v>
      </c>
      <c r="AK1001" s="123"/>
      <c r="AL1001" s="123"/>
      <c r="AM1001" s="123" t="s">
        <v>2991</v>
      </c>
      <c r="AN1001" s="123" t="s">
        <v>2992</v>
      </c>
      <c r="AO1001" s="123" t="s">
        <v>2982</v>
      </c>
      <c r="AP1001" s="123">
        <v>9</v>
      </c>
      <c r="AQ1001" s="123">
        <v>0</v>
      </c>
      <c r="AR1001" s="123">
        <v>0</v>
      </c>
      <c r="AS1001" s="123">
        <v>0</v>
      </c>
      <c r="AT1001" s="123">
        <v>0</v>
      </c>
      <c r="AU1001" s="123">
        <v>0</v>
      </c>
    </row>
    <row r="1002" spans="1:47">
      <c r="A1002" s="124">
        <v>46267</v>
      </c>
      <c r="B1002" s="123" t="s">
        <v>75</v>
      </c>
      <c r="C1002" s="123" t="s">
        <v>2981</v>
      </c>
      <c r="D1002" s="123" t="s">
        <v>1307</v>
      </c>
      <c r="E1002" s="123">
        <v>203911200</v>
      </c>
      <c r="F1002" s="123" t="s">
        <v>2982</v>
      </c>
      <c r="G1002" s="123" t="s">
        <v>2983</v>
      </c>
      <c r="H1002" s="123" t="s">
        <v>2984</v>
      </c>
      <c r="I1002" s="123">
        <v>900234</v>
      </c>
      <c r="J1002" s="123" t="s">
        <v>99</v>
      </c>
      <c r="K1002" s="123" t="s">
        <v>3484</v>
      </c>
      <c r="L1002" s="123" t="s">
        <v>2986</v>
      </c>
      <c r="M1002" s="123" t="s">
        <v>86</v>
      </c>
      <c r="N1002" s="123" t="s">
        <v>2773</v>
      </c>
      <c r="O1002" s="123">
        <v>1299</v>
      </c>
      <c r="P1002" s="123" t="s">
        <v>64</v>
      </c>
      <c r="Q1002" s="123" t="s">
        <v>2987</v>
      </c>
      <c r="R1002" s="123" t="s">
        <v>3003</v>
      </c>
      <c r="S1002" s="123" t="s">
        <v>39</v>
      </c>
      <c r="T1002" s="123">
        <v>99</v>
      </c>
      <c r="U1002" s="123" t="s">
        <v>2989</v>
      </c>
      <c r="V1002" s="124">
        <v>46267.754861111112</v>
      </c>
      <c r="W1002" s="124">
        <v>46267.856944444444</v>
      </c>
      <c r="X1002" s="124">
        <v>46267.756944444445</v>
      </c>
      <c r="Y1002" s="124">
        <v>46268.173611111109</v>
      </c>
      <c r="Z1002" s="123"/>
      <c r="AA1002" s="123" t="s">
        <v>56</v>
      </c>
      <c r="AB1002" s="123" t="s">
        <v>2</v>
      </c>
      <c r="AC1002" s="123" t="s">
        <v>37</v>
      </c>
      <c r="AD1002" s="123" t="s">
        <v>1563</v>
      </c>
      <c r="AE1002" s="123" t="s">
        <v>3006</v>
      </c>
      <c r="AF1002" s="123" t="s">
        <v>78</v>
      </c>
      <c r="AG1002" s="123" t="s">
        <v>92</v>
      </c>
      <c r="AH1002" s="123">
        <v>15</v>
      </c>
      <c r="AI1002" s="123"/>
      <c r="AJ1002" s="124">
        <v>45536</v>
      </c>
      <c r="AK1002" s="123"/>
      <c r="AL1002" s="123"/>
      <c r="AM1002" s="123" t="s">
        <v>2991</v>
      </c>
      <c r="AN1002" s="123" t="s">
        <v>2992</v>
      </c>
      <c r="AO1002" s="123" t="s">
        <v>2982</v>
      </c>
      <c r="AP1002" s="123">
        <v>9</v>
      </c>
      <c r="AQ1002" s="123">
        <v>0</v>
      </c>
      <c r="AR1002" s="123">
        <v>1</v>
      </c>
      <c r="AS1002" s="123">
        <v>1</v>
      </c>
      <c r="AT1002" s="123">
        <v>0</v>
      </c>
      <c r="AU1002" s="123">
        <v>0</v>
      </c>
    </row>
    <row r="1003" spans="1:47">
      <c r="A1003" s="124">
        <v>46267</v>
      </c>
      <c r="B1003" s="123" t="s">
        <v>75</v>
      </c>
      <c r="C1003" s="123" t="s">
        <v>2981</v>
      </c>
      <c r="D1003" s="123" t="s">
        <v>2779</v>
      </c>
      <c r="E1003" s="123">
        <v>206897671</v>
      </c>
      <c r="F1003" s="123" t="s">
        <v>2982</v>
      </c>
      <c r="G1003" s="123" t="s">
        <v>2983</v>
      </c>
      <c r="H1003" s="123" t="s">
        <v>2984</v>
      </c>
      <c r="I1003" s="123">
        <v>900234</v>
      </c>
      <c r="J1003" s="123" t="s">
        <v>3001</v>
      </c>
      <c r="K1003" s="123" t="s">
        <v>3485</v>
      </c>
      <c r="L1003" s="123" t="s">
        <v>2986</v>
      </c>
      <c r="M1003" s="123" t="s">
        <v>89</v>
      </c>
      <c r="N1003" s="123" t="s">
        <v>626</v>
      </c>
      <c r="O1003" s="123">
        <v>1299</v>
      </c>
      <c r="P1003" s="123" t="s">
        <v>64</v>
      </c>
      <c r="Q1003" s="123" t="s">
        <v>2987</v>
      </c>
      <c r="R1003" s="123" t="s">
        <v>3008</v>
      </c>
      <c r="S1003" s="123" t="s">
        <v>39</v>
      </c>
      <c r="T1003" s="123">
        <v>99</v>
      </c>
      <c r="U1003" s="123" t="s">
        <v>2989</v>
      </c>
      <c r="V1003" s="124">
        <v>46267.755555555559</v>
      </c>
      <c r="W1003" s="124">
        <v>46267.834027777775</v>
      </c>
      <c r="X1003" s="124">
        <v>46267.756944444445</v>
      </c>
      <c r="Y1003" s="124">
        <v>46268.090277777781</v>
      </c>
      <c r="Z1003" s="123"/>
      <c r="AA1003" s="123" t="s">
        <v>56</v>
      </c>
      <c r="AB1003" s="123" t="s">
        <v>2</v>
      </c>
      <c r="AC1003" s="123" t="s">
        <v>37</v>
      </c>
      <c r="AD1003" s="123" t="s">
        <v>1564</v>
      </c>
      <c r="AE1003" s="123" t="s">
        <v>3012</v>
      </c>
      <c r="AF1003" s="123" t="s">
        <v>92</v>
      </c>
      <c r="AG1003" s="123" t="s">
        <v>84</v>
      </c>
      <c r="AH1003" s="123">
        <v>18</v>
      </c>
      <c r="AI1003" s="123"/>
      <c r="AJ1003" s="124">
        <v>46237</v>
      </c>
      <c r="AK1003" s="123"/>
      <c r="AL1003" s="123"/>
      <c r="AM1003" s="123" t="s">
        <v>2991</v>
      </c>
      <c r="AN1003" s="123" t="s">
        <v>2992</v>
      </c>
      <c r="AO1003" s="123" t="s">
        <v>2982</v>
      </c>
      <c r="AP1003" s="123">
        <v>7</v>
      </c>
      <c r="AQ1003" s="123">
        <v>0</v>
      </c>
      <c r="AR1003" s="123">
        <v>1</v>
      </c>
      <c r="AS1003" s="123">
        <v>1</v>
      </c>
      <c r="AT1003" s="123">
        <v>0</v>
      </c>
      <c r="AU1003" s="123">
        <v>0</v>
      </c>
    </row>
    <row r="1004" spans="1:47">
      <c r="A1004" s="124">
        <v>46267</v>
      </c>
      <c r="B1004" s="123" t="s">
        <v>75</v>
      </c>
      <c r="C1004" s="123" t="s">
        <v>2981</v>
      </c>
      <c r="D1004" s="123" t="s">
        <v>2750</v>
      </c>
      <c r="E1004" s="123">
        <v>205845559</v>
      </c>
      <c r="F1004" s="123" t="s">
        <v>2982</v>
      </c>
      <c r="G1004" s="123" t="s">
        <v>2983</v>
      </c>
      <c r="H1004" s="123" t="s">
        <v>2984</v>
      </c>
      <c r="I1004" s="123">
        <v>900234</v>
      </c>
      <c r="J1004" s="123" t="s">
        <v>2985</v>
      </c>
      <c r="K1004" s="123" t="s">
        <v>2751</v>
      </c>
      <c r="L1004" s="123" t="s">
        <v>2986</v>
      </c>
      <c r="M1004" s="123" t="s">
        <v>86</v>
      </c>
      <c r="N1004" s="123" t="s">
        <v>2773</v>
      </c>
      <c r="O1004" s="123">
        <v>1299</v>
      </c>
      <c r="P1004" s="123" t="s">
        <v>64</v>
      </c>
      <c r="Q1004" s="123" t="s">
        <v>2987</v>
      </c>
      <c r="R1004" s="123" t="s">
        <v>3005</v>
      </c>
      <c r="S1004" s="123" t="s">
        <v>39</v>
      </c>
      <c r="T1004" s="123">
        <v>99</v>
      </c>
      <c r="U1004" s="123" t="s">
        <v>2989</v>
      </c>
      <c r="V1004" s="123"/>
      <c r="W1004" s="123"/>
      <c r="X1004" s="124">
        <v>46267.756944444445</v>
      </c>
      <c r="Y1004" s="124">
        <v>46268.173611111109</v>
      </c>
      <c r="Z1004" s="123" t="s">
        <v>2997</v>
      </c>
      <c r="AA1004" s="123" t="s">
        <v>2998</v>
      </c>
      <c r="AB1004" s="123" t="s">
        <v>2999</v>
      </c>
      <c r="AC1004" s="123" t="s">
        <v>37</v>
      </c>
      <c r="AD1004" s="123" t="s">
        <v>1562</v>
      </c>
      <c r="AE1004" s="123" t="s">
        <v>3000</v>
      </c>
      <c r="AF1004" s="123" t="s">
        <v>85</v>
      </c>
      <c r="AG1004" s="123" t="s">
        <v>88</v>
      </c>
      <c r="AH1004" s="123">
        <v>13</v>
      </c>
      <c r="AI1004" s="123"/>
      <c r="AJ1004" s="124">
        <v>45893</v>
      </c>
      <c r="AK1004" s="123"/>
      <c r="AL1004" s="123"/>
      <c r="AM1004" s="123" t="s">
        <v>2991</v>
      </c>
      <c r="AN1004" s="123" t="s">
        <v>2992</v>
      </c>
      <c r="AO1004" s="123" t="s">
        <v>2982</v>
      </c>
      <c r="AP1004" s="123">
        <v>9</v>
      </c>
      <c r="AQ1004" s="123">
        <v>0</v>
      </c>
      <c r="AR1004" s="123">
        <v>0</v>
      </c>
      <c r="AS1004" s="123">
        <v>0</v>
      </c>
      <c r="AT1004" s="123">
        <v>0</v>
      </c>
      <c r="AU1004" s="123">
        <v>0</v>
      </c>
    </row>
    <row r="1005" spans="1:47">
      <c r="A1005" s="124">
        <v>46267</v>
      </c>
      <c r="B1005" s="123" t="s">
        <v>75</v>
      </c>
      <c r="C1005" s="123" t="s">
        <v>2981</v>
      </c>
      <c r="D1005" s="123" t="s">
        <v>2752</v>
      </c>
      <c r="E1005" s="123">
        <v>204009364</v>
      </c>
      <c r="F1005" s="123" t="s">
        <v>2982</v>
      </c>
      <c r="G1005" s="123" t="s">
        <v>2983</v>
      </c>
      <c r="H1005" s="123" t="s">
        <v>2984</v>
      </c>
      <c r="I1005" s="123">
        <v>900234</v>
      </c>
      <c r="J1005" s="123" t="s">
        <v>2985</v>
      </c>
      <c r="K1005" s="123" t="s">
        <v>2753</v>
      </c>
      <c r="L1005" s="123" t="s">
        <v>2986</v>
      </c>
      <c r="M1005" s="123" t="s">
        <v>89</v>
      </c>
      <c r="N1005" s="123" t="s">
        <v>2773</v>
      </c>
      <c r="O1005" s="123">
        <v>1299</v>
      </c>
      <c r="P1005" s="123" t="s">
        <v>64</v>
      </c>
      <c r="Q1005" s="123" t="s">
        <v>2987</v>
      </c>
      <c r="R1005" s="123" t="s">
        <v>3011</v>
      </c>
      <c r="S1005" s="123" t="s">
        <v>39</v>
      </c>
      <c r="T1005" s="123">
        <v>99</v>
      </c>
      <c r="U1005" s="123" t="s">
        <v>2989</v>
      </c>
      <c r="V1005" s="123"/>
      <c r="W1005" s="123"/>
      <c r="X1005" s="124">
        <v>46267.756944444445</v>
      </c>
      <c r="Y1005" s="124">
        <v>46268.173611111109</v>
      </c>
      <c r="Z1005" s="123" t="s">
        <v>2997</v>
      </c>
      <c r="AA1005" s="123" t="s">
        <v>2998</v>
      </c>
      <c r="AB1005" s="123" t="s">
        <v>2999</v>
      </c>
      <c r="AC1005" s="123" t="s">
        <v>37</v>
      </c>
      <c r="AD1005" s="123" t="s">
        <v>1562</v>
      </c>
      <c r="AE1005" s="123" t="s">
        <v>3000</v>
      </c>
      <c r="AF1005" s="123" t="s">
        <v>84</v>
      </c>
      <c r="AG1005" s="123" t="s">
        <v>85</v>
      </c>
      <c r="AH1005" s="123">
        <v>13</v>
      </c>
      <c r="AI1005" s="123"/>
      <c r="AJ1005" s="124">
        <v>45550</v>
      </c>
      <c r="AK1005" s="123"/>
      <c r="AL1005" s="123"/>
      <c r="AM1005" s="123" t="s">
        <v>2991</v>
      </c>
      <c r="AN1005" s="123" t="s">
        <v>2992</v>
      </c>
      <c r="AO1005" s="123" t="s">
        <v>2982</v>
      </c>
      <c r="AP1005" s="123">
        <v>9</v>
      </c>
      <c r="AQ1005" s="123">
        <v>0</v>
      </c>
      <c r="AR1005" s="123">
        <v>0</v>
      </c>
      <c r="AS1005" s="123">
        <v>0</v>
      </c>
      <c r="AT1005" s="123">
        <v>0</v>
      </c>
      <c r="AU1005" s="123">
        <v>0</v>
      </c>
    </row>
    <row r="1006" spans="1:47">
      <c r="A1006" s="124">
        <v>46267</v>
      </c>
      <c r="B1006" s="123" t="s">
        <v>75</v>
      </c>
      <c r="C1006" s="123" t="s">
        <v>2981</v>
      </c>
      <c r="D1006" s="123" t="s">
        <v>1309</v>
      </c>
      <c r="E1006" s="123">
        <v>203881697</v>
      </c>
      <c r="F1006" s="123" t="s">
        <v>2982</v>
      </c>
      <c r="G1006" s="123" t="s">
        <v>2983</v>
      </c>
      <c r="H1006" s="123" t="s">
        <v>2984</v>
      </c>
      <c r="I1006" s="123">
        <v>900234</v>
      </c>
      <c r="J1006" s="123" t="s">
        <v>3001</v>
      </c>
      <c r="K1006" s="123" t="s">
        <v>3486</v>
      </c>
      <c r="L1006" s="123" t="s">
        <v>2986</v>
      </c>
      <c r="M1006" s="123" t="s">
        <v>79</v>
      </c>
      <c r="N1006" s="123" t="s">
        <v>2773</v>
      </c>
      <c r="O1006" s="123">
        <v>1299</v>
      </c>
      <c r="P1006" s="123" t="s">
        <v>64</v>
      </c>
      <c r="Q1006" s="123" t="s">
        <v>2987</v>
      </c>
      <c r="R1006" s="123" t="s">
        <v>3005</v>
      </c>
      <c r="S1006" s="123" t="s">
        <v>39</v>
      </c>
      <c r="T1006" s="123">
        <v>99</v>
      </c>
      <c r="U1006" s="123" t="s">
        <v>2989</v>
      </c>
      <c r="V1006" s="124">
        <v>46267.756249999999</v>
      </c>
      <c r="W1006" s="124">
        <v>46267.854861111111</v>
      </c>
      <c r="X1006" s="124">
        <v>46267.756944444445</v>
      </c>
      <c r="Y1006" s="124">
        <v>46268.173611111109</v>
      </c>
      <c r="Z1006" s="123" t="s">
        <v>2997</v>
      </c>
      <c r="AA1006" s="123" t="s">
        <v>2998</v>
      </c>
      <c r="AB1006" s="123" t="s">
        <v>2</v>
      </c>
      <c r="AC1006" s="123" t="s">
        <v>37</v>
      </c>
      <c r="AD1006" s="123" t="s">
        <v>1564</v>
      </c>
      <c r="AE1006" s="123" t="s">
        <v>3012</v>
      </c>
      <c r="AF1006" s="123" t="s">
        <v>85</v>
      </c>
      <c r="AG1006" s="123" t="s">
        <v>88</v>
      </c>
      <c r="AH1006" s="123">
        <v>18</v>
      </c>
      <c r="AI1006" s="123"/>
      <c r="AJ1006" s="124">
        <v>45529</v>
      </c>
      <c r="AK1006" s="123"/>
      <c r="AL1006" s="123"/>
      <c r="AM1006" s="123" t="s">
        <v>2991</v>
      </c>
      <c r="AN1006" s="123" t="s">
        <v>2992</v>
      </c>
      <c r="AO1006" s="123" t="s">
        <v>2982</v>
      </c>
      <c r="AP1006" s="123">
        <v>9</v>
      </c>
      <c r="AQ1006" s="123">
        <v>1</v>
      </c>
      <c r="AR1006" s="123">
        <v>1</v>
      </c>
      <c r="AS1006" s="123">
        <v>0</v>
      </c>
      <c r="AT1006" s="123">
        <v>0</v>
      </c>
      <c r="AU1006" s="123">
        <v>0</v>
      </c>
    </row>
    <row r="1007" spans="1:47">
      <c r="A1007" s="124">
        <v>46267</v>
      </c>
      <c r="B1007" s="123" t="s">
        <v>75</v>
      </c>
      <c r="C1007" s="123" t="s">
        <v>2981</v>
      </c>
      <c r="D1007" s="123" t="s">
        <v>1841</v>
      </c>
      <c r="E1007" s="123">
        <v>206902844</v>
      </c>
      <c r="F1007" s="123" t="s">
        <v>2982</v>
      </c>
      <c r="G1007" s="123" t="s">
        <v>2983</v>
      </c>
      <c r="H1007" s="123" t="s">
        <v>2984</v>
      </c>
      <c r="I1007" s="123">
        <v>900234</v>
      </c>
      <c r="J1007" s="123" t="s">
        <v>2985</v>
      </c>
      <c r="K1007" s="123" t="s">
        <v>1842</v>
      </c>
      <c r="L1007" s="123" t="s">
        <v>2986</v>
      </c>
      <c r="M1007" s="123" t="s">
        <v>89</v>
      </c>
      <c r="N1007" s="123" t="s">
        <v>2773</v>
      </c>
      <c r="O1007" s="123">
        <v>1299</v>
      </c>
      <c r="P1007" s="123" t="s">
        <v>64</v>
      </c>
      <c r="Q1007" s="123" t="s">
        <v>2987</v>
      </c>
      <c r="R1007" s="123" t="s">
        <v>3008</v>
      </c>
      <c r="S1007" s="123" t="s">
        <v>39</v>
      </c>
      <c r="T1007" s="123">
        <v>99</v>
      </c>
      <c r="U1007" s="123" t="s">
        <v>2989</v>
      </c>
      <c r="V1007" s="124">
        <v>46267.755555555559</v>
      </c>
      <c r="W1007" s="124">
        <v>46267.854166666664</v>
      </c>
      <c r="X1007" s="124">
        <v>46267.756944444445</v>
      </c>
      <c r="Y1007" s="124">
        <v>46268.173611111109</v>
      </c>
      <c r="Z1007" s="123"/>
      <c r="AA1007" s="123" t="s">
        <v>56</v>
      </c>
      <c r="AB1007" s="123" t="s">
        <v>2</v>
      </c>
      <c r="AC1007" s="123" t="s">
        <v>37</v>
      </c>
      <c r="AD1007" s="123" t="s">
        <v>1562</v>
      </c>
      <c r="AE1007" s="123" t="s">
        <v>3000</v>
      </c>
      <c r="AF1007" s="123" t="s">
        <v>92</v>
      </c>
      <c r="AG1007" s="123" t="s">
        <v>84</v>
      </c>
      <c r="AH1007" s="123">
        <v>13</v>
      </c>
      <c r="AI1007" s="123"/>
      <c r="AJ1007" s="124">
        <v>46029</v>
      </c>
      <c r="AK1007" s="123"/>
      <c r="AL1007" s="123"/>
      <c r="AM1007" s="123" t="s">
        <v>2991</v>
      </c>
      <c r="AN1007" s="123" t="s">
        <v>2992</v>
      </c>
      <c r="AO1007" s="123" t="s">
        <v>2982</v>
      </c>
      <c r="AP1007" s="123">
        <v>9</v>
      </c>
      <c r="AQ1007" s="123">
        <v>0</v>
      </c>
      <c r="AR1007" s="123">
        <v>1</v>
      </c>
      <c r="AS1007" s="123">
        <v>1</v>
      </c>
      <c r="AT1007" s="123">
        <v>0</v>
      </c>
      <c r="AU1007" s="123">
        <v>0</v>
      </c>
    </row>
    <row r="1008" spans="1:47">
      <c r="A1008" s="124">
        <v>46267</v>
      </c>
      <c r="B1008" s="123" t="s">
        <v>75</v>
      </c>
      <c r="C1008" s="123" t="s">
        <v>2981</v>
      </c>
      <c r="D1008" s="123" t="s">
        <v>2049</v>
      </c>
      <c r="E1008" s="123">
        <v>206953818</v>
      </c>
      <c r="F1008" s="123" t="s">
        <v>2982</v>
      </c>
      <c r="G1008" s="123" t="s">
        <v>2983</v>
      </c>
      <c r="H1008" s="123" t="s">
        <v>2984</v>
      </c>
      <c r="I1008" s="123">
        <v>900234</v>
      </c>
      <c r="J1008" s="123" t="s">
        <v>3002</v>
      </c>
      <c r="K1008" s="123" t="s">
        <v>1978</v>
      </c>
      <c r="L1008" s="123" t="s">
        <v>2986</v>
      </c>
      <c r="M1008" s="123" t="s">
        <v>89</v>
      </c>
      <c r="N1008" s="123" t="s">
        <v>158</v>
      </c>
      <c r="O1008" s="123">
        <v>1299</v>
      </c>
      <c r="P1008" s="123" t="s">
        <v>64</v>
      </c>
      <c r="Q1008" s="123" t="s">
        <v>2987</v>
      </c>
      <c r="R1008" s="123" t="s">
        <v>3038</v>
      </c>
      <c r="S1008" s="123" t="s">
        <v>32</v>
      </c>
      <c r="T1008" s="123">
        <v>99</v>
      </c>
      <c r="U1008" s="123" t="s">
        <v>2989</v>
      </c>
      <c r="V1008" s="124">
        <v>46267.331944444442</v>
      </c>
      <c r="W1008" s="124">
        <v>46267.749305555553</v>
      </c>
      <c r="X1008" s="124">
        <v>46267.333333333336</v>
      </c>
      <c r="Y1008" s="124">
        <v>46267.75</v>
      </c>
      <c r="Z1008" s="123"/>
      <c r="AA1008" s="123" t="s">
        <v>56</v>
      </c>
      <c r="AB1008" s="123" t="s">
        <v>2</v>
      </c>
      <c r="AC1008" s="123" t="s">
        <v>1428</v>
      </c>
      <c r="AD1008" s="123" t="s">
        <v>1567</v>
      </c>
      <c r="AE1008" s="123" t="s">
        <v>1428</v>
      </c>
      <c r="AF1008" s="123" t="s">
        <v>92</v>
      </c>
      <c r="AG1008" s="123" t="s">
        <v>84</v>
      </c>
      <c r="AH1008" s="123">
        <v>28</v>
      </c>
      <c r="AI1008" s="123"/>
      <c r="AJ1008" s="124">
        <v>46047</v>
      </c>
      <c r="AK1008" s="123"/>
      <c r="AL1008" s="123"/>
      <c r="AM1008" s="123" t="s">
        <v>2991</v>
      </c>
      <c r="AN1008" s="123" t="s">
        <v>2992</v>
      </c>
      <c r="AO1008" s="123" t="s">
        <v>2982</v>
      </c>
      <c r="AP1008" s="123">
        <v>9</v>
      </c>
      <c r="AQ1008" s="123">
        <v>0</v>
      </c>
      <c r="AR1008" s="123">
        <v>1</v>
      </c>
      <c r="AS1008" s="123">
        <v>1</v>
      </c>
      <c r="AT1008" s="123">
        <v>0</v>
      </c>
      <c r="AU1008" s="123">
        <v>0</v>
      </c>
    </row>
    <row r="1009" spans="1:47">
      <c r="A1009" s="124">
        <v>46267</v>
      </c>
      <c r="B1009" s="123" t="s">
        <v>75</v>
      </c>
      <c r="C1009" s="123" t="s">
        <v>2981</v>
      </c>
      <c r="D1009" s="123" t="s">
        <v>903</v>
      </c>
      <c r="E1009" s="123">
        <v>206136731</v>
      </c>
      <c r="F1009" s="123" t="s">
        <v>2982</v>
      </c>
      <c r="G1009" s="123" t="s">
        <v>2983</v>
      </c>
      <c r="H1009" s="123" t="s">
        <v>2984</v>
      </c>
      <c r="I1009" s="123">
        <v>900234</v>
      </c>
      <c r="J1009" s="123" t="s">
        <v>3001</v>
      </c>
      <c r="K1009" s="123" t="s">
        <v>904</v>
      </c>
      <c r="L1009" s="123" t="s">
        <v>2986</v>
      </c>
      <c r="M1009" s="123" t="s">
        <v>79</v>
      </c>
      <c r="N1009" s="123" t="s">
        <v>2773</v>
      </c>
      <c r="O1009" s="123">
        <v>1299</v>
      </c>
      <c r="P1009" s="123" t="s">
        <v>64</v>
      </c>
      <c r="Q1009" s="123" t="s">
        <v>2987</v>
      </c>
      <c r="R1009" s="123" t="s">
        <v>3024</v>
      </c>
      <c r="S1009" s="123" t="s">
        <v>39</v>
      </c>
      <c r="T1009" s="123">
        <v>99</v>
      </c>
      <c r="U1009" s="123" t="s">
        <v>2989</v>
      </c>
      <c r="V1009" s="124">
        <v>46267.755555555559</v>
      </c>
      <c r="W1009" s="124">
        <v>46267.856944444444</v>
      </c>
      <c r="X1009" s="124">
        <v>46267.756944444445</v>
      </c>
      <c r="Y1009" s="124">
        <v>46268.173611111109</v>
      </c>
      <c r="Z1009" s="123"/>
      <c r="AA1009" s="123" t="s">
        <v>56</v>
      </c>
      <c r="AB1009" s="123" t="s">
        <v>2</v>
      </c>
      <c r="AC1009" s="123" t="s">
        <v>37</v>
      </c>
      <c r="AD1009" s="123" t="s">
        <v>1562</v>
      </c>
      <c r="AE1009" s="123" t="s">
        <v>3000</v>
      </c>
      <c r="AF1009" s="123" t="s">
        <v>95</v>
      </c>
      <c r="AG1009" s="123" t="s">
        <v>77</v>
      </c>
      <c r="AH1009" s="123">
        <v>13</v>
      </c>
      <c r="AI1009" s="123"/>
      <c r="AJ1009" s="124">
        <v>45928</v>
      </c>
      <c r="AK1009" s="123"/>
      <c r="AL1009" s="123"/>
      <c r="AM1009" s="123" t="s">
        <v>2991</v>
      </c>
      <c r="AN1009" s="123" t="s">
        <v>2992</v>
      </c>
      <c r="AO1009" s="123" t="s">
        <v>2982</v>
      </c>
      <c r="AP1009" s="123">
        <v>9</v>
      </c>
      <c r="AQ1009" s="123">
        <v>0</v>
      </c>
      <c r="AR1009" s="123">
        <v>1</v>
      </c>
      <c r="AS1009" s="123">
        <v>1</v>
      </c>
      <c r="AT1009" s="123">
        <v>0</v>
      </c>
      <c r="AU1009" s="123">
        <v>0</v>
      </c>
    </row>
    <row r="1010" spans="1:47">
      <c r="A1010" s="124">
        <v>46267</v>
      </c>
      <c r="B1010" s="123" t="s">
        <v>75</v>
      </c>
      <c r="C1010" s="123" t="s">
        <v>2981</v>
      </c>
      <c r="D1010" s="123" t="s">
        <v>2402</v>
      </c>
      <c r="E1010" s="123">
        <v>203735945</v>
      </c>
      <c r="F1010" s="123" t="s">
        <v>2982</v>
      </c>
      <c r="G1010" s="123" t="s">
        <v>2983</v>
      </c>
      <c r="H1010" s="123" t="s">
        <v>2984</v>
      </c>
      <c r="I1010" s="123">
        <v>900234</v>
      </c>
      <c r="J1010" s="123" t="s">
        <v>2985</v>
      </c>
      <c r="K1010" s="123" t="s">
        <v>3487</v>
      </c>
      <c r="L1010" s="123" t="s">
        <v>2986</v>
      </c>
      <c r="M1010" s="123" t="s">
        <v>89</v>
      </c>
      <c r="N1010" s="123" t="s">
        <v>2645</v>
      </c>
      <c r="O1010" s="123">
        <v>1299</v>
      </c>
      <c r="P1010" s="123" t="s">
        <v>64</v>
      </c>
      <c r="Q1010" s="123" t="s">
        <v>2987</v>
      </c>
      <c r="R1010" s="123" t="s">
        <v>3005</v>
      </c>
      <c r="S1010" s="123" t="s">
        <v>39</v>
      </c>
      <c r="T1010" s="123">
        <v>99</v>
      </c>
      <c r="U1010" s="123" t="s">
        <v>2989</v>
      </c>
      <c r="V1010" s="124">
        <v>46267.754861111112</v>
      </c>
      <c r="W1010" s="124">
        <v>46267.958333333336</v>
      </c>
      <c r="X1010" s="124">
        <v>46267.756944444445</v>
      </c>
      <c r="Y1010" s="124">
        <v>46268.173611111109</v>
      </c>
      <c r="Z1010" s="123" t="s">
        <v>2997</v>
      </c>
      <c r="AA1010" s="123" t="s">
        <v>2998</v>
      </c>
      <c r="AB1010" s="123" t="s">
        <v>2</v>
      </c>
      <c r="AC1010" s="123" t="s">
        <v>2990</v>
      </c>
      <c r="AD1010" s="123" t="s">
        <v>1553</v>
      </c>
      <c r="AE1010" s="123" t="s">
        <v>2990</v>
      </c>
      <c r="AF1010" s="123" t="s">
        <v>85</v>
      </c>
      <c r="AG1010" s="123" t="s">
        <v>88</v>
      </c>
      <c r="AH1010" s="123">
        <v>22</v>
      </c>
      <c r="AI1010" s="123"/>
      <c r="AJ1010" s="124">
        <v>45501</v>
      </c>
      <c r="AK1010" s="123"/>
      <c r="AL1010" s="123"/>
      <c r="AM1010" s="123" t="s">
        <v>2991</v>
      </c>
      <c r="AN1010" s="123" t="s">
        <v>2992</v>
      </c>
      <c r="AO1010" s="123" t="s">
        <v>2982</v>
      </c>
      <c r="AP1010" s="123">
        <v>9</v>
      </c>
      <c r="AQ1010" s="123">
        <v>1</v>
      </c>
      <c r="AR1010" s="123">
        <v>1</v>
      </c>
      <c r="AS1010" s="123">
        <v>0</v>
      </c>
      <c r="AT1010" s="123">
        <v>0</v>
      </c>
      <c r="AU1010" s="123">
        <v>0</v>
      </c>
    </row>
    <row r="1011" spans="1:47">
      <c r="A1011" s="124">
        <v>46267</v>
      </c>
      <c r="B1011" s="123" t="s">
        <v>75</v>
      </c>
      <c r="C1011" s="123" t="s">
        <v>2981</v>
      </c>
      <c r="D1011" s="123" t="s">
        <v>1033</v>
      </c>
      <c r="E1011" s="123">
        <v>203965009</v>
      </c>
      <c r="F1011" s="123" t="s">
        <v>2982</v>
      </c>
      <c r="G1011" s="123" t="s">
        <v>2983</v>
      </c>
      <c r="H1011" s="123" t="s">
        <v>2984</v>
      </c>
      <c r="I1011" s="123">
        <v>900234</v>
      </c>
      <c r="J1011" s="123" t="s">
        <v>99</v>
      </c>
      <c r="K1011" s="123" t="s">
        <v>1034</v>
      </c>
      <c r="L1011" s="123" t="s">
        <v>2986</v>
      </c>
      <c r="M1011" s="123" t="s">
        <v>86</v>
      </c>
      <c r="N1011" s="123" t="s">
        <v>622</v>
      </c>
      <c r="O1011" s="123">
        <v>1299</v>
      </c>
      <c r="P1011" s="123" t="s">
        <v>64</v>
      </c>
      <c r="Q1011" s="123" t="s">
        <v>2987</v>
      </c>
      <c r="R1011" s="123" t="s">
        <v>3016</v>
      </c>
      <c r="S1011" s="123" t="s">
        <v>32</v>
      </c>
      <c r="T1011" s="123">
        <v>99</v>
      </c>
      <c r="U1011" s="123" t="s">
        <v>2989</v>
      </c>
      <c r="V1011" s="124">
        <v>46267.334027777775</v>
      </c>
      <c r="W1011" s="124">
        <v>46267.746527777781</v>
      </c>
      <c r="X1011" s="124">
        <v>46267.333333333336</v>
      </c>
      <c r="Y1011" s="124">
        <v>46267.75</v>
      </c>
      <c r="Z1011" s="123"/>
      <c r="AA1011" s="123" t="s">
        <v>56</v>
      </c>
      <c r="AB1011" s="123" t="s">
        <v>2</v>
      </c>
      <c r="AC1011" s="123" t="s">
        <v>37</v>
      </c>
      <c r="AD1011" s="123" t="s">
        <v>1562</v>
      </c>
      <c r="AE1011" s="123" t="s">
        <v>3000</v>
      </c>
      <c r="AF1011" s="123" t="s">
        <v>77</v>
      </c>
      <c r="AG1011" s="123" t="s">
        <v>78</v>
      </c>
      <c r="AH1011" s="123">
        <v>13</v>
      </c>
      <c r="AI1011" s="123"/>
      <c r="AJ1011" s="124">
        <v>45543</v>
      </c>
      <c r="AK1011" s="123"/>
      <c r="AL1011" s="123"/>
      <c r="AM1011" s="123" t="s">
        <v>2991</v>
      </c>
      <c r="AN1011" s="123" t="s">
        <v>2992</v>
      </c>
      <c r="AO1011" s="123" t="s">
        <v>2982</v>
      </c>
      <c r="AP1011" s="123">
        <v>9</v>
      </c>
      <c r="AQ1011" s="123">
        <v>0</v>
      </c>
      <c r="AR1011" s="123">
        <v>1</v>
      </c>
      <c r="AS1011" s="123">
        <v>1</v>
      </c>
      <c r="AT1011" s="123">
        <v>0</v>
      </c>
      <c r="AU1011" s="123">
        <v>0</v>
      </c>
    </row>
    <row r="1012" spans="1:47">
      <c r="A1012" s="124">
        <v>46267</v>
      </c>
      <c r="B1012" s="123" t="s">
        <v>75</v>
      </c>
      <c r="C1012" s="123" t="s">
        <v>2981</v>
      </c>
      <c r="D1012" s="123" t="s">
        <v>620</v>
      </c>
      <c r="E1012" s="123">
        <v>203737198</v>
      </c>
      <c r="F1012" s="123" t="s">
        <v>2982</v>
      </c>
      <c r="G1012" s="123" t="s">
        <v>2983</v>
      </c>
      <c r="H1012" s="123" t="s">
        <v>2984</v>
      </c>
      <c r="I1012" s="123">
        <v>900234</v>
      </c>
      <c r="J1012" s="123" t="s">
        <v>2985</v>
      </c>
      <c r="K1012" s="123" t="s">
        <v>621</v>
      </c>
      <c r="L1012" s="123" t="s">
        <v>2986</v>
      </c>
      <c r="M1012" s="123" t="s">
        <v>86</v>
      </c>
      <c r="N1012" s="123" t="s">
        <v>230</v>
      </c>
      <c r="O1012" s="123">
        <v>1299</v>
      </c>
      <c r="P1012" s="123" t="s">
        <v>64</v>
      </c>
      <c r="Q1012" s="123" t="s">
        <v>2987</v>
      </c>
      <c r="R1012" s="123" t="s">
        <v>3003</v>
      </c>
      <c r="S1012" s="123" t="s">
        <v>39</v>
      </c>
      <c r="T1012" s="123">
        <v>99</v>
      </c>
      <c r="U1012" s="123" t="s">
        <v>2989</v>
      </c>
      <c r="V1012" s="124">
        <v>46267.755555555559</v>
      </c>
      <c r="W1012" s="124">
        <v>46267.951388888891</v>
      </c>
      <c r="X1012" s="124">
        <v>46267.756944444445</v>
      </c>
      <c r="Y1012" s="124">
        <v>46268.173611111109</v>
      </c>
      <c r="Z1012" s="123"/>
      <c r="AA1012" s="123" t="s">
        <v>56</v>
      </c>
      <c r="AB1012" s="123" t="s">
        <v>2</v>
      </c>
      <c r="AC1012" s="123" t="s">
        <v>35</v>
      </c>
      <c r="AD1012" s="123" t="s">
        <v>1558</v>
      </c>
      <c r="AE1012" s="123" t="s">
        <v>2995</v>
      </c>
      <c r="AF1012" s="123" t="s">
        <v>78</v>
      </c>
      <c r="AG1012" s="123" t="s">
        <v>92</v>
      </c>
      <c r="AH1012" s="123">
        <v>3</v>
      </c>
      <c r="AI1012" s="123"/>
      <c r="AJ1012" s="124">
        <v>45501</v>
      </c>
      <c r="AK1012" s="123"/>
      <c r="AL1012" s="123"/>
      <c r="AM1012" s="123" t="s">
        <v>2991</v>
      </c>
      <c r="AN1012" s="123" t="s">
        <v>2992</v>
      </c>
      <c r="AO1012" s="123" t="s">
        <v>2982</v>
      </c>
      <c r="AP1012" s="123">
        <v>9</v>
      </c>
      <c r="AQ1012" s="123">
        <v>0</v>
      </c>
      <c r="AR1012" s="123">
        <v>1</v>
      </c>
      <c r="AS1012" s="123">
        <v>1</v>
      </c>
      <c r="AT1012" s="123">
        <v>0</v>
      </c>
      <c r="AU1012" s="123">
        <v>0</v>
      </c>
    </row>
    <row r="1013" spans="1:47">
      <c r="A1013" s="124">
        <v>46267</v>
      </c>
      <c r="B1013" s="123" t="s">
        <v>75</v>
      </c>
      <c r="C1013" s="123" t="s">
        <v>2981</v>
      </c>
      <c r="D1013" s="123" t="s">
        <v>628</v>
      </c>
      <c r="E1013" s="123">
        <v>200061207</v>
      </c>
      <c r="F1013" s="123" t="s">
        <v>2982</v>
      </c>
      <c r="G1013" s="123" t="s">
        <v>2983</v>
      </c>
      <c r="H1013" s="123" t="s">
        <v>2984</v>
      </c>
      <c r="I1013" s="123">
        <v>900234</v>
      </c>
      <c r="J1013" s="123" t="s">
        <v>3001</v>
      </c>
      <c r="K1013" s="123" t="s">
        <v>3488</v>
      </c>
      <c r="L1013" s="123" t="s">
        <v>2986</v>
      </c>
      <c r="M1013" s="123" t="s">
        <v>79</v>
      </c>
      <c r="N1013" s="123" t="s">
        <v>626</v>
      </c>
      <c r="O1013" s="123">
        <v>1299</v>
      </c>
      <c r="P1013" s="123" t="s">
        <v>64</v>
      </c>
      <c r="Q1013" s="123" t="s">
        <v>2987</v>
      </c>
      <c r="R1013" s="123" t="s">
        <v>3003</v>
      </c>
      <c r="S1013" s="123" t="s">
        <v>39</v>
      </c>
      <c r="T1013" s="123">
        <v>99</v>
      </c>
      <c r="U1013" s="123" t="s">
        <v>2989</v>
      </c>
      <c r="V1013" s="124">
        <v>46267.754861111112</v>
      </c>
      <c r="W1013" s="124">
        <v>46267.87777777778</v>
      </c>
      <c r="X1013" s="124">
        <v>46267.756944444445</v>
      </c>
      <c r="Y1013" s="124">
        <v>46268.173611111109</v>
      </c>
      <c r="Z1013" s="123"/>
      <c r="AA1013" s="123" t="s">
        <v>56</v>
      </c>
      <c r="AB1013" s="123" t="s">
        <v>2</v>
      </c>
      <c r="AC1013" s="123" t="s">
        <v>37</v>
      </c>
      <c r="AD1013" s="123" t="s">
        <v>1563</v>
      </c>
      <c r="AE1013" s="123" t="s">
        <v>3006</v>
      </c>
      <c r="AF1013" s="123" t="s">
        <v>78</v>
      </c>
      <c r="AG1013" s="123" t="s">
        <v>92</v>
      </c>
      <c r="AH1013" s="123">
        <v>15</v>
      </c>
      <c r="AI1013" s="123"/>
      <c r="AJ1013" s="124">
        <v>45536</v>
      </c>
      <c r="AK1013" s="123"/>
      <c r="AL1013" s="123"/>
      <c r="AM1013" s="123" t="s">
        <v>2991</v>
      </c>
      <c r="AN1013" s="123" t="s">
        <v>2992</v>
      </c>
      <c r="AO1013" s="123" t="s">
        <v>2982</v>
      </c>
      <c r="AP1013" s="123">
        <v>9</v>
      </c>
      <c r="AQ1013" s="123">
        <v>0</v>
      </c>
      <c r="AR1013" s="123">
        <v>1</v>
      </c>
      <c r="AS1013" s="123">
        <v>1</v>
      </c>
      <c r="AT1013" s="123">
        <v>0</v>
      </c>
      <c r="AU1013" s="123">
        <v>0</v>
      </c>
    </row>
    <row r="1014" spans="1:47">
      <c r="A1014" s="124">
        <v>46267</v>
      </c>
      <c r="B1014" s="123" t="s">
        <v>75</v>
      </c>
      <c r="C1014" s="123" t="s">
        <v>2981</v>
      </c>
      <c r="D1014" s="123" t="s">
        <v>1687</v>
      </c>
      <c r="E1014" s="123">
        <v>206873708</v>
      </c>
      <c r="F1014" s="123" t="s">
        <v>2982</v>
      </c>
      <c r="G1014" s="123" t="s">
        <v>2983</v>
      </c>
      <c r="H1014" s="123" t="s">
        <v>2984</v>
      </c>
      <c r="I1014" s="123">
        <v>900234</v>
      </c>
      <c r="J1014" s="123" t="s">
        <v>2985</v>
      </c>
      <c r="K1014" s="123" t="s">
        <v>3489</v>
      </c>
      <c r="L1014" s="123" t="s">
        <v>2986</v>
      </c>
      <c r="M1014" s="123" t="s">
        <v>89</v>
      </c>
      <c r="N1014" s="123" t="s">
        <v>82</v>
      </c>
      <c r="O1014" s="123">
        <v>1299</v>
      </c>
      <c r="P1014" s="123" t="s">
        <v>64</v>
      </c>
      <c r="Q1014" s="123" t="s">
        <v>2987</v>
      </c>
      <c r="R1014" s="123" t="s">
        <v>3016</v>
      </c>
      <c r="S1014" s="123" t="s">
        <v>32</v>
      </c>
      <c r="T1014" s="123">
        <v>99</v>
      </c>
      <c r="U1014" s="123" t="s">
        <v>2989</v>
      </c>
      <c r="V1014" s="124">
        <v>46267.333333333336</v>
      </c>
      <c r="W1014" s="124">
        <v>46267.75</v>
      </c>
      <c r="X1014" s="124">
        <v>46267.333333333336</v>
      </c>
      <c r="Y1014" s="124">
        <v>46267.75</v>
      </c>
      <c r="Z1014" s="123"/>
      <c r="AA1014" s="123" t="s">
        <v>56</v>
      </c>
      <c r="AB1014" s="123" t="s">
        <v>2</v>
      </c>
      <c r="AC1014" s="123" t="s">
        <v>2990</v>
      </c>
      <c r="AD1014" s="123" t="s">
        <v>1553</v>
      </c>
      <c r="AE1014" s="123" t="s">
        <v>2990</v>
      </c>
      <c r="AF1014" s="123" t="s">
        <v>77</v>
      </c>
      <c r="AG1014" s="123" t="s">
        <v>78</v>
      </c>
      <c r="AH1014" s="123">
        <v>22</v>
      </c>
      <c r="AI1014" s="123"/>
      <c r="AJ1014" s="124">
        <v>46019</v>
      </c>
      <c r="AK1014" s="123"/>
      <c r="AL1014" s="123"/>
      <c r="AM1014" s="123" t="s">
        <v>2991</v>
      </c>
      <c r="AN1014" s="123" t="s">
        <v>2992</v>
      </c>
      <c r="AO1014" s="123" t="s">
        <v>2982</v>
      </c>
      <c r="AP1014" s="123">
        <v>9</v>
      </c>
      <c r="AQ1014" s="123">
        <v>0</v>
      </c>
      <c r="AR1014" s="123">
        <v>1</v>
      </c>
      <c r="AS1014" s="123">
        <v>1</v>
      </c>
      <c r="AT1014" s="123">
        <v>0</v>
      </c>
      <c r="AU1014" s="123">
        <v>0</v>
      </c>
    </row>
    <row r="1015" spans="1:47">
      <c r="A1015" s="124">
        <v>46267</v>
      </c>
      <c r="B1015" s="123" t="s">
        <v>75</v>
      </c>
      <c r="C1015" s="123" t="s">
        <v>2981</v>
      </c>
      <c r="D1015" s="123" t="s">
        <v>173</v>
      </c>
      <c r="E1015" s="123">
        <v>203468509</v>
      </c>
      <c r="F1015" s="123" t="s">
        <v>2982</v>
      </c>
      <c r="G1015" s="123" t="s">
        <v>2983</v>
      </c>
      <c r="H1015" s="123" t="s">
        <v>2984</v>
      </c>
      <c r="I1015" s="123">
        <v>900234</v>
      </c>
      <c r="J1015" s="123" t="s">
        <v>3001</v>
      </c>
      <c r="K1015" s="123" t="s">
        <v>174</v>
      </c>
      <c r="L1015" s="123" t="s">
        <v>2986</v>
      </c>
      <c r="M1015" s="123" t="s">
        <v>79</v>
      </c>
      <c r="N1015" s="123" t="s">
        <v>158</v>
      </c>
      <c r="O1015" s="123">
        <v>1299</v>
      </c>
      <c r="P1015" s="123" t="s">
        <v>64</v>
      </c>
      <c r="Q1015" s="123" t="s">
        <v>2987</v>
      </c>
      <c r="R1015" s="123" t="s">
        <v>2994</v>
      </c>
      <c r="S1015" s="123" t="s">
        <v>32</v>
      </c>
      <c r="T1015" s="123">
        <v>99</v>
      </c>
      <c r="U1015" s="123" t="s">
        <v>2989</v>
      </c>
      <c r="V1015" s="124">
        <v>46267.332638888889</v>
      </c>
      <c r="W1015" s="124">
        <v>46267.75</v>
      </c>
      <c r="X1015" s="124">
        <v>46267.333333333336</v>
      </c>
      <c r="Y1015" s="124">
        <v>46267.75</v>
      </c>
      <c r="Z1015" s="123"/>
      <c r="AA1015" s="123" t="s">
        <v>56</v>
      </c>
      <c r="AB1015" s="123" t="s">
        <v>2</v>
      </c>
      <c r="AC1015" s="123" t="s">
        <v>37</v>
      </c>
      <c r="AD1015" s="123" t="s">
        <v>1563</v>
      </c>
      <c r="AE1015" s="123" t="s">
        <v>3006</v>
      </c>
      <c r="AF1015" s="123" t="s">
        <v>95</v>
      </c>
      <c r="AG1015" s="123" t="s">
        <v>77</v>
      </c>
      <c r="AH1015" s="123">
        <v>15</v>
      </c>
      <c r="AI1015" s="123"/>
      <c r="AJ1015" s="124">
        <v>45455</v>
      </c>
      <c r="AK1015" s="123"/>
      <c r="AL1015" s="123"/>
      <c r="AM1015" s="123" t="s">
        <v>2991</v>
      </c>
      <c r="AN1015" s="123" t="s">
        <v>2992</v>
      </c>
      <c r="AO1015" s="123" t="s">
        <v>2982</v>
      </c>
      <c r="AP1015" s="123">
        <v>9</v>
      </c>
      <c r="AQ1015" s="123">
        <v>0</v>
      </c>
      <c r="AR1015" s="123">
        <v>1</v>
      </c>
      <c r="AS1015" s="123">
        <v>1</v>
      </c>
      <c r="AT1015" s="123">
        <v>0</v>
      </c>
      <c r="AU1015" s="123">
        <v>0</v>
      </c>
    </row>
    <row r="1016" spans="1:47">
      <c r="A1016" s="124">
        <v>46267</v>
      </c>
      <c r="B1016" s="123" t="s">
        <v>75</v>
      </c>
      <c r="C1016" s="123" t="s">
        <v>2981</v>
      </c>
      <c r="D1016" s="123" t="s">
        <v>1697</v>
      </c>
      <c r="E1016" s="123">
        <v>206875152</v>
      </c>
      <c r="F1016" s="123" t="s">
        <v>2982</v>
      </c>
      <c r="G1016" s="123" t="s">
        <v>2983</v>
      </c>
      <c r="H1016" s="123" t="s">
        <v>2984</v>
      </c>
      <c r="I1016" s="123">
        <v>900234</v>
      </c>
      <c r="J1016" s="123" t="s">
        <v>2985</v>
      </c>
      <c r="K1016" s="123" t="s">
        <v>1698</v>
      </c>
      <c r="L1016" s="123" t="s">
        <v>2986</v>
      </c>
      <c r="M1016" s="123" t="s">
        <v>89</v>
      </c>
      <c r="N1016" s="123" t="s">
        <v>82</v>
      </c>
      <c r="O1016" s="123">
        <v>1299</v>
      </c>
      <c r="P1016" s="123" t="s">
        <v>64</v>
      </c>
      <c r="Q1016" s="123" t="s">
        <v>2987</v>
      </c>
      <c r="R1016" s="123" t="s">
        <v>3003</v>
      </c>
      <c r="S1016" s="123" t="s">
        <v>39</v>
      </c>
      <c r="T1016" s="123">
        <v>99</v>
      </c>
      <c r="U1016" s="123" t="s">
        <v>2989</v>
      </c>
      <c r="V1016" s="124">
        <v>46267.756944444445</v>
      </c>
      <c r="W1016" s="124">
        <v>46267.963194444441</v>
      </c>
      <c r="X1016" s="124">
        <v>46267.756944444445</v>
      </c>
      <c r="Y1016" s="124">
        <v>46268.173611111109</v>
      </c>
      <c r="Z1016" s="123"/>
      <c r="AA1016" s="123" t="s">
        <v>56</v>
      </c>
      <c r="AB1016" s="123" t="s">
        <v>2</v>
      </c>
      <c r="AC1016" s="123" t="s">
        <v>2990</v>
      </c>
      <c r="AD1016" s="123" t="s">
        <v>1553</v>
      </c>
      <c r="AE1016" s="123" t="s">
        <v>2990</v>
      </c>
      <c r="AF1016" s="123" t="s">
        <v>78</v>
      </c>
      <c r="AG1016" s="123" t="s">
        <v>92</v>
      </c>
      <c r="AH1016" s="123">
        <v>22</v>
      </c>
      <c r="AI1016" s="123"/>
      <c r="AJ1016" s="124">
        <v>46019</v>
      </c>
      <c r="AK1016" s="123"/>
      <c r="AL1016" s="123"/>
      <c r="AM1016" s="123" t="s">
        <v>2991</v>
      </c>
      <c r="AN1016" s="123" t="s">
        <v>2992</v>
      </c>
      <c r="AO1016" s="123" t="s">
        <v>2982</v>
      </c>
      <c r="AP1016" s="123">
        <v>9</v>
      </c>
      <c r="AQ1016" s="123">
        <v>0</v>
      </c>
      <c r="AR1016" s="123">
        <v>1</v>
      </c>
      <c r="AS1016" s="123">
        <v>1</v>
      </c>
      <c r="AT1016" s="123">
        <v>0</v>
      </c>
      <c r="AU1016" s="123">
        <v>0</v>
      </c>
    </row>
    <row r="1017" spans="1:47">
      <c r="A1017" s="124">
        <v>46267</v>
      </c>
      <c r="B1017" s="123" t="s">
        <v>75</v>
      </c>
      <c r="C1017" s="123" t="s">
        <v>2981</v>
      </c>
      <c r="D1017" s="123" t="s">
        <v>405</v>
      </c>
      <c r="E1017" s="123">
        <v>205477624</v>
      </c>
      <c r="F1017" s="123" t="s">
        <v>2982</v>
      </c>
      <c r="G1017" s="123" t="s">
        <v>2983</v>
      </c>
      <c r="H1017" s="123" t="s">
        <v>2984</v>
      </c>
      <c r="I1017" s="123">
        <v>900234</v>
      </c>
      <c r="J1017" s="123" t="s">
        <v>2985</v>
      </c>
      <c r="K1017" s="123" t="s">
        <v>406</v>
      </c>
      <c r="L1017" s="123" t="s">
        <v>2986</v>
      </c>
      <c r="M1017" s="123" t="s">
        <v>86</v>
      </c>
      <c r="N1017" s="123" t="s">
        <v>3013</v>
      </c>
      <c r="O1017" s="123">
        <v>1299</v>
      </c>
      <c r="P1017" s="123" t="s">
        <v>64</v>
      </c>
      <c r="Q1017" s="123" t="s">
        <v>2987</v>
      </c>
      <c r="R1017" s="123" t="s">
        <v>2988</v>
      </c>
      <c r="S1017" s="123" t="s">
        <v>32</v>
      </c>
      <c r="T1017" s="123">
        <v>99</v>
      </c>
      <c r="U1017" s="123" t="s">
        <v>2989</v>
      </c>
      <c r="V1017" s="124">
        <v>46267.331250000003</v>
      </c>
      <c r="W1017" s="124">
        <v>46267.750694444447</v>
      </c>
      <c r="X1017" s="124">
        <v>46267.333333333336</v>
      </c>
      <c r="Y1017" s="124">
        <v>46267.75</v>
      </c>
      <c r="Z1017" s="123"/>
      <c r="AA1017" s="123" t="s">
        <v>56</v>
      </c>
      <c r="AB1017" s="123" t="s">
        <v>2</v>
      </c>
      <c r="AC1017" s="123" t="s">
        <v>35</v>
      </c>
      <c r="AD1017" s="123" t="s">
        <v>1559</v>
      </c>
      <c r="AE1017" s="123" t="s">
        <v>3015</v>
      </c>
      <c r="AF1017" s="123" t="s">
        <v>88</v>
      </c>
      <c r="AG1017" s="123" t="s">
        <v>95</v>
      </c>
      <c r="AH1017" s="123">
        <v>2</v>
      </c>
      <c r="AI1017" s="123"/>
      <c r="AJ1017" s="124">
        <v>45830</v>
      </c>
      <c r="AK1017" s="123"/>
      <c r="AL1017" s="123"/>
      <c r="AM1017" s="123" t="s">
        <v>2991</v>
      </c>
      <c r="AN1017" s="123" t="s">
        <v>2992</v>
      </c>
      <c r="AO1017" s="123" t="s">
        <v>2982</v>
      </c>
      <c r="AP1017" s="123">
        <v>9</v>
      </c>
      <c r="AQ1017" s="123">
        <v>0</v>
      </c>
      <c r="AR1017" s="123">
        <v>1</v>
      </c>
      <c r="AS1017" s="123">
        <v>1</v>
      </c>
      <c r="AT1017" s="123">
        <v>0</v>
      </c>
      <c r="AU1017" s="123">
        <v>0</v>
      </c>
    </row>
    <row r="1018" spans="1:47">
      <c r="A1018" s="124">
        <v>46267</v>
      </c>
      <c r="B1018" s="123" t="s">
        <v>75</v>
      </c>
      <c r="C1018" s="123" t="s">
        <v>2981</v>
      </c>
      <c r="D1018" s="123" t="s">
        <v>1311</v>
      </c>
      <c r="E1018" s="123">
        <v>204095810</v>
      </c>
      <c r="F1018" s="123" t="s">
        <v>2982</v>
      </c>
      <c r="G1018" s="123" t="s">
        <v>2983</v>
      </c>
      <c r="H1018" s="123" t="s">
        <v>2984</v>
      </c>
      <c r="I1018" s="123">
        <v>900234</v>
      </c>
      <c r="J1018" s="123" t="s">
        <v>87</v>
      </c>
      <c r="K1018" s="123" t="s">
        <v>1312</v>
      </c>
      <c r="L1018" s="123" t="s">
        <v>2986</v>
      </c>
      <c r="M1018" s="123" t="s">
        <v>86</v>
      </c>
      <c r="N1018" s="123" t="s">
        <v>626</v>
      </c>
      <c r="O1018" s="123">
        <v>1299</v>
      </c>
      <c r="P1018" s="123" t="s">
        <v>64</v>
      </c>
      <c r="Q1018" s="123" t="s">
        <v>2987</v>
      </c>
      <c r="R1018" s="123" t="s">
        <v>3003</v>
      </c>
      <c r="S1018" s="123" t="s">
        <v>39</v>
      </c>
      <c r="T1018" s="123">
        <v>99</v>
      </c>
      <c r="U1018" s="123" t="s">
        <v>2989</v>
      </c>
      <c r="V1018" s="124">
        <v>46267.756249999999</v>
      </c>
      <c r="W1018" s="124">
        <v>46267.99722222222</v>
      </c>
      <c r="X1018" s="124">
        <v>46267.756944444445</v>
      </c>
      <c r="Y1018" s="124">
        <v>46268.173611111109</v>
      </c>
      <c r="Z1018" s="123"/>
      <c r="AA1018" s="123" t="s">
        <v>56</v>
      </c>
      <c r="AB1018" s="123" t="s">
        <v>2</v>
      </c>
      <c r="AC1018" s="123" t="s">
        <v>37</v>
      </c>
      <c r="AD1018" s="123" t="s">
        <v>1564</v>
      </c>
      <c r="AE1018" s="123" t="s">
        <v>3012</v>
      </c>
      <c r="AF1018" s="123" t="s">
        <v>78</v>
      </c>
      <c r="AG1018" s="123" t="s">
        <v>92</v>
      </c>
      <c r="AH1018" s="123">
        <v>18</v>
      </c>
      <c r="AI1018" s="123"/>
      <c r="AJ1018" s="124">
        <v>45560</v>
      </c>
      <c r="AK1018" s="123"/>
      <c r="AL1018" s="123"/>
      <c r="AM1018" s="123" t="s">
        <v>2991</v>
      </c>
      <c r="AN1018" s="123" t="s">
        <v>2992</v>
      </c>
      <c r="AO1018" s="123" t="s">
        <v>2982</v>
      </c>
      <c r="AP1018" s="123">
        <v>9</v>
      </c>
      <c r="AQ1018" s="123">
        <v>0</v>
      </c>
      <c r="AR1018" s="123">
        <v>1</v>
      </c>
      <c r="AS1018" s="123">
        <v>1</v>
      </c>
      <c r="AT1018" s="123">
        <v>0</v>
      </c>
      <c r="AU1018" s="123">
        <v>0</v>
      </c>
    </row>
    <row r="1019" spans="1:47">
      <c r="A1019" s="124">
        <v>46267</v>
      </c>
      <c r="B1019" s="123" t="s">
        <v>75</v>
      </c>
      <c r="C1019" s="123" t="s">
        <v>2981</v>
      </c>
      <c r="D1019" s="123" t="s">
        <v>1835</v>
      </c>
      <c r="E1019" s="123">
        <v>206902848</v>
      </c>
      <c r="F1019" s="123" t="s">
        <v>2982</v>
      </c>
      <c r="G1019" s="123" t="s">
        <v>2983</v>
      </c>
      <c r="H1019" s="123" t="s">
        <v>2984</v>
      </c>
      <c r="I1019" s="123">
        <v>900234</v>
      </c>
      <c r="J1019" s="123" t="s">
        <v>2985</v>
      </c>
      <c r="K1019" s="123" t="s">
        <v>1836</v>
      </c>
      <c r="L1019" s="123" t="s">
        <v>2986</v>
      </c>
      <c r="M1019" s="123" t="s">
        <v>89</v>
      </c>
      <c r="N1019" s="123" t="s">
        <v>2773</v>
      </c>
      <c r="O1019" s="123">
        <v>1299</v>
      </c>
      <c r="P1019" s="123" t="s">
        <v>64</v>
      </c>
      <c r="Q1019" s="123" t="s">
        <v>2987</v>
      </c>
      <c r="R1019" s="123" t="s">
        <v>3008</v>
      </c>
      <c r="S1019" s="123" t="s">
        <v>39</v>
      </c>
      <c r="T1019" s="123">
        <v>99</v>
      </c>
      <c r="U1019" s="123" t="s">
        <v>2989</v>
      </c>
      <c r="V1019" s="124">
        <v>46267.756249999999</v>
      </c>
      <c r="W1019" s="124">
        <v>46267.867361111108</v>
      </c>
      <c r="X1019" s="124">
        <v>46267.756944444445</v>
      </c>
      <c r="Y1019" s="124">
        <v>46268.173611111109</v>
      </c>
      <c r="Z1019" s="123"/>
      <c r="AA1019" s="123" t="s">
        <v>56</v>
      </c>
      <c r="AB1019" s="123" t="s">
        <v>2</v>
      </c>
      <c r="AC1019" s="123" t="s">
        <v>37</v>
      </c>
      <c r="AD1019" s="123" t="s">
        <v>1562</v>
      </c>
      <c r="AE1019" s="123" t="s">
        <v>3000</v>
      </c>
      <c r="AF1019" s="123" t="s">
        <v>92</v>
      </c>
      <c r="AG1019" s="123" t="s">
        <v>84</v>
      </c>
      <c r="AH1019" s="123">
        <v>13</v>
      </c>
      <c r="AI1019" s="123"/>
      <c r="AJ1019" s="124">
        <v>46029</v>
      </c>
      <c r="AK1019" s="123"/>
      <c r="AL1019" s="123"/>
      <c r="AM1019" s="123" t="s">
        <v>2991</v>
      </c>
      <c r="AN1019" s="123" t="s">
        <v>2992</v>
      </c>
      <c r="AO1019" s="123" t="s">
        <v>2982</v>
      </c>
      <c r="AP1019" s="123">
        <v>9</v>
      </c>
      <c r="AQ1019" s="123">
        <v>0</v>
      </c>
      <c r="AR1019" s="123">
        <v>1</v>
      </c>
      <c r="AS1019" s="123">
        <v>1</v>
      </c>
      <c r="AT1019" s="123">
        <v>0</v>
      </c>
      <c r="AU1019" s="123">
        <v>0</v>
      </c>
    </row>
    <row r="1020" spans="1:47">
      <c r="A1020" s="124">
        <v>46267</v>
      </c>
      <c r="B1020" s="123" t="s">
        <v>75</v>
      </c>
      <c r="C1020" s="123" t="s">
        <v>2981</v>
      </c>
      <c r="D1020" s="123" t="s">
        <v>255</v>
      </c>
      <c r="E1020" s="123">
        <v>203741612</v>
      </c>
      <c r="F1020" s="123" t="s">
        <v>2982</v>
      </c>
      <c r="G1020" s="123" t="s">
        <v>2983</v>
      </c>
      <c r="H1020" s="123" t="s">
        <v>2984</v>
      </c>
      <c r="I1020" s="123">
        <v>900234</v>
      </c>
      <c r="J1020" s="123" t="s">
        <v>3001</v>
      </c>
      <c r="K1020" s="123" t="s">
        <v>256</v>
      </c>
      <c r="L1020" s="123" t="s">
        <v>2986</v>
      </c>
      <c r="M1020" s="123" t="s">
        <v>79</v>
      </c>
      <c r="N1020" s="123" t="s">
        <v>223</v>
      </c>
      <c r="O1020" s="123">
        <v>1299</v>
      </c>
      <c r="P1020" s="123" t="s">
        <v>64</v>
      </c>
      <c r="Q1020" s="123" t="s">
        <v>2987</v>
      </c>
      <c r="R1020" s="123" t="s">
        <v>3024</v>
      </c>
      <c r="S1020" s="123" t="s">
        <v>39</v>
      </c>
      <c r="T1020" s="123">
        <v>99</v>
      </c>
      <c r="U1020" s="123" t="s">
        <v>2989</v>
      </c>
      <c r="V1020" s="124">
        <v>46267.755555555559</v>
      </c>
      <c r="W1020" s="124">
        <v>46267.957638888889</v>
      </c>
      <c r="X1020" s="124">
        <v>46267.756944444445</v>
      </c>
      <c r="Y1020" s="124">
        <v>46268.173611111109</v>
      </c>
      <c r="Z1020" s="123"/>
      <c r="AA1020" s="123" t="s">
        <v>56</v>
      </c>
      <c r="AB1020" s="123" t="s">
        <v>2</v>
      </c>
      <c r="AC1020" s="123" t="s">
        <v>35</v>
      </c>
      <c r="AD1020" s="123" t="s">
        <v>1558</v>
      </c>
      <c r="AE1020" s="123" t="s">
        <v>2995</v>
      </c>
      <c r="AF1020" s="123" t="s">
        <v>95</v>
      </c>
      <c r="AG1020" s="123" t="s">
        <v>77</v>
      </c>
      <c r="AH1020" s="123">
        <v>3</v>
      </c>
      <c r="AI1020" s="123"/>
      <c r="AJ1020" s="124">
        <v>45515</v>
      </c>
      <c r="AK1020" s="123"/>
      <c r="AL1020" s="123"/>
      <c r="AM1020" s="123" t="s">
        <v>2991</v>
      </c>
      <c r="AN1020" s="123" t="s">
        <v>2992</v>
      </c>
      <c r="AO1020" s="123" t="s">
        <v>2982</v>
      </c>
      <c r="AP1020" s="123">
        <v>9</v>
      </c>
      <c r="AQ1020" s="123">
        <v>0</v>
      </c>
      <c r="AR1020" s="123">
        <v>1</v>
      </c>
      <c r="AS1020" s="123">
        <v>1</v>
      </c>
      <c r="AT1020" s="123">
        <v>0</v>
      </c>
      <c r="AU1020" s="123">
        <v>0</v>
      </c>
    </row>
    <row r="1021" spans="1:47">
      <c r="A1021" s="124">
        <v>46267</v>
      </c>
      <c r="B1021" s="123" t="s">
        <v>75</v>
      </c>
      <c r="C1021" s="123" t="s">
        <v>2981</v>
      </c>
      <c r="D1021" s="123" t="s">
        <v>695</v>
      </c>
      <c r="E1021" s="123">
        <v>205236902</v>
      </c>
      <c r="F1021" s="123" t="s">
        <v>2982</v>
      </c>
      <c r="G1021" s="123" t="s">
        <v>2983</v>
      </c>
      <c r="H1021" s="123" t="s">
        <v>2984</v>
      </c>
      <c r="I1021" s="123">
        <v>900234</v>
      </c>
      <c r="J1021" s="123" t="s">
        <v>2985</v>
      </c>
      <c r="K1021" s="123" t="s">
        <v>3490</v>
      </c>
      <c r="L1021" s="123" t="s">
        <v>2986</v>
      </c>
      <c r="M1021" s="123" t="s">
        <v>86</v>
      </c>
      <c r="N1021" s="123" t="s">
        <v>626</v>
      </c>
      <c r="O1021" s="123">
        <v>1299</v>
      </c>
      <c r="P1021" s="123" t="s">
        <v>64</v>
      </c>
      <c r="Q1021" s="123" t="s">
        <v>2987</v>
      </c>
      <c r="R1021" s="123" t="s">
        <v>3003</v>
      </c>
      <c r="S1021" s="123" t="s">
        <v>39</v>
      </c>
      <c r="T1021" s="123">
        <v>99</v>
      </c>
      <c r="U1021" s="123" t="s">
        <v>2989</v>
      </c>
      <c r="V1021" s="124">
        <v>46267.755555555559</v>
      </c>
      <c r="W1021" s="124">
        <v>46267.854861111111</v>
      </c>
      <c r="X1021" s="124">
        <v>46267.756944444445</v>
      </c>
      <c r="Y1021" s="124">
        <v>46268.173611111109</v>
      </c>
      <c r="Z1021" s="123"/>
      <c r="AA1021" s="123" t="s">
        <v>56</v>
      </c>
      <c r="AB1021" s="123" t="s">
        <v>2</v>
      </c>
      <c r="AC1021" s="123" t="s">
        <v>37</v>
      </c>
      <c r="AD1021" s="123" t="s">
        <v>1562</v>
      </c>
      <c r="AE1021" s="123" t="s">
        <v>3000</v>
      </c>
      <c r="AF1021" s="123" t="s">
        <v>78</v>
      </c>
      <c r="AG1021" s="123" t="s">
        <v>92</v>
      </c>
      <c r="AH1021" s="123">
        <v>13</v>
      </c>
      <c r="AI1021" s="123"/>
      <c r="AJ1021" s="124">
        <v>45788</v>
      </c>
      <c r="AK1021" s="123"/>
      <c r="AL1021" s="123"/>
      <c r="AM1021" s="123" t="s">
        <v>2991</v>
      </c>
      <c r="AN1021" s="123" t="s">
        <v>2992</v>
      </c>
      <c r="AO1021" s="123" t="s">
        <v>2982</v>
      </c>
      <c r="AP1021" s="123">
        <v>9</v>
      </c>
      <c r="AQ1021" s="123">
        <v>0</v>
      </c>
      <c r="AR1021" s="123">
        <v>1</v>
      </c>
      <c r="AS1021" s="123">
        <v>1</v>
      </c>
      <c r="AT1021" s="123">
        <v>0</v>
      </c>
      <c r="AU1021" s="123">
        <v>0</v>
      </c>
    </row>
    <row r="1022" spans="1:47">
      <c r="A1022" s="124">
        <v>46267</v>
      </c>
      <c r="B1022" s="123" t="s">
        <v>75</v>
      </c>
      <c r="C1022" s="123" t="s">
        <v>2981</v>
      </c>
      <c r="D1022" s="123" t="s">
        <v>103</v>
      </c>
      <c r="E1022" s="123">
        <v>204299899</v>
      </c>
      <c r="F1022" s="123" t="s">
        <v>2982</v>
      </c>
      <c r="G1022" s="123" t="s">
        <v>2983</v>
      </c>
      <c r="H1022" s="123" t="s">
        <v>2984</v>
      </c>
      <c r="I1022" s="123">
        <v>900234</v>
      </c>
      <c r="J1022" s="123" t="s">
        <v>87</v>
      </c>
      <c r="K1022" s="123" t="s">
        <v>3491</v>
      </c>
      <c r="L1022" s="123" t="s">
        <v>2986</v>
      </c>
      <c r="M1022" s="123" t="s">
        <v>86</v>
      </c>
      <c r="N1022" s="123" t="s">
        <v>82</v>
      </c>
      <c r="O1022" s="123">
        <v>1299</v>
      </c>
      <c r="P1022" s="123" t="s">
        <v>64</v>
      </c>
      <c r="Q1022" s="123" t="s">
        <v>2987</v>
      </c>
      <c r="R1022" s="123" t="s">
        <v>3010</v>
      </c>
      <c r="S1022" s="123" t="s">
        <v>39</v>
      </c>
      <c r="T1022" s="123">
        <v>99</v>
      </c>
      <c r="U1022" s="123" t="s">
        <v>2989</v>
      </c>
      <c r="V1022" s="124">
        <v>46267.754861111112</v>
      </c>
      <c r="W1022" s="124">
        <v>46267.961111111108</v>
      </c>
      <c r="X1022" s="124">
        <v>46267.756944444445</v>
      </c>
      <c r="Y1022" s="124">
        <v>46268.173611111109</v>
      </c>
      <c r="Z1022" s="123"/>
      <c r="AA1022" s="123" t="s">
        <v>56</v>
      </c>
      <c r="AB1022" s="123" t="s">
        <v>2</v>
      </c>
      <c r="AC1022" s="123" t="s">
        <v>2990</v>
      </c>
      <c r="AD1022" s="123" t="s">
        <v>1553</v>
      </c>
      <c r="AE1022" s="123" t="s">
        <v>2990</v>
      </c>
      <c r="AF1022" s="123" t="s">
        <v>77</v>
      </c>
      <c r="AG1022" s="123" t="s">
        <v>78</v>
      </c>
      <c r="AH1022" s="123">
        <v>22</v>
      </c>
      <c r="AI1022" s="123"/>
      <c r="AJ1022" s="124">
        <v>45588</v>
      </c>
      <c r="AK1022" s="123"/>
      <c r="AL1022" s="123"/>
      <c r="AM1022" s="123" t="s">
        <v>2991</v>
      </c>
      <c r="AN1022" s="123" t="s">
        <v>2992</v>
      </c>
      <c r="AO1022" s="123" t="s">
        <v>2982</v>
      </c>
      <c r="AP1022" s="123">
        <v>9</v>
      </c>
      <c r="AQ1022" s="123">
        <v>0</v>
      </c>
      <c r="AR1022" s="123">
        <v>1</v>
      </c>
      <c r="AS1022" s="123">
        <v>1</v>
      </c>
      <c r="AT1022" s="123">
        <v>0</v>
      </c>
      <c r="AU1022" s="123">
        <v>0</v>
      </c>
    </row>
    <row r="1023" spans="1:47">
      <c r="A1023" s="124">
        <v>46267</v>
      </c>
      <c r="B1023" s="123" t="s">
        <v>75</v>
      </c>
      <c r="C1023" s="123" t="s">
        <v>2981</v>
      </c>
      <c r="D1023" s="123" t="s">
        <v>721</v>
      </c>
      <c r="E1023" s="123">
        <v>204299063</v>
      </c>
      <c r="F1023" s="123" t="s">
        <v>2982</v>
      </c>
      <c r="G1023" s="123" t="s">
        <v>2983</v>
      </c>
      <c r="H1023" s="123" t="s">
        <v>2984</v>
      </c>
      <c r="I1023" s="123">
        <v>900234</v>
      </c>
      <c r="J1023" s="123" t="s">
        <v>87</v>
      </c>
      <c r="K1023" s="123" t="s">
        <v>722</v>
      </c>
      <c r="L1023" s="123" t="s">
        <v>2986</v>
      </c>
      <c r="M1023" s="123" t="s">
        <v>86</v>
      </c>
      <c r="N1023" s="123" t="s">
        <v>626</v>
      </c>
      <c r="O1023" s="123">
        <v>1299</v>
      </c>
      <c r="P1023" s="123" t="s">
        <v>64</v>
      </c>
      <c r="Q1023" s="123" t="s">
        <v>2987</v>
      </c>
      <c r="R1023" s="123" t="s">
        <v>3010</v>
      </c>
      <c r="S1023" s="123" t="s">
        <v>39</v>
      </c>
      <c r="T1023" s="123">
        <v>99</v>
      </c>
      <c r="U1023" s="123" t="s">
        <v>2989</v>
      </c>
      <c r="V1023" s="124">
        <v>46267.756249999999</v>
      </c>
      <c r="W1023" s="124">
        <v>46267.854861111111</v>
      </c>
      <c r="X1023" s="124">
        <v>46267.756944444445</v>
      </c>
      <c r="Y1023" s="124">
        <v>46268.173611111109</v>
      </c>
      <c r="Z1023" s="123"/>
      <c r="AA1023" s="123" t="s">
        <v>56</v>
      </c>
      <c r="AB1023" s="123" t="s">
        <v>2</v>
      </c>
      <c r="AC1023" s="123" t="s">
        <v>37</v>
      </c>
      <c r="AD1023" s="123" t="s">
        <v>1563</v>
      </c>
      <c r="AE1023" s="123" t="s">
        <v>3006</v>
      </c>
      <c r="AF1023" s="123" t="s">
        <v>77</v>
      </c>
      <c r="AG1023" s="123" t="s">
        <v>78</v>
      </c>
      <c r="AH1023" s="123">
        <v>15</v>
      </c>
      <c r="AI1023" s="123"/>
      <c r="AJ1023" s="124">
        <v>45585</v>
      </c>
      <c r="AK1023" s="123"/>
      <c r="AL1023" s="123"/>
      <c r="AM1023" s="123" t="s">
        <v>2991</v>
      </c>
      <c r="AN1023" s="123" t="s">
        <v>2992</v>
      </c>
      <c r="AO1023" s="123" t="s">
        <v>2982</v>
      </c>
      <c r="AP1023" s="123">
        <v>9</v>
      </c>
      <c r="AQ1023" s="123">
        <v>0</v>
      </c>
      <c r="AR1023" s="123">
        <v>1</v>
      </c>
      <c r="AS1023" s="123">
        <v>1</v>
      </c>
      <c r="AT1023" s="123">
        <v>0</v>
      </c>
      <c r="AU1023" s="123">
        <v>0</v>
      </c>
    </row>
    <row r="1024" spans="1:47">
      <c r="A1024" s="124">
        <v>46267</v>
      </c>
      <c r="B1024" s="123" t="s">
        <v>75</v>
      </c>
      <c r="C1024" s="123" t="s">
        <v>2981</v>
      </c>
      <c r="D1024" s="123" t="s">
        <v>689</v>
      </c>
      <c r="E1024" s="123">
        <v>203965024</v>
      </c>
      <c r="F1024" s="123" t="s">
        <v>2982</v>
      </c>
      <c r="G1024" s="123" t="s">
        <v>2983</v>
      </c>
      <c r="H1024" s="123" t="s">
        <v>2984</v>
      </c>
      <c r="I1024" s="123">
        <v>900234</v>
      </c>
      <c r="J1024" s="123" t="s">
        <v>99</v>
      </c>
      <c r="K1024" s="123" t="s">
        <v>690</v>
      </c>
      <c r="L1024" s="123" t="s">
        <v>2986</v>
      </c>
      <c r="M1024" s="123" t="s">
        <v>86</v>
      </c>
      <c r="N1024" s="123" t="s">
        <v>2772</v>
      </c>
      <c r="O1024" s="123">
        <v>1299</v>
      </c>
      <c r="P1024" s="123" t="s">
        <v>64</v>
      </c>
      <c r="Q1024" s="123" t="s">
        <v>2987</v>
      </c>
      <c r="R1024" s="123" t="s">
        <v>3016</v>
      </c>
      <c r="S1024" s="123" t="s">
        <v>32</v>
      </c>
      <c r="T1024" s="123">
        <v>99</v>
      </c>
      <c r="U1024" s="123" t="s">
        <v>2989</v>
      </c>
      <c r="V1024" s="124">
        <v>46267.331250000003</v>
      </c>
      <c r="W1024" s="124">
        <v>46267.751388888886</v>
      </c>
      <c r="X1024" s="124">
        <v>46267.333333333336</v>
      </c>
      <c r="Y1024" s="124">
        <v>46267.75</v>
      </c>
      <c r="Z1024" s="123"/>
      <c r="AA1024" s="123" t="s">
        <v>56</v>
      </c>
      <c r="AB1024" s="123" t="s">
        <v>2</v>
      </c>
      <c r="AC1024" s="123" t="s">
        <v>37</v>
      </c>
      <c r="AD1024" s="123" t="s">
        <v>1562</v>
      </c>
      <c r="AE1024" s="123" t="s">
        <v>3000</v>
      </c>
      <c r="AF1024" s="123" t="s">
        <v>77</v>
      </c>
      <c r="AG1024" s="123" t="s">
        <v>78</v>
      </c>
      <c r="AH1024" s="123">
        <v>13</v>
      </c>
      <c r="AI1024" s="123"/>
      <c r="AJ1024" s="124">
        <v>45543</v>
      </c>
      <c r="AK1024" s="123"/>
      <c r="AL1024" s="123"/>
      <c r="AM1024" s="123" t="s">
        <v>2991</v>
      </c>
      <c r="AN1024" s="123" t="s">
        <v>2992</v>
      </c>
      <c r="AO1024" s="123" t="s">
        <v>2982</v>
      </c>
      <c r="AP1024" s="123">
        <v>9</v>
      </c>
      <c r="AQ1024" s="123">
        <v>0</v>
      </c>
      <c r="AR1024" s="123">
        <v>1</v>
      </c>
      <c r="AS1024" s="123">
        <v>1</v>
      </c>
      <c r="AT1024" s="123">
        <v>0</v>
      </c>
      <c r="AU1024" s="123">
        <v>0</v>
      </c>
    </row>
    <row r="1025" spans="1:47">
      <c r="A1025" s="124">
        <v>46267</v>
      </c>
      <c r="B1025" s="123" t="s">
        <v>75</v>
      </c>
      <c r="C1025" s="123" t="s">
        <v>2981</v>
      </c>
      <c r="D1025" s="123" t="s">
        <v>717</v>
      </c>
      <c r="E1025" s="123">
        <v>203512948</v>
      </c>
      <c r="F1025" s="123" t="s">
        <v>2982</v>
      </c>
      <c r="G1025" s="123" t="s">
        <v>2983</v>
      </c>
      <c r="H1025" s="123" t="s">
        <v>2984</v>
      </c>
      <c r="I1025" s="123">
        <v>900234</v>
      </c>
      <c r="J1025" s="123" t="s">
        <v>3001</v>
      </c>
      <c r="K1025" s="123" t="s">
        <v>718</v>
      </c>
      <c r="L1025" s="123" t="s">
        <v>2986</v>
      </c>
      <c r="M1025" s="123" t="s">
        <v>79</v>
      </c>
      <c r="N1025" s="123" t="s">
        <v>626</v>
      </c>
      <c r="O1025" s="123">
        <v>1299</v>
      </c>
      <c r="P1025" s="123" t="s">
        <v>64</v>
      </c>
      <c r="Q1025" s="123" t="s">
        <v>2987</v>
      </c>
      <c r="R1025" s="123" t="s">
        <v>3004</v>
      </c>
      <c r="S1025" s="123" t="s">
        <v>39</v>
      </c>
      <c r="T1025" s="123">
        <v>99</v>
      </c>
      <c r="U1025" s="123" t="s">
        <v>2989</v>
      </c>
      <c r="V1025" s="124">
        <v>46267.753472222219</v>
      </c>
      <c r="W1025" s="124">
        <v>46267.875</v>
      </c>
      <c r="X1025" s="124">
        <v>46267.756944444445</v>
      </c>
      <c r="Y1025" s="124">
        <v>46268.173611111109</v>
      </c>
      <c r="Z1025" s="123"/>
      <c r="AA1025" s="123" t="s">
        <v>56</v>
      </c>
      <c r="AB1025" s="123" t="s">
        <v>2</v>
      </c>
      <c r="AC1025" s="123" t="s">
        <v>37</v>
      </c>
      <c r="AD1025" s="123" t="s">
        <v>1562</v>
      </c>
      <c r="AE1025" s="123" t="s">
        <v>3000</v>
      </c>
      <c r="AF1025" s="123" t="s">
        <v>88</v>
      </c>
      <c r="AG1025" s="123" t="s">
        <v>95</v>
      </c>
      <c r="AH1025" s="123">
        <v>13</v>
      </c>
      <c r="AI1025" s="123"/>
      <c r="AJ1025" s="124">
        <v>45462</v>
      </c>
      <c r="AK1025" s="123"/>
      <c r="AL1025" s="123"/>
      <c r="AM1025" s="123" t="s">
        <v>2991</v>
      </c>
      <c r="AN1025" s="123" t="s">
        <v>2992</v>
      </c>
      <c r="AO1025" s="123" t="s">
        <v>2982</v>
      </c>
      <c r="AP1025" s="123">
        <v>9</v>
      </c>
      <c r="AQ1025" s="123">
        <v>0</v>
      </c>
      <c r="AR1025" s="123">
        <v>1</v>
      </c>
      <c r="AS1025" s="123">
        <v>1</v>
      </c>
      <c r="AT1025" s="123">
        <v>0</v>
      </c>
      <c r="AU1025" s="123">
        <v>0</v>
      </c>
    </row>
    <row r="1026" spans="1:47">
      <c r="A1026" s="124">
        <v>46267</v>
      </c>
      <c r="B1026" s="123" t="s">
        <v>75</v>
      </c>
      <c r="C1026" s="123" t="s">
        <v>2981</v>
      </c>
      <c r="D1026" s="123" t="s">
        <v>522</v>
      </c>
      <c r="E1026" s="123">
        <v>203850937</v>
      </c>
      <c r="F1026" s="123" t="s">
        <v>2982</v>
      </c>
      <c r="G1026" s="123" t="s">
        <v>2983</v>
      </c>
      <c r="H1026" s="123" t="s">
        <v>2984</v>
      </c>
      <c r="I1026" s="123">
        <v>900234</v>
      </c>
      <c r="J1026" s="123" t="s">
        <v>3001</v>
      </c>
      <c r="K1026" s="123" t="s">
        <v>523</v>
      </c>
      <c r="L1026" s="123" t="s">
        <v>2986</v>
      </c>
      <c r="M1026" s="123" t="s">
        <v>79</v>
      </c>
      <c r="N1026" s="123" t="s">
        <v>3013</v>
      </c>
      <c r="O1026" s="123">
        <v>1299</v>
      </c>
      <c r="P1026" s="123" t="s">
        <v>64</v>
      </c>
      <c r="Q1026" s="123" t="s">
        <v>2987</v>
      </c>
      <c r="R1026" s="123" t="s">
        <v>3003</v>
      </c>
      <c r="S1026" s="123" t="s">
        <v>39</v>
      </c>
      <c r="T1026" s="123">
        <v>99</v>
      </c>
      <c r="U1026" s="123" t="s">
        <v>2989</v>
      </c>
      <c r="V1026" s="124">
        <v>46267.75277777778</v>
      </c>
      <c r="W1026" s="124">
        <v>46267.948611111111</v>
      </c>
      <c r="X1026" s="124">
        <v>46267.756944444445</v>
      </c>
      <c r="Y1026" s="124">
        <v>46268.173611111109</v>
      </c>
      <c r="Z1026" s="123"/>
      <c r="AA1026" s="123" t="s">
        <v>56</v>
      </c>
      <c r="AB1026" s="123" t="s">
        <v>2</v>
      </c>
      <c r="AC1026" s="123" t="s">
        <v>35</v>
      </c>
      <c r="AD1026" s="123" t="s">
        <v>1557</v>
      </c>
      <c r="AE1026" s="123" t="s">
        <v>3015</v>
      </c>
      <c r="AF1026" s="123" t="s">
        <v>78</v>
      </c>
      <c r="AG1026" s="123" t="s">
        <v>92</v>
      </c>
      <c r="AH1026" s="123">
        <v>1</v>
      </c>
      <c r="AI1026" s="123"/>
      <c r="AJ1026" s="124">
        <v>45523</v>
      </c>
      <c r="AK1026" s="123"/>
      <c r="AL1026" s="123"/>
      <c r="AM1026" s="123" t="s">
        <v>2991</v>
      </c>
      <c r="AN1026" s="123" t="s">
        <v>2992</v>
      </c>
      <c r="AO1026" s="123" t="s">
        <v>2982</v>
      </c>
      <c r="AP1026" s="123">
        <v>9</v>
      </c>
      <c r="AQ1026" s="123">
        <v>0</v>
      </c>
      <c r="AR1026" s="123">
        <v>1</v>
      </c>
      <c r="AS1026" s="123">
        <v>1</v>
      </c>
      <c r="AT1026" s="123">
        <v>0</v>
      </c>
      <c r="AU1026" s="123">
        <v>0</v>
      </c>
    </row>
    <row r="1027" spans="1:47">
      <c r="A1027" s="124">
        <v>46267</v>
      </c>
      <c r="B1027" s="123" t="s">
        <v>75</v>
      </c>
      <c r="C1027" s="123" t="s">
        <v>2981</v>
      </c>
      <c r="D1027" s="123" t="s">
        <v>2341</v>
      </c>
      <c r="E1027" s="123">
        <v>203850808</v>
      </c>
      <c r="F1027" s="123" t="s">
        <v>2982</v>
      </c>
      <c r="G1027" s="123" t="s">
        <v>2983</v>
      </c>
      <c r="H1027" s="123" t="s">
        <v>2984</v>
      </c>
      <c r="I1027" s="123">
        <v>900234</v>
      </c>
      <c r="J1027" s="123" t="s">
        <v>2985</v>
      </c>
      <c r="K1027" s="123" t="s">
        <v>3492</v>
      </c>
      <c r="L1027" s="123" t="s">
        <v>2986</v>
      </c>
      <c r="M1027" s="123" t="s">
        <v>86</v>
      </c>
      <c r="N1027" s="123" t="s">
        <v>2772</v>
      </c>
      <c r="O1027" s="123">
        <v>1299</v>
      </c>
      <c r="P1027" s="123" t="s">
        <v>64</v>
      </c>
      <c r="Q1027" s="123" t="s">
        <v>2987</v>
      </c>
      <c r="R1027" s="123" t="s">
        <v>3004</v>
      </c>
      <c r="S1027" s="123" t="s">
        <v>39</v>
      </c>
      <c r="T1027" s="123">
        <v>99</v>
      </c>
      <c r="U1027" s="123" t="s">
        <v>2989</v>
      </c>
      <c r="V1027" s="124">
        <v>46267.755555555559</v>
      </c>
      <c r="W1027" s="124">
        <v>46267.855555555558</v>
      </c>
      <c r="X1027" s="124">
        <v>46267.756944444445</v>
      </c>
      <c r="Y1027" s="124">
        <v>46268.173611111109</v>
      </c>
      <c r="Z1027" s="123"/>
      <c r="AA1027" s="123" t="s">
        <v>56</v>
      </c>
      <c r="AB1027" s="123" t="s">
        <v>2</v>
      </c>
      <c r="AC1027" s="123" t="s">
        <v>37</v>
      </c>
      <c r="AD1027" s="123" t="s">
        <v>1562</v>
      </c>
      <c r="AE1027" s="123" t="s">
        <v>3000</v>
      </c>
      <c r="AF1027" s="123" t="s">
        <v>88</v>
      </c>
      <c r="AG1027" s="123" t="s">
        <v>95</v>
      </c>
      <c r="AH1027" s="123">
        <v>13</v>
      </c>
      <c r="AI1027" s="123"/>
      <c r="AJ1027" s="124">
        <v>45523</v>
      </c>
      <c r="AK1027" s="123"/>
      <c r="AL1027" s="123"/>
      <c r="AM1027" s="123" t="s">
        <v>2991</v>
      </c>
      <c r="AN1027" s="123" t="s">
        <v>2992</v>
      </c>
      <c r="AO1027" s="123" t="s">
        <v>2982</v>
      </c>
      <c r="AP1027" s="123">
        <v>9</v>
      </c>
      <c r="AQ1027" s="123">
        <v>0</v>
      </c>
      <c r="AR1027" s="123">
        <v>1</v>
      </c>
      <c r="AS1027" s="123">
        <v>1</v>
      </c>
      <c r="AT1027" s="123">
        <v>0</v>
      </c>
      <c r="AU1027" s="123">
        <v>0</v>
      </c>
    </row>
    <row r="1028" spans="1:47">
      <c r="A1028" s="124">
        <v>46267</v>
      </c>
      <c r="B1028" s="123" t="s">
        <v>75</v>
      </c>
      <c r="C1028" s="123" t="s">
        <v>2981</v>
      </c>
      <c r="D1028" s="123" t="s">
        <v>2140</v>
      </c>
      <c r="E1028" s="123">
        <v>109468376</v>
      </c>
      <c r="F1028" s="123" t="s">
        <v>2982</v>
      </c>
      <c r="G1028" s="123" t="s">
        <v>3027</v>
      </c>
      <c r="H1028" s="123" t="s">
        <v>2984</v>
      </c>
      <c r="I1028" s="123" t="s">
        <v>3028</v>
      </c>
      <c r="J1028" s="123"/>
      <c r="K1028" s="123" t="s">
        <v>3493</v>
      </c>
      <c r="L1028" s="123" t="s">
        <v>97</v>
      </c>
      <c r="M1028" s="123" t="s">
        <v>3494</v>
      </c>
      <c r="N1028" s="123" t="s">
        <v>224</v>
      </c>
      <c r="O1028" s="123">
        <v>1299</v>
      </c>
      <c r="P1028" s="123" t="s">
        <v>64</v>
      </c>
      <c r="Q1028" s="123" t="s">
        <v>2987</v>
      </c>
      <c r="R1028" s="123" t="s">
        <v>3014</v>
      </c>
      <c r="S1028" s="123" t="s">
        <v>32</v>
      </c>
      <c r="T1028" s="123">
        <v>3</v>
      </c>
      <c r="U1028" s="123" t="s">
        <v>2989</v>
      </c>
      <c r="V1028" s="124">
        <v>46267.334027777775</v>
      </c>
      <c r="W1028" s="124">
        <v>46267.754861111112</v>
      </c>
      <c r="X1028" s="124">
        <v>46267.333333333336</v>
      </c>
      <c r="Y1028" s="124">
        <v>46267.75</v>
      </c>
      <c r="Z1028" s="123"/>
      <c r="AA1028" s="123" t="s">
        <v>56</v>
      </c>
      <c r="AB1028" s="123" t="s">
        <v>2</v>
      </c>
      <c r="AC1028" s="123" t="s">
        <v>35</v>
      </c>
      <c r="AD1028" s="123" t="s">
        <v>1560</v>
      </c>
      <c r="AE1028" s="123" t="s">
        <v>3015</v>
      </c>
      <c r="AF1028" s="123" t="s">
        <v>78</v>
      </c>
      <c r="AG1028" s="123" t="s">
        <v>92</v>
      </c>
      <c r="AH1028" s="123">
        <v>5</v>
      </c>
      <c r="AI1028" s="123"/>
      <c r="AJ1028" s="124">
        <v>44811</v>
      </c>
      <c r="AK1028" s="123"/>
      <c r="AL1028" s="123"/>
      <c r="AM1028" s="123" t="s">
        <v>75</v>
      </c>
      <c r="AN1028" s="123" t="s">
        <v>3031</v>
      </c>
      <c r="AO1028" s="123" t="s">
        <v>2982</v>
      </c>
      <c r="AP1028" s="123">
        <v>9</v>
      </c>
      <c r="AQ1028" s="123">
        <v>0</v>
      </c>
      <c r="AR1028" s="123">
        <v>1</v>
      </c>
      <c r="AS1028" s="123">
        <v>1</v>
      </c>
      <c r="AT1028" s="123">
        <v>0</v>
      </c>
      <c r="AU1028" s="123">
        <v>0</v>
      </c>
    </row>
    <row r="1029" spans="1:47">
      <c r="A1029" s="124">
        <v>46267</v>
      </c>
      <c r="B1029" s="123" t="s">
        <v>75</v>
      </c>
      <c r="C1029" s="123" t="s">
        <v>2981</v>
      </c>
      <c r="D1029" s="123" t="s">
        <v>931</v>
      </c>
      <c r="E1029" s="123">
        <v>203512666</v>
      </c>
      <c r="F1029" s="123" t="s">
        <v>2982</v>
      </c>
      <c r="G1029" s="123" t="s">
        <v>2983</v>
      </c>
      <c r="H1029" s="123" t="s">
        <v>2984</v>
      </c>
      <c r="I1029" s="123">
        <v>900234</v>
      </c>
      <c r="J1029" s="123" t="s">
        <v>3001</v>
      </c>
      <c r="K1029" s="123" t="s">
        <v>3495</v>
      </c>
      <c r="L1029" s="123" t="s">
        <v>2986</v>
      </c>
      <c r="M1029" s="123" t="s">
        <v>79</v>
      </c>
      <c r="N1029" s="123" t="s">
        <v>2772</v>
      </c>
      <c r="O1029" s="123">
        <v>1299</v>
      </c>
      <c r="P1029" s="123" t="s">
        <v>64</v>
      </c>
      <c r="Q1029" s="123" t="s">
        <v>2987</v>
      </c>
      <c r="R1029" s="123" t="s">
        <v>2988</v>
      </c>
      <c r="S1029" s="123" t="s">
        <v>32</v>
      </c>
      <c r="T1029" s="123">
        <v>99</v>
      </c>
      <c r="U1029" s="123" t="s">
        <v>2989</v>
      </c>
      <c r="V1029" s="124">
        <v>46267.331944444442</v>
      </c>
      <c r="W1029" s="124">
        <v>46267.755555555559</v>
      </c>
      <c r="X1029" s="124">
        <v>46267.333333333336</v>
      </c>
      <c r="Y1029" s="124">
        <v>46267.75</v>
      </c>
      <c r="Z1029" s="123"/>
      <c r="AA1029" s="123" t="s">
        <v>56</v>
      </c>
      <c r="AB1029" s="123" t="s">
        <v>2</v>
      </c>
      <c r="AC1029" s="123" t="s">
        <v>37</v>
      </c>
      <c r="AD1029" s="123" t="s">
        <v>1564</v>
      </c>
      <c r="AE1029" s="123" t="s">
        <v>3012</v>
      </c>
      <c r="AF1029" s="123" t="s">
        <v>88</v>
      </c>
      <c r="AG1029" s="123" t="s">
        <v>95</v>
      </c>
      <c r="AH1029" s="123">
        <v>18</v>
      </c>
      <c r="AI1029" s="123"/>
      <c r="AJ1029" s="124">
        <v>45462</v>
      </c>
      <c r="AK1029" s="123"/>
      <c r="AL1029" s="123"/>
      <c r="AM1029" s="123" t="s">
        <v>2991</v>
      </c>
      <c r="AN1029" s="123" t="s">
        <v>2992</v>
      </c>
      <c r="AO1029" s="123" t="s">
        <v>2982</v>
      </c>
      <c r="AP1029" s="123">
        <v>9</v>
      </c>
      <c r="AQ1029" s="123">
        <v>0</v>
      </c>
      <c r="AR1029" s="123">
        <v>1</v>
      </c>
      <c r="AS1029" s="123">
        <v>1</v>
      </c>
      <c r="AT1029" s="123">
        <v>0</v>
      </c>
      <c r="AU1029" s="123">
        <v>0</v>
      </c>
    </row>
    <row r="1030" spans="1:47">
      <c r="A1030" s="124">
        <v>46267</v>
      </c>
      <c r="B1030" s="123" t="s">
        <v>75</v>
      </c>
      <c r="C1030" s="123" t="s">
        <v>2981</v>
      </c>
      <c r="D1030" s="123" t="s">
        <v>2091</v>
      </c>
      <c r="E1030" s="123">
        <v>206491329</v>
      </c>
      <c r="F1030" s="123" t="s">
        <v>2982</v>
      </c>
      <c r="G1030" s="123" t="s">
        <v>2983</v>
      </c>
      <c r="H1030" s="123" t="s">
        <v>2984</v>
      </c>
      <c r="I1030" s="123">
        <v>900234</v>
      </c>
      <c r="J1030" s="123" t="s">
        <v>3002</v>
      </c>
      <c r="K1030" s="123" t="s">
        <v>3496</v>
      </c>
      <c r="L1030" s="123" t="s">
        <v>2986</v>
      </c>
      <c r="M1030" s="123" t="s">
        <v>89</v>
      </c>
      <c r="N1030" s="123" t="s">
        <v>626</v>
      </c>
      <c r="O1030" s="123">
        <v>1299</v>
      </c>
      <c r="P1030" s="123" t="s">
        <v>64</v>
      </c>
      <c r="Q1030" s="123" t="s">
        <v>2987</v>
      </c>
      <c r="R1030" s="123" t="s">
        <v>2996</v>
      </c>
      <c r="S1030" s="123" t="s">
        <v>32</v>
      </c>
      <c r="T1030" s="123">
        <v>99</v>
      </c>
      <c r="U1030" s="123" t="s">
        <v>2989</v>
      </c>
      <c r="V1030" s="123"/>
      <c r="W1030" s="123"/>
      <c r="X1030" s="124">
        <v>46267.333333333336</v>
      </c>
      <c r="Y1030" s="124">
        <v>46267.75</v>
      </c>
      <c r="Z1030" s="123" t="s">
        <v>2997</v>
      </c>
      <c r="AA1030" s="123" t="s">
        <v>2998</v>
      </c>
      <c r="AB1030" s="123" t="s">
        <v>2999</v>
      </c>
      <c r="AC1030" s="123" t="s">
        <v>37</v>
      </c>
      <c r="AD1030" s="123" t="s">
        <v>1562</v>
      </c>
      <c r="AE1030" s="123" t="s">
        <v>3000</v>
      </c>
      <c r="AF1030" s="123" t="s">
        <v>84</v>
      </c>
      <c r="AG1030" s="123" t="s">
        <v>85</v>
      </c>
      <c r="AH1030" s="123">
        <v>13</v>
      </c>
      <c r="AI1030" s="123"/>
      <c r="AJ1030" s="124">
        <v>45970</v>
      </c>
      <c r="AK1030" s="123"/>
      <c r="AL1030" s="123"/>
      <c r="AM1030" s="123" t="s">
        <v>2991</v>
      </c>
      <c r="AN1030" s="123" t="s">
        <v>2992</v>
      </c>
      <c r="AO1030" s="123" t="s">
        <v>2982</v>
      </c>
      <c r="AP1030" s="123">
        <v>9</v>
      </c>
      <c r="AQ1030" s="123">
        <v>0</v>
      </c>
      <c r="AR1030" s="123">
        <v>0</v>
      </c>
      <c r="AS1030" s="123">
        <v>0</v>
      </c>
      <c r="AT1030" s="123">
        <v>0</v>
      </c>
      <c r="AU1030" s="123">
        <v>0</v>
      </c>
    </row>
    <row r="1031" spans="1:47">
      <c r="A1031" s="124">
        <v>46267</v>
      </c>
      <c r="B1031" s="123" t="s">
        <v>75</v>
      </c>
      <c r="C1031" s="123" t="s">
        <v>2981</v>
      </c>
      <c r="D1031" s="123" t="s">
        <v>1591</v>
      </c>
      <c r="E1031" s="123">
        <v>206192239</v>
      </c>
      <c r="F1031" s="123" t="s">
        <v>2982</v>
      </c>
      <c r="G1031" s="123" t="s">
        <v>2983</v>
      </c>
      <c r="H1031" s="123" t="s">
        <v>2984</v>
      </c>
      <c r="I1031" s="123">
        <v>900234</v>
      </c>
      <c r="J1031" s="123" t="s">
        <v>3002</v>
      </c>
      <c r="K1031" s="123" t="s">
        <v>3497</v>
      </c>
      <c r="L1031" s="123" t="s">
        <v>2986</v>
      </c>
      <c r="M1031" s="123" t="s">
        <v>79</v>
      </c>
      <c r="N1031" s="123" t="s">
        <v>622</v>
      </c>
      <c r="O1031" s="123">
        <v>1299</v>
      </c>
      <c r="P1031" s="123" t="s">
        <v>64</v>
      </c>
      <c r="Q1031" s="123" t="s">
        <v>2987</v>
      </c>
      <c r="R1031" s="123" t="s">
        <v>3024</v>
      </c>
      <c r="S1031" s="123" t="s">
        <v>39</v>
      </c>
      <c r="T1031" s="123">
        <v>99</v>
      </c>
      <c r="U1031" s="123" t="s">
        <v>2989</v>
      </c>
      <c r="V1031" s="124">
        <v>46267.755555555559</v>
      </c>
      <c r="W1031" s="124">
        <v>46267.854166666664</v>
      </c>
      <c r="X1031" s="124">
        <v>46267.756944444445</v>
      </c>
      <c r="Y1031" s="124">
        <v>46268.173611111109</v>
      </c>
      <c r="Z1031" s="123"/>
      <c r="AA1031" s="123" t="s">
        <v>56</v>
      </c>
      <c r="AB1031" s="123" t="s">
        <v>2</v>
      </c>
      <c r="AC1031" s="123" t="s">
        <v>37</v>
      </c>
      <c r="AD1031" s="123" t="s">
        <v>1562</v>
      </c>
      <c r="AE1031" s="123" t="s">
        <v>3000</v>
      </c>
      <c r="AF1031" s="123" t="s">
        <v>95</v>
      </c>
      <c r="AG1031" s="123" t="s">
        <v>77</v>
      </c>
      <c r="AH1031" s="123">
        <v>13</v>
      </c>
      <c r="AI1031" s="123"/>
      <c r="AJ1031" s="124">
        <v>45935</v>
      </c>
      <c r="AK1031" s="123"/>
      <c r="AL1031" s="123"/>
      <c r="AM1031" s="123" t="s">
        <v>2991</v>
      </c>
      <c r="AN1031" s="123" t="s">
        <v>2992</v>
      </c>
      <c r="AO1031" s="123" t="s">
        <v>2982</v>
      </c>
      <c r="AP1031" s="123">
        <v>9</v>
      </c>
      <c r="AQ1031" s="123">
        <v>0</v>
      </c>
      <c r="AR1031" s="123">
        <v>1</v>
      </c>
      <c r="AS1031" s="123">
        <v>1</v>
      </c>
      <c r="AT1031" s="123">
        <v>0</v>
      </c>
      <c r="AU1031" s="123">
        <v>0</v>
      </c>
    </row>
    <row r="1032" spans="1:47">
      <c r="A1032" s="124">
        <v>46267</v>
      </c>
      <c r="B1032" s="123" t="s">
        <v>75</v>
      </c>
      <c r="C1032" s="123" t="s">
        <v>2981</v>
      </c>
      <c r="D1032" s="123" t="s">
        <v>1520</v>
      </c>
      <c r="E1032" s="123">
        <v>102865821</v>
      </c>
      <c r="F1032" s="123" t="s">
        <v>2982</v>
      </c>
      <c r="G1032" s="123" t="s">
        <v>3027</v>
      </c>
      <c r="H1032" s="123" t="s">
        <v>2984</v>
      </c>
      <c r="I1032" s="123" t="s">
        <v>3028</v>
      </c>
      <c r="J1032" s="123"/>
      <c r="K1032" s="123" t="s">
        <v>1521</v>
      </c>
      <c r="L1032" s="123" t="s">
        <v>97</v>
      </c>
      <c r="M1032" s="123" t="s">
        <v>2668</v>
      </c>
      <c r="N1032" s="123" t="s">
        <v>1523</v>
      </c>
      <c r="O1032" s="123">
        <v>1299</v>
      </c>
      <c r="P1032" s="123" t="s">
        <v>64</v>
      </c>
      <c r="Q1032" s="123" t="s">
        <v>2987</v>
      </c>
      <c r="R1032" s="123" t="s">
        <v>3016</v>
      </c>
      <c r="S1032" s="123" t="s">
        <v>32</v>
      </c>
      <c r="T1032" s="123">
        <v>3</v>
      </c>
      <c r="U1032" s="123" t="s">
        <v>2989</v>
      </c>
      <c r="V1032" s="124">
        <v>46267.326388888891</v>
      </c>
      <c r="W1032" s="124">
        <v>46267.743750000001</v>
      </c>
      <c r="X1032" s="124">
        <v>46267.333333333336</v>
      </c>
      <c r="Y1032" s="124">
        <v>46267.75</v>
      </c>
      <c r="Z1032" s="123"/>
      <c r="AA1032" s="123" t="s">
        <v>56</v>
      </c>
      <c r="AB1032" s="123" t="s">
        <v>2</v>
      </c>
      <c r="AC1032" s="123" t="s">
        <v>1428</v>
      </c>
      <c r="AD1032" s="123" t="s">
        <v>1568</v>
      </c>
      <c r="AE1032" s="123" t="s">
        <v>1428</v>
      </c>
      <c r="AF1032" s="123" t="s">
        <v>77</v>
      </c>
      <c r="AG1032" s="123" t="s">
        <v>78</v>
      </c>
      <c r="AH1032" s="123">
        <v>26</v>
      </c>
      <c r="AI1032" s="123"/>
      <c r="AJ1032" s="124">
        <v>43011</v>
      </c>
      <c r="AK1032" s="123"/>
      <c r="AL1032" s="123"/>
      <c r="AM1032" s="123" t="s">
        <v>75</v>
      </c>
      <c r="AN1032" s="123" t="s">
        <v>3031</v>
      </c>
      <c r="AO1032" s="123" t="s">
        <v>2982</v>
      </c>
      <c r="AP1032" s="123">
        <v>9</v>
      </c>
      <c r="AQ1032" s="123">
        <v>0</v>
      </c>
      <c r="AR1032" s="123">
        <v>1</v>
      </c>
      <c r="AS1032" s="123">
        <v>1</v>
      </c>
      <c r="AT1032" s="123">
        <v>0</v>
      </c>
      <c r="AU1032" s="123">
        <v>0</v>
      </c>
    </row>
    <row r="1033" spans="1:47">
      <c r="A1033" s="124">
        <v>46267</v>
      </c>
      <c r="B1033" s="123" t="s">
        <v>75</v>
      </c>
      <c r="C1033" s="123" t="s">
        <v>2981</v>
      </c>
      <c r="D1033" s="123" t="s">
        <v>1313</v>
      </c>
      <c r="E1033" s="123">
        <v>205845554</v>
      </c>
      <c r="F1033" s="123" t="s">
        <v>2982</v>
      </c>
      <c r="G1033" s="123" t="s">
        <v>2983</v>
      </c>
      <c r="H1033" s="123" t="s">
        <v>2984</v>
      </c>
      <c r="I1033" s="123">
        <v>900234</v>
      </c>
      <c r="J1033" s="123" t="s">
        <v>2985</v>
      </c>
      <c r="K1033" s="123" t="s">
        <v>1314</v>
      </c>
      <c r="L1033" s="123" t="s">
        <v>2986</v>
      </c>
      <c r="M1033" s="123" t="s">
        <v>86</v>
      </c>
      <c r="N1033" s="123" t="s">
        <v>622</v>
      </c>
      <c r="O1033" s="123">
        <v>1299</v>
      </c>
      <c r="P1033" s="123" t="s">
        <v>64</v>
      </c>
      <c r="Q1033" s="123" t="s">
        <v>2987</v>
      </c>
      <c r="R1033" s="123" t="s">
        <v>3021</v>
      </c>
      <c r="S1033" s="123" t="s">
        <v>32</v>
      </c>
      <c r="T1033" s="123">
        <v>99</v>
      </c>
      <c r="U1033" s="123" t="s">
        <v>2989</v>
      </c>
      <c r="V1033" s="124">
        <v>46267.333333333336</v>
      </c>
      <c r="W1033" s="124">
        <v>46267.749305555553</v>
      </c>
      <c r="X1033" s="124">
        <v>46267.333333333336</v>
      </c>
      <c r="Y1033" s="124">
        <v>46267.75</v>
      </c>
      <c r="Z1033" s="123" t="s">
        <v>2997</v>
      </c>
      <c r="AA1033" s="123" t="s">
        <v>2998</v>
      </c>
      <c r="AB1033" s="123" t="s">
        <v>2</v>
      </c>
      <c r="AC1033" s="123" t="s">
        <v>37</v>
      </c>
      <c r="AD1033" s="123" t="s">
        <v>1561</v>
      </c>
      <c r="AE1033" s="123" t="s">
        <v>3012</v>
      </c>
      <c r="AF1033" s="123" t="s">
        <v>85</v>
      </c>
      <c r="AG1033" s="123" t="s">
        <v>88</v>
      </c>
      <c r="AH1033" s="123">
        <v>17</v>
      </c>
      <c r="AI1033" s="123"/>
      <c r="AJ1033" s="124">
        <v>45893</v>
      </c>
      <c r="AK1033" s="123"/>
      <c r="AL1033" s="123"/>
      <c r="AM1033" s="123" t="s">
        <v>2991</v>
      </c>
      <c r="AN1033" s="123" t="s">
        <v>2992</v>
      </c>
      <c r="AO1033" s="123" t="s">
        <v>2982</v>
      </c>
      <c r="AP1033" s="123">
        <v>9</v>
      </c>
      <c r="AQ1033" s="123">
        <v>1</v>
      </c>
      <c r="AR1033" s="123">
        <v>1</v>
      </c>
      <c r="AS1033" s="123">
        <v>0</v>
      </c>
      <c r="AT1033" s="123">
        <v>0</v>
      </c>
      <c r="AU1033" s="123">
        <v>0</v>
      </c>
    </row>
    <row r="1034" spans="1:47">
      <c r="A1034" s="124">
        <v>46267</v>
      </c>
      <c r="B1034" s="123" t="s">
        <v>75</v>
      </c>
      <c r="C1034" s="123" t="s">
        <v>2981</v>
      </c>
      <c r="D1034" s="123" t="s">
        <v>266</v>
      </c>
      <c r="E1034" s="123">
        <v>203813035</v>
      </c>
      <c r="F1034" s="123" t="s">
        <v>2982</v>
      </c>
      <c r="G1034" s="123" t="s">
        <v>2983</v>
      </c>
      <c r="H1034" s="123" t="s">
        <v>2984</v>
      </c>
      <c r="I1034" s="123">
        <v>900234</v>
      </c>
      <c r="J1034" s="123" t="s">
        <v>99</v>
      </c>
      <c r="K1034" s="123" t="s">
        <v>267</v>
      </c>
      <c r="L1034" s="123" t="s">
        <v>2986</v>
      </c>
      <c r="M1034" s="123" t="s">
        <v>86</v>
      </c>
      <c r="N1034" s="123" t="s">
        <v>223</v>
      </c>
      <c r="O1034" s="123">
        <v>1299</v>
      </c>
      <c r="P1034" s="123" t="s">
        <v>64</v>
      </c>
      <c r="Q1034" s="123" t="s">
        <v>2987</v>
      </c>
      <c r="R1034" s="123" t="s">
        <v>3014</v>
      </c>
      <c r="S1034" s="123" t="s">
        <v>32</v>
      </c>
      <c r="T1034" s="123">
        <v>99</v>
      </c>
      <c r="U1034" s="123" t="s">
        <v>2989</v>
      </c>
      <c r="V1034" s="124">
        <v>46267.754166666666</v>
      </c>
      <c r="W1034" s="124">
        <v>46267.951388888891</v>
      </c>
      <c r="X1034" s="124">
        <v>46267.756944444445</v>
      </c>
      <c r="Y1034" s="124">
        <v>46268.173611111109</v>
      </c>
      <c r="Z1034" s="123"/>
      <c r="AA1034" s="123" t="s">
        <v>56</v>
      </c>
      <c r="AB1034" s="123" t="s">
        <v>2</v>
      </c>
      <c r="AC1034" s="123" t="s">
        <v>35</v>
      </c>
      <c r="AD1034" s="123" t="s">
        <v>1558</v>
      </c>
      <c r="AE1034" s="123" t="s">
        <v>2995</v>
      </c>
      <c r="AF1034" s="123" t="s">
        <v>78</v>
      </c>
      <c r="AG1034" s="123" t="s">
        <v>92</v>
      </c>
      <c r="AH1034" s="123">
        <v>3</v>
      </c>
      <c r="AI1034" s="123"/>
      <c r="AJ1034" s="124">
        <v>45516</v>
      </c>
      <c r="AK1034" s="123"/>
      <c r="AL1034" s="123"/>
      <c r="AM1034" s="123" t="s">
        <v>2991</v>
      </c>
      <c r="AN1034" s="123" t="s">
        <v>2992</v>
      </c>
      <c r="AO1034" s="123" t="s">
        <v>2982</v>
      </c>
      <c r="AP1034" s="123">
        <v>9</v>
      </c>
      <c r="AQ1034" s="123">
        <v>0</v>
      </c>
      <c r="AR1034" s="123">
        <v>1</v>
      </c>
      <c r="AS1034" s="123">
        <v>1</v>
      </c>
      <c r="AT1034" s="123">
        <v>0</v>
      </c>
      <c r="AU1034" s="123">
        <v>0</v>
      </c>
    </row>
    <row r="1035" spans="1:47">
      <c r="A1035" s="124">
        <v>46267</v>
      </c>
      <c r="B1035" s="123" t="s">
        <v>75</v>
      </c>
      <c r="C1035" s="123" t="s">
        <v>2981</v>
      </c>
      <c r="D1035" s="123" t="s">
        <v>1701</v>
      </c>
      <c r="E1035" s="123">
        <v>206875145</v>
      </c>
      <c r="F1035" s="123" t="s">
        <v>2982</v>
      </c>
      <c r="G1035" s="123" t="s">
        <v>2983</v>
      </c>
      <c r="H1035" s="123" t="s">
        <v>2984</v>
      </c>
      <c r="I1035" s="123">
        <v>900234</v>
      </c>
      <c r="J1035" s="123" t="s">
        <v>2985</v>
      </c>
      <c r="K1035" s="123" t="s">
        <v>1702</v>
      </c>
      <c r="L1035" s="123" t="s">
        <v>2986</v>
      </c>
      <c r="M1035" s="123" t="s">
        <v>89</v>
      </c>
      <c r="N1035" s="123" t="s">
        <v>2645</v>
      </c>
      <c r="O1035" s="123">
        <v>1299</v>
      </c>
      <c r="P1035" s="123" t="s">
        <v>64</v>
      </c>
      <c r="Q1035" s="123" t="s">
        <v>2987</v>
      </c>
      <c r="R1035" s="123" t="s">
        <v>3038</v>
      </c>
      <c r="S1035" s="123" t="s">
        <v>32</v>
      </c>
      <c r="T1035" s="123">
        <v>99</v>
      </c>
      <c r="U1035" s="123" t="s">
        <v>2989</v>
      </c>
      <c r="V1035" s="124">
        <v>46267.331944444442</v>
      </c>
      <c r="W1035" s="124">
        <v>46267.749305555553</v>
      </c>
      <c r="X1035" s="124">
        <v>46267.333333333336</v>
      </c>
      <c r="Y1035" s="124">
        <v>46267.75</v>
      </c>
      <c r="Z1035" s="123"/>
      <c r="AA1035" s="123" t="s">
        <v>56</v>
      </c>
      <c r="AB1035" s="123" t="s">
        <v>2</v>
      </c>
      <c r="AC1035" s="123" t="s">
        <v>2990</v>
      </c>
      <c r="AD1035" s="123" t="s">
        <v>1553</v>
      </c>
      <c r="AE1035" s="123" t="s">
        <v>2990</v>
      </c>
      <c r="AF1035" s="123" t="s">
        <v>92</v>
      </c>
      <c r="AG1035" s="123" t="s">
        <v>84</v>
      </c>
      <c r="AH1035" s="123">
        <v>22</v>
      </c>
      <c r="AI1035" s="123"/>
      <c r="AJ1035" s="124">
        <v>46019</v>
      </c>
      <c r="AK1035" s="123"/>
      <c r="AL1035" s="123"/>
      <c r="AM1035" s="123" t="s">
        <v>2991</v>
      </c>
      <c r="AN1035" s="123" t="s">
        <v>2992</v>
      </c>
      <c r="AO1035" s="123" t="s">
        <v>2982</v>
      </c>
      <c r="AP1035" s="123">
        <v>9</v>
      </c>
      <c r="AQ1035" s="123">
        <v>0</v>
      </c>
      <c r="AR1035" s="123">
        <v>1</v>
      </c>
      <c r="AS1035" s="123">
        <v>1</v>
      </c>
      <c r="AT1035" s="123">
        <v>0</v>
      </c>
      <c r="AU1035" s="123">
        <v>0</v>
      </c>
    </row>
    <row r="1036" spans="1:47">
      <c r="A1036" s="124">
        <v>46267</v>
      </c>
      <c r="B1036" s="123" t="s">
        <v>75</v>
      </c>
      <c r="C1036" s="123" t="s">
        <v>2981</v>
      </c>
      <c r="D1036" s="123" t="s">
        <v>1689</v>
      </c>
      <c r="E1036" s="123">
        <v>206873715</v>
      </c>
      <c r="F1036" s="123" t="s">
        <v>2982</v>
      </c>
      <c r="G1036" s="123" t="s">
        <v>2983</v>
      </c>
      <c r="H1036" s="123" t="s">
        <v>2984</v>
      </c>
      <c r="I1036" s="123">
        <v>900234</v>
      </c>
      <c r="J1036" s="123" t="s">
        <v>2985</v>
      </c>
      <c r="K1036" s="123" t="s">
        <v>3498</v>
      </c>
      <c r="L1036" s="123" t="s">
        <v>2986</v>
      </c>
      <c r="M1036" s="123" t="s">
        <v>89</v>
      </c>
      <c r="N1036" s="123" t="s">
        <v>82</v>
      </c>
      <c r="O1036" s="123">
        <v>1299</v>
      </c>
      <c r="P1036" s="123" t="s">
        <v>64</v>
      </c>
      <c r="Q1036" s="123" t="s">
        <v>2987</v>
      </c>
      <c r="R1036" s="123" t="s">
        <v>3016</v>
      </c>
      <c r="S1036" s="123" t="s">
        <v>32</v>
      </c>
      <c r="T1036" s="123">
        <v>99</v>
      </c>
      <c r="U1036" s="123" t="s">
        <v>2989</v>
      </c>
      <c r="V1036" s="124">
        <v>46267.332638888889</v>
      </c>
      <c r="W1036" s="124">
        <v>46267.748611111114</v>
      </c>
      <c r="X1036" s="124">
        <v>46267.333333333336</v>
      </c>
      <c r="Y1036" s="124">
        <v>46267.75</v>
      </c>
      <c r="Z1036" s="123"/>
      <c r="AA1036" s="123" t="s">
        <v>56</v>
      </c>
      <c r="AB1036" s="123" t="s">
        <v>2</v>
      </c>
      <c r="AC1036" s="123" t="s">
        <v>2990</v>
      </c>
      <c r="AD1036" s="123" t="s">
        <v>1553</v>
      </c>
      <c r="AE1036" s="123" t="s">
        <v>2990</v>
      </c>
      <c r="AF1036" s="123" t="s">
        <v>77</v>
      </c>
      <c r="AG1036" s="123" t="s">
        <v>78</v>
      </c>
      <c r="AH1036" s="123">
        <v>22</v>
      </c>
      <c r="AI1036" s="123"/>
      <c r="AJ1036" s="124">
        <v>46019</v>
      </c>
      <c r="AK1036" s="123"/>
      <c r="AL1036" s="123"/>
      <c r="AM1036" s="123" t="s">
        <v>2991</v>
      </c>
      <c r="AN1036" s="123" t="s">
        <v>2992</v>
      </c>
      <c r="AO1036" s="123" t="s">
        <v>2982</v>
      </c>
      <c r="AP1036" s="123">
        <v>9</v>
      </c>
      <c r="AQ1036" s="123">
        <v>0</v>
      </c>
      <c r="AR1036" s="123">
        <v>1</v>
      </c>
      <c r="AS1036" s="123">
        <v>1</v>
      </c>
      <c r="AT1036" s="123">
        <v>0</v>
      </c>
      <c r="AU1036" s="123">
        <v>0</v>
      </c>
    </row>
    <row r="1037" spans="1:47">
      <c r="A1037" s="124">
        <v>46267</v>
      </c>
      <c r="B1037" s="123" t="s">
        <v>75</v>
      </c>
      <c r="C1037" s="123" t="s">
        <v>2981</v>
      </c>
      <c r="D1037" s="123" t="s">
        <v>2561</v>
      </c>
      <c r="E1037" s="123">
        <v>203800374</v>
      </c>
      <c r="F1037" s="123" t="s">
        <v>2982</v>
      </c>
      <c r="G1037" s="123" t="s">
        <v>2983</v>
      </c>
      <c r="H1037" s="123" t="s">
        <v>2984</v>
      </c>
      <c r="I1037" s="123">
        <v>900234</v>
      </c>
      <c r="J1037" s="123" t="s">
        <v>2985</v>
      </c>
      <c r="K1037" s="123" t="s">
        <v>3499</v>
      </c>
      <c r="L1037" s="123" t="s">
        <v>2986</v>
      </c>
      <c r="M1037" s="123" t="s">
        <v>89</v>
      </c>
      <c r="N1037" s="123" t="s">
        <v>230</v>
      </c>
      <c r="O1037" s="123">
        <v>1299</v>
      </c>
      <c r="P1037" s="123" t="s">
        <v>64</v>
      </c>
      <c r="Q1037" s="123" t="s">
        <v>2987</v>
      </c>
      <c r="R1037" s="123" t="s">
        <v>3024</v>
      </c>
      <c r="S1037" s="123" t="s">
        <v>39</v>
      </c>
      <c r="T1037" s="123">
        <v>99</v>
      </c>
      <c r="U1037" s="123" t="s">
        <v>2989</v>
      </c>
      <c r="V1037" s="124">
        <v>46267.757638888892</v>
      </c>
      <c r="W1037" s="124">
        <v>46267.95</v>
      </c>
      <c r="X1037" s="124">
        <v>46267.756944444445</v>
      </c>
      <c r="Y1037" s="124">
        <v>46268.173611111109</v>
      </c>
      <c r="Z1037" s="123"/>
      <c r="AA1037" s="123" t="s">
        <v>56</v>
      </c>
      <c r="AB1037" s="123" t="s">
        <v>2</v>
      </c>
      <c r="AC1037" s="123" t="s">
        <v>35</v>
      </c>
      <c r="AD1037" s="123" t="s">
        <v>1558</v>
      </c>
      <c r="AE1037" s="123" t="s">
        <v>2995</v>
      </c>
      <c r="AF1037" s="123" t="s">
        <v>95</v>
      </c>
      <c r="AG1037" s="123" t="s">
        <v>77</v>
      </c>
      <c r="AH1037" s="123">
        <v>3</v>
      </c>
      <c r="AI1037" s="123"/>
      <c r="AJ1037" s="124">
        <v>45515</v>
      </c>
      <c r="AK1037" s="123"/>
      <c r="AL1037" s="123"/>
      <c r="AM1037" s="123" t="s">
        <v>2991</v>
      </c>
      <c r="AN1037" s="123" t="s">
        <v>2992</v>
      </c>
      <c r="AO1037" s="123" t="s">
        <v>2982</v>
      </c>
      <c r="AP1037" s="123">
        <v>9</v>
      </c>
      <c r="AQ1037" s="123">
        <v>0</v>
      </c>
      <c r="AR1037" s="123">
        <v>1</v>
      </c>
      <c r="AS1037" s="123">
        <v>1</v>
      </c>
      <c r="AT1037" s="123">
        <v>0</v>
      </c>
      <c r="AU1037" s="123">
        <v>0</v>
      </c>
    </row>
    <row r="1038" spans="1:47">
      <c r="A1038" s="124">
        <v>46267</v>
      </c>
      <c r="B1038" s="123" t="s">
        <v>1317</v>
      </c>
      <c r="C1038" s="123" t="s">
        <v>2981</v>
      </c>
      <c r="D1038" s="123" t="s">
        <v>1327</v>
      </c>
      <c r="E1038" s="123">
        <v>203881712</v>
      </c>
      <c r="F1038" s="123" t="s">
        <v>2982</v>
      </c>
      <c r="G1038" s="123" t="s">
        <v>2983</v>
      </c>
      <c r="H1038" s="123" t="s">
        <v>2984</v>
      </c>
      <c r="I1038" s="123">
        <v>900234</v>
      </c>
      <c r="J1038" s="123" t="s">
        <v>3001</v>
      </c>
      <c r="K1038" s="123" t="s">
        <v>1328</v>
      </c>
      <c r="L1038" s="123" t="s">
        <v>2986</v>
      </c>
      <c r="M1038" s="123" t="s">
        <v>79</v>
      </c>
      <c r="N1038" s="123" t="s">
        <v>2654</v>
      </c>
      <c r="O1038" s="123">
        <v>1181</v>
      </c>
      <c r="P1038" s="123" t="s">
        <v>65</v>
      </c>
      <c r="Q1038" s="123" t="s">
        <v>2987</v>
      </c>
      <c r="R1038" s="123" t="s">
        <v>3024</v>
      </c>
      <c r="S1038" s="123" t="s">
        <v>39</v>
      </c>
      <c r="T1038" s="123">
        <v>99</v>
      </c>
      <c r="U1038" s="123" t="s">
        <v>2989</v>
      </c>
      <c r="V1038" s="124">
        <v>46267.754166666666</v>
      </c>
      <c r="W1038" s="124">
        <v>46267.963194444441</v>
      </c>
      <c r="X1038" s="124">
        <v>46267.756944444445</v>
      </c>
      <c r="Y1038" s="124">
        <v>46268.173611111109</v>
      </c>
      <c r="Z1038" s="123"/>
      <c r="AA1038" s="123" t="s">
        <v>56</v>
      </c>
      <c r="AB1038" s="123" t="s">
        <v>2</v>
      </c>
      <c r="AC1038" s="123" t="s">
        <v>3500</v>
      </c>
      <c r="AD1038" s="123" t="s">
        <v>68</v>
      </c>
      <c r="AE1038" s="123" t="s">
        <v>3500</v>
      </c>
      <c r="AF1038" s="123" t="s">
        <v>95</v>
      </c>
      <c r="AG1038" s="123" t="s">
        <v>77</v>
      </c>
      <c r="AH1038" s="123">
        <v>32</v>
      </c>
      <c r="AI1038" s="123"/>
      <c r="AJ1038" s="124">
        <v>45529</v>
      </c>
      <c r="AK1038" s="123"/>
      <c r="AL1038" s="123"/>
      <c r="AM1038" s="123" t="s">
        <v>2991</v>
      </c>
      <c r="AN1038" s="123" t="s">
        <v>2992</v>
      </c>
      <c r="AO1038" s="123" t="s">
        <v>2982</v>
      </c>
      <c r="AP1038" s="123">
        <v>9</v>
      </c>
      <c r="AQ1038" s="123">
        <v>0</v>
      </c>
      <c r="AR1038" s="123">
        <v>1</v>
      </c>
      <c r="AS1038" s="123">
        <v>1</v>
      </c>
      <c r="AT1038" s="123">
        <v>0</v>
      </c>
      <c r="AU1038" s="123">
        <v>0</v>
      </c>
    </row>
    <row r="1039" spans="1:47">
      <c r="A1039" s="124">
        <v>46267</v>
      </c>
      <c r="B1039" s="123" t="s">
        <v>1317</v>
      </c>
      <c r="C1039" s="123" t="s">
        <v>2981</v>
      </c>
      <c r="D1039" s="123" t="s">
        <v>1381</v>
      </c>
      <c r="E1039" s="123">
        <v>201635982</v>
      </c>
      <c r="F1039" s="123" t="s">
        <v>2982</v>
      </c>
      <c r="G1039" s="123" t="s">
        <v>2983</v>
      </c>
      <c r="H1039" s="123" t="s">
        <v>2984</v>
      </c>
      <c r="I1039" s="123">
        <v>900234</v>
      </c>
      <c r="J1039" s="123" t="s">
        <v>3001</v>
      </c>
      <c r="K1039" s="123" t="s">
        <v>3501</v>
      </c>
      <c r="L1039" s="123" t="s">
        <v>2986</v>
      </c>
      <c r="M1039" s="123" t="s">
        <v>79</v>
      </c>
      <c r="N1039" s="123" t="s">
        <v>1321</v>
      </c>
      <c r="O1039" s="123">
        <v>1181</v>
      </c>
      <c r="P1039" s="123" t="s">
        <v>65</v>
      </c>
      <c r="Q1039" s="123" t="s">
        <v>2987</v>
      </c>
      <c r="R1039" s="123" t="s">
        <v>2996</v>
      </c>
      <c r="S1039" s="123" t="s">
        <v>32</v>
      </c>
      <c r="T1039" s="123">
        <v>99</v>
      </c>
      <c r="U1039" s="123" t="s">
        <v>2989</v>
      </c>
      <c r="V1039" s="123"/>
      <c r="W1039" s="123"/>
      <c r="X1039" s="124">
        <v>46267.333333333336</v>
      </c>
      <c r="Y1039" s="124">
        <v>46267.75</v>
      </c>
      <c r="Z1039" s="123" t="s">
        <v>2997</v>
      </c>
      <c r="AA1039" s="123" t="s">
        <v>2998</v>
      </c>
      <c r="AB1039" s="123" t="s">
        <v>2999</v>
      </c>
      <c r="AC1039" s="123" t="s">
        <v>3500</v>
      </c>
      <c r="AD1039" s="123" t="s">
        <v>68</v>
      </c>
      <c r="AE1039" s="123" t="s">
        <v>3500</v>
      </c>
      <c r="AF1039" s="123" t="s">
        <v>84</v>
      </c>
      <c r="AG1039" s="123" t="s">
        <v>85</v>
      </c>
      <c r="AH1039" s="123">
        <v>32</v>
      </c>
      <c r="AI1039" s="123"/>
      <c r="AJ1039" s="124">
        <v>45529</v>
      </c>
      <c r="AK1039" s="123"/>
      <c r="AL1039" s="123"/>
      <c r="AM1039" s="123" t="s">
        <v>2991</v>
      </c>
      <c r="AN1039" s="123" t="s">
        <v>2992</v>
      </c>
      <c r="AO1039" s="123" t="s">
        <v>2982</v>
      </c>
      <c r="AP1039" s="123">
        <v>9</v>
      </c>
      <c r="AQ1039" s="123">
        <v>0</v>
      </c>
      <c r="AR1039" s="123">
        <v>0</v>
      </c>
      <c r="AS1039" s="123">
        <v>0</v>
      </c>
      <c r="AT1039" s="123">
        <v>0</v>
      </c>
      <c r="AU1039" s="123">
        <v>0</v>
      </c>
    </row>
    <row r="1040" spans="1:47">
      <c r="A1040" s="124">
        <v>46267</v>
      </c>
      <c r="B1040" s="123" t="s">
        <v>1317</v>
      </c>
      <c r="C1040" s="123" t="s">
        <v>2981</v>
      </c>
      <c r="D1040" s="123" t="s">
        <v>2371</v>
      </c>
      <c r="E1040" s="123">
        <v>206361774</v>
      </c>
      <c r="F1040" s="123" t="s">
        <v>2982</v>
      </c>
      <c r="G1040" s="123" t="s">
        <v>2983</v>
      </c>
      <c r="H1040" s="123" t="s">
        <v>2984</v>
      </c>
      <c r="I1040" s="123">
        <v>900234</v>
      </c>
      <c r="J1040" s="123" t="s">
        <v>3002</v>
      </c>
      <c r="K1040" s="123" t="s">
        <v>3502</v>
      </c>
      <c r="L1040" s="123" t="s">
        <v>2986</v>
      </c>
      <c r="M1040" s="123" t="s">
        <v>89</v>
      </c>
      <c r="N1040" s="123" t="s">
        <v>2654</v>
      </c>
      <c r="O1040" s="123">
        <v>1181</v>
      </c>
      <c r="P1040" s="123" t="s">
        <v>65</v>
      </c>
      <c r="Q1040" s="123" t="s">
        <v>2987</v>
      </c>
      <c r="R1040" s="123" t="s">
        <v>3005</v>
      </c>
      <c r="S1040" s="123" t="s">
        <v>39</v>
      </c>
      <c r="T1040" s="123">
        <v>99</v>
      </c>
      <c r="U1040" s="123" t="s">
        <v>2989</v>
      </c>
      <c r="V1040" s="123"/>
      <c r="W1040" s="123"/>
      <c r="X1040" s="124">
        <v>46267.756944444445</v>
      </c>
      <c r="Y1040" s="124">
        <v>46268.090277777781</v>
      </c>
      <c r="Z1040" s="123" t="s">
        <v>2997</v>
      </c>
      <c r="AA1040" s="123" t="s">
        <v>2998</v>
      </c>
      <c r="AB1040" s="123" t="s">
        <v>2999</v>
      </c>
      <c r="AC1040" s="123" t="s">
        <v>3500</v>
      </c>
      <c r="AD1040" s="123" t="s">
        <v>68</v>
      </c>
      <c r="AE1040" s="123" t="s">
        <v>3500</v>
      </c>
      <c r="AF1040" s="123" t="s">
        <v>85</v>
      </c>
      <c r="AG1040" s="123" t="s">
        <v>88</v>
      </c>
      <c r="AH1040" s="123">
        <v>32</v>
      </c>
      <c r="AI1040" s="123"/>
      <c r="AJ1040" s="124">
        <v>45956</v>
      </c>
      <c r="AK1040" s="123"/>
      <c r="AL1040" s="123"/>
      <c r="AM1040" s="123" t="s">
        <v>2991</v>
      </c>
      <c r="AN1040" s="123" t="s">
        <v>2992</v>
      </c>
      <c r="AO1040" s="123" t="s">
        <v>2982</v>
      </c>
      <c r="AP1040" s="123">
        <v>7</v>
      </c>
      <c r="AQ1040" s="123">
        <v>0</v>
      </c>
      <c r="AR1040" s="123">
        <v>0</v>
      </c>
      <c r="AS1040" s="123">
        <v>0</v>
      </c>
      <c r="AT1040" s="123">
        <v>0</v>
      </c>
      <c r="AU1040" s="123">
        <v>0</v>
      </c>
    </row>
    <row r="1041" spans="1:47">
      <c r="A1041" s="124">
        <v>46267</v>
      </c>
      <c r="B1041" s="123" t="s">
        <v>1317</v>
      </c>
      <c r="C1041" s="123" t="s">
        <v>2981</v>
      </c>
      <c r="D1041" s="123" t="s">
        <v>1341</v>
      </c>
      <c r="E1041" s="123">
        <v>205275762</v>
      </c>
      <c r="F1041" s="123" t="s">
        <v>2982</v>
      </c>
      <c r="G1041" s="123" t="s">
        <v>2983</v>
      </c>
      <c r="H1041" s="123" t="s">
        <v>2984</v>
      </c>
      <c r="I1041" s="123">
        <v>900234</v>
      </c>
      <c r="J1041" s="123" t="s">
        <v>2985</v>
      </c>
      <c r="K1041" s="123" t="s">
        <v>3503</v>
      </c>
      <c r="L1041" s="123" t="s">
        <v>2986</v>
      </c>
      <c r="M1041" s="123" t="s">
        <v>89</v>
      </c>
      <c r="N1041" s="123" t="s">
        <v>1321</v>
      </c>
      <c r="O1041" s="123">
        <v>1299</v>
      </c>
      <c r="P1041" s="123" t="s">
        <v>65</v>
      </c>
      <c r="Q1041" s="123" t="s">
        <v>2987</v>
      </c>
      <c r="R1041" s="123" t="s">
        <v>2996</v>
      </c>
      <c r="S1041" s="123" t="s">
        <v>32</v>
      </c>
      <c r="T1041" s="123">
        <v>99</v>
      </c>
      <c r="U1041" s="123" t="s">
        <v>2989</v>
      </c>
      <c r="V1041" s="123"/>
      <c r="W1041" s="123"/>
      <c r="X1041" s="124">
        <v>46267.333333333336</v>
      </c>
      <c r="Y1041" s="124">
        <v>46267.75</v>
      </c>
      <c r="Z1041" s="123" t="s">
        <v>2997</v>
      </c>
      <c r="AA1041" s="123" t="s">
        <v>2998</v>
      </c>
      <c r="AB1041" s="123" t="s">
        <v>2999</v>
      </c>
      <c r="AC1041" s="123" t="s">
        <v>3500</v>
      </c>
      <c r="AD1041" s="123" t="s">
        <v>68</v>
      </c>
      <c r="AE1041" s="123" t="s">
        <v>3500</v>
      </c>
      <c r="AF1041" s="123" t="s">
        <v>84</v>
      </c>
      <c r="AG1041" s="123" t="s">
        <v>85</v>
      </c>
      <c r="AH1041" s="123">
        <v>32</v>
      </c>
      <c r="AI1041" s="123"/>
      <c r="AJ1041" s="124">
        <v>45795</v>
      </c>
      <c r="AK1041" s="123"/>
      <c r="AL1041" s="123"/>
      <c r="AM1041" s="123" t="s">
        <v>2991</v>
      </c>
      <c r="AN1041" s="123" t="s">
        <v>2992</v>
      </c>
      <c r="AO1041" s="123" t="s">
        <v>2982</v>
      </c>
      <c r="AP1041" s="123">
        <v>9</v>
      </c>
      <c r="AQ1041" s="123">
        <v>0</v>
      </c>
      <c r="AR1041" s="123">
        <v>0</v>
      </c>
      <c r="AS1041" s="123">
        <v>0</v>
      </c>
      <c r="AT1041" s="123">
        <v>0</v>
      </c>
      <c r="AU1041" s="123">
        <v>0</v>
      </c>
    </row>
    <row r="1042" spans="1:47">
      <c r="A1042" s="124">
        <v>46267</v>
      </c>
      <c r="B1042" s="123" t="s">
        <v>1317</v>
      </c>
      <c r="C1042" s="123" t="s">
        <v>2981</v>
      </c>
      <c r="D1042" s="123" t="s">
        <v>349</v>
      </c>
      <c r="E1042" s="123">
        <v>203521133</v>
      </c>
      <c r="F1042" s="123" t="s">
        <v>2982</v>
      </c>
      <c r="G1042" s="123" t="s">
        <v>2983</v>
      </c>
      <c r="H1042" s="123" t="s">
        <v>2984</v>
      </c>
      <c r="I1042" s="123">
        <v>900234</v>
      </c>
      <c r="J1042" s="123" t="s">
        <v>3001</v>
      </c>
      <c r="K1042" s="123" t="s">
        <v>3504</v>
      </c>
      <c r="L1042" s="123" t="s">
        <v>2986</v>
      </c>
      <c r="M1042" s="123" t="s">
        <v>79</v>
      </c>
      <c r="N1042" s="123" t="s">
        <v>223</v>
      </c>
      <c r="O1042" s="123">
        <v>1299</v>
      </c>
      <c r="P1042" s="123" t="s">
        <v>65</v>
      </c>
      <c r="Q1042" s="123" t="s">
        <v>2987</v>
      </c>
      <c r="R1042" s="123" t="s">
        <v>3005</v>
      </c>
      <c r="S1042" s="123" t="s">
        <v>39</v>
      </c>
      <c r="T1042" s="123">
        <v>99</v>
      </c>
      <c r="U1042" s="123" t="s">
        <v>2989</v>
      </c>
      <c r="V1042" s="124">
        <v>46267.756944444445</v>
      </c>
      <c r="W1042" s="124">
        <v>46267.855555555558</v>
      </c>
      <c r="X1042" s="124">
        <v>46267.756944444445</v>
      </c>
      <c r="Y1042" s="124">
        <v>46268.173611111109</v>
      </c>
      <c r="Z1042" s="123" t="s">
        <v>2997</v>
      </c>
      <c r="AA1042" s="123" t="s">
        <v>2998</v>
      </c>
      <c r="AB1042" s="123" t="s">
        <v>2</v>
      </c>
      <c r="AC1042" s="123" t="s">
        <v>3500</v>
      </c>
      <c r="AD1042" s="123" t="s">
        <v>68</v>
      </c>
      <c r="AE1042" s="123" t="s">
        <v>3500</v>
      </c>
      <c r="AF1042" s="123" t="s">
        <v>85</v>
      </c>
      <c r="AG1042" s="123" t="s">
        <v>88</v>
      </c>
      <c r="AH1042" s="123">
        <v>32</v>
      </c>
      <c r="AI1042" s="123"/>
      <c r="AJ1042" s="124">
        <v>45462</v>
      </c>
      <c r="AK1042" s="123"/>
      <c r="AL1042" s="123"/>
      <c r="AM1042" s="123" t="s">
        <v>2991</v>
      </c>
      <c r="AN1042" s="123" t="s">
        <v>2992</v>
      </c>
      <c r="AO1042" s="123" t="s">
        <v>2982</v>
      </c>
      <c r="AP1042" s="123">
        <v>9</v>
      </c>
      <c r="AQ1042" s="123">
        <v>1</v>
      </c>
      <c r="AR1042" s="123">
        <v>1</v>
      </c>
      <c r="AS1042" s="123">
        <v>0</v>
      </c>
      <c r="AT1042" s="123">
        <v>0</v>
      </c>
      <c r="AU1042" s="123">
        <v>0</v>
      </c>
    </row>
    <row r="1043" spans="1:47">
      <c r="A1043" s="124">
        <v>46267</v>
      </c>
      <c r="B1043" s="123" t="s">
        <v>1317</v>
      </c>
      <c r="C1043" s="123" t="s">
        <v>2981</v>
      </c>
      <c r="D1043" s="123" t="s">
        <v>2392</v>
      </c>
      <c r="E1043" s="123">
        <v>104383492</v>
      </c>
      <c r="F1043" s="123" t="s">
        <v>2982</v>
      </c>
      <c r="G1043" s="123" t="s">
        <v>3027</v>
      </c>
      <c r="H1043" s="123" t="s">
        <v>2984</v>
      </c>
      <c r="I1043" s="123" t="s">
        <v>3028</v>
      </c>
      <c r="J1043" s="123"/>
      <c r="K1043" s="123" t="s">
        <v>2393</v>
      </c>
      <c r="L1043" s="123" t="s">
        <v>97</v>
      </c>
      <c r="M1043" s="123" t="s">
        <v>3030</v>
      </c>
      <c r="N1043" s="123" t="s">
        <v>2654</v>
      </c>
      <c r="O1043" s="123">
        <v>1299</v>
      </c>
      <c r="P1043" s="123" t="s">
        <v>65</v>
      </c>
      <c r="Q1043" s="123" t="s">
        <v>2987</v>
      </c>
      <c r="R1043" s="123" t="s">
        <v>3038</v>
      </c>
      <c r="S1043" s="123" t="s">
        <v>32</v>
      </c>
      <c r="T1043" s="123">
        <v>3</v>
      </c>
      <c r="U1043" s="123" t="s">
        <v>2989</v>
      </c>
      <c r="V1043" s="124">
        <v>46267.313888888886</v>
      </c>
      <c r="W1043" s="124">
        <v>46267.758333333331</v>
      </c>
      <c r="X1043" s="124">
        <v>46267.333333333336</v>
      </c>
      <c r="Y1043" s="124">
        <v>46267.75</v>
      </c>
      <c r="Z1043" s="123"/>
      <c r="AA1043" s="123" t="s">
        <v>56</v>
      </c>
      <c r="AB1043" s="123" t="s">
        <v>2</v>
      </c>
      <c r="AC1043" s="123" t="s">
        <v>3500</v>
      </c>
      <c r="AD1043" s="123" t="s">
        <v>68</v>
      </c>
      <c r="AE1043" s="123" t="s">
        <v>3500</v>
      </c>
      <c r="AF1043" s="123" t="s">
        <v>92</v>
      </c>
      <c r="AG1043" s="123" t="s">
        <v>84</v>
      </c>
      <c r="AH1043" s="123">
        <v>32</v>
      </c>
      <c r="AI1043" s="123"/>
      <c r="AJ1043" s="124">
        <v>44727</v>
      </c>
      <c r="AK1043" s="123"/>
      <c r="AL1043" s="123"/>
      <c r="AM1043" s="123" t="s">
        <v>75</v>
      </c>
      <c r="AN1043" s="123" t="s">
        <v>3031</v>
      </c>
      <c r="AO1043" s="123" t="s">
        <v>2982</v>
      </c>
      <c r="AP1043" s="123">
        <v>9</v>
      </c>
      <c r="AQ1043" s="123">
        <v>0</v>
      </c>
      <c r="AR1043" s="123">
        <v>1</v>
      </c>
      <c r="AS1043" s="123">
        <v>1</v>
      </c>
      <c r="AT1043" s="123">
        <v>0</v>
      </c>
      <c r="AU1043" s="123">
        <v>0</v>
      </c>
    </row>
    <row r="1044" spans="1:47">
      <c r="A1044" s="124">
        <v>46267</v>
      </c>
      <c r="B1044" s="123" t="s">
        <v>1317</v>
      </c>
      <c r="C1044" s="123" t="s">
        <v>2981</v>
      </c>
      <c r="D1044" s="123" t="s">
        <v>494</v>
      </c>
      <c r="E1044" s="123">
        <v>204246604</v>
      </c>
      <c r="F1044" s="123" t="s">
        <v>2982</v>
      </c>
      <c r="G1044" s="123" t="s">
        <v>2983</v>
      </c>
      <c r="H1044" s="123" t="s">
        <v>2984</v>
      </c>
      <c r="I1044" s="123">
        <v>900234</v>
      </c>
      <c r="J1044" s="123" t="s">
        <v>87</v>
      </c>
      <c r="K1044" s="123" t="s">
        <v>495</v>
      </c>
      <c r="L1044" s="123" t="s">
        <v>2986</v>
      </c>
      <c r="M1044" s="123" t="s">
        <v>86</v>
      </c>
      <c r="N1044" s="123" t="s">
        <v>2654</v>
      </c>
      <c r="O1044" s="123">
        <v>1299</v>
      </c>
      <c r="P1044" s="123" t="s">
        <v>65</v>
      </c>
      <c r="Q1044" s="123" t="s">
        <v>2987</v>
      </c>
      <c r="R1044" s="123" t="s">
        <v>2996</v>
      </c>
      <c r="S1044" s="123" t="s">
        <v>32</v>
      </c>
      <c r="T1044" s="123">
        <v>99</v>
      </c>
      <c r="U1044" s="123" t="s">
        <v>2989</v>
      </c>
      <c r="V1044" s="123"/>
      <c r="W1044" s="123"/>
      <c r="X1044" s="123"/>
      <c r="Y1044" s="123"/>
      <c r="Z1044" s="123" t="s">
        <v>2997</v>
      </c>
      <c r="AA1044" s="123" t="s">
        <v>2998</v>
      </c>
      <c r="AB1044" s="123" t="s">
        <v>2999</v>
      </c>
      <c r="AC1044" s="123" t="s">
        <v>35</v>
      </c>
      <c r="AD1044" s="123" t="s">
        <v>1558</v>
      </c>
      <c r="AE1044" s="123" t="s">
        <v>2995</v>
      </c>
      <c r="AF1044" s="123" t="s">
        <v>84</v>
      </c>
      <c r="AG1044" s="123" t="s">
        <v>85</v>
      </c>
      <c r="AH1044" s="123">
        <v>3</v>
      </c>
      <c r="AI1044" s="123"/>
      <c r="AJ1044" s="124">
        <v>45578</v>
      </c>
      <c r="AK1044" s="123"/>
      <c r="AL1044" s="123"/>
      <c r="AM1044" s="123" t="s">
        <v>2991</v>
      </c>
      <c r="AN1044" s="123" t="s">
        <v>2992</v>
      </c>
      <c r="AO1044" s="123" t="s">
        <v>2982</v>
      </c>
      <c r="AP1044" s="123"/>
      <c r="AQ1044" s="123">
        <v>0</v>
      </c>
      <c r="AR1044" s="123">
        <v>0</v>
      </c>
      <c r="AS1044" s="123">
        <v>0</v>
      </c>
      <c r="AT1044" s="123">
        <v>0</v>
      </c>
      <c r="AU1044" s="123">
        <v>0</v>
      </c>
    </row>
    <row r="1045" spans="1:47">
      <c r="A1045" s="124">
        <v>46267</v>
      </c>
      <c r="B1045" s="123" t="s">
        <v>1317</v>
      </c>
      <c r="C1045" s="123" t="s">
        <v>2981</v>
      </c>
      <c r="D1045" s="123" t="s">
        <v>1533</v>
      </c>
      <c r="E1045" s="123">
        <v>203875092</v>
      </c>
      <c r="F1045" s="123" t="s">
        <v>2982</v>
      </c>
      <c r="G1045" s="123" t="s">
        <v>2983</v>
      </c>
      <c r="H1045" s="123" t="s">
        <v>2984</v>
      </c>
      <c r="I1045" s="123">
        <v>900234</v>
      </c>
      <c r="J1045" s="123" t="s">
        <v>3001</v>
      </c>
      <c r="K1045" s="123" t="s">
        <v>3505</v>
      </c>
      <c r="L1045" s="123" t="s">
        <v>2986</v>
      </c>
      <c r="M1045" s="123" t="s">
        <v>79</v>
      </c>
      <c r="N1045" s="123" t="s">
        <v>2654</v>
      </c>
      <c r="O1045" s="123">
        <v>1181</v>
      </c>
      <c r="P1045" s="123" t="s">
        <v>66</v>
      </c>
      <c r="Q1045" s="123" t="s">
        <v>2987</v>
      </c>
      <c r="R1045" s="123" t="s">
        <v>3011</v>
      </c>
      <c r="S1045" s="123" t="s">
        <v>39</v>
      </c>
      <c r="T1045" s="123">
        <v>99</v>
      </c>
      <c r="U1045" s="123" t="s">
        <v>3506</v>
      </c>
      <c r="V1045" s="123"/>
      <c r="W1045" s="123"/>
      <c r="X1045" s="124">
        <v>46267.756944444445</v>
      </c>
      <c r="Y1045" s="124">
        <v>46268.090277777781</v>
      </c>
      <c r="Z1045" s="123" t="s">
        <v>2997</v>
      </c>
      <c r="AA1045" s="123" t="s">
        <v>2998</v>
      </c>
      <c r="AB1045" s="123" t="s">
        <v>2999</v>
      </c>
      <c r="AC1045" s="123" t="s">
        <v>3500</v>
      </c>
      <c r="AD1045" s="123" t="s">
        <v>68</v>
      </c>
      <c r="AE1045" s="123" t="s">
        <v>3500</v>
      </c>
      <c r="AF1045" s="123" t="s">
        <v>84</v>
      </c>
      <c r="AG1045" s="123" t="s">
        <v>85</v>
      </c>
      <c r="AH1045" s="123">
        <v>32</v>
      </c>
      <c r="AI1045" s="123"/>
      <c r="AJ1045" s="124">
        <v>45529</v>
      </c>
      <c r="AK1045" s="123"/>
      <c r="AL1045" s="123"/>
      <c r="AM1045" s="123" t="s">
        <v>2991</v>
      </c>
      <c r="AN1045" s="123" t="s">
        <v>2992</v>
      </c>
      <c r="AO1045" s="123" t="s">
        <v>2982</v>
      </c>
      <c r="AP1045" s="123">
        <v>7</v>
      </c>
      <c r="AQ1045" s="123">
        <v>0</v>
      </c>
      <c r="AR1045" s="123">
        <v>0</v>
      </c>
      <c r="AS1045" s="123">
        <v>0</v>
      </c>
      <c r="AT1045" s="123">
        <v>0</v>
      </c>
      <c r="AU1045" s="123">
        <v>0</v>
      </c>
    </row>
    <row r="1046" spans="1:47">
      <c r="A1046" s="124">
        <v>46267</v>
      </c>
      <c r="B1046" s="123" t="s">
        <v>1317</v>
      </c>
      <c r="C1046" s="123" t="s">
        <v>2981</v>
      </c>
      <c r="D1046" s="123" t="s">
        <v>1413</v>
      </c>
      <c r="E1046" s="123">
        <v>203513399</v>
      </c>
      <c r="F1046" s="123" t="s">
        <v>2982</v>
      </c>
      <c r="G1046" s="123" t="s">
        <v>2983</v>
      </c>
      <c r="H1046" s="123" t="s">
        <v>2984</v>
      </c>
      <c r="I1046" s="123">
        <v>900234</v>
      </c>
      <c r="J1046" s="123" t="s">
        <v>3001</v>
      </c>
      <c r="K1046" s="123" t="s">
        <v>3507</v>
      </c>
      <c r="L1046" s="123" t="s">
        <v>2986</v>
      </c>
      <c r="M1046" s="123" t="s">
        <v>79</v>
      </c>
      <c r="N1046" s="123" t="s">
        <v>1321</v>
      </c>
      <c r="O1046" s="123">
        <v>1181</v>
      </c>
      <c r="P1046" s="123" t="s">
        <v>65</v>
      </c>
      <c r="Q1046" s="123" t="s">
        <v>2987</v>
      </c>
      <c r="R1046" s="123" t="s">
        <v>3014</v>
      </c>
      <c r="S1046" s="123" t="s">
        <v>32</v>
      </c>
      <c r="T1046" s="123">
        <v>99</v>
      </c>
      <c r="U1046" s="123" t="s">
        <v>2989</v>
      </c>
      <c r="V1046" s="123"/>
      <c r="W1046" s="123"/>
      <c r="X1046" s="124">
        <v>46267.333333333336</v>
      </c>
      <c r="Y1046" s="124">
        <v>46267.75</v>
      </c>
      <c r="Z1046" s="123" t="s">
        <v>2997</v>
      </c>
      <c r="AA1046" s="123" t="s">
        <v>2998</v>
      </c>
      <c r="AB1046" s="123" t="s">
        <v>2999</v>
      </c>
      <c r="AC1046" s="123" t="s">
        <v>3500</v>
      </c>
      <c r="AD1046" s="123" t="s">
        <v>68</v>
      </c>
      <c r="AE1046" s="123" t="s">
        <v>3500</v>
      </c>
      <c r="AF1046" s="123" t="s">
        <v>78</v>
      </c>
      <c r="AG1046" s="123" t="s">
        <v>92</v>
      </c>
      <c r="AH1046" s="123">
        <v>32</v>
      </c>
      <c r="AI1046" s="123"/>
      <c r="AJ1046" s="124">
        <v>45462</v>
      </c>
      <c r="AK1046" s="123"/>
      <c r="AL1046" s="123"/>
      <c r="AM1046" s="123" t="s">
        <v>2991</v>
      </c>
      <c r="AN1046" s="123" t="s">
        <v>2992</v>
      </c>
      <c r="AO1046" s="123" t="s">
        <v>2982</v>
      </c>
      <c r="AP1046" s="123">
        <v>9</v>
      </c>
      <c r="AQ1046" s="123">
        <v>0</v>
      </c>
      <c r="AR1046" s="123">
        <v>0</v>
      </c>
      <c r="AS1046" s="123">
        <v>0</v>
      </c>
      <c r="AT1046" s="123">
        <v>0</v>
      </c>
      <c r="AU1046" s="123">
        <v>0</v>
      </c>
    </row>
    <row r="1047" spans="1:47">
      <c r="A1047" s="124">
        <v>46267</v>
      </c>
      <c r="B1047" s="123" t="s">
        <v>1317</v>
      </c>
      <c r="C1047" s="123" t="s">
        <v>2981</v>
      </c>
      <c r="D1047" s="123" t="s">
        <v>1531</v>
      </c>
      <c r="E1047" s="123">
        <v>203875184</v>
      </c>
      <c r="F1047" s="123" t="s">
        <v>2982</v>
      </c>
      <c r="G1047" s="123" t="s">
        <v>2983</v>
      </c>
      <c r="H1047" s="123" t="s">
        <v>2984</v>
      </c>
      <c r="I1047" s="123">
        <v>900234</v>
      </c>
      <c r="J1047" s="123" t="s">
        <v>3001</v>
      </c>
      <c r="K1047" s="123" t="s">
        <v>1532</v>
      </c>
      <c r="L1047" s="123" t="s">
        <v>2986</v>
      </c>
      <c r="M1047" s="123" t="s">
        <v>79</v>
      </c>
      <c r="N1047" s="123" t="s">
        <v>2654</v>
      </c>
      <c r="O1047" s="123">
        <v>1181</v>
      </c>
      <c r="P1047" s="123" t="s">
        <v>66</v>
      </c>
      <c r="Q1047" s="123" t="s">
        <v>2987</v>
      </c>
      <c r="R1047" s="123" t="s">
        <v>3004</v>
      </c>
      <c r="S1047" s="123" t="s">
        <v>39</v>
      </c>
      <c r="T1047" s="123">
        <v>99</v>
      </c>
      <c r="U1047" s="123" t="s">
        <v>3506</v>
      </c>
      <c r="V1047" s="124">
        <v>46267.755555555559</v>
      </c>
      <c r="W1047" s="124">
        <v>46267.893055555556</v>
      </c>
      <c r="X1047" s="124">
        <v>46267.756944444445</v>
      </c>
      <c r="Y1047" s="124">
        <v>46268.090277777781</v>
      </c>
      <c r="Z1047" s="123"/>
      <c r="AA1047" s="123" t="s">
        <v>56</v>
      </c>
      <c r="AB1047" s="123" t="s">
        <v>2</v>
      </c>
      <c r="AC1047" s="123" t="s">
        <v>3500</v>
      </c>
      <c r="AD1047" s="123" t="s">
        <v>68</v>
      </c>
      <c r="AE1047" s="123" t="s">
        <v>3500</v>
      </c>
      <c r="AF1047" s="123" t="s">
        <v>88</v>
      </c>
      <c r="AG1047" s="123" t="s">
        <v>95</v>
      </c>
      <c r="AH1047" s="123">
        <v>32</v>
      </c>
      <c r="AI1047" s="123"/>
      <c r="AJ1047" s="124">
        <v>45529</v>
      </c>
      <c r="AK1047" s="123"/>
      <c r="AL1047" s="123"/>
      <c r="AM1047" s="123" t="s">
        <v>2991</v>
      </c>
      <c r="AN1047" s="123" t="s">
        <v>2992</v>
      </c>
      <c r="AO1047" s="123" t="s">
        <v>2982</v>
      </c>
      <c r="AP1047" s="123">
        <v>7</v>
      </c>
      <c r="AQ1047" s="123">
        <v>0</v>
      </c>
      <c r="AR1047" s="123">
        <v>1</v>
      </c>
      <c r="AS1047" s="123">
        <v>1</v>
      </c>
      <c r="AT1047" s="123">
        <v>0</v>
      </c>
      <c r="AU1047" s="123">
        <v>0</v>
      </c>
    </row>
    <row r="1048" spans="1:47">
      <c r="A1048" s="124">
        <v>46267</v>
      </c>
      <c r="B1048" s="123" t="s">
        <v>1317</v>
      </c>
      <c r="C1048" s="123" t="s">
        <v>2981</v>
      </c>
      <c r="D1048" s="123" t="s">
        <v>1329</v>
      </c>
      <c r="E1048" s="123">
        <v>201188904</v>
      </c>
      <c r="F1048" s="123" t="s">
        <v>2982</v>
      </c>
      <c r="G1048" s="123" t="s">
        <v>2983</v>
      </c>
      <c r="H1048" s="123" t="s">
        <v>2984</v>
      </c>
      <c r="I1048" s="123">
        <v>900234</v>
      </c>
      <c r="J1048" s="123" t="s">
        <v>3001</v>
      </c>
      <c r="K1048" s="123" t="s">
        <v>1330</v>
      </c>
      <c r="L1048" s="123" t="s">
        <v>2986</v>
      </c>
      <c r="M1048" s="123" t="s">
        <v>79</v>
      </c>
      <c r="N1048" s="123" t="s">
        <v>2654</v>
      </c>
      <c r="O1048" s="123">
        <v>1181</v>
      </c>
      <c r="P1048" s="123" t="s">
        <v>65</v>
      </c>
      <c r="Q1048" s="123" t="s">
        <v>2987</v>
      </c>
      <c r="R1048" s="123" t="s">
        <v>3011</v>
      </c>
      <c r="S1048" s="123" t="s">
        <v>39</v>
      </c>
      <c r="T1048" s="123">
        <v>99</v>
      </c>
      <c r="U1048" s="123" t="s">
        <v>2989</v>
      </c>
      <c r="V1048" s="123"/>
      <c r="W1048" s="123"/>
      <c r="X1048" s="124">
        <v>46267.756944444445</v>
      </c>
      <c r="Y1048" s="124">
        <v>46268.173611111109</v>
      </c>
      <c r="Z1048" s="123" t="s">
        <v>2997</v>
      </c>
      <c r="AA1048" s="123" t="s">
        <v>2998</v>
      </c>
      <c r="AB1048" s="123" t="s">
        <v>2999</v>
      </c>
      <c r="AC1048" s="123" t="s">
        <v>3500</v>
      </c>
      <c r="AD1048" s="123" t="s">
        <v>68</v>
      </c>
      <c r="AE1048" s="123" t="s">
        <v>3500</v>
      </c>
      <c r="AF1048" s="123" t="s">
        <v>84</v>
      </c>
      <c r="AG1048" s="123" t="s">
        <v>85</v>
      </c>
      <c r="AH1048" s="123">
        <v>32</v>
      </c>
      <c r="AI1048" s="123"/>
      <c r="AJ1048" s="124">
        <v>45529</v>
      </c>
      <c r="AK1048" s="123"/>
      <c r="AL1048" s="123"/>
      <c r="AM1048" s="123" t="s">
        <v>2991</v>
      </c>
      <c r="AN1048" s="123" t="s">
        <v>2992</v>
      </c>
      <c r="AO1048" s="123" t="s">
        <v>2982</v>
      </c>
      <c r="AP1048" s="123">
        <v>9</v>
      </c>
      <c r="AQ1048" s="123">
        <v>0</v>
      </c>
      <c r="AR1048" s="123">
        <v>0</v>
      </c>
      <c r="AS1048" s="123">
        <v>0</v>
      </c>
      <c r="AT1048" s="123">
        <v>0</v>
      </c>
      <c r="AU1048" s="123">
        <v>0</v>
      </c>
    </row>
    <row r="1049" spans="1:47">
      <c r="A1049" s="124">
        <v>46267</v>
      </c>
      <c r="B1049" s="123" t="s">
        <v>1317</v>
      </c>
      <c r="C1049" s="123" t="s">
        <v>2981</v>
      </c>
      <c r="D1049" s="123" t="s">
        <v>1395</v>
      </c>
      <c r="E1049" s="123">
        <v>102207635</v>
      </c>
      <c r="F1049" s="123" t="s">
        <v>2982</v>
      </c>
      <c r="G1049" s="123" t="s">
        <v>3027</v>
      </c>
      <c r="H1049" s="123" t="s">
        <v>2984</v>
      </c>
      <c r="I1049" s="123" t="s">
        <v>3028</v>
      </c>
      <c r="J1049" s="123"/>
      <c r="K1049" s="123" t="s">
        <v>3508</v>
      </c>
      <c r="L1049" s="123" t="s">
        <v>97</v>
      </c>
      <c r="M1049" s="123" t="s">
        <v>3030</v>
      </c>
      <c r="N1049" s="123" t="s">
        <v>1321</v>
      </c>
      <c r="O1049" s="123">
        <v>1299</v>
      </c>
      <c r="P1049" s="123" t="s">
        <v>65</v>
      </c>
      <c r="Q1049" s="123" t="s">
        <v>2987</v>
      </c>
      <c r="R1049" s="123" t="s">
        <v>3008</v>
      </c>
      <c r="S1049" s="123" t="s">
        <v>39</v>
      </c>
      <c r="T1049" s="123">
        <v>3</v>
      </c>
      <c r="U1049" s="123" t="s">
        <v>2989</v>
      </c>
      <c r="V1049" s="124">
        <v>46267.752083333333</v>
      </c>
      <c r="W1049" s="123"/>
      <c r="X1049" s="124">
        <v>46267.756944444445</v>
      </c>
      <c r="Y1049" s="124">
        <v>46268.173611111109</v>
      </c>
      <c r="Z1049" s="123"/>
      <c r="AA1049" s="123" t="s">
        <v>56</v>
      </c>
      <c r="AB1049" s="123" t="s">
        <v>2</v>
      </c>
      <c r="AC1049" s="123" t="s">
        <v>3500</v>
      </c>
      <c r="AD1049" s="123" t="s">
        <v>68</v>
      </c>
      <c r="AE1049" s="123" t="s">
        <v>3500</v>
      </c>
      <c r="AF1049" s="123" t="s">
        <v>92</v>
      </c>
      <c r="AG1049" s="123" t="s">
        <v>84</v>
      </c>
      <c r="AH1049" s="123">
        <v>32</v>
      </c>
      <c r="AI1049" s="123"/>
      <c r="AJ1049" s="124">
        <v>42867</v>
      </c>
      <c r="AK1049" s="123"/>
      <c r="AL1049" s="123"/>
      <c r="AM1049" s="123" t="s">
        <v>75</v>
      </c>
      <c r="AN1049" s="123" t="s">
        <v>3031</v>
      </c>
      <c r="AO1049" s="123" t="s">
        <v>2982</v>
      </c>
      <c r="AP1049" s="123">
        <v>9</v>
      </c>
      <c r="AQ1049" s="123">
        <v>0</v>
      </c>
      <c r="AR1049" s="123">
        <v>1</v>
      </c>
      <c r="AS1049" s="123">
        <v>1</v>
      </c>
      <c r="AT1049" s="123">
        <v>0</v>
      </c>
      <c r="AU1049" s="123">
        <v>0</v>
      </c>
    </row>
    <row r="1050" spans="1:47">
      <c r="A1050" s="124">
        <v>46267</v>
      </c>
      <c r="B1050" s="123" t="s">
        <v>1317</v>
      </c>
      <c r="C1050" s="123" t="s">
        <v>2981</v>
      </c>
      <c r="D1050" s="123" t="s">
        <v>1331</v>
      </c>
      <c r="E1050" s="123">
        <v>204768284</v>
      </c>
      <c r="F1050" s="123" t="s">
        <v>2982</v>
      </c>
      <c r="G1050" s="123" t="s">
        <v>2983</v>
      </c>
      <c r="H1050" s="123" t="s">
        <v>2984</v>
      </c>
      <c r="I1050" s="123">
        <v>900234</v>
      </c>
      <c r="J1050" s="123" t="s">
        <v>2985</v>
      </c>
      <c r="K1050" s="123" t="s">
        <v>3509</v>
      </c>
      <c r="L1050" s="123" t="s">
        <v>2986</v>
      </c>
      <c r="M1050" s="123" t="s">
        <v>89</v>
      </c>
      <c r="N1050" s="123" t="s">
        <v>1321</v>
      </c>
      <c r="O1050" s="123">
        <v>1181</v>
      </c>
      <c r="P1050" s="123" t="s">
        <v>65</v>
      </c>
      <c r="Q1050" s="123" t="s">
        <v>2987</v>
      </c>
      <c r="R1050" s="123" t="s">
        <v>3016</v>
      </c>
      <c r="S1050" s="123" t="s">
        <v>32</v>
      </c>
      <c r="T1050" s="123">
        <v>99</v>
      </c>
      <c r="U1050" s="123" t="s">
        <v>2989</v>
      </c>
      <c r="V1050" s="124">
        <v>46267.331250000003</v>
      </c>
      <c r="W1050" s="124">
        <v>46267.74722222222</v>
      </c>
      <c r="X1050" s="124">
        <v>46267.333333333336</v>
      </c>
      <c r="Y1050" s="124">
        <v>46267.75</v>
      </c>
      <c r="Z1050" s="123"/>
      <c r="AA1050" s="123" t="s">
        <v>56</v>
      </c>
      <c r="AB1050" s="123" t="s">
        <v>2</v>
      </c>
      <c r="AC1050" s="123" t="s">
        <v>3500</v>
      </c>
      <c r="AD1050" s="123" t="s">
        <v>68</v>
      </c>
      <c r="AE1050" s="123" t="s">
        <v>3500</v>
      </c>
      <c r="AF1050" s="123" t="s">
        <v>77</v>
      </c>
      <c r="AG1050" s="123" t="s">
        <v>78</v>
      </c>
      <c r="AH1050" s="123">
        <v>32</v>
      </c>
      <c r="AI1050" s="123"/>
      <c r="AJ1050" s="124">
        <v>45795</v>
      </c>
      <c r="AK1050" s="123"/>
      <c r="AL1050" s="123"/>
      <c r="AM1050" s="123" t="s">
        <v>2991</v>
      </c>
      <c r="AN1050" s="123" t="s">
        <v>2992</v>
      </c>
      <c r="AO1050" s="123" t="s">
        <v>2982</v>
      </c>
      <c r="AP1050" s="123">
        <v>9</v>
      </c>
      <c r="AQ1050" s="123">
        <v>0</v>
      </c>
      <c r="AR1050" s="123">
        <v>1</v>
      </c>
      <c r="AS1050" s="123">
        <v>1</v>
      </c>
      <c r="AT1050" s="123">
        <v>0</v>
      </c>
      <c r="AU1050" s="123">
        <v>0</v>
      </c>
    </row>
    <row r="1051" spans="1:47">
      <c r="A1051" s="124">
        <v>46267</v>
      </c>
      <c r="B1051" s="123" t="s">
        <v>1317</v>
      </c>
      <c r="C1051" s="123" t="s">
        <v>2981</v>
      </c>
      <c r="D1051" s="123" t="s">
        <v>2373</v>
      </c>
      <c r="E1051" s="123">
        <v>206348019</v>
      </c>
      <c r="F1051" s="123" t="s">
        <v>2982</v>
      </c>
      <c r="G1051" s="123" t="s">
        <v>2983</v>
      </c>
      <c r="H1051" s="123" t="s">
        <v>2984</v>
      </c>
      <c r="I1051" s="123">
        <v>900234</v>
      </c>
      <c r="J1051" s="123" t="s">
        <v>2985</v>
      </c>
      <c r="K1051" s="123" t="s">
        <v>2374</v>
      </c>
      <c r="L1051" s="123" t="s">
        <v>2986</v>
      </c>
      <c r="M1051" s="123" t="s">
        <v>89</v>
      </c>
      <c r="N1051" s="123" t="s">
        <v>1321</v>
      </c>
      <c r="O1051" s="123">
        <v>1181</v>
      </c>
      <c r="P1051" s="123" t="s">
        <v>65</v>
      </c>
      <c r="Q1051" s="123" t="s">
        <v>2987</v>
      </c>
      <c r="R1051" s="123" t="s">
        <v>3038</v>
      </c>
      <c r="S1051" s="123" t="s">
        <v>32</v>
      </c>
      <c r="T1051" s="123">
        <v>99</v>
      </c>
      <c r="U1051" s="123" t="s">
        <v>2989</v>
      </c>
      <c r="V1051" s="124">
        <v>46267.331250000003</v>
      </c>
      <c r="W1051" s="124">
        <v>46267.743055555555</v>
      </c>
      <c r="X1051" s="124">
        <v>46267.333333333336</v>
      </c>
      <c r="Y1051" s="124">
        <v>46267.75</v>
      </c>
      <c r="Z1051" s="123"/>
      <c r="AA1051" s="123" t="s">
        <v>56</v>
      </c>
      <c r="AB1051" s="123" t="s">
        <v>2</v>
      </c>
      <c r="AC1051" s="123" t="s">
        <v>3500</v>
      </c>
      <c r="AD1051" s="123" t="s">
        <v>68</v>
      </c>
      <c r="AE1051" s="123" t="s">
        <v>3500</v>
      </c>
      <c r="AF1051" s="123" t="s">
        <v>92</v>
      </c>
      <c r="AG1051" s="123" t="s">
        <v>84</v>
      </c>
      <c r="AH1051" s="123">
        <v>32</v>
      </c>
      <c r="AI1051" s="123"/>
      <c r="AJ1051" s="124">
        <v>45956</v>
      </c>
      <c r="AK1051" s="123"/>
      <c r="AL1051" s="123"/>
      <c r="AM1051" s="123" t="s">
        <v>2991</v>
      </c>
      <c r="AN1051" s="123" t="s">
        <v>2992</v>
      </c>
      <c r="AO1051" s="123" t="s">
        <v>2982</v>
      </c>
      <c r="AP1051" s="123">
        <v>9</v>
      </c>
      <c r="AQ1051" s="123">
        <v>0</v>
      </c>
      <c r="AR1051" s="123">
        <v>1</v>
      </c>
      <c r="AS1051" s="123">
        <v>1</v>
      </c>
      <c r="AT1051" s="123">
        <v>0</v>
      </c>
      <c r="AU1051" s="123">
        <v>0</v>
      </c>
    </row>
    <row r="1052" spans="1:47">
      <c r="A1052" s="124">
        <v>46267</v>
      </c>
      <c r="B1052" s="123" t="s">
        <v>1317</v>
      </c>
      <c r="C1052" s="123" t="s">
        <v>2981</v>
      </c>
      <c r="D1052" s="123" t="s">
        <v>1545</v>
      </c>
      <c r="E1052" s="123">
        <v>203875088</v>
      </c>
      <c r="F1052" s="123" t="s">
        <v>2982</v>
      </c>
      <c r="G1052" s="123" t="s">
        <v>2983</v>
      </c>
      <c r="H1052" s="123" t="s">
        <v>2984</v>
      </c>
      <c r="I1052" s="123">
        <v>900234</v>
      </c>
      <c r="J1052" s="123" t="s">
        <v>3001</v>
      </c>
      <c r="K1052" s="123" t="s">
        <v>1546</v>
      </c>
      <c r="L1052" s="123" t="s">
        <v>2986</v>
      </c>
      <c r="M1052" s="123" t="s">
        <v>79</v>
      </c>
      <c r="N1052" s="123" t="s">
        <v>2654</v>
      </c>
      <c r="O1052" s="123">
        <v>1181</v>
      </c>
      <c r="P1052" s="123" t="s">
        <v>66</v>
      </c>
      <c r="Q1052" s="123" t="s">
        <v>2987</v>
      </c>
      <c r="R1052" s="123" t="s">
        <v>3008</v>
      </c>
      <c r="S1052" s="123" t="s">
        <v>39</v>
      </c>
      <c r="T1052" s="123">
        <v>99</v>
      </c>
      <c r="U1052" s="123" t="s">
        <v>3506</v>
      </c>
      <c r="V1052" s="124">
        <v>46267.755555555559</v>
      </c>
      <c r="W1052" s="124">
        <v>46267.854166666664</v>
      </c>
      <c r="X1052" s="124">
        <v>46267.756944444445</v>
      </c>
      <c r="Y1052" s="124">
        <v>46268.090277777781</v>
      </c>
      <c r="Z1052" s="123"/>
      <c r="AA1052" s="123" t="s">
        <v>56</v>
      </c>
      <c r="AB1052" s="123" t="s">
        <v>2</v>
      </c>
      <c r="AC1052" s="123" t="s">
        <v>3500</v>
      </c>
      <c r="AD1052" s="123" t="s">
        <v>68</v>
      </c>
      <c r="AE1052" s="123" t="s">
        <v>3500</v>
      </c>
      <c r="AF1052" s="123" t="s">
        <v>92</v>
      </c>
      <c r="AG1052" s="123" t="s">
        <v>84</v>
      </c>
      <c r="AH1052" s="123">
        <v>32</v>
      </c>
      <c r="AI1052" s="123"/>
      <c r="AJ1052" s="124">
        <v>45529</v>
      </c>
      <c r="AK1052" s="123"/>
      <c r="AL1052" s="123"/>
      <c r="AM1052" s="123" t="s">
        <v>2991</v>
      </c>
      <c r="AN1052" s="123" t="s">
        <v>2992</v>
      </c>
      <c r="AO1052" s="123" t="s">
        <v>2982</v>
      </c>
      <c r="AP1052" s="123">
        <v>7</v>
      </c>
      <c r="AQ1052" s="123">
        <v>0</v>
      </c>
      <c r="AR1052" s="123">
        <v>1</v>
      </c>
      <c r="AS1052" s="123">
        <v>1</v>
      </c>
      <c r="AT1052" s="123">
        <v>0</v>
      </c>
      <c r="AU1052" s="123">
        <v>0</v>
      </c>
    </row>
    <row r="1053" spans="1:47">
      <c r="A1053" s="124">
        <v>46267</v>
      </c>
      <c r="B1053" s="123" t="s">
        <v>1317</v>
      </c>
      <c r="C1053" s="123" t="s">
        <v>2981</v>
      </c>
      <c r="D1053" s="123" t="s">
        <v>1657</v>
      </c>
      <c r="E1053" s="123">
        <v>206348026</v>
      </c>
      <c r="F1053" s="123" t="s">
        <v>2982</v>
      </c>
      <c r="G1053" s="123" t="s">
        <v>2983</v>
      </c>
      <c r="H1053" s="123" t="s">
        <v>2984</v>
      </c>
      <c r="I1053" s="123">
        <v>900234</v>
      </c>
      <c r="J1053" s="123" t="s">
        <v>2985</v>
      </c>
      <c r="K1053" s="123" t="s">
        <v>1658</v>
      </c>
      <c r="L1053" s="123" t="s">
        <v>2986</v>
      </c>
      <c r="M1053" s="123" t="s">
        <v>89</v>
      </c>
      <c r="N1053" s="123" t="s">
        <v>1321</v>
      </c>
      <c r="O1053" s="123">
        <v>1181</v>
      </c>
      <c r="P1053" s="123" t="s">
        <v>65</v>
      </c>
      <c r="Q1053" s="123" t="s">
        <v>2987</v>
      </c>
      <c r="R1053" s="123" t="s">
        <v>2988</v>
      </c>
      <c r="S1053" s="123" t="s">
        <v>32</v>
      </c>
      <c r="T1053" s="123">
        <v>99</v>
      </c>
      <c r="U1053" s="123" t="s">
        <v>2989</v>
      </c>
      <c r="V1053" s="124">
        <v>46267.331250000003</v>
      </c>
      <c r="W1053" s="124">
        <v>46267.740277777775</v>
      </c>
      <c r="X1053" s="124">
        <v>46267.333333333336</v>
      </c>
      <c r="Y1053" s="124">
        <v>46267.75</v>
      </c>
      <c r="Z1053" s="123"/>
      <c r="AA1053" s="123" t="s">
        <v>56</v>
      </c>
      <c r="AB1053" s="123" t="s">
        <v>2</v>
      </c>
      <c r="AC1053" s="123" t="s">
        <v>3500</v>
      </c>
      <c r="AD1053" s="123" t="s">
        <v>68</v>
      </c>
      <c r="AE1053" s="123" t="s">
        <v>3500</v>
      </c>
      <c r="AF1053" s="123" t="s">
        <v>88</v>
      </c>
      <c r="AG1053" s="123" t="s">
        <v>95</v>
      </c>
      <c r="AH1053" s="123">
        <v>32</v>
      </c>
      <c r="AI1053" s="123"/>
      <c r="AJ1053" s="124">
        <v>45956</v>
      </c>
      <c r="AK1053" s="123"/>
      <c r="AL1053" s="123"/>
      <c r="AM1053" s="123" t="s">
        <v>2991</v>
      </c>
      <c r="AN1053" s="123" t="s">
        <v>2992</v>
      </c>
      <c r="AO1053" s="123" t="s">
        <v>2982</v>
      </c>
      <c r="AP1053" s="123">
        <v>9</v>
      </c>
      <c r="AQ1053" s="123">
        <v>0</v>
      </c>
      <c r="AR1053" s="123">
        <v>1</v>
      </c>
      <c r="AS1053" s="123">
        <v>1</v>
      </c>
      <c r="AT1053" s="123">
        <v>0</v>
      </c>
      <c r="AU1053" s="123">
        <v>0</v>
      </c>
    </row>
    <row r="1054" spans="1:47">
      <c r="A1054" s="124">
        <v>46267</v>
      </c>
      <c r="B1054" s="123" t="s">
        <v>1317</v>
      </c>
      <c r="C1054" s="123" t="s">
        <v>2981</v>
      </c>
      <c r="D1054" s="123" t="s">
        <v>2121</v>
      </c>
      <c r="E1054" s="123">
        <v>206958090</v>
      </c>
      <c r="F1054" s="123" t="s">
        <v>2982</v>
      </c>
      <c r="G1054" s="123" t="s">
        <v>2983</v>
      </c>
      <c r="H1054" s="123" t="s">
        <v>2984</v>
      </c>
      <c r="I1054" s="123">
        <v>900234</v>
      </c>
      <c r="J1054" s="123" t="s">
        <v>3002</v>
      </c>
      <c r="K1054" s="123" t="s">
        <v>2122</v>
      </c>
      <c r="L1054" s="123" t="s">
        <v>2986</v>
      </c>
      <c r="M1054" s="123" t="s">
        <v>89</v>
      </c>
      <c r="N1054" s="123" t="s">
        <v>2654</v>
      </c>
      <c r="O1054" s="123">
        <v>1181</v>
      </c>
      <c r="P1054" s="123" t="s">
        <v>65</v>
      </c>
      <c r="Q1054" s="123" t="s">
        <v>2987</v>
      </c>
      <c r="R1054" s="123" t="s">
        <v>3003</v>
      </c>
      <c r="S1054" s="123" t="s">
        <v>39</v>
      </c>
      <c r="T1054" s="123">
        <v>99</v>
      </c>
      <c r="U1054" s="123" t="s">
        <v>2989</v>
      </c>
      <c r="V1054" s="124">
        <v>46267.756249999999</v>
      </c>
      <c r="W1054" s="124">
        <v>46267.854166666664</v>
      </c>
      <c r="X1054" s="124">
        <v>46267.756944444445</v>
      </c>
      <c r="Y1054" s="124">
        <v>46268.173611111109</v>
      </c>
      <c r="Z1054" s="123"/>
      <c r="AA1054" s="123" t="s">
        <v>56</v>
      </c>
      <c r="AB1054" s="123" t="s">
        <v>2</v>
      </c>
      <c r="AC1054" s="123" t="s">
        <v>3500</v>
      </c>
      <c r="AD1054" s="123" t="s">
        <v>68</v>
      </c>
      <c r="AE1054" s="123" t="s">
        <v>3500</v>
      </c>
      <c r="AF1054" s="123" t="s">
        <v>78</v>
      </c>
      <c r="AG1054" s="123" t="s">
        <v>92</v>
      </c>
      <c r="AH1054" s="123">
        <v>32</v>
      </c>
      <c r="AI1054" s="123"/>
      <c r="AJ1054" s="124">
        <v>46047</v>
      </c>
      <c r="AK1054" s="123"/>
      <c r="AL1054" s="123"/>
      <c r="AM1054" s="123" t="s">
        <v>2991</v>
      </c>
      <c r="AN1054" s="123" t="s">
        <v>2992</v>
      </c>
      <c r="AO1054" s="123" t="s">
        <v>2982</v>
      </c>
      <c r="AP1054" s="123">
        <v>9</v>
      </c>
      <c r="AQ1054" s="123">
        <v>0</v>
      </c>
      <c r="AR1054" s="123">
        <v>1</v>
      </c>
      <c r="AS1054" s="123">
        <v>1</v>
      </c>
      <c r="AT1054" s="123">
        <v>0</v>
      </c>
      <c r="AU1054" s="123">
        <v>0</v>
      </c>
    </row>
    <row r="1055" spans="1:47">
      <c r="A1055" s="124">
        <v>46267</v>
      </c>
      <c r="B1055" s="123" t="s">
        <v>1317</v>
      </c>
      <c r="C1055" s="123" t="s">
        <v>2981</v>
      </c>
      <c r="D1055" s="123" t="s">
        <v>1361</v>
      </c>
      <c r="E1055" s="123">
        <v>203635486</v>
      </c>
      <c r="F1055" s="123" t="s">
        <v>2982</v>
      </c>
      <c r="G1055" s="123" t="s">
        <v>2983</v>
      </c>
      <c r="H1055" s="123" t="s">
        <v>2984</v>
      </c>
      <c r="I1055" s="123">
        <v>900234</v>
      </c>
      <c r="J1055" s="123" t="s">
        <v>3001</v>
      </c>
      <c r="K1055" s="123" t="s">
        <v>3510</v>
      </c>
      <c r="L1055" s="123" t="s">
        <v>2986</v>
      </c>
      <c r="M1055" s="123" t="s">
        <v>79</v>
      </c>
      <c r="N1055" s="123" t="s">
        <v>1321</v>
      </c>
      <c r="O1055" s="123">
        <v>1181</v>
      </c>
      <c r="P1055" s="123" t="s">
        <v>65</v>
      </c>
      <c r="Q1055" s="123" t="s">
        <v>2987</v>
      </c>
      <c r="R1055" s="123" t="s">
        <v>3038</v>
      </c>
      <c r="S1055" s="123" t="s">
        <v>32</v>
      </c>
      <c r="T1055" s="123">
        <v>99</v>
      </c>
      <c r="U1055" s="123" t="s">
        <v>2989</v>
      </c>
      <c r="V1055" s="124">
        <v>46267.331250000003</v>
      </c>
      <c r="W1055" s="124">
        <v>46267.749305555553</v>
      </c>
      <c r="X1055" s="124">
        <v>46267.333333333336</v>
      </c>
      <c r="Y1055" s="124">
        <v>46267.75</v>
      </c>
      <c r="Z1055" s="123"/>
      <c r="AA1055" s="123" t="s">
        <v>56</v>
      </c>
      <c r="AB1055" s="123" t="s">
        <v>2</v>
      </c>
      <c r="AC1055" s="123" t="s">
        <v>3500</v>
      </c>
      <c r="AD1055" s="123" t="s">
        <v>68</v>
      </c>
      <c r="AE1055" s="123" t="s">
        <v>3500</v>
      </c>
      <c r="AF1055" s="123" t="s">
        <v>92</v>
      </c>
      <c r="AG1055" s="123" t="s">
        <v>84</v>
      </c>
      <c r="AH1055" s="123">
        <v>32</v>
      </c>
      <c r="AI1055" s="123"/>
      <c r="AJ1055" s="124">
        <v>45480</v>
      </c>
      <c r="AK1055" s="123"/>
      <c r="AL1055" s="123"/>
      <c r="AM1055" s="123" t="s">
        <v>2991</v>
      </c>
      <c r="AN1055" s="123" t="s">
        <v>2992</v>
      </c>
      <c r="AO1055" s="123" t="s">
        <v>2982</v>
      </c>
      <c r="AP1055" s="123">
        <v>9</v>
      </c>
      <c r="AQ1055" s="123">
        <v>0</v>
      </c>
      <c r="AR1055" s="123">
        <v>1</v>
      </c>
      <c r="AS1055" s="123">
        <v>1</v>
      </c>
      <c r="AT1055" s="123">
        <v>0</v>
      </c>
      <c r="AU1055" s="123">
        <v>0</v>
      </c>
    </row>
    <row r="1056" spans="1:47">
      <c r="A1056" s="124">
        <v>46267</v>
      </c>
      <c r="B1056" s="123" t="s">
        <v>1317</v>
      </c>
      <c r="C1056" s="123" t="s">
        <v>2981</v>
      </c>
      <c r="D1056" s="123" t="s">
        <v>1342</v>
      </c>
      <c r="E1056" s="123">
        <v>103058874</v>
      </c>
      <c r="F1056" s="123" t="s">
        <v>2982</v>
      </c>
      <c r="G1056" s="123" t="s">
        <v>3027</v>
      </c>
      <c r="H1056" s="123" t="s">
        <v>2984</v>
      </c>
      <c r="I1056" s="123" t="s">
        <v>3034</v>
      </c>
      <c r="J1056" s="123"/>
      <c r="K1056" s="123" t="s">
        <v>3511</v>
      </c>
      <c r="L1056" s="123" t="s">
        <v>108</v>
      </c>
      <c r="M1056" s="123" t="s">
        <v>3512</v>
      </c>
      <c r="N1056" s="123" t="s">
        <v>2654</v>
      </c>
      <c r="O1056" s="123">
        <v>1182</v>
      </c>
      <c r="P1056" s="123" t="s">
        <v>65</v>
      </c>
      <c r="Q1056" s="123" t="s">
        <v>2987</v>
      </c>
      <c r="R1056" s="123" t="s">
        <v>3003</v>
      </c>
      <c r="S1056" s="123" t="s">
        <v>39</v>
      </c>
      <c r="T1056" s="123">
        <v>1</v>
      </c>
      <c r="U1056" s="123" t="s">
        <v>2989</v>
      </c>
      <c r="V1056" s="124">
        <v>46267.755555555559</v>
      </c>
      <c r="W1056" s="124">
        <v>46267.901388888888</v>
      </c>
      <c r="X1056" s="124">
        <v>46267.756944444445</v>
      </c>
      <c r="Y1056" s="124">
        <v>46268.173611111109</v>
      </c>
      <c r="Z1056" s="123"/>
      <c r="AA1056" s="123" t="s">
        <v>56</v>
      </c>
      <c r="AB1056" s="123" t="s">
        <v>2</v>
      </c>
      <c r="AC1056" s="123" t="s">
        <v>3500</v>
      </c>
      <c r="AD1056" s="123" t="s">
        <v>68</v>
      </c>
      <c r="AE1056" s="123" t="s">
        <v>3500</v>
      </c>
      <c r="AF1056" s="123" t="s">
        <v>78</v>
      </c>
      <c r="AG1056" s="123" t="s">
        <v>92</v>
      </c>
      <c r="AH1056" s="123">
        <v>32</v>
      </c>
      <c r="AI1056" s="123"/>
      <c r="AJ1056" s="124">
        <v>43023</v>
      </c>
      <c r="AK1056" s="123"/>
      <c r="AL1056" s="123"/>
      <c r="AM1056" s="123" t="s">
        <v>75</v>
      </c>
      <c r="AN1056" s="123" t="s">
        <v>3031</v>
      </c>
      <c r="AO1056" s="123" t="s">
        <v>2982</v>
      </c>
      <c r="AP1056" s="123">
        <v>9</v>
      </c>
      <c r="AQ1056" s="123">
        <v>0</v>
      </c>
      <c r="AR1056" s="123">
        <v>1</v>
      </c>
      <c r="AS1056" s="123">
        <v>1</v>
      </c>
      <c r="AT1056" s="123">
        <v>0</v>
      </c>
      <c r="AU1056" s="123">
        <v>0</v>
      </c>
    </row>
    <row r="1057" spans="1:47">
      <c r="A1057" s="124">
        <v>46267</v>
      </c>
      <c r="B1057" s="123" t="s">
        <v>1317</v>
      </c>
      <c r="C1057" s="123" t="s">
        <v>2981</v>
      </c>
      <c r="D1057" s="123" t="s">
        <v>1417</v>
      </c>
      <c r="E1057" s="123">
        <v>204013739</v>
      </c>
      <c r="F1057" s="123" t="s">
        <v>2982</v>
      </c>
      <c r="G1057" s="123" t="s">
        <v>2983</v>
      </c>
      <c r="H1057" s="123" t="s">
        <v>2984</v>
      </c>
      <c r="I1057" s="123">
        <v>900234</v>
      </c>
      <c r="J1057" s="123" t="s">
        <v>3001</v>
      </c>
      <c r="K1057" s="123" t="s">
        <v>1418</v>
      </c>
      <c r="L1057" s="123" t="s">
        <v>2986</v>
      </c>
      <c r="M1057" s="123" t="s">
        <v>79</v>
      </c>
      <c r="N1057" s="123" t="s">
        <v>2654</v>
      </c>
      <c r="O1057" s="123">
        <v>1181</v>
      </c>
      <c r="P1057" s="123" t="s">
        <v>65</v>
      </c>
      <c r="Q1057" s="123" t="s">
        <v>2987</v>
      </c>
      <c r="R1057" s="123" t="s">
        <v>3008</v>
      </c>
      <c r="S1057" s="123" t="s">
        <v>39</v>
      </c>
      <c r="T1057" s="123">
        <v>99</v>
      </c>
      <c r="U1057" s="123" t="s">
        <v>2989</v>
      </c>
      <c r="V1057" s="124">
        <v>46267.754861111112</v>
      </c>
      <c r="W1057" s="124">
        <v>46267.941666666666</v>
      </c>
      <c r="X1057" s="124">
        <v>46267.756944444445</v>
      </c>
      <c r="Y1057" s="124">
        <v>46268.173611111109</v>
      </c>
      <c r="Z1057" s="123"/>
      <c r="AA1057" s="123" t="s">
        <v>56</v>
      </c>
      <c r="AB1057" s="123" t="s">
        <v>2</v>
      </c>
      <c r="AC1057" s="123" t="s">
        <v>3500</v>
      </c>
      <c r="AD1057" s="123" t="s">
        <v>68</v>
      </c>
      <c r="AE1057" s="123" t="s">
        <v>3500</v>
      </c>
      <c r="AF1057" s="123" t="s">
        <v>92</v>
      </c>
      <c r="AG1057" s="123" t="s">
        <v>84</v>
      </c>
      <c r="AH1057" s="123">
        <v>32</v>
      </c>
      <c r="AI1057" s="123"/>
      <c r="AJ1057" s="124">
        <v>45550</v>
      </c>
      <c r="AK1057" s="123"/>
      <c r="AL1057" s="123"/>
      <c r="AM1057" s="123" t="s">
        <v>2991</v>
      </c>
      <c r="AN1057" s="123" t="s">
        <v>2992</v>
      </c>
      <c r="AO1057" s="123" t="s">
        <v>2982</v>
      </c>
      <c r="AP1057" s="123">
        <v>9</v>
      </c>
      <c r="AQ1057" s="123">
        <v>0</v>
      </c>
      <c r="AR1057" s="123">
        <v>1</v>
      </c>
      <c r="AS1057" s="123">
        <v>1</v>
      </c>
      <c r="AT1057" s="123">
        <v>0</v>
      </c>
      <c r="AU1057" s="123">
        <v>0</v>
      </c>
    </row>
    <row r="1058" spans="1:47">
      <c r="A1058" s="124">
        <v>46267</v>
      </c>
      <c r="B1058" s="123" t="s">
        <v>1317</v>
      </c>
      <c r="C1058" s="123" t="s">
        <v>2981</v>
      </c>
      <c r="D1058" s="123" t="s">
        <v>1363</v>
      </c>
      <c r="E1058" s="123">
        <v>205275961</v>
      </c>
      <c r="F1058" s="123" t="s">
        <v>2982</v>
      </c>
      <c r="G1058" s="123" t="s">
        <v>2983</v>
      </c>
      <c r="H1058" s="123" t="s">
        <v>2984</v>
      </c>
      <c r="I1058" s="123">
        <v>900234</v>
      </c>
      <c r="J1058" s="123" t="s">
        <v>2985</v>
      </c>
      <c r="K1058" s="123" t="s">
        <v>3513</v>
      </c>
      <c r="L1058" s="123" t="s">
        <v>2986</v>
      </c>
      <c r="M1058" s="123" t="s">
        <v>89</v>
      </c>
      <c r="N1058" s="123" t="s">
        <v>1321</v>
      </c>
      <c r="O1058" s="123">
        <v>1181</v>
      </c>
      <c r="P1058" s="123" t="s">
        <v>65</v>
      </c>
      <c r="Q1058" s="123" t="s">
        <v>2987</v>
      </c>
      <c r="R1058" s="123" t="s">
        <v>2988</v>
      </c>
      <c r="S1058" s="123" t="s">
        <v>32</v>
      </c>
      <c r="T1058" s="123">
        <v>99</v>
      </c>
      <c r="U1058" s="123" t="s">
        <v>2989</v>
      </c>
      <c r="V1058" s="124">
        <v>46267.331944444442</v>
      </c>
      <c r="W1058" s="124">
        <v>46267.74722222222</v>
      </c>
      <c r="X1058" s="124">
        <v>46267.333333333336</v>
      </c>
      <c r="Y1058" s="124">
        <v>46267.75</v>
      </c>
      <c r="Z1058" s="123"/>
      <c r="AA1058" s="123" t="s">
        <v>56</v>
      </c>
      <c r="AB1058" s="123" t="s">
        <v>2</v>
      </c>
      <c r="AC1058" s="123" t="s">
        <v>3500</v>
      </c>
      <c r="AD1058" s="123" t="s">
        <v>68</v>
      </c>
      <c r="AE1058" s="123" t="s">
        <v>3500</v>
      </c>
      <c r="AF1058" s="123" t="s">
        <v>88</v>
      </c>
      <c r="AG1058" s="123" t="s">
        <v>95</v>
      </c>
      <c r="AH1058" s="123">
        <v>32</v>
      </c>
      <c r="AI1058" s="123"/>
      <c r="AJ1058" s="124">
        <v>45795</v>
      </c>
      <c r="AK1058" s="123"/>
      <c r="AL1058" s="123"/>
      <c r="AM1058" s="123" t="s">
        <v>2991</v>
      </c>
      <c r="AN1058" s="123" t="s">
        <v>2992</v>
      </c>
      <c r="AO1058" s="123" t="s">
        <v>2982</v>
      </c>
      <c r="AP1058" s="123">
        <v>9</v>
      </c>
      <c r="AQ1058" s="123">
        <v>0</v>
      </c>
      <c r="AR1058" s="123">
        <v>1</v>
      </c>
      <c r="AS1058" s="123">
        <v>1</v>
      </c>
      <c r="AT1058" s="123">
        <v>0</v>
      </c>
      <c r="AU1058" s="123">
        <v>0</v>
      </c>
    </row>
    <row r="1059" spans="1:47">
      <c r="A1059" s="124">
        <v>46267</v>
      </c>
      <c r="B1059" s="123" t="s">
        <v>1317</v>
      </c>
      <c r="C1059" s="123" t="s">
        <v>2981</v>
      </c>
      <c r="D1059" s="123" t="s">
        <v>325</v>
      </c>
      <c r="E1059" s="123">
        <v>204246161</v>
      </c>
      <c r="F1059" s="123" t="s">
        <v>2982</v>
      </c>
      <c r="G1059" s="123" t="s">
        <v>2983</v>
      </c>
      <c r="H1059" s="123" t="s">
        <v>2984</v>
      </c>
      <c r="I1059" s="123">
        <v>900234</v>
      </c>
      <c r="J1059" s="123" t="s">
        <v>87</v>
      </c>
      <c r="K1059" s="123" t="s">
        <v>326</v>
      </c>
      <c r="L1059" s="123" t="s">
        <v>2986</v>
      </c>
      <c r="M1059" s="123" t="s">
        <v>86</v>
      </c>
      <c r="N1059" s="123" t="s">
        <v>2654</v>
      </c>
      <c r="O1059" s="123">
        <v>1299</v>
      </c>
      <c r="P1059" s="123" t="s">
        <v>65</v>
      </c>
      <c r="Q1059" s="123" t="s">
        <v>2987</v>
      </c>
      <c r="R1059" s="123" t="s">
        <v>2988</v>
      </c>
      <c r="S1059" s="123" t="s">
        <v>32</v>
      </c>
      <c r="T1059" s="123">
        <v>99</v>
      </c>
      <c r="U1059" s="123" t="s">
        <v>2989</v>
      </c>
      <c r="V1059" s="124">
        <v>46267.754861111112</v>
      </c>
      <c r="W1059" s="124">
        <v>46267.86041666667</v>
      </c>
      <c r="X1059" s="123"/>
      <c r="Y1059" s="123"/>
      <c r="Z1059" s="123"/>
      <c r="AA1059" s="123" t="s">
        <v>2998</v>
      </c>
      <c r="AB1059" s="123" t="s">
        <v>2</v>
      </c>
      <c r="AC1059" s="123" t="s">
        <v>35</v>
      </c>
      <c r="AD1059" s="123" t="s">
        <v>1558</v>
      </c>
      <c r="AE1059" s="123" t="s">
        <v>2995</v>
      </c>
      <c r="AF1059" s="123" t="s">
        <v>88</v>
      </c>
      <c r="AG1059" s="123" t="s">
        <v>95</v>
      </c>
      <c r="AH1059" s="123">
        <v>3</v>
      </c>
      <c r="AI1059" s="123"/>
      <c r="AJ1059" s="124">
        <v>45578</v>
      </c>
      <c r="AK1059" s="123"/>
      <c r="AL1059" s="123"/>
      <c r="AM1059" s="123" t="s">
        <v>2991</v>
      </c>
      <c r="AN1059" s="123" t="s">
        <v>2992</v>
      </c>
      <c r="AO1059" s="123" t="s">
        <v>2982</v>
      </c>
      <c r="AP1059" s="123">
        <v>0</v>
      </c>
      <c r="AQ1059" s="123">
        <v>0</v>
      </c>
      <c r="AR1059" s="123">
        <v>1</v>
      </c>
      <c r="AS1059" s="123">
        <v>0</v>
      </c>
      <c r="AT1059" s="123">
        <v>0</v>
      </c>
      <c r="AU1059" s="123">
        <v>0</v>
      </c>
    </row>
    <row r="1060" spans="1:47">
      <c r="A1060" s="124">
        <v>46267</v>
      </c>
      <c r="B1060" s="123" t="s">
        <v>1317</v>
      </c>
      <c r="C1060" s="123" t="s">
        <v>2981</v>
      </c>
      <c r="D1060" s="123" t="s">
        <v>107</v>
      </c>
      <c r="E1060" s="123">
        <v>102981727</v>
      </c>
      <c r="F1060" s="123" t="s">
        <v>2982</v>
      </c>
      <c r="G1060" s="123" t="s">
        <v>3027</v>
      </c>
      <c r="H1060" s="123" t="s">
        <v>2984</v>
      </c>
      <c r="I1060" s="123" t="s">
        <v>3034</v>
      </c>
      <c r="J1060" s="123"/>
      <c r="K1060" s="123" t="s">
        <v>3514</v>
      </c>
      <c r="L1060" s="123" t="s">
        <v>108</v>
      </c>
      <c r="M1060" s="123" t="s">
        <v>108</v>
      </c>
      <c r="N1060" s="123" t="s">
        <v>2654</v>
      </c>
      <c r="O1060" s="123">
        <v>1182</v>
      </c>
      <c r="P1060" s="123" t="s">
        <v>65</v>
      </c>
      <c r="Q1060" s="123" t="s">
        <v>2987</v>
      </c>
      <c r="R1060" s="123" t="s">
        <v>3010</v>
      </c>
      <c r="S1060" s="123" t="s">
        <v>39</v>
      </c>
      <c r="T1060" s="123">
        <v>1</v>
      </c>
      <c r="U1060" s="123" t="s">
        <v>2989</v>
      </c>
      <c r="V1060" s="124">
        <v>46267.754861111112</v>
      </c>
      <c r="W1060" s="124">
        <v>46267.902083333334</v>
      </c>
      <c r="X1060" s="124">
        <v>46267.756944444445</v>
      </c>
      <c r="Y1060" s="124">
        <v>46268.173611111109</v>
      </c>
      <c r="Z1060" s="123"/>
      <c r="AA1060" s="123" t="s">
        <v>56</v>
      </c>
      <c r="AB1060" s="123" t="s">
        <v>2</v>
      </c>
      <c r="AC1060" s="123" t="s">
        <v>3500</v>
      </c>
      <c r="AD1060" s="123" t="s">
        <v>68</v>
      </c>
      <c r="AE1060" s="123" t="s">
        <v>3500</v>
      </c>
      <c r="AF1060" s="123" t="s">
        <v>77</v>
      </c>
      <c r="AG1060" s="123" t="s">
        <v>78</v>
      </c>
      <c r="AH1060" s="123">
        <v>32</v>
      </c>
      <c r="AI1060" s="123"/>
      <c r="AJ1060" s="124">
        <v>43039</v>
      </c>
      <c r="AK1060" s="123"/>
      <c r="AL1060" s="123"/>
      <c r="AM1060" s="123" t="s">
        <v>75</v>
      </c>
      <c r="AN1060" s="123" t="s">
        <v>3031</v>
      </c>
      <c r="AO1060" s="123" t="s">
        <v>2982</v>
      </c>
      <c r="AP1060" s="123">
        <v>9</v>
      </c>
      <c r="AQ1060" s="123">
        <v>0</v>
      </c>
      <c r="AR1060" s="123">
        <v>1</v>
      </c>
      <c r="AS1060" s="123">
        <v>1</v>
      </c>
      <c r="AT1060" s="123">
        <v>0</v>
      </c>
      <c r="AU1060" s="123">
        <v>0</v>
      </c>
    </row>
    <row r="1061" spans="1:47">
      <c r="A1061" s="124">
        <v>46267</v>
      </c>
      <c r="B1061" s="123" t="s">
        <v>1317</v>
      </c>
      <c r="C1061" s="123" t="s">
        <v>2981</v>
      </c>
      <c r="D1061" s="123" t="s">
        <v>2379</v>
      </c>
      <c r="E1061" s="123">
        <v>206348042</v>
      </c>
      <c r="F1061" s="123" t="s">
        <v>2982</v>
      </c>
      <c r="G1061" s="123" t="s">
        <v>2983</v>
      </c>
      <c r="H1061" s="123" t="s">
        <v>2984</v>
      </c>
      <c r="I1061" s="123">
        <v>900234</v>
      </c>
      <c r="J1061" s="123" t="s">
        <v>2985</v>
      </c>
      <c r="K1061" s="123" t="s">
        <v>2380</v>
      </c>
      <c r="L1061" s="123" t="s">
        <v>2986</v>
      </c>
      <c r="M1061" s="123" t="s">
        <v>89</v>
      </c>
      <c r="N1061" s="123" t="s">
        <v>1321</v>
      </c>
      <c r="O1061" s="123">
        <v>1181</v>
      </c>
      <c r="P1061" s="123" t="s">
        <v>65</v>
      </c>
      <c r="Q1061" s="123" t="s">
        <v>2987</v>
      </c>
      <c r="R1061" s="123" t="s">
        <v>2994</v>
      </c>
      <c r="S1061" s="123" t="s">
        <v>32</v>
      </c>
      <c r="T1061" s="123">
        <v>99</v>
      </c>
      <c r="U1061" s="123" t="s">
        <v>2989</v>
      </c>
      <c r="V1061" s="124">
        <v>46267.330555555556</v>
      </c>
      <c r="W1061" s="124">
        <v>46267.75</v>
      </c>
      <c r="X1061" s="124">
        <v>46267.333333333336</v>
      </c>
      <c r="Y1061" s="124">
        <v>46267.75</v>
      </c>
      <c r="Z1061" s="123"/>
      <c r="AA1061" s="123" t="s">
        <v>56</v>
      </c>
      <c r="AB1061" s="123" t="s">
        <v>2</v>
      </c>
      <c r="AC1061" s="123" t="s">
        <v>3500</v>
      </c>
      <c r="AD1061" s="123" t="s">
        <v>68</v>
      </c>
      <c r="AE1061" s="123" t="s">
        <v>3500</v>
      </c>
      <c r="AF1061" s="123" t="s">
        <v>95</v>
      </c>
      <c r="AG1061" s="123" t="s">
        <v>77</v>
      </c>
      <c r="AH1061" s="123">
        <v>32</v>
      </c>
      <c r="AI1061" s="123"/>
      <c r="AJ1061" s="124">
        <v>45956</v>
      </c>
      <c r="AK1061" s="123"/>
      <c r="AL1061" s="123"/>
      <c r="AM1061" s="123" t="s">
        <v>2991</v>
      </c>
      <c r="AN1061" s="123" t="s">
        <v>2992</v>
      </c>
      <c r="AO1061" s="123" t="s">
        <v>2982</v>
      </c>
      <c r="AP1061" s="123">
        <v>9</v>
      </c>
      <c r="AQ1061" s="123">
        <v>0</v>
      </c>
      <c r="AR1061" s="123">
        <v>1</v>
      </c>
      <c r="AS1061" s="123">
        <v>1</v>
      </c>
      <c r="AT1061" s="123">
        <v>0</v>
      </c>
      <c r="AU1061" s="123">
        <v>0</v>
      </c>
    </row>
    <row r="1062" spans="1:47">
      <c r="A1062" s="124">
        <v>46267</v>
      </c>
      <c r="B1062" s="123" t="s">
        <v>1317</v>
      </c>
      <c r="C1062" s="123" t="s">
        <v>2981</v>
      </c>
      <c r="D1062" s="123" t="s">
        <v>1345</v>
      </c>
      <c r="E1062" s="123">
        <v>111249388</v>
      </c>
      <c r="F1062" s="123" t="s">
        <v>2982</v>
      </c>
      <c r="G1062" s="123" t="s">
        <v>2983</v>
      </c>
      <c r="H1062" s="123" t="s">
        <v>2984</v>
      </c>
      <c r="I1062" s="123">
        <v>900234</v>
      </c>
      <c r="J1062" s="123" t="s">
        <v>3001</v>
      </c>
      <c r="K1062" s="123" t="s">
        <v>1346</v>
      </c>
      <c r="L1062" s="123" t="s">
        <v>2986</v>
      </c>
      <c r="M1062" s="123" t="s">
        <v>79</v>
      </c>
      <c r="N1062" s="123" t="s">
        <v>2654</v>
      </c>
      <c r="O1062" s="123">
        <v>1181</v>
      </c>
      <c r="P1062" s="123" t="s">
        <v>65</v>
      </c>
      <c r="Q1062" s="123" t="s">
        <v>2987</v>
      </c>
      <c r="R1062" s="123" t="s">
        <v>3004</v>
      </c>
      <c r="S1062" s="123" t="s">
        <v>39</v>
      </c>
      <c r="T1062" s="123">
        <v>99</v>
      </c>
      <c r="U1062" s="123" t="s">
        <v>2989</v>
      </c>
      <c r="V1062" s="124">
        <v>46267.754861111112</v>
      </c>
      <c r="W1062" s="124">
        <v>46267.908333333333</v>
      </c>
      <c r="X1062" s="124">
        <v>46267.756944444445</v>
      </c>
      <c r="Y1062" s="124">
        <v>46268.173611111109</v>
      </c>
      <c r="Z1062" s="123"/>
      <c r="AA1062" s="123" t="s">
        <v>56</v>
      </c>
      <c r="AB1062" s="123" t="s">
        <v>2</v>
      </c>
      <c r="AC1062" s="123" t="s">
        <v>3500</v>
      </c>
      <c r="AD1062" s="123" t="s">
        <v>68</v>
      </c>
      <c r="AE1062" s="123" t="s">
        <v>3500</v>
      </c>
      <c r="AF1062" s="123" t="s">
        <v>88</v>
      </c>
      <c r="AG1062" s="123" t="s">
        <v>95</v>
      </c>
      <c r="AH1062" s="123">
        <v>32</v>
      </c>
      <c r="AI1062" s="123"/>
      <c r="AJ1062" s="124">
        <v>45529</v>
      </c>
      <c r="AK1062" s="123"/>
      <c r="AL1062" s="123"/>
      <c r="AM1062" s="123" t="s">
        <v>2991</v>
      </c>
      <c r="AN1062" s="123" t="s">
        <v>2992</v>
      </c>
      <c r="AO1062" s="123" t="s">
        <v>2982</v>
      </c>
      <c r="AP1062" s="123">
        <v>9</v>
      </c>
      <c r="AQ1062" s="123">
        <v>0</v>
      </c>
      <c r="AR1062" s="123">
        <v>1</v>
      </c>
      <c r="AS1062" s="123">
        <v>1</v>
      </c>
      <c r="AT1062" s="123">
        <v>0</v>
      </c>
      <c r="AU1062" s="123">
        <v>0</v>
      </c>
    </row>
    <row r="1063" spans="1:47">
      <c r="A1063" s="124">
        <v>46267</v>
      </c>
      <c r="B1063" s="123" t="s">
        <v>1317</v>
      </c>
      <c r="C1063" s="123" t="s">
        <v>2981</v>
      </c>
      <c r="D1063" s="123" t="s">
        <v>1348</v>
      </c>
      <c r="E1063" s="123">
        <v>204013729</v>
      </c>
      <c r="F1063" s="123" t="s">
        <v>2982</v>
      </c>
      <c r="G1063" s="123" t="s">
        <v>2983</v>
      </c>
      <c r="H1063" s="123" t="s">
        <v>2984</v>
      </c>
      <c r="I1063" s="123">
        <v>900234</v>
      </c>
      <c r="J1063" s="123" t="s">
        <v>3001</v>
      </c>
      <c r="K1063" s="123" t="s">
        <v>1349</v>
      </c>
      <c r="L1063" s="123" t="s">
        <v>2986</v>
      </c>
      <c r="M1063" s="123" t="s">
        <v>79</v>
      </c>
      <c r="N1063" s="123" t="s">
        <v>1321</v>
      </c>
      <c r="O1063" s="123">
        <v>1181</v>
      </c>
      <c r="P1063" s="123" t="s">
        <v>65</v>
      </c>
      <c r="Q1063" s="123" t="s">
        <v>2987</v>
      </c>
      <c r="R1063" s="123" t="s">
        <v>2988</v>
      </c>
      <c r="S1063" s="123" t="s">
        <v>32</v>
      </c>
      <c r="T1063" s="123">
        <v>99</v>
      </c>
      <c r="U1063" s="123" t="s">
        <v>2989</v>
      </c>
      <c r="V1063" s="124">
        <v>46267.331250000003</v>
      </c>
      <c r="W1063" s="124">
        <v>46267.74722222222</v>
      </c>
      <c r="X1063" s="124">
        <v>46267.333333333336</v>
      </c>
      <c r="Y1063" s="124">
        <v>46267.75</v>
      </c>
      <c r="Z1063" s="123"/>
      <c r="AA1063" s="123" t="s">
        <v>56</v>
      </c>
      <c r="AB1063" s="123" t="s">
        <v>2</v>
      </c>
      <c r="AC1063" s="123" t="s">
        <v>3500</v>
      </c>
      <c r="AD1063" s="123" t="s">
        <v>68</v>
      </c>
      <c r="AE1063" s="123" t="s">
        <v>3500</v>
      </c>
      <c r="AF1063" s="123" t="s">
        <v>88</v>
      </c>
      <c r="AG1063" s="123" t="s">
        <v>95</v>
      </c>
      <c r="AH1063" s="123">
        <v>32</v>
      </c>
      <c r="AI1063" s="123"/>
      <c r="AJ1063" s="124">
        <v>45550</v>
      </c>
      <c r="AK1063" s="123"/>
      <c r="AL1063" s="123"/>
      <c r="AM1063" s="123" t="s">
        <v>2991</v>
      </c>
      <c r="AN1063" s="123" t="s">
        <v>2992</v>
      </c>
      <c r="AO1063" s="123" t="s">
        <v>2982</v>
      </c>
      <c r="AP1063" s="123">
        <v>9</v>
      </c>
      <c r="AQ1063" s="123">
        <v>0</v>
      </c>
      <c r="AR1063" s="123">
        <v>1</v>
      </c>
      <c r="AS1063" s="123">
        <v>1</v>
      </c>
      <c r="AT1063" s="123">
        <v>0</v>
      </c>
      <c r="AU1063" s="123">
        <v>0</v>
      </c>
    </row>
    <row r="1064" spans="1:47">
      <c r="A1064" s="124">
        <v>46267</v>
      </c>
      <c r="B1064" s="123" t="s">
        <v>1317</v>
      </c>
      <c r="C1064" s="123" t="s">
        <v>2981</v>
      </c>
      <c r="D1064" s="123" t="s">
        <v>1323</v>
      </c>
      <c r="E1064" s="123">
        <v>202137760</v>
      </c>
      <c r="F1064" s="123" t="s">
        <v>2982</v>
      </c>
      <c r="G1064" s="123" t="s">
        <v>2983</v>
      </c>
      <c r="H1064" s="123" t="s">
        <v>2984</v>
      </c>
      <c r="I1064" s="123">
        <v>900234</v>
      </c>
      <c r="J1064" s="123" t="s">
        <v>87</v>
      </c>
      <c r="K1064" s="123" t="s">
        <v>1324</v>
      </c>
      <c r="L1064" s="123" t="s">
        <v>2986</v>
      </c>
      <c r="M1064" s="123" t="s">
        <v>86</v>
      </c>
      <c r="N1064" s="123" t="s">
        <v>2654</v>
      </c>
      <c r="O1064" s="123">
        <v>1181</v>
      </c>
      <c r="P1064" s="123" t="s">
        <v>65</v>
      </c>
      <c r="Q1064" s="123" t="s">
        <v>2987</v>
      </c>
      <c r="R1064" s="123" t="s">
        <v>3024</v>
      </c>
      <c r="S1064" s="123" t="s">
        <v>39</v>
      </c>
      <c r="T1064" s="123">
        <v>99</v>
      </c>
      <c r="U1064" s="123" t="s">
        <v>2989</v>
      </c>
      <c r="V1064" s="124">
        <v>46267.754861111112</v>
      </c>
      <c r="W1064" s="124">
        <v>46267.90347222222</v>
      </c>
      <c r="X1064" s="124">
        <v>46267.756944444445</v>
      </c>
      <c r="Y1064" s="124">
        <v>46268.173611111109</v>
      </c>
      <c r="Z1064" s="123"/>
      <c r="AA1064" s="123" t="s">
        <v>56</v>
      </c>
      <c r="AB1064" s="123" t="s">
        <v>2</v>
      </c>
      <c r="AC1064" s="123" t="s">
        <v>3500</v>
      </c>
      <c r="AD1064" s="123" t="s">
        <v>68</v>
      </c>
      <c r="AE1064" s="123" t="s">
        <v>3500</v>
      </c>
      <c r="AF1064" s="123" t="s">
        <v>95</v>
      </c>
      <c r="AG1064" s="123" t="s">
        <v>77</v>
      </c>
      <c r="AH1064" s="123">
        <v>32</v>
      </c>
      <c r="AI1064" s="123"/>
      <c r="AJ1064" s="124">
        <v>45588</v>
      </c>
      <c r="AK1064" s="123"/>
      <c r="AL1064" s="123"/>
      <c r="AM1064" s="123" t="s">
        <v>2991</v>
      </c>
      <c r="AN1064" s="123" t="s">
        <v>2992</v>
      </c>
      <c r="AO1064" s="123" t="s">
        <v>2982</v>
      </c>
      <c r="AP1064" s="123">
        <v>9</v>
      </c>
      <c r="AQ1064" s="123">
        <v>0</v>
      </c>
      <c r="AR1064" s="123">
        <v>1</v>
      </c>
      <c r="AS1064" s="123">
        <v>1</v>
      </c>
      <c r="AT1064" s="123">
        <v>0</v>
      </c>
      <c r="AU1064" s="123">
        <v>0</v>
      </c>
    </row>
    <row r="1065" spans="1:47">
      <c r="A1065" s="124">
        <v>46267</v>
      </c>
      <c r="B1065" s="123" t="s">
        <v>1317</v>
      </c>
      <c r="C1065" s="123" t="s">
        <v>2981</v>
      </c>
      <c r="D1065" s="123" t="s">
        <v>1356</v>
      </c>
      <c r="E1065" s="123">
        <v>203513497</v>
      </c>
      <c r="F1065" s="123" t="s">
        <v>2982</v>
      </c>
      <c r="G1065" s="123" t="s">
        <v>2983</v>
      </c>
      <c r="H1065" s="123" t="s">
        <v>2984</v>
      </c>
      <c r="I1065" s="123">
        <v>900234</v>
      </c>
      <c r="J1065" s="123" t="s">
        <v>3001</v>
      </c>
      <c r="K1065" s="123" t="s">
        <v>1357</v>
      </c>
      <c r="L1065" s="123" t="s">
        <v>2986</v>
      </c>
      <c r="M1065" s="123" t="s">
        <v>79</v>
      </c>
      <c r="N1065" s="123" t="s">
        <v>2654</v>
      </c>
      <c r="O1065" s="123">
        <v>1181</v>
      </c>
      <c r="P1065" s="123" t="s">
        <v>65</v>
      </c>
      <c r="Q1065" s="123" t="s">
        <v>2987</v>
      </c>
      <c r="R1065" s="123" t="s">
        <v>3003</v>
      </c>
      <c r="S1065" s="123" t="s">
        <v>39</v>
      </c>
      <c r="T1065" s="123">
        <v>99</v>
      </c>
      <c r="U1065" s="123" t="s">
        <v>2989</v>
      </c>
      <c r="V1065" s="124">
        <v>46267.754166666666</v>
      </c>
      <c r="W1065" s="124">
        <v>46267.90625</v>
      </c>
      <c r="X1065" s="124">
        <v>46267.756944444445</v>
      </c>
      <c r="Y1065" s="124">
        <v>46268.173611111109</v>
      </c>
      <c r="Z1065" s="123"/>
      <c r="AA1065" s="123" t="s">
        <v>56</v>
      </c>
      <c r="AB1065" s="123" t="s">
        <v>2</v>
      </c>
      <c r="AC1065" s="123" t="s">
        <v>3500</v>
      </c>
      <c r="AD1065" s="123" t="s">
        <v>68</v>
      </c>
      <c r="AE1065" s="123" t="s">
        <v>3500</v>
      </c>
      <c r="AF1065" s="123" t="s">
        <v>78</v>
      </c>
      <c r="AG1065" s="123" t="s">
        <v>92</v>
      </c>
      <c r="AH1065" s="123">
        <v>32</v>
      </c>
      <c r="AI1065" s="123"/>
      <c r="AJ1065" s="124">
        <v>45462</v>
      </c>
      <c r="AK1065" s="123"/>
      <c r="AL1065" s="123"/>
      <c r="AM1065" s="123" t="s">
        <v>2991</v>
      </c>
      <c r="AN1065" s="123" t="s">
        <v>2992</v>
      </c>
      <c r="AO1065" s="123" t="s">
        <v>2982</v>
      </c>
      <c r="AP1065" s="123">
        <v>9</v>
      </c>
      <c r="AQ1065" s="123">
        <v>0</v>
      </c>
      <c r="AR1065" s="123">
        <v>1</v>
      </c>
      <c r="AS1065" s="123">
        <v>1</v>
      </c>
      <c r="AT1065" s="123">
        <v>0</v>
      </c>
      <c r="AU1065" s="123">
        <v>0</v>
      </c>
    </row>
    <row r="1066" spans="1:47">
      <c r="A1066" s="124">
        <v>46267</v>
      </c>
      <c r="B1066" s="123" t="s">
        <v>1317</v>
      </c>
      <c r="C1066" s="123" t="s">
        <v>2981</v>
      </c>
      <c r="D1066" s="123" t="s">
        <v>1354</v>
      </c>
      <c r="E1066" s="123">
        <v>108067922</v>
      </c>
      <c r="F1066" s="123" t="s">
        <v>2982</v>
      </c>
      <c r="G1066" s="123" t="s">
        <v>3027</v>
      </c>
      <c r="H1066" s="123" t="s">
        <v>2984</v>
      </c>
      <c r="I1066" s="123" t="s">
        <v>3028</v>
      </c>
      <c r="J1066" s="123"/>
      <c r="K1066" s="123" t="s">
        <v>1355</v>
      </c>
      <c r="L1066" s="123" t="s">
        <v>97</v>
      </c>
      <c r="M1066" s="123" t="s">
        <v>3030</v>
      </c>
      <c r="N1066" s="123" t="s">
        <v>2654</v>
      </c>
      <c r="O1066" s="123">
        <v>1299</v>
      </c>
      <c r="P1066" s="123" t="s">
        <v>65</v>
      </c>
      <c r="Q1066" s="123" t="s">
        <v>2987</v>
      </c>
      <c r="R1066" s="123" t="s">
        <v>3016</v>
      </c>
      <c r="S1066" s="123" t="s">
        <v>32</v>
      </c>
      <c r="T1066" s="123">
        <v>3</v>
      </c>
      <c r="U1066" s="123" t="s">
        <v>2989</v>
      </c>
      <c r="V1066" s="124">
        <v>46267.326388888891</v>
      </c>
      <c r="W1066" s="124">
        <v>46267.75</v>
      </c>
      <c r="X1066" s="124">
        <v>46267.333333333336</v>
      </c>
      <c r="Y1066" s="124">
        <v>46267.75</v>
      </c>
      <c r="Z1066" s="123"/>
      <c r="AA1066" s="123" t="s">
        <v>56</v>
      </c>
      <c r="AB1066" s="123" t="s">
        <v>2</v>
      </c>
      <c r="AC1066" s="123" t="s">
        <v>3500</v>
      </c>
      <c r="AD1066" s="123" t="s">
        <v>68</v>
      </c>
      <c r="AE1066" s="123" t="s">
        <v>3500</v>
      </c>
      <c r="AF1066" s="123" t="s">
        <v>77</v>
      </c>
      <c r="AG1066" s="123" t="s">
        <v>78</v>
      </c>
      <c r="AH1066" s="123">
        <v>32</v>
      </c>
      <c r="AI1066" s="123"/>
      <c r="AJ1066" s="124">
        <v>44727</v>
      </c>
      <c r="AK1066" s="123"/>
      <c r="AL1066" s="123"/>
      <c r="AM1066" s="123" t="s">
        <v>75</v>
      </c>
      <c r="AN1066" s="123" t="s">
        <v>3031</v>
      </c>
      <c r="AO1066" s="123" t="s">
        <v>2982</v>
      </c>
      <c r="AP1066" s="123">
        <v>9</v>
      </c>
      <c r="AQ1066" s="123">
        <v>0</v>
      </c>
      <c r="AR1066" s="123">
        <v>1</v>
      </c>
      <c r="AS1066" s="123">
        <v>1</v>
      </c>
      <c r="AT1066" s="123">
        <v>0</v>
      </c>
      <c r="AU1066" s="123">
        <v>0</v>
      </c>
    </row>
    <row r="1067" spans="1:47">
      <c r="A1067" s="124">
        <v>46267</v>
      </c>
      <c r="B1067" s="123" t="s">
        <v>1317</v>
      </c>
      <c r="C1067" s="123" t="s">
        <v>2981</v>
      </c>
      <c r="D1067" s="123" t="s">
        <v>351</v>
      </c>
      <c r="E1067" s="123">
        <v>204013733</v>
      </c>
      <c r="F1067" s="123" t="s">
        <v>2982</v>
      </c>
      <c r="G1067" s="123" t="s">
        <v>2983</v>
      </c>
      <c r="H1067" s="123" t="s">
        <v>2984</v>
      </c>
      <c r="I1067" s="123">
        <v>900234</v>
      </c>
      <c r="J1067" s="123" t="s">
        <v>3001</v>
      </c>
      <c r="K1067" s="123" t="s">
        <v>352</v>
      </c>
      <c r="L1067" s="123" t="s">
        <v>2986</v>
      </c>
      <c r="M1067" s="123" t="s">
        <v>79</v>
      </c>
      <c r="N1067" s="123" t="s">
        <v>2654</v>
      </c>
      <c r="O1067" s="123">
        <v>1299</v>
      </c>
      <c r="P1067" s="123" t="s">
        <v>65</v>
      </c>
      <c r="Q1067" s="123" t="s">
        <v>2987</v>
      </c>
      <c r="R1067" s="123" t="s">
        <v>3003</v>
      </c>
      <c r="S1067" s="123" t="s">
        <v>39</v>
      </c>
      <c r="T1067" s="123">
        <v>99</v>
      </c>
      <c r="U1067" s="123" t="s">
        <v>2989</v>
      </c>
      <c r="V1067" s="124">
        <v>46267.086111111108</v>
      </c>
      <c r="W1067" s="124">
        <v>46267.173611111109</v>
      </c>
      <c r="X1067" s="123"/>
      <c r="Y1067" s="123"/>
      <c r="Z1067" s="123"/>
      <c r="AA1067" s="123" t="s">
        <v>2998</v>
      </c>
      <c r="AB1067" s="123" t="s">
        <v>2</v>
      </c>
      <c r="AC1067" s="123" t="s">
        <v>35</v>
      </c>
      <c r="AD1067" s="123" t="s">
        <v>1557</v>
      </c>
      <c r="AE1067" s="123" t="s">
        <v>3015</v>
      </c>
      <c r="AF1067" s="123" t="s">
        <v>78</v>
      </c>
      <c r="AG1067" s="123" t="s">
        <v>92</v>
      </c>
      <c r="AH1067" s="123">
        <v>1</v>
      </c>
      <c r="AI1067" s="123"/>
      <c r="AJ1067" s="124">
        <v>45550</v>
      </c>
      <c r="AK1067" s="123"/>
      <c r="AL1067" s="123"/>
      <c r="AM1067" s="123" t="s">
        <v>2991</v>
      </c>
      <c r="AN1067" s="123" t="s">
        <v>2992</v>
      </c>
      <c r="AO1067" s="123" t="s">
        <v>2982</v>
      </c>
      <c r="AP1067" s="123">
        <v>0</v>
      </c>
      <c r="AQ1067" s="123">
        <v>0</v>
      </c>
      <c r="AR1067" s="123">
        <v>1</v>
      </c>
      <c r="AS1067" s="123">
        <v>0</v>
      </c>
      <c r="AT1067" s="123">
        <v>0</v>
      </c>
      <c r="AU1067" s="123">
        <v>0</v>
      </c>
    </row>
    <row r="1068" spans="1:47">
      <c r="A1068" s="124">
        <v>46267</v>
      </c>
      <c r="B1068" s="123" t="s">
        <v>1317</v>
      </c>
      <c r="C1068" s="123" t="s">
        <v>2981</v>
      </c>
      <c r="D1068" s="123" t="s">
        <v>2117</v>
      </c>
      <c r="E1068" s="123">
        <v>206958070</v>
      </c>
      <c r="F1068" s="123" t="s">
        <v>2982</v>
      </c>
      <c r="G1068" s="123" t="s">
        <v>2983</v>
      </c>
      <c r="H1068" s="123" t="s">
        <v>2984</v>
      </c>
      <c r="I1068" s="123">
        <v>900234</v>
      </c>
      <c r="J1068" s="123" t="s">
        <v>3002</v>
      </c>
      <c r="K1068" s="123" t="s">
        <v>2118</v>
      </c>
      <c r="L1068" s="123" t="s">
        <v>2986</v>
      </c>
      <c r="M1068" s="123" t="s">
        <v>89</v>
      </c>
      <c r="N1068" s="123" t="s">
        <v>2654</v>
      </c>
      <c r="O1068" s="123">
        <v>1181</v>
      </c>
      <c r="P1068" s="123" t="s">
        <v>65</v>
      </c>
      <c r="Q1068" s="123" t="s">
        <v>2987</v>
      </c>
      <c r="R1068" s="123" t="s">
        <v>3011</v>
      </c>
      <c r="S1068" s="123" t="s">
        <v>39</v>
      </c>
      <c r="T1068" s="123">
        <v>99</v>
      </c>
      <c r="U1068" s="123" t="s">
        <v>2989</v>
      </c>
      <c r="V1068" s="123"/>
      <c r="W1068" s="123"/>
      <c r="X1068" s="124">
        <v>46267.756944444445</v>
      </c>
      <c r="Y1068" s="124">
        <v>46268.173611111109</v>
      </c>
      <c r="Z1068" s="123" t="s">
        <v>2997</v>
      </c>
      <c r="AA1068" s="123" t="s">
        <v>2998</v>
      </c>
      <c r="AB1068" s="123" t="s">
        <v>2999</v>
      </c>
      <c r="AC1068" s="123" t="s">
        <v>3500</v>
      </c>
      <c r="AD1068" s="123" t="s">
        <v>68</v>
      </c>
      <c r="AE1068" s="123" t="s">
        <v>3500</v>
      </c>
      <c r="AF1068" s="123" t="s">
        <v>84</v>
      </c>
      <c r="AG1068" s="123" t="s">
        <v>85</v>
      </c>
      <c r="AH1068" s="123">
        <v>32</v>
      </c>
      <c r="AI1068" s="123"/>
      <c r="AJ1068" s="124">
        <v>46047</v>
      </c>
      <c r="AK1068" s="123"/>
      <c r="AL1068" s="123"/>
      <c r="AM1068" s="123" t="s">
        <v>2991</v>
      </c>
      <c r="AN1068" s="123" t="s">
        <v>2992</v>
      </c>
      <c r="AO1068" s="123" t="s">
        <v>2982</v>
      </c>
      <c r="AP1068" s="123">
        <v>9</v>
      </c>
      <c r="AQ1068" s="123">
        <v>0</v>
      </c>
      <c r="AR1068" s="123">
        <v>0</v>
      </c>
      <c r="AS1068" s="123">
        <v>0</v>
      </c>
      <c r="AT1068" s="123">
        <v>0</v>
      </c>
      <c r="AU1068" s="123">
        <v>0</v>
      </c>
    </row>
    <row r="1069" spans="1:47">
      <c r="A1069" s="124">
        <v>46267</v>
      </c>
      <c r="B1069" s="123" t="s">
        <v>1317</v>
      </c>
      <c r="C1069" s="123" t="s">
        <v>2981</v>
      </c>
      <c r="D1069" s="123" t="s">
        <v>1529</v>
      </c>
      <c r="E1069" s="123">
        <v>203875181</v>
      </c>
      <c r="F1069" s="123" t="s">
        <v>2982</v>
      </c>
      <c r="G1069" s="123" t="s">
        <v>2983</v>
      </c>
      <c r="H1069" s="123" t="s">
        <v>2984</v>
      </c>
      <c r="I1069" s="123">
        <v>900234</v>
      </c>
      <c r="J1069" s="123" t="s">
        <v>3001</v>
      </c>
      <c r="K1069" s="123" t="s">
        <v>3515</v>
      </c>
      <c r="L1069" s="123" t="s">
        <v>2986</v>
      </c>
      <c r="M1069" s="123" t="s">
        <v>79</v>
      </c>
      <c r="N1069" s="123" t="s">
        <v>2654</v>
      </c>
      <c r="O1069" s="123">
        <v>1181</v>
      </c>
      <c r="P1069" s="123" t="s">
        <v>66</v>
      </c>
      <c r="Q1069" s="123" t="s">
        <v>2987</v>
      </c>
      <c r="R1069" s="123" t="s">
        <v>3003</v>
      </c>
      <c r="S1069" s="123" t="s">
        <v>39</v>
      </c>
      <c r="T1069" s="123">
        <v>99</v>
      </c>
      <c r="U1069" s="123" t="s">
        <v>3506</v>
      </c>
      <c r="V1069" s="123"/>
      <c r="W1069" s="123"/>
      <c r="X1069" s="124">
        <v>46267.756944444445</v>
      </c>
      <c r="Y1069" s="124">
        <v>46268.090277777781</v>
      </c>
      <c r="Z1069" s="123" t="s">
        <v>2997</v>
      </c>
      <c r="AA1069" s="123" t="s">
        <v>2998</v>
      </c>
      <c r="AB1069" s="123" t="s">
        <v>2999</v>
      </c>
      <c r="AC1069" s="123" t="s">
        <v>3500</v>
      </c>
      <c r="AD1069" s="123" t="s">
        <v>68</v>
      </c>
      <c r="AE1069" s="123" t="s">
        <v>3500</v>
      </c>
      <c r="AF1069" s="123" t="s">
        <v>78</v>
      </c>
      <c r="AG1069" s="123" t="s">
        <v>92</v>
      </c>
      <c r="AH1069" s="123">
        <v>32</v>
      </c>
      <c r="AI1069" s="123"/>
      <c r="AJ1069" s="124">
        <v>45529</v>
      </c>
      <c r="AK1069" s="123"/>
      <c r="AL1069" s="123"/>
      <c r="AM1069" s="123" t="s">
        <v>2991</v>
      </c>
      <c r="AN1069" s="123" t="s">
        <v>2992</v>
      </c>
      <c r="AO1069" s="123" t="s">
        <v>2982</v>
      </c>
      <c r="AP1069" s="123">
        <v>7</v>
      </c>
      <c r="AQ1069" s="123">
        <v>0</v>
      </c>
      <c r="AR1069" s="123">
        <v>0</v>
      </c>
      <c r="AS1069" s="123">
        <v>0</v>
      </c>
      <c r="AT1069" s="123">
        <v>0</v>
      </c>
      <c r="AU1069" s="123">
        <v>0</v>
      </c>
    </row>
    <row r="1070" spans="1:47">
      <c r="A1070" s="124">
        <v>46267</v>
      </c>
      <c r="B1070" s="123" t="s">
        <v>1317</v>
      </c>
      <c r="C1070" s="123" t="s">
        <v>2981</v>
      </c>
      <c r="D1070" s="123" t="s">
        <v>1645</v>
      </c>
      <c r="E1070" s="123">
        <v>206348020</v>
      </c>
      <c r="F1070" s="123" t="s">
        <v>2982</v>
      </c>
      <c r="G1070" s="123" t="s">
        <v>2983</v>
      </c>
      <c r="H1070" s="123" t="s">
        <v>2984</v>
      </c>
      <c r="I1070" s="123">
        <v>900234</v>
      </c>
      <c r="J1070" s="123" t="s">
        <v>2985</v>
      </c>
      <c r="K1070" s="123" t="s">
        <v>1646</v>
      </c>
      <c r="L1070" s="123" t="s">
        <v>2986</v>
      </c>
      <c r="M1070" s="123" t="s">
        <v>89</v>
      </c>
      <c r="N1070" s="123" t="s">
        <v>1321</v>
      </c>
      <c r="O1070" s="123">
        <v>1181</v>
      </c>
      <c r="P1070" s="123" t="s">
        <v>65</v>
      </c>
      <c r="Q1070" s="123" t="s">
        <v>2987</v>
      </c>
      <c r="R1070" s="123" t="s">
        <v>3014</v>
      </c>
      <c r="S1070" s="123" t="s">
        <v>32</v>
      </c>
      <c r="T1070" s="123">
        <v>99</v>
      </c>
      <c r="U1070" s="123" t="s">
        <v>2989</v>
      </c>
      <c r="V1070" s="124">
        <v>46267.330555555556</v>
      </c>
      <c r="W1070" s="124">
        <v>46267.744444444441</v>
      </c>
      <c r="X1070" s="124">
        <v>46267.333333333336</v>
      </c>
      <c r="Y1070" s="124">
        <v>46267.75</v>
      </c>
      <c r="Z1070" s="123"/>
      <c r="AA1070" s="123" t="s">
        <v>56</v>
      </c>
      <c r="AB1070" s="123" t="s">
        <v>2</v>
      </c>
      <c r="AC1070" s="123" t="s">
        <v>3500</v>
      </c>
      <c r="AD1070" s="123" t="s">
        <v>68</v>
      </c>
      <c r="AE1070" s="123" t="s">
        <v>3500</v>
      </c>
      <c r="AF1070" s="123" t="s">
        <v>78</v>
      </c>
      <c r="AG1070" s="123" t="s">
        <v>92</v>
      </c>
      <c r="AH1070" s="123">
        <v>32</v>
      </c>
      <c r="AI1070" s="123"/>
      <c r="AJ1070" s="124">
        <v>45956</v>
      </c>
      <c r="AK1070" s="123"/>
      <c r="AL1070" s="123"/>
      <c r="AM1070" s="123" t="s">
        <v>2991</v>
      </c>
      <c r="AN1070" s="123" t="s">
        <v>2992</v>
      </c>
      <c r="AO1070" s="123" t="s">
        <v>2982</v>
      </c>
      <c r="AP1070" s="123">
        <v>9</v>
      </c>
      <c r="AQ1070" s="123">
        <v>0</v>
      </c>
      <c r="AR1070" s="123">
        <v>1</v>
      </c>
      <c r="AS1070" s="123">
        <v>1</v>
      </c>
      <c r="AT1070" s="123">
        <v>0</v>
      </c>
      <c r="AU1070" s="123">
        <v>0</v>
      </c>
    </row>
    <row r="1071" spans="1:47">
      <c r="A1071" s="124">
        <v>46267</v>
      </c>
      <c r="B1071" s="123" t="s">
        <v>1317</v>
      </c>
      <c r="C1071" s="123" t="s">
        <v>2981</v>
      </c>
      <c r="D1071" s="123" t="s">
        <v>1665</v>
      </c>
      <c r="E1071" s="123">
        <v>206348041</v>
      </c>
      <c r="F1071" s="123" t="s">
        <v>2982</v>
      </c>
      <c r="G1071" s="123" t="s">
        <v>2983</v>
      </c>
      <c r="H1071" s="123" t="s">
        <v>2984</v>
      </c>
      <c r="I1071" s="123">
        <v>900234</v>
      </c>
      <c r="J1071" s="123" t="s">
        <v>2985</v>
      </c>
      <c r="K1071" s="123" t="s">
        <v>1666</v>
      </c>
      <c r="L1071" s="123" t="s">
        <v>2986</v>
      </c>
      <c r="M1071" s="123" t="s">
        <v>89</v>
      </c>
      <c r="N1071" s="123" t="s">
        <v>2654</v>
      </c>
      <c r="O1071" s="123">
        <v>1181</v>
      </c>
      <c r="P1071" s="123" t="s">
        <v>65</v>
      </c>
      <c r="Q1071" s="123" t="s">
        <v>2987</v>
      </c>
      <c r="R1071" s="123" t="s">
        <v>3008</v>
      </c>
      <c r="S1071" s="123" t="s">
        <v>39</v>
      </c>
      <c r="T1071" s="123">
        <v>99</v>
      </c>
      <c r="U1071" s="123" t="s">
        <v>2989</v>
      </c>
      <c r="V1071" s="124">
        <v>46267.755555555559</v>
      </c>
      <c r="W1071" s="124">
        <v>46267.902083333334</v>
      </c>
      <c r="X1071" s="124">
        <v>46267.756944444445</v>
      </c>
      <c r="Y1071" s="124">
        <v>46268.090277777781</v>
      </c>
      <c r="Z1071" s="123"/>
      <c r="AA1071" s="123" t="s">
        <v>56</v>
      </c>
      <c r="AB1071" s="123" t="s">
        <v>2</v>
      </c>
      <c r="AC1071" s="123" t="s">
        <v>3500</v>
      </c>
      <c r="AD1071" s="123" t="s">
        <v>68</v>
      </c>
      <c r="AE1071" s="123" t="s">
        <v>3500</v>
      </c>
      <c r="AF1071" s="123" t="s">
        <v>92</v>
      </c>
      <c r="AG1071" s="123" t="s">
        <v>84</v>
      </c>
      <c r="AH1071" s="123">
        <v>32</v>
      </c>
      <c r="AI1071" s="123"/>
      <c r="AJ1071" s="124">
        <v>45956</v>
      </c>
      <c r="AK1071" s="123"/>
      <c r="AL1071" s="123"/>
      <c r="AM1071" s="123" t="s">
        <v>2991</v>
      </c>
      <c r="AN1071" s="123" t="s">
        <v>2992</v>
      </c>
      <c r="AO1071" s="123" t="s">
        <v>2982</v>
      </c>
      <c r="AP1071" s="123">
        <v>7</v>
      </c>
      <c r="AQ1071" s="123">
        <v>0</v>
      </c>
      <c r="AR1071" s="123">
        <v>1</v>
      </c>
      <c r="AS1071" s="123">
        <v>1</v>
      </c>
      <c r="AT1071" s="123">
        <v>0</v>
      </c>
      <c r="AU1071" s="123">
        <v>0</v>
      </c>
    </row>
    <row r="1072" spans="1:47">
      <c r="A1072" s="124">
        <v>46267</v>
      </c>
      <c r="B1072" s="123" t="s">
        <v>1317</v>
      </c>
      <c r="C1072" s="123" t="s">
        <v>2981</v>
      </c>
      <c r="D1072" s="123" t="s">
        <v>1647</v>
      </c>
      <c r="E1072" s="123">
        <v>206348027</v>
      </c>
      <c r="F1072" s="123" t="s">
        <v>2982</v>
      </c>
      <c r="G1072" s="123" t="s">
        <v>2983</v>
      </c>
      <c r="H1072" s="123" t="s">
        <v>2984</v>
      </c>
      <c r="I1072" s="123">
        <v>900234</v>
      </c>
      <c r="J1072" s="123" t="s">
        <v>2985</v>
      </c>
      <c r="K1072" s="123" t="s">
        <v>1648</v>
      </c>
      <c r="L1072" s="123" t="s">
        <v>2986</v>
      </c>
      <c r="M1072" s="123" t="s">
        <v>89</v>
      </c>
      <c r="N1072" s="123" t="s">
        <v>2654</v>
      </c>
      <c r="O1072" s="123">
        <v>1181</v>
      </c>
      <c r="P1072" s="123" t="s">
        <v>65</v>
      </c>
      <c r="Q1072" s="123" t="s">
        <v>2987</v>
      </c>
      <c r="R1072" s="123" t="s">
        <v>3003</v>
      </c>
      <c r="S1072" s="123" t="s">
        <v>39</v>
      </c>
      <c r="T1072" s="123">
        <v>99</v>
      </c>
      <c r="U1072" s="123" t="s">
        <v>2989</v>
      </c>
      <c r="V1072" s="124">
        <v>46267.750694444447</v>
      </c>
      <c r="W1072" s="124">
        <v>46267.857638888891</v>
      </c>
      <c r="X1072" s="124">
        <v>46267.756944444445</v>
      </c>
      <c r="Y1072" s="124">
        <v>46268.090277777781</v>
      </c>
      <c r="Z1072" s="123"/>
      <c r="AA1072" s="123" t="s">
        <v>56</v>
      </c>
      <c r="AB1072" s="123" t="s">
        <v>2</v>
      </c>
      <c r="AC1072" s="123" t="s">
        <v>3500</v>
      </c>
      <c r="AD1072" s="123" t="s">
        <v>68</v>
      </c>
      <c r="AE1072" s="123" t="s">
        <v>3500</v>
      </c>
      <c r="AF1072" s="123" t="s">
        <v>78</v>
      </c>
      <c r="AG1072" s="123" t="s">
        <v>92</v>
      </c>
      <c r="AH1072" s="123">
        <v>32</v>
      </c>
      <c r="AI1072" s="123"/>
      <c r="AJ1072" s="124">
        <v>45956</v>
      </c>
      <c r="AK1072" s="123"/>
      <c r="AL1072" s="123"/>
      <c r="AM1072" s="123" t="s">
        <v>2991</v>
      </c>
      <c r="AN1072" s="123" t="s">
        <v>2992</v>
      </c>
      <c r="AO1072" s="123" t="s">
        <v>2982</v>
      </c>
      <c r="AP1072" s="123">
        <v>7</v>
      </c>
      <c r="AQ1072" s="123">
        <v>0</v>
      </c>
      <c r="AR1072" s="123">
        <v>1</v>
      </c>
      <c r="AS1072" s="123">
        <v>1</v>
      </c>
      <c r="AT1072" s="123">
        <v>0</v>
      </c>
      <c r="AU1072" s="123">
        <v>0</v>
      </c>
    </row>
    <row r="1073" spans="1:47">
      <c r="A1073" s="124">
        <v>46267</v>
      </c>
      <c r="B1073" s="123" t="s">
        <v>1317</v>
      </c>
      <c r="C1073" s="123" t="s">
        <v>2981</v>
      </c>
      <c r="D1073" s="123" t="s">
        <v>392</v>
      </c>
      <c r="E1073" s="123">
        <v>204246603</v>
      </c>
      <c r="F1073" s="123" t="s">
        <v>2982</v>
      </c>
      <c r="G1073" s="123" t="s">
        <v>2983</v>
      </c>
      <c r="H1073" s="123" t="s">
        <v>2984</v>
      </c>
      <c r="I1073" s="123">
        <v>900234</v>
      </c>
      <c r="J1073" s="123" t="s">
        <v>87</v>
      </c>
      <c r="K1073" s="123" t="s">
        <v>393</v>
      </c>
      <c r="L1073" s="123" t="s">
        <v>2986</v>
      </c>
      <c r="M1073" s="123" t="s">
        <v>86</v>
      </c>
      <c r="N1073" s="123" t="s">
        <v>2654</v>
      </c>
      <c r="O1073" s="123">
        <v>1299</v>
      </c>
      <c r="P1073" s="123" t="s">
        <v>65</v>
      </c>
      <c r="Q1073" s="123" t="s">
        <v>2987</v>
      </c>
      <c r="R1073" s="123" t="s">
        <v>3021</v>
      </c>
      <c r="S1073" s="123" t="s">
        <v>32</v>
      </c>
      <c r="T1073" s="123">
        <v>99</v>
      </c>
      <c r="U1073" s="123" t="s">
        <v>2989</v>
      </c>
      <c r="V1073" s="123"/>
      <c r="W1073" s="123"/>
      <c r="X1073" s="123"/>
      <c r="Y1073" s="123"/>
      <c r="Z1073" s="123" t="s">
        <v>2997</v>
      </c>
      <c r="AA1073" s="123" t="s">
        <v>2998</v>
      </c>
      <c r="AB1073" s="123" t="s">
        <v>2999</v>
      </c>
      <c r="AC1073" s="123" t="s">
        <v>35</v>
      </c>
      <c r="AD1073" s="123" t="s">
        <v>1558</v>
      </c>
      <c r="AE1073" s="123" t="s">
        <v>2995</v>
      </c>
      <c r="AF1073" s="123" t="s">
        <v>85</v>
      </c>
      <c r="AG1073" s="123" t="s">
        <v>88</v>
      </c>
      <c r="AH1073" s="123">
        <v>3</v>
      </c>
      <c r="AI1073" s="123"/>
      <c r="AJ1073" s="124">
        <v>45578</v>
      </c>
      <c r="AK1073" s="123"/>
      <c r="AL1073" s="123"/>
      <c r="AM1073" s="123" t="s">
        <v>2991</v>
      </c>
      <c r="AN1073" s="123" t="s">
        <v>2992</v>
      </c>
      <c r="AO1073" s="123" t="s">
        <v>2982</v>
      </c>
      <c r="AP1073" s="123"/>
      <c r="AQ1073" s="123">
        <v>0</v>
      </c>
      <c r="AR1073" s="123">
        <v>0</v>
      </c>
      <c r="AS1073" s="123">
        <v>0</v>
      </c>
      <c r="AT1073" s="123">
        <v>0</v>
      </c>
      <c r="AU1073" s="123">
        <v>0</v>
      </c>
    </row>
    <row r="1074" spans="1:47">
      <c r="A1074" s="124">
        <v>46267</v>
      </c>
      <c r="B1074" s="123" t="s">
        <v>1317</v>
      </c>
      <c r="C1074" s="123" t="s">
        <v>2981</v>
      </c>
      <c r="D1074" s="123" t="s">
        <v>2256</v>
      </c>
      <c r="E1074" s="123">
        <v>205609755</v>
      </c>
      <c r="F1074" s="123" t="s">
        <v>2982</v>
      </c>
      <c r="G1074" s="123" t="s">
        <v>2983</v>
      </c>
      <c r="H1074" s="123" t="s">
        <v>2984</v>
      </c>
      <c r="I1074" s="123">
        <v>900234</v>
      </c>
      <c r="J1074" s="123" t="s">
        <v>2985</v>
      </c>
      <c r="K1074" s="123" t="s">
        <v>3516</v>
      </c>
      <c r="L1074" s="123" t="s">
        <v>2986</v>
      </c>
      <c r="M1074" s="123" t="s">
        <v>89</v>
      </c>
      <c r="N1074" s="123" t="s">
        <v>2654</v>
      </c>
      <c r="O1074" s="123">
        <v>1299</v>
      </c>
      <c r="P1074" s="123" t="s">
        <v>65</v>
      </c>
      <c r="Q1074" s="123" t="s">
        <v>2987</v>
      </c>
      <c r="R1074" s="123" t="s">
        <v>3003</v>
      </c>
      <c r="S1074" s="123" t="s">
        <v>39</v>
      </c>
      <c r="T1074" s="123">
        <v>99</v>
      </c>
      <c r="U1074" s="123" t="s">
        <v>2989</v>
      </c>
      <c r="V1074" s="124">
        <v>46267.755555555559</v>
      </c>
      <c r="W1074" s="124">
        <v>46267.855555555558</v>
      </c>
      <c r="X1074" s="124">
        <v>46267.756944444445</v>
      </c>
      <c r="Y1074" s="124">
        <v>46268.173611111109</v>
      </c>
      <c r="Z1074" s="123"/>
      <c r="AA1074" s="123" t="s">
        <v>56</v>
      </c>
      <c r="AB1074" s="123" t="s">
        <v>2</v>
      </c>
      <c r="AC1074" s="123" t="s">
        <v>3500</v>
      </c>
      <c r="AD1074" s="123" t="s">
        <v>68</v>
      </c>
      <c r="AE1074" s="123" t="s">
        <v>3500</v>
      </c>
      <c r="AF1074" s="123" t="s">
        <v>78</v>
      </c>
      <c r="AG1074" s="123" t="s">
        <v>92</v>
      </c>
      <c r="AH1074" s="123">
        <v>32</v>
      </c>
      <c r="AI1074" s="123"/>
      <c r="AJ1074" s="124">
        <v>45844</v>
      </c>
      <c r="AK1074" s="123"/>
      <c r="AL1074" s="123"/>
      <c r="AM1074" s="123" t="s">
        <v>2991</v>
      </c>
      <c r="AN1074" s="123" t="s">
        <v>2992</v>
      </c>
      <c r="AO1074" s="123" t="s">
        <v>2982</v>
      </c>
      <c r="AP1074" s="123">
        <v>9</v>
      </c>
      <c r="AQ1074" s="123">
        <v>0</v>
      </c>
      <c r="AR1074" s="123">
        <v>1</v>
      </c>
      <c r="AS1074" s="123">
        <v>1</v>
      </c>
      <c r="AT1074" s="123">
        <v>0</v>
      </c>
      <c r="AU1074" s="123">
        <v>0</v>
      </c>
    </row>
    <row r="1075" spans="1:47">
      <c r="A1075" s="124">
        <v>46267</v>
      </c>
      <c r="B1075" s="123" t="s">
        <v>1317</v>
      </c>
      <c r="C1075" s="123" t="s">
        <v>2981</v>
      </c>
      <c r="D1075" s="123" t="s">
        <v>587</v>
      </c>
      <c r="E1075" s="123">
        <v>203813083</v>
      </c>
      <c r="F1075" s="123" t="s">
        <v>2982</v>
      </c>
      <c r="G1075" s="123" t="s">
        <v>2983</v>
      </c>
      <c r="H1075" s="123" t="s">
        <v>2984</v>
      </c>
      <c r="I1075" s="123">
        <v>900234</v>
      </c>
      <c r="J1075" s="123" t="s">
        <v>99</v>
      </c>
      <c r="K1075" s="123" t="s">
        <v>3517</v>
      </c>
      <c r="L1075" s="123" t="s">
        <v>2986</v>
      </c>
      <c r="M1075" s="123" t="s">
        <v>86</v>
      </c>
      <c r="N1075" s="123" t="s">
        <v>2654</v>
      </c>
      <c r="O1075" s="123">
        <v>1299</v>
      </c>
      <c r="P1075" s="123" t="s">
        <v>65</v>
      </c>
      <c r="Q1075" s="123" t="s">
        <v>2987</v>
      </c>
      <c r="R1075" s="123" t="s">
        <v>3014</v>
      </c>
      <c r="S1075" s="123" t="s">
        <v>32</v>
      </c>
      <c r="T1075" s="123">
        <v>99</v>
      </c>
      <c r="U1075" s="123" t="s">
        <v>2989</v>
      </c>
      <c r="V1075" s="124">
        <v>46267.756249999999</v>
      </c>
      <c r="W1075" s="124">
        <v>46267.863194444442</v>
      </c>
      <c r="X1075" s="124">
        <v>46267.756944444445</v>
      </c>
      <c r="Y1075" s="124">
        <v>46268.173611111109</v>
      </c>
      <c r="Z1075" s="123"/>
      <c r="AA1075" s="123" t="s">
        <v>56</v>
      </c>
      <c r="AB1075" s="123" t="s">
        <v>2</v>
      </c>
      <c r="AC1075" s="123" t="s">
        <v>35</v>
      </c>
      <c r="AD1075" s="123" t="s">
        <v>1558</v>
      </c>
      <c r="AE1075" s="123" t="s">
        <v>2995</v>
      </c>
      <c r="AF1075" s="123" t="s">
        <v>78</v>
      </c>
      <c r="AG1075" s="123" t="s">
        <v>92</v>
      </c>
      <c r="AH1075" s="123">
        <v>3</v>
      </c>
      <c r="AI1075" s="123"/>
      <c r="AJ1075" s="124">
        <v>45516</v>
      </c>
      <c r="AK1075" s="123"/>
      <c r="AL1075" s="123"/>
      <c r="AM1075" s="123" t="s">
        <v>2991</v>
      </c>
      <c r="AN1075" s="123" t="s">
        <v>2992</v>
      </c>
      <c r="AO1075" s="123" t="s">
        <v>2982</v>
      </c>
      <c r="AP1075" s="123">
        <v>9</v>
      </c>
      <c r="AQ1075" s="123">
        <v>0</v>
      </c>
      <c r="AR1075" s="123">
        <v>1</v>
      </c>
      <c r="AS1075" s="123">
        <v>1</v>
      </c>
      <c r="AT1075" s="123">
        <v>0</v>
      </c>
      <c r="AU1075" s="123">
        <v>0</v>
      </c>
    </row>
    <row r="1076" spans="1:47">
      <c r="A1076" s="124">
        <v>46267</v>
      </c>
      <c r="B1076" s="123" t="s">
        <v>1317</v>
      </c>
      <c r="C1076" s="123" t="s">
        <v>2981</v>
      </c>
      <c r="D1076" s="123" t="s">
        <v>1367</v>
      </c>
      <c r="E1076" s="123">
        <v>105545779</v>
      </c>
      <c r="F1076" s="123" t="s">
        <v>2982</v>
      </c>
      <c r="G1076" s="123" t="s">
        <v>3027</v>
      </c>
      <c r="H1076" s="123" t="s">
        <v>2984</v>
      </c>
      <c r="I1076" s="123" t="s">
        <v>3034</v>
      </c>
      <c r="J1076" s="123"/>
      <c r="K1076" s="123" t="s">
        <v>3518</v>
      </c>
      <c r="L1076" s="123" t="s">
        <v>108</v>
      </c>
      <c r="M1076" s="123" t="s">
        <v>108</v>
      </c>
      <c r="N1076" s="123" t="s">
        <v>1321</v>
      </c>
      <c r="O1076" s="123">
        <v>1182</v>
      </c>
      <c r="P1076" s="123" t="s">
        <v>65</v>
      </c>
      <c r="Q1076" s="123" t="s">
        <v>2987</v>
      </c>
      <c r="R1076" s="123" t="s">
        <v>2994</v>
      </c>
      <c r="S1076" s="123" t="s">
        <v>32</v>
      </c>
      <c r="T1076" s="123">
        <v>1</v>
      </c>
      <c r="U1076" s="123" t="s">
        <v>2989</v>
      </c>
      <c r="V1076" s="124">
        <v>46267.330555555556</v>
      </c>
      <c r="W1076" s="124">
        <v>46267.748611111114</v>
      </c>
      <c r="X1076" s="124">
        <v>46267.333333333336</v>
      </c>
      <c r="Y1076" s="124">
        <v>46267.75</v>
      </c>
      <c r="Z1076" s="123"/>
      <c r="AA1076" s="123" t="s">
        <v>56</v>
      </c>
      <c r="AB1076" s="123" t="s">
        <v>2</v>
      </c>
      <c r="AC1076" s="123" t="s">
        <v>3500</v>
      </c>
      <c r="AD1076" s="123" t="s">
        <v>68</v>
      </c>
      <c r="AE1076" s="123" t="s">
        <v>3500</v>
      </c>
      <c r="AF1076" s="123" t="s">
        <v>95</v>
      </c>
      <c r="AG1076" s="123" t="s">
        <v>77</v>
      </c>
      <c r="AH1076" s="123">
        <v>32</v>
      </c>
      <c r="AI1076" s="123"/>
      <c r="AJ1076" s="124">
        <v>44723</v>
      </c>
      <c r="AK1076" s="123"/>
      <c r="AL1076" s="123"/>
      <c r="AM1076" s="123" t="s">
        <v>75</v>
      </c>
      <c r="AN1076" s="123" t="s">
        <v>3031</v>
      </c>
      <c r="AO1076" s="123" t="s">
        <v>2982</v>
      </c>
      <c r="AP1076" s="123">
        <v>9</v>
      </c>
      <c r="AQ1076" s="123">
        <v>0</v>
      </c>
      <c r="AR1076" s="123">
        <v>1</v>
      </c>
      <c r="AS1076" s="123">
        <v>1</v>
      </c>
      <c r="AT1076" s="123">
        <v>0</v>
      </c>
      <c r="AU1076" s="123">
        <v>0</v>
      </c>
    </row>
    <row r="1077" spans="1:47">
      <c r="A1077" s="124">
        <v>46267</v>
      </c>
      <c r="B1077" s="123" t="s">
        <v>1317</v>
      </c>
      <c r="C1077" s="123" t="s">
        <v>2981</v>
      </c>
      <c r="D1077" s="123" t="s">
        <v>2115</v>
      </c>
      <c r="E1077" s="123">
        <v>206958064</v>
      </c>
      <c r="F1077" s="123" t="s">
        <v>2982</v>
      </c>
      <c r="G1077" s="123" t="s">
        <v>2983</v>
      </c>
      <c r="H1077" s="123" t="s">
        <v>2984</v>
      </c>
      <c r="I1077" s="123">
        <v>900234</v>
      </c>
      <c r="J1077" s="123" t="s">
        <v>3002</v>
      </c>
      <c r="K1077" s="123" t="s">
        <v>2116</v>
      </c>
      <c r="L1077" s="123" t="s">
        <v>2986</v>
      </c>
      <c r="M1077" s="123" t="s">
        <v>89</v>
      </c>
      <c r="N1077" s="123" t="s">
        <v>2654</v>
      </c>
      <c r="O1077" s="123">
        <v>1181</v>
      </c>
      <c r="P1077" s="123" t="s">
        <v>65</v>
      </c>
      <c r="Q1077" s="123" t="s">
        <v>2987</v>
      </c>
      <c r="R1077" s="123" t="s">
        <v>3010</v>
      </c>
      <c r="S1077" s="123" t="s">
        <v>39</v>
      </c>
      <c r="T1077" s="123">
        <v>99</v>
      </c>
      <c r="U1077" s="123" t="s">
        <v>2989</v>
      </c>
      <c r="V1077" s="124">
        <v>46267.756249999999</v>
      </c>
      <c r="W1077" s="124">
        <v>46267.854166666664</v>
      </c>
      <c r="X1077" s="124">
        <v>46267.756944444445</v>
      </c>
      <c r="Y1077" s="124">
        <v>46268.173611111109</v>
      </c>
      <c r="Z1077" s="123"/>
      <c r="AA1077" s="123" t="s">
        <v>56</v>
      </c>
      <c r="AB1077" s="123" t="s">
        <v>2</v>
      </c>
      <c r="AC1077" s="123" t="s">
        <v>3500</v>
      </c>
      <c r="AD1077" s="123" t="s">
        <v>68</v>
      </c>
      <c r="AE1077" s="123" t="s">
        <v>3500</v>
      </c>
      <c r="AF1077" s="123" t="s">
        <v>77</v>
      </c>
      <c r="AG1077" s="123" t="s">
        <v>78</v>
      </c>
      <c r="AH1077" s="123">
        <v>32</v>
      </c>
      <c r="AI1077" s="123"/>
      <c r="AJ1077" s="124">
        <v>46047</v>
      </c>
      <c r="AK1077" s="123"/>
      <c r="AL1077" s="123"/>
      <c r="AM1077" s="123" t="s">
        <v>2991</v>
      </c>
      <c r="AN1077" s="123" t="s">
        <v>2992</v>
      </c>
      <c r="AO1077" s="123" t="s">
        <v>2982</v>
      </c>
      <c r="AP1077" s="123">
        <v>9</v>
      </c>
      <c r="AQ1077" s="123">
        <v>0</v>
      </c>
      <c r="AR1077" s="123">
        <v>1</v>
      </c>
      <c r="AS1077" s="123">
        <v>1</v>
      </c>
      <c r="AT1077" s="123">
        <v>0</v>
      </c>
      <c r="AU1077" s="123">
        <v>0</v>
      </c>
    </row>
    <row r="1078" spans="1:47">
      <c r="A1078" s="124">
        <v>46267</v>
      </c>
      <c r="B1078" s="123" t="s">
        <v>1317</v>
      </c>
      <c r="C1078" s="123" t="s">
        <v>2981</v>
      </c>
      <c r="D1078" s="123" t="s">
        <v>1655</v>
      </c>
      <c r="E1078" s="123">
        <v>206361785</v>
      </c>
      <c r="F1078" s="123" t="s">
        <v>2982</v>
      </c>
      <c r="G1078" s="123" t="s">
        <v>2983</v>
      </c>
      <c r="H1078" s="123" t="s">
        <v>2984</v>
      </c>
      <c r="I1078" s="123">
        <v>900234</v>
      </c>
      <c r="J1078" s="123" t="s">
        <v>3002</v>
      </c>
      <c r="K1078" s="123" t="s">
        <v>3519</v>
      </c>
      <c r="L1078" s="123" t="s">
        <v>2986</v>
      </c>
      <c r="M1078" s="123" t="s">
        <v>89</v>
      </c>
      <c r="N1078" s="123" t="s">
        <v>2654</v>
      </c>
      <c r="O1078" s="123">
        <v>1181</v>
      </c>
      <c r="P1078" s="123" t="s">
        <v>65</v>
      </c>
      <c r="Q1078" s="123" t="s">
        <v>2987</v>
      </c>
      <c r="R1078" s="123" t="s">
        <v>3004</v>
      </c>
      <c r="S1078" s="123" t="s">
        <v>39</v>
      </c>
      <c r="T1078" s="123">
        <v>99</v>
      </c>
      <c r="U1078" s="123" t="s">
        <v>2989</v>
      </c>
      <c r="V1078" s="124">
        <v>46267.756249999999</v>
      </c>
      <c r="W1078" s="124">
        <v>46267.970138888886</v>
      </c>
      <c r="X1078" s="124">
        <v>46267.756944444445</v>
      </c>
      <c r="Y1078" s="124">
        <v>46268.173611111109</v>
      </c>
      <c r="Z1078" s="123"/>
      <c r="AA1078" s="123" t="s">
        <v>56</v>
      </c>
      <c r="AB1078" s="123" t="s">
        <v>2</v>
      </c>
      <c r="AC1078" s="123" t="s">
        <v>3500</v>
      </c>
      <c r="AD1078" s="123" t="s">
        <v>68</v>
      </c>
      <c r="AE1078" s="123" t="s">
        <v>3500</v>
      </c>
      <c r="AF1078" s="123" t="s">
        <v>88</v>
      </c>
      <c r="AG1078" s="123" t="s">
        <v>95</v>
      </c>
      <c r="AH1078" s="123">
        <v>32</v>
      </c>
      <c r="AI1078" s="123"/>
      <c r="AJ1078" s="124">
        <v>45956</v>
      </c>
      <c r="AK1078" s="123"/>
      <c r="AL1078" s="123"/>
      <c r="AM1078" s="123" t="s">
        <v>2991</v>
      </c>
      <c r="AN1078" s="123" t="s">
        <v>2992</v>
      </c>
      <c r="AO1078" s="123" t="s">
        <v>2982</v>
      </c>
      <c r="AP1078" s="123">
        <v>9</v>
      </c>
      <c r="AQ1078" s="123">
        <v>0</v>
      </c>
      <c r="AR1078" s="123">
        <v>1</v>
      </c>
      <c r="AS1078" s="123">
        <v>1</v>
      </c>
      <c r="AT1078" s="123">
        <v>0</v>
      </c>
      <c r="AU1078" s="123">
        <v>0</v>
      </c>
    </row>
    <row r="1079" spans="1:47">
      <c r="A1079" s="124">
        <v>46267</v>
      </c>
      <c r="B1079" s="123" t="s">
        <v>1317</v>
      </c>
      <c r="C1079" s="123" t="s">
        <v>2981</v>
      </c>
      <c r="D1079" s="123" t="s">
        <v>1663</v>
      </c>
      <c r="E1079" s="123">
        <v>206348048</v>
      </c>
      <c r="F1079" s="123" t="s">
        <v>2982</v>
      </c>
      <c r="G1079" s="123" t="s">
        <v>2983</v>
      </c>
      <c r="H1079" s="123" t="s">
        <v>2984</v>
      </c>
      <c r="I1079" s="123">
        <v>900234</v>
      </c>
      <c r="J1079" s="123" t="s">
        <v>2985</v>
      </c>
      <c r="K1079" s="123" t="s">
        <v>1664</v>
      </c>
      <c r="L1079" s="123" t="s">
        <v>2986</v>
      </c>
      <c r="M1079" s="123" t="s">
        <v>89</v>
      </c>
      <c r="N1079" s="123" t="s">
        <v>1321</v>
      </c>
      <c r="O1079" s="123">
        <v>1181</v>
      </c>
      <c r="P1079" s="123" t="s">
        <v>65</v>
      </c>
      <c r="Q1079" s="123" t="s">
        <v>2987</v>
      </c>
      <c r="R1079" s="123" t="s">
        <v>2988</v>
      </c>
      <c r="S1079" s="123" t="s">
        <v>32</v>
      </c>
      <c r="T1079" s="123">
        <v>99</v>
      </c>
      <c r="U1079" s="123" t="s">
        <v>2989</v>
      </c>
      <c r="V1079" s="124">
        <v>46267.331250000003</v>
      </c>
      <c r="W1079" s="124">
        <v>46267.740277777775</v>
      </c>
      <c r="X1079" s="124">
        <v>46267.333333333336</v>
      </c>
      <c r="Y1079" s="124">
        <v>46267.75</v>
      </c>
      <c r="Z1079" s="123"/>
      <c r="AA1079" s="123" t="s">
        <v>56</v>
      </c>
      <c r="AB1079" s="123" t="s">
        <v>2</v>
      </c>
      <c r="AC1079" s="123" t="s">
        <v>3500</v>
      </c>
      <c r="AD1079" s="123" t="s">
        <v>68</v>
      </c>
      <c r="AE1079" s="123" t="s">
        <v>3500</v>
      </c>
      <c r="AF1079" s="123" t="s">
        <v>88</v>
      </c>
      <c r="AG1079" s="123" t="s">
        <v>95</v>
      </c>
      <c r="AH1079" s="123">
        <v>32</v>
      </c>
      <c r="AI1079" s="123"/>
      <c r="AJ1079" s="124">
        <v>45956</v>
      </c>
      <c r="AK1079" s="123"/>
      <c r="AL1079" s="123"/>
      <c r="AM1079" s="123" t="s">
        <v>2991</v>
      </c>
      <c r="AN1079" s="123" t="s">
        <v>2992</v>
      </c>
      <c r="AO1079" s="123" t="s">
        <v>2982</v>
      </c>
      <c r="AP1079" s="123">
        <v>9</v>
      </c>
      <c r="AQ1079" s="123">
        <v>0</v>
      </c>
      <c r="AR1079" s="123">
        <v>1</v>
      </c>
      <c r="AS1079" s="123">
        <v>1</v>
      </c>
      <c r="AT1079" s="123">
        <v>0</v>
      </c>
      <c r="AU1079" s="123">
        <v>0</v>
      </c>
    </row>
    <row r="1080" spans="1:47">
      <c r="A1080" s="124">
        <v>46267</v>
      </c>
      <c r="B1080" s="123" t="s">
        <v>1317</v>
      </c>
      <c r="C1080" s="123" t="s">
        <v>2981</v>
      </c>
      <c r="D1080" s="123" t="s">
        <v>1539</v>
      </c>
      <c r="E1080" s="123">
        <v>203875180</v>
      </c>
      <c r="F1080" s="123" t="s">
        <v>2982</v>
      </c>
      <c r="G1080" s="123" t="s">
        <v>2983</v>
      </c>
      <c r="H1080" s="123" t="s">
        <v>2984</v>
      </c>
      <c r="I1080" s="123">
        <v>900234</v>
      </c>
      <c r="J1080" s="123" t="s">
        <v>3001</v>
      </c>
      <c r="K1080" s="123" t="s">
        <v>1540</v>
      </c>
      <c r="L1080" s="123" t="s">
        <v>2986</v>
      </c>
      <c r="M1080" s="123" t="s">
        <v>79</v>
      </c>
      <c r="N1080" s="123" t="s">
        <v>2654</v>
      </c>
      <c r="O1080" s="123">
        <v>1181</v>
      </c>
      <c r="P1080" s="123" t="s">
        <v>66</v>
      </c>
      <c r="Q1080" s="123" t="s">
        <v>2987</v>
      </c>
      <c r="R1080" s="123" t="s">
        <v>3003</v>
      </c>
      <c r="S1080" s="123" t="s">
        <v>39</v>
      </c>
      <c r="T1080" s="123">
        <v>99</v>
      </c>
      <c r="U1080" s="123" t="s">
        <v>3506</v>
      </c>
      <c r="V1080" s="124">
        <v>46267.754166666666</v>
      </c>
      <c r="W1080" s="124">
        <v>46267.870138888888</v>
      </c>
      <c r="X1080" s="124">
        <v>46267.756944444445</v>
      </c>
      <c r="Y1080" s="124">
        <v>46268.090277777781</v>
      </c>
      <c r="Z1080" s="123"/>
      <c r="AA1080" s="123" t="s">
        <v>56</v>
      </c>
      <c r="AB1080" s="123" t="s">
        <v>2</v>
      </c>
      <c r="AC1080" s="123" t="s">
        <v>3500</v>
      </c>
      <c r="AD1080" s="123" t="s">
        <v>68</v>
      </c>
      <c r="AE1080" s="123" t="s">
        <v>3500</v>
      </c>
      <c r="AF1080" s="123" t="s">
        <v>78</v>
      </c>
      <c r="AG1080" s="123" t="s">
        <v>92</v>
      </c>
      <c r="AH1080" s="123">
        <v>32</v>
      </c>
      <c r="AI1080" s="123"/>
      <c r="AJ1080" s="124">
        <v>45529</v>
      </c>
      <c r="AK1080" s="123"/>
      <c r="AL1080" s="123"/>
      <c r="AM1080" s="123" t="s">
        <v>2991</v>
      </c>
      <c r="AN1080" s="123" t="s">
        <v>2992</v>
      </c>
      <c r="AO1080" s="123" t="s">
        <v>2982</v>
      </c>
      <c r="AP1080" s="123">
        <v>7</v>
      </c>
      <c r="AQ1080" s="123">
        <v>0</v>
      </c>
      <c r="AR1080" s="123">
        <v>1</v>
      </c>
      <c r="AS1080" s="123">
        <v>1</v>
      </c>
      <c r="AT1080" s="123">
        <v>0</v>
      </c>
      <c r="AU1080" s="123">
        <v>0</v>
      </c>
    </row>
    <row r="1081" spans="1:47">
      <c r="A1081" s="124">
        <v>46267</v>
      </c>
      <c r="B1081" s="123" t="s">
        <v>1317</v>
      </c>
      <c r="C1081" s="123" t="s">
        <v>2981</v>
      </c>
      <c r="D1081" s="123" t="s">
        <v>1369</v>
      </c>
      <c r="E1081" s="123">
        <v>203555155</v>
      </c>
      <c r="F1081" s="123" t="s">
        <v>2982</v>
      </c>
      <c r="G1081" s="123" t="s">
        <v>2983</v>
      </c>
      <c r="H1081" s="123" t="s">
        <v>2984</v>
      </c>
      <c r="I1081" s="123">
        <v>900234</v>
      </c>
      <c r="J1081" s="123" t="s">
        <v>3001</v>
      </c>
      <c r="K1081" s="123" t="s">
        <v>3520</v>
      </c>
      <c r="L1081" s="123" t="s">
        <v>2986</v>
      </c>
      <c r="M1081" s="123" t="s">
        <v>79</v>
      </c>
      <c r="N1081" s="123" t="s">
        <v>1321</v>
      </c>
      <c r="O1081" s="123">
        <v>1181</v>
      </c>
      <c r="P1081" s="123" t="s">
        <v>65</v>
      </c>
      <c r="Q1081" s="123" t="s">
        <v>2987</v>
      </c>
      <c r="R1081" s="123" t="s">
        <v>3014</v>
      </c>
      <c r="S1081" s="123" t="s">
        <v>32</v>
      </c>
      <c r="T1081" s="123">
        <v>99</v>
      </c>
      <c r="U1081" s="123" t="s">
        <v>2989</v>
      </c>
      <c r="V1081" s="124">
        <v>46267.331944444442</v>
      </c>
      <c r="W1081" s="124">
        <v>46267.75</v>
      </c>
      <c r="X1081" s="124">
        <v>46267.333333333336</v>
      </c>
      <c r="Y1081" s="124">
        <v>46267.75</v>
      </c>
      <c r="Z1081" s="123"/>
      <c r="AA1081" s="123" t="s">
        <v>56</v>
      </c>
      <c r="AB1081" s="123" t="s">
        <v>2</v>
      </c>
      <c r="AC1081" s="123" t="s">
        <v>3500</v>
      </c>
      <c r="AD1081" s="123" t="s">
        <v>68</v>
      </c>
      <c r="AE1081" s="123" t="s">
        <v>3500</v>
      </c>
      <c r="AF1081" s="123" t="s">
        <v>78</v>
      </c>
      <c r="AG1081" s="123" t="s">
        <v>92</v>
      </c>
      <c r="AH1081" s="123">
        <v>32</v>
      </c>
      <c r="AI1081" s="123"/>
      <c r="AJ1081" s="124">
        <v>45469</v>
      </c>
      <c r="AK1081" s="123"/>
      <c r="AL1081" s="123"/>
      <c r="AM1081" s="123" t="s">
        <v>2991</v>
      </c>
      <c r="AN1081" s="123" t="s">
        <v>2992</v>
      </c>
      <c r="AO1081" s="123" t="s">
        <v>2982</v>
      </c>
      <c r="AP1081" s="123">
        <v>9</v>
      </c>
      <c r="AQ1081" s="123">
        <v>0</v>
      </c>
      <c r="AR1081" s="123">
        <v>1</v>
      </c>
      <c r="AS1081" s="123">
        <v>1</v>
      </c>
      <c r="AT1081" s="123">
        <v>0</v>
      </c>
      <c r="AU1081" s="123">
        <v>0</v>
      </c>
    </row>
    <row r="1082" spans="1:47">
      <c r="A1082" s="124">
        <v>46267</v>
      </c>
      <c r="B1082" s="123" t="s">
        <v>1317</v>
      </c>
      <c r="C1082" s="123" t="s">
        <v>2981</v>
      </c>
      <c r="D1082" s="123" t="s">
        <v>1393</v>
      </c>
      <c r="E1082" s="123">
        <v>203555221</v>
      </c>
      <c r="F1082" s="123" t="s">
        <v>2982</v>
      </c>
      <c r="G1082" s="123" t="s">
        <v>2983</v>
      </c>
      <c r="H1082" s="123" t="s">
        <v>2984</v>
      </c>
      <c r="I1082" s="123">
        <v>900234</v>
      </c>
      <c r="J1082" s="123" t="s">
        <v>3001</v>
      </c>
      <c r="K1082" s="123" t="s">
        <v>1394</v>
      </c>
      <c r="L1082" s="123" t="s">
        <v>2986</v>
      </c>
      <c r="M1082" s="123" t="s">
        <v>79</v>
      </c>
      <c r="N1082" s="123" t="s">
        <v>1321</v>
      </c>
      <c r="O1082" s="123">
        <v>1181</v>
      </c>
      <c r="P1082" s="123" t="s">
        <v>65</v>
      </c>
      <c r="Q1082" s="123" t="s">
        <v>2987</v>
      </c>
      <c r="R1082" s="123" t="s">
        <v>3016</v>
      </c>
      <c r="S1082" s="123" t="s">
        <v>32</v>
      </c>
      <c r="T1082" s="123">
        <v>99</v>
      </c>
      <c r="U1082" s="123" t="s">
        <v>2989</v>
      </c>
      <c r="V1082" s="124">
        <v>46267.331944444442</v>
      </c>
      <c r="W1082" s="124">
        <v>46267.75</v>
      </c>
      <c r="X1082" s="124">
        <v>46267.333333333336</v>
      </c>
      <c r="Y1082" s="124">
        <v>46267.75</v>
      </c>
      <c r="Z1082" s="123"/>
      <c r="AA1082" s="123" t="s">
        <v>56</v>
      </c>
      <c r="AB1082" s="123" t="s">
        <v>2</v>
      </c>
      <c r="AC1082" s="123" t="s">
        <v>3500</v>
      </c>
      <c r="AD1082" s="123" t="s">
        <v>68</v>
      </c>
      <c r="AE1082" s="123" t="s">
        <v>3500</v>
      </c>
      <c r="AF1082" s="123" t="s">
        <v>77</v>
      </c>
      <c r="AG1082" s="123" t="s">
        <v>78</v>
      </c>
      <c r="AH1082" s="123">
        <v>32</v>
      </c>
      <c r="AI1082" s="123"/>
      <c r="AJ1082" s="124">
        <v>45469</v>
      </c>
      <c r="AK1082" s="123"/>
      <c r="AL1082" s="123"/>
      <c r="AM1082" s="123" t="s">
        <v>2991</v>
      </c>
      <c r="AN1082" s="123" t="s">
        <v>2992</v>
      </c>
      <c r="AO1082" s="123" t="s">
        <v>2982</v>
      </c>
      <c r="AP1082" s="123">
        <v>9</v>
      </c>
      <c r="AQ1082" s="123">
        <v>0</v>
      </c>
      <c r="AR1082" s="123">
        <v>1</v>
      </c>
      <c r="AS1082" s="123">
        <v>1</v>
      </c>
      <c r="AT1082" s="123">
        <v>0</v>
      </c>
      <c r="AU1082" s="123">
        <v>0</v>
      </c>
    </row>
    <row r="1083" spans="1:47">
      <c r="A1083" s="124">
        <v>46267</v>
      </c>
      <c r="B1083" s="123" t="s">
        <v>1317</v>
      </c>
      <c r="C1083" s="123" t="s">
        <v>2981</v>
      </c>
      <c r="D1083" s="123" t="s">
        <v>2375</v>
      </c>
      <c r="E1083" s="123">
        <v>206361295</v>
      </c>
      <c r="F1083" s="123" t="s">
        <v>2982</v>
      </c>
      <c r="G1083" s="123" t="s">
        <v>2983</v>
      </c>
      <c r="H1083" s="123" t="s">
        <v>2984</v>
      </c>
      <c r="I1083" s="123">
        <v>900234</v>
      </c>
      <c r="J1083" s="123" t="s">
        <v>3002</v>
      </c>
      <c r="K1083" s="123" t="s">
        <v>2376</v>
      </c>
      <c r="L1083" s="123" t="s">
        <v>2986</v>
      </c>
      <c r="M1083" s="123" t="s">
        <v>89</v>
      </c>
      <c r="N1083" s="123" t="s">
        <v>2654</v>
      </c>
      <c r="O1083" s="123">
        <v>1181</v>
      </c>
      <c r="P1083" s="123" t="s">
        <v>65</v>
      </c>
      <c r="Q1083" s="123" t="s">
        <v>2987</v>
      </c>
      <c r="R1083" s="123" t="s">
        <v>3003</v>
      </c>
      <c r="S1083" s="123" t="s">
        <v>39</v>
      </c>
      <c r="T1083" s="123">
        <v>99</v>
      </c>
      <c r="U1083" s="123" t="s">
        <v>2989</v>
      </c>
      <c r="V1083" s="124">
        <v>46267.754166666666</v>
      </c>
      <c r="W1083" s="124">
        <v>46267.904861111114</v>
      </c>
      <c r="X1083" s="124">
        <v>46267.756944444445</v>
      </c>
      <c r="Y1083" s="124">
        <v>46268.173611111109</v>
      </c>
      <c r="Z1083" s="123"/>
      <c r="AA1083" s="123" t="s">
        <v>56</v>
      </c>
      <c r="AB1083" s="123" t="s">
        <v>2</v>
      </c>
      <c r="AC1083" s="123" t="s">
        <v>3500</v>
      </c>
      <c r="AD1083" s="123" t="s">
        <v>68</v>
      </c>
      <c r="AE1083" s="123" t="s">
        <v>3500</v>
      </c>
      <c r="AF1083" s="123" t="s">
        <v>78</v>
      </c>
      <c r="AG1083" s="123" t="s">
        <v>92</v>
      </c>
      <c r="AH1083" s="123">
        <v>32</v>
      </c>
      <c r="AI1083" s="123"/>
      <c r="AJ1083" s="124">
        <v>45956</v>
      </c>
      <c r="AK1083" s="123"/>
      <c r="AL1083" s="123"/>
      <c r="AM1083" s="123" t="s">
        <v>2991</v>
      </c>
      <c r="AN1083" s="123" t="s">
        <v>2992</v>
      </c>
      <c r="AO1083" s="123" t="s">
        <v>2982</v>
      </c>
      <c r="AP1083" s="123">
        <v>9</v>
      </c>
      <c r="AQ1083" s="123">
        <v>0</v>
      </c>
      <c r="AR1083" s="123">
        <v>1</v>
      </c>
      <c r="AS1083" s="123">
        <v>1</v>
      </c>
      <c r="AT1083" s="123">
        <v>0</v>
      </c>
      <c r="AU1083" s="123">
        <v>0</v>
      </c>
    </row>
    <row r="1084" spans="1:47">
      <c r="A1084" s="124">
        <v>46267</v>
      </c>
      <c r="B1084" s="123" t="s">
        <v>1317</v>
      </c>
      <c r="C1084" s="123" t="s">
        <v>2981</v>
      </c>
      <c r="D1084" s="123" t="s">
        <v>1661</v>
      </c>
      <c r="E1084" s="123">
        <v>206348030</v>
      </c>
      <c r="F1084" s="123" t="s">
        <v>2982</v>
      </c>
      <c r="G1084" s="123" t="s">
        <v>2983</v>
      </c>
      <c r="H1084" s="123" t="s">
        <v>2984</v>
      </c>
      <c r="I1084" s="123">
        <v>900234</v>
      </c>
      <c r="J1084" s="123" t="s">
        <v>2985</v>
      </c>
      <c r="K1084" s="123" t="s">
        <v>1662</v>
      </c>
      <c r="L1084" s="123" t="s">
        <v>2986</v>
      </c>
      <c r="M1084" s="123" t="s">
        <v>89</v>
      </c>
      <c r="N1084" s="123" t="s">
        <v>1321</v>
      </c>
      <c r="O1084" s="123">
        <v>1181</v>
      </c>
      <c r="P1084" s="123" t="s">
        <v>65</v>
      </c>
      <c r="Q1084" s="123" t="s">
        <v>2987</v>
      </c>
      <c r="R1084" s="123" t="s">
        <v>3021</v>
      </c>
      <c r="S1084" s="123" t="s">
        <v>32</v>
      </c>
      <c r="T1084" s="123">
        <v>99</v>
      </c>
      <c r="U1084" s="123" t="s">
        <v>2989</v>
      </c>
      <c r="V1084" s="123"/>
      <c r="W1084" s="123"/>
      <c r="X1084" s="124">
        <v>46267.333333333336</v>
      </c>
      <c r="Y1084" s="124">
        <v>46267.75</v>
      </c>
      <c r="Z1084" s="123" t="s">
        <v>2997</v>
      </c>
      <c r="AA1084" s="123" t="s">
        <v>2998</v>
      </c>
      <c r="AB1084" s="123" t="s">
        <v>2999</v>
      </c>
      <c r="AC1084" s="123" t="s">
        <v>3500</v>
      </c>
      <c r="AD1084" s="123" t="s">
        <v>68</v>
      </c>
      <c r="AE1084" s="123" t="s">
        <v>3500</v>
      </c>
      <c r="AF1084" s="123" t="s">
        <v>85</v>
      </c>
      <c r="AG1084" s="123" t="s">
        <v>88</v>
      </c>
      <c r="AH1084" s="123">
        <v>32</v>
      </c>
      <c r="AI1084" s="123"/>
      <c r="AJ1084" s="124">
        <v>45956</v>
      </c>
      <c r="AK1084" s="123"/>
      <c r="AL1084" s="123"/>
      <c r="AM1084" s="123" t="s">
        <v>2991</v>
      </c>
      <c r="AN1084" s="123" t="s">
        <v>2992</v>
      </c>
      <c r="AO1084" s="123" t="s">
        <v>2982</v>
      </c>
      <c r="AP1084" s="123">
        <v>9</v>
      </c>
      <c r="AQ1084" s="123">
        <v>0</v>
      </c>
      <c r="AR1084" s="123">
        <v>0</v>
      </c>
      <c r="AS1084" s="123">
        <v>0</v>
      </c>
      <c r="AT1084" s="123">
        <v>0</v>
      </c>
      <c r="AU1084" s="123">
        <v>0</v>
      </c>
    </row>
    <row r="1085" spans="1:47">
      <c r="A1085" s="124">
        <v>46267</v>
      </c>
      <c r="B1085" s="123" t="s">
        <v>1317</v>
      </c>
      <c r="C1085" s="123" t="s">
        <v>2981</v>
      </c>
      <c r="D1085" s="123" t="s">
        <v>1373</v>
      </c>
      <c r="E1085" s="123">
        <v>102582351</v>
      </c>
      <c r="F1085" s="123" t="s">
        <v>2982</v>
      </c>
      <c r="G1085" s="123" t="s">
        <v>3027</v>
      </c>
      <c r="H1085" s="123" t="s">
        <v>2984</v>
      </c>
      <c r="I1085" s="123" t="s">
        <v>3034</v>
      </c>
      <c r="J1085" s="123"/>
      <c r="K1085" s="123" t="s">
        <v>1374</v>
      </c>
      <c r="L1085" s="123" t="s">
        <v>108</v>
      </c>
      <c r="M1085" s="123" t="s">
        <v>3512</v>
      </c>
      <c r="N1085" s="123" t="s">
        <v>1321</v>
      </c>
      <c r="O1085" s="123">
        <v>1182</v>
      </c>
      <c r="P1085" s="123" t="s">
        <v>65</v>
      </c>
      <c r="Q1085" s="123" t="s">
        <v>2987</v>
      </c>
      <c r="R1085" s="123" t="s">
        <v>2994</v>
      </c>
      <c r="S1085" s="123" t="s">
        <v>32</v>
      </c>
      <c r="T1085" s="123">
        <v>1</v>
      </c>
      <c r="U1085" s="123" t="s">
        <v>2989</v>
      </c>
      <c r="V1085" s="124">
        <v>46267.331250000003</v>
      </c>
      <c r="W1085" s="124">
        <v>46267.744444444441</v>
      </c>
      <c r="X1085" s="124">
        <v>46267.333333333336</v>
      </c>
      <c r="Y1085" s="124">
        <v>46267.75</v>
      </c>
      <c r="Z1085" s="123"/>
      <c r="AA1085" s="123" t="s">
        <v>56</v>
      </c>
      <c r="AB1085" s="123" t="s">
        <v>2</v>
      </c>
      <c r="AC1085" s="123" t="s">
        <v>3500</v>
      </c>
      <c r="AD1085" s="123" t="s">
        <v>68</v>
      </c>
      <c r="AE1085" s="123" t="s">
        <v>3500</v>
      </c>
      <c r="AF1085" s="123" t="s">
        <v>95</v>
      </c>
      <c r="AG1085" s="123" t="s">
        <v>77</v>
      </c>
      <c r="AH1085" s="123">
        <v>32</v>
      </c>
      <c r="AI1085" s="123"/>
      <c r="AJ1085" s="124">
        <v>42961</v>
      </c>
      <c r="AK1085" s="123"/>
      <c r="AL1085" s="123"/>
      <c r="AM1085" s="123" t="s">
        <v>75</v>
      </c>
      <c r="AN1085" s="123" t="s">
        <v>3031</v>
      </c>
      <c r="AO1085" s="123" t="s">
        <v>2982</v>
      </c>
      <c r="AP1085" s="123">
        <v>9</v>
      </c>
      <c r="AQ1085" s="123">
        <v>0</v>
      </c>
      <c r="AR1085" s="123">
        <v>1</v>
      </c>
      <c r="AS1085" s="123">
        <v>1</v>
      </c>
      <c r="AT1085" s="123">
        <v>0</v>
      </c>
      <c r="AU1085" s="123">
        <v>0</v>
      </c>
    </row>
    <row r="1086" spans="1:47">
      <c r="A1086" s="124">
        <v>46267</v>
      </c>
      <c r="B1086" s="123" t="s">
        <v>1317</v>
      </c>
      <c r="C1086" s="123" t="s">
        <v>2981</v>
      </c>
      <c r="D1086" s="123" t="s">
        <v>129</v>
      </c>
      <c r="E1086" s="123">
        <v>204341639</v>
      </c>
      <c r="F1086" s="123" t="s">
        <v>2982</v>
      </c>
      <c r="G1086" s="123" t="s">
        <v>2983</v>
      </c>
      <c r="H1086" s="123" t="s">
        <v>2984</v>
      </c>
      <c r="I1086" s="123">
        <v>900234</v>
      </c>
      <c r="J1086" s="123" t="s">
        <v>87</v>
      </c>
      <c r="K1086" s="123" t="s">
        <v>3521</v>
      </c>
      <c r="L1086" s="123" t="s">
        <v>2986</v>
      </c>
      <c r="M1086" s="123" t="s">
        <v>86</v>
      </c>
      <c r="N1086" s="123" t="s">
        <v>1321</v>
      </c>
      <c r="O1086" s="123">
        <v>1299</v>
      </c>
      <c r="P1086" s="123" t="s">
        <v>65</v>
      </c>
      <c r="Q1086" s="123" t="s">
        <v>2987</v>
      </c>
      <c r="R1086" s="123" t="s">
        <v>3038</v>
      </c>
      <c r="S1086" s="123" t="s">
        <v>32</v>
      </c>
      <c r="T1086" s="123">
        <v>99</v>
      </c>
      <c r="U1086" s="123" t="s">
        <v>2989</v>
      </c>
      <c r="V1086" s="124">
        <v>46267.332638888889</v>
      </c>
      <c r="W1086" s="124">
        <v>46267.749305555553</v>
      </c>
      <c r="X1086" s="124">
        <v>46267.333333333336</v>
      </c>
      <c r="Y1086" s="124">
        <v>46267.75</v>
      </c>
      <c r="Z1086" s="123"/>
      <c r="AA1086" s="123" t="s">
        <v>56</v>
      </c>
      <c r="AB1086" s="123" t="s">
        <v>2</v>
      </c>
      <c r="AC1086" s="123" t="s">
        <v>3500</v>
      </c>
      <c r="AD1086" s="123" t="s">
        <v>68</v>
      </c>
      <c r="AE1086" s="123" t="s">
        <v>3500</v>
      </c>
      <c r="AF1086" s="123" t="s">
        <v>92</v>
      </c>
      <c r="AG1086" s="123" t="s">
        <v>84</v>
      </c>
      <c r="AH1086" s="123">
        <v>32</v>
      </c>
      <c r="AI1086" s="123"/>
      <c r="AJ1086" s="124">
        <v>45588</v>
      </c>
      <c r="AK1086" s="123"/>
      <c r="AL1086" s="123"/>
      <c r="AM1086" s="123" t="s">
        <v>2991</v>
      </c>
      <c r="AN1086" s="123" t="s">
        <v>2992</v>
      </c>
      <c r="AO1086" s="123" t="s">
        <v>2982</v>
      </c>
      <c r="AP1086" s="123">
        <v>9</v>
      </c>
      <c r="AQ1086" s="123">
        <v>0</v>
      </c>
      <c r="AR1086" s="123">
        <v>1</v>
      </c>
      <c r="AS1086" s="123">
        <v>1</v>
      </c>
      <c r="AT1086" s="123">
        <v>0</v>
      </c>
      <c r="AU1086" s="123">
        <v>0</v>
      </c>
    </row>
    <row r="1087" spans="1:47">
      <c r="A1087" s="124">
        <v>46267</v>
      </c>
      <c r="B1087" s="123" t="s">
        <v>1317</v>
      </c>
      <c r="C1087" s="123" t="s">
        <v>2981</v>
      </c>
      <c r="D1087" s="123" t="s">
        <v>1535</v>
      </c>
      <c r="E1087" s="123">
        <v>203875089</v>
      </c>
      <c r="F1087" s="123" t="s">
        <v>2982</v>
      </c>
      <c r="G1087" s="123" t="s">
        <v>2983</v>
      </c>
      <c r="H1087" s="123" t="s">
        <v>2984</v>
      </c>
      <c r="I1087" s="123">
        <v>900234</v>
      </c>
      <c r="J1087" s="123" t="s">
        <v>3001</v>
      </c>
      <c r="K1087" s="123" t="s">
        <v>1536</v>
      </c>
      <c r="L1087" s="123" t="s">
        <v>2986</v>
      </c>
      <c r="M1087" s="123" t="s">
        <v>79</v>
      </c>
      <c r="N1087" s="123" t="s">
        <v>2654</v>
      </c>
      <c r="O1087" s="123">
        <v>1181</v>
      </c>
      <c r="P1087" s="123" t="s">
        <v>66</v>
      </c>
      <c r="Q1087" s="123" t="s">
        <v>2987</v>
      </c>
      <c r="R1087" s="123" t="s">
        <v>3004</v>
      </c>
      <c r="S1087" s="123" t="s">
        <v>39</v>
      </c>
      <c r="T1087" s="123">
        <v>99</v>
      </c>
      <c r="U1087" s="123" t="s">
        <v>3506</v>
      </c>
      <c r="V1087" s="124">
        <v>46267.754861111112</v>
      </c>
      <c r="W1087" s="124">
        <v>46267.870138888888</v>
      </c>
      <c r="X1087" s="124">
        <v>46267.756944444445</v>
      </c>
      <c r="Y1087" s="124">
        <v>46268.090277777781</v>
      </c>
      <c r="Z1087" s="123"/>
      <c r="AA1087" s="123" t="s">
        <v>56</v>
      </c>
      <c r="AB1087" s="123" t="s">
        <v>2</v>
      </c>
      <c r="AC1087" s="123" t="s">
        <v>3500</v>
      </c>
      <c r="AD1087" s="123" t="s">
        <v>68</v>
      </c>
      <c r="AE1087" s="123" t="s">
        <v>3500</v>
      </c>
      <c r="AF1087" s="123" t="s">
        <v>88</v>
      </c>
      <c r="AG1087" s="123" t="s">
        <v>95</v>
      </c>
      <c r="AH1087" s="123">
        <v>32</v>
      </c>
      <c r="AI1087" s="123"/>
      <c r="AJ1087" s="124">
        <v>45529</v>
      </c>
      <c r="AK1087" s="123"/>
      <c r="AL1087" s="123"/>
      <c r="AM1087" s="123" t="s">
        <v>2991</v>
      </c>
      <c r="AN1087" s="123" t="s">
        <v>2992</v>
      </c>
      <c r="AO1087" s="123" t="s">
        <v>2982</v>
      </c>
      <c r="AP1087" s="123">
        <v>7</v>
      </c>
      <c r="AQ1087" s="123">
        <v>0</v>
      </c>
      <c r="AR1087" s="123">
        <v>1</v>
      </c>
      <c r="AS1087" s="123">
        <v>1</v>
      </c>
      <c r="AT1087" s="123">
        <v>0</v>
      </c>
      <c r="AU1087" s="123">
        <v>0</v>
      </c>
    </row>
    <row r="1088" spans="1:47">
      <c r="A1088" s="124">
        <v>46267</v>
      </c>
      <c r="B1088" s="123" t="s">
        <v>1317</v>
      </c>
      <c r="C1088" s="123" t="s">
        <v>2981</v>
      </c>
      <c r="D1088" s="123" t="s">
        <v>83</v>
      </c>
      <c r="E1088" s="123">
        <v>204246155</v>
      </c>
      <c r="F1088" s="123" t="s">
        <v>2982</v>
      </c>
      <c r="G1088" s="123" t="s">
        <v>2983</v>
      </c>
      <c r="H1088" s="123" t="s">
        <v>2984</v>
      </c>
      <c r="I1088" s="123">
        <v>900234</v>
      </c>
      <c r="J1088" s="123" t="s">
        <v>87</v>
      </c>
      <c r="K1088" s="123" t="s">
        <v>1944</v>
      </c>
      <c r="L1088" s="123" t="s">
        <v>2986</v>
      </c>
      <c r="M1088" s="123" t="s">
        <v>86</v>
      </c>
      <c r="N1088" s="123" t="s">
        <v>1321</v>
      </c>
      <c r="O1088" s="123">
        <v>1299</v>
      </c>
      <c r="P1088" s="123" t="s">
        <v>65</v>
      </c>
      <c r="Q1088" s="123" t="s">
        <v>2987</v>
      </c>
      <c r="R1088" s="123" t="s">
        <v>2996</v>
      </c>
      <c r="S1088" s="123" t="s">
        <v>32</v>
      </c>
      <c r="T1088" s="123">
        <v>99</v>
      </c>
      <c r="U1088" s="123" t="s">
        <v>2989</v>
      </c>
      <c r="V1088" s="123"/>
      <c r="W1088" s="123"/>
      <c r="X1088" s="124">
        <v>46267.333333333336</v>
      </c>
      <c r="Y1088" s="124">
        <v>46267.75</v>
      </c>
      <c r="Z1088" s="123" t="s">
        <v>2997</v>
      </c>
      <c r="AA1088" s="123" t="s">
        <v>2998</v>
      </c>
      <c r="AB1088" s="123" t="s">
        <v>2999</v>
      </c>
      <c r="AC1088" s="123" t="s">
        <v>3500</v>
      </c>
      <c r="AD1088" s="123" t="s">
        <v>68</v>
      </c>
      <c r="AE1088" s="123" t="s">
        <v>3500</v>
      </c>
      <c r="AF1088" s="123" t="s">
        <v>84</v>
      </c>
      <c r="AG1088" s="123" t="s">
        <v>85</v>
      </c>
      <c r="AH1088" s="123">
        <v>32</v>
      </c>
      <c r="AI1088" s="123"/>
      <c r="AJ1088" s="124">
        <v>45578</v>
      </c>
      <c r="AK1088" s="123"/>
      <c r="AL1088" s="123"/>
      <c r="AM1088" s="123" t="s">
        <v>2991</v>
      </c>
      <c r="AN1088" s="123" t="s">
        <v>2992</v>
      </c>
      <c r="AO1088" s="123" t="s">
        <v>2982</v>
      </c>
      <c r="AP1088" s="123">
        <v>9</v>
      </c>
      <c r="AQ1088" s="123">
        <v>0</v>
      </c>
      <c r="AR1088" s="123">
        <v>0</v>
      </c>
      <c r="AS1088" s="123">
        <v>0</v>
      </c>
      <c r="AT1088" s="123">
        <v>0</v>
      </c>
      <c r="AU1088" s="123">
        <v>0</v>
      </c>
    </row>
    <row r="1089" spans="1:47">
      <c r="A1089" s="124">
        <v>46267</v>
      </c>
      <c r="B1089" s="123" t="s">
        <v>1317</v>
      </c>
      <c r="C1089" s="123" t="s">
        <v>2981</v>
      </c>
      <c r="D1089" s="123" t="s">
        <v>1379</v>
      </c>
      <c r="E1089" s="123">
        <v>205276097</v>
      </c>
      <c r="F1089" s="123" t="s">
        <v>2982</v>
      </c>
      <c r="G1089" s="123" t="s">
        <v>2983</v>
      </c>
      <c r="H1089" s="123" t="s">
        <v>2984</v>
      </c>
      <c r="I1089" s="123">
        <v>900234</v>
      </c>
      <c r="J1089" s="123" t="s">
        <v>2985</v>
      </c>
      <c r="K1089" s="123" t="s">
        <v>1380</v>
      </c>
      <c r="L1089" s="123" t="s">
        <v>2986</v>
      </c>
      <c r="M1089" s="123" t="s">
        <v>89</v>
      </c>
      <c r="N1089" s="123" t="s">
        <v>2654</v>
      </c>
      <c r="O1089" s="123">
        <v>1181</v>
      </c>
      <c r="P1089" s="123" t="s">
        <v>65</v>
      </c>
      <c r="Q1089" s="123" t="s">
        <v>2987</v>
      </c>
      <c r="R1089" s="123" t="s">
        <v>3011</v>
      </c>
      <c r="S1089" s="123" t="s">
        <v>39</v>
      </c>
      <c r="T1089" s="123">
        <v>99</v>
      </c>
      <c r="U1089" s="123" t="s">
        <v>2989</v>
      </c>
      <c r="V1089" s="123"/>
      <c r="W1089" s="123"/>
      <c r="X1089" s="124">
        <v>46267.756944444445</v>
      </c>
      <c r="Y1089" s="124">
        <v>46268.173611111109</v>
      </c>
      <c r="Z1089" s="123" t="s">
        <v>2997</v>
      </c>
      <c r="AA1089" s="123" t="s">
        <v>2998</v>
      </c>
      <c r="AB1089" s="123" t="s">
        <v>2999</v>
      </c>
      <c r="AC1089" s="123" t="s">
        <v>3500</v>
      </c>
      <c r="AD1089" s="123" t="s">
        <v>68</v>
      </c>
      <c r="AE1089" s="123" t="s">
        <v>3500</v>
      </c>
      <c r="AF1089" s="123" t="s">
        <v>84</v>
      </c>
      <c r="AG1089" s="123" t="s">
        <v>85</v>
      </c>
      <c r="AH1089" s="123">
        <v>32</v>
      </c>
      <c r="AI1089" s="123"/>
      <c r="AJ1089" s="124">
        <v>45795</v>
      </c>
      <c r="AK1089" s="123"/>
      <c r="AL1089" s="123"/>
      <c r="AM1089" s="123" t="s">
        <v>2991</v>
      </c>
      <c r="AN1089" s="123" t="s">
        <v>2992</v>
      </c>
      <c r="AO1089" s="123" t="s">
        <v>2982</v>
      </c>
      <c r="AP1089" s="123">
        <v>9</v>
      </c>
      <c r="AQ1089" s="123">
        <v>0</v>
      </c>
      <c r="AR1089" s="123">
        <v>0</v>
      </c>
      <c r="AS1089" s="123">
        <v>0</v>
      </c>
      <c r="AT1089" s="123">
        <v>0</v>
      </c>
      <c r="AU1089" s="123">
        <v>0</v>
      </c>
    </row>
    <row r="1090" spans="1:47">
      <c r="A1090" s="124">
        <v>46267</v>
      </c>
      <c r="B1090" s="123" t="s">
        <v>1317</v>
      </c>
      <c r="C1090" s="123" t="s">
        <v>2981</v>
      </c>
      <c r="D1090" s="123" t="s">
        <v>1325</v>
      </c>
      <c r="E1090" s="123">
        <v>203635598</v>
      </c>
      <c r="F1090" s="123" t="s">
        <v>2982</v>
      </c>
      <c r="G1090" s="123" t="s">
        <v>2983</v>
      </c>
      <c r="H1090" s="123" t="s">
        <v>2984</v>
      </c>
      <c r="I1090" s="123">
        <v>900234</v>
      </c>
      <c r="J1090" s="123" t="s">
        <v>3001</v>
      </c>
      <c r="K1090" s="123" t="s">
        <v>1326</v>
      </c>
      <c r="L1090" s="123" t="s">
        <v>2986</v>
      </c>
      <c r="M1090" s="123" t="s">
        <v>79</v>
      </c>
      <c r="N1090" s="123" t="s">
        <v>1321</v>
      </c>
      <c r="O1090" s="123">
        <v>1181</v>
      </c>
      <c r="P1090" s="123" t="s">
        <v>65</v>
      </c>
      <c r="Q1090" s="123" t="s">
        <v>2987</v>
      </c>
      <c r="R1090" s="123" t="s">
        <v>3016</v>
      </c>
      <c r="S1090" s="123" t="s">
        <v>32</v>
      </c>
      <c r="T1090" s="123">
        <v>99</v>
      </c>
      <c r="U1090" s="123" t="s">
        <v>2989</v>
      </c>
      <c r="V1090" s="124">
        <v>46267.330555555556</v>
      </c>
      <c r="W1090" s="124">
        <v>46267.74722222222</v>
      </c>
      <c r="X1090" s="124">
        <v>46267.333333333336</v>
      </c>
      <c r="Y1090" s="124">
        <v>46267.75</v>
      </c>
      <c r="Z1090" s="123"/>
      <c r="AA1090" s="123" t="s">
        <v>56</v>
      </c>
      <c r="AB1090" s="123" t="s">
        <v>2</v>
      </c>
      <c r="AC1090" s="123" t="s">
        <v>3500</v>
      </c>
      <c r="AD1090" s="123" t="s">
        <v>68</v>
      </c>
      <c r="AE1090" s="123" t="s">
        <v>3500</v>
      </c>
      <c r="AF1090" s="123" t="s">
        <v>77</v>
      </c>
      <c r="AG1090" s="123" t="s">
        <v>78</v>
      </c>
      <c r="AH1090" s="123">
        <v>32</v>
      </c>
      <c r="AI1090" s="123"/>
      <c r="AJ1090" s="124">
        <v>45480</v>
      </c>
      <c r="AK1090" s="123"/>
      <c r="AL1090" s="123"/>
      <c r="AM1090" s="123" t="s">
        <v>2991</v>
      </c>
      <c r="AN1090" s="123" t="s">
        <v>2992</v>
      </c>
      <c r="AO1090" s="123" t="s">
        <v>2982</v>
      </c>
      <c r="AP1090" s="123">
        <v>9</v>
      </c>
      <c r="AQ1090" s="123">
        <v>0</v>
      </c>
      <c r="AR1090" s="123">
        <v>1</v>
      </c>
      <c r="AS1090" s="123">
        <v>1</v>
      </c>
      <c r="AT1090" s="123">
        <v>0</v>
      </c>
      <c r="AU1090" s="123">
        <v>0</v>
      </c>
    </row>
    <row r="1091" spans="1:47">
      <c r="A1091" s="124">
        <v>46267</v>
      </c>
      <c r="B1091" s="123" t="s">
        <v>1317</v>
      </c>
      <c r="C1091" s="123" t="s">
        <v>2981</v>
      </c>
      <c r="D1091" s="123" t="s">
        <v>1541</v>
      </c>
      <c r="E1091" s="123">
        <v>203875183</v>
      </c>
      <c r="F1091" s="123" t="s">
        <v>2982</v>
      </c>
      <c r="G1091" s="123" t="s">
        <v>2983</v>
      </c>
      <c r="H1091" s="123" t="s">
        <v>2984</v>
      </c>
      <c r="I1091" s="123">
        <v>900234</v>
      </c>
      <c r="J1091" s="123" t="s">
        <v>3001</v>
      </c>
      <c r="K1091" s="123" t="s">
        <v>1542</v>
      </c>
      <c r="L1091" s="123" t="s">
        <v>2986</v>
      </c>
      <c r="M1091" s="123" t="s">
        <v>79</v>
      </c>
      <c r="N1091" s="123" t="s">
        <v>2654</v>
      </c>
      <c r="O1091" s="123">
        <v>1181</v>
      </c>
      <c r="P1091" s="123" t="s">
        <v>66</v>
      </c>
      <c r="Q1091" s="123" t="s">
        <v>2987</v>
      </c>
      <c r="R1091" s="123" t="s">
        <v>3005</v>
      </c>
      <c r="S1091" s="123" t="s">
        <v>39</v>
      </c>
      <c r="T1091" s="123">
        <v>99</v>
      </c>
      <c r="U1091" s="123" t="s">
        <v>3506</v>
      </c>
      <c r="V1091" s="123"/>
      <c r="W1091" s="123"/>
      <c r="X1091" s="124">
        <v>46267.756944444445</v>
      </c>
      <c r="Y1091" s="124">
        <v>46268.090277777781</v>
      </c>
      <c r="Z1091" s="123" t="s">
        <v>2997</v>
      </c>
      <c r="AA1091" s="123" t="s">
        <v>2998</v>
      </c>
      <c r="AB1091" s="123" t="s">
        <v>2999</v>
      </c>
      <c r="AC1091" s="123" t="s">
        <v>3500</v>
      </c>
      <c r="AD1091" s="123" t="s">
        <v>68</v>
      </c>
      <c r="AE1091" s="123" t="s">
        <v>3500</v>
      </c>
      <c r="AF1091" s="123" t="s">
        <v>85</v>
      </c>
      <c r="AG1091" s="123" t="s">
        <v>88</v>
      </c>
      <c r="AH1091" s="123">
        <v>32</v>
      </c>
      <c r="AI1091" s="123"/>
      <c r="AJ1091" s="124">
        <v>45529</v>
      </c>
      <c r="AK1091" s="123"/>
      <c r="AL1091" s="123"/>
      <c r="AM1091" s="123" t="s">
        <v>2991</v>
      </c>
      <c r="AN1091" s="123" t="s">
        <v>2992</v>
      </c>
      <c r="AO1091" s="123" t="s">
        <v>2982</v>
      </c>
      <c r="AP1091" s="123">
        <v>7</v>
      </c>
      <c r="AQ1091" s="123">
        <v>0</v>
      </c>
      <c r="AR1091" s="123">
        <v>0</v>
      </c>
      <c r="AS1091" s="123">
        <v>0</v>
      </c>
      <c r="AT1091" s="123">
        <v>0</v>
      </c>
      <c r="AU1091" s="123">
        <v>0</v>
      </c>
    </row>
    <row r="1092" spans="1:47">
      <c r="A1092" s="124">
        <v>46267</v>
      </c>
      <c r="B1092" s="123" t="s">
        <v>1317</v>
      </c>
      <c r="C1092" s="123" t="s">
        <v>2981</v>
      </c>
      <c r="D1092" s="123" t="s">
        <v>2113</v>
      </c>
      <c r="E1092" s="123">
        <v>206957733</v>
      </c>
      <c r="F1092" s="123" t="s">
        <v>2982</v>
      </c>
      <c r="G1092" s="123" t="s">
        <v>2983</v>
      </c>
      <c r="H1092" s="123" t="s">
        <v>2984</v>
      </c>
      <c r="I1092" s="123">
        <v>900234</v>
      </c>
      <c r="J1092" s="123" t="s">
        <v>3002</v>
      </c>
      <c r="K1092" s="123" t="s">
        <v>2114</v>
      </c>
      <c r="L1092" s="123" t="s">
        <v>2986</v>
      </c>
      <c r="M1092" s="123" t="s">
        <v>89</v>
      </c>
      <c r="N1092" s="123" t="s">
        <v>2654</v>
      </c>
      <c r="O1092" s="123">
        <v>1181</v>
      </c>
      <c r="P1092" s="123" t="s">
        <v>65</v>
      </c>
      <c r="Q1092" s="123" t="s">
        <v>2987</v>
      </c>
      <c r="R1092" s="123" t="s">
        <v>3010</v>
      </c>
      <c r="S1092" s="123" t="s">
        <v>39</v>
      </c>
      <c r="T1092" s="123">
        <v>99</v>
      </c>
      <c r="U1092" s="123" t="s">
        <v>2989</v>
      </c>
      <c r="V1092" s="124">
        <v>46267.754861111112</v>
      </c>
      <c r="W1092" s="124">
        <v>46267.854861111111</v>
      </c>
      <c r="X1092" s="124">
        <v>46267.756944444445</v>
      </c>
      <c r="Y1092" s="124">
        <v>46268.173611111109</v>
      </c>
      <c r="Z1092" s="123"/>
      <c r="AA1092" s="123" t="s">
        <v>56</v>
      </c>
      <c r="AB1092" s="123" t="s">
        <v>2</v>
      </c>
      <c r="AC1092" s="123" t="s">
        <v>3500</v>
      </c>
      <c r="AD1092" s="123" t="s">
        <v>68</v>
      </c>
      <c r="AE1092" s="123" t="s">
        <v>3500</v>
      </c>
      <c r="AF1092" s="123" t="s">
        <v>77</v>
      </c>
      <c r="AG1092" s="123" t="s">
        <v>78</v>
      </c>
      <c r="AH1092" s="123">
        <v>32</v>
      </c>
      <c r="AI1092" s="123"/>
      <c r="AJ1092" s="124">
        <v>46047</v>
      </c>
      <c r="AK1092" s="123"/>
      <c r="AL1092" s="123"/>
      <c r="AM1092" s="123" t="s">
        <v>2991</v>
      </c>
      <c r="AN1092" s="123" t="s">
        <v>2992</v>
      </c>
      <c r="AO1092" s="123" t="s">
        <v>2982</v>
      </c>
      <c r="AP1092" s="123">
        <v>9</v>
      </c>
      <c r="AQ1092" s="123">
        <v>0</v>
      </c>
      <c r="AR1092" s="123">
        <v>1</v>
      </c>
      <c r="AS1092" s="123">
        <v>1</v>
      </c>
      <c r="AT1092" s="123">
        <v>0</v>
      </c>
      <c r="AU1092" s="123">
        <v>0</v>
      </c>
    </row>
    <row r="1093" spans="1:47">
      <c r="A1093" s="124">
        <v>46267</v>
      </c>
      <c r="B1093" s="123" t="s">
        <v>1317</v>
      </c>
      <c r="C1093" s="123" t="s">
        <v>2981</v>
      </c>
      <c r="D1093" s="123" t="s">
        <v>1668</v>
      </c>
      <c r="E1093" s="123">
        <v>206368538</v>
      </c>
      <c r="F1093" s="123" t="s">
        <v>2982</v>
      </c>
      <c r="G1093" s="123" t="s">
        <v>2983</v>
      </c>
      <c r="H1093" s="123" t="s">
        <v>2984</v>
      </c>
      <c r="I1093" s="123">
        <v>900234</v>
      </c>
      <c r="J1093" s="123" t="s">
        <v>3002</v>
      </c>
      <c r="K1093" s="123" t="s">
        <v>1669</v>
      </c>
      <c r="L1093" s="123" t="s">
        <v>2986</v>
      </c>
      <c r="M1093" s="123" t="s">
        <v>89</v>
      </c>
      <c r="N1093" s="123" t="s">
        <v>2654</v>
      </c>
      <c r="O1093" s="123">
        <v>1181</v>
      </c>
      <c r="P1093" s="123" t="s">
        <v>65</v>
      </c>
      <c r="Q1093" s="123" t="s">
        <v>2987</v>
      </c>
      <c r="R1093" s="123" t="s">
        <v>3010</v>
      </c>
      <c r="S1093" s="123" t="s">
        <v>39</v>
      </c>
      <c r="T1093" s="123">
        <v>99</v>
      </c>
      <c r="U1093" s="123" t="s">
        <v>2989</v>
      </c>
      <c r="V1093" s="124">
        <v>46267.754166666666</v>
      </c>
      <c r="W1093" s="124">
        <v>46267.859722222223</v>
      </c>
      <c r="X1093" s="124">
        <v>46267.756944444445</v>
      </c>
      <c r="Y1093" s="124">
        <v>46268.090277777781</v>
      </c>
      <c r="Z1093" s="123"/>
      <c r="AA1093" s="123" t="s">
        <v>56</v>
      </c>
      <c r="AB1093" s="123" t="s">
        <v>2</v>
      </c>
      <c r="AC1093" s="123" t="s">
        <v>3500</v>
      </c>
      <c r="AD1093" s="123" t="s">
        <v>68</v>
      </c>
      <c r="AE1093" s="123" t="s">
        <v>3500</v>
      </c>
      <c r="AF1093" s="123" t="s">
        <v>77</v>
      </c>
      <c r="AG1093" s="123" t="s">
        <v>78</v>
      </c>
      <c r="AH1093" s="123">
        <v>32</v>
      </c>
      <c r="AI1093" s="123"/>
      <c r="AJ1093" s="124">
        <v>45956</v>
      </c>
      <c r="AK1093" s="123"/>
      <c r="AL1093" s="123"/>
      <c r="AM1093" s="123" t="s">
        <v>2991</v>
      </c>
      <c r="AN1093" s="123" t="s">
        <v>2992</v>
      </c>
      <c r="AO1093" s="123" t="s">
        <v>2982</v>
      </c>
      <c r="AP1093" s="123">
        <v>7</v>
      </c>
      <c r="AQ1093" s="123">
        <v>0</v>
      </c>
      <c r="AR1093" s="123">
        <v>1</v>
      </c>
      <c r="AS1093" s="123">
        <v>1</v>
      </c>
      <c r="AT1093" s="123">
        <v>0</v>
      </c>
      <c r="AU1093" s="123">
        <v>0</v>
      </c>
    </row>
    <row r="1094" spans="1:47">
      <c r="A1094" s="124">
        <v>46267</v>
      </c>
      <c r="B1094" s="123" t="s">
        <v>1317</v>
      </c>
      <c r="C1094" s="123" t="s">
        <v>2981</v>
      </c>
      <c r="D1094" s="123" t="s">
        <v>1651</v>
      </c>
      <c r="E1094" s="123">
        <v>206348024</v>
      </c>
      <c r="F1094" s="123" t="s">
        <v>2982</v>
      </c>
      <c r="G1094" s="123" t="s">
        <v>2983</v>
      </c>
      <c r="H1094" s="123" t="s">
        <v>2984</v>
      </c>
      <c r="I1094" s="123">
        <v>900234</v>
      </c>
      <c r="J1094" s="123" t="s">
        <v>3001</v>
      </c>
      <c r="K1094" s="123" t="s">
        <v>1652</v>
      </c>
      <c r="L1094" s="123" t="s">
        <v>2986</v>
      </c>
      <c r="M1094" s="123" t="s">
        <v>89</v>
      </c>
      <c r="N1094" s="123" t="s">
        <v>2654</v>
      </c>
      <c r="O1094" s="123">
        <v>1181</v>
      </c>
      <c r="P1094" s="123" t="s">
        <v>65</v>
      </c>
      <c r="Q1094" s="123" t="s">
        <v>2987</v>
      </c>
      <c r="R1094" s="123" t="s">
        <v>3024</v>
      </c>
      <c r="S1094" s="123" t="s">
        <v>39</v>
      </c>
      <c r="T1094" s="123">
        <v>99</v>
      </c>
      <c r="U1094" s="123" t="s">
        <v>2989</v>
      </c>
      <c r="V1094" s="124">
        <v>46267.755555555559</v>
      </c>
      <c r="W1094" s="124">
        <v>46267.859027777777</v>
      </c>
      <c r="X1094" s="124">
        <v>46267.756944444445</v>
      </c>
      <c r="Y1094" s="124">
        <v>46268.173611111109</v>
      </c>
      <c r="Z1094" s="123"/>
      <c r="AA1094" s="123" t="s">
        <v>56</v>
      </c>
      <c r="AB1094" s="123" t="s">
        <v>2</v>
      </c>
      <c r="AC1094" s="123" t="s">
        <v>3500</v>
      </c>
      <c r="AD1094" s="123" t="s">
        <v>68</v>
      </c>
      <c r="AE1094" s="123" t="s">
        <v>3500</v>
      </c>
      <c r="AF1094" s="123" t="s">
        <v>95</v>
      </c>
      <c r="AG1094" s="123" t="s">
        <v>77</v>
      </c>
      <c r="AH1094" s="123">
        <v>32</v>
      </c>
      <c r="AI1094" s="123"/>
      <c r="AJ1094" s="124">
        <v>45956</v>
      </c>
      <c r="AK1094" s="123"/>
      <c r="AL1094" s="123"/>
      <c r="AM1094" s="123" t="s">
        <v>2991</v>
      </c>
      <c r="AN1094" s="123" t="s">
        <v>2992</v>
      </c>
      <c r="AO1094" s="123" t="s">
        <v>2982</v>
      </c>
      <c r="AP1094" s="123">
        <v>9</v>
      </c>
      <c r="AQ1094" s="123">
        <v>0</v>
      </c>
      <c r="AR1094" s="123">
        <v>1</v>
      </c>
      <c r="AS1094" s="123">
        <v>1</v>
      </c>
      <c r="AT1094" s="123">
        <v>0</v>
      </c>
      <c r="AU1094" s="123">
        <v>0</v>
      </c>
    </row>
    <row r="1095" spans="1:47">
      <c r="A1095" s="124">
        <v>46267</v>
      </c>
      <c r="B1095" s="123" t="s">
        <v>1317</v>
      </c>
      <c r="C1095" s="123" t="s">
        <v>2981</v>
      </c>
      <c r="D1095" s="123" t="s">
        <v>2123</v>
      </c>
      <c r="E1095" s="123">
        <v>206958297</v>
      </c>
      <c r="F1095" s="123" t="s">
        <v>2982</v>
      </c>
      <c r="G1095" s="123" t="s">
        <v>2983</v>
      </c>
      <c r="H1095" s="123" t="s">
        <v>2984</v>
      </c>
      <c r="I1095" s="123">
        <v>900234</v>
      </c>
      <c r="J1095" s="123" t="s">
        <v>3002</v>
      </c>
      <c r="K1095" s="123" t="s">
        <v>2124</v>
      </c>
      <c r="L1095" s="123" t="s">
        <v>2986</v>
      </c>
      <c r="M1095" s="123" t="s">
        <v>79</v>
      </c>
      <c r="N1095" s="123" t="s">
        <v>2654</v>
      </c>
      <c r="O1095" s="123">
        <v>1181</v>
      </c>
      <c r="P1095" s="123" t="s">
        <v>65</v>
      </c>
      <c r="Q1095" s="123" t="s">
        <v>2987</v>
      </c>
      <c r="R1095" s="123" t="s">
        <v>3004</v>
      </c>
      <c r="S1095" s="123" t="s">
        <v>39</v>
      </c>
      <c r="T1095" s="123">
        <v>99</v>
      </c>
      <c r="U1095" s="123" t="s">
        <v>2989</v>
      </c>
      <c r="V1095" s="124">
        <v>46267.755555555559</v>
      </c>
      <c r="W1095" s="124">
        <v>46267.854166666664</v>
      </c>
      <c r="X1095" s="124">
        <v>46267.756944444445</v>
      </c>
      <c r="Y1095" s="124">
        <v>46268.173611111109</v>
      </c>
      <c r="Z1095" s="123"/>
      <c r="AA1095" s="123" t="s">
        <v>56</v>
      </c>
      <c r="AB1095" s="123" t="s">
        <v>2</v>
      </c>
      <c r="AC1095" s="123" t="s">
        <v>3500</v>
      </c>
      <c r="AD1095" s="123" t="s">
        <v>68</v>
      </c>
      <c r="AE1095" s="123" t="s">
        <v>3500</v>
      </c>
      <c r="AF1095" s="123" t="s">
        <v>88</v>
      </c>
      <c r="AG1095" s="123" t="s">
        <v>95</v>
      </c>
      <c r="AH1095" s="123">
        <v>32</v>
      </c>
      <c r="AI1095" s="123"/>
      <c r="AJ1095" s="124">
        <v>46047</v>
      </c>
      <c r="AK1095" s="123"/>
      <c r="AL1095" s="123"/>
      <c r="AM1095" s="123" t="s">
        <v>2991</v>
      </c>
      <c r="AN1095" s="123" t="s">
        <v>2992</v>
      </c>
      <c r="AO1095" s="123" t="s">
        <v>2982</v>
      </c>
      <c r="AP1095" s="123">
        <v>9</v>
      </c>
      <c r="AQ1095" s="123">
        <v>0</v>
      </c>
      <c r="AR1095" s="123">
        <v>1</v>
      </c>
      <c r="AS1095" s="123">
        <v>1</v>
      </c>
      <c r="AT1095" s="123">
        <v>0</v>
      </c>
      <c r="AU1095" s="123">
        <v>0</v>
      </c>
    </row>
    <row r="1096" spans="1:47">
      <c r="A1096" s="124">
        <v>46267</v>
      </c>
      <c r="B1096" s="123" t="s">
        <v>1317</v>
      </c>
      <c r="C1096" s="123" t="s">
        <v>2981</v>
      </c>
      <c r="D1096" s="123" t="s">
        <v>1385</v>
      </c>
      <c r="E1096" s="123">
        <v>205845548</v>
      </c>
      <c r="F1096" s="123" t="s">
        <v>2982</v>
      </c>
      <c r="G1096" s="123" t="s">
        <v>2983</v>
      </c>
      <c r="H1096" s="123" t="s">
        <v>2984</v>
      </c>
      <c r="I1096" s="123">
        <v>900234</v>
      </c>
      <c r="J1096" s="123" t="s">
        <v>2985</v>
      </c>
      <c r="K1096" s="123" t="s">
        <v>1386</v>
      </c>
      <c r="L1096" s="123" t="s">
        <v>2986</v>
      </c>
      <c r="M1096" s="123" t="s">
        <v>89</v>
      </c>
      <c r="N1096" s="123" t="s">
        <v>2654</v>
      </c>
      <c r="O1096" s="123">
        <v>1181</v>
      </c>
      <c r="P1096" s="123" t="s">
        <v>65</v>
      </c>
      <c r="Q1096" s="123" t="s">
        <v>2987</v>
      </c>
      <c r="R1096" s="123" t="s">
        <v>3008</v>
      </c>
      <c r="S1096" s="123" t="s">
        <v>39</v>
      </c>
      <c r="T1096" s="123">
        <v>99</v>
      </c>
      <c r="U1096" s="123" t="s">
        <v>2989</v>
      </c>
      <c r="V1096" s="124">
        <v>46267.755555555559</v>
      </c>
      <c r="W1096" s="124">
        <v>46267.902083333334</v>
      </c>
      <c r="X1096" s="124">
        <v>46267.756944444445</v>
      </c>
      <c r="Y1096" s="124">
        <v>46268.173611111109</v>
      </c>
      <c r="Z1096" s="123"/>
      <c r="AA1096" s="123" t="s">
        <v>56</v>
      </c>
      <c r="AB1096" s="123" t="s">
        <v>2</v>
      </c>
      <c r="AC1096" s="123" t="s">
        <v>3500</v>
      </c>
      <c r="AD1096" s="123" t="s">
        <v>68</v>
      </c>
      <c r="AE1096" s="123" t="s">
        <v>3500</v>
      </c>
      <c r="AF1096" s="123" t="s">
        <v>92</v>
      </c>
      <c r="AG1096" s="123" t="s">
        <v>84</v>
      </c>
      <c r="AH1096" s="123">
        <v>32</v>
      </c>
      <c r="AI1096" s="123"/>
      <c r="AJ1096" s="124">
        <v>45893</v>
      </c>
      <c r="AK1096" s="123"/>
      <c r="AL1096" s="123"/>
      <c r="AM1096" s="123" t="s">
        <v>2991</v>
      </c>
      <c r="AN1096" s="123" t="s">
        <v>2992</v>
      </c>
      <c r="AO1096" s="123" t="s">
        <v>2982</v>
      </c>
      <c r="AP1096" s="123">
        <v>9</v>
      </c>
      <c r="AQ1096" s="123">
        <v>0</v>
      </c>
      <c r="AR1096" s="123">
        <v>1</v>
      </c>
      <c r="AS1096" s="123">
        <v>1</v>
      </c>
      <c r="AT1096" s="123">
        <v>0</v>
      </c>
      <c r="AU1096" s="123">
        <v>0</v>
      </c>
    </row>
    <row r="1097" spans="1:47">
      <c r="A1097" s="124">
        <v>46267</v>
      </c>
      <c r="B1097" s="123" t="s">
        <v>1317</v>
      </c>
      <c r="C1097" s="123" t="s">
        <v>2981</v>
      </c>
      <c r="D1097" s="123" t="s">
        <v>1670</v>
      </c>
      <c r="E1097" s="123">
        <v>206348029</v>
      </c>
      <c r="F1097" s="123" t="s">
        <v>2982</v>
      </c>
      <c r="G1097" s="123" t="s">
        <v>2983</v>
      </c>
      <c r="H1097" s="123" t="s">
        <v>2984</v>
      </c>
      <c r="I1097" s="123">
        <v>900234</v>
      </c>
      <c r="J1097" s="123" t="s">
        <v>2985</v>
      </c>
      <c r="K1097" s="123" t="s">
        <v>1671</v>
      </c>
      <c r="L1097" s="123" t="s">
        <v>2986</v>
      </c>
      <c r="M1097" s="123" t="s">
        <v>89</v>
      </c>
      <c r="N1097" s="123" t="s">
        <v>2654</v>
      </c>
      <c r="O1097" s="123">
        <v>1181</v>
      </c>
      <c r="P1097" s="123" t="s">
        <v>65</v>
      </c>
      <c r="Q1097" s="123" t="s">
        <v>2987</v>
      </c>
      <c r="R1097" s="123" t="s">
        <v>3010</v>
      </c>
      <c r="S1097" s="123" t="s">
        <v>39</v>
      </c>
      <c r="T1097" s="123">
        <v>99</v>
      </c>
      <c r="U1097" s="123" t="s">
        <v>2989</v>
      </c>
      <c r="V1097" s="124">
        <v>46267.755555555559</v>
      </c>
      <c r="W1097" s="124">
        <v>46267.854861111111</v>
      </c>
      <c r="X1097" s="124">
        <v>46267.756944444445</v>
      </c>
      <c r="Y1097" s="124">
        <v>46268.090277777781</v>
      </c>
      <c r="Z1097" s="123"/>
      <c r="AA1097" s="123" t="s">
        <v>56</v>
      </c>
      <c r="AB1097" s="123" t="s">
        <v>2</v>
      </c>
      <c r="AC1097" s="123" t="s">
        <v>3500</v>
      </c>
      <c r="AD1097" s="123" t="s">
        <v>68</v>
      </c>
      <c r="AE1097" s="123" t="s">
        <v>3500</v>
      </c>
      <c r="AF1097" s="123" t="s">
        <v>77</v>
      </c>
      <c r="AG1097" s="123" t="s">
        <v>78</v>
      </c>
      <c r="AH1097" s="123">
        <v>32</v>
      </c>
      <c r="AI1097" s="123"/>
      <c r="AJ1097" s="124">
        <v>45956</v>
      </c>
      <c r="AK1097" s="123"/>
      <c r="AL1097" s="123"/>
      <c r="AM1097" s="123" t="s">
        <v>2991</v>
      </c>
      <c r="AN1097" s="123" t="s">
        <v>2992</v>
      </c>
      <c r="AO1097" s="123" t="s">
        <v>2982</v>
      </c>
      <c r="AP1097" s="123">
        <v>7</v>
      </c>
      <c r="AQ1097" s="123">
        <v>0</v>
      </c>
      <c r="AR1097" s="123">
        <v>1</v>
      </c>
      <c r="AS1097" s="123">
        <v>1</v>
      </c>
      <c r="AT1097" s="123">
        <v>0</v>
      </c>
      <c r="AU1097" s="123">
        <v>0</v>
      </c>
    </row>
    <row r="1098" spans="1:47">
      <c r="A1098" s="124">
        <v>46267</v>
      </c>
      <c r="B1098" s="123" t="s">
        <v>1317</v>
      </c>
      <c r="C1098" s="123" t="s">
        <v>2981</v>
      </c>
      <c r="D1098" s="123" t="s">
        <v>2383</v>
      </c>
      <c r="E1098" s="123">
        <v>206361787</v>
      </c>
      <c r="F1098" s="123" t="s">
        <v>2982</v>
      </c>
      <c r="G1098" s="123" t="s">
        <v>2983</v>
      </c>
      <c r="H1098" s="123" t="s">
        <v>2984</v>
      </c>
      <c r="I1098" s="123">
        <v>900234</v>
      </c>
      <c r="J1098" s="123" t="s">
        <v>3002</v>
      </c>
      <c r="K1098" s="123" t="s">
        <v>2384</v>
      </c>
      <c r="L1098" s="123" t="s">
        <v>2986</v>
      </c>
      <c r="M1098" s="123" t="s">
        <v>89</v>
      </c>
      <c r="N1098" s="123" t="s">
        <v>2654</v>
      </c>
      <c r="O1098" s="123">
        <v>1181</v>
      </c>
      <c r="P1098" s="123" t="s">
        <v>65</v>
      </c>
      <c r="Q1098" s="123" t="s">
        <v>2987</v>
      </c>
      <c r="R1098" s="123" t="s">
        <v>3011</v>
      </c>
      <c r="S1098" s="123" t="s">
        <v>39</v>
      </c>
      <c r="T1098" s="123">
        <v>99</v>
      </c>
      <c r="U1098" s="123" t="s">
        <v>2989</v>
      </c>
      <c r="V1098" s="123"/>
      <c r="W1098" s="123"/>
      <c r="X1098" s="124">
        <v>46267.756944444445</v>
      </c>
      <c r="Y1098" s="124">
        <v>46268.173611111109</v>
      </c>
      <c r="Z1098" s="123" t="s">
        <v>2997</v>
      </c>
      <c r="AA1098" s="123" t="s">
        <v>2998</v>
      </c>
      <c r="AB1098" s="123" t="s">
        <v>2999</v>
      </c>
      <c r="AC1098" s="123" t="s">
        <v>3500</v>
      </c>
      <c r="AD1098" s="123" t="s">
        <v>68</v>
      </c>
      <c r="AE1098" s="123" t="s">
        <v>3500</v>
      </c>
      <c r="AF1098" s="123" t="s">
        <v>84</v>
      </c>
      <c r="AG1098" s="123" t="s">
        <v>85</v>
      </c>
      <c r="AH1098" s="123">
        <v>32</v>
      </c>
      <c r="AI1098" s="123"/>
      <c r="AJ1098" s="124">
        <v>45956</v>
      </c>
      <c r="AK1098" s="123"/>
      <c r="AL1098" s="123"/>
      <c r="AM1098" s="123" t="s">
        <v>2991</v>
      </c>
      <c r="AN1098" s="123" t="s">
        <v>2992</v>
      </c>
      <c r="AO1098" s="123" t="s">
        <v>2982</v>
      </c>
      <c r="AP1098" s="123">
        <v>9</v>
      </c>
      <c r="AQ1098" s="123">
        <v>0</v>
      </c>
      <c r="AR1098" s="123">
        <v>0</v>
      </c>
      <c r="AS1098" s="123">
        <v>0</v>
      </c>
      <c r="AT1098" s="123">
        <v>0</v>
      </c>
      <c r="AU1098" s="123">
        <v>0</v>
      </c>
    </row>
    <row r="1099" spans="1:47">
      <c r="A1099" s="124">
        <v>46267</v>
      </c>
      <c r="B1099" s="123" t="s">
        <v>1317</v>
      </c>
      <c r="C1099" s="123" t="s">
        <v>2981</v>
      </c>
      <c r="D1099" s="123" t="s">
        <v>2491</v>
      </c>
      <c r="E1099" s="123">
        <v>203736254</v>
      </c>
      <c r="F1099" s="123" t="s">
        <v>2982</v>
      </c>
      <c r="G1099" s="123" t="s">
        <v>2983</v>
      </c>
      <c r="H1099" s="123" t="s">
        <v>2984</v>
      </c>
      <c r="I1099" s="123">
        <v>900234</v>
      </c>
      <c r="J1099" s="123" t="s">
        <v>2985</v>
      </c>
      <c r="K1099" s="123" t="s">
        <v>2492</v>
      </c>
      <c r="L1099" s="123" t="s">
        <v>2986</v>
      </c>
      <c r="M1099" s="123" t="s">
        <v>86</v>
      </c>
      <c r="N1099" s="123" t="s">
        <v>2654</v>
      </c>
      <c r="O1099" s="123">
        <v>1299</v>
      </c>
      <c r="P1099" s="123" t="s">
        <v>65</v>
      </c>
      <c r="Q1099" s="123" t="s">
        <v>2987</v>
      </c>
      <c r="R1099" s="123" t="s">
        <v>3011</v>
      </c>
      <c r="S1099" s="123" t="s">
        <v>39</v>
      </c>
      <c r="T1099" s="123">
        <v>99</v>
      </c>
      <c r="U1099" s="123" t="s">
        <v>2989</v>
      </c>
      <c r="V1099" s="123"/>
      <c r="W1099" s="123"/>
      <c r="X1099" s="123"/>
      <c r="Y1099" s="123"/>
      <c r="Z1099" s="123" t="s">
        <v>2997</v>
      </c>
      <c r="AA1099" s="123" t="s">
        <v>2998</v>
      </c>
      <c r="AB1099" s="123" t="s">
        <v>2999</v>
      </c>
      <c r="AC1099" s="123" t="s">
        <v>35</v>
      </c>
      <c r="AD1099" s="123" t="s">
        <v>1558</v>
      </c>
      <c r="AE1099" s="123" t="s">
        <v>2995</v>
      </c>
      <c r="AF1099" s="123" t="s">
        <v>84</v>
      </c>
      <c r="AG1099" s="123" t="s">
        <v>85</v>
      </c>
      <c r="AH1099" s="123">
        <v>3</v>
      </c>
      <c r="AI1099" s="123"/>
      <c r="AJ1099" s="124">
        <v>45501</v>
      </c>
      <c r="AK1099" s="123"/>
      <c r="AL1099" s="123"/>
      <c r="AM1099" s="123" t="s">
        <v>2991</v>
      </c>
      <c r="AN1099" s="123" t="s">
        <v>2992</v>
      </c>
      <c r="AO1099" s="123" t="s">
        <v>2982</v>
      </c>
      <c r="AP1099" s="123"/>
      <c r="AQ1099" s="123">
        <v>0</v>
      </c>
      <c r="AR1099" s="123">
        <v>0</v>
      </c>
      <c r="AS1099" s="123">
        <v>0</v>
      </c>
      <c r="AT1099" s="123">
        <v>0</v>
      </c>
      <c r="AU1099" s="123">
        <v>0</v>
      </c>
    </row>
    <row r="1100" spans="1:47">
      <c r="A1100" s="124">
        <v>46267</v>
      </c>
      <c r="B1100" s="123" t="s">
        <v>1317</v>
      </c>
      <c r="C1100" s="123" t="s">
        <v>2981</v>
      </c>
      <c r="D1100" s="123" t="s">
        <v>1383</v>
      </c>
      <c r="E1100" s="123">
        <v>203635498</v>
      </c>
      <c r="F1100" s="123" t="s">
        <v>2982</v>
      </c>
      <c r="G1100" s="123" t="s">
        <v>2983</v>
      </c>
      <c r="H1100" s="123" t="s">
        <v>2984</v>
      </c>
      <c r="I1100" s="123">
        <v>900234</v>
      </c>
      <c r="J1100" s="123" t="s">
        <v>3001</v>
      </c>
      <c r="K1100" s="123" t="s">
        <v>3522</v>
      </c>
      <c r="L1100" s="123" t="s">
        <v>2986</v>
      </c>
      <c r="M1100" s="123" t="s">
        <v>79</v>
      </c>
      <c r="N1100" s="123" t="s">
        <v>2654</v>
      </c>
      <c r="O1100" s="123">
        <v>1181</v>
      </c>
      <c r="P1100" s="123" t="s">
        <v>65</v>
      </c>
      <c r="Q1100" s="123" t="s">
        <v>2987</v>
      </c>
      <c r="R1100" s="123" t="s">
        <v>3004</v>
      </c>
      <c r="S1100" s="123" t="s">
        <v>39</v>
      </c>
      <c r="T1100" s="123">
        <v>99</v>
      </c>
      <c r="U1100" s="123" t="s">
        <v>2989</v>
      </c>
      <c r="V1100" s="124">
        <v>46267.753472222219</v>
      </c>
      <c r="W1100" s="124">
        <v>46267.959722222222</v>
      </c>
      <c r="X1100" s="124">
        <v>46267.756944444445</v>
      </c>
      <c r="Y1100" s="124">
        <v>46268.173611111109</v>
      </c>
      <c r="Z1100" s="123"/>
      <c r="AA1100" s="123" t="s">
        <v>56</v>
      </c>
      <c r="AB1100" s="123" t="s">
        <v>2</v>
      </c>
      <c r="AC1100" s="123" t="s">
        <v>3500</v>
      </c>
      <c r="AD1100" s="123" t="s">
        <v>68</v>
      </c>
      <c r="AE1100" s="123" t="s">
        <v>3500</v>
      </c>
      <c r="AF1100" s="123" t="s">
        <v>88</v>
      </c>
      <c r="AG1100" s="123" t="s">
        <v>95</v>
      </c>
      <c r="AH1100" s="123">
        <v>32</v>
      </c>
      <c r="AI1100" s="123"/>
      <c r="AJ1100" s="124">
        <v>45573</v>
      </c>
      <c r="AK1100" s="123"/>
      <c r="AL1100" s="123"/>
      <c r="AM1100" s="123" t="s">
        <v>2991</v>
      </c>
      <c r="AN1100" s="123" t="s">
        <v>2992</v>
      </c>
      <c r="AO1100" s="123" t="s">
        <v>2982</v>
      </c>
      <c r="AP1100" s="123">
        <v>9</v>
      </c>
      <c r="AQ1100" s="123">
        <v>0</v>
      </c>
      <c r="AR1100" s="123">
        <v>1</v>
      </c>
      <c r="AS1100" s="123">
        <v>1</v>
      </c>
      <c r="AT1100" s="123">
        <v>0</v>
      </c>
      <c r="AU1100" s="123">
        <v>0</v>
      </c>
    </row>
    <row r="1101" spans="1:47">
      <c r="A1101" s="124">
        <v>46267</v>
      </c>
      <c r="B1101" s="123" t="s">
        <v>1317</v>
      </c>
      <c r="C1101" s="123" t="s">
        <v>2981</v>
      </c>
      <c r="D1101" s="123" t="s">
        <v>2063</v>
      </c>
      <c r="E1101" s="123">
        <v>206958286</v>
      </c>
      <c r="F1101" s="123" t="s">
        <v>2982</v>
      </c>
      <c r="G1101" s="123" t="s">
        <v>2983</v>
      </c>
      <c r="H1101" s="123" t="s">
        <v>2984</v>
      </c>
      <c r="I1101" s="123">
        <v>900234</v>
      </c>
      <c r="J1101" s="123" t="s">
        <v>3002</v>
      </c>
      <c r="K1101" s="123" t="s">
        <v>1992</v>
      </c>
      <c r="L1101" s="123" t="s">
        <v>2986</v>
      </c>
      <c r="M1101" s="123" t="s">
        <v>89</v>
      </c>
      <c r="N1101" s="123" t="s">
        <v>1321</v>
      </c>
      <c r="O1101" s="123">
        <v>1299</v>
      </c>
      <c r="P1101" s="123" t="s">
        <v>65</v>
      </c>
      <c r="Q1101" s="123" t="s">
        <v>2987</v>
      </c>
      <c r="R1101" s="123" t="s">
        <v>3016</v>
      </c>
      <c r="S1101" s="123" t="s">
        <v>32</v>
      </c>
      <c r="T1101" s="123">
        <v>99</v>
      </c>
      <c r="U1101" s="123" t="s">
        <v>2989</v>
      </c>
      <c r="V1101" s="124">
        <v>46267.330555555556</v>
      </c>
      <c r="W1101" s="124">
        <v>46267.74722222222</v>
      </c>
      <c r="X1101" s="124">
        <v>46267.333333333336</v>
      </c>
      <c r="Y1101" s="124">
        <v>46267.75</v>
      </c>
      <c r="Z1101" s="123"/>
      <c r="AA1101" s="123" t="s">
        <v>56</v>
      </c>
      <c r="AB1101" s="123" t="s">
        <v>2</v>
      </c>
      <c r="AC1101" s="123" t="s">
        <v>3500</v>
      </c>
      <c r="AD1101" s="123" t="s">
        <v>68</v>
      </c>
      <c r="AE1101" s="123" t="s">
        <v>3500</v>
      </c>
      <c r="AF1101" s="123" t="s">
        <v>77</v>
      </c>
      <c r="AG1101" s="123" t="s">
        <v>78</v>
      </c>
      <c r="AH1101" s="123">
        <v>32</v>
      </c>
      <c r="AI1101" s="123"/>
      <c r="AJ1101" s="124">
        <v>46047</v>
      </c>
      <c r="AK1101" s="123"/>
      <c r="AL1101" s="123"/>
      <c r="AM1101" s="123" t="s">
        <v>2991</v>
      </c>
      <c r="AN1101" s="123" t="s">
        <v>2992</v>
      </c>
      <c r="AO1101" s="123" t="s">
        <v>2982</v>
      </c>
      <c r="AP1101" s="123">
        <v>9</v>
      </c>
      <c r="AQ1101" s="123">
        <v>0</v>
      </c>
      <c r="AR1101" s="123">
        <v>1</v>
      </c>
      <c r="AS1101" s="123">
        <v>1</v>
      </c>
      <c r="AT1101" s="123">
        <v>0</v>
      </c>
      <c r="AU1101" s="123">
        <v>0</v>
      </c>
    </row>
    <row r="1102" spans="1:47">
      <c r="A1102" s="124">
        <v>46267</v>
      </c>
      <c r="B1102" s="123" t="s">
        <v>1317</v>
      </c>
      <c r="C1102" s="123" t="s">
        <v>2981</v>
      </c>
      <c r="D1102" s="123" t="s">
        <v>1337</v>
      </c>
      <c r="E1102" s="123">
        <v>103640429</v>
      </c>
      <c r="F1102" s="123" t="s">
        <v>2982</v>
      </c>
      <c r="G1102" s="123" t="s">
        <v>3027</v>
      </c>
      <c r="H1102" s="123" t="s">
        <v>2984</v>
      </c>
      <c r="I1102" s="123" t="s">
        <v>3034</v>
      </c>
      <c r="J1102" s="123"/>
      <c r="K1102" s="123" t="s">
        <v>1338</v>
      </c>
      <c r="L1102" s="123" t="s">
        <v>108</v>
      </c>
      <c r="M1102" s="123" t="s">
        <v>108</v>
      </c>
      <c r="N1102" s="123" t="s">
        <v>2654</v>
      </c>
      <c r="O1102" s="123">
        <v>1182</v>
      </c>
      <c r="P1102" s="123" t="s">
        <v>65</v>
      </c>
      <c r="Q1102" s="123" t="s">
        <v>2987</v>
      </c>
      <c r="R1102" s="123" t="s">
        <v>3024</v>
      </c>
      <c r="S1102" s="123" t="s">
        <v>39</v>
      </c>
      <c r="T1102" s="123">
        <v>1</v>
      </c>
      <c r="U1102" s="123" t="s">
        <v>2989</v>
      </c>
      <c r="V1102" s="124">
        <v>46267.756944444445</v>
      </c>
      <c r="W1102" s="124">
        <v>46267.943055555559</v>
      </c>
      <c r="X1102" s="124">
        <v>46267.756944444445</v>
      </c>
      <c r="Y1102" s="124">
        <v>46268.173611111109</v>
      </c>
      <c r="Z1102" s="123"/>
      <c r="AA1102" s="123" t="s">
        <v>56</v>
      </c>
      <c r="AB1102" s="123" t="s">
        <v>2</v>
      </c>
      <c r="AC1102" s="123" t="s">
        <v>3500</v>
      </c>
      <c r="AD1102" s="123" t="s">
        <v>68</v>
      </c>
      <c r="AE1102" s="123" t="s">
        <v>3500</v>
      </c>
      <c r="AF1102" s="123" t="s">
        <v>95</v>
      </c>
      <c r="AG1102" s="123" t="s">
        <v>77</v>
      </c>
      <c r="AH1102" s="123">
        <v>32</v>
      </c>
      <c r="AI1102" s="123"/>
      <c r="AJ1102" s="124">
        <v>44723</v>
      </c>
      <c r="AK1102" s="123"/>
      <c r="AL1102" s="123"/>
      <c r="AM1102" s="123" t="s">
        <v>75</v>
      </c>
      <c r="AN1102" s="123" t="s">
        <v>3031</v>
      </c>
      <c r="AO1102" s="123" t="s">
        <v>2982</v>
      </c>
      <c r="AP1102" s="123">
        <v>9</v>
      </c>
      <c r="AQ1102" s="123">
        <v>0</v>
      </c>
      <c r="AR1102" s="123">
        <v>1</v>
      </c>
      <c r="AS1102" s="123">
        <v>1</v>
      </c>
      <c r="AT1102" s="123">
        <v>0</v>
      </c>
      <c r="AU1102" s="123">
        <v>0</v>
      </c>
    </row>
    <row r="1103" spans="1:47">
      <c r="A1103" s="124">
        <v>46267</v>
      </c>
      <c r="B1103" s="123" t="s">
        <v>1317</v>
      </c>
      <c r="C1103" s="123" t="s">
        <v>2981</v>
      </c>
      <c r="D1103" s="123" t="s">
        <v>1649</v>
      </c>
      <c r="E1103" s="123">
        <v>206368539</v>
      </c>
      <c r="F1103" s="123" t="s">
        <v>2982</v>
      </c>
      <c r="G1103" s="123" t="s">
        <v>2983</v>
      </c>
      <c r="H1103" s="123" t="s">
        <v>2984</v>
      </c>
      <c r="I1103" s="123">
        <v>900234</v>
      </c>
      <c r="J1103" s="123" t="s">
        <v>3002</v>
      </c>
      <c r="K1103" s="123" t="s">
        <v>1650</v>
      </c>
      <c r="L1103" s="123" t="s">
        <v>2986</v>
      </c>
      <c r="M1103" s="123" t="s">
        <v>89</v>
      </c>
      <c r="N1103" s="123" t="s">
        <v>2654</v>
      </c>
      <c r="O1103" s="123">
        <v>1181</v>
      </c>
      <c r="P1103" s="123" t="s">
        <v>65</v>
      </c>
      <c r="Q1103" s="123" t="s">
        <v>2987</v>
      </c>
      <c r="R1103" s="123" t="s">
        <v>3010</v>
      </c>
      <c r="S1103" s="123" t="s">
        <v>39</v>
      </c>
      <c r="T1103" s="123">
        <v>99</v>
      </c>
      <c r="U1103" s="123" t="s">
        <v>2989</v>
      </c>
      <c r="V1103" s="124">
        <v>46267.755555555559</v>
      </c>
      <c r="W1103" s="124">
        <v>46267.854166666664</v>
      </c>
      <c r="X1103" s="124">
        <v>46267.756944444445</v>
      </c>
      <c r="Y1103" s="124">
        <v>46268.173611111109</v>
      </c>
      <c r="Z1103" s="123"/>
      <c r="AA1103" s="123" t="s">
        <v>56</v>
      </c>
      <c r="AB1103" s="123" t="s">
        <v>2</v>
      </c>
      <c r="AC1103" s="123" t="s">
        <v>3500</v>
      </c>
      <c r="AD1103" s="123" t="s">
        <v>68</v>
      </c>
      <c r="AE1103" s="123" t="s">
        <v>3500</v>
      </c>
      <c r="AF1103" s="123" t="s">
        <v>77</v>
      </c>
      <c r="AG1103" s="123" t="s">
        <v>78</v>
      </c>
      <c r="AH1103" s="123">
        <v>32</v>
      </c>
      <c r="AI1103" s="123"/>
      <c r="AJ1103" s="124">
        <v>45956</v>
      </c>
      <c r="AK1103" s="123"/>
      <c r="AL1103" s="123"/>
      <c r="AM1103" s="123" t="s">
        <v>2991</v>
      </c>
      <c r="AN1103" s="123" t="s">
        <v>2992</v>
      </c>
      <c r="AO1103" s="123" t="s">
        <v>2982</v>
      </c>
      <c r="AP1103" s="123">
        <v>9</v>
      </c>
      <c r="AQ1103" s="123">
        <v>0</v>
      </c>
      <c r="AR1103" s="123">
        <v>1</v>
      </c>
      <c r="AS1103" s="123">
        <v>1</v>
      </c>
      <c r="AT1103" s="123">
        <v>0</v>
      </c>
      <c r="AU1103" s="123">
        <v>0</v>
      </c>
    </row>
    <row r="1104" spans="1:47">
      <c r="A1104" s="124">
        <v>46267</v>
      </c>
      <c r="B1104" s="123" t="s">
        <v>1317</v>
      </c>
      <c r="C1104" s="123" t="s">
        <v>2981</v>
      </c>
      <c r="D1104" s="123" t="s">
        <v>1387</v>
      </c>
      <c r="E1104" s="123">
        <v>205845547</v>
      </c>
      <c r="F1104" s="123" t="s">
        <v>2982</v>
      </c>
      <c r="G1104" s="123" t="s">
        <v>2983</v>
      </c>
      <c r="H1104" s="123" t="s">
        <v>2984</v>
      </c>
      <c r="I1104" s="123">
        <v>900234</v>
      </c>
      <c r="J1104" s="123" t="s">
        <v>2985</v>
      </c>
      <c r="K1104" s="123" t="s">
        <v>1388</v>
      </c>
      <c r="L1104" s="123" t="s">
        <v>2986</v>
      </c>
      <c r="M1104" s="123" t="s">
        <v>89</v>
      </c>
      <c r="N1104" s="123" t="s">
        <v>2654</v>
      </c>
      <c r="O1104" s="123">
        <v>1181</v>
      </c>
      <c r="P1104" s="123" t="s">
        <v>65</v>
      </c>
      <c r="Q1104" s="123" t="s">
        <v>2987</v>
      </c>
      <c r="R1104" s="123" t="s">
        <v>3011</v>
      </c>
      <c r="S1104" s="123" t="s">
        <v>39</v>
      </c>
      <c r="T1104" s="123">
        <v>99</v>
      </c>
      <c r="U1104" s="123" t="s">
        <v>2989</v>
      </c>
      <c r="V1104" s="123"/>
      <c r="W1104" s="123"/>
      <c r="X1104" s="124">
        <v>46267.756944444445</v>
      </c>
      <c r="Y1104" s="124">
        <v>46268.173611111109</v>
      </c>
      <c r="Z1104" s="123" t="s">
        <v>2997</v>
      </c>
      <c r="AA1104" s="123" t="s">
        <v>2998</v>
      </c>
      <c r="AB1104" s="123" t="s">
        <v>2999</v>
      </c>
      <c r="AC1104" s="123" t="s">
        <v>3500</v>
      </c>
      <c r="AD1104" s="123" t="s">
        <v>68</v>
      </c>
      <c r="AE1104" s="123" t="s">
        <v>3500</v>
      </c>
      <c r="AF1104" s="123" t="s">
        <v>84</v>
      </c>
      <c r="AG1104" s="123" t="s">
        <v>85</v>
      </c>
      <c r="AH1104" s="123">
        <v>32</v>
      </c>
      <c r="AI1104" s="123"/>
      <c r="AJ1104" s="124">
        <v>45893</v>
      </c>
      <c r="AK1104" s="123"/>
      <c r="AL1104" s="123"/>
      <c r="AM1104" s="123" t="s">
        <v>2991</v>
      </c>
      <c r="AN1104" s="123" t="s">
        <v>2992</v>
      </c>
      <c r="AO1104" s="123" t="s">
        <v>2982</v>
      </c>
      <c r="AP1104" s="123">
        <v>9</v>
      </c>
      <c r="AQ1104" s="123">
        <v>0</v>
      </c>
      <c r="AR1104" s="123">
        <v>0</v>
      </c>
      <c r="AS1104" s="123">
        <v>0</v>
      </c>
      <c r="AT1104" s="123">
        <v>0</v>
      </c>
      <c r="AU1104" s="123">
        <v>0</v>
      </c>
    </row>
    <row r="1105" spans="1:47">
      <c r="A1105" s="124">
        <v>46267</v>
      </c>
      <c r="B1105" s="123" t="s">
        <v>1317</v>
      </c>
      <c r="C1105" s="123" t="s">
        <v>2981</v>
      </c>
      <c r="D1105" s="123" t="s">
        <v>242</v>
      </c>
      <c r="E1105" s="123">
        <v>204319797</v>
      </c>
      <c r="F1105" s="123" t="s">
        <v>2982</v>
      </c>
      <c r="G1105" s="123" t="s">
        <v>2983</v>
      </c>
      <c r="H1105" s="123" t="s">
        <v>2984</v>
      </c>
      <c r="I1105" s="123">
        <v>900234</v>
      </c>
      <c r="J1105" s="123" t="s">
        <v>87</v>
      </c>
      <c r="K1105" s="123" t="s">
        <v>243</v>
      </c>
      <c r="L1105" s="123" t="s">
        <v>2986</v>
      </c>
      <c r="M1105" s="123" t="s">
        <v>86</v>
      </c>
      <c r="N1105" s="123" t="s">
        <v>3013</v>
      </c>
      <c r="O1105" s="123">
        <v>1299</v>
      </c>
      <c r="P1105" s="123" t="s">
        <v>65</v>
      </c>
      <c r="Q1105" s="123" t="s">
        <v>2987</v>
      </c>
      <c r="R1105" s="123" t="s">
        <v>3005</v>
      </c>
      <c r="S1105" s="123" t="s">
        <v>39</v>
      </c>
      <c r="T1105" s="123">
        <v>99</v>
      </c>
      <c r="U1105" s="123" t="s">
        <v>2989</v>
      </c>
      <c r="V1105" s="123"/>
      <c r="W1105" s="123"/>
      <c r="X1105" s="124">
        <v>46267.756944444445</v>
      </c>
      <c r="Y1105" s="124">
        <v>46268.173611111109</v>
      </c>
      <c r="Z1105" s="123" t="s">
        <v>2997</v>
      </c>
      <c r="AA1105" s="123" t="s">
        <v>2998</v>
      </c>
      <c r="AB1105" s="123" t="s">
        <v>2999</v>
      </c>
      <c r="AC1105" s="123" t="s">
        <v>3500</v>
      </c>
      <c r="AD1105" s="123" t="s">
        <v>68</v>
      </c>
      <c r="AE1105" s="123" t="s">
        <v>3500</v>
      </c>
      <c r="AF1105" s="123" t="s">
        <v>85</v>
      </c>
      <c r="AG1105" s="123" t="s">
        <v>88</v>
      </c>
      <c r="AH1105" s="123">
        <v>32</v>
      </c>
      <c r="AI1105" s="123"/>
      <c r="AJ1105" s="124">
        <v>45588</v>
      </c>
      <c r="AK1105" s="123"/>
      <c r="AL1105" s="123"/>
      <c r="AM1105" s="123" t="s">
        <v>2991</v>
      </c>
      <c r="AN1105" s="123" t="s">
        <v>2992</v>
      </c>
      <c r="AO1105" s="123" t="s">
        <v>2982</v>
      </c>
      <c r="AP1105" s="123">
        <v>9</v>
      </c>
      <c r="AQ1105" s="123">
        <v>0</v>
      </c>
      <c r="AR1105" s="123">
        <v>0</v>
      </c>
      <c r="AS1105" s="123">
        <v>0</v>
      </c>
      <c r="AT1105" s="123">
        <v>0</v>
      </c>
      <c r="AU1105" s="123">
        <v>0</v>
      </c>
    </row>
    <row r="1106" spans="1:47">
      <c r="A1106" s="124">
        <v>46267</v>
      </c>
      <c r="B1106" s="123" t="s">
        <v>1317</v>
      </c>
      <c r="C1106" s="123" t="s">
        <v>2981</v>
      </c>
      <c r="D1106" s="123" t="s">
        <v>1585</v>
      </c>
      <c r="E1106" s="123">
        <v>206191961</v>
      </c>
      <c r="F1106" s="123" t="s">
        <v>2982</v>
      </c>
      <c r="G1106" s="123" t="s">
        <v>2983</v>
      </c>
      <c r="H1106" s="123" t="s">
        <v>2984</v>
      </c>
      <c r="I1106" s="123">
        <v>900234</v>
      </c>
      <c r="J1106" s="123" t="s">
        <v>3002</v>
      </c>
      <c r="K1106" s="123" t="s">
        <v>3523</v>
      </c>
      <c r="L1106" s="123" t="s">
        <v>2986</v>
      </c>
      <c r="M1106" s="123" t="s">
        <v>89</v>
      </c>
      <c r="N1106" s="123" t="s">
        <v>1321</v>
      </c>
      <c r="O1106" s="123">
        <v>1299</v>
      </c>
      <c r="P1106" s="123" t="s">
        <v>65</v>
      </c>
      <c r="Q1106" s="123" t="s">
        <v>2987</v>
      </c>
      <c r="R1106" s="123" t="s">
        <v>3014</v>
      </c>
      <c r="S1106" s="123" t="s">
        <v>32</v>
      </c>
      <c r="T1106" s="123">
        <v>99</v>
      </c>
      <c r="U1106" s="123" t="s">
        <v>2989</v>
      </c>
      <c r="V1106" s="124">
        <v>46267.330555555556</v>
      </c>
      <c r="W1106" s="124">
        <v>46267.74722222222</v>
      </c>
      <c r="X1106" s="124">
        <v>46267.333333333336</v>
      </c>
      <c r="Y1106" s="124">
        <v>46267.75</v>
      </c>
      <c r="Z1106" s="123"/>
      <c r="AA1106" s="123" t="s">
        <v>56</v>
      </c>
      <c r="AB1106" s="123" t="s">
        <v>2</v>
      </c>
      <c r="AC1106" s="123" t="s">
        <v>3500</v>
      </c>
      <c r="AD1106" s="123" t="s">
        <v>68</v>
      </c>
      <c r="AE1106" s="123" t="s">
        <v>3500</v>
      </c>
      <c r="AF1106" s="123" t="s">
        <v>78</v>
      </c>
      <c r="AG1106" s="123" t="s">
        <v>92</v>
      </c>
      <c r="AH1106" s="123">
        <v>32</v>
      </c>
      <c r="AI1106" s="123"/>
      <c r="AJ1106" s="124">
        <v>45935</v>
      </c>
      <c r="AK1106" s="123"/>
      <c r="AL1106" s="123"/>
      <c r="AM1106" s="123" t="s">
        <v>2991</v>
      </c>
      <c r="AN1106" s="123" t="s">
        <v>2992</v>
      </c>
      <c r="AO1106" s="123" t="s">
        <v>2982</v>
      </c>
      <c r="AP1106" s="123">
        <v>9</v>
      </c>
      <c r="AQ1106" s="123">
        <v>0</v>
      </c>
      <c r="AR1106" s="123">
        <v>1</v>
      </c>
      <c r="AS1106" s="123">
        <v>1</v>
      </c>
      <c r="AT1106" s="123">
        <v>0</v>
      </c>
      <c r="AU1106" s="123">
        <v>0</v>
      </c>
    </row>
    <row r="1107" spans="1:47">
      <c r="A1107" s="124">
        <v>46267</v>
      </c>
      <c r="B1107" s="123" t="s">
        <v>1317</v>
      </c>
      <c r="C1107" s="123" t="s">
        <v>2981</v>
      </c>
      <c r="D1107" s="123" t="s">
        <v>1391</v>
      </c>
      <c r="E1107" s="123">
        <v>205839953</v>
      </c>
      <c r="F1107" s="123" t="s">
        <v>2982</v>
      </c>
      <c r="G1107" s="123" t="s">
        <v>2983</v>
      </c>
      <c r="H1107" s="123" t="s">
        <v>2984</v>
      </c>
      <c r="I1107" s="123">
        <v>900234</v>
      </c>
      <c r="J1107" s="123" t="s">
        <v>2985</v>
      </c>
      <c r="K1107" s="123" t="s">
        <v>1392</v>
      </c>
      <c r="L1107" s="123" t="s">
        <v>2986</v>
      </c>
      <c r="M1107" s="123" t="s">
        <v>89</v>
      </c>
      <c r="N1107" s="123" t="s">
        <v>2654</v>
      </c>
      <c r="O1107" s="123">
        <v>1181</v>
      </c>
      <c r="P1107" s="123" t="s">
        <v>65</v>
      </c>
      <c r="Q1107" s="123" t="s">
        <v>2987</v>
      </c>
      <c r="R1107" s="123" t="s">
        <v>3005</v>
      </c>
      <c r="S1107" s="123" t="s">
        <v>39</v>
      </c>
      <c r="T1107" s="123">
        <v>99</v>
      </c>
      <c r="U1107" s="123" t="s">
        <v>2989</v>
      </c>
      <c r="V1107" s="124">
        <v>46267.756249999999</v>
      </c>
      <c r="W1107" s="124">
        <v>46267.856944444444</v>
      </c>
      <c r="X1107" s="124">
        <v>46267.756944444445</v>
      </c>
      <c r="Y1107" s="124">
        <v>46268.173611111109</v>
      </c>
      <c r="Z1107" s="123" t="s">
        <v>2997</v>
      </c>
      <c r="AA1107" s="123" t="s">
        <v>2998</v>
      </c>
      <c r="AB1107" s="123" t="s">
        <v>2</v>
      </c>
      <c r="AC1107" s="123" t="s">
        <v>3500</v>
      </c>
      <c r="AD1107" s="123" t="s">
        <v>68</v>
      </c>
      <c r="AE1107" s="123" t="s">
        <v>3500</v>
      </c>
      <c r="AF1107" s="123" t="s">
        <v>85</v>
      </c>
      <c r="AG1107" s="123" t="s">
        <v>88</v>
      </c>
      <c r="AH1107" s="123">
        <v>32</v>
      </c>
      <c r="AI1107" s="123"/>
      <c r="AJ1107" s="124">
        <v>45893</v>
      </c>
      <c r="AK1107" s="123"/>
      <c r="AL1107" s="123"/>
      <c r="AM1107" s="123" t="s">
        <v>2991</v>
      </c>
      <c r="AN1107" s="123" t="s">
        <v>2992</v>
      </c>
      <c r="AO1107" s="123" t="s">
        <v>2982</v>
      </c>
      <c r="AP1107" s="123">
        <v>9</v>
      </c>
      <c r="AQ1107" s="123">
        <v>1</v>
      </c>
      <c r="AR1107" s="123">
        <v>1</v>
      </c>
      <c r="AS1107" s="123">
        <v>0</v>
      </c>
      <c r="AT1107" s="123">
        <v>0</v>
      </c>
      <c r="AU1107" s="123">
        <v>0</v>
      </c>
    </row>
    <row r="1108" spans="1:47">
      <c r="A1108" s="124">
        <v>46267</v>
      </c>
      <c r="B1108" s="123" t="s">
        <v>1317</v>
      </c>
      <c r="C1108" s="123" t="s">
        <v>2981</v>
      </c>
      <c r="D1108" s="123" t="s">
        <v>1411</v>
      </c>
      <c r="E1108" s="123">
        <v>203513498</v>
      </c>
      <c r="F1108" s="123" t="s">
        <v>2982</v>
      </c>
      <c r="G1108" s="123" t="s">
        <v>2983</v>
      </c>
      <c r="H1108" s="123" t="s">
        <v>2984</v>
      </c>
      <c r="I1108" s="123">
        <v>900234</v>
      </c>
      <c r="J1108" s="123" t="s">
        <v>3001</v>
      </c>
      <c r="K1108" s="123" t="s">
        <v>1412</v>
      </c>
      <c r="L1108" s="123" t="s">
        <v>2986</v>
      </c>
      <c r="M1108" s="123" t="s">
        <v>79</v>
      </c>
      <c r="N1108" s="123" t="s">
        <v>2654</v>
      </c>
      <c r="O1108" s="123">
        <v>1181</v>
      </c>
      <c r="P1108" s="123" t="s">
        <v>65</v>
      </c>
      <c r="Q1108" s="123" t="s">
        <v>2987</v>
      </c>
      <c r="R1108" s="123" t="s">
        <v>3011</v>
      </c>
      <c r="S1108" s="123" t="s">
        <v>39</v>
      </c>
      <c r="T1108" s="123">
        <v>99</v>
      </c>
      <c r="U1108" s="123" t="s">
        <v>2989</v>
      </c>
      <c r="V1108" s="123"/>
      <c r="W1108" s="123"/>
      <c r="X1108" s="124">
        <v>46267.756944444445</v>
      </c>
      <c r="Y1108" s="124">
        <v>46268.173611111109</v>
      </c>
      <c r="Z1108" s="123" t="s">
        <v>2997</v>
      </c>
      <c r="AA1108" s="123" t="s">
        <v>2998</v>
      </c>
      <c r="AB1108" s="123" t="s">
        <v>2999</v>
      </c>
      <c r="AC1108" s="123" t="s">
        <v>3500</v>
      </c>
      <c r="AD1108" s="123" t="s">
        <v>68</v>
      </c>
      <c r="AE1108" s="123" t="s">
        <v>3500</v>
      </c>
      <c r="AF1108" s="123" t="s">
        <v>84</v>
      </c>
      <c r="AG1108" s="123" t="s">
        <v>85</v>
      </c>
      <c r="AH1108" s="123">
        <v>32</v>
      </c>
      <c r="AI1108" s="123"/>
      <c r="AJ1108" s="124">
        <v>45462</v>
      </c>
      <c r="AK1108" s="123"/>
      <c r="AL1108" s="123"/>
      <c r="AM1108" s="123" t="s">
        <v>2991</v>
      </c>
      <c r="AN1108" s="123" t="s">
        <v>2992</v>
      </c>
      <c r="AO1108" s="123" t="s">
        <v>2982</v>
      </c>
      <c r="AP1108" s="123">
        <v>9</v>
      </c>
      <c r="AQ1108" s="123">
        <v>0</v>
      </c>
      <c r="AR1108" s="123">
        <v>0</v>
      </c>
      <c r="AS1108" s="123">
        <v>0</v>
      </c>
      <c r="AT1108" s="123">
        <v>0</v>
      </c>
      <c r="AU1108" s="123">
        <v>0</v>
      </c>
    </row>
    <row r="1109" spans="1:47">
      <c r="A1109" s="124">
        <v>46267</v>
      </c>
      <c r="B1109" s="123" t="s">
        <v>1317</v>
      </c>
      <c r="C1109" s="123" t="s">
        <v>2981</v>
      </c>
      <c r="D1109" s="123" t="s">
        <v>1389</v>
      </c>
      <c r="E1109" s="123">
        <v>205845552</v>
      </c>
      <c r="F1109" s="123" t="s">
        <v>2982</v>
      </c>
      <c r="G1109" s="123" t="s">
        <v>2983</v>
      </c>
      <c r="H1109" s="123" t="s">
        <v>2984</v>
      </c>
      <c r="I1109" s="123">
        <v>900234</v>
      </c>
      <c r="J1109" s="123" t="s">
        <v>2985</v>
      </c>
      <c r="K1109" s="123" t="s">
        <v>1390</v>
      </c>
      <c r="L1109" s="123" t="s">
        <v>2986</v>
      </c>
      <c r="M1109" s="123" t="s">
        <v>89</v>
      </c>
      <c r="N1109" s="123" t="s">
        <v>2654</v>
      </c>
      <c r="O1109" s="123">
        <v>1181</v>
      </c>
      <c r="P1109" s="123" t="s">
        <v>65</v>
      </c>
      <c r="Q1109" s="123" t="s">
        <v>2987</v>
      </c>
      <c r="R1109" s="123" t="s">
        <v>3010</v>
      </c>
      <c r="S1109" s="123" t="s">
        <v>39</v>
      </c>
      <c r="T1109" s="123">
        <v>99</v>
      </c>
      <c r="U1109" s="123" t="s">
        <v>2989</v>
      </c>
      <c r="V1109" s="124">
        <v>46267.756249999999</v>
      </c>
      <c r="W1109" s="124">
        <v>46267.861111111109</v>
      </c>
      <c r="X1109" s="124">
        <v>46267.756944444445</v>
      </c>
      <c r="Y1109" s="124">
        <v>46268.090277777781</v>
      </c>
      <c r="Z1109" s="123"/>
      <c r="AA1109" s="123" t="s">
        <v>56</v>
      </c>
      <c r="AB1109" s="123" t="s">
        <v>2</v>
      </c>
      <c r="AC1109" s="123" t="s">
        <v>3500</v>
      </c>
      <c r="AD1109" s="123" t="s">
        <v>68</v>
      </c>
      <c r="AE1109" s="123" t="s">
        <v>3500</v>
      </c>
      <c r="AF1109" s="123" t="s">
        <v>77</v>
      </c>
      <c r="AG1109" s="123" t="s">
        <v>78</v>
      </c>
      <c r="AH1109" s="123">
        <v>32</v>
      </c>
      <c r="AI1109" s="123"/>
      <c r="AJ1109" s="124">
        <v>45893</v>
      </c>
      <c r="AK1109" s="123"/>
      <c r="AL1109" s="123"/>
      <c r="AM1109" s="123" t="s">
        <v>2991</v>
      </c>
      <c r="AN1109" s="123" t="s">
        <v>2992</v>
      </c>
      <c r="AO1109" s="123" t="s">
        <v>2982</v>
      </c>
      <c r="AP1109" s="123">
        <v>7</v>
      </c>
      <c r="AQ1109" s="123">
        <v>0</v>
      </c>
      <c r="AR1109" s="123">
        <v>1</v>
      </c>
      <c r="AS1109" s="123">
        <v>1</v>
      </c>
      <c r="AT1109" s="123">
        <v>0</v>
      </c>
      <c r="AU1109" s="123">
        <v>0</v>
      </c>
    </row>
    <row r="1110" spans="1:47">
      <c r="A1110" s="124">
        <v>46267</v>
      </c>
      <c r="B1110" s="123" t="s">
        <v>1317</v>
      </c>
      <c r="C1110" s="123" t="s">
        <v>2981</v>
      </c>
      <c r="D1110" s="123" t="s">
        <v>1858</v>
      </c>
      <c r="E1110" s="123">
        <v>206915156</v>
      </c>
      <c r="F1110" s="123" t="s">
        <v>2982</v>
      </c>
      <c r="G1110" s="123" t="s">
        <v>2983</v>
      </c>
      <c r="H1110" s="123" t="s">
        <v>2984</v>
      </c>
      <c r="I1110" s="123">
        <v>900234</v>
      </c>
      <c r="J1110" s="123" t="s">
        <v>2985</v>
      </c>
      <c r="K1110" s="123" t="s">
        <v>3524</v>
      </c>
      <c r="L1110" s="123" t="s">
        <v>2986</v>
      </c>
      <c r="M1110" s="123" t="s">
        <v>89</v>
      </c>
      <c r="N1110" s="123" t="s">
        <v>2654</v>
      </c>
      <c r="O1110" s="123">
        <v>1299</v>
      </c>
      <c r="P1110" s="123" t="s">
        <v>65</v>
      </c>
      <c r="Q1110" s="123" t="s">
        <v>2987</v>
      </c>
      <c r="R1110" s="123" t="s">
        <v>3010</v>
      </c>
      <c r="S1110" s="123" t="s">
        <v>39</v>
      </c>
      <c r="T1110" s="123">
        <v>99</v>
      </c>
      <c r="U1110" s="123" t="s">
        <v>2989</v>
      </c>
      <c r="V1110" s="124">
        <v>46267.109722222223</v>
      </c>
      <c r="W1110" s="124">
        <v>46267.175694444442</v>
      </c>
      <c r="X1110" s="123"/>
      <c r="Y1110" s="123"/>
      <c r="Z1110" s="123"/>
      <c r="AA1110" s="123" t="s">
        <v>2998</v>
      </c>
      <c r="AB1110" s="123" t="s">
        <v>2</v>
      </c>
      <c r="AC1110" s="123" t="s">
        <v>35</v>
      </c>
      <c r="AD1110" s="123" t="s">
        <v>1557</v>
      </c>
      <c r="AE1110" s="123" t="s">
        <v>3015</v>
      </c>
      <c r="AF1110" s="123" t="s">
        <v>77</v>
      </c>
      <c r="AG1110" s="123" t="s">
        <v>78</v>
      </c>
      <c r="AH1110" s="123">
        <v>1</v>
      </c>
      <c r="AI1110" s="123"/>
      <c r="AJ1110" s="124">
        <v>46033</v>
      </c>
      <c r="AK1110" s="123"/>
      <c r="AL1110" s="123"/>
      <c r="AM1110" s="123" t="s">
        <v>2991</v>
      </c>
      <c r="AN1110" s="123" t="s">
        <v>2992</v>
      </c>
      <c r="AO1110" s="123" t="s">
        <v>2982</v>
      </c>
      <c r="AP1110" s="123">
        <v>0</v>
      </c>
      <c r="AQ1110" s="123">
        <v>0</v>
      </c>
      <c r="AR1110" s="123">
        <v>1</v>
      </c>
      <c r="AS1110" s="123">
        <v>0</v>
      </c>
      <c r="AT1110" s="123">
        <v>0</v>
      </c>
      <c r="AU1110" s="123">
        <v>0</v>
      </c>
    </row>
    <row r="1111" spans="1:47">
      <c r="A1111" s="124">
        <v>46267</v>
      </c>
      <c r="B1111" s="123" t="s">
        <v>1317</v>
      </c>
      <c r="C1111" s="123" t="s">
        <v>2981</v>
      </c>
      <c r="D1111" s="123" t="s">
        <v>1339</v>
      </c>
      <c r="E1111" s="123">
        <v>205275768</v>
      </c>
      <c r="F1111" s="123" t="s">
        <v>2982</v>
      </c>
      <c r="G1111" s="123" t="s">
        <v>2983</v>
      </c>
      <c r="H1111" s="123" t="s">
        <v>2984</v>
      </c>
      <c r="I1111" s="123">
        <v>900234</v>
      </c>
      <c r="J1111" s="123" t="s">
        <v>2985</v>
      </c>
      <c r="K1111" s="123" t="s">
        <v>3525</v>
      </c>
      <c r="L1111" s="123" t="s">
        <v>2986</v>
      </c>
      <c r="M1111" s="123" t="s">
        <v>89</v>
      </c>
      <c r="N1111" s="123" t="s">
        <v>1321</v>
      </c>
      <c r="O1111" s="123">
        <v>1181</v>
      </c>
      <c r="P1111" s="123" t="s">
        <v>65</v>
      </c>
      <c r="Q1111" s="123" t="s">
        <v>2987</v>
      </c>
      <c r="R1111" s="123" t="s">
        <v>2996</v>
      </c>
      <c r="S1111" s="123" t="s">
        <v>32</v>
      </c>
      <c r="T1111" s="123">
        <v>99</v>
      </c>
      <c r="U1111" s="123" t="s">
        <v>2989</v>
      </c>
      <c r="V1111" s="123"/>
      <c r="W1111" s="123"/>
      <c r="X1111" s="124">
        <v>46267.333333333336</v>
      </c>
      <c r="Y1111" s="124">
        <v>46267.75</v>
      </c>
      <c r="Z1111" s="123" t="s">
        <v>2997</v>
      </c>
      <c r="AA1111" s="123" t="s">
        <v>2998</v>
      </c>
      <c r="AB1111" s="123" t="s">
        <v>2999</v>
      </c>
      <c r="AC1111" s="123" t="s">
        <v>3500</v>
      </c>
      <c r="AD1111" s="123" t="s">
        <v>68</v>
      </c>
      <c r="AE1111" s="123" t="s">
        <v>3500</v>
      </c>
      <c r="AF1111" s="123" t="s">
        <v>84</v>
      </c>
      <c r="AG1111" s="123" t="s">
        <v>85</v>
      </c>
      <c r="AH1111" s="123">
        <v>32</v>
      </c>
      <c r="AI1111" s="123"/>
      <c r="AJ1111" s="124">
        <v>45795</v>
      </c>
      <c r="AK1111" s="123"/>
      <c r="AL1111" s="123"/>
      <c r="AM1111" s="123" t="s">
        <v>2991</v>
      </c>
      <c r="AN1111" s="123" t="s">
        <v>2992</v>
      </c>
      <c r="AO1111" s="123" t="s">
        <v>2982</v>
      </c>
      <c r="AP1111" s="123">
        <v>9</v>
      </c>
      <c r="AQ1111" s="123">
        <v>0</v>
      </c>
      <c r="AR1111" s="123">
        <v>0</v>
      </c>
      <c r="AS1111" s="123">
        <v>0</v>
      </c>
      <c r="AT1111" s="123">
        <v>0</v>
      </c>
      <c r="AU1111" s="123">
        <v>0</v>
      </c>
    </row>
    <row r="1112" spans="1:47">
      <c r="A1112" s="124">
        <v>46267</v>
      </c>
      <c r="B1112" s="123" t="s">
        <v>1317</v>
      </c>
      <c r="C1112" s="123" t="s">
        <v>2981</v>
      </c>
      <c r="D1112" s="123" t="s">
        <v>2381</v>
      </c>
      <c r="E1112" s="123">
        <v>206958290</v>
      </c>
      <c r="F1112" s="123" t="s">
        <v>2982</v>
      </c>
      <c r="G1112" s="123" t="s">
        <v>2983</v>
      </c>
      <c r="H1112" s="123" t="s">
        <v>2984</v>
      </c>
      <c r="I1112" s="123">
        <v>900234</v>
      </c>
      <c r="J1112" s="123" t="s">
        <v>3002</v>
      </c>
      <c r="K1112" s="123" t="s">
        <v>2382</v>
      </c>
      <c r="L1112" s="123" t="s">
        <v>2986</v>
      </c>
      <c r="M1112" s="123" t="s">
        <v>89</v>
      </c>
      <c r="N1112" s="123" t="s">
        <v>2654</v>
      </c>
      <c r="O1112" s="123">
        <v>1181</v>
      </c>
      <c r="P1112" s="123" t="s">
        <v>65</v>
      </c>
      <c r="Q1112" s="123" t="s">
        <v>2987</v>
      </c>
      <c r="R1112" s="123" t="s">
        <v>3011</v>
      </c>
      <c r="S1112" s="123" t="s">
        <v>39</v>
      </c>
      <c r="T1112" s="123">
        <v>99</v>
      </c>
      <c r="U1112" s="123" t="s">
        <v>2989</v>
      </c>
      <c r="V1112" s="123"/>
      <c r="W1112" s="123"/>
      <c r="X1112" s="124">
        <v>46267.756944444445</v>
      </c>
      <c r="Y1112" s="124">
        <v>46268.173611111109</v>
      </c>
      <c r="Z1112" s="123" t="s">
        <v>2997</v>
      </c>
      <c r="AA1112" s="123" t="s">
        <v>2998</v>
      </c>
      <c r="AB1112" s="123" t="s">
        <v>2999</v>
      </c>
      <c r="AC1112" s="123" t="s">
        <v>3500</v>
      </c>
      <c r="AD1112" s="123" t="s">
        <v>68</v>
      </c>
      <c r="AE1112" s="123" t="s">
        <v>3500</v>
      </c>
      <c r="AF1112" s="123" t="s">
        <v>84</v>
      </c>
      <c r="AG1112" s="123" t="s">
        <v>85</v>
      </c>
      <c r="AH1112" s="123">
        <v>32</v>
      </c>
      <c r="AI1112" s="123"/>
      <c r="AJ1112" s="124">
        <v>46047</v>
      </c>
      <c r="AK1112" s="123"/>
      <c r="AL1112" s="123"/>
      <c r="AM1112" s="123" t="s">
        <v>2991</v>
      </c>
      <c r="AN1112" s="123" t="s">
        <v>2992</v>
      </c>
      <c r="AO1112" s="123" t="s">
        <v>2982</v>
      </c>
      <c r="AP1112" s="123">
        <v>9</v>
      </c>
      <c r="AQ1112" s="123">
        <v>0</v>
      </c>
      <c r="AR1112" s="123">
        <v>0</v>
      </c>
      <c r="AS1112" s="123">
        <v>0</v>
      </c>
      <c r="AT1112" s="123">
        <v>0</v>
      </c>
      <c r="AU1112" s="123">
        <v>0</v>
      </c>
    </row>
    <row r="1113" spans="1:47">
      <c r="A1113" s="124">
        <v>46267</v>
      </c>
      <c r="B1113" s="123" t="s">
        <v>1317</v>
      </c>
      <c r="C1113" s="123" t="s">
        <v>2981</v>
      </c>
      <c r="D1113" s="123" t="s">
        <v>2567</v>
      </c>
      <c r="E1113" s="123">
        <v>203800486</v>
      </c>
      <c r="F1113" s="123" t="s">
        <v>2982</v>
      </c>
      <c r="G1113" s="123" t="s">
        <v>2983</v>
      </c>
      <c r="H1113" s="123" t="s">
        <v>2984</v>
      </c>
      <c r="I1113" s="123">
        <v>900234</v>
      </c>
      <c r="J1113" s="123" t="s">
        <v>2985</v>
      </c>
      <c r="K1113" s="123" t="s">
        <v>2568</v>
      </c>
      <c r="L1113" s="123" t="s">
        <v>2986</v>
      </c>
      <c r="M1113" s="123" t="s">
        <v>86</v>
      </c>
      <c r="N1113" s="123" t="s">
        <v>2654</v>
      </c>
      <c r="O1113" s="123">
        <v>1299</v>
      </c>
      <c r="P1113" s="123" t="s">
        <v>65</v>
      </c>
      <c r="Q1113" s="123" t="s">
        <v>2987</v>
      </c>
      <c r="R1113" s="123" t="s">
        <v>3016</v>
      </c>
      <c r="S1113" s="123" t="s">
        <v>32</v>
      </c>
      <c r="T1113" s="123">
        <v>99</v>
      </c>
      <c r="U1113" s="123" t="s">
        <v>2989</v>
      </c>
      <c r="V1113" s="124">
        <v>46267.754861111112</v>
      </c>
      <c r="W1113" s="124">
        <v>46267.864583333336</v>
      </c>
      <c r="X1113" s="123"/>
      <c r="Y1113" s="123"/>
      <c r="Z1113" s="123"/>
      <c r="AA1113" s="123" t="s">
        <v>2998</v>
      </c>
      <c r="AB1113" s="123" t="s">
        <v>2</v>
      </c>
      <c r="AC1113" s="123" t="s">
        <v>35</v>
      </c>
      <c r="AD1113" s="123" t="s">
        <v>1558</v>
      </c>
      <c r="AE1113" s="123" t="s">
        <v>2995</v>
      </c>
      <c r="AF1113" s="123" t="s">
        <v>77</v>
      </c>
      <c r="AG1113" s="123" t="s">
        <v>78</v>
      </c>
      <c r="AH1113" s="123">
        <v>3</v>
      </c>
      <c r="AI1113" s="123"/>
      <c r="AJ1113" s="124">
        <v>45515</v>
      </c>
      <c r="AK1113" s="123"/>
      <c r="AL1113" s="123"/>
      <c r="AM1113" s="123" t="s">
        <v>2991</v>
      </c>
      <c r="AN1113" s="123" t="s">
        <v>2992</v>
      </c>
      <c r="AO1113" s="123" t="s">
        <v>2982</v>
      </c>
      <c r="AP1113" s="123">
        <v>0</v>
      </c>
      <c r="AQ1113" s="123">
        <v>0</v>
      </c>
      <c r="AR1113" s="123">
        <v>1</v>
      </c>
      <c r="AS1113" s="123">
        <v>0</v>
      </c>
      <c r="AT1113" s="123">
        <v>0</v>
      </c>
      <c r="AU1113" s="123">
        <v>0</v>
      </c>
    </row>
    <row r="1114" spans="1:47">
      <c r="A1114" s="124">
        <v>46267</v>
      </c>
      <c r="B1114" s="123" t="s">
        <v>1317</v>
      </c>
      <c r="C1114" s="123" t="s">
        <v>2981</v>
      </c>
      <c r="D1114" s="123" t="s">
        <v>1549</v>
      </c>
      <c r="E1114" s="123">
        <v>203875185</v>
      </c>
      <c r="F1114" s="123" t="s">
        <v>2982</v>
      </c>
      <c r="G1114" s="123" t="s">
        <v>2983</v>
      </c>
      <c r="H1114" s="123" t="s">
        <v>2984</v>
      </c>
      <c r="I1114" s="123">
        <v>900234</v>
      </c>
      <c r="J1114" s="123" t="s">
        <v>3001</v>
      </c>
      <c r="K1114" s="123" t="s">
        <v>1550</v>
      </c>
      <c r="L1114" s="123" t="s">
        <v>2986</v>
      </c>
      <c r="M1114" s="123" t="s">
        <v>79</v>
      </c>
      <c r="N1114" s="123" t="s">
        <v>2654</v>
      </c>
      <c r="O1114" s="123">
        <v>1181</v>
      </c>
      <c r="P1114" s="123" t="s">
        <v>66</v>
      </c>
      <c r="Q1114" s="123" t="s">
        <v>2987</v>
      </c>
      <c r="R1114" s="123" t="s">
        <v>3024</v>
      </c>
      <c r="S1114" s="123" t="s">
        <v>39</v>
      </c>
      <c r="T1114" s="123">
        <v>99</v>
      </c>
      <c r="U1114" s="123" t="s">
        <v>3506</v>
      </c>
      <c r="V1114" s="124">
        <v>46267.754166666666</v>
      </c>
      <c r="W1114" s="124">
        <v>46267.868750000001</v>
      </c>
      <c r="X1114" s="124">
        <v>46267.756944444445</v>
      </c>
      <c r="Y1114" s="124">
        <v>46268.090277777781</v>
      </c>
      <c r="Z1114" s="123"/>
      <c r="AA1114" s="123" t="s">
        <v>56</v>
      </c>
      <c r="AB1114" s="123" t="s">
        <v>2</v>
      </c>
      <c r="AC1114" s="123" t="s">
        <v>3500</v>
      </c>
      <c r="AD1114" s="123" t="s">
        <v>68</v>
      </c>
      <c r="AE1114" s="123" t="s">
        <v>3500</v>
      </c>
      <c r="AF1114" s="123" t="s">
        <v>95</v>
      </c>
      <c r="AG1114" s="123" t="s">
        <v>77</v>
      </c>
      <c r="AH1114" s="123">
        <v>32</v>
      </c>
      <c r="AI1114" s="123"/>
      <c r="AJ1114" s="124">
        <v>45529</v>
      </c>
      <c r="AK1114" s="123"/>
      <c r="AL1114" s="123"/>
      <c r="AM1114" s="123" t="s">
        <v>2991</v>
      </c>
      <c r="AN1114" s="123" t="s">
        <v>2992</v>
      </c>
      <c r="AO1114" s="123" t="s">
        <v>2982</v>
      </c>
      <c r="AP1114" s="123">
        <v>7</v>
      </c>
      <c r="AQ1114" s="123">
        <v>0</v>
      </c>
      <c r="AR1114" s="123">
        <v>1</v>
      </c>
      <c r="AS1114" s="123">
        <v>1</v>
      </c>
      <c r="AT1114" s="123">
        <v>0</v>
      </c>
      <c r="AU1114" s="123">
        <v>0</v>
      </c>
    </row>
    <row r="1115" spans="1:47">
      <c r="A1115" s="124">
        <v>46267</v>
      </c>
      <c r="B1115" s="123" t="s">
        <v>1317</v>
      </c>
      <c r="C1115" s="123" t="s">
        <v>2981</v>
      </c>
      <c r="D1115" s="123" t="s">
        <v>1397</v>
      </c>
      <c r="E1115" s="123">
        <v>204137712</v>
      </c>
      <c r="F1115" s="123" t="s">
        <v>2982</v>
      </c>
      <c r="G1115" s="123" t="s">
        <v>2983</v>
      </c>
      <c r="H1115" s="123" t="s">
        <v>2984</v>
      </c>
      <c r="I1115" s="123">
        <v>900234</v>
      </c>
      <c r="J1115" s="123" t="s">
        <v>87</v>
      </c>
      <c r="K1115" s="123" t="s">
        <v>1398</v>
      </c>
      <c r="L1115" s="123" t="s">
        <v>2986</v>
      </c>
      <c r="M1115" s="123" t="s">
        <v>86</v>
      </c>
      <c r="N1115" s="123" t="s">
        <v>1321</v>
      </c>
      <c r="O1115" s="123">
        <v>1181</v>
      </c>
      <c r="P1115" s="123" t="s">
        <v>65</v>
      </c>
      <c r="Q1115" s="123" t="s">
        <v>2987</v>
      </c>
      <c r="R1115" s="123" t="s">
        <v>3021</v>
      </c>
      <c r="S1115" s="123" t="s">
        <v>32</v>
      </c>
      <c r="T1115" s="123">
        <v>99</v>
      </c>
      <c r="U1115" s="123" t="s">
        <v>2989</v>
      </c>
      <c r="V1115" s="123"/>
      <c r="W1115" s="123"/>
      <c r="X1115" s="124">
        <v>46267.333333333336</v>
      </c>
      <c r="Y1115" s="124">
        <v>46267.75</v>
      </c>
      <c r="Z1115" s="123" t="s">
        <v>2997</v>
      </c>
      <c r="AA1115" s="123" t="s">
        <v>2998</v>
      </c>
      <c r="AB1115" s="123" t="s">
        <v>2999</v>
      </c>
      <c r="AC1115" s="123" t="s">
        <v>3500</v>
      </c>
      <c r="AD1115" s="123" t="s">
        <v>68</v>
      </c>
      <c r="AE1115" s="123" t="s">
        <v>3500</v>
      </c>
      <c r="AF1115" s="123" t="s">
        <v>85</v>
      </c>
      <c r="AG1115" s="123" t="s">
        <v>88</v>
      </c>
      <c r="AH1115" s="123">
        <v>32</v>
      </c>
      <c r="AI1115" s="123"/>
      <c r="AJ1115" s="124">
        <v>45564</v>
      </c>
      <c r="AK1115" s="123"/>
      <c r="AL1115" s="123"/>
      <c r="AM1115" s="123" t="s">
        <v>2991</v>
      </c>
      <c r="AN1115" s="123" t="s">
        <v>2992</v>
      </c>
      <c r="AO1115" s="123" t="s">
        <v>2982</v>
      </c>
      <c r="AP1115" s="123">
        <v>9</v>
      </c>
      <c r="AQ1115" s="123">
        <v>0</v>
      </c>
      <c r="AR1115" s="123">
        <v>0</v>
      </c>
      <c r="AS1115" s="123">
        <v>0</v>
      </c>
      <c r="AT1115" s="123">
        <v>0</v>
      </c>
      <c r="AU1115" s="123">
        <v>0</v>
      </c>
    </row>
    <row r="1116" spans="1:47">
      <c r="A1116" s="124">
        <v>46267</v>
      </c>
      <c r="B1116" s="123" t="s">
        <v>1317</v>
      </c>
      <c r="C1116" s="123" t="s">
        <v>2981</v>
      </c>
      <c r="D1116" s="123" t="s">
        <v>1659</v>
      </c>
      <c r="E1116" s="123">
        <v>206348045</v>
      </c>
      <c r="F1116" s="123" t="s">
        <v>2982</v>
      </c>
      <c r="G1116" s="123" t="s">
        <v>2983</v>
      </c>
      <c r="H1116" s="123" t="s">
        <v>2984</v>
      </c>
      <c r="I1116" s="123">
        <v>900234</v>
      </c>
      <c r="J1116" s="123" t="s">
        <v>2985</v>
      </c>
      <c r="K1116" s="123" t="s">
        <v>1660</v>
      </c>
      <c r="L1116" s="123" t="s">
        <v>2986</v>
      </c>
      <c r="M1116" s="123" t="s">
        <v>89</v>
      </c>
      <c r="N1116" s="123" t="s">
        <v>1321</v>
      </c>
      <c r="O1116" s="123">
        <v>1181</v>
      </c>
      <c r="P1116" s="123" t="s">
        <v>65</v>
      </c>
      <c r="Q1116" s="123" t="s">
        <v>2987</v>
      </c>
      <c r="R1116" s="123" t="s">
        <v>2988</v>
      </c>
      <c r="S1116" s="123" t="s">
        <v>32</v>
      </c>
      <c r="T1116" s="123">
        <v>99</v>
      </c>
      <c r="U1116" s="123" t="s">
        <v>2989</v>
      </c>
      <c r="V1116" s="124">
        <v>46267.329861111109</v>
      </c>
      <c r="W1116" s="124">
        <v>46267.740277777775</v>
      </c>
      <c r="X1116" s="124">
        <v>46267.333333333336</v>
      </c>
      <c r="Y1116" s="124">
        <v>46267.75</v>
      </c>
      <c r="Z1116" s="123"/>
      <c r="AA1116" s="123" t="s">
        <v>56</v>
      </c>
      <c r="AB1116" s="123" t="s">
        <v>2</v>
      </c>
      <c r="AC1116" s="123" t="s">
        <v>3500</v>
      </c>
      <c r="AD1116" s="123" t="s">
        <v>68</v>
      </c>
      <c r="AE1116" s="123" t="s">
        <v>3500</v>
      </c>
      <c r="AF1116" s="123" t="s">
        <v>88</v>
      </c>
      <c r="AG1116" s="123" t="s">
        <v>95</v>
      </c>
      <c r="AH1116" s="123">
        <v>32</v>
      </c>
      <c r="AI1116" s="123"/>
      <c r="AJ1116" s="124">
        <v>45956</v>
      </c>
      <c r="AK1116" s="123"/>
      <c r="AL1116" s="123"/>
      <c r="AM1116" s="123" t="s">
        <v>2991</v>
      </c>
      <c r="AN1116" s="123" t="s">
        <v>2992</v>
      </c>
      <c r="AO1116" s="123" t="s">
        <v>2982</v>
      </c>
      <c r="AP1116" s="123">
        <v>9</v>
      </c>
      <c r="AQ1116" s="123">
        <v>0</v>
      </c>
      <c r="AR1116" s="123">
        <v>1</v>
      </c>
      <c r="AS1116" s="123">
        <v>1</v>
      </c>
      <c r="AT1116" s="123">
        <v>0</v>
      </c>
      <c r="AU1116" s="123">
        <v>0</v>
      </c>
    </row>
    <row r="1117" spans="1:47">
      <c r="A1117" s="124">
        <v>46267</v>
      </c>
      <c r="B1117" s="123" t="s">
        <v>1317</v>
      </c>
      <c r="C1117" s="123" t="s">
        <v>2981</v>
      </c>
      <c r="D1117" s="123" t="s">
        <v>1174</v>
      </c>
      <c r="E1117" s="123">
        <v>204094495</v>
      </c>
      <c r="F1117" s="123" t="s">
        <v>2982</v>
      </c>
      <c r="G1117" s="123" t="s">
        <v>2983</v>
      </c>
      <c r="H1117" s="123" t="s">
        <v>2984</v>
      </c>
      <c r="I1117" s="123">
        <v>900234</v>
      </c>
      <c r="J1117" s="123" t="s">
        <v>87</v>
      </c>
      <c r="K1117" s="123" t="s">
        <v>1175</v>
      </c>
      <c r="L1117" s="123" t="s">
        <v>2986</v>
      </c>
      <c r="M1117" s="123" t="s">
        <v>86</v>
      </c>
      <c r="N1117" s="123" t="s">
        <v>2654</v>
      </c>
      <c r="O1117" s="123">
        <v>1181</v>
      </c>
      <c r="P1117" s="123" t="s">
        <v>65</v>
      </c>
      <c r="Q1117" s="123" t="s">
        <v>2987</v>
      </c>
      <c r="R1117" s="123" t="s">
        <v>3003</v>
      </c>
      <c r="S1117" s="123" t="s">
        <v>39</v>
      </c>
      <c r="T1117" s="123">
        <v>99</v>
      </c>
      <c r="U1117" s="123" t="s">
        <v>2989</v>
      </c>
      <c r="V1117" s="124">
        <v>46267.755555555559</v>
      </c>
      <c r="W1117" s="124">
        <v>46267.854861111111</v>
      </c>
      <c r="X1117" s="124">
        <v>46267.756944444445</v>
      </c>
      <c r="Y1117" s="124">
        <v>46268.173611111109</v>
      </c>
      <c r="Z1117" s="123"/>
      <c r="AA1117" s="123" t="s">
        <v>56</v>
      </c>
      <c r="AB1117" s="123" t="s">
        <v>2</v>
      </c>
      <c r="AC1117" s="123" t="s">
        <v>3500</v>
      </c>
      <c r="AD1117" s="123" t="s">
        <v>68</v>
      </c>
      <c r="AE1117" s="123" t="s">
        <v>3500</v>
      </c>
      <c r="AF1117" s="123" t="s">
        <v>78</v>
      </c>
      <c r="AG1117" s="123" t="s">
        <v>92</v>
      </c>
      <c r="AH1117" s="123">
        <v>32</v>
      </c>
      <c r="AI1117" s="123"/>
      <c r="AJ1117" s="124">
        <v>45560</v>
      </c>
      <c r="AK1117" s="123"/>
      <c r="AL1117" s="123"/>
      <c r="AM1117" s="123" t="s">
        <v>2991</v>
      </c>
      <c r="AN1117" s="123" t="s">
        <v>2992</v>
      </c>
      <c r="AO1117" s="123" t="s">
        <v>2982</v>
      </c>
      <c r="AP1117" s="123">
        <v>9</v>
      </c>
      <c r="AQ1117" s="123">
        <v>0</v>
      </c>
      <c r="AR1117" s="123">
        <v>1</v>
      </c>
      <c r="AS1117" s="123">
        <v>1</v>
      </c>
      <c r="AT1117" s="123">
        <v>0</v>
      </c>
      <c r="AU1117" s="123">
        <v>0</v>
      </c>
    </row>
    <row r="1118" spans="1:47">
      <c r="A1118" s="124">
        <v>46267</v>
      </c>
      <c r="B1118" s="123" t="s">
        <v>1317</v>
      </c>
      <c r="C1118" s="123" t="s">
        <v>2981</v>
      </c>
      <c r="D1118" s="123" t="s">
        <v>1405</v>
      </c>
      <c r="E1118" s="123">
        <v>102205690</v>
      </c>
      <c r="F1118" s="123" t="s">
        <v>2982</v>
      </c>
      <c r="G1118" s="123" t="s">
        <v>3027</v>
      </c>
      <c r="H1118" s="123" t="s">
        <v>2984</v>
      </c>
      <c r="I1118" s="123" t="s">
        <v>3034</v>
      </c>
      <c r="J1118" s="123"/>
      <c r="K1118" s="123" t="s">
        <v>3526</v>
      </c>
      <c r="L1118" s="123" t="s">
        <v>108</v>
      </c>
      <c r="M1118" s="123" t="s">
        <v>3512</v>
      </c>
      <c r="N1118" s="123" t="s">
        <v>2654</v>
      </c>
      <c r="O1118" s="123">
        <v>1182</v>
      </c>
      <c r="P1118" s="123" t="s">
        <v>65</v>
      </c>
      <c r="Q1118" s="123" t="s">
        <v>2987</v>
      </c>
      <c r="R1118" s="123" t="s">
        <v>3008</v>
      </c>
      <c r="S1118" s="123" t="s">
        <v>39</v>
      </c>
      <c r="T1118" s="123">
        <v>1</v>
      </c>
      <c r="U1118" s="123" t="s">
        <v>2989</v>
      </c>
      <c r="V1118" s="124">
        <v>46267.756944444445</v>
      </c>
      <c r="W1118" s="124">
        <v>46267.900694444441</v>
      </c>
      <c r="X1118" s="124">
        <v>46267.756944444445</v>
      </c>
      <c r="Y1118" s="124">
        <v>46268.173611111109</v>
      </c>
      <c r="Z1118" s="123"/>
      <c r="AA1118" s="123" t="s">
        <v>56</v>
      </c>
      <c r="AB1118" s="123" t="s">
        <v>2</v>
      </c>
      <c r="AC1118" s="123" t="s">
        <v>3500</v>
      </c>
      <c r="AD1118" s="123" t="s">
        <v>68</v>
      </c>
      <c r="AE1118" s="123" t="s">
        <v>3500</v>
      </c>
      <c r="AF1118" s="123" t="s">
        <v>92</v>
      </c>
      <c r="AG1118" s="123" t="s">
        <v>84</v>
      </c>
      <c r="AH1118" s="123">
        <v>32</v>
      </c>
      <c r="AI1118" s="123"/>
      <c r="AJ1118" s="124">
        <v>42867</v>
      </c>
      <c r="AK1118" s="123"/>
      <c r="AL1118" s="123"/>
      <c r="AM1118" s="123" t="s">
        <v>75</v>
      </c>
      <c r="AN1118" s="123" t="s">
        <v>3031</v>
      </c>
      <c r="AO1118" s="123" t="s">
        <v>2982</v>
      </c>
      <c r="AP1118" s="123">
        <v>9</v>
      </c>
      <c r="AQ1118" s="123">
        <v>0</v>
      </c>
      <c r="AR1118" s="123">
        <v>1</v>
      </c>
      <c r="AS1118" s="123">
        <v>1</v>
      </c>
      <c r="AT1118" s="123">
        <v>0</v>
      </c>
      <c r="AU1118" s="123">
        <v>0</v>
      </c>
    </row>
    <row r="1119" spans="1:47">
      <c r="A1119" s="124">
        <v>46267</v>
      </c>
      <c r="B1119" s="123" t="s">
        <v>1317</v>
      </c>
      <c r="C1119" s="123" t="s">
        <v>2981</v>
      </c>
      <c r="D1119" s="123" t="s">
        <v>1407</v>
      </c>
      <c r="E1119" s="123">
        <v>102582357</v>
      </c>
      <c r="F1119" s="123" t="s">
        <v>2982</v>
      </c>
      <c r="G1119" s="123" t="s">
        <v>3027</v>
      </c>
      <c r="H1119" s="123" t="s">
        <v>2984</v>
      </c>
      <c r="I1119" s="123" t="s">
        <v>3028</v>
      </c>
      <c r="J1119" s="123"/>
      <c r="K1119" s="123" t="s">
        <v>1408</v>
      </c>
      <c r="L1119" s="123" t="s">
        <v>97</v>
      </c>
      <c r="M1119" s="123" t="s">
        <v>3030</v>
      </c>
      <c r="N1119" s="123" t="s">
        <v>2654</v>
      </c>
      <c r="O1119" s="123">
        <v>1299</v>
      </c>
      <c r="P1119" s="123" t="s">
        <v>65</v>
      </c>
      <c r="Q1119" s="123" t="s">
        <v>2987</v>
      </c>
      <c r="R1119" s="123" t="s">
        <v>3008</v>
      </c>
      <c r="S1119" s="123" t="s">
        <v>39</v>
      </c>
      <c r="T1119" s="123">
        <v>3</v>
      </c>
      <c r="U1119" s="123" t="s">
        <v>2989</v>
      </c>
      <c r="V1119" s="123"/>
      <c r="W1119" s="123"/>
      <c r="X1119" s="124">
        <v>46267.756944444445</v>
      </c>
      <c r="Y1119" s="124">
        <v>46268.173611111109</v>
      </c>
      <c r="Z1119" s="123" t="s">
        <v>2997</v>
      </c>
      <c r="AA1119" s="123" t="s">
        <v>2998</v>
      </c>
      <c r="AB1119" s="123" t="s">
        <v>2999</v>
      </c>
      <c r="AC1119" s="123" t="s">
        <v>3500</v>
      </c>
      <c r="AD1119" s="123" t="s">
        <v>68</v>
      </c>
      <c r="AE1119" s="123" t="s">
        <v>3500</v>
      </c>
      <c r="AF1119" s="123" t="s">
        <v>92</v>
      </c>
      <c r="AG1119" s="123" t="s">
        <v>84</v>
      </c>
      <c r="AH1119" s="123">
        <v>32</v>
      </c>
      <c r="AI1119" s="123"/>
      <c r="AJ1119" s="124">
        <v>42961</v>
      </c>
      <c r="AK1119" s="123"/>
      <c r="AL1119" s="123"/>
      <c r="AM1119" s="123" t="s">
        <v>75</v>
      </c>
      <c r="AN1119" s="123" t="s">
        <v>3031</v>
      </c>
      <c r="AO1119" s="123" t="s">
        <v>2982</v>
      </c>
      <c r="AP1119" s="123">
        <v>9</v>
      </c>
      <c r="AQ1119" s="123">
        <v>0</v>
      </c>
      <c r="AR1119" s="123">
        <v>0</v>
      </c>
      <c r="AS1119" s="123">
        <v>0</v>
      </c>
      <c r="AT1119" s="123">
        <v>0</v>
      </c>
      <c r="AU1119" s="123">
        <v>0</v>
      </c>
    </row>
    <row r="1120" spans="1:47">
      <c r="A1120" s="124">
        <v>46267</v>
      </c>
      <c r="B1120" s="123" t="s">
        <v>1317</v>
      </c>
      <c r="C1120" s="123" t="s">
        <v>2981</v>
      </c>
      <c r="D1120" s="123" t="s">
        <v>563</v>
      </c>
      <c r="E1120" s="123">
        <v>202444409</v>
      </c>
      <c r="F1120" s="123" t="s">
        <v>2982</v>
      </c>
      <c r="G1120" s="123" t="s">
        <v>2983</v>
      </c>
      <c r="H1120" s="123" t="s">
        <v>2984</v>
      </c>
      <c r="I1120" s="123">
        <v>900234</v>
      </c>
      <c r="J1120" s="123" t="s">
        <v>87</v>
      </c>
      <c r="K1120" s="123" t="s">
        <v>564</v>
      </c>
      <c r="L1120" s="123" t="s">
        <v>2986</v>
      </c>
      <c r="M1120" s="123" t="s">
        <v>86</v>
      </c>
      <c r="N1120" s="123" t="s">
        <v>224</v>
      </c>
      <c r="O1120" s="123">
        <v>1299</v>
      </c>
      <c r="P1120" s="123" t="s">
        <v>65</v>
      </c>
      <c r="Q1120" s="123" t="s">
        <v>2987</v>
      </c>
      <c r="R1120" s="123" t="s">
        <v>3005</v>
      </c>
      <c r="S1120" s="123" t="s">
        <v>39</v>
      </c>
      <c r="T1120" s="123">
        <v>99</v>
      </c>
      <c r="U1120" s="123" t="s">
        <v>2989</v>
      </c>
      <c r="V1120" s="124">
        <v>46267.755555555559</v>
      </c>
      <c r="W1120" s="124">
        <v>46267.857638888891</v>
      </c>
      <c r="X1120" s="124">
        <v>46267.756944444445</v>
      </c>
      <c r="Y1120" s="124">
        <v>46268.173611111109</v>
      </c>
      <c r="Z1120" s="123" t="s">
        <v>2997</v>
      </c>
      <c r="AA1120" s="123" t="s">
        <v>2998</v>
      </c>
      <c r="AB1120" s="123" t="s">
        <v>2</v>
      </c>
      <c r="AC1120" s="123" t="s">
        <v>3500</v>
      </c>
      <c r="AD1120" s="123" t="s">
        <v>68</v>
      </c>
      <c r="AE1120" s="123" t="s">
        <v>3500</v>
      </c>
      <c r="AF1120" s="123" t="s">
        <v>85</v>
      </c>
      <c r="AG1120" s="123" t="s">
        <v>88</v>
      </c>
      <c r="AH1120" s="123">
        <v>32</v>
      </c>
      <c r="AI1120" s="123"/>
      <c r="AJ1120" s="124">
        <v>45578</v>
      </c>
      <c r="AK1120" s="123"/>
      <c r="AL1120" s="123"/>
      <c r="AM1120" s="123" t="s">
        <v>2991</v>
      </c>
      <c r="AN1120" s="123" t="s">
        <v>2992</v>
      </c>
      <c r="AO1120" s="123" t="s">
        <v>2982</v>
      </c>
      <c r="AP1120" s="123">
        <v>9</v>
      </c>
      <c r="AQ1120" s="123">
        <v>1</v>
      </c>
      <c r="AR1120" s="123">
        <v>1</v>
      </c>
      <c r="AS1120" s="123">
        <v>0</v>
      </c>
      <c r="AT1120" s="123">
        <v>0</v>
      </c>
      <c r="AU1120" s="123">
        <v>0</v>
      </c>
    </row>
    <row r="1121" spans="1:47">
      <c r="A1121" s="124">
        <v>46267</v>
      </c>
      <c r="B1121" s="123" t="s">
        <v>1317</v>
      </c>
      <c r="C1121" s="123" t="s">
        <v>2981</v>
      </c>
      <c r="D1121" s="123" t="s">
        <v>1673</v>
      </c>
      <c r="E1121" s="123">
        <v>206348052</v>
      </c>
      <c r="F1121" s="123" t="s">
        <v>2982</v>
      </c>
      <c r="G1121" s="123" t="s">
        <v>2983</v>
      </c>
      <c r="H1121" s="123" t="s">
        <v>2984</v>
      </c>
      <c r="I1121" s="123">
        <v>900234</v>
      </c>
      <c r="J1121" s="123" t="s">
        <v>2985</v>
      </c>
      <c r="K1121" s="123" t="s">
        <v>1674</v>
      </c>
      <c r="L1121" s="123" t="s">
        <v>2986</v>
      </c>
      <c r="M1121" s="123" t="s">
        <v>89</v>
      </c>
      <c r="N1121" s="123" t="s">
        <v>1321</v>
      </c>
      <c r="O1121" s="123">
        <v>1181</v>
      </c>
      <c r="P1121" s="123" t="s">
        <v>65</v>
      </c>
      <c r="Q1121" s="123" t="s">
        <v>2987</v>
      </c>
      <c r="R1121" s="123" t="s">
        <v>2996</v>
      </c>
      <c r="S1121" s="123" t="s">
        <v>32</v>
      </c>
      <c r="T1121" s="123">
        <v>99</v>
      </c>
      <c r="U1121" s="123" t="s">
        <v>2989</v>
      </c>
      <c r="V1121" s="123"/>
      <c r="W1121" s="123"/>
      <c r="X1121" s="124">
        <v>46267.333333333336</v>
      </c>
      <c r="Y1121" s="124">
        <v>46267.75</v>
      </c>
      <c r="Z1121" s="123" t="s">
        <v>2997</v>
      </c>
      <c r="AA1121" s="123" t="s">
        <v>2998</v>
      </c>
      <c r="AB1121" s="123" t="s">
        <v>2999</v>
      </c>
      <c r="AC1121" s="123" t="s">
        <v>3500</v>
      </c>
      <c r="AD1121" s="123" t="s">
        <v>68</v>
      </c>
      <c r="AE1121" s="123" t="s">
        <v>3500</v>
      </c>
      <c r="AF1121" s="123" t="s">
        <v>84</v>
      </c>
      <c r="AG1121" s="123" t="s">
        <v>85</v>
      </c>
      <c r="AH1121" s="123">
        <v>32</v>
      </c>
      <c r="AI1121" s="123"/>
      <c r="AJ1121" s="124">
        <v>45956</v>
      </c>
      <c r="AK1121" s="123"/>
      <c r="AL1121" s="123"/>
      <c r="AM1121" s="123" t="s">
        <v>2991</v>
      </c>
      <c r="AN1121" s="123" t="s">
        <v>2992</v>
      </c>
      <c r="AO1121" s="123" t="s">
        <v>2982</v>
      </c>
      <c r="AP1121" s="123">
        <v>9</v>
      </c>
      <c r="AQ1121" s="123">
        <v>0</v>
      </c>
      <c r="AR1121" s="123">
        <v>0</v>
      </c>
      <c r="AS1121" s="123">
        <v>0</v>
      </c>
      <c r="AT1121" s="123">
        <v>0</v>
      </c>
      <c r="AU1121" s="123">
        <v>0</v>
      </c>
    </row>
    <row r="1122" spans="1:47">
      <c r="A1122" s="124">
        <v>46267</v>
      </c>
      <c r="B1122" s="123" t="s">
        <v>1317</v>
      </c>
      <c r="C1122" s="123" t="s">
        <v>2981</v>
      </c>
      <c r="D1122" s="123" t="s">
        <v>1635</v>
      </c>
      <c r="E1122" s="123">
        <v>206296204</v>
      </c>
      <c r="F1122" s="123" t="s">
        <v>2982</v>
      </c>
      <c r="G1122" s="123" t="s">
        <v>2983</v>
      </c>
      <c r="H1122" s="123" t="s">
        <v>2984</v>
      </c>
      <c r="I1122" s="123">
        <v>900234</v>
      </c>
      <c r="J1122" s="123" t="s">
        <v>3002</v>
      </c>
      <c r="K1122" s="123" t="s">
        <v>3527</v>
      </c>
      <c r="L1122" s="123" t="s">
        <v>2986</v>
      </c>
      <c r="M1122" s="123" t="s">
        <v>89</v>
      </c>
      <c r="N1122" s="123" t="s">
        <v>2654</v>
      </c>
      <c r="O1122" s="123">
        <v>1299</v>
      </c>
      <c r="P1122" s="123" t="s">
        <v>65</v>
      </c>
      <c r="Q1122" s="123" t="s">
        <v>2987</v>
      </c>
      <c r="R1122" s="123" t="s">
        <v>3011</v>
      </c>
      <c r="S1122" s="123" t="s">
        <v>39</v>
      </c>
      <c r="T1122" s="123">
        <v>99</v>
      </c>
      <c r="U1122" s="123" t="s">
        <v>2989</v>
      </c>
      <c r="V1122" s="123"/>
      <c r="W1122" s="123"/>
      <c r="X1122" s="124">
        <v>46267.756944444445</v>
      </c>
      <c r="Y1122" s="124">
        <v>46268.173611111109</v>
      </c>
      <c r="Z1122" s="123" t="s">
        <v>2997</v>
      </c>
      <c r="AA1122" s="123" t="s">
        <v>2998</v>
      </c>
      <c r="AB1122" s="123" t="s">
        <v>2999</v>
      </c>
      <c r="AC1122" s="123" t="s">
        <v>3500</v>
      </c>
      <c r="AD1122" s="123" t="s">
        <v>68</v>
      </c>
      <c r="AE1122" s="123" t="s">
        <v>3500</v>
      </c>
      <c r="AF1122" s="123" t="s">
        <v>84</v>
      </c>
      <c r="AG1122" s="123" t="s">
        <v>85</v>
      </c>
      <c r="AH1122" s="123">
        <v>32</v>
      </c>
      <c r="AI1122" s="123"/>
      <c r="AJ1122" s="124">
        <v>45949</v>
      </c>
      <c r="AK1122" s="123"/>
      <c r="AL1122" s="123"/>
      <c r="AM1122" s="123" t="s">
        <v>2991</v>
      </c>
      <c r="AN1122" s="123" t="s">
        <v>2992</v>
      </c>
      <c r="AO1122" s="123" t="s">
        <v>2982</v>
      </c>
      <c r="AP1122" s="123">
        <v>9</v>
      </c>
      <c r="AQ1122" s="123">
        <v>0</v>
      </c>
      <c r="AR1122" s="123">
        <v>0</v>
      </c>
      <c r="AS1122" s="123">
        <v>0</v>
      </c>
      <c r="AT1122" s="123">
        <v>0</v>
      </c>
      <c r="AU1122" s="123">
        <v>0</v>
      </c>
    </row>
    <row r="1123" spans="1:47">
      <c r="A1123" s="124">
        <v>46267</v>
      </c>
      <c r="B1123" s="123" t="s">
        <v>1317</v>
      </c>
      <c r="C1123" s="123" t="s">
        <v>2981</v>
      </c>
      <c r="D1123" s="123" t="s">
        <v>1409</v>
      </c>
      <c r="E1123" s="123">
        <v>205845551</v>
      </c>
      <c r="F1123" s="123" t="s">
        <v>2982</v>
      </c>
      <c r="G1123" s="123" t="s">
        <v>2983</v>
      </c>
      <c r="H1123" s="123" t="s">
        <v>2984</v>
      </c>
      <c r="I1123" s="123">
        <v>900234</v>
      </c>
      <c r="J1123" s="123" t="s">
        <v>2985</v>
      </c>
      <c r="K1123" s="123" t="s">
        <v>1410</v>
      </c>
      <c r="L1123" s="123" t="s">
        <v>2986</v>
      </c>
      <c r="M1123" s="123" t="s">
        <v>89</v>
      </c>
      <c r="N1123" s="123" t="s">
        <v>2654</v>
      </c>
      <c r="O1123" s="123">
        <v>1181</v>
      </c>
      <c r="P1123" s="123" t="s">
        <v>65</v>
      </c>
      <c r="Q1123" s="123" t="s">
        <v>2987</v>
      </c>
      <c r="R1123" s="123" t="s">
        <v>3008</v>
      </c>
      <c r="S1123" s="123" t="s">
        <v>39</v>
      </c>
      <c r="T1123" s="123">
        <v>99</v>
      </c>
      <c r="U1123" s="123" t="s">
        <v>2989</v>
      </c>
      <c r="V1123" s="124">
        <v>46267.756944444445</v>
      </c>
      <c r="W1123" s="124">
        <v>46267.852777777778</v>
      </c>
      <c r="X1123" s="124">
        <v>46267.756944444445</v>
      </c>
      <c r="Y1123" s="124">
        <v>46268.173611111109</v>
      </c>
      <c r="Z1123" s="123"/>
      <c r="AA1123" s="123" t="s">
        <v>56</v>
      </c>
      <c r="AB1123" s="123" t="s">
        <v>2</v>
      </c>
      <c r="AC1123" s="123" t="s">
        <v>3500</v>
      </c>
      <c r="AD1123" s="123" t="s">
        <v>68</v>
      </c>
      <c r="AE1123" s="123" t="s">
        <v>3500</v>
      </c>
      <c r="AF1123" s="123" t="s">
        <v>92</v>
      </c>
      <c r="AG1123" s="123" t="s">
        <v>84</v>
      </c>
      <c r="AH1123" s="123">
        <v>32</v>
      </c>
      <c r="AI1123" s="123"/>
      <c r="AJ1123" s="124">
        <v>45893</v>
      </c>
      <c r="AK1123" s="123"/>
      <c r="AL1123" s="123"/>
      <c r="AM1123" s="123" t="s">
        <v>2991</v>
      </c>
      <c r="AN1123" s="123" t="s">
        <v>2992</v>
      </c>
      <c r="AO1123" s="123" t="s">
        <v>2982</v>
      </c>
      <c r="AP1123" s="123">
        <v>9</v>
      </c>
      <c r="AQ1123" s="123">
        <v>0</v>
      </c>
      <c r="AR1123" s="123">
        <v>1</v>
      </c>
      <c r="AS1123" s="123">
        <v>1</v>
      </c>
      <c r="AT1123" s="123">
        <v>0</v>
      </c>
      <c r="AU1123" s="123">
        <v>0</v>
      </c>
    </row>
    <row r="1124" spans="1:47">
      <c r="A1124" s="124">
        <v>46267</v>
      </c>
      <c r="B1124" s="123" t="s">
        <v>1317</v>
      </c>
      <c r="C1124" s="123" t="s">
        <v>2981</v>
      </c>
      <c r="D1124" s="123" t="s">
        <v>1401</v>
      </c>
      <c r="E1124" s="123">
        <v>204013731</v>
      </c>
      <c r="F1124" s="123" t="s">
        <v>2982</v>
      </c>
      <c r="G1124" s="123" t="s">
        <v>2983</v>
      </c>
      <c r="H1124" s="123" t="s">
        <v>2984</v>
      </c>
      <c r="I1124" s="123">
        <v>900234</v>
      </c>
      <c r="J1124" s="123" t="s">
        <v>3001</v>
      </c>
      <c r="K1124" s="123" t="s">
        <v>1402</v>
      </c>
      <c r="L1124" s="123" t="s">
        <v>2986</v>
      </c>
      <c r="M1124" s="123" t="s">
        <v>79</v>
      </c>
      <c r="N1124" s="123" t="s">
        <v>1321</v>
      </c>
      <c r="O1124" s="123">
        <v>1181</v>
      </c>
      <c r="P1124" s="123" t="s">
        <v>65</v>
      </c>
      <c r="Q1124" s="123" t="s">
        <v>2987</v>
      </c>
      <c r="R1124" s="123" t="s">
        <v>3038</v>
      </c>
      <c r="S1124" s="123" t="s">
        <v>32</v>
      </c>
      <c r="T1124" s="123">
        <v>99</v>
      </c>
      <c r="U1124" s="123" t="s">
        <v>2989</v>
      </c>
      <c r="V1124" s="124">
        <v>46267.331250000003</v>
      </c>
      <c r="W1124" s="124">
        <v>46267.759027777778</v>
      </c>
      <c r="X1124" s="124">
        <v>46267.333333333336</v>
      </c>
      <c r="Y1124" s="124">
        <v>46267.75</v>
      </c>
      <c r="Z1124" s="123"/>
      <c r="AA1124" s="123" t="s">
        <v>56</v>
      </c>
      <c r="AB1124" s="123" t="s">
        <v>2</v>
      </c>
      <c r="AC1124" s="123" t="s">
        <v>3500</v>
      </c>
      <c r="AD1124" s="123" t="s">
        <v>68</v>
      </c>
      <c r="AE1124" s="123" t="s">
        <v>3500</v>
      </c>
      <c r="AF1124" s="123" t="s">
        <v>92</v>
      </c>
      <c r="AG1124" s="123" t="s">
        <v>84</v>
      </c>
      <c r="AH1124" s="123">
        <v>32</v>
      </c>
      <c r="AI1124" s="123"/>
      <c r="AJ1124" s="124">
        <v>45550</v>
      </c>
      <c r="AK1124" s="123"/>
      <c r="AL1124" s="123"/>
      <c r="AM1124" s="123" t="s">
        <v>2991</v>
      </c>
      <c r="AN1124" s="123" t="s">
        <v>2992</v>
      </c>
      <c r="AO1124" s="123" t="s">
        <v>2982</v>
      </c>
      <c r="AP1124" s="123">
        <v>9</v>
      </c>
      <c r="AQ1124" s="123">
        <v>0</v>
      </c>
      <c r="AR1124" s="123">
        <v>1</v>
      </c>
      <c r="AS1124" s="123">
        <v>1</v>
      </c>
      <c r="AT1124" s="123">
        <v>0</v>
      </c>
      <c r="AU1124" s="123">
        <v>0</v>
      </c>
    </row>
    <row r="1125" spans="1:47">
      <c r="A1125" s="124">
        <v>46267</v>
      </c>
      <c r="B1125" s="123" t="s">
        <v>1317</v>
      </c>
      <c r="C1125" s="123" t="s">
        <v>2981</v>
      </c>
      <c r="D1125" s="123" t="s">
        <v>1350</v>
      </c>
      <c r="E1125" s="123">
        <v>203555213</v>
      </c>
      <c r="F1125" s="123" t="s">
        <v>2982</v>
      </c>
      <c r="G1125" s="123" t="s">
        <v>2983</v>
      </c>
      <c r="H1125" s="123" t="s">
        <v>2984</v>
      </c>
      <c r="I1125" s="123">
        <v>900234</v>
      </c>
      <c r="J1125" s="123" t="s">
        <v>3001</v>
      </c>
      <c r="K1125" s="123" t="s">
        <v>3528</v>
      </c>
      <c r="L1125" s="123" t="s">
        <v>2986</v>
      </c>
      <c r="M1125" s="123" t="s">
        <v>79</v>
      </c>
      <c r="N1125" s="123" t="s">
        <v>2654</v>
      </c>
      <c r="O1125" s="123">
        <v>1181</v>
      </c>
      <c r="P1125" s="123" t="s">
        <v>65</v>
      </c>
      <c r="Q1125" s="123" t="s">
        <v>2987</v>
      </c>
      <c r="R1125" s="123" t="s">
        <v>3010</v>
      </c>
      <c r="S1125" s="123" t="s">
        <v>39</v>
      </c>
      <c r="T1125" s="123">
        <v>99</v>
      </c>
      <c r="U1125" s="123" t="s">
        <v>2989</v>
      </c>
      <c r="V1125" s="124">
        <v>46267.754166666666</v>
      </c>
      <c r="W1125" s="124">
        <v>46267.907638888886</v>
      </c>
      <c r="X1125" s="124">
        <v>46267.756944444445</v>
      </c>
      <c r="Y1125" s="124">
        <v>46268.173611111109</v>
      </c>
      <c r="Z1125" s="123"/>
      <c r="AA1125" s="123" t="s">
        <v>56</v>
      </c>
      <c r="AB1125" s="123" t="s">
        <v>2</v>
      </c>
      <c r="AC1125" s="123" t="s">
        <v>3500</v>
      </c>
      <c r="AD1125" s="123" t="s">
        <v>68</v>
      </c>
      <c r="AE1125" s="123" t="s">
        <v>3500</v>
      </c>
      <c r="AF1125" s="123" t="s">
        <v>77</v>
      </c>
      <c r="AG1125" s="123" t="s">
        <v>78</v>
      </c>
      <c r="AH1125" s="123">
        <v>32</v>
      </c>
      <c r="AI1125" s="123"/>
      <c r="AJ1125" s="124">
        <v>45469</v>
      </c>
      <c r="AK1125" s="123"/>
      <c r="AL1125" s="123"/>
      <c r="AM1125" s="123" t="s">
        <v>2991</v>
      </c>
      <c r="AN1125" s="123" t="s">
        <v>2992</v>
      </c>
      <c r="AO1125" s="123" t="s">
        <v>2982</v>
      </c>
      <c r="AP1125" s="123">
        <v>9</v>
      </c>
      <c r="AQ1125" s="123">
        <v>0</v>
      </c>
      <c r="AR1125" s="123">
        <v>1</v>
      </c>
      <c r="AS1125" s="123">
        <v>1</v>
      </c>
      <c r="AT1125" s="123">
        <v>0</v>
      </c>
      <c r="AU1125" s="123">
        <v>0</v>
      </c>
    </row>
    <row r="1126" spans="1:47">
      <c r="A1126" s="124">
        <v>46267</v>
      </c>
      <c r="B1126" s="123" t="s">
        <v>1317</v>
      </c>
      <c r="C1126" s="123" t="s">
        <v>2981</v>
      </c>
      <c r="D1126" s="123" t="s">
        <v>616</v>
      </c>
      <c r="E1126" s="123">
        <v>203965526</v>
      </c>
      <c r="F1126" s="123" t="s">
        <v>2982</v>
      </c>
      <c r="G1126" s="123" t="s">
        <v>2983</v>
      </c>
      <c r="H1126" s="123" t="s">
        <v>2984</v>
      </c>
      <c r="I1126" s="123">
        <v>900234</v>
      </c>
      <c r="J1126" s="123" t="s">
        <v>3001</v>
      </c>
      <c r="K1126" s="123" t="s">
        <v>617</v>
      </c>
      <c r="L1126" s="123" t="s">
        <v>2986</v>
      </c>
      <c r="M1126" s="123" t="s">
        <v>79</v>
      </c>
      <c r="N1126" s="123" t="s">
        <v>2654</v>
      </c>
      <c r="O1126" s="123">
        <v>1299</v>
      </c>
      <c r="P1126" s="123" t="s">
        <v>65</v>
      </c>
      <c r="Q1126" s="123" t="s">
        <v>2987</v>
      </c>
      <c r="R1126" s="123" t="s">
        <v>3024</v>
      </c>
      <c r="S1126" s="123" t="s">
        <v>39</v>
      </c>
      <c r="T1126" s="123">
        <v>99</v>
      </c>
      <c r="U1126" s="123" t="s">
        <v>2989</v>
      </c>
      <c r="V1126" s="124">
        <v>46267.611805555556</v>
      </c>
      <c r="W1126" s="124">
        <v>46267.628472222219</v>
      </c>
      <c r="X1126" s="124">
        <v>46267.756944444445</v>
      </c>
      <c r="Y1126" s="124">
        <v>46268.173611111109</v>
      </c>
      <c r="Z1126" s="123"/>
      <c r="AA1126" s="123" t="s">
        <v>56</v>
      </c>
      <c r="AB1126" s="123" t="s">
        <v>2</v>
      </c>
      <c r="AC1126" s="123" t="s">
        <v>3500</v>
      </c>
      <c r="AD1126" s="123" t="s">
        <v>68</v>
      </c>
      <c r="AE1126" s="123" t="s">
        <v>3500</v>
      </c>
      <c r="AF1126" s="123" t="s">
        <v>95</v>
      </c>
      <c r="AG1126" s="123" t="s">
        <v>77</v>
      </c>
      <c r="AH1126" s="123">
        <v>32</v>
      </c>
      <c r="AI1126" s="123"/>
      <c r="AJ1126" s="124">
        <v>45543</v>
      </c>
      <c r="AK1126" s="123"/>
      <c r="AL1126" s="123"/>
      <c r="AM1126" s="123" t="s">
        <v>2991</v>
      </c>
      <c r="AN1126" s="123" t="s">
        <v>2992</v>
      </c>
      <c r="AO1126" s="123" t="s">
        <v>2982</v>
      </c>
      <c r="AP1126" s="123">
        <v>9</v>
      </c>
      <c r="AQ1126" s="123">
        <v>0</v>
      </c>
      <c r="AR1126" s="123">
        <v>1</v>
      </c>
      <c r="AS1126" s="123">
        <v>1</v>
      </c>
      <c r="AT1126" s="123">
        <v>0</v>
      </c>
      <c r="AU1126" s="123">
        <v>0</v>
      </c>
    </row>
    <row r="1127" spans="1:47">
      <c r="A1127" s="124">
        <v>46267</v>
      </c>
      <c r="B1127" s="123" t="s">
        <v>1317</v>
      </c>
      <c r="C1127" s="123" t="s">
        <v>2981</v>
      </c>
      <c r="D1127" s="123" t="s">
        <v>1420</v>
      </c>
      <c r="E1127" s="123">
        <v>102205553</v>
      </c>
      <c r="F1127" s="123" t="s">
        <v>2982</v>
      </c>
      <c r="G1127" s="123" t="s">
        <v>3027</v>
      </c>
      <c r="H1127" s="123" t="s">
        <v>2984</v>
      </c>
      <c r="I1127" s="123" t="s">
        <v>3034</v>
      </c>
      <c r="J1127" s="123"/>
      <c r="K1127" s="123" t="s">
        <v>1421</v>
      </c>
      <c r="L1127" s="123" t="s">
        <v>108</v>
      </c>
      <c r="M1127" s="123" t="s">
        <v>3512</v>
      </c>
      <c r="N1127" s="123" t="s">
        <v>2654</v>
      </c>
      <c r="O1127" s="123">
        <v>1182</v>
      </c>
      <c r="P1127" s="123" t="s">
        <v>65</v>
      </c>
      <c r="Q1127" s="123" t="s">
        <v>2987</v>
      </c>
      <c r="R1127" s="123" t="s">
        <v>3024</v>
      </c>
      <c r="S1127" s="123" t="s">
        <v>39</v>
      </c>
      <c r="T1127" s="123">
        <v>1</v>
      </c>
      <c r="U1127" s="123" t="s">
        <v>2989</v>
      </c>
      <c r="V1127" s="124">
        <v>46267.751388888886</v>
      </c>
      <c r="W1127" s="124">
        <v>46267.911805555559</v>
      </c>
      <c r="X1127" s="124">
        <v>46267.756944444445</v>
      </c>
      <c r="Y1127" s="124">
        <v>46268.173611111109</v>
      </c>
      <c r="Z1127" s="123"/>
      <c r="AA1127" s="123" t="s">
        <v>56</v>
      </c>
      <c r="AB1127" s="123" t="s">
        <v>2</v>
      </c>
      <c r="AC1127" s="123" t="s">
        <v>3500</v>
      </c>
      <c r="AD1127" s="123" t="s">
        <v>68</v>
      </c>
      <c r="AE1127" s="123" t="s">
        <v>3500</v>
      </c>
      <c r="AF1127" s="123" t="s">
        <v>95</v>
      </c>
      <c r="AG1127" s="123" t="s">
        <v>77</v>
      </c>
      <c r="AH1127" s="123">
        <v>32</v>
      </c>
      <c r="AI1127" s="123"/>
      <c r="AJ1127" s="124">
        <v>42867</v>
      </c>
      <c r="AK1127" s="123"/>
      <c r="AL1127" s="123"/>
      <c r="AM1127" s="123" t="s">
        <v>75</v>
      </c>
      <c r="AN1127" s="123" t="s">
        <v>3031</v>
      </c>
      <c r="AO1127" s="123" t="s">
        <v>2982</v>
      </c>
      <c r="AP1127" s="123">
        <v>9</v>
      </c>
      <c r="AQ1127" s="123">
        <v>0</v>
      </c>
      <c r="AR1127" s="123">
        <v>1</v>
      </c>
      <c r="AS1127" s="123">
        <v>1</v>
      </c>
      <c r="AT1127" s="123">
        <v>0</v>
      </c>
      <c r="AU1127" s="123">
        <v>0</v>
      </c>
    </row>
    <row r="1128" spans="1:47">
      <c r="A1128" s="124">
        <v>46267</v>
      </c>
      <c r="B1128" s="123" t="s">
        <v>1317</v>
      </c>
      <c r="C1128" s="123" t="s">
        <v>2981</v>
      </c>
      <c r="D1128" s="123" t="s">
        <v>1375</v>
      </c>
      <c r="E1128" s="123">
        <v>203635597</v>
      </c>
      <c r="F1128" s="123" t="s">
        <v>2982</v>
      </c>
      <c r="G1128" s="123" t="s">
        <v>2983</v>
      </c>
      <c r="H1128" s="123" t="s">
        <v>2984</v>
      </c>
      <c r="I1128" s="123">
        <v>900234</v>
      </c>
      <c r="J1128" s="123" t="s">
        <v>3001</v>
      </c>
      <c r="K1128" s="123" t="s">
        <v>3529</v>
      </c>
      <c r="L1128" s="123" t="s">
        <v>2986</v>
      </c>
      <c r="M1128" s="123" t="s">
        <v>79</v>
      </c>
      <c r="N1128" s="123" t="s">
        <v>1321</v>
      </c>
      <c r="O1128" s="123">
        <v>1181</v>
      </c>
      <c r="P1128" s="123" t="s">
        <v>65</v>
      </c>
      <c r="Q1128" s="123" t="s">
        <v>2987</v>
      </c>
      <c r="R1128" s="123" t="s">
        <v>3021</v>
      </c>
      <c r="S1128" s="123" t="s">
        <v>32</v>
      </c>
      <c r="T1128" s="123">
        <v>99</v>
      </c>
      <c r="U1128" s="123" t="s">
        <v>2989</v>
      </c>
      <c r="V1128" s="124">
        <v>46267.331250000003</v>
      </c>
      <c r="W1128" s="124">
        <v>46267.750694444447</v>
      </c>
      <c r="X1128" s="124">
        <v>46267.333333333336</v>
      </c>
      <c r="Y1128" s="124">
        <v>46267.75</v>
      </c>
      <c r="Z1128" s="123" t="s">
        <v>2997</v>
      </c>
      <c r="AA1128" s="123" t="s">
        <v>2998</v>
      </c>
      <c r="AB1128" s="123" t="s">
        <v>2</v>
      </c>
      <c r="AC1128" s="123" t="s">
        <v>3500</v>
      </c>
      <c r="AD1128" s="123" t="s">
        <v>68</v>
      </c>
      <c r="AE1128" s="123" t="s">
        <v>3500</v>
      </c>
      <c r="AF1128" s="123" t="s">
        <v>85</v>
      </c>
      <c r="AG1128" s="123" t="s">
        <v>88</v>
      </c>
      <c r="AH1128" s="123">
        <v>32</v>
      </c>
      <c r="AI1128" s="123"/>
      <c r="AJ1128" s="124">
        <v>45480</v>
      </c>
      <c r="AK1128" s="123"/>
      <c r="AL1128" s="123"/>
      <c r="AM1128" s="123" t="s">
        <v>2991</v>
      </c>
      <c r="AN1128" s="123" t="s">
        <v>2992</v>
      </c>
      <c r="AO1128" s="123" t="s">
        <v>2982</v>
      </c>
      <c r="AP1128" s="123">
        <v>9</v>
      </c>
      <c r="AQ1128" s="123">
        <v>1</v>
      </c>
      <c r="AR1128" s="123">
        <v>1</v>
      </c>
      <c r="AS1128" s="123">
        <v>0</v>
      </c>
      <c r="AT1128" s="123">
        <v>0</v>
      </c>
      <c r="AU1128" s="123">
        <v>0</v>
      </c>
    </row>
    <row r="1129" spans="1:47">
      <c r="A1129" s="124">
        <v>46267</v>
      </c>
      <c r="B1129" s="123" t="s">
        <v>1317</v>
      </c>
      <c r="C1129" s="123" t="s">
        <v>2981</v>
      </c>
      <c r="D1129" s="123" t="s">
        <v>1547</v>
      </c>
      <c r="E1129" s="123">
        <v>203875091</v>
      </c>
      <c r="F1129" s="123" t="s">
        <v>2982</v>
      </c>
      <c r="G1129" s="123" t="s">
        <v>2983</v>
      </c>
      <c r="H1129" s="123" t="s">
        <v>2984</v>
      </c>
      <c r="I1129" s="123">
        <v>900234</v>
      </c>
      <c r="J1129" s="123" t="s">
        <v>3001</v>
      </c>
      <c r="K1129" s="123" t="s">
        <v>1548</v>
      </c>
      <c r="L1129" s="123" t="s">
        <v>2986</v>
      </c>
      <c r="M1129" s="123" t="s">
        <v>79</v>
      </c>
      <c r="N1129" s="123" t="s">
        <v>2654</v>
      </c>
      <c r="O1129" s="123">
        <v>1181</v>
      </c>
      <c r="P1129" s="123" t="s">
        <v>66</v>
      </c>
      <c r="Q1129" s="123" t="s">
        <v>2987</v>
      </c>
      <c r="R1129" s="123" t="s">
        <v>3011</v>
      </c>
      <c r="S1129" s="123" t="s">
        <v>39</v>
      </c>
      <c r="T1129" s="123">
        <v>99</v>
      </c>
      <c r="U1129" s="123" t="s">
        <v>3506</v>
      </c>
      <c r="V1129" s="123"/>
      <c r="W1129" s="123"/>
      <c r="X1129" s="124">
        <v>46267.756944444445</v>
      </c>
      <c r="Y1129" s="124">
        <v>46268.090277777781</v>
      </c>
      <c r="Z1129" s="123" t="s">
        <v>2997</v>
      </c>
      <c r="AA1129" s="123" t="s">
        <v>2998</v>
      </c>
      <c r="AB1129" s="123" t="s">
        <v>2999</v>
      </c>
      <c r="AC1129" s="123" t="s">
        <v>3500</v>
      </c>
      <c r="AD1129" s="123" t="s">
        <v>68</v>
      </c>
      <c r="AE1129" s="123" t="s">
        <v>3500</v>
      </c>
      <c r="AF1129" s="123" t="s">
        <v>84</v>
      </c>
      <c r="AG1129" s="123" t="s">
        <v>85</v>
      </c>
      <c r="AH1129" s="123">
        <v>32</v>
      </c>
      <c r="AI1129" s="123"/>
      <c r="AJ1129" s="124">
        <v>45529</v>
      </c>
      <c r="AK1129" s="123"/>
      <c r="AL1129" s="123"/>
      <c r="AM1129" s="123" t="s">
        <v>2991</v>
      </c>
      <c r="AN1129" s="123" t="s">
        <v>2992</v>
      </c>
      <c r="AO1129" s="123" t="s">
        <v>2982</v>
      </c>
      <c r="AP1129" s="123">
        <v>7</v>
      </c>
      <c r="AQ1129" s="123">
        <v>0</v>
      </c>
      <c r="AR1129" s="123">
        <v>0</v>
      </c>
      <c r="AS1129" s="123">
        <v>0</v>
      </c>
      <c r="AT1129" s="123">
        <v>0</v>
      </c>
      <c r="AU1129" s="123">
        <v>0</v>
      </c>
    </row>
    <row r="1130" spans="1:47">
      <c r="A1130" s="124">
        <v>46267</v>
      </c>
      <c r="B1130" s="123" t="s">
        <v>1317</v>
      </c>
      <c r="C1130" s="123" t="s">
        <v>2981</v>
      </c>
      <c r="D1130" s="123" t="s">
        <v>2385</v>
      </c>
      <c r="E1130" s="123">
        <v>206348054</v>
      </c>
      <c r="F1130" s="123" t="s">
        <v>2982</v>
      </c>
      <c r="G1130" s="123" t="s">
        <v>2983</v>
      </c>
      <c r="H1130" s="123" t="s">
        <v>2984</v>
      </c>
      <c r="I1130" s="123">
        <v>900234</v>
      </c>
      <c r="J1130" s="123" t="s">
        <v>2985</v>
      </c>
      <c r="K1130" s="123" t="s">
        <v>2386</v>
      </c>
      <c r="L1130" s="123" t="s">
        <v>2986</v>
      </c>
      <c r="M1130" s="123" t="s">
        <v>89</v>
      </c>
      <c r="N1130" s="123" t="s">
        <v>1321</v>
      </c>
      <c r="O1130" s="123">
        <v>1181</v>
      </c>
      <c r="P1130" s="123" t="s">
        <v>65</v>
      </c>
      <c r="Q1130" s="123" t="s">
        <v>2987</v>
      </c>
      <c r="R1130" s="123" t="s">
        <v>3021</v>
      </c>
      <c r="S1130" s="123" t="s">
        <v>32</v>
      </c>
      <c r="T1130" s="123">
        <v>99</v>
      </c>
      <c r="U1130" s="123" t="s">
        <v>2989</v>
      </c>
      <c r="V1130" s="123"/>
      <c r="W1130" s="123"/>
      <c r="X1130" s="124">
        <v>46267.333333333336</v>
      </c>
      <c r="Y1130" s="124">
        <v>46267.75</v>
      </c>
      <c r="Z1130" s="123" t="s">
        <v>2997</v>
      </c>
      <c r="AA1130" s="123" t="s">
        <v>2998</v>
      </c>
      <c r="AB1130" s="123" t="s">
        <v>2999</v>
      </c>
      <c r="AC1130" s="123" t="s">
        <v>3500</v>
      </c>
      <c r="AD1130" s="123" t="s">
        <v>68</v>
      </c>
      <c r="AE1130" s="123" t="s">
        <v>3500</v>
      </c>
      <c r="AF1130" s="123" t="s">
        <v>85</v>
      </c>
      <c r="AG1130" s="123" t="s">
        <v>88</v>
      </c>
      <c r="AH1130" s="123">
        <v>32</v>
      </c>
      <c r="AI1130" s="123"/>
      <c r="AJ1130" s="124">
        <v>45956</v>
      </c>
      <c r="AK1130" s="123"/>
      <c r="AL1130" s="123"/>
      <c r="AM1130" s="123" t="s">
        <v>2991</v>
      </c>
      <c r="AN1130" s="123" t="s">
        <v>2992</v>
      </c>
      <c r="AO1130" s="123" t="s">
        <v>2982</v>
      </c>
      <c r="AP1130" s="123">
        <v>9</v>
      </c>
      <c r="AQ1130" s="123">
        <v>0</v>
      </c>
      <c r="AR1130" s="123">
        <v>0</v>
      </c>
      <c r="AS1130" s="123">
        <v>0</v>
      </c>
      <c r="AT1130" s="123">
        <v>0</v>
      </c>
      <c r="AU1130" s="123">
        <v>0</v>
      </c>
    </row>
    <row r="1131" spans="1:47">
      <c r="A1131" s="124">
        <v>46267</v>
      </c>
      <c r="B1131" s="123" t="s">
        <v>1317</v>
      </c>
      <c r="C1131" s="123" t="s">
        <v>2981</v>
      </c>
      <c r="D1131" s="123" t="s">
        <v>2125</v>
      </c>
      <c r="E1131" s="123">
        <v>206958449</v>
      </c>
      <c r="F1131" s="123" t="s">
        <v>2982</v>
      </c>
      <c r="G1131" s="123" t="s">
        <v>2983</v>
      </c>
      <c r="H1131" s="123" t="s">
        <v>2984</v>
      </c>
      <c r="I1131" s="123">
        <v>900234</v>
      </c>
      <c r="J1131" s="123" t="s">
        <v>3002</v>
      </c>
      <c r="K1131" s="123" t="s">
        <v>2126</v>
      </c>
      <c r="L1131" s="123" t="s">
        <v>2986</v>
      </c>
      <c r="M1131" s="123" t="s">
        <v>79</v>
      </c>
      <c r="N1131" s="123" t="s">
        <v>2654</v>
      </c>
      <c r="O1131" s="123">
        <v>1181</v>
      </c>
      <c r="P1131" s="123" t="s">
        <v>65</v>
      </c>
      <c r="Q1131" s="123" t="s">
        <v>2987</v>
      </c>
      <c r="R1131" s="123" t="s">
        <v>3004</v>
      </c>
      <c r="S1131" s="123" t="s">
        <v>39</v>
      </c>
      <c r="T1131" s="123">
        <v>99</v>
      </c>
      <c r="U1131" s="123" t="s">
        <v>2989</v>
      </c>
      <c r="V1131" s="124">
        <v>46267.755555555559</v>
      </c>
      <c r="W1131" s="124">
        <v>46267.854166666664</v>
      </c>
      <c r="X1131" s="124">
        <v>46267.756944444445</v>
      </c>
      <c r="Y1131" s="124">
        <v>46268.173611111109</v>
      </c>
      <c r="Z1131" s="123"/>
      <c r="AA1131" s="123" t="s">
        <v>56</v>
      </c>
      <c r="AB1131" s="123" t="s">
        <v>2</v>
      </c>
      <c r="AC1131" s="123" t="s">
        <v>3500</v>
      </c>
      <c r="AD1131" s="123" t="s">
        <v>68</v>
      </c>
      <c r="AE1131" s="123" t="s">
        <v>3500</v>
      </c>
      <c r="AF1131" s="123" t="s">
        <v>88</v>
      </c>
      <c r="AG1131" s="123" t="s">
        <v>95</v>
      </c>
      <c r="AH1131" s="123">
        <v>32</v>
      </c>
      <c r="AI1131" s="123"/>
      <c r="AJ1131" s="124">
        <v>46047</v>
      </c>
      <c r="AK1131" s="123"/>
      <c r="AL1131" s="123"/>
      <c r="AM1131" s="123" t="s">
        <v>2991</v>
      </c>
      <c r="AN1131" s="123" t="s">
        <v>2992</v>
      </c>
      <c r="AO1131" s="123" t="s">
        <v>2982</v>
      </c>
      <c r="AP1131" s="123">
        <v>9</v>
      </c>
      <c r="AQ1131" s="123">
        <v>0</v>
      </c>
      <c r="AR1131" s="123">
        <v>1</v>
      </c>
      <c r="AS1131" s="123">
        <v>1</v>
      </c>
      <c r="AT1131" s="123">
        <v>0</v>
      </c>
      <c r="AU1131" s="123">
        <v>0</v>
      </c>
    </row>
    <row r="1132" spans="1:47">
      <c r="A1132" s="124">
        <v>46267</v>
      </c>
      <c r="B1132" s="123" t="s">
        <v>1317</v>
      </c>
      <c r="C1132" s="123" t="s">
        <v>2981</v>
      </c>
      <c r="D1132" s="123" t="s">
        <v>1537</v>
      </c>
      <c r="E1132" s="123">
        <v>203875090</v>
      </c>
      <c r="F1132" s="123" t="s">
        <v>2982</v>
      </c>
      <c r="G1132" s="123" t="s">
        <v>2983</v>
      </c>
      <c r="H1132" s="123" t="s">
        <v>2984</v>
      </c>
      <c r="I1132" s="123">
        <v>900234</v>
      </c>
      <c r="J1132" s="123" t="s">
        <v>3001</v>
      </c>
      <c r="K1132" s="123" t="s">
        <v>1538</v>
      </c>
      <c r="L1132" s="123" t="s">
        <v>2986</v>
      </c>
      <c r="M1132" s="123" t="s">
        <v>79</v>
      </c>
      <c r="N1132" s="123" t="s">
        <v>2654</v>
      </c>
      <c r="O1132" s="123">
        <v>1181</v>
      </c>
      <c r="P1132" s="123" t="s">
        <v>66</v>
      </c>
      <c r="Q1132" s="123" t="s">
        <v>2987</v>
      </c>
      <c r="R1132" s="123" t="s">
        <v>3024</v>
      </c>
      <c r="S1132" s="123" t="s">
        <v>39</v>
      </c>
      <c r="T1132" s="123">
        <v>99</v>
      </c>
      <c r="U1132" s="123" t="s">
        <v>3506</v>
      </c>
      <c r="V1132" s="124">
        <v>46267.754166666666</v>
      </c>
      <c r="W1132" s="124">
        <v>46267.870138888888</v>
      </c>
      <c r="X1132" s="124">
        <v>46267.756944444445</v>
      </c>
      <c r="Y1132" s="124">
        <v>46268.090277777781</v>
      </c>
      <c r="Z1132" s="123"/>
      <c r="AA1132" s="123" t="s">
        <v>56</v>
      </c>
      <c r="AB1132" s="123" t="s">
        <v>2</v>
      </c>
      <c r="AC1132" s="123" t="s">
        <v>3500</v>
      </c>
      <c r="AD1132" s="123" t="s">
        <v>68</v>
      </c>
      <c r="AE1132" s="123" t="s">
        <v>3500</v>
      </c>
      <c r="AF1132" s="123" t="s">
        <v>95</v>
      </c>
      <c r="AG1132" s="123" t="s">
        <v>77</v>
      </c>
      <c r="AH1132" s="123">
        <v>32</v>
      </c>
      <c r="AI1132" s="123"/>
      <c r="AJ1132" s="124">
        <v>45529</v>
      </c>
      <c r="AK1132" s="123"/>
      <c r="AL1132" s="123"/>
      <c r="AM1132" s="123" t="s">
        <v>2991</v>
      </c>
      <c r="AN1132" s="123" t="s">
        <v>2992</v>
      </c>
      <c r="AO1132" s="123" t="s">
        <v>2982</v>
      </c>
      <c r="AP1132" s="123">
        <v>7</v>
      </c>
      <c r="AQ1132" s="123">
        <v>0</v>
      </c>
      <c r="AR1132" s="123">
        <v>1</v>
      </c>
      <c r="AS1132" s="123">
        <v>1</v>
      </c>
      <c r="AT1132" s="123">
        <v>0</v>
      </c>
      <c r="AU1132" s="123">
        <v>0</v>
      </c>
    </row>
    <row r="1133" spans="1:47">
      <c r="A1133" s="124">
        <v>46267</v>
      </c>
      <c r="B1133" s="123" t="s">
        <v>1317</v>
      </c>
      <c r="C1133" s="123" t="s">
        <v>2981</v>
      </c>
      <c r="D1133" s="123" t="s">
        <v>1551</v>
      </c>
      <c r="E1133" s="123">
        <v>203875186</v>
      </c>
      <c r="F1133" s="123" t="s">
        <v>2982</v>
      </c>
      <c r="G1133" s="123" t="s">
        <v>2983</v>
      </c>
      <c r="H1133" s="123" t="s">
        <v>2984</v>
      </c>
      <c r="I1133" s="123">
        <v>900234</v>
      </c>
      <c r="J1133" s="123" t="s">
        <v>3001</v>
      </c>
      <c r="K1133" s="123" t="s">
        <v>1552</v>
      </c>
      <c r="L1133" s="123" t="s">
        <v>2986</v>
      </c>
      <c r="M1133" s="123" t="s">
        <v>79</v>
      </c>
      <c r="N1133" s="123" t="s">
        <v>2654</v>
      </c>
      <c r="O1133" s="123">
        <v>1181</v>
      </c>
      <c r="P1133" s="123" t="s">
        <v>66</v>
      </c>
      <c r="Q1133" s="123" t="s">
        <v>2987</v>
      </c>
      <c r="R1133" s="123" t="s">
        <v>3010</v>
      </c>
      <c r="S1133" s="123" t="s">
        <v>39</v>
      </c>
      <c r="T1133" s="123">
        <v>99</v>
      </c>
      <c r="U1133" s="123" t="s">
        <v>3506</v>
      </c>
      <c r="V1133" s="124">
        <v>46267.755555555559</v>
      </c>
      <c r="W1133" s="124">
        <v>46267.870138888888</v>
      </c>
      <c r="X1133" s="124">
        <v>46267.756944444445</v>
      </c>
      <c r="Y1133" s="124">
        <v>46268.090277777781</v>
      </c>
      <c r="Z1133" s="123"/>
      <c r="AA1133" s="123" t="s">
        <v>56</v>
      </c>
      <c r="AB1133" s="123" t="s">
        <v>2</v>
      </c>
      <c r="AC1133" s="123" t="s">
        <v>3500</v>
      </c>
      <c r="AD1133" s="123" t="s">
        <v>68</v>
      </c>
      <c r="AE1133" s="123" t="s">
        <v>3500</v>
      </c>
      <c r="AF1133" s="123" t="s">
        <v>77</v>
      </c>
      <c r="AG1133" s="123" t="s">
        <v>78</v>
      </c>
      <c r="AH1133" s="123">
        <v>32</v>
      </c>
      <c r="AI1133" s="123"/>
      <c r="AJ1133" s="124">
        <v>45529</v>
      </c>
      <c r="AK1133" s="123"/>
      <c r="AL1133" s="123"/>
      <c r="AM1133" s="123" t="s">
        <v>2991</v>
      </c>
      <c r="AN1133" s="123" t="s">
        <v>2992</v>
      </c>
      <c r="AO1133" s="123" t="s">
        <v>2982</v>
      </c>
      <c r="AP1133" s="123">
        <v>7</v>
      </c>
      <c r="AQ1133" s="123">
        <v>0</v>
      </c>
      <c r="AR1133" s="123">
        <v>1</v>
      </c>
      <c r="AS1133" s="123">
        <v>1</v>
      </c>
      <c r="AT1133" s="123">
        <v>0</v>
      </c>
      <c r="AU1133" s="123">
        <v>0</v>
      </c>
    </row>
    <row r="1134" spans="1:47">
      <c r="A1134" s="124">
        <v>46267</v>
      </c>
      <c r="B1134" s="123" t="s">
        <v>1317</v>
      </c>
      <c r="C1134" s="123" t="s">
        <v>2981</v>
      </c>
      <c r="D1134" s="123" t="s">
        <v>1714</v>
      </c>
      <c r="E1134" s="123">
        <v>206851162</v>
      </c>
      <c r="F1134" s="123" t="s">
        <v>2982</v>
      </c>
      <c r="G1134" s="123" t="s">
        <v>2983</v>
      </c>
      <c r="H1134" s="123" t="s">
        <v>2984</v>
      </c>
      <c r="I1134" s="123">
        <v>900234</v>
      </c>
      <c r="J1134" s="123" t="s">
        <v>2985</v>
      </c>
      <c r="K1134" s="123" t="s">
        <v>1715</v>
      </c>
      <c r="L1134" s="123" t="s">
        <v>2986</v>
      </c>
      <c r="M1134" s="123" t="s">
        <v>89</v>
      </c>
      <c r="N1134" s="123" t="s">
        <v>2654</v>
      </c>
      <c r="O1134" s="123">
        <v>1299</v>
      </c>
      <c r="P1134" s="123" t="s">
        <v>65</v>
      </c>
      <c r="Q1134" s="123" t="s">
        <v>2987</v>
      </c>
      <c r="R1134" s="123" t="s">
        <v>3011</v>
      </c>
      <c r="S1134" s="123" t="s">
        <v>39</v>
      </c>
      <c r="T1134" s="123">
        <v>99</v>
      </c>
      <c r="U1134" s="123" t="s">
        <v>2989</v>
      </c>
      <c r="V1134" s="123"/>
      <c r="W1134" s="123"/>
      <c r="X1134" s="124">
        <v>46267.756944444445</v>
      </c>
      <c r="Y1134" s="124">
        <v>46268.173611111109</v>
      </c>
      <c r="Z1134" s="123" t="s">
        <v>2997</v>
      </c>
      <c r="AA1134" s="123" t="s">
        <v>2998</v>
      </c>
      <c r="AB1134" s="123" t="s">
        <v>2999</v>
      </c>
      <c r="AC1134" s="123" t="s">
        <v>3500</v>
      </c>
      <c r="AD1134" s="123" t="s">
        <v>68</v>
      </c>
      <c r="AE1134" s="123" t="s">
        <v>3500</v>
      </c>
      <c r="AF1134" s="123" t="s">
        <v>84</v>
      </c>
      <c r="AG1134" s="123" t="s">
        <v>85</v>
      </c>
      <c r="AH1134" s="123">
        <v>32</v>
      </c>
      <c r="AI1134" s="123"/>
      <c r="AJ1134" s="124">
        <v>46012</v>
      </c>
      <c r="AK1134" s="123"/>
      <c r="AL1134" s="123"/>
      <c r="AM1134" s="123" t="s">
        <v>2991</v>
      </c>
      <c r="AN1134" s="123" t="s">
        <v>2992</v>
      </c>
      <c r="AO1134" s="123" t="s">
        <v>2982</v>
      </c>
      <c r="AP1134" s="123">
        <v>9</v>
      </c>
      <c r="AQ1134" s="123">
        <v>0</v>
      </c>
      <c r="AR1134" s="123">
        <v>0</v>
      </c>
      <c r="AS1134" s="123">
        <v>0</v>
      </c>
      <c r="AT1134" s="123">
        <v>0</v>
      </c>
      <c r="AU1134" s="123">
        <v>0</v>
      </c>
    </row>
    <row r="1135" spans="1:47">
      <c r="A1135" s="124">
        <v>46267</v>
      </c>
      <c r="B1135" s="123" t="s">
        <v>1317</v>
      </c>
      <c r="C1135" s="123" t="s">
        <v>2981</v>
      </c>
      <c r="D1135" s="123" t="s">
        <v>2543</v>
      </c>
      <c r="E1135" s="123">
        <v>203816300</v>
      </c>
      <c r="F1135" s="123" t="s">
        <v>2982</v>
      </c>
      <c r="G1135" s="123" t="s">
        <v>2983</v>
      </c>
      <c r="H1135" s="123" t="s">
        <v>2984</v>
      </c>
      <c r="I1135" s="123">
        <v>900234</v>
      </c>
      <c r="J1135" s="123" t="s">
        <v>2985</v>
      </c>
      <c r="K1135" s="123" t="s">
        <v>3530</v>
      </c>
      <c r="L1135" s="123" t="s">
        <v>2986</v>
      </c>
      <c r="M1135" s="123" t="s">
        <v>89</v>
      </c>
      <c r="N1135" s="123" t="s">
        <v>2654</v>
      </c>
      <c r="O1135" s="123">
        <v>1299</v>
      </c>
      <c r="P1135" s="123" t="s">
        <v>65</v>
      </c>
      <c r="Q1135" s="123" t="s">
        <v>2987</v>
      </c>
      <c r="R1135" s="123" t="s">
        <v>3011</v>
      </c>
      <c r="S1135" s="123" t="s">
        <v>39</v>
      </c>
      <c r="T1135" s="123">
        <v>99</v>
      </c>
      <c r="U1135" s="123" t="s">
        <v>2989</v>
      </c>
      <c r="V1135" s="123"/>
      <c r="W1135" s="123"/>
      <c r="X1135" s="123"/>
      <c r="Y1135" s="123"/>
      <c r="Z1135" s="123" t="s">
        <v>2997</v>
      </c>
      <c r="AA1135" s="123" t="s">
        <v>2998</v>
      </c>
      <c r="AB1135" s="123" t="s">
        <v>2999</v>
      </c>
      <c r="AC1135" s="123" t="s">
        <v>35</v>
      </c>
      <c r="AD1135" s="123" t="s">
        <v>1557</v>
      </c>
      <c r="AE1135" s="123" t="s">
        <v>3015</v>
      </c>
      <c r="AF1135" s="123" t="s">
        <v>84</v>
      </c>
      <c r="AG1135" s="123" t="s">
        <v>85</v>
      </c>
      <c r="AH1135" s="123">
        <v>1</v>
      </c>
      <c r="AI1135" s="123"/>
      <c r="AJ1135" s="124">
        <v>45523</v>
      </c>
      <c r="AK1135" s="123"/>
      <c r="AL1135" s="123"/>
      <c r="AM1135" s="123" t="s">
        <v>2991</v>
      </c>
      <c r="AN1135" s="123" t="s">
        <v>2992</v>
      </c>
      <c r="AO1135" s="123" t="s">
        <v>2982</v>
      </c>
      <c r="AP1135" s="123"/>
      <c r="AQ1135" s="123">
        <v>0</v>
      </c>
      <c r="AR1135" s="123">
        <v>0</v>
      </c>
      <c r="AS1135" s="123">
        <v>0</v>
      </c>
      <c r="AT1135" s="123">
        <v>0</v>
      </c>
      <c r="AU1135" s="123">
        <v>0</v>
      </c>
    </row>
    <row r="1136" spans="1:47">
      <c r="A1136" s="124">
        <v>46267</v>
      </c>
      <c r="B1136" s="123" t="s">
        <v>1317</v>
      </c>
      <c r="C1136" s="123" t="s">
        <v>2981</v>
      </c>
      <c r="D1136" s="123" t="s">
        <v>1422</v>
      </c>
      <c r="E1136" s="123">
        <v>104042345</v>
      </c>
      <c r="F1136" s="123" t="s">
        <v>2982</v>
      </c>
      <c r="G1136" s="123" t="s">
        <v>3027</v>
      </c>
      <c r="H1136" s="123" t="s">
        <v>2984</v>
      </c>
      <c r="I1136" s="123" t="s">
        <v>3028</v>
      </c>
      <c r="J1136" s="123"/>
      <c r="K1136" s="123" t="s">
        <v>3531</v>
      </c>
      <c r="L1136" s="123" t="s">
        <v>97</v>
      </c>
      <c r="M1136" s="123" t="s">
        <v>3030</v>
      </c>
      <c r="N1136" s="123" t="s">
        <v>1321</v>
      </c>
      <c r="O1136" s="123">
        <v>1299</v>
      </c>
      <c r="P1136" s="123" t="s">
        <v>65</v>
      </c>
      <c r="Q1136" s="123" t="s">
        <v>2987</v>
      </c>
      <c r="R1136" s="123" t="s">
        <v>3005</v>
      </c>
      <c r="S1136" s="123" t="s">
        <v>39</v>
      </c>
      <c r="T1136" s="123">
        <v>3</v>
      </c>
      <c r="U1136" s="123" t="s">
        <v>2989</v>
      </c>
      <c r="V1136" s="124">
        <v>46267.745833333334</v>
      </c>
      <c r="W1136" s="124">
        <v>46267.945833333331</v>
      </c>
      <c r="X1136" s="124">
        <v>46267.756944444445</v>
      </c>
      <c r="Y1136" s="124">
        <v>46268.173611111109</v>
      </c>
      <c r="Z1136" s="123" t="s">
        <v>2997</v>
      </c>
      <c r="AA1136" s="123" t="s">
        <v>2998</v>
      </c>
      <c r="AB1136" s="123" t="s">
        <v>2</v>
      </c>
      <c r="AC1136" s="123" t="s">
        <v>3500</v>
      </c>
      <c r="AD1136" s="123" t="s">
        <v>68</v>
      </c>
      <c r="AE1136" s="123" t="s">
        <v>3500</v>
      </c>
      <c r="AF1136" s="123" t="s">
        <v>85</v>
      </c>
      <c r="AG1136" s="123" t="s">
        <v>88</v>
      </c>
      <c r="AH1136" s="123">
        <v>32</v>
      </c>
      <c r="AI1136" s="123"/>
      <c r="AJ1136" s="124">
        <v>44723</v>
      </c>
      <c r="AK1136" s="123"/>
      <c r="AL1136" s="123"/>
      <c r="AM1136" s="123" t="s">
        <v>75</v>
      </c>
      <c r="AN1136" s="123" t="s">
        <v>3031</v>
      </c>
      <c r="AO1136" s="123" t="s">
        <v>2982</v>
      </c>
      <c r="AP1136" s="123">
        <v>9</v>
      </c>
      <c r="AQ1136" s="123">
        <v>1</v>
      </c>
      <c r="AR1136" s="123">
        <v>1</v>
      </c>
      <c r="AS1136" s="123">
        <v>0</v>
      </c>
      <c r="AT1136" s="123">
        <v>0</v>
      </c>
      <c r="AU1136" s="123">
        <v>0</v>
      </c>
    </row>
    <row r="1137" spans="1:47">
      <c r="A1137" s="124">
        <v>46267</v>
      </c>
      <c r="B1137" s="123" t="s">
        <v>1317</v>
      </c>
      <c r="C1137" s="123" t="s">
        <v>2981</v>
      </c>
      <c r="D1137" s="123" t="s">
        <v>1359</v>
      </c>
      <c r="E1137" s="123">
        <v>102206142</v>
      </c>
      <c r="F1137" s="123" t="s">
        <v>2982</v>
      </c>
      <c r="G1137" s="123" t="s">
        <v>3027</v>
      </c>
      <c r="H1137" s="123" t="s">
        <v>2984</v>
      </c>
      <c r="I1137" s="123" t="s">
        <v>3034</v>
      </c>
      <c r="J1137" s="123"/>
      <c r="K1137" s="123" t="s">
        <v>3532</v>
      </c>
      <c r="L1137" s="123" t="s">
        <v>108</v>
      </c>
      <c r="M1137" s="123" t="s">
        <v>3512</v>
      </c>
      <c r="N1137" s="123" t="s">
        <v>1321</v>
      </c>
      <c r="O1137" s="123">
        <v>1182</v>
      </c>
      <c r="P1137" s="123" t="s">
        <v>65</v>
      </c>
      <c r="Q1137" s="123" t="s">
        <v>2987</v>
      </c>
      <c r="R1137" s="123" t="s">
        <v>3014</v>
      </c>
      <c r="S1137" s="123" t="s">
        <v>32</v>
      </c>
      <c r="T1137" s="123">
        <v>1</v>
      </c>
      <c r="U1137" s="123" t="s">
        <v>2989</v>
      </c>
      <c r="V1137" s="124">
        <v>46267.330555555556</v>
      </c>
      <c r="W1137" s="124">
        <v>46267.749305555553</v>
      </c>
      <c r="X1137" s="124">
        <v>46267.333333333336</v>
      </c>
      <c r="Y1137" s="124">
        <v>46267.75</v>
      </c>
      <c r="Z1137" s="123"/>
      <c r="AA1137" s="123" t="s">
        <v>56</v>
      </c>
      <c r="AB1137" s="123" t="s">
        <v>2</v>
      </c>
      <c r="AC1137" s="123" t="s">
        <v>3500</v>
      </c>
      <c r="AD1137" s="123" t="s">
        <v>68</v>
      </c>
      <c r="AE1137" s="123" t="s">
        <v>3500</v>
      </c>
      <c r="AF1137" s="123" t="s">
        <v>78</v>
      </c>
      <c r="AG1137" s="123" t="s">
        <v>92</v>
      </c>
      <c r="AH1137" s="123">
        <v>32</v>
      </c>
      <c r="AI1137" s="123"/>
      <c r="AJ1137" s="124">
        <v>42867</v>
      </c>
      <c r="AK1137" s="123"/>
      <c r="AL1137" s="123"/>
      <c r="AM1137" s="123" t="s">
        <v>75</v>
      </c>
      <c r="AN1137" s="123" t="s">
        <v>3031</v>
      </c>
      <c r="AO1137" s="123" t="s">
        <v>2982</v>
      </c>
      <c r="AP1137" s="123">
        <v>9</v>
      </c>
      <c r="AQ1137" s="123">
        <v>0</v>
      </c>
      <c r="AR1137" s="123">
        <v>1</v>
      </c>
      <c r="AS1137" s="123">
        <v>1</v>
      </c>
      <c r="AT1137" s="123">
        <v>0</v>
      </c>
      <c r="AU1137" s="123">
        <v>0</v>
      </c>
    </row>
    <row r="1138" spans="1:47">
      <c r="A1138" s="124">
        <v>46267</v>
      </c>
      <c r="B1138" s="123" t="s">
        <v>1317</v>
      </c>
      <c r="C1138" s="123" t="s">
        <v>2981</v>
      </c>
      <c r="D1138" s="123" t="s">
        <v>1424</v>
      </c>
      <c r="E1138" s="123">
        <v>205285507</v>
      </c>
      <c r="F1138" s="123" t="s">
        <v>2982</v>
      </c>
      <c r="G1138" s="123" t="s">
        <v>2983</v>
      </c>
      <c r="H1138" s="123" t="s">
        <v>2984</v>
      </c>
      <c r="I1138" s="123">
        <v>900234</v>
      </c>
      <c r="J1138" s="123" t="s">
        <v>2985</v>
      </c>
      <c r="K1138" s="123" t="s">
        <v>3533</v>
      </c>
      <c r="L1138" s="123" t="s">
        <v>2986</v>
      </c>
      <c r="M1138" s="123" t="s">
        <v>89</v>
      </c>
      <c r="N1138" s="123" t="s">
        <v>2654</v>
      </c>
      <c r="O1138" s="123">
        <v>1299</v>
      </c>
      <c r="P1138" s="123" t="s">
        <v>65</v>
      </c>
      <c r="Q1138" s="123" t="s">
        <v>2987</v>
      </c>
      <c r="R1138" s="123" t="s">
        <v>3024</v>
      </c>
      <c r="S1138" s="123" t="s">
        <v>39</v>
      </c>
      <c r="T1138" s="123">
        <v>99</v>
      </c>
      <c r="U1138" s="123" t="s">
        <v>2989</v>
      </c>
      <c r="V1138" s="124">
        <v>46267.756249999999</v>
      </c>
      <c r="W1138" s="124">
        <v>46267.856249999997</v>
      </c>
      <c r="X1138" s="124">
        <v>46267.756944444445</v>
      </c>
      <c r="Y1138" s="124">
        <v>46268.173611111109</v>
      </c>
      <c r="Z1138" s="123"/>
      <c r="AA1138" s="123" t="s">
        <v>56</v>
      </c>
      <c r="AB1138" s="123" t="s">
        <v>2</v>
      </c>
      <c r="AC1138" s="123" t="s">
        <v>3500</v>
      </c>
      <c r="AD1138" s="123" t="s">
        <v>68</v>
      </c>
      <c r="AE1138" s="123" t="s">
        <v>3500</v>
      </c>
      <c r="AF1138" s="123" t="s">
        <v>95</v>
      </c>
      <c r="AG1138" s="123" t="s">
        <v>77</v>
      </c>
      <c r="AH1138" s="123">
        <v>32</v>
      </c>
      <c r="AI1138" s="123"/>
      <c r="AJ1138" s="124">
        <v>45795</v>
      </c>
      <c r="AK1138" s="123"/>
      <c r="AL1138" s="123"/>
      <c r="AM1138" s="123" t="s">
        <v>2991</v>
      </c>
      <c r="AN1138" s="123" t="s">
        <v>2992</v>
      </c>
      <c r="AO1138" s="123" t="s">
        <v>2982</v>
      </c>
      <c r="AP1138" s="123">
        <v>9</v>
      </c>
      <c r="AQ1138" s="123">
        <v>0</v>
      </c>
      <c r="AR1138" s="123">
        <v>1</v>
      </c>
      <c r="AS1138" s="123">
        <v>1</v>
      </c>
      <c r="AT1138" s="123">
        <v>0</v>
      </c>
      <c r="AU1138" s="123">
        <v>0</v>
      </c>
    </row>
    <row r="1139" spans="1:47">
      <c r="A1139" s="124">
        <v>46267</v>
      </c>
      <c r="B1139" s="123" t="s">
        <v>1317</v>
      </c>
      <c r="C1139" s="123" t="s">
        <v>2981</v>
      </c>
      <c r="D1139" s="123" t="s">
        <v>2119</v>
      </c>
      <c r="E1139" s="123">
        <v>206958074</v>
      </c>
      <c r="F1139" s="123" t="s">
        <v>2982</v>
      </c>
      <c r="G1139" s="123" t="s">
        <v>2983</v>
      </c>
      <c r="H1139" s="123" t="s">
        <v>2984</v>
      </c>
      <c r="I1139" s="123">
        <v>900234</v>
      </c>
      <c r="J1139" s="123" t="s">
        <v>3002</v>
      </c>
      <c r="K1139" s="123" t="s">
        <v>2120</v>
      </c>
      <c r="L1139" s="123" t="s">
        <v>2986</v>
      </c>
      <c r="M1139" s="123" t="s">
        <v>79</v>
      </c>
      <c r="N1139" s="123" t="s">
        <v>2654</v>
      </c>
      <c r="O1139" s="123">
        <v>1181</v>
      </c>
      <c r="P1139" s="123" t="s">
        <v>65</v>
      </c>
      <c r="Q1139" s="123" t="s">
        <v>2987</v>
      </c>
      <c r="R1139" s="123" t="s">
        <v>3004</v>
      </c>
      <c r="S1139" s="123" t="s">
        <v>39</v>
      </c>
      <c r="T1139" s="123">
        <v>99</v>
      </c>
      <c r="U1139" s="123" t="s">
        <v>2989</v>
      </c>
      <c r="V1139" s="124">
        <v>46267.754166666666</v>
      </c>
      <c r="W1139" s="124">
        <v>46267.859722222223</v>
      </c>
      <c r="X1139" s="124">
        <v>46267.756944444445</v>
      </c>
      <c r="Y1139" s="124">
        <v>46268.173611111109</v>
      </c>
      <c r="Z1139" s="123"/>
      <c r="AA1139" s="123" t="s">
        <v>56</v>
      </c>
      <c r="AB1139" s="123" t="s">
        <v>2</v>
      </c>
      <c r="AC1139" s="123" t="s">
        <v>3500</v>
      </c>
      <c r="AD1139" s="123" t="s">
        <v>68</v>
      </c>
      <c r="AE1139" s="123" t="s">
        <v>3500</v>
      </c>
      <c r="AF1139" s="123" t="s">
        <v>88</v>
      </c>
      <c r="AG1139" s="123" t="s">
        <v>95</v>
      </c>
      <c r="AH1139" s="123">
        <v>32</v>
      </c>
      <c r="AI1139" s="123"/>
      <c r="AJ1139" s="124">
        <v>46047</v>
      </c>
      <c r="AK1139" s="123"/>
      <c r="AL1139" s="123"/>
      <c r="AM1139" s="123" t="s">
        <v>2991</v>
      </c>
      <c r="AN1139" s="123" t="s">
        <v>2992</v>
      </c>
      <c r="AO1139" s="123" t="s">
        <v>2982</v>
      </c>
      <c r="AP1139" s="123">
        <v>9</v>
      </c>
      <c r="AQ1139" s="123">
        <v>0</v>
      </c>
      <c r="AR1139" s="123">
        <v>1</v>
      </c>
      <c r="AS1139" s="123">
        <v>1</v>
      </c>
      <c r="AT1139" s="123">
        <v>0</v>
      </c>
      <c r="AU1139" s="123">
        <v>0</v>
      </c>
    </row>
    <row r="1140" spans="1:47">
      <c r="A1140" s="124">
        <v>46267</v>
      </c>
      <c r="B1140" s="123" t="s">
        <v>75</v>
      </c>
      <c r="C1140" s="123" t="s">
        <v>2981</v>
      </c>
      <c r="D1140" s="123" t="s">
        <v>3534</v>
      </c>
      <c r="E1140" s="123">
        <v>104277448</v>
      </c>
      <c r="F1140" s="123" t="s">
        <v>2982</v>
      </c>
      <c r="G1140" s="123" t="s">
        <v>3027</v>
      </c>
      <c r="H1140" s="123" t="s">
        <v>2984</v>
      </c>
      <c r="I1140" s="123" t="s">
        <v>3028</v>
      </c>
      <c r="J1140" s="123"/>
      <c r="K1140" s="123" t="s">
        <v>3535</v>
      </c>
      <c r="L1140" s="123" t="s">
        <v>97</v>
      </c>
      <c r="M1140" s="123" t="s">
        <v>3030</v>
      </c>
      <c r="N1140" s="123" t="s">
        <v>622</v>
      </c>
      <c r="O1140" s="123">
        <v>1299</v>
      </c>
      <c r="P1140" s="123" t="s">
        <v>64</v>
      </c>
      <c r="Q1140" s="123" t="s">
        <v>2987</v>
      </c>
      <c r="R1140" s="123" t="s">
        <v>3014</v>
      </c>
      <c r="S1140" s="123" t="s">
        <v>32</v>
      </c>
      <c r="T1140" s="123">
        <v>3</v>
      </c>
      <c r="U1140" s="123" t="s">
        <v>2989</v>
      </c>
      <c r="V1140" s="123"/>
      <c r="W1140" s="123"/>
      <c r="X1140" s="124">
        <v>46267.333333333336</v>
      </c>
      <c r="Y1140" s="124">
        <v>46267.75</v>
      </c>
      <c r="Z1140" s="123"/>
      <c r="AA1140" s="123" t="s">
        <v>56</v>
      </c>
      <c r="AB1140" s="123" t="s">
        <v>2999</v>
      </c>
      <c r="AC1140" s="123" t="s">
        <v>37</v>
      </c>
      <c r="AD1140" s="123" t="s">
        <v>1566</v>
      </c>
      <c r="AE1140" s="123" t="s">
        <v>3012</v>
      </c>
      <c r="AF1140" s="123" t="s">
        <v>78</v>
      </c>
      <c r="AG1140" s="123" t="s">
        <v>92</v>
      </c>
      <c r="AH1140" s="123">
        <v>19</v>
      </c>
      <c r="AI1140" s="123"/>
      <c r="AJ1140" s="124">
        <v>44066</v>
      </c>
      <c r="AK1140" s="123"/>
      <c r="AL1140" s="123"/>
      <c r="AM1140" s="123" t="s">
        <v>75</v>
      </c>
      <c r="AN1140" s="123" t="s">
        <v>3031</v>
      </c>
      <c r="AO1140" s="123" t="s">
        <v>2982</v>
      </c>
      <c r="AP1140" s="123">
        <v>9</v>
      </c>
      <c r="AQ1140" s="123">
        <v>0</v>
      </c>
      <c r="AR1140" s="123">
        <v>0</v>
      </c>
      <c r="AS1140" s="123">
        <v>1</v>
      </c>
      <c r="AT1140" s="123">
        <v>0</v>
      </c>
      <c r="AU1140" s="123">
        <v>1</v>
      </c>
    </row>
    <row r="1141" spans="1:47">
      <c r="A1141" s="124">
        <v>46267</v>
      </c>
      <c r="B1141" s="123" t="s">
        <v>75</v>
      </c>
      <c r="C1141" s="123" t="s">
        <v>2981</v>
      </c>
      <c r="D1141" s="123" t="s">
        <v>645</v>
      </c>
      <c r="E1141" s="123">
        <v>201502749</v>
      </c>
      <c r="F1141" s="123" t="s">
        <v>2982</v>
      </c>
      <c r="G1141" s="123" t="s">
        <v>2983</v>
      </c>
      <c r="H1141" s="123" t="s">
        <v>2984</v>
      </c>
      <c r="I1141" s="123">
        <v>900234</v>
      </c>
      <c r="J1141" s="123" t="s">
        <v>87</v>
      </c>
      <c r="K1141" s="123" t="s">
        <v>3536</v>
      </c>
      <c r="L1141" s="123" t="s">
        <v>2986</v>
      </c>
      <c r="M1141" s="123" t="s">
        <v>86</v>
      </c>
      <c r="N1141" s="123" t="s">
        <v>2773</v>
      </c>
      <c r="O1141" s="123">
        <v>1299</v>
      </c>
      <c r="P1141" s="123" t="s">
        <v>64</v>
      </c>
      <c r="Q1141" s="123" t="s">
        <v>2987</v>
      </c>
      <c r="R1141" s="123" t="s">
        <v>3016</v>
      </c>
      <c r="S1141" s="123" t="s">
        <v>32</v>
      </c>
      <c r="T1141" s="123">
        <v>99</v>
      </c>
      <c r="U1141" s="123" t="s">
        <v>2989</v>
      </c>
      <c r="V1141" s="123"/>
      <c r="W1141" s="123"/>
      <c r="X1141" s="124">
        <v>46267.333333333336</v>
      </c>
      <c r="Y1141" s="124">
        <v>46267.75</v>
      </c>
      <c r="Z1141" s="123"/>
      <c r="AA1141" s="123" t="s">
        <v>56</v>
      </c>
      <c r="AB1141" s="123" t="s">
        <v>2999</v>
      </c>
      <c r="AC1141" s="123" t="s">
        <v>37</v>
      </c>
      <c r="AD1141" s="123" t="s">
        <v>1563</v>
      </c>
      <c r="AE1141" s="123" t="s">
        <v>3006</v>
      </c>
      <c r="AF1141" s="123" t="s">
        <v>77</v>
      </c>
      <c r="AG1141" s="123" t="s">
        <v>78</v>
      </c>
      <c r="AH1141" s="123">
        <v>15</v>
      </c>
      <c r="AI1141" s="123"/>
      <c r="AJ1141" s="124">
        <v>45560</v>
      </c>
      <c r="AK1141" s="123"/>
      <c r="AL1141" s="123"/>
      <c r="AM1141" s="123" t="s">
        <v>2991</v>
      </c>
      <c r="AN1141" s="123" t="s">
        <v>2992</v>
      </c>
      <c r="AO1141" s="123" t="s">
        <v>2982</v>
      </c>
      <c r="AP1141" s="123">
        <v>9</v>
      </c>
      <c r="AQ1141" s="123">
        <v>0</v>
      </c>
      <c r="AR1141" s="123">
        <v>0</v>
      </c>
      <c r="AS1141" s="123">
        <v>1</v>
      </c>
      <c r="AT1141" s="123">
        <v>0</v>
      </c>
      <c r="AU1141" s="123">
        <v>1</v>
      </c>
    </row>
    <row r="1142" spans="1:47">
      <c r="A1142" s="124">
        <v>46267</v>
      </c>
      <c r="B1142" s="123" t="s">
        <v>75</v>
      </c>
      <c r="C1142" s="123" t="s">
        <v>2981</v>
      </c>
      <c r="D1142" s="123" t="s">
        <v>3537</v>
      </c>
      <c r="E1142" s="123">
        <v>102206211</v>
      </c>
      <c r="F1142" s="123" t="s">
        <v>2982</v>
      </c>
      <c r="G1142" s="123" t="s">
        <v>3027</v>
      </c>
      <c r="H1142" s="123" t="s">
        <v>2984</v>
      </c>
      <c r="I1142" s="123" t="s">
        <v>3034</v>
      </c>
      <c r="J1142" s="123"/>
      <c r="K1142" s="123" t="s">
        <v>3538</v>
      </c>
      <c r="L1142" s="123" t="s">
        <v>108</v>
      </c>
      <c r="M1142" s="123" t="s">
        <v>108</v>
      </c>
      <c r="N1142" s="123" t="s">
        <v>82</v>
      </c>
      <c r="O1142" s="123">
        <v>1299</v>
      </c>
      <c r="P1142" s="123" t="s">
        <v>64</v>
      </c>
      <c r="Q1142" s="123" t="s">
        <v>2987</v>
      </c>
      <c r="R1142" s="123" t="s">
        <v>2994</v>
      </c>
      <c r="S1142" s="123" t="s">
        <v>32</v>
      </c>
      <c r="T1142" s="123">
        <v>1</v>
      </c>
      <c r="U1142" s="123" t="s">
        <v>2989</v>
      </c>
      <c r="V1142" s="123"/>
      <c r="W1142" s="123"/>
      <c r="X1142" s="124">
        <v>46267.333333333336</v>
      </c>
      <c r="Y1142" s="124">
        <v>46267.75</v>
      </c>
      <c r="Z1142" s="123"/>
      <c r="AA1142" s="123" t="s">
        <v>56</v>
      </c>
      <c r="AB1142" s="123" t="s">
        <v>2999</v>
      </c>
      <c r="AC1142" s="123" t="s">
        <v>2990</v>
      </c>
      <c r="AD1142" s="123" t="s">
        <v>1553</v>
      </c>
      <c r="AE1142" s="123" t="s">
        <v>2990</v>
      </c>
      <c r="AF1142" s="123" t="s">
        <v>95</v>
      </c>
      <c r="AG1142" s="123" t="s">
        <v>77</v>
      </c>
      <c r="AH1142" s="123">
        <v>22</v>
      </c>
      <c r="AI1142" s="123"/>
      <c r="AJ1142" s="124">
        <v>42867</v>
      </c>
      <c r="AK1142" s="123"/>
      <c r="AL1142" s="123"/>
      <c r="AM1142" s="123" t="s">
        <v>75</v>
      </c>
      <c r="AN1142" s="123" t="s">
        <v>3031</v>
      </c>
      <c r="AO1142" s="123" t="s">
        <v>2982</v>
      </c>
      <c r="AP1142" s="123">
        <v>9</v>
      </c>
      <c r="AQ1142" s="123">
        <v>0</v>
      </c>
      <c r="AR1142" s="123">
        <v>0</v>
      </c>
      <c r="AS1142" s="123">
        <v>1</v>
      </c>
      <c r="AT1142" s="123">
        <v>0</v>
      </c>
      <c r="AU1142" s="123">
        <v>1</v>
      </c>
    </row>
    <row r="1143" spans="1:47">
      <c r="A1143" s="124">
        <v>46267</v>
      </c>
      <c r="B1143" s="123" t="s">
        <v>75</v>
      </c>
      <c r="C1143" s="123" t="s">
        <v>2981</v>
      </c>
      <c r="D1143" s="123" t="s">
        <v>1707</v>
      </c>
      <c r="E1143" s="123">
        <v>206846113</v>
      </c>
      <c r="F1143" s="123" t="s">
        <v>2982</v>
      </c>
      <c r="G1143" s="123" t="s">
        <v>2983</v>
      </c>
      <c r="H1143" s="123" t="s">
        <v>2984</v>
      </c>
      <c r="I1143" s="123">
        <v>900234</v>
      </c>
      <c r="J1143" s="123" t="s">
        <v>2985</v>
      </c>
      <c r="K1143" s="123" t="s">
        <v>1708</v>
      </c>
      <c r="L1143" s="123" t="s">
        <v>2986</v>
      </c>
      <c r="M1143" s="123" t="s">
        <v>89</v>
      </c>
      <c r="N1143" s="123" t="s">
        <v>82</v>
      </c>
      <c r="O1143" s="123">
        <v>1299</v>
      </c>
      <c r="P1143" s="123" t="s">
        <v>64</v>
      </c>
      <c r="Q1143" s="123" t="s">
        <v>2987</v>
      </c>
      <c r="R1143" s="123" t="s">
        <v>3038</v>
      </c>
      <c r="S1143" s="123" t="s">
        <v>32</v>
      </c>
      <c r="T1143" s="123">
        <v>99</v>
      </c>
      <c r="U1143" s="123" t="s">
        <v>2989</v>
      </c>
      <c r="V1143" s="123"/>
      <c r="W1143" s="123"/>
      <c r="X1143" s="124">
        <v>46267.333333333336</v>
      </c>
      <c r="Y1143" s="124">
        <v>46267.75</v>
      </c>
      <c r="Z1143" s="123"/>
      <c r="AA1143" s="123" t="s">
        <v>56</v>
      </c>
      <c r="AB1143" s="123" t="s">
        <v>2999</v>
      </c>
      <c r="AC1143" s="123" t="s">
        <v>2990</v>
      </c>
      <c r="AD1143" s="123" t="s">
        <v>1553</v>
      </c>
      <c r="AE1143" s="123" t="s">
        <v>2990</v>
      </c>
      <c r="AF1143" s="123" t="s">
        <v>92</v>
      </c>
      <c r="AG1143" s="123" t="s">
        <v>84</v>
      </c>
      <c r="AH1143" s="123">
        <v>22</v>
      </c>
      <c r="AI1143" s="123"/>
      <c r="AJ1143" s="124">
        <v>46019</v>
      </c>
      <c r="AK1143" s="123"/>
      <c r="AL1143" s="123"/>
      <c r="AM1143" s="123" t="s">
        <v>2991</v>
      </c>
      <c r="AN1143" s="123" t="s">
        <v>2992</v>
      </c>
      <c r="AO1143" s="123" t="s">
        <v>2982</v>
      </c>
      <c r="AP1143" s="123">
        <v>9</v>
      </c>
      <c r="AQ1143" s="123">
        <v>0</v>
      </c>
      <c r="AR1143" s="123">
        <v>0</v>
      </c>
      <c r="AS1143" s="123">
        <v>1</v>
      </c>
      <c r="AT1143" s="123">
        <v>0</v>
      </c>
      <c r="AU1143" s="123">
        <v>1</v>
      </c>
    </row>
    <row r="1144" spans="1:47">
      <c r="A1144" s="124">
        <v>46267</v>
      </c>
      <c r="B1144" s="123" t="s">
        <v>75</v>
      </c>
      <c r="C1144" s="123" t="s">
        <v>2981</v>
      </c>
      <c r="D1144" s="123" t="s">
        <v>411</v>
      </c>
      <c r="E1144" s="123">
        <v>203521525</v>
      </c>
      <c r="F1144" s="123" t="s">
        <v>2982</v>
      </c>
      <c r="G1144" s="123" t="s">
        <v>2983</v>
      </c>
      <c r="H1144" s="123" t="s">
        <v>2984</v>
      </c>
      <c r="I1144" s="123">
        <v>900234</v>
      </c>
      <c r="J1144" s="123" t="s">
        <v>3001</v>
      </c>
      <c r="K1144" s="123" t="s">
        <v>412</v>
      </c>
      <c r="L1144" s="123" t="s">
        <v>2986</v>
      </c>
      <c r="M1144" s="123" t="s">
        <v>79</v>
      </c>
      <c r="N1144" s="123" t="s">
        <v>223</v>
      </c>
      <c r="O1144" s="123">
        <v>1299</v>
      </c>
      <c r="P1144" s="123" t="s">
        <v>64</v>
      </c>
      <c r="Q1144" s="123" t="s">
        <v>2987</v>
      </c>
      <c r="R1144" s="123" t="s">
        <v>2988</v>
      </c>
      <c r="S1144" s="123" t="s">
        <v>32</v>
      </c>
      <c r="T1144" s="123">
        <v>99</v>
      </c>
      <c r="U1144" s="123" t="s">
        <v>2989</v>
      </c>
      <c r="V1144" s="123"/>
      <c r="W1144" s="123"/>
      <c r="X1144" s="124">
        <v>46267.333333333336</v>
      </c>
      <c r="Y1144" s="124">
        <v>46267.75</v>
      </c>
      <c r="Z1144" s="123"/>
      <c r="AA1144" s="123" t="s">
        <v>56</v>
      </c>
      <c r="AB1144" s="123" t="s">
        <v>2999</v>
      </c>
      <c r="AC1144" s="123" t="s">
        <v>35</v>
      </c>
      <c r="AD1144" s="123" t="s">
        <v>1556</v>
      </c>
      <c r="AE1144" s="123" t="s">
        <v>3303</v>
      </c>
      <c r="AF1144" s="123" t="s">
        <v>88</v>
      </c>
      <c r="AG1144" s="123" t="s">
        <v>95</v>
      </c>
      <c r="AH1144" s="123">
        <v>36</v>
      </c>
      <c r="AI1144" s="123"/>
      <c r="AJ1144" s="124">
        <v>45462</v>
      </c>
      <c r="AK1144" s="123"/>
      <c r="AL1144" s="123"/>
      <c r="AM1144" s="123" t="s">
        <v>2991</v>
      </c>
      <c r="AN1144" s="123" t="s">
        <v>2992</v>
      </c>
      <c r="AO1144" s="123" t="s">
        <v>2982</v>
      </c>
      <c r="AP1144" s="123">
        <v>9</v>
      </c>
      <c r="AQ1144" s="123">
        <v>0</v>
      </c>
      <c r="AR1144" s="123">
        <v>0</v>
      </c>
      <c r="AS1144" s="123">
        <v>1</v>
      </c>
      <c r="AT1144" s="123">
        <v>0</v>
      </c>
      <c r="AU1144" s="123">
        <v>1</v>
      </c>
    </row>
    <row r="1145" spans="1:47">
      <c r="A1145" s="124">
        <v>46267</v>
      </c>
      <c r="B1145" s="123" t="s">
        <v>75</v>
      </c>
      <c r="C1145" s="123" t="s">
        <v>2981</v>
      </c>
      <c r="D1145" s="123" t="s">
        <v>661</v>
      </c>
      <c r="E1145" s="123">
        <v>112649477</v>
      </c>
      <c r="F1145" s="123" t="s">
        <v>2982</v>
      </c>
      <c r="G1145" s="123" t="s">
        <v>2983</v>
      </c>
      <c r="H1145" s="123" t="s">
        <v>2984</v>
      </c>
      <c r="I1145" s="123">
        <v>900234</v>
      </c>
      <c r="J1145" s="123" t="s">
        <v>87</v>
      </c>
      <c r="K1145" s="123" t="s">
        <v>3539</v>
      </c>
      <c r="L1145" s="123" t="s">
        <v>2986</v>
      </c>
      <c r="M1145" s="123" t="s">
        <v>86</v>
      </c>
      <c r="N1145" s="123" t="s">
        <v>1055</v>
      </c>
      <c r="O1145" s="123">
        <v>1299</v>
      </c>
      <c r="P1145" s="123" t="s">
        <v>64</v>
      </c>
      <c r="Q1145" s="123" t="s">
        <v>2987</v>
      </c>
      <c r="R1145" s="123" t="s">
        <v>3003</v>
      </c>
      <c r="S1145" s="123" t="s">
        <v>39</v>
      </c>
      <c r="T1145" s="123">
        <v>99</v>
      </c>
      <c r="U1145" s="123" t="s">
        <v>2989</v>
      </c>
      <c r="V1145" s="123"/>
      <c r="W1145" s="123"/>
      <c r="X1145" s="124">
        <v>46267.756944444445</v>
      </c>
      <c r="Y1145" s="124">
        <v>46268.173611111109</v>
      </c>
      <c r="Z1145" s="123"/>
      <c r="AA1145" s="123" t="s">
        <v>56</v>
      </c>
      <c r="AB1145" s="123" t="s">
        <v>2999</v>
      </c>
      <c r="AC1145" s="123" t="s">
        <v>37</v>
      </c>
      <c r="AD1145" s="123" t="s">
        <v>1563</v>
      </c>
      <c r="AE1145" s="123" t="s">
        <v>3006</v>
      </c>
      <c r="AF1145" s="123" t="s">
        <v>78</v>
      </c>
      <c r="AG1145" s="123" t="s">
        <v>92</v>
      </c>
      <c r="AH1145" s="123">
        <v>15</v>
      </c>
      <c r="AI1145" s="123"/>
      <c r="AJ1145" s="124">
        <v>45567</v>
      </c>
      <c r="AK1145" s="123"/>
      <c r="AL1145" s="123"/>
      <c r="AM1145" s="123" t="s">
        <v>2991</v>
      </c>
      <c r="AN1145" s="123" t="s">
        <v>2992</v>
      </c>
      <c r="AO1145" s="123" t="s">
        <v>2982</v>
      </c>
      <c r="AP1145" s="123">
        <v>9</v>
      </c>
      <c r="AQ1145" s="123">
        <v>0</v>
      </c>
      <c r="AR1145" s="123">
        <v>0</v>
      </c>
      <c r="AS1145" s="123">
        <v>1</v>
      </c>
      <c r="AT1145" s="123">
        <v>0</v>
      </c>
      <c r="AU1145" s="123">
        <v>1</v>
      </c>
    </row>
    <row r="1146" spans="1:47">
      <c r="A1146" s="124">
        <v>46267</v>
      </c>
      <c r="B1146" s="123" t="s">
        <v>75</v>
      </c>
      <c r="C1146" s="123" t="s">
        <v>2981</v>
      </c>
      <c r="D1146" s="123" t="s">
        <v>797</v>
      </c>
      <c r="E1146" s="123">
        <v>203965409</v>
      </c>
      <c r="F1146" s="123" t="s">
        <v>2982</v>
      </c>
      <c r="G1146" s="123" t="s">
        <v>2983</v>
      </c>
      <c r="H1146" s="123" t="s">
        <v>2984</v>
      </c>
      <c r="I1146" s="123">
        <v>900234</v>
      </c>
      <c r="J1146" s="123" t="s">
        <v>3001</v>
      </c>
      <c r="K1146" s="123" t="s">
        <v>798</v>
      </c>
      <c r="L1146" s="123" t="s">
        <v>2986</v>
      </c>
      <c r="M1146" s="123" t="s">
        <v>79</v>
      </c>
      <c r="N1146" s="123" t="s">
        <v>2772</v>
      </c>
      <c r="O1146" s="123">
        <v>1299</v>
      </c>
      <c r="P1146" s="123" t="s">
        <v>64</v>
      </c>
      <c r="Q1146" s="123" t="s">
        <v>2987</v>
      </c>
      <c r="R1146" s="123" t="s">
        <v>2988</v>
      </c>
      <c r="S1146" s="123" t="s">
        <v>32</v>
      </c>
      <c r="T1146" s="123">
        <v>99</v>
      </c>
      <c r="U1146" s="123" t="s">
        <v>2989</v>
      </c>
      <c r="V1146" s="123"/>
      <c r="W1146" s="123"/>
      <c r="X1146" s="124">
        <v>46267.333333333336</v>
      </c>
      <c r="Y1146" s="124">
        <v>46267.75</v>
      </c>
      <c r="Z1146" s="123"/>
      <c r="AA1146" s="123" t="s">
        <v>56</v>
      </c>
      <c r="AB1146" s="123" t="s">
        <v>2999</v>
      </c>
      <c r="AC1146" s="123" t="s">
        <v>37</v>
      </c>
      <c r="AD1146" s="123" t="s">
        <v>1562</v>
      </c>
      <c r="AE1146" s="123" t="s">
        <v>3000</v>
      </c>
      <c r="AF1146" s="123" t="s">
        <v>88</v>
      </c>
      <c r="AG1146" s="123" t="s">
        <v>95</v>
      </c>
      <c r="AH1146" s="123">
        <v>13</v>
      </c>
      <c r="AI1146" s="123"/>
      <c r="AJ1146" s="124">
        <v>45543</v>
      </c>
      <c r="AK1146" s="123"/>
      <c r="AL1146" s="123"/>
      <c r="AM1146" s="123" t="s">
        <v>2991</v>
      </c>
      <c r="AN1146" s="123" t="s">
        <v>2992</v>
      </c>
      <c r="AO1146" s="123" t="s">
        <v>2982</v>
      </c>
      <c r="AP1146" s="123">
        <v>9</v>
      </c>
      <c r="AQ1146" s="123">
        <v>0</v>
      </c>
      <c r="AR1146" s="123">
        <v>0</v>
      </c>
      <c r="AS1146" s="123">
        <v>1</v>
      </c>
      <c r="AT1146" s="123">
        <v>0</v>
      </c>
      <c r="AU1146" s="123">
        <v>1</v>
      </c>
    </row>
    <row r="1147" spans="1:47">
      <c r="A1147" s="124">
        <v>46267</v>
      </c>
      <c r="B1147" s="123" t="s">
        <v>75</v>
      </c>
      <c r="C1147" s="123" t="s">
        <v>2981</v>
      </c>
      <c r="D1147" s="123" t="s">
        <v>1578</v>
      </c>
      <c r="E1147" s="123">
        <v>206199915</v>
      </c>
      <c r="F1147" s="123" t="s">
        <v>2982</v>
      </c>
      <c r="G1147" s="123" t="s">
        <v>2983</v>
      </c>
      <c r="H1147" s="123" t="s">
        <v>2984</v>
      </c>
      <c r="I1147" s="123">
        <v>900234</v>
      </c>
      <c r="J1147" s="123" t="s">
        <v>3001</v>
      </c>
      <c r="K1147" s="123" t="s">
        <v>1572</v>
      </c>
      <c r="L1147" s="123" t="s">
        <v>2986</v>
      </c>
      <c r="M1147" s="123" t="s">
        <v>79</v>
      </c>
      <c r="N1147" s="123" t="s">
        <v>1055</v>
      </c>
      <c r="O1147" s="123">
        <v>1299</v>
      </c>
      <c r="P1147" s="123" t="s">
        <v>64</v>
      </c>
      <c r="Q1147" s="123" t="s">
        <v>2987</v>
      </c>
      <c r="R1147" s="123" t="s">
        <v>3038</v>
      </c>
      <c r="S1147" s="123" t="s">
        <v>32</v>
      </c>
      <c r="T1147" s="123">
        <v>99</v>
      </c>
      <c r="U1147" s="123" t="s">
        <v>2989</v>
      </c>
      <c r="V1147" s="123"/>
      <c r="W1147" s="123"/>
      <c r="X1147" s="124">
        <v>46267.333333333336</v>
      </c>
      <c r="Y1147" s="124">
        <v>46267.75</v>
      </c>
      <c r="Z1147" s="123"/>
      <c r="AA1147" s="123" t="s">
        <v>56</v>
      </c>
      <c r="AB1147" s="123" t="s">
        <v>2999</v>
      </c>
      <c r="AC1147" s="123" t="s">
        <v>37</v>
      </c>
      <c r="AD1147" s="123" t="s">
        <v>1562</v>
      </c>
      <c r="AE1147" s="123" t="s">
        <v>3000</v>
      </c>
      <c r="AF1147" s="123" t="s">
        <v>92</v>
      </c>
      <c r="AG1147" s="123" t="s">
        <v>84</v>
      </c>
      <c r="AH1147" s="123">
        <v>13</v>
      </c>
      <c r="AI1147" s="123"/>
      <c r="AJ1147" s="124">
        <v>45935</v>
      </c>
      <c r="AK1147" s="123"/>
      <c r="AL1147" s="123"/>
      <c r="AM1147" s="123" t="s">
        <v>2991</v>
      </c>
      <c r="AN1147" s="123" t="s">
        <v>2992</v>
      </c>
      <c r="AO1147" s="123" t="s">
        <v>2982</v>
      </c>
      <c r="AP1147" s="123">
        <v>9</v>
      </c>
      <c r="AQ1147" s="123">
        <v>0</v>
      </c>
      <c r="AR1147" s="123">
        <v>0</v>
      </c>
      <c r="AS1147" s="123">
        <v>1</v>
      </c>
      <c r="AT1147" s="123">
        <v>0</v>
      </c>
      <c r="AU1147" s="123">
        <v>1</v>
      </c>
    </row>
    <row r="1148" spans="1:47">
      <c r="A1148" s="124">
        <v>46267</v>
      </c>
      <c r="B1148" s="123" t="s">
        <v>75</v>
      </c>
      <c r="C1148" s="123" t="s">
        <v>2981</v>
      </c>
      <c r="D1148" s="123" t="s">
        <v>2166</v>
      </c>
      <c r="E1148" s="123">
        <v>205647826</v>
      </c>
      <c r="F1148" s="123" t="s">
        <v>2982</v>
      </c>
      <c r="G1148" s="123" t="s">
        <v>2983</v>
      </c>
      <c r="H1148" s="123" t="s">
        <v>2984</v>
      </c>
      <c r="I1148" s="123">
        <v>900234</v>
      </c>
      <c r="J1148" s="123" t="s">
        <v>3002</v>
      </c>
      <c r="K1148" s="123" t="s">
        <v>3540</v>
      </c>
      <c r="L1148" s="123" t="s">
        <v>2986</v>
      </c>
      <c r="M1148" s="123" t="s">
        <v>89</v>
      </c>
      <c r="N1148" s="123" t="s">
        <v>82</v>
      </c>
      <c r="O1148" s="123">
        <v>1299</v>
      </c>
      <c r="P1148" s="123" t="s">
        <v>64</v>
      </c>
      <c r="Q1148" s="123" t="s">
        <v>2987</v>
      </c>
      <c r="R1148" s="123" t="s">
        <v>3008</v>
      </c>
      <c r="S1148" s="123" t="s">
        <v>39</v>
      </c>
      <c r="T1148" s="123">
        <v>99</v>
      </c>
      <c r="U1148" s="123" t="s">
        <v>2989</v>
      </c>
      <c r="V1148" s="123"/>
      <c r="W1148" s="123"/>
      <c r="X1148" s="124">
        <v>46267.756944444445</v>
      </c>
      <c r="Y1148" s="124">
        <v>46268.173611111109</v>
      </c>
      <c r="Z1148" s="123"/>
      <c r="AA1148" s="123" t="s">
        <v>56</v>
      </c>
      <c r="AB1148" s="123" t="s">
        <v>2999</v>
      </c>
      <c r="AC1148" s="123" t="s">
        <v>2990</v>
      </c>
      <c r="AD1148" s="123" t="s">
        <v>1553</v>
      </c>
      <c r="AE1148" s="123" t="s">
        <v>2990</v>
      </c>
      <c r="AF1148" s="123" t="s">
        <v>92</v>
      </c>
      <c r="AG1148" s="123" t="s">
        <v>84</v>
      </c>
      <c r="AH1148" s="123">
        <v>22</v>
      </c>
      <c r="AI1148" s="123"/>
      <c r="AJ1148" s="124">
        <v>45851</v>
      </c>
      <c r="AK1148" s="123"/>
      <c r="AL1148" s="123"/>
      <c r="AM1148" s="123" t="s">
        <v>2991</v>
      </c>
      <c r="AN1148" s="123" t="s">
        <v>2992</v>
      </c>
      <c r="AO1148" s="123" t="s">
        <v>2982</v>
      </c>
      <c r="AP1148" s="123">
        <v>9</v>
      </c>
      <c r="AQ1148" s="123">
        <v>0</v>
      </c>
      <c r="AR1148" s="123">
        <v>0</v>
      </c>
      <c r="AS1148" s="123">
        <v>1</v>
      </c>
      <c r="AT1148" s="123">
        <v>0</v>
      </c>
      <c r="AU1148" s="123">
        <v>1</v>
      </c>
    </row>
    <row r="1149" spans="1:47">
      <c r="A1149" s="124">
        <v>46267</v>
      </c>
      <c r="B1149" s="123" t="s">
        <v>75</v>
      </c>
      <c r="C1149" s="123" t="s">
        <v>2981</v>
      </c>
      <c r="D1149" s="123" t="s">
        <v>228</v>
      </c>
      <c r="E1149" s="123">
        <v>206006416</v>
      </c>
      <c r="F1149" s="123" t="s">
        <v>2982</v>
      </c>
      <c r="G1149" s="123" t="s">
        <v>2983</v>
      </c>
      <c r="H1149" s="123" t="s">
        <v>2984</v>
      </c>
      <c r="I1149" s="123">
        <v>900234</v>
      </c>
      <c r="J1149" s="123" t="s">
        <v>3001</v>
      </c>
      <c r="K1149" s="123" t="s">
        <v>229</v>
      </c>
      <c r="L1149" s="123" t="s">
        <v>2986</v>
      </c>
      <c r="M1149" s="123" t="s">
        <v>79</v>
      </c>
      <c r="N1149" s="123" t="s">
        <v>223</v>
      </c>
      <c r="O1149" s="123">
        <v>1299</v>
      </c>
      <c r="P1149" s="123" t="s">
        <v>64</v>
      </c>
      <c r="Q1149" s="123" t="s">
        <v>2987</v>
      </c>
      <c r="R1149" s="123" t="s">
        <v>2994</v>
      </c>
      <c r="S1149" s="123" t="s">
        <v>32</v>
      </c>
      <c r="T1149" s="123">
        <v>99</v>
      </c>
      <c r="U1149" s="123" t="s">
        <v>2989</v>
      </c>
      <c r="V1149" s="123"/>
      <c r="W1149" s="123"/>
      <c r="X1149" s="124">
        <v>46267.333333333336</v>
      </c>
      <c r="Y1149" s="124">
        <v>46267.75</v>
      </c>
      <c r="Z1149" s="123"/>
      <c r="AA1149" s="123" t="s">
        <v>56</v>
      </c>
      <c r="AB1149" s="123" t="s">
        <v>2999</v>
      </c>
      <c r="AC1149" s="123" t="s">
        <v>35</v>
      </c>
      <c r="AD1149" s="123" t="s">
        <v>1558</v>
      </c>
      <c r="AE1149" s="123" t="s">
        <v>2995</v>
      </c>
      <c r="AF1149" s="123" t="s">
        <v>95</v>
      </c>
      <c r="AG1149" s="123" t="s">
        <v>77</v>
      </c>
      <c r="AH1149" s="123">
        <v>3</v>
      </c>
      <c r="AI1149" s="123"/>
      <c r="AJ1149" s="124">
        <v>45914</v>
      </c>
      <c r="AK1149" s="123"/>
      <c r="AL1149" s="123"/>
      <c r="AM1149" s="123" t="s">
        <v>2991</v>
      </c>
      <c r="AN1149" s="123" t="s">
        <v>2992</v>
      </c>
      <c r="AO1149" s="123" t="s">
        <v>2982</v>
      </c>
      <c r="AP1149" s="123">
        <v>9</v>
      </c>
      <c r="AQ1149" s="123">
        <v>0</v>
      </c>
      <c r="AR1149" s="123">
        <v>0</v>
      </c>
      <c r="AS1149" s="123">
        <v>1</v>
      </c>
      <c r="AT1149" s="123">
        <v>0</v>
      </c>
      <c r="AU1149" s="123">
        <v>1</v>
      </c>
    </row>
    <row r="1150" spans="1:47">
      <c r="A1150" s="124">
        <v>46267</v>
      </c>
      <c r="B1150" s="123" t="s">
        <v>75</v>
      </c>
      <c r="C1150" s="123" t="s">
        <v>2981</v>
      </c>
      <c r="D1150" s="123" t="s">
        <v>743</v>
      </c>
      <c r="E1150" s="123">
        <v>203965413</v>
      </c>
      <c r="F1150" s="123" t="s">
        <v>2982</v>
      </c>
      <c r="G1150" s="123" t="s">
        <v>2983</v>
      </c>
      <c r="H1150" s="123" t="s">
        <v>2984</v>
      </c>
      <c r="I1150" s="123">
        <v>900234</v>
      </c>
      <c r="J1150" s="123" t="s">
        <v>3001</v>
      </c>
      <c r="K1150" s="123" t="s">
        <v>744</v>
      </c>
      <c r="L1150" s="123" t="s">
        <v>2986</v>
      </c>
      <c r="M1150" s="123" t="s">
        <v>79</v>
      </c>
      <c r="N1150" s="123" t="s">
        <v>2773</v>
      </c>
      <c r="O1150" s="123">
        <v>1299</v>
      </c>
      <c r="P1150" s="123" t="s">
        <v>64</v>
      </c>
      <c r="Q1150" s="123" t="s">
        <v>2987</v>
      </c>
      <c r="R1150" s="123" t="s">
        <v>2994</v>
      </c>
      <c r="S1150" s="123" t="s">
        <v>32</v>
      </c>
      <c r="T1150" s="123">
        <v>99</v>
      </c>
      <c r="U1150" s="123" t="s">
        <v>2989</v>
      </c>
      <c r="V1150" s="123"/>
      <c r="W1150" s="123"/>
      <c r="X1150" s="124">
        <v>46267.333333333336</v>
      </c>
      <c r="Y1150" s="124">
        <v>46267.75</v>
      </c>
      <c r="Z1150" s="123"/>
      <c r="AA1150" s="123" t="s">
        <v>56</v>
      </c>
      <c r="AB1150" s="123" t="s">
        <v>2999</v>
      </c>
      <c r="AC1150" s="123" t="s">
        <v>37</v>
      </c>
      <c r="AD1150" s="123" t="s">
        <v>1562</v>
      </c>
      <c r="AE1150" s="123" t="s">
        <v>3000</v>
      </c>
      <c r="AF1150" s="123" t="s">
        <v>95</v>
      </c>
      <c r="AG1150" s="123" t="s">
        <v>77</v>
      </c>
      <c r="AH1150" s="123">
        <v>13</v>
      </c>
      <c r="AI1150" s="123"/>
      <c r="AJ1150" s="124">
        <v>45543</v>
      </c>
      <c r="AK1150" s="123"/>
      <c r="AL1150" s="123"/>
      <c r="AM1150" s="123" t="s">
        <v>2991</v>
      </c>
      <c r="AN1150" s="123" t="s">
        <v>2992</v>
      </c>
      <c r="AO1150" s="123" t="s">
        <v>2982</v>
      </c>
      <c r="AP1150" s="123">
        <v>9</v>
      </c>
      <c r="AQ1150" s="123">
        <v>0</v>
      </c>
      <c r="AR1150" s="123">
        <v>0</v>
      </c>
      <c r="AS1150" s="123">
        <v>1</v>
      </c>
      <c r="AT1150" s="123">
        <v>0</v>
      </c>
      <c r="AU1150" s="123">
        <v>1</v>
      </c>
    </row>
    <row r="1151" spans="1:47">
      <c r="A1151" s="124">
        <v>46267</v>
      </c>
      <c r="B1151" s="123" t="s">
        <v>75</v>
      </c>
      <c r="C1151" s="123" t="s">
        <v>2981</v>
      </c>
      <c r="D1151" s="123" t="s">
        <v>2867</v>
      </c>
      <c r="E1151" s="123">
        <v>206884029</v>
      </c>
      <c r="F1151" s="123" t="s">
        <v>2982</v>
      </c>
      <c r="G1151" s="123" t="s">
        <v>2983</v>
      </c>
      <c r="H1151" s="123" t="s">
        <v>3022</v>
      </c>
      <c r="I1151" s="123">
        <v>900234</v>
      </c>
      <c r="J1151" s="123" t="s">
        <v>3002</v>
      </c>
      <c r="K1151" s="123" t="s">
        <v>3541</v>
      </c>
      <c r="L1151" s="123" t="s">
        <v>2986</v>
      </c>
      <c r="M1151" s="123" t="s">
        <v>89</v>
      </c>
      <c r="N1151" s="123" t="s">
        <v>1055</v>
      </c>
      <c r="O1151" s="123">
        <v>1299</v>
      </c>
      <c r="P1151" s="123" t="s">
        <v>64</v>
      </c>
      <c r="Q1151" s="123" t="s">
        <v>2987</v>
      </c>
      <c r="R1151" s="123" t="s">
        <v>3008</v>
      </c>
      <c r="S1151" s="123" t="s">
        <v>39</v>
      </c>
      <c r="T1151" s="123">
        <v>99</v>
      </c>
      <c r="U1151" s="123" t="s">
        <v>2989</v>
      </c>
      <c r="V1151" s="123"/>
      <c r="W1151" s="123"/>
      <c r="X1151" s="124">
        <v>46267.756944444445</v>
      </c>
      <c r="Y1151" s="124">
        <v>46268.090277777781</v>
      </c>
      <c r="Z1151" s="123"/>
      <c r="AA1151" s="123" t="s">
        <v>56</v>
      </c>
      <c r="AB1151" s="123" t="s">
        <v>2999</v>
      </c>
      <c r="AC1151" s="123" t="s">
        <v>37</v>
      </c>
      <c r="AD1151" s="123" t="s">
        <v>1563</v>
      </c>
      <c r="AE1151" s="123" t="s">
        <v>3006</v>
      </c>
      <c r="AF1151" s="123" t="s">
        <v>92</v>
      </c>
      <c r="AG1151" s="123" t="s">
        <v>84</v>
      </c>
      <c r="AH1151" s="123">
        <v>15</v>
      </c>
      <c r="AI1151" s="123"/>
      <c r="AJ1151" s="124">
        <v>46251</v>
      </c>
      <c r="AK1151" s="123"/>
      <c r="AL1151" s="123"/>
      <c r="AM1151" s="123" t="s">
        <v>2991</v>
      </c>
      <c r="AN1151" s="123" t="s">
        <v>2992</v>
      </c>
      <c r="AO1151" s="123" t="s">
        <v>2982</v>
      </c>
      <c r="AP1151" s="123">
        <v>7</v>
      </c>
      <c r="AQ1151" s="123">
        <v>0</v>
      </c>
      <c r="AR1151" s="123">
        <v>0</v>
      </c>
      <c r="AS1151" s="123">
        <v>1</v>
      </c>
      <c r="AT1151" s="123">
        <v>0</v>
      </c>
      <c r="AU1151" s="123">
        <v>1</v>
      </c>
    </row>
    <row r="1152" spans="1:47">
      <c r="A1152" s="124">
        <v>46267</v>
      </c>
      <c r="B1152" s="123" t="s">
        <v>75</v>
      </c>
      <c r="C1152" s="123" t="s">
        <v>2981</v>
      </c>
      <c r="D1152" s="123" t="s">
        <v>761</v>
      </c>
      <c r="E1152" s="123">
        <v>204138497</v>
      </c>
      <c r="F1152" s="123" t="s">
        <v>2982</v>
      </c>
      <c r="G1152" s="123" t="s">
        <v>2983</v>
      </c>
      <c r="H1152" s="123" t="s">
        <v>2984</v>
      </c>
      <c r="I1152" s="123">
        <v>900234</v>
      </c>
      <c r="J1152" s="123" t="s">
        <v>3001</v>
      </c>
      <c r="K1152" s="123" t="s">
        <v>762</v>
      </c>
      <c r="L1152" s="123" t="s">
        <v>2986</v>
      </c>
      <c r="M1152" s="123" t="s">
        <v>79</v>
      </c>
      <c r="N1152" s="123" t="s">
        <v>622</v>
      </c>
      <c r="O1152" s="123">
        <v>1299</v>
      </c>
      <c r="P1152" s="123" t="s">
        <v>64</v>
      </c>
      <c r="Q1152" s="123" t="s">
        <v>2987</v>
      </c>
      <c r="R1152" s="123" t="s">
        <v>3010</v>
      </c>
      <c r="S1152" s="123" t="s">
        <v>39</v>
      </c>
      <c r="T1152" s="123">
        <v>99</v>
      </c>
      <c r="U1152" s="123" t="s">
        <v>2989</v>
      </c>
      <c r="V1152" s="123"/>
      <c r="W1152" s="123"/>
      <c r="X1152" s="124">
        <v>46267.756944444445</v>
      </c>
      <c r="Y1152" s="124">
        <v>46268.173611111109</v>
      </c>
      <c r="Z1152" s="123"/>
      <c r="AA1152" s="123" t="s">
        <v>56</v>
      </c>
      <c r="AB1152" s="123" t="s">
        <v>2999</v>
      </c>
      <c r="AC1152" s="123" t="s">
        <v>37</v>
      </c>
      <c r="AD1152" s="123" t="s">
        <v>1562</v>
      </c>
      <c r="AE1152" s="123" t="s">
        <v>3000</v>
      </c>
      <c r="AF1152" s="123" t="s">
        <v>77</v>
      </c>
      <c r="AG1152" s="123" t="s">
        <v>78</v>
      </c>
      <c r="AH1152" s="123">
        <v>13</v>
      </c>
      <c r="AI1152" s="123"/>
      <c r="AJ1152" s="124">
        <v>45564</v>
      </c>
      <c r="AK1152" s="123"/>
      <c r="AL1152" s="123"/>
      <c r="AM1152" s="123" t="s">
        <v>2991</v>
      </c>
      <c r="AN1152" s="123" t="s">
        <v>2992</v>
      </c>
      <c r="AO1152" s="123" t="s">
        <v>2982</v>
      </c>
      <c r="AP1152" s="123">
        <v>9</v>
      </c>
      <c r="AQ1152" s="123">
        <v>0</v>
      </c>
      <c r="AR1152" s="123">
        <v>0</v>
      </c>
      <c r="AS1152" s="123">
        <v>1</v>
      </c>
      <c r="AT1152" s="123">
        <v>0</v>
      </c>
      <c r="AU1152" s="123">
        <v>1</v>
      </c>
    </row>
    <row r="1153" spans="1:47">
      <c r="A1153" s="124">
        <v>46267</v>
      </c>
      <c r="B1153" s="123" t="s">
        <v>75</v>
      </c>
      <c r="C1153" s="123" t="s">
        <v>2981</v>
      </c>
      <c r="D1153" s="123" t="s">
        <v>311</v>
      </c>
      <c r="E1153" s="123">
        <v>204246157</v>
      </c>
      <c r="F1153" s="123" t="s">
        <v>2982</v>
      </c>
      <c r="G1153" s="123" t="s">
        <v>2983</v>
      </c>
      <c r="H1153" s="123" t="s">
        <v>2984</v>
      </c>
      <c r="I1153" s="123">
        <v>900234</v>
      </c>
      <c r="J1153" s="123" t="s">
        <v>87</v>
      </c>
      <c r="K1153" s="123" t="s">
        <v>312</v>
      </c>
      <c r="L1153" s="123" t="s">
        <v>2986</v>
      </c>
      <c r="M1153" s="123" t="s">
        <v>86</v>
      </c>
      <c r="N1153" s="123" t="s">
        <v>230</v>
      </c>
      <c r="O1153" s="123">
        <v>1299</v>
      </c>
      <c r="P1153" s="123" t="s">
        <v>64</v>
      </c>
      <c r="Q1153" s="123" t="s">
        <v>2987</v>
      </c>
      <c r="R1153" s="123" t="s">
        <v>3008</v>
      </c>
      <c r="S1153" s="123" t="s">
        <v>39</v>
      </c>
      <c r="T1153" s="123">
        <v>99</v>
      </c>
      <c r="U1153" s="123" t="s">
        <v>2989</v>
      </c>
      <c r="V1153" s="123"/>
      <c r="W1153" s="123"/>
      <c r="X1153" s="124">
        <v>46267.756944444445</v>
      </c>
      <c r="Y1153" s="124">
        <v>46268.173611111109</v>
      </c>
      <c r="Z1153" s="123"/>
      <c r="AA1153" s="123" t="s">
        <v>56</v>
      </c>
      <c r="AB1153" s="123" t="s">
        <v>2999</v>
      </c>
      <c r="AC1153" s="123" t="s">
        <v>35</v>
      </c>
      <c r="AD1153" s="123" t="s">
        <v>1558</v>
      </c>
      <c r="AE1153" s="123" t="s">
        <v>2995</v>
      </c>
      <c r="AF1153" s="123" t="s">
        <v>92</v>
      </c>
      <c r="AG1153" s="123" t="s">
        <v>84</v>
      </c>
      <c r="AH1153" s="123">
        <v>3</v>
      </c>
      <c r="AI1153" s="123"/>
      <c r="AJ1153" s="124">
        <v>45578</v>
      </c>
      <c r="AK1153" s="123"/>
      <c r="AL1153" s="123"/>
      <c r="AM1153" s="123" t="s">
        <v>2991</v>
      </c>
      <c r="AN1153" s="123" t="s">
        <v>2992</v>
      </c>
      <c r="AO1153" s="123" t="s">
        <v>2982</v>
      </c>
      <c r="AP1153" s="123">
        <v>9</v>
      </c>
      <c r="AQ1153" s="123">
        <v>0</v>
      </c>
      <c r="AR1153" s="123">
        <v>0</v>
      </c>
      <c r="AS1153" s="123">
        <v>1</v>
      </c>
      <c r="AT1153" s="123">
        <v>0</v>
      </c>
      <c r="AU1153" s="123">
        <v>1</v>
      </c>
    </row>
    <row r="1154" spans="1:47">
      <c r="A1154" s="124">
        <v>46267</v>
      </c>
      <c r="B1154" s="123" t="s">
        <v>75</v>
      </c>
      <c r="C1154" s="123" t="s">
        <v>2981</v>
      </c>
      <c r="D1154" s="123" t="s">
        <v>2686</v>
      </c>
      <c r="E1154" s="123">
        <v>204172234</v>
      </c>
      <c r="F1154" s="123" t="s">
        <v>2982</v>
      </c>
      <c r="G1154" s="123" t="s">
        <v>2983</v>
      </c>
      <c r="H1154" s="123" t="s">
        <v>2984</v>
      </c>
      <c r="I1154" s="123">
        <v>900234</v>
      </c>
      <c r="J1154" s="123" t="s">
        <v>2985</v>
      </c>
      <c r="K1154" s="123" t="s">
        <v>2687</v>
      </c>
      <c r="L1154" s="123" t="s">
        <v>2986</v>
      </c>
      <c r="M1154" s="123" t="s">
        <v>89</v>
      </c>
      <c r="N1154" s="123" t="s">
        <v>2772</v>
      </c>
      <c r="O1154" s="123">
        <v>1299</v>
      </c>
      <c r="P1154" s="123" t="s">
        <v>64</v>
      </c>
      <c r="Q1154" s="123" t="s">
        <v>2987</v>
      </c>
      <c r="R1154" s="123" t="s">
        <v>3004</v>
      </c>
      <c r="S1154" s="123" t="s">
        <v>39</v>
      </c>
      <c r="T1154" s="123">
        <v>99</v>
      </c>
      <c r="U1154" s="123" t="s">
        <v>2989</v>
      </c>
      <c r="V1154" s="123"/>
      <c r="W1154" s="123"/>
      <c r="X1154" s="124">
        <v>46267.756944444445</v>
      </c>
      <c r="Y1154" s="124">
        <v>46268.173611111109</v>
      </c>
      <c r="Z1154" s="123"/>
      <c r="AA1154" s="123" t="s">
        <v>56</v>
      </c>
      <c r="AB1154" s="123" t="s">
        <v>2999</v>
      </c>
      <c r="AC1154" s="123" t="s">
        <v>37</v>
      </c>
      <c r="AD1154" s="123" t="s">
        <v>1562</v>
      </c>
      <c r="AE1154" s="123" t="s">
        <v>3000</v>
      </c>
      <c r="AF1154" s="123" t="s">
        <v>88</v>
      </c>
      <c r="AG1154" s="123" t="s">
        <v>95</v>
      </c>
      <c r="AH1154" s="123">
        <v>13</v>
      </c>
      <c r="AI1154" s="123"/>
      <c r="AJ1154" s="124">
        <v>45567</v>
      </c>
      <c r="AK1154" s="123"/>
      <c r="AL1154" s="123"/>
      <c r="AM1154" s="123" t="s">
        <v>2991</v>
      </c>
      <c r="AN1154" s="123" t="s">
        <v>2992</v>
      </c>
      <c r="AO1154" s="123" t="s">
        <v>2982</v>
      </c>
      <c r="AP1154" s="123">
        <v>9</v>
      </c>
      <c r="AQ1154" s="123">
        <v>0</v>
      </c>
      <c r="AR1154" s="123">
        <v>0</v>
      </c>
      <c r="AS1154" s="123">
        <v>1</v>
      </c>
      <c r="AT1154" s="123">
        <v>0</v>
      </c>
      <c r="AU1154" s="123">
        <v>1</v>
      </c>
    </row>
    <row r="1155" spans="1:47">
      <c r="A1155" s="124">
        <v>46267</v>
      </c>
      <c r="B1155" s="123" t="s">
        <v>75</v>
      </c>
      <c r="C1155" s="123" t="s">
        <v>2981</v>
      </c>
      <c r="D1155" s="123" t="s">
        <v>2781</v>
      </c>
      <c r="E1155" s="123">
        <v>206897640</v>
      </c>
      <c r="F1155" s="123" t="s">
        <v>2982</v>
      </c>
      <c r="G1155" s="123" t="s">
        <v>2983</v>
      </c>
      <c r="H1155" s="123" t="s">
        <v>2984</v>
      </c>
      <c r="I1155" s="123">
        <v>900234</v>
      </c>
      <c r="J1155" s="123" t="s">
        <v>3001</v>
      </c>
      <c r="K1155" s="123" t="s">
        <v>3542</v>
      </c>
      <c r="L1155" s="123" t="s">
        <v>2986</v>
      </c>
      <c r="M1155" s="123" t="s">
        <v>89</v>
      </c>
      <c r="N1155" s="123" t="s">
        <v>626</v>
      </c>
      <c r="O1155" s="123">
        <v>1299</v>
      </c>
      <c r="P1155" s="123" t="s">
        <v>64</v>
      </c>
      <c r="Q1155" s="123" t="s">
        <v>2987</v>
      </c>
      <c r="R1155" s="123" t="s">
        <v>3003</v>
      </c>
      <c r="S1155" s="123" t="s">
        <v>39</v>
      </c>
      <c r="T1155" s="123">
        <v>99</v>
      </c>
      <c r="U1155" s="123" t="s">
        <v>2989</v>
      </c>
      <c r="V1155" s="123"/>
      <c r="W1155" s="123"/>
      <c r="X1155" s="124">
        <v>46267.756944444445</v>
      </c>
      <c r="Y1155" s="124">
        <v>46268.090277777781</v>
      </c>
      <c r="Z1155" s="123"/>
      <c r="AA1155" s="123" t="s">
        <v>56</v>
      </c>
      <c r="AB1155" s="123" t="s">
        <v>2999</v>
      </c>
      <c r="AC1155" s="123" t="s">
        <v>37</v>
      </c>
      <c r="AD1155" s="123" t="s">
        <v>1564</v>
      </c>
      <c r="AE1155" s="123" t="s">
        <v>3012</v>
      </c>
      <c r="AF1155" s="123" t="s">
        <v>78</v>
      </c>
      <c r="AG1155" s="123" t="s">
        <v>92</v>
      </c>
      <c r="AH1155" s="123">
        <v>18</v>
      </c>
      <c r="AI1155" s="123"/>
      <c r="AJ1155" s="124">
        <v>46237</v>
      </c>
      <c r="AK1155" s="123"/>
      <c r="AL1155" s="123"/>
      <c r="AM1155" s="123" t="s">
        <v>2991</v>
      </c>
      <c r="AN1155" s="123" t="s">
        <v>2992</v>
      </c>
      <c r="AO1155" s="123" t="s">
        <v>2982</v>
      </c>
      <c r="AP1155" s="123">
        <v>7</v>
      </c>
      <c r="AQ1155" s="123">
        <v>0</v>
      </c>
      <c r="AR1155" s="123">
        <v>0</v>
      </c>
      <c r="AS1155" s="123">
        <v>1</v>
      </c>
      <c r="AT1155" s="123">
        <v>0</v>
      </c>
      <c r="AU1155" s="123">
        <v>1</v>
      </c>
    </row>
    <row r="1156" spans="1:47">
      <c r="A1156" s="124">
        <v>46267</v>
      </c>
      <c r="B1156" s="123" t="s">
        <v>75</v>
      </c>
      <c r="C1156" s="123" t="s">
        <v>2981</v>
      </c>
      <c r="D1156" s="123" t="s">
        <v>2059</v>
      </c>
      <c r="E1156" s="123">
        <v>206957724</v>
      </c>
      <c r="F1156" s="123" t="s">
        <v>2982</v>
      </c>
      <c r="G1156" s="123" t="s">
        <v>2983</v>
      </c>
      <c r="H1156" s="123" t="s">
        <v>2984</v>
      </c>
      <c r="I1156" s="123">
        <v>900234</v>
      </c>
      <c r="J1156" s="123" t="s">
        <v>3002</v>
      </c>
      <c r="K1156" s="123" t="s">
        <v>1988</v>
      </c>
      <c r="L1156" s="123" t="s">
        <v>2986</v>
      </c>
      <c r="M1156" s="123" t="s">
        <v>89</v>
      </c>
      <c r="N1156" s="123" t="s">
        <v>82</v>
      </c>
      <c r="O1156" s="123">
        <v>1299</v>
      </c>
      <c r="P1156" s="123" t="s">
        <v>64</v>
      </c>
      <c r="Q1156" s="123" t="s">
        <v>2987</v>
      </c>
      <c r="R1156" s="123" t="s">
        <v>3016</v>
      </c>
      <c r="S1156" s="123" t="s">
        <v>32</v>
      </c>
      <c r="T1156" s="123">
        <v>99</v>
      </c>
      <c r="U1156" s="123" t="s">
        <v>2989</v>
      </c>
      <c r="V1156" s="123"/>
      <c r="W1156" s="123"/>
      <c r="X1156" s="124">
        <v>46267.333333333336</v>
      </c>
      <c r="Y1156" s="124">
        <v>46267.75</v>
      </c>
      <c r="Z1156" s="123"/>
      <c r="AA1156" s="123" t="s">
        <v>56</v>
      </c>
      <c r="AB1156" s="123" t="s">
        <v>2999</v>
      </c>
      <c r="AC1156" s="123" t="s">
        <v>2990</v>
      </c>
      <c r="AD1156" s="123" t="s">
        <v>1553</v>
      </c>
      <c r="AE1156" s="123" t="s">
        <v>2990</v>
      </c>
      <c r="AF1156" s="123" t="s">
        <v>77</v>
      </c>
      <c r="AG1156" s="123" t="s">
        <v>78</v>
      </c>
      <c r="AH1156" s="123">
        <v>22</v>
      </c>
      <c r="AI1156" s="123"/>
      <c r="AJ1156" s="124">
        <v>46047</v>
      </c>
      <c r="AK1156" s="123"/>
      <c r="AL1156" s="123"/>
      <c r="AM1156" s="123" t="s">
        <v>2991</v>
      </c>
      <c r="AN1156" s="123" t="s">
        <v>2992</v>
      </c>
      <c r="AO1156" s="123" t="s">
        <v>2982</v>
      </c>
      <c r="AP1156" s="123">
        <v>9</v>
      </c>
      <c r="AQ1156" s="123">
        <v>0</v>
      </c>
      <c r="AR1156" s="123">
        <v>0</v>
      </c>
      <c r="AS1156" s="123">
        <v>1</v>
      </c>
      <c r="AT1156" s="123">
        <v>0</v>
      </c>
      <c r="AU1156" s="123">
        <v>1</v>
      </c>
    </row>
    <row r="1157" spans="1:47">
      <c r="A1157" s="124">
        <v>46267</v>
      </c>
      <c r="B1157" s="123" t="s">
        <v>75</v>
      </c>
      <c r="C1157" s="123" t="s">
        <v>2981</v>
      </c>
      <c r="D1157" s="123" t="s">
        <v>1116</v>
      </c>
      <c r="E1157" s="123">
        <v>203851104</v>
      </c>
      <c r="F1157" s="123" t="s">
        <v>2982</v>
      </c>
      <c r="G1157" s="123" t="s">
        <v>2983</v>
      </c>
      <c r="H1157" s="123" t="s">
        <v>2984</v>
      </c>
      <c r="I1157" s="123">
        <v>900234</v>
      </c>
      <c r="J1157" s="123" t="s">
        <v>3001</v>
      </c>
      <c r="K1157" s="123" t="s">
        <v>3543</v>
      </c>
      <c r="L1157" s="123" t="s">
        <v>2986</v>
      </c>
      <c r="M1157" s="123" t="s">
        <v>79</v>
      </c>
      <c r="N1157" s="123" t="s">
        <v>2773</v>
      </c>
      <c r="O1157" s="123">
        <v>1299</v>
      </c>
      <c r="P1157" s="123" t="s">
        <v>64</v>
      </c>
      <c r="Q1157" s="123" t="s">
        <v>2987</v>
      </c>
      <c r="R1157" s="123" t="s">
        <v>3014</v>
      </c>
      <c r="S1157" s="123" t="s">
        <v>32</v>
      </c>
      <c r="T1157" s="123">
        <v>99</v>
      </c>
      <c r="U1157" s="123" t="s">
        <v>2989</v>
      </c>
      <c r="V1157" s="123"/>
      <c r="W1157" s="123"/>
      <c r="X1157" s="124">
        <v>46267.333333333336</v>
      </c>
      <c r="Y1157" s="124">
        <v>46267.75</v>
      </c>
      <c r="Z1157" s="123"/>
      <c r="AA1157" s="123" t="s">
        <v>56</v>
      </c>
      <c r="AB1157" s="123" t="s">
        <v>2999</v>
      </c>
      <c r="AC1157" s="123" t="s">
        <v>37</v>
      </c>
      <c r="AD1157" s="123" t="s">
        <v>1564</v>
      </c>
      <c r="AE1157" s="123" t="s">
        <v>3012</v>
      </c>
      <c r="AF1157" s="123" t="s">
        <v>78</v>
      </c>
      <c r="AG1157" s="123" t="s">
        <v>92</v>
      </c>
      <c r="AH1157" s="123">
        <v>18</v>
      </c>
      <c r="AI1157" s="123"/>
      <c r="AJ1157" s="124">
        <v>45523</v>
      </c>
      <c r="AK1157" s="123"/>
      <c r="AL1157" s="123"/>
      <c r="AM1157" s="123" t="s">
        <v>2991</v>
      </c>
      <c r="AN1157" s="123" t="s">
        <v>2992</v>
      </c>
      <c r="AO1157" s="123" t="s">
        <v>2982</v>
      </c>
      <c r="AP1157" s="123">
        <v>9</v>
      </c>
      <c r="AQ1157" s="123">
        <v>0</v>
      </c>
      <c r="AR1157" s="123">
        <v>0</v>
      </c>
      <c r="AS1157" s="123">
        <v>1</v>
      </c>
      <c r="AT1157" s="123">
        <v>0</v>
      </c>
      <c r="AU1157" s="123">
        <v>1</v>
      </c>
    </row>
    <row r="1158" spans="1:47">
      <c r="A1158" s="124">
        <v>46267</v>
      </c>
      <c r="B1158" s="123" t="s">
        <v>75</v>
      </c>
      <c r="C1158" s="123" t="s">
        <v>2981</v>
      </c>
      <c r="D1158" s="123" t="s">
        <v>2387</v>
      </c>
      <c r="E1158" s="123">
        <v>204299903</v>
      </c>
      <c r="F1158" s="123" t="s">
        <v>2982</v>
      </c>
      <c r="G1158" s="123" t="s">
        <v>2983</v>
      </c>
      <c r="H1158" s="123" t="s">
        <v>2984</v>
      </c>
      <c r="I1158" s="123">
        <v>900234</v>
      </c>
      <c r="J1158" s="123" t="s">
        <v>87</v>
      </c>
      <c r="K1158" s="123" t="s">
        <v>3544</v>
      </c>
      <c r="L1158" s="123" t="s">
        <v>2986</v>
      </c>
      <c r="M1158" s="123" t="s">
        <v>86</v>
      </c>
      <c r="N1158" s="123" t="s">
        <v>82</v>
      </c>
      <c r="O1158" s="123">
        <v>1299</v>
      </c>
      <c r="P1158" s="123" t="s">
        <v>64</v>
      </c>
      <c r="Q1158" s="123" t="s">
        <v>2987</v>
      </c>
      <c r="R1158" s="123" t="s">
        <v>3008</v>
      </c>
      <c r="S1158" s="123" t="s">
        <v>39</v>
      </c>
      <c r="T1158" s="123">
        <v>99</v>
      </c>
      <c r="U1158" s="123" t="s">
        <v>2989</v>
      </c>
      <c r="V1158" s="123"/>
      <c r="W1158" s="123"/>
      <c r="X1158" s="124">
        <v>46267.756944444445</v>
      </c>
      <c r="Y1158" s="124">
        <v>46268.173611111109</v>
      </c>
      <c r="Z1158" s="123"/>
      <c r="AA1158" s="123" t="s">
        <v>56</v>
      </c>
      <c r="AB1158" s="123" t="s">
        <v>2999</v>
      </c>
      <c r="AC1158" s="123" t="s">
        <v>2990</v>
      </c>
      <c r="AD1158" s="123" t="s">
        <v>1553</v>
      </c>
      <c r="AE1158" s="123" t="s">
        <v>2990</v>
      </c>
      <c r="AF1158" s="123" t="s">
        <v>92</v>
      </c>
      <c r="AG1158" s="123" t="s">
        <v>84</v>
      </c>
      <c r="AH1158" s="123">
        <v>22</v>
      </c>
      <c r="AI1158" s="123"/>
      <c r="AJ1158" s="124">
        <v>45585</v>
      </c>
      <c r="AK1158" s="123"/>
      <c r="AL1158" s="123"/>
      <c r="AM1158" s="123" t="s">
        <v>2991</v>
      </c>
      <c r="AN1158" s="123" t="s">
        <v>2992</v>
      </c>
      <c r="AO1158" s="123" t="s">
        <v>2982</v>
      </c>
      <c r="AP1158" s="123">
        <v>9</v>
      </c>
      <c r="AQ1158" s="123">
        <v>0</v>
      </c>
      <c r="AR1158" s="123">
        <v>0</v>
      </c>
      <c r="AS1158" s="123">
        <v>1</v>
      </c>
      <c r="AT1158" s="123">
        <v>0</v>
      </c>
      <c r="AU1158" s="123">
        <v>1</v>
      </c>
    </row>
    <row r="1159" spans="1:47">
      <c r="A1159" s="124">
        <v>46267</v>
      </c>
      <c r="B1159" s="123" t="s">
        <v>75</v>
      </c>
      <c r="C1159" s="123" t="s">
        <v>2981</v>
      </c>
      <c r="D1159" s="123" t="s">
        <v>347</v>
      </c>
      <c r="E1159" s="123">
        <v>206065199</v>
      </c>
      <c r="F1159" s="123" t="s">
        <v>2982</v>
      </c>
      <c r="G1159" s="123" t="s">
        <v>2983</v>
      </c>
      <c r="H1159" s="123" t="s">
        <v>2984</v>
      </c>
      <c r="I1159" s="123">
        <v>900234</v>
      </c>
      <c r="J1159" s="123" t="s">
        <v>3001</v>
      </c>
      <c r="K1159" s="123" t="s">
        <v>348</v>
      </c>
      <c r="L1159" s="123" t="s">
        <v>2986</v>
      </c>
      <c r="M1159" s="123" t="s">
        <v>79</v>
      </c>
      <c r="N1159" s="123" t="s">
        <v>3013</v>
      </c>
      <c r="O1159" s="123">
        <v>1299</v>
      </c>
      <c r="P1159" s="123" t="s">
        <v>64</v>
      </c>
      <c r="Q1159" s="123" t="s">
        <v>2987</v>
      </c>
      <c r="R1159" s="123" t="s">
        <v>2988</v>
      </c>
      <c r="S1159" s="123" t="s">
        <v>32</v>
      </c>
      <c r="T1159" s="123">
        <v>99</v>
      </c>
      <c r="U1159" s="123" t="s">
        <v>2989</v>
      </c>
      <c r="V1159" s="123"/>
      <c r="W1159" s="123"/>
      <c r="X1159" s="124">
        <v>46267.333333333336</v>
      </c>
      <c r="Y1159" s="124">
        <v>46267.75</v>
      </c>
      <c r="Z1159" s="123"/>
      <c r="AA1159" s="123" t="s">
        <v>56</v>
      </c>
      <c r="AB1159" s="123" t="s">
        <v>2999</v>
      </c>
      <c r="AC1159" s="123" t="s">
        <v>35</v>
      </c>
      <c r="AD1159" s="123" t="s">
        <v>1557</v>
      </c>
      <c r="AE1159" s="123" t="s">
        <v>3015</v>
      </c>
      <c r="AF1159" s="123" t="s">
        <v>88</v>
      </c>
      <c r="AG1159" s="123" t="s">
        <v>95</v>
      </c>
      <c r="AH1159" s="123">
        <v>1</v>
      </c>
      <c r="AI1159" s="123"/>
      <c r="AJ1159" s="124">
        <v>45921</v>
      </c>
      <c r="AK1159" s="123"/>
      <c r="AL1159" s="123"/>
      <c r="AM1159" s="123" t="s">
        <v>2991</v>
      </c>
      <c r="AN1159" s="123" t="s">
        <v>2992</v>
      </c>
      <c r="AO1159" s="123" t="s">
        <v>2982</v>
      </c>
      <c r="AP1159" s="123">
        <v>9</v>
      </c>
      <c r="AQ1159" s="123">
        <v>0</v>
      </c>
      <c r="AR1159" s="123">
        <v>0</v>
      </c>
      <c r="AS1159" s="123">
        <v>1</v>
      </c>
      <c r="AT1159" s="123">
        <v>0</v>
      </c>
      <c r="AU1159" s="123">
        <v>1</v>
      </c>
    </row>
    <row r="1160" spans="1:47">
      <c r="A1160" s="124">
        <v>46267</v>
      </c>
      <c r="B1160" s="123" t="s">
        <v>75</v>
      </c>
      <c r="C1160" s="123" t="s">
        <v>2981</v>
      </c>
      <c r="D1160" s="123" t="s">
        <v>2004</v>
      </c>
      <c r="E1160" s="123">
        <v>206953981</v>
      </c>
      <c r="F1160" s="123" t="s">
        <v>2982</v>
      </c>
      <c r="G1160" s="123" t="s">
        <v>2983</v>
      </c>
      <c r="H1160" s="123" t="s">
        <v>2984</v>
      </c>
      <c r="I1160" s="123">
        <v>900234</v>
      </c>
      <c r="J1160" s="123" t="s">
        <v>2985</v>
      </c>
      <c r="K1160" s="123" t="s">
        <v>2005</v>
      </c>
      <c r="L1160" s="123" t="s">
        <v>2986</v>
      </c>
      <c r="M1160" s="123" t="s">
        <v>86</v>
      </c>
      <c r="N1160" s="123" t="s">
        <v>82</v>
      </c>
      <c r="O1160" s="123">
        <v>1299</v>
      </c>
      <c r="P1160" s="123" t="s">
        <v>64</v>
      </c>
      <c r="Q1160" s="123" t="s">
        <v>2987</v>
      </c>
      <c r="R1160" s="123" t="s">
        <v>3038</v>
      </c>
      <c r="S1160" s="123" t="s">
        <v>32</v>
      </c>
      <c r="T1160" s="123">
        <v>99</v>
      </c>
      <c r="U1160" s="123" t="s">
        <v>2989</v>
      </c>
      <c r="V1160" s="123"/>
      <c r="W1160" s="123"/>
      <c r="X1160" s="124">
        <v>46267.333333333336</v>
      </c>
      <c r="Y1160" s="124">
        <v>46267.75</v>
      </c>
      <c r="Z1160" s="123"/>
      <c r="AA1160" s="123" t="s">
        <v>56</v>
      </c>
      <c r="AB1160" s="123" t="s">
        <v>2999</v>
      </c>
      <c r="AC1160" s="123" t="s">
        <v>2990</v>
      </c>
      <c r="AD1160" s="123" t="s">
        <v>1553</v>
      </c>
      <c r="AE1160" s="123" t="s">
        <v>2990</v>
      </c>
      <c r="AF1160" s="123" t="s">
        <v>92</v>
      </c>
      <c r="AG1160" s="123" t="s">
        <v>84</v>
      </c>
      <c r="AH1160" s="123">
        <v>22</v>
      </c>
      <c r="AI1160" s="123"/>
      <c r="AJ1160" s="124">
        <v>46047</v>
      </c>
      <c r="AK1160" s="123"/>
      <c r="AL1160" s="123"/>
      <c r="AM1160" s="123" t="s">
        <v>2991</v>
      </c>
      <c r="AN1160" s="123" t="s">
        <v>2992</v>
      </c>
      <c r="AO1160" s="123" t="s">
        <v>2982</v>
      </c>
      <c r="AP1160" s="123">
        <v>9</v>
      </c>
      <c r="AQ1160" s="123">
        <v>0</v>
      </c>
      <c r="AR1160" s="123">
        <v>0</v>
      </c>
      <c r="AS1160" s="123">
        <v>1</v>
      </c>
      <c r="AT1160" s="123">
        <v>0</v>
      </c>
      <c r="AU1160" s="123">
        <v>1</v>
      </c>
    </row>
    <row r="1161" spans="1:47">
      <c r="A1161" s="124">
        <v>46267</v>
      </c>
      <c r="B1161" s="123" t="s">
        <v>75</v>
      </c>
      <c r="C1161" s="123" t="s">
        <v>2981</v>
      </c>
      <c r="D1161" s="123" t="s">
        <v>547</v>
      </c>
      <c r="E1161" s="123">
        <v>204246605</v>
      </c>
      <c r="F1161" s="123" t="s">
        <v>2982</v>
      </c>
      <c r="G1161" s="123" t="s">
        <v>2983</v>
      </c>
      <c r="H1161" s="123" t="s">
        <v>2984</v>
      </c>
      <c r="I1161" s="123">
        <v>900234</v>
      </c>
      <c r="J1161" s="123" t="s">
        <v>87</v>
      </c>
      <c r="K1161" s="123" t="s">
        <v>548</v>
      </c>
      <c r="L1161" s="123" t="s">
        <v>2986</v>
      </c>
      <c r="M1161" s="123" t="s">
        <v>86</v>
      </c>
      <c r="N1161" s="123" t="s">
        <v>230</v>
      </c>
      <c r="O1161" s="123">
        <v>1299</v>
      </c>
      <c r="P1161" s="123" t="s">
        <v>64</v>
      </c>
      <c r="Q1161" s="123" t="s">
        <v>2987</v>
      </c>
      <c r="R1161" s="123" t="s">
        <v>3038</v>
      </c>
      <c r="S1161" s="123" t="s">
        <v>32</v>
      </c>
      <c r="T1161" s="123">
        <v>99</v>
      </c>
      <c r="U1161" s="123" t="s">
        <v>2989</v>
      </c>
      <c r="V1161" s="123"/>
      <c r="W1161" s="123"/>
      <c r="X1161" s="124">
        <v>46267.333333333336</v>
      </c>
      <c r="Y1161" s="124">
        <v>46267.75</v>
      </c>
      <c r="Z1161" s="123"/>
      <c r="AA1161" s="123" t="s">
        <v>56</v>
      </c>
      <c r="AB1161" s="123" t="s">
        <v>2999</v>
      </c>
      <c r="AC1161" s="123" t="s">
        <v>35</v>
      </c>
      <c r="AD1161" s="123" t="s">
        <v>1558</v>
      </c>
      <c r="AE1161" s="123" t="s">
        <v>2995</v>
      </c>
      <c r="AF1161" s="123" t="s">
        <v>92</v>
      </c>
      <c r="AG1161" s="123" t="s">
        <v>84</v>
      </c>
      <c r="AH1161" s="123">
        <v>3</v>
      </c>
      <c r="AI1161" s="123"/>
      <c r="AJ1161" s="124">
        <v>45578</v>
      </c>
      <c r="AK1161" s="123"/>
      <c r="AL1161" s="123"/>
      <c r="AM1161" s="123" t="s">
        <v>2991</v>
      </c>
      <c r="AN1161" s="123" t="s">
        <v>2992</v>
      </c>
      <c r="AO1161" s="123" t="s">
        <v>2982</v>
      </c>
      <c r="AP1161" s="123">
        <v>9</v>
      </c>
      <c r="AQ1161" s="123">
        <v>0</v>
      </c>
      <c r="AR1161" s="123">
        <v>0</v>
      </c>
      <c r="AS1161" s="123">
        <v>1</v>
      </c>
      <c r="AT1161" s="123">
        <v>0</v>
      </c>
      <c r="AU1161" s="123">
        <v>1</v>
      </c>
    </row>
    <row r="1162" spans="1:47">
      <c r="A1162" s="124">
        <v>46267</v>
      </c>
      <c r="B1162" s="123" t="s">
        <v>75</v>
      </c>
      <c r="C1162" s="123" t="s">
        <v>2981</v>
      </c>
      <c r="D1162" s="123" t="s">
        <v>541</v>
      </c>
      <c r="E1162" s="123">
        <v>203813082</v>
      </c>
      <c r="F1162" s="123" t="s">
        <v>2982</v>
      </c>
      <c r="G1162" s="123" t="s">
        <v>2983</v>
      </c>
      <c r="H1162" s="123" t="s">
        <v>2984</v>
      </c>
      <c r="I1162" s="123">
        <v>900234</v>
      </c>
      <c r="J1162" s="123" t="s">
        <v>99</v>
      </c>
      <c r="K1162" s="123" t="s">
        <v>542</v>
      </c>
      <c r="L1162" s="123" t="s">
        <v>2986</v>
      </c>
      <c r="M1162" s="123" t="s">
        <v>86</v>
      </c>
      <c r="N1162" s="123" t="s">
        <v>224</v>
      </c>
      <c r="O1162" s="123">
        <v>1299</v>
      </c>
      <c r="P1162" s="123" t="s">
        <v>64</v>
      </c>
      <c r="Q1162" s="123" t="s">
        <v>2987</v>
      </c>
      <c r="R1162" s="123" t="s">
        <v>3010</v>
      </c>
      <c r="S1162" s="123" t="s">
        <v>39</v>
      </c>
      <c r="T1162" s="123">
        <v>99</v>
      </c>
      <c r="U1162" s="123" t="s">
        <v>2989</v>
      </c>
      <c r="V1162" s="123"/>
      <c r="W1162" s="123"/>
      <c r="X1162" s="124">
        <v>46267.756944444445</v>
      </c>
      <c r="Y1162" s="124">
        <v>46268.173611111109</v>
      </c>
      <c r="Z1162" s="123"/>
      <c r="AA1162" s="123" t="s">
        <v>56</v>
      </c>
      <c r="AB1162" s="123" t="s">
        <v>2999</v>
      </c>
      <c r="AC1162" s="123" t="s">
        <v>35</v>
      </c>
      <c r="AD1162" s="123" t="s">
        <v>1558</v>
      </c>
      <c r="AE1162" s="123" t="s">
        <v>2995</v>
      </c>
      <c r="AF1162" s="123" t="s">
        <v>77</v>
      </c>
      <c r="AG1162" s="123" t="s">
        <v>78</v>
      </c>
      <c r="AH1162" s="123">
        <v>3</v>
      </c>
      <c r="AI1162" s="123"/>
      <c r="AJ1162" s="124">
        <v>45516</v>
      </c>
      <c r="AK1162" s="123"/>
      <c r="AL1162" s="123"/>
      <c r="AM1162" s="123" t="s">
        <v>2991</v>
      </c>
      <c r="AN1162" s="123" t="s">
        <v>2992</v>
      </c>
      <c r="AO1162" s="123" t="s">
        <v>2982</v>
      </c>
      <c r="AP1162" s="123">
        <v>9</v>
      </c>
      <c r="AQ1162" s="123">
        <v>0</v>
      </c>
      <c r="AR1162" s="123">
        <v>0</v>
      </c>
      <c r="AS1162" s="123">
        <v>1</v>
      </c>
      <c r="AT1162" s="123">
        <v>0</v>
      </c>
      <c r="AU1162" s="123">
        <v>1</v>
      </c>
    </row>
    <row r="1163" spans="1:47">
      <c r="A1163" s="124">
        <v>46267</v>
      </c>
      <c r="B1163" s="123" t="s">
        <v>75</v>
      </c>
      <c r="C1163" s="123" t="s">
        <v>2981</v>
      </c>
      <c r="D1163" s="123" t="s">
        <v>909</v>
      </c>
      <c r="E1163" s="123">
        <v>203965183</v>
      </c>
      <c r="F1163" s="123" t="s">
        <v>2982</v>
      </c>
      <c r="G1163" s="123" t="s">
        <v>2983</v>
      </c>
      <c r="H1163" s="123" t="s">
        <v>2984</v>
      </c>
      <c r="I1163" s="123">
        <v>900234</v>
      </c>
      <c r="J1163" s="123" t="s">
        <v>3001</v>
      </c>
      <c r="K1163" s="123" t="s">
        <v>3545</v>
      </c>
      <c r="L1163" s="123" t="s">
        <v>2986</v>
      </c>
      <c r="M1163" s="123" t="s">
        <v>79</v>
      </c>
      <c r="N1163" s="123" t="s">
        <v>622</v>
      </c>
      <c r="O1163" s="123">
        <v>1299</v>
      </c>
      <c r="P1163" s="123" t="s">
        <v>64</v>
      </c>
      <c r="Q1163" s="123" t="s">
        <v>2987</v>
      </c>
      <c r="R1163" s="123" t="s">
        <v>3003</v>
      </c>
      <c r="S1163" s="123" t="s">
        <v>39</v>
      </c>
      <c r="T1163" s="123">
        <v>99</v>
      </c>
      <c r="U1163" s="123" t="s">
        <v>2989</v>
      </c>
      <c r="V1163" s="123"/>
      <c r="W1163" s="123"/>
      <c r="X1163" s="124">
        <v>46267.756944444445</v>
      </c>
      <c r="Y1163" s="124">
        <v>46268.173611111109</v>
      </c>
      <c r="Z1163" s="123"/>
      <c r="AA1163" s="123" t="s">
        <v>56</v>
      </c>
      <c r="AB1163" s="123" t="s">
        <v>2999</v>
      </c>
      <c r="AC1163" s="123" t="s">
        <v>37</v>
      </c>
      <c r="AD1163" s="123" t="s">
        <v>1562</v>
      </c>
      <c r="AE1163" s="123" t="s">
        <v>3000</v>
      </c>
      <c r="AF1163" s="123" t="s">
        <v>78</v>
      </c>
      <c r="AG1163" s="123" t="s">
        <v>92</v>
      </c>
      <c r="AH1163" s="123">
        <v>13</v>
      </c>
      <c r="AI1163" s="123"/>
      <c r="AJ1163" s="124">
        <v>45543</v>
      </c>
      <c r="AK1163" s="123"/>
      <c r="AL1163" s="123"/>
      <c r="AM1163" s="123" t="s">
        <v>2991</v>
      </c>
      <c r="AN1163" s="123" t="s">
        <v>2992</v>
      </c>
      <c r="AO1163" s="123" t="s">
        <v>2982</v>
      </c>
      <c r="AP1163" s="123">
        <v>9</v>
      </c>
      <c r="AQ1163" s="123">
        <v>0</v>
      </c>
      <c r="AR1163" s="123">
        <v>0</v>
      </c>
      <c r="AS1163" s="123">
        <v>1</v>
      </c>
      <c r="AT1163" s="123">
        <v>0</v>
      </c>
      <c r="AU1163" s="123">
        <v>1</v>
      </c>
    </row>
    <row r="1164" spans="1:47">
      <c r="A1164" s="124">
        <v>46267</v>
      </c>
      <c r="B1164" s="123" t="s">
        <v>75</v>
      </c>
      <c r="C1164" s="123" t="s">
        <v>2981</v>
      </c>
      <c r="D1164" s="123" t="s">
        <v>2023</v>
      </c>
      <c r="E1164" s="123">
        <v>205199079</v>
      </c>
      <c r="F1164" s="123" t="s">
        <v>2982</v>
      </c>
      <c r="G1164" s="123" t="s">
        <v>2983</v>
      </c>
      <c r="H1164" s="123" t="s">
        <v>2984</v>
      </c>
      <c r="I1164" s="123">
        <v>900234</v>
      </c>
      <c r="J1164" s="123" t="s">
        <v>3002</v>
      </c>
      <c r="K1164" s="123" t="s">
        <v>2024</v>
      </c>
      <c r="L1164" s="123" t="s">
        <v>2986</v>
      </c>
      <c r="M1164" s="123" t="s">
        <v>79</v>
      </c>
      <c r="N1164" s="123" t="s">
        <v>2772</v>
      </c>
      <c r="O1164" s="123">
        <v>1299</v>
      </c>
      <c r="P1164" s="123" t="s">
        <v>64</v>
      </c>
      <c r="Q1164" s="123" t="s">
        <v>2987</v>
      </c>
      <c r="R1164" s="123" t="s">
        <v>3010</v>
      </c>
      <c r="S1164" s="123" t="s">
        <v>39</v>
      </c>
      <c r="T1164" s="123">
        <v>99</v>
      </c>
      <c r="U1164" s="123" t="s">
        <v>2989</v>
      </c>
      <c r="V1164" s="123"/>
      <c r="W1164" s="123"/>
      <c r="X1164" s="124">
        <v>46267.756944444445</v>
      </c>
      <c r="Y1164" s="124">
        <v>46268.173611111109</v>
      </c>
      <c r="Z1164" s="123"/>
      <c r="AA1164" s="123" t="s">
        <v>56</v>
      </c>
      <c r="AB1164" s="123" t="s">
        <v>2999</v>
      </c>
      <c r="AC1164" s="123" t="s">
        <v>37</v>
      </c>
      <c r="AD1164" s="123" t="s">
        <v>1562</v>
      </c>
      <c r="AE1164" s="123" t="s">
        <v>3000</v>
      </c>
      <c r="AF1164" s="123" t="s">
        <v>77</v>
      </c>
      <c r="AG1164" s="123" t="s">
        <v>78</v>
      </c>
      <c r="AH1164" s="123">
        <v>13</v>
      </c>
      <c r="AI1164" s="123"/>
      <c r="AJ1164" s="124">
        <v>45774</v>
      </c>
      <c r="AK1164" s="123"/>
      <c r="AL1164" s="123"/>
      <c r="AM1164" s="123" t="s">
        <v>2991</v>
      </c>
      <c r="AN1164" s="123" t="s">
        <v>2992</v>
      </c>
      <c r="AO1164" s="123" t="s">
        <v>2982</v>
      </c>
      <c r="AP1164" s="123">
        <v>9</v>
      </c>
      <c r="AQ1164" s="123">
        <v>0</v>
      </c>
      <c r="AR1164" s="123">
        <v>0</v>
      </c>
      <c r="AS1164" s="123">
        <v>1</v>
      </c>
      <c r="AT1164" s="123">
        <v>0</v>
      </c>
      <c r="AU1164" s="123">
        <v>1</v>
      </c>
    </row>
    <row r="1165" spans="1:47">
      <c r="A1165" s="124">
        <v>46267</v>
      </c>
      <c r="B1165" s="123" t="s">
        <v>75</v>
      </c>
      <c r="C1165" s="123" t="s">
        <v>2981</v>
      </c>
      <c r="D1165" s="123" t="s">
        <v>653</v>
      </c>
      <c r="E1165" s="123">
        <v>203965006</v>
      </c>
      <c r="F1165" s="123" t="s">
        <v>2982</v>
      </c>
      <c r="G1165" s="123" t="s">
        <v>2983</v>
      </c>
      <c r="H1165" s="123" t="s">
        <v>2984</v>
      </c>
      <c r="I1165" s="123">
        <v>900234</v>
      </c>
      <c r="J1165" s="123" t="s">
        <v>99</v>
      </c>
      <c r="K1165" s="123" t="s">
        <v>654</v>
      </c>
      <c r="L1165" s="123" t="s">
        <v>2986</v>
      </c>
      <c r="M1165" s="123" t="s">
        <v>86</v>
      </c>
      <c r="N1165" s="123" t="s">
        <v>622</v>
      </c>
      <c r="O1165" s="123">
        <v>1299</v>
      </c>
      <c r="P1165" s="123" t="s">
        <v>64</v>
      </c>
      <c r="Q1165" s="123" t="s">
        <v>2987</v>
      </c>
      <c r="R1165" s="123" t="s">
        <v>3008</v>
      </c>
      <c r="S1165" s="123" t="s">
        <v>39</v>
      </c>
      <c r="T1165" s="123">
        <v>99</v>
      </c>
      <c r="U1165" s="123" t="s">
        <v>2989</v>
      </c>
      <c r="V1165" s="123"/>
      <c r="W1165" s="123"/>
      <c r="X1165" s="124">
        <v>46267.756944444445</v>
      </c>
      <c r="Y1165" s="124">
        <v>46268.173611111109</v>
      </c>
      <c r="Z1165" s="123"/>
      <c r="AA1165" s="123" t="s">
        <v>56</v>
      </c>
      <c r="AB1165" s="123" t="s">
        <v>2999</v>
      </c>
      <c r="AC1165" s="123" t="s">
        <v>37</v>
      </c>
      <c r="AD1165" s="123" t="s">
        <v>1562</v>
      </c>
      <c r="AE1165" s="123" t="s">
        <v>3000</v>
      </c>
      <c r="AF1165" s="123" t="s">
        <v>92</v>
      </c>
      <c r="AG1165" s="123" t="s">
        <v>84</v>
      </c>
      <c r="AH1165" s="123">
        <v>13</v>
      </c>
      <c r="AI1165" s="123"/>
      <c r="AJ1165" s="124">
        <v>45543</v>
      </c>
      <c r="AK1165" s="123"/>
      <c r="AL1165" s="123"/>
      <c r="AM1165" s="123" t="s">
        <v>2991</v>
      </c>
      <c r="AN1165" s="123" t="s">
        <v>2992</v>
      </c>
      <c r="AO1165" s="123" t="s">
        <v>2982</v>
      </c>
      <c r="AP1165" s="123">
        <v>9</v>
      </c>
      <c r="AQ1165" s="123">
        <v>0</v>
      </c>
      <c r="AR1165" s="123">
        <v>0</v>
      </c>
      <c r="AS1165" s="123">
        <v>1</v>
      </c>
      <c r="AT1165" s="123">
        <v>0</v>
      </c>
      <c r="AU1165" s="123">
        <v>1</v>
      </c>
    </row>
    <row r="1166" spans="1:47">
      <c r="A1166" s="124">
        <v>46267</v>
      </c>
      <c r="B1166" s="123" t="s">
        <v>75</v>
      </c>
      <c r="C1166" s="123" t="s">
        <v>2981</v>
      </c>
      <c r="D1166" s="123" t="s">
        <v>2286</v>
      </c>
      <c r="E1166" s="123">
        <v>203850879</v>
      </c>
      <c r="F1166" s="123" t="s">
        <v>2982</v>
      </c>
      <c r="G1166" s="123" t="s">
        <v>2983</v>
      </c>
      <c r="H1166" s="123" t="s">
        <v>2984</v>
      </c>
      <c r="I1166" s="123">
        <v>900234</v>
      </c>
      <c r="J1166" s="123" t="s">
        <v>2985</v>
      </c>
      <c r="K1166" s="123" t="s">
        <v>3546</v>
      </c>
      <c r="L1166" s="123" t="s">
        <v>2986</v>
      </c>
      <c r="M1166" s="123" t="s">
        <v>86</v>
      </c>
      <c r="N1166" s="123" t="s">
        <v>2773</v>
      </c>
      <c r="O1166" s="123">
        <v>1299</v>
      </c>
      <c r="P1166" s="123" t="s">
        <v>64</v>
      </c>
      <c r="Q1166" s="123" t="s">
        <v>2987</v>
      </c>
      <c r="R1166" s="123" t="s">
        <v>2994</v>
      </c>
      <c r="S1166" s="123" t="s">
        <v>32</v>
      </c>
      <c r="T1166" s="123">
        <v>99</v>
      </c>
      <c r="U1166" s="123" t="s">
        <v>2989</v>
      </c>
      <c r="V1166" s="123"/>
      <c r="W1166" s="123"/>
      <c r="X1166" s="124">
        <v>46267.333333333336</v>
      </c>
      <c r="Y1166" s="124">
        <v>46267.75</v>
      </c>
      <c r="Z1166" s="123"/>
      <c r="AA1166" s="123" t="s">
        <v>56</v>
      </c>
      <c r="AB1166" s="123" t="s">
        <v>2999</v>
      </c>
      <c r="AC1166" s="123" t="s">
        <v>37</v>
      </c>
      <c r="AD1166" s="123" t="s">
        <v>1562</v>
      </c>
      <c r="AE1166" s="123" t="s">
        <v>3000</v>
      </c>
      <c r="AF1166" s="123" t="s">
        <v>95</v>
      </c>
      <c r="AG1166" s="123" t="s">
        <v>77</v>
      </c>
      <c r="AH1166" s="123">
        <v>13</v>
      </c>
      <c r="AI1166" s="123"/>
      <c r="AJ1166" s="124">
        <v>45523</v>
      </c>
      <c r="AK1166" s="123"/>
      <c r="AL1166" s="123"/>
      <c r="AM1166" s="123" t="s">
        <v>2991</v>
      </c>
      <c r="AN1166" s="123" t="s">
        <v>2992</v>
      </c>
      <c r="AO1166" s="123" t="s">
        <v>2982</v>
      </c>
      <c r="AP1166" s="123">
        <v>9</v>
      </c>
      <c r="AQ1166" s="123">
        <v>0</v>
      </c>
      <c r="AR1166" s="123">
        <v>0</v>
      </c>
      <c r="AS1166" s="123">
        <v>1</v>
      </c>
      <c r="AT1166" s="123">
        <v>0</v>
      </c>
      <c r="AU1166" s="123">
        <v>1</v>
      </c>
    </row>
    <row r="1167" spans="1:47">
      <c r="A1167" s="124">
        <v>46267</v>
      </c>
      <c r="B1167" s="123" t="s">
        <v>75</v>
      </c>
      <c r="C1167" s="123" t="s">
        <v>2981</v>
      </c>
      <c r="D1167" s="123" t="s">
        <v>911</v>
      </c>
      <c r="E1167" s="123">
        <v>204009951</v>
      </c>
      <c r="F1167" s="123" t="s">
        <v>2982</v>
      </c>
      <c r="G1167" s="123" t="s">
        <v>2983</v>
      </c>
      <c r="H1167" s="123" t="s">
        <v>2984</v>
      </c>
      <c r="I1167" s="123">
        <v>900234</v>
      </c>
      <c r="J1167" s="123" t="s">
        <v>2985</v>
      </c>
      <c r="K1167" s="123" t="s">
        <v>912</v>
      </c>
      <c r="L1167" s="123" t="s">
        <v>2986</v>
      </c>
      <c r="M1167" s="123" t="s">
        <v>86</v>
      </c>
      <c r="N1167" s="123" t="s">
        <v>2772</v>
      </c>
      <c r="O1167" s="123">
        <v>1299</v>
      </c>
      <c r="P1167" s="123" t="s">
        <v>64</v>
      </c>
      <c r="Q1167" s="123" t="s">
        <v>2987</v>
      </c>
      <c r="R1167" s="123" t="s">
        <v>3010</v>
      </c>
      <c r="S1167" s="123" t="s">
        <v>39</v>
      </c>
      <c r="T1167" s="123">
        <v>99</v>
      </c>
      <c r="U1167" s="123" t="s">
        <v>2989</v>
      </c>
      <c r="V1167" s="123"/>
      <c r="W1167" s="123"/>
      <c r="X1167" s="124">
        <v>46267.756944444445</v>
      </c>
      <c r="Y1167" s="124">
        <v>46268.173611111109</v>
      </c>
      <c r="Z1167" s="123"/>
      <c r="AA1167" s="123" t="s">
        <v>56</v>
      </c>
      <c r="AB1167" s="123" t="s">
        <v>2999</v>
      </c>
      <c r="AC1167" s="123" t="s">
        <v>37</v>
      </c>
      <c r="AD1167" s="123" t="s">
        <v>1562</v>
      </c>
      <c r="AE1167" s="123" t="s">
        <v>3000</v>
      </c>
      <c r="AF1167" s="123" t="s">
        <v>77</v>
      </c>
      <c r="AG1167" s="123" t="s">
        <v>78</v>
      </c>
      <c r="AH1167" s="123">
        <v>13</v>
      </c>
      <c r="AI1167" s="123"/>
      <c r="AJ1167" s="124">
        <v>45550</v>
      </c>
      <c r="AK1167" s="123"/>
      <c r="AL1167" s="123"/>
      <c r="AM1167" s="123" t="s">
        <v>2991</v>
      </c>
      <c r="AN1167" s="123" t="s">
        <v>2992</v>
      </c>
      <c r="AO1167" s="123" t="s">
        <v>2982</v>
      </c>
      <c r="AP1167" s="123">
        <v>9</v>
      </c>
      <c r="AQ1167" s="123">
        <v>0</v>
      </c>
      <c r="AR1167" s="123">
        <v>0</v>
      </c>
      <c r="AS1167" s="123">
        <v>1</v>
      </c>
      <c r="AT1167" s="123">
        <v>0</v>
      </c>
      <c r="AU1167" s="123">
        <v>1</v>
      </c>
    </row>
    <row r="1168" spans="1:47">
      <c r="A1168" s="124">
        <v>46267</v>
      </c>
      <c r="B1168" s="123" t="s">
        <v>75</v>
      </c>
      <c r="C1168" s="123" t="s">
        <v>2981</v>
      </c>
      <c r="D1168" s="123" t="s">
        <v>3547</v>
      </c>
      <c r="E1168" s="123">
        <v>206958448</v>
      </c>
      <c r="F1168" s="123" t="s">
        <v>2982</v>
      </c>
      <c r="G1168" s="123" t="s">
        <v>2983</v>
      </c>
      <c r="H1168" s="123" t="s">
        <v>2984</v>
      </c>
      <c r="I1168" s="123">
        <v>900234</v>
      </c>
      <c r="J1168" s="123" t="s">
        <v>3002</v>
      </c>
      <c r="K1168" s="123" t="s">
        <v>3548</v>
      </c>
      <c r="L1168" s="123" t="s">
        <v>2986</v>
      </c>
      <c r="M1168" s="123" t="s">
        <v>89</v>
      </c>
      <c r="N1168" s="123" t="s">
        <v>223</v>
      </c>
      <c r="O1168" s="123">
        <v>1299</v>
      </c>
      <c r="P1168" s="123" t="s">
        <v>64</v>
      </c>
      <c r="Q1168" s="123" t="s">
        <v>2987</v>
      </c>
      <c r="R1168" s="123" t="s">
        <v>3024</v>
      </c>
      <c r="S1168" s="123" t="s">
        <v>39</v>
      </c>
      <c r="T1168" s="123">
        <v>99</v>
      </c>
      <c r="U1168" s="123" t="s">
        <v>2989</v>
      </c>
      <c r="V1168" s="123"/>
      <c r="W1168" s="123"/>
      <c r="X1168" s="124">
        <v>46267.756944444445</v>
      </c>
      <c r="Y1168" s="124">
        <v>46268.173611111109</v>
      </c>
      <c r="Z1168" s="123"/>
      <c r="AA1168" s="123" t="s">
        <v>56</v>
      </c>
      <c r="AB1168" s="123" t="s">
        <v>2999</v>
      </c>
      <c r="AC1168" s="123" t="s">
        <v>35</v>
      </c>
      <c r="AD1168" s="123" t="s">
        <v>1558</v>
      </c>
      <c r="AE1168" s="123" t="s">
        <v>2995</v>
      </c>
      <c r="AF1168" s="123" t="s">
        <v>95</v>
      </c>
      <c r="AG1168" s="123" t="s">
        <v>77</v>
      </c>
      <c r="AH1168" s="123">
        <v>3</v>
      </c>
      <c r="AI1168" s="123"/>
      <c r="AJ1168" s="124">
        <v>46047</v>
      </c>
      <c r="AK1168" s="123"/>
      <c r="AL1168" s="123"/>
      <c r="AM1168" s="123" t="s">
        <v>2991</v>
      </c>
      <c r="AN1168" s="123" t="s">
        <v>2992</v>
      </c>
      <c r="AO1168" s="123" t="s">
        <v>2982</v>
      </c>
      <c r="AP1168" s="123">
        <v>9</v>
      </c>
      <c r="AQ1168" s="123">
        <v>0</v>
      </c>
      <c r="AR1168" s="123">
        <v>0</v>
      </c>
      <c r="AS1168" s="123">
        <v>1</v>
      </c>
      <c r="AT1168" s="123">
        <v>0</v>
      </c>
      <c r="AU1168" s="123">
        <v>1</v>
      </c>
    </row>
    <row r="1169" spans="1:47">
      <c r="A1169" s="124">
        <v>46267</v>
      </c>
      <c r="B1169" s="123" t="s">
        <v>75</v>
      </c>
      <c r="C1169" s="123" t="s">
        <v>2981</v>
      </c>
      <c r="D1169" s="123" t="s">
        <v>2021</v>
      </c>
      <c r="E1169" s="123">
        <v>205257390</v>
      </c>
      <c r="F1169" s="123" t="s">
        <v>2982</v>
      </c>
      <c r="G1169" s="123" t="s">
        <v>2983</v>
      </c>
      <c r="H1169" s="123" t="s">
        <v>2984</v>
      </c>
      <c r="I1169" s="123">
        <v>900234</v>
      </c>
      <c r="J1169" s="123" t="s">
        <v>3002</v>
      </c>
      <c r="K1169" s="123" t="s">
        <v>2022</v>
      </c>
      <c r="L1169" s="123" t="s">
        <v>2986</v>
      </c>
      <c r="M1169" s="123" t="s">
        <v>89</v>
      </c>
      <c r="N1169" s="123" t="s">
        <v>2772</v>
      </c>
      <c r="O1169" s="123">
        <v>1299</v>
      </c>
      <c r="P1169" s="123" t="s">
        <v>64</v>
      </c>
      <c r="Q1169" s="123" t="s">
        <v>2987</v>
      </c>
      <c r="R1169" s="123" t="s">
        <v>3010</v>
      </c>
      <c r="S1169" s="123" t="s">
        <v>39</v>
      </c>
      <c r="T1169" s="123">
        <v>99</v>
      </c>
      <c r="U1169" s="123" t="s">
        <v>2989</v>
      </c>
      <c r="V1169" s="123"/>
      <c r="W1169" s="123"/>
      <c r="X1169" s="124">
        <v>46267.756944444445</v>
      </c>
      <c r="Y1169" s="124">
        <v>46268.173611111109</v>
      </c>
      <c r="Z1169" s="123"/>
      <c r="AA1169" s="123" t="s">
        <v>56</v>
      </c>
      <c r="AB1169" s="123" t="s">
        <v>2999</v>
      </c>
      <c r="AC1169" s="123" t="s">
        <v>37</v>
      </c>
      <c r="AD1169" s="123" t="s">
        <v>1562</v>
      </c>
      <c r="AE1169" s="123" t="s">
        <v>3000</v>
      </c>
      <c r="AF1169" s="123" t="s">
        <v>77</v>
      </c>
      <c r="AG1169" s="123" t="s">
        <v>78</v>
      </c>
      <c r="AH1169" s="123">
        <v>13</v>
      </c>
      <c r="AI1169" s="123"/>
      <c r="AJ1169" s="124">
        <v>45788</v>
      </c>
      <c r="AK1169" s="123"/>
      <c r="AL1169" s="123"/>
      <c r="AM1169" s="123" t="s">
        <v>2991</v>
      </c>
      <c r="AN1169" s="123" t="s">
        <v>2992</v>
      </c>
      <c r="AO1169" s="123" t="s">
        <v>2982</v>
      </c>
      <c r="AP1169" s="123">
        <v>9</v>
      </c>
      <c r="AQ1169" s="123">
        <v>0</v>
      </c>
      <c r="AR1169" s="123">
        <v>0</v>
      </c>
      <c r="AS1169" s="123">
        <v>1</v>
      </c>
      <c r="AT1169" s="123">
        <v>0</v>
      </c>
      <c r="AU1169" s="123">
        <v>1</v>
      </c>
    </row>
    <row r="1170" spans="1:47">
      <c r="A1170" s="124">
        <v>46267</v>
      </c>
      <c r="B1170" s="123" t="s">
        <v>75</v>
      </c>
      <c r="C1170" s="123" t="s">
        <v>2981</v>
      </c>
      <c r="D1170" s="123" t="s">
        <v>1027</v>
      </c>
      <c r="E1170" s="123">
        <v>203965410</v>
      </c>
      <c r="F1170" s="123" t="s">
        <v>2982</v>
      </c>
      <c r="G1170" s="123" t="s">
        <v>2983</v>
      </c>
      <c r="H1170" s="123" t="s">
        <v>2984</v>
      </c>
      <c r="I1170" s="123">
        <v>900234</v>
      </c>
      <c r="J1170" s="123" t="s">
        <v>3001</v>
      </c>
      <c r="K1170" s="123" t="s">
        <v>1028</v>
      </c>
      <c r="L1170" s="123" t="s">
        <v>2986</v>
      </c>
      <c r="M1170" s="123" t="s">
        <v>79</v>
      </c>
      <c r="N1170" s="123" t="s">
        <v>2772</v>
      </c>
      <c r="O1170" s="123">
        <v>1299</v>
      </c>
      <c r="P1170" s="123" t="s">
        <v>64</v>
      </c>
      <c r="Q1170" s="123" t="s">
        <v>2987</v>
      </c>
      <c r="R1170" s="123" t="s">
        <v>3024</v>
      </c>
      <c r="S1170" s="123" t="s">
        <v>39</v>
      </c>
      <c r="T1170" s="123">
        <v>99</v>
      </c>
      <c r="U1170" s="123" t="s">
        <v>2989</v>
      </c>
      <c r="V1170" s="123"/>
      <c r="W1170" s="123"/>
      <c r="X1170" s="124">
        <v>46267.756944444445</v>
      </c>
      <c r="Y1170" s="124">
        <v>46268.173611111109</v>
      </c>
      <c r="Z1170" s="123"/>
      <c r="AA1170" s="123" t="s">
        <v>56</v>
      </c>
      <c r="AB1170" s="123" t="s">
        <v>2999</v>
      </c>
      <c r="AC1170" s="123" t="s">
        <v>37</v>
      </c>
      <c r="AD1170" s="123" t="s">
        <v>1562</v>
      </c>
      <c r="AE1170" s="123" t="s">
        <v>3000</v>
      </c>
      <c r="AF1170" s="123" t="s">
        <v>95</v>
      </c>
      <c r="AG1170" s="123" t="s">
        <v>77</v>
      </c>
      <c r="AH1170" s="123">
        <v>13</v>
      </c>
      <c r="AI1170" s="123"/>
      <c r="AJ1170" s="124">
        <v>45543</v>
      </c>
      <c r="AK1170" s="123"/>
      <c r="AL1170" s="123"/>
      <c r="AM1170" s="123" t="s">
        <v>2991</v>
      </c>
      <c r="AN1170" s="123" t="s">
        <v>2992</v>
      </c>
      <c r="AO1170" s="123" t="s">
        <v>2982</v>
      </c>
      <c r="AP1170" s="123">
        <v>9</v>
      </c>
      <c r="AQ1170" s="123">
        <v>0</v>
      </c>
      <c r="AR1170" s="123">
        <v>0</v>
      </c>
      <c r="AS1170" s="123">
        <v>1</v>
      </c>
      <c r="AT1170" s="123">
        <v>0</v>
      </c>
      <c r="AU1170" s="123">
        <v>1</v>
      </c>
    </row>
    <row r="1171" spans="1:47">
      <c r="A1171" s="124">
        <v>46267</v>
      </c>
      <c r="B1171" s="123" t="s">
        <v>75</v>
      </c>
      <c r="C1171" s="123" t="s">
        <v>2981</v>
      </c>
      <c r="D1171" s="123" t="s">
        <v>967</v>
      </c>
      <c r="E1171" s="123">
        <v>203522217</v>
      </c>
      <c r="F1171" s="123" t="s">
        <v>2982</v>
      </c>
      <c r="G1171" s="123" t="s">
        <v>2983</v>
      </c>
      <c r="H1171" s="123" t="s">
        <v>2984</v>
      </c>
      <c r="I1171" s="123">
        <v>900234</v>
      </c>
      <c r="J1171" s="123" t="s">
        <v>99</v>
      </c>
      <c r="K1171" s="123" t="s">
        <v>3549</v>
      </c>
      <c r="L1171" s="123" t="s">
        <v>2986</v>
      </c>
      <c r="M1171" s="123" t="s">
        <v>86</v>
      </c>
      <c r="N1171" s="123" t="s">
        <v>622</v>
      </c>
      <c r="O1171" s="123">
        <v>1299</v>
      </c>
      <c r="P1171" s="123" t="s">
        <v>64</v>
      </c>
      <c r="Q1171" s="123" t="s">
        <v>2987</v>
      </c>
      <c r="R1171" s="123" t="s">
        <v>3008</v>
      </c>
      <c r="S1171" s="123" t="s">
        <v>39</v>
      </c>
      <c r="T1171" s="123">
        <v>99</v>
      </c>
      <c r="U1171" s="123" t="s">
        <v>2989</v>
      </c>
      <c r="V1171" s="123"/>
      <c r="W1171" s="123"/>
      <c r="X1171" s="124">
        <v>46267.756944444445</v>
      </c>
      <c r="Y1171" s="124">
        <v>46268.173611111109</v>
      </c>
      <c r="Z1171" s="123"/>
      <c r="AA1171" s="123" t="s">
        <v>56</v>
      </c>
      <c r="AB1171" s="123" t="s">
        <v>2999</v>
      </c>
      <c r="AC1171" s="123" t="s">
        <v>37</v>
      </c>
      <c r="AD1171" s="123" t="s">
        <v>1564</v>
      </c>
      <c r="AE1171" s="123" t="s">
        <v>3012</v>
      </c>
      <c r="AF1171" s="123" t="s">
        <v>92</v>
      </c>
      <c r="AG1171" s="123" t="s">
        <v>84</v>
      </c>
      <c r="AH1171" s="123">
        <v>18</v>
      </c>
      <c r="AI1171" s="123"/>
      <c r="AJ1171" s="124">
        <v>45462</v>
      </c>
      <c r="AK1171" s="123"/>
      <c r="AL1171" s="123"/>
      <c r="AM1171" s="123" t="s">
        <v>2991</v>
      </c>
      <c r="AN1171" s="123" t="s">
        <v>2992</v>
      </c>
      <c r="AO1171" s="123" t="s">
        <v>2982</v>
      </c>
      <c r="AP1171" s="123">
        <v>9</v>
      </c>
      <c r="AQ1171" s="123">
        <v>0</v>
      </c>
      <c r="AR1171" s="123">
        <v>0</v>
      </c>
      <c r="AS1171" s="123">
        <v>1</v>
      </c>
      <c r="AT1171" s="123">
        <v>0</v>
      </c>
      <c r="AU1171" s="123">
        <v>1</v>
      </c>
    </row>
    <row r="1172" spans="1:47">
      <c r="A1172" s="124">
        <v>46267</v>
      </c>
      <c r="B1172" s="123" t="s">
        <v>75</v>
      </c>
      <c r="C1172" s="123" t="s">
        <v>2981</v>
      </c>
      <c r="D1172" s="123" t="s">
        <v>873</v>
      </c>
      <c r="E1172" s="123">
        <v>204013684</v>
      </c>
      <c r="F1172" s="123" t="s">
        <v>2982</v>
      </c>
      <c r="G1172" s="123" t="s">
        <v>2983</v>
      </c>
      <c r="H1172" s="123" t="s">
        <v>2984</v>
      </c>
      <c r="I1172" s="123">
        <v>900234</v>
      </c>
      <c r="J1172" s="123" t="s">
        <v>3001</v>
      </c>
      <c r="K1172" s="123" t="s">
        <v>874</v>
      </c>
      <c r="L1172" s="123" t="s">
        <v>2986</v>
      </c>
      <c r="M1172" s="123" t="s">
        <v>79</v>
      </c>
      <c r="N1172" s="123" t="s">
        <v>1055</v>
      </c>
      <c r="O1172" s="123">
        <v>1299</v>
      </c>
      <c r="P1172" s="123" t="s">
        <v>64</v>
      </c>
      <c r="Q1172" s="123" t="s">
        <v>2987</v>
      </c>
      <c r="R1172" s="123" t="s">
        <v>3024</v>
      </c>
      <c r="S1172" s="123" t="s">
        <v>39</v>
      </c>
      <c r="T1172" s="123">
        <v>99</v>
      </c>
      <c r="U1172" s="123" t="s">
        <v>2989</v>
      </c>
      <c r="V1172" s="123"/>
      <c r="W1172" s="123"/>
      <c r="X1172" s="124">
        <v>46267.756944444445</v>
      </c>
      <c r="Y1172" s="124">
        <v>46268.173611111109</v>
      </c>
      <c r="Z1172" s="123"/>
      <c r="AA1172" s="123" t="s">
        <v>56</v>
      </c>
      <c r="AB1172" s="123" t="s">
        <v>2999</v>
      </c>
      <c r="AC1172" s="123" t="s">
        <v>37</v>
      </c>
      <c r="AD1172" s="123" t="s">
        <v>1561</v>
      </c>
      <c r="AE1172" s="123" t="s">
        <v>3012</v>
      </c>
      <c r="AF1172" s="123" t="s">
        <v>95</v>
      </c>
      <c r="AG1172" s="123" t="s">
        <v>77</v>
      </c>
      <c r="AH1172" s="123">
        <v>17</v>
      </c>
      <c r="AI1172" s="123"/>
      <c r="AJ1172" s="124">
        <v>45550</v>
      </c>
      <c r="AK1172" s="123"/>
      <c r="AL1172" s="123"/>
      <c r="AM1172" s="123" t="s">
        <v>2991</v>
      </c>
      <c r="AN1172" s="123" t="s">
        <v>2992</v>
      </c>
      <c r="AO1172" s="123" t="s">
        <v>2982</v>
      </c>
      <c r="AP1172" s="123">
        <v>9</v>
      </c>
      <c r="AQ1172" s="123">
        <v>0</v>
      </c>
      <c r="AR1172" s="123">
        <v>0</v>
      </c>
      <c r="AS1172" s="123">
        <v>1</v>
      </c>
      <c r="AT1172" s="123">
        <v>0</v>
      </c>
      <c r="AU1172" s="123">
        <v>1</v>
      </c>
    </row>
    <row r="1173" spans="1:47">
      <c r="A1173" s="124">
        <v>46267</v>
      </c>
      <c r="B1173" s="123" t="s">
        <v>75</v>
      </c>
      <c r="C1173" s="123" t="s">
        <v>2981</v>
      </c>
      <c r="D1173" s="123" t="s">
        <v>3550</v>
      </c>
      <c r="E1173" s="123">
        <v>104033275</v>
      </c>
      <c r="F1173" s="123" t="s">
        <v>2982</v>
      </c>
      <c r="G1173" s="123" t="s">
        <v>3027</v>
      </c>
      <c r="H1173" s="123" t="s">
        <v>2984</v>
      </c>
      <c r="I1173" s="123" t="s">
        <v>3034</v>
      </c>
      <c r="J1173" s="123"/>
      <c r="K1173" s="123" t="s">
        <v>3551</v>
      </c>
      <c r="L1173" s="123" t="s">
        <v>108</v>
      </c>
      <c r="M1173" s="123" t="s">
        <v>108</v>
      </c>
      <c r="N1173" s="123" t="s">
        <v>2772</v>
      </c>
      <c r="O1173" s="123">
        <v>1299</v>
      </c>
      <c r="P1173" s="123" t="s">
        <v>64</v>
      </c>
      <c r="Q1173" s="123" t="s">
        <v>2987</v>
      </c>
      <c r="R1173" s="123" t="s">
        <v>3014</v>
      </c>
      <c r="S1173" s="123" t="s">
        <v>32</v>
      </c>
      <c r="T1173" s="123">
        <v>1</v>
      </c>
      <c r="U1173" s="123" t="s">
        <v>2989</v>
      </c>
      <c r="V1173" s="123"/>
      <c r="W1173" s="123"/>
      <c r="X1173" s="124">
        <v>46267.333333333336</v>
      </c>
      <c r="Y1173" s="124">
        <v>46267.75</v>
      </c>
      <c r="Z1173" s="123"/>
      <c r="AA1173" s="123" t="s">
        <v>56</v>
      </c>
      <c r="AB1173" s="123" t="s">
        <v>2999</v>
      </c>
      <c r="AC1173" s="123" t="s">
        <v>37</v>
      </c>
      <c r="AD1173" s="123" t="s">
        <v>1564</v>
      </c>
      <c r="AE1173" s="123" t="s">
        <v>3012</v>
      </c>
      <c r="AF1173" s="123" t="s">
        <v>78</v>
      </c>
      <c r="AG1173" s="123" t="s">
        <v>92</v>
      </c>
      <c r="AH1173" s="123">
        <v>18</v>
      </c>
      <c r="AI1173" s="123"/>
      <c r="AJ1173" s="124">
        <v>44066</v>
      </c>
      <c r="AK1173" s="123"/>
      <c r="AL1173" s="123"/>
      <c r="AM1173" s="123" t="s">
        <v>75</v>
      </c>
      <c r="AN1173" s="123" t="s">
        <v>3031</v>
      </c>
      <c r="AO1173" s="123" t="s">
        <v>2982</v>
      </c>
      <c r="AP1173" s="123">
        <v>9</v>
      </c>
      <c r="AQ1173" s="123">
        <v>0</v>
      </c>
      <c r="AR1173" s="123">
        <v>0</v>
      </c>
      <c r="AS1173" s="123">
        <v>1</v>
      </c>
      <c r="AT1173" s="123">
        <v>0</v>
      </c>
      <c r="AU1173" s="123">
        <v>1</v>
      </c>
    </row>
    <row r="1174" spans="1:47">
      <c r="A1174" s="124">
        <v>46267</v>
      </c>
      <c r="B1174" s="123" t="s">
        <v>75</v>
      </c>
      <c r="C1174" s="123" t="s">
        <v>2981</v>
      </c>
      <c r="D1174" s="123" t="s">
        <v>2238</v>
      </c>
      <c r="E1174" s="123">
        <v>203908354</v>
      </c>
      <c r="F1174" s="123" t="s">
        <v>2982</v>
      </c>
      <c r="G1174" s="123" t="s">
        <v>2983</v>
      </c>
      <c r="H1174" s="123" t="s">
        <v>2984</v>
      </c>
      <c r="I1174" s="123">
        <v>900234</v>
      </c>
      <c r="J1174" s="123" t="s">
        <v>2985</v>
      </c>
      <c r="K1174" s="123" t="s">
        <v>3552</v>
      </c>
      <c r="L1174" s="123" t="s">
        <v>2986</v>
      </c>
      <c r="M1174" s="123" t="s">
        <v>89</v>
      </c>
      <c r="N1174" s="123" t="s">
        <v>2645</v>
      </c>
      <c r="O1174" s="123">
        <v>1299</v>
      </c>
      <c r="P1174" s="123" t="s">
        <v>64</v>
      </c>
      <c r="Q1174" s="123" t="s">
        <v>2987</v>
      </c>
      <c r="R1174" s="123" t="s">
        <v>2994</v>
      </c>
      <c r="S1174" s="123" t="s">
        <v>32</v>
      </c>
      <c r="T1174" s="123">
        <v>99</v>
      </c>
      <c r="U1174" s="123" t="s">
        <v>2989</v>
      </c>
      <c r="V1174" s="123"/>
      <c r="W1174" s="124">
        <v>46267.171527777777</v>
      </c>
      <c r="X1174" s="124">
        <v>46267.333333333336</v>
      </c>
      <c r="Y1174" s="124">
        <v>46267.75</v>
      </c>
      <c r="Z1174" s="123"/>
      <c r="AA1174" s="123" t="s">
        <v>56</v>
      </c>
      <c r="AB1174" s="123" t="s">
        <v>2999</v>
      </c>
      <c r="AC1174" s="123" t="s">
        <v>2990</v>
      </c>
      <c r="AD1174" s="123" t="s">
        <v>1553</v>
      </c>
      <c r="AE1174" s="123" t="s">
        <v>2990</v>
      </c>
      <c r="AF1174" s="123" t="s">
        <v>95</v>
      </c>
      <c r="AG1174" s="123" t="s">
        <v>77</v>
      </c>
      <c r="AH1174" s="123">
        <v>22</v>
      </c>
      <c r="AI1174" s="123"/>
      <c r="AJ1174" s="124">
        <v>45683</v>
      </c>
      <c r="AK1174" s="123"/>
      <c r="AL1174" s="123"/>
      <c r="AM1174" s="123" t="s">
        <v>2991</v>
      </c>
      <c r="AN1174" s="123" t="s">
        <v>2992</v>
      </c>
      <c r="AO1174" s="123" t="s">
        <v>2982</v>
      </c>
      <c r="AP1174" s="123">
        <v>9</v>
      </c>
      <c r="AQ1174" s="123">
        <v>0</v>
      </c>
      <c r="AR1174" s="123">
        <v>0</v>
      </c>
      <c r="AS1174" s="123">
        <v>1</v>
      </c>
      <c r="AT1174" s="123">
        <v>0</v>
      </c>
      <c r="AU1174" s="123">
        <v>1</v>
      </c>
    </row>
    <row r="1175" spans="1:47">
      <c r="A1175" s="124">
        <v>46267</v>
      </c>
      <c r="B1175" s="123" t="s">
        <v>75</v>
      </c>
      <c r="C1175" s="123" t="s">
        <v>2981</v>
      </c>
      <c r="D1175" s="123" t="s">
        <v>2621</v>
      </c>
      <c r="E1175" s="123">
        <v>107117478</v>
      </c>
      <c r="F1175" s="123" t="s">
        <v>2982</v>
      </c>
      <c r="G1175" s="123" t="s">
        <v>3027</v>
      </c>
      <c r="H1175" s="123" t="s">
        <v>2984</v>
      </c>
      <c r="I1175" s="123" t="s">
        <v>3028</v>
      </c>
      <c r="J1175" s="123"/>
      <c r="K1175" s="123" t="s">
        <v>3553</v>
      </c>
      <c r="L1175" s="123" t="s">
        <v>97</v>
      </c>
      <c r="M1175" s="123" t="s">
        <v>3030</v>
      </c>
      <c r="N1175" s="123" t="s">
        <v>82</v>
      </c>
      <c r="O1175" s="123">
        <v>1299</v>
      </c>
      <c r="P1175" s="123" t="s">
        <v>64</v>
      </c>
      <c r="Q1175" s="123" t="s">
        <v>2987</v>
      </c>
      <c r="R1175" s="123" t="s">
        <v>2988</v>
      </c>
      <c r="S1175" s="123" t="s">
        <v>32</v>
      </c>
      <c r="T1175" s="123">
        <v>3</v>
      </c>
      <c r="U1175" s="123" t="s">
        <v>2989</v>
      </c>
      <c r="V1175" s="123"/>
      <c r="W1175" s="123"/>
      <c r="X1175" s="124">
        <v>46267.333333333336</v>
      </c>
      <c r="Y1175" s="124">
        <v>46267.75</v>
      </c>
      <c r="Z1175" s="123"/>
      <c r="AA1175" s="123" t="s">
        <v>56</v>
      </c>
      <c r="AB1175" s="123" t="s">
        <v>2999</v>
      </c>
      <c r="AC1175" s="123" t="s">
        <v>2990</v>
      </c>
      <c r="AD1175" s="123" t="s">
        <v>1553</v>
      </c>
      <c r="AE1175" s="123" t="s">
        <v>2990</v>
      </c>
      <c r="AF1175" s="123" t="s">
        <v>88</v>
      </c>
      <c r="AG1175" s="123" t="s">
        <v>95</v>
      </c>
      <c r="AH1175" s="123">
        <v>22</v>
      </c>
      <c r="AI1175" s="123"/>
      <c r="AJ1175" s="124">
        <v>44796</v>
      </c>
      <c r="AK1175" s="123"/>
      <c r="AL1175" s="123"/>
      <c r="AM1175" s="123" t="s">
        <v>75</v>
      </c>
      <c r="AN1175" s="123" t="s">
        <v>3031</v>
      </c>
      <c r="AO1175" s="123" t="s">
        <v>2982</v>
      </c>
      <c r="AP1175" s="123">
        <v>9</v>
      </c>
      <c r="AQ1175" s="123">
        <v>0</v>
      </c>
      <c r="AR1175" s="123">
        <v>0</v>
      </c>
      <c r="AS1175" s="123">
        <v>1</v>
      </c>
      <c r="AT1175" s="123">
        <v>0</v>
      </c>
      <c r="AU1175" s="123">
        <v>1</v>
      </c>
    </row>
    <row r="1176" spans="1:47">
      <c r="A1176" s="124">
        <v>46267</v>
      </c>
      <c r="B1176" s="123" t="s">
        <v>75</v>
      </c>
      <c r="C1176" s="123" t="s">
        <v>2981</v>
      </c>
      <c r="D1176" s="123" t="s">
        <v>697</v>
      </c>
      <c r="E1176" s="123">
        <v>204053434</v>
      </c>
      <c r="F1176" s="123" t="s">
        <v>2982</v>
      </c>
      <c r="G1176" s="123" t="s">
        <v>2983</v>
      </c>
      <c r="H1176" s="123" t="s">
        <v>2984</v>
      </c>
      <c r="I1176" s="123">
        <v>900234</v>
      </c>
      <c r="J1176" s="123" t="s">
        <v>99</v>
      </c>
      <c r="K1176" s="123" t="s">
        <v>698</v>
      </c>
      <c r="L1176" s="123" t="s">
        <v>2986</v>
      </c>
      <c r="M1176" s="123" t="s">
        <v>86</v>
      </c>
      <c r="N1176" s="123" t="s">
        <v>2773</v>
      </c>
      <c r="O1176" s="123">
        <v>1299</v>
      </c>
      <c r="P1176" s="123" t="s">
        <v>64</v>
      </c>
      <c r="Q1176" s="123" t="s">
        <v>2987</v>
      </c>
      <c r="R1176" s="123" t="s">
        <v>2994</v>
      </c>
      <c r="S1176" s="123" t="s">
        <v>32</v>
      </c>
      <c r="T1176" s="123">
        <v>99</v>
      </c>
      <c r="U1176" s="123" t="s">
        <v>2989</v>
      </c>
      <c r="V1176" s="123"/>
      <c r="W1176" s="123"/>
      <c r="X1176" s="124">
        <v>46267.333333333336</v>
      </c>
      <c r="Y1176" s="124">
        <v>46267.75</v>
      </c>
      <c r="Z1176" s="123"/>
      <c r="AA1176" s="123" t="s">
        <v>56</v>
      </c>
      <c r="AB1176" s="123" t="s">
        <v>2999</v>
      </c>
      <c r="AC1176" s="123" t="s">
        <v>37</v>
      </c>
      <c r="AD1176" s="123" t="s">
        <v>1561</v>
      </c>
      <c r="AE1176" s="123" t="s">
        <v>3012</v>
      </c>
      <c r="AF1176" s="123" t="s">
        <v>95</v>
      </c>
      <c r="AG1176" s="123" t="s">
        <v>77</v>
      </c>
      <c r="AH1176" s="123">
        <v>17</v>
      </c>
      <c r="AI1176" s="123"/>
      <c r="AJ1176" s="124">
        <v>45557</v>
      </c>
      <c r="AK1176" s="123"/>
      <c r="AL1176" s="123"/>
      <c r="AM1176" s="123" t="s">
        <v>2991</v>
      </c>
      <c r="AN1176" s="123" t="s">
        <v>2992</v>
      </c>
      <c r="AO1176" s="123" t="s">
        <v>2982</v>
      </c>
      <c r="AP1176" s="123">
        <v>9</v>
      </c>
      <c r="AQ1176" s="123">
        <v>0</v>
      </c>
      <c r="AR1176" s="123">
        <v>0</v>
      </c>
      <c r="AS1176" s="123">
        <v>1</v>
      </c>
      <c r="AT1176" s="123">
        <v>0</v>
      </c>
      <c r="AU1176" s="123">
        <v>1</v>
      </c>
    </row>
    <row r="1177" spans="1:47">
      <c r="A1177" s="124">
        <v>46267</v>
      </c>
      <c r="B1177" s="123" t="s">
        <v>75</v>
      </c>
      <c r="C1177" s="123" t="s">
        <v>2981</v>
      </c>
      <c r="D1177" s="123" t="s">
        <v>1037</v>
      </c>
      <c r="E1177" s="123">
        <v>203800778</v>
      </c>
      <c r="F1177" s="123" t="s">
        <v>2982</v>
      </c>
      <c r="G1177" s="123" t="s">
        <v>2983</v>
      </c>
      <c r="H1177" s="123" t="s">
        <v>2984</v>
      </c>
      <c r="I1177" s="123">
        <v>900234</v>
      </c>
      <c r="J1177" s="123" t="s">
        <v>2985</v>
      </c>
      <c r="K1177" s="123" t="s">
        <v>3554</v>
      </c>
      <c r="L1177" s="123" t="s">
        <v>2986</v>
      </c>
      <c r="M1177" s="123" t="s">
        <v>86</v>
      </c>
      <c r="N1177" s="123" t="s">
        <v>622</v>
      </c>
      <c r="O1177" s="123">
        <v>1299</v>
      </c>
      <c r="P1177" s="123" t="s">
        <v>64</v>
      </c>
      <c r="Q1177" s="123" t="s">
        <v>2987</v>
      </c>
      <c r="R1177" s="123" t="s">
        <v>3003</v>
      </c>
      <c r="S1177" s="123" t="s">
        <v>39</v>
      </c>
      <c r="T1177" s="123">
        <v>99</v>
      </c>
      <c r="U1177" s="123" t="s">
        <v>2989</v>
      </c>
      <c r="V1177" s="123"/>
      <c r="W1177" s="123"/>
      <c r="X1177" s="124">
        <v>46267.756944444445</v>
      </c>
      <c r="Y1177" s="124">
        <v>46268.173611111109</v>
      </c>
      <c r="Z1177" s="123"/>
      <c r="AA1177" s="123" t="s">
        <v>56</v>
      </c>
      <c r="AB1177" s="123" t="s">
        <v>2999</v>
      </c>
      <c r="AC1177" s="123" t="s">
        <v>37</v>
      </c>
      <c r="AD1177" s="123" t="s">
        <v>1561</v>
      </c>
      <c r="AE1177" s="123" t="s">
        <v>3012</v>
      </c>
      <c r="AF1177" s="123" t="s">
        <v>78</v>
      </c>
      <c r="AG1177" s="123" t="s">
        <v>92</v>
      </c>
      <c r="AH1177" s="123">
        <v>17</v>
      </c>
      <c r="AI1177" s="123"/>
      <c r="AJ1177" s="124">
        <v>45683</v>
      </c>
      <c r="AK1177" s="123"/>
      <c r="AL1177" s="123"/>
      <c r="AM1177" s="123" t="s">
        <v>2991</v>
      </c>
      <c r="AN1177" s="123" t="s">
        <v>2992</v>
      </c>
      <c r="AO1177" s="123" t="s">
        <v>2982</v>
      </c>
      <c r="AP1177" s="123">
        <v>9</v>
      </c>
      <c r="AQ1177" s="123">
        <v>0</v>
      </c>
      <c r="AR1177" s="123">
        <v>0</v>
      </c>
      <c r="AS1177" s="123">
        <v>1</v>
      </c>
      <c r="AT1177" s="123">
        <v>0</v>
      </c>
      <c r="AU1177" s="123">
        <v>1</v>
      </c>
    </row>
    <row r="1178" spans="1:47">
      <c r="A1178" s="124">
        <v>46267</v>
      </c>
      <c r="B1178" s="123" t="s">
        <v>75</v>
      </c>
      <c r="C1178" s="123" t="s">
        <v>2981</v>
      </c>
      <c r="D1178" s="123" t="s">
        <v>1776</v>
      </c>
      <c r="E1178" s="123">
        <v>206851159</v>
      </c>
      <c r="F1178" s="123" t="s">
        <v>2982</v>
      </c>
      <c r="G1178" s="123" t="s">
        <v>2983</v>
      </c>
      <c r="H1178" s="123" t="s">
        <v>2984</v>
      </c>
      <c r="I1178" s="123">
        <v>900234</v>
      </c>
      <c r="J1178" s="123" t="s">
        <v>2985</v>
      </c>
      <c r="K1178" s="123" t="s">
        <v>3555</v>
      </c>
      <c r="L1178" s="123" t="s">
        <v>2986</v>
      </c>
      <c r="M1178" s="123" t="s">
        <v>89</v>
      </c>
      <c r="N1178" s="123" t="s">
        <v>1055</v>
      </c>
      <c r="O1178" s="123">
        <v>1299</v>
      </c>
      <c r="P1178" s="123" t="s">
        <v>64</v>
      </c>
      <c r="Q1178" s="123" t="s">
        <v>2987</v>
      </c>
      <c r="R1178" s="123" t="s">
        <v>2988</v>
      </c>
      <c r="S1178" s="123" t="s">
        <v>32</v>
      </c>
      <c r="T1178" s="123">
        <v>99</v>
      </c>
      <c r="U1178" s="123" t="s">
        <v>2989</v>
      </c>
      <c r="V1178" s="123"/>
      <c r="W1178" s="123"/>
      <c r="X1178" s="124">
        <v>46267.333333333336</v>
      </c>
      <c r="Y1178" s="124">
        <v>46267.75</v>
      </c>
      <c r="Z1178" s="123"/>
      <c r="AA1178" s="123" t="s">
        <v>56</v>
      </c>
      <c r="AB1178" s="123" t="s">
        <v>2999</v>
      </c>
      <c r="AC1178" s="123" t="s">
        <v>37</v>
      </c>
      <c r="AD1178" s="123" t="s">
        <v>1562</v>
      </c>
      <c r="AE1178" s="123" t="s">
        <v>3000</v>
      </c>
      <c r="AF1178" s="123" t="s">
        <v>88</v>
      </c>
      <c r="AG1178" s="123" t="s">
        <v>95</v>
      </c>
      <c r="AH1178" s="123">
        <v>13</v>
      </c>
      <c r="AI1178" s="123"/>
      <c r="AJ1178" s="124">
        <v>46012</v>
      </c>
      <c r="AK1178" s="123"/>
      <c r="AL1178" s="123"/>
      <c r="AM1178" s="123" t="s">
        <v>2991</v>
      </c>
      <c r="AN1178" s="123" t="s">
        <v>2992</v>
      </c>
      <c r="AO1178" s="123" t="s">
        <v>2982</v>
      </c>
      <c r="AP1178" s="123">
        <v>9</v>
      </c>
      <c r="AQ1178" s="123">
        <v>0</v>
      </c>
      <c r="AR1178" s="123">
        <v>0</v>
      </c>
      <c r="AS1178" s="123">
        <v>1</v>
      </c>
      <c r="AT1178" s="123">
        <v>0</v>
      </c>
      <c r="AU1178" s="123">
        <v>1</v>
      </c>
    </row>
    <row r="1179" spans="1:47">
      <c r="A1179" s="124">
        <v>46267</v>
      </c>
      <c r="B1179" s="123" t="s">
        <v>75</v>
      </c>
      <c r="C1179" s="123" t="s">
        <v>2981</v>
      </c>
      <c r="D1179" s="123" t="s">
        <v>1062</v>
      </c>
      <c r="E1179" s="123">
        <v>107117479</v>
      </c>
      <c r="F1179" s="123" t="s">
        <v>2982</v>
      </c>
      <c r="G1179" s="123" t="s">
        <v>3027</v>
      </c>
      <c r="H1179" s="123" t="s">
        <v>2984</v>
      </c>
      <c r="I1179" s="123" t="s">
        <v>3028</v>
      </c>
      <c r="J1179" s="123"/>
      <c r="K1179" s="123" t="s">
        <v>3556</v>
      </c>
      <c r="L1179" s="123" t="s">
        <v>97</v>
      </c>
      <c r="M1179" s="123" t="s">
        <v>3030</v>
      </c>
      <c r="N1179" s="123" t="s">
        <v>2772</v>
      </c>
      <c r="O1179" s="123">
        <v>1299</v>
      </c>
      <c r="P1179" s="123" t="s">
        <v>64</v>
      </c>
      <c r="Q1179" s="123" t="s">
        <v>2987</v>
      </c>
      <c r="R1179" s="123" t="s">
        <v>3003</v>
      </c>
      <c r="S1179" s="123" t="s">
        <v>39</v>
      </c>
      <c r="T1179" s="123">
        <v>3</v>
      </c>
      <c r="U1179" s="123" t="s">
        <v>2989</v>
      </c>
      <c r="V1179" s="123"/>
      <c r="W1179" s="123"/>
      <c r="X1179" s="124">
        <v>46267.756944444445</v>
      </c>
      <c r="Y1179" s="124">
        <v>46268.173611111109</v>
      </c>
      <c r="Z1179" s="123"/>
      <c r="AA1179" s="123" t="s">
        <v>56</v>
      </c>
      <c r="AB1179" s="123" t="s">
        <v>2999</v>
      </c>
      <c r="AC1179" s="123" t="s">
        <v>37</v>
      </c>
      <c r="AD1179" s="123" t="s">
        <v>1566</v>
      </c>
      <c r="AE1179" s="123" t="s">
        <v>3012</v>
      </c>
      <c r="AF1179" s="123" t="s">
        <v>78</v>
      </c>
      <c r="AG1179" s="123" t="s">
        <v>92</v>
      </c>
      <c r="AH1179" s="123">
        <v>19</v>
      </c>
      <c r="AI1179" s="123"/>
      <c r="AJ1179" s="124">
        <v>44781</v>
      </c>
      <c r="AK1179" s="123"/>
      <c r="AL1179" s="123"/>
      <c r="AM1179" s="123" t="s">
        <v>75</v>
      </c>
      <c r="AN1179" s="123" t="s">
        <v>3031</v>
      </c>
      <c r="AO1179" s="123" t="s">
        <v>2982</v>
      </c>
      <c r="AP1179" s="123">
        <v>9</v>
      </c>
      <c r="AQ1179" s="123">
        <v>0</v>
      </c>
      <c r="AR1179" s="123">
        <v>0</v>
      </c>
      <c r="AS1179" s="123">
        <v>1</v>
      </c>
      <c r="AT1179" s="123">
        <v>0</v>
      </c>
      <c r="AU1179" s="123">
        <v>1</v>
      </c>
    </row>
    <row r="1180" spans="1:47">
      <c r="A1180" s="124">
        <v>46267</v>
      </c>
      <c r="B1180" s="123" t="s">
        <v>75</v>
      </c>
      <c r="C1180" s="123" t="s">
        <v>2981</v>
      </c>
      <c r="D1180" s="123" t="s">
        <v>513</v>
      </c>
      <c r="E1180" s="123">
        <v>205495599</v>
      </c>
      <c r="F1180" s="123" t="s">
        <v>2982</v>
      </c>
      <c r="G1180" s="123" t="s">
        <v>2983</v>
      </c>
      <c r="H1180" s="123" t="s">
        <v>2984</v>
      </c>
      <c r="I1180" s="123">
        <v>900234</v>
      </c>
      <c r="J1180" s="123" t="s">
        <v>3002</v>
      </c>
      <c r="K1180" s="123" t="s">
        <v>3557</v>
      </c>
      <c r="L1180" s="123" t="s">
        <v>2986</v>
      </c>
      <c r="M1180" s="123" t="s">
        <v>89</v>
      </c>
      <c r="N1180" s="123" t="s">
        <v>3013</v>
      </c>
      <c r="O1180" s="123">
        <v>1299</v>
      </c>
      <c r="P1180" s="123" t="s">
        <v>64</v>
      </c>
      <c r="Q1180" s="123" t="s">
        <v>2987</v>
      </c>
      <c r="R1180" s="123" t="s">
        <v>3014</v>
      </c>
      <c r="S1180" s="123" t="s">
        <v>32</v>
      </c>
      <c r="T1180" s="123">
        <v>99</v>
      </c>
      <c r="U1180" s="123" t="s">
        <v>2989</v>
      </c>
      <c r="V1180" s="123"/>
      <c r="W1180" s="123"/>
      <c r="X1180" s="124">
        <v>46267.333333333336</v>
      </c>
      <c r="Y1180" s="124">
        <v>46267.75</v>
      </c>
      <c r="Z1180" s="123"/>
      <c r="AA1180" s="123" t="s">
        <v>56</v>
      </c>
      <c r="AB1180" s="123" t="s">
        <v>2999</v>
      </c>
      <c r="AC1180" s="123" t="s">
        <v>35</v>
      </c>
      <c r="AD1180" s="123" t="s">
        <v>1559</v>
      </c>
      <c r="AE1180" s="123" t="s">
        <v>3015</v>
      </c>
      <c r="AF1180" s="123" t="s">
        <v>78</v>
      </c>
      <c r="AG1180" s="123" t="s">
        <v>92</v>
      </c>
      <c r="AH1180" s="123">
        <v>2</v>
      </c>
      <c r="AI1180" s="123"/>
      <c r="AJ1180" s="124">
        <v>45830</v>
      </c>
      <c r="AK1180" s="123"/>
      <c r="AL1180" s="123"/>
      <c r="AM1180" s="123" t="s">
        <v>2991</v>
      </c>
      <c r="AN1180" s="123" t="s">
        <v>2992</v>
      </c>
      <c r="AO1180" s="123" t="s">
        <v>2982</v>
      </c>
      <c r="AP1180" s="123">
        <v>9</v>
      </c>
      <c r="AQ1180" s="123">
        <v>0</v>
      </c>
      <c r="AR1180" s="123">
        <v>0</v>
      </c>
      <c r="AS1180" s="123">
        <v>1</v>
      </c>
      <c r="AT1180" s="123">
        <v>0</v>
      </c>
      <c r="AU1180" s="123">
        <v>1</v>
      </c>
    </row>
    <row r="1181" spans="1:47">
      <c r="A1181" s="124">
        <v>46267</v>
      </c>
      <c r="B1181" s="123" t="s">
        <v>75</v>
      </c>
      <c r="C1181" s="123" t="s">
        <v>2981</v>
      </c>
      <c r="D1181" s="123" t="s">
        <v>130</v>
      </c>
      <c r="E1181" s="123">
        <v>203800375</v>
      </c>
      <c r="F1181" s="123" t="s">
        <v>2982</v>
      </c>
      <c r="G1181" s="123" t="s">
        <v>2983</v>
      </c>
      <c r="H1181" s="123" t="s">
        <v>2984</v>
      </c>
      <c r="I1181" s="123">
        <v>900234</v>
      </c>
      <c r="J1181" s="123" t="s">
        <v>2985</v>
      </c>
      <c r="K1181" s="123" t="s">
        <v>3558</v>
      </c>
      <c r="L1181" s="123" t="s">
        <v>2986</v>
      </c>
      <c r="M1181" s="123" t="s">
        <v>89</v>
      </c>
      <c r="N1181" s="123" t="s">
        <v>2645</v>
      </c>
      <c r="O1181" s="123">
        <v>1299</v>
      </c>
      <c r="P1181" s="123" t="s">
        <v>64</v>
      </c>
      <c r="Q1181" s="123" t="s">
        <v>2987</v>
      </c>
      <c r="R1181" s="123" t="s">
        <v>3038</v>
      </c>
      <c r="S1181" s="123" t="s">
        <v>32</v>
      </c>
      <c r="T1181" s="123">
        <v>99</v>
      </c>
      <c r="U1181" s="123" t="s">
        <v>2989</v>
      </c>
      <c r="V1181" s="123"/>
      <c r="W1181" s="123"/>
      <c r="X1181" s="124">
        <v>46267.333333333336</v>
      </c>
      <c r="Y1181" s="124">
        <v>46267.75</v>
      </c>
      <c r="Z1181" s="123"/>
      <c r="AA1181" s="123" t="s">
        <v>56</v>
      </c>
      <c r="AB1181" s="123" t="s">
        <v>2999</v>
      </c>
      <c r="AC1181" s="123" t="s">
        <v>2990</v>
      </c>
      <c r="AD1181" s="123" t="s">
        <v>1553</v>
      </c>
      <c r="AE1181" s="123" t="s">
        <v>2990</v>
      </c>
      <c r="AF1181" s="123" t="s">
        <v>92</v>
      </c>
      <c r="AG1181" s="123" t="s">
        <v>84</v>
      </c>
      <c r="AH1181" s="123">
        <v>22</v>
      </c>
      <c r="AI1181" s="123"/>
      <c r="AJ1181" s="124">
        <v>45515</v>
      </c>
      <c r="AK1181" s="123"/>
      <c r="AL1181" s="123"/>
      <c r="AM1181" s="123" t="s">
        <v>2991</v>
      </c>
      <c r="AN1181" s="123" t="s">
        <v>2992</v>
      </c>
      <c r="AO1181" s="123" t="s">
        <v>2982</v>
      </c>
      <c r="AP1181" s="123">
        <v>9</v>
      </c>
      <c r="AQ1181" s="123">
        <v>0</v>
      </c>
      <c r="AR1181" s="123">
        <v>0</v>
      </c>
      <c r="AS1181" s="123">
        <v>1</v>
      </c>
      <c r="AT1181" s="123">
        <v>0</v>
      </c>
      <c r="AU1181" s="123">
        <v>1</v>
      </c>
    </row>
    <row r="1182" spans="1:47">
      <c r="A1182" s="124">
        <v>46267</v>
      </c>
      <c r="B1182" s="123" t="s">
        <v>75</v>
      </c>
      <c r="C1182" s="123" t="s">
        <v>2981</v>
      </c>
      <c r="D1182" s="123" t="s">
        <v>131</v>
      </c>
      <c r="E1182" s="123">
        <v>203469396</v>
      </c>
      <c r="F1182" s="123" t="s">
        <v>2982</v>
      </c>
      <c r="G1182" s="123" t="s">
        <v>2983</v>
      </c>
      <c r="H1182" s="123" t="s">
        <v>2984</v>
      </c>
      <c r="I1182" s="123">
        <v>900234</v>
      </c>
      <c r="J1182" s="123" t="s">
        <v>99</v>
      </c>
      <c r="K1182" s="123" t="s">
        <v>3559</v>
      </c>
      <c r="L1182" s="123" t="s">
        <v>2986</v>
      </c>
      <c r="M1182" s="123" t="s">
        <v>86</v>
      </c>
      <c r="N1182" s="123" t="s">
        <v>2645</v>
      </c>
      <c r="O1182" s="123">
        <v>1299</v>
      </c>
      <c r="P1182" s="123" t="s">
        <v>64</v>
      </c>
      <c r="Q1182" s="123" t="s">
        <v>2987</v>
      </c>
      <c r="R1182" s="123" t="s">
        <v>3024</v>
      </c>
      <c r="S1182" s="123" t="s">
        <v>39</v>
      </c>
      <c r="T1182" s="123">
        <v>99</v>
      </c>
      <c r="U1182" s="123" t="s">
        <v>2989</v>
      </c>
      <c r="V1182" s="123"/>
      <c r="W1182" s="123"/>
      <c r="X1182" s="124">
        <v>46267.756944444445</v>
      </c>
      <c r="Y1182" s="124">
        <v>46268.173611111109</v>
      </c>
      <c r="Z1182" s="123"/>
      <c r="AA1182" s="123" t="s">
        <v>56</v>
      </c>
      <c r="AB1182" s="123" t="s">
        <v>2999</v>
      </c>
      <c r="AC1182" s="123" t="s">
        <v>2990</v>
      </c>
      <c r="AD1182" s="123" t="s">
        <v>1553</v>
      </c>
      <c r="AE1182" s="123" t="s">
        <v>2990</v>
      </c>
      <c r="AF1182" s="123" t="s">
        <v>95</v>
      </c>
      <c r="AG1182" s="123" t="s">
        <v>77</v>
      </c>
      <c r="AH1182" s="123">
        <v>22</v>
      </c>
      <c r="AI1182" s="123"/>
      <c r="AJ1182" s="124">
        <v>45455</v>
      </c>
      <c r="AK1182" s="123"/>
      <c r="AL1182" s="123"/>
      <c r="AM1182" s="123" t="s">
        <v>2991</v>
      </c>
      <c r="AN1182" s="123" t="s">
        <v>2992</v>
      </c>
      <c r="AO1182" s="123" t="s">
        <v>2982</v>
      </c>
      <c r="AP1182" s="123">
        <v>9</v>
      </c>
      <c r="AQ1182" s="123">
        <v>0</v>
      </c>
      <c r="AR1182" s="123">
        <v>0</v>
      </c>
      <c r="AS1182" s="123">
        <v>1</v>
      </c>
      <c r="AT1182" s="123">
        <v>0</v>
      </c>
      <c r="AU1182" s="123">
        <v>1</v>
      </c>
    </row>
    <row r="1183" spans="1:47">
      <c r="A1183" s="124">
        <v>46267</v>
      </c>
      <c r="B1183" s="123" t="s">
        <v>75</v>
      </c>
      <c r="C1183" s="123" t="s">
        <v>2981</v>
      </c>
      <c r="D1183" s="123" t="s">
        <v>415</v>
      </c>
      <c r="E1183" s="123">
        <v>203521131</v>
      </c>
      <c r="F1183" s="123" t="s">
        <v>2982</v>
      </c>
      <c r="G1183" s="123" t="s">
        <v>2983</v>
      </c>
      <c r="H1183" s="123" t="s">
        <v>2984</v>
      </c>
      <c r="I1183" s="123">
        <v>900234</v>
      </c>
      <c r="J1183" s="123" t="s">
        <v>3001</v>
      </c>
      <c r="K1183" s="123" t="s">
        <v>416</v>
      </c>
      <c r="L1183" s="123" t="s">
        <v>2986</v>
      </c>
      <c r="M1183" s="123" t="s">
        <v>79</v>
      </c>
      <c r="N1183" s="123" t="s">
        <v>223</v>
      </c>
      <c r="O1183" s="123">
        <v>1299</v>
      </c>
      <c r="P1183" s="123" t="s">
        <v>64</v>
      </c>
      <c r="Q1183" s="123" t="s">
        <v>2987</v>
      </c>
      <c r="R1183" s="123" t="s">
        <v>3016</v>
      </c>
      <c r="S1183" s="123" t="s">
        <v>32</v>
      </c>
      <c r="T1183" s="123">
        <v>99</v>
      </c>
      <c r="U1183" s="123" t="s">
        <v>2989</v>
      </c>
      <c r="V1183" s="123"/>
      <c r="W1183" s="123"/>
      <c r="X1183" s="124">
        <v>46267.333333333336</v>
      </c>
      <c r="Y1183" s="124">
        <v>46267.75</v>
      </c>
      <c r="Z1183" s="123"/>
      <c r="AA1183" s="123" t="s">
        <v>56</v>
      </c>
      <c r="AB1183" s="123" t="s">
        <v>2999</v>
      </c>
      <c r="AC1183" s="123" t="s">
        <v>35</v>
      </c>
      <c r="AD1183" s="123" t="s">
        <v>1558</v>
      </c>
      <c r="AE1183" s="123" t="s">
        <v>2995</v>
      </c>
      <c r="AF1183" s="123" t="s">
        <v>77</v>
      </c>
      <c r="AG1183" s="123" t="s">
        <v>78</v>
      </c>
      <c r="AH1183" s="123">
        <v>3</v>
      </c>
      <c r="AI1183" s="123"/>
      <c r="AJ1183" s="124">
        <v>45462</v>
      </c>
      <c r="AK1183" s="123"/>
      <c r="AL1183" s="123"/>
      <c r="AM1183" s="123" t="s">
        <v>2991</v>
      </c>
      <c r="AN1183" s="123" t="s">
        <v>2992</v>
      </c>
      <c r="AO1183" s="123" t="s">
        <v>2982</v>
      </c>
      <c r="AP1183" s="123">
        <v>9</v>
      </c>
      <c r="AQ1183" s="123">
        <v>0</v>
      </c>
      <c r="AR1183" s="123">
        <v>0</v>
      </c>
      <c r="AS1183" s="123">
        <v>1</v>
      </c>
      <c r="AT1183" s="123">
        <v>0</v>
      </c>
      <c r="AU1183" s="123">
        <v>1</v>
      </c>
    </row>
    <row r="1184" spans="1:47">
      <c r="A1184" s="124">
        <v>46267</v>
      </c>
      <c r="B1184" s="123" t="s">
        <v>75</v>
      </c>
      <c r="C1184" s="123" t="s">
        <v>2981</v>
      </c>
      <c r="D1184" s="123" t="s">
        <v>765</v>
      </c>
      <c r="E1184" s="123">
        <v>102434089</v>
      </c>
      <c r="F1184" s="123" t="s">
        <v>2982</v>
      </c>
      <c r="G1184" s="123" t="s">
        <v>3027</v>
      </c>
      <c r="H1184" s="123" t="s">
        <v>2984</v>
      </c>
      <c r="I1184" s="123" t="s">
        <v>3028</v>
      </c>
      <c r="J1184" s="123"/>
      <c r="K1184" s="123" t="s">
        <v>3560</v>
      </c>
      <c r="L1184" s="123" t="s">
        <v>97</v>
      </c>
      <c r="M1184" s="123" t="s">
        <v>3030</v>
      </c>
      <c r="N1184" s="123" t="s">
        <v>626</v>
      </c>
      <c r="O1184" s="123">
        <v>1299</v>
      </c>
      <c r="P1184" s="123" t="s">
        <v>64</v>
      </c>
      <c r="Q1184" s="123" t="s">
        <v>2987</v>
      </c>
      <c r="R1184" s="123" t="s">
        <v>2994</v>
      </c>
      <c r="S1184" s="123" t="s">
        <v>32</v>
      </c>
      <c r="T1184" s="123">
        <v>3</v>
      </c>
      <c r="U1184" s="123" t="s">
        <v>2989</v>
      </c>
      <c r="V1184" s="123"/>
      <c r="W1184" s="123"/>
      <c r="X1184" s="124">
        <v>46267.333333333336</v>
      </c>
      <c r="Y1184" s="124">
        <v>46267.75</v>
      </c>
      <c r="Z1184" s="123"/>
      <c r="AA1184" s="123" t="s">
        <v>56</v>
      </c>
      <c r="AB1184" s="123" t="s">
        <v>2999</v>
      </c>
      <c r="AC1184" s="123" t="s">
        <v>37</v>
      </c>
      <c r="AD1184" s="123" t="s">
        <v>1564</v>
      </c>
      <c r="AE1184" s="123" t="s">
        <v>3012</v>
      </c>
      <c r="AF1184" s="123" t="s">
        <v>95</v>
      </c>
      <c r="AG1184" s="123" t="s">
        <v>77</v>
      </c>
      <c r="AH1184" s="123">
        <v>18</v>
      </c>
      <c r="AI1184" s="123"/>
      <c r="AJ1184" s="124">
        <v>42896</v>
      </c>
      <c r="AK1184" s="123"/>
      <c r="AL1184" s="123"/>
      <c r="AM1184" s="123" t="s">
        <v>75</v>
      </c>
      <c r="AN1184" s="123" t="s">
        <v>3031</v>
      </c>
      <c r="AO1184" s="123" t="s">
        <v>2982</v>
      </c>
      <c r="AP1184" s="123">
        <v>9</v>
      </c>
      <c r="AQ1184" s="123">
        <v>0</v>
      </c>
      <c r="AR1184" s="123">
        <v>0</v>
      </c>
      <c r="AS1184" s="123">
        <v>1</v>
      </c>
      <c r="AT1184" s="123">
        <v>0</v>
      </c>
      <c r="AU1184" s="123">
        <v>1</v>
      </c>
    </row>
    <row r="1185" spans="1:47">
      <c r="A1185" s="124">
        <v>46267</v>
      </c>
      <c r="B1185" s="123" t="s">
        <v>75</v>
      </c>
      <c r="C1185" s="123" t="s">
        <v>2981</v>
      </c>
      <c r="D1185" s="123" t="s">
        <v>156</v>
      </c>
      <c r="E1185" s="123">
        <v>202308467</v>
      </c>
      <c r="F1185" s="123" t="s">
        <v>2982</v>
      </c>
      <c r="G1185" s="123" t="s">
        <v>2983</v>
      </c>
      <c r="H1185" s="123" t="s">
        <v>2984</v>
      </c>
      <c r="I1185" s="123">
        <v>900234</v>
      </c>
      <c r="J1185" s="123" t="s">
        <v>3001</v>
      </c>
      <c r="K1185" s="123" t="s">
        <v>3561</v>
      </c>
      <c r="L1185" s="123" t="s">
        <v>2986</v>
      </c>
      <c r="M1185" s="123" t="s">
        <v>79</v>
      </c>
      <c r="N1185" s="123" t="s">
        <v>158</v>
      </c>
      <c r="O1185" s="123">
        <v>1299</v>
      </c>
      <c r="P1185" s="123" t="s">
        <v>64</v>
      </c>
      <c r="Q1185" s="123" t="s">
        <v>2987</v>
      </c>
      <c r="R1185" s="123" t="s">
        <v>3038</v>
      </c>
      <c r="S1185" s="123" t="s">
        <v>32</v>
      </c>
      <c r="T1185" s="123">
        <v>99</v>
      </c>
      <c r="U1185" s="123" t="s">
        <v>2989</v>
      </c>
      <c r="V1185" s="123"/>
      <c r="W1185" s="123"/>
      <c r="X1185" s="124">
        <v>46267.333333333336</v>
      </c>
      <c r="Y1185" s="124">
        <v>46267.75</v>
      </c>
      <c r="Z1185" s="123"/>
      <c r="AA1185" s="123" t="s">
        <v>56</v>
      </c>
      <c r="AB1185" s="123" t="s">
        <v>2999</v>
      </c>
      <c r="AC1185" s="123" t="s">
        <v>1428</v>
      </c>
      <c r="AD1185" s="123" t="s">
        <v>1567</v>
      </c>
      <c r="AE1185" s="123" t="s">
        <v>1428</v>
      </c>
      <c r="AF1185" s="123" t="s">
        <v>92</v>
      </c>
      <c r="AG1185" s="123" t="s">
        <v>84</v>
      </c>
      <c r="AH1185" s="123">
        <v>28</v>
      </c>
      <c r="AI1185" s="123"/>
      <c r="AJ1185" s="124">
        <v>45914</v>
      </c>
      <c r="AK1185" s="123"/>
      <c r="AL1185" s="123"/>
      <c r="AM1185" s="123" t="s">
        <v>2991</v>
      </c>
      <c r="AN1185" s="123" t="s">
        <v>2992</v>
      </c>
      <c r="AO1185" s="123" t="s">
        <v>2982</v>
      </c>
      <c r="AP1185" s="123">
        <v>9</v>
      </c>
      <c r="AQ1185" s="123">
        <v>0</v>
      </c>
      <c r="AR1185" s="123">
        <v>0</v>
      </c>
      <c r="AS1185" s="123">
        <v>1</v>
      </c>
      <c r="AT1185" s="123">
        <v>0</v>
      </c>
      <c r="AU1185" s="123">
        <v>1</v>
      </c>
    </row>
    <row r="1186" spans="1:47">
      <c r="A1186" s="124">
        <v>46267</v>
      </c>
      <c r="B1186" s="123" t="s">
        <v>75</v>
      </c>
      <c r="C1186" s="123" t="s">
        <v>2981</v>
      </c>
      <c r="D1186" s="123" t="s">
        <v>2708</v>
      </c>
      <c r="E1186" s="123">
        <v>203850785</v>
      </c>
      <c r="F1186" s="123" t="s">
        <v>2982</v>
      </c>
      <c r="G1186" s="123" t="s">
        <v>2983</v>
      </c>
      <c r="H1186" s="123" t="s">
        <v>2984</v>
      </c>
      <c r="I1186" s="123">
        <v>900234</v>
      </c>
      <c r="J1186" s="123" t="s">
        <v>2985</v>
      </c>
      <c r="K1186" s="123" t="s">
        <v>3562</v>
      </c>
      <c r="L1186" s="123" t="s">
        <v>2986</v>
      </c>
      <c r="M1186" s="123" t="s">
        <v>89</v>
      </c>
      <c r="N1186" s="123" t="s">
        <v>2772</v>
      </c>
      <c r="O1186" s="123">
        <v>1299</v>
      </c>
      <c r="P1186" s="123" t="s">
        <v>64</v>
      </c>
      <c r="Q1186" s="123" t="s">
        <v>2987</v>
      </c>
      <c r="R1186" s="123" t="s">
        <v>3003</v>
      </c>
      <c r="S1186" s="123" t="s">
        <v>39</v>
      </c>
      <c r="T1186" s="123">
        <v>99</v>
      </c>
      <c r="U1186" s="123" t="s">
        <v>2989</v>
      </c>
      <c r="V1186" s="123"/>
      <c r="W1186" s="123"/>
      <c r="X1186" s="124">
        <v>46267.756944444445</v>
      </c>
      <c r="Y1186" s="124">
        <v>46268.173611111109</v>
      </c>
      <c r="Z1186" s="123"/>
      <c r="AA1186" s="123" t="s">
        <v>56</v>
      </c>
      <c r="AB1186" s="123" t="s">
        <v>2999</v>
      </c>
      <c r="AC1186" s="123" t="s">
        <v>37</v>
      </c>
      <c r="AD1186" s="123" t="s">
        <v>1562</v>
      </c>
      <c r="AE1186" s="123" t="s">
        <v>3000</v>
      </c>
      <c r="AF1186" s="123" t="s">
        <v>78</v>
      </c>
      <c r="AG1186" s="123" t="s">
        <v>92</v>
      </c>
      <c r="AH1186" s="123">
        <v>13</v>
      </c>
      <c r="AI1186" s="123"/>
      <c r="AJ1186" s="124">
        <v>45523</v>
      </c>
      <c r="AK1186" s="123"/>
      <c r="AL1186" s="123"/>
      <c r="AM1186" s="123" t="s">
        <v>2991</v>
      </c>
      <c r="AN1186" s="123" t="s">
        <v>2992</v>
      </c>
      <c r="AO1186" s="123" t="s">
        <v>2982</v>
      </c>
      <c r="AP1186" s="123">
        <v>9</v>
      </c>
      <c r="AQ1186" s="123">
        <v>0</v>
      </c>
      <c r="AR1186" s="123">
        <v>0</v>
      </c>
      <c r="AS1186" s="123">
        <v>1</v>
      </c>
      <c r="AT1186" s="123">
        <v>0</v>
      </c>
      <c r="AU1186" s="123">
        <v>1</v>
      </c>
    </row>
    <row r="1187" spans="1:47">
      <c r="A1187" s="124">
        <v>46267</v>
      </c>
      <c r="B1187" s="123" t="s">
        <v>75</v>
      </c>
      <c r="C1187" s="123" t="s">
        <v>2981</v>
      </c>
      <c r="D1187" s="123" t="s">
        <v>1068</v>
      </c>
      <c r="E1187" s="123">
        <v>203736773</v>
      </c>
      <c r="F1187" s="123" t="s">
        <v>2982</v>
      </c>
      <c r="G1187" s="123" t="s">
        <v>2983</v>
      </c>
      <c r="H1187" s="123" t="s">
        <v>2984</v>
      </c>
      <c r="I1187" s="123">
        <v>900234</v>
      </c>
      <c r="J1187" s="123" t="s">
        <v>99</v>
      </c>
      <c r="K1187" s="123" t="s">
        <v>3563</v>
      </c>
      <c r="L1187" s="123" t="s">
        <v>2986</v>
      </c>
      <c r="M1187" s="123" t="s">
        <v>86</v>
      </c>
      <c r="N1187" s="123" t="s">
        <v>2773</v>
      </c>
      <c r="O1187" s="123">
        <v>1299</v>
      </c>
      <c r="P1187" s="123" t="s">
        <v>64</v>
      </c>
      <c r="Q1187" s="123" t="s">
        <v>2987</v>
      </c>
      <c r="R1187" s="123" t="s">
        <v>3038</v>
      </c>
      <c r="S1187" s="123" t="s">
        <v>32</v>
      </c>
      <c r="T1187" s="123">
        <v>99</v>
      </c>
      <c r="U1187" s="123" t="s">
        <v>2989</v>
      </c>
      <c r="V1187" s="123"/>
      <c r="W1187" s="123"/>
      <c r="X1187" s="124">
        <v>46267.333333333336</v>
      </c>
      <c r="Y1187" s="124">
        <v>46267.75</v>
      </c>
      <c r="Z1187" s="123"/>
      <c r="AA1187" s="123" t="s">
        <v>56</v>
      </c>
      <c r="AB1187" s="123" t="s">
        <v>2999</v>
      </c>
      <c r="AC1187" s="123" t="s">
        <v>37</v>
      </c>
      <c r="AD1187" s="123" t="s">
        <v>1562</v>
      </c>
      <c r="AE1187" s="123" t="s">
        <v>3000</v>
      </c>
      <c r="AF1187" s="123" t="s">
        <v>92</v>
      </c>
      <c r="AG1187" s="123" t="s">
        <v>84</v>
      </c>
      <c r="AH1187" s="123">
        <v>13</v>
      </c>
      <c r="AI1187" s="123"/>
      <c r="AJ1187" s="124">
        <v>45501</v>
      </c>
      <c r="AK1187" s="123"/>
      <c r="AL1187" s="123"/>
      <c r="AM1187" s="123" t="s">
        <v>2991</v>
      </c>
      <c r="AN1187" s="123" t="s">
        <v>2992</v>
      </c>
      <c r="AO1187" s="123" t="s">
        <v>2982</v>
      </c>
      <c r="AP1187" s="123">
        <v>9</v>
      </c>
      <c r="AQ1187" s="123">
        <v>0</v>
      </c>
      <c r="AR1187" s="123">
        <v>0</v>
      </c>
      <c r="AS1187" s="123">
        <v>1</v>
      </c>
      <c r="AT1187" s="123">
        <v>0</v>
      </c>
      <c r="AU1187" s="123">
        <v>1</v>
      </c>
    </row>
    <row r="1188" spans="1:47">
      <c r="A1188" s="124">
        <v>46267</v>
      </c>
      <c r="B1188" s="123" t="s">
        <v>75</v>
      </c>
      <c r="C1188" s="123" t="s">
        <v>2981</v>
      </c>
      <c r="D1188" s="123" t="s">
        <v>313</v>
      </c>
      <c r="E1188" s="123">
        <v>204868859</v>
      </c>
      <c r="F1188" s="123" t="s">
        <v>2982</v>
      </c>
      <c r="G1188" s="123" t="s">
        <v>2983</v>
      </c>
      <c r="H1188" s="123" t="s">
        <v>2984</v>
      </c>
      <c r="I1188" s="123">
        <v>900234</v>
      </c>
      <c r="J1188" s="123" t="s">
        <v>87</v>
      </c>
      <c r="K1188" s="123" t="s">
        <v>3564</v>
      </c>
      <c r="L1188" s="123" t="s">
        <v>2986</v>
      </c>
      <c r="M1188" s="123" t="s">
        <v>86</v>
      </c>
      <c r="N1188" s="123" t="s">
        <v>230</v>
      </c>
      <c r="O1188" s="123">
        <v>1299</v>
      </c>
      <c r="P1188" s="123" t="s">
        <v>64</v>
      </c>
      <c r="Q1188" s="123" t="s">
        <v>2987</v>
      </c>
      <c r="R1188" s="123" t="s">
        <v>3008</v>
      </c>
      <c r="S1188" s="123" t="s">
        <v>39</v>
      </c>
      <c r="T1188" s="123">
        <v>99</v>
      </c>
      <c r="U1188" s="123" t="s">
        <v>2989</v>
      </c>
      <c r="V1188" s="123"/>
      <c r="W1188" s="123"/>
      <c r="X1188" s="124">
        <v>46267.756944444445</v>
      </c>
      <c r="Y1188" s="124">
        <v>46268.173611111109</v>
      </c>
      <c r="Z1188" s="123"/>
      <c r="AA1188" s="123" t="s">
        <v>56</v>
      </c>
      <c r="AB1188" s="123" t="s">
        <v>2999</v>
      </c>
      <c r="AC1188" s="123" t="s">
        <v>35</v>
      </c>
      <c r="AD1188" s="123" t="s">
        <v>1558</v>
      </c>
      <c r="AE1188" s="123" t="s">
        <v>2995</v>
      </c>
      <c r="AF1188" s="123" t="s">
        <v>92</v>
      </c>
      <c r="AG1188" s="123" t="s">
        <v>84</v>
      </c>
      <c r="AH1188" s="123">
        <v>3</v>
      </c>
      <c r="AI1188" s="123"/>
      <c r="AJ1188" s="124">
        <v>45690</v>
      </c>
      <c r="AK1188" s="123"/>
      <c r="AL1188" s="123"/>
      <c r="AM1188" s="123" t="s">
        <v>2991</v>
      </c>
      <c r="AN1188" s="123" t="s">
        <v>2992</v>
      </c>
      <c r="AO1188" s="123" t="s">
        <v>2982</v>
      </c>
      <c r="AP1188" s="123">
        <v>9</v>
      </c>
      <c r="AQ1188" s="123">
        <v>0</v>
      </c>
      <c r="AR1188" s="123">
        <v>0</v>
      </c>
      <c r="AS1188" s="123">
        <v>1</v>
      </c>
      <c r="AT1188" s="123">
        <v>0</v>
      </c>
      <c r="AU1188" s="123">
        <v>1</v>
      </c>
    </row>
    <row r="1189" spans="1:47">
      <c r="A1189" s="124">
        <v>46267</v>
      </c>
      <c r="B1189" s="123" t="s">
        <v>75</v>
      </c>
      <c r="C1189" s="123" t="s">
        <v>2981</v>
      </c>
      <c r="D1189" s="123" t="s">
        <v>2873</v>
      </c>
      <c r="E1189" s="123">
        <v>206607035</v>
      </c>
      <c r="F1189" s="123" t="s">
        <v>2982</v>
      </c>
      <c r="G1189" s="123" t="s">
        <v>2983</v>
      </c>
      <c r="H1189" s="123" t="s">
        <v>3022</v>
      </c>
      <c r="I1189" s="123">
        <v>900234</v>
      </c>
      <c r="J1189" s="123" t="s">
        <v>3002</v>
      </c>
      <c r="K1189" s="123" t="s">
        <v>2912</v>
      </c>
      <c r="L1189" s="123" t="s">
        <v>2986</v>
      </c>
      <c r="M1189" s="123" t="s">
        <v>89</v>
      </c>
      <c r="N1189" s="123" t="s">
        <v>1055</v>
      </c>
      <c r="O1189" s="123">
        <v>1299</v>
      </c>
      <c r="P1189" s="123" t="s">
        <v>64</v>
      </c>
      <c r="Q1189" s="123" t="s">
        <v>2987</v>
      </c>
      <c r="R1189" s="123" t="s">
        <v>3003</v>
      </c>
      <c r="S1189" s="123" t="s">
        <v>39</v>
      </c>
      <c r="T1189" s="123">
        <v>99</v>
      </c>
      <c r="U1189" s="123" t="s">
        <v>2989</v>
      </c>
      <c r="V1189" s="123"/>
      <c r="W1189" s="123"/>
      <c r="X1189" s="124">
        <v>46267.756944444445</v>
      </c>
      <c r="Y1189" s="124">
        <v>46268.090277777781</v>
      </c>
      <c r="Z1189" s="123"/>
      <c r="AA1189" s="123" t="s">
        <v>56</v>
      </c>
      <c r="AB1189" s="123" t="s">
        <v>2999</v>
      </c>
      <c r="AC1189" s="123" t="s">
        <v>37</v>
      </c>
      <c r="AD1189" s="123" t="s">
        <v>1562</v>
      </c>
      <c r="AE1189" s="123" t="s">
        <v>3000</v>
      </c>
      <c r="AF1189" s="123" t="s">
        <v>78</v>
      </c>
      <c r="AG1189" s="123" t="s">
        <v>92</v>
      </c>
      <c r="AH1189" s="123">
        <v>13</v>
      </c>
      <c r="AI1189" s="123"/>
      <c r="AJ1189" s="124">
        <v>46251</v>
      </c>
      <c r="AK1189" s="123"/>
      <c r="AL1189" s="123"/>
      <c r="AM1189" s="123" t="s">
        <v>2991</v>
      </c>
      <c r="AN1189" s="123" t="s">
        <v>2992</v>
      </c>
      <c r="AO1189" s="123" t="s">
        <v>2982</v>
      </c>
      <c r="AP1189" s="123">
        <v>7</v>
      </c>
      <c r="AQ1189" s="123">
        <v>0</v>
      </c>
      <c r="AR1189" s="123">
        <v>0</v>
      </c>
      <c r="AS1189" s="123">
        <v>1</v>
      </c>
      <c r="AT1189" s="123">
        <v>0</v>
      </c>
      <c r="AU1189" s="123">
        <v>1</v>
      </c>
    </row>
    <row r="1190" spans="1:47">
      <c r="A1190" s="124">
        <v>46267</v>
      </c>
      <c r="B1190" s="123" t="s">
        <v>75</v>
      </c>
      <c r="C1190" s="123" t="s">
        <v>2981</v>
      </c>
      <c r="D1190" s="123" t="s">
        <v>1190</v>
      </c>
      <c r="E1190" s="123">
        <v>204331928</v>
      </c>
      <c r="F1190" s="123" t="s">
        <v>2982</v>
      </c>
      <c r="G1190" s="123" t="s">
        <v>2983</v>
      </c>
      <c r="H1190" s="123" t="s">
        <v>2984</v>
      </c>
      <c r="I1190" s="123">
        <v>900234</v>
      </c>
      <c r="J1190" s="123" t="s">
        <v>87</v>
      </c>
      <c r="K1190" s="123" t="s">
        <v>1191</v>
      </c>
      <c r="L1190" s="123" t="s">
        <v>2986</v>
      </c>
      <c r="M1190" s="123" t="s">
        <v>86</v>
      </c>
      <c r="N1190" s="123" t="s">
        <v>2773</v>
      </c>
      <c r="O1190" s="123">
        <v>1299</v>
      </c>
      <c r="P1190" s="123" t="s">
        <v>64</v>
      </c>
      <c r="Q1190" s="123" t="s">
        <v>2987</v>
      </c>
      <c r="R1190" s="123" t="s">
        <v>3004</v>
      </c>
      <c r="S1190" s="123" t="s">
        <v>39</v>
      </c>
      <c r="T1190" s="123">
        <v>99</v>
      </c>
      <c r="U1190" s="123" t="s">
        <v>2989</v>
      </c>
      <c r="V1190" s="123"/>
      <c r="W1190" s="123"/>
      <c r="X1190" s="124">
        <v>46267.756944444445</v>
      </c>
      <c r="Y1190" s="124">
        <v>46268.173611111109</v>
      </c>
      <c r="Z1190" s="123"/>
      <c r="AA1190" s="123" t="s">
        <v>56</v>
      </c>
      <c r="AB1190" s="123" t="s">
        <v>2999</v>
      </c>
      <c r="AC1190" s="123" t="s">
        <v>37</v>
      </c>
      <c r="AD1190" s="123" t="s">
        <v>1562</v>
      </c>
      <c r="AE1190" s="123" t="s">
        <v>3000</v>
      </c>
      <c r="AF1190" s="123" t="s">
        <v>88</v>
      </c>
      <c r="AG1190" s="123" t="s">
        <v>95</v>
      </c>
      <c r="AH1190" s="123">
        <v>13</v>
      </c>
      <c r="AI1190" s="123"/>
      <c r="AJ1190" s="124">
        <v>45588</v>
      </c>
      <c r="AK1190" s="123"/>
      <c r="AL1190" s="123"/>
      <c r="AM1190" s="123" t="s">
        <v>2991</v>
      </c>
      <c r="AN1190" s="123" t="s">
        <v>2992</v>
      </c>
      <c r="AO1190" s="123" t="s">
        <v>2982</v>
      </c>
      <c r="AP1190" s="123">
        <v>9</v>
      </c>
      <c r="AQ1190" s="123">
        <v>0</v>
      </c>
      <c r="AR1190" s="123">
        <v>0</v>
      </c>
      <c r="AS1190" s="123">
        <v>1</v>
      </c>
      <c r="AT1190" s="123">
        <v>0</v>
      </c>
      <c r="AU1190" s="123">
        <v>1</v>
      </c>
    </row>
    <row r="1191" spans="1:47">
      <c r="A1191" s="124">
        <v>46267</v>
      </c>
      <c r="B1191" s="123" t="s">
        <v>75</v>
      </c>
      <c r="C1191" s="123" t="s">
        <v>2981</v>
      </c>
      <c r="D1191" s="123" t="s">
        <v>567</v>
      </c>
      <c r="E1191" s="123">
        <v>203521426</v>
      </c>
      <c r="F1191" s="123" t="s">
        <v>2982</v>
      </c>
      <c r="G1191" s="123" t="s">
        <v>2983</v>
      </c>
      <c r="H1191" s="123" t="s">
        <v>2984</v>
      </c>
      <c r="I1191" s="123">
        <v>900234</v>
      </c>
      <c r="J1191" s="123" t="s">
        <v>3001</v>
      </c>
      <c r="K1191" s="123" t="s">
        <v>568</v>
      </c>
      <c r="L1191" s="123" t="s">
        <v>2986</v>
      </c>
      <c r="M1191" s="123" t="s">
        <v>79</v>
      </c>
      <c r="N1191" s="123" t="s">
        <v>3013</v>
      </c>
      <c r="O1191" s="123">
        <v>1299</v>
      </c>
      <c r="P1191" s="123" t="s">
        <v>64</v>
      </c>
      <c r="Q1191" s="123" t="s">
        <v>2987</v>
      </c>
      <c r="R1191" s="123" t="s">
        <v>3014</v>
      </c>
      <c r="S1191" s="123" t="s">
        <v>32</v>
      </c>
      <c r="T1191" s="123">
        <v>99</v>
      </c>
      <c r="U1191" s="123" t="s">
        <v>2989</v>
      </c>
      <c r="V1191" s="123"/>
      <c r="W1191" s="123"/>
      <c r="X1191" s="124">
        <v>46267.333333333336</v>
      </c>
      <c r="Y1191" s="124">
        <v>46267.75</v>
      </c>
      <c r="Z1191" s="123"/>
      <c r="AA1191" s="123" t="s">
        <v>56</v>
      </c>
      <c r="AB1191" s="123" t="s">
        <v>2999</v>
      </c>
      <c r="AC1191" s="123" t="s">
        <v>35</v>
      </c>
      <c r="AD1191" s="123" t="s">
        <v>1559</v>
      </c>
      <c r="AE1191" s="123" t="s">
        <v>3015</v>
      </c>
      <c r="AF1191" s="123" t="s">
        <v>78</v>
      </c>
      <c r="AG1191" s="123" t="s">
        <v>92</v>
      </c>
      <c r="AH1191" s="123">
        <v>2</v>
      </c>
      <c r="AI1191" s="123"/>
      <c r="AJ1191" s="124">
        <v>45462</v>
      </c>
      <c r="AK1191" s="123"/>
      <c r="AL1191" s="123"/>
      <c r="AM1191" s="123" t="s">
        <v>2991</v>
      </c>
      <c r="AN1191" s="123" t="s">
        <v>2992</v>
      </c>
      <c r="AO1191" s="123" t="s">
        <v>2982</v>
      </c>
      <c r="AP1191" s="123">
        <v>9</v>
      </c>
      <c r="AQ1191" s="123">
        <v>0</v>
      </c>
      <c r="AR1191" s="123">
        <v>0</v>
      </c>
      <c r="AS1191" s="123">
        <v>1</v>
      </c>
      <c r="AT1191" s="123">
        <v>0</v>
      </c>
      <c r="AU1191" s="123">
        <v>1</v>
      </c>
    </row>
    <row r="1192" spans="1:47">
      <c r="A1192" s="124">
        <v>46267</v>
      </c>
      <c r="B1192" s="123" t="s">
        <v>75</v>
      </c>
      <c r="C1192" s="123" t="s">
        <v>2981</v>
      </c>
      <c r="D1192" s="123" t="s">
        <v>1230</v>
      </c>
      <c r="E1192" s="123">
        <v>202199036</v>
      </c>
      <c r="F1192" s="123" t="s">
        <v>2982</v>
      </c>
      <c r="G1192" s="123" t="s">
        <v>2983</v>
      </c>
      <c r="H1192" s="123" t="s">
        <v>2984</v>
      </c>
      <c r="I1192" s="123">
        <v>900234</v>
      </c>
      <c r="J1192" s="123" t="s">
        <v>87</v>
      </c>
      <c r="K1192" s="123" t="s">
        <v>1231</v>
      </c>
      <c r="L1192" s="123" t="s">
        <v>2986</v>
      </c>
      <c r="M1192" s="123" t="s">
        <v>86</v>
      </c>
      <c r="N1192" s="123" t="s">
        <v>2773</v>
      </c>
      <c r="O1192" s="123">
        <v>1299</v>
      </c>
      <c r="P1192" s="123" t="s">
        <v>64</v>
      </c>
      <c r="Q1192" s="123" t="s">
        <v>2987</v>
      </c>
      <c r="R1192" s="123" t="s">
        <v>3010</v>
      </c>
      <c r="S1192" s="123" t="s">
        <v>39</v>
      </c>
      <c r="T1192" s="123">
        <v>99</v>
      </c>
      <c r="U1192" s="123" t="s">
        <v>2989</v>
      </c>
      <c r="V1192" s="123"/>
      <c r="W1192" s="123"/>
      <c r="X1192" s="124">
        <v>46267.756944444445</v>
      </c>
      <c r="Y1192" s="124">
        <v>46268.173611111109</v>
      </c>
      <c r="Z1192" s="123"/>
      <c r="AA1192" s="123" t="s">
        <v>56</v>
      </c>
      <c r="AB1192" s="123" t="s">
        <v>2999</v>
      </c>
      <c r="AC1192" s="123" t="s">
        <v>37</v>
      </c>
      <c r="AD1192" s="123" t="s">
        <v>1562</v>
      </c>
      <c r="AE1192" s="123" t="s">
        <v>3000</v>
      </c>
      <c r="AF1192" s="123" t="s">
        <v>77</v>
      </c>
      <c r="AG1192" s="123" t="s">
        <v>78</v>
      </c>
      <c r="AH1192" s="123">
        <v>13</v>
      </c>
      <c r="AI1192" s="123"/>
      <c r="AJ1192" s="124">
        <v>45560</v>
      </c>
      <c r="AK1192" s="123"/>
      <c r="AL1192" s="123"/>
      <c r="AM1192" s="123" t="s">
        <v>2991</v>
      </c>
      <c r="AN1192" s="123" t="s">
        <v>2992</v>
      </c>
      <c r="AO1192" s="123" t="s">
        <v>2982</v>
      </c>
      <c r="AP1192" s="123">
        <v>9</v>
      </c>
      <c r="AQ1192" s="123">
        <v>0</v>
      </c>
      <c r="AR1192" s="123">
        <v>0</v>
      </c>
      <c r="AS1192" s="123">
        <v>1</v>
      </c>
      <c r="AT1192" s="123">
        <v>0</v>
      </c>
      <c r="AU1192" s="123">
        <v>1</v>
      </c>
    </row>
    <row r="1193" spans="1:47">
      <c r="A1193" s="124">
        <v>46267</v>
      </c>
      <c r="B1193" s="123" t="s">
        <v>75</v>
      </c>
      <c r="C1193" s="123" t="s">
        <v>2981</v>
      </c>
      <c r="D1193" s="123" t="s">
        <v>1741</v>
      </c>
      <c r="E1193" s="123">
        <v>206873658</v>
      </c>
      <c r="F1193" s="123" t="s">
        <v>2982</v>
      </c>
      <c r="G1193" s="123" t="s">
        <v>2983</v>
      </c>
      <c r="H1193" s="123" t="s">
        <v>2984</v>
      </c>
      <c r="I1193" s="123">
        <v>900234</v>
      </c>
      <c r="J1193" s="123" t="s">
        <v>3001</v>
      </c>
      <c r="K1193" s="123" t="s">
        <v>1742</v>
      </c>
      <c r="L1193" s="123" t="s">
        <v>2986</v>
      </c>
      <c r="M1193" s="123" t="s">
        <v>89</v>
      </c>
      <c r="N1193" s="123" t="s">
        <v>224</v>
      </c>
      <c r="O1193" s="123">
        <v>1299</v>
      </c>
      <c r="P1193" s="123" t="s">
        <v>64</v>
      </c>
      <c r="Q1193" s="123" t="s">
        <v>2987</v>
      </c>
      <c r="R1193" s="123" t="s">
        <v>2994</v>
      </c>
      <c r="S1193" s="123" t="s">
        <v>32</v>
      </c>
      <c r="T1193" s="123">
        <v>99</v>
      </c>
      <c r="U1193" s="123" t="s">
        <v>2989</v>
      </c>
      <c r="V1193" s="123"/>
      <c r="W1193" s="123"/>
      <c r="X1193" s="124">
        <v>46267.333333333336</v>
      </c>
      <c r="Y1193" s="124">
        <v>46267.75</v>
      </c>
      <c r="Z1193" s="123"/>
      <c r="AA1193" s="123" t="s">
        <v>56</v>
      </c>
      <c r="AB1193" s="123" t="s">
        <v>2999</v>
      </c>
      <c r="AC1193" s="123" t="s">
        <v>35</v>
      </c>
      <c r="AD1193" s="123" t="s">
        <v>1558</v>
      </c>
      <c r="AE1193" s="123" t="s">
        <v>2995</v>
      </c>
      <c r="AF1193" s="123" t="s">
        <v>95</v>
      </c>
      <c r="AG1193" s="123" t="s">
        <v>77</v>
      </c>
      <c r="AH1193" s="123">
        <v>3</v>
      </c>
      <c r="AI1193" s="123"/>
      <c r="AJ1193" s="124">
        <v>46019</v>
      </c>
      <c r="AK1193" s="123"/>
      <c r="AL1193" s="123"/>
      <c r="AM1193" s="123" t="s">
        <v>2991</v>
      </c>
      <c r="AN1193" s="123" t="s">
        <v>2992</v>
      </c>
      <c r="AO1193" s="123" t="s">
        <v>2982</v>
      </c>
      <c r="AP1193" s="123">
        <v>9</v>
      </c>
      <c r="AQ1193" s="123">
        <v>0</v>
      </c>
      <c r="AR1193" s="123">
        <v>0</v>
      </c>
      <c r="AS1193" s="123">
        <v>1</v>
      </c>
      <c r="AT1193" s="123">
        <v>0</v>
      </c>
      <c r="AU1193" s="123">
        <v>1</v>
      </c>
    </row>
    <row r="1194" spans="1:47">
      <c r="A1194" s="124">
        <v>46267</v>
      </c>
      <c r="B1194" s="123" t="s">
        <v>75</v>
      </c>
      <c r="C1194" s="123" t="s">
        <v>2981</v>
      </c>
      <c r="D1194" s="123" t="s">
        <v>265</v>
      </c>
      <c r="E1194" s="123">
        <v>205609430</v>
      </c>
      <c r="F1194" s="123" t="s">
        <v>2982</v>
      </c>
      <c r="G1194" s="123" t="s">
        <v>2983</v>
      </c>
      <c r="H1194" s="123" t="s">
        <v>2984</v>
      </c>
      <c r="I1194" s="123">
        <v>900234</v>
      </c>
      <c r="J1194" s="123" t="s">
        <v>2985</v>
      </c>
      <c r="K1194" s="123" t="s">
        <v>1947</v>
      </c>
      <c r="L1194" s="123" t="s">
        <v>2986</v>
      </c>
      <c r="M1194" s="123" t="s">
        <v>89</v>
      </c>
      <c r="N1194" s="123" t="s">
        <v>82</v>
      </c>
      <c r="O1194" s="123">
        <v>1299</v>
      </c>
      <c r="P1194" s="123" t="s">
        <v>64</v>
      </c>
      <c r="Q1194" s="123" t="s">
        <v>2987</v>
      </c>
      <c r="R1194" s="123" t="s">
        <v>3008</v>
      </c>
      <c r="S1194" s="123" t="s">
        <v>39</v>
      </c>
      <c r="T1194" s="123">
        <v>99</v>
      </c>
      <c r="U1194" s="123" t="s">
        <v>2989</v>
      </c>
      <c r="V1194" s="123"/>
      <c r="W1194" s="123"/>
      <c r="X1194" s="124">
        <v>46267.756944444445</v>
      </c>
      <c r="Y1194" s="124">
        <v>46268.173611111109</v>
      </c>
      <c r="Z1194" s="123"/>
      <c r="AA1194" s="123" t="s">
        <v>56</v>
      </c>
      <c r="AB1194" s="123" t="s">
        <v>2999</v>
      </c>
      <c r="AC1194" s="123" t="s">
        <v>2990</v>
      </c>
      <c r="AD1194" s="123" t="s">
        <v>1553</v>
      </c>
      <c r="AE1194" s="123" t="s">
        <v>2990</v>
      </c>
      <c r="AF1194" s="123" t="s">
        <v>92</v>
      </c>
      <c r="AG1194" s="123" t="s">
        <v>84</v>
      </c>
      <c r="AH1194" s="123">
        <v>22</v>
      </c>
      <c r="AI1194" s="123"/>
      <c r="AJ1194" s="124">
        <v>45844</v>
      </c>
      <c r="AK1194" s="123"/>
      <c r="AL1194" s="123"/>
      <c r="AM1194" s="123" t="s">
        <v>2991</v>
      </c>
      <c r="AN1194" s="123" t="s">
        <v>2992</v>
      </c>
      <c r="AO1194" s="123" t="s">
        <v>2982</v>
      </c>
      <c r="AP1194" s="123">
        <v>9</v>
      </c>
      <c r="AQ1194" s="123">
        <v>0</v>
      </c>
      <c r="AR1194" s="123">
        <v>0</v>
      </c>
      <c r="AS1194" s="123">
        <v>1</v>
      </c>
      <c r="AT1194" s="123">
        <v>0</v>
      </c>
      <c r="AU1194" s="123">
        <v>1</v>
      </c>
    </row>
    <row r="1195" spans="1:47">
      <c r="A1195" s="124">
        <v>46267</v>
      </c>
      <c r="B1195" s="123" t="s">
        <v>75</v>
      </c>
      <c r="C1195" s="123" t="s">
        <v>2981</v>
      </c>
      <c r="D1195" s="123" t="s">
        <v>2740</v>
      </c>
      <c r="E1195" s="123">
        <v>205845550</v>
      </c>
      <c r="F1195" s="123" t="s">
        <v>2982</v>
      </c>
      <c r="G1195" s="123" t="s">
        <v>2983</v>
      </c>
      <c r="H1195" s="123" t="s">
        <v>2984</v>
      </c>
      <c r="I1195" s="123">
        <v>900234</v>
      </c>
      <c r="J1195" s="123" t="s">
        <v>2985</v>
      </c>
      <c r="K1195" s="123" t="s">
        <v>2741</v>
      </c>
      <c r="L1195" s="123" t="s">
        <v>2986</v>
      </c>
      <c r="M1195" s="123" t="s">
        <v>89</v>
      </c>
      <c r="N1195" s="123" t="s">
        <v>2773</v>
      </c>
      <c r="O1195" s="123">
        <v>1299</v>
      </c>
      <c r="P1195" s="123" t="s">
        <v>64</v>
      </c>
      <c r="Q1195" s="123" t="s">
        <v>2987</v>
      </c>
      <c r="R1195" s="123" t="s">
        <v>3038</v>
      </c>
      <c r="S1195" s="123" t="s">
        <v>32</v>
      </c>
      <c r="T1195" s="123">
        <v>99</v>
      </c>
      <c r="U1195" s="123" t="s">
        <v>2989</v>
      </c>
      <c r="V1195" s="123"/>
      <c r="W1195" s="123"/>
      <c r="X1195" s="124">
        <v>46267.333333333336</v>
      </c>
      <c r="Y1195" s="124">
        <v>46267.75</v>
      </c>
      <c r="Z1195" s="123"/>
      <c r="AA1195" s="123" t="s">
        <v>56</v>
      </c>
      <c r="AB1195" s="123" t="s">
        <v>2999</v>
      </c>
      <c r="AC1195" s="123" t="s">
        <v>37</v>
      </c>
      <c r="AD1195" s="123" t="s">
        <v>1562</v>
      </c>
      <c r="AE1195" s="123" t="s">
        <v>3000</v>
      </c>
      <c r="AF1195" s="123" t="s">
        <v>92</v>
      </c>
      <c r="AG1195" s="123" t="s">
        <v>84</v>
      </c>
      <c r="AH1195" s="123">
        <v>13</v>
      </c>
      <c r="AI1195" s="123"/>
      <c r="AJ1195" s="124">
        <v>45893</v>
      </c>
      <c r="AK1195" s="123"/>
      <c r="AL1195" s="123"/>
      <c r="AM1195" s="123" t="s">
        <v>2991</v>
      </c>
      <c r="AN1195" s="123" t="s">
        <v>2992</v>
      </c>
      <c r="AO1195" s="123" t="s">
        <v>2982</v>
      </c>
      <c r="AP1195" s="123">
        <v>9</v>
      </c>
      <c r="AQ1195" s="123">
        <v>0</v>
      </c>
      <c r="AR1195" s="123">
        <v>0</v>
      </c>
      <c r="AS1195" s="123">
        <v>1</v>
      </c>
      <c r="AT1195" s="123">
        <v>0</v>
      </c>
      <c r="AU1195" s="123">
        <v>1</v>
      </c>
    </row>
    <row r="1196" spans="1:47">
      <c r="A1196" s="124">
        <v>46267</v>
      </c>
      <c r="B1196" s="123" t="s">
        <v>75</v>
      </c>
      <c r="C1196" s="123" t="s">
        <v>2981</v>
      </c>
      <c r="D1196" s="123" t="s">
        <v>921</v>
      </c>
      <c r="E1196" s="123">
        <v>206015628</v>
      </c>
      <c r="F1196" s="123" t="s">
        <v>2982</v>
      </c>
      <c r="G1196" s="123" t="s">
        <v>2983</v>
      </c>
      <c r="H1196" s="123" t="s">
        <v>2984</v>
      </c>
      <c r="I1196" s="123">
        <v>900234</v>
      </c>
      <c r="J1196" s="123" t="s">
        <v>3001</v>
      </c>
      <c r="K1196" s="123" t="s">
        <v>922</v>
      </c>
      <c r="L1196" s="123" t="s">
        <v>2986</v>
      </c>
      <c r="M1196" s="123" t="s">
        <v>79</v>
      </c>
      <c r="N1196" s="123" t="s">
        <v>2772</v>
      </c>
      <c r="O1196" s="123">
        <v>1299</v>
      </c>
      <c r="P1196" s="123" t="s">
        <v>64</v>
      </c>
      <c r="Q1196" s="123" t="s">
        <v>2987</v>
      </c>
      <c r="R1196" s="123" t="s">
        <v>2994</v>
      </c>
      <c r="S1196" s="123" t="s">
        <v>32</v>
      </c>
      <c r="T1196" s="123">
        <v>99</v>
      </c>
      <c r="U1196" s="123" t="s">
        <v>2989</v>
      </c>
      <c r="V1196" s="123"/>
      <c r="W1196" s="123"/>
      <c r="X1196" s="124">
        <v>46267.333333333336</v>
      </c>
      <c r="Y1196" s="124">
        <v>46267.75</v>
      </c>
      <c r="Z1196" s="123"/>
      <c r="AA1196" s="123" t="s">
        <v>56</v>
      </c>
      <c r="AB1196" s="123" t="s">
        <v>2999</v>
      </c>
      <c r="AC1196" s="123" t="s">
        <v>37</v>
      </c>
      <c r="AD1196" s="123" t="s">
        <v>1562</v>
      </c>
      <c r="AE1196" s="123" t="s">
        <v>3000</v>
      </c>
      <c r="AF1196" s="123" t="s">
        <v>95</v>
      </c>
      <c r="AG1196" s="123" t="s">
        <v>77</v>
      </c>
      <c r="AH1196" s="123">
        <v>13</v>
      </c>
      <c r="AI1196" s="123"/>
      <c r="AJ1196" s="124">
        <v>45921</v>
      </c>
      <c r="AK1196" s="123"/>
      <c r="AL1196" s="123"/>
      <c r="AM1196" s="123" t="s">
        <v>2991</v>
      </c>
      <c r="AN1196" s="123" t="s">
        <v>2992</v>
      </c>
      <c r="AO1196" s="123" t="s">
        <v>2982</v>
      </c>
      <c r="AP1196" s="123">
        <v>9</v>
      </c>
      <c r="AQ1196" s="123">
        <v>0</v>
      </c>
      <c r="AR1196" s="123">
        <v>0</v>
      </c>
      <c r="AS1196" s="123">
        <v>1</v>
      </c>
      <c r="AT1196" s="123">
        <v>0</v>
      </c>
      <c r="AU1196" s="123">
        <v>1</v>
      </c>
    </row>
    <row r="1197" spans="1:47">
      <c r="A1197" s="124">
        <v>46267</v>
      </c>
      <c r="B1197" s="123" t="s">
        <v>75</v>
      </c>
      <c r="C1197" s="123" t="s">
        <v>2981</v>
      </c>
      <c r="D1197" s="123" t="s">
        <v>1015</v>
      </c>
      <c r="E1197" s="123">
        <v>204138496</v>
      </c>
      <c r="F1197" s="123" t="s">
        <v>2982</v>
      </c>
      <c r="G1197" s="123" t="s">
        <v>2983</v>
      </c>
      <c r="H1197" s="123" t="s">
        <v>2984</v>
      </c>
      <c r="I1197" s="123">
        <v>900234</v>
      </c>
      <c r="J1197" s="123" t="s">
        <v>3001</v>
      </c>
      <c r="K1197" s="123" t="s">
        <v>3565</v>
      </c>
      <c r="L1197" s="123" t="s">
        <v>2986</v>
      </c>
      <c r="M1197" s="123" t="s">
        <v>79</v>
      </c>
      <c r="N1197" s="123" t="s">
        <v>622</v>
      </c>
      <c r="O1197" s="123">
        <v>1299</v>
      </c>
      <c r="P1197" s="123" t="s">
        <v>64</v>
      </c>
      <c r="Q1197" s="123" t="s">
        <v>2987</v>
      </c>
      <c r="R1197" s="123" t="s">
        <v>3024</v>
      </c>
      <c r="S1197" s="123" t="s">
        <v>39</v>
      </c>
      <c r="T1197" s="123">
        <v>99</v>
      </c>
      <c r="U1197" s="123" t="s">
        <v>2989</v>
      </c>
      <c r="V1197" s="123"/>
      <c r="W1197" s="123"/>
      <c r="X1197" s="124">
        <v>46267.756944444445</v>
      </c>
      <c r="Y1197" s="124">
        <v>46268.173611111109</v>
      </c>
      <c r="Z1197" s="123"/>
      <c r="AA1197" s="123" t="s">
        <v>56</v>
      </c>
      <c r="AB1197" s="123" t="s">
        <v>2999</v>
      </c>
      <c r="AC1197" s="123" t="s">
        <v>37</v>
      </c>
      <c r="AD1197" s="123" t="s">
        <v>1562</v>
      </c>
      <c r="AE1197" s="123" t="s">
        <v>3000</v>
      </c>
      <c r="AF1197" s="123" t="s">
        <v>95</v>
      </c>
      <c r="AG1197" s="123" t="s">
        <v>77</v>
      </c>
      <c r="AH1197" s="123">
        <v>13</v>
      </c>
      <c r="AI1197" s="123"/>
      <c r="AJ1197" s="124">
        <v>45564</v>
      </c>
      <c r="AK1197" s="123"/>
      <c r="AL1197" s="123"/>
      <c r="AM1197" s="123" t="s">
        <v>2991</v>
      </c>
      <c r="AN1197" s="123" t="s">
        <v>2992</v>
      </c>
      <c r="AO1197" s="123" t="s">
        <v>2982</v>
      </c>
      <c r="AP1197" s="123">
        <v>9</v>
      </c>
      <c r="AQ1197" s="123">
        <v>0</v>
      </c>
      <c r="AR1197" s="123">
        <v>0</v>
      </c>
      <c r="AS1197" s="123">
        <v>1</v>
      </c>
      <c r="AT1197" s="123">
        <v>0</v>
      </c>
      <c r="AU1197" s="123">
        <v>1</v>
      </c>
    </row>
    <row r="1198" spans="1:47">
      <c r="A1198" s="124">
        <v>46267</v>
      </c>
      <c r="B1198" s="123" t="s">
        <v>75</v>
      </c>
      <c r="C1198" s="123" t="s">
        <v>2981</v>
      </c>
      <c r="D1198" s="123" t="s">
        <v>795</v>
      </c>
      <c r="E1198" s="123">
        <v>203468752</v>
      </c>
      <c r="F1198" s="123" t="s">
        <v>2982</v>
      </c>
      <c r="G1198" s="123" t="s">
        <v>2983</v>
      </c>
      <c r="H1198" s="123" t="s">
        <v>2984</v>
      </c>
      <c r="I1198" s="123">
        <v>900234</v>
      </c>
      <c r="J1198" s="123" t="s">
        <v>3001</v>
      </c>
      <c r="K1198" s="123" t="s">
        <v>796</v>
      </c>
      <c r="L1198" s="123" t="s">
        <v>2986</v>
      </c>
      <c r="M1198" s="123" t="s">
        <v>79</v>
      </c>
      <c r="N1198" s="123" t="s">
        <v>622</v>
      </c>
      <c r="O1198" s="123">
        <v>1299</v>
      </c>
      <c r="P1198" s="123" t="s">
        <v>64</v>
      </c>
      <c r="Q1198" s="123" t="s">
        <v>2987</v>
      </c>
      <c r="R1198" s="123" t="s">
        <v>3010</v>
      </c>
      <c r="S1198" s="123" t="s">
        <v>39</v>
      </c>
      <c r="T1198" s="123">
        <v>99</v>
      </c>
      <c r="U1198" s="123" t="s">
        <v>2989</v>
      </c>
      <c r="V1198" s="123"/>
      <c r="W1198" s="123"/>
      <c r="X1198" s="124">
        <v>46267.756944444445</v>
      </c>
      <c r="Y1198" s="124">
        <v>46268.173611111109</v>
      </c>
      <c r="Z1198" s="123"/>
      <c r="AA1198" s="123" t="s">
        <v>56</v>
      </c>
      <c r="AB1198" s="123" t="s">
        <v>2999</v>
      </c>
      <c r="AC1198" s="123" t="s">
        <v>37</v>
      </c>
      <c r="AD1198" s="123" t="s">
        <v>1564</v>
      </c>
      <c r="AE1198" s="123" t="s">
        <v>3012</v>
      </c>
      <c r="AF1198" s="123" t="s">
        <v>77</v>
      </c>
      <c r="AG1198" s="123" t="s">
        <v>78</v>
      </c>
      <c r="AH1198" s="123">
        <v>18</v>
      </c>
      <c r="AI1198" s="123"/>
      <c r="AJ1198" s="124">
        <v>45455</v>
      </c>
      <c r="AK1198" s="123"/>
      <c r="AL1198" s="123"/>
      <c r="AM1198" s="123" t="s">
        <v>2991</v>
      </c>
      <c r="AN1198" s="123" t="s">
        <v>2992</v>
      </c>
      <c r="AO1198" s="123" t="s">
        <v>2982</v>
      </c>
      <c r="AP1198" s="123">
        <v>9</v>
      </c>
      <c r="AQ1198" s="123">
        <v>0</v>
      </c>
      <c r="AR1198" s="123">
        <v>0</v>
      </c>
      <c r="AS1198" s="123">
        <v>1</v>
      </c>
      <c r="AT1198" s="123">
        <v>0</v>
      </c>
      <c r="AU1198" s="123">
        <v>1</v>
      </c>
    </row>
    <row r="1199" spans="1:47">
      <c r="A1199" s="124">
        <v>46267</v>
      </c>
      <c r="B1199" s="123" t="s">
        <v>75</v>
      </c>
      <c r="C1199" s="123" t="s">
        <v>2981</v>
      </c>
      <c r="D1199" s="123" t="s">
        <v>177</v>
      </c>
      <c r="E1199" s="123">
        <v>205996686</v>
      </c>
      <c r="F1199" s="123" t="s">
        <v>2982</v>
      </c>
      <c r="G1199" s="123" t="s">
        <v>2983</v>
      </c>
      <c r="H1199" s="123" t="s">
        <v>2984</v>
      </c>
      <c r="I1199" s="123">
        <v>900234</v>
      </c>
      <c r="J1199" s="123" t="s">
        <v>3001</v>
      </c>
      <c r="K1199" s="123" t="s">
        <v>178</v>
      </c>
      <c r="L1199" s="123" t="s">
        <v>2986</v>
      </c>
      <c r="M1199" s="123" t="s">
        <v>89</v>
      </c>
      <c r="N1199" s="123" t="s">
        <v>158</v>
      </c>
      <c r="O1199" s="123">
        <v>1299</v>
      </c>
      <c r="P1199" s="123" t="s">
        <v>64</v>
      </c>
      <c r="Q1199" s="123" t="s">
        <v>2987</v>
      </c>
      <c r="R1199" s="123" t="s">
        <v>2988</v>
      </c>
      <c r="S1199" s="123" t="s">
        <v>32</v>
      </c>
      <c r="T1199" s="123">
        <v>99</v>
      </c>
      <c r="U1199" s="123" t="s">
        <v>2989</v>
      </c>
      <c r="V1199" s="123"/>
      <c r="W1199" s="123"/>
      <c r="X1199" s="124">
        <v>46267.333333333336</v>
      </c>
      <c r="Y1199" s="124">
        <v>46267.75</v>
      </c>
      <c r="Z1199" s="123"/>
      <c r="AA1199" s="123" t="s">
        <v>56</v>
      </c>
      <c r="AB1199" s="123" t="s">
        <v>2999</v>
      </c>
      <c r="AC1199" s="123" t="s">
        <v>33</v>
      </c>
      <c r="AD1199" s="123" t="s">
        <v>1554</v>
      </c>
      <c r="AE1199" s="123" t="s">
        <v>1428</v>
      </c>
      <c r="AF1199" s="123" t="s">
        <v>88</v>
      </c>
      <c r="AG1199" s="123" t="s">
        <v>95</v>
      </c>
      <c r="AH1199" s="123">
        <v>27</v>
      </c>
      <c r="AI1199" s="123"/>
      <c r="AJ1199" s="124">
        <v>45914</v>
      </c>
      <c r="AK1199" s="123"/>
      <c r="AL1199" s="123"/>
      <c r="AM1199" s="123" t="s">
        <v>2991</v>
      </c>
      <c r="AN1199" s="123" t="s">
        <v>2992</v>
      </c>
      <c r="AO1199" s="123" t="s">
        <v>2982</v>
      </c>
      <c r="AP1199" s="123">
        <v>9</v>
      </c>
      <c r="AQ1199" s="123">
        <v>0</v>
      </c>
      <c r="AR1199" s="123">
        <v>0</v>
      </c>
      <c r="AS1199" s="123">
        <v>1</v>
      </c>
      <c r="AT1199" s="123">
        <v>0</v>
      </c>
      <c r="AU1199" s="123">
        <v>1</v>
      </c>
    </row>
    <row r="1200" spans="1:47">
      <c r="A1200" s="124">
        <v>46267</v>
      </c>
      <c r="B1200" s="123" t="s">
        <v>75</v>
      </c>
      <c r="C1200" s="123" t="s">
        <v>2981</v>
      </c>
      <c r="D1200" s="123" t="s">
        <v>1072</v>
      </c>
      <c r="E1200" s="123">
        <v>106268183</v>
      </c>
      <c r="F1200" s="123" t="s">
        <v>2982</v>
      </c>
      <c r="G1200" s="123" t="s">
        <v>3027</v>
      </c>
      <c r="H1200" s="123" t="s">
        <v>2984</v>
      </c>
      <c r="I1200" s="123" t="s">
        <v>3028</v>
      </c>
      <c r="J1200" s="123"/>
      <c r="K1200" s="123" t="s">
        <v>1073</v>
      </c>
      <c r="L1200" s="123" t="s">
        <v>97</v>
      </c>
      <c r="M1200" s="123" t="s">
        <v>3030</v>
      </c>
      <c r="N1200" s="123" t="s">
        <v>2772</v>
      </c>
      <c r="O1200" s="123">
        <v>1299</v>
      </c>
      <c r="P1200" s="123" t="s">
        <v>64</v>
      </c>
      <c r="Q1200" s="123" t="s">
        <v>2987</v>
      </c>
      <c r="R1200" s="123" t="s">
        <v>3024</v>
      </c>
      <c r="S1200" s="123" t="s">
        <v>39</v>
      </c>
      <c r="T1200" s="123">
        <v>3</v>
      </c>
      <c r="U1200" s="123" t="s">
        <v>2989</v>
      </c>
      <c r="V1200" s="123"/>
      <c r="W1200" s="123"/>
      <c r="X1200" s="124">
        <v>46267.756944444445</v>
      </c>
      <c r="Y1200" s="124">
        <v>46268.173611111109</v>
      </c>
      <c r="Z1200" s="123"/>
      <c r="AA1200" s="123" t="s">
        <v>56</v>
      </c>
      <c r="AB1200" s="123" t="s">
        <v>2999</v>
      </c>
      <c r="AC1200" s="123" t="s">
        <v>37</v>
      </c>
      <c r="AD1200" s="123" t="s">
        <v>1566</v>
      </c>
      <c r="AE1200" s="123" t="s">
        <v>3012</v>
      </c>
      <c r="AF1200" s="123" t="s">
        <v>95</v>
      </c>
      <c r="AG1200" s="123" t="s">
        <v>77</v>
      </c>
      <c r="AH1200" s="123">
        <v>19</v>
      </c>
      <c r="AI1200" s="123"/>
      <c r="AJ1200" s="124">
        <v>44830</v>
      </c>
      <c r="AK1200" s="123"/>
      <c r="AL1200" s="123"/>
      <c r="AM1200" s="123" t="s">
        <v>75</v>
      </c>
      <c r="AN1200" s="123" t="s">
        <v>3031</v>
      </c>
      <c r="AO1200" s="123" t="s">
        <v>2982</v>
      </c>
      <c r="AP1200" s="123">
        <v>9</v>
      </c>
      <c r="AQ1200" s="123">
        <v>0</v>
      </c>
      <c r="AR1200" s="123">
        <v>0</v>
      </c>
      <c r="AS1200" s="123">
        <v>1</v>
      </c>
      <c r="AT1200" s="123">
        <v>0</v>
      </c>
      <c r="AU1200" s="123">
        <v>1</v>
      </c>
    </row>
    <row r="1201" spans="1:47">
      <c r="A1201" s="124">
        <v>46267</v>
      </c>
      <c r="B1201" s="123" t="s">
        <v>75</v>
      </c>
      <c r="C1201" s="123" t="s">
        <v>2981</v>
      </c>
      <c r="D1201" s="123" t="s">
        <v>437</v>
      </c>
      <c r="E1201" s="123">
        <v>203736757</v>
      </c>
      <c r="F1201" s="123" t="s">
        <v>2982</v>
      </c>
      <c r="G1201" s="123" t="s">
        <v>2983</v>
      </c>
      <c r="H1201" s="123" t="s">
        <v>2984</v>
      </c>
      <c r="I1201" s="123">
        <v>900234</v>
      </c>
      <c r="J1201" s="123" t="s">
        <v>99</v>
      </c>
      <c r="K1201" s="123" t="s">
        <v>3566</v>
      </c>
      <c r="L1201" s="123" t="s">
        <v>2986</v>
      </c>
      <c r="M1201" s="123" t="s">
        <v>86</v>
      </c>
      <c r="N1201" s="123" t="s">
        <v>224</v>
      </c>
      <c r="O1201" s="123">
        <v>1299</v>
      </c>
      <c r="P1201" s="123" t="s">
        <v>64</v>
      </c>
      <c r="Q1201" s="123" t="s">
        <v>2987</v>
      </c>
      <c r="R1201" s="123" t="s">
        <v>3014</v>
      </c>
      <c r="S1201" s="123" t="s">
        <v>32</v>
      </c>
      <c r="T1201" s="123">
        <v>99</v>
      </c>
      <c r="U1201" s="123" t="s">
        <v>2989</v>
      </c>
      <c r="V1201" s="123"/>
      <c r="W1201" s="123"/>
      <c r="X1201" s="124">
        <v>46267.333333333336</v>
      </c>
      <c r="Y1201" s="124">
        <v>46267.75</v>
      </c>
      <c r="Z1201" s="123"/>
      <c r="AA1201" s="123" t="s">
        <v>56</v>
      </c>
      <c r="AB1201" s="123" t="s">
        <v>2999</v>
      </c>
      <c r="AC1201" s="123" t="s">
        <v>35</v>
      </c>
      <c r="AD1201" s="123" t="s">
        <v>1558</v>
      </c>
      <c r="AE1201" s="123" t="s">
        <v>2995</v>
      </c>
      <c r="AF1201" s="123" t="s">
        <v>78</v>
      </c>
      <c r="AG1201" s="123" t="s">
        <v>92</v>
      </c>
      <c r="AH1201" s="123">
        <v>3</v>
      </c>
      <c r="AI1201" s="123"/>
      <c r="AJ1201" s="124">
        <v>45501</v>
      </c>
      <c r="AK1201" s="123"/>
      <c r="AL1201" s="123"/>
      <c r="AM1201" s="123" t="s">
        <v>2991</v>
      </c>
      <c r="AN1201" s="123" t="s">
        <v>2992</v>
      </c>
      <c r="AO1201" s="123" t="s">
        <v>2982</v>
      </c>
      <c r="AP1201" s="123">
        <v>9</v>
      </c>
      <c r="AQ1201" s="123">
        <v>0</v>
      </c>
      <c r="AR1201" s="123">
        <v>0</v>
      </c>
      <c r="AS1201" s="123">
        <v>1</v>
      </c>
      <c r="AT1201" s="123">
        <v>0</v>
      </c>
      <c r="AU1201" s="123">
        <v>1</v>
      </c>
    </row>
    <row r="1202" spans="1:47">
      <c r="A1202" s="124">
        <v>46267</v>
      </c>
      <c r="B1202" s="123" t="s">
        <v>75</v>
      </c>
      <c r="C1202" s="123" t="s">
        <v>2981</v>
      </c>
      <c r="D1202" s="123" t="s">
        <v>569</v>
      </c>
      <c r="E1202" s="123">
        <v>203736781</v>
      </c>
      <c r="F1202" s="123" t="s">
        <v>2982</v>
      </c>
      <c r="G1202" s="123" t="s">
        <v>2983</v>
      </c>
      <c r="H1202" s="123" t="s">
        <v>2984</v>
      </c>
      <c r="I1202" s="123">
        <v>900234</v>
      </c>
      <c r="J1202" s="123" t="s">
        <v>99</v>
      </c>
      <c r="K1202" s="123" t="s">
        <v>570</v>
      </c>
      <c r="L1202" s="123" t="s">
        <v>2986</v>
      </c>
      <c r="M1202" s="123" t="s">
        <v>86</v>
      </c>
      <c r="N1202" s="123" t="s">
        <v>230</v>
      </c>
      <c r="O1202" s="123">
        <v>1299</v>
      </c>
      <c r="P1202" s="123" t="s">
        <v>64</v>
      </c>
      <c r="Q1202" s="123" t="s">
        <v>2987</v>
      </c>
      <c r="R1202" s="123" t="s">
        <v>3008</v>
      </c>
      <c r="S1202" s="123" t="s">
        <v>39</v>
      </c>
      <c r="T1202" s="123">
        <v>99</v>
      </c>
      <c r="U1202" s="123" t="s">
        <v>2989</v>
      </c>
      <c r="V1202" s="123"/>
      <c r="W1202" s="123"/>
      <c r="X1202" s="124">
        <v>46267.756944444445</v>
      </c>
      <c r="Y1202" s="124">
        <v>46268.173611111109</v>
      </c>
      <c r="Z1202" s="123"/>
      <c r="AA1202" s="123" t="s">
        <v>56</v>
      </c>
      <c r="AB1202" s="123" t="s">
        <v>2999</v>
      </c>
      <c r="AC1202" s="123" t="s">
        <v>35</v>
      </c>
      <c r="AD1202" s="123" t="s">
        <v>1558</v>
      </c>
      <c r="AE1202" s="123" t="s">
        <v>2995</v>
      </c>
      <c r="AF1202" s="123" t="s">
        <v>92</v>
      </c>
      <c r="AG1202" s="123" t="s">
        <v>84</v>
      </c>
      <c r="AH1202" s="123">
        <v>3</v>
      </c>
      <c r="AI1202" s="123"/>
      <c r="AJ1202" s="124">
        <v>45501</v>
      </c>
      <c r="AK1202" s="123"/>
      <c r="AL1202" s="123"/>
      <c r="AM1202" s="123" t="s">
        <v>2991</v>
      </c>
      <c r="AN1202" s="123" t="s">
        <v>2992</v>
      </c>
      <c r="AO1202" s="123" t="s">
        <v>2982</v>
      </c>
      <c r="AP1202" s="123">
        <v>9</v>
      </c>
      <c r="AQ1202" s="123">
        <v>0</v>
      </c>
      <c r="AR1202" s="123">
        <v>0</v>
      </c>
      <c r="AS1202" s="123">
        <v>1</v>
      </c>
      <c r="AT1202" s="123">
        <v>0</v>
      </c>
      <c r="AU1202" s="123">
        <v>1</v>
      </c>
    </row>
    <row r="1203" spans="1:47">
      <c r="A1203" s="124">
        <v>46267</v>
      </c>
      <c r="B1203" s="123" t="s">
        <v>1317</v>
      </c>
      <c r="C1203" s="123" t="s">
        <v>2981</v>
      </c>
      <c r="D1203" s="123" t="s">
        <v>1352</v>
      </c>
      <c r="E1203" s="123">
        <v>203513400</v>
      </c>
      <c r="F1203" s="123" t="s">
        <v>2982</v>
      </c>
      <c r="G1203" s="123" t="s">
        <v>2983</v>
      </c>
      <c r="H1203" s="123" t="s">
        <v>2984</v>
      </c>
      <c r="I1203" s="123">
        <v>900234</v>
      </c>
      <c r="J1203" s="123" t="s">
        <v>3001</v>
      </c>
      <c r="K1203" s="123" t="s">
        <v>1353</v>
      </c>
      <c r="L1203" s="123" t="s">
        <v>2986</v>
      </c>
      <c r="M1203" s="123" t="s">
        <v>79</v>
      </c>
      <c r="N1203" s="123" t="s">
        <v>1321</v>
      </c>
      <c r="O1203" s="123">
        <v>1181</v>
      </c>
      <c r="P1203" s="123" t="s">
        <v>65</v>
      </c>
      <c r="Q1203" s="123" t="s">
        <v>2987</v>
      </c>
      <c r="R1203" s="123" t="s">
        <v>3016</v>
      </c>
      <c r="S1203" s="123" t="s">
        <v>32</v>
      </c>
      <c r="T1203" s="123">
        <v>99</v>
      </c>
      <c r="U1203" s="123" t="s">
        <v>2989</v>
      </c>
      <c r="V1203" s="123"/>
      <c r="W1203" s="123"/>
      <c r="X1203" s="124">
        <v>46267.333333333336</v>
      </c>
      <c r="Y1203" s="124">
        <v>46267.75</v>
      </c>
      <c r="Z1203" s="123"/>
      <c r="AA1203" s="123" t="s">
        <v>56</v>
      </c>
      <c r="AB1203" s="123" t="s">
        <v>2999</v>
      </c>
      <c r="AC1203" s="123" t="s">
        <v>3500</v>
      </c>
      <c r="AD1203" s="123" t="s">
        <v>68</v>
      </c>
      <c r="AE1203" s="123" t="s">
        <v>3500</v>
      </c>
      <c r="AF1203" s="123" t="s">
        <v>77</v>
      </c>
      <c r="AG1203" s="123" t="s">
        <v>78</v>
      </c>
      <c r="AH1203" s="123">
        <v>32</v>
      </c>
      <c r="AI1203" s="123"/>
      <c r="AJ1203" s="124">
        <v>45462</v>
      </c>
      <c r="AK1203" s="123"/>
      <c r="AL1203" s="123"/>
      <c r="AM1203" s="123" t="s">
        <v>2991</v>
      </c>
      <c r="AN1203" s="123" t="s">
        <v>2992</v>
      </c>
      <c r="AO1203" s="123" t="s">
        <v>2982</v>
      </c>
      <c r="AP1203" s="123">
        <v>9</v>
      </c>
      <c r="AQ1203" s="123">
        <v>0</v>
      </c>
      <c r="AR1203" s="123">
        <v>0</v>
      </c>
      <c r="AS1203" s="123">
        <v>1</v>
      </c>
      <c r="AT1203" s="123">
        <v>0</v>
      </c>
      <c r="AU1203" s="123">
        <v>1</v>
      </c>
    </row>
    <row r="1204" spans="1:47">
      <c r="A1204" s="124">
        <v>46267</v>
      </c>
      <c r="B1204" s="123" t="s">
        <v>1317</v>
      </c>
      <c r="C1204" s="123" t="s">
        <v>2981</v>
      </c>
      <c r="D1204" s="123" t="s">
        <v>1365</v>
      </c>
      <c r="E1204" s="123">
        <v>205275960</v>
      </c>
      <c r="F1204" s="123" t="s">
        <v>2982</v>
      </c>
      <c r="G1204" s="123" t="s">
        <v>2983</v>
      </c>
      <c r="H1204" s="123" t="s">
        <v>2984</v>
      </c>
      <c r="I1204" s="123">
        <v>900234</v>
      </c>
      <c r="J1204" s="123" t="s">
        <v>2985</v>
      </c>
      <c r="K1204" s="123" t="s">
        <v>3567</v>
      </c>
      <c r="L1204" s="123" t="s">
        <v>2986</v>
      </c>
      <c r="M1204" s="123" t="s">
        <v>89</v>
      </c>
      <c r="N1204" s="123" t="s">
        <v>1321</v>
      </c>
      <c r="O1204" s="123">
        <v>1181</v>
      </c>
      <c r="P1204" s="123" t="s">
        <v>65</v>
      </c>
      <c r="Q1204" s="123" t="s">
        <v>2987</v>
      </c>
      <c r="R1204" s="123" t="s">
        <v>3038</v>
      </c>
      <c r="S1204" s="123" t="s">
        <v>32</v>
      </c>
      <c r="T1204" s="123">
        <v>99</v>
      </c>
      <c r="U1204" s="123" t="s">
        <v>2989</v>
      </c>
      <c r="V1204" s="123"/>
      <c r="W1204" s="123"/>
      <c r="X1204" s="124">
        <v>46267.333333333336</v>
      </c>
      <c r="Y1204" s="124">
        <v>46267.75</v>
      </c>
      <c r="Z1204" s="123"/>
      <c r="AA1204" s="123" t="s">
        <v>56</v>
      </c>
      <c r="AB1204" s="123" t="s">
        <v>2999</v>
      </c>
      <c r="AC1204" s="123" t="s">
        <v>3500</v>
      </c>
      <c r="AD1204" s="123" t="s">
        <v>68</v>
      </c>
      <c r="AE1204" s="123" t="s">
        <v>3500</v>
      </c>
      <c r="AF1204" s="123" t="s">
        <v>92</v>
      </c>
      <c r="AG1204" s="123" t="s">
        <v>84</v>
      </c>
      <c r="AH1204" s="123">
        <v>32</v>
      </c>
      <c r="AI1204" s="123"/>
      <c r="AJ1204" s="124">
        <v>45795</v>
      </c>
      <c r="AK1204" s="123"/>
      <c r="AL1204" s="123"/>
      <c r="AM1204" s="123" t="s">
        <v>2991</v>
      </c>
      <c r="AN1204" s="123" t="s">
        <v>2992</v>
      </c>
      <c r="AO1204" s="123" t="s">
        <v>2982</v>
      </c>
      <c r="AP1204" s="123">
        <v>9</v>
      </c>
      <c r="AQ1204" s="123">
        <v>0</v>
      </c>
      <c r="AR1204" s="123">
        <v>0</v>
      </c>
      <c r="AS1204" s="123">
        <v>1</v>
      </c>
      <c r="AT1204" s="123">
        <v>0</v>
      </c>
      <c r="AU1204" s="123">
        <v>1</v>
      </c>
    </row>
    <row r="1205" spans="1:47">
      <c r="A1205" s="124">
        <v>46267</v>
      </c>
      <c r="B1205" s="123" t="s">
        <v>1317</v>
      </c>
      <c r="C1205" s="123" t="s">
        <v>2981</v>
      </c>
      <c r="D1205" s="123" t="s">
        <v>1415</v>
      </c>
      <c r="E1205" s="123">
        <v>204115629</v>
      </c>
      <c r="F1205" s="123" t="s">
        <v>2982</v>
      </c>
      <c r="G1205" s="123" t="s">
        <v>2983</v>
      </c>
      <c r="H1205" s="123" t="s">
        <v>2984</v>
      </c>
      <c r="I1205" s="123">
        <v>900234</v>
      </c>
      <c r="J1205" s="123" t="s">
        <v>87</v>
      </c>
      <c r="K1205" s="123" t="s">
        <v>1416</v>
      </c>
      <c r="L1205" s="123" t="s">
        <v>2986</v>
      </c>
      <c r="M1205" s="123" t="s">
        <v>86</v>
      </c>
      <c r="N1205" s="123" t="s">
        <v>1321</v>
      </c>
      <c r="O1205" s="123">
        <v>1181</v>
      </c>
      <c r="P1205" s="123" t="s">
        <v>65</v>
      </c>
      <c r="Q1205" s="123" t="s">
        <v>2987</v>
      </c>
      <c r="R1205" s="123" t="s">
        <v>3016</v>
      </c>
      <c r="S1205" s="123" t="s">
        <v>32</v>
      </c>
      <c r="T1205" s="123">
        <v>99</v>
      </c>
      <c r="U1205" s="123" t="s">
        <v>2989</v>
      </c>
      <c r="V1205" s="123"/>
      <c r="W1205" s="123"/>
      <c r="X1205" s="124">
        <v>46267.333333333336</v>
      </c>
      <c r="Y1205" s="124">
        <v>46267.75</v>
      </c>
      <c r="Z1205" s="123"/>
      <c r="AA1205" s="123" t="s">
        <v>56</v>
      </c>
      <c r="AB1205" s="123" t="s">
        <v>2999</v>
      </c>
      <c r="AC1205" s="123" t="s">
        <v>3500</v>
      </c>
      <c r="AD1205" s="123" t="s">
        <v>68</v>
      </c>
      <c r="AE1205" s="123" t="s">
        <v>3500</v>
      </c>
      <c r="AF1205" s="123" t="s">
        <v>77</v>
      </c>
      <c r="AG1205" s="123" t="s">
        <v>78</v>
      </c>
      <c r="AH1205" s="123">
        <v>32</v>
      </c>
      <c r="AI1205" s="123"/>
      <c r="AJ1205" s="124">
        <v>45560</v>
      </c>
      <c r="AK1205" s="123"/>
      <c r="AL1205" s="123"/>
      <c r="AM1205" s="123" t="s">
        <v>2991</v>
      </c>
      <c r="AN1205" s="123" t="s">
        <v>2992</v>
      </c>
      <c r="AO1205" s="123" t="s">
        <v>2982</v>
      </c>
      <c r="AP1205" s="123">
        <v>9</v>
      </c>
      <c r="AQ1205" s="123">
        <v>0</v>
      </c>
      <c r="AR1205" s="123">
        <v>0</v>
      </c>
      <c r="AS1205" s="123">
        <v>1</v>
      </c>
      <c r="AT1205" s="123">
        <v>0</v>
      </c>
      <c r="AU1205" s="123">
        <v>1</v>
      </c>
    </row>
    <row r="1206" spans="1:47">
      <c r="A1206" s="124">
        <v>46267</v>
      </c>
      <c r="B1206" s="123" t="s">
        <v>75</v>
      </c>
      <c r="C1206" s="123" t="s">
        <v>3568</v>
      </c>
      <c r="D1206" s="123" t="s">
        <v>1485</v>
      </c>
      <c r="E1206" s="123">
        <v>203737146</v>
      </c>
      <c r="F1206" s="123" t="s">
        <v>2982</v>
      </c>
      <c r="G1206" s="123" t="s">
        <v>2983</v>
      </c>
      <c r="H1206" s="123" t="s">
        <v>2984</v>
      </c>
      <c r="I1206" s="123">
        <v>900234</v>
      </c>
      <c r="J1206" s="123" t="s">
        <v>3001</v>
      </c>
      <c r="K1206" s="123" t="s">
        <v>3569</v>
      </c>
      <c r="L1206" s="123" t="s">
        <v>2986</v>
      </c>
      <c r="M1206" s="123" t="s">
        <v>79</v>
      </c>
      <c r="N1206" s="123" t="s">
        <v>2773</v>
      </c>
      <c r="O1206" s="123">
        <v>1299</v>
      </c>
      <c r="P1206" s="123" t="s">
        <v>64</v>
      </c>
      <c r="Q1206" s="123" t="s">
        <v>2987</v>
      </c>
      <c r="R1206" s="123" t="s">
        <v>3014</v>
      </c>
      <c r="S1206" s="123" t="s">
        <v>32</v>
      </c>
      <c r="T1206" s="123">
        <v>99</v>
      </c>
      <c r="U1206" s="123" t="s">
        <v>2989</v>
      </c>
      <c r="V1206" s="124">
        <v>46267.327777777777</v>
      </c>
      <c r="W1206" s="124">
        <v>46267.744444444441</v>
      </c>
      <c r="X1206" s="124">
        <v>46267.333333333336</v>
      </c>
      <c r="Y1206" s="124">
        <v>46267.75</v>
      </c>
      <c r="Z1206" s="123"/>
      <c r="AA1206" s="123" t="s">
        <v>56</v>
      </c>
      <c r="AB1206" s="123" t="s">
        <v>2</v>
      </c>
      <c r="AC1206" s="123" t="s">
        <v>1428</v>
      </c>
      <c r="AD1206" s="123" t="s">
        <v>1568</v>
      </c>
      <c r="AE1206" s="123" t="s">
        <v>1428</v>
      </c>
      <c r="AF1206" s="123" t="s">
        <v>78</v>
      </c>
      <c r="AG1206" s="123" t="s">
        <v>92</v>
      </c>
      <c r="AH1206" s="123">
        <v>26</v>
      </c>
      <c r="AI1206" s="123"/>
      <c r="AJ1206" s="124">
        <v>45501</v>
      </c>
      <c r="AK1206" s="123"/>
      <c r="AL1206" s="123"/>
      <c r="AM1206" s="123" t="s">
        <v>2991</v>
      </c>
      <c r="AN1206" s="123" t="s">
        <v>2992</v>
      </c>
      <c r="AO1206" s="123" t="s">
        <v>2982</v>
      </c>
      <c r="AP1206" s="123">
        <v>9</v>
      </c>
      <c r="AQ1206" s="123">
        <v>0</v>
      </c>
      <c r="AR1206" s="123">
        <v>1</v>
      </c>
      <c r="AS1206" s="123">
        <v>1</v>
      </c>
      <c r="AT1206" s="123">
        <v>0</v>
      </c>
      <c r="AU1206" s="123">
        <v>0</v>
      </c>
    </row>
    <row r="1207" spans="1:47">
      <c r="A1207" s="124">
        <v>46267</v>
      </c>
      <c r="B1207" s="123" t="s">
        <v>75</v>
      </c>
      <c r="C1207" s="123" t="s">
        <v>3568</v>
      </c>
      <c r="D1207" s="123" t="s">
        <v>1487</v>
      </c>
      <c r="E1207" s="123">
        <v>102865829</v>
      </c>
      <c r="F1207" s="123" t="s">
        <v>2982</v>
      </c>
      <c r="G1207" s="123" t="s">
        <v>3027</v>
      </c>
      <c r="H1207" s="123" t="s">
        <v>2984</v>
      </c>
      <c r="I1207" s="123" t="s">
        <v>3034</v>
      </c>
      <c r="J1207" s="123"/>
      <c r="K1207" s="123" t="s">
        <v>3570</v>
      </c>
      <c r="L1207" s="123" t="s">
        <v>108</v>
      </c>
      <c r="M1207" s="123" t="s">
        <v>108</v>
      </c>
      <c r="N1207" s="123" t="s">
        <v>2773</v>
      </c>
      <c r="O1207" s="123">
        <v>1299</v>
      </c>
      <c r="P1207" s="123" t="s">
        <v>64</v>
      </c>
      <c r="Q1207" s="123" t="s">
        <v>2987</v>
      </c>
      <c r="R1207" s="123" t="s">
        <v>2996</v>
      </c>
      <c r="S1207" s="123" t="s">
        <v>32</v>
      </c>
      <c r="T1207" s="123">
        <v>1</v>
      </c>
      <c r="U1207" s="123" t="s">
        <v>2989</v>
      </c>
      <c r="V1207" s="123"/>
      <c r="W1207" s="123"/>
      <c r="X1207" s="124">
        <v>46267.333333333336</v>
      </c>
      <c r="Y1207" s="124">
        <v>46267.75</v>
      </c>
      <c r="Z1207" s="123" t="s">
        <v>2997</v>
      </c>
      <c r="AA1207" s="123" t="s">
        <v>2998</v>
      </c>
      <c r="AB1207" s="123" t="s">
        <v>2999</v>
      </c>
      <c r="AC1207" s="123" t="s">
        <v>1428</v>
      </c>
      <c r="AD1207" s="123" t="s">
        <v>1568</v>
      </c>
      <c r="AE1207" s="123" t="s">
        <v>1428</v>
      </c>
      <c r="AF1207" s="123" t="s">
        <v>84</v>
      </c>
      <c r="AG1207" s="123" t="s">
        <v>85</v>
      </c>
      <c r="AH1207" s="123">
        <v>26</v>
      </c>
      <c r="AI1207" s="123"/>
      <c r="AJ1207" s="124">
        <v>43011</v>
      </c>
      <c r="AK1207" s="123"/>
      <c r="AL1207" s="123"/>
      <c r="AM1207" s="123" t="s">
        <v>75</v>
      </c>
      <c r="AN1207" s="123" t="s">
        <v>3031</v>
      </c>
      <c r="AO1207" s="123" t="s">
        <v>2982</v>
      </c>
      <c r="AP1207" s="123">
        <v>9</v>
      </c>
      <c r="AQ1207" s="123">
        <v>0</v>
      </c>
      <c r="AR1207" s="123">
        <v>0</v>
      </c>
      <c r="AS1207" s="123">
        <v>0</v>
      </c>
      <c r="AT1207" s="123">
        <v>0</v>
      </c>
      <c r="AU1207" s="123">
        <v>0</v>
      </c>
    </row>
    <row r="1208" spans="1:47">
      <c r="A1208" s="124">
        <v>46267</v>
      </c>
      <c r="B1208" s="123" t="s">
        <v>75</v>
      </c>
      <c r="C1208" s="123" t="s">
        <v>3568</v>
      </c>
      <c r="D1208" s="123" t="s">
        <v>1469</v>
      </c>
      <c r="E1208" s="123">
        <v>204469338</v>
      </c>
      <c r="F1208" s="123" t="s">
        <v>2982</v>
      </c>
      <c r="G1208" s="123" t="s">
        <v>2983</v>
      </c>
      <c r="H1208" s="123" t="s">
        <v>2984</v>
      </c>
      <c r="I1208" s="123">
        <v>900572</v>
      </c>
      <c r="J1208" s="123" t="s">
        <v>3001</v>
      </c>
      <c r="K1208" s="123" t="s">
        <v>3571</v>
      </c>
      <c r="L1208" s="123" t="s">
        <v>3572</v>
      </c>
      <c r="M1208" s="123" t="s">
        <v>1471</v>
      </c>
      <c r="N1208" s="123" t="s">
        <v>2138</v>
      </c>
      <c r="O1208" s="123">
        <v>1299</v>
      </c>
      <c r="P1208" s="123" t="s">
        <v>64</v>
      </c>
      <c r="Q1208" s="123" t="s">
        <v>2987</v>
      </c>
      <c r="R1208" s="123" t="s">
        <v>3003</v>
      </c>
      <c r="S1208" s="123" t="s">
        <v>39</v>
      </c>
      <c r="T1208" s="123">
        <v>99</v>
      </c>
      <c r="U1208" s="123" t="s">
        <v>2989</v>
      </c>
      <c r="V1208" s="123"/>
      <c r="W1208" s="123"/>
      <c r="X1208" s="124">
        <v>46267.333333333336</v>
      </c>
      <c r="Y1208" s="124">
        <v>46267.75</v>
      </c>
      <c r="Z1208" s="123" t="s">
        <v>2997</v>
      </c>
      <c r="AA1208" s="123" t="s">
        <v>2998</v>
      </c>
      <c r="AB1208" s="123" t="s">
        <v>2999</v>
      </c>
      <c r="AC1208" s="123" t="s">
        <v>1428</v>
      </c>
      <c r="AD1208" s="123" t="s">
        <v>1568</v>
      </c>
      <c r="AE1208" s="123" t="s">
        <v>1428</v>
      </c>
      <c r="AF1208" s="123" t="s">
        <v>78</v>
      </c>
      <c r="AG1208" s="123" t="s">
        <v>92</v>
      </c>
      <c r="AH1208" s="123">
        <v>26</v>
      </c>
      <c r="AI1208" s="123"/>
      <c r="AJ1208" s="124">
        <v>45602</v>
      </c>
      <c r="AK1208" s="123"/>
      <c r="AL1208" s="123"/>
      <c r="AM1208" s="123" t="s">
        <v>2991</v>
      </c>
      <c r="AN1208" s="123" t="s">
        <v>2992</v>
      </c>
      <c r="AO1208" s="123" t="s">
        <v>2982</v>
      </c>
      <c r="AP1208" s="123">
        <v>9</v>
      </c>
      <c r="AQ1208" s="123">
        <v>0</v>
      </c>
      <c r="AR1208" s="123">
        <v>0</v>
      </c>
      <c r="AS1208" s="123">
        <v>0</v>
      </c>
      <c r="AT1208" s="123">
        <v>0</v>
      </c>
      <c r="AU1208" s="123">
        <v>0</v>
      </c>
    </row>
    <row r="1209" spans="1:47">
      <c r="A1209" s="124">
        <v>46267</v>
      </c>
      <c r="B1209" s="123" t="s">
        <v>75</v>
      </c>
      <c r="C1209" s="123" t="s">
        <v>3568</v>
      </c>
      <c r="D1209" s="123" t="s">
        <v>2262</v>
      </c>
      <c r="E1209" s="123">
        <v>207282341</v>
      </c>
      <c r="F1209" s="123" t="s">
        <v>2982</v>
      </c>
      <c r="G1209" s="123" t="s">
        <v>2983</v>
      </c>
      <c r="H1209" s="123" t="s">
        <v>2984</v>
      </c>
      <c r="I1209" s="123">
        <v>900572</v>
      </c>
      <c r="J1209" s="123" t="s">
        <v>3002</v>
      </c>
      <c r="K1209" s="123" t="s">
        <v>3573</v>
      </c>
      <c r="L1209" s="123" t="s">
        <v>3572</v>
      </c>
      <c r="M1209" s="123" t="s">
        <v>2144</v>
      </c>
      <c r="N1209" s="123" t="s">
        <v>2138</v>
      </c>
      <c r="O1209" s="123">
        <v>1299</v>
      </c>
      <c r="P1209" s="123" t="s">
        <v>64</v>
      </c>
      <c r="Q1209" s="123" t="s">
        <v>2987</v>
      </c>
      <c r="R1209" s="123" t="s">
        <v>3574</v>
      </c>
      <c r="S1209" s="123"/>
      <c r="T1209" s="123">
        <v>99</v>
      </c>
      <c r="U1209" s="123" t="s">
        <v>2989</v>
      </c>
      <c r="V1209" s="123"/>
      <c r="W1209" s="123"/>
      <c r="X1209" s="124">
        <v>46267.75</v>
      </c>
      <c r="Y1209" s="124">
        <v>46268.166666666664</v>
      </c>
      <c r="Z1209" s="123" t="s">
        <v>2997</v>
      </c>
      <c r="AA1209" s="123" t="s">
        <v>2998</v>
      </c>
      <c r="AB1209" s="123" t="s">
        <v>2999</v>
      </c>
      <c r="AC1209" s="123"/>
      <c r="AD1209" s="123"/>
      <c r="AE1209" s="123"/>
      <c r="AF1209" s="123"/>
      <c r="AG1209" s="123"/>
      <c r="AH1209" s="123"/>
      <c r="AI1209" s="123"/>
      <c r="AJ1209" s="124">
        <v>46122</v>
      </c>
      <c r="AK1209" s="123"/>
      <c r="AL1209" s="123"/>
      <c r="AM1209" s="123" t="s">
        <v>2991</v>
      </c>
      <c r="AN1209" s="123" t="s">
        <v>2992</v>
      </c>
      <c r="AO1209" s="123" t="s">
        <v>2982</v>
      </c>
      <c r="AP1209" s="123">
        <v>9</v>
      </c>
      <c r="AQ1209" s="123">
        <v>0</v>
      </c>
      <c r="AR1209" s="123">
        <v>0</v>
      </c>
      <c r="AS1209" s="123">
        <v>0</v>
      </c>
      <c r="AT1209" s="123">
        <v>0</v>
      </c>
      <c r="AU1209" s="123">
        <v>0</v>
      </c>
    </row>
    <row r="1210" spans="1:47">
      <c r="A1210" s="124">
        <v>46267</v>
      </c>
      <c r="B1210" s="123" t="s">
        <v>75</v>
      </c>
      <c r="C1210" s="123" t="s">
        <v>3568</v>
      </c>
      <c r="D1210" s="123" t="s">
        <v>2260</v>
      </c>
      <c r="E1210" s="123">
        <v>207383780</v>
      </c>
      <c r="F1210" s="123" t="s">
        <v>2982</v>
      </c>
      <c r="G1210" s="123" t="s">
        <v>2983</v>
      </c>
      <c r="H1210" s="123" t="s">
        <v>2984</v>
      </c>
      <c r="I1210" s="123">
        <v>900572</v>
      </c>
      <c r="J1210" s="123" t="s">
        <v>3002</v>
      </c>
      <c r="K1210" s="123" t="s">
        <v>3575</v>
      </c>
      <c r="L1210" s="123" t="s">
        <v>3572</v>
      </c>
      <c r="M1210" s="123" t="s">
        <v>2144</v>
      </c>
      <c r="N1210" s="123" t="s">
        <v>2138</v>
      </c>
      <c r="O1210" s="123">
        <v>1299</v>
      </c>
      <c r="P1210" s="123" t="s">
        <v>64</v>
      </c>
      <c r="Q1210" s="123" t="s">
        <v>2987</v>
      </c>
      <c r="R1210" s="123" t="s">
        <v>3574</v>
      </c>
      <c r="S1210" s="123"/>
      <c r="T1210" s="123">
        <v>99</v>
      </c>
      <c r="U1210" s="123" t="s">
        <v>2989</v>
      </c>
      <c r="V1210" s="123"/>
      <c r="W1210" s="123"/>
      <c r="X1210" s="124">
        <v>46267.75</v>
      </c>
      <c r="Y1210" s="124">
        <v>46268.166666666664</v>
      </c>
      <c r="Z1210" s="123" t="s">
        <v>2997</v>
      </c>
      <c r="AA1210" s="123" t="s">
        <v>2998</v>
      </c>
      <c r="AB1210" s="123" t="s">
        <v>2999</v>
      </c>
      <c r="AC1210" s="123"/>
      <c r="AD1210" s="123"/>
      <c r="AE1210" s="123"/>
      <c r="AF1210" s="123"/>
      <c r="AG1210" s="123"/>
      <c r="AH1210" s="123"/>
      <c r="AI1210" s="123"/>
      <c r="AJ1210" s="124">
        <v>46140</v>
      </c>
      <c r="AK1210" s="123"/>
      <c r="AL1210" s="123"/>
      <c r="AM1210" s="123" t="s">
        <v>2991</v>
      </c>
      <c r="AN1210" s="123" t="s">
        <v>2992</v>
      </c>
      <c r="AO1210" s="123" t="s">
        <v>2982</v>
      </c>
      <c r="AP1210" s="123">
        <v>9</v>
      </c>
      <c r="AQ1210" s="123">
        <v>0</v>
      </c>
      <c r="AR1210" s="123">
        <v>0</v>
      </c>
      <c r="AS1210" s="123">
        <v>0</v>
      </c>
      <c r="AT1210" s="123">
        <v>0</v>
      </c>
      <c r="AU1210" s="123">
        <v>0</v>
      </c>
    </row>
    <row r="1211" spans="1:47">
      <c r="A1211" s="124">
        <v>46267</v>
      </c>
      <c r="B1211" s="123" t="s">
        <v>75</v>
      </c>
      <c r="C1211" s="123" t="s">
        <v>3568</v>
      </c>
      <c r="D1211" s="123" t="s">
        <v>2142</v>
      </c>
      <c r="E1211" s="123">
        <v>205837449</v>
      </c>
      <c r="F1211" s="123" t="s">
        <v>2982</v>
      </c>
      <c r="G1211" s="123" t="s">
        <v>2983</v>
      </c>
      <c r="H1211" s="123" t="s">
        <v>2984</v>
      </c>
      <c r="I1211" s="123">
        <v>900572</v>
      </c>
      <c r="J1211" s="123" t="s">
        <v>3002</v>
      </c>
      <c r="K1211" s="123" t="s">
        <v>3576</v>
      </c>
      <c r="L1211" s="123" t="s">
        <v>3572</v>
      </c>
      <c r="M1211" s="123" t="s">
        <v>2144</v>
      </c>
      <c r="N1211" s="123" t="s">
        <v>2138</v>
      </c>
      <c r="O1211" s="123">
        <v>1299</v>
      </c>
      <c r="P1211" s="123" t="s">
        <v>64</v>
      </c>
      <c r="Q1211" s="123" t="s">
        <v>2987</v>
      </c>
      <c r="R1211" s="123" t="s">
        <v>3014</v>
      </c>
      <c r="S1211" s="123" t="s">
        <v>32</v>
      </c>
      <c r="T1211" s="123">
        <v>99</v>
      </c>
      <c r="U1211" s="123" t="s">
        <v>2989</v>
      </c>
      <c r="V1211" s="124">
        <v>46267.329861111109</v>
      </c>
      <c r="W1211" s="124">
        <v>46267.541666666664</v>
      </c>
      <c r="X1211" s="124">
        <v>46267.333333333336</v>
      </c>
      <c r="Y1211" s="124">
        <v>46267.75</v>
      </c>
      <c r="Z1211" s="123"/>
      <c r="AA1211" s="123" t="s">
        <v>56</v>
      </c>
      <c r="AB1211" s="123" t="s">
        <v>2</v>
      </c>
      <c r="AC1211" s="123" t="s">
        <v>1428</v>
      </c>
      <c r="AD1211" s="123" t="s">
        <v>1568</v>
      </c>
      <c r="AE1211" s="123" t="s">
        <v>1428</v>
      </c>
      <c r="AF1211" s="123" t="s">
        <v>78</v>
      </c>
      <c r="AG1211" s="123" t="s">
        <v>92</v>
      </c>
      <c r="AH1211" s="123">
        <v>26</v>
      </c>
      <c r="AI1211" s="123"/>
      <c r="AJ1211" s="124">
        <v>45889</v>
      </c>
      <c r="AK1211" s="123"/>
      <c r="AL1211" s="123"/>
      <c r="AM1211" s="123" t="s">
        <v>2991</v>
      </c>
      <c r="AN1211" s="123" t="s">
        <v>2992</v>
      </c>
      <c r="AO1211" s="123" t="s">
        <v>2982</v>
      </c>
      <c r="AP1211" s="123">
        <v>9</v>
      </c>
      <c r="AQ1211" s="123">
        <v>0</v>
      </c>
      <c r="AR1211" s="123">
        <v>1</v>
      </c>
      <c r="AS1211" s="123">
        <v>1</v>
      </c>
      <c r="AT1211" s="123">
        <v>0</v>
      </c>
      <c r="AU1211" s="123">
        <v>0</v>
      </c>
    </row>
    <row r="1212" spans="1:47">
      <c r="A1212" s="124">
        <v>46267</v>
      </c>
      <c r="B1212" s="123" t="s">
        <v>75</v>
      </c>
      <c r="C1212" s="123" t="s">
        <v>3568</v>
      </c>
      <c r="D1212" s="123" t="s">
        <v>1462</v>
      </c>
      <c r="E1212" s="123">
        <v>204341339</v>
      </c>
      <c r="F1212" s="123" t="s">
        <v>2982</v>
      </c>
      <c r="G1212" s="123" t="s">
        <v>2983</v>
      </c>
      <c r="H1212" s="123" t="s">
        <v>2984</v>
      </c>
      <c r="I1212" s="123">
        <v>900572</v>
      </c>
      <c r="J1212" s="123" t="s">
        <v>2985</v>
      </c>
      <c r="K1212" s="123" t="s">
        <v>3577</v>
      </c>
      <c r="L1212" s="123" t="s">
        <v>3572</v>
      </c>
      <c r="M1212" s="123" t="s">
        <v>1464</v>
      </c>
      <c r="N1212" s="123" t="s">
        <v>2138</v>
      </c>
      <c r="O1212" s="123">
        <v>1299</v>
      </c>
      <c r="P1212" s="123" t="s">
        <v>64</v>
      </c>
      <c r="Q1212" s="123" t="s">
        <v>2987</v>
      </c>
      <c r="R1212" s="123" t="s">
        <v>3014</v>
      </c>
      <c r="S1212" s="123" t="s">
        <v>32</v>
      </c>
      <c r="T1212" s="123">
        <v>99</v>
      </c>
      <c r="U1212" s="123" t="s">
        <v>2989</v>
      </c>
      <c r="V1212" s="123"/>
      <c r="W1212" s="123"/>
      <c r="X1212" s="124">
        <v>46267.75</v>
      </c>
      <c r="Y1212" s="124">
        <v>46268.166666666664</v>
      </c>
      <c r="Z1212" s="123" t="s">
        <v>2997</v>
      </c>
      <c r="AA1212" s="123" t="s">
        <v>2998</v>
      </c>
      <c r="AB1212" s="123" t="s">
        <v>2999</v>
      </c>
      <c r="AC1212" s="123" t="s">
        <v>1428</v>
      </c>
      <c r="AD1212" s="123" t="s">
        <v>1568</v>
      </c>
      <c r="AE1212" s="123" t="s">
        <v>1428</v>
      </c>
      <c r="AF1212" s="123" t="s">
        <v>78</v>
      </c>
      <c r="AG1212" s="123" t="s">
        <v>92</v>
      </c>
      <c r="AH1212" s="123">
        <v>26</v>
      </c>
      <c r="AI1212" s="123"/>
      <c r="AJ1212" s="124">
        <v>45588</v>
      </c>
      <c r="AK1212" s="123"/>
      <c r="AL1212" s="123"/>
      <c r="AM1212" s="123" t="s">
        <v>2991</v>
      </c>
      <c r="AN1212" s="123" t="s">
        <v>2992</v>
      </c>
      <c r="AO1212" s="123" t="s">
        <v>2982</v>
      </c>
      <c r="AP1212" s="123">
        <v>9</v>
      </c>
      <c r="AQ1212" s="123">
        <v>0</v>
      </c>
      <c r="AR1212" s="123">
        <v>0</v>
      </c>
      <c r="AS1212" s="123">
        <v>0</v>
      </c>
      <c r="AT1212" s="123">
        <v>0</v>
      </c>
      <c r="AU1212" s="123">
        <v>0</v>
      </c>
    </row>
    <row r="1213" spans="1:47">
      <c r="A1213" s="124">
        <v>46267</v>
      </c>
      <c r="B1213" s="123" t="s">
        <v>75</v>
      </c>
      <c r="C1213" s="123" t="s">
        <v>3568</v>
      </c>
      <c r="D1213" s="123" t="s">
        <v>2394</v>
      </c>
      <c r="E1213" s="123">
        <v>203555938</v>
      </c>
      <c r="F1213" s="123" t="s">
        <v>2982</v>
      </c>
      <c r="G1213" s="123" t="s">
        <v>2983</v>
      </c>
      <c r="H1213" s="123" t="s">
        <v>2984</v>
      </c>
      <c r="I1213" s="123">
        <v>900572</v>
      </c>
      <c r="J1213" s="123" t="s">
        <v>99</v>
      </c>
      <c r="K1213" s="123" t="s">
        <v>3578</v>
      </c>
      <c r="L1213" s="123" t="s">
        <v>3572</v>
      </c>
      <c r="M1213" s="123" t="s">
        <v>1459</v>
      </c>
      <c r="N1213" s="123" t="s">
        <v>2138</v>
      </c>
      <c r="O1213" s="123">
        <v>1299</v>
      </c>
      <c r="P1213" s="123" t="s">
        <v>64</v>
      </c>
      <c r="Q1213" s="123" t="s">
        <v>2987</v>
      </c>
      <c r="R1213" s="123" t="s">
        <v>3003</v>
      </c>
      <c r="S1213" s="123" t="s">
        <v>39</v>
      </c>
      <c r="T1213" s="123">
        <v>99</v>
      </c>
      <c r="U1213" s="123" t="s">
        <v>2989</v>
      </c>
      <c r="V1213" s="123"/>
      <c r="W1213" s="123"/>
      <c r="X1213" s="124">
        <v>46267.333333333336</v>
      </c>
      <c r="Y1213" s="124">
        <v>46267.75</v>
      </c>
      <c r="Z1213" s="123" t="s">
        <v>2997</v>
      </c>
      <c r="AA1213" s="123" t="s">
        <v>2998</v>
      </c>
      <c r="AB1213" s="123" t="s">
        <v>2999</v>
      </c>
      <c r="AC1213" s="123" t="s">
        <v>1428</v>
      </c>
      <c r="AD1213" s="123" t="s">
        <v>1568</v>
      </c>
      <c r="AE1213" s="123" t="s">
        <v>1428</v>
      </c>
      <c r="AF1213" s="123" t="s">
        <v>78</v>
      </c>
      <c r="AG1213" s="123" t="s">
        <v>92</v>
      </c>
      <c r="AH1213" s="123">
        <v>26</v>
      </c>
      <c r="AI1213" s="123"/>
      <c r="AJ1213" s="124">
        <v>45468</v>
      </c>
      <c r="AK1213" s="123"/>
      <c r="AL1213" s="123"/>
      <c r="AM1213" s="123" t="s">
        <v>2991</v>
      </c>
      <c r="AN1213" s="123" t="s">
        <v>2992</v>
      </c>
      <c r="AO1213" s="123" t="s">
        <v>2982</v>
      </c>
      <c r="AP1213" s="123">
        <v>9</v>
      </c>
      <c r="AQ1213" s="123">
        <v>0</v>
      </c>
      <c r="AR1213" s="123">
        <v>0</v>
      </c>
      <c r="AS1213" s="123">
        <v>0</v>
      </c>
      <c r="AT1213" s="123">
        <v>0</v>
      </c>
      <c r="AU1213" s="123">
        <v>0</v>
      </c>
    </row>
    <row r="1214" spans="1:47">
      <c r="A1214" s="124">
        <v>46267</v>
      </c>
      <c r="B1214" s="123" t="s">
        <v>75</v>
      </c>
      <c r="C1214" s="123" t="s">
        <v>3568</v>
      </c>
      <c r="D1214" s="123" t="s">
        <v>1457</v>
      </c>
      <c r="E1214" s="123">
        <v>203940975</v>
      </c>
      <c r="F1214" s="123" t="s">
        <v>2982</v>
      </c>
      <c r="G1214" s="123" t="s">
        <v>2983</v>
      </c>
      <c r="H1214" s="123" t="s">
        <v>2984</v>
      </c>
      <c r="I1214" s="123">
        <v>900572</v>
      </c>
      <c r="J1214" s="123" t="s">
        <v>99</v>
      </c>
      <c r="K1214" s="123" t="s">
        <v>3579</v>
      </c>
      <c r="L1214" s="123" t="s">
        <v>3572</v>
      </c>
      <c r="M1214" s="123" t="s">
        <v>2666</v>
      </c>
      <c r="N1214" s="123" t="s">
        <v>2658</v>
      </c>
      <c r="O1214" s="123">
        <v>1299</v>
      </c>
      <c r="P1214" s="123" t="s">
        <v>64</v>
      </c>
      <c r="Q1214" s="123" t="s">
        <v>2987</v>
      </c>
      <c r="R1214" s="123" t="s">
        <v>2994</v>
      </c>
      <c r="S1214" s="123" t="s">
        <v>32</v>
      </c>
      <c r="T1214" s="123">
        <v>99</v>
      </c>
      <c r="U1214" s="123" t="s">
        <v>2989</v>
      </c>
      <c r="V1214" s="124">
        <v>46267.334722222222</v>
      </c>
      <c r="W1214" s="124">
        <v>46267.743055555555</v>
      </c>
      <c r="X1214" s="124">
        <v>46267.375</v>
      </c>
      <c r="Y1214" s="124">
        <v>46267.75</v>
      </c>
      <c r="Z1214" s="123"/>
      <c r="AA1214" s="123" t="s">
        <v>56</v>
      </c>
      <c r="AB1214" s="123" t="s">
        <v>2</v>
      </c>
      <c r="AC1214" s="123" t="s">
        <v>1428</v>
      </c>
      <c r="AD1214" s="123" t="s">
        <v>1568</v>
      </c>
      <c r="AE1214" s="123" t="s">
        <v>1428</v>
      </c>
      <c r="AF1214" s="123" t="s">
        <v>95</v>
      </c>
      <c r="AG1214" s="123" t="s">
        <v>77</v>
      </c>
      <c r="AH1214" s="123">
        <v>26</v>
      </c>
      <c r="AI1214" s="123"/>
      <c r="AJ1214" s="124">
        <v>45539</v>
      </c>
      <c r="AK1214" s="123"/>
      <c r="AL1214" s="123"/>
      <c r="AM1214" s="123" t="s">
        <v>2991</v>
      </c>
      <c r="AN1214" s="123" t="s">
        <v>2992</v>
      </c>
      <c r="AO1214" s="123" t="s">
        <v>2982</v>
      </c>
      <c r="AP1214" s="123">
        <v>8</v>
      </c>
      <c r="AQ1214" s="123">
        <v>0</v>
      </c>
      <c r="AR1214" s="123">
        <v>1</v>
      </c>
      <c r="AS1214" s="123">
        <v>1</v>
      </c>
      <c r="AT1214" s="123">
        <v>0</v>
      </c>
      <c r="AU1214" s="123">
        <v>0</v>
      </c>
    </row>
    <row r="1215" spans="1:47">
      <c r="A1215" s="124">
        <v>46267</v>
      </c>
      <c r="B1215" s="123" t="s">
        <v>75</v>
      </c>
      <c r="C1215" s="123" t="s">
        <v>3568</v>
      </c>
      <c r="D1215" s="123" t="s">
        <v>1481</v>
      </c>
      <c r="E1215" s="123">
        <v>202383469</v>
      </c>
      <c r="F1215" s="123" t="s">
        <v>2982</v>
      </c>
      <c r="G1215" s="123" t="s">
        <v>2983</v>
      </c>
      <c r="H1215" s="123" t="s">
        <v>2984</v>
      </c>
      <c r="I1215" s="123">
        <v>900572</v>
      </c>
      <c r="J1215" s="123" t="s">
        <v>87</v>
      </c>
      <c r="K1215" s="123" t="s">
        <v>3580</v>
      </c>
      <c r="L1215" s="123" t="s">
        <v>3572</v>
      </c>
      <c r="M1215" s="123" t="s">
        <v>1478</v>
      </c>
      <c r="N1215" s="123" t="s">
        <v>2138</v>
      </c>
      <c r="O1215" s="123">
        <v>1299</v>
      </c>
      <c r="P1215" s="123" t="s">
        <v>64</v>
      </c>
      <c r="Q1215" s="123" t="s">
        <v>2987</v>
      </c>
      <c r="R1215" s="123" t="s">
        <v>3003</v>
      </c>
      <c r="S1215" s="123" t="s">
        <v>39</v>
      </c>
      <c r="T1215" s="123">
        <v>99</v>
      </c>
      <c r="U1215" s="123" t="s">
        <v>2989</v>
      </c>
      <c r="V1215" s="123"/>
      <c r="W1215" s="123"/>
      <c r="X1215" s="124">
        <v>46267.333333333336</v>
      </c>
      <c r="Y1215" s="124">
        <v>46267.75</v>
      </c>
      <c r="Z1215" s="123" t="s">
        <v>2997</v>
      </c>
      <c r="AA1215" s="123" t="s">
        <v>2998</v>
      </c>
      <c r="AB1215" s="123" t="s">
        <v>2999</v>
      </c>
      <c r="AC1215" s="123" t="s">
        <v>1428</v>
      </c>
      <c r="AD1215" s="123" t="s">
        <v>1568</v>
      </c>
      <c r="AE1215" s="123" t="s">
        <v>1428</v>
      </c>
      <c r="AF1215" s="123" t="s">
        <v>78</v>
      </c>
      <c r="AG1215" s="123" t="s">
        <v>92</v>
      </c>
      <c r="AH1215" s="123">
        <v>26</v>
      </c>
      <c r="AI1215" s="123"/>
      <c r="AJ1215" s="124">
        <v>45595</v>
      </c>
      <c r="AK1215" s="123"/>
      <c r="AL1215" s="123"/>
      <c r="AM1215" s="123" t="s">
        <v>2991</v>
      </c>
      <c r="AN1215" s="123" t="s">
        <v>2992</v>
      </c>
      <c r="AO1215" s="123" t="s">
        <v>2982</v>
      </c>
      <c r="AP1215" s="123">
        <v>9</v>
      </c>
      <c r="AQ1215" s="123">
        <v>0</v>
      </c>
      <c r="AR1215" s="123">
        <v>0</v>
      </c>
      <c r="AS1215" s="123">
        <v>0</v>
      </c>
      <c r="AT1215" s="123">
        <v>0</v>
      </c>
      <c r="AU1215" s="123">
        <v>0</v>
      </c>
    </row>
    <row r="1216" spans="1:47">
      <c r="A1216" s="124">
        <v>46267</v>
      </c>
      <c r="B1216" s="123" t="s">
        <v>75</v>
      </c>
      <c r="C1216" s="123" t="s">
        <v>3568</v>
      </c>
      <c r="D1216" s="123" t="s">
        <v>1474</v>
      </c>
      <c r="E1216" s="123">
        <v>203750137</v>
      </c>
      <c r="F1216" s="123" t="s">
        <v>2982</v>
      </c>
      <c r="G1216" s="123" t="s">
        <v>2983</v>
      </c>
      <c r="H1216" s="123" t="s">
        <v>2984</v>
      </c>
      <c r="I1216" s="123">
        <v>900572</v>
      </c>
      <c r="J1216" s="123" t="s">
        <v>3001</v>
      </c>
      <c r="K1216" s="123" t="s">
        <v>3581</v>
      </c>
      <c r="L1216" s="123" t="s">
        <v>3572</v>
      </c>
      <c r="M1216" s="123" t="s">
        <v>1471</v>
      </c>
      <c r="N1216" s="123" t="s">
        <v>2138</v>
      </c>
      <c r="O1216" s="123">
        <v>1299</v>
      </c>
      <c r="P1216" s="123" t="s">
        <v>64</v>
      </c>
      <c r="Q1216" s="123" t="s">
        <v>2987</v>
      </c>
      <c r="R1216" s="123" t="s">
        <v>2994</v>
      </c>
      <c r="S1216" s="123" t="s">
        <v>32</v>
      </c>
      <c r="T1216" s="123">
        <v>99</v>
      </c>
      <c r="U1216" s="123" t="s">
        <v>2989</v>
      </c>
      <c r="V1216" s="123"/>
      <c r="W1216" s="124">
        <v>46267.934027777781</v>
      </c>
      <c r="X1216" s="124">
        <v>46267.75</v>
      </c>
      <c r="Y1216" s="124">
        <v>46268.166666666664</v>
      </c>
      <c r="Z1216" s="123" t="s">
        <v>2997</v>
      </c>
      <c r="AA1216" s="123" t="s">
        <v>2998</v>
      </c>
      <c r="AB1216" s="123" t="s">
        <v>2999</v>
      </c>
      <c r="AC1216" s="123" t="s">
        <v>1428</v>
      </c>
      <c r="AD1216" s="123" t="s">
        <v>1568</v>
      </c>
      <c r="AE1216" s="123" t="s">
        <v>1428</v>
      </c>
      <c r="AF1216" s="123" t="s">
        <v>95</v>
      </c>
      <c r="AG1216" s="123" t="s">
        <v>77</v>
      </c>
      <c r="AH1216" s="123">
        <v>26</v>
      </c>
      <c r="AI1216" s="123"/>
      <c r="AJ1216" s="124">
        <v>45502</v>
      </c>
      <c r="AK1216" s="123"/>
      <c r="AL1216" s="123"/>
      <c r="AM1216" s="123" t="s">
        <v>2991</v>
      </c>
      <c r="AN1216" s="123" t="s">
        <v>2992</v>
      </c>
      <c r="AO1216" s="123" t="s">
        <v>2982</v>
      </c>
      <c r="AP1216" s="123">
        <v>9</v>
      </c>
      <c r="AQ1216" s="123">
        <v>0</v>
      </c>
      <c r="AR1216" s="123">
        <v>0</v>
      </c>
      <c r="AS1216" s="123">
        <v>0</v>
      </c>
      <c r="AT1216" s="123">
        <v>0</v>
      </c>
      <c r="AU1216" s="123">
        <v>0</v>
      </c>
    </row>
    <row r="1217" spans="1:47">
      <c r="A1217" s="124">
        <v>46267</v>
      </c>
      <c r="B1217" s="123" t="s">
        <v>75</v>
      </c>
      <c r="C1217" s="123" t="s">
        <v>3568</v>
      </c>
      <c r="D1217" s="123" t="s">
        <v>1675</v>
      </c>
      <c r="E1217" s="123">
        <v>206332542</v>
      </c>
      <c r="F1217" s="123" t="s">
        <v>2982</v>
      </c>
      <c r="G1217" s="123" t="s">
        <v>2983</v>
      </c>
      <c r="H1217" s="123" t="s">
        <v>2984</v>
      </c>
      <c r="I1217" s="123">
        <v>900572</v>
      </c>
      <c r="J1217" s="123" t="s">
        <v>2985</v>
      </c>
      <c r="K1217" s="123" t="s">
        <v>3582</v>
      </c>
      <c r="L1217" s="123" t="s">
        <v>3572</v>
      </c>
      <c r="M1217" s="123" t="s">
        <v>1464</v>
      </c>
      <c r="N1217" s="123" t="s">
        <v>2138</v>
      </c>
      <c r="O1217" s="123">
        <v>1299</v>
      </c>
      <c r="P1217" s="123" t="s">
        <v>64</v>
      </c>
      <c r="Q1217" s="123" t="s">
        <v>2987</v>
      </c>
      <c r="R1217" s="123" t="s">
        <v>3024</v>
      </c>
      <c r="S1217" s="123" t="s">
        <v>39</v>
      </c>
      <c r="T1217" s="123">
        <v>99</v>
      </c>
      <c r="U1217" s="123" t="s">
        <v>2989</v>
      </c>
      <c r="V1217" s="123"/>
      <c r="W1217" s="123"/>
      <c r="X1217" s="124">
        <v>46267.333333333336</v>
      </c>
      <c r="Y1217" s="124">
        <v>46267.75</v>
      </c>
      <c r="Z1217" s="123" t="s">
        <v>2997</v>
      </c>
      <c r="AA1217" s="123" t="s">
        <v>2998</v>
      </c>
      <c r="AB1217" s="123" t="s">
        <v>2999</v>
      </c>
      <c r="AC1217" s="123" t="s">
        <v>1428</v>
      </c>
      <c r="AD1217" s="123" t="s">
        <v>1568</v>
      </c>
      <c r="AE1217" s="123" t="s">
        <v>1428</v>
      </c>
      <c r="AF1217" s="123" t="s">
        <v>95</v>
      </c>
      <c r="AG1217" s="123" t="s">
        <v>77</v>
      </c>
      <c r="AH1217" s="123">
        <v>26</v>
      </c>
      <c r="AI1217" s="123"/>
      <c r="AJ1217" s="124">
        <v>45956</v>
      </c>
      <c r="AK1217" s="123"/>
      <c r="AL1217" s="123"/>
      <c r="AM1217" s="123" t="s">
        <v>2991</v>
      </c>
      <c r="AN1217" s="123" t="s">
        <v>2992</v>
      </c>
      <c r="AO1217" s="123" t="s">
        <v>2982</v>
      </c>
      <c r="AP1217" s="123">
        <v>9</v>
      </c>
      <c r="AQ1217" s="123">
        <v>0</v>
      </c>
      <c r="AR1217" s="123">
        <v>0</v>
      </c>
      <c r="AS1217" s="123">
        <v>0</v>
      </c>
      <c r="AT1217" s="123">
        <v>0</v>
      </c>
      <c r="AU1217" s="123">
        <v>0</v>
      </c>
    </row>
    <row r="1218" spans="1:47">
      <c r="A1218" s="124">
        <v>46267</v>
      </c>
      <c r="B1218" s="123" t="s">
        <v>75</v>
      </c>
      <c r="C1218" s="123" t="s">
        <v>3568</v>
      </c>
      <c r="D1218" s="123" t="s">
        <v>2617</v>
      </c>
      <c r="E1218" s="123">
        <v>205247340</v>
      </c>
      <c r="F1218" s="123" t="s">
        <v>2982</v>
      </c>
      <c r="G1218" s="123" t="s">
        <v>2983</v>
      </c>
      <c r="H1218" s="123" t="s">
        <v>2984</v>
      </c>
      <c r="I1218" s="123">
        <v>900572</v>
      </c>
      <c r="J1218" s="123" t="s">
        <v>87</v>
      </c>
      <c r="K1218" s="123" t="s">
        <v>3583</v>
      </c>
      <c r="L1218" s="123" t="s">
        <v>3572</v>
      </c>
      <c r="M1218" s="123" t="s">
        <v>1478</v>
      </c>
      <c r="N1218" s="123" t="s">
        <v>2138</v>
      </c>
      <c r="O1218" s="123">
        <v>1299</v>
      </c>
      <c r="P1218" s="123" t="s">
        <v>64</v>
      </c>
      <c r="Q1218" s="123" t="s">
        <v>2987</v>
      </c>
      <c r="R1218" s="123" t="s">
        <v>2994</v>
      </c>
      <c r="S1218" s="123" t="s">
        <v>32</v>
      </c>
      <c r="T1218" s="123">
        <v>99</v>
      </c>
      <c r="U1218" s="123" t="s">
        <v>2989</v>
      </c>
      <c r="V1218" s="124">
        <v>46267.75</v>
      </c>
      <c r="W1218" s="123"/>
      <c r="X1218" s="124">
        <v>46267.75</v>
      </c>
      <c r="Y1218" s="124">
        <v>46268.166666666664</v>
      </c>
      <c r="Z1218" s="123"/>
      <c r="AA1218" s="123" t="s">
        <v>56</v>
      </c>
      <c r="AB1218" s="123" t="s">
        <v>2</v>
      </c>
      <c r="AC1218" s="123" t="s">
        <v>1428</v>
      </c>
      <c r="AD1218" s="123" t="s">
        <v>1568</v>
      </c>
      <c r="AE1218" s="123" t="s">
        <v>1428</v>
      </c>
      <c r="AF1218" s="123" t="s">
        <v>95</v>
      </c>
      <c r="AG1218" s="123" t="s">
        <v>77</v>
      </c>
      <c r="AH1218" s="123">
        <v>26</v>
      </c>
      <c r="AI1218" s="123"/>
      <c r="AJ1218" s="124">
        <v>45784</v>
      </c>
      <c r="AK1218" s="123"/>
      <c r="AL1218" s="123"/>
      <c r="AM1218" s="123" t="s">
        <v>2991</v>
      </c>
      <c r="AN1218" s="123" t="s">
        <v>2992</v>
      </c>
      <c r="AO1218" s="123" t="s">
        <v>2982</v>
      </c>
      <c r="AP1218" s="123">
        <v>9</v>
      </c>
      <c r="AQ1218" s="123">
        <v>0</v>
      </c>
      <c r="AR1218" s="123">
        <v>1</v>
      </c>
      <c r="AS1218" s="123">
        <v>1</v>
      </c>
      <c r="AT1218" s="123">
        <v>0</v>
      </c>
      <c r="AU1218" s="123">
        <v>0</v>
      </c>
    </row>
    <row r="1219" spans="1:47">
      <c r="A1219" s="124">
        <v>46267</v>
      </c>
      <c r="B1219" s="123" t="s">
        <v>75</v>
      </c>
      <c r="C1219" s="123" t="s">
        <v>3568</v>
      </c>
      <c r="D1219" s="123" t="s">
        <v>2264</v>
      </c>
      <c r="E1219" s="123">
        <v>207283258</v>
      </c>
      <c r="F1219" s="123" t="s">
        <v>2982</v>
      </c>
      <c r="G1219" s="123" t="s">
        <v>2983</v>
      </c>
      <c r="H1219" s="123" t="s">
        <v>2984</v>
      </c>
      <c r="I1219" s="123">
        <v>900572</v>
      </c>
      <c r="J1219" s="123" t="s">
        <v>2985</v>
      </c>
      <c r="K1219" s="123" t="s">
        <v>3584</v>
      </c>
      <c r="L1219" s="123" t="s">
        <v>3572</v>
      </c>
      <c r="M1219" s="123" t="s">
        <v>1464</v>
      </c>
      <c r="N1219" s="123" t="s">
        <v>2138</v>
      </c>
      <c r="O1219" s="123">
        <v>1299</v>
      </c>
      <c r="P1219" s="123" t="s">
        <v>64</v>
      </c>
      <c r="Q1219" s="123" t="s">
        <v>2987</v>
      </c>
      <c r="R1219" s="123" t="s">
        <v>3574</v>
      </c>
      <c r="S1219" s="123"/>
      <c r="T1219" s="123">
        <v>99</v>
      </c>
      <c r="U1219" s="123" t="s">
        <v>2989</v>
      </c>
      <c r="V1219" s="123"/>
      <c r="W1219" s="123"/>
      <c r="X1219" s="124">
        <v>46267.75</v>
      </c>
      <c r="Y1219" s="124">
        <v>46268.166666666664</v>
      </c>
      <c r="Z1219" s="123" t="s">
        <v>2997</v>
      </c>
      <c r="AA1219" s="123" t="s">
        <v>2998</v>
      </c>
      <c r="AB1219" s="123" t="s">
        <v>2999</v>
      </c>
      <c r="AC1219" s="123"/>
      <c r="AD1219" s="123"/>
      <c r="AE1219" s="123"/>
      <c r="AF1219" s="123"/>
      <c r="AG1219" s="123"/>
      <c r="AH1219" s="123"/>
      <c r="AI1219" s="123"/>
      <c r="AJ1219" s="124">
        <v>46125</v>
      </c>
      <c r="AK1219" s="123"/>
      <c r="AL1219" s="123"/>
      <c r="AM1219" s="123" t="s">
        <v>2991</v>
      </c>
      <c r="AN1219" s="123" t="s">
        <v>2992</v>
      </c>
      <c r="AO1219" s="123" t="s">
        <v>2982</v>
      </c>
      <c r="AP1219" s="123">
        <v>9</v>
      </c>
      <c r="AQ1219" s="123">
        <v>0</v>
      </c>
      <c r="AR1219" s="123">
        <v>0</v>
      </c>
      <c r="AS1219" s="123">
        <v>0</v>
      </c>
      <c r="AT1219" s="123">
        <v>0</v>
      </c>
      <c r="AU1219" s="123">
        <v>0</v>
      </c>
    </row>
    <row r="1220" spans="1:47">
      <c r="A1220" s="124">
        <v>46267</v>
      </c>
      <c r="B1220" s="123" t="s">
        <v>1317</v>
      </c>
      <c r="C1220" s="123" t="s">
        <v>3568</v>
      </c>
      <c r="D1220" s="123" t="s">
        <v>1543</v>
      </c>
      <c r="E1220" s="123">
        <v>112463068</v>
      </c>
      <c r="F1220" s="123" t="s">
        <v>2982</v>
      </c>
      <c r="G1220" s="123" t="s">
        <v>2983</v>
      </c>
      <c r="H1220" s="123" t="s">
        <v>2984</v>
      </c>
      <c r="I1220" s="123">
        <v>901161</v>
      </c>
      <c r="J1220" s="123" t="s">
        <v>3001</v>
      </c>
      <c r="K1220" s="123" t="s">
        <v>1544</v>
      </c>
      <c r="L1220" s="123" t="s">
        <v>3585</v>
      </c>
      <c r="M1220" s="123" t="s">
        <v>79</v>
      </c>
      <c r="N1220" s="123" t="s">
        <v>2654</v>
      </c>
      <c r="O1220" s="123">
        <v>1181</v>
      </c>
      <c r="P1220" s="123" t="s">
        <v>66</v>
      </c>
      <c r="Q1220" s="123" t="s">
        <v>2987</v>
      </c>
      <c r="R1220" s="123" t="s">
        <v>3004</v>
      </c>
      <c r="S1220" s="123" t="s">
        <v>39</v>
      </c>
      <c r="T1220" s="123">
        <v>99</v>
      </c>
      <c r="U1220" s="123" t="s">
        <v>3506</v>
      </c>
      <c r="V1220" s="124">
        <v>46267.753472222219</v>
      </c>
      <c r="W1220" s="124">
        <v>46267.865277777775</v>
      </c>
      <c r="X1220" s="124">
        <v>46267.756944444445</v>
      </c>
      <c r="Y1220" s="124">
        <v>46268.090277777781</v>
      </c>
      <c r="Z1220" s="123"/>
      <c r="AA1220" s="123" t="s">
        <v>56</v>
      </c>
      <c r="AB1220" s="123" t="s">
        <v>2</v>
      </c>
      <c r="AC1220" s="123" t="s">
        <v>3500</v>
      </c>
      <c r="AD1220" s="123" t="s">
        <v>68</v>
      </c>
      <c r="AE1220" s="123" t="s">
        <v>3500</v>
      </c>
      <c r="AF1220" s="123" t="s">
        <v>88</v>
      </c>
      <c r="AG1220" s="123" t="s">
        <v>95</v>
      </c>
      <c r="AH1220" s="123">
        <v>32</v>
      </c>
      <c r="AI1220" s="123"/>
      <c r="AJ1220" s="124">
        <v>45529</v>
      </c>
      <c r="AK1220" s="123"/>
      <c r="AL1220" s="123"/>
      <c r="AM1220" s="123" t="s">
        <v>2991</v>
      </c>
      <c r="AN1220" s="123" t="s">
        <v>2992</v>
      </c>
      <c r="AO1220" s="123" t="s">
        <v>2982</v>
      </c>
      <c r="AP1220" s="123">
        <v>7</v>
      </c>
      <c r="AQ1220" s="123">
        <v>0</v>
      </c>
      <c r="AR1220" s="123">
        <v>1</v>
      </c>
      <c r="AS1220" s="123">
        <v>1</v>
      </c>
      <c r="AT1220" s="123">
        <v>0</v>
      </c>
      <c r="AU1220" s="123">
        <v>0</v>
      </c>
    </row>
    <row r="1221" spans="1:47">
      <c r="A1221" s="124">
        <v>46267</v>
      </c>
      <c r="B1221" s="123" t="s">
        <v>75</v>
      </c>
      <c r="C1221" s="123" t="s">
        <v>3568</v>
      </c>
      <c r="D1221" s="123" t="s">
        <v>2615</v>
      </c>
      <c r="E1221" s="123">
        <v>203815279</v>
      </c>
      <c r="F1221" s="123" t="s">
        <v>2982</v>
      </c>
      <c r="G1221" s="123" t="s">
        <v>2983</v>
      </c>
      <c r="H1221" s="123" t="s">
        <v>2984</v>
      </c>
      <c r="I1221" s="123">
        <v>900572</v>
      </c>
      <c r="J1221" s="123" t="s">
        <v>3001</v>
      </c>
      <c r="K1221" s="123" t="s">
        <v>3586</v>
      </c>
      <c r="L1221" s="123" t="s">
        <v>3572</v>
      </c>
      <c r="M1221" s="123" t="s">
        <v>1471</v>
      </c>
      <c r="N1221" s="123" t="s">
        <v>2138</v>
      </c>
      <c r="O1221" s="123">
        <v>1299</v>
      </c>
      <c r="P1221" s="123" t="s">
        <v>64</v>
      </c>
      <c r="Q1221" s="123" t="s">
        <v>2987</v>
      </c>
      <c r="R1221" s="123" t="s">
        <v>3014</v>
      </c>
      <c r="S1221" s="123" t="s">
        <v>32</v>
      </c>
      <c r="T1221" s="123">
        <v>99</v>
      </c>
      <c r="U1221" s="123" t="s">
        <v>2989</v>
      </c>
      <c r="V1221" s="123"/>
      <c r="W1221" s="123"/>
      <c r="X1221" s="124">
        <v>46267.333333333336</v>
      </c>
      <c r="Y1221" s="124">
        <v>46267.75</v>
      </c>
      <c r="Z1221" s="123"/>
      <c r="AA1221" s="123" t="s">
        <v>56</v>
      </c>
      <c r="AB1221" s="123" t="s">
        <v>2999</v>
      </c>
      <c r="AC1221" s="123" t="s">
        <v>1428</v>
      </c>
      <c r="AD1221" s="123" t="s">
        <v>1568</v>
      </c>
      <c r="AE1221" s="123" t="s">
        <v>1428</v>
      </c>
      <c r="AF1221" s="123" t="s">
        <v>78</v>
      </c>
      <c r="AG1221" s="123" t="s">
        <v>92</v>
      </c>
      <c r="AH1221" s="123">
        <v>26</v>
      </c>
      <c r="AI1221" s="123"/>
      <c r="AJ1221" s="124">
        <v>45515</v>
      </c>
      <c r="AK1221" s="123"/>
      <c r="AL1221" s="123"/>
      <c r="AM1221" s="123" t="s">
        <v>2991</v>
      </c>
      <c r="AN1221" s="123" t="s">
        <v>2992</v>
      </c>
      <c r="AO1221" s="123" t="s">
        <v>2982</v>
      </c>
      <c r="AP1221" s="123">
        <v>9</v>
      </c>
      <c r="AQ1221" s="123">
        <v>0</v>
      </c>
      <c r="AR1221" s="123">
        <v>0</v>
      </c>
      <c r="AS1221" s="123">
        <v>1</v>
      </c>
      <c r="AT1221" s="123">
        <v>0</v>
      </c>
      <c r="AU1221" s="123">
        <v>1</v>
      </c>
    </row>
    <row r="1222" spans="1:47">
      <c r="A1222" s="124">
        <v>46267</v>
      </c>
      <c r="B1222" s="123" t="s">
        <v>75</v>
      </c>
      <c r="C1222" s="123" t="s">
        <v>2981</v>
      </c>
      <c r="D1222" s="123" t="s">
        <v>199</v>
      </c>
      <c r="E1222" s="123">
        <v>103875256</v>
      </c>
      <c r="F1222" s="123" t="s">
        <v>2982</v>
      </c>
      <c r="G1222" s="123" t="s">
        <v>3027</v>
      </c>
      <c r="H1222" s="123" t="s">
        <v>2984</v>
      </c>
      <c r="I1222" s="123" t="s">
        <v>3034</v>
      </c>
      <c r="J1222" s="123"/>
      <c r="K1222" s="123" t="s">
        <v>3587</v>
      </c>
      <c r="L1222" s="123" t="s">
        <v>108</v>
      </c>
      <c r="M1222" s="123" t="s">
        <v>108</v>
      </c>
      <c r="N1222" s="123" t="s">
        <v>158</v>
      </c>
      <c r="O1222" s="123">
        <v>1299</v>
      </c>
      <c r="P1222" s="123" t="s">
        <v>64</v>
      </c>
      <c r="Q1222" s="123" t="s">
        <v>2987</v>
      </c>
      <c r="R1222" s="123" t="s">
        <v>2988</v>
      </c>
      <c r="S1222" s="123" t="s">
        <v>32</v>
      </c>
      <c r="T1222" s="123">
        <v>1</v>
      </c>
      <c r="U1222" s="123" t="s">
        <v>2989</v>
      </c>
      <c r="V1222" s="123"/>
      <c r="W1222" s="123"/>
      <c r="X1222" s="124">
        <v>46267.333333333336</v>
      </c>
      <c r="Y1222" s="124">
        <v>46267.75</v>
      </c>
      <c r="Z1222" s="123"/>
      <c r="AA1222" s="123" t="s">
        <v>56</v>
      </c>
      <c r="AB1222" s="123" t="s">
        <v>2999</v>
      </c>
      <c r="AC1222" s="123" t="s">
        <v>33</v>
      </c>
      <c r="AD1222" s="123" t="s">
        <v>1554</v>
      </c>
      <c r="AE1222" s="123" t="s">
        <v>1428</v>
      </c>
      <c r="AF1222" s="123" t="s">
        <v>88</v>
      </c>
      <c r="AG1222" s="123" t="s">
        <v>95</v>
      </c>
      <c r="AH1222" s="123">
        <v>27</v>
      </c>
      <c r="AI1222" s="123"/>
      <c r="AJ1222" s="124">
        <v>44781</v>
      </c>
      <c r="AK1222" s="123" t="s">
        <v>3588</v>
      </c>
      <c r="AL1222" s="123"/>
      <c r="AM1222" s="123" t="s">
        <v>75</v>
      </c>
      <c r="AN1222" s="123" t="s">
        <v>3031</v>
      </c>
      <c r="AO1222" s="123" t="s">
        <v>2982</v>
      </c>
      <c r="AP1222" s="123">
        <v>9</v>
      </c>
      <c r="AQ1222" s="123">
        <v>0</v>
      </c>
      <c r="AR1222" s="123">
        <v>0</v>
      </c>
      <c r="AS1222" s="123">
        <v>1</v>
      </c>
      <c r="AT1222" s="123">
        <v>0</v>
      </c>
      <c r="AU1222" s="123">
        <v>1</v>
      </c>
    </row>
    <row r="1223" spans="1:47">
      <c r="A1223" s="124">
        <v>46267</v>
      </c>
      <c r="B1223" s="123" t="s">
        <v>75</v>
      </c>
      <c r="C1223" s="123" t="s">
        <v>2981</v>
      </c>
      <c r="D1223" s="123" t="s">
        <v>1060</v>
      </c>
      <c r="E1223" s="123">
        <v>103909188</v>
      </c>
      <c r="F1223" s="123" t="s">
        <v>2982</v>
      </c>
      <c r="G1223" s="123" t="s">
        <v>3027</v>
      </c>
      <c r="H1223" s="123" t="s">
        <v>2984</v>
      </c>
      <c r="I1223" s="123" t="s">
        <v>3028</v>
      </c>
      <c r="J1223" s="123"/>
      <c r="K1223" s="123" t="s">
        <v>1061</v>
      </c>
      <c r="L1223" s="123" t="s">
        <v>97</v>
      </c>
      <c r="M1223" s="123" t="s">
        <v>3030</v>
      </c>
      <c r="N1223" s="123" t="s">
        <v>1055</v>
      </c>
      <c r="O1223" s="123">
        <v>1299</v>
      </c>
      <c r="P1223" s="123" t="s">
        <v>64</v>
      </c>
      <c r="Q1223" s="123" t="s">
        <v>2987</v>
      </c>
      <c r="R1223" s="123" t="s">
        <v>3008</v>
      </c>
      <c r="S1223" s="123" t="s">
        <v>39</v>
      </c>
      <c r="T1223" s="123">
        <v>3</v>
      </c>
      <c r="U1223" s="123" t="s">
        <v>2989</v>
      </c>
      <c r="V1223" s="123"/>
      <c r="W1223" s="123"/>
      <c r="X1223" s="124">
        <v>46267.756944444445</v>
      </c>
      <c r="Y1223" s="124">
        <v>46268.173611111109</v>
      </c>
      <c r="Z1223" s="123"/>
      <c r="AA1223" s="123" t="s">
        <v>56</v>
      </c>
      <c r="AB1223" s="123" t="s">
        <v>2999</v>
      </c>
      <c r="AC1223" s="123" t="s">
        <v>37</v>
      </c>
      <c r="AD1223" s="123" t="s">
        <v>1566</v>
      </c>
      <c r="AE1223" s="123" t="s">
        <v>3012</v>
      </c>
      <c r="AF1223" s="123" t="s">
        <v>92</v>
      </c>
      <c r="AG1223" s="123" t="s">
        <v>84</v>
      </c>
      <c r="AH1223" s="123">
        <v>19</v>
      </c>
      <c r="AI1223" s="123"/>
      <c r="AJ1223" s="124">
        <v>44066</v>
      </c>
      <c r="AK1223" s="123" t="s">
        <v>3589</v>
      </c>
      <c r="AL1223" s="123"/>
      <c r="AM1223" s="123" t="s">
        <v>75</v>
      </c>
      <c r="AN1223" s="123" t="s">
        <v>3031</v>
      </c>
      <c r="AO1223" s="123" t="s">
        <v>2982</v>
      </c>
      <c r="AP1223" s="123">
        <v>9</v>
      </c>
      <c r="AQ1223" s="123">
        <v>0</v>
      </c>
      <c r="AR1223" s="123">
        <v>0</v>
      </c>
      <c r="AS1223" s="123">
        <v>1</v>
      </c>
      <c r="AT1223" s="123">
        <v>1</v>
      </c>
      <c r="AU1223" s="123">
        <v>0</v>
      </c>
    </row>
    <row r="1224" spans="1:47">
      <c r="A1224" s="124">
        <v>46267</v>
      </c>
      <c r="B1224" s="123" t="s">
        <v>75</v>
      </c>
      <c r="C1224" s="123" t="s">
        <v>2981</v>
      </c>
      <c r="D1224" s="123" t="s">
        <v>1315</v>
      </c>
      <c r="E1224" s="123">
        <v>104033277</v>
      </c>
      <c r="F1224" s="123" t="s">
        <v>2982</v>
      </c>
      <c r="G1224" s="123" t="s">
        <v>3027</v>
      </c>
      <c r="H1224" s="123" t="s">
        <v>2984</v>
      </c>
      <c r="I1224" s="123" t="s">
        <v>3034</v>
      </c>
      <c r="J1224" s="123"/>
      <c r="K1224" s="123" t="s">
        <v>3590</v>
      </c>
      <c r="L1224" s="123" t="s">
        <v>108</v>
      </c>
      <c r="M1224" s="123" t="s">
        <v>108</v>
      </c>
      <c r="N1224" s="123" t="s">
        <v>2773</v>
      </c>
      <c r="O1224" s="123">
        <v>1299</v>
      </c>
      <c r="P1224" s="123" t="s">
        <v>64</v>
      </c>
      <c r="Q1224" s="123" t="s">
        <v>2987</v>
      </c>
      <c r="R1224" s="123" t="s">
        <v>3016</v>
      </c>
      <c r="S1224" s="123" t="s">
        <v>32</v>
      </c>
      <c r="T1224" s="123">
        <v>1</v>
      </c>
      <c r="U1224" s="123" t="s">
        <v>2989</v>
      </c>
      <c r="V1224" s="123"/>
      <c r="W1224" s="123"/>
      <c r="X1224" s="124">
        <v>46267.333333333336</v>
      </c>
      <c r="Y1224" s="124">
        <v>46267.75</v>
      </c>
      <c r="Z1224" s="123"/>
      <c r="AA1224" s="123" t="s">
        <v>56</v>
      </c>
      <c r="AB1224" s="123" t="s">
        <v>2999</v>
      </c>
      <c r="AC1224" s="123" t="s">
        <v>37</v>
      </c>
      <c r="AD1224" s="123" t="s">
        <v>1562</v>
      </c>
      <c r="AE1224" s="123" t="s">
        <v>3000</v>
      </c>
      <c r="AF1224" s="123" t="s">
        <v>77</v>
      </c>
      <c r="AG1224" s="123" t="s">
        <v>78</v>
      </c>
      <c r="AH1224" s="123">
        <v>13</v>
      </c>
      <c r="AI1224" s="123"/>
      <c r="AJ1224" s="124">
        <v>44838</v>
      </c>
      <c r="AK1224" s="123" t="s">
        <v>3589</v>
      </c>
      <c r="AL1224" s="123"/>
      <c r="AM1224" s="123" t="s">
        <v>75</v>
      </c>
      <c r="AN1224" s="123" t="s">
        <v>3031</v>
      </c>
      <c r="AO1224" s="123" t="s">
        <v>2982</v>
      </c>
      <c r="AP1224" s="123">
        <v>9</v>
      </c>
      <c r="AQ1224" s="123">
        <v>0</v>
      </c>
      <c r="AR1224" s="123">
        <v>0</v>
      </c>
      <c r="AS1224" s="123">
        <v>1</v>
      </c>
      <c r="AT1224" s="123">
        <v>1</v>
      </c>
      <c r="AU1224" s="123">
        <v>0</v>
      </c>
    </row>
    <row r="1225" spans="1:47">
      <c r="A1225" s="124">
        <v>46267</v>
      </c>
      <c r="B1225" s="123" t="s">
        <v>75</v>
      </c>
      <c r="C1225" s="123" t="s">
        <v>2981</v>
      </c>
      <c r="D1225" s="123" t="s">
        <v>1289</v>
      </c>
      <c r="E1225" s="123">
        <v>103868662</v>
      </c>
      <c r="F1225" s="123" t="s">
        <v>2982</v>
      </c>
      <c r="G1225" s="123" t="s">
        <v>3027</v>
      </c>
      <c r="H1225" s="123" t="s">
        <v>2984</v>
      </c>
      <c r="I1225" s="123" t="s">
        <v>3034</v>
      </c>
      <c r="J1225" s="123"/>
      <c r="K1225" s="123" t="s">
        <v>3591</v>
      </c>
      <c r="L1225" s="123" t="s">
        <v>108</v>
      </c>
      <c r="M1225" s="123" t="s">
        <v>108</v>
      </c>
      <c r="N1225" s="123" t="s">
        <v>2773</v>
      </c>
      <c r="O1225" s="123">
        <v>1299</v>
      </c>
      <c r="P1225" s="123" t="s">
        <v>64</v>
      </c>
      <c r="Q1225" s="123" t="s">
        <v>2987</v>
      </c>
      <c r="R1225" s="123" t="s">
        <v>3024</v>
      </c>
      <c r="S1225" s="123" t="s">
        <v>39</v>
      </c>
      <c r="T1225" s="123">
        <v>1</v>
      </c>
      <c r="U1225" s="123" t="s">
        <v>2989</v>
      </c>
      <c r="V1225" s="123"/>
      <c r="W1225" s="123"/>
      <c r="X1225" s="124">
        <v>46267.756944444445</v>
      </c>
      <c r="Y1225" s="124">
        <v>46268.173611111109</v>
      </c>
      <c r="Z1225" s="123"/>
      <c r="AA1225" s="123" t="s">
        <v>56</v>
      </c>
      <c r="AB1225" s="123" t="s">
        <v>2999</v>
      </c>
      <c r="AC1225" s="123" t="s">
        <v>37</v>
      </c>
      <c r="AD1225" s="123" t="s">
        <v>1564</v>
      </c>
      <c r="AE1225" s="123" t="s">
        <v>3012</v>
      </c>
      <c r="AF1225" s="123" t="s">
        <v>95</v>
      </c>
      <c r="AG1225" s="123" t="s">
        <v>77</v>
      </c>
      <c r="AH1225" s="123">
        <v>18</v>
      </c>
      <c r="AI1225" s="123"/>
      <c r="AJ1225" s="124">
        <v>44838</v>
      </c>
      <c r="AK1225" s="123" t="s">
        <v>3589</v>
      </c>
      <c r="AL1225" s="123"/>
      <c r="AM1225" s="123" t="s">
        <v>75</v>
      </c>
      <c r="AN1225" s="123" t="s">
        <v>3031</v>
      </c>
      <c r="AO1225" s="123" t="s">
        <v>2982</v>
      </c>
      <c r="AP1225" s="123">
        <v>9</v>
      </c>
      <c r="AQ1225" s="123">
        <v>0</v>
      </c>
      <c r="AR1225" s="123">
        <v>0</v>
      </c>
      <c r="AS1225" s="123">
        <v>1</v>
      </c>
      <c r="AT1225" s="123">
        <v>1</v>
      </c>
      <c r="AU1225" s="123">
        <v>0</v>
      </c>
    </row>
    <row r="1226" spans="1:47">
      <c r="A1226" s="124">
        <v>46267</v>
      </c>
      <c r="B1226" s="123" t="s">
        <v>1317</v>
      </c>
      <c r="C1226" s="123" t="s">
        <v>2981</v>
      </c>
      <c r="D1226" s="123" t="s">
        <v>1335</v>
      </c>
      <c r="E1226" s="123">
        <v>102205688</v>
      </c>
      <c r="F1226" s="123" t="s">
        <v>2982</v>
      </c>
      <c r="G1226" s="123" t="s">
        <v>3027</v>
      </c>
      <c r="H1226" s="123" t="s">
        <v>2984</v>
      </c>
      <c r="I1226" s="123" t="s">
        <v>3034</v>
      </c>
      <c r="J1226" s="123"/>
      <c r="K1226" s="123" t="s">
        <v>1336</v>
      </c>
      <c r="L1226" s="123" t="s">
        <v>108</v>
      </c>
      <c r="M1226" s="123" t="s">
        <v>3512</v>
      </c>
      <c r="N1226" s="123" t="s">
        <v>2654</v>
      </c>
      <c r="O1226" s="123">
        <v>1182</v>
      </c>
      <c r="P1226" s="123" t="s">
        <v>65</v>
      </c>
      <c r="Q1226" s="123" t="s">
        <v>2987</v>
      </c>
      <c r="R1226" s="123" t="s">
        <v>3010</v>
      </c>
      <c r="S1226" s="123" t="s">
        <v>39</v>
      </c>
      <c r="T1226" s="123">
        <v>1</v>
      </c>
      <c r="U1226" s="123" t="s">
        <v>2989</v>
      </c>
      <c r="V1226" s="123"/>
      <c r="W1226" s="123"/>
      <c r="X1226" s="124">
        <v>46267.756944444445</v>
      </c>
      <c r="Y1226" s="124">
        <v>46268.173611111109</v>
      </c>
      <c r="Z1226" s="123"/>
      <c r="AA1226" s="123" t="s">
        <v>56</v>
      </c>
      <c r="AB1226" s="123" t="s">
        <v>2999</v>
      </c>
      <c r="AC1226" s="123" t="s">
        <v>3500</v>
      </c>
      <c r="AD1226" s="123" t="s">
        <v>68</v>
      </c>
      <c r="AE1226" s="123" t="s">
        <v>3500</v>
      </c>
      <c r="AF1226" s="123" t="s">
        <v>77</v>
      </c>
      <c r="AG1226" s="123" t="s">
        <v>78</v>
      </c>
      <c r="AH1226" s="123">
        <v>32</v>
      </c>
      <c r="AI1226" s="123"/>
      <c r="AJ1226" s="124">
        <v>42867</v>
      </c>
      <c r="AK1226" s="123" t="s">
        <v>3589</v>
      </c>
      <c r="AL1226" s="123"/>
      <c r="AM1226" s="123" t="s">
        <v>75</v>
      </c>
      <c r="AN1226" s="123" t="s">
        <v>3031</v>
      </c>
      <c r="AO1226" s="123" t="s">
        <v>2982</v>
      </c>
      <c r="AP1226" s="123">
        <v>9</v>
      </c>
      <c r="AQ1226" s="123">
        <v>0</v>
      </c>
      <c r="AR1226" s="123">
        <v>0</v>
      </c>
      <c r="AS1226" s="123">
        <v>1</v>
      </c>
      <c r="AT1226" s="123">
        <v>1</v>
      </c>
      <c r="AU1226" s="123">
        <v>0</v>
      </c>
    </row>
    <row r="1227" spans="1:47">
      <c r="A1227" s="124">
        <v>46267</v>
      </c>
      <c r="B1227" s="123" t="s">
        <v>75</v>
      </c>
      <c r="C1227" s="123" t="s">
        <v>2981</v>
      </c>
      <c r="D1227" s="123" t="s">
        <v>455</v>
      </c>
      <c r="E1227" s="123">
        <v>109749061</v>
      </c>
      <c r="F1227" s="123" t="s">
        <v>2982</v>
      </c>
      <c r="G1227" s="123" t="s">
        <v>3027</v>
      </c>
      <c r="H1227" s="123" t="s">
        <v>2984</v>
      </c>
      <c r="I1227" s="123" t="s">
        <v>3034</v>
      </c>
      <c r="J1227" s="123"/>
      <c r="K1227" s="123" t="s">
        <v>3592</v>
      </c>
      <c r="L1227" s="123" t="s">
        <v>108</v>
      </c>
      <c r="M1227" s="123" t="s">
        <v>108</v>
      </c>
      <c r="N1227" s="123" t="s">
        <v>3013</v>
      </c>
      <c r="O1227" s="123">
        <v>1299</v>
      </c>
      <c r="P1227" s="123" t="s">
        <v>64</v>
      </c>
      <c r="Q1227" s="123" t="s">
        <v>2987</v>
      </c>
      <c r="R1227" s="123" t="s">
        <v>2994</v>
      </c>
      <c r="S1227" s="123" t="s">
        <v>32</v>
      </c>
      <c r="T1227" s="123">
        <v>1</v>
      </c>
      <c r="U1227" s="123" t="s">
        <v>2989</v>
      </c>
      <c r="V1227" s="123"/>
      <c r="W1227" s="123"/>
      <c r="X1227" s="124">
        <v>46267.333333333336</v>
      </c>
      <c r="Y1227" s="124">
        <v>46267.75</v>
      </c>
      <c r="Z1227" s="123"/>
      <c r="AA1227" s="123" t="s">
        <v>56</v>
      </c>
      <c r="AB1227" s="123" t="s">
        <v>2999</v>
      </c>
      <c r="AC1227" s="123" t="s">
        <v>35</v>
      </c>
      <c r="AD1227" s="123" t="s">
        <v>1559</v>
      </c>
      <c r="AE1227" s="123" t="s">
        <v>3015</v>
      </c>
      <c r="AF1227" s="123" t="s">
        <v>95</v>
      </c>
      <c r="AG1227" s="123" t="s">
        <v>77</v>
      </c>
      <c r="AH1227" s="123">
        <v>2</v>
      </c>
      <c r="AI1227" s="123"/>
      <c r="AJ1227" s="124">
        <v>44830</v>
      </c>
      <c r="AK1227" s="123" t="s">
        <v>3593</v>
      </c>
      <c r="AL1227" s="123"/>
      <c r="AM1227" s="123" t="s">
        <v>75</v>
      </c>
      <c r="AN1227" s="123" t="s">
        <v>3031</v>
      </c>
      <c r="AO1227" s="123" t="s">
        <v>2982</v>
      </c>
      <c r="AP1227" s="123">
        <v>9</v>
      </c>
      <c r="AQ1227" s="123">
        <v>0</v>
      </c>
      <c r="AR1227" s="123">
        <v>0</v>
      </c>
      <c r="AS1227" s="123">
        <v>1</v>
      </c>
      <c r="AT1227" s="123">
        <v>1</v>
      </c>
      <c r="AU1227" s="123">
        <v>0</v>
      </c>
    </row>
    <row r="1228" spans="1:47">
      <c r="A1228" s="124">
        <v>46267</v>
      </c>
      <c r="B1228" s="123" t="s">
        <v>75</v>
      </c>
      <c r="C1228" s="123" t="s">
        <v>2981</v>
      </c>
      <c r="D1228" s="123" t="s">
        <v>226</v>
      </c>
      <c r="E1228" s="123">
        <v>203816837</v>
      </c>
      <c r="F1228" s="123" t="s">
        <v>2982</v>
      </c>
      <c r="G1228" s="123" t="s">
        <v>2983</v>
      </c>
      <c r="H1228" s="123" t="s">
        <v>2984</v>
      </c>
      <c r="I1228" s="123">
        <v>900234</v>
      </c>
      <c r="J1228" s="123" t="s">
        <v>99</v>
      </c>
      <c r="K1228" s="123" t="s">
        <v>3594</v>
      </c>
      <c r="L1228" s="123" t="s">
        <v>2986</v>
      </c>
      <c r="M1228" s="123" t="s">
        <v>86</v>
      </c>
      <c r="N1228" s="123" t="s">
        <v>3013</v>
      </c>
      <c r="O1228" s="123">
        <v>1299</v>
      </c>
      <c r="P1228" s="123" t="s">
        <v>64</v>
      </c>
      <c r="Q1228" s="123" t="s">
        <v>2987</v>
      </c>
      <c r="R1228" s="123" t="s">
        <v>2988</v>
      </c>
      <c r="S1228" s="123" t="s">
        <v>32</v>
      </c>
      <c r="T1228" s="123">
        <v>99</v>
      </c>
      <c r="U1228" s="123" t="s">
        <v>2989</v>
      </c>
      <c r="V1228" s="123"/>
      <c r="W1228" s="123"/>
      <c r="X1228" s="124">
        <v>46267.333333333336</v>
      </c>
      <c r="Y1228" s="124">
        <v>46267.75</v>
      </c>
      <c r="Z1228" s="123"/>
      <c r="AA1228" s="123" t="s">
        <v>56</v>
      </c>
      <c r="AB1228" s="123" t="s">
        <v>2999</v>
      </c>
      <c r="AC1228" s="123" t="s">
        <v>35</v>
      </c>
      <c r="AD1228" s="123" t="s">
        <v>1558</v>
      </c>
      <c r="AE1228" s="123" t="s">
        <v>2995</v>
      </c>
      <c r="AF1228" s="123" t="s">
        <v>88</v>
      </c>
      <c r="AG1228" s="123" t="s">
        <v>95</v>
      </c>
      <c r="AH1228" s="123">
        <v>3</v>
      </c>
      <c r="AI1228" s="123"/>
      <c r="AJ1228" s="124">
        <v>45516</v>
      </c>
      <c r="AK1228" s="123"/>
      <c r="AL1228" s="123" t="s">
        <v>3595</v>
      </c>
      <c r="AM1228" s="123" t="s">
        <v>2991</v>
      </c>
      <c r="AN1228" s="123" t="s">
        <v>2992</v>
      </c>
      <c r="AO1228" s="123" t="s">
        <v>2982</v>
      </c>
      <c r="AP1228" s="123">
        <v>9</v>
      </c>
      <c r="AQ1228" s="123">
        <v>0</v>
      </c>
      <c r="AR1228" s="123">
        <v>0</v>
      </c>
      <c r="AS1228" s="123">
        <v>1</v>
      </c>
      <c r="AT1228" s="123">
        <v>1</v>
      </c>
      <c r="AU1228" s="123">
        <v>0</v>
      </c>
    </row>
    <row r="1229" spans="1:47">
      <c r="A1229" s="124">
        <v>46267</v>
      </c>
      <c r="B1229" s="123" t="s">
        <v>75</v>
      </c>
      <c r="C1229" s="123" t="s">
        <v>2981</v>
      </c>
      <c r="D1229" s="123" t="s">
        <v>2404</v>
      </c>
      <c r="E1229" s="123">
        <v>203816755</v>
      </c>
      <c r="F1229" s="123" t="s">
        <v>2982</v>
      </c>
      <c r="G1229" s="123" t="s">
        <v>2983</v>
      </c>
      <c r="H1229" s="123" t="s">
        <v>2984</v>
      </c>
      <c r="I1229" s="123">
        <v>900234</v>
      </c>
      <c r="J1229" s="123" t="s">
        <v>2985</v>
      </c>
      <c r="K1229" s="123" t="s">
        <v>3596</v>
      </c>
      <c r="L1229" s="123" t="s">
        <v>2986</v>
      </c>
      <c r="M1229" s="123" t="s">
        <v>89</v>
      </c>
      <c r="N1229" s="123" t="s">
        <v>2645</v>
      </c>
      <c r="O1229" s="123">
        <v>1299</v>
      </c>
      <c r="P1229" s="123" t="s">
        <v>64</v>
      </c>
      <c r="Q1229" s="123" t="s">
        <v>2987</v>
      </c>
      <c r="R1229" s="123" t="s">
        <v>3003</v>
      </c>
      <c r="S1229" s="123" t="s">
        <v>39</v>
      </c>
      <c r="T1229" s="123">
        <v>99</v>
      </c>
      <c r="U1229" s="123" t="s">
        <v>2989</v>
      </c>
      <c r="V1229" s="123"/>
      <c r="W1229" s="123"/>
      <c r="X1229" s="124">
        <v>46267.756944444445</v>
      </c>
      <c r="Y1229" s="124">
        <v>46268.173611111109</v>
      </c>
      <c r="Z1229" s="123"/>
      <c r="AA1229" s="123" t="s">
        <v>56</v>
      </c>
      <c r="AB1229" s="123" t="s">
        <v>2999</v>
      </c>
      <c r="AC1229" s="123" t="s">
        <v>2990</v>
      </c>
      <c r="AD1229" s="123" t="s">
        <v>1553</v>
      </c>
      <c r="AE1229" s="123" t="s">
        <v>2990</v>
      </c>
      <c r="AF1229" s="123" t="s">
        <v>78</v>
      </c>
      <c r="AG1229" s="123" t="s">
        <v>92</v>
      </c>
      <c r="AH1229" s="123">
        <v>22</v>
      </c>
      <c r="AI1229" s="123"/>
      <c r="AJ1229" s="124">
        <v>45517</v>
      </c>
      <c r="AK1229" s="123"/>
      <c r="AL1229" s="123" t="s">
        <v>3595</v>
      </c>
      <c r="AM1229" s="123" t="s">
        <v>2991</v>
      </c>
      <c r="AN1229" s="123" t="s">
        <v>2992</v>
      </c>
      <c r="AO1229" s="123" t="s">
        <v>2982</v>
      </c>
      <c r="AP1229" s="123">
        <v>9</v>
      </c>
      <c r="AQ1229" s="123">
        <v>0</v>
      </c>
      <c r="AR1229" s="123">
        <v>0</v>
      </c>
      <c r="AS1229" s="123">
        <v>1</v>
      </c>
      <c r="AT1229" s="123">
        <v>1</v>
      </c>
      <c r="AU1229" s="123">
        <v>0</v>
      </c>
    </row>
    <row r="1230" spans="1:47">
      <c r="A1230" s="124">
        <v>46267</v>
      </c>
      <c r="B1230" s="123" t="s">
        <v>75</v>
      </c>
      <c r="C1230" s="123" t="s">
        <v>2981</v>
      </c>
      <c r="D1230" s="123" t="s">
        <v>474</v>
      </c>
      <c r="E1230" s="123">
        <v>204252239</v>
      </c>
      <c r="F1230" s="123" t="s">
        <v>2982</v>
      </c>
      <c r="G1230" s="123" t="s">
        <v>2983</v>
      </c>
      <c r="H1230" s="123" t="s">
        <v>2984</v>
      </c>
      <c r="I1230" s="123">
        <v>900234</v>
      </c>
      <c r="J1230" s="123" t="s">
        <v>87</v>
      </c>
      <c r="K1230" s="123" t="s">
        <v>475</v>
      </c>
      <c r="L1230" s="123" t="s">
        <v>2986</v>
      </c>
      <c r="M1230" s="123" t="s">
        <v>86</v>
      </c>
      <c r="N1230" s="123" t="s">
        <v>3013</v>
      </c>
      <c r="O1230" s="123">
        <v>1299</v>
      </c>
      <c r="P1230" s="123" t="s">
        <v>64</v>
      </c>
      <c r="Q1230" s="123" t="s">
        <v>2987</v>
      </c>
      <c r="R1230" s="123" t="s">
        <v>3021</v>
      </c>
      <c r="S1230" s="123" t="s">
        <v>32</v>
      </c>
      <c r="T1230" s="123">
        <v>99</v>
      </c>
      <c r="U1230" s="123" t="s">
        <v>2989</v>
      </c>
      <c r="V1230" s="123"/>
      <c r="W1230" s="123"/>
      <c r="X1230" s="124">
        <v>46267.333333333336</v>
      </c>
      <c r="Y1230" s="124">
        <v>46267.75</v>
      </c>
      <c r="Z1230" s="123" t="s">
        <v>2997</v>
      </c>
      <c r="AA1230" s="123" t="s">
        <v>2998</v>
      </c>
      <c r="AB1230" s="123" t="s">
        <v>2999</v>
      </c>
      <c r="AC1230" s="123" t="s">
        <v>35</v>
      </c>
      <c r="AD1230" s="123" t="s">
        <v>1558</v>
      </c>
      <c r="AE1230" s="123" t="s">
        <v>2995</v>
      </c>
      <c r="AF1230" s="123" t="s">
        <v>85</v>
      </c>
      <c r="AG1230" s="123" t="s">
        <v>88</v>
      </c>
      <c r="AH1230" s="123">
        <v>3</v>
      </c>
      <c r="AI1230" s="123"/>
      <c r="AJ1230" s="124">
        <v>45578</v>
      </c>
      <c r="AK1230" s="123"/>
      <c r="AL1230" s="123" t="s">
        <v>3595</v>
      </c>
      <c r="AM1230" s="123" t="s">
        <v>2991</v>
      </c>
      <c r="AN1230" s="123" t="s">
        <v>2992</v>
      </c>
      <c r="AO1230" s="123" t="s">
        <v>2982</v>
      </c>
      <c r="AP1230" s="123">
        <v>9</v>
      </c>
      <c r="AQ1230" s="123">
        <v>0</v>
      </c>
      <c r="AR1230" s="123">
        <v>0</v>
      </c>
      <c r="AS1230" s="123">
        <v>0</v>
      </c>
      <c r="AT1230" s="123">
        <v>0</v>
      </c>
      <c r="AU1230" s="123">
        <v>0</v>
      </c>
    </row>
    <row r="1231" spans="1:47">
      <c r="A1231" s="124">
        <v>46267</v>
      </c>
      <c r="B1231" s="123" t="s">
        <v>75</v>
      </c>
      <c r="C1231" s="123" t="s">
        <v>2981</v>
      </c>
      <c r="D1231" s="123" t="s">
        <v>913</v>
      </c>
      <c r="E1231" s="123">
        <v>203850806</v>
      </c>
      <c r="F1231" s="123" t="s">
        <v>2982</v>
      </c>
      <c r="G1231" s="123" t="s">
        <v>2983</v>
      </c>
      <c r="H1231" s="123" t="s">
        <v>2984</v>
      </c>
      <c r="I1231" s="123">
        <v>900234</v>
      </c>
      <c r="J1231" s="123" t="s">
        <v>2985</v>
      </c>
      <c r="K1231" s="123" t="s">
        <v>3597</v>
      </c>
      <c r="L1231" s="123" t="s">
        <v>2986</v>
      </c>
      <c r="M1231" s="123" t="s">
        <v>86</v>
      </c>
      <c r="N1231" s="123" t="s">
        <v>2772</v>
      </c>
      <c r="O1231" s="123">
        <v>1299</v>
      </c>
      <c r="P1231" s="123" t="s">
        <v>64</v>
      </c>
      <c r="Q1231" s="123" t="s">
        <v>2987</v>
      </c>
      <c r="R1231" s="123" t="s">
        <v>3008</v>
      </c>
      <c r="S1231" s="123" t="s">
        <v>39</v>
      </c>
      <c r="T1231" s="123">
        <v>99</v>
      </c>
      <c r="U1231" s="123" t="s">
        <v>2989</v>
      </c>
      <c r="V1231" s="123"/>
      <c r="W1231" s="123"/>
      <c r="X1231" s="124">
        <v>46267.756944444445</v>
      </c>
      <c r="Y1231" s="124">
        <v>46268.173611111109</v>
      </c>
      <c r="Z1231" s="123"/>
      <c r="AA1231" s="123" t="s">
        <v>56</v>
      </c>
      <c r="AB1231" s="123" t="s">
        <v>2999</v>
      </c>
      <c r="AC1231" s="123" t="s">
        <v>37</v>
      </c>
      <c r="AD1231" s="123" t="s">
        <v>1562</v>
      </c>
      <c r="AE1231" s="123" t="s">
        <v>3000</v>
      </c>
      <c r="AF1231" s="123" t="s">
        <v>92</v>
      </c>
      <c r="AG1231" s="123" t="s">
        <v>84</v>
      </c>
      <c r="AH1231" s="123">
        <v>13</v>
      </c>
      <c r="AI1231" s="123"/>
      <c r="AJ1231" s="124">
        <v>45523</v>
      </c>
      <c r="AK1231" s="123"/>
      <c r="AL1231" s="123" t="s">
        <v>3595</v>
      </c>
      <c r="AM1231" s="123" t="s">
        <v>2991</v>
      </c>
      <c r="AN1231" s="123" t="s">
        <v>2992</v>
      </c>
      <c r="AO1231" s="123" t="s">
        <v>2982</v>
      </c>
      <c r="AP1231" s="123">
        <v>9</v>
      </c>
      <c r="AQ1231" s="123">
        <v>0</v>
      </c>
      <c r="AR1231" s="123">
        <v>0</v>
      </c>
      <c r="AS1231" s="123">
        <v>1</v>
      </c>
      <c r="AT1231" s="123">
        <v>1</v>
      </c>
      <c r="AU1231" s="123">
        <v>0</v>
      </c>
    </row>
    <row r="1232" spans="1:47">
      <c r="A1232" s="124">
        <v>46267</v>
      </c>
      <c r="B1232" s="123" t="s">
        <v>75</v>
      </c>
      <c r="C1232" s="123" t="s">
        <v>2981</v>
      </c>
      <c r="D1232" s="123" t="s">
        <v>635</v>
      </c>
      <c r="E1232" s="123">
        <v>206137331</v>
      </c>
      <c r="F1232" s="123" t="s">
        <v>2982</v>
      </c>
      <c r="G1232" s="123" t="s">
        <v>2983</v>
      </c>
      <c r="H1232" s="123" t="s">
        <v>2984</v>
      </c>
      <c r="I1232" s="123">
        <v>900234</v>
      </c>
      <c r="J1232" s="123" t="s">
        <v>3001</v>
      </c>
      <c r="K1232" s="123" t="s">
        <v>636</v>
      </c>
      <c r="L1232" s="123" t="s">
        <v>2986</v>
      </c>
      <c r="M1232" s="123" t="s">
        <v>79</v>
      </c>
      <c r="N1232" s="123" t="s">
        <v>626</v>
      </c>
      <c r="O1232" s="123">
        <v>1299</v>
      </c>
      <c r="P1232" s="123" t="s">
        <v>64</v>
      </c>
      <c r="Q1232" s="123" t="s">
        <v>2987</v>
      </c>
      <c r="R1232" s="123" t="s">
        <v>3024</v>
      </c>
      <c r="S1232" s="123" t="s">
        <v>39</v>
      </c>
      <c r="T1232" s="123">
        <v>99</v>
      </c>
      <c r="U1232" s="123" t="s">
        <v>2989</v>
      </c>
      <c r="V1232" s="123"/>
      <c r="W1232" s="123"/>
      <c r="X1232" s="124">
        <v>46267.756944444445</v>
      </c>
      <c r="Y1232" s="124">
        <v>46268.173611111109</v>
      </c>
      <c r="Z1232" s="123"/>
      <c r="AA1232" s="123" t="s">
        <v>56</v>
      </c>
      <c r="AB1232" s="123" t="s">
        <v>2999</v>
      </c>
      <c r="AC1232" s="123" t="s">
        <v>37</v>
      </c>
      <c r="AD1232" s="123" t="s">
        <v>1562</v>
      </c>
      <c r="AE1232" s="123" t="s">
        <v>3000</v>
      </c>
      <c r="AF1232" s="123" t="s">
        <v>95</v>
      </c>
      <c r="AG1232" s="123" t="s">
        <v>77</v>
      </c>
      <c r="AH1232" s="123">
        <v>13</v>
      </c>
      <c r="AI1232" s="123"/>
      <c r="AJ1232" s="124">
        <v>45928</v>
      </c>
      <c r="AK1232" s="123"/>
      <c r="AL1232" s="123" t="s">
        <v>3595</v>
      </c>
      <c r="AM1232" s="123" t="s">
        <v>2991</v>
      </c>
      <c r="AN1232" s="123" t="s">
        <v>2992</v>
      </c>
      <c r="AO1232" s="123" t="s">
        <v>2982</v>
      </c>
      <c r="AP1232" s="123">
        <v>9</v>
      </c>
      <c r="AQ1232" s="123">
        <v>0</v>
      </c>
      <c r="AR1232" s="123">
        <v>0</v>
      </c>
      <c r="AS1232" s="123">
        <v>1</v>
      </c>
      <c r="AT1232" s="123">
        <v>1</v>
      </c>
      <c r="AU1232" s="123">
        <v>0</v>
      </c>
    </row>
    <row r="1233" spans="1:47">
      <c r="A1233" s="124">
        <v>46267</v>
      </c>
      <c r="B1233" s="123" t="s">
        <v>75</v>
      </c>
      <c r="C1233" s="123" t="s">
        <v>2981</v>
      </c>
      <c r="D1233" s="123" t="s">
        <v>1258</v>
      </c>
      <c r="E1233" s="123">
        <v>206129263</v>
      </c>
      <c r="F1233" s="123" t="s">
        <v>2982</v>
      </c>
      <c r="G1233" s="123" t="s">
        <v>2983</v>
      </c>
      <c r="H1233" s="123" t="s">
        <v>2984</v>
      </c>
      <c r="I1233" s="123">
        <v>900234</v>
      </c>
      <c r="J1233" s="123" t="s">
        <v>3001</v>
      </c>
      <c r="K1233" s="123" t="s">
        <v>1259</v>
      </c>
      <c r="L1233" s="123" t="s">
        <v>2986</v>
      </c>
      <c r="M1233" s="123" t="s">
        <v>79</v>
      </c>
      <c r="N1233" s="123" t="s">
        <v>2773</v>
      </c>
      <c r="O1233" s="123">
        <v>1299</v>
      </c>
      <c r="P1233" s="123" t="s">
        <v>64</v>
      </c>
      <c r="Q1233" s="123" t="s">
        <v>2987</v>
      </c>
      <c r="R1233" s="123" t="s">
        <v>3014</v>
      </c>
      <c r="S1233" s="123" t="s">
        <v>32</v>
      </c>
      <c r="T1233" s="123">
        <v>99</v>
      </c>
      <c r="U1233" s="123" t="s">
        <v>2989</v>
      </c>
      <c r="V1233" s="123"/>
      <c r="W1233" s="123"/>
      <c r="X1233" s="124">
        <v>46267.333333333336</v>
      </c>
      <c r="Y1233" s="124">
        <v>46267.75</v>
      </c>
      <c r="Z1233" s="123"/>
      <c r="AA1233" s="123" t="s">
        <v>56</v>
      </c>
      <c r="AB1233" s="123" t="s">
        <v>2999</v>
      </c>
      <c r="AC1233" s="123" t="s">
        <v>37</v>
      </c>
      <c r="AD1233" s="123" t="s">
        <v>1562</v>
      </c>
      <c r="AE1233" s="123" t="s">
        <v>3000</v>
      </c>
      <c r="AF1233" s="123" t="s">
        <v>78</v>
      </c>
      <c r="AG1233" s="123" t="s">
        <v>92</v>
      </c>
      <c r="AH1233" s="123">
        <v>13</v>
      </c>
      <c r="AI1233" s="123"/>
      <c r="AJ1233" s="124">
        <v>45928</v>
      </c>
      <c r="AK1233" s="123"/>
      <c r="AL1233" s="123" t="s">
        <v>3595</v>
      </c>
      <c r="AM1233" s="123" t="s">
        <v>2991</v>
      </c>
      <c r="AN1233" s="123" t="s">
        <v>2992</v>
      </c>
      <c r="AO1233" s="123" t="s">
        <v>2982</v>
      </c>
      <c r="AP1233" s="123">
        <v>9</v>
      </c>
      <c r="AQ1233" s="123">
        <v>0</v>
      </c>
      <c r="AR1233" s="123">
        <v>0</v>
      </c>
      <c r="AS1233" s="123">
        <v>1</v>
      </c>
      <c r="AT1233" s="123">
        <v>1</v>
      </c>
      <c r="AU1233" s="123">
        <v>0</v>
      </c>
    </row>
    <row r="1234" spans="1:47">
      <c r="A1234" s="124">
        <v>46267</v>
      </c>
      <c r="B1234" s="123" t="s">
        <v>75</v>
      </c>
      <c r="C1234" s="123" t="s">
        <v>2981</v>
      </c>
      <c r="D1234" s="123" t="s">
        <v>1017</v>
      </c>
      <c r="E1234" s="123">
        <v>203879776</v>
      </c>
      <c r="F1234" s="123" t="s">
        <v>2982</v>
      </c>
      <c r="G1234" s="123" t="s">
        <v>2983</v>
      </c>
      <c r="H1234" s="123" t="s">
        <v>2984</v>
      </c>
      <c r="I1234" s="123">
        <v>900234</v>
      </c>
      <c r="J1234" s="123" t="s">
        <v>99</v>
      </c>
      <c r="K1234" s="123" t="s">
        <v>1018</v>
      </c>
      <c r="L1234" s="123" t="s">
        <v>2986</v>
      </c>
      <c r="M1234" s="123" t="s">
        <v>86</v>
      </c>
      <c r="N1234" s="123" t="s">
        <v>2772</v>
      </c>
      <c r="O1234" s="123">
        <v>1299</v>
      </c>
      <c r="P1234" s="123" t="s">
        <v>64</v>
      </c>
      <c r="Q1234" s="123" t="s">
        <v>2987</v>
      </c>
      <c r="R1234" s="123" t="s">
        <v>3016</v>
      </c>
      <c r="S1234" s="123" t="s">
        <v>32</v>
      </c>
      <c r="T1234" s="123">
        <v>99</v>
      </c>
      <c r="U1234" s="123" t="s">
        <v>2989</v>
      </c>
      <c r="V1234" s="123"/>
      <c r="W1234" s="123"/>
      <c r="X1234" s="124">
        <v>46267.333333333336</v>
      </c>
      <c r="Y1234" s="124">
        <v>46267.75</v>
      </c>
      <c r="Z1234" s="123"/>
      <c r="AA1234" s="123" t="s">
        <v>56</v>
      </c>
      <c r="AB1234" s="123" t="s">
        <v>2999</v>
      </c>
      <c r="AC1234" s="123" t="s">
        <v>37</v>
      </c>
      <c r="AD1234" s="123" t="s">
        <v>1561</v>
      </c>
      <c r="AE1234" s="123" t="s">
        <v>3012</v>
      </c>
      <c r="AF1234" s="123" t="s">
        <v>77</v>
      </c>
      <c r="AG1234" s="123" t="s">
        <v>78</v>
      </c>
      <c r="AH1234" s="123">
        <v>17</v>
      </c>
      <c r="AI1234" s="123"/>
      <c r="AJ1234" s="124">
        <v>45557</v>
      </c>
      <c r="AK1234" s="123"/>
      <c r="AL1234" s="123" t="s">
        <v>3595</v>
      </c>
      <c r="AM1234" s="123" t="s">
        <v>2991</v>
      </c>
      <c r="AN1234" s="123" t="s">
        <v>2992</v>
      </c>
      <c r="AO1234" s="123" t="s">
        <v>2982</v>
      </c>
      <c r="AP1234" s="123">
        <v>9</v>
      </c>
      <c r="AQ1234" s="123">
        <v>0</v>
      </c>
      <c r="AR1234" s="123">
        <v>0</v>
      </c>
      <c r="AS1234" s="123">
        <v>1</v>
      </c>
      <c r="AT1234" s="123">
        <v>1</v>
      </c>
      <c r="AU1234" s="123">
        <v>0</v>
      </c>
    </row>
    <row r="1235" spans="1:47">
      <c r="A1235" s="124">
        <v>46267</v>
      </c>
      <c r="B1235" s="123" t="s">
        <v>75</v>
      </c>
      <c r="C1235" s="123" t="s">
        <v>2981</v>
      </c>
      <c r="D1235" s="123" t="s">
        <v>1958</v>
      </c>
      <c r="E1235" s="123">
        <v>206926475</v>
      </c>
      <c r="F1235" s="123" t="s">
        <v>2982</v>
      </c>
      <c r="G1235" s="123" t="s">
        <v>2983</v>
      </c>
      <c r="H1235" s="123" t="s">
        <v>2984</v>
      </c>
      <c r="I1235" s="123">
        <v>900234</v>
      </c>
      <c r="J1235" s="123" t="s">
        <v>2985</v>
      </c>
      <c r="K1235" s="123" t="s">
        <v>1965</v>
      </c>
      <c r="L1235" s="123" t="s">
        <v>2986</v>
      </c>
      <c r="M1235" s="123" t="s">
        <v>89</v>
      </c>
      <c r="N1235" s="123" t="s">
        <v>2773</v>
      </c>
      <c r="O1235" s="123">
        <v>1299</v>
      </c>
      <c r="P1235" s="123" t="s">
        <v>64</v>
      </c>
      <c r="Q1235" s="123" t="s">
        <v>2987</v>
      </c>
      <c r="R1235" s="123" t="s">
        <v>3014</v>
      </c>
      <c r="S1235" s="123" t="s">
        <v>32</v>
      </c>
      <c r="T1235" s="123">
        <v>99</v>
      </c>
      <c r="U1235" s="123" t="s">
        <v>2989</v>
      </c>
      <c r="V1235" s="123"/>
      <c r="W1235" s="123"/>
      <c r="X1235" s="124">
        <v>46267.333333333336</v>
      </c>
      <c r="Y1235" s="124">
        <v>46267.75</v>
      </c>
      <c r="Z1235" s="123"/>
      <c r="AA1235" s="123" t="s">
        <v>56</v>
      </c>
      <c r="AB1235" s="123" t="s">
        <v>2999</v>
      </c>
      <c r="AC1235" s="123" t="s">
        <v>3071</v>
      </c>
      <c r="AD1235" s="123" t="s">
        <v>1969</v>
      </c>
      <c r="AE1235" s="123" t="s">
        <v>3071</v>
      </c>
      <c r="AF1235" s="123" t="s">
        <v>78</v>
      </c>
      <c r="AG1235" s="123" t="s">
        <v>92</v>
      </c>
      <c r="AH1235" s="123">
        <v>10</v>
      </c>
      <c r="AI1235" s="123"/>
      <c r="AJ1235" s="124">
        <v>46036</v>
      </c>
      <c r="AK1235" s="123"/>
      <c r="AL1235" s="123" t="s">
        <v>3595</v>
      </c>
      <c r="AM1235" s="123" t="s">
        <v>2991</v>
      </c>
      <c r="AN1235" s="123" t="s">
        <v>2992</v>
      </c>
      <c r="AO1235" s="123" t="s">
        <v>2982</v>
      </c>
      <c r="AP1235" s="123">
        <v>9</v>
      </c>
      <c r="AQ1235" s="123">
        <v>0</v>
      </c>
      <c r="AR1235" s="123">
        <v>0</v>
      </c>
      <c r="AS1235" s="123">
        <v>1</v>
      </c>
      <c r="AT1235" s="123">
        <v>1</v>
      </c>
      <c r="AU1235" s="123">
        <v>0</v>
      </c>
    </row>
    <row r="1236" spans="1:47">
      <c r="A1236" s="124">
        <v>46267</v>
      </c>
      <c r="B1236" s="123" t="s">
        <v>75</v>
      </c>
      <c r="C1236" s="123" t="s">
        <v>2981</v>
      </c>
      <c r="D1236" s="123" t="s">
        <v>2877</v>
      </c>
      <c r="E1236" s="123">
        <v>206191926</v>
      </c>
      <c r="F1236" s="123" t="s">
        <v>2982</v>
      </c>
      <c r="G1236" s="123" t="s">
        <v>2983</v>
      </c>
      <c r="H1236" s="123" t="s">
        <v>3022</v>
      </c>
      <c r="I1236" s="123">
        <v>900234</v>
      </c>
      <c r="J1236" s="123" t="s">
        <v>3002</v>
      </c>
      <c r="K1236" s="123" t="s">
        <v>3598</v>
      </c>
      <c r="L1236" s="123" t="s">
        <v>2986</v>
      </c>
      <c r="M1236" s="123" t="s">
        <v>89</v>
      </c>
      <c r="N1236" s="123" t="s">
        <v>622</v>
      </c>
      <c r="O1236" s="123">
        <v>1299</v>
      </c>
      <c r="P1236" s="123" t="s">
        <v>64</v>
      </c>
      <c r="Q1236" s="123" t="s">
        <v>2987</v>
      </c>
      <c r="R1236" s="123" t="s">
        <v>3008</v>
      </c>
      <c r="S1236" s="123" t="s">
        <v>39</v>
      </c>
      <c r="T1236" s="123">
        <v>99</v>
      </c>
      <c r="U1236" s="123" t="s">
        <v>2989</v>
      </c>
      <c r="V1236" s="123"/>
      <c r="W1236" s="123"/>
      <c r="X1236" s="124">
        <v>46267.756944444445</v>
      </c>
      <c r="Y1236" s="124">
        <v>46268.090277777781</v>
      </c>
      <c r="Z1236" s="123"/>
      <c r="AA1236" s="123" t="s">
        <v>56</v>
      </c>
      <c r="AB1236" s="123" t="s">
        <v>2999</v>
      </c>
      <c r="AC1236" s="123" t="s">
        <v>37</v>
      </c>
      <c r="AD1236" s="123" t="s">
        <v>1563</v>
      </c>
      <c r="AE1236" s="123" t="s">
        <v>3006</v>
      </c>
      <c r="AF1236" s="123" t="s">
        <v>92</v>
      </c>
      <c r="AG1236" s="123" t="s">
        <v>84</v>
      </c>
      <c r="AH1236" s="123">
        <v>15</v>
      </c>
      <c r="AI1236" s="123"/>
      <c r="AJ1236" s="124">
        <v>46251</v>
      </c>
      <c r="AK1236" s="123"/>
      <c r="AL1236" s="123" t="s">
        <v>3595</v>
      </c>
      <c r="AM1236" s="123" t="s">
        <v>2991</v>
      </c>
      <c r="AN1236" s="123" t="s">
        <v>2992</v>
      </c>
      <c r="AO1236" s="123" t="s">
        <v>2982</v>
      </c>
      <c r="AP1236" s="123">
        <v>7</v>
      </c>
      <c r="AQ1236" s="123">
        <v>0</v>
      </c>
      <c r="AR1236" s="123">
        <v>0</v>
      </c>
      <c r="AS1236" s="123">
        <v>1</v>
      </c>
      <c r="AT1236" s="123">
        <v>1</v>
      </c>
      <c r="AU1236" s="123">
        <v>0</v>
      </c>
    </row>
    <row r="1237" spans="1:47">
      <c r="A1237" s="124">
        <v>46267</v>
      </c>
      <c r="B1237" s="123" t="s">
        <v>75</v>
      </c>
      <c r="C1237" s="123" t="s">
        <v>2981</v>
      </c>
      <c r="D1237" s="123" t="s">
        <v>300</v>
      </c>
      <c r="E1237" s="123">
        <v>205608617</v>
      </c>
      <c r="F1237" s="123" t="s">
        <v>2982</v>
      </c>
      <c r="G1237" s="123" t="s">
        <v>2983</v>
      </c>
      <c r="H1237" s="123" t="s">
        <v>2984</v>
      </c>
      <c r="I1237" s="123">
        <v>900234</v>
      </c>
      <c r="J1237" s="123" t="s">
        <v>2985</v>
      </c>
      <c r="K1237" s="123" t="s">
        <v>3599</v>
      </c>
      <c r="L1237" s="123" t="s">
        <v>2986</v>
      </c>
      <c r="M1237" s="123" t="s">
        <v>89</v>
      </c>
      <c r="N1237" s="123" t="s">
        <v>82</v>
      </c>
      <c r="O1237" s="123">
        <v>1299</v>
      </c>
      <c r="P1237" s="123" t="s">
        <v>64</v>
      </c>
      <c r="Q1237" s="123" t="s">
        <v>2987</v>
      </c>
      <c r="R1237" s="123" t="s">
        <v>3038</v>
      </c>
      <c r="S1237" s="123" t="s">
        <v>32</v>
      </c>
      <c r="T1237" s="123">
        <v>99</v>
      </c>
      <c r="U1237" s="123" t="s">
        <v>2989</v>
      </c>
      <c r="V1237" s="123"/>
      <c r="W1237" s="123"/>
      <c r="X1237" s="124">
        <v>46267.333333333336</v>
      </c>
      <c r="Y1237" s="124">
        <v>46267.75</v>
      </c>
      <c r="Z1237" s="123"/>
      <c r="AA1237" s="123" t="s">
        <v>56</v>
      </c>
      <c r="AB1237" s="123" t="s">
        <v>2999</v>
      </c>
      <c r="AC1237" s="123" t="s">
        <v>2990</v>
      </c>
      <c r="AD1237" s="123" t="s">
        <v>1553</v>
      </c>
      <c r="AE1237" s="123" t="s">
        <v>2990</v>
      </c>
      <c r="AF1237" s="123" t="s">
        <v>92</v>
      </c>
      <c r="AG1237" s="123" t="s">
        <v>84</v>
      </c>
      <c r="AH1237" s="123">
        <v>22</v>
      </c>
      <c r="AI1237" s="123"/>
      <c r="AJ1237" s="124">
        <v>45844</v>
      </c>
      <c r="AK1237" s="123"/>
      <c r="AL1237" s="123" t="s">
        <v>3595</v>
      </c>
      <c r="AM1237" s="123" t="s">
        <v>2991</v>
      </c>
      <c r="AN1237" s="123" t="s">
        <v>2992</v>
      </c>
      <c r="AO1237" s="123" t="s">
        <v>2982</v>
      </c>
      <c r="AP1237" s="123">
        <v>9</v>
      </c>
      <c r="AQ1237" s="123">
        <v>0</v>
      </c>
      <c r="AR1237" s="123">
        <v>0</v>
      </c>
      <c r="AS1237" s="123">
        <v>1</v>
      </c>
      <c r="AT1237" s="123">
        <v>1</v>
      </c>
      <c r="AU1237" s="123">
        <v>0</v>
      </c>
    </row>
    <row r="1238" spans="1:47">
      <c r="A1238" s="124">
        <v>46267</v>
      </c>
      <c r="B1238" s="123" t="s">
        <v>75</v>
      </c>
      <c r="C1238" s="123" t="s">
        <v>2981</v>
      </c>
      <c r="D1238" s="123" t="s">
        <v>298</v>
      </c>
      <c r="E1238" s="123">
        <v>203802274</v>
      </c>
      <c r="F1238" s="123" t="s">
        <v>2982</v>
      </c>
      <c r="G1238" s="123" t="s">
        <v>2983</v>
      </c>
      <c r="H1238" s="123" t="s">
        <v>2984</v>
      </c>
      <c r="I1238" s="123">
        <v>900234</v>
      </c>
      <c r="J1238" s="123" t="s">
        <v>3001</v>
      </c>
      <c r="K1238" s="123" t="s">
        <v>299</v>
      </c>
      <c r="L1238" s="123" t="s">
        <v>2986</v>
      </c>
      <c r="M1238" s="123" t="s">
        <v>79</v>
      </c>
      <c r="N1238" s="123" t="s">
        <v>223</v>
      </c>
      <c r="O1238" s="123">
        <v>1299</v>
      </c>
      <c r="P1238" s="123" t="s">
        <v>64</v>
      </c>
      <c r="Q1238" s="123" t="s">
        <v>2987</v>
      </c>
      <c r="R1238" s="123" t="s">
        <v>3014</v>
      </c>
      <c r="S1238" s="123" t="s">
        <v>32</v>
      </c>
      <c r="T1238" s="123">
        <v>99</v>
      </c>
      <c r="U1238" s="123" t="s">
        <v>2989</v>
      </c>
      <c r="V1238" s="123"/>
      <c r="W1238" s="123"/>
      <c r="X1238" s="124">
        <v>46267.333333333336</v>
      </c>
      <c r="Y1238" s="124">
        <v>46267.75</v>
      </c>
      <c r="Z1238" s="123"/>
      <c r="AA1238" s="123" t="s">
        <v>56</v>
      </c>
      <c r="AB1238" s="123" t="s">
        <v>2999</v>
      </c>
      <c r="AC1238" s="123" t="s">
        <v>35</v>
      </c>
      <c r="AD1238" s="123" t="s">
        <v>1558</v>
      </c>
      <c r="AE1238" s="123" t="s">
        <v>2995</v>
      </c>
      <c r="AF1238" s="123" t="s">
        <v>78</v>
      </c>
      <c r="AG1238" s="123" t="s">
        <v>92</v>
      </c>
      <c r="AH1238" s="123">
        <v>3</v>
      </c>
      <c r="AI1238" s="123"/>
      <c r="AJ1238" s="124">
        <v>45515</v>
      </c>
      <c r="AK1238" s="123"/>
      <c r="AL1238" s="123" t="s">
        <v>3595</v>
      </c>
      <c r="AM1238" s="123" t="s">
        <v>2991</v>
      </c>
      <c r="AN1238" s="123" t="s">
        <v>2992</v>
      </c>
      <c r="AO1238" s="123" t="s">
        <v>2982</v>
      </c>
      <c r="AP1238" s="123">
        <v>9</v>
      </c>
      <c r="AQ1238" s="123">
        <v>0</v>
      </c>
      <c r="AR1238" s="123">
        <v>0</v>
      </c>
      <c r="AS1238" s="123">
        <v>1</v>
      </c>
      <c r="AT1238" s="123">
        <v>1</v>
      </c>
      <c r="AU1238" s="123">
        <v>0</v>
      </c>
    </row>
    <row r="1239" spans="1:47">
      <c r="A1239" s="124">
        <v>46267</v>
      </c>
      <c r="B1239" s="123" t="s">
        <v>75</v>
      </c>
      <c r="C1239" s="123" t="s">
        <v>2981</v>
      </c>
      <c r="D1239" s="123" t="s">
        <v>2072</v>
      </c>
      <c r="E1239" s="123">
        <v>206953967</v>
      </c>
      <c r="F1239" s="123" t="s">
        <v>2982</v>
      </c>
      <c r="G1239" s="123" t="s">
        <v>2983</v>
      </c>
      <c r="H1239" s="123" t="s">
        <v>2984</v>
      </c>
      <c r="I1239" s="123">
        <v>900234</v>
      </c>
      <c r="J1239" s="123" t="s">
        <v>2985</v>
      </c>
      <c r="K1239" s="123" t="s">
        <v>2006</v>
      </c>
      <c r="L1239" s="123" t="s">
        <v>2986</v>
      </c>
      <c r="M1239" s="123" t="s">
        <v>86</v>
      </c>
      <c r="N1239" s="123" t="s">
        <v>2645</v>
      </c>
      <c r="O1239" s="123">
        <v>1299</v>
      </c>
      <c r="P1239" s="123" t="s">
        <v>64</v>
      </c>
      <c r="Q1239" s="123" t="s">
        <v>2987</v>
      </c>
      <c r="R1239" s="123" t="s">
        <v>2988</v>
      </c>
      <c r="S1239" s="123" t="s">
        <v>32</v>
      </c>
      <c r="T1239" s="123">
        <v>99</v>
      </c>
      <c r="U1239" s="123" t="s">
        <v>2989</v>
      </c>
      <c r="V1239" s="123"/>
      <c r="W1239" s="123"/>
      <c r="X1239" s="124">
        <v>46267.333333333336</v>
      </c>
      <c r="Y1239" s="124">
        <v>46267.75</v>
      </c>
      <c r="Z1239" s="123"/>
      <c r="AA1239" s="123" t="s">
        <v>56</v>
      </c>
      <c r="AB1239" s="123" t="s">
        <v>2999</v>
      </c>
      <c r="AC1239" s="123" t="s">
        <v>2990</v>
      </c>
      <c r="AD1239" s="123" t="s">
        <v>1553</v>
      </c>
      <c r="AE1239" s="123" t="s">
        <v>2990</v>
      </c>
      <c r="AF1239" s="123" t="s">
        <v>88</v>
      </c>
      <c r="AG1239" s="123" t="s">
        <v>95</v>
      </c>
      <c r="AH1239" s="123">
        <v>22</v>
      </c>
      <c r="AI1239" s="123"/>
      <c r="AJ1239" s="124">
        <v>46047</v>
      </c>
      <c r="AK1239" s="123"/>
      <c r="AL1239" s="123" t="s">
        <v>3595</v>
      </c>
      <c r="AM1239" s="123" t="s">
        <v>2991</v>
      </c>
      <c r="AN1239" s="123" t="s">
        <v>2992</v>
      </c>
      <c r="AO1239" s="123" t="s">
        <v>2982</v>
      </c>
      <c r="AP1239" s="123">
        <v>9</v>
      </c>
      <c r="AQ1239" s="123">
        <v>0</v>
      </c>
      <c r="AR1239" s="123">
        <v>0</v>
      </c>
      <c r="AS1239" s="123">
        <v>1</v>
      </c>
      <c r="AT1239" s="123">
        <v>1</v>
      </c>
      <c r="AU1239" s="123">
        <v>0</v>
      </c>
    </row>
    <row r="1240" spans="1:47">
      <c r="A1240" s="124">
        <v>46267</v>
      </c>
      <c r="B1240" s="123" t="s">
        <v>75</v>
      </c>
      <c r="C1240" s="123" t="s">
        <v>2981</v>
      </c>
      <c r="D1240" s="123" t="s">
        <v>315</v>
      </c>
      <c r="E1240" s="123">
        <v>204872907</v>
      </c>
      <c r="F1240" s="123" t="s">
        <v>2982</v>
      </c>
      <c r="G1240" s="123" t="s">
        <v>2983</v>
      </c>
      <c r="H1240" s="123" t="s">
        <v>2984</v>
      </c>
      <c r="I1240" s="123">
        <v>900234</v>
      </c>
      <c r="J1240" s="123" t="s">
        <v>2985</v>
      </c>
      <c r="K1240" s="123" t="s">
        <v>3600</v>
      </c>
      <c r="L1240" s="123" t="s">
        <v>2986</v>
      </c>
      <c r="M1240" s="123" t="s">
        <v>86</v>
      </c>
      <c r="N1240" s="123" t="s">
        <v>230</v>
      </c>
      <c r="O1240" s="123">
        <v>1299</v>
      </c>
      <c r="P1240" s="123" t="s">
        <v>64</v>
      </c>
      <c r="Q1240" s="123" t="s">
        <v>2987</v>
      </c>
      <c r="R1240" s="123" t="s">
        <v>3011</v>
      </c>
      <c r="S1240" s="123" t="s">
        <v>39</v>
      </c>
      <c r="T1240" s="123">
        <v>99</v>
      </c>
      <c r="U1240" s="123" t="s">
        <v>2989</v>
      </c>
      <c r="V1240" s="123"/>
      <c r="W1240" s="123"/>
      <c r="X1240" s="124">
        <v>46267.756944444445</v>
      </c>
      <c r="Y1240" s="124">
        <v>46268.173611111109</v>
      </c>
      <c r="Z1240" s="123" t="s">
        <v>2997</v>
      </c>
      <c r="AA1240" s="123" t="s">
        <v>2998</v>
      </c>
      <c r="AB1240" s="123" t="s">
        <v>2999</v>
      </c>
      <c r="AC1240" s="123" t="s">
        <v>35</v>
      </c>
      <c r="AD1240" s="123" t="s">
        <v>1558</v>
      </c>
      <c r="AE1240" s="123" t="s">
        <v>2995</v>
      </c>
      <c r="AF1240" s="123" t="s">
        <v>84</v>
      </c>
      <c r="AG1240" s="123" t="s">
        <v>85</v>
      </c>
      <c r="AH1240" s="123">
        <v>3</v>
      </c>
      <c r="AI1240" s="123"/>
      <c r="AJ1240" s="124">
        <v>45825</v>
      </c>
      <c r="AK1240" s="123"/>
      <c r="AL1240" s="123" t="s">
        <v>3595</v>
      </c>
      <c r="AM1240" s="123" t="s">
        <v>2991</v>
      </c>
      <c r="AN1240" s="123" t="s">
        <v>2992</v>
      </c>
      <c r="AO1240" s="123" t="s">
        <v>2982</v>
      </c>
      <c r="AP1240" s="123">
        <v>9</v>
      </c>
      <c r="AQ1240" s="123">
        <v>0</v>
      </c>
      <c r="AR1240" s="123">
        <v>0</v>
      </c>
      <c r="AS1240" s="123">
        <v>0</v>
      </c>
      <c r="AT1240" s="123">
        <v>0</v>
      </c>
      <c r="AU1240" s="123">
        <v>0</v>
      </c>
    </row>
    <row r="1241" spans="1:47">
      <c r="A1241" s="124">
        <v>46267</v>
      </c>
      <c r="B1241" s="123" t="s">
        <v>75</v>
      </c>
      <c r="C1241" s="123" t="s">
        <v>2981</v>
      </c>
      <c r="D1241" s="123" t="s">
        <v>317</v>
      </c>
      <c r="E1241" s="123">
        <v>206065195</v>
      </c>
      <c r="F1241" s="123" t="s">
        <v>2982</v>
      </c>
      <c r="G1241" s="123" t="s">
        <v>2983</v>
      </c>
      <c r="H1241" s="123" t="s">
        <v>2984</v>
      </c>
      <c r="I1241" s="123">
        <v>900234</v>
      </c>
      <c r="J1241" s="123" t="s">
        <v>3001</v>
      </c>
      <c r="K1241" s="123" t="s">
        <v>318</v>
      </c>
      <c r="L1241" s="123" t="s">
        <v>2986</v>
      </c>
      <c r="M1241" s="123" t="s">
        <v>79</v>
      </c>
      <c r="N1241" s="123" t="s">
        <v>3013</v>
      </c>
      <c r="O1241" s="123">
        <v>1299</v>
      </c>
      <c r="P1241" s="123" t="s">
        <v>64</v>
      </c>
      <c r="Q1241" s="123" t="s">
        <v>2987</v>
      </c>
      <c r="R1241" s="123" t="s">
        <v>3014</v>
      </c>
      <c r="S1241" s="123" t="s">
        <v>32</v>
      </c>
      <c r="T1241" s="123">
        <v>99</v>
      </c>
      <c r="U1241" s="123" t="s">
        <v>2989</v>
      </c>
      <c r="V1241" s="123"/>
      <c r="W1241" s="123"/>
      <c r="X1241" s="124">
        <v>46267.333333333336</v>
      </c>
      <c r="Y1241" s="124">
        <v>46267.75</v>
      </c>
      <c r="Z1241" s="123"/>
      <c r="AA1241" s="123" t="s">
        <v>56</v>
      </c>
      <c r="AB1241" s="123" t="s">
        <v>2999</v>
      </c>
      <c r="AC1241" s="123" t="s">
        <v>35</v>
      </c>
      <c r="AD1241" s="123" t="s">
        <v>1557</v>
      </c>
      <c r="AE1241" s="123" t="s">
        <v>3015</v>
      </c>
      <c r="AF1241" s="123" t="s">
        <v>78</v>
      </c>
      <c r="AG1241" s="123" t="s">
        <v>92</v>
      </c>
      <c r="AH1241" s="123">
        <v>1</v>
      </c>
      <c r="AI1241" s="123"/>
      <c r="AJ1241" s="124">
        <v>45921</v>
      </c>
      <c r="AK1241" s="123"/>
      <c r="AL1241" s="123" t="s">
        <v>3595</v>
      </c>
      <c r="AM1241" s="123" t="s">
        <v>2991</v>
      </c>
      <c r="AN1241" s="123" t="s">
        <v>2992</v>
      </c>
      <c r="AO1241" s="123" t="s">
        <v>2982</v>
      </c>
      <c r="AP1241" s="123">
        <v>9</v>
      </c>
      <c r="AQ1241" s="123">
        <v>0</v>
      </c>
      <c r="AR1241" s="123">
        <v>0</v>
      </c>
      <c r="AS1241" s="123">
        <v>1</v>
      </c>
      <c r="AT1241" s="123">
        <v>1</v>
      </c>
      <c r="AU1241" s="123">
        <v>0</v>
      </c>
    </row>
    <row r="1242" spans="1:47">
      <c r="A1242" s="124">
        <v>46267</v>
      </c>
      <c r="B1242" s="123" t="s">
        <v>75</v>
      </c>
      <c r="C1242" s="123" t="s">
        <v>2981</v>
      </c>
      <c r="D1242" s="123" t="s">
        <v>2327</v>
      </c>
      <c r="E1242" s="123">
        <v>203850766</v>
      </c>
      <c r="F1242" s="123" t="s">
        <v>2982</v>
      </c>
      <c r="G1242" s="123" t="s">
        <v>2983</v>
      </c>
      <c r="H1242" s="123" t="s">
        <v>2984</v>
      </c>
      <c r="I1242" s="123">
        <v>900234</v>
      </c>
      <c r="J1242" s="123" t="s">
        <v>2985</v>
      </c>
      <c r="K1242" s="123" t="s">
        <v>3601</v>
      </c>
      <c r="L1242" s="123" t="s">
        <v>2986</v>
      </c>
      <c r="M1242" s="123" t="s">
        <v>86</v>
      </c>
      <c r="N1242" s="123" t="s">
        <v>622</v>
      </c>
      <c r="O1242" s="123">
        <v>1299</v>
      </c>
      <c r="P1242" s="123" t="s">
        <v>64</v>
      </c>
      <c r="Q1242" s="123" t="s">
        <v>2987</v>
      </c>
      <c r="R1242" s="123" t="s">
        <v>3011</v>
      </c>
      <c r="S1242" s="123" t="s">
        <v>39</v>
      </c>
      <c r="T1242" s="123">
        <v>99</v>
      </c>
      <c r="U1242" s="123" t="s">
        <v>2989</v>
      </c>
      <c r="V1242" s="123"/>
      <c r="W1242" s="123"/>
      <c r="X1242" s="124">
        <v>46267.756944444445</v>
      </c>
      <c r="Y1242" s="124">
        <v>46268.173611111109</v>
      </c>
      <c r="Z1242" s="123" t="s">
        <v>2997</v>
      </c>
      <c r="AA1242" s="123" t="s">
        <v>2998</v>
      </c>
      <c r="AB1242" s="123" t="s">
        <v>2999</v>
      </c>
      <c r="AC1242" s="123" t="s">
        <v>37</v>
      </c>
      <c r="AD1242" s="123" t="s">
        <v>1562</v>
      </c>
      <c r="AE1242" s="123" t="s">
        <v>3000</v>
      </c>
      <c r="AF1242" s="123" t="s">
        <v>84</v>
      </c>
      <c r="AG1242" s="123" t="s">
        <v>85</v>
      </c>
      <c r="AH1242" s="123">
        <v>13</v>
      </c>
      <c r="AI1242" s="123"/>
      <c r="AJ1242" s="124">
        <v>45523</v>
      </c>
      <c r="AK1242" s="123"/>
      <c r="AL1242" s="123" t="s">
        <v>3595</v>
      </c>
      <c r="AM1242" s="123" t="s">
        <v>2991</v>
      </c>
      <c r="AN1242" s="123" t="s">
        <v>2992</v>
      </c>
      <c r="AO1242" s="123" t="s">
        <v>2982</v>
      </c>
      <c r="AP1242" s="123">
        <v>9</v>
      </c>
      <c r="AQ1242" s="123">
        <v>0</v>
      </c>
      <c r="AR1242" s="123">
        <v>0</v>
      </c>
      <c r="AS1242" s="123">
        <v>0</v>
      </c>
      <c r="AT1242" s="123">
        <v>0</v>
      </c>
      <c r="AU1242" s="123">
        <v>0</v>
      </c>
    </row>
    <row r="1243" spans="1:47">
      <c r="A1243" s="124">
        <v>46267</v>
      </c>
      <c r="B1243" s="123" t="s">
        <v>75</v>
      </c>
      <c r="C1243" s="123" t="s">
        <v>2981</v>
      </c>
      <c r="D1243" s="123" t="s">
        <v>769</v>
      </c>
      <c r="E1243" s="123">
        <v>203908841</v>
      </c>
      <c r="F1243" s="123" t="s">
        <v>2982</v>
      </c>
      <c r="G1243" s="123" t="s">
        <v>2983</v>
      </c>
      <c r="H1243" s="123" t="s">
        <v>2984</v>
      </c>
      <c r="I1243" s="123">
        <v>900234</v>
      </c>
      <c r="J1243" s="123" t="s">
        <v>3001</v>
      </c>
      <c r="K1243" s="123" t="s">
        <v>770</v>
      </c>
      <c r="L1243" s="123" t="s">
        <v>2986</v>
      </c>
      <c r="M1243" s="123" t="s">
        <v>79</v>
      </c>
      <c r="N1243" s="123" t="s">
        <v>2772</v>
      </c>
      <c r="O1243" s="123">
        <v>1299</v>
      </c>
      <c r="P1243" s="123" t="s">
        <v>64</v>
      </c>
      <c r="Q1243" s="123" t="s">
        <v>2987</v>
      </c>
      <c r="R1243" s="123" t="s">
        <v>3014</v>
      </c>
      <c r="S1243" s="123" t="s">
        <v>32</v>
      </c>
      <c r="T1243" s="123">
        <v>99</v>
      </c>
      <c r="U1243" s="123" t="s">
        <v>2989</v>
      </c>
      <c r="V1243" s="123"/>
      <c r="W1243" s="123"/>
      <c r="X1243" s="124">
        <v>46267.333333333336</v>
      </c>
      <c r="Y1243" s="124">
        <v>46267.75</v>
      </c>
      <c r="Z1243" s="123"/>
      <c r="AA1243" s="123" t="s">
        <v>56</v>
      </c>
      <c r="AB1243" s="123" t="s">
        <v>2999</v>
      </c>
      <c r="AC1243" s="123" t="s">
        <v>37</v>
      </c>
      <c r="AD1243" s="123" t="s">
        <v>1562</v>
      </c>
      <c r="AE1243" s="123" t="s">
        <v>3000</v>
      </c>
      <c r="AF1243" s="123" t="s">
        <v>78</v>
      </c>
      <c r="AG1243" s="123" t="s">
        <v>92</v>
      </c>
      <c r="AH1243" s="123">
        <v>13</v>
      </c>
      <c r="AI1243" s="123"/>
      <c r="AJ1243" s="124">
        <v>45536</v>
      </c>
      <c r="AK1243" s="123"/>
      <c r="AL1243" s="123" t="s">
        <v>3595</v>
      </c>
      <c r="AM1243" s="123" t="s">
        <v>2991</v>
      </c>
      <c r="AN1243" s="123" t="s">
        <v>2992</v>
      </c>
      <c r="AO1243" s="123" t="s">
        <v>2982</v>
      </c>
      <c r="AP1243" s="123">
        <v>9</v>
      </c>
      <c r="AQ1243" s="123">
        <v>0</v>
      </c>
      <c r="AR1243" s="123">
        <v>0</v>
      </c>
      <c r="AS1243" s="123">
        <v>1</v>
      </c>
      <c r="AT1243" s="123">
        <v>1</v>
      </c>
      <c r="AU1243" s="123">
        <v>0</v>
      </c>
    </row>
    <row r="1244" spans="1:47">
      <c r="A1244" s="124">
        <v>46267</v>
      </c>
      <c r="B1244" s="123" t="s">
        <v>75</v>
      </c>
      <c r="C1244" s="123" t="s">
        <v>2981</v>
      </c>
      <c r="D1244" s="123" t="s">
        <v>781</v>
      </c>
      <c r="E1244" s="123">
        <v>205839586</v>
      </c>
      <c r="F1244" s="123" t="s">
        <v>2982</v>
      </c>
      <c r="G1244" s="123" t="s">
        <v>2983</v>
      </c>
      <c r="H1244" s="123" t="s">
        <v>2984</v>
      </c>
      <c r="I1244" s="123">
        <v>900234</v>
      </c>
      <c r="J1244" s="123" t="s">
        <v>2985</v>
      </c>
      <c r="K1244" s="123" t="s">
        <v>782</v>
      </c>
      <c r="L1244" s="123" t="s">
        <v>2986</v>
      </c>
      <c r="M1244" s="123" t="s">
        <v>86</v>
      </c>
      <c r="N1244" s="123" t="s">
        <v>2773</v>
      </c>
      <c r="O1244" s="123">
        <v>1299</v>
      </c>
      <c r="P1244" s="123" t="s">
        <v>64</v>
      </c>
      <c r="Q1244" s="123" t="s">
        <v>2987</v>
      </c>
      <c r="R1244" s="123" t="s">
        <v>3016</v>
      </c>
      <c r="S1244" s="123" t="s">
        <v>32</v>
      </c>
      <c r="T1244" s="123">
        <v>99</v>
      </c>
      <c r="U1244" s="123" t="s">
        <v>2989</v>
      </c>
      <c r="V1244" s="123"/>
      <c r="W1244" s="123"/>
      <c r="X1244" s="124">
        <v>46267.333333333336</v>
      </c>
      <c r="Y1244" s="124">
        <v>46267.75</v>
      </c>
      <c r="Z1244" s="123"/>
      <c r="AA1244" s="123" t="s">
        <v>56</v>
      </c>
      <c r="AB1244" s="123" t="s">
        <v>2999</v>
      </c>
      <c r="AC1244" s="123" t="s">
        <v>37</v>
      </c>
      <c r="AD1244" s="123" t="s">
        <v>1562</v>
      </c>
      <c r="AE1244" s="123" t="s">
        <v>3000</v>
      </c>
      <c r="AF1244" s="123" t="s">
        <v>77</v>
      </c>
      <c r="AG1244" s="123" t="s">
        <v>78</v>
      </c>
      <c r="AH1244" s="123">
        <v>13</v>
      </c>
      <c r="AI1244" s="123"/>
      <c r="AJ1244" s="124">
        <v>45893</v>
      </c>
      <c r="AK1244" s="123"/>
      <c r="AL1244" s="123" t="s">
        <v>3595</v>
      </c>
      <c r="AM1244" s="123" t="s">
        <v>2991</v>
      </c>
      <c r="AN1244" s="123" t="s">
        <v>2992</v>
      </c>
      <c r="AO1244" s="123" t="s">
        <v>2982</v>
      </c>
      <c r="AP1244" s="123">
        <v>9</v>
      </c>
      <c r="AQ1244" s="123">
        <v>0</v>
      </c>
      <c r="AR1244" s="123">
        <v>0</v>
      </c>
      <c r="AS1244" s="123">
        <v>1</v>
      </c>
      <c r="AT1244" s="123">
        <v>1</v>
      </c>
      <c r="AU1244" s="123">
        <v>0</v>
      </c>
    </row>
    <row r="1245" spans="1:47">
      <c r="A1245" s="124">
        <v>46267</v>
      </c>
      <c r="B1245" s="123" t="s">
        <v>75</v>
      </c>
      <c r="C1245" s="123" t="s">
        <v>2981</v>
      </c>
      <c r="D1245" s="123" t="s">
        <v>2331</v>
      </c>
      <c r="E1245" s="123">
        <v>204009355</v>
      </c>
      <c r="F1245" s="123" t="s">
        <v>2982</v>
      </c>
      <c r="G1245" s="123" t="s">
        <v>2983</v>
      </c>
      <c r="H1245" s="123" t="s">
        <v>2984</v>
      </c>
      <c r="I1245" s="123">
        <v>900234</v>
      </c>
      <c r="J1245" s="123" t="s">
        <v>2985</v>
      </c>
      <c r="K1245" s="123" t="s">
        <v>2332</v>
      </c>
      <c r="L1245" s="123" t="s">
        <v>2986</v>
      </c>
      <c r="M1245" s="123" t="s">
        <v>86</v>
      </c>
      <c r="N1245" s="123" t="s">
        <v>2773</v>
      </c>
      <c r="O1245" s="123">
        <v>1299</v>
      </c>
      <c r="P1245" s="123" t="s">
        <v>64</v>
      </c>
      <c r="Q1245" s="123" t="s">
        <v>2987</v>
      </c>
      <c r="R1245" s="123" t="s">
        <v>2988</v>
      </c>
      <c r="S1245" s="123" t="s">
        <v>32</v>
      </c>
      <c r="T1245" s="123">
        <v>99</v>
      </c>
      <c r="U1245" s="123" t="s">
        <v>2989</v>
      </c>
      <c r="V1245" s="123"/>
      <c r="W1245" s="123"/>
      <c r="X1245" s="124">
        <v>46267.333333333336</v>
      </c>
      <c r="Y1245" s="124">
        <v>46267.75</v>
      </c>
      <c r="Z1245" s="123"/>
      <c r="AA1245" s="123" t="s">
        <v>56</v>
      </c>
      <c r="AB1245" s="123" t="s">
        <v>2999</v>
      </c>
      <c r="AC1245" s="123" t="s">
        <v>37</v>
      </c>
      <c r="AD1245" s="123" t="s">
        <v>1562</v>
      </c>
      <c r="AE1245" s="123" t="s">
        <v>3000</v>
      </c>
      <c r="AF1245" s="123" t="s">
        <v>88</v>
      </c>
      <c r="AG1245" s="123" t="s">
        <v>95</v>
      </c>
      <c r="AH1245" s="123">
        <v>13</v>
      </c>
      <c r="AI1245" s="123"/>
      <c r="AJ1245" s="124">
        <v>45550</v>
      </c>
      <c r="AK1245" s="123"/>
      <c r="AL1245" s="123" t="s">
        <v>3595</v>
      </c>
      <c r="AM1245" s="123" t="s">
        <v>2991</v>
      </c>
      <c r="AN1245" s="123" t="s">
        <v>2992</v>
      </c>
      <c r="AO1245" s="123" t="s">
        <v>2982</v>
      </c>
      <c r="AP1245" s="123">
        <v>9</v>
      </c>
      <c r="AQ1245" s="123">
        <v>0</v>
      </c>
      <c r="AR1245" s="123">
        <v>0</v>
      </c>
      <c r="AS1245" s="123">
        <v>1</v>
      </c>
      <c r="AT1245" s="123">
        <v>1</v>
      </c>
      <c r="AU1245" s="123">
        <v>0</v>
      </c>
    </row>
    <row r="1246" spans="1:47">
      <c r="A1246" s="124">
        <v>46267</v>
      </c>
      <c r="B1246" s="123" t="s">
        <v>75</v>
      </c>
      <c r="C1246" s="123" t="s">
        <v>2981</v>
      </c>
      <c r="D1246" s="123" t="s">
        <v>2177</v>
      </c>
      <c r="E1246" s="123">
        <v>203469452</v>
      </c>
      <c r="F1246" s="123" t="s">
        <v>2982</v>
      </c>
      <c r="G1246" s="123" t="s">
        <v>2983</v>
      </c>
      <c r="H1246" s="123" t="s">
        <v>2984</v>
      </c>
      <c r="I1246" s="123">
        <v>900234</v>
      </c>
      <c r="J1246" s="123" t="s">
        <v>99</v>
      </c>
      <c r="K1246" s="123" t="s">
        <v>3602</v>
      </c>
      <c r="L1246" s="123" t="s">
        <v>2986</v>
      </c>
      <c r="M1246" s="123" t="s">
        <v>86</v>
      </c>
      <c r="N1246" s="123" t="s">
        <v>82</v>
      </c>
      <c r="O1246" s="123">
        <v>1299</v>
      </c>
      <c r="P1246" s="123" t="s">
        <v>64</v>
      </c>
      <c r="Q1246" s="123" t="s">
        <v>2987</v>
      </c>
      <c r="R1246" s="123" t="s">
        <v>3008</v>
      </c>
      <c r="S1246" s="123" t="s">
        <v>39</v>
      </c>
      <c r="T1246" s="123">
        <v>99</v>
      </c>
      <c r="U1246" s="123" t="s">
        <v>2989</v>
      </c>
      <c r="V1246" s="123"/>
      <c r="W1246" s="123"/>
      <c r="X1246" s="124">
        <v>46267.756944444445</v>
      </c>
      <c r="Y1246" s="124">
        <v>46268.173611111109</v>
      </c>
      <c r="Z1246" s="123"/>
      <c r="AA1246" s="123" t="s">
        <v>56</v>
      </c>
      <c r="AB1246" s="123" t="s">
        <v>2999</v>
      </c>
      <c r="AC1246" s="123" t="s">
        <v>2990</v>
      </c>
      <c r="AD1246" s="123" t="s">
        <v>1553</v>
      </c>
      <c r="AE1246" s="123" t="s">
        <v>2990</v>
      </c>
      <c r="AF1246" s="123" t="s">
        <v>92</v>
      </c>
      <c r="AG1246" s="123" t="s">
        <v>84</v>
      </c>
      <c r="AH1246" s="123">
        <v>22</v>
      </c>
      <c r="AI1246" s="123"/>
      <c r="AJ1246" s="124">
        <v>45455</v>
      </c>
      <c r="AK1246" s="123"/>
      <c r="AL1246" s="123" t="s">
        <v>3595</v>
      </c>
      <c r="AM1246" s="123" t="s">
        <v>2991</v>
      </c>
      <c r="AN1246" s="123" t="s">
        <v>2992</v>
      </c>
      <c r="AO1246" s="123" t="s">
        <v>2982</v>
      </c>
      <c r="AP1246" s="123">
        <v>9</v>
      </c>
      <c r="AQ1246" s="123">
        <v>0</v>
      </c>
      <c r="AR1246" s="123">
        <v>0</v>
      </c>
      <c r="AS1246" s="123">
        <v>1</v>
      </c>
      <c r="AT1246" s="123">
        <v>1</v>
      </c>
      <c r="AU1246" s="123">
        <v>0</v>
      </c>
    </row>
    <row r="1247" spans="1:47">
      <c r="A1247" s="124">
        <v>46267</v>
      </c>
      <c r="B1247" s="123" t="s">
        <v>75</v>
      </c>
      <c r="C1247" s="123" t="s">
        <v>2981</v>
      </c>
      <c r="D1247" s="123" t="s">
        <v>821</v>
      </c>
      <c r="E1247" s="123">
        <v>203908323</v>
      </c>
      <c r="F1247" s="123" t="s">
        <v>2982</v>
      </c>
      <c r="G1247" s="123" t="s">
        <v>2983</v>
      </c>
      <c r="H1247" s="123" t="s">
        <v>2984</v>
      </c>
      <c r="I1247" s="123">
        <v>900234</v>
      </c>
      <c r="J1247" s="123" t="s">
        <v>2985</v>
      </c>
      <c r="K1247" s="123" t="s">
        <v>3603</v>
      </c>
      <c r="L1247" s="123" t="s">
        <v>2986</v>
      </c>
      <c r="M1247" s="123" t="s">
        <v>86</v>
      </c>
      <c r="N1247" s="123" t="s">
        <v>2773</v>
      </c>
      <c r="O1247" s="123">
        <v>1299</v>
      </c>
      <c r="P1247" s="123" t="s">
        <v>64</v>
      </c>
      <c r="Q1247" s="123" t="s">
        <v>2987</v>
      </c>
      <c r="R1247" s="123" t="s">
        <v>3004</v>
      </c>
      <c r="S1247" s="123" t="s">
        <v>39</v>
      </c>
      <c r="T1247" s="123">
        <v>99</v>
      </c>
      <c r="U1247" s="123" t="s">
        <v>2989</v>
      </c>
      <c r="V1247" s="123"/>
      <c r="W1247" s="123"/>
      <c r="X1247" s="124">
        <v>46267.756944444445</v>
      </c>
      <c r="Y1247" s="124">
        <v>46268.173611111109</v>
      </c>
      <c r="Z1247" s="123"/>
      <c r="AA1247" s="123" t="s">
        <v>56</v>
      </c>
      <c r="AB1247" s="123" t="s">
        <v>2999</v>
      </c>
      <c r="AC1247" s="123" t="s">
        <v>37</v>
      </c>
      <c r="AD1247" s="123" t="s">
        <v>1562</v>
      </c>
      <c r="AE1247" s="123" t="s">
        <v>3000</v>
      </c>
      <c r="AF1247" s="123" t="s">
        <v>88</v>
      </c>
      <c r="AG1247" s="123" t="s">
        <v>95</v>
      </c>
      <c r="AH1247" s="123">
        <v>13</v>
      </c>
      <c r="AI1247" s="123"/>
      <c r="AJ1247" s="124">
        <v>45788</v>
      </c>
      <c r="AK1247" s="123"/>
      <c r="AL1247" s="123" t="s">
        <v>3595</v>
      </c>
      <c r="AM1247" s="123" t="s">
        <v>2991</v>
      </c>
      <c r="AN1247" s="123" t="s">
        <v>2992</v>
      </c>
      <c r="AO1247" s="123" t="s">
        <v>2982</v>
      </c>
      <c r="AP1247" s="123">
        <v>9</v>
      </c>
      <c r="AQ1247" s="123">
        <v>0</v>
      </c>
      <c r="AR1247" s="123">
        <v>0</v>
      </c>
      <c r="AS1247" s="123">
        <v>1</v>
      </c>
      <c r="AT1247" s="123">
        <v>1</v>
      </c>
      <c r="AU1247" s="123">
        <v>0</v>
      </c>
    </row>
    <row r="1248" spans="1:47">
      <c r="A1248" s="124">
        <v>46267</v>
      </c>
      <c r="B1248" s="123" t="s">
        <v>75</v>
      </c>
      <c r="C1248" s="123" t="s">
        <v>2981</v>
      </c>
      <c r="D1248" s="123" t="s">
        <v>823</v>
      </c>
      <c r="E1248" s="123">
        <v>204373722</v>
      </c>
      <c r="F1248" s="123" t="s">
        <v>2982</v>
      </c>
      <c r="G1248" s="123" t="s">
        <v>2983</v>
      </c>
      <c r="H1248" s="123" t="s">
        <v>2984</v>
      </c>
      <c r="I1248" s="123">
        <v>900234</v>
      </c>
      <c r="J1248" s="123" t="s">
        <v>99</v>
      </c>
      <c r="K1248" s="123" t="s">
        <v>3604</v>
      </c>
      <c r="L1248" s="123" t="s">
        <v>2986</v>
      </c>
      <c r="M1248" s="123" t="s">
        <v>86</v>
      </c>
      <c r="N1248" s="123" t="s">
        <v>2772</v>
      </c>
      <c r="O1248" s="123">
        <v>1299</v>
      </c>
      <c r="P1248" s="123" t="s">
        <v>64</v>
      </c>
      <c r="Q1248" s="123" t="s">
        <v>2987</v>
      </c>
      <c r="R1248" s="123" t="s">
        <v>3005</v>
      </c>
      <c r="S1248" s="123" t="s">
        <v>39</v>
      </c>
      <c r="T1248" s="123">
        <v>99</v>
      </c>
      <c r="U1248" s="123" t="s">
        <v>2989</v>
      </c>
      <c r="V1248" s="123"/>
      <c r="W1248" s="123"/>
      <c r="X1248" s="124">
        <v>46267.756944444445</v>
      </c>
      <c r="Y1248" s="124">
        <v>46268.173611111109</v>
      </c>
      <c r="Z1248" s="123" t="s">
        <v>2997</v>
      </c>
      <c r="AA1248" s="123" t="s">
        <v>2998</v>
      </c>
      <c r="AB1248" s="123" t="s">
        <v>2999</v>
      </c>
      <c r="AC1248" s="123" t="s">
        <v>37</v>
      </c>
      <c r="AD1248" s="123" t="s">
        <v>1562</v>
      </c>
      <c r="AE1248" s="123" t="s">
        <v>3000</v>
      </c>
      <c r="AF1248" s="123" t="s">
        <v>85</v>
      </c>
      <c r="AG1248" s="123" t="s">
        <v>88</v>
      </c>
      <c r="AH1248" s="123">
        <v>13</v>
      </c>
      <c r="AI1248" s="123"/>
      <c r="AJ1248" s="124">
        <v>45592</v>
      </c>
      <c r="AK1248" s="123"/>
      <c r="AL1248" s="123" t="s">
        <v>3595</v>
      </c>
      <c r="AM1248" s="123" t="s">
        <v>2991</v>
      </c>
      <c r="AN1248" s="123" t="s">
        <v>2992</v>
      </c>
      <c r="AO1248" s="123" t="s">
        <v>2982</v>
      </c>
      <c r="AP1248" s="123">
        <v>9</v>
      </c>
      <c r="AQ1248" s="123">
        <v>0</v>
      </c>
      <c r="AR1248" s="123">
        <v>0</v>
      </c>
      <c r="AS1248" s="123">
        <v>0</v>
      </c>
      <c r="AT1248" s="123">
        <v>0</v>
      </c>
      <c r="AU1248" s="123">
        <v>0</v>
      </c>
    </row>
    <row r="1249" spans="1:47">
      <c r="A1249" s="124">
        <v>46267</v>
      </c>
      <c r="B1249" s="123" t="s">
        <v>75</v>
      </c>
      <c r="C1249" s="123" t="s">
        <v>2981</v>
      </c>
      <c r="D1249" s="123" t="s">
        <v>773</v>
      </c>
      <c r="E1249" s="123">
        <v>204009619</v>
      </c>
      <c r="F1249" s="123" t="s">
        <v>2982</v>
      </c>
      <c r="G1249" s="123" t="s">
        <v>2983</v>
      </c>
      <c r="H1249" s="123" t="s">
        <v>2984</v>
      </c>
      <c r="I1249" s="123">
        <v>900234</v>
      </c>
      <c r="J1249" s="123" t="s">
        <v>2985</v>
      </c>
      <c r="K1249" s="123" t="s">
        <v>774</v>
      </c>
      <c r="L1249" s="123" t="s">
        <v>2986</v>
      </c>
      <c r="M1249" s="123" t="s">
        <v>86</v>
      </c>
      <c r="N1249" s="123" t="s">
        <v>2772</v>
      </c>
      <c r="O1249" s="123">
        <v>1299</v>
      </c>
      <c r="P1249" s="123" t="s">
        <v>64</v>
      </c>
      <c r="Q1249" s="123" t="s">
        <v>2987</v>
      </c>
      <c r="R1249" s="123" t="s">
        <v>3003</v>
      </c>
      <c r="S1249" s="123" t="s">
        <v>39</v>
      </c>
      <c r="T1249" s="123">
        <v>99</v>
      </c>
      <c r="U1249" s="123" t="s">
        <v>2989</v>
      </c>
      <c r="V1249" s="123"/>
      <c r="W1249" s="123"/>
      <c r="X1249" s="124">
        <v>46267.756944444445</v>
      </c>
      <c r="Y1249" s="124">
        <v>46268.173611111109</v>
      </c>
      <c r="Z1249" s="123"/>
      <c r="AA1249" s="123" t="s">
        <v>56</v>
      </c>
      <c r="AB1249" s="123" t="s">
        <v>2999</v>
      </c>
      <c r="AC1249" s="123" t="s">
        <v>37</v>
      </c>
      <c r="AD1249" s="123" t="s">
        <v>1562</v>
      </c>
      <c r="AE1249" s="123" t="s">
        <v>3000</v>
      </c>
      <c r="AF1249" s="123" t="s">
        <v>78</v>
      </c>
      <c r="AG1249" s="123" t="s">
        <v>92</v>
      </c>
      <c r="AH1249" s="123">
        <v>13</v>
      </c>
      <c r="AI1249" s="123"/>
      <c r="AJ1249" s="124">
        <v>45550</v>
      </c>
      <c r="AK1249" s="123"/>
      <c r="AL1249" s="123" t="s">
        <v>3595</v>
      </c>
      <c r="AM1249" s="123" t="s">
        <v>2991</v>
      </c>
      <c r="AN1249" s="123" t="s">
        <v>2992</v>
      </c>
      <c r="AO1249" s="123" t="s">
        <v>2982</v>
      </c>
      <c r="AP1249" s="123">
        <v>9</v>
      </c>
      <c r="AQ1249" s="123">
        <v>0</v>
      </c>
      <c r="AR1249" s="123">
        <v>0</v>
      </c>
      <c r="AS1249" s="123">
        <v>1</v>
      </c>
      <c r="AT1249" s="123">
        <v>1</v>
      </c>
      <c r="AU1249" s="123">
        <v>0</v>
      </c>
    </row>
    <row r="1250" spans="1:47">
      <c r="A1250" s="124">
        <v>46267</v>
      </c>
      <c r="B1250" s="123" t="s">
        <v>75</v>
      </c>
      <c r="C1250" s="123" t="s">
        <v>2981</v>
      </c>
      <c r="D1250" s="123" t="s">
        <v>2246</v>
      </c>
      <c r="E1250" s="123">
        <v>205647828</v>
      </c>
      <c r="F1250" s="123" t="s">
        <v>2982</v>
      </c>
      <c r="G1250" s="123" t="s">
        <v>2983</v>
      </c>
      <c r="H1250" s="123" t="s">
        <v>2984</v>
      </c>
      <c r="I1250" s="123">
        <v>900234</v>
      </c>
      <c r="J1250" s="123" t="s">
        <v>3002</v>
      </c>
      <c r="K1250" s="123" t="s">
        <v>3605</v>
      </c>
      <c r="L1250" s="123" t="s">
        <v>2986</v>
      </c>
      <c r="M1250" s="123" t="s">
        <v>89</v>
      </c>
      <c r="N1250" s="123" t="s">
        <v>2645</v>
      </c>
      <c r="O1250" s="123">
        <v>1299</v>
      </c>
      <c r="P1250" s="123" t="s">
        <v>64</v>
      </c>
      <c r="Q1250" s="123" t="s">
        <v>2987</v>
      </c>
      <c r="R1250" s="123" t="s">
        <v>3038</v>
      </c>
      <c r="S1250" s="123" t="s">
        <v>32</v>
      </c>
      <c r="T1250" s="123">
        <v>99</v>
      </c>
      <c r="U1250" s="123" t="s">
        <v>2989</v>
      </c>
      <c r="V1250" s="123"/>
      <c r="W1250" s="123"/>
      <c r="X1250" s="124">
        <v>46267.333333333336</v>
      </c>
      <c r="Y1250" s="124">
        <v>46267.75</v>
      </c>
      <c r="Z1250" s="123"/>
      <c r="AA1250" s="123" t="s">
        <v>56</v>
      </c>
      <c r="AB1250" s="123" t="s">
        <v>2999</v>
      </c>
      <c r="AC1250" s="123" t="s">
        <v>2990</v>
      </c>
      <c r="AD1250" s="123" t="s">
        <v>1553</v>
      </c>
      <c r="AE1250" s="123" t="s">
        <v>2990</v>
      </c>
      <c r="AF1250" s="123" t="s">
        <v>92</v>
      </c>
      <c r="AG1250" s="123" t="s">
        <v>84</v>
      </c>
      <c r="AH1250" s="123">
        <v>22</v>
      </c>
      <c r="AI1250" s="123"/>
      <c r="AJ1250" s="124">
        <v>45851</v>
      </c>
      <c r="AK1250" s="123"/>
      <c r="AL1250" s="123" t="s">
        <v>3595</v>
      </c>
      <c r="AM1250" s="123" t="s">
        <v>2991</v>
      </c>
      <c r="AN1250" s="123" t="s">
        <v>2992</v>
      </c>
      <c r="AO1250" s="123" t="s">
        <v>2982</v>
      </c>
      <c r="AP1250" s="123">
        <v>9</v>
      </c>
      <c r="AQ1250" s="123">
        <v>0</v>
      </c>
      <c r="AR1250" s="123">
        <v>0</v>
      </c>
      <c r="AS1250" s="123">
        <v>1</v>
      </c>
      <c r="AT1250" s="123">
        <v>1</v>
      </c>
      <c r="AU1250" s="123">
        <v>0</v>
      </c>
    </row>
    <row r="1251" spans="1:47">
      <c r="A1251" s="124">
        <v>46267</v>
      </c>
      <c r="B1251" s="123" t="s">
        <v>75</v>
      </c>
      <c r="C1251" s="123" t="s">
        <v>2981</v>
      </c>
      <c r="D1251" s="123" t="s">
        <v>1178</v>
      </c>
      <c r="E1251" s="123">
        <v>203908339</v>
      </c>
      <c r="F1251" s="123" t="s">
        <v>2982</v>
      </c>
      <c r="G1251" s="123" t="s">
        <v>2983</v>
      </c>
      <c r="H1251" s="123" t="s">
        <v>2984</v>
      </c>
      <c r="I1251" s="123">
        <v>900234</v>
      </c>
      <c r="J1251" s="123" t="s">
        <v>3001</v>
      </c>
      <c r="K1251" s="123" t="s">
        <v>1179</v>
      </c>
      <c r="L1251" s="123" t="s">
        <v>2986</v>
      </c>
      <c r="M1251" s="123" t="s">
        <v>79</v>
      </c>
      <c r="N1251" s="123" t="s">
        <v>2773</v>
      </c>
      <c r="O1251" s="123">
        <v>1299</v>
      </c>
      <c r="P1251" s="123" t="s">
        <v>64</v>
      </c>
      <c r="Q1251" s="123" t="s">
        <v>2987</v>
      </c>
      <c r="R1251" s="123" t="s">
        <v>3038</v>
      </c>
      <c r="S1251" s="123" t="s">
        <v>32</v>
      </c>
      <c r="T1251" s="123">
        <v>99</v>
      </c>
      <c r="U1251" s="123" t="s">
        <v>2989</v>
      </c>
      <c r="V1251" s="123"/>
      <c r="W1251" s="123"/>
      <c r="X1251" s="124">
        <v>46267.333333333336</v>
      </c>
      <c r="Y1251" s="124">
        <v>46267.75</v>
      </c>
      <c r="Z1251" s="123"/>
      <c r="AA1251" s="123" t="s">
        <v>56</v>
      </c>
      <c r="AB1251" s="123" t="s">
        <v>2999</v>
      </c>
      <c r="AC1251" s="123" t="s">
        <v>37</v>
      </c>
      <c r="AD1251" s="123" t="s">
        <v>1562</v>
      </c>
      <c r="AE1251" s="123" t="s">
        <v>3000</v>
      </c>
      <c r="AF1251" s="123" t="s">
        <v>92</v>
      </c>
      <c r="AG1251" s="123" t="s">
        <v>84</v>
      </c>
      <c r="AH1251" s="123">
        <v>13</v>
      </c>
      <c r="AI1251" s="123"/>
      <c r="AJ1251" s="124">
        <v>45536</v>
      </c>
      <c r="AK1251" s="123"/>
      <c r="AL1251" s="123" t="s">
        <v>3595</v>
      </c>
      <c r="AM1251" s="123" t="s">
        <v>2991</v>
      </c>
      <c r="AN1251" s="123" t="s">
        <v>2992</v>
      </c>
      <c r="AO1251" s="123" t="s">
        <v>2982</v>
      </c>
      <c r="AP1251" s="123">
        <v>9</v>
      </c>
      <c r="AQ1251" s="123">
        <v>0</v>
      </c>
      <c r="AR1251" s="123">
        <v>0</v>
      </c>
      <c r="AS1251" s="123">
        <v>1</v>
      </c>
      <c r="AT1251" s="123">
        <v>1</v>
      </c>
      <c r="AU1251" s="123">
        <v>0</v>
      </c>
    </row>
    <row r="1252" spans="1:47">
      <c r="A1252" s="124">
        <v>46267</v>
      </c>
      <c r="B1252" s="123" t="s">
        <v>75</v>
      </c>
      <c r="C1252" s="123" t="s">
        <v>2981</v>
      </c>
      <c r="D1252" s="123" t="s">
        <v>1583</v>
      </c>
      <c r="E1252" s="123">
        <v>206192268</v>
      </c>
      <c r="F1252" s="123" t="s">
        <v>2982</v>
      </c>
      <c r="G1252" s="123" t="s">
        <v>2983</v>
      </c>
      <c r="H1252" s="123" t="s">
        <v>2984</v>
      </c>
      <c r="I1252" s="123">
        <v>900234</v>
      </c>
      <c r="J1252" s="123" t="s">
        <v>3002</v>
      </c>
      <c r="K1252" s="123" t="s">
        <v>3606</v>
      </c>
      <c r="L1252" s="123" t="s">
        <v>2986</v>
      </c>
      <c r="M1252" s="123" t="s">
        <v>79</v>
      </c>
      <c r="N1252" s="123" t="s">
        <v>82</v>
      </c>
      <c r="O1252" s="123">
        <v>1299</v>
      </c>
      <c r="P1252" s="123" t="s">
        <v>64</v>
      </c>
      <c r="Q1252" s="123" t="s">
        <v>2987</v>
      </c>
      <c r="R1252" s="123" t="s">
        <v>2994</v>
      </c>
      <c r="S1252" s="123" t="s">
        <v>32</v>
      </c>
      <c r="T1252" s="123">
        <v>99</v>
      </c>
      <c r="U1252" s="123" t="s">
        <v>2989</v>
      </c>
      <c r="V1252" s="123"/>
      <c r="W1252" s="123"/>
      <c r="X1252" s="124">
        <v>46267.333333333336</v>
      </c>
      <c r="Y1252" s="124">
        <v>46267.75</v>
      </c>
      <c r="Z1252" s="123"/>
      <c r="AA1252" s="123" t="s">
        <v>56</v>
      </c>
      <c r="AB1252" s="123" t="s">
        <v>2999</v>
      </c>
      <c r="AC1252" s="123" t="s">
        <v>2990</v>
      </c>
      <c r="AD1252" s="123" t="s">
        <v>1553</v>
      </c>
      <c r="AE1252" s="123" t="s">
        <v>2990</v>
      </c>
      <c r="AF1252" s="123" t="s">
        <v>95</v>
      </c>
      <c r="AG1252" s="123" t="s">
        <v>77</v>
      </c>
      <c r="AH1252" s="123">
        <v>22</v>
      </c>
      <c r="AI1252" s="123"/>
      <c r="AJ1252" s="124">
        <v>45935</v>
      </c>
      <c r="AK1252" s="123"/>
      <c r="AL1252" s="123" t="s">
        <v>3595</v>
      </c>
      <c r="AM1252" s="123" t="s">
        <v>2991</v>
      </c>
      <c r="AN1252" s="123" t="s">
        <v>2992</v>
      </c>
      <c r="AO1252" s="123" t="s">
        <v>2982</v>
      </c>
      <c r="AP1252" s="123">
        <v>9</v>
      </c>
      <c r="AQ1252" s="123">
        <v>0</v>
      </c>
      <c r="AR1252" s="123">
        <v>0</v>
      </c>
      <c r="AS1252" s="123">
        <v>1</v>
      </c>
      <c r="AT1252" s="123">
        <v>1</v>
      </c>
      <c r="AU1252" s="123">
        <v>0</v>
      </c>
    </row>
    <row r="1253" spans="1:47">
      <c r="A1253" s="124">
        <v>46267</v>
      </c>
      <c r="B1253" s="123" t="s">
        <v>75</v>
      </c>
      <c r="C1253" s="123" t="s">
        <v>2981</v>
      </c>
      <c r="D1253" s="123" t="s">
        <v>899</v>
      </c>
      <c r="E1253" s="123">
        <v>203355686</v>
      </c>
      <c r="F1253" s="123" t="s">
        <v>2982</v>
      </c>
      <c r="G1253" s="123" t="s">
        <v>2983</v>
      </c>
      <c r="H1253" s="123" t="s">
        <v>2984</v>
      </c>
      <c r="I1253" s="123">
        <v>900234</v>
      </c>
      <c r="J1253" s="123" t="s">
        <v>99</v>
      </c>
      <c r="K1253" s="123" t="s">
        <v>3607</v>
      </c>
      <c r="L1253" s="123" t="s">
        <v>2986</v>
      </c>
      <c r="M1253" s="123" t="s">
        <v>86</v>
      </c>
      <c r="N1253" s="123" t="s">
        <v>1055</v>
      </c>
      <c r="O1253" s="123">
        <v>1299</v>
      </c>
      <c r="P1253" s="123" t="s">
        <v>64</v>
      </c>
      <c r="Q1253" s="123" t="s">
        <v>2987</v>
      </c>
      <c r="R1253" s="123" t="s">
        <v>3024</v>
      </c>
      <c r="S1253" s="123" t="s">
        <v>39</v>
      </c>
      <c r="T1253" s="123">
        <v>99</v>
      </c>
      <c r="U1253" s="123" t="s">
        <v>2989</v>
      </c>
      <c r="V1253" s="123"/>
      <c r="W1253" s="123"/>
      <c r="X1253" s="124">
        <v>46267.756944444445</v>
      </c>
      <c r="Y1253" s="124">
        <v>46268.173611111109</v>
      </c>
      <c r="Z1253" s="123"/>
      <c r="AA1253" s="123" t="s">
        <v>56</v>
      </c>
      <c r="AB1253" s="123" t="s">
        <v>2999</v>
      </c>
      <c r="AC1253" s="123" t="s">
        <v>37</v>
      </c>
      <c r="AD1253" s="123" t="s">
        <v>1562</v>
      </c>
      <c r="AE1253" s="123" t="s">
        <v>3000</v>
      </c>
      <c r="AF1253" s="123" t="s">
        <v>95</v>
      </c>
      <c r="AG1253" s="123" t="s">
        <v>77</v>
      </c>
      <c r="AH1253" s="123">
        <v>13</v>
      </c>
      <c r="AI1253" s="123"/>
      <c r="AJ1253" s="124">
        <v>45431</v>
      </c>
      <c r="AK1253" s="123"/>
      <c r="AL1253" s="123" t="s">
        <v>3595</v>
      </c>
      <c r="AM1253" s="123" t="s">
        <v>2991</v>
      </c>
      <c r="AN1253" s="123" t="s">
        <v>2992</v>
      </c>
      <c r="AO1253" s="123" t="s">
        <v>2982</v>
      </c>
      <c r="AP1253" s="123">
        <v>9</v>
      </c>
      <c r="AQ1253" s="123">
        <v>0</v>
      </c>
      <c r="AR1253" s="123">
        <v>0</v>
      </c>
      <c r="AS1253" s="123">
        <v>1</v>
      </c>
      <c r="AT1253" s="123">
        <v>1</v>
      </c>
      <c r="AU1253" s="123">
        <v>0</v>
      </c>
    </row>
    <row r="1254" spans="1:47">
      <c r="A1254" s="124">
        <v>46267</v>
      </c>
      <c r="B1254" s="123" t="s">
        <v>75</v>
      </c>
      <c r="C1254" s="123" t="s">
        <v>2981</v>
      </c>
      <c r="D1254" s="123" t="s">
        <v>113</v>
      </c>
      <c r="E1254" s="123">
        <v>203469400</v>
      </c>
      <c r="F1254" s="123" t="s">
        <v>2982</v>
      </c>
      <c r="G1254" s="123" t="s">
        <v>2983</v>
      </c>
      <c r="H1254" s="123" t="s">
        <v>2984</v>
      </c>
      <c r="I1254" s="123">
        <v>900234</v>
      </c>
      <c r="J1254" s="123" t="s">
        <v>99</v>
      </c>
      <c r="K1254" s="123" t="s">
        <v>3608</v>
      </c>
      <c r="L1254" s="123" t="s">
        <v>2986</v>
      </c>
      <c r="M1254" s="123" t="s">
        <v>86</v>
      </c>
      <c r="N1254" s="123" t="s">
        <v>82</v>
      </c>
      <c r="O1254" s="123">
        <v>1299</v>
      </c>
      <c r="P1254" s="123" t="s">
        <v>64</v>
      </c>
      <c r="Q1254" s="123" t="s">
        <v>2987</v>
      </c>
      <c r="R1254" s="123" t="s">
        <v>3024</v>
      </c>
      <c r="S1254" s="123" t="s">
        <v>39</v>
      </c>
      <c r="T1254" s="123">
        <v>99</v>
      </c>
      <c r="U1254" s="123" t="s">
        <v>2989</v>
      </c>
      <c r="V1254" s="123"/>
      <c r="W1254" s="123"/>
      <c r="X1254" s="124">
        <v>46267.756944444445</v>
      </c>
      <c r="Y1254" s="124">
        <v>46268.173611111109</v>
      </c>
      <c r="Z1254" s="123"/>
      <c r="AA1254" s="123" t="s">
        <v>56</v>
      </c>
      <c r="AB1254" s="123" t="s">
        <v>2999</v>
      </c>
      <c r="AC1254" s="123" t="s">
        <v>2990</v>
      </c>
      <c r="AD1254" s="123" t="s">
        <v>1553</v>
      </c>
      <c r="AE1254" s="123" t="s">
        <v>2990</v>
      </c>
      <c r="AF1254" s="123" t="s">
        <v>95</v>
      </c>
      <c r="AG1254" s="123" t="s">
        <v>77</v>
      </c>
      <c r="AH1254" s="123">
        <v>22</v>
      </c>
      <c r="AI1254" s="123"/>
      <c r="AJ1254" s="124">
        <v>45455</v>
      </c>
      <c r="AK1254" s="123"/>
      <c r="AL1254" s="123" t="s">
        <v>3595</v>
      </c>
      <c r="AM1254" s="123" t="s">
        <v>2991</v>
      </c>
      <c r="AN1254" s="123" t="s">
        <v>2992</v>
      </c>
      <c r="AO1254" s="123" t="s">
        <v>2982</v>
      </c>
      <c r="AP1254" s="123">
        <v>9</v>
      </c>
      <c r="AQ1254" s="123">
        <v>0</v>
      </c>
      <c r="AR1254" s="123">
        <v>0</v>
      </c>
      <c r="AS1254" s="123">
        <v>1</v>
      </c>
      <c r="AT1254" s="123">
        <v>1</v>
      </c>
      <c r="AU1254" s="123">
        <v>0</v>
      </c>
    </row>
    <row r="1255" spans="1:47">
      <c r="A1255" s="124">
        <v>46267</v>
      </c>
      <c r="B1255" s="123" t="s">
        <v>75</v>
      </c>
      <c r="C1255" s="123" t="s">
        <v>2981</v>
      </c>
      <c r="D1255" s="123" t="s">
        <v>419</v>
      </c>
      <c r="E1255" s="123">
        <v>204869083</v>
      </c>
      <c r="F1255" s="123" t="s">
        <v>2982</v>
      </c>
      <c r="G1255" s="123" t="s">
        <v>2983</v>
      </c>
      <c r="H1255" s="123" t="s">
        <v>2984</v>
      </c>
      <c r="I1255" s="123">
        <v>900234</v>
      </c>
      <c r="J1255" s="123" t="s">
        <v>87</v>
      </c>
      <c r="K1255" s="123" t="s">
        <v>3609</v>
      </c>
      <c r="L1255" s="123" t="s">
        <v>2986</v>
      </c>
      <c r="M1255" s="123" t="s">
        <v>86</v>
      </c>
      <c r="N1255" s="123" t="s">
        <v>3013</v>
      </c>
      <c r="O1255" s="123">
        <v>1299</v>
      </c>
      <c r="P1255" s="123" t="s">
        <v>64</v>
      </c>
      <c r="Q1255" s="123" t="s">
        <v>2987</v>
      </c>
      <c r="R1255" s="123" t="s">
        <v>2988</v>
      </c>
      <c r="S1255" s="123" t="s">
        <v>32</v>
      </c>
      <c r="T1255" s="123">
        <v>99</v>
      </c>
      <c r="U1255" s="123" t="s">
        <v>2989</v>
      </c>
      <c r="V1255" s="123"/>
      <c r="W1255" s="123"/>
      <c r="X1255" s="124">
        <v>46267.333333333336</v>
      </c>
      <c r="Y1255" s="124">
        <v>46267.75</v>
      </c>
      <c r="Z1255" s="123"/>
      <c r="AA1255" s="123" t="s">
        <v>56</v>
      </c>
      <c r="AB1255" s="123" t="s">
        <v>2999</v>
      </c>
      <c r="AC1255" s="123" t="s">
        <v>35</v>
      </c>
      <c r="AD1255" s="123" t="s">
        <v>1557</v>
      </c>
      <c r="AE1255" s="123" t="s">
        <v>3015</v>
      </c>
      <c r="AF1255" s="123" t="s">
        <v>88</v>
      </c>
      <c r="AG1255" s="123" t="s">
        <v>95</v>
      </c>
      <c r="AH1255" s="123">
        <v>1</v>
      </c>
      <c r="AI1255" s="123"/>
      <c r="AJ1255" s="124">
        <v>45690</v>
      </c>
      <c r="AK1255" s="123"/>
      <c r="AL1255" s="123" t="s">
        <v>3595</v>
      </c>
      <c r="AM1255" s="123" t="s">
        <v>2991</v>
      </c>
      <c r="AN1255" s="123" t="s">
        <v>2992</v>
      </c>
      <c r="AO1255" s="123" t="s">
        <v>2982</v>
      </c>
      <c r="AP1255" s="123">
        <v>9</v>
      </c>
      <c r="AQ1255" s="123">
        <v>0</v>
      </c>
      <c r="AR1255" s="123">
        <v>0</v>
      </c>
      <c r="AS1255" s="123">
        <v>1</v>
      </c>
      <c r="AT1255" s="123">
        <v>1</v>
      </c>
      <c r="AU1255" s="123">
        <v>0</v>
      </c>
    </row>
    <row r="1256" spans="1:47">
      <c r="A1256" s="124">
        <v>46267</v>
      </c>
      <c r="B1256" s="123" t="s">
        <v>75</v>
      </c>
      <c r="C1256" s="123" t="s">
        <v>2981</v>
      </c>
      <c r="D1256" s="123" t="s">
        <v>592</v>
      </c>
      <c r="E1256" s="123">
        <v>203800482</v>
      </c>
      <c r="F1256" s="123" t="s">
        <v>2982</v>
      </c>
      <c r="G1256" s="123" t="s">
        <v>2983</v>
      </c>
      <c r="H1256" s="123" t="s">
        <v>2984</v>
      </c>
      <c r="I1256" s="123">
        <v>900234</v>
      </c>
      <c r="J1256" s="123" t="s">
        <v>2985</v>
      </c>
      <c r="K1256" s="123" t="s">
        <v>593</v>
      </c>
      <c r="L1256" s="123" t="s">
        <v>2986</v>
      </c>
      <c r="M1256" s="123" t="s">
        <v>86</v>
      </c>
      <c r="N1256" s="123" t="s">
        <v>230</v>
      </c>
      <c r="O1256" s="123">
        <v>1299</v>
      </c>
      <c r="P1256" s="123" t="s">
        <v>64</v>
      </c>
      <c r="Q1256" s="123" t="s">
        <v>2987</v>
      </c>
      <c r="R1256" s="123" t="s">
        <v>3005</v>
      </c>
      <c r="S1256" s="123" t="s">
        <v>39</v>
      </c>
      <c r="T1256" s="123">
        <v>99</v>
      </c>
      <c r="U1256" s="123" t="s">
        <v>2989</v>
      </c>
      <c r="V1256" s="123"/>
      <c r="W1256" s="123"/>
      <c r="X1256" s="124">
        <v>46267.756944444445</v>
      </c>
      <c r="Y1256" s="124">
        <v>46268.173611111109</v>
      </c>
      <c r="Z1256" s="123" t="s">
        <v>2997</v>
      </c>
      <c r="AA1256" s="123" t="s">
        <v>2998</v>
      </c>
      <c r="AB1256" s="123" t="s">
        <v>2999</v>
      </c>
      <c r="AC1256" s="123" t="s">
        <v>35</v>
      </c>
      <c r="AD1256" s="123" t="s">
        <v>1558</v>
      </c>
      <c r="AE1256" s="123" t="s">
        <v>2995</v>
      </c>
      <c r="AF1256" s="123" t="s">
        <v>85</v>
      </c>
      <c r="AG1256" s="123" t="s">
        <v>88</v>
      </c>
      <c r="AH1256" s="123">
        <v>3</v>
      </c>
      <c r="AI1256" s="123"/>
      <c r="AJ1256" s="124">
        <v>45515</v>
      </c>
      <c r="AK1256" s="123"/>
      <c r="AL1256" s="123" t="s">
        <v>3595</v>
      </c>
      <c r="AM1256" s="123" t="s">
        <v>2991</v>
      </c>
      <c r="AN1256" s="123" t="s">
        <v>2992</v>
      </c>
      <c r="AO1256" s="123" t="s">
        <v>2982</v>
      </c>
      <c r="AP1256" s="123">
        <v>9</v>
      </c>
      <c r="AQ1256" s="123">
        <v>0</v>
      </c>
      <c r="AR1256" s="123">
        <v>0</v>
      </c>
      <c r="AS1256" s="123">
        <v>0</v>
      </c>
      <c r="AT1256" s="123">
        <v>0</v>
      </c>
      <c r="AU1256" s="123">
        <v>0</v>
      </c>
    </row>
    <row r="1257" spans="1:47">
      <c r="A1257" s="124">
        <v>46267</v>
      </c>
      <c r="B1257" s="123" t="s">
        <v>75</v>
      </c>
      <c r="C1257" s="123" t="s">
        <v>2981</v>
      </c>
      <c r="D1257" s="123" t="s">
        <v>1108</v>
      </c>
      <c r="E1257" s="123">
        <v>203341966</v>
      </c>
      <c r="F1257" s="123" t="s">
        <v>2982</v>
      </c>
      <c r="G1257" s="123" t="s">
        <v>2983</v>
      </c>
      <c r="H1257" s="123" t="s">
        <v>2984</v>
      </c>
      <c r="I1257" s="123">
        <v>900234</v>
      </c>
      <c r="J1257" s="123" t="s">
        <v>99</v>
      </c>
      <c r="K1257" s="123" t="s">
        <v>3610</v>
      </c>
      <c r="L1257" s="123" t="s">
        <v>2986</v>
      </c>
      <c r="M1257" s="123" t="s">
        <v>86</v>
      </c>
      <c r="N1257" s="123" t="s">
        <v>2773</v>
      </c>
      <c r="O1257" s="123">
        <v>1299</v>
      </c>
      <c r="P1257" s="123" t="s">
        <v>64</v>
      </c>
      <c r="Q1257" s="123" t="s">
        <v>2987</v>
      </c>
      <c r="R1257" s="123" t="s">
        <v>3014</v>
      </c>
      <c r="S1257" s="123" t="s">
        <v>32</v>
      </c>
      <c r="T1257" s="123">
        <v>99</v>
      </c>
      <c r="U1257" s="123" t="s">
        <v>2989</v>
      </c>
      <c r="V1257" s="123"/>
      <c r="W1257" s="123"/>
      <c r="X1257" s="124">
        <v>46267.333333333336</v>
      </c>
      <c r="Y1257" s="124">
        <v>46267.75</v>
      </c>
      <c r="Z1257" s="123"/>
      <c r="AA1257" s="123" t="s">
        <v>56</v>
      </c>
      <c r="AB1257" s="123" t="s">
        <v>2999</v>
      </c>
      <c r="AC1257" s="123" t="s">
        <v>37</v>
      </c>
      <c r="AD1257" s="123" t="s">
        <v>1562</v>
      </c>
      <c r="AE1257" s="123" t="s">
        <v>3000</v>
      </c>
      <c r="AF1257" s="123" t="s">
        <v>78</v>
      </c>
      <c r="AG1257" s="123" t="s">
        <v>92</v>
      </c>
      <c r="AH1257" s="123">
        <v>13</v>
      </c>
      <c r="AI1257" s="123"/>
      <c r="AJ1257" s="124">
        <v>45431</v>
      </c>
      <c r="AK1257" s="123"/>
      <c r="AL1257" s="123" t="s">
        <v>3595</v>
      </c>
      <c r="AM1257" s="123" t="s">
        <v>2991</v>
      </c>
      <c r="AN1257" s="123" t="s">
        <v>2992</v>
      </c>
      <c r="AO1257" s="123" t="s">
        <v>2982</v>
      </c>
      <c r="AP1257" s="123">
        <v>9</v>
      </c>
      <c r="AQ1257" s="123">
        <v>0</v>
      </c>
      <c r="AR1257" s="123">
        <v>0</v>
      </c>
      <c r="AS1257" s="123">
        <v>1</v>
      </c>
      <c r="AT1257" s="123">
        <v>1</v>
      </c>
      <c r="AU1257" s="123">
        <v>0</v>
      </c>
    </row>
    <row r="1258" spans="1:47">
      <c r="A1258" s="124">
        <v>46267</v>
      </c>
      <c r="B1258" s="123" t="s">
        <v>75</v>
      </c>
      <c r="C1258" s="123" t="s">
        <v>2981</v>
      </c>
      <c r="D1258" s="123" t="s">
        <v>2361</v>
      </c>
      <c r="E1258" s="123">
        <v>205845555</v>
      </c>
      <c r="F1258" s="123" t="s">
        <v>2982</v>
      </c>
      <c r="G1258" s="123" t="s">
        <v>2983</v>
      </c>
      <c r="H1258" s="123" t="s">
        <v>2984</v>
      </c>
      <c r="I1258" s="123">
        <v>900234</v>
      </c>
      <c r="J1258" s="123" t="s">
        <v>2985</v>
      </c>
      <c r="K1258" s="123" t="s">
        <v>2362</v>
      </c>
      <c r="L1258" s="123" t="s">
        <v>2986</v>
      </c>
      <c r="M1258" s="123" t="s">
        <v>89</v>
      </c>
      <c r="N1258" s="123" t="s">
        <v>2773</v>
      </c>
      <c r="O1258" s="123">
        <v>1299</v>
      </c>
      <c r="P1258" s="123" t="s">
        <v>64</v>
      </c>
      <c r="Q1258" s="123" t="s">
        <v>2987</v>
      </c>
      <c r="R1258" s="123" t="s">
        <v>3038</v>
      </c>
      <c r="S1258" s="123" t="s">
        <v>32</v>
      </c>
      <c r="T1258" s="123">
        <v>99</v>
      </c>
      <c r="U1258" s="123" t="s">
        <v>2989</v>
      </c>
      <c r="V1258" s="123"/>
      <c r="W1258" s="123"/>
      <c r="X1258" s="124">
        <v>46267.333333333336</v>
      </c>
      <c r="Y1258" s="124">
        <v>46267.75</v>
      </c>
      <c r="Z1258" s="123"/>
      <c r="AA1258" s="123" t="s">
        <v>56</v>
      </c>
      <c r="AB1258" s="123" t="s">
        <v>2999</v>
      </c>
      <c r="AC1258" s="123" t="s">
        <v>37</v>
      </c>
      <c r="AD1258" s="123" t="s">
        <v>1562</v>
      </c>
      <c r="AE1258" s="123" t="s">
        <v>3000</v>
      </c>
      <c r="AF1258" s="123" t="s">
        <v>92</v>
      </c>
      <c r="AG1258" s="123" t="s">
        <v>84</v>
      </c>
      <c r="AH1258" s="123">
        <v>13</v>
      </c>
      <c r="AI1258" s="123"/>
      <c r="AJ1258" s="124">
        <v>45893</v>
      </c>
      <c r="AK1258" s="123"/>
      <c r="AL1258" s="123" t="s">
        <v>3595</v>
      </c>
      <c r="AM1258" s="123" t="s">
        <v>2991</v>
      </c>
      <c r="AN1258" s="123" t="s">
        <v>2992</v>
      </c>
      <c r="AO1258" s="123" t="s">
        <v>2982</v>
      </c>
      <c r="AP1258" s="123">
        <v>9</v>
      </c>
      <c r="AQ1258" s="123">
        <v>0</v>
      </c>
      <c r="AR1258" s="123">
        <v>0</v>
      </c>
      <c r="AS1258" s="123">
        <v>1</v>
      </c>
      <c r="AT1258" s="123">
        <v>1</v>
      </c>
      <c r="AU1258" s="123">
        <v>0</v>
      </c>
    </row>
    <row r="1259" spans="1:47">
      <c r="A1259" s="124">
        <v>46267</v>
      </c>
      <c r="B1259" s="123" t="s">
        <v>75</v>
      </c>
      <c r="C1259" s="123" t="s">
        <v>2981</v>
      </c>
      <c r="D1259" s="123" t="s">
        <v>2449</v>
      </c>
      <c r="E1259" s="123">
        <v>205506017</v>
      </c>
      <c r="F1259" s="123" t="s">
        <v>2982</v>
      </c>
      <c r="G1259" s="123" t="s">
        <v>2983</v>
      </c>
      <c r="H1259" s="123" t="s">
        <v>2984</v>
      </c>
      <c r="I1259" s="123">
        <v>900234</v>
      </c>
      <c r="J1259" s="123" t="s">
        <v>3002</v>
      </c>
      <c r="K1259" s="123" t="s">
        <v>2450</v>
      </c>
      <c r="L1259" s="123" t="s">
        <v>2986</v>
      </c>
      <c r="M1259" s="123" t="s">
        <v>89</v>
      </c>
      <c r="N1259" s="123" t="s">
        <v>223</v>
      </c>
      <c r="O1259" s="123">
        <v>1299</v>
      </c>
      <c r="P1259" s="123" t="s">
        <v>64</v>
      </c>
      <c r="Q1259" s="123" t="s">
        <v>2987</v>
      </c>
      <c r="R1259" s="123" t="s">
        <v>3016</v>
      </c>
      <c r="S1259" s="123" t="s">
        <v>32</v>
      </c>
      <c r="T1259" s="123">
        <v>99</v>
      </c>
      <c r="U1259" s="123" t="s">
        <v>2989</v>
      </c>
      <c r="V1259" s="123"/>
      <c r="W1259" s="123"/>
      <c r="X1259" s="124">
        <v>46267.333333333336</v>
      </c>
      <c r="Y1259" s="124">
        <v>46267.75</v>
      </c>
      <c r="Z1259" s="123"/>
      <c r="AA1259" s="123" t="s">
        <v>56</v>
      </c>
      <c r="AB1259" s="123" t="s">
        <v>2999</v>
      </c>
      <c r="AC1259" s="123" t="s">
        <v>35</v>
      </c>
      <c r="AD1259" s="123" t="s">
        <v>1558</v>
      </c>
      <c r="AE1259" s="123" t="s">
        <v>2995</v>
      </c>
      <c r="AF1259" s="123" t="s">
        <v>77</v>
      </c>
      <c r="AG1259" s="123" t="s">
        <v>78</v>
      </c>
      <c r="AH1259" s="123">
        <v>3</v>
      </c>
      <c r="AI1259" s="123"/>
      <c r="AJ1259" s="124">
        <v>45830</v>
      </c>
      <c r="AK1259" s="123"/>
      <c r="AL1259" s="123" t="s">
        <v>3595</v>
      </c>
      <c r="AM1259" s="123" t="s">
        <v>2991</v>
      </c>
      <c r="AN1259" s="123" t="s">
        <v>2992</v>
      </c>
      <c r="AO1259" s="123" t="s">
        <v>2982</v>
      </c>
      <c r="AP1259" s="123">
        <v>9</v>
      </c>
      <c r="AQ1259" s="123">
        <v>0</v>
      </c>
      <c r="AR1259" s="123">
        <v>0</v>
      </c>
      <c r="AS1259" s="123">
        <v>1</v>
      </c>
      <c r="AT1259" s="123">
        <v>1</v>
      </c>
      <c r="AU1259" s="123">
        <v>0</v>
      </c>
    </row>
    <row r="1260" spans="1:47">
      <c r="A1260" s="124">
        <v>46267</v>
      </c>
      <c r="B1260" s="123" t="s">
        <v>75</v>
      </c>
      <c r="C1260" s="123" t="s">
        <v>2981</v>
      </c>
      <c r="D1260" s="123" t="s">
        <v>104</v>
      </c>
      <c r="E1260" s="123">
        <v>203469458</v>
      </c>
      <c r="F1260" s="123" t="s">
        <v>2982</v>
      </c>
      <c r="G1260" s="123" t="s">
        <v>2983</v>
      </c>
      <c r="H1260" s="123" t="s">
        <v>2984</v>
      </c>
      <c r="I1260" s="123">
        <v>900234</v>
      </c>
      <c r="J1260" s="123" t="s">
        <v>99</v>
      </c>
      <c r="K1260" s="123" t="s">
        <v>3611</v>
      </c>
      <c r="L1260" s="123" t="s">
        <v>2986</v>
      </c>
      <c r="M1260" s="123" t="s">
        <v>86</v>
      </c>
      <c r="N1260" s="123" t="s">
        <v>82</v>
      </c>
      <c r="O1260" s="123">
        <v>1299</v>
      </c>
      <c r="P1260" s="123" t="s">
        <v>64</v>
      </c>
      <c r="Q1260" s="123" t="s">
        <v>2987</v>
      </c>
      <c r="R1260" s="123" t="s">
        <v>3038</v>
      </c>
      <c r="S1260" s="123" t="s">
        <v>32</v>
      </c>
      <c r="T1260" s="123">
        <v>99</v>
      </c>
      <c r="U1260" s="123" t="s">
        <v>2989</v>
      </c>
      <c r="V1260" s="123"/>
      <c r="W1260" s="123"/>
      <c r="X1260" s="124">
        <v>46267.333333333336</v>
      </c>
      <c r="Y1260" s="124">
        <v>46267.75</v>
      </c>
      <c r="Z1260" s="123"/>
      <c r="AA1260" s="123" t="s">
        <v>56</v>
      </c>
      <c r="AB1260" s="123" t="s">
        <v>2999</v>
      </c>
      <c r="AC1260" s="123" t="s">
        <v>2990</v>
      </c>
      <c r="AD1260" s="123" t="s">
        <v>1553</v>
      </c>
      <c r="AE1260" s="123" t="s">
        <v>2990</v>
      </c>
      <c r="AF1260" s="123" t="s">
        <v>92</v>
      </c>
      <c r="AG1260" s="123" t="s">
        <v>84</v>
      </c>
      <c r="AH1260" s="123">
        <v>22</v>
      </c>
      <c r="AI1260" s="123"/>
      <c r="AJ1260" s="124">
        <v>45455</v>
      </c>
      <c r="AK1260" s="123"/>
      <c r="AL1260" s="123" t="s">
        <v>3595</v>
      </c>
      <c r="AM1260" s="123" t="s">
        <v>2991</v>
      </c>
      <c r="AN1260" s="123" t="s">
        <v>2992</v>
      </c>
      <c r="AO1260" s="123" t="s">
        <v>2982</v>
      </c>
      <c r="AP1260" s="123">
        <v>9</v>
      </c>
      <c r="AQ1260" s="123">
        <v>0</v>
      </c>
      <c r="AR1260" s="123">
        <v>0</v>
      </c>
      <c r="AS1260" s="123">
        <v>1</v>
      </c>
      <c r="AT1260" s="123">
        <v>1</v>
      </c>
      <c r="AU1260" s="123">
        <v>0</v>
      </c>
    </row>
    <row r="1261" spans="1:47">
      <c r="A1261" s="124">
        <v>46267</v>
      </c>
      <c r="B1261" s="123" t="s">
        <v>75</v>
      </c>
      <c r="C1261" s="123" t="s">
        <v>2981</v>
      </c>
      <c r="D1261" s="123" t="s">
        <v>1371</v>
      </c>
      <c r="E1261" s="123">
        <v>204095446</v>
      </c>
      <c r="F1261" s="123" t="s">
        <v>2982</v>
      </c>
      <c r="G1261" s="123" t="s">
        <v>2983</v>
      </c>
      <c r="H1261" s="123" t="s">
        <v>2984</v>
      </c>
      <c r="I1261" s="123">
        <v>900234</v>
      </c>
      <c r="J1261" s="123" t="s">
        <v>87</v>
      </c>
      <c r="K1261" s="123" t="s">
        <v>1372</v>
      </c>
      <c r="L1261" s="123" t="s">
        <v>2986</v>
      </c>
      <c r="M1261" s="123" t="s">
        <v>86</v>
      </c>
      <c r="N1261" s="123" t="s">
        <v>158</v>
      </c>
      <c r="O1261" s="123">
        <v>1299</v>
      </c>
      <c r="P1261" s="123" t="s">
        <v>64</v>
      </c>
      <c r="Q1261" s="123" t="s">
        <v>2987</v>
      </c>
      <c r="R1261" s="123" t="s">
        <v>3021</v>
      </c>
      <c r="S1261" s="123" t="s">
        <v>32</v>
      </c>
      <c r="T1261" s="123">
        <v>99</v>
      </c>
      <c r="U1261" s="123" t="s">
        <v>2989</v>
      </c>
      <c r="V1261" s="123"/>
      <c r="W1261" s="123"/>
      <c r="X1261" s="124">
        <v>46267.333333333336</v>
      </c>
      <c r="Y1261" s="124">
        <v>46267.75</v>
      </c>
      <c r="Z1261" s="123" t="s">
        <v>2997</v>
      </c>
      <c r="AA1261" s="123" t="s">
        <v>2998</v>
      </c>
      <c r="AB1261" s="123" t="s">
        <v>2999</v>
      </c>
      <c r="AC1261" s="123" t="s">
        <v>33</v>
      </c>
      <c r="AD1261" s="123" t="s">
        <v>1554</v>
      </c>
      <c r="AE1261" s="123" t="s">
        <v>1428</v>
      </c>
      <c r="AF1261" s="123" t="s">
        <v>85</v>
      </c>
      <c r="AG1261" s="123" t="s">
        <v>88</v>
      </c>
      <c r="AH1261" s="123">
        <v>27</v>
      </c>
      <c r="AI1261" s="123"/>
      <c r="AJ1261" s="124">
        <v>45560</v>
      </c>
      <c r="AK1261" s="123"/>
      <c r="AL1261" s="123" t="s">
        <v>3595</v>
      </c>
      <c r="AM1261" s="123" t="s">
        <v>2991</v>
      </c>
      <c r="AN1261" s="123" t="s">
        <v>2992</v>
      </c>
      <c r="AO1261" s="123" t="s">
        <v>2982</v>
      </c>
      <c r="AP1261" s="123">
        <v>9</v>
      </c>
      <c r="AQ1261" s="123">
        <v>0</v>
      </c>
      <c r="AR1261" s="123">
        <v>0</v>
      </c>
      <c r="AS1261" s="123">
        <v>0</v>
      </c>
      <c r="AT1261" s="123">
        <v>0</v>
      </c>
      <c r="AU1261" s="123">
        <v>0</v>
      </c>
    </row>
    <row r="1262" spans="1:47">
      <c r="A1262" s="124">
        <v>46267</v>
      </c>
      <c r="B1262" s="123" t="s">
        <v>75</v>
      </c>
      <c r="C1262" s="123" t="s">
        <v>2981</v>
      </c>
      <c r="D1262" s="123" t="s">
        <v>274</v>
      </c>
      <c r="E1262" s="123">
        <v>204869090</v>
      </c>
      <c r="F1262" s="123" t="s">
        <v>2982</v>
      </c>
      <c r="G1262" s="123" t="s">
        <v>2983</v>
      </c>
      <c r="H1262" s="123" t="s">
        <v>2984</v>
      </c>
      <c r="I1262" s="123">
        <v>900234</v>
      </c>
      <c r="J1262" s="123" t="s">
        <v>87</v>
      </c>
      <c r="K1262" s="123" t="s">
        <v>3612</v>
      </c>
      <c r="L1262" s="123" t="s">
        <v>2986</v>
      </c>
      <c r="M1262" s="123" t="s">
        <v>86</v>
      </c>
      <c r="N1262" s="123" t="s">
        <v>3013</v>
      </c>
      <c r="O1262" s="123">
        <v>1299</v>
      </c>
      <c r="P1262" s="123" t="s">
        <v>64</v>
      </c>
      <c r="Q1262" s="123" t="s">
        <v>2987</v>
      </c>
      <c r="R1262" s="123" t="s">
        <v>2994</v>
      </c>
      <c r="S1262" s="123" t="s">
        <v>32</v>
      </c>
      <c r="T1262" s="123">
        <v>99</v>
      </c>
      <c r="U1262" s="123" t="s">
        <v>2989</v>
      </c>
      <c r="V1262" s="123"/>
      <c r="W1262" s="123"/>
      <c r="X1262" s="124">
        <v>46267.756944444445</v>
      </c>
      <c r="Y1262" s="124">
        <v>46268.173611111109</v>
      </c>
      <c r="Z1262" s="123"/>
      <c r="AA1262" s="123" t="s">
        <v>56</v>
      </c>
      <c r="AB1262" s="123" t="s">
        <v>2999</v>
      </c>
      <c r="AC1262" s="123" t="s">
        <v>35</v>
      </c>
      <c r="AD1262" s="123" t="s">
        <v>1557</v>
      </c>
      <c r="AE1262" s="123" t="s">
        <v>3015</v>
      </c>
      <c r="AF1262" s="123" t="s">
        <v>95</v>
      </c>
      <c r="AG1262" s="123" t="s">
        <v>77</v>
      </c>
      <c r="AH1262" s="123">
        <v>1</v>
      </c>
      <c r="AI1262" s="123"/>
      <c r="AJ1262" s="124">
        <v>45690</v>
      </c>
      <c r="AK1262" s="123"/>
      <c r="AL1262" s="123" t="s">
        <v>3595</v>
      </c>
      <c r="AM1262" s="123" t="s">
        <v>2991</v>
      </c>
      <c r="AN1262" s="123" t="s">
        <v>2992</v>
      </c>
      <c r="AO1262" s="123" t="s">
        <v>2982</v>
      </c>
      <c r="AP1262" s="123">
        <v>9</v>
      </c>
      <c r="AQ1262" s="123">
        <v>0</v>
      </c>
      <c r="AR1262" s="123">
        <v>0</v>
      </c>
      <c r="AS1262" s="123">
        <v>1</v>
      </c>
      <c r="AT1262" s="123">
        <v>1</v>
      </c>
      <c r="AU1262" s="123">
        <v>0</v>
      </c>
    </row>
    <row r="1263" spans="1:47">
      <c r="A1263" s="124">
        <v>46267</v>
      </c>
      <c r="B1263" s="123" t="s">
        <v>75</v>
      </c>
      <c r="C1263" s="123" t="s">
        <v>2981</v>
      </c>
      <c r="D1263" s="123" t="s">
        <v>524</v>
      </c>
      <c r="E1263" s="123">
        <v>203736774</v>
      </c>
      <c r="F1263" s="123" t="s">
        <v>2982</v>
      </c>
      <c r="G1263" s="123" t="s">
        <v>2983</v>
      </c>
      <c r="H1263" s="123" t="s">
        <v>2984</v>
      </c>
      <c r="I1263" s="123">
        <v>900234</v>
      </c>
      <c r="J1263" s="123" t="s">
        <v>99</v>
      </c>
      <c r="K1263" s="123" t="s">
        <v>3613</v>
      </c>
      <c r="L1263" s="123" t="s">
        <v>2986</v>
      </c>
      <c r="M1263" s="123" t="s">
        <v>86</v>
      </c>
      <c r="N1263" s="123" t="s">
        <v>224</v>
      </c>
      <c r="O1263" s="123">
        <v>1299</v>
      </c>
      <c r="P1263" s="123" t="s">
        <v>64</v>
      </c>
      <c r="Q1263" s="123" t="s">
        <v>2987</v>
      </c>
      <c r="R1263" s="123" t="s">
        <v>3014</v>
      </c>
      <c r="S1263" s="123" t="s">
        <v>32</v>
      </c>
      <c r="T1263" s="123">
        <v>99</v>
      </c>
      <c r="U1263" s="123" t="s">
        <v>2989</v>
      </c>
      <c r="V1263" s="123"/>
      <c r="W1263" s="123"/>
      <c r="X1263" s="124">
        <v>46267.333333333336</v>
      </c>
      <c r="Y1263" s="124">
        <v>46267.75</v>
      </c>
      <c r="Z1263" s="123"/>
      <c r="AA1263" s="123" t="s">
        <v>56</v>
      </c>
      <c r="AB1263" s="123" t="s">
        <v>2999</v>
      </c>
      <c r="AC1263" s="123" t="s">
        <v>35</v>
      </c>
      <c r="AD1263" s="123" t="s">
        <v>1558</v>
      </c>
      <c r="AE1263" s="123" t="s">
        <v>2995</v>
      </c>
      <c r="AF1263" s="123" t="s">
        <v>78</v>
      </c>
      <c r="AG1263" s="123" t="s">
        <v>92</v>
      </c>
      <c r="AH1263" s="123">
        <v>3</v>
      </c>
      <c r="AI1263" s="123"/>
      <c r="AJ1263" s="124">
        <v>45501</v>
      </c>
      <c r="AK1263" s="123"/>
      <c r="AL1263" s="123" t="s">
        <v>3595</v>
      </c>
      <c r="AM1263" s="123" t="s">
        <v>2991</v>
      </c>
      <c r="AN1263" s="123" t="s">
        <v>2992</v>
      </c>
      <c r="AO1263" s="123" t="s">
        <v>2982</v>
      </c>
      <c r="AP1263" s="123">
        <v>9</v>
      </c>
      <c r="AQ1263" s="123">
        <v>0</v>
      </c>
      <c r="AR1263" s="123">
        <v>0</v>
      </c>
      <c r="AS1263" s="123">
        <v>1</v>
      </c>
      <c r="AT1263" s="123">
        <v>1</v>
      </c>
      <c r="AU1263" s="123">
        <v>0</v>
      </c>
    </row>
    <row r="1264" spans="1:47">
      <c r="A1264" s="124">
        <v>46267</v>
      </c>
      <c r="B1264" s="123" t="s">
        <v>75</v>
      </c>
      <c r="C1264" s="123" t="s">
        <v>2981</v>
      </c>
      <c r="D1264" s="123" t="s">
        <v>2417</v>
      </c>
      <c r="E1264" s="123">
        <v>203679325</v>
      </c>
      <c r="F1264" s="123" t="s">
        <v>2982</v>
      </c>
      <c r="G1264" s="123" t="s">
        <v>2983</v>
      </c>
      <c r="H1264" s="123" t="s">
        <v>2984</v>
      </c>
      <c r="I1264" s="123">
        <v>900234</v>
      </c>
      <c r="J1264" s="123" t="s">
        <v>3001</v>
      </c>
      <c r="K1264" s="123" t="s">
        <v>3614</v>
      </c>
      <c r="L1264" s="123" t="s">
        <v>2986</v>
      </c>
      <c r="M1264" s="123" t="s">
        <v>79</v>
      </c>
      <c r="N1264" s="123" t="s">
        <v>2645</v>
      </c>
      <c r="O1264" s="123">
        <v>1299</v>
      </c>
      <c r="P1264" s="123" t="s">
        <v>64</v>
      </c>
      <c r="Q1264" s="123" t="s">
        <v>2987</v>
      </c>
      <c r="R1264" s="123" t="s">
        <v>3038</v>
      </c>
      <c r="S1264" s="123" t="s">
        <v>32</v>
      </c>
      <c r="T1264" s="123">
        <v>99</v>
      </c>
      <c r="U1264" s="123" t="s">
        <v>2989</v>
      </c>
      <c r="V1264" s="123"/>
      <c r="W1264" s="123"/>
      <c r="X1264" s="124">
        <v>46267.333333333336</v>
      </c>
      <c r="Y1264" s="124">
        <v>46267.75</v>
      </c>
      <c r="Z1264" s="123"/>
      <c r="AA1264" s="123" t="s">
        <v>56</v>
      </c>
      <c r="AB1264" s="123" t="s">
        <v>2999</v>
      </c>
      <c r="AC1264" s="123" t="s">
        <v>2990</v>
      </c>
      <c r="AD1264" s="123" t="s">
        <v>1553</v>
      </c>
      <c r="AE1264" s="123" t="s">
        <v>2990</v>
      </c>
      <c r="AF1264" s="123" t="s">
        <v>92</v>
      </c>
      <c r="AG1264" s="123" t="s">
        <v>84</v>
      </c>
      <c r="AH1264" s="123">
        <v>22</v>
      </c>
      <c r="AI1264" s="123"/>
      <c r="AJ1264" s="124">
        <v>45487</v>
      </c>
      <c r="AK1264" s="123"/>
      <c r="AL1264" s="123" t="s">
        <v>3595</v>
      </c>
      <c r="AM1264" s="123" t="s">
        <v>2991</v>
      </c>
      <c r="AN1264" s="123" t="s">
        <v>2992</v>
      </c>
      <c r="AO1264" s="123" t="s">
        <v>2982</v>
      </c>
      <c r="AP1264" s="123">
        <v>9</v>
      </c>
      <c r="AQ1264" s="123">
        <v>0</v>
      </c>
      <c r="AR1264" s="123">
        <v>0</v>
      </c>
      <c r="AS1264" s="123">
        <v>1</v>
      </c>
      <c r="AT1264" s="123">
        <v>1</v>
      </c>
      <c r="AU1264" s="123">
        <v>0</v>
      </c>
    </row>
    <row r="1265" spans="1:47">
      <c r="A1265" s="124">
        <v>46267</v>
      </c>
      <c r="B1265" s="123" t="s">
        <v>75</v>
      </c>
      <c r="C1265" s="123" t="s">
        <v>2981</v>
      </c>
      <c r="D1265" s="123" t="s">
        <v>459</v>
      </c>
      <c r="E1265" s="123">
        <v>205608619</v>
      </c>
      <c r="F1265" s="123" t="s">
        <v>2982</v>
      </c>
      <c r="G1265" s="123" t="s">
        <v>2983</v>
      </c>
      <c r="H1265" s="123" t="s">
        <v>2984</v>
      </c>
      <c r="I1265" s="123">
        <v>900234</v>
      </c>
      <c r="J1265" s="123" t="s">
        <v>2985</v>
      </c>
      <c r="K1265" s="123" t="s">
        <v>3615</v>
      </c>
      <c r="L1265" s="123" t="s">
        <v>2986</v>
      </c>
      <c r="M1265" s="123" t="s">
        <v>89</v>
      </c>
      <c r="N1265" s="123" t="s">
        <v>2645</v>
      </c>
      <c r="O1265" s="123">
        <v>1299</v>
      </c>
      <c r="P1265" s="123" t="s">
        <v>64</v>
      </c>
      <c r="Q1265" s="123" t="s">
        <v>2987</v>
      </c>
      <c r="R1265" s="123" t="s">
        <v>2988</v>
      </c>
      <c r="S1265" s="123" t="s">
        <v>32</v>
      </c>
      <c r="T1265" s="123">
        <v>99</v>
      </c>
      <c r="U1265" s="123" t="s">
        <v>2989</v>
      </c>
      <c r="V1265" s="123"/>
      <c r="W1265" s="123"/>
      <c r="X1265" s="124">
        <v>46267.333333333336</v>
      </c>
      <c r="Y1265" s="124">
        <v>46267.75</v>
      </c>
      <c r="Z1265" s="123"/>
      <c r="AA1265" s="123" t="s">
        <v>56</v>
      </c>
      <c r="AB1265" s="123" t="s">
        <v>2999</v>
      </c>
      <c r="AC1265" s="123" t="s">
        <v>2990</v>
      </c>
      <c r="AD1265" s="123" t="s">
        <v>1553</v>
      </c>
      <c r="AE1265" s="123" t="s">
        <v>2990</v>
      </c>
      <c r="AF1265" s="123" t="s">
        <v>88</v>
      </c>
      <c r="AG1265" s="123" t="s">
        <v>95</v>
      </c>
      <c r="AH1265" s="123">
        <v>22</v>
      </c>
      <c r="AI1265" s="123"/>
      <c r="AJ1265" s="124">
        <v>45844</v>
      </c>
      <c r="AK1265" s="123"/>
      <c r="AL1265" s="123" t="s">
        <v>3595</v>
      </c>
      <c r="AM1265" s="123" t="s">
        <v>2991</v>
      </c>
      <c r="AN1265" s="123" t="s">
        <v>2992</v>
      </c>
      <c r="AO1265" s="123" t="s">
        <v>2982</v>
      </c>
      <c r="AP1265" s="123">
        <v>9</v>
      </c>
      <c r="AQ1265" s="123">
        <v>0</v>
      </c>
      <c r="AR1265" s="123">
        <v>0</v>
      </c>
      <c r="AS1265" s="123">
        <v>1</v>
      </c>
      <c r="AT1265" s="123">
        <v>1</v>
      </c>
      <c r="AU1265" s="123">
        <v>0</v>
      </c>
    </row>
    <row r="1266" spans="1:47">
      <c r="A1266" s="124">
        <v>46267</v>
      </c>
      <c r="B1266" s="123" t="s">
        <v>75</v>
      </c>
      <c r="C1266" s="123" t="s">
        <v>2981</v>
      </c>
      <c r="D1266" s="123" t="s">
        <v>540</v>
      </c>
      <c r="E1266" s="123">
        <v>205495602</v>
      </c>
      <c r="F1266" s="123" t="s">
        <v>2982</v>
      </c>
      <c r="G1266" s="123" t="s">
        <v>2983</v>
      </c>
      <c r="H1266" s="123" t="s">
        <v>2984</v>
      </c>
      <c r="I1266" s="123">
        <v>900234</v>
      </c>
      <c r="J1266" s="123" t="s">
        <v>3002</v>
      </c>
      <c r="K1266" s="123" t="s">
        <v>3616</v>
      </c>
      <c r="L1266" s="123" t="s">
        <v>2986</v>
      </c>
      <c r="M1266" s="123" t="s">
        <v>89</v>
      </c>
      <c r="N1266" s="123" t="s">
        <v>2645</v>
      </c>
      <c r="O1266" s="123">
        <v>1299</v>
      </c>
      <c r="P1266" s="123" t="s">
        <v>64</v>
      </c>
      <c r="Q1266" s="123" t="s">
        <v>2987</v>
      </c>
      <c r="R1266" s="123" t="s">
        <v>2994</v>
      </c>
      <c r="S1266" s="123" t="s">
        <v>32</v>
      </c>
      <c r="T1266" s="123">
        <v>99</v>
      </c>
      <c r="U1266" s="123" t="s">
        <v>2989</v>
      </c>
      <c r="V1266" s="123"/>
      <c r="W1266" s="123"/>
      <c r="X1266" s="124">
        <v>46267.333333333336</v>
      </c>
      <c r="Y1266" s="124">
        <v>46267.75</v>
      </c>
      <c r="Z1266" s="123"/>
      <c r="AA1266" s="123" t="s">
        <v>56</v>
      </c>
      <c r="AB1266" s="123" t="s">
        <v>2999</v>
      </c>
      <c r="AC1266" s="123" t="s">
        <v>2990</v>
      </c>
      <c r="AD1266" s="123" t="s">
        <v>1553</v>
      </c>
      <c r="AE1266" s="123" t="s">
        <v>2990</v>
      </c>
      <c r="AF1266" s="123" t="s">
        <v>95</v>
      </c>
      <c r="AG1266" s="123" t="s">
        <v>77</v>
      </c>
      <c r="AH1266" s="123">
        <v>22</v>
      </c>
      <c r="AI1266" s="123"/>
      <c r="AJ1266" s="124">
        <v>45830</v>
      </c>
      <c r="AK1266" s="123"/>
      <c r="AL1266" s="123" t="s">
        <v>3595</v>
      </c>
      <c r="AM1266" s="123" t="s">
        <v>2991</v>
      </c>
      <c r="AN1266" s="123" t="s">
        <v>2992</v>
      </c>
      <c r="AO1266" s="123" t="s">
        <v>2982</v>
      </c>
      <c r="AP1266" s="123">
        <v>9</v>
      </c>
      <c r="AQ1266" s="123">
        <v>0</v>
      </c>
      <c r="AR1266" s="123">
        <v>0</v>
      </c>
      <c r="AS1266" s="123">
        <v>1</v>
      </c>
      <c r="AT1266" s="123">
        <v>1</v>
      </c>
      <c r="AU1266" s="123">
        <v>0</v>
      </c>
    </row>
    <row r="1267" spans="1:47">
      <c r="A1267" s="124">
        <v>46267</v>
      </c>
      <c r="B1267" s="123" t="s">
        <v>75</v>
      </c>
      <c r="C1267" s="123" t="s">
        <v>2981</v>
      </c>
      <c r="D1267" s="123" t="s">
        <v>431</v>
      </c>
      <c r="E1267" s="123">
        <v>204883244</v>
      </c>
      <c r="F1267" s="123" t="s">
        <v>2982</v>
      </c>
      <c r="G1267" s="123" t="s">
        <v>2983</v>
      </c>
      <c r="H1267" s="123" t="s">
        <v>2984</v>
      </c>
      <c r="I1267" s="123">
        <v>900234</v>
      </c>
      <c r="J1267" s="123" t="s">
        <v>87</v>
      </c>
      <c r="K1267" s="123" t="s">
        <v>3617</v>
      </c>
      <c r="L1267" s="123" t="s">
        <v>2986</v>
      </c>
      <c r="M1267" s="123" t="s">
        <v>89</v>
      </c>
      <c r="N1267" s="123" t="s">
        <v>2645</v>
      </c>
      <c r="O1267" s="123">
        <v>1299</v>
      </c>
      <c r="P1267" s="123" t="s">
        <v>64</v>
      </c>
      <c r="Q1267" s="123" t="s">
        <v>2987</v>
      </c>
      <c r="R1267" s="123" t="s">
        <v>2988</v>
      </c>
      <c r="S1267" s="123" t="s">
        <v>32</v>
      </c>
      <c r="T1267" s="123">
        <v>99</v>
      </c>
      <c r="U1267" s="123" t="s">
        <v>2989</v>
      </c>
      <c r="V1267" s="123"/>
      <c r="W1267" s="123"/>
      <c r="X1267" s="124">
        <v>46267.333333333336</v>
      </c>
      <c r="Y1267" s="124">
        <v>46267.75</v>
      </c>
      <c r="Z1267" s="123"/>
      <c r="AA1267" s="123" t="s">
        <v>56</v>
      </c>
      <c r="AB1267" s="123" t="s">
        <v>2999</v>
      </c>
      <c r="AC1267" s="123" t="s">
        <v>2990</v>
      </c>
      <c r="AD1267" s="123" t="s">
        <v>1553</v>
      </c>
      <c r="AE1267" s="123" t="s">
        <v>2990</v>
      </c>
      <c r="AF1267" s="123" t="s">
        <v>88</v>
      </c>
      <c r="AG1267" s="123" t="s">
        <v>95</v>
      </c>
      <c r="AH1267" s="123">
        <v>22</v>
      </c>
      <c r="AI1267" s="123"/>
      <c r="AJ1267" s="124">
        <v>45690</v>
      </c>
      <c r="AK1267" s="123"/>
      <c r="AL1267" s="123" t="s">
        <v>3595</v>
      </c>
      <c r="AM1267" s="123" t="s">
        <v>2991</v>
      </c>
      <c r="AN1267" s="123" t="s">
        <v>2992</v>
      </c>
      <c r="AO1267" s="123" t="s">
        <v>2982</v>
      </c>
      <c r="AP1267" s="123">
        <v>9</v>
      </c>
      <c r="AQ1267" s="123">
        <v>0</v>
      </c>
      <c r="AR1267" s="123">
        <v>0</v>
      </c>
      <c r="AS1267" s="123">
        <v>1</v>
      </c>
      <c r="AT1267" s="123">
        <v>1</v>
      </c>
      <c r="AU1267" s="123">
        <v>0</v>
      </c>
    </row>
    <row r="1268" spans="1:47">
      <c r="A1268" s="124">
        <v>46267</v>
      </c>
      <c r="B1268" s="123" t="s">
        <v>75</v>
      </c>
      <c r="C1268" s="123" t="s">
        <v>2981</v>
      </c>
      <c r="D1268" s="123" t="s">
        <v>1146</v>
      </c>
      <c r="E1268" s="123">
        <v>203512946</v>
      </c>
      <c r="F1268" s="123" t="s">
        <v>2982</v>
      </c>
      <c r="G1268" s="123" t="s">
        <v>2983</v>
      </c>
      <c r="H1268" s="123" t="s">
        <v>2984</v>
      </c>
      <c r="I1268" s="123">
        <v>900234</v>
      </c>
      <c r="J1268" s="123" t="s">
        <v>3001</v>
      </c>
      <c r="K1268" s="123" t="s">
        <v>1147</v>
      </c>
      <c r="L1268" s="123" t="s">
        <v>2986</v>
      </c>
      <c r="M1268" s="123" t="s">
        <v>79</v>
      </c>
      <c r="N1268" s="123" t="s">
        <v>2773</v>
      </c>
      <c r="O1268" s="123">
        <v>1299</v>
      </c>
      <c r="P1268" s="123" t="s">
        <v>64</v>
      </c>
      <c r="Q1268" s="123" t="s">
        <v>2987</v>
      </c>
      <c r="R1268" s="123" t="s">
        <v>2994</v>
      </c>
      <c r="S1268" s="123" t="s">
        <v>32</v>
      </c>
      <c r="T1268" s="123">
        <v>99</v>
      </c>
      <c r="U1268" s="123" t="s">
        <v>2989</v>
      </c>
      <c r="V1268" s="123"/>
      <c r="W1268" s="123"/>
      <c r="X1268" s="124">
        <v>46267.333333333336</v>
      </c>
      <c r="Y1268" s="124">
        <v>46267.75</v>
      </c>
      <c r="Z1268" s="123"/>
      <c r="AA1268" s="123" t="s">
        <v>56</v>
      </c>
      <c r="AB1268" s="123" t="s">
        <v>2999</v>
      </c>
      <c r="AC1268" s="123" t="s">
        <v>37</v>
      </c>
      <c r="AD1268" s="123" t="s">
        <v>1562</v>
      </c>
      <c r="AE1268" s="123" t="s">
        <v>3000</v>
      </c>
      <c r="AF1268" s="123" t="s">
        <v>95</v>
      </c>
      <c r="AG1268" s="123" t="s">
        <v>77</v>
      </c>
      <c r="AH1268" s="123">
        <v>13</v>
      </c>
      <c r="AI1268" s="123"/>
      <c r="AJ1268" s="124">
        <v>45462</v>
      </c>
      <c r="AK1268" s="123"/>
      <c r="AL1268" s="123" t="s">
        <v>3595</v>
      </c>
      <c r="AM1268" s="123" t="s">
        <v>2991</v>
      </c>
      <c r="AN1268" s="123" t="s">
        <v>2992</v>
      </c>
      <c r="AO1268" s="123" t="s">
        <v>2982</v>
      </c>
      <c r="AP1268" s="123">
        <v>9</v>
      </c>
      <c r="AQ1268" s="123">
        <v>0</v>
      </c>
      <c r="AR1268" s="123">
        <v>0</v>
      </c>
      <c r="AS1268" s="123">
        <v>1</v>
      </c>
      <c r="AT1268" s="123">
        <v>1</v>
      </c>
      <c r="AU1268" s="123">
        <v>0</v>
      </c>
    </row>
    <row r="1269" spans="1:47">
      <c r="A1269" s="124">
        <v>46267</v>
      </c>
      <c r="B1269" s="123" t="s">
        <v>75</v>
      </c>
      <c r="C1269" s="123" t="s">
        <v>2981</v>
      </c>
      <c r="D1269" s="123" t="s">
        <v>215</v>
      </c>
      <c r="E1269" s="123">
        <v>203709884</v>
      </c>
      <c r="F1269" s="123" t="s">
        <v>2982</v>
      </c>
      <c r="G1269" s="123" t="s">
        <v>2983</v>
      </c>
      <c r="H1269" s="123" t="s">
        <v>2984</v>
      </c>
      <c r="I1269" s="123">
        <v>900234</v>
      </c>
      <c r="J1269" s="123" t="s">
        <v>99</v>
      </c>
      <c r="K1269" s="123" t="s">
        <v>3618</v>
      </c>
      <c r="L1269" s="123" t="s">
        <v>2986</v>
      </c>
      <c r="M1269" s="123" t="s">
        <v>86</v>
      </c>
      <c r="N1269" s="123" t="s">
        <v>158</v>
      </c>
      <c r="O1269" s="123">
        <v>1299</v>
      </c>
      <c r="P1269" s="123" t="s">
        <v>64</v>
      </c>
      <c r="Q1269" s="123" t="s">
        <v>2987</v>
      </c>
      <c r="R1269" s="123" t="s">
        <v>3016</v>
      </c>
      <c r="S1269" s="123" t="s">
        <v>32</v>
      </c>
      <c r="T1269" s="123">
        <v>99</v>
      </c>
      <c r="U1269" s="123" t="s">
        <v>2989</v>
      </c>
      <c r="V1269" s="123"/>
      <c r="W1269" s="123"/>
      <c r="X1269" s="124">
        <v>46267.333333333336</v>
      </c>
      <c r="Y1269" s="124">
        <v>46267.75</v>
      </c>
      <c r="Z1269" s="123"/>
      <c r="AA1269" s="123" t="s">
        <v>56</v>
      </c>
      <c r="AB1269" s="123" t="s">
        <v>2999</v>
      </c>
      <c r="AC1269" s="123" t="s">
        <v>33</v>
      </c>
      <c r="AD1269" s="123" t="s">
        <v>1554</v>
      </c>
      <c r="AE1269" s="123" t="s">
        <v>1428</v>
      </c>
      <c r="AF1269" s="123" t="s">
        <v>77</v>
      </c>
      <c r="AG1269" s="123" t="s">
        <v>78</v>
      </c>
      <c r="AH1269" s="123">
        <v>27</v>
      </c>
      <c r="AI1269" s="123"/>
      <c r="AJ1269" s="124">
        <v>45494</v>
      </c>
      <c r="AK1269" s="123"/>
      <c r="AL1269" s="123" t="s">
        <v>3595</v>
      </c>
      <c r="AM1269" s="123" t="s">
        <v>2991</v>
      </c>
      <c r="AN1269" s="123" t="s">
        <v>2992</v>
      </c>
      <c r="AO1269" s="123" t="s">
        <v>2982</v>
      </c>
      <c r="AP1269" s="123">
        <v>9</v>
      </c>
      <c r="AQ1269" s="123">
        <v>0</v>
      </c>
      <c r="AR1269" s="123">
        <v>0</v>
      </c>
      <c r="AS1269" s="123">
        <v>1</v>
      </c>
      <c r="AT1269" s="123">
        <v>1</v>
      </c>
      <c r="AU1269" s="123">
        <v>0</v>
      </c>
    </row>
    <row r="1270" spans="1:47">
      <c r="A1270" s="124">
        <v>46267</v>
      </c>
      <c r="B1270" s="123" t="s">
        <v>75</v>
      </c>
      <c r="C1270" s="123" t="s">
        <v>2981</v>
      </c>
      <c r="D1270" s="123" t="s">
        <v>2234</v>
      </c>
      <c r="E1270" s="123">
        <v>203469455</v>
      </c>
      <c r="F1270" s="123" t="s">
        <v>2982</v>
      </c>
      <c r="G1270" s="123" t="s">
        <v>2983</v>
      </c>
      <c r="H1270" s="123" t="s">
        <v>2984</v>
      </c>
      <c r="I1270" s="123">
        <v>900234</v>
      </c>
      <c r="J1270" s="123" t="s">
        <v>99</v>
      </c>
      <c r="K1270" s="123" t="s">
        <v>3619</v>
      </c>
      <c r="L1270" s="123" t="s">
        <v>2986</v>
      </c>
      <c r="M1270" s="123" t="s">
        <v>86</v>
      </c>
      <c r="N1270" s="123" t="s">
        <v>2645</v>
      </c>
      <c r="O1270" s="123">
        <v>1299</v>
      </c>
      <c r="P1270" s="123" t="s">
        <v>64</v>
      </c>
      <c r="Q1270" s="123" t="s">
        <v>2987</v>
      </c>
      <c r="R1270" s="123" t="s">
        <v>3005</v>
      </c>
      <c r="S1270" s="123" t="s">
        <v>39</v>
      </c>
      <c r="T1270" s="123">
        <v>99</v>
      </c>
      <c r="U1270" s="123" t="s">
        <v>2989</v>
      </c>
      <c r="V1270" s="123"/>
      <c r="W1270" s="123"/>
      <c r="X1270" s="124">
        <v>46267.756944444445</v>
      </c>
      <c r="Y1270" s="124">
        <v>46268.173611111109</v>
      </c>
      <c r="Z1270" s="123" t="s">
        <v>2997</v>
      </c>
      <c r="AA1270" s="123" t="s">
        <v>2998</v>
      </c>
      <c r="AB1270" s="123" t="s">
        <v>2999</v>
      </c>
      <c r="AC1270" s="123" t="s">
        <v>2990</v>
      </c>
      <c r="AD1270" s="123" t="s">
        <v>1553</v>
      </c>
      <c r="AE1270" s="123" t="s">
        <v>2990</v>
      </c>
      <c r="AF1270" s="123" t="s">
        <v>85</v>
      </c>
      <c r="AG1270" s="123" t="s">
        <v>88</v>
      </c>
      <c r="AH1270" s="123">
        <v>22</v>
      </c>
      <c r="AI1270" s="123"/>
      <c r="AJ1270" s="124">
        <v>45455</v>
      </c>
      <c r="AK1270" s="123"/>
      <c r="AL1270" s="123" t="s">
        <v>3595</v>
      </c>
      <c r="AM1270" s="123" t="s">
        <v>2991</v>
      </c>
      <c r="AN1270" s="123" t="s">
        <v>2992</v>
      </c>
      <c r="AO1270" s="123" t="s">
        <v>2982</v>
      </c>
      <c r="AP1270" s="123">
        <v>9</v>
      </c>
      <c r="AQ1270" s="123">
        <v>0</v>
      </c>
      <c r="AR1270" s="123">
        <v>0</v>
      </c>
      <c r="AS1270" s="123">
        <v>0</v>
      </c>
      <c r="AT1270" s="123">
        <v>0</v>
      </c>
      <c r="AU1270" s="123">
        <v>0</v>
      </c>
    </row>
    <row r="1271" spans="1:47">
      <c r="A1271" s="124">
        <v>46267</v>
      </c>
      <c r="B1271" s="123" t="s">
        <v>75</v>
      </c>
      <c r="C1271" s="123" t="s">
        <v>2981</v>
      </c>
      <c r="D1271" s="123" t="s">
        <v>2587</v>
      </c>
      <c r="E1271" s="123">
        <v>203737252</v>
      </c>
      <c r="F1271" s="123" t="s">
        <v>2982</v>
      </c>
      <c r="G1271" s="123" t="s">
        <v>2983</v>
      </c>
      <c r="H1271" s="123" t="s">
        <v>2984</v>
      </c>
      <c r="I1271" s="123">
        <v>900234</v>
      </c>
      <c r="J1271" s="123" t="s">
        <v>2985</v>
      </c>
      <c r="K1271" s="123" t="s">
        <v>3620</v>
      </c>
      <c r="L1271" s="123" t="s">
        <v>2986</v>
      </c>
      <c r="M1271" s="123" t="s">
        <v>86</v>
      </c>
      <c r="N1271" s="123" t="s">
        <v>224</v>
      </c>
      <c r="O1271" s="123">
        <v>1299</v>
      </c>
      <c r="P1271" s="123" t="s">
        <v>64</v>
      </c>
      <c r="Q1271" s="123" t="s">
        <v>2987</v>
      </c>
      <c r="R1271" s="123" t="s">
        <v>2988</v>
      </c>
      <c r="S1271" s="123" t="s">
        <v>32</v>
      </c>
      <c r="T1271" s="123">
        <v>99</v>
      </c>
      <c r="U1271" s="123" t="s">
        <v>2989</v>
      </c>
      <c r="V1271" s="124">
        <v>46267.320833333331</v>
      </c>
      <c r="W1271" s="124">
        <v>46267.743750000001</v>
      </c>
      <c r="X1271" s="124">
        <v>46267.333333333336</v>
      </c>
      <c r="Y1271" s="124">
        <v>46267.75</v>
      </c>
      <c r="Z1271" s="123"/>
      <c r="AA1271" s="123" t="s">
        <v>56</v>
      </c>
      <c r="AB1271" s="123" t="s">
        <v>2</v>
      </c>
      <c r="AC1271" s="123" t="s">
        <v>35</v>
      </c>
      <c r="AD1271" s="123" t="s">
        <v>1558</v>
      </c>
      <c r="AE1271" s="123" t="s">
        <v>2995</v>
      </c>
      <c r="AF1271" s="123" t="s">
        <v>88</v>
      </c>
      <c r="AG1271" s="123" t="s">
        <v>95</v>
      </c>
      <c r="AH1271" s="123">
        <v>3</v>
      </c>
      <c r="AI1271" s="123"/>
      <c r="AJ1271" s="124">
        <v>45501</v>
      </c>
      <c r="AK1271" s="123"/>
      <c r="AL1271" s="123" t="s">
        <v>3595</v>
      </c>
      <c r="AM1271" s="123" t="s">
        <v>2991</v>
      </c>
      <c r="AN1271" s="123" t="s">
        <v>2992</v>
      </c>
      <c r="AO1271" s="123" t="s">
        <v>2982</v>
      </c>
      <c r="AP1271" s="123">
        <v>9</v>
      </c>
      <c r="AQ1271" s="123">
        <v>0</v>
      </c>
      <c r="AR1271" s="123">
        <v>1</v>
      </c>
      <c r="AS1271" s="123">
        <v>1</v>
      </c>
      <c r="AT1271" s="123">
        <v>0</v>
      </c>
      <c r="AU1271" s="123">
        <v>0</v>
      </c>
    </row>
    <row r="1272" spans="1:47">
      <c r="A1272" s="124">
        <v>46267</v>
      </c>
      <c r="B1272" s="123" t="s">
        <v>75</v>
      </c>
      <c r="C1272" s="123" t="s">
        <v>2981</v>
      </c>
      <c r="D1272" s="123" t="s">
        <v>1419</v>
      </c>
      <c r="E1272" s="123">
        <v>205276100</v>
      </c>
      <c r="F1272" s="123" t="s">
        <v>2982</v>
      </c>
      <c r="G1272" s="123" t="s">
        <v>2983</v>
      </c>
      <c r="H1272" s="123" t="s">
        <v>2984</v>
      </c>
      <c r="I1272" s="123">
        <v>900234</v>
      </c>
      <c r="J1272" s="123" t="s">
        <v>2985</v>
      </c>
      <c r="K1272" s="123" t="s">
        <v>3621</v>
      </c>
      <c r="L1272" s="123" t="s">
        <v>2986</v>
      </c>
      <c r="M1272" s="123" t="s">
        <v>89</v>
      </c>
      <c r="N1272" s="123" t="s">
        <v>2645</v>
      </c>
      <c r="O1272" s="123">
        <v>1299</v>
      </c>
      <c r="P1272" s="123" t="s">
        <v>64</v>
      </c>
      <c r="Q1272" s="123" t="s">
        <v>2987</v>
      </c>
      <c r="R1272" s="123" t="s">
        <v>3010</v>
      </c>
      <c r="S1272" s="123" t="s">
        <v>39</v>
      </c>
      <c r="T1272" s="123">
        <v>99</v>
      </c>
      <c r="U1272" s="123" t="s">
        <v>2989</v>
      </c>
      <c r="V1272" s="123"/>
      <c r="W1272" s="123"/>
      <c r="X1272" s="124">
        <v>46267.756944444445</v>
      </c>
      <c r="Y1272" s="124">
        <v>46268.173611111109</v>
      </c>
      <c r="Z1272" s="123"/>
      <c r="AA1272" s="123" t="s">
        <v>56</v>
      </c>
      <c r="AB1272" s="123" t="s">
        <v>2999</v>
      </c>
      <c r="AC1272" s="123" t="s">
        <v>2990</v>
      </c>
      <c r="AD1272" s="123" t="s">
        <v>1553</v>
      </c>
      <c r="AE1272" s="123" t="s">
        <v>2990</v>
      </c>
      <c r="AF1272" s="123" t="s">
        <v>77</v>
      </c>
      <c r="AG1272" s="123" t="s">
        <v>78</v>
      </c>
      <c r="AH1272" s="123">
        <v>22</v>
      </c>
      <c r="AI1272" s="123"/>
      <c r="AJ1272" s="124">
        <v>45795</v>
      </c>
      <c r="AK1272" s="123"/>
      <c r="AL1272" s="123" t="s">
        <v>3595</v>
      </c>
      <c r="AM1272" s="123" t="s">
        <v>2991</v>
      </c>
      <c r="AN1272" s="123" t="s">
        <v>2992</v>
      </c>
      <c r="AO1272" s="123" t="s">
        <v>2982</v>
      </c>
      <c r="AP1272" s="123">
        <v>9</v>
      </c>
      <c r="AQ1272" s="123">
        <v>0</v>
      </c>
      <c r="AR1272" s="123">
        <v>0</v>
      </c>
      <c r="AS1272" s="123">
        <v>1</v>
      </c>
      <c r="AT1272" s="123">
        <v>1</v>
      </c>
      <c r="AU1272" s="123">
        <v>0</v>
      </c>
    </row>
    <row r="1273" spans="1:47">
      <c r="A1273" s="124">
        <v>46267</v>
      </c>
      <c r="B1273" s="123" t="s">
        <v>75</v>
      </c>
      <c r="C1273" s="123" t="s">
        <v>2981</v>
      </c>
      <c r="D1273" s="123" t="s">
        <v>598</v>
      </c>
      <c r="E1273" s="123">
        <v>204246613</v>
      </c>
      <c r="F1273" s="123" t="s">
        <v>2982</v>
      </c>
      <c r="G1273" s="123" t="s">
        <v>2983</v>
      </c>
      <c r="H1273" s="123" t="s">
        <v>2984</v>
      </c>
      <c r="I1273" s="123">
        <v>900234</v>
      </c>
      <c r="J1273" s="123" t="s">
        <v>87</v>
      </c>
      <c r="K1273" s="123" t="s">
        <v>599</v>
      </c>
      <c r="L1273" s="123" t="s">
        <v>2986</v>
      </c>
      <c r="M1273" s="123" t="s">
        <v>86</v>
      </c>
      <c r="N1273" s="123" t="s">
        <v>230</v>
      </c>
      <c r="O1273" s="123">
        <v>1299</v>
      </c>
      <c r="P1273" s="123" t="s">
        <v>64</v>
      </c>
      <c r="Q1273" s="123" t="s">
        <v>2987</v>
      </c>
      <c r="R1273" s="123" t="s">
        <v>3014</v>
      </c>
      <c r="S1273" s="123" t="s">
        <v>32</v>
      </c>
      <c r="T1273" s="123">
        <v>99</v>
      </c>
      <c r="U1273" s="123" t="s">
        <v>2989</v>
      </c>
      <c r="V1273" s="123"/>
      <c r="W1273" s="123"/>
      <c r="X1273" s="124">
        <v>46267.333333333336</v>
      </c>
      <c r="Y1273" s="124">
        <v>46267.75</v>
      </c>
      <c r="Z1273" s="123"/>
      <c r="AA1273" s="123" t="s">
        <v>56</v>
      </c>
      <c r="AB1273" s="123" t="s">
        <v>2999</v>
      </c>
      <c r="AC1273" s="123" t="s">
        <v>35</v>
      </c>
      <c r="AD1273" s="123" t="s">
        <v>1558</v>
      </c>
      <c r="AE1273" s="123" t="s">
        <v>2995</v>
      </c>
      <c r="AF1273" s="123" t="s">
        <v>78</v>
      </c>
      <c r="AG1273" s="123" t="s">
        <v>92</v>
      </c>
      <c r="AH1273" s="123">
        <v>3</v>
      </c>
      <c r="AI1273" s="123"/>
      <c r="AJ1273" s="124">
        <v>45578</v>
      </c>
      <c r="AK1273" s="123"/>
      <c r="AL1273" s="123" t="s">
        <v>3595</v>
      </c>
      <c r="AM1273" s="123" t="s">
        <v>2991</v>
      </c>
      <c r="AN1273" s="123" t="s">
        <v>2992</v>
      </c>
      <c r="AO1273" s="123" t="s">
        <v>2982</v>
      </c>
      <c r="AP1273" s="123">
        <v>9</v>
      </c>
      <c r="AQ1273" s="123">
        <v>0</v>
      </c>
      <c r="AR1273" s="123">
        <v>0</v>
      </c>
      <c r="AS1273" s="123">
        <v>1</v>
      </c>
      <c r="AT1273" s="123">
        <v>1</v>
      </c>
      <c r="AU1273" s="123">
        <v>0</v>
      </c>
    </row>
    <row r="1274" spans="1:47">
      <c r="A1274" s="124">
        <v>46267</v>
      </c>
      <c r="B1274" s="123" t="s">
        <v>75</v>
      </c>
      <c r="C1274" s="123" t="s">
        <v>2981</v>
      </c>
      <c r="D1274" s="123" t="s">
        <v>532</v>
      </c>
      <c r="E1274" s="123">
        <v>204882798</v>
      </c>
      <c r="F1274" s="123" t="s">
        <v>2982</v>
      </c>
      <c r="G1274" s="123" t="s">
        <v>2983</v>
      </c>
      <c r="H1274" s="123" t="s">
        <v>2984</v>
      </c>
      <c r="I1274" s="123">
        <v>900234</v>
      </c>
      <c r="J1274" s="123" t="s">
        <v>2985</v>
      </c>
      <c r="K1274" s="123" t="s">
        <v>3622</v>
      </c>
      <c r="L1274" s="123" t="s">
        <v>2986</v>
      </c>
      <c r="M1274" s="123" t="s">
        <v>86</v>
      </c>
      <c r="N1274" s="123" t="s">
        <v>230</v>
      </c>
      <c r="O1274" s="123">
        <v>1299</v>
      </c>
      <c r="P1274" s="123" t="s">
        <v>64</v>
      </c>
      <c r="Q1274" s="123" t="s">
        <v>2987</v>
      </c>
      <c r="R1274" s="123" t="s">
        <v>3024</v>
      </c>
      <c r="S1274" s="123" t="s">
        <v>39</v>
      </c>
      <c r="T1274" s="123">
        <v>99</v>
      </c>
      <c r="U1274" s="123" t="s">
        <v>2989</v>
      </c>
      <c r="V1274" s="123"/>
      <c r="W1274" s="123"/>
      <c r="X1274" s="124">
        <v>46267.756944444445</v>
      </c>
      <c r="Y1274" s="124">
        <v>46268.173611111109</v>
      </c>
      <c r="Z1274" s="123"/>
      <c r="AA1274" s="123" t="s">
        <v>56</v>
      </c>
      <c r="AB1274" s="123" t="s">
        <v>2999</v>
      </c>
      <c r="AC1274" s="123" t="s">
        <v>35</v>
      </c>
      <c r="AD1274" s="123" t="s">
        <v>1558</v>
      </c>
      <c r="AE1274" s="123" t="s">
        <v>2995</v>
      </c>
      <c r="AF1274" s="123" t="s">
        <v>95</v>
      </c>
      <c r="AG1274" s="123" t="s">
        <v>77</v>
      </c>
      <c r="AH1274" s="123">
        <v>3</v>
      </c>
      <c r="AI1274" s="123"/>
      <c r="AJ1274" s="124">
        <v>45690</v>
      </c>
      <c r="AK1274" s="123"/>
      <c r="AL1274" s="123" t="s">
        <v>3595</v>
      </c>
      <c r="AM1274" s="123" t="s">
        <v>2991</v>
      </c>
      <c r="AN1274" s="123" t="s">
        <v>2992</v>
      </c>
      <c r="AO1274" s="123" t="s">
        <v>2982</v>
      </c>
      <c r="AP1274" s="123">
        <v>9</v>
      </c>
      <c r="AQ1274" s="123">
        <v>0</v>
      </c>
      <c r="AR1274" s="123">
        <v>0</v>
      </c>
      <c r="AS1274" s="123">
        <v>1</v>
      </c>
      <c r="AT1274" s="123">
        <v>1</v>
      </c>
      <c r="AU1274" s="123">
        <v>0</v>
      </c>
    </row>
    <row r="1275" spans="1:47">
      <c r="A1275" s="124">
        <v>46267</v>
      </c>
      <c r="B1275" s="123" t="s">
        <v>75</v>
      </c>
      <c r="C1275" s="123" t="s">
        <v>2981</v>
      </c>
      <c r="D1275" s="123" t="s">
        <v>1281</v>
      </c>
      <c r="E1275" s="123">
        <v>204052514</v>
      </c>
      <c r="F1275" s="123" t="s">
        <v>2982</v>
      </c>
      <c r="G1275" s="123" t="s">
        <v>2983</v>
      </c>
      <c r="H1275" s="123" t="s">
        <v>2984</v>
      </c>
      <c r="I1275" s="123">
        <v>900234</v>
      </c>
      <c r="J1275" s="123" t="s">
        <v>99</v>
      </c>
      <c r="K1275" s="123" t="s">
        <v>1282</v>
      </c>
      <c r="L1275" s="123" t="s">
        <v>2986</v>
      </c>
      <c r="M1275" s="123" t="s">
        <v>86</v>
      </c>
      <c r="N1275" s="123" t="s">
        <v>2773</v>
      </c>
      <c r="O1275" s="123">
        <v>1299</v>
      </c>
      <c r="P1275" s="123" t="s">
        <v>64</v>
      </c>
      <c r="Q1275" s="123" t="s">
        <v>2987</v>
      </c>
      <c r="R1275" s="123" t="s">
        <v>3014</v>
      </c>
      <c r="S1275" s="123" t="s">
        <v>32</v>
      </c>
      <c r="T1275" s="123">
        <v>99</v>
      </c>
      <c r="U1275" s="123" t="s">
        <v>2989</v>
      </c>
      <c r="V1275" s="123"/>
      <c r="W1275" s="123"/>
      <c r="X1275" s="124">
        <v>46267.333333333336</v>
      </c>
      <c r="Y1275" s="124">
        <v>46267.75</v>
      </c>
      <c r="Z1275" s="123"/>
      <c r="AA1275" s="123" t="s">
        <v>56</v>
      </c>
      <c r="AB1275" s="123" t="s">
        <v>2999</v>
      </c>
      <c r="AC1275" s="123" t="s">
        <v>37</v>
      </c>
      <c r="AD1275" s="123" t="s">
        <v>1561</v>
      </c>
      <c r="AE1275" s="123" t="s">
        <v>3012</v>
      </c>
      <c r="AF1275" s="123" t="s">
        <v>78</v>
      </c>
      <c r="AG1275" s="123" t="s">
        <v>92</v>
      </c>
      <c r="AH1275" s="123">
        <v>17</v>
      </c>
      <c r="AI1275" s="123"/>
      <c r="AJ1275" s="124">
        <v>45557</v>
      </c>
      <c r="AK1275" s="123"/>
      <c r="AL1275" s="123" t="s">
        <v>3595</v>
      </c>
      <c r="AM1275" s="123" t="s">
        <v>2991</v>
      </c>
      <c r="AN1275" s="123" t="s">
        <v>2992</v>
      </c>
      <c r="AO1275" s="123" t="s">
        <v>2982</v>
      </c>
      <c r="AP1275" s="123">
        <v>9</v>
      </c>
      <c r="AQ1275" s="123">
        <v>0</v>
      </c>
      <c r="AR1275" s="123">
        <v>0</v>
      </c>
      <c r="AS1275" s="123">
        <v>1</v>
      </c>
      <c r="AT1275" s="123">
        <v>1</v>
      </c>
      <c r="AU1275" s="123">
        <v>0</v>
      </c>
    </row>
    <row r="1276" spans="1:47">
      <c r="A1276" s="124">
        <v>46267</v>
      </c>
      <c r="B1276" s="123" t="s">
        <v>75</v>
      </c>
      <c r="C1276" s="123" t="s">
        <v>2981</v>
      </c>
      <c r="D1276" s="123" t="s">
        <v>193</v>
      </c>
      <c r="E1276" s="123">
        <v>201228114</v>
      </c>
      <c r="F1276" s="123" t="s">
        <v>2982</v>
      </c>
      <c r="G1276" s="123" t="s">
        <v>2983</v>
      </c>
      <c r="H1276" s="123" t="s">
        <v>2984</v>
      </c>
      <c r="I1276" s="123">
        <v>900234</v>
      </c>
      <c r="J1276" s="123" t="s">
        <v>87</v>
      </c>
      <c r="K1276" s="123" t="s">
        <v>194</v>
      </c>
      <c r="L1276" s="123" t="s">
        <v>2986</v>
      </c>
      <c r="M1276" s="123" t="s">
        <v>86</v>
      </c>
      <c r="N1276" s="123" t="s">
        <v>158</v>
      </c>
      <c r="O1276" s="123">
        <v>1299</v>
      </c>
      <c r="P1276" s="123" t="s">
        <v>64</v>
      </c>
      <c r="Q1276" s="123" t="s">
        <v>2987</v>
      </c>
      <c r="R1276" s="123" t="s">
        <v>3003</v>
      </c>
      <c r="S1276" s="123" t="s">
        <v>39</v>
      </c>
      <c r="T1276" s="123">
        <v>99</v>
      </c>
      <c r="U1276" s="123" t="s">
        <v>2989</v>
      </c>
      <c r="V1276" s="124">
        <v>46267.755555555559</v>
      </c>
      <c r="W1276" s="124">
        <v>46267.960416666669</v>
      </c>
      <c r="X1276" s="124">
        <v>46267.75</v>
      </c>
      <c r="Y1276" s="124">
        <v>46268.166666666664</v>
      </c>
      <c r="Z1276" s="123"/>
      <c r="AA1276" s="123" t="s">
        <v>56</v>
      </c>
      <c r="AB1276" s="123" t="s">
        <v>2</v>
      </c>
      <c r="AC1276" s="123" t="s">
        <v>1428</v>
      </c>
      <c r="AD1276" s="123" t="s">
        <v>1567</v>
      </c>
      <c r="AE1276" s="123" t="s">
        <v>1428</v>
      </c>
      <c r="AF1276" s="123" t="s">
        <v>78</v>
      </c>
      <c r="AG1276" s="123" t="s">
        <v>92</v>
      </c>
      <c r="AH1276" s="123">
        <v>28</v>
      </c>
      <c r="AI1276" s="123"/>
      <c r="AJ1276" s="124">
        <v>45595</v>
      </c>
      <c r="AK1276" s="123"/>
      <c r="AL1276" s="123" t="s">
        <v>3595</v>
      </c>
      <c r="AM1276" s="123" t="s">
        <v>2991</v>
      </c>
      <c r="AN1276" s="123" t="s">
        <v>2992</v>
      </c>
      <c r="AO1276" s="123" t="s">
        <v>2982</v>
      </c>
      <c r="AP1276" s="123">
        <v>9</v>
      </c>
      <c r="AQ1276" s="123">
        <v>0</v>
      </c>
      <c r="AR1276" s="123">
        <v>1</v>
      </c>
      <c r="AS1276" s="123">
        <v>1</v>
      </c>
      <c r="AT1276" s="123">
        <v>0</v>
      </c>
      <c r="AU1276" s="123">
        <v>0</v>
      </c>
    </row>
    <row r="1277" spans="1:47">
      <c r="A1277" s="124">
        <v>46267</v>
      </c>
      <c r="B1277" s="123" t="s">
        <v>75</v>
      </c>
      <c r="C1277" s="123" t="s">
        <v>2981</v>
      </c>
      <c r="D1277" s="123" t="s">
        <v>175</v>
      </c>
      <c r="E1277" s="123">
        <v>203850934</v>
      </c>
      <c r="F1277" s="123" t="s">
        <v>2982</v>
      </c>
      <c r="G1277" s="123" t="s">
        <v>2983</v>
      </c>
      <c r="H1277" s="123" t="s">
        <v>2984</v>
      </c>
      <c r="I1277" s="123">
        <v>900234</v>
      </c>
      <c r="J1277" s="123" t="s">
        <v>3001</v>
      </c>
      <c r="K1277" s="123" t="s">
        <v>176</v>
      </c>
      <c r="L1277" s="123" t="s">
        <v>2986</v>
      </c>
      <c r="M1277" s="123" t="s">
        <v>79</v>
      </c>
      <c r="N1277" s="123" t="s">
        <v>158</v>
      </c>
      <c r="O1277" s="123">
        <v>1299</v>
      </c>
      <c r="P1277" s="123" t="s">
        <v>64</v>
      </c>
      <c r="Q1277" s="123" t="s">
        <v>2987</v>
      </c>
      <c r="R1277" s="123" t="s">
        <v>3021</v>
      </c>
      <c r="S1277" s="123" t="s">
        <v>32</v>
      </c>
      <c r="T1277" s="123">
        <v>99</v>
      </c>
      <c r="U1277" s="123" t="s">
        <v>2989</v>
      </c>
      <c r="V1277" s="123"/>
      <c r="W1277" s="123"/>
      <c r="X1277" s="124">
        <v>46267.333333333336</v>
      </c>
      <c r="Y1277" s="124">
        <v>46267.75</v>
      </c>
      <c r="Z1277" s="123" t="s">
        <v>2997</v>
      </c>
      <c r="AA1277" s="123" t="s">
        <v>2998</v>
      </c>
      <c r="AB1277" s="123" t="s">
        <v>2999</v>
      </c>
      <c r="AC1277" s="123" t="s">
        <v>33</v>
      </c>
      <c r="AD1277" s="123" t="s">
        <v>1554</v>
      </c>
      <c r="AE1277" s="123" t="s">
        <v>1428</v>
      </c>
      <c r="AF1277" s="123" t="s">
        <v>85</v>
      </c>
      <c r="AG1277" s="123" t="s">
        <v>88</v>
      </c>
      <c r="AH1277" s="123">
        <v>27</v>
      </c>
      <c r="AI1277" s="123"/>
      <c r="AJ1277" s="124">
        <v>45523</v>
      </c>
      <c r="AK1277" s="123"/>
      <c r="AL1277" s="123" t="s">
        <v>3595</v>
      </c>
      <c r="AM1277" s="123" t="s">
        <v>2991</v>
      </c>
      <c r="AN1277" s="123" t="s">
        <v>2992</v>
      </c>
      <c r="AO1277" s="123" t="s">
        <v>2982</v>
      </c>
      <c r="AP1277" s="123">
        <v>9</v>
      </c>
      <c r="AQ1277" s="123">
        <v>0</v>
      </c>
      <c r="AR1277" s="123">
        <v>0</v>
      </c>
      <c r="AS1277" s="123">
        <v>0</v>
      </c>
      <c r="AT1277" s="123">
        <v>0</v>
      </c>
      <c r="AU1277" s="123">
        <v>0</v>
      </c>
    </row>
    <row r="1278" spans="1:47">
      <c r="A1278" s="124">
        <v>46267</v>
      </c>
      <c r="B1278" s="123" t="s">
        <v>75</v>
      </c>
      <c r="C1278" s="123" t="s">
        <v>2981</v>
      </c>
      <c r="D1278" s="123" t="s">
        <v>605</v>
      </c>
      <c r="E1278" s="123">
        <v>205609143</v>
      </c>
      <c r="F1278" s="123" t="s">
        <v>2982</v>
      </c>
      <c r="G1278" s="123" t="s">
        <v>2983</v>
      </c>
      <c r="H1278" s="123" t="s">
        <v>2984</v>
      </c>
      <c r="I1278" s="123">
        <v>900234</v>
      </c>
      <c r="J1278" s="123" t="s">
        <v>2985</v>
      </c>
      <c r="K1278" s="123" t="s">
        <v>3623</v>
      </c>
      <c r="L1278" s="123" t="s">
        <v>2986</v>
      </c>
      <c r="M1278" s="123" t="s">
        <v>89</v>
      </c>
      <c r="N1278" s="123" t="s">
        <v>2645</v>
      </c>
      <c r="O1278" s="123">
        <v>1299</v>
      </c>
      <c r="P1278" s="123" t="s">
        <v>64</v>
      </c>
      <c r="Q1278" s="123" t="s">
        <v>2987</v>
      </c>
      <c r="R1278" s="123" t="s">
        <v>3004</v>
      </c>
      <c r="S1278" s="123" t="s">
        <v>39</v>
      </c>
      <c r="T1278" s="123">
        <v>99</v>
      </c>
      <c r="U1278" s="123" t="s">
        <v>2989</v>
      </c>
      <c r="V1278" s="124">
        <v>46267.756944444445</v>
      </c>
      <c r="W1278" s="124">
        <v>46267.959027777775</v>
      </c>
      <c r="X1278" s="124">
        <v>46267.756944444445</v>
      </c>
      <c r="Y1278" s="124">
        <v>46268.173611111109</v>
      </c>
      <c r="Z1278" s="123"/>
      <c r="AA1278" s="123" t="s">
        <v>56</v>
      </c>
      <c r="AB1278" s="123" t="s">
        <v>2</v>
      </c>
      <c r="AC1278" s="123" t="s">
        <v>2990</v>
      </c>
      <c r="AD1278" s="123" t="s">
        <v>1553</v>
      </c>
      <c r="AE1278" s="123" t="s">
        <v>2990</v>
      </c>
      <c r="AF1278" s="123" t="s">
        <v>88</v>
      </c>
      <c r="AG1278" s="123" t="s">
        <v>95</v>
      </c>
      <c r="AH1278" s="123">
        <v>22</v>
      </c>
      <c r="AI1278" s="123"/>
      <c r="AJ1278" s="124">
        <v>45844</v>
      </c>
      <c r="AK1278" s="123"/>
      <c r="AL1278" s="123" t="s">
        <v>3595</v>
      </c>
      <c r="AM1278" s="123" t="s">
        <v>2991</v>
      </c>
      <c r="AN1278" s="123" t="s">
        <v>2992</v>
      </c>
      <c r="AO1278" s="123" t="s">
        <v>2982</v>
      </c>
      <c r="AP1278" s="123">
        <v>9</v>
      </c>
      <c r="AQ1278" s="123">
        <v>0</v>
      </c>
      <c r="AR1278" s="123">
        <v>1</v>
      </c>
      <c r="AS1278" s="123">
        <v>1</v>
      </c>
      <c r="AT1278" s="123">
        <v>0</v>
      </c>
      <c r="AU1278" s="123">
        <v>0</v>
      </c>
    </row>
    <row r="1279" spans="1:47">
      <c r="A1279" s="124">
        <v>46267</v>
      </c>
      <c r="B1279" s="123" t="s">
        <v>75</v>
      </c>
      <c r="C1279" s="123" t="s">
        <v>2981</v>
      </c>
      <c r="D1279" s="123" t="s">
        <v>590</v>
      </c>
      <c r="E1279" s="123">
        <v>206072878</v>
      </c>
      <c r="F1279" s="123" t="s">
        <v>2982</v>
      </c>
      <c r="G1279" s="123" t="s">
        <v>2983</v>
      </c>
      <c r="H1279" s="123" t="s">
        <v>2984</v>
      </c>
      <c r="I1279" s="123">
        <v>900234</v>
      </c>
      <c r="J1279" s="123" t="s">
        <v>3001</v>
      </c>
      <c r="K1279" s="123" t="s">
        <v>591</v>
      </c>
      <c r="L1279" s="123" t="s">
        <v>2986</v>
      </c>
      <c r="M1279" s="123" t="s">
        <v>79</v>
      </c>
      <c r="N1279" s="123" t="s">
        <v>224</v>
      </c>
      <c r="O1279" s="123">
        <v>1299</v>
      </c>
      <c r="P1279" s="123" t="s">
        <v>64</v>
      </c>
      <c r="Q1279" s="123" t="s">
        <v>2987</v>
      </c>
      <c r="R1279" s="123" t="s">
        <v>3014</v>
      </c>
      <c r="S1279" s="123" t="s">
        <v>32</v>
      </c>
      <c r="T1279" s="123">
        <v>99</v>
      </c>
      <c r="U1279" s="123" t="s">
        <v>2989</v>
      </c>
      <c r="V1279" s="123"/>
      <c r="W1279" s="123"/>
      <c r="X1279" s="124">
        <v>46267.333333333336</v>
      </c>
      <c r="Y1279" s="124">
        <v>46267.75</v>
      </c>
      <c r="Z1279" s="123"/>
      <c r="AA1279" s="123" t="s">
        <v>56</v>
      </c>
      <c r="AB1279" s="123" t="s">
        <v>2999</v>
      </c>
      <c r="AC1279" s="123" t="s">
        <v>35</v>
      </c>
      <c r="AD1279" s="123" t="s">
        <v>1558</v>
      </c>
      <c r="AE1279" s="123" t="s">
        <v>2995</v>
      </c>
      <c r="AF1279" s="123" t="s">
        <v>78</v>
      </c>
      <c r="AG1279" s="123" t="s">
        <v>92</v>
      </c>
      <c r="AH1279" s="123">
        <v>3</v>
      </c>
      <c r="AI1279" s="123"/>
      <c r="AJ1279" s="124">
        <v>45921</v>
      </c>
      <c r="AK1279" s="123"/>
      <c r="AL1279" s="123" t="s">
        <v>3595</v>
      </c>
      <c r="AM1279" s="123" t="s">
        <v>2991</v>
      </c>
      <c r="AN1279" s="123" t="s">
        <v>2992</v>
      </c>
      <c r="AO1279" s="123" t="s">
        <v>2982</v>
      </c>
      <c r="AP1279" s="123">
        <v>9</v>
      </c>
      <c r="AQ1279" s="123">
        <v>0</v>
      </c>
      <c r="AR1279" s="123">
        <v>0</v>
      </c>
      <c r="AS1279" s="123">
        <v>1</v>
      </c>
      <c r="AT1279" s="123">
        <v>1</v>
      </c>
      <c r="AU1279" s="123">
        <v>0</v>
      </c>
    </row>
    <row r="1280" spans="1:47">
      <c r="A1280" s="124">
        <v>46267</v>
      </c>
      <c r="B1280" s="123" t="s">
        <v>75</v>
      </c>
      <c r="C1280" s="123" t="s">
        <v>2981</v>
      </c>
      <c r="D1280" s="123" t="s">
        <v>1196</v>
      </c>
      <c r="E1280" s="123">
        <v>205845560</v>
      </c>
      <c r="F1280" s="123" t="s">
        <v>2982</v>
      </c>
      <c r="G1280" s="123" t="s">
        <v>2983</v>
      </c>
      <c r="H1280" s="123" t="s">
        <v>2984</v>
      </c>
      <c r="I1280" s="123">
        <v>900234</v>
      </c>
      <c r="J1280" s="123" t="s">
        <v>2985</v>
      </c>
      <c r="K1280" s="123" t="s">
        <v>1197</v>
      </c>
      <c r="L1280" s="123" t="s">
        <v>2986</v>
      </c>
      <c r="M1280" s="123" t="s">
        <v>86</v>
      </c>
      <c r="N1280" s="123" t="s">
        <v>2773</v>
      </c>
      <c r="O1280" s="123">
        <v>1299</v>
      </c>
      <c r="P1280" s="123" t="s">
        <v>64</v>
      </c>
      <c r="Q1280" s="123" t="s">
        <v>2987</v>
      </c>
      <c r="R1280" s="123" t="s">
        <v>3016</v>
      </c>
      <c r="S1280" s="123" t="s">
        <v>32</v>
      </c>
      <c r="T1280" s="123">
        <v>99</v>
      </c>
      <c r="U1280" s="123" t="s">
        <v>2989</v>
      </c>
      <c r="V1280" s="123"/>
      <c r="W1280" s="123"/>
      <c r="X1280" s="124">
        <v>46267.333333333336</v>
      </c>
      <c r="Y1280" s="124">
        <v>46267.75</v>
      </c>
      <c r="Z1280" s="123"/>
      <c r="AA1280" s="123" t="s">
        <v>56</v>
      </c>
      <c r="AB1280" s="123" t="s">
        <v>2999</v>
      </c>
      <c r="AC1280" s="123" t="s">
        <v>37</v>
      </c>
      <c r="AD1280" s="123" t="s">
        <v>1562</v>
      </c>
      <c r="AE1280" s="123" t="s">
        <v>3000</v>
      </c>
      <c r="AF1280" s="123" t="s">
        <v>77</v>
      </c>
      <c r="AG1280" s="123" t="s">
        <v>78</v>
      </c>
      <c r="AH1280" s="123">
        <v>13</v>
      </c>
      <c r="AI1280" s="123"/>
      <c r="AJ1280" s="124">
        <v>45893</v>
      </c>
      <c r="AK1280" s="123"/>
      <c r="AL1280" s="123" t="s">
        <v>3595</v>
      </c>
      <c r="AM1280" s="123" t="s">
        <v>2991</v>
      </c>
      <c r="AN1280" s="123" t="s">
        <v>2992</v>
      </c>
      <c r="AO1280" s="123" t="s">
        <v>2982</v>
      </c>
      <c r="AP1280" s="123">
        <v>9</v>
      </c>
      <c r="AQ1280" s="123">
        <v>0</v>
      </c>
      <c r="AR1280" s="123">
        <v>0</v>
      </c>
      <c r="AS1280" s="123">
        <v>1</v>
      </c>
      <c r="AT1280" s="123">
        <v>1</v>
      </c>
      <c r="AU1280" s="123">
        <v>0</v>
      </c>
    </row>
    <row r="1281" spans="1:47">
      <c r="A1281" s="124">
        <v>46267</v>
      </c>
      <c r="B1281" s="123" t="s">
        <v>75</v>
      </c>
      <c r="C1281" s="123" t="s">
        <v>2981</v>
      </c>
      <c r="D1281" s="123" t="s">
        <v>2669</v>
      </c>
      <c r="E1281" s="123">
        <v>204946685</v>
      </c>
      <c r="F1281" s="123" t="s">
        <v>2982</v>
      </c>
      <c r="G1281" s="123" t="s">
        <v>2983</v>
      </c>
      <c r="H1281" s="123" t="s">
        <v>2984</v>
      </c>
      <c r="I1281" s="123">
        <v>900234</v>
      </c>
      <c r="J1281" s="123" t="s">
        <v>2985</v>
      </c>
      <c r="K1281" s="123" t="s">
        <v>2670</v>
      </c>
      <c r="L1281" s="123" t="s">
        <v>2986</v>
      </c>
      <c r="M1281" s="123" t="s">
        <v>89</v>
      </c>
      <c r="N1281" s="123" t="s">
        <v>622</v>
      </c>
      <c r="O1281" s="123">
        <v>1299</v>
      </c>
      <c r="P1281" s="123" t="s">
        <v>64</v>
      </c>
      <c r="Q1281" s="123" t="s">
        <v>2987</v>
      </c>
      <c r="R1281" s="123" t="s">
        <v>3038</v>
      </c>
      <c r="S1281" s="123" t="s">
        <v>32</v>
      </c>
      <c r="T1281" s="123">
        <v>99</v>
      </c>
      <c r="U1281" s="123" t="s">
        <v>2989</v>
      </c>
      <c r="V1281" s="123"/>
      <c r="W1281" s="123"/>
      <c r="X1281" s="124">
        <v>46267.333333333336</v>
      </c>
      <c r="Y1281" s="124">
        <v>46267.75</v>
      </c>
      <c r="Z1281" s="123"/>
      <c r="AA1281" s="123" t="s">
        <v>56</v>
      </c>
      <c r="AB1281" s="123" t="s">
        <v>2999</v>
      </c>
      <c r="AC1281" s="123" t="s">
        <v>37</v>
      </c>
      <c r="AD1281" s="123" t="s">
        <v>1564</v>
      </c>
      <c r="AE1281" s="123" t="s">
        <v>3012</v>
      </c>
      <c r="AF1281" s="123" t="s">
        <v>92</v>
      </c>
      <c r="AG1281" s="123" t="s">
        <v>84</v>
      </c>
      <c r="AH1281" s="123">
        <v>18</v>
      </c>
      <c r="AI1281" s="123"/>
      <c r="AJ1281" s="124">
        <v>45718</v>
      </c>
      <c r="AK1281" s="123"/>
      <c r="AL1281" s="123" t="s">
        <v>3595</v>
      </c>
      <c r="AM1281" s="123" t="s">
        <v>2991</v>
      </c>
      <c r="AN1281" s="123" t="s">
        <v>2992</v>
      </c>
      <c r="AO1281" s="123" t="s">
        <v>2982</v>
      </c>
      <c r="AP1281" s="123">
        <v>9</v>
      </c>
      <c r="AQ1281" s="123">
        <v>0</v>
      </c>
      <c r="AR1281" s="123">
        <v>0</v>
      </c>
      <c r="AS1281" s="123">
        <v>1</v>
      </c>
      <c r="AT1281" s="123">
        <v>1</v>
      </c>
      <c r="AU1281" s="123">
        <v>0</v>
      </c>
    </row>
    <row r="1282" spans="1:47">
      <c r="A1282" s="124">
        <v>46267</v>
      </c>
      <c r="B1282" s="123" t="s">
        <v>75</v>
      </c>
      <c r="C1282" s="123" t="s">
        <v>2981</v>
      </c>
      <c r="D1282" s="123" t="s">
        <v>2451</v>
      </c>
      <c r="E1282" s="123">
        <v>205608618</v>
      </c>
      <c r="F1282" s="123" t="s">
        <v>2982</v>
      </c>
      <c r="G1282" s="123" t="s">
        <v>2983</v>
      </c>
      <c r="H1282" s="123" t="s">
        <v>2984</v>
      </c>
      <c r="I1282" s="123">
        <v>900234</v>
      </c>
      <c r="J1282" s="123" t="s">
        <v>2985</v>
      </c>
      <c r="K1282" s="123" t="s">
        <v>2452</v>
      </c>
      <c r="L1282" s="123" t="s">
        <v>2986</v>
      </c>
      <c r="M1282" s="123" t="s">
        <v>86</v>
      </c>
      <c r="N1282" s="123" t="s">
        <v>223</v>
      </c>
      <c r="O1282" s="123">
        <v>1299</v>
      </c>
      <c r="P1282" s="123" t="s">
        <v>64</v>
      </c>
      <c r="Q1282" s="123" t="s">
        <v>2987</v>
      </c>
      <c r="R1282" s="123" t="s">
        <v>3021</v>
      </c>
      <c r="S1282" s="123" t="s">
        <v>32</v>
      </c>
      <c r="T1282" s="123">
        <v>99</v>
      </c>
      <c r="U1282" s="123" t="s">
        <v>2989</v>
      </c>
      <c r="V1282" s="123"/>
      <c r="W1282" s="123"/>
      <c r="X1282" s="124">
        <v>46267.333333333336</v>
      </c>
      <c r="Y1282" s="124">
        <v>46267.75</v>
      </c>
      <c r="Z1282" s="123" t="s">
        <v>2997</v>
      </c>
      <c r="AA1282" s="123" t="s">
        <v>2998</v>
      </c>
      <c r="AB1282" s="123" t="s">
        <v>2999</v>
      </c>
      <c r="AC1282" s="123" t="s">
        <v>35</v>
      </c>
      <c r="AD1282" s="123" t="s">
        <v>1558</v>
      </c>
      <c r="AE1282" s="123" t="s">
        <v>2995</v>
      </c>
      <c r="AF1282" s="123" t="s">
        <v>85</v>
      </c>
      <c r="AG1282" s="123" t="s">
        <v>88</v>
      </c>
      <c r="AH1282" s="123">
        <v>3</v>
      </c>
      <c r="AI1282" s="123"/>
      <c r="AJ1282" s="124">
        <v>45844</v>
      </c>
      <c r="AK1282" s="123"/>
      <c r="AL1282" s="123" t="s">
        <v>3595</v>
      </c>
      <c r="AM1282" s="123" t="s">
        <v>2991</v>
      </c>
      <c r="AN1282" s="123" t="s">
        <v>2992</v>
      </c>
      <c r="AO1282" s="123" t="s">
        <v>2982</v>
      </c>
      <c r="AP1282" s="123">
        <v>9</v>
      </c>
      <c r="AQ1282" s="123">
        <v>0</v>
      </c>
      <c r="AR1282" s="123">
        <v>0</v>
      </c>
      <c r="AS1282" s="123">
        <v>0</v>
      </c>
      <c r="AT1282" s="123">
        <v>0</v>
      </c>
      <c r="AU1282" s="123">
        <v>0</v>
      </c>
    </row>
    <row r="1283" spans="1:47">
      <c r="A1283" s="124">
        <v>46267</v>
      </c>
      <c r="B1283" s="123" t="s">
        <v>75</v>
      </c>
      <c r="C1283" s="123" t="s">
        <v>2981</v>
      </c>
      <c r="D1283" s="123" t="s">
        <v>2525</v>
      </c>
      <c r="E1283" s="123">
        <v>206874046</v>
      </c>
      <c r="F1283" s="123" t="s">
        <v>2982</v>
      </c>
      <c r="G1283" s="123" t="s">
        <v>2983</v>
      </c>
      <c r="H1283" s="123" t="s">
        <v>2984</v>
      </c>
      <c r="I1283" s="123">
        <v>900234</v>
      </c>
      <c r="J1283" s="123" t="s">
        <v>2985</v>
      </c>
      <c r="K1283" s="123" t="s">
        <v>2526</v>
      </c>
      <c r="L1283" s="123" t="s">
        <v>2986</v>
      </c>
      <c r="M1283" s="123" t="s">
        <v>89</v>
      </c>
      <c r="N1283" s="123" t="s">
        <v>224</v>
      </c>
      <c r="O1283" s="123">
        <v>1299</v>
      </c>
      <c r="P1283" s="123" t="s">
        <v>64</v>
      </c>
      <c r="Q1283" s="123" t="s">
        <v>2987</v>
      </c>
      <c r="R1283" s="123" t="s">
        <v>2994</v>
      </c>
      <c r="S1283" s="123" t="s">
        <v>32</v>
      </c>
      <c r="T1283" s="123">
        <v>99</v>
      </c>
      <c r="U1283" s="123" t="s">
        <v>2989</v>
      </c>
      <c r="V1283" s="123"/>
      <c r="W1283" s="123"/>
      <c r="X1283" s="124">
        <v>46267.333333333336</v>
      </c>
      <c r="Y1283" s="124">
        <v>46267.75</v>
      </c>
      <c r="Z1283" s="123"/>
      <c r="AA1283" s="123" t="s">
        <v>56</v>
      </c>
      <c r="AB1283" s="123" t="s">
        <v>2999</v>
      </c>
      <c r="AC1283" s="123" t="s">
        <v>35</v>
      </c>
      <c r="AD1283" s="123" t="s">
        <v>1558</v>
      </c>
      <c r="AE1283" s="123" t="s">
        <v>2995</v>
      </c>
      <c r="AF1283" s="123" t="s">
        <v>95</v>
      </c>
      <c r="AG1283" s="123" t="s">
        <v>77</v>
      </c>
      <c r="AH1283" s="123">
        <v>3</v>
      </c>
      <c r="AI1283" s="123"/>
      <c r="AJ1283" s="124">
        <v>46019</v>
      </c>
      <c r="AK1283" s="123"/>
      <c r="AL1283" s="123" t="s">
        <v>3595</v>
      </c>
      <c r="AM1283" s="123" t="s">
        <v>2991</v>
      </c>
      <c r="AN1283" s="123" t="s">
        <v>2992</v>
      </c>
      <c r="AO1283" s="123" t="s">
        <v>2982</v>
      </c>
      <c r="AP1283" s="123">
        <v>9</v>
      </c>
      <c r="AQ1283" s="123">
        <v>0</v>
      </c>
      <c r="AR1283" s="123">
        <v>0</v>
      </c>
      <c r="AS1283" s="123">
        <v>1</v>
      </c>
      <c r="AT1283" s="123">
        <v>1</v>
      </c>
      <c r="AU1283" s="123">
        <v>0</v>
      </c>
    </row>
    <row r="1284" spans="1:47">
      <c r="A1284" s="124">
        <v>46267</v>
      </c>
      <c r="B1284" s="123" t="s">
        <v>1317</v>
      </c>
      <c r="C1284" s="123" t="s">
        <v>2981</v>
      </c>
      <c r="D1284" s="123" t="s">
        <v>1319</v>
      </c>
      <c r="E1284" s="123">
        <v>203555218</v>
      </c>
      <c r="F1284" s="123" t="s">
        <v>2982</v>
      </c>
      <c r="G1284" s="123" t="s">
        <v>2983</v>
      </c>
      <c r="H1284" s="123" t="s">
        <v>2984</v>
      </c>
      <c r="I1284" s="123">
        <v>900234</v>
      </c>
      <c r="J1284" s="123" t="s">
        <v>3001</v>
      </c>
      <c r="K1284" s="123" t="s">
        <v>1320</v>
      </c>
      <c r="L1284" s="123" t="s">
        <v>2986</v>
      </c>
      <c r="M1284" s="123" t="s">
        <v>79</v>
      </c>
      <c r="N1284" s="123" t="s">
        <v>2654</v>
      </c>
      <c r="O1284" s="123">
        <v>1181</v>
      </c>
      <c r="P1284" s="123" t="s">
        <v>65</v>
      </c>
      <c r="Q1284" s="123" t="s">
        <v>2987</v>
      </c>
      <c r="R1284" s="123" t="s">
        <v>3024</v>
      </c>
      <c r="S1284" s="123" t="s">
        <v>39</v>
      </c>
      <c r="T1284" s="123">
        <v>99</v>
      </c>
      <c r="U1284" s="123" t="s">
        <v>2989</v>
      </c>
      <c r="V1284" s="123"/>
      <c r="W1284" s="123"/>
      <c r="X1284" s="124">
        <v>46267.756944444445</v>
      </c>
      <c r="Y1284" s="124">
        <v>46268.173611111109</v>
      </c>
      <c r="Z1284" s="123"/>
      <c r="AA1284" s="123" t="s">
        <v>56</v>
      </c>
      <c r="AB1284" s="123" t="s">
        <v>2999</v>
      </c>
      <c r="AC1284" s="123" t="s">
        <v>3500</v>
      </c>
      <c r="AD1284" s="123" t="s">
        <v>68</v>
      </c>
      <c r="AE1284" s="123" t="s">
        <v>3500</v>
      </c>
      <c r="AF1284" s="123" t="s">
        <v>95</v>
      </c>
      <c r="AG1284" s="123" t="s">
        <v>77</v>
      </c>
      <c r="AH1284" s="123">
        <v>32</v>
      </c>
      <c r="AI1284" s="123"/>
      <c r="AJ1284" s="124">
        <v>45469</v>
      </c>
      <c r="AK1284" s="123"/>
      <c r="AL1284" s="123" t="s">
        <v>3595</v>
      </c>
      <c r="AM1284" s="123" t="s">
        <v>2991</v>
      </c>
      <c r="AN1284" s="123" t="s">
        <v>2992</v>
      </c>
      <c r="AO1284" s="123" t="s">
        <v>2982</v>
      </c>
      <c r="AP1284" s="123">
        <v>9</v>
      </c>
      <c r="AQ1284" s="123">
        <v>0</v>
      </c>
      <c r="AR1284" s="123">
        <v>0</v>
      </c>
      <c r="AS1284" s="123">
        <v>1</v>
      </c>
      <c r="AT1284" s="123">
        <v>1</v>
      </c>
      <c r="AU1284" s="123">
        <v>0</v>
      </c>
    </row>
    <row r="1285" spans="1:47">
      <c r="A1285" s="124">
        <v>46267</v>
      </c>
      <c r="B1285" s="123" t="s">
        <v>1317</v>
      </c>
      <c r="C1285" s="123" t="s">
        <v>2981</v>
      </c>
      <c r="D1285" s="123" t="s">
        <v>1399</v>
      </c>
      <c r="E1285" s="123">
        <v>203513499</v>
      </c>
      <c r="F1285" s="123" t="s">
        <v>2982</v>
      </c>
      <c r="G1285" s="123" t="s">
        <v>2983</v>
      </c>
      <c r="H1285" s="123" t="s">
        <v>2984</v>
      </c>
      <c r="I1285" s="123">
        <v>900234</v>
      </c>
      <c r="J1285" s="123" t="s">
        <v>3001</v>
      </c>
      <c r="K1285" s="123" t="s">
        <v>3624</v>
      </c>
      <c r="L1285" s="123" t="s">
        <v>2986</v>
      </c>
      <c r="M1285" s="123" t="s">
        <v>79</v>
      </c>
      <c r="N1285" s="123" t="s">
        <v>2654</v>
      </c>
      <c r="O1285" s="123">
        <v>1181</v>
      </c>
      <c r="P1285" s="123" t="s">
        <v>65</v>
      </c>
      <c r="Q1285" s="123" t="s">
        <v>2987</v>
      </c>
      <c r="R1285" s="123" t="s">
        <v>3003</v>
      </c>
      <c r="S1285" s="123" t="s">
        <v>39</v>
      </c>
      <c r="T1285" s="123">
        <v>99</v>
      </c>
      <c r="U1285" s="123" t="s">
        <v>2989</v>
      </c>
      <c r="V1285" s="123"/>
      <c r="W1285" s="123"/>
      <c r="X1285" s="124">
        <v>46267.756944444445</v>
      </c>
      <c r="Y1285" s="124">
        <v>46268.173611111109</v>
      </c>
      <c r="Z1285" s="123"/>
      <c r="AA1285" s="123" t="s">
        <v>56</v>
      </c>
      <c r="AB1285" s="123" t="s">
        <v>2999</v>
      </c>
      <c r="AC1285" s="123" t="s">
        <v>3500</v>
      </c>
      <c r="AD1285" s="123" t="s">
        <v>68</v>
      </c>
      <c r="AE1285" s="123" t="s">
        <v>3500</v>
      </c>
      <c r="AF1285" s="123" t="s">
        <v>78</v>
      </c>
      <c r="AG1285" s="123" t="s">
        <v>92</v>
      </c>
      <c r="AH1285" s="123">
        <v>32</v>
      </c>
      <c r="AI1285" s="123"/>
      <c r="AJ1285" s="124">
        <v>45462</v>
      </c>
      <c r="AK1285" s="123"/>
      <c r="AL1285" s="123" t="s">
        <v>3595</v>
      </c>
      <c r="AM1285" s="123" t="s">
        <v>2991</v>
      </c>
      <c r="AN1285" s="123" t="s">
        <v>2992</v>
      </c>
      <c r="AO1285" s="123" t="s">
        <v>2982</v>
      </c>
      <c r="AP1285" s="123">
        <v>9</v>
      </c>
      <c r="AQ1285" s="123">
        <v>0</v>
      </c>
      <c r="AR1285" s="123">
        <v>0</v>
      </c>
      <c r="AS1285" s="123">
        <v>1</v>
      </c>
      <c r="AT1285" s="123">
        <v>1</v>
      </c>
      <c r="AU1285" s="123">
        <v>0</v>
      </c>
    </row>
    <row r="1286" spans="1:47">
      <c r="A1286" s="124">
        <v>46267</v>
      </c>
      <c r="B1286" s="123" t="s">
        <v>1317</v>
      </c>
      <c r="C1286" s="123" t="s">
        <v>2981</v>
      </c>
      <c r="D1286" s="123" t="s">
        <v>443</v>
      </c>
      <c r="E1286" s="123">
        <v>204246610</v>
      </c>
      <c r="F1286" s="123" t="s">
        <v>2982</v>
      </c>
      <c r="G1286" s="123" t="s">
        <v>2983</v>
      </c>
      <c r="H1286" s="123" t="s">
        <v>2984</v>
      </c>
      <c r="I1286" s="123">
        <v>900234</v>
      </c>
      <c r="J1286" s="123" t="s">
        <v>87</v>
      </c>
      <c r="K1286" s="123" t="s">
        <v>444</v>
      </c>
      <c r="L1286" s="123" t="s">
        <v>2986</v>
      </c>
      <c r="M1286" s="123" t="s">
        <v>86</v>
      </c>
      <c r="N1286" s="123" t="s">
        <v>224</v>
      </c>
      <c r="O1286" s="123">
        <v>1299</v>
      </c>
      <c r="P1286" s="123" t="s">
        <v>65</v>
      </c>
      <c r="Q1286" s="123" t="s">
        <v>2987</v>
      </c>
      <c r="R1286" s="123" t="s">
        <v>3005</v>
      </c>
      <c r="S1286" s="123" t="s">
        <v>39</v>
      </c>
      <c r="T1286" s="123">
        <v>99</v>
      </c>
      <c r="U1286" s="123" t="s">
        <v>2989</v>
      </c>
      <c r="V1286" s="123"/>
      <c r="W1286" s="123"/>
      <c r="X1286" s="124">
        <v>46267.756944444445</v>
      </c>
      <c r="Y1286" s="124">
        <v>46268.173611111109</v>
      </c>
      <c r="Z1286" s="123" t="s">
        <v>2997</v>
      </c>
      <c r="AA1286" s="123" t="s">
        <v>2998</v>
      </c>
      <c r="AB1286" s="123" t="s">
        <v>2999</v>
      </c>
      <c r="AC1286" s="123" t="s">
        <v>3500</v>
      </c>
      <c r="AD1286" s="123" t="s">
        <v>68</v>
      </c>
      <c r="AE1286" s="123" t="s">
        <v>3500</v>
      </c>
      <c r="AF1286" s="123" t="s">
        <v>85</v>
      </c>
      <c r="AG1286" s="123" t="s">
        <v>88</v>
      </c>
      <c r="AH1286" s="123">
        <v>32</v>
      </c>
      <c r="AI1286" s="123"/>
      <c r="AJ1286" s="124">
        <v>45578</v>
      </c>
      <c r="AK1286" s="123"/>
      <c r="AL1286" s="123" t="s">
        <v>3595</v>
      </c>
      <c r="AM1286" s="123" t="s">
        <v>2991</v>
      </c>
      <c r="AN1286" s="123" t="s">
        <v>2992</v>
      </c>
      <c r="AO1286" s="123" t="s">
        <v>2982</v>
      </c>
      <c r="AP1286" s="123">
        <v>9</v>
      </c>
      <c r="AQ1286" s="123">
        <v>0</v>
      </c>
      <c r="AR1286" s="123">
        <v>0</v>
      </c>
      <c r="AS1286" s="123">
        <v>0</v>
      </c>
      <c r="AT1286" s="123">
        <v>0</v>
      </c>
      <c r="AU1286" s="123">
        <v>0</v>
      </c>
    </row>
    <row r="1287" spans="1:47">
      <c r="A1287" s="124">
        <v>46267</v>
      </c>
      <c r="B1287" s="123" t="s">
        <v>1317</v>
      </c>
      <c r="C1287" s="123" t="s">
        <v>2981</v>
      </c>
      <c r="D1287" s="123" t="s">
        <v>1403</v>
      </c>
      <c r="E1287" s="123">
        <v>205276101</v>
      </c>
      <c r="F1287" s="123" t="s">
        <v>2982</v>
      </c>
      <c r="G1287" s="123" t="s">
        <v>2983</v>
      </c>
      <c r="H1287" s="123" t="s">
        <v>2984</v>
      </c>
      <c r="I1287" s="123">
        <v>900234</v>
      </c>
      <c r="J1287" s="123" t="s">
        <v>2985</v>
      </c>
      <c r="K1287" s="123" t="s">
        <v>1404</v>
      </c>
      <c r="L1287" s="123" t="s">
        <v>2986</v>
      </c>
      <c r="M1287" s="123" t="s">
        <v>89</v>
      </c>
      <c r="N1287" s="123" t="s">
        <v>2654</v>
      </c>
      <c r="O1287" s="123">
        <v>1181</v>
      </c>
      <c r="P1287" s="123" t="s">
        <v>65</v>
      </c>
      <c r="Q1287" s="123" t="s">
        <v>2987</v>
      </c>
      <c r="R1287" s="123" t="s">
        <v>3005</v>
      </c>
      <c r="S1287" s="123" t="s">
        <v>39</v>
      </c>
      <c r="T1287" s="123">
        <v>99</v>
      </c>
      <c r="U1287" s="123" t="s">
        <v>2989</v>
      </c>
      <c r="V1287" s="123"/>
      <c r="W1287" s="123"/>
      <c r="X1287" s="124">
        <v>46267.756944444445</v>
      </c>
      <c r="Y1287" s="124">
        <v>46268.173611111109</v>
      </c>
      <c r="Z1287" s="123" t="s">
        <v>2997</v>
      </c>
      <c r="AA1287" s="123" t="s">
        <v>2998</v>
      </c>
      <c r="AB1287" s="123" t="s">
        <v>2999</v>
      </c>
      <c r="AC1287" s="123" t="s">
        <v>3500</v>
      </c>
      <c r="AD1287" s="123" t="s">
        <v>68</v>
      </c>
      <c r="AE1287" s="123" t="s">
        <v>3500</v>
      </c>
      <c r="AF1287" s="123" t="s">
        <v>85</v>
      </c>
      <c r="AG1287" s="123" t="s">
        <v>88</v>
      </c>
      <c r="AH1287" s="123">
        <v>32</v>
      </c>
      <c r="AI1287" s="123"/>
      <c r="AJ1287" s="124">
        <v>45795</v>
      </c>
      <c r="AK1287" s="123"/>
      <c r="AL1287" s="123" t="s">
        <v>3595</v>
      </c>
      <c r="AM1287" s="123" t="s">
        <v>2991</v>
      </c>
      <c r="AN1287" s="123" t="s">
        <v>2992</v>
      </c>
      <c r="AO1287" s="123" t="s">
        <v>2982</v>
      </c>
      <c r="AP1287" s="123">
        <v>9</v>
      </c>
      <c r="AQ1287" s="123">
        <v>0</v>
      </c>
      <c r="AR1287" s="123">
        <v>0</v>
      </c>
      <c r="AS1287" s="123">
        <v>0</v>
      </c>
      <c r="AT1287" s="123">
        <v>0</v>
      </c>
      <c r="AU1287" s="123">
        <v>0</v>
      </c>
    </row>
    <row r="1288" spans="1:47">
      <c r="A1288" s="124">
        <v>46267</v>
      </c>
      <c r="B1288" s="123" t="s">
        <v>1317</v>
      </c>
      <c r="C1288" s="123" t="s">
        <v>2981</v>
      </c>
      <c r="D1288" s="123" t="s">
        <v>1653</v>
      </c>
      <c r="E1288" s="123">
        <v>206368537</v>
      </c>
      <c r="F1288" s="123" t="s">
        <v>2982</v>
      </c>
      <c r="G1288" s="123" t="s">
        <v>2983</v>
      </c>
      <c r="H1288" s="123" t="s">
        <v>2984</v>
      </c>
      <c r="I1288" s="123">
        <v>900234</v>
      </c>
      <c r="J1288" s="123" t="s">
        <v>3002</v>
      </c>
      <c r="K1288" s="123" t="s">
        <v>1654</v>
      </c>
      <c r="L1288" s="123" t="s">
        <v>2986</v>
      </c>
      <c r="M1288" s="123" t="s">
        <v>89</v>
      </c>
      <c r="N1288" s="123" t="s">
        <v>2654</v>
      </c>
      <c r="O1288" s="123">
        <v>1181</v>
      </c>
      <c r="P1288" s="123" t="s">
        <v>65</v>
      </c>
      <c r="Q1288" s="123" t="s">
        <v>2987</v>
      </c>
      <c r="R1288" s="123" t="s">
        <v>3003</v>
      </c>
      <c r="S1288" s="123" t="s">
        <v>39</v>
      </c>
      <c r="T1288" s="123">
        <v>99</v>
      </c>
      <c r="U1288" s="123" t="s">
        <v>2989</v>
      </c>
      <c r="V1288" s="123"/>
      <c r="W1288" s="123"/>
      <c r="X1288" s="124">
        <v>46267.756944444445</v>
      </c>
      <c r="Y1288" s="124">
        <v>46268.090277777781</v>
      </c>
      <c r="Z1288" s="123"/>
      <c r="AA1288" s="123" t="s">
        <v>56</v>
      </c>
      <c r="AB1288" s="123" t="s">
        <v>2999</v>
      </c>
      <c r="AC1288" s="123" t="s">
        <v>3500</v>
      </c>
      <c r="AD1288" s="123" t="s">
        <v>68</v>
      </c>
      <c r="AE1288" s="123" t="s">
        <v>3500</v>
      </c>
      <c r="AF1288" s="123" t="s">
        <v>78</v>
      </c>
      <c r="AG1288" s="123" t="s">
        <v>92</v>
      </c>
      <c r="AH1288" s="123">
        <v>32</v>
      </c>
      <c r="AI1288" s="123"/>
      <c r="AJ1288" s="124">
        <v>45956</v>
      </c>
      <c r="AK1288" s="123"/>
      <c r="AL1288" s="123" t="s">
        <v>3595</v>
      </c>
      <c r="AM1288" s="123" t="s">
        <v>2991</v>
      </c>
      <c r="AN1288" s="123" t="s">
        <v>2992</v>
      </c>
      <c r="AO1288" s="123" t="s">
        <v>2982</v>
      </c>
      <c r="AP1288" s="123">
        <v>7</v>
      </c>
      <c r="AQ1288" s="123">
        <v>0</v>
      </c>
      <c r="AR1288" s="123">
        <v>0</v>
      </c>
      <c r="AS1288" s="123">
        <v>1</v>
      </c>
      <c r="AT1288" s="123">
        <v>1</v>
      </c>
      <c r="AU1288" s="123">
        <v>0</v>
      </c>
    </row>
    <row r="1289" spans="1:47">
      <c r="A1289" s="124">
        <v>46267</v>
      </c>
      <c r="B1289" s="123" t="s">
        <v>1317</v>
      </c>
      <c r="C1289" s="123" t="s">
        <v>2981</v>
      </c>
      <c r="D1289" s="123" t="s">
        <v>2377</v>
      </c>
      <c r="E1289" s="123">
        <v>206348049</v>
      </c>
      <c r="F1289" s="123" t="s">
        <v>2982</v>
      </c>
      <c r="G1289" s="123" t="s">
        <v>2983</v>
      </c>
      <c r="H1289" s="123" t="s">
        <v>2984</v>
      </c>
      <c r="I1289" s="123">
        <v>900234</v>
      </c>
      <c r="J1289" s="123" t="s">
        <v>2985</v>
      </c>
      <c r="K1289" s="123" t="s">
        <v>2378</v>
      </c>
      <c r="L1289" s="123" t="s">
        <v>2986</v>
      </c>
      <c r="M1289" s="123" t="s">
        <v>89</v>
      </c>
      <c r="N1289" s="123" t="s">
        <v>1321</v>
      </c>
      <c r="O1289" s="123">
        <v>1181</v>
      </c>
      <c r="P1289" s="123" t="s">
        <v>65</v>
      </c>
      <c r="Q1289" s="123" t="s">
        <v>2987</v>
      </c>
      <c r="R1289" s="123" t="s">
        <v>2994</v>
      </c>
      <c r="S1289" s="123" t="s">
        <v>32</v>
      </c>
      <c r="T1289" s="123">
        <v>99</v>
      </c>
      <c r="U1289" s="123" t="s">
        <v>2989</v>
      </c>
      <c r="V1289" s="123"/>
      <c r="W1289" s="123"/>
      <c r="X1289" s="124">
        <v>46267.333333333336</v>
      </c>
      <c r="Y1289" s="124">
        <v>46267.75</v>
      </c>
      <c r="Z1289" s="123"/>
      <c r="AA1289" s="123" t="s">
        <v>56</v>
      </c>
      <c r="AB1289" s="123" t="s">
        <v>2999</v>
      </c>
      <c r="AC1289" s="123" t="s">
        <v>3500</v>
      </c>
      <c r="AD1289" s="123" t="s">
        <v>68</v>
      </c>
      <c r="AE1289" s="123" t="s">
        <v>3500</v>
      </c>
      <c r="AF1289" s="123" t="s">
        <v>95</v>
      </c>
      <c r="AG1289" s="123" t="s">
        <v>77</v>
      </c>
      <c r="AH1289" s="123">
        <v>32</v>
      </c>
      <c r="AI1289" s="123"/>
      <c r="AJ1289" s="124">
        <v>45956</v>
      </c>
      <c r="AK1289" s="123"/>
      <c r="AL1289" s="123" t="s">
        <v>3595</v>
      </c>
      <c r="AM1289" s="123" t="s">
        <v>2991</v>
      </c>
      <c r="AN1289" s="123" t="s">
        <v>2992</v>
      </c>
      <c r="AO1289" s="123" t="s">
        <v>2982</v>
      </c>
      <c r="AP1289" s="123">
        <v>9</v>
      </c>
      <c r="AQ1289" s="123">
        <v>0</v>
      </c>
      <c r="AR1289" s="123">
        <v>0</v>
      </c>
      <c r="AS1289" s="123">
        <v>1</v>
      </c>
      <c r="AT1289" s="123">
        <v>1</v>
      </c>
      <c r="AU1289" s="123">
        <v>0</v>
      </c>
    </row>
    <row r="1290" spans="1:47">
      <c r="A1290" s="124">
        <v>46267</v>
      </c>
      <c r="B1290" s="123" t="s">
        <v>1317</v>
      </c>
      <c r="C1290" s="123" t="s">
        <v>2981</v>
      </c>
      <c r="D1290" s="123" t="s">
        <v>571</v>
      </c>
      <c r="E1290" s="123">
        <v>203965521</v>
      </c>
      <c r="F1290" s="123" t="s">
        <v>2982</v>
      </c>
      <c r="G1290" s="123" t="s">
        <v>2983</v>
      </c>
      <c r="H1290" s="123" t="s">
        <v>2984</v>
      </c>
      <c r="I1290" s="123">
        <v>900234</v>
      </c>
      <c r="J1290" s="123" t="s">
        <v>3001</v>
      </c>
      <c r="K1290" s="123" t="s">
        <v>572</v>
      </c>
      <c r="L1290" s="123" t="s">
        <v>2986</v>
      </c>
      <c r="M1290" s="123" t="s">
        <v>79</v>
      </c>
      <c r="N1290" s="123" t="s">
        <v>2654</v>
      </c>
      <c r="O1290" s="123">
        <v>1299</v>
      </c>
      <c r="P1290" s="123" t="s">
        <v>65</v>
      </c>
      <c r="Q1290" s="123" t="s">
        <v>2987</v>
      </c>
      <c r="R1290" s="123" t="s">
        <v>2988</v>
      </c>
      <c r="S1290" s="123" t="s">
        <v>32</v>
      </c>
      <c r="T1290" s="123">
        <v>99</v>
      </c>
      <c r="U1290" s="123" t="s">
        <v>2989</v>
      </c>
      <c r="V1290" s="123"/>
      <c r="W1290" s="123"/>
      <c r="X1290" s="123"/>
      <c r="Y1290" s="123"/>
      <c r="Z1290" s="123"/>
      <c r="AA1290" s="123" t="s">
        <v>2998</v>
      </c>
      <c r="AB1290" s="123" t="s">
        <v>2999</v>
      </c>
      <c r="AC1290" s="123" t="s">
        <v>35</v>
      </c>
      <c r="AD1290" s="123" t="s">
        <v>1558</v>
      </c>
      <c r="AE1290" s="123" t="s">
        <v>2995</v>
      </c>
      <c r="AF1290" s="123" t="s">
        <v>88</v>
      </c>
      <c r="AG1290" s="123" t="s">
        <v>95</v>
      </c>
      <c r="AH1290" s="123">
        <v>3</v>
      </c>
      <c r="AI1290" s="123"/>
      <c r="AJ1290" s="124">
        <v>45543</v>
      </c>
      <c r="AK1290" s="123"/>
      <c r="AL1290" s="123" t="s">
        <v>3595</v>
      </c>
      <c r="AM1290" s="123" t="s">
        <v>2991</v>
      </c>
      <c r="AN1290" s="123" t="s">
        <v>2992</v>
      </c>
      <c r="AO1290" s="123" t="s">
        <v>2982</v>
      </c>
      <c r="AP1290" s="123"/>
      <c r="AQ1290" s="123">
        <v>0</v>
      </c>
      <c r="AR1290" s="123">
        <v>0</v>
      </c>
      <c r="AS1290" s="123">
        <v>0</v>
      </c>
      <c r="AT1290" s="123">
        <v>0</v>
      </c>
      <c r="AU1290" s="123">
        <v>0</v>
      </c>
    </row>
    <row r="1291" spans="1:47">
      <c r="A1291" s="124">
        <v>46267</v>
      </c>
      <c r="B1291" s="123" t="s">
        <v>75</v>
      </c>
      <c r="C1291" s="123" t="s">
        <v>2981</v>
      </c>
      <c r="D1291" s="123" t="s">
        <v>549</v>
      </c>
      <c r="E1291" s="123">
        <v>203965523</v>
      </c>
      <c r="F1291" s="123" t="s">
        <v>2982</v>
      </c>
      <c r="G1291" s="123" t="s">
        <v>2983</v>
      </c>
      <c r="H1291" s="123" t="s">
        <v>2984</v>
      </c>
      <c r="I1291" s="123">
        <v>900234</v>
      </c>
      <c r="J1291" s="123" t="s">
        <v>3001</v>
      </c>
      <c r="K1291" s="123" t="s">
        <v>550</v>
      </c>
      <c r="L1291" s="123" t="s">
        <v>2986</v>
      </c>
      <c r="M1291" s="123" t="s">
        <v>79</v>
      </c>
      <c r="N1291" s="123" t="s">
        <v>230</v>
      </c>
      <c r="O1291" s="123">
        <v>1299</v>
      </c>
      <c r="P1291" s="123" t="s">
        <v>64</v>
      </c>
      <c r="Q1291" s="123" t="s">
        <v>2987</v>
      </c>
      <c r="R1291" s="123" t="s">
        <v>3016</v>
      </c>
      <c r="S1291" s="123" t="s">
        <v>32</v>
      </c>
      <c r="T1291" s="123">
        <v>99</v>
      </c>
      <c r="U1291" s="123" t="s">
        <v>2989</v>
      </c>
      <c r="V1291" s="123"/>
      <c r="W1291" s="123"/>
      <c r="X1291" s="124">
        <v>46267.333333333336</v>
      </c>
      <c r="Y1291" s="124">
        <v>46267.75</v>
      </c>
      <c r="Z1291" s="123"/>
      <c r="AA1291" s="123" t="s">
        <v>56</v>
      </c>
      <c r="AB1291" s="123" t="s">
        <v>2999</v>
      </c>
      <c r="AC1291" s="123" t="s">
        <v>35</v>
      </c>
      <c r="AD1291" s="123" t="s">
        <v>1558</v>
      </c>
      <c r="AE1291" s="123" t="s">
        <v>2995</v>
      </c>
      <c r="AF1291" s="123" t="s">
        <v>77</v>
      </c>
      <c r="AG1291" s="123" t="s">
        <v>78</v>
      </c>
      <c r="AH1291" s="123">
        <v>3</v>
      </c>
      <c r="AI1291" s="123"/>
      <c r="AJ1291" s="124">
        <v>45543</v>
      </c>
      <c r="AK1291" s="123"/>
      <c r="AL1291" s="123" t="s">
        <v>3625</v>
      </c>
      <c r="AM1291" s="123" t="s">
        <v>2991</v>
      </c>
      <c r="AN1291" s="123" t="s">
        <v>2992</v>
      </c>
      <c r="AO1291" s="123" t="s">
        <v>2982</v>
      </c>
      <c r="AP1291" s="123">
        <v>9</v>
      </c>
      <c r="AQ1291" s="123">
        <v>0</v>
      </c>
      <c r="AR1291" s="123">
        <v>0</v>
      </c>
      <c r="AS1291" s="123">
        <v>1</v>
      </c>
      <c r="AT1291" s="123">
        <v>0</v>
      </c>
      <c r="AU1291" s="123">
        <v>1</v>
      </c>
    </row>
    <row r="1292" spans="1:47">
      <c r="A1292" s="124">
        <v>46267</v>
      </c>
      <c r="B1292" s="123" t="s">
        <v>75</v>
      </c>
      <c r="C1292" s="123" t="s">
        <v>2981</v>
      </c>
      <c r="D1292" s="123" t="s">
        <v>425</v>
      </c>
      <c r="E1292" s="123">
        <v>204246611</v>
      </c>
      <c r="F1292" s="123" t="s">
        <v>2982</v>
      </c>
      <c r="G1292" s="123" t="s">
        <v>2983</v>
      </c>
      <c r="H1292" s="123" t="s">
        <v>2984</v>
      </c>
      <c r="I1292" s="123">
        <v>900234</v>
      </c>
      <c r="J1292" s="123" t="s">
        <v>87</v>
      </c>
      <c r="K1292" s="123" t="s">
        <v>426</v>
      </c>
      <c r="L1292" s="123" t="s">
        <v>2986</v>
      </c>
      <c r="M1292" s="123" t="s">
        <v>86</v>
      </c>
      <c r="N1292" s="123" t="s">
        <v>3013</v>
      </c>
      <c r="O1292" s="123">
        <v>1299</v>
      </c>
      <c r="P1292" s="123" t="s">
        <v>64</v>
      </c>
      <c r="Q1292" s="123" t="s">
        <v>2987</v>
      </c>
      <c r="R1292" s="123" t="s">
        <v>2994</v>
      </c>
      <c r="S1292" s="123" t="s">
        <v>32</v>
      </c>
      <c r="T1292" s="123">
        <v>99</v>
      </c>
      <c r="U1292" s="123" t="s">
        <v>2989</v>
      </c>
      <c r="V1292" s="123"/>
      <c r="W1292" s="123"/>
      <c r="X1292" s="124">
        <v>46267.333333333336</v>
      </c>
      <c r="Y1292" s="124">
        <v>46267.75</v>
      </c>
      <c r="Z1292" s="123"/>
      <c r="AA1292" s="123" t="s">
        <v>56</v>
      </c>
      <c r="AB1292" s="123" t="s">
        <v>2999</v>
      </c>
      <c r="AC1292" s="123" t="s">
        <v>35</v>
      </c>
      <c r="AD1292" s="123" t="s">
        <v>1557</v>
      </c>
      <c r="AE1292" s="123" t="s">
        <v>3015</v>
      </c>
      <c r="AF1292" s="123" t="s">
        <v>95</v>
      </c>
      <c r="AG1292" s="123" t="s">
        <v>77</v>
      </c>
      <c r="AH1292" s="123">
        <v>1</v>
      </c>
      <c r="AI1292" s="123"/>
      <c r="AJ1292" s="124">
        <v>45578</v>
      </c>
      <c r="AK1292" s="123"/>
      <c r="AL1292" s="123" t="s">
        <v>3626</v>
      </c>
      <c r="AM1292" s="123" t="s">
        <v>2991</v>
      </c>
      <c r="AN1292" s="123" t="s">
        <v>2992</v>
      </c>
      <c r="AO1292" s="123" t="s">
        <v>2982</v>
      </c>
      <c r="AP1292" s="123">
        <v>9</v>
      </c>
      <c r="AQ1292" s="123">
        <v>0</v>
      </c>
      <c r="AR1292" s="123">
        <v>0</v>
      </c>
      <c r="AS1292" s="123">
        <v>1</v>
      </c>
      <c r="AT1292" s="123">
        <v>1</v>
      </c>
      <c r="AU1292" s="123">
        <v>0</v>
      </c>
    </row>
    <row r="1293" spans="1:47">
      <c r="A1293" s="124">
        <v>46267</v>
      </c>
      <c r="B1293" s="123" t="s">
        <v>75</v>
      </c>
      <c r="C1293" s="123" t="s">
        <v>2981</v>
      </c>
      <c r="D1293" s="123" t="s">
        <v>841</v>
      </c>
      <c r="E1293" s="123">
        <v>202460493</v>
      </c>
      <c r="F1293" s="123" t="s">
        <v>2982</v>
      </c>
      <c r="G1293" s="123" t="s">
        <v>2983</v>
      </c>
      <c r="H1293" s="123" t="s">
        <v>2984</v>
      </c>
      <c r="I1293" s="123">
        <v>900234</v>
      </c>
      <c r="J1293" s="123" t="s">
        <v>87</v>
      </c>
      <c r="K1293" s="123" t="s">
        <v>842</v>
      </c>
      <c r="L1293" s="123" t="s">
        <v>2986</v>
      </c>
      <c r="M1293" s="123" t="s">
        <v>86</v>
      </c>
      <c r="N1293" s="123" t="s">
        <v>622</v>
      </c>
      <c r="O1293" s="123">
        <v>1299</v>
      </c>
      <c r="P1293" s="123" t="s">
        <v>64</v>
      </c>
      <c r="Q1293" s="123" t="s">
        <v>2987</v>
      </c>
      <c r="R1293" s="123" t="s">
        <v>2996</v>
      </c>
      <c r="S1293" s="123" t="s">
        <v>32</v>
      </c>
      <c r="T1293" s="123">
        <v>99</v>
      </c>
      <c r="U1293" s="123" t="s">
        <v>2989</v>
      </c>
      <c r="V1293" s="123"/>
      <c r="W1293" s="123"/>
      <c r="X1293" s="124">
        <v>46267.333333333336</v>
      </c>
      <c r="Y1293" s="124">
        <v>46267.75</v>
      </c>
      <c r="Z1293" s="123" t="s">
        <v>2997</v>
      </c>
      <c r="AA1293" s="123" t="s">
        <v>2998</v>
      </c>
      <c r="AB1293" s="123" t="s">
        <v>2999</v>
      </c>
      <c r="AC1293" s="123" t="s">
        <v>37</v>
      </c>
      <c r="AD1293" s="123" t="s">
        <v>1563</v>
      </c>
      <c r="AE1293" s="123" t="s">
        <v>3006</v>
      </c>
      <c r="AF1293" s="123" t="s">
        <v>84</v>
      </c>
      <c r="AG1293" s="123" t="s">
        <v>85</v>
      </c>
      <c r="AH1293" s="123">
        <v>15</v>
      </c>
      <c r="AI1293" s="123"/>
      <c r="AJ1293" s="124">
        <v>45585</v>
      </c>
      <c r="AK1293" s="123"/>
      <c r="AL1293" s="123" t="s">
        <v>2931</v>
      </c>
      <c r="AM1293" s="123" t="s">
        <v>2991</v>
      </c>
      <c r="AN1293" s="123" t="s">
        <v>2992</v>
      </c>
      <c r="AO1293" s="123" t="s">
        <v>2982</v>
      </c>
      <c r="AP1293" s="123">
        <v>9</v>
      </c>
      <c r="AQ1293" s="123">
        <v>0</v>
      </c>
      <c r="AR1293" s="123">
        <v>0</v>
      </c>
      <c r="AS1293" s="123">
        <v>0</v>
      </c>
      <c r="AT1293" s="123">
        <v>0</v>
      </c>
      <c r="AU1293" s="123">
        <v>0</v>
      </c>
    </row>
    <row r="1294" spans="1:47">
      <c r="A1294" s="124">
        <v>46267</v>
      </c>
      <c r="B1294" s="123" t="s">
        <v>75</v>
      </c>
      <c r="C1294" s="123" t="s">
        <v>2981</v>
      </c>
      <c r="D1294" s="123" t="s">
        <v>1632</v>
      </c>
      <c r="E1294" s="123">
        <v>206239215</v>
      </c>
      <c r="F1294" s="123" t="s">
        <v>2982</v>
      </c>
      <c r="G1294" s="123" t="s">
        <v>2983</v>
      </c>
      <c r="H1294" s="123" t="s">
        <v>2984</v>
      </c>
      <c r="I1294" s="123">
        <v>900234</v>
      </c>
      <c r="J1294" s="123" t="s">
        <v>3001</v>
      </c>
      <c r="K1294" s="123" t="s">
        <v>1601</v>
      </c>
      <c r="L1294" s="123" t="s">
        <v>2986</v>
      </c>
      <c r="M1294" s="123" t="s">
        <v>79</v>
      </c>
      <c r="N1294" s="123" t="s">
        <v>1055</v>
      </c>
      <c r="O1294" s="123">
        <v>1299</v>
      </c>
      <c r="P1294" s="123" t="s">
        <v>64</v>
      </c>
      <c r="Q1294" s="123" t="s">
        <v>2987</v>
      </c>
      <c r="R1294" s="123" t="s">
        <v>2996</v>
      </c>
      <c r="S1294" s="123" t="s">
        <v>32</v>
      </c>
      <c r="T1294" s="123">
        <v>99</v>
      </c>
      <c r="U1294" s="123" t="s">
        <v>2989</v>
      </c>
      <c r="V1294" s="123"/>
      <c r="W1294" s="123"/>
      <c r="X1294" s="124">
        <v>46267.333333333336</v>
      </c>
      <c r="Y1294" s="124">
        <v>46267.75</v>
      </c>
      <c r="Z1294" s="123" t="s">
        <v>2997</v>
      </c>
      <c r="AA1294" s="123" t="s">
        <v>2998</v>
      </c>
      <c r="AB1294" s="123" t="s">
        <v>2999</v>
      </c>
      <c r="AC1294" s="123" t="s">
        <v>37</v>
      </c>
      <c r="AD1294" s="123" t="s">
        <v>1562</v>
      </c>
      <c r="AE1294" s="123" t="s">
        <v>3000</v>
      </c>
      <c r="AF1294" s="123" t="s">
        <v>84</v>
      </c>
      <c r="AG1294" s="123" t="s">
        <v>85</v>
      </c>
      <c r="AH1294" s="123">
        <v>13</v>
      </c>
      <c r="AI1294" s="123"/>
      <c r="AJ1294" s="124">
        <v>45942</v>
      </c>
      <c r="AK1294" s="123"/>
      <c r="AL1294" s="123" t="s">
        <v>2931</v>
      </c>
      <c r="AM1294" s="123" t="s">
        <v>2991</v>
      </c>
      <c r="AN1294" s="123" t="s">
        <v>2992</v>
      </c>
      <c r="AO1294" s="123" t="s">
        <v>2982</v>
      </c>
      <c r="AP1294" s="123">
        <v>9</v>
      </c>
      <c r="AQ1294" s="123">
        <v>0</v>
      </c>
      <c r="AR1294" s="123">
        <v>0</v>
      </c>
      <c r="AS1294" s="123">
        <v>0</v>
      </c>
      <c r="AT1294" s="123">
        <v>0</v>
      </c>
      <c r="AU1294" s="123">
        <v>0</v>
      </c>
    </row>
    <row r="1295" spans="1:47">
      <c r="A1295" s="124">
        <v>46267</v>
      </c>
      <c r="B1295" s="123" t="s">
        <v>75</v>
      </c>
      <c r="C1295" s="123" t="s">
        <v>2981</v>
      </c>
      <c r="D1295" s="123" t="s">
        <v>263</v>
      </c>
      <c r="E1295" s="123">
        <v>204868861</v>
      </c>
      <c r="F1295" s="123" t="s">
        <v>2982</v>
      </c>
      <c r="G1295" s="123" t="s">
        <v>2983</v>
      </c>
      <c r="H1295" s="123" t="s">
        <v>2984</v>
      </c>
      <c r="I1295" s="123">
        <v>900234</v>
      </c>
      <c r="J1295" s="123" t="s">
        <v>87</v>
      </c>
      <c r="K1295" s="123" t="s">
        <v>3627</v>
      </c>
      <c r="L1295" s="123" t="s">
        <v>2986</v>
      </c>
      <c r="M1295" s="123" t="s">
        <v>86</v>
      </c>
      <c r="N1295" s="123" t="s">
        <v>223</v>
      </c>
      <c r="O1295" s="123">
        <v>1299</v>
      </c>
      <c r="P1295" s="123" t="s">
        <v>64</v>
      </c>
      <c r="Q1295" s="123" t="s">
        <v>2987</v>
      </c>
      <c r="R1295" s="123" t="s">
        <v>2988</v>
      </c>
      <c r="S1295" s="123" t="s">
        <v>32</v>
      </c>
      <c r="T1295" s="123">
        <v>99</v>
      </c>
      <c r="U1295" s="123" t="s">
        <v>2989</v>
      </c>
      <c r="V1295" s="123"/>
      <c r="W1295" s="123"/>
      <c r="X1295" s="124">
        <v>46267.333333333336</v>
      </c>
      <c r="Y1295" s="124">
        <v>46267.75</v>
      </c>
      <c r="Z1295" s="123"/>
      <c r="AA1295" s="123" t="s">
        <v>56</v>
      </c>
      <c r="AB1295" s="123" t="s">
        <v>2999</v>
      </c>
      <c r="AC1295" s="123" t="s">
        <v>35</v>
      </c>
      <c r="AD1295" s="123" t="s">
        <v>1558</v>
      </c>
      <c r="AE1295" s="123" t="s">
        <v>2995</v>
      </c>
      <c r="AF1295" s="123" t="s">
        <v>88</v>
      </c>
      <c r="AG1295" s="123" t="s">
        <v>95</v>
      </c>
      <c r="AH1295" s="123">
        <v>3</v>
      </c>
      <c r="AI1295" s="123"/>
      <c r="AJ1295" s="124">
        <v>45690</v>
      </c>
      <c r="AK1295" s="123"/>
      <c r="AL1295" s="123" t="s">
        <v>3628</v>
      </c>
      <c r="AM1295" s="123" t="s">
        <v>2991</v>
      </c>
      <c r="AN1295" s="123" t="s">
        <v>2992</v>
      </c>
      <c r="AO1295" s="123" t="s">
        <v>2982</v>
      </c>
      <c r="AP1295" s="123">
        <v>9</v>
      </c>
      <c r="AQ1295" s="123">
        <v>0</v>
      </c>
      <c r="AR1295" s="123">
        <v>0</v>
      </c>
      <c r="AS1295" s="123">
        <v>1</v>
      </c>
      <c r="AT1295" s="123">
        <v>0</v>
      </c>
      <c r="AU1295" s="123">
        <v>1</v>
      </c>
    </row>
    <row r="1296" spans="1:47">
      <c r="A1296" s="124">
        <v>46267</v>
      </c>
      <c r="B1296" s="123" t="s">
        <v>75</v>
      </c>
      <c r="C1296" s="123" t="s">
        <v>3568</v>
      </c>
      <c r="D1296" s="123" t="s">
        <v>1467</v>
      </c>
      <c r="E1296" s="123">
        <v>204155451</v>
      </c>
      <c r="F1296" s="123" t="s">
        <v>2982</v>
      </c>
      <c r="G1296" s="123" t="s">
        <v>2983</v>
      </c>
      <c r="H1296" s="123" t="s">
        <v>2984</v>
      </c>
      <c r="I1296" s="123">
        <v>900572</v>
      </c>
      <c r="J1296" s="123" t="s">
        <v>2985</v>
      </c>
      <c r="K1296" s="123" t="s">
        <v>1468</v>
      </c>
      <c r="L1296" s="123" t="s">
        <v>3572</v>
      </c>
      <c r="M1296" s="123" t="s">
        <v>1464</v>
      </c>
      <c r="N1296" s="123" t="s">
        <v>2138</v>
      </c>
      <c r="O1296" s="123">
        <v>1299</v>
      </c>
      <c r="P1296" s="123" t="s">
        <v>64</v>
      </c>
      <c r="Q1296" s="123" t="s">
        <v>2987</v>
      </c>
      <c r="R1296" s="123" t="s">
        <v>3014</v>
      </c>
      <c r="S1296" s="123" t="s">
        <v>32</v>
      </c>
      <c r="T1296" s="123">
        <v>99</v>
      </c>
      <c r="U1296" s="123" t="s">
        <v>2989</v>
      </c>
      <c r="V1296" s="123"/>
      <c r="W1296" s="123"/>
      <c r="X1296" s="124">
        <v>46267.333333333336</v>
      </c>
      <c r="Y1296" s="124">
        <v>46267.75</v>
      </c>
      <c r="Z1296" s="123"/>
      <c r="AA1296" s="123" t="s">
        <v>56</v>
      </c>
      <c r="AB1296" s="123" t="s">
        <v>2999</v>
      </c>
      <c r="AC1296" s="123" t="s">
        <v>1428</v>
      </c>
      <c r="AD1296" s="123" t="s">
        <v>1568</v>
      </c>
      <c r="AE1296" s="123" t="s">
        <v>1428</v>
      </c>
      <c r="AF1296" s="123" t="s">
        <v>78</v>
      </c>
      <c r="AG1296" s="123" t="s">
        <v>92</v>
      </c>
      <c r="AH1296" s="123">
        <v>26</v>
      </c>
      <c r="AI1296" s="123"/>
      <c r="AJ1296" s="124">
        <v>45565</v>
      </c>
      <c r="AK1296" s="123"/>
      <c r="AL1296" s="123" t="s">
        <v>3595</v>
      </c>
      <c r="AM1296" s="123" t="s">
        <v>2991</v>
      </c>
      <c r="AN1296" s="123" t="s">
        <v>2992</v>
      </c>
      <c r="AO1296" s="123" t="s">
        <v>2982</v>
      </c>
      <c r="AP1296" s="123">
        <v>9</v>
      </c>
      <c r="AQ1296" s="123">
        <v>0</v>
      </c>
      <c r="AR1296" s="123">
        <v>0</v>
      </c>
      <c r="AS1296" s="123">
        <v>1</v>
      </c>
      <c r="AT1296" s="123">
        <v>1</v>
      </c>
      <c r="AU1296" s="123">
        <v>0</v>
      </c>
    </row>
    <row r="1297" spans="1:47">
      <c r="A1297" s="124">
        <v>46267</v>
      </c>
      <c r="B1297" s="123" t="s">
        <v>75</v>
      </c>
      <c r="C1297" s="123" t="s">
        <v>3568</v>
      </c>
      <c r="D1297" s="123" t="s">
        <v>1476</v>
      </c>
      <c r="E1297" s="123">
        <v>203974084</v>
      </c>
      <c r="F1297" s="123" t="s">
        <v>2982</v>
      </c>
      <c r="G1297" s="123" t="s">
        <v>2983</v>
      </c>
      <c r="H1297" s="123" t="s">
        <v>2984</v>
      </c>
      <c r="I1297" s="123">
        <v>900572</v>
      </c>
      <c r="J1297" s="123" t="s">
        <v>2985</v>
      </c>
      <c r="K1297" s="123" t="s">
        <v>3629</v>
      </c>
      <c r="L1297" s="123" t="s">
        <v>3572</v>
      </c>
      <c r="M1297" s="123" t="s">
        <v>1464</v>
      </c>
      <c r="N1297" s="123" t="s">
        <v>2138</v>
      </c>
      <c r="O1297" s="123">
        <v>1299</v>
      </c>
      <c r="P1297" s="123" t="s">
        <v>64</v>
      </c>
      <c r="Q1297" s="123" t="s">
        <v>2987</v>
      </c>
      <c r="R1297" s="123" t="s">
        <v>3024</v>
      </c>
      <c r="S1297" s="123" t="s">
        <v>39</v>
      </c>
      <c r="T1297" s="123">
        <v>99</v>
      </c>
      <c r="U1297" s="123" t="s">
        <v>2989</v>
      </c>
      <c r="V1297" s="123"/>
      <c r="W1297" s="123"/>
      <c r="X1297" s="124">
        <v>46267.75</v>
      </c>
      <c r="Y1297" s="124">
        <v>46268.166666666664</v>
      </c>
      <c r="Z1297" s="123" t="s">
        <v>2997</v>
      </c>
      <c r="AA1297" s="123" t="s">
        <v>2998</v>
      </c>
      <c r="AB1297" s="123" t="s">
        <v>2999</v>
      </c>
      <c r="AC1297" s="123" t="s">
        <v>1428</v>
      </c>
      <c r="AD1297" s="123" t="s">
        <v>1568</v>
      </c>
      <c r="AE1297" s="123" t="s">
        <v>1428</v>
      </c>
      <c r="AF1297" s="123" t="s">
        <v>95</v>
      </c>
      <c r="AG1297" s="123" t="s">
        <v>77</v>
      </c>
      <c r="AH1297" s="123">
        <v>26</v>
      </c>
      <c r="AI1297" s="123"/>
      <c r="AJ1297" s="124">
        <v>45544</v>
      </c>
      <c r="AK1297" s="123"/>
      <c r="AL1297" s="123" t="s">
        <v>3595</v>
      </c>
      <c r="AM1297" s="123" t="s">
        <v>2991</v>
      </c>
      <c r="AN1297" s="123" t="s">
        <v>2992</v>
      </c>
      <c r="AO1297" s="123" t="s">
        <v>2982</v>
      </c>
      <c r="AP1297" s="123">
        <v>9</v>
      </c>
      <c r="AQ1297" s="123">
        <v>0</v>
      </c>
      <c r="AR1297" s="123">
        <v>0</v>
      </c>
      <c r="AS1297" s="123">
        <v>0</v>
      </c>
      <c r="AT1297" s="123">
        <v>0</v>
      </c>
      <c r="AU1297" s="123">
        <v>0</v>
      </c>
    </row>
    <row r="1298" spans="1:47">
      <c r="A1298" s="124">
        <v>46267</v>
      </c>
      <c r="B1298" s="123" t="s">
        <v>75</v>
      </c>
      <c r="C1298" s="123" t="s">
        <v>3568</v>
      </c>
      <c r="D1298" s="123" t="s">
        <v>1472</v>
      </c>
      <c r="E1298" s="123">
        <v>204033425</v>
      </c>
      <c r="F1298" s="123" t="s">
        <v>2982</v>
      </c>
      <c r="G1298" s="123" t="s">
        <v>2983</v>
      </c>
      <c r="H1298" s="123" t="s">
        <v>2984</v>
      </c>
      <c r="I1298" s="123">
        <v>900572</v>
      </c>
      <c r="J1298" s="123" t="s">
        <v>3001</v>
      </c>
      <c r="K1298" s="123" t="s">
        <v>3630</v>
      </c>
      <c r="L1298" s="123" t="s">
        <v>3572</v>
      </c>
      <c r="M1298" s="123" t="s">
        <v>1471</v>
      </c>
      <c r="N1298" s="123" t="s">
        <v>2138</v>
      </c>
      <c r="O1298" s="123">
        <v>1299</v>
      </c>
      <c r="P1298" s="123" t="s">
        <v>64</v>
      </c>
      <c r="Q1298" s="123" t="s">
        <v>2987</v>
      </c>
      <c r="R1298" s="123" t="s">
        <v>3024</v>
      </c>
      <c r="S1298" s="123" t="s">
        <v>39</v>
      </c>
      <c r="T1298" s="123">
        <v>99</v>
      </c>
      <c r="U1298" s="123" t="s">
        <v>2989</v>
      </c>
      <c r="V1298" s="123"/>
      <c r="W1298" s="123"/>
      <c r="X1298" s="124">
        <v>46267.75</v>
      </c>
      <c r="Y1298" s="124">
        <v>46268.166666666664</v>
      </c>
      <c r="Z1298" s="123"/>
      <c r="AA1298" s="123" t="s">
        <v>56</v>
      </c>
      <c r="AB1298" s="123" t="s">
        <v>2999</v>
      </c>
      <c r="AC1298" s="123" t="s">
        <v>1428</v>
      </c>
      <c r="AD1298" s="123" t="s">
        <v>1568</v>
      </c>
      <c r="AE1298" s="123" t="s">
        <v>1428</v>
      </c>
      <c r="AF1298" s="123" t="s">
        <v>95</v>
      </c>
      <c r="AG1298" s="123" t="s">
        <v>77</v>
      </c>
      <c r="AH1298" s="123">
        <v>26</v>
      </c>
      <c r="AI1298" s="123"/>
      <c r="AJ1298" s="124">
        <v>45551</v>
      </c>
      <c r="AK1298" s="123"/>
      <c r="AL1298" s="123" t="s">
        <v>3626</v>
      </c>
      <c r="AM1298" s="123" t="s">
        <v>2991</v>
      </c>
      <c r="AN1298" s="123" t="s">
        <v>2992</v>
      </c>
      <c r="AO1298" s="123" t="s">
        <v>2982</v>
      </c>
      <c r="AP1298" s="123">
        <v>9</v>
      </c>
      <c r="AQ1298" s="123">
        <v>0</v>
      </c>
      <c r="AR1298" s="123">
        <v>0</v>
      </c>
      <c r="AS1298" s="123">
        <v>1</v>
      </c>
      <c r="AT1298" s="123">
        <v>1</v>
      </c>
      <c r="AU1298" s="123">
        <v>0</v>
      </c>
    </row>
    <row r="1299" spans="1:47">
      <c r="A1299" s="124">
        <v>46267</v>
      </c>
      <c r="B1299" s="123" t="s">
        <v>75</v>
      </c>
      <c r="C1299" s="123" t="s">
        <v>2981</v>
      </c>
      <c r="D1299" s="123" t="s">
        <v>1136</v>
      </c>
      <c r="E1299" s="123">
        <v>203851101</v>
      </c>
      <c r="F1299" s="123" t="s">
        <v>2982</v>
      </c>
      <c r="G1299" s="123" t="s">
        <v>2983</v>
      </c>
      <c r="H1299" s="123" t="s">
        <v>2984</v>
      </c>
      <c r="I1299" s="123">
        <v>900234</v>
      </c>
      <c r="J1299" s="123" t="s">
        <v>3001</v>
      </c>
      <c r="K1299" s="123" t="s">
        <v>3631</v>
      </c>
      <c r="L1299" s="123" t="s">
        <v>2986</v>
      </c>
      <c r="M1299" s="123" t="s">
        <v>79</v>
      </c>
      <c r="N1299" s="123" t="s">
        <v>1055</v>
      </c>
      <c r="O1299" s="123">
        <v>1299</v>
      </c>
      <c r="P1299" s="123" t="s">
        <v>64</v>
      </c>
      <c r="Q1299" s="123" t="s">
        <v>2987</v>
      </c>
      <c r="R1299" s="123" t="s">
        <v>3016</v>
      </c>
      <c r="S1299" s="123" t="s">
        <v>32</v>
      </c>
      <c r="T1299" s="123">
        <v>99</v>
      </c>
      <c r="U1299" s="123" t="s">
        <v>2989</v>
      </c>
      <c r="V1299" s="123"/>
      <c r="W1299" s="123"/>
      <c r="X1299" s="124">
        <v>46267.333333333336</v>
      </c>
      <c r="Y1299" s="124">
        <v>46267.75</v>
      </c>
      <c r="Z1299" s="123"/>
      <c r="AA1299" s="123" t="s">
        <v>56</v>
      </c>
      <c r="AB1299" s="123" t="s">
        <v>2999</v>
      </c>
      <c r="AC1299" s="123" t="s">
        <v>37</v>
      </c>
      <c r="AD1299" s="123" t="s">
        <v>1564</v>
      </c>
      <c r="AE1299" s="123" t="s">
        <v>3012</v>
      </c>
      <c r="AF1299" s="123" t="s">
        <v>77</v>
      </c>
      <c r="AG1299" s="123" t="s">
        <v>78</v>
      </c>
      <c r="AH1299" s="123">
        <v>18</v>
      </c>
      <c r="AI1299" s="123"/>
      <c r="AJ1299" s="124">
        <v>45523</v>
      </c>
      <c r="AK1299" s="123"/>
      <c r="AL1299" s="123" t="s">
        <v>2928</v>
      </c>
      <c r="AM1299" s="123" t="s">
        <v>2991</v>
      </c>
      <c r="AN1299" s="123" t="s">
        <v>2992</v>
      </c>
      <c r="AO1299" s="123" t="s">
        <v>2982</v>
      </c>
      <c r="AP1299" s="123">
        <v>9</v>
      </c>
      <c r="AQ1299" s="123">
        <v>0</v>
      </c>
      <c r="AR1299" s="123">
        <v>0</v>
      </c>
      <c r="AS1299" s="123">
        <v>1</v>
      </c>
      <c r="AT1299" s="123">
        <v>1</v>
      </c>
      <c r="AU1299" s="123">
        <v>0</v>
      </c>
    </row>
    <row r="1300" spans="1:47">
      <c r="A1300" s="124">
        <v>46267</v>
      </c>
      <c r="B1300" s="123" t="s">
        <v>75</v>
      </c>
      <c r="C1300" s="123" t="s">
        <v>2981</v>
      </c>
      <c r="D1300" s="123" t="s">
        <v>2817</v>
      </c>
      <c r="E1300" s="123">
        <v>206926977</v>
      </c>
      <c r="F1300" s="123" t="s">
        <v>2982</v>
      </c>
      <c r="G1300" s="123" t="s">
        <v>2983</v>
      </c>
      <c r="H1300" s="123" t="s">
        <v>3022</v>
      </c>
      <c r="I1300" s="123">
        <v>900234</v>
      </c>
      <c r="J1300" s="123" t="s">
        <v>3001</v>
      </c>
      <c r="K1300" s="123" t="s">
        <v>2837</v>
      </c>
      <c r="L1300" s="123" t="s">
        <v>2986</v>
      </c>
      <c r="M1300" s="123" t="s">
        <v>89</v>
      </c>
      <c r="N1300" s="123" t="s">
        <v>2773</v>
      </c>
      <c r="O1300" s="123">
        <v>1299</v>
      </c>
      <c r="P1300" s="123" t="s">
        <v>64</v>
      </c>
      <c r="Q1300" s="123" t="s">
        <v>2987</v>
      </c>
      <c r="R1300" s="123" t="s">
        <v>3024</v>
      </c>
      <c r="S1300" s="123" t="s">
        <v>39</v>
      </c>
      <c r="T1300" s="123">
        <v>99</v>
      </c>
      <c r="U1300" s="123" t="s">
        <v>2989</v>
      </c>
      <c r="V1300" s="124">
        <v>46267.756249999999</v>
      </c>
      <c r="W1300" s="124">
        <v>46267.837500000001</v>
      </c>
      <c r="X1300" s="124">
        <v>46267.756944444445</v>
      </c>
      <c r="Y1300" s="124">
        <v>46268.090277777781</v>
      </c>
      <c r="Z1300" s="123"/>
      <c r="AA1300" s="123" t="s">
        <v>56</v>
      </c>
      <c r="AB1300" s="123" t="s">
        <v>2</v>
      </c>
      <c r="AC1300" s="123" t="s">
        <v>37</v>
      </c>
      <c r="AD1300" s="123" t="s">
        <v>1561</v>
      </c>
      <c r="AE1300" s="123" t="s">
        <v>3012</v>
      </c>
      <c r="AF1300" s="123" t="s">
        <v>95</v>
      </c>
      <c r="AG1300" s="123" t="s">
        <v>77</v>
      </c>
      <c r="AH1300" s="123">
        <v>17</v>
      </c>
      <c r="AI1300" s="123"/>
      <c r="AJ1300" s="124">
        <v>46246</v>
      </c>
      <c r="AK1300" s="123"/>
      <c r="AL1300" s="123" t="s">
        <v>2928</v>
      </c>
      <c r="AM1300" s="123" t="s">
        <v>2991</v>
      </c>
      <c r="AN1300" s="123" t="s">
        <v>2992</v>
      </c>
      <c r="AO1300" s="123" t="s">
        <v>2982</v>
      </c>
      <c r="AP1300" s="123">
        <v>7</v>
      </c>
      <c r="AQ1300" s="123">
        <v>0</v>
      </c>
      <c r="AR1300" s="123">
        <v>1</v>
      </c>
      <c r="AS1300" s="123">
        <v>1</v>
      </c>
      <c r="AT1300" s="123">
        <v>0</v>
      </c>
      <c r="AU1300" s="123">
        <v>0</v>
      </c>
    </row>
    <row r="1301" spans="1:47">
      <c r="A1301" s="124">
        <v>46267</v>
      </c>
      <c r="B1301" s="123" t="s">
        <v>75</v>
      </c>
      <c r="C1301" s="123" t="s">
        <v>2981</v>
      </c>
      <c r="D1301" s="123" t="s">
        <v>1625</v>
      </c>
      <c r="E1301" s="123">
        <v>206239763</v>
      </c>
      <c r="F1301" s="123" t="s">
        <v>2982</v>
      </c>
      <c r="G1301" s="123" t="s">
        <v>2983</v>
      </c>
      <c r="H1301" s="123" t="s">
        <v>2984</v>
      </c>
      <c r="I1301" s="123">
        <v>900234</v>
      </c>
      <c r="J1301" s="123" t="s">
        <v>3001</v>
      </c>
      <c r="K1301" s="123" t="s">
        <v>1604</v>
      </c>
      <c r="L1301" s="123" t="s">
        <v>2986</v>
      </c>
      <c r="M1301" s="123" t="s">
        <v>79</v>
      </c>
      <c r="N1301" s="123" t="s">
        <v>1055</v>
      </c>
      <c r="O1301" s="123">
        <v>1299</v>
      </c>
      <c r="P1301" s="123" t="s">
        <v>64</v>
      </c>
      <c r="Q1301" s="123" t="s">
        <v>2987</v>
      </c>
      <c r="R1301" s="123" t="s">
        <v>3014</v>
      </c>
      <c r="S1301" s="123" t="s">
        <v>32</v>
      </c>
      <c r="T1301" s="123">
        <v>99</v>
      </c>
      <c r="U1301" s="123" t="s">
        <v>2989</v>
      </c>
      <c r="V1301" s="123"/>
      <c r="W1301" s="123"/>
      <c r="X1301" s="124">
        <v>46267.333333333336</v>
      </c>
      <c r="Y1301" s="124">
        <v>46267.75</v>
      </c>
      <c r="Z1301" s="123"/>
      <c r="AA1301" s="123" t="s">
        <v>56</v>
      </c>
      <c r="AB1301" s="123" t="s">
        <v>2999</v>
      </c>
      <c r="AC1301" s="123" t="s">
        <v>37</v>
      </c>
      <c r="AD1301" s="123" t="s">
        <v>1562</v>
      </c>
      <c r="AE1301" s="123" t="s">
        <v>3000</v>
      </c>
      <c r="AF1301" s="123" t="s">
        <v>78</v>
      </c>
      <c r="AG1301" s="123" t="s">
        <v>92</v>
      </c>
      <c r="AH1301" s="123">
        <v>13</v>
      </c>
      <c r="AI1301" s="123"/>
      <c r="AJ1301" s="124">
        <v>45942</v>
      </c>
      <c r="AK1301" s="123"/>
      <c r="AL1301" s="123" t="s">
        <v>2928</v>
      </c>
      <c r="AM1301" s="123" t="s">
        <v>2991</v>
      </c>
      <c r="AN1301" s="123" t="s">
        <v>2992</v>
      </c>
      <c r="AO1301" s="123" t="s">
        <v>2982</v>
      </c>
      <c r="AP1301" s="123">
        <v>9</v>
      </c>
      <c r="AQ1301" s="123">
        <v>0</v>
      </c>
      <c r="AR1301" s="123">
        <v>0</v>
      </c>
      <c r="AS1301" s="123">
        <v>1</v>
      </c>
      <c r="AT1301" s="123">
        <v>1</v>
      </c>
      <c r="AU1301" s="123">
        <v>0</v>
      </c>
    </row>
    <row r="1302" spans="1:47">
      <c r="A1302" s="124">
        <v>46267</v>
      </c>
      <c r="B1302" s="123" t="s">
        <v>75</v>
      </c>
      <c r="C1302" s="123" t="s">
        <v>2981</v>
      </c>
      <c r="D1302" s="123" t="s">
        <v>687</v>
      </c>
      <c r="E1302" s="123">
        <v>203850997</v>
      </c>
      <c r="F1302" s="123" t="s">
        <v>2982</v>
      </c>
      <c r="G1302" s="123" t="s">
        <v>2983</v>
      </c>
      <c r="H1302" s="123" t="s">
        <v>2984</v>
      </c>
      <c r="I1302" s="123">
        <v>900234</v>
      </c>
      <c r="J1302" s="123" t="s">
        <v>3001</v>
      </c>
      <c r="K1302" s="123" t="s">
        <v>688</v>
      </c>
      <c r="L1302" s="123" t="s">
        <v>2986</v>
      </c>
      <c r="M1302" s="123" t="s">
        <v>79</v>
      </c>
      <c r="N1302" s="123" t="s">
        <v>626</v>
      </c>
      <c r="O1302" s="123">
        <v>1299</v>
      </c>
      <c r="P1302" s="123" t="s">
        <v>64</v>
      </c>
      <c r="Q1302" s="123" t="s">
        <v>2987</v>
      </c>
      <c r="R1302" s="123" t="s">
        <v>3004</v>
      </c>
      <c r="S1302" s="123" t="s">
        <v>39</v>
      </c>
      <c r="T1302" s="123">
        <v>99</v>
      </c>
      <c r="U1302" s="123" t="s">
        <v>2989</v>
      </c>
      <c r="V1302" s="123"/>
      <c r="W1302" s="123"/>
      <c r="X1302" s="124">
        <v>46267.756944444445</v>
      </c>
      <c r="Y1302" s="124">
        <v>46268.173611111109</v>
      </c>
      <c r="Z1302" s="123"/>
      <c r="AA1302" s="123" t="s">
        <v>56</v>
      </c>
      <c r="AB1302" s="123" t="s">
        <v>2999</v>
      </c>
      <c r="AC1302" s="123" t="s">
        <v>37</v>
      </c>
      <c r="AD1302" s="123" t="s">
        <v>1563</v>
      </c>
      <c r="AE1302" s="123" t="s">
        <v>3006</v>
      </c>
      <c r="AF1302" s="123" t="s">
        <v>88</v>
      </c>
      <c r="AG1302" s="123" t="s">
        <v>95</v>
      </c>
      <c r="AH1302" s="123">
        <v>15</v>
      </c>
      <c r="AI1302" s="123"/>
      <c r="AJ1302" s="124">
        <v>45523</v>
      </c>
      <c r="AK1302" s="123"/>
      <c r="AL1302" s="123" t="s">
        <v>2928</v>
      </c>
      <c r="AM1302" s="123" t="s">
        <v>2991</v>
      </c>
      <c r="AN1302" s="123" t="s">
        <v>2992</v>
      </c>
      <c r="AO1302" s="123" t="s">
        <v>2982</v>
      </c>
      <c r="AP1302" s="123">
        <v>9</v>
      </c>
      <c r="AQ1302" s="123">
        <v>0</v>
      </c>
      <c r="AR1302" s="123">
        <v>0</v>
      </c>
      <c r="AS1302" s="123">
        <v>1</v>
      </c>
      <c r="AT1302" s="123">
        <v>1</v>
      </c>
      <c r="AU1302" s="123">
        <v>0</v>
      </c>
    </row>
    <row r="1303" spans="1:47">
      <c r="A1303" s="124">
        <v>46267</v>
      </c>
      <c r="B1303" s="123" t="s">
        <v>75</v>
      </c>
      <c r="C1303" s="123" t="s">
        <v>2981</v>
      </c>
      <c r="D1303" s="123" t="s">
        <v>805</v>
      </c>
      <c r="E1303" s="123">
        <v>203468749</v>
      </c>
      <c r="F1303" s="123" t="s">
        <v>2982</v>
      </c>
      <c r="G1303" s="123" t="s">
        <v>2983</v>
      </c>
      <c r="H1303" s="123" t="s">
        <v>2984</v>
      </c>
      <c r="I1303" s="123">
        <v>900234</v>
      </c>
      <c r="J1303" s="123" t="s">
        <v>3001</v>
      </c>
      <c r="K1303" s="123" t="s">
        <v>806</v>
      </c>
      <c r="L1303" s="123" t="s">
        <v>2986</v>
      </c>
      <c r="M1303" s="123" t="s">
        <v>79</v>
      </c>
      <c r="N1303" s="123" t="s">
        <v>626</v>
      </c>
      <c r="O1303" s="123">
        <v>1299</v>
      </c>
      <c r="P1303" s="123" t="s">
        <v>64</v>
      </c>
      <c r="Q1303" s="123" t="s">
        <v>2987</v>
      </c>
      <c r="R1303" s="123" t="s">
        <v>3024</v>
      </c>
      <c r="S1303" s="123" t="s">
        <v>39</v>
      </c>
      <c r="T1303" s="123">
        <v>99</v>
      </c>
      <c r="U1303" s="123" t="s">
        <v>2989</v>
      </c>
      <c r="V1303" s="123"/>
      <c r="W1303" s="123"/>
      <c r="X1303" s="124">
        <v>46267.756944444445</v>
      </c>
      <c r="Y1303" s="124">
        <v>46268.173611111109</v>
      </c>
      <c r="Z1303" s="123"/>
      <c r="AA1303" s="123" t="s">
        <v>56</v>
      </c>
      <c r="AB1303" s="123" t="s">
        <v>2999</v>
      </c>
      <c r="AC1303" s="123" t="s">
        <v>37</v>
      </c>
      <c r="AD1303" s="123" t="s">
        <v>1564</v>
      </c>
      <c r="AE1303" s="123" t="s">
        <v>3012</v>
      </c>
      <c r="AF1303" s="123" t="s">
        <v>95</v>
      </c>
      <c r="AG1303" s="123" t="s">
        <v>77</v>
      </c>
      <c r="AH1303" s="123">
        <v>18</v>
      </c>
      <c r="AI1303" s="123"/>
      <c r="AJ1303" s="124">
        <v>45455</v>
      </c>
      <c r="AK1303" s="123"/>
      <c r="AL1303" s="123" t="s">
        <v>2928</v>
      </c>
      <c r="AM1303" s="123" t="s">
        <v>2991</v>
      </c>
      <c r="AN1303" s="123" t="s">
        <v>2992</v>
      </c>
      <c r="AO1303" s="123" t="s">
        <v>2982</v>
      </c>
      <c r="AP1303" s="123">
        <v>9</v>
      </c>
      <c r="AQ1303" s="123">
        <v>0</v>
      </c>
      <c r="AR1303" s="123">
        <v>0</v>
      </c>
      <c r="AS1303" s="123">
        <v>1</v>
      </c>
      <c r="AT1303" s="123">
        <v>1</v>
      </c>
      <c r="AU1303" s="123">
        <v>0</v>
      </c>
    </row>
    <row r="1304" spans="1:47">
      <c r="A1304" s="124">
        <v>46267</v>
      </c>
      <c r="B1304" s="123" t="s">
        <v>75</v>
      </c>
      <c r="C1304" s="123" t="s">
        <v>2981</v>
      </c>
      <c r="D1304" s="123" t="s">
        <v>2083</v>
      </c>
      <c r="E1304" s="123">
        <v>206491331</v>
      </c>
      <c r="F1304" s="123" t="s">
        <v>2982</v>
      </c>
      <c r="G1304" s="123" t="s">
        <v>2983</v>
      </c>
      <c r="H1304" s="123" t="s">
        <v>2984</v>
      </c>
      <c r="I1304" s="123">
        <v>900234</v>
      </c>
      <c r="J1304" s="123" t="s">
        <v>3002</v>
      </c>
      <c r="K1304" s="123" t="s">
        <v>2084</v>
      </c>
      <c r="L1304" s="123" t="s">
        <v>2986</v>
      </c>
      <c r="M1304" s="123" t="s">
        <v>89</v>
      </c>
      <c r="N1304" s="123" t="s">
        <v>2772</v>
      </c>
      <c r="O1304" s="123">
        <v>1299</v>
      </c>
      <c r="P1304" s="123" t="s">
        <v>64</v>
      </c>
      <c r="Q1304" s="123" t="s">
        <v>2987</v>
      </c>
      <c r="R1304" s="123" t="s">
        <v>3003</v>
      </c>
      <c r="S1304" s="123" t="s">
        <v>39</v>
      </c>
      <c r="T1304" s="123">
        <v>99</v>
      </c>
      <c r="U1304" s="123" t="s">
        <v>2989</v>
      </c>
      <c r="V1304" s="123"/>
      <c r="W1304" s="123"/>
      <c r="X1304" s="124">
        <v>46267.756944444445</v>
      </c>
      <c r="Y1304" s="124">
        <v>46268.173611111109</v>
      </c>
      <c r="Z1304" s="123"/>
      <c r="AA1304" s="123" t="s">
        <v>56</v>
      </c>
      <c r="AB1304" s="123" t="s">
        <v>2999</v>
      </c>
      <c r="AC1304" s="123" t="s">
        <v>37</v>
      </c>
      <c r="AD1304" s="123" t="s">
        <v>1562</v>
      </c>
      <c r="AE1304" s="123" t="s">
        <v>3000</v>
      </c>
      <c r="AF1304" s="123" t="s">
        <v>78</v>
      </c>
      <c r="AG1304" s="123" t="s">
        <v>92</v>
      </c>
      <c r="AH1304" s="123">
        <v>13</v>
      </c>
      <c r="AI1304" s="123"/>
      <c r="AJ1304" s="124">
        <v>45970</v>
      </c>
      <c r="AK1304" s="123"/>
      <c r="AL1304" s="123" t="s">
        <v>2928</v>
      </c>
      <c r="AM1304" s="123" t="s">
        <v>2991</v>
      </c>
      <c r="AN1304" s="123" t="s">
        <v>2992</v>
      </c>
      <c r="AO1304" s="123" t="s">
        <v>2982</v>
      </c>
      <c r="AP1304" s="123">
        <v>9</v>
      </c>
      <c r="AQ1304" s="123">
        <v>0</v>
      </c>
      <c r="AR1304" s="123">
        <v>0</v>
      </c>
      <c r="AS1304" s="123">
        <v>1</v>
      </c>
      <c r="AT1304" s="123">
        <v>1</v>
      </c>
      <c r="AU1304" s="123">
        <v>0</v>
      </c>
    </row>
    <row r="1305" spans="1:47">
      <c r="A1305" s="124">
        <v>46267</v>
      </c>
      <c r="B1305" s="123" t="s">
        <v>75</v>
      </c>
      <c r="C1305" s="123" t="s">
        <v>2981</v>
      </c>
      <c r="D1305" s="123" t="s">
        <v>1622</v>
      </c>
      <c r="E1305" s="123">
        <v>206192647</v>
      </c>
      <c r="F1305" s="123" t="s">
        <v>2982</v>
      </c>
      <c r="G1305" s="123" t="s">
        <v>2983</v>
      </c>
      <c r="H1305" s="123" t="s">
        <v>2984</v>
      </c>
      <c r="I1305" s="123">
        <v>900234</v>
      </c>
      <c r="J1305" s="123" t="s">
        <v>3002</v>
      </c>
      <c r="K1305" s="123" t="s">
        <v>3632</v>
      </c>
      <c r="L1305" s="123" t="s">
        <v>2986</v>
      </c>
      <c r="M1305" s="123" t="s">
        <v>79</v>
      </c>
      <c r="N1305" s="123" t="s">
        <v>158</v>
      </c>
      <c r="O1305" s="123">
        <v>1299</v>
      </c>
      <c r="P1305" s="123" t="s">
        <v>64</v>
      </c>
      <c r="Q1305" s="123" t="s">
        <v>2987</v>
      </c>
      <c r="R1305" s="123" t="s">
        <v>3014</v>
      </c>
      <c r="S1305" s="123" t="s">
        <v>32</v>
      </c>
      <c r="T1305" s="123">
        <v>99</v>
      </c>
      <c r="U1305" s="123" t="s">
        <v>2989</v>
      </c>
      <c r="V1305" s="123"/>
      <c r="W1305" s="123"/>
      <c r="X1305" s="124">
        <v>46267.333333333336</v>
      </c>
      <c r="Y1305" s="124">
        <v>46267.75</v>
      </c>
      <c r="Z1305" s="123"/>
      <c r="AA1305" s="123" t="s">
        <v>56</v>
      </c>
      <c r="AB1305" s="123" t="s">
        <v>2999</v>
      </c>
      <c r="AC1305" s="123" t="s">
        <v>33</v>
      </c>
      <c r="AD1305" s="123" t="s">
        <v>1554</v>
      </c>
      <c r="AE1305" s="123" t="s">
        <v>1428</v>
      </c>
      <c r="AF1305" s="123" t="s">
        <v>78</v>
      </c>
      <c r="AG1305" s="123" t="s">
        <v>92</v>
      </c>
      <c r="AH1305" s="123">
        <v>27</v>
      </c>
      <c r="AI1305" s="123"/>
      <c r="AJ1305" s="124">
        <v>45942</v>
      </c>
      <c r="AK1305" s="123"/>
      <c r="AL1305" s="123" t="s">
        <v>2928</v>
      </c>
      <c r="AM1305" s="123" t="s">
        <v>2991</v>
      </c>
      <c r="AN1305" s="123" t="s">
        <v>2992</v>
      </c>
      <c r="AO1305" s="123" t="s">
        <v>2982</v>
      </c>
      <c r="AP1305" s="123">
        <v>9</v>
      </c>
      <c r="AQ1305" s="123">
        <v>0</v>
      </c>
      <c r="AR1305" s="123">
        <v>0</v>
      </c>
      <c r="AS1305" s="123">
        <v>1</v>
      </c>
      <c r="AT1305" s="123">
        <v>1</v>
      </c>
      <c r="AU1305" s="123">
        <v>0</v>
      </c>
    </row>
    <row r="1306" spans="1:47">
      <c r="A1306" s="124">
        <v>46267</v>
      </c>
      <c r="B1306" s="123" t="s">
        <v>75</v>
      </c>
      <c r="C1306" s="123" t="s">
        <v>2981</v>
      </c>
      <c r="D1306" s="123" t="s">
        <v>363</v>
      </c>
      <c r="E1306" s="123">
        <v>206015637</v>
      </c>
      <c r="F1306" s="123" t="s">
        <v>2982</v>
      </c>
      <c r="G1306" s="123" t="s">
        <v>2983</v>
      </c>
      <c r="H1306" s="123" t="s">
        <v>2984</v>
      </c>
      <c r="I1306" s="123">
        <v>900234</v>
      </c>
      <c r="J1306" s="123" t="s">
        <v>3001</v>
      </c>
      <c r="K1306" s="123" t="s">
        <v>364</v>
      </c>
      <c r="L1306" s="123" t="s">
        <v>2986</v>
      </c>
      <c r="M1306" s="123" t="s">
        <v>79</v>
      </c>
      <c r="N1306" s="123" t="s">
        <v>3013</v>
      </c>
      <c r="O1306" s="123">
        <v>1299</v>
      </c>
      <c r="P1306" s="123" t="s">
        <v>64</v>
      </c>
      <c r="Q1306" s="123" t="s">
        <v>2987</v>
      </c>
      <c r="R1306" s="123" t="s">
        <v>2996</v>
      </c>
      <c r="S1306" s="123" t="s">
        <v>32</v>
      </c>
      <c r="T1306" s="123">
        <v>99</v>
      </c>
      <c r="U1306" s="123" t="s">
        <v>2989</v>
      </c>
      <c r="V1306" s="123"/>
      <c r="W1306" s="123"/>
      <c r="X1306" s="124">
        <v>46267.333333333336</v>
      </c>
      <c r="Y1306" s="124">
        <v>46267.75</v>
      </c>
      <c r="Z1306" s="123" t="s">
        <v>2997</v>
      </c>
      <c r="AA1306" s="123" t="s">
        <v>2998</v>
      </c>
      <c r="AB1306" s="123" t="s">
        <v>2999</v>
      </c>
      <c r="AC1306" s="123" t="s">
        <v>35</v>
      </c>
      <c r="AD1306" s="123" t="s">
        <v>1559</v>
      </c>
      <c r="AE1306" s="123" t="s">
        <v>3015</v>
      </c>
      <c r="AF1306" s="123" t="s">
        <v>84</v>
      </c>
      <c r="AG1306" s="123" t="s">
        <v>85</v>
      </c>
      <c r="AH1306" s="123">
        <v>2</v>
      </c>
      <c r="AI1306" s="123"/>
      <c r="AJ1306" s="124">
        <v>45914</v>
      </c>
      <c r="AK1306" s="123"/>
      <c r="AL1306" s="123" t="s">
        <v>2928</v>
      </c>
      <c r="AM1306" s="123" t="s">
        <v>2991</v>
      </c>
      <c r="AN1306" s="123" t="s">
        <v>2992</v>
      </c>
      <c r="AO1306" s="123" t="s">
        <v>2982</v>
      </c>
      <c r="AP1306" s="123">
        <v>9</v>
      </c>
      <c r="AQ1306" s="123">
        <v>0</v>
      </c>
      <c r="AR1306" s="123">
        <v>0</v>
      </c>
      <c r="AS1306" s="123">
        <v>0</v>
      </c>
      <c r="AT1306" s="123">
        <v>0</v>
      </c>
      <c r="AU1306" s="123">
        <v>0</v>
      </c>
    </row>
    <row r="1307" spans="1:47">
      <c r="A1307" s="124">
        <v>46267</v>
      </c>
      <c r="B1307" s="123" t="s">
        <v>75</v>
      </c>
      <c r="C1307" s="123" t="s">
        <v>2981</v>
      </c>
      <c r="D1307" s="123" t="s">
        <v>484</v>
      </c>
      <c r="E1307" s="123">
        <v>203521526</v>
      </c>
      <c r="F1307" s="123" t="s">
        <v>2982</v>
      </c>
      <c r="G1307" s="123" t="s">
        <v>2983</v>
      </c>
      <c r="H1307" s="123" t="s">
        <v>2984</v>
      </c>
      <c r="I1307" s="123">
        <v>900234</v>
      </c>
      <c r="J1307" s="123" t="s">
        <v>3001</v>
      </c>
      <c r="K1307" s="123" t="s">
        <v>485</v>
      </c>
      <c r="L1307" s="123" t="s">
        <v>2986</v>
      </c>
      <c r="M1307" s="123" t="s">
        <v>79</v>
      </c>
      <c r="N1307" s="123" t="s">
        <v>3013</v>
      </c>
      <c r="O1307" s="123">
        <v>1299</v>
      </c>
      <c r="P1307" s="123" t="s">
        <v>64</v>
      </c>
      <c r="Q1307" s="123" t="s">
        <v>2987</v>
      </c>
      <c r="R1307" s="123" t="s">
        <v>3014</v>
      </c>
      <c r="S1307" s="123" t="s">
        <v>32</v>
      </c>
      <c r="T1307" s="123">
        <v>99</v>
      </c>
      <c r="U1307" s="123" t="s">
        <v>2989</v>
      </c>
      <c r="V1307" s="123"/>
      <c r="W1307" s="123"/>
      <c r="X1307" s="124">
        <v>46267.333333333336</v>
      </c>
      <c r="Y1307" s="124">
        <v>46267.75</v>
      </c>
      <c r="Z1307" s="123"/>
      <c r="AA1307" s="123" t="s">
        <v>56</v>
      </c>
      <c r="AB1307" s="123" t="s">
        <v>2999</v>
      </c>
      <c r="AC1307" s="123" t="s">
        <v>35</v>
      </c>
      <c r="AD1307" s="123" t="s">
        <v>1555</v>
      </c>
      <c r="AE1307" s="123" t="s">
        <v>3015</v>
      </c>
      <c r="AF1307" s="123" t="s">
        <v>78</v>
      </c>
      <c r="AG1307" s="123" t="s">
        <v>92</v>
      </c>
      <c r="AH1307" s="123">
        <v>6</v>
      </c>
      <c r="AI1307" s="123"/>
      <c r="AJ1307" s="124">
        <v>45462</v>
      </c>
      <c r="AK1307" s="123"/>
      <c r="AL1307" s="123" t="s">
        <v>2928</v>
      </c>
      <c r="AM1307" s="123" t="s">
        <v>2991</v>
      </c>
      <c r="AN1307" s="123" t="s">
        <v>2992</v>
      </c>
      <c r="AO1307" s="123" t="s">
        <v>2982</v>
      </c>
      <c r="AP1307" s="123">
        <v>9</v>
      </c>
      <c r="AQ1307" s="123">
        <v>0</v>
      </c>
      <c r="AR1307" s="123">
        <v>0</v>
      </c>
      <c r="AS1307" s="123">
        <v>1</v>
      </c>
      <c r="AT1307" s="123">
        <v>1</v>
      </c>
      <c r="AU1307" s="123">
        <v>0</v>
      </c>
    </row>
    <row r="1308" spans="1:47">
      <c r="A1308" s="124">
        <v>46267</v>
      </c>
      <c r="B1308" s="123" t="s">
        <v>75</v>
      </c>
      <c r="C1308" s="123" t="s">
        <v>2981</v>
      </c>
      <c r="D1308" s="123" t="s">
        <v>953</v>
      </c>
      <c r="E1308" s="123">
        <v>204117681</v>
      </c>
      <c r="F1308" s="123" t="s">
        <v>2982</v>
      </c>
      <c r="G1308" s="123" t="s">
        <v>2983</v>
      </c>
      <c r="H1308" s="123" t="s">
        <v>2984</v>
      </c>
      <c r="I1308" s="123">
        <v>900234</v>
      </c>
      <c r="J1308" s="123" t="s">
        <v>87</v>
      </c>
      <c r="K1308" s="123" t="s">
        <v>3633</v>
      </c>
      <c r="L1308" s="123" t="s">
        <v>2986</v>
      </c>
      <c r="M1308" s="123" t="s">
        <v>86</v>
      </c>
      <c r="N1308" s="123" t="s">
        <v>622</v>
      </c>
      <c r="O1308" s="123">
        <v>1299</v>
      </c>
      <c r="P1308" s="123" t="s">
        <v>64</v>
      </c>
      <c r="Q1308" s="123" t="s">
        <v>2987</v>
      </c>
      <c r="R1308" s="123" t="s">
        <v>3010</v>
      </c>
      <c r="S1308" s="123" t="s">
        <v>39</v>
      </c>
      <c r="T1308" s="123">
        <v>99</v>
      </c>
      <c r="U1308" s="123" t="s">
        <v>2989</v>
      </c>
      <c r="V1308" s="123"/>
      <c r="W1308" s="123"/>
      <c r="X1308" s="124">
        <v>46267.756944444445</v>
      </c>
      <c r="Y1308" s="124">
        <v>46268.173611111109</v>
      </c>
      <c r="Z1308" s="123"/>
      <c r="AA1308" s="123" t="s">
        <v>56</v>
      </c>
      <c r="AB1308" s="123" t="s">
        <v>2999</v>
      </c>
      <c r="AC1308" s="123" t="s">
        <v>37</v>
      </c>
      <c r="AD1308" s="123" t="s">
        <v>1562</v>
      </c>
      <c r="AE1308" s="123" t="s">
        <v>3000</v>
      </c>
      <c r="AF1308" s="123" t="s">
        <v>77</v>
      </c>
      <c r="AG1308" s="123" t="s">
        <v>78</v>
      </c>
      <c r="AH1308" s="123">
        <v>13</v>
      </c>
      <c r="AI1308" s="123"/>
      <c r="AJ1308" s="124">
        <v>45560</v>
      </c>
      <c r="AK1308" s="123"/>
      <c r="AL1308" s="123" t="s">
        <v>2928</v>
      </c>
      <c r="AM1308" s="123" t="s">
        <v>2991</v>
      </c>
      <c r="AN1308" s="123" t="s">
        <v>2992</v>
      </c>
      <c r="AO1308" s="123" t="s">
        <v>2982</v>
      </c>
      <c r="AP1308" s="123">
        <v>9</v>
      </c>
      <c r="AQ1308" s="123">
        <v>0</v>
      </c>
      <c r="AR1308" s="123">
        <v>0</v>
      </c>
      <c r="AS1308" s="123">
        <v>1</v>
      </c>
      <c r="AT1308" s="123">
        <v>1</v>
      </c>
      <c r="AU1308" s="123">
        <v>0</v>
      </c>
    </row>
    <row r="1309" spans="1:47">
      <c r="A1309" s="124">
        <v>46267</v>
      </c>
      <c r="B1309" s="123" t="s">
        <v>75</v>
      </c>
      <c r="C1309" s="123" t="s">
        <v>2981</v>
      </c>
      <c r="D1309" s="123" t="s">
        <v>2853</v>
      </c>
      <c r="E1309" s="123">
        <v>206897556</v>
      </c>
      <c r="F1309" s="123" t="s">
        <v>2982</v>
      </c>
      <c r="G1309" s="123" t="s">
        <v>2983</v>
      </c>
      <c r="H1309" s="123" t="s">
        <v>3022</v>
      </c>
      <c r="I1309" s="123">
        <v>900234</v>
      </c>
      <c r="J1309" s="123" t="s">
        <v>3001</v>
      </c>
      <c r="K1309" s="123" t="s">
        <v>2892</v>
      </c>
      <c r="L1309" s="123" t="s">
        <v>2986</v>
      </c>
      <c r="M1309" s="123" t="s">
        <v>89</v>
      </c>
      <c r="N1309" s="123" t="s">
        <v>622</v>
      </c>
      <c r="O1309" s="123">
        <v>1299</v>
      </c>
      <c r="P1309" s="123" t="s">
        <v>64</v>
      </c>
      <c r="Q1309" s="123" t="s">
        <v>2987</v>
      </c>
      <c r="R1309" s="123" t="s">
        <v>3003</v>
      </c>
      <c r="S1309" s="123" t="s">
        <v>39</v>
      </c>
      <c r="T1309" s="123">
        <v>99</v>
      </c>
      <c r="U1309" s="123" t="s">
        <v>2989</v>
      </c>
      <c r="V1309" s="123"/>
      <c r="W1309" s="123"/>
      <c r="X1309" s="124">
        <v>46267.756944444445</v>
      </c>
      <c r="Y1309" s="124">
        <v>46268.090277777781</v>
      </c>
      <c r="Z1309" s="123"/>
      <c r="AA1309" s="123" t="s">
        <v>56</v>
      </c>
      <c r="AB1309" s="123" t="s">
        <v>2999</v>
      </c>
      <c r="AC1309" s="123" t="s">
        <v>37</v>
      </c>
      <c r="AD1309" s="123" t="s">
        <v>1562</v>
      </c>
      <c r="AE1309" s="123" t="s">
        <v>3000</v>
      </c>
      <c r="AF1309" s="123" t="s">
        <v>78</v>
      </c>
      <c r="AG1309" s="123" t="s">
        <v>92</v>
      </c>
      <c r="AH1309" s="123">
        <v>13</v>
      </c>
      <c r="AI1309" s="123"/>
      <c r="AJ1309" s="124">
        <v>46251</v>
      </c>
      <c r="AK1309" s="123"/>
      <c r="AL1309" s="123" t="s">
        <v>2928</v>
      </c>
      <c r="AM1309" s="123" t="s">
        <v>2991</v>
      </c>
      <c r="AN1309" s="123" t="s">
        <v>2992</v>
      </c>
      <c r="AO1309" s="123" t="s">
        <v>2982</v>
      </c>
      <c r="AP1309" s="123">
        <v>7</v>
      </c>
      <c r="AQ1309" s="123">
        <v>0</v>
      </c>
      <c r="AR1309" s="123">
        <v>0</v>
      </c>
      <c r="AS1309" s="123">
        <v>1</v>
      </c>
      <c r="AT1309" s="123">
        <v>1</v>
      </c>
      <c r="AU1309" s="123">
        <v>0</v>
      </c>
    </row>
    <row r="1310" spans="1:47">
      <c r="A1310" s="124">
        <v>46267</v>
      </c>
      <c r="B1310" s="123" t="s">
        <v>75</v>
      </c>
      <c r="C1310" s="123" t="s">
        <v>2981</v>
      </c>
      <c r="D1310" s="123" t="s">
        <v>659</v>
      </c>
      <c r="E1310" s="123">
        <v>204116439</v>
      </c>
      <c r="F1310" s="123" t="s">
        <v>2982</v>
      </c>
      <c r="G1310" s="123" t="s">
        <v>2983</v>
      </c>
      <c r="H1310" s="123" t="s">
        <v>2984</v>
      </c>
      <c r="I1310" s="123">
        <v>900234</v>
      </c>
      <c r="J1310" s="123" t="s">
        <v>87</v>
      </c>
      <c r="K1310" s="123" t="s">
        <v>660</v>
      </c>
      <c r="L1310" s="123" t="s">
        <v>2986</v>
      </c>
      <c r="M1310" s="123" t="s">
        <v>86</v>
      </c>
      <c r="N1310" s="123" t="s">
        <v>2772</v>
      </c>
      <c r="O1310" s="123">
        <v>1299</v>
      </c>
      <c r="P1310" s="123" t="s">
        <v>64</v>
      </c>
      <c r="Q1310" s="123" t="s">
        <v>2987</v>
      </c>
      <c r="R1310" s="123" t="s">
        <v>3014</v>
      </c>
      <c r="S1310" s="123" t="s">
        <v>32</v>
      </c>
      <c r="T1310" s="123">
        <v>99</v>
      </c>
      <c r="U1310" s="123" t="s">
        <v>2989</v>
      </c>
      <c r="V1310" s="124">
        <v>46267.171527777777</v>
      </c>
      <c r="W1310" s="123"/>
      <c r="X1310" s="124">
        <v>46267.333333333336</v>
      </c>
      <c r="Y1310" s="124">
        <v>46267.75</v>
      </c>
      <c r="Z1310" s="123"/>
      <c r="AA1310" s="123" t="s">
        <v>56</v>
      </c>
      <c r="AB1310" s="123" t="s">
        <v>2</v>
      </c>
      <c r="AC1310" s="123" t="s">
        <v>37</v>
      </c>
      <c r="AD1310" s="123" t="s">
        <v>1561</v>
      </c>
      <c r="AE1310" s="123" t="s">
        <v>3012</v>
      </c>
      <c r="AF1310" s="123" t="s">
        <v>78</v>
      </c>
      <c r="AG1310" s="123" t="s">
        <v>92</v>
      </c>
      <c r="AH1310" s="123">
        <v>17</v>
      </c>
      <c r="AI1310" s="123"/>
      <c r="AJ1310" s="124">
        <v>45560</v>
      </c>
      <c r="AK1310" s="123"/>
      <c r="AL1310" s="123" t="s">
        <v>2928</v>
      </c>
      <c r="AM1310" s="123" t="s">
        <v>2991</v>
      </c>
      <c r="AN1310" s="123" t="s">
        <v>2992</v>
      </c>
      <c r="AO1310" s="123" t="s">
        <v>2982</v>
      </c>
      <c r="AP1310" s="123">
        <v>9</v>
      </c>
      <c r="AQ1310" s="123">
        <v>0</v>
      </c>
      <c r="AR1310" s="123">
        <v>1</v>
      </c>
      <c r="AS1310" s="123">
        <v>1</v>
      </c>
      <c r="AT1310" s="123">
        <v>0</v>
      </c>
      <c r="AU1310" s="123">
        <v>0</v>
      </c>
    </row>
    <row r="1311" spans="1:47">
      <c r="A1311" s="124">
        <v>46267</v>
      </c>
      <c r="B1311" s="123" t="s">
        <v>75</v>
      </c>
      <c r="C1311" s="123" t="s">
        <v>2981</v>
      </c>
      <c r="D1311" s="123" t="s">
        <v>201</v>
      </c>
      <c r="E1311" s="123">
        <v>204883087</v>
      </c>
      <c r="F1311" s="123" t="s">
        <v>2982</v>
      </c>
      <c r="G1311" s="123" t="s">
        <v>2983</v>
      </c>
      <c r="H1311" s="123" t="s">
        <v>2984</v>
      </c>
      <c r="I1311" s="123">
        <v>900234</v>
      </c>
      <c r="J1311" s="123" t="s">
        <v>87</v>
      </c>
      <c r="K1311" s="123" t="s">
        <v>3634</v>
      </c>
      <c r="L1311" s="123" t="s">
        <v>2986</v>
      </c>
      <c r="M1311" s="123" t="s">
        <v>86</v>
      </c>
      <c r="N1311" s="123" t="s">
        <v>158</v>
      </c>
      <c r="O1311" s="123">
        <v>1299</v>
      </c>
      <c r="P1311" s="123" t="s">
        <v>64</v>
      </c>
      <c r="Q1311" s="123" t="s">
        <v>2987</v>
      </c>
      <c r="R1311" s="123" t="s">
        <v>2994</v>
      </c>
      <c r="S1311" s="123" t="s">
        <v>32</v>
      </c>
      <c r="T1311" s="123">
        <v>99</v>
      </c>
      <c r="U1311" s="123" t="s">
        <v>2989</v>
      </c>
      <c r="V1311" s="123"/>
      <c r="W1311" s="123"/>
      <c r="X1311" s="124">
        <v>46267.333333333336</v>
      </c>
      <c r="Y1311" s="124">
        <v>46267.75</v>
      </c>
      <c r="Z1311" s="123"/>
      <c r="AA1311" s="123" t="s">
        <v>56</v>
      </c>
      <c r="AB1311" s="123" t="s">
        <v>2999</v>
      </c>
      <c r="AC1311" s="123" t="s">
        <v>33</v>
      </c>
      <c r="AD1311" s="123" t="s">
        <v>1554</v>
      </c>
      <c r="AE1311" s="123" t="s">
        <v>1428</v>
      </c>
      <c r="AF1311" s="123" t="s">
        <v>95</v>
      </c>
      <c r="AG1311" s="123" t="s">
        <v>77</v>
      </c>
      <c r="AH1311" s="123">
        <v>27</v>
      </c>
      <c r="AI1311" s="123"/>
      <c r="AJ1311" s="124">
        <v>45690</v>
      </c>
      <c r="AK1311" s="123"/>
      <c r="AL1311" s="123" t="s">
        <v>2928</v>
      </c>
      <c r="AM1311" s="123" t="s">
        <v>2991</v>
      </c>
      <c r="AN1311" s="123" t="s">
        <v>2992</v>
      </c>
      <c r="AO1311" s="123" t="s">
        <v>2982</v>
      </c>
      <c r="AP1311" s="123">
        <v>9</v>
      </c>
      <c r="AQ1311" s="123">
        <v>0</v>
      </c>
      <c r="AR1311" s="123">
        <v>0</v>
      </c>
      <c r="AS1311" s="123">
        <v>1</v>
      </c>
      <c r="AT1311" s="123">
        <v>1</v>
      </c>
      <c r="AU1311" s="123">
        <v>0</v>
      </c>
    </row>
    <row r="1312" spans="1:47">
      <c r="A1312" s="124">
        <v>46267</v>
      </c>
      <c r="B1312" s="123" t="s">
        <v>75</v>
      </c>
      <c r="C1312" s="123" t="s">
        <v>2981</v>
      </c>
      <c r="D1312" s="123" t="s">
        <v>835</v>
      </c>
      <c r="E1312" s="123">
        <v>206128855</v>
      </c>
      <c r="F1312" s="123" t="s">
        <v>2982</v>
      </c>
      <c r="G1312" s="123" t="s">
        <v>2983</v>
      </c>
      <c r="H1312" s="123" t="s">
        <v>2984</v>
      </c>
      <c r="I1312" s="123">
        <v>900234</v>
      </c>
      <c r="J1312" s="123" t="s">
        <v>3001</v>
      </c>
      <c r="K1312" s="123" t="s">
        <v>836</v>
      </c>
      <c r="L1312" s="123" t="s">
        <v>2986</v>
      </c>
      <c r="M1312" s="123" t="s">
        <v>79</v>
      </c>
      <c r="N1312" s="123" t="s">
        <v>2773</v>
      </c>
      <c r="O1312" s="123">
        <v>1299</v>
      </c>
      <c r="P1312" s="123" t="s">
        <v>64</v>
      </c>
      <c r="Q1312" s="123" t="s">
        <v>2987</v>
      </c>
      <c r="R1312" s="123" t="s">
        <v>3038</v>
      </c>
      <c r="S1312" s="123" t="s">
        <v>32</v>
      </c>
      <c r="T1312" s="123">
        <v>99</v>
      </c>
      <c r="U1312" s="123" t="s">
        <v>2989</v>
      </c>
      <c r="V1312" s="124">
        <v>46267.334027777775</v>
      </c>
      <c r="W1312" s="124">
        <v>46267.747916666667</v>
      </c>
      <c r="X1312" s="124">
        <v>46267.333333333336</v>
      </c>
      <c r="Y1312" s="124">
        <v>46267.75</v>
      </c>
      <c r="Z1312" s="123"/>
      <c r="AA1312" s="123" t="s">
        <v>56</v>
      </c>
      <c r="AB1312" s="123" t="s">
        <v>2</v>
      </c>
      <c r="AC1312" s="123" t="s">
        <v>37</v>
      </c>
      <c r="AD1312" s="123" t="s">
        <v>1562</v>
      </c>
      <c r="AE1312" s="123" t="s">
        <v>3000</v>
      </c>
      <c r="AF1312" s="123" t="s">
        <v>92</v>
      </c>
      <c r="AG1312" s="123" t="s">
        <v>84</v>
      </c>
      <c r="AH1312" s="123">
        <v>13</v>
      </c>
      <c r="AI1312" s="123"/>
      <c r="AJ1312" s="124">
        <v>45928</v>
      </c>
      <c r="AK1312" s="123"/>
      <c r="AL1312" s="123" t="s">
        <v>2928</v>
      </c>
      <c r="AM1312" s="123" t="s">
        <v>2991</v>
      </c>
      <c r="AN1312" s="123" t="s">
        <v>2992</v>
      </c>
      <c r="AO1312" s="123" t="s">
        <v>2982</v>
      </c>
      <c r="AP1312" s="123">
        <v>9</v>
      </c>
      <c r="AQ1312" s="123">
        <v>0</v>
      </c>
      <c r="AR1312" s="123">
        <v>1</v>
      </c>
      <c r="AS1312" s="123">
        <v>1</v>
      </c>
      <c r="AT1312" s="123">
        <v>0</v>
      </c>
      <c r="AU1312" s="123">
        <v>0</v>
      </c>
    </row>
    <row r="1313" spans="1:47">
      <c r="A1313" s="124">
        <v>46267</v>
      </c>
      <c r="B1313" s="123" t="s">
        <v>75</v>
      </c>
      <c r="C1313" s="123" t="s">
        <v>2981</v>
      </c>
      <c r="D1313" s="123" t="s">
        <v>114</v>
      </c>
      <c r="E1313" s="123">
        <v>203679317</v>
      </c>
      <c r="F1313" s="123" t="s">
        <v>2982</v>
      </c>
      <c r="G1313" s="123" t="s">
        <v>2983</v>
      </c>
      <c r="H1313" s="123" t="s">
        <v>2984</v>
      </c>
      <c r="I1313" s="123">
        <v>900234</v>
      </c>
      <c r="J1313" s="123" t="s">
        <v>3001</v>
      </c>
      <c r="K1313" s="123" t="s">
        <v>3635</v>
      </c>
      <c r="L1313" s="123" t="s">
        <v>2986</v>
      </c>
      <c r="M1313" s="123" t="s">
        <v>79</v>
      </c>
      <c r="N1313" s="123" t="s">
        <v>82</v>
      </c>
      <c r="O1313" s="123">
        <v>1299</v>
      </c>
      <c r="P1313" s="123" t="s">
        <v>64</v>
      </c>
      <c r="Q1313" s="123" t="s">
        <v>2987</v>
      </c>
      <c r="R1313" s="123" t="s">
        <v>2988</v>
      </c>
      <c r="S1313" s="123" t="s">
        <v>32</v>
      </c>
      <c r="T1313" s="123">
        <v>99</v>
      </c>
      <c r="U1313" s="123" t="s">
        <v>2989</v>
      </c>
      <c r="V1313" s="123"/>
      <c r="W1313" s="123"/>
      <c r="X1313" s="124">
        <v>46267.333333333336</v>
      </c>
      <c r="Y1313" s="124">
        <v>46267.75</v>
      </c>
      <c r="Z1313" s="123"/>
      <c r="AA1313" s="123" t="s">
        <v>56</v>
      </c>
      <c r="AB1313" s="123" t="s">
        <v>2999</v>
      </c>
      <c r="AC1313" s="123" t="s">
        <v>2990</v>
      </c>
      <c r="AD1313" s="123" t="s">
        <v>1553</v>
      </c>
      <c r="AE1313" s="123" t="s">
        <v>2990</v>
      </c>
      <c r="AF1313" s="123" t="s">
        <v>88</v>
      </c>
      <c r="AG1313" s="123" t="s">
        <v>95</v>
      </c>
      <c r="AH1313" s="123">
        <v>22</v>
      </c>
      <c r="AI1313" s="123"/>
      <c r="AJ1313" s="124">
        <v>45487</v>
      </c>
      <c r="AK1313" s="123"/>
      <c r="AL1313" s="123" t="s">
        <v>2928</v>
      </c>
      <c r="AM1313" s="123" t="s">
        <v>2991</v>
      </c>
      <c r="AN1313" s="123" t="s">
        <v>2992</v>
      </c>
      <c r="AO1313" s="123" t="s">
        <v>2982</v>
      </c>
      <c r="AP1313" s="123">
        <v>9</v>
      </c>
      <c r="AQ1313" s="123">
        <v>0</v>
      </c>
      <c r="AR1313" s="123">
        <v>0</v>
      </c>
      <c r="AS1313" s="123">
        <v>1</v>
      </c>
      <c r="AT1313" s="123">
        <v>1</v>
      </c>
      <c r="AU1313" s="123">
        <v>0</v>
      </c>
    </row>
    <row r="1314" spans="1:47">
      <c r="A1314" s="124">
        <v>46267</v>
      </c>
      <c r="B1314" s="123" t="s">
        <v>75</v>
      </c>
      <c r="C1314" s="123" t="s">
        <v>2981</v>
      </c>
      <c r="D1314" s="123" t="s">
        <v>123</v>
      </c>
      <c r="E1314" s="123">
        <v>202199024</v>
      </c>
      <c r="F1314" s="123" t="s">
        <v>2982</v>
      </c>
      <c r="G1314" s="123" t="s">
        <v>2983</v>
      </c>
      <c r="H1314" s="123" t="s">
        <v>2984</v>
      </c>
      <c r="I1314" s="123">
        <v>900234</v>
      </c>
      <c r="J1314" s="123" t="s">
        <v>87</v>
      </c>
      <c r="K1314" s="123" t="s">
        <v>3636</v>
      </c>
      <c r="L1314" s="123" t="s">
        <v>2986</v>
      </c>
      <c r="M1314" s="123" t="s">
        <v>86</v>
      </c>
      <c r="N1314" s="123" t="s">
        <v>82</v>
      </c>
      <c r="O1314" s="123">
        <v>1299</v>
      </c>
      <c r="P1314" s="123" t="s">
        <v>64</v>
      </c>
      <c r="Q1314" s="123" t="s">
        <v>2987</v>
      </c>
      <c r="R1314" s="123" t="s">
        <v>3010</v>
      </c>
      <c r="S1314" s="123" t="s">
        <v>39</v>
      </c>
      <c r="T1314" s="123">
        <v>99</v>
      </c>
      <c r="U1314" s="123" t="s">
        <v>2989</v>
      </c>
      <c r="V1314" s="123"/>
      <c r="W1314" s="123"/>
      <c r="X1314" s="124">
        <v>46267.756944444445</v>
      </c>
      <c r="Y1314" s="124">
        <v>46268.173611111109</v>
      </c>
      <c r="Z1314" s="123"/>
      <c r="AA1314" s="123" t="s">
        <v>56</v>
      </c>
      <c r="AB1314" s="123" t="s">
        <v>2999</v>
      </c>
      <c r="AC1314" s="123" t="s">
        <v>2990</v>
      </c>
      <c r="AD1314" s="123" t="s">
        <v>1553</v>
      </c>
      <c r="AE1314" s="123" t="s">
        <v>2990</v>
      </c>
      <c r="AF1314" s="123" t="s">
        <v>77</v>
      </c>
      <c r="AG1314" s="123" t="s">
        <v>78</v>
      </c>
      <c r="AH1314" s="123">
        <v>22</v>
      </c>
      <c r="AI1314" s="123"/>
      <c r="AJ1314" s="124">
        <v>45588</v>
      </c>
      <c r="AK1314" s="123"/>
      <c r="AL1314" s="123" t="s">
        <v>2928</v>
      </c>
      <c r="AM1314" s="123" t="s">
        <v>2991</v>
      </c>
      <c r="AN1314" s="123" t="s">
        <v>2992</v>
      </c>
      <c r="AO1314" s="123" t="s">
        <v>2982</v>
      </c>
      <c r="AP1314" s="123">
        <v>9</v>
      </c>
      <c r="AQ1314" s="123">
        <v>0</v>
      </c>
      <c r="AR1314" s="123">
        <v>0</v>
      </c>
      <c r="AS1314" s="123">
        <v>1</v>
      </c>
      <c r="AT1314" s="123">
        <v>1</v>
      </c>
      <c r="AU1314" s="123">
        <v>0</v>
      </c>
    </row>
    <row r="1315" spans="1:47">
      <c r="A1315" s="124">
        <v>46267</v>
      </c>
      <c r="B1315" s="123" t="s">
        <v>75</v>
      </c>
      <c r="C1315" s="123" t="s">
        <v>2981</v>
      </c>
      <c r="D1315" s="123" t="s">
        <v>290</v>
      </c>
      <c r="E1315" s="123">
        <v>203521521</v>
      </c>
      <c r="F1315" s="123" t="s">
        <v>2982</v>
      </c>
      <c r="G1315" s="123" t="s">
        <v>2983</v>
      </c>
      <c r="H1315" s="123" t="s">
        <v>2984</v>
      </c>
      <c r="I1315" s="123">
        <v>900234</v>
      </c>
      <c r="J1315" s="123" t="s">
        <v>3001</v>
      </c>
      <c r="K1315" s="123" t="s">
        <v>3637</v>
      </c>
      <c r="L1315" s="123" t="s">
        <v>2986</v>
      </c>
      <c r="M1315" s="123" t="s">
        <v>79</v>
      </c>
      <c r="N1315" s="123" t="s">
        <v>3013</v>
      </c>
      <c r="O1315" s="123">
        <v>1299</v>
      </c>
      <c r="P1315" s="123" t="s">
        <v>64</v>
      </c>
      <c r="Q1315" s="123" t="s">
        <v>2987</v>
      </c>
      <c r="R1315" s="123" t="s">
        <v>2996</v>
      </c>
      <c r="S1315" s="123" t="s">
        <v>32</v>
      </c>
      <c r="T1315" s="123">
        <v>99</v>
      </c>
      <c r="U1315" s="123" t="s">
        <v>2989</v>
      </c>
      <c r="V1315" s="123"/>
      <c r="W1315" s="123"/>
      <c r="X1315" s="124">
        <v>46267.333333333336</v>
      </c>
      <c r="Y1315" s="124">
        <v>46267.75</v>
      </c>
      <c r="Z1315" s="123" t="s">
        <v>2997</v>
      </c>
      <c r="AA1315" s="123" t="s">
        <v>2998</v>
      </c>
      <c r="AB1315" s="123" t="s">
        <v>2999</v>
      </c>
      <c r="AC1315" s="123" t="s">
        <v>35</v>
      </c>
      <c r="AD1315" s="123" t="s">
        <v>1555</v>
      </c>
      <c r="AE1315" s="123" t="s">
        <v>3015</v>
      </c>
      <c r="AF1315" s="123" t="s">
        <v>84</v>
      </c>
      <c r="AG1315" s="123" t="s">
        <v>85</v>
      </c>
      <c r="AH1315" s="123">
        <v>6</v>
      </c>
      <c r="AI1315" s="123"/>
      <c r="AJ1315" s="124">
        <v>45462</v>
      </c>
      <c r="AK1315" s="123"/>
      <c r="AL1315" s="123" t="s">
        <v>2928</v>
      </c>
      <c r="AM1315" s="123" t="s">
        <v>2991</v>
      </c>
      <c r="AN1315" s="123" t="s">
        <v>2992</v>
      </c>
      <c r="AO1315" s="123" t="s">
        <v>2982</v>
      </c>
      <c r="AP1315" s="123">
        <v>9</v>
      </c>
      <c r="AQ1315" s="123">
        <v>0</v>
      </c>
      <c r="AR1315" s="123">
        <v>0</v>
      </c>
      <c r="AS1315" s="123">
        <v>0</v>
      </c>
      <c r="AT1315" s="123">
        <v>0</v>
      </c>
      <c r="AU1315" s="123">
        <v>0</v>
      </c>
    </row>
    <row r="1316" spans="1:47">
      <c r="A1316" s="124">
        <v>46267</v>
      </c>
      <c r="B1316" s="123" t="s">
        <v>75</v>
      </c>
      <c r="C1316" s="123" t="s">
        <v>2981</v>
      </c>
      <c r="D1316" s="123" t="s">
        <v>2850</v>
      </c>
      <c r="E1316" s="123">
        <v>205281151</v>
      </c>
      <c r="F1316" s="123" t="s">
        <v>2982</v>
      </c>
      <c r="G1316" s="123" t="s">
        <v>2983</v>
      </c>
      <c r="H1316" s="123" t="s">
        <v>3022</v>
      </c>
      <c r="I1316" s="123">
        <v>900234</v>
      </c>
      <c r="J1316" s="123" t="s">
        <v>3002</v>
      </c>
      <c r="K1316" s="123" t="s">
        <v>2889</v>
      </c>
      <c r="L1316" s="123" t="s">
        <v>2986</v>
      </c>
      <c r="M1316" s="123" t="s">
        <v>89</v>
      </c>
      <c r="N1316" s="123" t="s">
        <v>626</v>
      </c>
      <c r="O1316" s="123">
        <v>1299</v>
      </c>
      <c r="P1316" s="123" t="s">
        <v>64</v>
      </c>
      <c r="Q1316" s="123" t="s">
        <v>2987</v>
      </c>
      <c r="R1316" s="123" t="s">
        <v>3008</v>
      </c>
      <c r="S1316" s="123" t="s">
        <v>39</v>
      </c>
      <c r="T1316" s="123">
        <v>99</v>
      </c>
      <c r="U1316" s="123" t="s">
        <v>2989</v>
      </c>
      <c r="V1316" s="124">
        <v>46267.754861111112</v>
      </c>
      <c r="W1316" s="124">
        <v>46267.836805555555</v>
      </c>
      <c r="X1316" s="124">
        <v>46267.756944444445</v>
      </c>
      <c r="Y1316" s="124">
        <v>46268.090277777781</v>
      </c>
      <c r="Z1316" s="123"/>
      <c r="AA1316" s="123" t="s">
        <v>56</v>
      </c>
      <c r="AB1316" s="123" t="s">
        <v>2</v>
      </c>
      <c r="AC1316" s="123" t="s">
        <v>37</v>
      </c>
      <c r="AD1316" s="123" t="s">
        <v>1562</v>
      </c>
      <c r="AE1316" s="123" t="s">
        <v>3000</v>
      </c>
      <c r="AF1316" s="123" t="s">
        <v>92</v>
      </c>
      <c r="AG1316" s="123" t="s">
        <v>84</v>
      </c>
      <c r="AH1316" s="123">
        <v>13</v>
      </c>
      <c r="AI1316" s="123"/>
      <c r="AJ1316" s="124">
        <v>46251</v>
      </c>
      <c r="AK1316" s="123"/>
      <c r="AL1316" s="123" t="s">
        <v>2928</v>
      </c>
      <c r="AM1316" s="123" t="s">
        <v>2991</v>
      </c>
      <c r="AN1316" s="123" t="s">
        <v>2992</v>
      </c>
      <c r="AO1316" s="123" t="s">
        <v>2982</v>
      </c>
      <c r="AP1316" s="123">
        <v>7</v>
      </c>
      <c r="AQ1316" s="123">
        <v>0</v>
      </c>
      <c r="AR1316" s="123">
        <v>1</v>
      </c>
      <c r="AS1316" s="123">
        <v>1</v>
      </c>
      <c r="AT1316" s="123">
        <v>0</v>
      </c>
      <c r="AU1316" s="123">
        <v>0</v>
      </c>
    </row>
    <row r="1317" spans="1:47">
      <c r="A1317" s="124">
        <v>46267</v>
      </c>
      <c r="B1317" s="123" t="s">
        <v>75</v>
      </c>
      <c r="C1317" s="123" t="s">
        <v>2981</v>
      </c>
      <c r="D1317" s="123" t="s">
        <v>1843</v>
      </c>
      <c r="E1317" s="123">
        <v>206897646</v>
      </c>
      <c r="F1317" s="123" t="s">
        <v>2982</v>
      </c>
      <c r="G1317" s="123" t="s">
        <v>2983</v>
      </c>
      <c r="H1317" s="123" t="s">
        <v>2984</v>
      </c>
      <c r="I1317" s="123">
        <v>900234</v>
      </c>
      <c r="J1317" s="123" t="s">
        <v>3001</v>
      </c>
      <c r="K1317" s="123" t="s">
        <v>1844</v>
      </c>
      <c r="L1317" s="123" t="s">
        <v>2986</v>
      </c>
      <c r="M1317" s="123" t="s">
        <v>79</v>
      </c>
      <c r="N1317" s="123" t="s">
        <v>1055</v>
      </c>
      <c r="O1317" s="123">
        <v>1299</v>
      </c>
      <c r="P1317" s="123" t="s">
        <v>64</v>
      </c>
      <c r="Q1317" s="123" t="s">
        <v>2987</v>
      </c>
      <c r="R1317" s="123" t="s">
        <v>3010</v>
      </c>
      <c r="S1317" s="123" t="s">
        <v>39</v>
      </c>
      <c r="T1317" s="123">
        <v>99</v>
      </c>
      <c r="U1317" s="123" t="s">
        <v>2989</v>
      </c>
      <c r="V1317" s="123"/>
      <c r="W1317" s="123"/>
      <c r="X1317" s="124">
        <v>46267.756944444445</v>
      </c>
      <c r="Y1317" s="124">
        <v>46268.173611111109</v>
      </c>
      <c r="Z1317" s="123"/>
      <c r="AA1317" s="123" t="s">
        <v>56</v>
      </c>
      <c r="AB1317" s="123" t="s">
        <v>2999</v>
      </c>
      <c r="AC1317" s="123" t="s">
        <v>37</v>
      </c>
      <c r="AD1317" s="123" t="s">
        <v>1562</v>
      </c>
      <c r="AE1317" s="123" t="s">
        <v>3000</v>
      </c>
      <c r="AF1317" s="123" t="s">
        <v>77</v>
      </c>
      <c r="AG1317" s="123" t="s">
        <v>78</v>
      </c>
      <c r="AH1317" s="123">
        <v>13</v>
      </c>
      <c r="AI1317" s="123"/>
      <c r="AJ1317" s="124">
        <v>46029</v>
      </c>
      <c r="AK1317" s="123"/>
      <c r="AL1317" s="123" t="s">
        <v>2928</v>
      </c>
      <c r="AM1317" s="123" t="s">
        <v>2991</v>
      </c>
      <c r="AN1317" s="123" t="s">
        <v>2992</v>
      </c>
      <c r="AO1317" s="123" t="s">
        <v>2982</v>
      </c>
      <c r="AP1317" s="123">
        <v>9</v>
      </c>
      <c r="AQ1317" s="123">
        <v>0</v>
      </c>
      <c r="AR1317" s="123">
        <v>0</v>
      </c>
      <c r="AS1317" s="123">
        <v>1</v>
      </c>
      <c r="AT1317" s="123">
        <v>1</v>
      </c>
      <c r="AU1317" s="123">
        <v>0</v>
      </c>
    </row>
    <row r="1318" spans="1:47">
      <c r="A1318" s="124">
        <v>46267</v>
      </c>
      <c r="B1318" s="123" t="s">
        <v>75</v>
      </c>
      <c r="C1318" s="123" t="s">
        <v>2981</v>
      </c>
      <c r="D1318" s="123" t="s">
        <v>1735</v>
      </c>
      <c r="E1318" s="123">
        <v>206873657</v>
      </c>
      <c r="F1318" s="123" t="s">
        <v>2982</v>
      </c>
      <c r="G1318" s="123" t="s">
        <v>2983</v>
      </c>
      <c r="H1318" s="123" t="s">
        <v>2984</v>
      </c>
      <c r="I1318" s="123">
        <v>900234</v>
      </c>
      <c r="J1318" s="123" t="s">
        <v>3001</v>
      </c>
      <c r="K1318" s="123" t="s">
        <v>1736</v>
      </c>
      <c r="L1318" s="123" t="s">
        <v>2986</v>
      </c>
      <c r="M1318" s="123" t="s">
        <v>79</v>
      </c>
      <c r="N1318" s="123" t="s">
        <v>3013</v>
      </c>
      <c r="O1318" s="123">
        <v>1299</v>
      </c>
      <c r="P1318" s="123" t="s">
        <v>64</v>
      </c>
      <c r="Q1318" s="123" t="s">
        <v>2987</v>
      </c>
      <c r="R1318" s="123" t="s">
        <v>2994</v>
      </c>
      <c r="S1318" s="123" t="s">
        <v>32</v>
      </c>
      <c r="T1318" s="123">
        <v>99</v>
      </c>
      <c r="U1318" s="123" t="s">
        <v>2989</v>
      </c>
      <c r="V1318" s="123"/>
      <c r="W1318" s="123"/>
      <c r="X1318" s="124">
        <v>46267.333333333336</v>
      </c>
      <c r="Y1318" s="124">
        <v>46267.75</v>
      </c>
      <c r="Z1318" s="123"/>
      <c r="AA1318" s="123" t="s">
        <v>56</v>
      </c>
      <c r="AB1318" s="123" t="s">
        <v>2999</v>
      </c>
      <c r="AC1318" s="123" t="s">
        <v>35</v>
      </c>
      <c r="AD1318" s="123" t="s">
        <v>1557</v>
      </c>
      <c r="AE1318" s="123" t="s">
        <v>3015</v>
      </c>
      <c r="AF1318" s="123" t="s">
        <v>95</v>
      </c>
      <c r="AG1318" s="123" t="s">
        <v>77</v>
      </c>
      <c r="AH1318" s="123">
        <v>1</v>
      </c>
      <c r="AI1318" s="123"/>
      <c r="AJ1318" s="124">
        <v>46019</v>
      </c>
      <c r="AK1318" s="123"/>
      <c r="AL1318" s="123" t="s">
        <v>2928</v>
      </c>
      <c r="AM1318" s="123" t="s">
        <v>2991</v>
      </c>
      <c r="AN1318" s="123" t="s">
        <v>2992</v>
      </c>
      <c r="AO1318" s="123" t="s">
        <v>2982</v>
      </c>
      <c r="AP1318" s="123">
        <v>9</v>
      </c>
      <c r="AQ1318" s="123">
        <v>0</v>
      </c>
      <c r="AR1318" s="123">
        <v>0</v>
      </c>
      <c r="AS1318" s="123">
        <v>1</v>
      </c>
      <c r="AT1318" s="123">
        <v>1</v>
      </c>
      <c r="AU1318" s="123">
        <v>0</v>
      </c>
    </row>
    <row r="1319" spans="1:47">
      <c r="A1319" s="124">
        <v>46267</v>
      </c>
      <c r="B1319" s="123" t="s">
        <v>75</v>
      </c>
      <c r="C1319" s="123" t="s">
        <v>2981</v>
      </c>
      <c r="D1319" s="123" t="s">
        <v>2190</v>
      </c>
      <c r="E1319" s="123">
        <v>203469060</v>
      </c>
      <c r="F1319" s="123" t="s">
        <v>2982</v>
      </c>
      <c r="G1319" s="123" t="s">
        <v>2983</v>
      </c>
      <c r="H1319" s="123" t="s">
        <v>2984</v>
      </c>
      <c r="I1319" s="123">
        <v>900234</v>
      </c>
      <c r="J1319" s="123" t="s">
        <v>3001</v>
      </c>
      <c r="K1319" s="123" t="s">
        <v>3638</v>
      </c>
      <c r="L1319" s="123" t="s">
        <v>2986</v>
      </c>
      <c r="M1319" s="123" t="s">
        <v>79</v>
      </c>
      <c r="N1319" s="123" t="s">
        <v>82</v>
      </c>
      <c r="O1319" s="123">
        <v>1299</v>
      </c>
      <c r="P1319" s="123" t="s">
        <v>64</v>
      </c>
      <c r="Q1319" s="123" t="s">
        <v>2987</v>
      </c>
      <c r="R1319" s="123" t="s">
        <v>2996</v>
      </c>
      <c r="S1319" s="123" t="s">
        <v>32</v>
      </c>
      <c r="T1319" s="123">
        <v>99</v>
      </c>
      <c r="U1319" s="123" t="s">
        <v>2989</v>
      </c>
      <c r="V1319" s="123"/>
      <c r="W1319" s="123"/>
      <c r="X1319" s="124">
        <v>46267.333333333336</v>
      </c>
      <c r="Y1319" s="124">
        <v>46267.75</v>
      </c>
      <c r="Z1319" s="123" t="s">
        <v>2997</v>
      </c>
      <c r="AA1319" s="123" t="s">
        <v>2998</v>
      </c>
      <c r="AB1319" s="123" t="s">
        <v>2999</v>
      </c>
      <c r="AC1319" s="123" t="s">
        <v>2990</v>
      </c>
      <c r="AD1319" s="123" t="s">
        <v>1553</v>
      </c>
      <c r="AE1319" s="123" t="s">
        <v>2990</v>
      </c>
      <c r="AF1319" s="123" t="s">
        <v>84</v>
      </c>
      <c r="AG1319" s="123" t="s">
        <v>85</v>
      </c>
      <c r="AH1319" s="123">
        <v>22</v>
      </c>
      <c r="AI1319" s="123"/>
      <c r="AJ1319" s="124">
        <v>45455</v>
      </c>
      <c r="AK1319" s="123"/>
      <c r="AL1319" s="123" t="s">
        <v>2928</v>
      </c>
      <c r="AM1319" s="123" t="s">
        <v>2991</v>
      </c>
      <c r="AN1319" s="123" t="s">
        <v>2992</v>
      </c>
      <c r="AO1319" s="123" t="s">
        <v>2982</v>
      </c>
      <c r="AP1319" s="123">
        <v>9</v>
      </c>
      <c r="AQ1319" s="123">
        <v>0</v>
      </c>
      <c r="AR1319" s="123">
        <v>0</v>
      </c>
      <c r="AS1319" s="123">
        <v>0</v>
      </c>
      <c r="AT1319" s="123">
        <v>0</v>
      </c>
      <c r="AU1319" s="123">
        <v>0</v>
      </c>
    </row>
    <row r="1320" spans="1:47">
      <c r="A1320" s="124">
        <v>46267</v>
      </c>
      <c r="B1320" s="123" t="s">
        <v>75</v>
      </c>
      <c r="C1320" s="123" t="s">
        <v>2981</v>
      </c>
      <c r="D1320" s="123" t="s">
        <v>845</v>
      </c>
      <c r="E1320" s="123">
        <v>204072301</v>
      </c>
      <c r="F1320" s="123" t="s">
        <v>2982</v>
      </c>
      <c r="G1320" s="123" t="s">
        <v>2983</v>
      </c>
      <c r="H1320" s="123" t="s">
        <v>2984</v>
      </c>
      <c r="I1320" s="123">
        <v>900234</v>
      </c>
      <c r="J1320" s="123" t="s">
        <v>2985</v>
      </c>
      <c r="K1320" s="123" t="s">
        <v>846</v>
      </c>
      <c r="L1320" s="123" t="s">
        <v>2986</v>
      </c>
      <c r="M1320" s="123" t="s">
        <v>86</v>
      </c>
      <c r="N1320" s="123" t="s">
        <v>2773</v>
      </c>
      <c r="O1320" s="123">
        <v>1299</v>
      </c>
      <c r="P1320" s="123" t="s">
        <v>64</v>
      </c>
      <c r="Q1320" s="123" t="s">
        <v>2987</v>
      </c>
      <c r="R1320" s="123" t="s">
        <v>3021</v>
      </c>
      <c r="S1320" s="123" t="s">
        <v>32</v>
      </c>
      <c r="T1320" s="123">
        <v>99</v>
      </c>
      <c r="U1320" s="123" t="s">
        <v>2989</v>
      </c>
      <c r="V1320" s="123"/>
      <c r="W1320" s="123"/>
      <c r="X1320" s="124">
        <v>46267.333333333336</v>
      </c>
      <c r="Y1320" s="124">
        <v>46267.75</v>
      </c>
      <c r="Z1320" s="123" t="s">
        <v>2997</v>
      </c>
      <c r="AA1320" s="123" t="s">
        <v>2998</v>
      </c>
      <c r="AB1320" s="123" t="s">
        <v>2999</v>
      </c>
      <c r="AC1320" s="123" t="s">
        <v>37</v>
      </c>
      <c r="AD1320" s="123" t="s">
        <v>1562</v>
      </c>
      <c r="AE1320" s="123" t="s">
        <v>3000</v>
      </c>
      <c r="AF1320" s="123" t="s">
        <v>85</v>
      </c>
      <c r="AG1320" s="123" t="s">
        <v>88</v>
      </c>
      <c r="AH1320" s="123">
        <v>13</v>
      </c>
      <c r="AI1320" s="123"/>
      <c r="AJ1320" s="124">
        <v>45557</v>
      </c>
      <c r="AK1320" s="123"/>
      <c r="AL1320" s="123" t="s">
        <v>2928</v>
      </c>
      <c r="AM1320" s="123" t="s">
        <v>2991</v>
      </c>
      <c r="AN1320" s="123" t="s">
        <v>2992</v>
      </c>
      <c r="AO1320" s="123" t="s">
        <v>2982</v>
      </c>
      <c r="AP1320" s="123">
        <v>9</v>
      </c>
      <c r="AQ1320" s="123">
        <v>0</v>
      </c>
      <c r="AR1320" s="123">
        <v>0</v>
      </c>
      <c r="AS1320" s="123">
        <v>0</v>
      </c>
      <c r="AT1320" s="123">
        <v>0</v>
      </c>
      <c r="AU1320" s="123">
        <v>0</v>
      </c>
    </row>
    <row r="1321" spans="1:47">
      <c r="A1321" s="124">
        <v>46267</v>
      </c>
      <c r="B1321" s="123" t="s">
        <v>75</v>
      </c>
      <c r="C1321" s="123" t="s">
        <v>2981</v>
      </c>
      <c r="D1321" s="123" t="s">
        <v>1749</v>
      </c>
      <c r="E1321" s="123">
        <v>206871907</v>
      </c>
      <c r="F1321" s="123" t="s">
        <v>2982</v>
      </c>
      <c r="G1321" s="123" t="s">
        <v>2983</v>
      </c>
      <c r="H1321" s="123" t="s">
        <v>2984</v>
      </c>
      <c r="I1321" s="123">
        <v>900234</v>
      </c>
      <c r="J1321" s="123" t="s">
        <v>3001</v>
      </c>
      <c r="K1321" s="123" t="s">
        <v>1750</v>
      </c>
      <c r="L1321" s="123" t="s">
        <v>2986</v>
      </c>
      <c r="M1321" s="123" t="s">
        <v>89</v>
      </c>
      <c r="N1321" s="123" t="s">
        <v>3013</v>
      </c>
      <c r="O1321" s="123">
        <v>1299</v>
      </c>
      <c r="P1321" s="123" t="s">
        <v>64</v>
      </c>
      <c r="Q1321" s="123" t="s">
        <v>2987</v>
      </c>
      <c r="R1321" s="123" t="s">
        <v>3011</v>
      </c>
      <c r="S1321" s="123" t="s">
        <v>39</v>
      </c>
      <c r="T1321" s="123">
        <v>99</v>
      </c>
      <c r="U1321" s="123" t="s">
        <v>2989</v>
      </c>
      <c r="V1321" s="123"/>
      <c r="W1321" s="123"/>
      <c r="X1321" s="124">
        <v>46267.756944444445</v>
      </c>
      <c r="Y1321" s="124">
        <v>46268.173611111109</v>
      </c>
      <c r="Z1321" s="123" t="s">
        <v>2997</v>
      </c>
      <c r="AA1321" s="123" t="s">
        <v>2998</v>
      </c>
      <c r="AB1321" s="123" t="s">
        <v>2999</v>
      </c>
      <c r="AC1321" s="123" t="s">
        <v>35</v>
      </c>
      <c r="AD1321" s="123" t="s">
        <v>1557</v>
      </c>
      <c r="AE1321" s="123" t="s">
        <v>3015</v>
      </c>
      <c r="AF1321" s="123" t="s">
        <v>84</v>
      </c>
      <c r="AG1321" s="123" t="s">
        <v>85</v>
      </c>
      <c r="AH1321" s="123">
        <v>1</v>
      </c>
      <c r="AI1321" s="123"/>
      <c r="AJ1321" s="124">
        <v>46019</v>
      </c>
      <c r="AK1321" s="123"/>
      <c r="AL1321" s="123" t="s">
        <v>2928</v>
      </c>
      <c r="AM1321" s="123" t="s">
        <v>2991</v>
      </c>
      <c r="AN1321" s="123" t="s">
        <v>2992</v>
      </c>
      <c r="AO1321" s="123" t="s">
        <v>2982</v>
      </c>
      <c r="AP1321" s="123">
        <v>9</v>
      </c>
      <c r="AQ1321" s="123">
        <v>0</v>
      </c>
      <c r="AR1321" s="123">
        <v>0</v>
      </c>
      <c r="AS1321" s="123">
        <v>0</v>
      </c>
      <c r="AT1321" s="123">
        <v>0</v>
      </c>
      <c r="AU1321" s="123">
        <v>0</v>
      </c>
    </row>
    <row r="1322" spans="1:47">
      <c r="A1322" s="124">
        <v>46267</v>
      </c>
      <c r="B1322" s="123" t="s">
        <v>75</v>
      </c>
      <c r="C1322" s="123" t="s">
        <v>2981</v>
      </c>
      <c r="D1322" s="123" t="s">
        <v>1634</v>
      </c>
      <c r="E1322" s="123">
        <v>205301874</v>
      </c>
      <c r="F1322" s="123" t="s">
        <v>2982</v>
      </c>
      <c r="G1322" s="123" t="s">
        <v>2983</v>
      </c>
      <c r="H1322" s="123" t="s">
        <v>2984</v>
      </c>
      <c r="I1322" s="123">
        <v>900234</v>
      </c>
      <c r="J1322" s="123" t="s">
        <v>3002</v>
      </c>
      <c r="K1322" s="123" t="s">
        <v>3639</v>
      </c>
      <c r="L1322" s="123" t="s">
        <v>2986</v>
      </c>
      <c r="M1322" s="123" t="s">
        <v>89</v>
      </c>
      <c r="N1322" s="123" t="s">
        <v>2645</v>
      </c>
      <c r="O1322" s="123">
        <v>1299</v>
      </c>
      <c r="P1322" s="123" t="s">
        <v>64</v>
      </c>
      <c r="Q1322" s="123" t="s">
        <v>2987</v>
      </c>
      <c r="R1322" s="123" t="s">
        <v>3016</v>
      </c>
      <c r="S1322" s="123" t="s">
        <v>32</v>
      </c>
      <c r="T1322" s="123">
        <v>99</v>
      </c>
      <c r="U1322" s="123" t="s">
        <v>2989</v>
      </c>
      <c r="V1322" s="123"/>
      <c r="W1322" s="123"/>
      <c r="X1322" s="124">
        <v>46267.333333333336</v>
      </c>
      <c r="Y1322" s="124">
        <v>46267.75</v>
      </c>
      <c r="Z1322" s="123"/>
      <c r="AA1322" s="123" t="s">
        <v>56</v>
      </c>
      <c r="AB1322" s="123" t="s">
        <v>2999</v>
      </c>
      <c r="AC1322" s="123" t="s">
        <v>2990</v>
      </c>
      <c r="AD1322" s="123" t="s">
        <v>1553</v>
      </c>
      <c r="AE1322" s="123" t="s">
        <v>2990</v>
      </c>
      <c r="AF1322" s="123" t="s">
        <v>77</v>
      </c>
      <c r="AG1322" s="123" t="s">
        <v>78</v>
      </c>
      <c r="AH1322" s="123">
        <v>22</v>
      </c>
      <c r="AI1322" s="123"/>
      <c r="AJ1322" s="124">
        <v>45949</v>
      </c>
      <c r="AK1322" s="123"/>
      <c r="AL1322" s="123" t="s">
        <v>2928</v>
      </c>
      <c r="AM1322" s="123" t="s">
        <v>2991</v>
      </c>
      <c r="AN1322" s="123" t="s">
        <v>2992</v>
      </c>
      <c r="AO1322" s="123" t="s">
        <v>2982</v>
      </c>
      <c r="AP1322" s="123">
        <v>9</v>
      </c>
      <c r="AQ1322" s="123">
        <v>0</v>
      </c>
      <c r="AR1322" s="123">
        <v>0</v>
      </c>
      <c r="AS1322" s="123">
        <v>1</v>
      </c>
      <c r="AT1322" s="123">
        <v>1</v>
      </c>
      <c r="AU1322" s="123">
        <v>0</v>
      </c>
    </row>
    <row r="1323" spans="1:47">
      <c r="A1323" s="124">
        <v>46267</v>
      </c>
      <c r="B1323" s="123" t="s">
        <v>75</v>
      </c>
      <c r="C1323" s="123" t="s">
        <v>2981</v>
      </c>
      <c r="D1323" s="123" t="s">
        <v>120</v>
      </c>
      <c r="E1323" s="123">
        <v>203469401</v>
      </c>
      <c r="F1323" s="123" t="s">
        <v>2982</v>
      </c>
      <c r="G1323" s="123" t="s">
        <v>2983</v>
      </c>
      <c r="H1323" s="123" t="s">
        <v>2984</v>
      </c>
      <c r="I1323" s="123">
        <v>900234</v>
      </c>
      <c r="J1323" s="123" t="s">
        <v>99</v>
      </c>
      <c r="K1323" s="123" t="s">
        <v>3640</v>
      </c>
      <c r="L1323" s="123" t="s">
        <v>2986</v>
      </c>
      <c r="M1323" s="123" t="s">
        <v>86</v>
      </c>
      <c r="N1323" s="123" t="s">
        <v>82</v>
      </c>
      <c r="O1323" s="123">
        <v>1299</v>
      </c>
      <c r="P1323" s="123" t="s">
        <v>64</v>
      </c>
      <c r="Q1323" s="123" t="s">
        <v>2987</v>
      </c>
      <c r="R1323" s="123" t="s">
        <v>2988</v>
      </c>
      <c r="S1323" s="123" t="s">
        <v>32</v>
      </c>
      <c r="T1323" s="123">
        <v>99</v>
      </c>
      <c r="U1323" s="123" t="s">
        <v>2989</v>
      </c>
      <c r="V1323" s="123"/>
      <c r="W1323" s="123"/>
      <c r="X1323" s="124">
        <v>46267.333333333336</v>
      </c>
      <c r="Y1323" s="124">
        <v>46267.75</v>
      </c>
      <c r="Z1323" s="123"/>
      <c r="AA1323" s="123" t="s">
        <v>56</v>
      </c>
      <c r="AB1323" s="123" t="s">
        <v>2999</v>
      </c>
      <c r="AC1323" s="123" t="s">
        <v>2990</v>
      </c>
      <c r="AD1323" s="123" t="s">
        <v>1553</v>
      </c>
      <c r="AE1323" s="123" t="s">
        <v>2990</v>
      </c>
      <c r="AF1323" s="123" t="s">
        <v>88</v>
      </c>
      <c r="AG1323" s="123" t="s">
        <v>95</v>
      </c>
      <c r="AH1323" s="123">
        <v>22</v>
      </c>
      <c r="AI1323" s="123"/>
      <c r="AJ1323" s="124">
        <v>45455</v>
      </c>
      <c r="AK1323" s="123"/>
      <c r="AL1323" s="123" t="s">
        <v>2928</v>
      </c>
      <c r="AM1323" s="123" t="s">
        <v>2991</v>
      </c>
      <c r="AN1323" s="123" t="s">
        <v>2992</v>
      </c>
      <c r="AO1323" s="123" t="s">
        <v>2982</v>
      </c>
      <c r="AP1323" s="123">
        <v>9</v>
      </c>
      <c r="AQ1323" s="123">
        <v>0</v>
      </c>
      <c r="AR1323" s="123">
        <v>0</v>
      </c>
      <c r="AS1323" s="123">
        <v>1</v>
      </c>
      <c r="AT1323" s="123">
        <v>1</v>
      </c>
      <c r="AU1323" s="123">
        <v>0</v>
      </c>
    </row>
    <row r="1324" spans="1:47">
      <c r="A1324" s="124">
        <v>46267</v>
      </c>
      <c r="B1324" s="123" t="s">
        <v>75</v>
      </c>
      <c r="C1324" s="123" t="s">
        <v>2981</v>
      </c>
      <c r="D1324" s="123" t="s">
        <v>1160</v>
      </c>
      <c r="E1324" s="123">
        <v>206006426</v>
      </c>
      <c r="F1324" s="123" t="s">
        <v>2982</v>
      </c>
      <c r="G1324" s="123" t="s">
        <v>2983</v>
      </c>
      <c r="H1324" s="123" t="s">
        <v>2984</v>
      </c>
      <c r="I1324" s="123">
        <v>900234</v>
      </c>
      <c r="J1324" s="123" t="s">
        <v>3001</v>
      </c>
      <c r="K1324" s="123" t="s">
        <v>1161</v>
      </c>
      <c r="L1324" s="123" t="s">
        <v>2986</v>
      </c>
      <c r="M1324" s="123" t="s">
        <v>79</v>
      </c>
      <c r="N1324" s="123" t="s">
        <v>2773</v>
      </c>
      <c r="O1324" s="123">
        <v>1299</v>
      </c>
      <c r="P1324" s="123" t="s">
        <v>64</v>
      </c>
      <c r="Q1324" s="123" t="s">
        <v>2987</v>
      </c>
      <c r="R1324" s="123" t="s">
        <v>3010</v>
      </c>
      <c r="S1324" s="123" t="s">
        <v>39</v>
      </c>
      <c r="T1324" s="123">
        <v>99</v>
      </c>
      <c r="U1324" s="123" t="s">
        <v>2989</v>
      </c>
      <c r="V1324" s="123"/>
      <c r="W1324" s="123"/>
      <c r="X1324" s="124">
        <v>46267.756944444445</v>
      </c>
      <c r="Y1324" s="124">
        <v>46268.173611111109</v>
      </c>
      <c r="Z1324" s="123"/>
      <c r="AA1324" s="123" t="s">
        <v>56</v>
      </c>
      <c r="AB1324" s="123" t="s">
        <v>2999</v>
      </c>
      <c r="AC1324" s="123" t="s">
        <v>37</v>
      </c>
      <c r="AD1324" s="123" t="s">
        <v>1562</v>
      </c>
      <c r="AE1324" s="123" t="s">
        <v>3000</v>
      </c>
      <c r="AF1324" s="123" t="s">
        <v>77</v>
      </c>
      <c r="AG1324" s="123" t="s">
        <v>78</v>
      </c>
      <c r="AH1324" s="123">
        <v>13</v>
      </c>
      <c r="AI1324" s="123"/>
      <c r="AJ1324" s="124">
        <v>45914</v>
      </c>
      <c r="AK1324" s="123"/>
      <c r="AL1324" s="123" t="s">
        <v>2928</v>
      </c>
      <c r="AM1324" s="123" t="s">
        <v>2991</v>
      </c>
      <c r="AN1324" s="123" t="s">
        <v>2992</v>
      </c>
      <c r="AO1324" s="123" t="s">
        <v>2982</v>
      </c>
      <c r="AP1324" s="123">
        <v>9</v>
      </c>
      <c r="AQ1324" s="123">
        <v>0</v>
      </c>
      <c r="AR1324" s="123">
        <v>0</v>
      </c>
      <c r="AS1324" s="123">
        <v>1</v>
      </c>
      <c r="AT1324" s="123">
        <v>1</v>
      </c>
      <c r="AU1324" s="123">
        <v>0</v>
      </c>
    </row>
    <row r="1325" spans="1:47">
      <c r="A1325" s="124">
        <v>46267</v>
      </c>
      <c r="B1325" s="123" t="s">
        <v>75</v>
      </c>
      <c r="C1325" s="123" t="s">
        <v>2981</v>
      </c>
      <c r="D1325" s="123" t="s">
        <v>1168</v>
      </c>
      <c r="E1325" s="123">
        <v>205996131</v>
      </c>
      <c r="F1325" s="123" t="s">
        <v>2982</v>
      </c>
      <c r="G1325" s="123" t="s">
        <v>2983</v>
      </c>
      <c r="H1325" s="123" t="s">
        <v>2984</v>
      </c>
      <c r="I1325" s="123">
        <v>900234</v>
      </c>
      <c r="J1325" s="123" t="s">
        <v>3001</v>
      </c>
      <c r="K1325" s="123" t="s">
        <v>1169</v>
      </c>
      <c r="L1325" s="123" t="s">
        <v>2986</v>
      </c>
      <c r="M1325" s="123" t="s">
        <v>79</v>
      </c>
      <c r="N1325" s="123" t="s">
        <v>626</v>
      </c>
      <c r="O1325" s="123">
        <v>1299</v>
      </c>
      <c r="P1325" s="123" t="s">
        <v>64</v>
      </c>
      <c r="Q1325" s="123" t="s">
        <v>2987</v>
      </c>
      <c r="R1325" s="123" t="s">
        <v>3003</v>
      </c>
      <c r="S1325" s="123" t="s">
        <v>39</v>
      </c>
      <c r="T1325" s="123">
        <v>99</v>
      </c>
      <c r="U1325" s="123" t="s">
        <v>2989</v>
      </c>
      <c r="V1325" s="123"/>
      <c r="W1325" s="123"/>
      <c r="X1325" s="124">
        <v>46267.756944444445</v>
      </c>
      <c r="Y1325" s="124">
        <v>46268.173611111109</v>
      </c>
      <c r="Z1325" s="123"/>
      <c r="AA1325" s="123" t="s">
        <v>56</v>
      </c>
      <c r="AB1325" s="123" t="s">
        <v>2999</v>
      </c>
      <c r="AC1325" s="123" t="s">
        <v>37</v>
      </c>
      <c r="AD1325" s="123" t="s">
        <v>1562</v>
      </c>
      <c r="AE1325" s="123" t="s">
        <v>3000</v>
      </c>
      <c r="AF1325" s="123" t="s">
        <v>78</v>
      </c>
      <c r="AG1325" s="123" t="s">
        <v>92</v>
      </c>
      <c r="AH1325" s="123">
        <v>13</v>
      </c>
      <c r="AI1325" s="123"/>
      <c r="AJ1325" s="124">
        <v>45914</v>
      </c>
      <c r="AK1325" s="123"/>
      <c r="AL1325" s="123" t="s">
        <v>2928</v>
      </c>
      <c r="AM1325" s="123" t="s">
        <v>2991</v>
      </c>
      <c r="AN1325" s="123" t="s">
        <v>2992</v>
      </c>
      <c r="AO1325" s="123" t="s">
        <v>2982</v>
      </c>
      <c r="AP1325" s="123">
        <v>9</v>
      </c>
      <c r="AQ1325" s="123">
        <v>0</v>
      </c>
      <c r="AR1325" s="123">
        <v>0</v>
      </c>
      <c r="AS1325" s="123">
        <v>1</v>
      </c>
      <c r="AT1325" s="123">
        <v>1</v>
      </c>
      <c r="AU1325" s="123">
        <v>0</v>
      </c>
    </row>
    <row r="1326" spans="1:47">
      <c r="A1326" s="124">
        <v>46267</v>
      </c>
      <c r="B1326" s="123" t="s">
        <v>75</v>
      </c>
      <c r="C1326" s="123" t="s">
        <v>2981</v>
      </c>
      <c r="D1326" s="123" t="s">
        <v>2880</v>
      </c>
      <c r="E1326" s="123">
        <v>206926976</v>
      </c>
      <c r="F1326" s="123" t="s">
        <v>2982</v>
      </c>
      <c r="G1326" s="123" t="s">
        <v>2983</v>
      </c>
      <c r="H1326" s="123" t="s">
        <v>3022</v>
      </c>
      <c r="I1326" s="123">
        <v>900234</v>
      </c>
      <c r="J1326" s="123" t="s">
        <v>3001</v>
      </c>
      <c r="K1326" s="123" t="s">
        <v>2919</v>
      </c>
      <c r="L1326" s="123" t="s">
        <v>2986</v>
      </c>
      <c r="M1326" s="123" t="s">
        <v>89</v>
      </c>
      <c r="N1326" s="123" t="s">
        <v>622</v>
      </c>
      <c r="O1326" s="123">
        <v>1299</v>
      </c>
      <c r="P1326" s="123" t="s">
        <v>64</v>
      </c>
      <c r="Q1326" s="123" t="s">
        <v>2987</v>
      </c>
      <c r="R1326" s="123" t="s">
        <v>3004</v>
      </c>
      <c r="S1326" s="123" t="s">
        <v>39</v>
      </c>
      <c r="T1326" s="123">
        <v>99</v>
      </c>
      <c r="U1326" s="123" t="s">
        <v>2989</v>
      </c>
      <c r="V1326" s="124">
        <v>46267.756944444445</v>
      </c>
      <c r="W1326" s="124">
        <v>46267.834027777775</v>
      </c>
      <c r="X1326" s="124">
        <v>46267.756944444445</v>
      </c>
      <c r="Y1326" s="124">
        <v>46268.090277777781</v>
      </c>
      <c r="Z1326" s="123"/>
      <c r="AA1326" s="123" t="s">
        <v>56</v>
      </c>
      <c r="AB1326" s="123" t="s">
        <v>2</v>
      </c>
      <c r="AC1326" s="123" t="s">
        <v>37</v>
      </c>
      <c r="AD1326" s="123" t="s">
        <v>1561</v>
      </c>
      <c r="AE1326" s="123" t="s">
        <v>3012</v>
      </c>
      <c r="AF1326" s="123" t="s">
        <v>88</v>
      </c>
      <c r="AG1326" s="123" t="s">
        <v>95</v>
      </c>
      <c r="AH1326" s="123">
        <v>17</v>
      </c>
      <c r="AI1326" s="123"/>
      <c r="AJ1326" s="124">
        <v>46251</v>
      </c>
      <c r="AK1326" s="123"/>
      <c r="AL1326" s="123" t="s">
        <v>2928</v>
      </c>
      <c r="AM1326" s="123" t="s">
        <v>2991</v>
      </c>
      <c r="AN1326" s="123" t="s">
        <v>2992</v>
      </c>
      <c r="AO1326" s="123" t="s">
        <v>2982</v>
      </c>
      <c r="AP1326" s="123">
        <v>7</v>
      </c>
      <c r="AQ1326" s="123">
        <v>0</v>
      </c>
      <c r="AR1326" s="123">
        <v>1</v>
      </c>
      <c r="AS1326" s="123">
        <v>1</v>
      </c>
      <c r="AT1326" s="123">
        <v>0</v>
      </c>
      <c r="AU1326" s="123">
        <v>0</v>
      </c>
    </row>
    <row r="1327" spans="1:47">
      <c r="A1327" s="124">
        <v>46267</v>
      </c>
      <c r="B1327" s="123" t="s">
        <v>75</v>
      </c>
      <c r="C1327" s="123" t="s">
        <v>2981</v>
      </c>
      <c r="D1327" s="123" t="s">
        <v>2754</v>
      </c>
      <c r="E1327" s="123">
        <v>206136723</v>
      </c>
      <c r="F1327" s="123" t="s">
        <v>2982</v>
      </c>
      <c r="G1327" s="123" t="s">
        <v>2983</v>
      </c>
      <c r="H1327" s="123" t="s">
        <v>2984</v>
      </c>
      <c r="I1327" s="123">
        <v>900234</v>
      </c>
      <c r="J1327" s="123" t="s">
        <v>3001</v>
      </c>
      <c r="K1327" s="123" t="s">
        <v>3641</v>
      </c>
      <c r="L1327" s="123" t="s">
        <v>2986</v>
      </c>
      <c r="M1327" s="123" t="s">
        <v>89</v>
      </c>
      <c r="N1327" s="123" t="s">
        <v>2773</v>
      </c>
      <c r="O1327" s="123">
        <v>1299</v>
      </c>
      <c r="P1327" s="123" t="s">
        <v>64</v>
      </c>
      <c r="Q1327" s="123" t="s">
        <v>2987</v>
      </c>
      <c r="R1327" s="123" t="s">
        <v>3004</v>
      </c>
      <c r="S1327" s="123" t="s">
        <v>39</v>
      </c>
      <c r="T1327" s="123">
        <v>99</v>
      </c>
      <c r="U1327" s="123" t="s">
        <v>2989</v>
      </c>
      <c r="V1327" s="124">
        <v>46267.756249999999</v>
      </c>
      <c r="W1327" s="124">
        <v>46267.836805555555</v>
      </c>
      <c r="X1327" s="124">
        <v>46267.756944444445</v>
      </c>
      <c r="Y1327" s="124">
        <v>46268.090277777781</v>
      </c>
      <c r="Z1327" s="123"/>
      <c r="AA1327" s="123" t="s">
        <v>56</v>
      </c>
      <c r="AB1327" s="123" t="s">
        <v>2</v>
      </c>
      <c r="AC1327" s="123" t="s">
        <v>37</v>
      </c>
      <c r="AD1327" s="123" t="s">
        <v>1562</v>
      </c>
      <c r="AE1327" s="123" t="s">
        <v>3000</v>
      </c>
      <c r="AF1327" s="123" t="s">
        <v>88</v>
      </c>
      <c r="AG1327" s="123" t="s">
        <v>95</v>
      </c>
      <c r="AH1327" s="123">
        <v>13</v>
      </c>
      <c r="AI1327" s="123"/>
      <c r="AJ1327" s="124">
        <v>46225</v>
      </c>
      <c r="AK1327" s="123"/>
      <c r="AL1327" s="123" t="s">
        <v>2928</v>
      </c>
      <c r="AM1327" s="123" t="s">
        <v>2991</v>
      </c>
      <c r="AN1327" s="123" t="s">
        <v>2992</v>
      </c>
      <c r="AO1327" s="123" t="s">
        <v>2982</v>
      </c>
      <c r="AP1327" s="123">
        <v>7</v>
      </c>
      <c r="AQ1327" s="123">
        <v>0</v>
      </c>
      <c r="AR1327" s="123">
        <v>1</v>
      </c>
      <c r="AS1327" s="123">
        <v>1</v>
      </c>
      <c r="AT1327" s="123">
        <v>0</v>
      </c>
      <c r="AU1327" s="123">
        <v>0</v>
      </c>
    </row>
    <row r="1328" spans="1:47">
      <c r="A1328" s="124">
        <v>46267</v>
      </c>
      <c r="B1328" s="123" t="s">
        <v>75</v>
      </c>
      <c r="C1328" s="123" t="s">
        <v>2981</v>
      </c>
      <c r="D1328" s="123" t="s">
        <v>589</v>
      </c>
      <c r="E1328" s="123">
        <v>205608882</v>
      </c>
      <c r="F1328" s="123" t="s">
        <v>2982</v>
      </c>
      <c r="G1328" s="123" t="s">
        <v>2983</v>
      </c>
      <c r="H1328" s="123" t="s">
        <v>2984</v>
      </c>
      <c r="I1328" s="123">
        <v>900234</v>
      </c>
      <c r="J1328" s="123" t="s">
        <v>2985</v>
      </c>
      <c r="K1328" s="123" t="s">
        <v>3642</v>
      </c>
      <c r="L1328" s="123" t="s">
        <v>2986</v>
      </c>
      <c r="M1328" s="123" t="s">
        <v>89</v>
      </c>
      <c r="N1328" s="123" t="s">
        <v>2645</v>
      </c>
      <c r="O1328" s="123">
        <v>1299</v>
      </c>
      <c r="P1328" s="123" t="s">
        <v>64</v>
      </c>
      <c r="Q1328" s="123" t="s">
        <v>2987</v>
      </c>
      <c r="R1328" s="123" t="s">
        <v>3008</v>
      </c>
      <c r="S1328" s="123" t="s">
        <v>39</v>
      </c>
      <c r="T1328" s="123">
        <v>99</v>
      </c>
      <c r="U1328" s="123" t="s">
        <v>2989</v>
      </c>
      <c r="V1328" s="123"/>
      <c r="W1328" s="123"/>
      <c r="X1328" s="124">
        <v>46267.756944444445</v>
      </c>
      <c r="Y1328" s="124">
        <v>46268.173611111109</v>
      </c>
      <c r="Z1328" s="123"/>
      <c r="AA1328" s="123" t="s">
        <v>56</v>
      </c>
      <c r="AB1328" s="123" t="s">
        <v>2999</v>
      </c>
      <c r="AC1328" s="123" t="s">
        <v>2990</v>
      </c>
      <c r="AD1328" s="123" t="s">
        <v>1553</v>
      </c>
      <c r="AE1328" s="123" t="s">
        <v>2990</v>
      </c>
      <c r="AF1328" s="123" t="s">
        <v>92</v>
      </c>
      <c r="AG1328" s="123" t="s">
        <v>84</v>
      </c>
      <c r="AH1328" s="123">
        <v>22</v>
      </c>
      <c r="AI1328" s="123"/>
      <c r="AJ1328" s="124">
        <v>45844</v>
      </c>
      <c r="AK1328" s="123"/>
      <c r="AL1328" s="123" t="s">
        <v>2928</v>
      </c>
      <c r="AM1328" s="123" t="s">
        <v>2991</v>
      </c>
      <c r="AN1328" s="123" t="s">
        <v>2992</v>
      </c>
      <c r="AO1328" s="123" t="s">
        <v>2982</v>
      </c>
      <c r="AP1328" s="123">
        <v>9</v>
      </c>
      <c r="AQ1328" s="123">
        <v>0</v>
      </c>
      <c r="AR1328" s="123">
        <v>0</v>
      </c>
      <c r="AS1328" s="123">
        <v>1</v>
      </c>
      <c r="AT1328" s="123">
        <v>1</v>
      </c>
      <c r="AU1328" s="123">
        <v>0</v>
      </c>
    </row>
    <row r="1329" spans="1:47">
      <c r="A1329" s="124">
        <v>46267</v>
      </c>
      <c r="B1329" s="123" t="s">
        <v>75</v>
      </c>
      <c r="C1329" s="123" t="s">
        <v>2981</v>
      </c>
      <c r="D1329" s="123" t="s">
        <v>296</v>
      </c>
      <c r="E1329" s="123">
        <v>203965495</v>
      </c>
      <c r="F1329" s="123" t="s">
        <v>2982</v>
      </c>
      <c r="G1329" s="123" t="s">
        <v>2983</v>
      </c>
      <c r="H1329" s="123" t="s">
        <v>2984</v>
      </c>
      <c r="I1329" s="123">
        <v>900234</v>
      </c>
      <c r="J1329" s="123" t="s">
        <v>3001</v>
      </c>
      <c r="K1329" s="123" t="s">
        <v>297</v>
      </c>
      <c r="L1329" s="123" t="s">
        <v>2986</v>
      </c>
      <c r="M1329" s="123" t="s">
        <v>79</v>
      </c>
      <c r="N1329" s="123" t="s">
        <v>223</v>
      </c>
      <c r="O1329" s="123">
        <v>1299</v>
      </c>
      <c r="P1329" s="123" t="s">
        <v>64</v>
      </c>
      <c r="Q1329" s="123" t="s">
        <v>2987</v>
      </c>
      <c r="R1329" s="123" t="s">
        <v>3014</v>
      </c>
      <c r="S1329" s="123" t="s">
        <v>32</v>
      </c>
      <c r="T1329" s="123">
        <v>99</v>
      </c>
      <c r="U1329" s="123" t="s">
        <v>2989</v>
      </c>
      <c r="V1329" s="123"/>
      <c r="W1329" s="123"/>
      <c r="X1329" s="124">
        <v>46267.756944444445</v>
      </c>
      <c r="Y1329" s="124">
        <v>46268.173611111109</v>
      </c>
      <c r="Z1329" s="123"/>
      <c r="AA1329" s="123" t="s">
        <v>56</v>
      </c>
      <c r="AB1329" s="123" t="s">
        <v>2999</v>
      </c>
      <c r="AC1329" s="123" t="s">
        <v>35</v>
      </c>
      <c r="AD1329" s="123" t="s">
        <v>1558</v>
      </c>
      <c r="AE1329" s="123" t="s">
        <v>2995</v>
      </c>
      <c r="AF1329" s="123" t="s">
        <v>78</v>
      </c>
      <c r="AG1329" s="123" t="s">
        <v>92</v>
      </c>
      <c r="AH1329" s="123">
        <v>3</v>
      </c>
      <c r="AI1329" s="123"/>
      <c r="AJ1329" s="124">
        <v>45543</v>
      </c>
      <c r="AK1329" s="123"/>
      <c r="AL1329" s="123" t="s">
        <v>2928</v>
      </c>
      <c r="AM1329" s="123" t="s">
        <v>2991</v>
      </c>
      <c r="AN1329" s="123" t="s">
        <v>2992</v>
      </c>
      <c r="AO1329" s="123" t="s">
        <v>2982</v>
      </c>
      <c r="AP1329" s="123">
        <v>9</v>
      </c>
      <c r="AQ1329" s="123">
        <v>0</v>
      </c>
      <c r="AR1329" s="123">
        <v>0</v>
      </c>
      <c r="AS1329" s="123">
        <v>1</v>
      </c>
      <c r="AT1329" s="123">
        <v>1</v>
      </c>
      <c r="AU1329" s="123">
        <v>0</v>
      </c>
    </row>
    <row r="1330" spans="1:47">
      <c r="A1330" s="124">
        <v>46267</v>
      </c>
      <c r="B1330" s="123" t="s">
        <v>75</v>
      </c>
      <c r="C1330" s="123" t="s">
        <v>2981</v>
      </c>
      <c r="D1330" s="123" t="s">
        <v>614</v>
      </c>
      <c r="E1330" s="123">
        <v>203813135</v>
      </c>
      <c r="F1330" s="123" t="s">
        <v>2982</v>
      </c>
      <c r="G1330" s="123" t="s">
        <v>2983</v>
      </c>
      <c r="H1330" s="123" t="s">
        <v>2984</v>
      </c>
      <c r="I1330" s="123">
        <v>900234</v>
      </c>
      <c r="J1330" s="123" t="s">
        <v>99</v>
      </c>
      <c r="K1330" s="123" t="s">
        <v>3643</v>
      </c>
      <c r="L1330" s="123" t="s">
        <v>2986</v>
      </c>
      <c r="M1330" s="123" t="s">
        <v>86</v>
      </c>
      <c r="N1330" s="123" t="s">
        <v>224</v>
      </c>
      <c r="O1330" s="123">
        <v>1299</v>
      </c>
      <c r="P1330" s="123" t="s">
        <v>64</v>
      </c>
      <c r="Q1330" s="123" t="s">
        <v>2987</v>
      </c>
      <c r="R1330" s="123" t="s">
        <v>3014</v>
      </c>
      <c r="S1330" s="123" t="s">
        <v>32</v>
      </c>
      <c r="T1330" s="123">
        <v>99</v>
      </c>
      <c r="U1330" s="123" t="s">
        <v>2989</v>
      </c>
      <c r="V1330" s="123"/>
      <c r="W1330" s="123"/>
      <c r="X1330" s="124">
        <v>46267.756944444445</v>
      </c>
      <c r="Y1330" s="124">
        <v>46268.173611111109</v>
      </c>
      <c r="Z1330" s="123"/>
      <c r="AA1330" s="123" t="s">
        <v>56</v>
      </c>
      <c r="AB1330" s="123" t="s">
        <v>2999</v>
      </c>
      <c r="AC1330" s="123" t="s">
        <v>35</v>
      </c>
      <c r="AD1330" s="123" t="s">
        <v>1558</v>
      </c>
      <c r="AE1330" s="123" t="s">
        <v>2995</v>
      </c>
      <c r="AF1330" s="123" t="s">
        <v>78</v>
      </c>
      <c r="AG1330" s="123" t="s">
        <v>92</v>
      </c>
      <c r="AH1330" s="123">
        <v>3</v>
      </c>
      <c r="AI1330" s="123"/>
      <c r="AJ1330" s="124">
        <v>45516</v>
      </c>
      <c r="AK1330" s="123"/>
      <c r="AL1330" s="123" t="s">
        <v>2928</v>
      </c>
      <c r="AM1330" s="123" t="s">
        <v>2991</v>
      </c>
      <c r="AN1330" s="123" t="s">
        <v>2992</v>
      </c>
      <c r="AO1330" s="123" t="s">
        <v>2982</v>
      </c>
      <c r="AP1330" s="123">
        <v>9</v>
      </c>
      <c r="AQ1330" s="123">
        <v>0</v>
      </c>
      <c r="AR1330" s="123">
        <v>0</v>
      </c>
      <c r="AS1330" s="123">
        <v>1</v>
      </c>
      <c r="AT1330" s="123">
        <v>1</v>
      </c>
      <c r="AU1330" s="123">
        <v>0</v>
      </c>
    </row>
    <row r="1331" spans="1:47">
      <c r="A1331" s="124">
        <v>46267</v>
      </c>
      <c r="B1331" s="123" t="s">
        <v>75</v>
      </c>
      <c r="C1331" s="123" t="s">
        <v>2981</v>
      </c>
      <c r="D1331" s="123" t="s">
        <v>413</v>
      </c>
      <c r="E1331" s="123">
        <v>206073366</v>
      </c>
      <c r="F1331" s="123" t="s">
        <v>2982</v>
      </c>
      <c r="G1331" s="123" t="s">
        <v>2983</v>
      </c>
      <c r="H1331" s="123" t="s">
        <v>2984</v>
      </c>
      <c r="I1331" s="123">
        <v>900234</v>
      </c>
      <c r="J1331" s="123" t="s">
        <v>3001</v>
      </c>
      <c r="K1331" s="123" t="s">
        <v>414</v>
      </c>
      <c r="L1331" s="123" t="s">
        <v>2986</v>
      </c>
      <c r="M1331" s="123" t="s">
        <v>79</v>
      </c>
      <c r="N1331" s="123" t="s">
        <v>223</v>
      </c>
      <c r="O1331" s="123">
        <v>1299</v>
      </c>
      <c r="P1331" s="123" t="s">
        <v>64</v>
      </c>
      <c r="Q1331" s="123" t="s">
        <v>2987</v>
      </c>
      <c r="R1331" s="123" t="s">
        <v>2994</v>
      </c>
      <c r="S1331" s="123" t="s">
        <v>32</v>
      </c>
      <c r="T1331" s="123">
        <v>99</v>
      </c>
      <c r="U1331" s="123" t="s">
        <v>2989</v>
      </c>
      <c r="V1331" s="123"/>
      <c r="W1331" s="123"/>
      <c r="X1331" s="124">
        <v>46267.333333333336</v>
      </c>
      <c r="Y1331" s="124">
        <v>46267.75</v>
      </c>
      <c r="Z1331" s="123"/>
      <c r="AA1331" s="123" t="s">
        <v>56</v>
      </c>
      <c r="AB1331" s="123" t="s">
        <v>2999</v>
      </c>
      <c r="AC1331" s="123" t="s">
        <v>35</v>
      </c>
      <c r="AD1331" s="123" t="s">
        <v>1558</v>
      </c>
      <c r="AE1331" s="123" t="s">
        <v>2995</v>
      </c>
      <c r="AF1331" s="123" t="s">
        <v>95</v>
      </c>
      <c r="AG1331" s="123" t="s">
        <v>77</v>
      </c>
      <c r="AH1331" s="123">
        <v>3</v>
      </c>
      <c r="AI1331" s="123"/>
      <c r="AJ1331" s="124">
        <v>45921</v>
      </c>
      <c r="AK1331" s="123"/>
      <c r="AL1331" s="123" t="s">
        <v>2928</v>
      </c>
      <c r="AM1331" s="123" t="s">
        <v>2991</v>
      </c>
      <c r="AN1331" s="123" t="s">
        <v>2992</v>
      </c>
      <c r="AO1331" s="123" t="s">
        <v>2982</v>
      </c>
      <c r="AP1331" s="123">
        <v>9</v>
      </c>
      <c r="AQ1331" s="123">
        <v>0</v>
      </c>
      <c r="AR1331" s="123">
        <v>0</v>
      </c>
      <c r="AS1331" s="123">
        <v>1</v>
      </c>
      <c r="AT1331" s="123">
        <v>1</v>
      </c>
      <c r="AU1331" s="123">
        <v>0</v>
      </c>
    </row>
    <row r="1332" spans="1:47">
      <c r="A1332" s="124">
        <v>46267</v>
      </c>
      <c r="B1332" s="123" t="s">
        <v>1317</v>
      </c>
      <c r="C1332" s="123" t="s">
        <v>2981</v>
      </c>
      <c r="D1332" s="123" t="s">
        <v>1377</v>
      </c>
      <c r="E1332" s="123">
        <v>204013735</v>
      </c>
      <c r="F1332" s="123" t="s">
        <v>2982</v>
      </c>
      <c r="G1332" s="123" t="s">
        <v>2983</v>
      </c>
      <c r="H1332" s="123" t="s">
        <v>2984</v>
      </c>
      <c r="I1332" s="123">
        <v>900234</v>
      </c>
      <c r="J1332" s="123" t="s">
        <v>3001</v>
      </c>
      <c r="K1332" s="123" t="s">
        <v>1378</v>
      </c>
      <c r="L1332" s="123" t="s">
        <v>2986</v>
      </c>
      <c r="M1332" s="123" t="s">
        <v>79</v>
      </c>
      <c r="N1332" s="123" t="s">
        <v>1321</v>
      </c>
      <c r="O1332" s="123">
        <v>1181</v>
      </c>
      <c r="P1332" s="123" t="s">
        <v>65</v>
      </c>
      <c r="Q1332" s="123" t="s">
        <v>2987</v>
      </c>
      <c r="R1332" s="123" t="s">
        <v>2994</v>
      </c>
      <c r="S1332" s="123" t="s">
        <v>32</v>
      </c>
      <c r="T1332" s="123">
        <v>99</v>
      </c>
      <c r="U1332" s="123" t="s">
        <v>2989</v>
      </c>
      <c r="V1332" s="123"/>
      <c r="W1332" s="123"/>
      <c r="X1332" s="124">
        <v>46267.333333333336</v>
      </c>
      <c r="Y1332" s="124">
        <v>46267.75</v>
      </c>
      <c r="Z1332" s="123"/>
      <c r="AA1332" s="123" t="s">
        <v>56</v>
      </c>
      <c r="AB1332" s="123" t="s">
        <v>2999</v>
      </c>
      <c r="AC1332" s="123" t="s">
        <v>3500</v>
      </c>
      <c r="AD1332" s="123" t="s">
        <v>68</v>
      </c>
      <c r="AE1332" s="123" t="s">
        <v>3500</v>
      </c>
      <c r="AF1332" s="123" t="s">
        <v>95</v>
      </c>
      <c r="AG1332" s="123" t="s">
        <v>77</v>
      </c>
      <c r="AH1332" s="123">
        <v>32</v>
      </c>
      <c r="AI1332" s="123"/>
      <c r="AJ1332" s="124">
        <v>45550</v>
      </c>
      <c r="AK1332" s="123"/>
      <c r="AL1332" s="123" t="s">
        <v>2928</v>
      </c>
      <c r="AM1332" s="123" t="s">
        <v>2991</v>
      </c>
      <c r="AN1332" s="123" t="s">
        <v>2992</v>
      </c>
      <c r="AO1332" s="123" t="s">
        <v>2982</v>
      </c>
      <c r="AP1332" s="123">
        <v>9</v>
      </c>
      <c r="AQ1332" s="123">
        <v>0</v>
      </c>
      <c r="AR1332" s="123">
        <v>0</v>
      </c>
      <c r="AS1332" s="123">
        <v>1</v>
      </c>
      <c r="AT1332" s="123">
        <v>1</v>
      </c>
      <c r="AU1332" s="123">
        <v>0</v>
      </c>
    </row>
    <row r="1333" spans="1:47">
      <c r="A1333" s="124">
        <v>46267</v>
      </c>
      <c r="B1333" s="123" t="s">
        <v>75</v>
      </c>
      <c r="C1333" s="123" t="s">
        <v>3568</v>
      </c>
      <c r="D1333" s="123" t="s">
        <v>1479</v>
      </c>
      <c r="E1333" s="123">
        <v>204886250</v>
      </c>
      <c r="F1333" s="123" t="s">
        <v>2982</v>
      </c>
      <c r="G1333" s="123" t="s">
        <v>2983</v>
      </c>
      <c r="H1333" s="123" t="s">
        <v>2984</v>
      </c>
      <c r="I1333" s="123">
        <v>900572</v>
      </c>
      <c r="J1333" s="123" t="s">
        <v>87</v>
      </c>
      <c r="K1333" s="123" t="s">
        <v>3644</v>
      </c>
      <c r="L1333" s="123" t="s">
        <v>3572</v>
      </c>
      <c r="M1333" s="123" t="s">
        <v>1478</v>
      </c>
      <c r="N1333" s="123" t="s">
        <v>2138</v>
      </c>
      <c r="O1333" s="123">
        <v>1299</v>
      </c>
      <c r="P1333" s="123" t="s">
        <v>64</v>
      </c>
      <c r="Q1333" s="123" t="s">
        <v>2987</v>
      </c>
      <c r="R1333" s="123" t="s">
        <v>3003</v>
      </c>
      <c r="S1333" s="123" t="s">
        <v>39</v>
      </c>
      <c r="T1333" s="123">
        <v>99</v>
      </c>
      <c r="U1333" s="123" t="s">
        <v>2989</v>
      </c>
      <c r="V1333" s="123"/>
      <c r="W1333" s="123"/>
      <c r="X1333" s="124">
        <v>46267.75</v>
      </c>
      <c r="Y1333" s="124">
        <v>46268.166666666664</v>
      </c>
      <c r="Z1333" s="123"/>
      <c r="AA1333" s="123" t="s">
        <v>56</v>
      </c>
      <c r="AB1333" s="123" t="s">
        <v>2999</v>
      </c>
      <c r="AC1333" s="123" t="s">
        <v>1428</v>
      </c>
      <c r="AD1333" s="123" t="s">
        <v>1568</v>
      </c>
      <c r="AE1333" s="123" t="s">
        <v>1428</v>
      </c>
      <c r="AF1333" s="123" t="s">
        <v>78</v>
      </c>
      <c r="AG1333" s="123" t="s">
        <v>92</v>
      </c>
      <c r="AH1333" s="123">
        <v>26</v>
      </c>
      <c r="AI1333" s="123"/>
      <c r="AJ1333" s="124">
        <v>45690</v>
      </c>
      <c r="AK1333" s="123"/>
      <c r="AL1333" s="123" t="s">
        <v>2928</v>
      </c>
      <c r="AM1333" s="123" t="s">
        <v>2991</v>
      </c>
      <c r="AN1333" s="123" t="s">
        <v>2992</v>
      </c>
      <c r="AO1333" s="123" t="s">
        <v>2982</v>
      </c>
      <c r="AP1333" s="123">
        <v>9</v>
      </c>
      <c r="AQ1333" s="123">
        <v>0</v>
      </c>
      <c r="AR1333" s="123">
        <v>0</v>
      </c>
      <c r="AS1333" s="123">
        <v>1</v>
      </c>
      <c r="AT1333" s="123">
        <v>1</v>
      </c>
      <c r="AU1333" s="12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E7EF-A3E0-4C7F-AB2E-FBF894DFCA26}">
  <dimension ref="A1"/>
  <sheetViews>
    <sheetView workbookViewId="0">
      <selection activeCell="A2" sqref="A2"/>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Roster</vt:lpstr>
      <vt:lpstr>DWD RAW File</vt:lpstr>
      <vt:lpstr>Anomilies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Usman, Muhammad [C]</cp:lastModifiedBy>
  <cp:lastPrinted>2026-08-29T08:08:34Z</cp:lastPrinted>
  <dcterms:created xsi:type="dcterms:W3CDTF">2015-06-05T18:17:20Z</dcterms:created>
  <dcterms:modified xsi:type="dcterms:W3CDTF">2026-09-05T06:08:33Z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